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MANUSCRIPT\"/>
    </mc:Choice>
  </mc:AlternateContent>
  <xr:revisionPtr revIDLastSave="0" documentId="13_ncr:1_{13990308-C6C6-4305-A4CA-99BC413C1845}" xr6:coauthVersionLast="47" xr6:coauthVersionMax="47" xr10:uidLastSave="{00000000-0000-0000-0000-000000000000}"/>
  <bookViews>
    <workbookView xWindow="-28920" yWindow="-120" windowWidth="29040" windowHeight="15720" tabRatio="692"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1" i="4"/>
  <c r="F1001" i="4" s="1"/>
  <c r="H1001" i="4" s="1"/>
  <c r="D1000" i="4"/>
  <c r="F1000" i="4" s="1"/>
  <c r="H1000" i="4" s="1"/>
  <c r="D993" i="4"/>
  <c r="F993" i="4" s="1"/>
  <c r="H993" i="4" s="1"/>
  <c r="D992" i="4"/>
  <c r="F992" i="4" s="1"/>
  <c r="D985" i="4"/>
  <c r="F985" i="4" s="1"/>
  <c r="H985" i="4" s="1"/>
  <c r="D984" i="4"/>
  <c r="F984" i="4" s="1"/>
  <c r="H984"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0" i="4"/>
  <c r="F890" i="4" s="1"/>
  <c r="H890" i="4" s="1"/>
  <c r="D889" i="4"/>
  <c r="F889" i="4" s="1"/>
  <c r="H889" i="4" s="1"/>
  <c r="D888" i="4"/>
  <c r="F888" i="4" s="1"/>
  <c r="D881" i="4"/>
  <c r="F881" i="4" s="1"/>
  <c r="H881" i="4" s="1"/>
  <c r="D880" i="4"/>
  <c r="F880" i="4" s="1"/>
  <c r="H880" i="4" s="1"/>
  <c r="D873" i="4"/>
  <c r="F873" i="4" s="1"/>
  <c r="H873" i="4" s="1"/>
  <c r="D872" i="4"/>
  <c r="F872" i="4" s="1"/>
  <c r="H872"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4" i="4"/>
  <c r="F784" i="4" s="1"/>
  <c r="H784" i="4" s="1"/>
  <c r="D777" i="4"/>
  <c r="F777" i="4" s="1"/>
  <c r="H777" i="4" s="1"/>
  <c r="D776" i="4"/>
  <c r="F776" i="4" s="1"/>
  <c r="H776" i="4" s="1"/>
  <c r="D769" i="4"/>
  <c r="F769" i="4" s="1"/>
  <c r="H769" i="4" s="1"/>
  <c r="D768" i="4"/>
  <c r="F768" i="4" s="1"/>
  <c r="H768" i="4" s="1"/>
  <c r="D760" i="4"/>
  <c r="F760" i="4" s="1"/>
  <c r="H760"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786" i="4" l="1"/>
  <c r="F786" i="4" s="1"/>
  <c r="H786" i="4" s="1"/>
  <c r="D1003" i="4"/>
  <c r="F1003" i="4" s="1"/>
  <c r="H1003" i="4" s="1"/>
  <c r="D1138" i="4"/>
  <c r="F1138" i="4" s="1"/>
  <c r="H1138" i="4" s="1"/>
  <c r="D578" i="4"/>
  <c r="F578" i="4" s="1"/>
  <c r="H578" i="4" s="1"/>
  <c r="D754" i="4"/>
  <c r="F754" i="4" s="1"/>
  <c r="H754" i="4" s="1"/>
  <c r="D978" i="4"/>
  <c r="F978" i="4" s="1"/>
  <c r="H978" i="4" s="1"/>
  <c r="D627" i="4"/>
  <c r="F627" i="4" s="1"/>
  <c r="H627" i="4" s="1"/>
  <c r="D1179" i="4"/>
  <c r="F1179" i="4" s="1"/>
  <c r="H1179" i="4" s="1"/>
  <c r="D866" i="4"/>
  <c r="F866" i="4" s="1"/>
  <c r="H866" i="4" s="1"/>
  <c r="D891" i="4"/>
  <c r="F891" i="4" s="1"/>
  <c r="H891" i="4" s="1"/>
  <c r="D1082" i="4"/>
  <c r="F1082" i="4" s="1"/>
  <c r="H1082" i="4" s="1"/>
  <c r="D1474" i="4"/>
  <c r="F1474" i="4" s="1"/>
  <c r="H1474" i="4" s="1"/>
  <c r="D1083" i="4"/>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F1959" i="4" s="1"/>
  <c r="H1959" i="4" s="1"/>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F2835" i="4" s="1"/>
  <c r="H2835" i="4" s="1"/>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F3745" i="4" s="1"/>
  <c r="H3745" i="4" s="1"/>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F3297" i="4" s="1"/>
  <c r="H3297" i="4" s="1"/>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13"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E6177" i="4" l="1"/>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C49" i="4"/>
  <c r="E49" i="4" s="1"/>
  <c r="I358" i="4"/>
  <c r="C25" i="4"/>
  <c r="E25" i="4" s="1"/>
  <c r="D25" i="4"/>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G313" i="4"/>
  <c r="I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C35" i="4"/>
  <c r="E35" i="4" s="1"/>
  <c r="C45" i="4"/>
  <c r="E45" i="4" s="1"/>
  <c r="D45" i="4"/>
  <c r="I392" i="4"/>
  <c r="D226" i="4"/>
  <c r="H226" i="4" s="1"/>
  <c r="C226" i="4"/>
  <c r="E226" i="4" s="1"/>
  <c r="I377" i="4"/>
  <c r="I375" i="4"/>
  <c r="C219" i="4"/>
  <c r="E219" i="4" s="1"/>
  <c r="D219" i="4"/>
  <c r="H219" i="4" s="1"/>
  <c r="C275" i="4"/>
  <c r="E275" i="4" s="1"/>
  <c r="D275" i="4"/>
  <c r="H275" i="4" s="1"/>
  <c r="C244" i="4"/>
  <c r="D244" i="4"/>
  <c r="H244" i="4" s="1"/>
  <c r="C69" i="4"/>
  <c r="E69" i="4" s="1"/>
  <c r="D69" i="4"/>
  <c r="D94" i="4"/>
  <c r="H94" i="4" s="1"/>
  <c r="C94" i="4"/>
  <c r="D60" i="4"/>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C70" i="4"/>
  <c r="E70" i="4" s="1"/>
  <c r="D11" i="4"/>
  <c r="C11" i="4"/>
  <c r="E11" i="4" s="1"/>
  <c r="G11" i="4" s="1"/>
  <c r="I11" i="4" s="1"/>
  <c r="C233" i="4"/>
  <c r="E233" i="4" s="1"/>
  <c r="D233" i="4"/>
  <c r="H233" i="4" s="1"/>
  <c r="C195" i="4"/>
  <c r="E195" i="4" s="1"/>
  <c r="D195" i="4"/>
  <c r="H195" i="4" s="1"/>
  <c r="D78" i="4"/>
  <c r="C78" i="4"/>
  <c r="E78" i="4" s="1"/>
  <c r="G347" i="4"/>
  <c r="I347" i="4" s="1"/>
  <c r="H347" i="4"/>
  <c r="C347" i="4"/>
  <c r="E347" i="4" s="1"/>
  <c r="D347" i="4"/>
  <c r="C224" i="4"/>
  <c r="E224" i="4" s="1"/>
  <c r="D224" i="4"/>
  <c r="H224" i="4" s="1"/>
  <c r="C129" i="4"/>
  <c r="E129" i="4" s="1"/>
  <c r="D129" i="4"/>
  <c r="H129" i="4" s="1"/>
  <c r="D99" i="4"/>
  <c r="H99" i="4" s="1"/>
  <c r="C99" i="4"/>
  <c r="D22" i="4"/>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C85" i="4"/>
  <c r="E85" i="4" s="1"/>
  <c r="D85" i="4"/>
  <c r="H85" i="4" s="1"/>
  <c r="D34" i="4"/>
  <c r="C34" i="4"/>
  <c r="E34" i="4" s="1"/>
  <c r="C119" i="4"/>
  <c r="E119" i="4" s="1"/>
  <c r="D119" i="4"/>
  <c r="H119" i="4" s="1"/>
  <c r="G336" i="4"/>
  <c r="I336" i="4" s="1"/>
  <c r="C336" i="4"/>
  <c r="E336" i="4" s="1"/>
  <c r="D336" i="4"/>
  <c r="H336" i="4"/>
  <c r="D47" i="4"/>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D63" i="4"/>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C51" i="4"/>
  <c r="E51" i="4" s="1"/>
  <c r="C93" i="4"/>
  <c r="E93" i="4" s="1"/>
  <c r="D93" i="4"/>
  <c r="H93" i="4" s="1"/>
  <c r="C41" i="4"/>
  <c r="E41" i="4" s="1"/>
  <c r="D41" i="4"/>
  <c r="H348" i="4"/>
  <c r="D348" i="4"/>
  <c r="G348" i="4"/>
  <c r="I348" i="4" s="1"/>
  <c r="C348" i="4"/>
  <c r="E348" i="4" s="1"/>
  <c r="D310" i="4"/>
  <c r="H310" i="4" s="1"/>
  <c r="G310" i="4"/>
  <c r="I310" i="4" s="1"/>
  <c r="C310" i="4"/>
  <c r="E310" i="4" s="1"/>
  <c r="C79" i="4"/>
  <c r="E79" i="4" s="1"/>
  <c r="D79" i="4"/>
  <c r="D300" i="4"/>
  <c r="H300" i="4" s="1"/>
  <c r="C300" i="4"/>
  <c r="E300" i="4" s="1"/>
  <c r="D185" i="4"/>
  <c r="H185" i="4" s="1"/>
  <c r="C185" i="4"/>
  <c r="E185" i="4" s="1"/>
  <c r="C156" i="4"/>
  <c r="E156" i="4" s="1"/>
  <c r="D156" i="4"/>
  <c r="H156" i="4" s="1"/>
  <c r="I412" i="4"/>
  <c r="C157" i="4"/>
  <c r="E157" i="4" s="1"/>
  <c r="D157" i="4"/>
  <c r="H157" i="4" s="1"/>
  <c r="D36" i="4"/>
  <c r="C36" i="4"/>
  <c r="E36" i="4" s="1"/>
  <c r="C239" i="4"/>
  <c r="E239" i="4" s="1"/>
  <c r="D239" i="4"/>
  <c r="H239" i="4" s="1"/>
  <c r="C29" i="4"/>
  <c r="E29" i="4" s="1"/>
  <c r="D29" i="4"/>
  <c r="C338" i="4"/>
  <c r="E338" i="4" s="1"/>
  <c r="D338" i="4"/>
  <c r="H338" i="4"/>
  <c r="G338" i="4"/>
  <c r="I338" i="4" s="1"/>
  <c r="H349" i="4"/>
  <c r="G349" i="4"/>
  <c r="I349" i="4" s="1"/>
  <c r="C349" i="4"/>
  <c r="E349" i="4" s="1"/>
  <c r="D349" i="4"/>
  <c r="D23" i="4"/>
  <c r="C23" i="4"/>
  <c r="E23" i="4" s="1"/>
  <c r="C172" i="4"/>
  <c r="E172" i="4" s="1"/>
  <c r="D172" i="4"/>
  <c r="H172" i="4" s="1"/>
  <c r="D114" i="4"/>
  <c r="H114" i="4" s="1"/>
  <c r="C114" i="4"/>
  <c r="E114" i="4" s="1"/>
  <c r="D65" i="4"/>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C31" i="4"/>
  <c r="E31" i="4" s="1"/>
  <c r="C152" i="4"/>
  <c r="D152" i="4"/>
  <c r="H152" i="4" s="1"/>
  <c r="C21" i="4"/>
  <c r="E21" i="4" s="1"/>
  <c r="D21" i="4"/>
  <c r="C192" i="4"/>
  <c r="E192" i="4" s="1"/>
  <c r="D192" i="4"/>
  <c r="H192" i="4" s="1"/>
  <c r="C279" i="4"/>
  <c r="E279" i="4" s="1"/>
  <c r="D279" i="4"/>
  <c r="H279" i="4" s="1"/>
  <c r="C112" i="4"/>
  <c r="E112" i="4" s="1"/>
  <c r="D112" i="4"/>
  <c r="H112" i="4" s="1"/>
  <c r="C247" i="4"/>
  <c r="E247" i="4" s="1"/>
  <c r="D247" i="4"/>
  <c r="H247" i="4" s="1"/>
  <c r="C71" i="4"/>
  <c r="D71" i="4"/>
  <c r="D6" i="4"/>
  <c r="C6" i="4"/>
  <c r="E6" i="4" s="1"/>
  <c r="G6" i="4" s="1"/>
  <c r="I6" i="4" s="1"/>
  <c r="D39" i="4"/>
  <c r="C39" i="4"/>
  <c r="G334" i="4"/>
  <c r="I334" i="4" s="1"/>
  <c r="C334" i="4"/>
  <c r="E334" i="4" s="1"/>
  <c r="H334" i="4"/>
  <c r="D334" i="4"/>
  <c r="I399" i="4"/>
  <c r="C124" i="4"/>
  <c r="E124" i="4" s="1"/>
  <c r="D124" i="4"/>
  <c r="H124" i="4" s="1"/>
  <c r="C118" i="4"/>
  <c r="E118" i="4" s="1"/>
  <c r="D118" i="4"/>
  <c r="H118" i="4" s="1"/>
  <c r="D73" i="4"/>
  <c r="C73" i="4"/>
  <c r="E73" i="4" s="1"/>
  <c r="I396" i="4"/>
  <c r="C8" i="4"/>
  <c r="E8" i="4" s="1"/>
  <c r="G8" i="4" s="1"/>
  <c r="I8" i="4" s="1"/>
  <c r="D8" i="4"/>
  <c r="D38" i="4"/>
  <c r="C38" i="4"/>
  <c r="E38" i="4" s="1"/>
  <c r="I406" i="4"/>
  <c r="C126" i="4"/>
  <c r="E126" i="4" s="1"/>
  <c r="D126" i="4"/>
  <c r="H126" i="4" s="1"/>
  <c r="C206" i="4"/>
  <c r="E206" i="4" s="1"/>
  <c r="D206" i="4"/>
  <c r="H206" i="4" s="1"/>
  <c r="D54" i="4"/>
  <c r="C54" i="4"/>
  <c r="E54" i="4" s="1"/>
  <c r="C235" i="4"/>
  <c r="E235" i="4" s="1"/>
  <c r="D235" i="4"/>
  <c r="H235" i="4" s="1"/>
  <c r="I379" i="4"/>
  <c r="C24" i="4"/>
  <c r="E24" i="4" s="1"/>
  <c r="D24" i="4"/>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H315" i="4"/>
  <c r="C315" i="4"/>
  <c r="E315" i="4" s="1"/>
  <c r="D315" i="4"/>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C58" i="4"/>
  <c r="E58" i="4" s="1"/>
  <c r="C15" i="4"/>
  <c r="E15" i="4" s="1"/>
  <c r="G15" i="4" s="1"/>
  <c r="I15" i="4" s="1"/>
  <c r="D15" i="4"/>
  <c r="D44" i="4"/>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H311" i="4"/>
  <c r="C311" i="4"/>
  <c r="E311" i="4" s="1"/>
  <c r="G311" i="4"/>
  <c r="I311" i="4" s="1"/>
  <c r="D311" i="4"/>
  <c r="D88" i="4"/>
  <c r="H88" i="4" s="1"/>
  <c r="C88" i="4"/>
  <c r="E88" i="4" s="1"/>
  <c r="D202" i="4"/>
  <c r="H202" i="4" s="1"/>
  <c r="C202" i="4"/>
  <c r="E202" i="4" s="1"/>
  <c r="D50" i="4"/>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C55" i="4"/>
  <c r="E55" i="4" s="1"/>
  <c r="H323" i="4"/>
  <c r="G323" i="4"/>
  <c r="I323" i="4" s="1"/>
  <c r="C323" i="4"/>
  <c r="E323" i="4" s="1"/>
  <c r="D323" i="4"/>
  <c r="G343" i="4"/>
  <c r="I343" i="4" s="1"/>
  <c r="C343" i="4"/>
  <c r="E343" i="4" s="1"/>
  <c r="D343" i="4"/>
  <c r="H343" i="4"/>
  <c r="D26" i="4"/>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G318" i="4"/>
  <c r="I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C77" i="4"/>
  <c r="E77" i="4" s="1"/>
  <c r="I365" i="4"/>
  <c r="C316" i="4"/>
  <c r="E316" i="4" s="1"/>
  <c r="D316" i="4"/>
  <c r="H316" i="4"/>
  <c r="G316" i="4"/>
  <c r="I316" i="4" s="1"/>
  <c r="D62" i="4"/>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C68" i="4"/>
  <c r="E68" i="4" s="1"/>
  <c r="D298" i="4"/>
  <c r="H298" i="4" s="1"/>
  <c r="C298" i="4"/>
  <c r="E298" i="4" s="1"/>
  <c r="D80" i="4"/>
  <c r="H80" i="4" s="1"/>
  <c r="C80" i="4"/>
  <c r="E80" i="4" s="1"/>
  <c r="D307" i="4"/>
  <c r="H307" i="4" s="1"/>
  <c r="C307" i="4"/>
  <c r="E307" i="4" s="1"/>
  <c r="G307" i="4"/>
  <c r="I307" i="4" s="1"/>
  <c r="I371" i="4"/>
  <c r="D42" i="4"/>
  <c r="C42" i="4"/>
  <c r="E42" i="4" s="1"/>
  <c r="I387" i="4"/>
  <c r="D95" i="4"/>
  <c r="H95" i="4" s="1"/>
  <c r="C95" i="4"/>
  <c r="E95" i="4" s="1"/>
  <c r="I424" i="4"/>
  <c r="C74" i="4"/>
  <c r="E74" i="4" s="1"/>
  <c r="D74" i="4"/>
  <c r="D104" i="4"/>
  <c r="H104" i="4" s="1"/>
  <c r="C104" i="4"/>
  <c r="E104" i="4" s="1"/>
  <c r="D56" i="4"/>
  <c r="C56" i="4"/>
  <c r="E56" i="4" s="1"/>
  <c r="C283" i="4"/>
  <c r="E283" i="4" s="1"/>
  <c r="D283" i="4"/>
  <c r="H283" i="4" s="1"/>
  <c r="D43" i="4"/>
  <c r="C43" i="4"/>
  <c r="E43" i="4" s="1"/>
  <c r="C137" i="4"/>
  <c r="E137" i="4" s="1"/>
  <c r="D137" i="4"/>
  <c r="H137" i="4" s="1"/>
  <c r="C177" i="4"/>
  <c r="E177" i="4" s="1"/>
  <c r="D177" i="4"/>
  <c r="H177" i="4" s="1"/>
  <c r="D245" i="4"/>
  <c r="H245" i="4" s="1"/>
  <c r="C245" i="4"/>
  <c r="E245" i="4" s="1"/>
  <c r="D40" i="4"/>
  <c r="C40" i="4"/>
  <c r="E40" i="4" s="1"/>
  <c r="I357" i="4"/>
  <c r="G344" i="4"/>
  <c r="I344" i="4" s="1"/>
  <c r="D344" i="4"/>
  <c r="H344" i="4"/>
  <c r="C344" i="4"/>
  <c r="E344" i="4" s="1"/>
  <c r="D159" i="4"/>
  <c r="H159" i="4" s="1"/>
  <c r="C159" i="4"/>
  <c r="E159" i="4" s="1"/>
  <c r="C9" i="4"/>
  <c r="E9" i="4" s="1"/>
  <c r="G9" i="4" s="1"/>
  <c r="I9" i="4" s="1"/>
  <c r="D9" i="4"/>
  <c r="D27" i="4"/>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C59" i="4"/>
  <c r="E59" i="4" s="1"/>
  <c r="D217" i="4"/>
  <c r="H217" i="4" s="1"/>
  <c r="C217" i="4"/>
  <c r="E217" i="4" s="1"/>
  <c r="I372" i="4"/>
  <c r="C187" i="4"/>
  <c r="E187" i="4" s="1"/>
  <c r="D187" i="4"/>
  <c r="H187" i="4" s="1"/>
  <c r="C53" i="4"/>
  <c r="E53" i="4" s="1"/>
  <c r="D53" i="4"/>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C232" i="4"/>
  <c r="E232" i="4" s="1"/>
  <c r="D232" i="4"/>
  <c r="H232" i="4" s="1"/>
  <c r="G352" i="4"/>
  <c r="I352" i="4" s="1"/>
  <c r="H352" i="4"/>
  <c r="D352" i="4"/>
  <c r="C352" i="4"/>
  <c r="E352" i="4" s="1"/>
  <c r="C46" i="4"/>
  <c r="E46" i="4" s="1"/>
  <c r="D46" i="4"/>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C48" i="4"/>
  <c r="E48" i="4" s="1"/>
  <c r="I403" i="4"/>
  <c r="D140" i="4"/>
  <c r="H140" i="4" s="1"/>
  <c r="C140" i="4"/>
  <c r="E140" i="4" s="1"/>
  <c r="D67" i="4"/>
  <c r="C67" i="4"/>
  <c r="E67" i="4" s="1"/>
  <c r="C182" i="4"/>
  <c r="E182" i="4" s="1"/>
  <c r="D182" i="4"/>
  <c r="H182" i="4" s="1"/>
  <c r="I356" i="4"/>
  <c r="D83" i="4"/>
  <c r="H83" i="4" s="1"/>
  <c r="C83" i="4"/>
  <c r="E83" i="4" s="1"/>
  <c r="D258" i="4"/>
  <c r="H258" i="4" s="1"/>
  <c r="C258" i="4"/>
  <c r="E258" i="4" s="1"/>
  <c r="D18" i="4"/>
  <c r="C18" i="4"/>
  <c r="E18" i="4" s="1"/>
  <c r="D32" i="4"/>
  <c r="C32" i="4"/>
  <c r="E32" i="4" s="1"/>
  <c r="H46" i="4" l="1"/>
  <c r="H49" i="4"/>
  <c r="H28" i="4"/>
  <c r="H41" i="4"/>
  <c r="H52" i="4"/>
  <c r="H78" i="4"/>
  <c r="H48" i="4"/>
  <c r="H21" i="4"/>
  <c r="H63" i="4"/>
  <c r="H68" i="4"/>
  <c r="H69" i="4"/>
  <c r="H35" i="4"/>
  <c r="H32" i="4"/>
  <c r="H23" i="4"/>
  <c r="H79" i="4"/>
  <c r="H77" i="4"/>
  <c r="H54" i="4"/>
  <c r="H24" i="4"/>
  <c r="H62" i="4"/>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s="1"/>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H37" i="4" s="1"/>
  <c r="F253" i="4"/>
  <c r="F244" i="4"/>
  <c r="F45" i="4"/>
  <c r="H45" i="4" s="1"/>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H39" i="4" s="1"/>
  <c r="F205" i="4"/>
  <c r="F99" i="4"/>
  <c r="F60" i="4"/>
  <c r="H60" i="4" s="1"/>
  <c r="F232" i="4"/>
  <c r="F137" i="4"/>
  <c r="F124" i="4"/>
  <c r="F334" i="4"/>
  <c r="F71" i="4"/>
  <c r="H71" i="4" s="1"/>
  <c r="F172" i="4"/>
  <c r="F338" i="4"/>
  <c r="F29" i="4"/>
  <c r="H29" i="4" s="1"/>
  <c r="F33" i="4"/>
  <c r="H33" i="4" s="1"/>
  <c r="F175" i="4"/>
  <c r="F259" i="4"/>
  <c r="F35" i="4"/>
  <c r="F306" i="4"/>
  <c r="F176" i="4"/>
  <c r="F151" i="4"/>
  <c r="F283" i="4"/>
  <c r="F74" i="4"/>
  <c r="H74" i="4" s="1"/>
  <c r="F298" i="4"/>
  <c r="F257" i="4"/>
  <c r="F215" i="4"/>
  <c r="F316" i="4"/>
  <c r="F303" i="4"/>
  <c r="F254" i="4"/>
  <c r="F193" i="4"/>
  <c r="F230" i="4"/>
  <c r="F109" i="4"/>
  <c r="F323" i="4"/>
  <c r="F250" i="4"/>
  <c r="F322" i="4"/>
  <c r="F256" i="4"/>
  <c r="F339" i="4"/>
  <c r="F15" i="4"/>
  <c r="H15" i="4" s="1"/>
  <c r="F160" i="4"/>
  <c r="F278" i="4"/>
  <c r="F327" i="4"/>
  <c r="F117" i="4"/>
  <c r="F312" i="4"/>
  <c r="F191" i="4"/>
  <c r="F47" i="4"/>
  <c r="H47" i="4" s="1"/>
  <c r="F119" i="4"/>
  <c r="F255" i="4"/>
  <c r="F162" i="4"/>
  <c r="F270" i="4"/>
  <c r="F252" i="4"/>
  <c r="F211" i="4"/>
  <c r="F333" i="4"/>
  <c r="F133" i="4"/>
  <c r="F129" i="4"/>
  <c r="F224" i="4"/>
  <c r="F233" i="4"/>
  <c r="F139" i="4"/>
  <c r="F238" i="4"/>
  <c r="F219" i="4"/>
  <c r="F305" i="4"/>
  <c r="F265" i="4"/>
  <c r="F302" i="4"/>
  <c r="F141" i="4"/>
  <c r="F100" i="4"/>
  <c r="F120" i="4"/>
  <c r="F171" i="4"/>
  <c r="F178" i="4"/>
  <c r="F75" i="4"/>
  <c r="H75" i="4" s="1"/>
  <c r="F350" i="4"/>
  <c r="F123" i="4"/>
  <c r="F221" i="4"/>
  <c r="F89" i="4"/>
  <c r="F87" i="4"/>
  <c r="F203" i="4"/>
  <c r="F61" i="4"/>
  <c r="H61" i="4" s="1"/>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H31" i="4" s="1"/>
  <c r="F209" i="4"/>
  <c r="F242" i="4"/>
  <c r="F349" i="4"/>
  <c r="F157" i="4"/>
  <c r="F156" i="4"/>
  <c r="F13" i="4"/>
  <c r="H13" i="4" s="1"/>
  <c r="F34" i="4"/>
  <c r="H34" i="4" s="1"/>
  <c r="F293" i="4"/>
  <c r="F214" i="4"/>
  <c r="F324" i="4"/>
  <c r="F164" i="4"/>
  <c r="F94" i="4"/>
  <c r="F275" i="4"/>
  <c r="F14" i="4"/>
  <c r="H14" i="4" s="1"/>
  <c r="F49" i="4"/>
  <c r="F159" i="4"/>
  <c r="F104" i="4"/>
  <c r="F105" i="4"/>
  <c r="F208" i="4"/>
  <c r="F72" i="4"/>
  <c r="H72" i="4" s="1"/>
  <c r="F106" i="4"/>
  <c r="F110" i="4"/>
  <c r="F63" i="4"/>
  <c r="F161" i="4"/>
  <c r="F30" i="4"/>
  <c r="H30" i="4" s="1"/>
  <c r="F78" i="4"/>
  <c r="F65" i="4"/>
  <c r="H65" i="4" s="1"/>
  <c r="F98" i="4"/>
  <c r="F217" i="4"/>
  <c r="F325" i="4"/>
  <c r="F318" i="4"/>
  <c r="F229" i="4"/>
  <c r="F18" i="4"/>
  <c r="H18" i="4" s="1"/>
  <c r="F67" i="4"/>
  <c r="H67" i="4" s="1"/>
  <c r="F352" i="4"/>
  <c r="F272" i="4"/>
  <c r="F344" i="4"/>
  <c r="F40" i="4"/>
  <c r="H40" i="4" s="1"/>
  <c r="F245" i="4"/>
  <c r="F177" i="4"/>
  <c r="F144" i="4"/>
  <c r="F86" i="4"/>
  <c r="F128" i="4"/>
  <c r="F92" i="4"/>
  <c r="F331" i="4"/>
  <c r="F222" i="4"/>
  <c r="F198" i="4"/>
  <c r="F309" i="4"/>
  <c r="F249" i="4"/>
  <c r="F169" i="4"/>
  <c r="F26" i="4"/>
  <c r="H26" i="4" s="1"/>
  <c r="F147" i="4"/>
  <c r="F10" i="4"/>
  <c r="H10" i="4" s="1"/>
  <c r="F50" i="4"/>
  <c r="H50" i="4" s="1"/>
  <c r="F320" i="4"/>
  <c r="F280" i="4"/>
  <c r="F216" i="4"/>
  <c r="F341" i="4"/>
  <c r="F134" i="4"/>
  <c r="F206" i="4"/>
  <c r="F23" i="4"/>
  <c r="F36" i="4"/>
  <c r="H36" i="4" s="1"/>
  <c r="F185" i="4"/>
  <c r="F268" i="4"/>
  <c r="F166" i="4"/>
  <c r="F85" i="4"/>
  <c r="F328" i="4"/>
  <c r="F186" i="4"/>
  <c r="F246" i="4"/>
  <c r="F347" i="4"/>
  <c r="F195" i="4"/>
  <c r="F251" i="4"/>
  <c r="F260" i="4"/>
  <c r="F236" i="4"/>
  <c r="F130" i="4"/>
  <c r="F273" i="4"/>
  <c r="F227" i="4"/>
  <c r="F237" i="4"/>
  <c r="F113" i="4"/>
  <c r="F308" i="4"/>
  <c r="F243" i="4"/>
  <c r="F25" i="4"/>
  <c r="H25" i="4" s="1"/>
  <c r="F70" i="4"/>
  <c r="H70" i="4" s="1"/>
  <c r="F184" i="4"/>
  <c r="F218" i="4"/>
  <c r="F326" i="4"/>
  <c r="F83" i="4"/>
  <c r="F135" i="4"/>
  <c r="F181" i="4"/>
  <c r="F55" i="4"/>
  <c r="H55" i="4" s="1"/>
  <c r="F269" i="4"/>
  <c r="F82" i="4"/>
  <c r="F52" i="4"/>
  <c r="F22" i="4"/>
  <c r="H22" i="4" s="1"/>
  <c r="F62" i="4"/>
  <c r="F290" i="4"/>
  <c r="F240" i="4"/>
  <c r="F114" i="4"/>
  <c r="F93" i="4"/>
  <c r="F201" i="4"/>
  <c r="F155" i="4"/>
  <c r="F81" i="4"/>
  <c r="F16" i="4"/>
  <c r="H16" i="4" s="1"/>
  <c r="F200" i="4"/>
  <c r="F64" i="4"/>
  <c r="H64" i="4" s="1"/>
  <c r="F115" i="4"/>
  <c r="F66" i="4"/>
  <c r="H66" i="4" s="1"/>
  <c r="F58" i="4"/>
  <c r="H58" i="4" s="1"/>
  <c r="F54" i="4"/>
  <c r="F6" i="4"/>
  <c r="H6" i="4" s="1"/>
  <c r="F17" i="4"/>
  <c r="H17" i="4" s="1"/>
  <c r="F317" i="4"/>
  <c r="F167" i="4"/>
  <c r="F241" i="4"/>
  <c r="F43" i="4"/>
  <c r="H43" i="4" s="1"/>
  <c r="F56" i="4"/>
  <c r="H56" i="4" s="1"/>
  <c r="F80" i="4"/>
  <c r="F91" i="4"/>
  <c r="F46" i="4"/>
  <c r="F288" i="4"/>
  <c r="F173" i="4"/>
  <c r="F53" i="4"/>
  <c r="H53" i="4" s="1"/>
  <c r="F187" i="4"/>
  <c r="F59" i="4"/>
  <c r="H59" i="4" s="1"/>
  <c r="F158" i="4"/>
  <c r="F96" i="4"/>
  <c r="F9" i="4"/>
  <c r="H9" i="4" s="1"/>
  <c r="F289" i="4"/>
  <c r="F282" i="4"/>
  <c r="F223" i="4"/>
  <c r="F304" i="4"/>
  <c r="F101" i="4"/>
  <c r="F295" i="4"/>
  <c r="F179" i="4"/>
  <c r="F287" i="4"/>
  <c r="F44" i="4"/>
  <c r="H44" i="4" s="1"/>
  <c r="F102" i="4"/>
  <c r="F76" i="4"/>
  <c r="H76" i="4" s="1"/>
  <c r="F228" i="4"/>
  <c r="I4" i="4"/>
  <c r="F136" i="4"/>
  <c r="F97" i="4"/>
  <c r="F126" i="4"/>
  <c r="F38" i="4"/>
  <c r="H38" i="4" s="1"/>
  <c r="F8" i="4"/>
  <c r="H8" i="4" s="1"/>
  <c r="F112" i="4"/>
  <c r="F300" i="4"/>
  <c r="F310" i="4"/>
  <c r="F84" i="4"/>
  <c r="F294" i="4"/>
  <c r="F189" i="4"/>
  <c r="F248" i="4"/>
  <c r="F125" i="4"/>
  <c r="F329" i="4"/>
  <c r="F234" i="4"/>
  <c r="F69" i="4"/>
  <c r="F168" i="4"/>
  <c r="F261" i="4"/>
  <c r="F296" i="4"/>
  <c r="F48" i="4"/>
  <c r="F95" i="4"/>
  <c r="F42" i="4"/>
  <c r="H42" i="4" s="1"/>
  <c r="F57" i="4"/>
  <c r="H57" i="4" s="1"/>
  <c r="F7" i="4"/>
  <c r="H7" i="4" s="1"/>
  <c r="F154" i="4"/>
  <c r="F51" i="4"/>
  <c r="H51" i="4" s="1"/>
  <c r="F32" i="4"/>
  <c r="F27" i="4"/>
  <c r="H27" i="4" s="1"/>
  <c r="F68" i="4"/>
  <c r="F108" i="4"/>
  <c r="F73" i="4"/>
  <c r="H73" i="4" s="1"/>
  <c r="F107" i="4"/>
  <c r="F103" i="4"/>
  <c r="F150" i="4"/>
  <c r="F321" i="4"/>
  <c r="F127" i="4"/>
  <c r="F145" i="4"/>
  <c r="F210" i="4"/>
  <c r="F3" i="4"/>
  <c r="H3" i="4" s="1"/>
  <c r="F4" i="4"/>
  <c r="H4" i="4" s="1"/>
  <c r="F163" i="4"/>
  <c r="F239" i="4"/>
  <c r="F79" i="4"/>
  <c r="F348" i="4"/>
  <c r="F11" i="4"/>
  <c r="H11" i="4" s="1"/>
  <c r="F212" i="4"/>
  <c r="F337" i="4"/>
  <c r="R15" i="4" l="1"/>
  <c r="R16" i="4" s="1"/>
  <c r="U25" i="4"/>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U11" i="4" s="1"/>
  <c r="R26" i="4"/>
  <c r="B6" i="5"/>
  <c r="C5" i="5" s="1"/>
  <c r="B31" i="5" s="1"/>
  <c r="J28" i="2" l="1"/>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H655" i="6" s="1" a="1"/>
  <c r="H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B3967" i="6"/>
  <c r="H3967" i="6" s="1" a="1"/>
  <c r="H3967" i="6" s="1"/>
  <c r="B4951" i="6"/>
  <c r="H4951" i="6" s="1" a="1"/>
  <c r="H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B2791" i="6"/>
  <c r="B2695" i="6"/>
  <c r="B4687" i="6"/>
  <c r="H4687" i="6" s="1" a="1"/>
  <c r="H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B3559" i="6"/>
  <c r="B4423" i="6"/>
  <c r="H4423" i="6" s="1" a="1"/>
  <c r="H4423" i="6" s="1"/>
  <c r="B8311" i="6"/>
  <c r="H8311" i="6" s="1" a="1"/>
  <c r="H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I1879" i="6" s="1"/>
  <c r="J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I4135" i="6" s="1"/>
  <c r="J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I1399" i="6" s="1"/>
  <c r="J1399" i="6" s="1"/>
  <c r="B271" i="6"/>
  <c r="H271" i="6" s="1" a="1"/>
  <c r="H271" i="6" s="1"/>
  <c r="B2071" i="6"/>
  <c r="H2071" i="6" s="1" a="1"/>
  <c r="H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B8310" i="6"/>
  <c r="B1374" i="6"/>
  <c r="H1374" i="6" s="1" a="1"/>
  <c r="H1374" i="6" s="1"/>
  <c r="I1374" i="6" s="1"/>
  <c r="J1374" i="6" s="1"/>
  <c r="B582" i="6"/>
  <c r="H582" i="6" s="1" a="1"/>
  <c r="H582" i="6" s="1"/>
  <c r="I582" i="6" s="1"/>
  <c r="J582" i="6" s="1"/>
  <c r="B918" i="6"/>
  <c r="H918" i="6" s="1" a="1"/>
  <c r="H918" i="6" s="1"/>
  <c r="I918" i="6" s="1"/>
  <c r="J918" i="6" s="1"/>
  <c r="B174" i="6"/>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B4759" i="6"/>
  <c r="H4759" i="6" s="1" a="1"/>
  <c r="H4759" i="6" s="1"/>
  <c r="B3991" i="6"/>
  <c r="H3991" i="6" s="1" a="1"/>
  <c r="H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H5647" i="6" s="1" a="1"/>
  <c r="H5647" i="6" s="1"/>
  <c r="B4879" i="6"/>
  <c r="H4879" i="6" s="1" a="1"/>
  <c r="H4879" i="6" s="1"/>
  <c r="B4975" i="6"/>
  <c r="B4087" i="6"/>
  <c r="H4087" i="6" s="1" a="1"/>
  <c r="H4087" i="6" s="1"/>
  <c r="I4087" i="6" s="1"/>
  <c r="J4087" i="6" s="1"/>
  <c r="B4183" i="6"/>
  <c r="H4183" i="6" s="1" a="1"/>
  <c r="H4183" i="6" s="1"/>
  <c r="B4255" i="6"/>
  <c r="H4255" i="6" s="1" a="1"/>
  <c r="H4255" i="6" s="1"/>
  <c r="I4255" i="6" s="1"/>
  <c r="J4255" i="6" s="1"/>
  <c r="B3439" i="6"/>
  <c r="B3679" i="6"/>
  <c r="B3175" i="6"/>
  <c r="H3175" i="6" s="1" a="1"/>
  <c r="H3175" i="6" s="1"/>
  <c r="B2575" i="6"/>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B3895" i="6"/>
  <c r="B4351" i="6"/>
  <c r="H4351" i="6" s="1" a="1"/>
  <c r="H4351" i="6" s="1"/>
  <c r="I4351" i="6" s="1"/>
  <c r="J4351" i="6" s="1"/>
  <c r="B3703" i="6"/>
  <c r="B8094" i="6"/>
  <c r="H8094" i="6" s="1" a="1"/>
  <c r="H8094" i="6" s="1"/>
  <c r="I8094" i="6" s="1"/>
  <c r="J8094" i="6" s="1"/>
  <c r="B8286" i="6"/>
  <c r="H8286" i="6" s="1" a="1"/>
  <c r="H8286" i="6" s="1"/>
  <c r="I8286" i="6" s="1"/>
  <c r="J8286" i="6" s="1"/>
  <c r="B8166" i="6"/>
  <c r="B7518" i="6"/>
  <c r="B7566" i="6"/>
  <c r="B7734" i="6"/>
  <c r="H7734" i="6" s="1" a="1"/>
  <c r="H7734" i="6" s="1"/>
  <c r="I7734" i="6" s="1"/>
  <c r="J7734" i="6" s="1"/>
  <c r="B7230" i="6"/>
  <c r="B7470" i="6"/>
  <c r="B7014" i="6"/>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758" i="6" a="1"/>
  <c r="H1758" i="6" s="1"/>
  <c r="I1758" i="6" s="1"/>
  <c r="J1758" i="6" s="1"/>
  <c r="H1542" i="6" a="1"/>
  <c r="H1542" i="6" s="1"/>
  <c r="I1542" i="6" s="1"/>
  <c r="J1542" i="6" s="1"/>
  <c r="H1518" i="6" a="1"/>
  <c r="H1518" i="6" s="1"/>
  <c r="I1518" i="6" s="1"/>
  <c r="J1518" i="6" s="1"/>
  <c r="H3390" i="6" a="1"/>
  <c r="H3390" i="6" s="1"/>
  <c r="I3390" i="6" s="1"/>
  <c r="J3390"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479" i="6" a="1"/>
  <c r="H2479" i="6" s="1"/>
  <c r="H2095" i="6" a="1"/>
  <c r="H2095" i="6" s="1"/>
  <c r="I2095" i="6" s="1"/>
  <c r="J2095"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4543" i="6" a="1"/>
  <c r="H4543" i="6" s="1"/>
  <c r="I4543" i="6" s="1"/>
  <c r="J4543" i="6" s="1"/>
  <c r="H5839" i="6" a="1"/>
  <c r="H5839" i="6" s="1"/>
  <c r="H6343" i="6" a="1"/>
  <c r="H6343" i="6" s="1"/>
  <c r="I6343" i="6" s="1"/>
  <c r="J6343" i="6" s="1"/>
  <c r="H6247" i="6" a="1"/>
  <c r="H6247" i="6" s="1"/>
  <c r="H6439" i="6" a="1"/>
  <c r="H6439" i="6" s="1"/>
  <c r="I6439" i="6" s="1"/>
  <c r="J6439"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2191" i="6" a="1"/>
  <c r="H2191" i="6" s="1"/>
  <c r="I2191" i="6" s="1"/>
  <c r="J2191" i="6" s="1"/>
  <c r="H1855" i="6" a="1"/>
  <c r="H1855" i="6" s="1"/>
  <c r="H2167" i="6" a="1"/>
  <c r="H2167" i="6" s="1"/>
  <c r="H2455" i="6" a="1"/>
  <c r="H2455" i="6" s="1"/>
  <c r="H1519" i="6" a="1"/>
  <c r="H1519" i="6" s="1"/>
  <c r="H3535" i="6" a="1"/>
  <c r="H3535"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I3703" i="6" s="1"/>
  <c r="J3703" i="6" s="1"/>
  <c r="H3871" i="6" a="1"/>
  <c r="H3871" i="6" s="1"/>
  <c r="H4735" i="6" a="1"/>
  <c r="H4735" i="6" s="1"/>
  <c r="H3895" i="6" a="1"/>
  <c r="H3895" i="6" s="1"/>
  <c r="H4375" i="6" a="1"/>
  <c r="H4375" i="6" s="1"/>
  <c r="I4375" i="6" s="1"/>
  <c r="J4375" i="6" s="1"/>
  <c r="H4855" i="6" a="1"/>
  <c r="H4855" i="6" s="1"/>
  <c r="H4303" i="6" a="1"/>
  <c r="H4303" i="6" s="1"/>
  <c r="H4663" i="6" a="1"/>
  <c r="H4663" i="6" s="1"/>
  <c r="I4663" i="6" s="1"/>
  <c r="J4663" i="6" s="1"/>
  <c r="H5071" i="6" a="1"/>
  <c r="H5071" i="6" s="1"/>
  <c r="I5071" i="6" s="1"/>
  <c r="J5071" i="6" s="1"/>
  <c r="H4327" i="6" a="1"/>
  <c r="H4327" i="6" s="1"/>
  <c r="H4807" i="6" a="1"/>
  <c r="H4807" i="6" s="1"/>
  <c r="H4999" i="6" a="1"/>
  <c r="H4999" i="6" s="1"/>
  <c r="H7615" i="6" a="1"/>
  <c r="H7615" i="6" s="1"/>
  <c r="H7639" i="6" a="1"/>
  <c r="H7639" i="6" s="1"/>
  <c r="H8383" i="6" a="1"/>
  <c r="H8383" i="6" s="1"/>
  <c r="H726" i="6" a="1"/>
  <c r="H726" i="6" s="1"/>
  <c r="I726" i="6" s="1"/>
  <c r="J726" i="6" s="1"/>
  <c r="H438" i="6" a="1"/>
  <c r="H438" i="6" s="1"/>
  <c r="I438" i="6" s="1"/>
  <c r="J438" i="6" s="1"/>
  <c r="H3078" i="6" a="1"/>
  <c r="H3078" i="6" s="1"/>
  <c r="I3078" i="6" s="1"/>
  <c r="J3078" i="6" s="1"/>
  <c r="H3174" i="6" a="1"/>
  <c r="H3174" i="6" s="1"/>
  <c r="I3174" i="6" s="1"/>
  <c r="J3174" i="6" s="1"/>
  <c r="H5334" i="6" a="1"/>
  <c r="H5334" i="6" s="1"/>
  <c r="I5334" i="6" s="1"/>
  <c r="J5334" i="6" s="1"/>
  <c r="H6222" i="6" a="1"/>
  <c r="H6222" i="6" s="1"/>
  <c r="I6222" i="6" s="1"/>
  <c r="J6222" i="6" s="1"/>
  <c r="H6606" i="6" a="1"/>
  <c r="H6606" i="6" s="1"/>
  <c r="I6606" i="6" s="1"/>
  <c r="J6606" i="6" s="1"/>
  <c r="H7014" i="6" a="1"/>
  <c r="H7014" i="6" s="1"/>
  <c r="I7014" i="6" s="1"/>
  <c r="J7014"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3559" i="6" a="1"/>
  <c r="H3559" i="6" s="1"/>
  <c r="I3559" i="6" s="1"/>
  <c r="J3559" i="6" s="1"/>
  <c r="H2575" i="6" a="1"/>
  <c r="H2575" i="6" s="1"/>
  <c r="H2815" i="6" a="1"/>
  <c r="H2815" i="6" s="1"/>
  <c r="I3391" i="6"/>
  <c r="J3391" i="6" s="1"/>
  <c r="H3679" i="6" a="1"/>
  <c r="H3679" i="6" s="1"/>
  <c r="H3439" i="6" a="1"/>
  <c r="H3439" i="6" s="1"/>
  <c r="I3439" i="6" s="1"/>
  <c r="J3439" i="6" s="1"/>
  <c r="H3799" i="6" a="1"/>
  <c r="H3799" i="6" s="1"/>
  <c r="H4591" i="6" a="1"/>
  <c r="H4591" i="6" s="1"/>
  <c r="H4903" i="6" a="1"/>
  <c r="H4903" i="6" s="1"/>
  <c r="H4711" i="6" a="1"/>
  <c r="H4711"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2071" i="6" l="1"/>
  <c r="J2071" i="6" s="1"/>
  <c r="I4831" i="6"/>
  <c r="J4831" i="6" s="1"/>
  <c r="I4951" i="6"/>
  <c r="J4951" i="6" s="1"/>
  <c r="I5095" i="6"/>
  <c r="J5095" i="6" s="1"/>
  <c r="N3" i="6"/>
  <c r="N6" i="2" s="1"/>
  <c r="I3823" i="6"/>
  <c r="J3823" i="6" s="1"/>
  <c r="I2119" i="6"/>
  <c r="J2119" i="6" s="1"/>
  <c r="I2311" i="6"/>
  <c r="J2311" i="6" s="1"/>
  <c r="I151" i="6"/>
  <c r="J151" i="6" s="1"/>
  <c r="I4231" i="6"/>
  <c r="J4231" i="6" s="1"/>
  <c r="I2287" i="6"/>
  <c r="J2287" i="6" s="1"/>
  <c r="I1543" i="6"/>
  <c r="J1543" i="6" s="1"/>
  <c r="I3967" i="6"/>
  <c r="J3967" i="6" s="1"/>
  <c r="I4519" i="6"/>
  <c r="J4519" i="6" s="1"/>
  <c r="I3991" i="6"/>
  <c r="J3991" i="6" s="1"/>
  <c r="I8311" i="6"/>
  <c r="J8311" i="6" s="1"/>
  <c r="I4687" i="6"/>
  <c r="J4687" i="6" s="1"/>
  <c r="I3487" i="6"/>
  <c r="J3487" i="6" s="1"/>
  <c r="I655" i="6"/>
  <c r="J655" i="6" s="1"/>
  <c r="I1279" i="6"/>
  <c r="J1279" i="6" s="1"/>
  <c r="I6919" i="6"/>
  <c r="J6919" i="6"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O9" i="5" s="1"/>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1305" i="6" l="1"/>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778" i="6" l="1"/>
  <c r="J778" i="6" s="1"/>
  <c r="E198" i="6" a="1"/>
  <c r="E198" i="6" s="1"/>
  <c r="I106" i="6"/>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3317" i="6" a="1"/>
  <c r="E3317" i="6" s="1"/>
  <c r="F3318" i="6" s="1"/>
  <c r="E293" i="6" a="1"/>
  <c r="E293" i="6" s="1"/>
  <c r="F294" i="6" s="1"/>
  <c r="E7495" i="6" a="1"/>
  <c r="E7495" i="6" s="1"/>
  <c r="F7495" i="6" s="1"/>
  <c r="E6751" i="6" a="1"/>
  <c r="E6751" i="6" s="1"/>
  <c r="F6751" i="6" s="1"/>
  <c r="E6199" i="6" a="1"/>
  <c r="E6199" i="6" s="1"/>
  <c r="F6199" i="6" s="1"/>
  <c r="E5743" i="6" a="1"/>
  <c r="E574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E5191" i="6" l="1" a="1"/>
  <c r="E5191" i="6" s="1"/>
  <c r="E151" i="6" a="1"/>
  <c r="E151" i="6" s="1"/>
  <c r="E3294" i="6" a="1"/>
  <c r="E3294" i="6" s="1"/>
  <c r="F3295" i="6" s="1"/>
  <c r="E5623" i="6" a="1"/>
  <c r="E5623" i="6" s="1"/>
  <c r="E5358" i="6" a="1"/>
  <c r="E5358"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E5288" i="6" s="1" a="1"/>
  <c r="E5288" i="6" s="1"/>
  <c r="F5288" i="6" s="1"/>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E80" i="6" s="1" a="1"/>
  <c r="E80" i="6" s="1"/>
  <c r="F80" i="6" s="1"/>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E7280" i="6" s="1" a="1"/>
  <c r="E7280" i="6" s="1"/>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E992" i="6" s="1" a="1"/>
  <c r="E992" i="6" s="1"/>
  <c r="F992" i="6" s="1"/>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E5480" i="6" s="1" a="1"/>
  <c r="E5480" i="6" s="1"/>
  <c r="F5480" i="6" s="1"/>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E7472" i="6" s="1" a="1"/>
  <c r="E7472" i="6" s="1"/>
  <c r="F7472" i="6" s="1"/>
  <c r="D6392" i="6"/>
  <c r="D4640" i="6"/>
  <c r="D4040" i="6"/>
  <c r="E4040" i="6" s="1" a="1"/>
  <c r="E4040" i="6" s="1"/>
  <c r="F4040" i="6" s="1"/>
  <c r="D2648" i="6"/>
  <c r="E2648" i="6" s="1" a="1"/>
  <c r="E2648" i="6" s="1"/>
  <c r="F2648" i="6" s="1"/>
  <c r="D704" i="6"/>
  <c r="D6296" i="6"/>
  <c r="E6296" i="6" s="1" a="1"/>
  <c r="E6296" i="6" s="1"/>
  <c r="F6296" i="6" s="1"/>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I5174" i="6" s="1"/>
  <c r="J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F7615" i="6" l="1"/>
  <c r="I4118" i="6"/>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208" i="6" l="1"/>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396" i="6" s="1" a="1"/>
  <c r="E396" i="6" s="1"/>
  <c r="F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F7236" i="6" s="1"/>
  <c r="E7645" i="6" a="1"/>
  <c r="E7645" i="6" s="1"/>
  <c r="D7644" i="6"/>
  <c r="E7644" i="6" s="1" a="1"/>
  <c r="E7644" i="6" s="1"/>
  <c r="E8413" i="6" a="1"/>
  <c r="E8413" i="6" s="1"/>
  <c r="D8412" i="6"/>
  <c r="E8412" i="6" s="1" a="1"/>
  <c r="E8412" i="6" s="1"/>
  <c r="E8269" i="6" a="1"/>
  <c r="E8269" i="6" s="1"/>
  <c r="D8268" i="6"/>
  <c r="E8268" i="6" s="1" a="1"/>
  <c r="E8268" i="6" s="1"/>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E37" i="6" a="1"/>
  <c r="E37" i="6" s="1"/>
  <c r="D36" i="6"/>
  <c r="F694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E733" i="6" a="1"/>
  <c r="E733" i="6" s="1"/>
  <c r="D732" i="6"/>
  <c r="E732" i="6" s="1" a="1"/>
  <c r="E732" i="6" s="1"/>
  <c r="E85" i="6" a="1"/>
  <c r="E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7284"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E4767" i="6" a="1"/>
  <c r="E4767" i="6" s="1"/>
  <c r="E4071" i="6" a="1"/>
  <c r="E4071" i="6" s="1"/>
  <c r="E3903" i="6" a="1"/>
  <c r="E3903" i="6" s="1"/>
  <c r="E3951" i="6" a="1"/>
  <c r="E3951" i="6" s="1"/>
  <c r="E3759" i="6" a="1"/>
  <c r="E3759" i="6" s="1"/>
  <c r="F3759" i="6" s="1"/>
  <c r="E3087" i="6" a="1"/>
  <c r="E3087" i="6" s="1"/>
  <c r="E927" i="6" a="1"/>
  <c r="E927" i="6" s="1"/>
  <c r="E1047" i="6" a="1"/>
  <c r="E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E8127" i="6" a="1"/>
  <c r="E8127" i="6" s="1"/>
  <c r="E7287" i="6" a="1"/>
  <c r="E7287"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2775" i="6" a="1"/>
  <c r="E2775" i="6" s="1"/>
  <c r="F2775" i="6" s="1"/>
  <c r="E1215" i="6" a="1"/>
  <c r="E1215" i="6" s="1"/>
  <c r="E5870" i="6" a="1"/>
  <c r="E5870" i="6" s="1"/>
  <c r="F5870" i="6" s="1"/>
  <c r="E1934" i="6" a="1"/>
  <c r="E1934" i="6" s="1"/>
  <c r="F1934"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143" i="6" a="1"/>
  <c r="E4143" i="6" s="1"/>
  <c r="E4095" i="6" a="1"/>
  <c r="E4095" i="6" s="1"/>
  <c r="F4095" i="6" s="1"/>
  <c r="E3711" i="6" a="1"/>
  <c r="E3711" i="6" s="1"/>
  <c r="E3783" i="6" a="1"/>
  <c r="E3783" i="6" s="1"/>
  <c r="E2367" i="6" a="1"/>
  <c r="E2367" i="6" s="1"/>
  <c r="F2367"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391" i="6" a="1"/>
  <c r="E8391" i="6" s="1"/>
  <c r="F8391" i="6" s="1"/>
  <c r="E8367" i="6" a="1"/>
  <c r="E8367" i="6" s="1"/>
  <c r="F8367" i="6" s="1"/>
  <c r="E7239" i="6" a="1"/>
  <c r="E7239" i="6" s="1"/>
  <c r="F7239" i="6" s="1"/>
  <c r="E7023" i="6" a="1"/>
  <c r="E7023" i="6" s="1"/>
  <c r="E6831" i="6" a="1"/>
  <c r="E6831" i="6" s="1"/>
  <c r="F6831" i="6" s="1"/>
  <c r="E5871" i="6" a="1"/>
  <c r="E5871" i="6" s="1"/>
  <c r="E5919" i="6" a="1"/>
  <c r="E5919" i="6" s="1"/>
  <c r="E4623" i="6" a="1"/>
  <c r="E4623" i="6" s="1"/>
  <c r="E5151" i="6" a="1"/>
  <c r="E5151" i="6" s="1"/>
  <c r="E5247" i="6" a="1"/>
  <c r="E5247" i="6" s="1"/>
  <c r="F5247" i="6" s="1"/>
  <c r="E3615" i="6" a="1"/>
  <c r="E3615" i="6" s="1"/>
  <c r="E3447" i="6" a="1"/>
  <c r="E3447" i="6" s="1"/>
  <c r="F3447"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127" i="6" a="1"/>
  <c r="E5127" i="6" s="1"/>
  <c r="F5127" i="6" s="1"/>
  <c r="E5175" i="6" a="1"/>
  <c r="E5175" i="6" s="1"/>
  <c r="E3831" i="6" a="1"/>
  <c r="E3831" i="6" s="1"/>
  <c r="E3518" i="6" a="1"/>
  <c r="E3518" i="6" s="1"/>
  <c r="E3590" i="6" a="1"/>
  <c r="E3590" i="6" s="1"/>
  <c r="F3590" i="6" s="1"/>
  <c r="E3039" i="6" a="1"/>
  <c r="E3039"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7646" i="6" a="1"/>
  <c r="E7646" i="6" s="1"/>
  <c r="F7646" i="6" s="1"/>
  <c r="E6638" i="6" a="1"/>
  <c r="E6638" i="6" s="1"/>
  <c r="F6638" i="6" s="1"/>
  <c r="E5846" i="6" a="1"/>
  <c r="E5846" i="6" s="1"/>
  <c r="F5846" i="6" s="1"/>
  <c r="E5894" i="6" a="1"/>
  <c r="E5894" i="6" s="1"/>
  <c r="F5894" i="6" s="1"/>
  <c r="E5006" i="6" a="1"/>
  <c r="E5006" i="6" s="1"/>
  <c r="E4550" i="6" a="1"/>
  <c r="E4550" i="6" s="1"/>
  <c r="F4550" i="6" s="1"/>
  <c r="E2990" i="6" a="1"/>
  <c r="E2990" i="6" s="1"/>
  <c r="E1982" i="6" a="1"/>
  <c r="E1982" i="6" s="1"/>
  <c r="F1982" i="6" s="1"/>
  <c r="E1406" i="6" a="1"/>
  <c r="E1406" i="6" s="1"/>
  <c r="E1238" i="6" a="1"/>
  <c r="E1238" i="6" s="1"/>
  <c r="F1238" i="6" s="1"/>
  <c r="E590" i="6" a="1"/>
  <c r="E590" i="6" s="1"/>
  <c r="F590" i="6" s="1"/>
  <c r="E182" i="6" a="1"/>
  <c r="E182"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503" i="6" a="1"/>
  <c r="E7503" i="6" s="1"/>
  <c r="F7503" i="6" s="1"/>
  <c r="E6111" i="6" a="1"/>
  <c r="E6111" i="6" s="1"/>
  <c r="E5367" i="6" a="1"/>
  <c r="E5367" i="6" s="1"/>
  <c r="F5367" i="6" s="1"/>
  <c r="E4263" i="6" a="1"/>
  <c r="E4263" i="6" s="1"/>
  <c r="E3639" i="6" a="1"/>
  <c r="E3639" i="6" s="1"/>
  <c r="F3639" i="6" s="1"/>
  <c r="E2559" i="6" a="1"/>
  <c r="E2559" i="6" s="1"/>
  <c r="F2559" i="6" s="1"/>
  <c r="E2031" i="6" a="1"/>
  <c r="E2031" i="6" s="1"/>
  <c r="F2031" i="6" s="1"/>
  <c r="E2103" i="6" a="1"/>
  <c r="E2103" i="6" s="1"/>
  <c r="F2103" i="6" s="1"/>
  <c r="E351" i="6" a="1"/>
  <c r="E351" i="6" s="1"/>
  <c r="F351" i="6" s="1"/>
  <c r="E663" i="6" a="1"/>
  <c r="E663" i="6" s="1"/>
  <c r="F663" i="6" s="1"/>
  <c r="E3038" i="6" a="1"/>
  <c r="E3038" i="6" s="1"/>
  <c r="E4838" i="6" a="1"/>
  <c r="E4838" i="6" s="1"/>
  <c r="F4838" i="6" s="1"/>
  <c r="E302" i="6" a="1"/>
  <c r="E302" i="6" s="1"/>
  <c r="F302" i="6" s="1"/>
  <c r="E2078" i="6" a="1"/>
  <c r="E2078" i="6" s="1"/>
  <c r="F2078" i="6" s="1"/>
  <c r="E1742" i="6" a="1"/>
  <c r="E1742" i="6" s="1"/>
  <c r="E8055" i="6" a="1"/>
  <c r="E8055" i="6" s="1"/>
  <c r="E7047" i="6" a="1"/>
  <c r="E7047" i="6" s="1"/>
  <c r="F7047" i="6" s="1"/>
  <c r="E7767" i="6" a="1"/>
  <c r="E7767" i="6" s="1"/>
  <c r="F7767" i="6" s="1"/>
  <c r="E5583" i="6" a="1"/>
  <c r="E5583" i="6" s="1"/>
  <c r="F5583" i="6" s="1"/>
  <c r="E5607" i="6" a="1"/>
  <c r="E5607" i="6" s="1"/>
  <c r="F5607" i="6" s="1"/>
  <c r="E5223" i="6" a="1"/>
  <c r="E5223" i="6" s="1"/>
  <c r="E4887" i="6" a="1"/>
  <c r="E4887" i="6" s="1"/>
  <c r="F4887" i="6" s="1"/>
  <c r="E3543" i="6" a="1"/>
  <c r="E3543" i="6" s="1"/>
  <c r="F3543" i="6" s="1"/>
  <c r="E3159" i="6" a="1"/>
  <c r="E3159"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2079" i="6" a="1"/>
  <c r="E2079" i="6" s="1"/>
  <c r="E1670" i="6" a="1"/>
  <c r="E1670" i="6" s="1"/>
  <c r="F1670" i="6" s="1"/>
  <c r="E158" i="6" a="1"/>
  <c r="E158" i="6" s="1"/>
  <c r="F158" i="6" s="1"/>
  <c r="E87" i="6" a="1"/>
  <c r="E87" i="6" s="1"/>
  <c r="F87" i="6" s="1"/>
  <c r="E183" i="6" a="1"/>
  <c r="E183"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4286" i="6" a="1"/>
  <c r="E4286" i="6" s="1"/>
  <c r="F4286" i="6" s="1"/>
  <c r="E3278" i="6" a="1"/>
  <c r="E3278" i="6" s="1"/>
  <c r="F3278" i="6" s="1"/>
  <c r="E2438" i="6" a="1"/>
  <c r="E2438" i="6" s="1"/>
  <c r="F2438"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F18" i="5"/>
  <c r="E231" i="6" l="1" a="1"/>
  <c r="E231" i="6" s="1"/>
  <c r="E6471" i="6" a="1"/>
  <c r="E6471" i="6" s="1"/>
  <c r="E7598" i="6" a="1"/>
  <c r="E7598" i="6" s="1"/>
  <c r="E5559" i="6" a="1"/>
  <c r="E5559" i="6" s="1"/>
  <c r="E2846" i="6" a="1"/>
  <c r="E2846" i="6" s="1"/>
  <c r="E1911" i="6" a="1"/>
  <c r="E1911" i="6" s="1"/>
  <c r="E6183" i="6" a="1"/>
  <c r="E6183" i="6" s="1"/>
  <c r="E7167" i="6" a="1"/>
  <c r="E7167" i="6" s="1"/>
  <c r="E8102" i="6" a="1"/>
  <c r="E8102" i="6" s="1"/>
  <c r="E7119" i="6" a="1"/>
  <c r="E7119" i="6" s="1"/>
  <c r="E639" i="6" a="1"/>
  <c r="E639" i="6" s="1"/>
  <c r="E2391" i="6" a="1"/>
  <c r="E2391" i="6" s="1"/>
  <c r="F7188" i="6"/>
  <c r="E3254" i="6" a="1"/>
  <c r="E3254" i="6" s="1"/>
  <c r="E8079" i="6" a="1"/>
  <c r="E8079" i="6" s="1"/>
  <c r="E1454" i="6" a="1"/>
  <c r="E1454" i="6" s="1"/>
  <c r="E6158" i="6" a="1"/>
  <c r="E6158" i="6" s="1"/>
  <c r="E8078" i="6" a="1"/>
  <c r="E8078" i="6" s="1"/>
  <c r="E4671" i="6" a="1"/>
  <c r="E4671" i="6" s="1"/>
  <c r="E14" i="6"/>
  <c r="E2678" i="6" a="1"/>
  <c r="E2678" i="6" s="1"/>
  <c r="E3255" i="6" a="1"/>
  <c r="E3255" i="6" s="1"/>
  <c r="E3471" i="6" a="1"/>
  <c r="E3471" i="6" s="1"/>
  <c r="E4694" i="6" a="1"/>
  <c r="E4694" i="6" s="1"/>
  <c r="E4646" i="6" a="1"/>
  <c r="E4646" i="6" s="1"/>
  <c r="E3687" i="6" a="1"/>
  <c r="E3687" i="6" s="1"/>
  <c r="E1551" i="6" a="1"/>
  <c r="E1551" i="6" s="1"/>
  <c r="F7644" i="6"/>
  <c r="E4310" i="6" a="1"/>
  <c r="E4310" i="6" s="1"/>
  <c r="E950" i="6" a="1"/>
  <c r="E950" i="6" s="1"/>
  <c r="E5463" i="6" a="1"/>
  <c r="E5463" i="6" s="1"/>
  <c r="E5198" i="6" a="1"/>
  <c r="E5198" i="6" s="1"/>
  <c r="E6038" i="6" a="1"/>
  <c r="E6038" i="6" s="1"/>
  <c r="E7623" i="6" a="1"/>
  <c r="E7623" i="6" s="1"/>
  <c r="E3231" i="6" a="1"/>
  <c r="E3231" i="6" s="1"/>
  <c r="E6806" i="6" a="1"/>
  <c r="E6806" i="6" s="1"/>
  <c r="E3567" i="6" a="1"/>
  <c r="E3567" i="6" s="1"/>
  <c r="E4743" i="6" a="1"/>
  <c r="E4743" i="6" s="1"/>
  <c r="E4959" i="6" a="1"/>
  <c r="E4959" i="6" s="1"/>
  <c r="E7935" i="6" a="1"/>
  <c r="E7935" i="6" s="1"/>
  <c r="E3398" i="6" a="1"/>
  <c r="E3398" i="6" s="1"/>
  <c r="E4742" i="6" a="1"/>
  <c r="E4742" i="6" s="1"/>
  <c r="E3230" i="6" a="1"/>
  <c r="E3230" i="6" s="1"/>
  <c r="E7215" i="6" a="1"/>
  <c r="E7215" i="6" s="1"/>
  <c r="E2223" i="6" a="1"/>
  <c r="E2223" i="6" s="1"/>
  <c r="E2175" i="6" a="1"/>
  <c r="E2175" i="6" s="1"/>
  <c r="E4790" i="6" a="1"/>
  <c r="E4790" i="6" s="1"/>
  <c r="E3206" i="6" a="1"/>
  <c r="E3206" i="6" s="1"/>
  <c r="F7068" i="6"/>
  <c r="F1047" i="6"/>
  <c r="F519" i="6"/>
  <c r="F5799" i="6"/>
  <c r="F85" i="6"/>
  <c r="F8415" i="6"/>
  <c r="F86" i="6"/>
  <c r="F2966" i="6"/>
  <c r="F4503" i="6"/>
  <c r="F5823" i="6"/>
  <c r="F4764" i="6"/>
  <c r="F6782" i="6"/>
  <c r="F7911" i="6"/>
  <c r="F4911" i="6"/>
  <c r="F996" i="6"/>
  <c r="F5484" i="6"/>
  <c r="F8364" i="6"/>
  <c r="F1620" i="6"/>
  <c r="E5438" i="6" a="1"/>
  <c r="E5438" i="6" s="1"/>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E3952" i="6" s="1" a="1"/>
  <c r="E3952" i="6" s="1"/>
  <c r="F3952" i="6" s="1"/>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E2200" i="6" s="1" a="1"/>
  <c r="E2200" i="6" s="1"/>
  <c r="F2200" i="6" s="1"/>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E5152" i="6" s="1" a="1"/>
  <c r="E5152" i="6" s="1"/>
  <c r="F5152" i="6" s="1"/>
  <c r="D7912" i="6"/>
  <c r="E7912" i="6" s="1" a="1"/>
  <c r="E7912" i="6" s="1"/>
  <c r="F7912" i="6" s="1"/>
  <c r="D4600" i="6"/>
  <c r="D3160" i="6"/>
  <c r="E3160" i="6" s="1" a="1"/>
  <c r="E3160" i="6" s="1"/>
  <c r="F3160" i="6" s="1"/>
  <c r="D2440" i="6"/>
  <c r="E2440" i="6" s="1" a="1"/>
  <c r="E2440" i="6" s="1"/>
  <c r="D4960" i="6"/>
  <c r="D1192" i="6"/>
  <c r="E1192" i="6" s="1" a="1"/>
  <c r="E1192" i="6" s="1"/>
  <c r="F1192" i="6" s="1"/>
  <c r="D112" i="6"/>
  <c r="D8368" i="6"/>
  <c r="E8368" i="6" s="1" a="1"/>
  <c r="E8368" i="6" s="1"/>
  <c r="F8368" i="6" s="1"/>
  <c r="D6832" i="6"/>
  <c r="D6088" i="6"/>
  <c r="E6088" i="6" s="1" a="1"/>
  <c r="E6088" i="6" s="1"/>
  <c r="F6088" i="6" s="1"/>
  <c r="D4768" i="6"/>
  <c r="E4768" i="6" s="1" a="1"/>
  <c r="E4768" i="6" s="1"/>
  <c r="F4768" i="6" s="1"/>
  <c r="D2944" i="6"/>
  <c r="E2944" i="6" s="1" a="1"/>
  <c r="E2944" i="6" s="1"/>
  <c r="F2944" i="6" s="1"/>
  <c r="D1528" i="6"/>
  <c r="D736" i="6"/>
  <c r="E736" i="6" s="1" a="1"/>
  <c r="E736" i="6" s="1"/>
  <c r="D8296" i="6"/>
  <c r="E8296" i="6" s="1" a="1"/>
  <c r="E8296" i="6" s="1"/>
  <c r="F8296" i="6" s="1"/>
  <c r="D5872" i="6"/>
  <c r="D4168" i="6"/>
  <c r="D1096" i="6"/>
  <c r="E1096" i="6" s="1" a="1"/>
  <c r="E1096" i="6" s="1"/>
  <c r="F1096" i="6" s="1"/>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E6760" i="6" s="1" a="1"/>
  <c r="E6760" i="6" s="1"/>
  <c r="F6760" i="6" s="1"/>
  <c r="D3784" i="6"/>
  <c r="E3784" i="6" s="1" a="1"/>
  <c r="E3784" i="6" s="1"/>
  <c r="F3784" i="6" s="1"/>
  <c r="D928" i="6"/>
  <c r="E928" i="6" s="1" a="1"/>
  <c r="E928" i="6" s="1"/>
  <c r="F928" i="6" s="1"/>
  <c r="D7144" i="6"/>
  <c r="E7144" i="6" s="1" a="1"/>
  <c r="E7144" i="6" s="1"/>
  <c r="F7144" i="6" s="1"/>
  <c r="D1120" i="6"/>
  <c r="D7504" i="6"/>
  <c r="D4552" i="6"/>
  <c r="D3280" i="6"/>
  <c r="D856" i="6"/>
  <c r="D6232" i="6"/>
  <c r="D3040" i="6"/>
  <c r="D4792" i="6"/>
  <c r="E4792" i="6" s="1" a="1"/>
  <c r="E4792" i="6" s="1"/>
  <c r="D4024" i="6"/>
  <c r="E4024" i="6" s="1" a="1"/>
  <c r="E4024" i="6" s="1"/>
  <c r="F4024" i="6" s="1"/>
  <c r="D7360" i="6"/>
  <c r="E7360" i="6" s="1" a="1"/>
  <c r="E7360" i="6" s="1"/>
  <c r="F7360" i="6" s="1"/>
  <c r="D5584" i="6"/>
  <c r="E5584" i="6" s="1" a="1"/>
  <c r="E5584" i="6" s="1"/>
  <c r="F5584" i="6" s="1"/>
  <c r="D2584" i="6"/>
  <c r="E2584" i="6" s="1" a="1"/>
  <c r="E2584" i="6" s="1"/>
  <c r="F2584" i="6" s="1"/>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E6112" i="6" s="1" a="1"/>
  <c r="E6112" i="6" s="1"/>
  <c r="F6112" i="6" s="1"/>
  <c r="D3688" i="6"/>
  <c r="E3688" i="6" s="1" a="1"/>
  <c r="E3688" i="6" s="1"/>
  <c r="F3688" i="6" s="1"/>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E3088" i="6" s="1" a="1"/>
  <c r="E3088" i="6" s="1"/>
  <c r="F3088" i="6" s="1"/>
  <c r="D2056" i="6"/>
  <c r="E2056" i="6" s="1" a="1"/>
  <c r="E2056" i="6" s="1"/>
  <c r="F2056" i="6" s="1"/>
  <c r="D1168" i="6"/>
  <c r="E1168" i="6" s="1" a="1"/>
  <c r="E1168" i="6" s="1"/>
  <c r="F1168" i="6" s="1"/>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E8128" i="6" s="1" a="1"/>
  <c r="E8128" i="6" s="1"/>
  <c r="F8128" i="6" s="1"/>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E5272" i="6" s="1" a="1"/>
  <c r="E5272" i="6" s="1"/>
  <c r="F5272" i="6" s="1"/>
  <c r="D4240" i="6"/>
  <c r="E4240" i="6" s="1" a="1"/>
  <c r="E4240" i="6" s="1"/>
  <c r="F4240" i="6" s="1"/>
  <c r="D3016" i="6"/>
  <c r="E3016" i="6" s="1" a="1"/>
  <c r="E3016" i="6" s="1"/>
  <c r="F3016" i="6" s="1"/>
  <c r="D1912" i="6"/>
  <c r="E1912" i="6" s="1" a="1"/>
  <c r="E1912" i="6" s="1"/>
  <c r="F1912" i="6" s="1"/>
  <c r="D6544" i="6"/>
  <c r="E6544" i="6" s="1" a="1"/>
  <c r="E6544" i="6" s="1"/>
  <c r="D4528" i="6"/>
  <c r="D1768" i="6"/>
  <c r="E1768" i="6" s="1" a="1"/>
  <c r="E1768" i="6" s="1"/>
  <c r="F1768" i="6" s="1"/>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E1288" i="6" s="1" a="1"/>
  <c r="E1288" i="6" s="1"/>
  <c r="F1288" i="6" s="1"/>
  <c r="D6616" i="6"/>
  <c r="D5464" i="6"/>
  <c r="E5464" i="6" s="1" a="1"/>
  <c r="E5464" i="6" s="1"/>
  <c r="F5464" i="6" s="1"/>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5800" i="6" a="1"/>
  <c r="E5800" i="6" s="1"/>
  <c r="F5800" i="6" s="1"/>
  <c r="E4912" i="6" a="1"/>
  <c r="E4912" i="6" s="1"/>
  <c r="F4912" i="6" s="1"/>
  <c r="E4480" i="6" a="1"/>
  <c r="E4480" i="6" s="1"/>
  <c r="F4480" i="6" s="1"/>
  <c r="E3064" i="6" a="1"/>
  <c r="E3064" i="6" s="1"/>
  <c r="F3064" i="6" s="1"/>
  <c r="E1864" i="6" a="1"/>
  <c r="E1864" i="6" s="1"/>
  <c r="F1864"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6616" i="6" a="1"/>
  <c r="E6616" i="6" s="1"/>
  <c r="F6616" i="6" s="1"/>
  <c r="E6736" i="6" a="1"/>
  <c r="E6736" i="6" s="1"/>
  <c r="F6736"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6952" i="6" a="1"/>
  <c r="E6952" i="6" s="1"/>
  <c r="F6952"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784" i="6" a="1"/>
  <c r="E784" i="6" s="1"/>
  <c r="F784"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4456" i="6" a="1"/>
  <c r="E4456" i="6" s="1"/>
  <c r="F4456" i="6" s="1"/>
  <c r="E2680" i="6" a="1"/>
  <c r="E2680" i="6" s="1"/>
  <c r="E2800" i="6" a="1"/>
  <c r="E2800" i="6" s="1"/>
  <c r="F2800" i="6" s="1"/>
  <c r="E1744" i="6" a="1"/>
  <c r="E1744" i="6" s="1"/>
  <c r="F1744" i="6" s="1"/>
  <c r="E1384" i="6" a="1"/>
  <c r="E1384" i="6" s="1"/>
  <c r="F1384" i="6" s="1"/>
  <c r="E1120" i="6" a="1"/>
  <c r="E1120" i="6" s="1"/>
  <c r="F1120" i="6" s="1"/>
  <c r="E111" i="6" a="1"/>
  <c r="E111" i="6" s="1"/>
  <c r="F111" i="6" s="1"/>
  <c r="E2439" i="6" a="1"/>
  <c r="E2439" i="6" s="1"/>
  <c r="E4287" i="6" a="1"/>
  <c r="E4287" i="6" s="1"/>
  <c r="F4287" i="6" s="1"/>
  <c r="E6039" i="6" a="1"/>
  <c r="E6039" i="6" s="1"/>
  <c r="F6039" i="6" s="1"/>
  <c r="E7335" i="6" a="1"/>
  <c r="E7335" i="6" s="1"/>
  <c r="E8272" i="6" a="1"/>
  <c r="E8272" i="6" s="1"/>
  <c r="F8272"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3544" i="6" a="1"/>
  <c r="E3544" i="6" s="1"/>
  <c r="F3544" i="6" s="1"/>
  <c r="E3712" i="6" a="1"/>
  <c r="E3712" i="6" s="1"/>
  <c r="F3712" i="6" s="1"/>
  <c r="E2560" i="6" a="1"/>
  <c r="E2560" i="6" s="1"/>
  <c r="F2560" i="6" s="1"/>
  <c r="E1528" i="6" a="1"/>
  <c r="E1528" i="6" s="1"/>
  <c r="F1528" i="6" s="1"/>
  <c r="E2632" i="6" a="1"/>
  <c r="E2632" i="6" s="1"/>
  <c r="F2632" i="6" s="1"/>
  <c r="E880" i="6" a="1"/>
  <c r="E880" i="6" s="1"/>
  <c r="F880"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1048" i="6" a="1"/>
  <c r="E1048" i="6" s="1"/>
  <c r="F1048"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2440" i="6" l="1"/>
  <c r="F3471" i="6"/>
  <c r="F566" i="6"/>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F4526" i="6" s="1"/>
  <c r="D4524" i="6"/>
  <c r="E853" i="6" a="1"/>
  <c r="E853" i="6" s="1"/>
  <c r="F854"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E4141" i="6" a="1"/>
  <c r="E4141" i="6" s="1"/>
  <c r="F4142" i="6" s="1"/>
  <c r="D4140"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F4262"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E6377" i="6" s="1" a="1"/>
  <c r="E6377" i="6" s="1"/>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E3641" i="6" s="1" a="1"/>
  <c r="E3641" i="6" s="1"/>
  <c r="F3641" i="6" s="1"/>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E4097" i="6" s="1" a="1"/>
  <c r="E4097" i="6" s="1"/>
  <c r="F4097" i="6" s="1"/>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7961" i="6" l="1"/>
  <c r="F4093" i="6"/>
  <c r="F2509" i="6"/>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F3374" i="6" s="1"/>
  <c r="D3372" i="6"/>
  <c r="E6565" i="6" a="1"/>
  <c r="E6565" i="6" s="1"/>
  <c r="F6566" i="6" s="1"/>
  <c r="D6564" i="6"/>
  <c r="E2269" i="6" a="1"/>
  <c r="E2269" i="6" s="1"/>
  <c r="D2268" i="6"/>
  <c r="E6709" i="6" a="1"/>
  <c r="E6709" i="6" s="1"/>
  <c r="D6708" i="6"/>
  <c r="E6541" i="6" a="1"/>
  <c r="E6541" i="6" s="1"/>
  <c r="F6542" i="6" s="1"/>
  <c r="D6540" i="6"/>
  <c r="E7525" i="6" a="1"/>
  <c r="E7525" i="6" s="1"/>
  <c r="F7526" i="6" s="1"/>
  <c r="D7524" i="6"/>
  <c r="E4981" i="6" a="1"/>
  <c r="E4981" i="6" s="1"/>
  <c r="F4982" i="6" s="1"/>
  <c r="D4980" i="6"/>
  <c r="E2821" i="6" a="1"/>
  <c r="E2821" i="6" s="1"/>
  <c r="F2822" i="6" s="1"/>
  <c r="D2820" i="6"/>
  <c r="E8221" i="6" a="1"/>
  <c r="E8221" i="6" s="1"/>
  <c r="F8222" i="6" s="1"/>
  <c r="D8220" i="6"/>
  <c r="E4524" i="6" a="1"/>
  <c r="E4524" i="6" s="1"/>
  <c r="F4525" i="6" s="1"/>
  <c r="F1357" i="6"/>
  <c r="E1069" i="6" a="1"/>
  <c r="E1069" i="6" s="1"/>
  <c r="D1068" i="6"/>
  <c r="E3301" i="6" a="1"/>
  <c r="E3301" i="6" s="1"/>
  <c r="F3302" i="6" s="1"/>
  <c r="D3300" i="6"/>
  <c r="E5389" i="6" a="1"/>
  <c r="E5389" i="6" s="1"/>
  <c r="F5390" i="6" s="1"/>
  <c r="D5388" i="6"/>
  <c r="E7837" i="6" a="1"/>
  <c r="E7837" i="6" s="1"/>
  <c r="F7838" i="6" s="1"/>
  <c r="D7836" i="6"/>
  <c r="E2413" i="6" a="1"/>
  <c r="E2413" i="6" s="1"/>
  <c r="F2414"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F4238"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3" i="6"/>
  <c r="F3303" i="6"/>
  <c r="F1070" i="6"/>
  <c r="F1071" i="6"/>
  <c r="F6302" i="6"/>
  <c r="F6303" i="6"/>
  <c r="F5391" i="6"/>
  <c r="F2270" i="6"/>
  <c r="F2271" i="6"/>
  <c r="F4718" i="6"/>
  <c r="F4719" i="6"/>
  <c r="F5751" i="6"/>
  <c r="F2799" i="6"/>
  <c r="F4863" i="6"/>
  <c r="F5654" i="6"/>
  <c r="F2895" i="6"/>
  <c r="F2894" i="6"/>
  <c r="F8007" i="6"/>
  <c r="F543" i="6"/>
  <c r="F975"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E3354" i="6" s="1" a="1"/>
  <c r="E3354" i="6" s="1"/>
  <c r="F3354" i="6" s="1"/>
  <c r="D6234" i="6"/>
  <c r="D1890" i="6"/>
  <c r="E1890" i="6" s="1" a="1"/>
  <c r="E1890" i="6" s="1"/>
  <c r="F1890" i="6" s="1"/>
  <c r="D5778" i="6"/>
  <c r="D8274" i="6"/>
  <c r="E8274" i="6" s="1" a="1"/>
  <c r="E8274" i="6" s="1"/>
  <c r="F8274" i="6" s="1"/>
  <c r="D5514" i="6"/>
  <c r="E5514" i="6" s="1" a="1"/>
  <c r="E5514" i="6" s="1"/>
  <c r="D4986" i="6"/>
  <c r="E4986" i="6" s="1" a="1"/>
  <c r="E4986" i="6" s="1"/>
  <c r="D1914" i="6"/>
  <c r="E1914" i="6" s="1" a="1"/>
  <c r="E1914" i="6" s="1"/>
  <c r="F1914" i="6" s="1"/>
  <c r="D6330" i="6"/>
  <c r="E6330" i="6" s="1" a="1"/>
  <c r="E6330" i="6" s="1"/>
  <c r="F6330" i="6" s="1"/>
  <c r="D2994" i="6"/>
  <c r="E2994" i="6" s="1" a="1"/>
  <c r="E2994" i="6" s="1"/>
  <c r="F2994" i="6" s="1"/>
  <c r="D762" i="6"/>
  <c r="E762" i="6" s="1" a="1"/>
  <c r="E762" i="6" s="1"/>
  <c r="F762" i="6" s="1"/>
  <c r="D3282" i="6"/>
  <c r="D882" i="6"/>
  <c r="E882" i="6" s="1" a="1"/>
  <c r="E882" i="6" s="1"/>
  <c r="F882" i="6" s="1"/>
  <c r="D4002" i="6"/>
  <c r="E4002" i="6" s="1" a="1"/>
  <c r="E4002" i="6" s="1"/>
  <c r="F4002" i="6" s="1"/>
  <c r="D4122" i="6"/>
  <c r="D7122" i="6"/>
  <c r="E7122" i="6" s="1" a="1"/>
  <c r="E7122" i="6" s="1"/>
  <c r="F7122" i="6" s="1"/>
  <c r="D5754" i="6"/>
  <c r="E5754" i="6" s="1" a="1"/>
  <c r="E5754" i="6" s="1"/>
  <c r="F5754" i="6" s="1"/>
  <c r="D1866" i="6"/>
  <c r="D7650" i="6"/>
  <c r="E7650" i="6" s="1" a="1"/>
  <c r="E7650" i="6" s="1"/>
  <c r="F7650" i="6" s="1"/>
  <c r="D6258" i="6"/>
  <c r="D3642" i="6"/>
  <c r="E3642" i="6" s="1" a="1"/>
  <c r="E3642" i="6" s="1"/>
  <c r="F3642" i="6" s="1"/>
  <c r="D1026" i="6"/>
  <c r="E1026" i="6" s="1" a="1"/>
  <c r="E1026" i="6" s="1"/>
  <c r="F1026" i="6" s="1"/>
  <c r="D282" i="6"/>
  <c r="E282" i="6" s="1" a="1"/>
  <c r="E282" i="6" s="1"/>
  <c r="F282" i="6" s="1"/>
  <c r="D378" i="6"/>
  <c r="D6930" i="6"/>
  <c r="D5826" i="6"/>
  <c r="D4650" i="6"/>
  <c r="E4650" i="6" s="1" a="1"/>
  <c r="E4650" i="6" s="1"/>
  <c r="F4650" i="6" s="1"/>
  <c r="D786" i="6"/>
  <c r="E786" i="6" s="1" a="1"/>
  <c r="E786" i="6" s="1"/>
  <c r="F786" i="6" s="1"/>
  <c r="D8418" i="6"/>
  <c r="E8418" i="6" s="1" a="1"/>
  <c r="E8418" i="6" s="1"/>
  <c r="F8418" i="6" s="1"/>
  <c r="D7242" i="6"/>
  <c r="E7242" i="6" s="1" a="1"/>
  <c r="E7242" i="6" s="1"/>
  <c r="F7242" i="6" s="1"/>
  <c r="D5802" i="6"/>
  <c r="E5802" i="6" s="1" a="1"/>
  <c r="E5802" i="6" s="1"/>
  <c r="F5802" i="6" s="1"/>
  <c r="D306" i="6"/>
  <c r="D6762" i="6"/>
  <c r="D5082" i="6"/>
  <c r="D2010" i="6"/>
  <c r="E2010" i="6" s="1" a="1"/>
  <c r="E2010" i="6" s="1"/>
  <c r="F2010" i="6" s="1"/>
  <c r="D450" i="6"/>
  <c r="D7578" i="6"/>
  <c r="E7578" i="6" s="1" a="1"/>
  <c r="E7578" i="6" s="1"/>
  <c r="D4338" i="6"/>
  <c r="E4338" i="6" s="1" a="1"/>
  <c r="E4338" i="6" s="1"/>
  <c r="F4338" i="6" s="1"/>
  <c r="D8082" i="6"/>
  <c r="D6138" i="6"/>
  <c r="D4218" i="6"/>
  <c r="E4218" i="6" s="1" a="1"/>
  <c r="E4218" i="6" s="1"/>
  <c r="F4218" i="6" s="1"/>
  <c r="D738" i="6"/>
  <c r="E738" i="6" s="1" a="1"/>
  <c r="E738" i="6" s="1"/>
  <c r="F738" i="6" s="1"/>
  <c r="D7002" i="6"/>
  <c r="E7002" i="6" s="1" a="1"/>
  <c r="E7002" i="6" s="1"/>
  <c r="F7002" i="6" s="1"/>
  <c r="D2778" i="6"/>
  <c r="D1194" i="6"/>
  <c r="E1194" i="6" s="1" a="1"/>
  <c r="E1194" i="6" s="1"/>
  <c r="F1194" i="6" s="1"/>
  <c r="D6786" i="6"/>
  <c r="E6786" i="6" s="1" a="1"/>
  <c r="E6786" i="6" s="1"/>
  <c r="F6786" i="6" s="1"/>
  <c r="D2898" i="6"/>
  <c r="E2898" i="6" s="1" a="1"/>
  <c r="E2898" i="6" s="1"/>
  <c r="F2898" i="6" s="1"/>
  <c r="D1266" i="6"/>
  <c r="E1266" i="6" s="1" a="1"/>
  <c r="E1266" i="6" s="1"/>
  <c r="F1266" i="6" s="1"/>
  <c r="D7290" i="6"/>
  <c r="E7290" i="6" s="1" a="1"/>
  <c r="E7290" i="6" s="1"/>
  <c r="F7290" i="6" s="1"/>
  <c r="D5898" i="6"/>
  <c r="E5898" i="6" s="1" a="1"/>
  <c r="E5898" i="6" s="1"/>
  <c r="F5898" i="6" s="1"/>
  <c r="D3978" i="6"/>
  <c r="D8298" i="6"/>
  <c r="E8298" i="6" s="1" a="1"/>
  <c r="E8298" i="6" s="1"/>
  <c r="F8298" i="6" s="1"/>
  <c r="D7626" i="6"/>
  <c r="E7626" i="6" s="1" a="1"/>
  <c r="E7626" i="6" s="1"/>
  <c r="F7626" i="6" s="1"/>
  <c r="D5562" i="6"/>
  <c r="E5562" i="6" s="1" a="1"/>
  <c r="E5562" i="6" s="1"/>
  <c r="D3450" i="6"/>
  <c r="E3450" i="6" s="1" a="1"/>
  <c r="E3450" i="6" s="1"/>
  <c r="F3450" i="6" s="1"/>
  <c r="D2370" i="6"/>
  <c r="D7746" i="6"/>
  <c r="D6354" i="6"/>
  <c r="E6354" i="6" s="1" a="1"/>
  <c r="E6354" i="6" s="1"/>
  <c r="F6354" i="6" s="1"/>
  <c r="D4290" i="6"/>
  <c r="D1146" i="6"/>
  <c r="D5658" i="6"/>
  <c r="E5658" i="6" s="1" a="1"/>
  <c r="E5658" i="6" s="1"/>
  <c r="F5658" i="6" s="1"/>
  <c r="D3738" i="6"/>
  <c r="E3738" i="6" s="1" a="1"/>
  <c r="E3738" i="6" s="1"/>
  <c r="D1050" i="6"/>
  <c r="E1050" i="6" s="1" a="1"/>
  <c r="E1050" i="6" s="1"/>
  <c r="D3810" i="6"/>
  <c r="E3810" i="6" s="1" a="1"/>
  <c r="E3810" i="6" s="1"/>
  <c r="F3810" i="6" s="1"/>
  <c r="D3066" i="6"/>
  <c r="E3066" i="6" s="1" a="1"/>
  <c r="E3066" i="6" s="1"/>
  <c r="F3066" i="6" s="1"/>
  <c r="D7554" i="6"/>
  <c r="D4362" i="6"/>
  <c r="D3042" i="6"/>
  <c r="D1482" i="6"/>
  <c r="D7986" i="6"/>
  <c r="D6402" i="6"/>
  <c r="E6402" i="6" s="1" a="1"/>
  <c r="E6402" i="6" s="1"/>
  <c r="F6402" i="6" s="1"/>
  <c r="D5226" i="6"/>
  <c r="E5226" i="6" s="1" a="1"/>
  <c r="E5226" i="6" s="1"/>
  <c r="F5226" i="6" s="1"/>
  <c r="D1290" i="6"/>
  <c r="D8178" i="6"/>
  <c r="E8178" i="6" s="1" a="1"/>
  <c r="E8178" i="6" s="1"/>
  <c r="F8178" i="6" s="1"/>
  <c r="D6738" i="6"/>
  <c r="E6738" i="6" s="1" a="1"/>
  <c r="E6738" i="6" s="1"/>
  <c r="F6738" i="6" s="1"/>
  <c r="D4458" i="6"/>
  <c r="E4458" i="6" s="1" a="1"/>
  <c r="E4458" i="6" s="1"/>
  <c r="F4458" i="6" s="1"/>
  <c r="D3594" i="6"/>
  <c r="E3594" i="6" s="1" a="1"/>
  <c r="E3594" i="6" s="1"/>
  <c r="F3594" i="6" s="1"/>
  <c r="D2346" i="6"/>
  <c r="D570" i="6"/>
  <c r="E570" i="6" s="1" a="1"/>
  <c r="E570" i="6" s="1"/>
  <c r="F570" i="6" s="1"/>
  <c r="D8394" i="6"/>
  <c r="D6834" i="6"/>
  <c r="E6834" i="6" s="1" a="1"/>
  <c r="E6834" i="6" s="1"/>
  <c r="F6834" i="6" s="1"/>
  <c r="D5706" i="6"/>
  <c r="E5706" i="6" s="1" a="1"/>
  <c r="E5706" i="6" s="1"/>
  <c r="F5706" i="6" s="1"/>
  <c r="D3474" i="6"/>
  <c r="E3474" i="6" s="1" a="1"/>
  <c r="E3474" i="6" s="1"/>
  <c r="F3474" i="6" s="1"/>
  <c r="D2394" i="6"/>
  <c r="E2394" i="6" s="1" a="1"/>
  <c r="E2394" i="6" s="1"/>
  <c r="F2394" i="6" s="1"/>
  <c r="D954" i="6"/>
  <c r="E954" i="6" s="1" a="1"/>
  <c r="E954" i="6" s="1"/>
  <c r="F954" i="6" s="1"/>
  <c r="D6594" i="6"/>
  <c r="E6594" i="6" s="1" a="1"/>
  <c r="E6594" i="6" s="1"/>
  <c r="F6594" i="6" s="1"/>
  <c r="D4914" i="6"/>
  <c r="E4914" i="6" s="1" a="1"/>
  <c r="E4914" i="6" s="1"/>
  <c r="F4914" i="6" s="1"/>
  <c r="D2754" i="6"/>
  <c r="D6162" i="6"/>
  <c r="E6162" i="6" s="1" a="1"/>
  <c r="E6162" i="6" s="1"/>
  <c r="F6162" i="6" s="1"/>
  <c r="D4842" i="6"/>
  <c r="E4842" i="6" s="1" a="1"/>
  <c r="E4842" i="6" s="1"/>
  <c r="F4842" i="6" s="1"/>
  <c r="D7026" i="6"/>
  <c r="E7026" i="6" s="1" a="1"/>
  <c r="E7026" i="6" s="1"/>
  <c r="D5538" i="6"/>
  <c r="E5538" i="6" s="1" a="1"/>
  <c r="E5538" i="6" s="1"/>
  <c r="F5538" i="6" s="1"/>
  <c r="D4386" i="6"/>
  <c r="E4386" i="6" s="1" a="1"/>
  <c r="E4386" i="6" s="1"/>
  <c r="F4386" i="6" s="1"/>
  <c r="D1962" i="6"/>
  <c r="E1962" i="6" s="1" a="1"/>
  <c r="E1962" i="6" s="1"/>
  <c r="D642" i="6"/>
  <c r="D3378" i="6"/>
  <c r="D2274" i="6"/>
  <c r="E2274" i="6" s="1" a="1"/>
  <c r="E2274" i="6" s="1"/>
  <c r="F2274" i="6" s="1"/>
  <c r="D498" i="6"/>
  <c r="D4938" i="6"/>
  <c r="E4938" i="6" s="1" a="1"/>
  <c r="E4938" i="6" s="1"/>
  <c r="F4938" i="6" s="1"/>
  <c r="D3546" i="6"/>
  <c r="D1002" i="6"/>
  <c r="E1002" i="6" s="1" a="1"/>
  <c r="E1002" i="6" s="1"/>
  <c r="F1002" i="6" s="1"/>
  <c r="D4482" i="6"/>
  <c r="E4482" i="6" s="1" a="1"/>
  <c r="E4482" i="6" s="1"/>
  <c r="F4482" i="6" s="1"/>
  <c r="D3690" i="6"/>
  <c r="D2418" i="6"/>
  <c r="E2418" i="6" s="1" a="1"/>
  <c r="E2418" i="6" s="1"/>
  <c r="F2418" i="6" s="1"/>
  <c r="D8322" i="6"/>
  <c r="E8322" i="6" s="1" a="1"/>
  <c r="E8322" i="6" s="1"/>
  <c r="F8322" i="6" s="1"/>
  <c r="D6426" i="6"/>
  <c r="D4626" i="6"/>
  <c r="E4626" i="6" s="1" a="1"/>
  <c r="E4626" i="6" s="1"/>
  <c r="D2874" i="6"/>
  <c r="D1458" i="6"/>
  <c r="D210" i="6"/>
  <c r="E210" i="6" s="1" a="1"/>
  <c r="E210" i="6" s="1"/>
  <c r="F210" i="6" s="1"/>
  <c r="D6690" i="6"/>
  <c r="D5010" i="6"/>
  <c r="D1170" i="6"/>
  <c r="D7890" i="6"/>
  <c r="E7890" i="6" s="1" a="1"/>
  <c r="E7890" i="6" s="1"/>
  <c r="F7890" i="6" s="1"/>
  <c r="D6570" i="6"/>
  <c r="E6570" i="6" s="1" a="1"/>
  <c r="E6570" i="6" s="1"/>
  <c r="F6570" i="6" s="1"/>
  <c r="D5154" i="6"/>
  <c r="D3306" i="6"/>
  <c r="E3306" i="6" s="1" a="1"/>
  <c r="E3306" i="6" s="1"/>
  <c r="F3306" i="6" s="1"/>
  <c r="D2106" i="6"/>
  <c r="E2106" i="6" s="1" a="1"/>
  <c r="E2106" i="6" s="1"/>
  <c r="F2106" i="6" s="1"/>
  <c r="D474" i="6"/>
  <c r="E474" i="6" s="1" a="1"/>
  <c r="E474" i="6" s="1"/>
  <c r="F474" i="6" s="1"/>
  <c r="D7698" i="6"/>
  <c r="D5682" i="6"/>
  <c r="D5202" i="6"/>
  <c r="D3834" i="6"/>
  <c r="D1098" i="6"/>
  <c r="D7146" i="6"/>
  <c r="E7146" i="6" s="1" a="1"/>
  <c r="E7146" i="6" s="1"/>
  <c r="F7146" i="6" s="1"/>
  <c r="D5610" i="6"/>
  <c r="E5610" i="6" s="1" a="1"/>
  <c r="E5610" i="6" s="1"/>
  <c r="F5610" i="6" s="1"/>
  <c r="D3090" i="6"/>
  <c r="D138" i="6"/>
  <c r="D8010" i="6"/>
  <c r="D6450" i="6"/>
  <c r="E6450" i="6" s="1" a="1"/>
  <c r="E6450" i="6" s="1"/>
  <c r="F6450" i="6" s="1"/>
  <c r="D4554" i="6"/>
  <c r="D4026" i="6"/>
  <c r="E4026" i="6" s="1" a="1"/>
  <c r="E4026" i="6" s="1"/>
  <c r="F4026" i="6" s="1"/>
  <c r="D1506" i="6"/>
  <c r="E1506" i="6" s="1" a="1"/>
  <c r="E1506" i="6" s="1"/>
  <c r="F1506" i="6" s="1"/>
  <c r="D858" i="6"/>
  <c r="D6882" i="6"/>
  <c r="E6882" i="6" s="1" a="1"/>
  <c r="E6882" i="6" s="1"/>
  <c r="F6882" i="6" s="1"/>
  <c r="D5346" i="6"/>
  <c r="D1698" i="6"/>
  <c r="E1698" i="6" s="1" a="1"/>
  <c r="E1698" i="6" s="1"/>
  <c r="F1698" i="6" s="1"/>
  <c r="D402" i="6"/>
  <c r="D8370" i="6"/>
  <c r="E8370" i="6" s="1" a="1"/>
  <c r="E8370" i="6" s="1"/>
  <c r="D6378" i="6"/>
  <c r="D4674" i="6"/>
  <c r="D2922" i="6"/>
  <c r="D1554" i="6"/>
  <c r="D7866" i="6"/>
  <c r="D6306" i="6"/>
  <c r="D5058" i="6"/>
  <c r="D3762" i="6"/>
  <c r="E3762" i="6" s="1" a="1"/>
  <c r="E3762" i="6" s="1"/>
  <c r="D1986" i="6"/>
  <c r="E1986" i="6" s="1" a="1"/>
  <c r="E1986" i="6" s="1"/>
  <c r="F1986" i="6" s="1"/>
  <c r="D18" i="6"/>
  <c r="E18" i="6" s="1"/>
  <c r="F18" i="6" s="1"/>
  <c r="D7962" i="6"/>
  <c r="E7962" i="6" s="1" a="1"/>
  <c r="E7962" i="6" s="1"/>
  <c r="F7962" i="6" s="1"/>
  <c r="D6642" i="6"/>
  <c r="D4314" i="6"/>
  <c r="D3498" i="6"/>
  <c r="D2178" i="6"/>
  <c r="E2178" i="6" s="1" a="1"/>
  <c r="E2178" i="6" s="1"/>
  <c r="F2178" i="6" s="1"/>
  <c r="D522" i="6"/>
  <c r="E522" i="6" s="1" a="1"/>
  <c r="E522" i="6" s="1"/>
  <c r="F522" i="6" s="1"/>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E6858" i="6" s="1" a="1"/>
  <c r="E6858" i="6" s="1"/>
  <c r="F6858" i="6" s="1"/>
  <c r="D5466" i="6"/>
  <c r="E5466" i="6" s="1" a="1"/>
  <c r="E5466" i="6" s="1"/>
  <c r="D3402" i="6"/>
  <c r="E3402" i="6" s="1" a="1"/>
  <c r="E3402" i="6" s="1"/>
  <c r="F3402" i="6" s="1"/>
  <c r="D2298" i="6"/>
  <c r="E2298" i="6" s="1" a="1"/>
  <c r="E2298" i="6" s="1"/>
  <c r="D546" i="6"/>
  <c r="E546" i="6" s="1" a="1"/>
  <c r="E546" i="6" s="1"/>
  <c r="F546" i="6" s="1"/>
  <c r="D7674" i="6"/>
  <c r="E7674" i="6" s="1" a="1"/>
  <c r="E7674" i="6" s="1"/>
  <c r="F7674" i="6" s="1"/>
  <c r="D6522" i="6"/>
  <c r="E6522" i="6" s="1" a="1"/>
  <c r="E6522" i="6" s="1"/>
  <c r="F6522" i="6" s="1"/>
  <c r="D4770" i="6"/>
  <c r="E4770" i="6" s="1" a="1"/>
  <c r="E4770" i="6" s="1"/>
  <c r="F4770" i="6" s="1"/>
  <c r="D3114" i="6"/>
  <c r="E3114" i="6" s="1" a="1"/>
  <c r="E3114" i="6" s="1"/>
  <c r="D1842" i="6"/>
  <c r="E1842" i="6" s="1" a="1"/>
  <c r="E1842" i="6" s="1"/>
  <c r="F1842" i="6" s="1"/>
  <c r="D90" i="6"/>
  <c r="D7050" i="6"/>
  <c r="D5418" i="6"/>
  <c r="D3714" i="6"/>
  <c r="E3714" i="6" s="1" a="1"/>
  <c r="E3714" i="6" s="1"/>
  <c r="F3714" i="6" s="1"/>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E6282" i="6" s="1" a="1"/>
  <c r="E6282" i="6" s="1"/>
  <c r="D4578" i="6"/>
  <c r="D2850" i="6"/>
  <c r="E2850" i="6" s="1" a="1"/>
  <c r="E2850" i="6" s="1"/>
  <c r="F2850" i="6" s="1"/>
  <c r="D1434" i="6"/>
  <c r="E1434" i="6" s="1" a="1"/>
  <c r="E1434" i="6" s="1"/>
  <c r="F1434" i="6" s="1"/>
  <c r="D1386" i="6"/>
  <c r="E1386" i="6" s="1" a="1"/>
  <c r="E1386" i="6" s="1"/>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7338" i="6" a="1"/>
  <c r="E7338" i="6" s="1"/>
  <c r="F7338" i="6" s="1"/>
  <c r="E6426" i="6" a="1"/>
  <c r="E6426" i="6" s="1"/>
  <c r="F6426" i="6" s="1"/>
  <c r="E5250" i="6" a="1"/>
  <c r="E5250" i="6" s="1"/>
  <c r="F5250" i="6" s="1"/>
  <c r="E5106" i="6" a="1"/>
  <c r="E510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410" i="6" a="1"/>
  <c r="E7410" i="6" s="1"/>
  <c r="F7410" i="6" s="1"/>
  <c r="E6978" i="6" a="1"/>
  <c r="E6978" i="6" s="1"/>
  <c r="F6978" i="6" s="1"/>
  <c r="E6714" i="6" a="1"/>
  <c r="E6714" i="6" s="1"/>
  <c r="F6714" i="6" s="1"/>
  <c r="E5490" i="6" a="1"/>
  <c r="E5490" i="6" s="1"/>
  <c r="F5490" i="6" s="1"/>
  <c r="E5370" i="6" a="1"/>
  <c r="E5370" i="6" s="1"/>
  <c r="F5370" i="6" s="1"/>
  <c r="E4530" i="6" a="1"/>
  <c r="E4530" i="6" s="1"/>
  <c r="F4530" i="6" s="1"/>
  <c r="E3378" i="6" a="1"/>
  <c r="E3378" i="6" s="1"/>
  <c r="E3186" i="6" a="1"/>
  <c r="E3186" i="6" s="1"/>
  <c r="F3186" i="6" s="1"/>
  <c r="E1794" i="6" a="1"/>
  <c r="E1794" i="6" s="1"/>
  <c r="F1794" i="6" s="1"/>
  <c r="E1530" i="6" a="1"/>
  <c r="E1530" i="6" s="1"/>
  <c r="F1530" i="6" s="1"/>
  <c r="E426" i="6" a="1"/>
  <c r="E426" i="6" s="1"/>
  <c r="F426" i="6" s="1"/>
  <c r="E498" i="6" a="1"/>
  <c r="E498" i="6" s="1"/>
  <c r="F498" i="6" s="1"/>
  <c r="E113" i="6" a="1"/>
  <c r="E113" i="6" s="1"/>
  <c r="F113" i="6" s="1"/>
  <c r="E5321" i="6" a="1"/>
  <c r="E5321" i="6" s="1"/>
  <c r="F5321" i="6" s="1"/>
  <c r="E7553" i="6" a="1"/>
  <c r="E7553" i="6" s="1"/>
  <c r="F7553" i="6" s="1"/>
  <c r="E8346" i="6" a="1"/>
  <c r="E8346" i="6" s="1"/>
  <c r="E7842" i="6" a="1"/>
  <c r="E7842" i="6" s="1"/>
  <c r="F7842"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593" i="6" a="1"/>
  <c r="E593" i="6" s="1"/>
  <c r="F593" i="6" s="1"/>
  <c r="E8369" i="6" a="1"/>
  <c r="E8369"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5850" i="6" a="1"/>
  <c r="E5850" i="6" s="1"/>
  <c r="F5850" i="6" s="1"/>
  <c r="E5010" i="6" a="1"/>
  <c r="E5010" i="6" s="1"/>
  <c r="F5010" i="6" s="1"/>
  <c r="E3978" i="6" a="1"/>
  <c r="E3978" i="6" s="1"/>
  <c r="F3978" i="6" s="1"/>
  <c r="E2802" i="6" a="1"/>
  <c r="E2802" i="6" s="1"/>
  <c r="F2802" i="6" s="1"/>
  <c r="E4122" i="6" a="1"/>
  <c r="E4122" i="6" s="1"/>
  <c r="E1626" i="6" a="1"/>
  <c r="E1626" i="6" s="1"/>
  <c r="F1626" i="6" s="1"/>
  <c r="E2034" i="6" a="1"/>
  <c r="E2034" i="6" s="1"/>
  <c r="F2034" i="6" s="1"/>
  <c r="E1314" i="6" a="1"/>
  <c r="E1314" i="6" s="1"/>
  <c r="E330" i="6" a="1"/>
  <c r="E330" i="6" s="1"/>
  <c r="F330" i="6" s="1"/>
  <c r="E1170" i="6" a="1"/>
  <c r="E1170" i="6" s="1"/>
  <c r="F1170"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3786" i="6" a="1"/>
  <c r="E3786" i="6" s="1"/>
  <c r="F3786" i="6" s="1"/>
  <c r="E3546" i="6" a="1"/>
  <c r="E3546" i="6" s="1"/>
  <c r="F3546" i="6" s="1"/>
  <c r="E2154" i="6" a="1"/>
  <c r="E2154" i="6" s="1"/>
  <c r="F2154" i="6" s="1"/>
  <c r="E618" i="6" a="1"/>
  <c r="E618" i="6" s="1"/>
  <c r="F618" i="6" s="1"/>
  <c r="E3209" i="6" a="1"/>
  <c r="E3209" i="6" s="1"/>
  <c r="F3210" i="6" s="1"/>
  <c r="E7506" i="6" a="1"/>
  <c r="E7506" i="6" s="1"/>
  <c r="F7506" i="6" s="1"/>
  <c r="E6762" i="6" a="1"/>
  <c r="E6762" i="6" s="1"/>
  <c r="F6762"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C8228" i="6"/>
  <c r="C8132" i="6"/>
  <c r="C8036" i="6"/>
  <c r="C8396" i="6"/>
  <c r="C8300" i="6"/>
  <c r="C8276" i="6"/>
  <c r="C8252" i="6"/>
  <c r="C8156" i="6"/>
  <c r="C8060" i="6"/>
  <c r="C7988" i="6"/>
  <c r="C8348" i="6"/>
  <c r="C8204" i="6"/>
  <c r="C8108" i="6"/>
  <c r="C8012" i="6"/>
  <c r="C7916" i="6"/>
  <c r="C7868" i="6"/>
  <c r="C7820" i="6"/>
  <c r="C7796" i="6"/>
  <c r="C7604" i="6"/>
  <c r="C7484" i="6"/>
  <c r="C8084" i="6"/>
  <c r="C7964" i="6"/>
  <c r="C7892" i="6"/>
  <c r="C7772" i="6"/>
  <c r="C7724" i="6"/>
  <c r="C7676" i="6"/>
  <c r="C7532" i="6"/>
  <c r="C7508" i="6"/>
  <c r="C8372" i="6"/>
  <c r="C8324" i="6"/>
  <c r="C7700" i="6"/>
  <c r="C7628" i="6"/>
  <c r="C7412" i="6"/>
  <c r="C7940" i="6"/>
  <c r="C6860" i="6"/>
  <c r="C7580" i="6"/>
  <c r="C7460" i="6"/>
  <c r="C7364" i="6"/>
  <c r="C7316" i="6"/>
  <c r="C7268" i="6"/>
  <c r="C7220" i="6"/>
  <c r="C7172" i="6"/>
  <c r="C7124" i="6"/>
  <c r="C7076" i="6"/>
  <c r="C7028" i="6"/>
  <c r="C6980" i="6"/>
  <c r="C6956" i="6"/>
  <c r="C6932" i="6"/>
  <c r="C8180" i="6"/>
  <c r="C7748" i="6"/>
  <c r="C7340" i="6"/>
  <c r="C7292" i="6"/>
  <c r="C7244" i="6"/>
  <c r="C7196" i="6"/>
  <c r="C7148" i="6"/>
  <c r="C7100" i="6"/>
  <c r="C7052" i="6"/>
  <c r="C7004" i="6"/>
  <c r="C6884" i="6"/>
  <c r="C7388" i="6"/>
  <c r="C6812" i="6"/>
  <c r="C6764" i="6"/>
  <c r="C6668" i="6"/>
  <c r="C7652" i="6"/>
  <c r="C7556" i="6"/>
  <c r="C7436" i="6"/>
  <c r="C6908" i="6"/>
  <c r="C6836" i="6"/>
  <c r="C6740" i="6"/>
  <c r="C6644" i="6"/>
  <c r="C6572" i="6"/>
  <c r="C6548" i="6"/>
  <c r="C6524" i="6"/>
  <c r="C6500" i="6"/>
  <c r="C7844" i="6"/>
  <c r="C6788" i="6"/>
  <c r="C6692" i="6"/>
  <c r="C6596" i="6"/>
  <c r="C6428" i="6"/>
  <c r="C6380" i="6"/>
  <c r="C6620" i="6"/>
  <c r="C6404" i="6"/>
  <c r="C6716" i="6"/>
  <c r="C6476" i="6"/>
  <c r="C6452" i="6"/>
  <c r="C6188" i="6"/>
  <c r="C6140" i="6"/>
  <c r="C6020" i="6"/>
  <c r="C6356" i="6"/>
  <c r="C6332" i="6"/>
  <c r="C6212" i="6"/>
  <c r="C6164" i="6"/>
  <c r="C6044" i="6"/>
  <c r="C6236" i="6"/>
  <c r="C6116" i="6"/>
  <c r="C6092" i="6"/>
  <c r="C6068" i="6"/>
  <c r="C6308" i="6"/>
  <c r="C6284" i="6"/>
  <c r="C6260" i="6"/>
  <c r="C5876" i="6"/>
  <c r="C5732" i="6"/>
  <c r="C5612" i="6"/>
  <c r="C5396" i="6"/>
  <c r="C5996" i="6"/>
  <c r="C5972" i="6"/>
  <c r="C5852" i="6"/>
  <c r="C5708" i="6"/>
  <c r="C5636" i="6"/>
  <c r="C5564" i="6"/>
  <c r="C5516" i="6"/>
  <c r="C5468" i="6"/>
  <c r="C5444" i="6"/>
  <c r="C5348" i="6"/>
  <c r="C5300" i="6"/>
  <c r="C5252" i="6"/>
  <c r="C5924" i="6"/>
  <c r="C5780" i="6"/>
  <c r="C5684" i="6"/>
  <c r="C5660" i="6"/>
  <c r="C5420" i="6"/>
  <c r="C5948" i="6"/>
  <c r="C5900" i="6"/>
  <c r="C5828" i="6"/>
  <c r="C5804" i="6"/>
  <c r="C5756" i="6"/>
  <c r="C5588" i="6"/>
  <c r="C5540" i="6"/>
  <c r="C5492" i="6"/>
  <c r="C5372" i="6"/>
  <c r="C5324" i="6"/>
  <c r="C5276" i="6"/>
  <c r="C5180" i="6"/>
  <c r="C5084" i="6"/>
  <c r="C4988" i="6"/>
  <c r="C4916" i="6"/>
  <c r="C4868" i="6"/>
  <c r="C4820" i="6"/>
  <c r="C4772" i="6"/>
  <c r="C4724" i="6"/>
  <c r="C4676" i="6"/>
  <c r="C4628" i="6"/>
  <c r="C4580" i="6"/>
  <c r="C4412" i="6"/>
  <c r="C4340" i="6"/>
  <c r="C4244" i="6"/>
  <c r="C5204" i="6"/>
  <c r="C5060" i="6"/>
  <c r="C4964" i="6"/>
  <c r="C4532" i="6"/>
  <c r="C4484" i="6"/>
  <c r="C4316" i="6"/>
  <c r="C4220" i="6"/>
  <c r="C4124" i="6"/>
  <c r="C5228" i="6"/>
  <c r="C5132" i="6"/>
  <c r="C5036" i="6"/>
  <c r="C4940" i="6"/>
  <c r="C4892" i="6"/>
  <c r="C4844" i="6"/>
  <c r="C4796" i="6"/>
  <c r="C4748" i="6"/>
  <c r="C4700" i="6"/>
  <c r="C4652" i="6"/>
  <c r="C4604" i="6"/>
  <c r="C4460" i="6"/>
  <c r="C4436" i="6"/>
  <c r="C4388" i="6"/>
  <c r="C4292" i="6"/>
  <c r="C4196" i="6"/>
  <c r="C4100" i="6"/>
  <c r="C3980" i="6"/>
  <c r="C3884" i="6"/>
  <c r="C5156" i="6"/>
  <c r="C5108" i="6"/>
  <c r="C5012" i="6"/>
  <c r="C4556" i="6"/>
  <c r="C4508" i="6"/>
  <c r="C4364" i="6"/>
  <c r="C4268" i="6"/>
  <c r="C4172" i="6"/>
  <c r="C4052" i="6"/>
  <c r="C3956" i="6"/>
  <c r="C3860" i="6"/>
  <c r="C4076" i="6"/>
  <c r="C4028" i="6"/>
  <c r="C3788" i="6"/>
  <c r="C3692" i="6"/>
  <c r="C3596" i="6"/>
  <c r="C3500" i="6"/>
  <c r="C3476" i="6"/>
  <c r="C3308" i="6"/>
  <c r="C3236" i="6"/>
  <c r="C3044" i="6"/>
  <c r="C2924" i="6"/>
  <c r="C2900" i="6"/>
  <c r="C2708" i="6"/>
  <c r="C2684" i="6"/>
  <c r="C4004" i="6"/>
  <c r="C3764" i="6"/>
  <c r="C3668" i="6"/>
  <c r="C3572" i="6"/>
  <c r="C3212" i="6"/>
  <c r="C3188" i="6"/>
  <c r="C3140" i="6"/>
  <c r="C3116" i="6"/>
  <c r="C3068" i="6"/>
  <c r="C3020" i="6"/>
  <c r="C2948" i="6"/>
  <c r="C2804" i="6"/>
  <c r="C2780" i="6"/>
  <c r="C2588" i="6"/>
  <c r="C3932" i="6"/>
  <c r="C3836" i="6"/>
  <c r="C3740" i="6"/>
  <c r="C3644" i="6"/>
  <c r="C3548" i="6"/>
  <c r="C3284" i="6"/>
  <c r="C3260" i="6"/>
  <c r="C2996" i="6"/>
  <c r="C2972" i="6"/>
  <c r="C2876" i="6"/>
  <c r="C2852" i="6"/>
  <c r="C4148" i="6"/>
  <c r="C3908" i="6"/>
  <c r="C3812" i="6"/>
  <c r="C3716" i="6"/>
  <c r="C3620" i="6"/>
  <c r="C3524" i="6"/>
  <c r="C3452" i="6"/>
  <c r="C3428" i="6"/>
  <c r="C3404" i="6"/>
  <c r="C3380" i="6"/>
  <c r="C3356" i="6"/>
  <c r="C3332" i="6"/>
  <c r="C2828" i="6"/>
  <c r="C2732" i="6"/>
  <c r="C2660" i="6"/>
  <c r="C2516" i="6"/>
  <c r="C2492" i="6"/>
  <c r="C2324" i="6"/>
  <c r="C2300" i="6"/>
  <c r="C2276" i="6"/>
  <c r="C2252" i="6"/>
  <c r="C2228" i="6"/>
  <c r="C2204" i="6"/>
  <c r="C2036" i="6"/>
  <c r="C1940" i="6"/>
  <c r="C1796" i="6"/>
  <c r="C1700" i="6"/>
  <c r="C1676" i="6"/>
  <c r="C1628" i="6"/>
  <c r="C1604" i="6"/>
  <c r="C1508" i="6"/>
  <c r="C2444" i="6"/>
  <c r="C2372" i="6"/>
  <c r="C2180" i="6"/>
  <c r="C2108" i="6"/>
  <c r="C2012" i="6"/>
  <c r="C1916" i="6"/>
  <c r="C1844" i="6"/>
  <c r="C1772" i="6"/>
  <c r="C1460" i="6"/>
  <c r="C1412" i="6"/>
  <c r="C2756" i="6"/>
  <c r="C2636" i="6"/>
  <c r="C2612" i="6"/>
  <c r="C2468" i="6"/>
  <c r="C2420" i="6"/>
  <c r="C2396" i="6"/>
  <c r="C2348" i="6"/>
  <c r="C2132" i="6"/>
  <c r="C2084" i="6"/>
  <c r="C1988" i="6"/>
  <c r="C1892" i="6"/>
  <c r="C1748" i="6"/>
  <c r="C1556" i="6"/>
  <c r="C1484" i="6"/>
  <c r="C1436" i="6"/>
  <c r="C3164" i="6"/>
  <c r="C3092" i="6"/>
  <c r="C2564" i="6"/>
  <c r="C2540" i="6"/>
  <c r="C2156" i="6"/>
  <c r="C2060" i="6"/>
  <c r="C1964" i="6"/>
  <c r="C1868" i="6"/>
  <c r="C1820" i="6"/>
  <c r="C1724" i="6"/>
  <c r="C1652" i="6"/>
  <c r="C1580" i="6"/>
  <c r="C1532" i="6"/>
  <c r="C1340" i="6"/>
  <c r="C1292" i="6"/>
  <c r="C1244" i="6"/>
  <c r="C1148" i="6"/>
  <c r="C1124" i="6"/>
  <c r="C1076" i="6"/>
  <c r="C980" i="6"/>
  <c r="C956" i="6"/>
  <c r="C644" i="6"/>
  <c r="C572" i="6"/>
  <c r="C524" i="6"/>
  <c r="C500" i="6"/>
  <c r="C404" i="6"/>
  <c r="C284" i="6"/>
  <c r="C164" i="6"/>
  <c r="C116" i="6"/>
  <c r="C308" i="6"/>
  <c r="C236" i="6"/>
  <c r="C188" i="6"/>
  <c r="C92" i="6"/>
  <c r="C1316" i="6"/>
  <c r="C1220" i="6"/>
  <c r="C1100" i="6"/>
  <c r="C908" i="6"/>
  <c r="C860" i="6"/>
  <c r="C812" i="6"/>
  <c r="C788" i="6"/>
  <c r="C716" i="6"/>
  <c r="C668" i="6"/>
  <c r="C476" i="6"/>
  <c r="C452" i="6"/>
  <c r="C380" i="6"/>
  <c r="C140" i="6"/>
  <c r="C1388" i="6"/>
  <c r="C1364" i="6"/>
  <c r="C1196" i="6"/>
  <c r="C932" i="6"/>
  <c r="C836" i="6"/>
  <c r="C740" i="6"/>
  <c r="C692" i="6"/>
  <c r="C620" i="6"/>
  <c r="C260" i="6"/>
  <c r="C332" i="6"/>
  <c r="C212" i="6"/>
  <c r="C1268" i="6"/>
  <c r="C1172" i="6"/>
  <c r="C1052" i="6"/>
  <c r="C1028" i="6"/>
  <c r="C1004" i="6"/>
  <c r="C884" i="6"/>
  <c r="C764" i="6"/>
  <c r="C596" i="6"/>
  <c r="C548" i="6"/>
  <c r="C428" i="6"/>
  <c r="C356" i="6"/>
  <c r="E905" i="6" a="1"/>
  <c r="E905" i="6" s="1"/>
  <c r="F905" i="6" s="1"/>
  <c r="E3737" i="6" a="1"/>
  <c r="E3737" i="6" s="1"/>
  <c r="F3737" i="6" s="1"/>
  <c r="E8106" i="6" a="1"/>
  <c r="E8106" i="6" s="1"/>
  <c r="F8106" i="6" s="1"/>
  <c r="E6474" i="6" a="1"/>
  <c r="E6474" i="6" s="1"/>
  <c r="F6474" i="6" s="1"/>
  <c r="E4194" i="6" a="1"/>
  <c r="E4194" i="6" s="1"/>
  <c r="F4194" i="6" s="1"/>
  <c r="E5130" i="6" a="1"/>
  <c r="E5130" i="6" s="1"/>
  <c r="F5130" i="6" s="1"/>
  <c r="E2658" i="6" a="1"/>
  <c r="E2658" i="6" s="1"/>
  <c r="F2658" i="6" s="1"/>
  <c r="E3090" i="6" a="1"/>
  <c r="E3090" i="6" s="1"/>
  <c r="F3090"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7866" i="6" a="1"/>
  <c r="E7866" i="6" s="1"/>
  <c r="F7866" i="6" s="1"/>
  <c r="E7218" i="6" a="1"/>
  <c r="E7218" i="6" s="1"/>
  <c r="F7218" i="6" s="1"/>
  <c r="E6930" i="6" a="1"/>
  <c r="E6930" i="6" s="1"/>
  <c r="F6930" i="6" s="1"/>
  <c r="E6306" i="6" a="1"/>
  <c r="E6306" i="6" s="1"/>
  <c r="E5970" i="6" a="1"/>
  <c r="E5970" i="6" s="1"/>
  <c r="F5970" i="6" s="1"/>
  <c r="E5826" i="6" a="1"/>
  <c r="E5826" i="6" s="1"/>
  <c r="F5826" i="6" s="1"/>
  <c r="E5058" i="6" a="1"/>
  <c r="E5058" i="6" s="1"/>
  <c r="F5058" i="6" s="1"/>
  <c r="E4698" i="6" a="1"/>
  <c r="E4698" i="6" s="1"/>
  <c r="F4698" i="6" s="1"/>
  <c r="E3522" i="6" a="1"/>
  <c r="E3522" i="6" s="1"/>
  <c r="F352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2562" i="6" a="1"/>
  <c r="E2562" i="6" s="1"/>
  <c r="F2562" i="6" s="1"/>
  <c r="E2514" i="6" a="1"/>
  <c r="E2514" i="6" s="1"/>
  <c r="F2514" i="6" s="1"/>
  <c r="E234" i="6" a="1"/>
  <c r="E234" i="6" s="1"/>
  <c r="F234" i="6" s="1"/>
  <c r="E858" i="6" a="1"/>
  <c r="E858" i="6" s="1"/>
  <c r="F858" i="6" s="1"/>
  <c r="E834" i="6" a="1"/>
  <c r="E834" i="6" s="1"/>
  <c r="F834" i="6" s="1"/>
  <c r="E8057" i="6" a="1"/>
  <c r="E8057" i="6" s="1"/>
  <c r="F8057" i="6" s="1"/>
  <c r="E7794" i="6" a="1"/>
  <c r="E7794" i="6" s="1"/>
  <c r="F7794" i="6" s="1"/>
  <c r="E6210" i="6" a="1"/>
  <c r="E6210" i="6" s="1"/>
  <c r="F6210" i="6" s="1"/>
  <c r="E5154" i="6" a="1"/>
  <c r="E5154" i="6" s="1"/>
  <c r="F5154" i="6" s="1"/>
  <c r="E4890" i="6" a="1"/>
  <c r="E4890" i="6" s="1"/>
  <c r="F4890" i="6" s="1"/>
  <c r="E4602" i="6" a="1"/>
  <c r="E4602" i="6" s="1"/>
  <c r="F4602" i="6" s="1"/>
  <c r="E2130" i="6" a="1"/>
  <c r="E2130" i="6" s="1"/>
  <c r="F2130" i="6" s="1"/>
  <c r="E2370" i="6" a="1"/>
  <c r="E2370" i="6" s="1"/>
  <c r="F2370" i="6" s="1"/>
  <c r="E1818" i="6" a="1"/>
  <c r="E1818" i="6" s="1"/>
  <c r="F1818" i="6" s="1"/>
  <c r="E690" i="6" a="1"/>
  <c r="E690" i="6" s="1"/>
  <c r="F690" i="6" s="1"/>
  <c r="E114" i="6" a="1"/>
  <c r="E114" i="6" s="1"/>
  <c r="F114" i="6" s="1"/>
  <c r="E5513" i="6" a="1"/>
  <c r="E5513" i="6" s="1"/>
  <c r="F5513" i="6" s="1"/>
  <c r="E8250" i="6" a="1"/>
  <c r="E8250" i="6" s="1"/>
  <c r="F8250" i="6" s="1"/>
  <c r="E6066" i="6" a="1"/>
  <c r="E6066" i="6" s="1"/>
  <c r="F6066" i="6" s="1"/>
  <c r="E3138" i="6" a="1"/>
  <c r="E3138" i="6" s="1"/>
  <c r="F313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642" i="6" a="1"/>
  <c r="E6642" i="6" s="1"/>
  <c r="F6642" i="6" s="1"/>
  <c r="E6234" i="6" a="1"/>
  <c r="E6234" i="6" s="1"/>
  <c r="F6234" i="6" s="1"/>
  <c r="E5922" i="6" a="1"/>
  <c r="E5922" i="6" s="1"/>
  <c r="E4314" i="6" a="1"/>
  <c r="E4314" i="6" s="1"/>
  <c r="F4314" i="6" s="1"/>
  <c r="E4962" i="6" a="1"/>
  <c r="E4962" i="6" s="1"/>
  <c r="E3498" i="6" a="1"/>
  <c r="E3498" i="6" s="1"/>
  <c r="E3666" i="6" a="1"/>
  <c r="E3666" i="6" s="1"/>
  <c r="F3666" i="6" s="1"/>
  <c r="E2466" i="6" a="1"/>
  <c r="E2466" i="6" s="1"/>
  <c r="F2466" i="6" s="1"/>
  <c r="E3881" i="6" a="1"/>
  <c r="E3881" i="6" s="1"/>
  <c r="F3882" i="6" s="1"/>
  <c r="E8058" i="6" a="1"/>
  <c r="E8058" i="6" s="1"/>
  <c r="E7482" i="6" a="1"/>
  <c r="E7482" i="6" s="1"/>
  <c r="E7554" i="6" a="1"/>
  <c r="E7554" i="6" s="1"/>
  <c r="F7554"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7578" i="6" l="1"/>
  <c r="F1050" i="6"/>
  <c r="F8370" i="6"/>
  <c r="F4141" i="6"/>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F2634" i="6"/>
  <c r="F906" i="6"/>
  <c r="F7026" i="6"/>
  <c r="F1674" i="6"/>
  <c r="I70" i="6"/>
  <c r="J70" i="6" s="1"/>
  <c r="F978" i="6"/>
  <c r="F5922" i="6"/>
  <c r="F6282" i="6"/>
  <c r="F8369" i="6"/>
  <c r="F5514" i="6"/>
  <c r="F8346" i="6"/>
  <c r="F3209" i="6"/>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1410" i="6" a="1"/>
  <c r="E1410" i="6" s="1"/>
  <c r="E2922" i="6" a="1"/>
  <c r="E2922" i="6" s="1"/>
  <c r="F2922" i="6" s="1"/>
  <c r="E5298" i="6" a="1"/>
  <c r="E5298" i="6" s="1"/>
  <c r="F5298" i="6" s="1"/>
  <c r="E7434" i="6" a="1"/>
  <c r="E7434" i="6" s="1"/>
  <c r="F7434"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1098" i="6" a="1"/>
  <c r="E1098" i="6" s="1"/>
  <c r="F1098" i="6" s="1"/>
  <c r="E3834" i="6" a="1"/>
  <c r="E3834" i="6" s="1"/>
  <c r="F3834" i="6" s="1"/>
  <c r="E5202" i="6" a="1"/>
  <c r="E5202" i="6" s="1"/>
  <c r="F5202" i="6" s="1"/>
  <c r="E6498" i="6" a="1"/>
  <c r="E6498" i="6" s="1"/>
  <c r="F6498" i="6" s="1"/>
  <c r="E1554" i="6" a="1"/>
  <c r="E1554" i="6" s="1"/>
  <c r="F1554" i="6" s="1"/>
  <c r="E4146" i="6" a="1"/>
  <c r="E4146" i="6" s="1"/>
  <c r="F4146" i="6" s="1"/>
  <c r="E6090" i="6" a="1"/>
  <c r="E6090" i="6" s="1"/>
  <c r="E7986" i="6" a="1"/>
  <c r="E7986"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66" i="6" a="1"/>
  <c r="E66" i="6" s="1"/>
  <c r="E1146" i="6" a="1"/>
  <c r="E1146" i="6" s="1"/>
  <c r="F1146" i="6" s="1"/>
  <c r="E2610" i="6" a="1"/>
  <c r="E2610" i="6" s="1"/>
  <c r="F2610" i="6" s="1"/>
  <c r="E2682" i="6" a="1"/>
  <c r="E2682" i="6" s="1"/>
  <c r="F2682" i="6" s="1"/>
  <c r="E4290" i="6" a="1"/>
  <c r="E4290" i="6" s="1"/>
  <c r="E7194" i="6" a="1"/>
  <c r="E7194" i="6" s="1"/>
  <c r="F7194" i="6" s="1"/>
  <c r="E1290" i="6" a="1"/>
  <c r="E1290" i="6" s="1"/>
  <c r="F1290" i="6" s="1"/>
  <c r="E2226" i="6" a="1"/>
  <c r="E2226" i="6" s="1"/>
  <c r="F2226" i="6" s="1"/>
  <c r="E4266" i="6" a="1"/>
  <c r="E4266" i="6" s="1"/>
  <c r="E6378" i="6" a="1"/>
  <c r="E6378" i="6" s="1"/>
  <c r="F6378"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42" i="6" a="1"/>
  <c r="E42" i="6" s="1"/>
  <c r="F42" i="6" s="1"/>
  <c r="E930" i="6" a="1"/>
  <c r="E930" i="6" s="1"/>
  <c r="F930" i="6" s="1"/>
  <c r="E1866" i="6" a="1"/>
  <c r="E1866" i="6" s="1"/>
  <c r="F1866" i="6" s="1"/>
  <c r="E2730" i="6" a="1"/>
  <c r="E2730" i="6" s="1"/>
  <c r="F2730" i="6" s="1"/>
  <c r="E4866" i="6" a="1"/>
  <c r="E4866" i="6" s="1"/>
  <c r="E7698" i="6" a="1"/>
  <c r="E7698" i="6" s="1"/>
  <c r="F7698" i="6" s="1"/>
  <c r="E378" i="6" a="1"/>
  <c r="E378" i="6" s="1"/>
  <c r="F378" i="6" s="1"/>
  <c r="E3018" i="6" a="1"/>
  <c r="E3018" i="6" s="1"/>
  <c r="F3018" i="6" s="1"/>
  <c r="E4674" i="6" a="1"/>
  <c r="E4674" i="6" s="1"/>
  <c r="F4674" i="6" s="1"/>
  <c r="E7458" i="6" a="1"/>
  <c r="E7458" i="6" s="1"/>
  <c r="F7458"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H21" i="5"/>
  <c r="E47" i="5"/>
  <c r="G47" i="5"/>
  <c r="M47" i="5"/>
  <c r="N47" i="5" s="1"/>
  <c r="O48" i="5" s="1"/>
  <c r="F5509" i="6" l="1"/>
  <c r="F7309" i="6"/>
  <c r="F4333" i="6"/>
  <c r="F5341" i="6"/>
  <c r="F2869"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586" i="6"/>
  <c r="F4290" i="6"/>
  <c r="F1410" i="6"/>
  <c r="F3282" i="6"/>
  <c r="F4866" i="6"/>
  <c r="F7986" i="6"/>
  <c r="F66" i="6"/>
  <c r="F1458" i="6"/>
  <c r="F6090" i="6"/>
  <c r="F4266" i="6"/>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787" i="6" s="1"/>
  <c r="E787" i="6" s="1" a="1"/>
  <c r="E787" i="6" s="1"/>
  <c r="F787" i="6" s="1"/>
  <c r="D405" i="6"/>
  <c r="D404" i="6"/>
  <c r="D403" i="6" s="1"/>
  <c r="E403" i="6" s="1" a="1"/>
  <c r="E403" i="6" s="1"/>
  <c r="F403" i="6" s="1"/>
  <c r="D1221" i="6"/>
  <c r="D1220" i="6"/>
  <c r="D1219" i="6" s="1"/>
  <c r="E1219" i="6" s="1" a="1"/>
  <c r="E1219" i="6" s="1"/>
  <c r="F1219" i="6" s="1"/>
  <c r="D1245" i="6"/>
  <c r="D1244" i="6"/>
  <c r="D1243" i="6" s="1"/>
  <c r="D2637" i="6"/>
  <c r="D2636" i="6"/>
  <c r="D2635" i="6" s="1"/>
  <c r="E2635" i="6" s="1" a="1"/>
  <c r="E2635" i="6" s="1"/>
  <c r="F2635" i="6" s="1"/>
  <c r="D1725" i="6"/>
  <c r="D1724" i="6"/>
  <c r="D1723" i="6" s="1"/>
  <c r="E1723" i="6" s="1" a="1"/>
  <c r="E1723" i="6" s="1"/>
  <c r="F1723" i="6" s="1"/>
  <c r="D1845" i="6"/>
  <c r="D1844" i="6"/>
  <c r="D1843" i="6" s="1"/>
  <c r="E1843" i="6" s="1" a="1"/>
  <c r="E1843" i="6" s="1"/>
  <c r="F1843" i="6" s="1"/>
  <c r="D3525" i="6"/>
  <c r="D3524" i="6"/>
  <c r="D3523" i="6" s="1"/>
  <c r="E3523" i="6" s="1" a="1"/>
  <c r="E3523" i="6" s="1"/>
  <c r="F3523" i="6" s="1"/>
  <c r="D3837" i="6"/>
  <c r="D3836" i="6"/>
  <c r="D3835" i="6" s="1"/>
  <c r="D2565" i="6"/>
  <c r="D2564" i="6"/>
  <c r="D2563" i="6" s="1"/>
  <c r="E2563" i="6" s="1" a="1"/>
  <c r="E2563" i="6" s="1"/>
  <c r="F2563" i="6" s="1"/>
  <c r="D3957" i="6"/>
  <c r="D3956" i="6"/>
  <c r="D3955" i="6" s="1"/>
  <c r="D4389" i="6"/>
  <c r="D4388" i="6"/>
  <c r="D4387" i="6" s="1"/>
  <c r="E4387" i="6" s="1" a="1"/>
  <c r="E4387" i="6" s="1"/>
  <c r="F4387" i="6" s="1"/>
  <c r="D4317" i="6"/>
  <c r="D4316" i="6"/>
  <c r="D4315" i="6" s="1"/>
  <c r="E4315" i="6" s="1" a="1"/>
  <c r="E4315" i="6" s="1"/>
  <c r="F4315" i="6" s="1"/>
  <c r="D4869" i="6"/>
  <c r="D4868" i="6"/>
  <c r="D4867" i="6" s="1"/>
  <c r="D5877" i="6"/>
  <c r="D5876" i="6"/>
  <c r="D5875" i="6" s="1"/>
  <c r="E5875" i="6" s="1" a="1"/>
  <c r="E5875" i="6" s="1"/>
  <c r="F5875" i="6" s="1"/>
  <c r="D5709" i="6"/>
  <c r="D5708" i="6"/>
  <c r="D5707" i="6" s="1"/>
  <c r="E5707" i="6" s="1" a="1"/>
  <c r="E5707" i="6" s="1"/>
  <c r="F5707" i="6" s="1"/>
  <c r="D6309" i="6"/>
  <c r="D6308" i="6"/>
  <c r="D6307" i="6" s="1"/>
  <c r="E6307" i="6" s="1" a="1"/>
  <c r="E6307" i="6" s="1"/>
  <c r="F6307" i="6" s="1"/>
  <c r="D7341" i="6"/>
  <c r="D7340" i="6"/>
  <c r="D7339" i="6" s="1"/>
  <c r="E7339" i="6" s="1" a="1"/>
  <c r="E7339" i="6" s="1"/>
  <c r="F7339" i="6" s="1"/>
  <c r="D7101" i="6"/>
  <c r="D7100" i="6"/>
  <c r="D7099" i="6" s="1"/>
  <c r="E7099" i="6" s="1" a="1"/>
  <c r="E7099" i="6" s="1"/>
  <c r="F7099" i="6" s="1"/>
  <c r="D7269" i="6"/>
  <c r="D7268" i="6"/>
  <c r="D7267" i="6" s="1"/>
  <c r="E7267" i="6" s="1" a="1"/>
  <c r="E7267" i="6" s="1"/>
  <c r="F7267" i="6" s="1"/>
  <c r="D8229" i="6"/>
  <c r="D8228" i="6"/>
  <c r="D8227" i="6" s="1"/>
  <c r="E8227" i="6" s="1" a="1"/>
  <c r="E8227" i="6" s="1"/>
  <c r="F8227" i="6" s="1"/>
  <c r="D8253" i="6"/>
  <c r="D8252" i="6"/>
  <c r="D8251" i="6" s="1"/>
  <c r="E8251" i="6" s="1" a="1"/>
  <c r="E8251" i="6" s="1"/>
  <c r="F8251" i="6" s="1"/>
  <c r="D8085" i="6"/>
  <c r="D8084" i="6"/>
  <c r="D8083" i="6" s="1"/>
  <c r="E8083" i="6" s="1" a="1"/>
  <c r="E8083" i="6" s="1"/>
  <c r="F8083" i="6" s="1"/>
  <c r="D1293" i="6"/>
  <c r="D1292" i="6"/>
  <c r="D1291" i="6" s="1"/>
  <c r="D1365" i="6"/>
  <c r="D1364" i="6"/>
  <c r="D1363" i="6" s="1"/>
  <c r="E1363" i="6" s="1" a="1"/>
  <c r="E1363" i="6" s="1"/>
  <c r="F1363" i="6" s="1"/>
  <c r="D477" i="6"/>
  <c r="D476" i="6"/>
  <c r="D475" i="6" s="1"/>
  <c r="E475" i="6" s="1" a="1"/>
  <c r="E475" i="6" s="1"/>
  <c r="F475" i="6" s="1"/>
  <c r="D1965" i="6"/>
  <c r="D1964" i="6"/>
  <c r="D1963" i="6" s="1"/>
  <c r="E1963" i="6" s="1" a="1"/>
  <c r="E1963" i="6" s="1"/>
  <c r="F1963" i="6" s="1"/>
  <c r="D1893" i="6"/>
  <c r="D1892" i="6"/>
  <c r="D1891" i="6" s="1"/>
  <c r="E1891" i="6" s="1" a="1"/>
  <c r="E1891" i="6" s="1"/>
  <c r="F1891" i="6" s="1"/>
  <c r="D2661" i="6"/>
  <c r="D2660" i="6"/>
  <c r="D2659" i="6" s="1"/>
  <c r="E2659" i="6" s="1" a="1"/>
  <c r="E2659" i="6" s="1"/>
  <c r="F2659" i="6" s="1"/>
  <c r="D2325" i="6"/>
  <c r="D2324" i="6"/>
  <c r="D2323" i="6" s="1"/>
  <c r="E2323" i="6" s="1" a="1"/>
  <c r="E2323" i="6" s="1"/>
  <c r="F2323" i="6" s="1"/>
  <c r="D3333" i="6"/>
  <c r="D3332" i="6"/>
  <c r="D3331" i="6" s="1"/>
  <c r="E3331" i="6" s="1" a="1"/>
  <c r="E3331" i="6" s="1"/>
  <c r="F3331" i="6" s="1"/>
  <c r="D3165" i="6"/>
  <c r="D3164" i="6"/>
  <c r="D3163" i="6" s="1"/>
  <c r="D3261" i="6"/>
  <c r="D3260" i="6"/>
  <c r="D3259" i="6" s="1"/>
  <c r="E3259" i="6" s="1" a="1"/>
  <c r="E3259" i="6" s="1"/>
  <c r="F3259" i="6" s="1"/>
  <c r="D5013" i="6"/>
  <c r="D5012" i="6"/>
  <c r="D5011" i="6" s="1"/>
  <c r="E5011" i="6" s="1" a="1"/>
  <c r="E5011" i="6" s="1"/>
  <c r="F5011" i="6" s="1"/>
  <c r="D4845" i="6"/>
  <c r="D4844" i="6"/>
  <c r="D4843" i="6" s="1"/>
  <c r="E4843" i="6" s="1" a="1"/>
  <c r="E4843" i="6" s="1"/>
  <c r="F4843" i="6" s="1"/>
  <c r="D4341" i="6"/>
  <c r="D4340" i="6"/>
  <c r="D4339" i="6" s="1"/>
  <c r="E4339" i="6" s="1" a="1"/>
  <c r="E4339" i="6" s="1"/>
  <c r="F4339" i="6" s="1"/>
  <c r="D5565" i="6"/>
  <c r="D5564" i="6"/>
  <c r="D5563" i="6" s="1"/>
  <c r="E5563" i="6" s="1" a="1"/>
  <c r="E5563" i="6" s="1"/>
  <c r="F5563" i="6" s="1"/>
  <c r="D5805" i="6"/>
  <c r="D5804" i="6"/>
  <c r="D5803" i="6" s="1"/>
  <c r="E5803" i="6" s="1" a="1"/>
  <c r="E5803" i="6" s="1"/>
  <c r="F5803" i="6" s="1"/>
  <c r="D6021" i="6"/>
  <c r="D6020" i="6"/>
  <c r="D6019" i="6" s="1"/>
  <c r="E6019" i="6" s="1" a="1"/>
  <c r="E6019" i="6" s="1"/>
  <c r="F6019" i="6" s="1"/>
  <c r="D6597" i="6"/>
  <c r="D6596" i="6"/>
  <c r="D6595" i="6" s="1"/>
  <c r="E6595" i="6" s="1" a="1"/>
  <c r="E6595" i="6" s="1"/>
  <c r="F6595" i="6" s="1"/>
  <c r="D6717" i="6"/>
  <c r="D6716" i="6"/>
  <c r="D6715" i="6" s="1"/>
  <c r="E6715" i="6" s="1" a="1"/>
  <c r="E6715" i="6" s="1"/>
  <c r="F6715" i="6" s="1"/>
  <c r="D7845" i="6"/>
  <c r="D7844" i="6"/>
  <c r="D7843" i="6" s="1"/>
  <c r="E7843" i="6" s="1" a="1"/>
  <c r="E7843" i="6" s="1"/>
  <c r="F7843" i="6" s="1"/>
  <c r="D7557" i="6"/>
  <c r="D7556" i="6"/>
  <c r="D7555" i="6" s="1"/>
  <c r="E7555" i="6" s="1" a="1"/>
  <c r="E7555" i="6" s="1"/>
  <c r="F7555" i="6" s="1"/>
  <c r="D7869" i="6"/>
  <c r="D7868" i="6"/>
  <c r="D7867" i="6" s="1"/>
  <c r="E7867" i="6" s="1" a="1"/>
  <c r="E7867" i="6" s="1"/>
  <c r="F7867" i="6" s="1"/>
  <c r="D8109" i="6"/>
  <c r="D8108" i="6"/>
  <c r="D8107" i="6" s="1"/>
  <c r="E8107" i="6" s="1" a="1"/>
  <c r="E8107" i="6" s="1"/>
  <c r="F8107" i="6" s="1"/>
  <c r="D645" i="6"/>
  <c r="D644" i="6"/>
  <c r="D643" i="6" s="1"/>
  <c r="E643" i="6" s="1" a="1"/>
  <c r="E643" i="6" s="1"/>
  <c r="F643" i="6" s="1"/>
  <c r="D1269" i="6"/>
  <c r="D1268" i="6"/>
  <c r="D1267" i="6" s="1"/>
  <c r="E1267" i="6" s="1" a="1"/>
  <c r="E1267" i="6" s="1"/>
  <c r="F1267" i="6" s="1"/>
  <c r="D1821" i="6"/>
  <c r="D1820" i="6"/>
  <c r="D1819" i="6" s="1"/>
  <c r="E1819" i="6" s="1" a="1"/>
  <c r="E1819" i="6" s="1"/>
  <c r="F1819" i="6" s="1"/>
  <c r="D3357" i="6"/>
  <c r="D3356" i="6"/>
  <c r="D3355" i="6" s="1"/>
  <c r="E3355" i="6" s="1" a="1"/>
  <c r="E3355" i="6" s="1"/>
  <c r="F3355" i="6" s="1"/>
  <c r="D4053" i="6"/>
  <c r="D4052" i="6"/>
  <c r="D4051" i="6" s="1"/>
  <c r="E4051" i="6" s="1" a="1"/>
  <c r="E4051" i="6" s="1"/>
  <c r="F4051" i="6" s="1"/>
  <c r="D5637" i="6"/>
  <c r="D5636" i="6"/>
  <c r="D5635" i="6" s="1"/>
  <c r="E5635" i="6" s="1" a="1"/>
  <c r="E5635" i="6" s="1"/>
  <c r="F5635" i="6" s="1"/>
  <c r="D8181" i="6"/>
  <c r="D8180" i="6"/>
  <c r="D8179" i="6" s="1"/>
  <c r="E8179" i="6" s="1" a="1"/>
  <c r="E8179" i="6" s="1"/>
  <c r="F8179" i="6" s="1"/>
  <c r="D861" i="6"/>
  <c r="D860" i="6"/>
  <c r="D859" i="6" s="1"/>
  <c r="E859" i="6" s="1" a="1"/>
  <c r="E859" i="6" s="1"/>
  <c r="F859" i="6" s="1"/>
  <c r="D1317" i="6"/>
  <c r="D1316" i="6"/>
  <c r="D1315" i="6" s="1"/>
  <c r="E1315" i="6" s="1" a="1"/>
  <c r="E1315" i="6" s="1"/>
  <c r="F1315" i="6" s="1"/>
  <c r="D1917" i="6"/>
  <c r="D1916" i="6"/>
  <c r="D1915" i="6" s="1"/>
  <c r="E1915" i="6" s="1" a="1"/>
  <c r="E1915" i="6" s="1"/>
  <c r="F1915" i="6" s="1"/>
  <c r="D3717" i="6"/>
  <c r="D3716" i="6"/>
  <c r="D3715" i="6" s="1"/>
  <c r="E3715" i="6" s="1" a="1"/>
  <c r="E3715" i="6" s="1"/>
  <c r="F3715" i="6" s="1"/>
  <c r="D2781" i="6"/>
  <c r="D2780" i="6"/>
  <c r="D2779" i="6" s="1"/>
  <c r="D4461" i="6"/>
  <c r="D4460" i="6"/>
  <c r="D4459" i="6" s="1"/>
  <c r="E4459" i="6" s="1" a="1"/>
  <c r="E4459" i="6" s="1"/>
  <c r="F4459" i="6" s="1"/>
  <c r="D4989" i="6"/>
  <c r="D4988" i="6"/>
  <c r="D4987" i="6" s="1"/>
  <c r="E4987" i="6" s="1" a="1"/>
  <c r="E4987" i="6" s="1"/>
  <c r="F4987" i="6" s="1"/>
  <c r="D5901" i="6"/>
  <c r="D5900" i="6"/>
  <c r="D5899" i="6" s="1"/>
  <c r="E5899" i="6" s="1" a="1"/>
  <c r="E5899" i="6" s="1"/>
  <c r="F5899" i="6" s="1"/>
  <c r="D6861" i="6"/>
  <c r="D6860" i="6"/>
  <c r="D6859" i="6" s="1"/>
  <c r="E6859" i="6" s="1" a="1"/>
  <c r="E6859" i="6" s="1"/>
  <c r="F6859" i="6" s="1"/>
  <c r="D45" i="6"/>
  <c r="D44" i="6"/>
  <c r="D43" i="6" s="1"/>
  <c r="D885" i="6"/>
  <c r="D884" i="6"/>
  <c r="D883" i="6" s="1"/>
  <c r="E883" i="6" s="1" a="1"/>
  <c r="E883" i="6" s="1"/>
  <c r="F883" i="6" s="1"/>
  <c r="D141" i="6"/>
  <c r="D140" i="6"/>
  <c r="D139" i="6" s="1"/>
  <c r="E139" i="6" s="1" a="1"/>
  <c r="E139" i="6" s="1"/>
  <c r="F139" i="6" s="1"/>
  <c r="D1005" i="6"/>
  <c r="D1004" i="6"/>
  <c r="D1003" i="6" s="1"/>
  <c r="E1003" i="6" s="1" a="1"/>
  <c r="E1003" i="6" s="1"/>
  <c r="F1003" i="6" s="1"/>
  <c r="D693" i="6"/>
  <c r="D692" i="6"/>
  <c r="D691" i="6" s="1"/>
  <c r="E691" i="6" s="1" a="1"/>
  <c r="E691" i="6" s="1"/>
  <c r="F691" i="6" s="1"/>
  <c r="D117" i="6"/>
  <c r="D116" i="6"/>
  <c r="D115" i="6" s="1"/>
  <c r="E115" i="6" s="1" a="1"/>
  <c r="E115" i="6" s="1"/>
  <c r="F115" i="6" s="1"/>
  <c r="D621" i="6"/>
  <c r="D620" i="6"/>
  <c r="D619" i="6" s="1"/>
  <c r="E619" i="6" s="1" a="1"/>
  <c r="E619" i="6" s="1"/>
  <c r="F619" i="6" s="1"/>
  <c r="D1389" i="6"/>
  <c r="D1388" i="6"/>
  <c r="D1387" i="6" s="1"/>
  <c r="E1387" i="6" s="1" a="1"/>
  <c r="E1387" i="6" s="1"/>
  <c r="F1387" i="6" s="1"/>
  <c r="D2349" i="6"/>
  <c r="D2348" i="6"/>
  <c r="D2347" i="6" s="1"/>
  <c r="E2347" i="6" s="1" a="1"/>
  <c r="E2347" i="6" s="1"/>
  <c r="F2347" i="6" s="1"/>
  <c r="D1533" i="6"/>
  <c r="D1532" i="6"/>
  <c r="D1531" i="6" s="1"/>
  <c r="E1531" i="6" s="1" a="1"/>
  <c r="E1531" i="6" s="1"/>
  <c r="F1531" i="6" s="1"/>
  <c r="D2445" i="6"/>
  <c r="D2444" i="6"/>
  <c r="D2443" i="6" s="1"/>
  <c r="E2443" i="6" s="1" a="1"/>
  <c r="E2443" i="6" s="1"/>
  <c r="F2443" i="6" s="1"/>
  <c r="D2013" i="6"/>
  <c r="D2012" i="6"/>
  <c r="D2011" i="6" s="1"/>
  <c r="E2011" i="6" s="1" a="1"/>
  <c r="E2011" i="6" s="1"/>
  <c r="F2011" i="6" s="1"/>
  <c r="D1509" i="6"/>
  <c r="D1508" i="6"/>
  <c r="D1507" i="6" s="1"/>
  <c r="E1507" i="6" s="1" a="1"/>
  <c r="E1507" i="6" s="1"/>
  <c r="F1507" i="6" s="1"/>
  <c r="D2205" i="6"/>
  <c r="D2204" i="6"/>
  <c r="D2203" i="6" s="1"/>
  <c r="E2203" i="6" s="1" a="1"/>
  <c r="E2203" i="6" s="1"/>
  <c r="F2203" i="6" s="1"/>
  <c r="D2757" i="6"/>
  <c r="D2756" i="6"/>
  <c r="D2755" i="6" s="1"/>
  <c r="E2755" i="6" s="1" a="1"/>
  <c r="E2755" i="6" s="1"/>
  <c r="F2755" i="6" s="1"/>
  <c r="D3813" i="6"/>
  <c r="D3812" i="6"/>
  <c r="D3811" i="6" s="1"/>
  <c r="E3811" i="6" s="1" a="1"/>
  <c r="E3811" i="6" s="1"/>
  <c r="F3811" i="6" s="1"/>
  <c r="D3405" i="6"/>
  <c r="D3404" i="6"/>
  <c r="D3403" i="6" s="1"/>
  <c r="E3403" i="6" s="1" a="1"/>
  <c r="E3403" i="6" s="1"/>
  <c r="F3403" i="6" s="1"/>
  <c r="D2613" i="6"/>
  <c r="D2612" i="6"/>
  <c r="D2611" i="6" s="1"/>
  <c r="D3309" i="6"/>
  <c r="D3308" i="6"/>
  <c r="D3307" i="6" s="1"/>
  <c r="E3307" i="6" s="1" a="1"/>
  <c r="E3307" i="6" s="1"/>
  <c r="F3307" i="6" s="1"/>
  <c r="D2853" i="6"/>
  <c r="D2852" i="6"/>
  <c r="D2851" i="6" s="1"/>
  <c r="E2851" i="6" s="1" a="1"/>
  <c r="E2851" i="6" s="1"/>
  <c r="F2851" i="6" s="1"/>
  <c r="D3597" i="6"/>
  <c r="D3596" i="6"/>
  <c r="D3595" i="6" s="1"/>
  <c r="E3595" i="6" s="1" a="1"/>
  <c r="E3595" i="6" s="1"/>
  <c r="F3595" i="6" s="1"/>
  <c r="D4173" i="6"/>
  <c r="D4172" i="6"/>
  <c r="D4171" i="6" s="1"/>
  <c r="E4171" i="6" s="1" a="1"/>
  <c r="E4171" i="6" s="1"/>
  <c r="F4171" i="6" s="1"/>
  <c r="D3885" i="6"/>
  <c r="D3884" i="6"/>
  <c r="D3883" i="6" s="1"/>
  <c r="E3883" i="6" s="1" a="1"/>
  <c r="E3883" i="6" s="1"/>
  <c r="F3883" i="6" s="1"/>
  <c r="D4605" i="6"/>
  <c r="D4604" i="6"/>
  <c r="D4603" i="6" s="1"/>
  <c r="E4603" i="6" s="1" a="1"/>
  <c r="E4603" i="6" s="1"/>
  <c r="F4603" i="6" s="1"/>
  <c r="D5037" i="6"/>
  <c r="D5036" i="6"/>
  <c r="D5035" i="6" s="1"/>
  <c r="E5035" i="6" s="1" a="1"/>
  <c r="E5035" i="6" s="1"/>
  <c r="F5035" i="6" s="1"/>
  <c r="D4965" i="6"/>
  <c r="D4964" i="6"/>
  <c r="D4963" i="6" s="1"/>
  <c r="E4963" i="6" s="1" a="1"/>
  <c r="E4963" i="6" s="1"/>
  <c r="F4963" i="6" s="1"/>
  <c r="D4629" i="6"/>
  <c r="D4628" i="6"/>
  <c r="D4627" i="6" s="1"/>
  <c r="E4627" i="6" s="1" a="1"/>
  <c r="E4627" i="6" s="1"/>
  <c r="F4627" i="6" s="1"/>
  <c r="D5085" i="6"/>
  <c r="D5084" i="6"/>
  <c r="D5083" i="6" s="1"/>
  <c r="E5083" i="6" s="1" a="1"/>
  <c r="E5083" i="6" s="1"/>
  <c r="F5083" i="6" s="1"/>
  <c r="D5853" i="6"/>
  <c r="D5852" i="6"/>
  <c r="D5851" i="6" s="1"/>
  <c r="E5851" i="6" s="1" a="1"/>
  <c r="E5851" i="6" s="1"/>
  <c r="F5851" i="6" s="1"/>
  <c r="D5493" i="6"/>
  <c r="D5492" i="6"/>
  <c r="D5491" i="6" s="1"/>
  <c r="E5491" i="6" s="1" a="1"/>
  <c r="E5491" i="6" s="1"/>
  <c r="F5491" i="6" s="1"/>
  <c r="D5949" i="6"/>
  <c r="D5948" i="6"/>
  <c r="D6045" i="6"/>
  <c r="D6044" i="6"/>
  <c r="D6043" i="6" s="1"/>
  <c r="E6043" i="6" s="1" a="1"/>
  <c r="E6043" i="6" s="1"/>
  <c r="F6043" i="6" s="1"/>
  <c r="D6285" i="6"/>
  <c r="D6284" i="6"/>
  <c r="D6283" i="6" s="1"/>
  <c r="E6283" i="6" s="1" a="1"/>
  <c r="E6283" i="6" s="1"/>
  <c r="F6283" i="6" s="1"/>
  <c r="D6357" i="6"/>
  <c r="D6356" i="6"/>
  <c r="D6355" i="6" s="1"/>
  <c r="E6355" i="6" s="1" a="1"/>
  <c r="E6355" i="6" s="1"/>
  <c r="F6355" i="6" s="1"/>
  <c r="D6429" i="6"/>
  <c r="D6428" i="6"/>
  <c r="D6427" i="6" s="1"/>
  <c r="D6501" i="6"/>
  <c r="D6500" i="6"/>
  <c r="D6499" i="6" s="1"/>
  <c r="D7245" i="6"/>
  <c r="D7244" i="6"/>
  <c r="D7243" i="6" s="1"/>
  <c r="E7243" i="6" s="1" a="1"/>
  <c r="E7243" i="6" s="1"/>
  <c r="F7243" i="6" s="1"/>
  <c r="D6957" i="6"/>
  <c r="D6956" i="6"/>
  <c r="D6955" i="6" s="1"/>
  <c r="E6955" i="6" s="1" a="1"/>
  <c r="E6955" i="6" s="1"/>
  <c r="F6955" i="6" s="1"/>
  <c r="D7029" i="6"/>
  <c r="D7028" i="6"/>
  <c r="D7027" i="6" s="1"/>
  <c r="E7027" i="6" s="1" a="1"/>
  <c r="E7027" i="6" s="1"/>
  <c r="F7027" i="6" s="1"/>
  <c r="D7437" i="6"/>
  <c r="D7436" i="6"/>
  <c r="D7435" i="6" s="1"/>
  <c r="E7435" i="6" s="1" a="1"/>
  <c r="E7435" i="6" s="1"/>
  <c r="F7435" i="6" s="1"/>
  <c r="D7677" i="6"/>
  <c r="D7676" i="6"/>
  <c r="D7675" i="6" s="1"/>
  <c r="E7675" i="6" s="1" a="1"/>
  <c r="E7675" i="6" s="1"/>
  <c r="F7675" i="6" s="1"/>
  <c r="D7509" i="6"/>
  <c r="D7508" i="6"/>
  <c r="D7507" i="6" s="1"/>
  <c r="E7507" i="6" s="1" a="1"/>
  <c r="E7507" i="6" s="1"/>
  <c r="F7507" i="6" s="1"/>
  <c r="D8397" i="6"/>
  <c r="D8396" i="6"/>
  <c r="D8395" i="6" s="1"/>
  <c r="E8395" i="6" s="1" a="1"/>
  <c r="E8395" i="6" s="1"/>
  <c r="F8395" i="6" s="1"/>
  <c r="D8373" i="6"/>
  <c r="D8372" i="6"/>
  <c r="D8371" i="6" s="1"/>
  <c r="E8371" i="6" s="1" a="1"/>
  <c r="E8371" i="6" s="1"/>
  <c r="F8371" i="6" s="1"/>
  <c r="D813" i="6"/>
  <c r="D812" i="6"/>
  <c r="D811" i="6" s="1"/>
  <c r="E811" i="6" s="1" a="1"/>
  <c r="E811" i="6" s="1"/>
  <c r="F811" i="6" s="1"/>
  <c r="D93" i="6"/>
  <c r="D92" i="6"/>
  <c r="D91" i="6" s="1"/>
  <c r="E91" i="6" s="1" a="1"/>
  <c r="E91" i="6" s="1"/>
  <c r="F91" i="6" s="1"/>
  <c r="D1437" i="6"/>
  <c r="D1436" i="6"/>
  <c r="D1435" i="6" s="1"/>
  <c r="E1435" i="6" s="1" a="1"/>
  <c r="E1435" i="6" s="1"/>
  <c r="F1435" i="6" s="1"/>
  <c r="D1941" i="6"/>
  <c r="D1940" i="6"/>
  <c r="D1939" i="6" s="1"/>
  <c r="E1939" i="6" s="1" a="1"/>
  <c r="E1939" i="6" s="1"/>
  <c r="F1939" i="6" s="1"/>
  <c r="D4029" i="6"/>
  <c r="D4028" i="6"/>
  <c r="D4027" i="6" s="1"/>
  <c r="E4027" i="6" s="1" a="1"/>
  <c r="E4027" i="6" s="1"/>
  <c r="F4027" i="6" s="1"/>
  <c r="D3477" i="6"/>
  <c r="D3476" i="6"/>
  <c r="D3475" i="6" s="1"/>
  <c r="D5109" i="6"/>
  <c r="D5108" i="6"/>
  <c r="D5107" i="6" s="1"/>
  <c r="E5107" i="6" s="1" a="1"/>
  <c r="E5107" i="6" s="1"/>
  <c r="F5107" i="6" s="1"/>
  <c r="D4413" i="6"/>
  <c r="D4412" i="6"/>
  <c r="D4411" i="6" s="1"/>
  <c r="E4411" i="6" s="1" a="1"/>
  <c r="E4411" i="6" s="1"/>
  <c r="F4411" i="6" s="1"/>
  <c r="D5829" i="6"/>
  <c r="D5828" i="6"/>
  <c r="D5827" i="6" s="1"/>
  <c r="E5827" i="6" s="1" a="1"/>
  <c r="E5827" i="6" s="1"/>
  <c r="F5827" i="6" s="1"/>
  <c r="D6333" i="6"/>
  <c r="D6332" i="6"/>
  <c r="D6331" i="6" s="1"/>
  <c r="E6331" i="6" s="1" a="1"/>
  <c r="E6331" i="6" s="1"/>
  <c r="F6331" i="6" s="1"/>
  <c r="D6837" i="6"/>
  <c r="D6836" i="6"/>
  <c r="D6835" i="6" s="1"/>
  <c r="E6835" i="6" s="1" a="1"/>
  <c r="E6835" i="6" s="1"/>
  <c r="F6835" i="6" s="1"/>
  <c r="D7581" i="6"/>
  <c r="D7580" i="6"/>
  <c r="D7579" i="6" s="1"/>
  <c r="E7579" i="6" s="1" a="1"/>
  <c r="E7579" i="6" s="1"/>
  <c r="F7579" i="6" s="1"/>
  <c r="D8277" i="6"/>
  <c r="D8276" i="6"/>
  <c r="D8275" i="6" s="1"/>
  <c r="E8275" i="6" s="1" a="1"/>
  <c r="E8275" i="6" s="1"/>
  <c r="F8275" i="6" s="1"/>
  <c r="D285" i="6"/>
  <c r="D284" i="6"/>
  <c r="D283" i="6" s="1"/>
  <c r="E283" i="6" s="1" a="1"/>
  <c r="E283" i="6" s="1"/>
  <c r="F283" i="6" s="1"/>
  <c r="D525" i="6"/>
  <c r="D524" i="6"/>
  <c r="D523" i="6" s="1"/>
  <c r="E523" i="6" s="1" a="1"/>
  <c r="E523" i="6" s="1"/>
  <c r="F523" i="6" s="1"/>
  <c r="D2085" i="6"/>
  <c r="D2084" i="6"/>
  <c r="D2083" i="6" s="1"/>
  <c r="E2083" i="6" s="1" a="1"/>
  <c r="E2083" i="6" s="1"/>
  <c r="F2083" i="6" s="1"/>
  <c r="D2685" i="6"/>
  <c r="D2684" i="6"/>
  <c r="D2683" i="6" s="1"/>
  <c r="D3213" i="6"/>
  <c r="D3212" i="6"/>
  <c r="D3211" i="6" s="1"/>
  <c r="E3211" i="6" s="1" a="1"/>
  <c r="E3211" i="6" s="1"/>
  <c r="F3211" i="6" s="1"/>
  <c r="D4077" i="6"/>
  <c r="D4076" i="6"/>
  <c r="D4075" i="6" s="1"/>
  <c r="E4075" i="6" s="1" a="1"/>
  <c r="E4075" i="6" s="1"/>
  <c r="F4075" i="6" s="1"/>
  <c r="D4533" i="6"/>
  <c r="D4532" i="6"/>
  <c r="D4531" i="6" s="1"/>
  <c r="E4531" i="6" s="1" a="1"/>
  <c r="E4531" i="6" s="1"/>
  <c r="F4531" i="6" s="1"/>
  <c r="D5421" i="6"/>
  <c r="D5420" i="6"/>
  <c r="D5419" i="6" s="1"/>
  <c r="E5419" i="6" s="1" a="1"/>
  <c r="E5419" i="6" s="1"/>
  <c r="F5419" i="6" s="1"/>
  <c r="D7005" i="6"/>
  <c r="D7004" i="6"/>
  <c r="D7003" i="6" s="1"/>
  <c r="E7003" i="6" s="1" a="1"/>
  <c r="E7003" i="6" s="1"/>
  <c r="F7003" i="6" s="1"/>
  <c r="D6405" i="6"/>
  <c r="D6404" i="6"/>
  <c r="D6403" i="6" s="1"/>
  <c r="E6403" i="6" s="1" a="1"/>
  <c r="E6403" i="6" s="1"/>
  <c r="F6403" i="6" s="1"/>
  <c r="D6981" i="6"/>
  <c r="D6980" i="6"/>
  <c r="D6979" i="6" s="1"/>
  <c r="E6979" i="6" s="1" a="1"/>
  <c r="E6979" i="6" s="1"/>
  <c r="F6979" i="6" s="1"/>
  <c r="D7629" i="6"/>
  <c r="D7628" i="6"/>
  <c r="D7627" i="6" s="1"/>
  <c r="E7627" i="6" s="1" a="1"/>
  <c r="E7627" i="6" s="1"/>
  <c r="F7627" i="6" s="1"/>
  <c r="D8133" i="6"/>
  <c r="D8132" i="6"/>
  <c r="D8131" i="6" s="1"/>
  <c r="E8131" i="6" s="1" a="1"/>
  <c r="E8131" i="6" s="1"/>
  <c r="F8131" i="6" s="1"/>
  <c r="D8349" i="6"/>
  <c r="D8348" i="6"/>
  <c r="D8347" i="6" s="1"/>
  <c r="E8347" i="6" s="1" a="1"/>
  <c r="E8347" i="6" s="1"/>
  <c r="F8347" i="6" s="1"/>
  <c r="D957" i="6"/>
  <c r="D956" i="6"/>
  <c r="D955" i="6" s="1"/>
  <c r="E955" i="6" s="1" a="1"/>
  <c r="E955" i="6" s="1"/>
  <c r="F955" i="6" s="1"/>
  <c r="D165" i="6"/>
  <c r="D164" i="6"/>
  <c r="D163" i="6" s="1"/>
  <c r="E163" i="6" s="1" a="1"/>
  <c r="E163" i="6" s="1"/>
  <c r="F163" i="6" s="1"/>
  <c r="D1029" i="6"/>
  <c r="D1028" i="6"/>
  <c r="D1027" i="6" s="1"/>
  <c r="E1027" i="6" s="1" a="1"/>
  <c r="E1027" i="6" s="1"/>
  <c r="F1027" i="6" s="1"/>
  <c r="D741" i="6"/>
  <c r="D740" i="6"/>
  <c r="D739" i="6" s="1"/>
  <c r="E739" i="6" s="1" a="1"/>
  <c r="E739" i="6" s="1"/>
  <c r="F739" i="6" s="1"/>
  <c r="D213" i="6"/>
  <c r="D212" i="6"/>
  <c r="D211" i="6" s="1"/>
  <c r="E211" i="6" s="1" a="1"/>
  <c r="E211" i="6" s="1"/>
  <c r="F211" i="6" s="1"/>
  <c r="D669" i="6"/>
  <c r="D668" i="6"/>
  <c r="D667" i="6" s="1"/>
  <c r="E667" i="6" s="1" a="1"/>
  <c r="E667" i="6" s="1"/>
  <c r="F667" i="6" s="1"/>
  <c r="D1413" i="6"/>
  <c r="D1412" i="6"/>
  <c r="D1411" i="6" s="1"/>
  <c r="D2373" i="6"/>
  <c r="D2372" i="6"/>
  <c r="D2371" i="6" s="1"/>
  <c r="E2371" i="6" s="1" a="1"/>
  <c r="E2371" i="6" s="1"/>
  <c r="F2371" i="6" s="1"/>
  <c r="D1605" i="6"/>
  <c r="D1604" i="6"/>
  <c r="D1603" i="6" s="1"/>
  <c r="E1603" i="6" s="1" a="1"/>
  <c r="E1603" i="6" s="1"/>
  <c r="F1603" i="6" s="1"/>
  <c r="D2517" i="6"/>
  <c r="D2516" i="6"/>
  <c r="D2515" i="6" s="1"/>
  <c r="E2515" i="6" s="1" a="1"/>
  <c r="E2515" i="6" s="1"/>
  <c r="F2515" i="6" s="1"/>
  <c r="D2109" i="6"/>
  <c r="D2108" i="6"/>
  <c r="D2107" i="6" s="1"/>
  <c r="E2107" i="6" s="1" a="1"/>
  <c r="E2107" i="6" s="1"/>
  <c r="F2107" i="6" s="1"/>
  <c r="D1557" i="6"/>
  <c r="D1556" i="6"/>
  <c r="D1555" i="6" s="1"/>
  <c r="D2229" i="6"/>
  <c r="D2228" i="6"/>
  <c r="D2227" i="6" s="1"/>
  <c r="E2227" i="6" s="1" a="1"/>
  <c r="E2227" i="6" s="1"/>
  <c r="F2227" i="6" s="1"/>
  <c r="D2805" i="6"/>
  <c r="D2804" i="6"/>
  <c r="D2803" i="6" s="1"/>
  <c r="E2803" i="6" s="1" a="1"/>
  <c r="E2803" i="6" s="1"/>
  <c r="F2803" i="6" s="1"/>
  <c r="D4005" i="6"/>
  <c r="D4004" i="6"/>
  <c r="D4003" i="6" s="1"/>
  <c r="E4003" i="6" s="1" a="1"/>
  <c r="E4003" i="6" s="1"/>
  <c r="F4003" i="6" s="1"/>
  <c r="D3429" i="6"/>
  <c r="D3428" i="6"/>
  <c r="D3427" i="6" s="1"/>
  <c r="E3427" i="6" s="1" a="1"/>
  <c r="E3427" i="6" s="1"/>
  <c r="F3427" i="6" s="1"/>
  <c r="D2829" i="6"/>
  <c r="D2828" i="6"/>
  <c r="D2827" i="6" s="1"/>
  <c r="E2827" i="6" s="1" a="1"/>
  <c r="E2827" i="6" s="1"/>
  <c r="F2827" i="6" s="1"/>
  <c r="D3573" i="6"/>
  <c r="D3572" i="6"/>
  <c r="D3571" i="6" s="1"/>
  <c r="E3571" i="6" s="1" a="1"/>
  <c r="E3571" i="6" s="1"/>
  <c r="F3571" i="6" s="1"/>
  <c r="D2925" i="6"/>
  <c r="D2924" i="6"/>
  <c r="D2923" i="6" s="1"/>
  <c r="E2923" i="6" s="1" a="1"/>
  <c r="E2923" i="6" s="1"/>
  <c r="F2923" i="6" s="1"/>
  <c r="D3693" i="6"/>
  <c r="D3692" i="6"/>
  <c r="D3691" i="6" s="1"/>
  <c r="E3691" i="6" s="1" a="1"/>
  <c r="E3691" i="6" s="1"/>
  <c r="F3691" i="6" s="1"/>
  <c r="D4269" i="6"/>
  <c r="D4268" i="6"/>
  <c r="D4267" i="6" s="1"/>
  <c r="D3981" i="6"/>
  <c r="D3980" i="6"/>
  <c r="D3979" i="6" s="1"/>
  <c r="E3979" i="6" s="1" a="1"/>
  <c r="E3979" i="6" s="1"/>
  <c r="F3979" i="6" s="1"/>
  <c r="D4653" i="6"/>
  <c r="D4652" i="6"/>
  <c r="D4651" i="6" s="1"/>
  <c r="E4651" i="6" s="1" a="1"/>
  <c r="E4651" i="6" s="1"/>
  <c r="F4651" i="6" s="1"/>
  <c r="D5133" i="6"/>
  <c r="D5132" i="6"/>
  <c r="D5131" i="6" s="1"/>
  <c r="E5131" i="6" s="1" a="1"/>
  <c r="E5131" i="6" s="1"/>
  <c r="F5131" i="6" s="1"/>
  <c r="D5061" i="6"/>
  <c r="D5060" i="6"/>
  <c r="D5059" i="6" s="1"/>
  <c r="E5059" i="6" s="1" a="1"/>
  <c r="E5059" i="6" s="1"/>
  <c r="F5059" i="6" s="1"/>
  <c r="D4677" i="6"/>
  <c r="D4676" i="6"/>
  <c r="D4675" i="6" s="1"/>
  <c r="D5181" i="6"/>
  <c r="D5180" i="6"/>
  <c r="D5179" i="6" s="1"/>
  <c r="E5179" i="6" s="1" a="1"/>
  <c r="E5179" i="6" s="1"/>
  <c r="F5179" i="6" s="1"/>
  <c r="D5325" i="6"/>
  <c r="D5324" i="6"/>
  <c r="D5323" i="6" s="1"/>
  <c r="E5323" i="6" s="1" a="1"/>
  <c r="E5323" i="6" s="1"/>
  <c r="F5323" i="6" s="1"/>
  <c r="D5541" i="6"/>
  <c r="D5540" i="6"/>
  <c r="D5539" i="6" s="1"/>
  <c r="E5539" i="6" s="1" a="1"/>
  <c r="E5539" i="6" s="1"/>
  <c r="F5539" i="6" s="1"/>
  <c r="D5253" i="6"/>
  <c r="D5252" i="6"/>
  <c r="D5251" i="6" s="1"/>
  <c r="E5251" i="6" s="1" a="1"/>
  <c r="E5251" i="6" s="1"/>
  <c r="F5251" i="6" s="1"/>
  <c r="D6141" i="6"/>
  <c r="D6140" i="6"/>
  <c r="D6139" i="6" s="1"/>
  <c r="E6139" i="6" s="1" a="1"/>
  <c r="E6139" i="6" s="1"/>
  <c r="F6139" i="6" s="1"/>
  <c r="D6069" i="6"/>
  <c r="D6068" i="6"/>
  <c r="D6067" i="6" s="1"/>
  <c r="E6067" i="6" s="1" a="1"/>
  <c r="E6067" i="6" s="1"/>
  <c r="F6067" i="6" s="1"/>
  <c r="D6453" i="6"/>
  <c r="D6452" i="6"/>
  <c r="D6451" i="6" s="1"/>
  <c r="E6451" i="6" s="1" a="1"/>
  <c r="E6451" i="6" s="1"/>
  <c r="F6451" i="6" s="1"/>
  <c r="D6669" i="6"/>
  <c r="D6668" i="6"/>
  <c r="D6667" i="6" s="1"/>
  <c r="E6667" i="6" s="1" a="1"/>
  <c r="E6667" i="6" s="1"/>
  <c r="F6667" i="6" s="1"/>
  <c r="D6525" i="6"/>
  <c r="D6524" i="6"/>
  <c r="D6523" i="6" s="1"/>
  <c r="E6523" i="6" s="1" a="1"/>
  <c r="E6523" i="6" s="1"/>
  <c r="F6523" i="6" s="1"/>
  <c r="D7749" i="6"/>
  <c r="D7748" i="6"/>
  <c r="D7747" i="6" s="1"/>
  <c r="E7747" i="6" s="1" a="1"/>
  <c r="E7747" i="6" s="1"/>
  <c r="F7747" i="6" s="1"/>
  <c r="D7605" i="6"/>
  <c r="D7604" i="6"/>
  <c r="D7603" i="6" s="1"/>
  <c r="E7603" i="6" s="1" a="1"/>
  <c r="E7603" i="6" s="1"/>
  <c r="F7603" i="6" s="1"/>
  <c r="D7077" i="6"/>
  <c r="D7076" i="6"/>
  <c r="D7075" i="6" s="1"/>
  <c r="D7485" i="6"/>
  <c r="D7484" i="6"/>
  <c r="D7483" i="6" s="1"/>
  <c r="E7483" i="6" s="1" a="1"/>
  <c r="E7483" i="6" s="1"/>
  <c r="F7483" i="6" s="1"/>
  <c r="D7725" i="6"/>
  <c r="D7724" i="6"/>
  <c r="D7723" i="6" s="1"/>
  <c r="E7723" i="6" s="1" a="1"/>
  <c r="E7723" i="6" s="1"/>
  <c r="F7723" i="6" s="1"/>
  <c r="D7533" i="6"/>
  <c r="D7532" i="6"/>
  <c r="D7531" i="6" s="1"/>
  <c r="E7531" i="6" s="1" a="1"/>
  <c r="E7531" i="6" s="1"/>
  <c r="F7531" i="6" s="1"/>
  <c r="D261" i="6"/>
  <c r="D260" i="6"/>
  <c r="D259" i="6" s="1"/>
  <c r="E259" i="6" s="1" a="1"/>
  <c r="E259" i="6" s="1"/>
  <c r="F259" i="6" s="1"/>
  <c r="D501" i="6"/>
  <c r="D500" i="6"/>
  <c r="D499" i="6" s="1"/>
  <c r="E499" i="6" s="1" a="1"/>
  <c r="E499" i="6" s="1"/>
  <c r="F499" i="6" s="1"/>
  <c r="D1989" i="6"/>
  <c r="D1988" i="6"/>
  <c r="D1987" i="6" s="1"/>
  <c r="E1987" i="6" s="1" a="1"/>
  <c r="E1987" i="6" s="1"/>
  <c r="F1987" i="6" s="1"/>
  <c r="D2493" i="6"/>
  <c r="D2492" i="6"/>
  <c r="D2491" i="6" s="1"/>
  <c r="E2491" i="6" s="1" a="1"/>
  <c r="E2491" i="6" s="1"/>
  <c r="F2491" i="6" s="1"/>
  <c r="D3189" i="6"/>
  <c r="D3188" i="6"/>
  <c r="D3187" i="6" s="1"/>
  <c r="E3187" i="6" s="1" a="1"/>
  <c r="E3187" i="6" s="1"/>
  <c r="F3187" i="6" s="1"/>
  <c r="D4437" i="6"/>
  <c r="D4436" i="6"/>
  <c r="D4435" i="6" s="1"/>
  <c r="E4435" i="6" s="1" a="1"/>
  <c r="E4435" i="6" s="1"/>
  <c r="F4435" i="6" s="1"/>
  <c r="D4485" i="6"/>
  <c r="D4484" i="6"/>
  <c r="D4483" i="6" s="1"/>
  <c r="E4483" i="6" s="1" a="1"/>
  <c r="E4483" i="6" s="1"/>
  <c r="F4483" i="6" s="1"/>
  <c r="D5373" i="6"/>
  <c r="D5372" i="6"/>
  <c r="D5371" i="6" s="1"/>
  <c r="E5371" i="6" s="1" a="1"/>
  <c r="E5371" i="6" s="1"/>
  <c r="F5371" i="6" s="1"/>
  <c r="D6189" i="6"/>
  <c r="D6188" i="6"/>
  <c r="D6187" i="6" s="1"/>
  <c r="E6187" i="6" s="1" a="1"/>
  <c r="E6187" i="6" s="1"/>
  <c r="F6187" i="6" s="1"/>
  <c r="D7389" i="6"/>
  <c r="D7388" i="6"/>
  <c r="D7387" i="6" s="1"/>
  <c r="D6933" i="6"/>
  <c r="D6932" i="6"/>
  <c r="D6931" i="6" s="1"/>
  <c r="E6931" i="6" s="1" a="1"/>
  <c r="E6931" i="6" s="1"/>
  <c r="F6931" i="6" s="1"/>
  <c r="D7917" i="6"/>
  <c r="D7916" i="6"/>
  <c r="D7915" i="6" s="1"/>
  <c r="E7915" i="6" s="1" a="1"/>
  <c r="E7915" i="6" s="1"/>
  <c r="F7915" i="6" s="1"/>
  <c r="D837" i="6"/>
  <c r="D836" i="6"/>
  <c r="D835" i="6" s="1"/>
  <c r="E835" i="6" s="1" a="1"/>
  <c r="E835" i="6" s="1"/>
  <c r="F835" i="6" s="1"/>
  <c r="D309" i="6"/>
  <c r="D308" i="6"/>
  <c r="D307" i="6" s="1"/>
  <c r="E307" i="6" s="1" a="1"/>
  <c r="E307" i="6" s="1"/>
  <c r="F307" i="6" s="1"/>
  <c r="D1485" i="6"/>
  <c r="D1484" i="6"/>
  <c r="D1483" i="6" s="1"/>
  <c r="E1483" i="6" s="1" a="1"/>
  <c r="E1483" i="6" s="1"/>
  <c r="F1483" i="6" s="1"/>
  <c r="D2037" i="6"/>
  <c r="D2036" i="6"/>
  <c r="D2035" i="6" s="1"/>
  <c r="E2035" i="6" s="1" a="1"/>
  <c r="E2035" i="6" s="1"/>
  <c r="F2035" i="6" s="1"/>
  <c r="D4149" i="6"/>
  <c r="D4148" i="6"/>
  <c r="D4147" i="6" s="1"/>
  <c r="D5157" i="6"/>
  <c r="D5156" i="6"/>
  <c r="D5155" i="6" s="1"/>
  <c r="E5155" i="6" s="1" a="1"/>
  <c r="E5155" i="6" s="1"/>
  <c r="F5155" i="6" s="1"/>
  <c r="D4581" i="6"/>
  <c r="D4580" i="6"/>
  <c r="D4579" i="6" s="1"/>
  <c r="E4579" i="6" s="1" a="1"/>
  <c r="E4579" i="6" s="1"/>
  <c r="F4579" i="6" s="1"/>
  <c r="D5733" i="6"/>
  <c r="D5732" i="6"/>
  <c r="D5731" i="6" s="1"/>
  <c r="E5731" i="6" s="1" a="1"/>
  <c r="E5731" i="6" s="1"/>
  <c r="F5731" i="6" s="1"/>
  <c r="D6117" i="6"/>
  <c r="D6116" i="6"/>
  <c r="D6115" i="6" s="1"/>
  <c r="E6115" i="6" s="1" a="1"/>
  <c r="E6115" i="6" s="1"/>
  <c r="F6115" i="6" s="1"/>
  <c r="D6381" i="6"/>
  <c r="D6380" i="6"/>
  <c r="D6379" i="6" s="1"/>
  <c r="E6379" i="6" s="1" a="1"/>
  <c r="E6379" i="6" s="1"/>
  <c r="F6379" i="6" s="1"/>
  <c r="D7053" i="6"/>
  <c r="D7052" i="6"/>
  <c r="D7051" i="6" s="1"/>
  <c r="E7051" i="6" s="1" a="1"/>
  <c r="E7051" i="6" s="1"/>
  <c r="F7051" i="6" s="1"/>
  <c r="D7365" i="6"/>
  <c r="D7364" i="6"/>
  <c r="D7363" i="6" s="1"/>
  <c r="E7363" i="6" s="1" a="1"/>
  <c r="E7363" i="6" s="1"/>
  <c r="F7363" i="6" s="1"/>
  <c r="D8301" i="6"/>
  <c r="D8300" i="6"/>
  <c r="D8299" i="6" s="1"/>
  <c r="E8299" i="6" s="1" a="1"/>
  <c r="E8299" i="6" s="1"/>
  <c r="F8299" i="6" s="1"/>
  <c r="D8325" i="6"/>
  <c r="D8324" i="6"/>
  <c r="D8323" i="6" s="1"/>
  <c r="E8323" i="6" s="1" a="1"/>
  <c r="E8323" i="6" s="1"/>
  <c r="F8323" i="6" s="1"/>
  <c r="D549" i="6"/>
  <c r="D548" i="6"/>
  <c r="D547" i="6" s="1"/>
  <c r="E547" i="6" s="1" a="1"/>
  <c r="E547" i="6" s="1"/>
  <c r="F547" i="6" s="1"/>
  <c r="D981" i="6"/>
  <c r="D980" i="6"/>
  <c r="D979" i="6" s="1"/>
  <c r="E979" i="6" s="1" a="1"/>
  <c r="E979" i="6" s="1"/>
  <c r="F979" i="6" s="1"/>
  <c r="D189" i="6"/>
  <c r="D188" i="6"/>
  <c r="D187" i="6" s="1"/>
  <c r="E187" i="6" s="1" a="1"/>
  <c r="E187" i="6" s="1"/>
  <c r="F187" i="6" s="1"/>
  <c r="D1053" i="6"/>
  <c r="D1052" i="6"/>
  <c r="D1051" i="6" s="1"/>
  <c r="E1051" i="6" s="1" a="1"/>
  <c r="E1051" i="6" s="1"/>
  <c r="F1051" i="6" s="1"/>
  <c r="D765" i="6"/>
  <c r="D764" i="6"/>
  <c r="D763" i="6" s="1"/>
  <c r="E763" i="6" s="1" a="1"/>
  <c r="E763" i="6" s="1"/>
  <c r="F763" i="6" s="1"/>
  <c r="D237" i="6"/>
  <c r="D236" i="6"/>
  <c r="D235" i="6" s="1"/>
  <c r="E235" i="6" s="1" a="1"/>
  <c r="E235" i="6" s="1"/>
  <c r="F235" i="6" s="1"/>
  <c r="D1101" i="6"/>
  <c r="D1100" i="6"/>
  <c r="D1099" i="6" s="1"/>
  <c r="D1677" i="6"/>
  <c r="D1676" i="6"/>
  <c r="D1675" i="6" s="1"/>
  <c r="E1675" i="6" s="1" a="1"/>
  <c r="E1675" i="6" s="1"/>
  <c r="F1675" i="6" s="1"/>
  <c r="D2397" i="6"/>
  <c r="D2396" i="6"/>
  <c r="D2395" i="6" s="1"/>
  <c r="E2395" i="6" s="1" a="1"/>
  <c r="E2395" i="6" s="1"/>
  <c r="F2395" i="6" s="1"/>
  <c r="D1653" i="6"/>
  <c r="D1652" i="6"/>
  <c r="D1651" i="6" s="1"/>
  <c r="E1651" i="6" s="1" a="1"/>
  <c r="E1651" i="6" s="1"/>
  <c r="F1651" i="6" s="1"/>
  <c r="D2589" i="6"/>
  <c r="D2588" i="6"/>
  <c r="D2587" i="6" s="1"/>
  <c r="E2587" i="6" s="1" a="1"/>
  <c r="E2587" i="6" s="1"/>
  <c r="F2587" i="6" s="1"/>
  <c r="D2133" i="6"/>
  <c r="D2132" i="6"/>
  <c r="D2131" i="6" s="1"/>
  <c r="E2131" i="6" s="1" a="1"/>
  <c r="E2131" i="6" s="1"/>
  <c r="F2131" i="6" s="1"/>
  <c r="D1581" i="6"/>
  <c r="D1580" i="6"/>
  <c r="D1579" i="6" s="1"/>
  <c r="E1579" i="6" s="1" a="1"/>
  <c r="E1579" i="6" s="1"/>
  <c r="F1579" i="6" s="1"/>
  <c r="D2253" i="6"/>
  <c r="D2252" i="6"/>
  <c r="D2251" i="6" s="1"/>
  <c r="E2251" i="6" s="1" a="1"/>
  <c r="E2251" i="6" s="1"/>
  <c r="F2251" i="6" s="1"/>
  <c r="D2901" i="6"/>
  <c r="D2900" i="6"/>
  <c r="D2899" i="6" s="1"/>
  <c r="E2899" i="6" s="1" a="1"/>
  <c r="E2899" i="6" s="1"/>
  <c r="F2899" i="6" s="1"/>
  <c r="D2877" i="6"/>
  <c r="D2876" i="6"/>
  <c r="D2875" i="6" s="1"/>
  <c r="E2875" i="6" s="1" a="1"/>
  <c r="E2875" i="6" s="1"/>
  <c r="F2875" i="6" s="1"/>
  <c r="D3549" i="6"/>
  <c r="D3548" i="6"/>
  <c r="D3547" i="6" s="1"/>
  <c r="E3547" i="6" s="1" a="1"/>
  <c r="E3547" i="6" s="1"/>
  <c r="F3547" i="6" s="1"/>
  <c r="D2973" i="6"/>
  <c r="D2972" i="6"/>
  <c r="D2971" i="6" s="1"/>
  <c r="E2971" i="6" s="1" a="1"/>
  <c r="E2971" i="6" s="1"/>
  <c r="F2971" i="6" s="1"/>
  <c r="D3669" i="6"/>
  <c r="D3668" i="6"/>
  <c r="D3667" i="6" s="1"/>
  <c r="E3667" i="6" s="1" a="1"/>
  <c r="E3667" i="6" s="1"/>
  <c r="F3667" i="6" s="1"/>
  <c r="D2949" i="6"/>
  <c r="D2948" i="6"/>
  <c r="D2947" i="6" s="1"/>
  <c r="E2947" i="6" s="1" a="1"/>
  <c r="E2947" i="6" s="1"/>
  <c r="F2947" i="6" s="1"/>
  <c r="D3789" i="6"/>
  <c r="D3788" i="6"/>
  <c r="D3787" i="6" s="1"/>
  <c r="E3787" i="6" s="1" a="1"/>
  <c r="E3787" i="6" s="1"/>
  <c r="F3787" i="6" s="1"/>
  <c r="D4365" i="6"/>
  <c r="D4364" i="6"/>
  <c r="D4363" i="6" s="1"/>
  <c r="E4363" i="6" s="1" a="1"/>
  <c r="E4363" i="6" s="1"/>
  <c r="F4363" i="6" s="1"/>
  <c r="D4101" i="6"/>
  <c r="D4100" i="6"/>
  <c r="D4099" i="6" s="1"/>
  <c r="E4099" i="6" s="1" a="1"/>
  <c r="E4099" i="6" s="1"/>
  <c r="F4099" i="6" s="1"/>
  <c r="D4701" i="6"/>
  <c r="D4700" i="6"/>
  <c r="D4699" i="6" s="1"/>
  <c r="E4699" i="6" s="1" a="1"/>
  <c r="E4699" i="6" s="1"/>
  <c r="F4699" i="6" s="1"/>
  <c r="D5229" i="6"/>
  <c r="D5228" i="6"/>
  <c r="D5227" i="6" s="1"/>
  <c r="E5227" i="6" s="1" a="1"/>
  <c r="E5227" i="6" s="1"/>
  <c r="F5227" i="6" s="1"/>
  <c r="D5205" i="6"/>
  <c r="D5204" i="6"/>
  <c r="D5203" i="6" s="1"/>
  <c r="D4725" i="6"/>
  <c r="D4724" i="6"/>
  <c r="D4723" i="6" s="1"/>
  <c r="E4723" i="6" s="1" a="1"/>
  <c r="E4723" i="6" s="1"/>
  <c r="F4723" i="6" s="1"/>
  <c r="D5397" i="6"/>
  <c r="D5396" i="6"/>
  <c r="D5395" i="6" s="1"/>
  <c r="E5395" i="6" s="1" a="1"/>
  <c r="E5395" i="6" s="1"/>
  <c r="F5395" i="6" s="1"/>
  <c r="D5613" i="6"/>
  <c r="D5612" i="6"/>
  <c r="D5611" i="6" s="1"/>
  <c r="E5611" i="6" s="1" a="1"/>
  <c r="E5611" i="6" s="1"/>
  <c r="F5611" i="6" s="1"/>
  <c r="D5589" i="6"/>
  <c r="D5588" i="6"/>
  <c r="D5587" i="6" s="1"/>
  <c r="D5301" i="6"/>
  <c r="D5300" i="6"/>
  <c r="D5299" i="6" s="1"/>
  <c r="E5299" i="6" s="1" a="1"/>
  <c r="E5299" i="6" s="1"/>
  <c r="F5299" i="6" s="1"/>
  <c r="D6213" i="6"/>
  <c r="D6212" i="6"/>
  <c r="D6211" i="6" s="1"/>
  <c r="E6211" i="6" s="1" a="1"/>
  <c r="E6211" i="6" s="1"/>
  <c r="F6211" i="6" s="1"/>
  <c r="D6093" i="6"/>
  <c r="D6092" i="6"/>
  <c r="D6091" i="6" s="1"/>
  <c r="D6477" i="6"/>
  <c r="D6476" i="6"/>
  <c r="D6475" i="6" s="1"/>
  <c r="E6475" i="6" s="1" a="1"/>
  <c r="E6475" i="6" s="1"/>
  <c r="F6475" i="6" s="1"/>
  <c r="D6765" i="6"/>
  <c r="D6764" i="6"/>
  <c r="D6763" i="6" s="1"/>
  <c r="E6763" i="6" s="1" a="1"/>
  <c r="E6763" i="6" s="1"/>
  <c r="F6763" i="6" s="1"/>
  <c r="D6549" i="6"/>
  <c r="D6548" i="6"/>
  <c r="D6547" i="6" s="1"/>
  <c r="E6547" i="6" s="1" a="1"/>
  <c r="E6547" i="6" s="1"/>
  <c r="F6547" i="6" s="1"/>
  <c r="D6645" i="6"/>
  <c r="D6644" i="6"/>
  <c r="D6643" i="6" s="1"/>
  <c r="E6643" i="6" s="1" a="1"/>
  <c r="E6643" i="6" s="1"/>
  <c r="F6643" i="6" s="1"/>
  <c r="D7941" i="6"/>
  <c r="D7940" i="6"/>
  <c r="D7939" i="6" s="1"/>
  <c r="E7939" i="6" s="1" a="1"/>
  <c r="E7939" i="6" s="1"/>
  <c r="F7939" i="6" s="1"/>
  <c r="D7125" i="6"/>
  <c r="D7124" i="6"/>
  <c r="D7123" i="6" s="1"/>
  <c r="E7123" i="6" s="1" a="1"/>
  <c r="E7123" i="6" s="1"/>
  <c r="F7123" i="6" s="1"/>
  <c r="D7701" i="6"/>
  <c r="D7700" i="6"/>
  <c r="D7699" i="6" s="1"/>
  <c r="D7773" i="6"/>
  <c r="D7772" i="6"/>
  <c r="D7771" i="6" s="1"/>
  <c r="E7771" i="6" s="1" a="1"/>
  <c r="E7771" i="6" s="1"/>
  <c r="F7771" i="6" s="1"/>
  <c r="D7653" i="6"/>
  <c r="D7652" i="6"/>
  <c r="D7651" i="6" s="1"/>
  <c r="E7651" i="6" s="1" a="1"/>
  <c r="E7651" i="6" s="1"/>
  <c r="F7651" i="6" s="1"/>
  <c r="D381" i="6"/>
  <c r="D380" i="6"/>
  <c r="D379" i="6" s="1"/>
  <c r="D2061" i="6"/>
  <c r="D2060" i="6"/>
  <c r="D2059" i="6" s="1"/>
  <c r="E2059" i="6" s="1" a="1"/>
  <c r="E2059" i="6" s="1"/>
  <c r="F2059" i="6" s="1"/>
  <c r="D2733" i="6"/>
  <c r="D2732" i="6"/>
  <c r="D2731" i="6" s="1"/>
  <c r="E2731" i="6" s="1" a="1"/>
  <c r="E2731" i="6" s="1"/>
  <c r="F2731" i="6" s="1"/>
  <c r="D3621" i="6"/>
  <c r="D3620" i="6"/>
  <c r="D3619" i="6" s="1"/>
  <c r="E3619" i="6" s="1" a="1"/>
  <c r="E3619" i="6" s="1"/>
  <c r="F3619" i="6" s="1"/>
  <c r="D2709" i="6"/>
  <c r="D2708" i="6"/>
  <c r="D2707" i="6" s="1"/>
  <c r="E2707" i="6" s="1" a="1"/>
  <c r="E2707" i="6" s="1"/>
  <c r="F2707" i="6" s="1"/>
  <c r="D4893" i="6"/>
  <c r="D4892" i="6"/>
  <c r="D4891" i="6" s="1"/>
  <c r="E4891" i="6" s="1" a="1"/>
  <c r="E4891" i="6" s="1"/>
  <c r="F4891" i="6" s="1"/>
  <c r="D4917" i="6"/>
  <c r="D4916" i="6"/>
  <c r="D4915" i="6" s="1"/>
  <c r="E4915" i="6" s="1" a="1"/>
  <c r="E4915" i="6" s="1"/>
  <c r="F4915" i="6" s="1"/>
  <c r="D5925" i="6"/>
  <c r="D5924" i="6"/>
  <c r="D5923" i="6" s="1"/>
  <c r="E5923" i="6" s="1" a="1"/>
  <c r="E5923" i="6" s="1"/>
  <c r="F5923" i="6" s="1"/>
  <c r="D6693" i="6"/>
  <c r="D6692" i="6"/>
  <c r="D6691" i="6" s="1"/>
  <c r="E6691" i="6" s="1" a="1"/>
  <c r="E6691" i="6" s="1"/>
  <c r="F6691" i="6" s="1"/>
  <c r="D7293" i="6"/>
  <c r="D7292" i="6"/>
  <c r="D7291" i="6" s="1"/>
  <c r="E7291" i="6" s="1" a="1"/>
  <c r="E7291" i="6" s="1"/>
  <c r="F7291" i="6" s="1"/>
  <c r="D7317" i="6"/>
  <c r="D7316" i="6"/>
  <c r="D7315" i="6" s="1"/>
  <c r="E7315" i="6" s="1" a="1"/>
  <c r="E7315" i="6" s="1"/>
  <c r="F7315" i="6" s="1"/>
  <c r="D8421" i="6"/>
  <c r="D8420" i="6"/>
  <c r="D8419" i="6" s="1"/>
  <c r="E8419" i="6" s="1" a="1"/>
  <c r="E8419" i="6" s="1"/>
  <c r="F8419" i="6" s="1"/>
  <c r="D8205" i="6"/>
  <c r="D8204" i="6"/>
  <c r="D8203" i="6" s="1"/>
  <c r="E8203" i="6" s="1" a="1"/>
  <c r="E8203" i="6" s="1"/>
  <c r="F8203" i="6" s="1"/>
  <c r="D21" i="6"/>
  <c r="D20" i="6"/>
  <c r="D19" i="6" s="1"/>
  <c r="E19" i="6" s="1"/>
  <c r="F19" i="6" s="1"/>
  <c r="D597" i="6"/>
  <c r="D596" i="6"/>
  <c r="D595" i="6" s="1"/>
  <c r="E595" i="6" s="1" a="1"/>
  <c r="E595" i="6" s="1"/>
  <c r="F595" i="6" s="1"/>
  <c r="D2157" i="6"/>
  <c r="D2156" i="6"/>
  <c r="D2155" i="6" s="1"/>
  <c r="E2155" i="6" s="1" a="1"/>
  <c r="E2155" i="6" s="1"/>
  <c r="F2155" i="6" s="1"/>
  <c r="D3069" i="6"/>
  <c r="D3068" i="6"/>
  <c r="D3067" i="6" s="1"/>
  <c r="E3067" i="6" s="1" a="1"/>
  <c r="E3067" i="6" s="1"/>
  <c r="F3067" i="6" s="1"/>
  <c r="D3381" i="6"/>
  <c r="D3380" i="6"/>
  <c r="D3379" i="6" s="1"/>
  <c r="E3379" i="6" s="1" a="1"/>
  <c r="E3379" i="6" s="1"/>
  <c r="F3379" i="6" s="1"/>
  <c r="D3501" i="6"/>
  <c r="D3500" i="6"/>
  <c r="D3499" i="6" s="1"/>
  <c r="E3499" i="6" s="1" a="1"/>
  <c r="E3499" i="6" s="1"/>
  <c r="F3499" i="6" s="1"/>
  <c r="D4941" i="6"/>
  <c r="D4940" i="6"/>
  <c r="D4939" i="6" s="1"/>
  <c r="E4939" i="6" s="1" a="1"/>
  <c r="E4939" i="6" s="1"/>
  <c r="F4939" i="6" s="1"/>
  <c r="D5973" i="6"/>
  <c r="D5972" i="6"/>
  <c r="D5971" i="6" s="1"/>
  <c r="E5971" i="6" s="1" a="1"/>
  <c r="E5971" i="6" s="1"/>
  <c r="F5971" i="6" s="1"/>
  <c r="D69" i="6"/>
  <c r="D68" i="6"/>
  <c r="D67" i="6" s="1"/>
  <c r="D573" i="6"/>
  <c r="D572" i="6"/>
  <c r="D571" i="6" s="1"/>
  <c r="E571" i="6" s="1" a="1"/>
  <c r="E571" i="6" s="1"/>
  <c r="F571" i="6" s="1"/>
  <c r="D1077" i="6"/>
  <c r="D1076" i="6"/>
  <c r="D1075" i="6" s="1"/>
  <c r="E1075" i="6" s="1" a="1"/>
  <c r="E1075" i="6" s="1"/>
  <c r="F1075" i="6" s="1"/>
  <c r="D333" i="6"/>
  <c r="D332" i="6"/>
  <c r="D331" i="6" s="1"/>
  <c r="E331" i="6" s="1" a="1"/>
  <c r="E331" i="6" s="1"/>
  <c r="F331" i="6" s="1"/>
  <c r="D1197" i="6"/>
  <c r="D1196" i="6"/>
  <c r="D1195" i="6" s="1"/>
  <c r="E1195" i="6" s="1" a="1"/>
  <c r="E1195" i="6" s="1"/>
  <c r="F1195" i="6" s="1"/>
  <c r="D909" i="6"/>
  <c r="D908" i="6"/>
  <c r="D907" i="6" s="1"/>
  <c r="E907" i="6" s="1" a="1"/>
  <c r="E907" i="6" s="1"/>
  <c r="F907" i="6" s="1"/>
  <c r="D429" i="6"/>
  <c r="D428" i="6"/>
  <c r="D427" i="6" s="1"/>
  <c r="E427" i="6" s="1" a="1"/>
  <c r="E427" i="6" s="1"/>
  <c r="F427" i="6" s="1"/>
  <c r="D1125" i="6"/>
  <c r="D1124" i="6"/>
  <c r="D1123" i="6" s="1"/>
  <c r="E1123" i="6" s="1" a="1"/>
  <c r="E1123" i="6" s="1"/>
  <c r="F1123" i="6" s="1"/>
  <c r="D1773" i="6"/>
  <c r="D1772" i="6"/>
  <c r="D1771" i="6" s="1"/>
  <c r="E1771" i="6" s="1" a="1"/>
  <c r="E1771" i="6" s="1"/>
  <c r="F1771" i="6" s="1"/>
  <c r="D2421" i="6"/>
  <c r="D2420" i="6"/>
  <c r="D2419" i="6" s="1"/>
  <c r="E2419" i="6" s="1" a="1"/>
  <c r="E2419" i="6" s="1"/>
  <c r="F2419" i="6" s="1"/>
  <c r="D1701" i="6"/>
  <c r="D1700" i="6"/>
  <c r="D1699" i="6" s="1"/>
  <c r="E1699" i="6" s="1" a="1"/>
  <c r="E1699" i="6" s="1"/>
  <c r="F1699" i="6" s="1"/>
  <c r="D3117" i="6"/>
  <c r="D3116" i="6"/>
  <c r="D3115" i="6" s="1"/>
  <c r="E3115" i="6" s="1" a="1"/>
  <c r="E3115" i="6" s="1"/>
  <c r="F3115" i="6" s="1"/>
  <c r="D2181" i="6"/>
  <c r="D2180" i="6"/>
  <c r="D2179" i="6" s="1"/>
  <c r="E2179" i="6" s="1" a="1"/>
  <c r="E2179" i="6" s="1"/>
  <c r="F2179" i="6" s="1"/>
  <c r="D1629" i="6"/>
  <c r="D1628" i="6"/>
  <c r="D1627" i="6" s="1"/>
  <c r="E1627" i="6" s="1" a="1"/>
  <c r="E1627" i="6" s="1"/>
  <c r="F1627" i="6" s="1"/>
  <c r="D2277" i="6"/>
  <c r="D2276" i="6"/>
  <c r="D2275" i="6" s="1"/>
  <c r="E2275" i="6" s="1" a="1"/>
  <c r="E2275" i="6" s="1"/>
  <c r="F2275" i="6" s="1"/>
  <c r="D3285" i="6"/>
  <c r="D3284" i="6"/>
  <c r="D3283" i="6" s="1"/>
  <c r="D2997" i="6"/>
  <c r="D2996" i="6"/>
  <c r="D2995" i="6" s="1"/>
  <c r="E2995" i="6" s="1" a="1"/>
  <c r="E2995" i="6" s="1"/>
  <c r="F2995" i="6" s="1"/>
  <c r="D3645" i="6"/>
  <c r="D3644" i="6"/>
  <c r="D3643" i="6" s="1"/>
  <c r="E3643" i="6" s="1" a="1"/>
  <c r="E3643" i="6" s="1"/>
  <c r="F3643" i="6" s="1"/>
  <c r="D3021" i="6"/>
  <c r="D3020" i="6"/>
  <c r="D3019" i="6" s="1"/>
  <c r="D3765" i="6"/>
  <c r="D3764" i="6"/>
  <c r="D3763" i="6" s="1"/>
  <c r="E3763" i="6" s="1" a="1"/>
  <c r="E3763" i="6" s="1"/>
  <c r="F3763" i="6" s="1"/>
  <c r="D3045" i="6"/>
  <c r="D3044" i="6"/>
  <c r="D3043" i="6" s="1"/>
  <c r="E3043" i="6" s="1" a="1"/>
  <c r="E3043" i="6" s="1"/>
  <c r="F3043" i="6" s="1"/>
  <c r="D3933" i="6"/>
  <c r="D3932" i="6"/>
  <c r="D3931" i="6" s="1"/>
  <c r="E3931" i="6" s="1" a="1"/>
  <c r="E3931" i="6" s="1"/>
  <c r="F3931" i="6" s="1"/>
  <c r="D4509" i="6"/>
  <c r="D4508" i="6"/>
  <c r="D4507" i="6" s="1"/>
  <c r="E4507" i="6" s="1" a="1"/>
  <c r="E4507" i="6" s="1"/>
  <c r="F4507" i="6" s="1"/>
  <c r="D4197" i="6"/>
  <c r="D4196" i="6"/>
  <c r="D4195" i="6" s="1"/>
  <c r="E4195" i="6" s="1" a="1"/>
  <c r="E4195" i="6" s="1"/>
  <c r="F4195" i="6" s="1"/>
  <c r="D4749" i="6"/>
  <c r="D4748" i="6"/>
  <c r="D4747" i="6" s="1"/>
  <c r="E4747" i="6" s="1" a="1"/>
  <c r="E4747" i="6" s="1"/>
  <c r="F4747" i="6" s="1"/>
  <c r="D4125" i="6"/>
  <c r="D4124" i="6"/>
  <c r="D4123" i="6" s="1"/>
  <c r="E4123" i="6" s="1" a="1"/>
  <c r="E4123" i="6" s="1"/>
  <c r="F4123" i="6" s="1"/>
  <c r="D5277" i="6"/>
  <c r="D5276" i="6"/>
  <c r="D5275" i="6" s="1"/>
  <c r="E5275" i="6" s="1" a="1"/>
  <c r="E5275" i="6" s="1"/>
  <c r="F5275" i="6" s="1"/>
  <c r="D4773" i="6"/>
  <c r="D4772" i="6"/>
  <c r="D4771" i="6" s="1"/>
  <c r="E4771" i="6" s="1" a="1"/>
  <c r="E4771" i="6" s="1"/>
  <c r="F4771" i="6" s="1"/>
  <c r="D5469" i="6"/>
  <c r="D5468" i="6"/>
  <c r="D5467" i="6" s="1"/>
  <c r="E5467" i="6" s="1" a="1"/>
  <c r="E5467" i="6" s="1"/>
  <c r="F5467" i="6" s="1"/>
  <c r="D5661" i="6"/>
  <c r="D5660" i="6"/>
  <c r="D5659" i="6" s="1"/>
  <c r="E5659" i="6" s="1" a="1"/>
  <c r="E5659" i="6" s="1"/>
  <c r="F5659" i="6" s="1"/>
  <c r="D5685" i="6"/>
  <c r="D5684" i="6"/>
  <c r="D5683" i="6" s="1"/>
  <c r="D5349" i="6"/>
  <c r="D5348" i="6"/>
  <c r="D5347" i="6" s="1"/>
  <c r="E5347" i="6" s="1" a="1"/>
  <c r="E5347" i="6" s="1"/>
  <c r="F5347" i="6" s="1"/>
  <c r="D6261" i="6"/>
  <c r="D6260" i="6"/>
  <c r="D6259" i="6" s="1"/>
  <c r="E6259" i="6" s="1" a="1"/>
  <c r="E6259" i="6" s="1"/>
  <c r="F6259" i="6" s="1"/>
  <c r="D6165" i="6"/>
  <c r="D6164" i="6"/>
  <c r="D6163" i="6" s="1"/>
  <c r="E6163" i="6" s="1" a="1"/>
  <c r="E6163" i="6" s="1"/>
  <c r="F6163" i="6" s="1"/>
  <c r="D6885" i="6"/>
  <c r="D6884" i="6"/>
  <c r="D6883" i="6" s="1"/>
  <c r="E6883" i="6" s="1" a="1"/>
  <c r="E6883" i="6" s="1"/>
  <c r="F6883" i="6" s="1"/>
  <c r="D6789" i="6"/>
  <c r="D6788" i="6"/>
  <c r="D6787" i="6" s="1"/>
  <c r="E6787" i="6" s="1" a="1"/>
  <c r="E6787" i="6" s="1"/>
  <c r="F6787" i="6" s="1"/>
  <c r="D6573" i="6"/>
  <c r="D6572" i="6"/>
  <c r="D6571" i="6" s="1"/>
  <c r="E6571" i="6" s="1" a="1"/>
  <c r="E6571" i="6" s="1"/>
  <c r="F6571" i="6" s="1"/>
  <c r="D6741" i="6"/>
  <c r="D6740" i="6"/>
  <c r="D6739" i="6" s="1"/>
  <c r="E6739" i="6" s="1" a="1"/>
  <c r="E6739" i="6" s="1"/>
  <c r="F6739" i="6" s="1"/>
  <c r="D6909" i="6"/>
  <c r="D6908" i="6"/>
  <c r="D6907" i="6" s="1"/>
  <c r="E6907" i="6" s="1" a="1"/>
  <c r="E6907" i="6" s="1"/>
  <c r="F6907" i="6" s="1"/>
  <c r="D7173" i="6"/>
  <c r="D7172" i="6"/>
  <c r="D7171" i="6" s="1"/>
  <c r="E7171" i="6" s="1" a="1"/>
  <c r="E7171" i="6" s="1"/>
  <c r="F7171" i="6" s="1"/>
  <c r="D8037" i="6"/>
  <c r="D8036" i="6"/>
  <c r="D8035" i="6" s="1"/>
  <c r="E8035" i="6" s="1" a="1"/>
  <c r="E8035" i="6" s="1"/>
  <c r="F8035" i="6" s="1"/>
  <c r="D7893" i="6"/>
  <c r="D7892" i="6"/>
  <c r="D7891" i="6" s="1"/>
  <c r="E7891" i="6" s="1" a="1"/>
  <c r="E7891" i="6" s="1"/>
  <c r="F7891" i="6" s="1"/>
  <c r="D7797" i="6"/>
  <c r="D7796" i="6"/>
  <c r="D7795" i="6" s="1"/>
  <c r="E7795" i="6" s="1" a="1"/>
  <c r="E7795" i="6" s="1"/>
  <c r="F7795" i="6" s="1"/>
  <c r="D8061" i="6"/>
  <c r="D8060" i="6"/>
  <c r="D8059" i="6" s="1"/>
  <c r="E8059" i="6" s="1" a="1"/>
  <c r="E8059" i="6" s="1"/>
  <c r="F8059" i="6" s="1"/>
  <c r="D717" i="6"/>
  <c r="D716" i="6"/>
  <c r="D715" i="6" s="1"/>
  <c r="E715" i="6" s="1" a="1"/>
  <c r="E715" i="6" s="1"/>
  <c r="F715" i="6" s="1"/>
  <c r="D1173" i="6"/>
  <c r="D1172" i="6"/>
  <c r="D1171" i="6" s="1"/>
  <c r="E1171" i="6" s="1" a="1"/>
  <c r="E1171" i="6" s="1"/>
  <c r="F1171" i="6" s="1"/>
  <c r="D357" i="6"/>
  <c r="D356" i="6"/>
  <c r="D355" i="6" s="1"/>
  <c r="E355" i="6" s="1" a="1"/>
  <c r="E355" i="6" s="1"/>
  <c r="F355" i="6" s="1"/>
  <c r="D1341" i="6"/>
  <c r="D1340" i="6"/>
  <c r="D1339" i="6" s="1"/>
  <c r="E1339" i="6" s="1" a="1"/>
  <c r="E1339" i="6" s="1"/>
  <c r="F1339" i="6" s="1"/>
  <c r="D933" i="6"/>
  <c r="D932" i="6"/>
  <c r="D931" i="6" s="1"/>
  <c r="D453" i="6"/>
  <c r="D452" i="6"/>
  <c r="D451" i="6" s="1"/>
  <c r="D1149" i="6"/>
  <c r="D1148" i="6"/>
  <c r="D1147" i="6" s="1"/>
  <c r="E1147" i="6" s="1" a="1"/>
  <c r="E1147" i="6" s="1"/>
  <c r="F1147" i="6" s="1"/>
  <c r="D1869" i="6"/>
  <c r="D1868" i="6"/>
  <c r="D1867" i="6" s="1"/>
  <c r="D2469" i="6"/>
  <c r="D2468" i="6"/>
  <c r="D2467" i="6" s="1"/>
  <c r="E2467" i="6" s="1" a="1"/>
  <c r="E2467" i="6" s="1"/>
  <c r="F2467" i="6" s="1"/>
  <c r="D1797" i="6"/>
  <c r="D1796" i="6"/>
  <c r="D1795" i="6" s="1"/>
  <c r="E1795" i="6" s="1" a="1"/>
  <c r="E1795" i="6" s="1"/>
  <c r="F1795" i="6" s="1"/>
  <c r="D1461" i="6"/>
  <c r="D1460" i="6"/>
  <c r="D1459" i="6" s="1"/>
  <c r="D2541" i="6"/>
  <c r="D2540" i="6"/>
  <c r="D2539" i="6" s="1"/>
  <c r="E2539" i="6" s="1" a="1"/>
  <c r="E2539" i="6" s="1"/>
  <c r="F2539" i="6" s="1"/>
  <c r="D1749" i="6"/>
  <c r="D1748" i="6"/>
  <c r="D1747" i="6" s="1"/>
  <c r="E1747" i="6" s="1" a="1"/>
  <c r="E1747" i="6" s="1"/>
  <c r="F1747" i="6" s="1"/>
  <c r="D2301" i="6"/>
  <c r="D2300" i="6"/>
  <c r="D2299" i="6" s="1"/>
  <c r="E2299" i="6" s="1" a="1"/>
  <c r="E2299" i="6" s="1"/>
  <c r="F2299" i="6" s="1"/>
  <c r="D3453" i="6"/>
  <c r="D3452" i="6"/>
  <c r="D3451" i="6" s="1"/>
  <c r="E3451" i="6" s="1" a="1"/>
  <c r="E3451" i="6" s="1"/>
  <c r="F3451" i="6" s="1"/>
  <c r="D3237" i="6"/>
  <c r="D3236" i="6"/>
  <c r="D3235" i="6" s="1"/>
  <c r="E3235" i="6" s="1" a="1"/>
  <c r="E3235" i="6" s="1"/>
  <c r="F3235" i="6" s="1"/>
  <c r="D3741" i="6"/>
  <c r="D3740" i="6"/>
  <c r="D3739" i="6" s="1"/>
  <c r="E3739" i="6" s="1" a="1"/>
  <c r="E3739" i="6" s="1"/>
  <c r="F3739" i="6" s="1"/>
  <c r="D3093" i="6"/>
  <c r="D3092" i="6"/>
  <c r="D3091" i="6" s="1"/>
  <c r="E3091" i="6" s="1" a="1"/>
  <c r="E3091" i="6" s="1"/>
  <c r="F3091" i="6" s="1"/>
  <c r="D3909" i="6"/>
  <c r="D3908" i="6"/>
  <c r="D3907" i="6" s="1"/>
  <c r="E3907" i="6" s="1" a="1"/>
  <c r="E3907" i="6" s="1"/>
  <c r="F3907" i="6" s="1"/>
  <c r="D3141" i="6"/>
  <c r="D3140" i="6"/>
  <c r="D3139" i="6" s="1"/>
  <c r="E3139" i="6" s="1" a="1"/>
  <c r="E3139" i="6" s="1"/>
  <c r="F3139" i="6" s="1"/>
  <c r="D3861" i="6"/>
  <c r="D3860" i="6"/>
  <c r="D3859" i="6" s="1"/>
  <c r="E3859" i="6" s="1" a="1"/>
  <c r="E3859" i="6" s="1"/>
  <c r="F3859" i="6" s="1"/>
  <c r="D4557" i="6"/>
  <c r="D4556" i="6"/>
  <c r="D4555" i="6" s="1"/>
  <c r="E4555" i="6" s="1" a="1"/>
  <c r="E4555" i="6" s="1"/>
  <c r="F4555" i="6" s="1"/>
  <c r="D4293" i="6"/>
  <c r="D4292" i="6"/>
  <c r="D4291" i="6" s="1"/>
  <c r="D4797" i="6"/>
  <c r="D4796" i="6"/>
  <c r="D4795" i="6" s="1"/>
  <c r="E4795" i="6" s="1" a="1"/>
  <c r="E4795" i="6" s="1"/>
  <c r="F4795" i="6" s="1"/>
  <c r="D4221" i="6"/>
  <c r="D4220" i="6"/>
  <c r="D4219" i="6" s="1"/>
  <c r="E4219" i="6" s="1" a="1"/>
  <c r="E4219" i="6" s="1"/>
  <c r="F4219" i="6" s="1"/>
  <c r="D4245" i="6"/>
  <c r="D4244" i="6"/>
  <c r="D4243" i="6" s="1"/>
  <c r="E4243" i="6" s="1" a="1"/>
  <c r="E4243" i="6" s="1"/>
  <c r="F4243" i="6" s="1"/>
  <c r="D4821" i="6"/>
  <c r="D4820" i="6"/>
  <c r="D4819" i="6" s="1"/>
  <c r="E4819" i="6" s="1" a="1"/>
  <c r="E4819" i="6" s="1"/>
  <c r="F4819" i="6" s="1"/>
  <c r="D5517" i="6"/>
  <c r="D5516" i="6"/>
  <c r="D5515" i="6" s="1"/>
  <c r="E5515" i="6" s="1" a="1"/>
  <c r="E5515" i="6" s="1"/>
  <c r="F5515" i="6" s="1"/>
  <c r="D5757" i="6"/>
  <c r="D5756" i="6"/>
  <c r="D5755" i="6" s="1"/>
  <c r="E5755" i="6" s="1" a="1"/>
  <c r="E5755" i="6" s="1"/>
  <c r="F5755" i="6" s="1"/>
  <c r="D5781" i="6"/>
  <c r="D5780" i="6"/>
  <c r="D5779" i="6" s="1"/>
  <c r="E5779" i="6" s="1" a="1"/>
  <c r="E5779" i="6" s="1"/>
  <c r="F5779" i="6" s="1"/>
  <c r="D5445" i="6"/>
  <c r="D5444" i="6"/>
  <c r="D5443" i="6" s="1"/>
  <c r="E5443" i="6" s="1" a="1"/>
  <c r="E5443" i="6" s="1"/>
  <c r="F5443" i="6" s="1"/>
  <c r="D5997" i="6"/>
  <c r="D5996" i="6"/>
  <c r="D5995" i="6" s="1"/>
  <c r="E5995" i="6" s="1" a="1"/>
  <c r="E5995" i="6" s="1"/>
  <c r="F5995" i="6" s="1"/>
  <c r="D6237" i="6"/>
  <c r="D6236" i="6"/>
  <c r="D6235" i="6" s="1"/>
  <c r="E6235" i="6" s="1" a="1"/>
  <c r="E6235" i="6" s="1"/>
  <c r="F6235" i="6" s="1"/>
  <c r="D7197" i="6"/>
  <c r="D7196" i="6"/>
  <c r="D7195" i="6" s="1"/>
  <c r="D7149" i="6"/>
  <c r="D7148" i="6"/>
  <c r="D7147" i="6" s="1"/>
  <c r="E7147" i="6" s="1" a="1"/>
  <c r="E7147" i="6" s="1"/>
  <c r="F7147" i="6" s="1"/>
  <c r="D6621" i="6"/>
  <c r="D6620" i="6"/>
  <c r="D6619" i="6" s="1"/>
  <c r="E6619" i="6" s="1" a="1"/>
  <c r="E6619" i="6" s="1"/>
  <c r="F6619" i="6" s="1"/>
  <c r="D6813" i="6"/>
  <c r="D6812" i="6"/>
  <c r="D6811" i="6" s="1"/>
  <c r="E6811" i="6" s="1" a="1"/>
  <c r="E6811" i="6" s="1"/>
  <c r="F6811" i="6" s="1"/>
  <c r="D7413" i="6"/>
  <c r="D7412" i="6"/>
  <c r="D7411" i="6" s="1"/>
  <c r="E7411" i="6" s="1" a="1"/>
  <c r="E7411" i="6" s="1"/>
  <c r="F7411" i="6" s="1"/>
  <c r="D7221" i="6"/>
  <c r="D7220" i="6"/>
  <c r="D7219" i="6" s="1"/>
  <c r="E7219" i="6" s="1" a="1"/>
  <c r="E7219" i="6" s="1"/>
  <c r="F7219" i="6" s="1"/>
  <c r="D7461" i="6"/>
  <c r="D7460" i="6"/>
  <c r="D7459" i="6" s="1"/>
  <c r="D7965" i="6"/>
  <c r="D7964" i="6"/>
  <c r="D7963" i="6" s="1"/>
  <c r="E7963" i="6" s="1" a="1"/>
  <c r="E7963" i="6" s="1"/>
  <c r="F7963" i="6" s="1"/>
  <c r="D7821" i="6"/>
  <c r="D7820" i="6"/>
  <c r="D7819" i="6" s="1"/>
  <c r="E7819" i="6" s="1" a="1"/>
  <c r="E7819" i="6" s="1"/>
  <c r="F7819" i="6" s="1"/>
  <c r="D8157" i="6"/>
  <c r="D8156" i="6"/>
  <c r="D8155" i="6" s="1"/>
  <c r="E8155" i="6" s="1" a="1"/>
  <c r="E8155" i="6" s="1"/>
  <c r="F8155" i="6" s="1"/>
  <c r="D8013" i="6"/>
  <c r="D8012" i="6"/>
  <c r="D8011" i="6" s="1"/>
  <c r="E8011" i="6" s="1" a="1"/>
  <c r="E8011" i="6" s="1"/>
  <c r="F8011" i="6" s="1"/>
  <c r="D7989" i="6"/>
  <c r="D7988" i="6"/>
  <c r="D7987" i="6" s="1"/>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E451" i="6" l="1" a="1"/>
  <c r="E451" i="6" s="1"/>
  <c r="F451" i="6" s="1"/>
  <c r="E6091" i="6" a="1"/>
  <c r="E6091" i="6" s="1"/>
  <c r="F6091" i="6" s="1"/>
  <c r="E1291" i="6" a="1"/>
  <c r="E1291" i="6" s="1"/>
  <c r="F1291" i="6" s="1"/>
  <c r="E7195" i="6" a="1"/>
  <c r="E7195" i="6" s="1"/>
  <c r="F7195" i="6" s="1"/>
  <c r="E1555" i="6" a="1"/>
  <c r="E1555" i="6" s="1"/>
  <c r="F1555" i="6" s="1"/>
  <c r="E6427" i="6" a="1"/>
  <c r="E6427" i="6" s="1"/>
  <c r="F6427" i="6" s="1"/>
  <c r="E5948" i="6" a="1"/>
  <c r="E5948" i="6" s="1"/>
  <c r="D5947" i="6"/>
  <c r="E5947" i="6" s="1" a="1"/>
  <c r="E5947" i="6" s="1"/>
  <c r="F5947" i="6" s="1"/>
  <c r="E3163" i="6" a="1"/>
  <c r="E3163" i="6" s="1"/>
  <c r="F3163" i="6" s="1"/>
  <c r="E1243" i="6" a="1"/>
  <c r="E1243" i="6" s="1"/>
  <c r="F1243" i="6" s="1"/>
  <c r="E931" i="6" a="1"/>
  <c r="E931" i="6" s="1"/>
  <c r="F931" i="6" s="1"/>
  <c r="E7387" i="6" a="1"/>
  <c r="E7387" i="6" s="1"/>
  <c r="F7387" i="6" s="1"/>
  <c r="E1411" i="6" a="1"/>
  <c r="E1411" i="6" s="1"/>
  <c r="F1411" i="6" s="1"/>
  <c r="E3475" i="6" a="1"/>
  <c r="E3475" i="6" s="1"/>
  <c r="F3475" i="6" s="1"/>
  <c r="E7987" i="6" a="1"/>
  <c r="E7987" i="6" s="1"/>
  <c r="F7987" i="6" s="1"/>
  <c r="E67" i="6" a="1"/>
  <c r="E67" i="6" s="1"/>
  <c r="F67" i="6" s="1"/>
  <c r="E7699" i="6" a="1"/>
  <c r="E7699" i="6" s="1"/>
  <c r="F7699" i="6" s="1"/>
  <c r="E2611" i="6" a="1"/>
  <c r="E2611" i="6" s="1"/>
  <c r="F2611" i="6" s="1"/>
  <c r="E3955" i="6" a="1"/>
  <c r="E3955" i="6" s="1"/>
  <c r="F3955" i="6" s="1"/>
  <c r="E7459" i="6" a="1"/>
  <c r="E7459" i="6" s="1"/>
  <c r="F7459" i="6" s="1"/>
  <c r="E4147" i="6" a="1"/>
  <c r="E4147" i="6" s="1"/>
  <c r="F4147" i="6" s="1"/>
  <c r="E7075" i="6" a="1"/>
  <c r="E7075" i="6" s="1"/>
  <c r="F7075" i="6" s="1"/>
  <c r="E4675" i="6" a="1"/>
  <c r="E4675" i="6" s="1"/>
  <c r="F4675" i="6" s="1"/>
  <c r="E2683" i="6" a="1"/>
  <c r="E2683" i="6" s="1"/>
  <c r="F2683" i="6" s="1"/>
  <c r="E43" i="6" a="1"/>
  <c r="E43" i="6" s="1"/>
  <c r="F43" i="6" s="1"/>
  <c r="E4867" i="6" a="1"/>
  <c r="E4867" i="6" s="1"/>
  <c r="F4867" i="6" s="1"/>
  <c r="E1867" i="6" a="1"/>
  <c r="E1867" i="6" s="1"/>
  <c r="F1867" i="6" s="1"/>
  <c r="E3283" i="6" a="1"/>
  <c r="E3283" i="6" s="1"/>
  <c r="F3283" i="6" s="1"/>
  <c r="E379" i="6" a="1"/>
  <c r="E379" i="6" s="1"/>
  <c r="F379" i="6" s="1"/>
  <c r="E1099" i="6" a="1"/>
  <c r="E1099" i="6" s="1"/>
  <c r="F1099" i="6" s="1"/>
  <c r="E4291" i="6" a="1"/>
  <c r="E4291" i="6" s="1"/>
  <c r="F4291" i="6" s="1"/>
  <c r="E1459" i="6" a="1"/>
  <c r="E1459" i="6" s="1"/>
  <c r="F1459" i="6" s="1"/>
  <c r="E4267" i="6" a="1"/>
  <c r="E4267" i="6" s="1"/>
  <c r="F4267" i="6" s="1"/>
  <c r="E3835" i="6" a="1"/>
  <c r="E3835" i="6" s="1"/>
  <c r="F3835" i="6" s="1"/>
  <c r="E5683" i="6" a="1"/>
  <c r="E5683" i="6" s="1"/>
  <c r="F5683" i="6" s="1"/>
  <c r="E3019" i="6" a="1"/>
  <c r="E3019" i="6" s="1"/>
  <c r="F3019" i="6" s="1"/>
  <c r="E5587" i="6" a="1"/>
  <c r="E5587" i="6" s="1"/>
  <c r="F5587" i="6" s="1"/>
  <c r="E5203" i="6" a="1"/>
  <c r="E5203" i="6" s="1"/>
  <c r="F5203" i="6" s="1"/>
  <c r="E6499" i="6" a="1"/>
  <c r="E6499" i="6" s="1"/>
  <c r="F6499" i="6" s="1"/>
  <c r="E2779" i="6" a="1"/>
  <c r="E2779" i="6" s="1"/>
  <c r="F2779" i="6" s="1"/>
  <c r="I23" i="5"/>
  <c r="J23" i="5" s="1"/>
  <c r="J16"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E3862" i="6" s="1" a="1"/>
  <c r="E3862" i="6" s="1"/>
  <c r="D1390" i="6"/>
  <c r="D3766" i="6"/>
  <c r="D7246" i="6"/>
  <c r="D190" i="6"/>
  <c r="D3502" i="6"/>
  <c r="D4390" i="6"/>
  <c r="D1750" i="6"/>
  <c r="E1750" i="6" s="1" a="1"/>
  <c r="E1750" i="6" s="1"/>
  <c r="D6094" i="6"/>
  <c r="D1678" i="6"/>
  <c r="E1678" i="6" s="1" a="1"/>
  <c r="E1678" i="6" s="1"/>
  <c r="D7534" i="6"/>
  <c r="E7534" i="6" s="1" a="1"/>
  <c r="E7534" i="6" s="1"/>
  <c r="D6694" i="6"/>
  <c r="E6694" i="6" s="1" a="1"/>
  <c r="E6694" i="6" s="1"/>
  <c r="D2614" i="6"/>
  <c r="E2614" i="6" s="1" a="1"/>
  <c r="E2614" i="6" s="1"/>
  <c r="D1174" i="6"/>
  <c r="D2446" i="6"/>
  <c r="E2446" i="6" s="1" a="1"/>
  <c r="E2446" i="6" s="1"/>
  <c r="D862" i="6"/>
  <c r="E862" i="6" s="1" a="1"/>
  <c r="E862" i="6" s="1"/>
  <c r="D4654" i="6"/>
  <c r="E4654" i="6" s="1" a="1"/>
  <c r="E4654" i="6" s="1"/>
  <c r="D4438" i="6"/>
  <c r="E4438" i="6" s="1" a="1"/>
  <c r="E4438" i="6" s="1"/>
  <c r="D7270" i="6"/>
  <c r="E7270" i="6" s="1" a="1"/>
  <c r="E7270" i="6" s="1"/>
  <c r="D5350" i="6"/>
  <c r="D7222" i="6"/>
  <c r="D5302" i="6"/>
  <c r="D2710" i="6"/>
  <c r="D1150" i="6"/>
  <c r="D7558" i="6"/>
  <c r="E7558" i="6" s="1" a="1"/>
  <c r="E7558" i="6" s="1"/>
  <c r="D6070" i="6"/>
  <c r="E6070" i="6" s="1" a="1"/>
  <c r="E6070" i="6" s="1"/>
  <c r="D2230" i="6"/>
  <c r="D70" i="6"/>
  <c r="D4102" i="6"/>
  <c r="D6862" i="6"/>
  <c r="E6862" i="6" s="1" a="1"/>
  <c r="E6862" i="6" s="1"/>
  <c r="D1510" i="6"/>
  <c r="E1510" i="6" s="1" a="1"/>
  <c r="E1510" i="6" s="1"/>
  <c r="D214" i="6"/>
  <c r="E214" i="6" s="1" a="1"/>
  <c r="E214" i="6" s="1"/>
  <c r="D8158" i="6"/>
  <c r="E8158" i="6" s="1" a="1"/>
  <c r="E8158" i="6" s="1"/>
  <c r="D4942" i="6"/>
  <c r="D1030" i="6"/>
  <c r="D8086" i="6"/>
  <c r="D7054" i="6"/>
  <c r="D5758" i="6"/>
  <c r="E5758" i="6" s="1" a="1"/>
  <c r="E5758" i="6" s="1"/>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E3238" i="6" s="1" a="1"/>
  <c r="E3238" i="6" s="1"/>
  <c r="D8110" i="6"/>
  <c r="E8110" i="6" s="1" a="1"/>
  <c r="E8110" i="6" s="1"/>
  <c r="D6526" i="6"/>
  <c r="E6526" i="6" s="1" a="1"/>
  <c r="E6526" i="6" s="1"/>
  <c r="D5926" i="6"/>
  <c r="E5926" i="6" s="1" a="1"/>
  <c r="E5926" i="6" s="1"/>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E2542" i="6" s="1" a="1"/>
  <c r="E2542" i="6" s="1"/>
  <c r="D94" i="6"/>
  <c r="D310" i="6"/>
  <c r="D5254" i="6"/>
  <c r="E5254" i="6" s="1" a="1"/>
  <c r="E5254" i="6" s="1"/>
  <c r="D2590" i="6"/>
  <c r="D1126" i="6"/>
  <c r="E1126" i="6" s="1" a="1"/>
  <c r="E1126" i="6" s="1"/>
  <c r="D8302" i="6"/>
  <c r="D6814" i="6"/>
  <c r="E6814" i="6" s="1" a="1"/>
  <c r="E6814" i="6" s="1"/>
  <c r="D5182" i="6"/>
  <c r="E5182" i="6" s="1" a="1"/>
  <c r="E5182" i="6" s="1"/>
  <c r="D1198" i="6"/>
  <c r="E1198" i="6" s="1" a="1"/>
  <c r="E1198" i="6" s="1"/>
  <c r="D8254" i="6"/>
  <c r="D6718" i="6"/>
  <c r="D5038" i="6"/>
  <c r="D3310" i="6"/>
  <c r="D1054" i="6"/>
  <c r="D7942" i="6"/>
  <c r="D6382" i="6"/>
  <c r="E6382" i="6" s="1" a="1"/>
  <c r="E6382" i="6" s="1"/>
  <c r="D4582" i="6"/>
  <c r="D3694" i="6"/>
  <c r="D2494" i="6"/>
  <c r="E2494" i="6" s="1" a="1"/>
  <c r="E2494" i="6" s="1"/>
  <c r="D958" i="6"/>
  <c r="D8062" i="6"/>
  <c r="E8062" i="6" s="1" a="1"/>
  <c r="E8062" i="6" s="1"/>
  <c r="D7342" i="6"/>
  <c r="E7342" i="6" s="1" a="1"/>
  <c r="E7342" i="6" s="1"/>
  <c r="D4798" i="6"/>
  <c r="E4798" i="6" s="1" a="1"/>
  <c r="E4798" i="6" s="1"/>
  <c r="D3958" i="6"/>
  <c r="E3958" i="6" s="1" a="1"/>
  <c r="E3958" i="6" s="1"/>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E7966" i="6" s="1" a="1"/>
  <c r="E7966" i="6" s="1"/>
  <c r="D6670" i="6"/>
  <c r="E6670" i="6" s="1" a="1"/>
  <c r="E6670" i="6" s="1"/>
  <c r="D3454" i="6"/>
  <c r="D2350" i="6"/>
  <c r="D382" i="6"/>
  <c r="E382" i="6" s="1" a="1"/>
  <c r="E382" i="6" s="1"/>
  <c r="D6454" i="6"/>
  <c r="E6454" i="6" s="1" a="1"/>
  <c r="E6454" i="6" s="1"/>
  <c r="D5206" i="6"/>
  <c r="D3286" i="6"/>
  <c r="E3286" i="6" s="1" a="1"/>
  <c r="E3286" i="6" s="1"/>
  <c r="D358" i="6"/>
  <c r="E358" i="6" s="1" a="1"/>
  <c r="E358" i="6" s="1"/>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E646" i="6" s="1" a="1"/>
  <c r="E646" i="6" s="1"/>
  <c r="D6406" i="6"/>
  <c r="E6406" i="6" s="1" a="1"/>
  <c r="E6406" i="6" s="1"/>
  <c r="D5566" i="6"/>
  <c r="D2998" i="6"/>
  <c r="D1846" i="6"/>
  <c r="E1846" i="6" s="1" a="1"/>
  <c r="E1846" i="6" s="1"/>
  <c r="D718" i="6"/>
  <c r="E718" i="6" s="1" a="1"/>
  <c r="E718" i="6" s="1"/>
  <c r="D7294" i="6"/>
  <c r="E7294" i="6" s="1" a="1"/>
  <c r="E7294" i="6" s="1"/>
  <c r="D4510" i="6"/>
  <c r="E4510" i="6" s="1" a="1"/>
  <c r="E4510" i="6" s="1"/>
  <c r="D3718" i="6"/>
  <c r="E3718" i="6" s="1" a="1"/>
  <c r="E3718" i="6" s="1"/>
  <c r="D2518" i="6"/>
  <c r="D790" i="6"/>
  <c r="E790" i="6" s="1" a="1"/>
  <c r="E790" i="6" s="1"/>
  <c r="D8278" i="6"/>
  <c r="D7102" i="6"/>
  <c r="D4414" i="6"/>
  <c r="D3622" i="6"/>
  <c r="D2470" i="6"/>
  <c r="E2470" i="6" s="1" a="1"/>
  <c r="E2470" i="6" s="1"/>
  <c r="D694" i="6"/>
  <c r="D8350" i="6"/>
  <c r="E8350" i="6" s="1" a="1"/>
  <c r="E8350" i="6" s="1"/>
  <c r="D6574" i="6"/>
  <c r="D5326" i="6"/>
  <c r="E5326" i="6" s="1" a="1"/>
  <c r="E5326" i="6" s="1"/>
  <c r="D3550" i="6"/>
  <c r="D2374" i="6"/>
  <c r="D262" i="6"/>
  <c r="D7510" i="6"/>
  <c r="E7510" i="6" s="1" a="1"/>
  <c r="E7510" i="6" s="1"/>
  <c r="D6358" i="6"/>
  <c r="E6358" i="6" s="1" a="1"/>
  <c r="E6358" i="6" s="1"/>
  <c r="D4678" i="6"/>
  <c r="D3886" i="6"/>
  <c r="E3886" i="6" s="1" a="1"/>
  <c r="E3886" i="6" s="1"/>
  <c r="D1438" i="6"/>
  <c r="D1078" i="6"/>
  <c r="D6310" i="6"/>
  <c r="E6310" i="6" s="1" a="1"/>
  <c r="E6310" i="6" s="1"/>
  <c r="D4630" i="6"/>
  <c r="E4630" i="6" s="1" a="1"/>
  <c r="E4630" i="6" s="1"/>
  <c r="D3790" i="6"/>
  <c r="E3790" i="6" s="1" a="1"/>
  <c r="E3790" i="6" s="1"/>
  <c r="D2662" i="6"/>
  <c r="E2662" i="6" s="1" a="1"/>
  <c r="E2662" i="6" s="1"/>
  <c r="D982" i="6"/>
  <c r="D7702" i="6"/>
  <c r="D5830" i="6"/>
  <c r="D3934" i="6"/>
  <c r="D3670" i="6"/>
  <c r="E3670" i="6" s="1" a="1"/>
  <c r="E3670" i="6" s="1"/>
  <c r="D1342" i="6"/>
  <c r="D7846" i="6"/>
  <c r="E7846" i="6" s="1" a="1"/>
  <c r="E7846" i="6" s="1"/>
  <c r="D6286" i="6"/>
  <c r="E6286" i="6" s="1" a="1"/>
  <c r="E6286" i="6" s="1"/>
  <c r="D4342" i="6"/>
  <c r="E4342" i="6" s="1" a="1"/>
  <c r="E4342" i="6" s="1"/>
  <c r="D3598" i="6"/>
  <c r="D2326" i="6"/>
  <c r="E2326" i="6" s="1" a="1"/>
  <c r="E2326" i="6" s="1"/>
  <c r="D934" i="6"/>
  <c r="E934" i="6" s="1" a="1"/>
  <c r="E934" i="6" s="1"/>
  <c r="B51" i="5"/>
  <c r="D51" i="5" s="1"/>
  <c r="D25" i="5"/>
  <c r="I49" i="5"/>
  <c r="B25" i="6"/>
  <c r="H25" i="6" s="1"/>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7366" i="6" a="1"/>
  <c r="E7366" i="6" s="1"/>
  <c r="E7054" i="6" a="1"/>
  <c r="E7054" i="6" s="1"/>
  <c r="E5710" i="6" a="1"/>
  <c r="E5710" i="6" s="1"/>
  <c r="E5158" i="6" a="1"/>
  <c r="E5158" i="6" s="1"/>
  <c r="E3982" i="6" a="1"/>
  <c r="E3982"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958" i="6" a="1"/>
  <c r="E6958" i="6" s="1"/>
  <c r="E6142" i="6" a="1"/>
  <c r="E6142" i="6" s="1"/>
  <c r="E5949" i="6" a="1"/>
  <c r="E5949" i="6" s="1"/>
  <c r="E5278" i="6" a="1"/>
  <c r="E5278" i="6" s="1"/>
  <c r="E4270" i="6" a="1"/>
  <c r="E4270" i="6" s="1"/>
  <c r="E5086" i="6" a="1"/>
  <c r="E5086" i="6" s="1"/>
  <c r="E4822" i="6" a="1"/>
  <c r="E4822" i="6" s="1"/>
  <c r="E3454" i="6" a="1"/>
  <c r="E3454" i="6" s="1"/>
  <c r="E3382" i="6" a="1"/>
  <c r="E3382" i="6" s="1"/>
  <c r="E2134" i="6" a="1"/>
  <c r="E2134" i="6" s="1"/>
  <c r="E2350" i="6" a="1"/>
  <c r="E2350" i="6" s="1"/>
  <c r="E2206" i="6" a="1"/>
  <c r="E2206" i="6" s="1"/>
  <c r="E1102" i="6" a="1"/>
  <c r="E1102" i="6" s="1"/>
  <c r="E1222" i="6" a="1"/>
  <c r="E1222" i="6" s="1"/>
  <c r="E7606" i="6" a="1"/>
  <c r="E7606" i="6" s="1"/>
  <c r="E6742" i="6" a="1"/>
  <c r="E6742" i="6" s="1"/>
  <c r="E6190" i="6" a="1"/>
  <c r="E6190" i="6" s="1"/>
  <c r="E5350" i="6" a="1"/>
  <c r="E5350" i="6" s="1"/>
  <c r="E4150" i="6" a="1"/>
  <c r="E4150" i="6" s="1"/>
  <c r="E4966" i="6" a="1"/>
  <c r="E4966" i="6" s="1"/>
  <c r="E3742" i="6" a="1"/>
  <c r="E3742" i="6" s="1"/>
  <c r="E3478" i="6" a="1"/>
  <c r="E3478" i="6" s="1"/>
  <c r="E2782" i="6" a="1"/>
  <c r="E278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126" i="6" a="1"/>
  <c r="E7126" i="6" s="1"/>
  <c r="F7126"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7894" i="6" a="1"/>
  <c r="E7894" i="6" s="1"/>
  <c r="E7078" i="6" a="1"/>
  <c r="E7078" i="6" s="1"/>
  <c r="E6118" i="6" a="1"/>
  <c r="E6118" i="6" s="1"/>
  <c r="E5878" i="6" a="1"/>
  <c r="E5878" i="6" s="1"/>
  <c r="E5206" i="6" a="1"/>
  <c r="E5206" i="6" s="1"/>
  <c r="E4990" i="6" a="1"/>
  <c r="E4990" i="6" s="1"/>
  <c r="E4750" i="6" a="1"/>
  <c r="E4750" i="6" s="1"/>
  <c r="E3214" i="6" a="1"/>
  <c r="E3214" i="6" s="1"/>
  <c r="E3358" i="6" a="1"/>
  <c r="E3358" i="6" s="1"/>
  <c r="E2086" i="6" a="1"/>
  <c r="E2086" i="6" s="1"/>
  <c r="E2062" i="6" a="1"/>
  <c r="E2062" i="6" s="1"/>
  <c r="E2158" i="6" a="1"/>
  <c r="E2158" i="6" s="1"/>
  <c r="E2182" i="6" a="1"/>
  <c r="E2182" i="6" s="1"/>
  <c r="E910" i="6" a="1"/>
  <c r="E910"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7990" i="6" a="1"/>
  <c r="E7990" i="6" s="1"/>
  <c r="F7990" i="6" s="1"/>
  <c r="E7750" i="6" a="1"/>
  <c r="E7750" i="6" s="1"/>
  <c r="E6790" i="6" a="1"/>
  <c r="E6790" i="6" s="1"/>
  <c r="E7414" i="6" a="1"/>
  <c r="E7414" i="6" s="1"/>
  <c r="E6238" i="6" a="1"/>
  <c r="E6238" i="6" s="1"/>
  <c r="E5446" i="6" a="1"/>
  <c r="E5446" i="6" s="1"/>
  <c r="E5374" i="6" a="1"/>
  <c r="E5374" i="6" s="1"/>
  <c r="E4678" i="6" a="1"/>
  <c r="E4678" i="6" s="1"/>
  <c r="E4126" i="6" a="1"/>
  <c r="E4126" i="6" s="1"/>
  <c r="E4102" i="6" a="1"/>
  <c r="E4102" i="6" s="1"/>
  <c r="E2806" i="6" a="1"/>
  <c r="E2806" i="6" s="1"/>
  <c r="F2806"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E51" i="5"/>
  <c r="G51" i="5"/>
  <c r="M51" i="5"/>
  <c r="N51" i="5" s="1"/>
  <c r="H50" i="5"/>
  <c r="S27" i="6"/>
  <c r="S7" i="2" s="1"/>
  <c r="F50" i="5"/>
  <c r="E22" i="6"/>
  <c r="E20" i="6"/>
  <c r="G48" i="6"/>
  <c r="G24" i="6"/>
  <c r="F8158" i="6" l="1"/>
  <c r="F3790" i="6"/>
  <c r="F2470" i="6"/>
  <c r="F1750" i="6"/>
  <c r="F118" i="6"/>
  <c r="F8134" i="6"/>
  <c r="F862" i="6"/>
  <c r="F4294" i="6"/>
  <c r="F3718" i="6"/>
  <c r="F5948" i="6"/>
  <c r="I24" i="5"/>
  <c r="J24" i="5" s="1"/>
  <c r="J17" i="5" s="1"/>
  <c r="F4678" i="6"/>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I25" i="5" l="1"/>
  <c r="J25" i="5" s="1"/>
  <c r="F5303" i="6"/>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J18" i="5" l="1"/>
  <c r="L25" i="5"/>
  <c r="P25" i="5" s="1"/>
  <c r="F817" i="6"/>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A6937" i="6" l="1"/>
  <c r="A5857" i="6"/>
  <c r="A3577" i="6"/>
  <c r="A3097" i="6"/>
  <c r="A121" i="6"/>
  <c r="A7777" i="6"/>
  <c r="A6025" i="6"/>
  <c r="A4729" i="6"/>
  <c r="A3337" i="6"/>
  <c r="A1609" i="6"/>
  <c r="A8185" i="6"/>
  <c r="A7009" i="6"/>
  <c r="A5377" i="6"/>
  <c r="A3769" i="6"/>
  <c r="A1465" i="6"/>
  <c r="A385" i="6"/>
  <c r="A7033" i="6"/>
  <c r="A4441" i="6"/>
  <c r="A2545" i="6"/>
  <c r="A73" i="6"/>
  <c r="A6289" i="6"/>
  <c r="A3313" i="6"/>
  <c r="A1249" i="6"/>
  <c r="A4033" i="6"/>
  <c r="A6649" i="6"/>
  <c r="A4369" i="6"/>
  <c r="A2449" i="6"/>
  <c r="A3457" i="6"/>
  <c r="A6433" i="6"/>
  <c r="A4177" i="6"/>
  <c r="A2041" i="6"/>
  <c r="A1825" i="6"/>
  <c r="A6121" i="6"/>
  <c r="A2857" i="6"/>
  <c r="A481" i="6"/>
  <c r="A625" i="6"/>
  <c r="A6097" i="6"/>
  <c r="A2713" i="6"/>
  <c r="A313" i="6"/>
  <c r="A745" i="6"/>
  <c r="A6505" i="6"/>
  <c r="A3673" i="6"/>
  <c r="A1561" i="6"/>
  <c r="A2065" i="6"/>
  <c r="A6697" i="6"/>
  <c r="A5233" i="6"/>
  <c r="A2905" i="6"/>
  <c r="A1897" i="6"/>
  <c r="A1009" i="6"/>
  <c r="A7369" i="6"/>
  <c r="A5617" i="6"/>
  <c r="A3961" i="6"/>
  <c r="A3505" i="6"/>
  <c r="A889" i="6"/>
  <c r="A8017" i="6"/>
  <c r="A6625" i="6"/>
  <c r="A5329" i="6"/>
  <c r="A3001" i="6"/>
  <c r="A2089" i="6"/>
  <c r="A1057" i="6"/>
  <c r="A6841" i="6"/>
  <c r="A4585" i="6"/>
  <c r="A2785" i="6"/>
  <c r="A1753" i="6"/>
  <c r="A5809" i="6"/>
  <c r="A3649" i="6"/>
  <c r="A1081" i="6"/>
  <c r="A1993" i="6"/>
  <c r="A6193" i="6"/>
  <c r="A3241" i="6"/>
  <c r="A1225" i="6"/>
  <c r="A1033" i="6"/>
  <c r="A6073" i="6"/>
  <c r="A3145" i="6"/>
  <c r="A1129" i="6"/>
  <c r="A529" i="6"/>
  <c r="A5953" i="6"/>
  <c r="A2929" i="6"/>
  <c r="A601" i="6"/>
  <c r="A8329" i="6"/>
  <c r="A5761" i="6"/>
  <c r="A2833" i="6"/>
  <c r="A409" i="6"/>
  <c r="A8089" i="6"/>
  <c r="A6265" i="6"/>
  <c r="A4153" i="6"/>
  <c r="A241" i="6"/>
  <c r="A8137" i="6"/>
  <c r="A6745" i="6"/>
  <c r="A4345" i="6"/>
  <c r="A3553" i="6"/>
  <c r="A2497" i="6"/>
  <c r="A193" i="6"/>
  <c r="A6985" i="6"/>
  <c r="A5521" i="6"/>
  <c r="A4489" i="6"/>
  <c r="A2233" i="6"/>
  <c r="A1201" i="6"/>
  <c r="A8161" i="6"/>
  <c r="A7921" i="6"/>
  <c r="A4657" i="6"/>
  <c r="A3745" i="6"/>
  <c r="A2665" i="6"/>
  <c r="A289" i="6"/>
  <c r="A6409" i="6"/>
  <c r="A4537" i="6"/>
  <c r="A3265" i="6"/>
  <c r="A8425" i="6"/>
  <c r="A5473" i="6"/>
  <c r="A4009" i="6"/>
  <c r="A1321" i="6"/>
  <c r="A8353" i="6"/>
  <c r="A5785" i="6"/>
  <c r="A3169" i="6"/>
  <c r="A769" i="6"/>
  <c r="A8113" i="6"/>
  <c r="A5689" i="6"/>
  <c r="A3121" i="6"/>
  <c r="A697" i="6"/>
  <c r="A7585" i="6"/>
  <c r="A5881" i="6"/>
  <c r="A3385" i="6"/>
  <c r="A985" i="6"/>
  <c r="A7513" i="6"/>
  <c r="A5425" i="6"/>
  <c r="A3361" i="6"/>
  <c r="A937" i="6"/>
  <c r="A8377" i="6"/>
  <c r="A5665" i="6"/>
  <c r="A2641" i="6"/>
  <c r="A337" i="6"/>
  <c r="A7489" i="6"/>
  <c r="A6385" i="6"/>
  <c r="A4561" i="6"/>
  <c r="A2737" i="6"/>
  <c r="A1585" i="6"/>
  <c r="A961" i="6"/>
  <c r="A7105" i="6"/>
  <c r="A5737" i="6"/>
  <c r="A3841" i="6"/>
  <c r="A1633" i="6"/>
  <c r="A505" i="6"/>
  <c r="A7537" i="6"/>
  <c r="A6457" i="6"/>
  <c r="A4873" i="6"/>
  <c r="A2881" i="6"/>
  <c r="A1849" i="6"/>
  <c r="A1393" i="6"/>
  <c r="A6313" i="6"/>
  <c r="A3481" i="6"/>
  <c r="A1489" i="6"/>
  <c r="A8065" i="6"/>
  <c r="A5641" i="6"/>
  <c r="A3793" i="6"/>
  <c r="A217" i="6"/>
  <c r="A7945" i="6"/>
  <c r="A5353" i="6"/>
  <c r="A3721" i="6"/>
  <c r="A1297" i="6"/>
  <c r="A7849" i="6"/>
  <c r="A5257" i="6"/>
  <c r="A3529" i="6"/>
  <c r="A1105" i="6"/>
  <c r="A7897" i="6"/>
  <c r="A5185" i="6"/>
  <c r="A2593" i="6"/>
  <c r="A169" i="6"/>
  <c r="A7801" i="6"/>
  <c r="A5065" i="6"/>
  <c r="A2305" i="6"/>
  <c r="A1153" i="6"/>
  <c r="A7441" i="6"/>
  <c r="A5929" i="6"/>
  <c r="A3289" i="6"/>
  <c r="A913" i="6"/>
  <c r="A8041" i="6"/>
  <c r="A6337" i="6"/>
  <c r="A5113" i="6"/>
  <c r="A3433" i="6"/>
  <c r="A1945" i="6"/>
  <c r="A8209" i="6"/>
  <c r="A6865" i="6"/>
  <c r="A5545" i="6"/>
  <c r="A3193" i="6"/>
  <c r="A2377" i="6"/>
  <c r="A1177" i="6"/>
  <c r="A7561" i="6"/>
  <c r="A6169" i="6"/>
  <c r="A4129" i="6"/>
  <c r="A3625" i="6"/>
  <c r="A2161" i="6"/>
  <c r="A433" i="6"/>
  <c r="A6049" i="6"/>
  <c r="A3889" i="6"/>
  <c r="A1345" i="6"/>
  <c r="A8233" i="6"/>
  <c r="A4609" i="6"/>
  <c r="A2209" i="6"/>
  <c r="A793" i="6"/>
  <c r="A7633" i="6"/>
  <c r="A5593" i="6"/>
  <c r="A3697" i="6"/>
  <c r="A145" i="6"/>
  <c r="A8401" i="6"/>
  <c r="A5497" i="6"/>
  <c r="A3601" i="6"/>
  <c r="A97" i="6"/>
  <c r="A7225" i="6"/>
  <c r="A4921" i="6"/>
  <c r="A1729" i="6"/>
  <c r="A49" i="6"/>
  <c r="A7129" i="6"/>
  <c r="A4825" i="6"/>
  <c r="A1513" i="6"/>
  <c r="A25" i="6"/>
  <c r="A7729" i="6"/>
  <c r="A4969" i="6"/>
  <c r="A2281" i="6"/>
  <c r="A841" i="6"/>
  <c r="A7825" i="6"/>
  <c r="A5833" i="6"/>
  <c r="A4297" i="6"/>
  <c r="A3985" i="6"/>
  <c r="A1273" i="6"/>
  <c r="A8305" i="6"/>
  <c r="A6481" i="6"/>
  <c r="A4753" i="6"/>
  <c r="A4057" i="6"/>
  <c r="A2809" i="6"/>
  <c r="A577" i="6"/>
  <c r="A7681" i="6"/>
  <c r="A6145" i="6"/>
  <c r="A4633" i="6"/>
  <c r="A3217" i="6"/>
  <c r="A1537" i="6"/>
  <c r="A8257" i="6"/>
  <c r="A5569" i="6"/>
  <c r="A2569" i="6"/>
  <c r="A1369" i="6"/>
  <c r="A7465" i="6"/>
  <c r="A4417" i="6"/>
  <c r="A2473" i="6"/>
  <c r="A7993" i="6"/>
  <c r="A6913" i="6"/>
  <c r="A4249" i="6"/>
  <c r="A2113" i="6"/>
  <c r="A553" i="6"/>
  <c r="A7873" i="6"/>
  <c r="A5209" i="6"/>
  <c r="A1921" i="6"/>
  <c r="A7969" i="6"/>
  <c r="A7153" i="6"/>
  <c r="A4801" i="6"/>
  <c r="A1801" i="6"/>
  <c r="A7201" i="6"/>
  <c r="A7057" i="6"/>
  <c r="A4777" i="6"/>
  <c r="A1705" i="6"/>
  <c r="A6361" i="6"/>
  <c r="A7081" i="6"/>
  <c r="A4513" i="6"/>
  <c r="A1417" i="6"/>
  <c r="A7753" i="6"/>
  <c r="A7177" i="6"/>
  <c r="A5905" i="6"/>
  <c r="A4993" i="6"/>
  <c r="A2425" i="6"/>
  <c r="A457" i="6"/>
  <c r="A7657" i="6"/>
  <c r="A6793" i="6"/>
  <c r="A4945" i="6"/>
  <c r="A3025" i="6"/>
  <c r="A1969" i="6"/>
  <c r="A265" i="6"/>
  <c r="A7273" i="6"/>
  <c r="A5977" i="6"/>
  <c r="A5161" i="6"/>
  <c r="A2761" i="6"/>
  <c r="A649" i="6"/>
  <c r="A8281" i="6"/>
  <c r="A5713" i="6"/>
  <c r="A3049" i="6"/>
  <c r="A361" i="6"/>
  <c r="A6889" i="6"/>
  <c r="A4201" i="6"/>
  <c r="A2617" i="6"/>
  <c r="A6577" i="6"/>
  <c r="A7345" i="6"/>
  <c r="A4225" i="6"/>
  <c r="A2401" i="6"/>
  <c r="A7321" i="6"/>
  <c r="A7249" i="6"/>
  <c r="A5137" i="6"/>
  <c r="A2329" i="6"/>
  <c r="A6217" i="6"/>
  <c r="A6601" i="6"/>
  <c r="A5089" i="6"/>
  <c r="A1873" i="6"/>
  <c r="A5281" i="6"/>
  <c r="A6553" i="6"/>
  <c r="A4897" i="6"/>
  <c r="A1777" i="6"/>
  <c r="A5041" i="6"/>
  <c r="A6961" i="6"/>
  <c r="A4681" i="6"/>
  <c r="A2977" i="6"/>
  <c r="A5401" i="6"/>
  <c r="A7297" i="6"/>
  <c r="A5305" i="6"/>
  <c r="A4273" i="6"/>
  <c r="A2017" i="6"/>
  <c r="A721" i="6"/>
  <c r="A7705" i="6"/>
  <c r="A6241" i="6"/>
  <c r="A4321" i="6"/>
  <c r="A3817" i="6"/>
  <c r="A2521" i="6"/>
  <c r="A673" i="6"/>
  <c r="A7393" i="6"/>
  <c r="A5449" i="6"/>
  <c r="A4393" i="6"/>
  <c r="A2185" i="6"/>
  <c r="A865" i="6"/>
  <c r="A7417" i="6"/>
  <c r="A4705" i="6"/>
  <c r="A2257" i="6"/>
  <c r="A817" i="6"/>
  <c r="A6817" i="6"/>
  <c r="A4465" i="6"/>
  <c r="A2689" i="6"/>
  <c r="A6001" i="6"/>
  <c r="A7609" i="6"/>
  <c r="A4105" i="6"/>
  <c r="A2353" i="6"/>
  <c r="A5017" i="6"/>
  <c r="A6721" i="6"/>
  <c r="A4081" i="6"/>
  <c r="A2137" i="6"/>
  <c r="A3865" i="6"/>
  <c r="A6769" i="6"/>
  <c r="A3937" i="6"/>
  <c r="A1681" i="6"/>
  <c r="A3409" i="6"/>
  <c r="A6673" i="6"/>
  <c r="A3913" i="6"/>
  <c r="A1657" i="6"/>
  <c r="A3073" i="6"/>
  <c r="A6529" i="6"/>
  <c r="A4849" i="6"/>
  <c r="A1441" i="6"/>
  <c r="A2953" i="6"/>
  <c r="F4561" i="6"/>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c r="P320" i="2" s="1"/>
  <c r="P7323" i="6"/>
  <c r="P311" i="2" s="1"/>
  <c r="P7563" i="6"/>
  <c r="P321" i="2" s="1"/>
  <c r="P7371" i="6"/>
  <c r="P313" i="2" s="1"/>
  <c r="P7467" i="6"/>
  <c r="P317" i="2" s="1"/>
  <c r="P7299" i="6"/>
  <c r="P310" i="2" s="1"/>
  <c r="P7395" i="6"/>
  <c r="P314" i="2" s="1"/>
  <c r="P7347" i="6"/>
  <c r="P312" i="2" s="1"/>
  <c r="P7515" i="6"/>
  <c r="P319"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O7491" i="6" l="1"/>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AC89" i="3" l="1"/>
  <c r="AC221" i="3"/>
  <c r="AC29" i="3"/>
  <c r="AC288" i="3"/>
  <c r="P228" i="3"/>
  <c r="O228" i="3" s="1"/>
  <c r="P184" i="3"/>
  <c r="AC184" i="3" s="1"/>
  <c r="P63" i="3"/>
  <c r="O63" i="3" s="1"/>
  <c r="P353" i="3"/>
  <c r="Q353" i="3" s="1"/>
  <c r="P104" i="3"/>
  <c r="AC104" i="3" s="1"/>
  <c r="P75" i="3"/>
  <c r="P186" i="3"/>
  <c r="AC186" i="3" s="1"/>
  <c r="P22" i="3"/>
  <c r="AC22" i="3" s="1"/>
  <c r="P244" i="3"/>
  <c r="Q244" i="3" s="1"/>
  <c r="P220" i="3"/>
  <c r="AC220" i="3" s="1"/>
  <c r="P116" i="3"/>
  <c r="AC116" i="3" s="1"/>
  <c r="P188" i="3"/>
  <c r="AC188" i="3" s="1"/>
  <c r="P190" i="3"/>
  <c r="AC190" i="3" s="1"/>
  <c r="P12" i="3"/>
  <c r="AC12" i="3" s="1"/>
  <c r="P264" i="3"/>
  <c r="Q264" i="3" s="1"/>
  <c r="P78" i="3"/>
  <c r="AC78" i="3" s="1"/>
  <c r="AC255" i="3"/>
  <c r="AC214" i="3"/>
  <c r="P54" i="3"/>
  <c r="AC54" i="3" s="1"/>
  <c r="O78" i="3"/>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207" i="3"/>
  <c r="AC198" i="3"/>
  <c r="AC34" i="3"/>
  <c r="AC79" i="3"/>
  <c r="AC265" i="3"/>
  <c r="AC111" i="3"/>
  <c r="AC236" i="3"/>
  <c r="AC217"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U350" i="2"/>
  <c r="Q349" i="3"/>
  <c r="U223" i="2"/>
  <c r="Q222" i="3"/>
  <c r="U67" i="2"/>
  <c r="Q66" i="3"/>
  <c r="U54" i="2"/>
  <c r="Q53" i="3"/>
  <c r="U140" i="2"/>
  <c r="Q139" i="3"/>
  <c r="U22" i="2"/>
  <c r="Q21" i="3"/>
  <c r="Q75" i="3"/>
  <c r="U11" i="2"/>
  <c r="U298" i="2"/>
  <c r="Q297" i="3"/>
  <c r="U348" i="2"/>
  <c r="Q347" i="3"/>
  <c r="U166" i="2"/>
  <c r="Q165" i="3"/>
  <c r="U179" i="2"/>
  <c r="Q178" i="3"/>
  <c r="V178" i="3" s="1" a="1"/>
  <c r="V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U30" i="2"/>
  <c r="Q29" i="3"/>
  <c r="U209" i="2"/>
  <c r="Q208" i="3"/>
  <c r="U113" i="2"/>
  <c r="Q112" i="3"/>
  <c r="U290" i="2"/>
  <c r="Q289" i="3"/>
  <c r="U239" i="2"/>
  <c r="Q238" i="3"/>
  <c r="U126" i="2"/>
  <c r="Q125" i="3"/>
  <c r="U162" i="2"/>
  <c r="U273" i="2"/>
  <c r="Q272" i="3"/>
  <c r="U296" i="2"/>
  <c r="Q295" i="3"/>
  <c r="U57" i="2"/>
  <c r="Q56" i="3"/>
  <c r="U45" i="2"/>
  <c r="Q44" i="3"/>
  <c r="U216" i="2"/>
  <c r="Q215" i="3"/>
  <c r="U345" i="2"/>
  <c r="U117" i="2"/>
  <c r="Q116" i="3"/>
  <c r="U262" i="2"/>
  <c r="Q261" i="3"/>
  <c r="U293" i="2"/>
  <c r="Q292" i="3"/>
  <c r="U182" i="2"/>
  <c r="Q181" i="3"/>
  <c r="U21" i="2"/>
  <c r="Q20" i="3"/>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U318" i="2"/>
  <c r="Q317" i="3"/>
  <c r="U70" i="2"/>
  <c r="Q69" i="3"/>
  <c r="U125" i="2"/>
  <c r="Q124" i="3"/>
  <c r="U149" i="2"/>
  <c r="Q148" i="3"/>
  <c r="U153" i="2"/>
  <c r="Q152" i="3"/>
  <c r="U289" i="2"/>
  <c r="Q288" i="3"/>
  <c r="U313" i="2"/>
  <c r="Q312" i="3"/>
  <c r="U171" i="2"/>
  <c r="Q170" i="3"/>
  <c r="U333" i="2"/>
  <c r="Q332" i="3"/>
  <c r="U291" i="2"/>
  <c r="Q290" i="3"/>
  <c r="U208" i="2"/>
  <c r="Q207" i="3"/>
  <c r="U180" i="2"/>
  <c r="Q179" i="3"/>
  <c r="U217" i="2"/>
  <c r="Q216" i="3"/>
  <c r="U260" i="2"/>
  <c r="Q259" i="3"/>
  <c r="U195" i="2"/>
  <c r="Q194" i="3"/>
  <c r="U62" i="2"/>
  <c r="Q61" i="3"/>
  <c r="Q253" i="3"/>
  <c r="U107" i="2"/>
  <c r="Q106" i="3"/>
  <c r="U51" i="2"/>
  <c r="U346" i="2"/>
  <c r="Q345" i="3"/>
  <c r="V345" i="3" s="1" a="1"/>
  <c r="V345" i="3" s="1"/>
  <c r="U248" i="2"/>
  <c r="Q247" i="3"/>
  <c r="U14" i="2"/>
  <c r="Q13" i="3"/>
  <c r="U343" i="2"/>
  <c r="Q342" i="3"/>
  <c r="U233" i="2"/>
  <c r="Q232" i="3"/>
  <c r="U170" i="2"/>
  <c r="Q169" i="3"/>
  <c r="U154" i="2"/>
  <c r="Q153" i="3"/>
  <c r="U271" i="2"/>
  <c r="Q270" i="3"/>
  <c r="U91" i="2"/>
  <c r="Q90" i="3"/>
  <c r="V90" i="3" s="1" a="1"/>
  <c r="V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AE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AE345" i="3" l="1"/>
  <c r="AE178" i="3"/>
  <c r="V272" i="3" a="1"/>
  <c r="V272" i="3" s="1"/>
  <c r="AE272" i="3" s="1"/>
  <c r="Q115" i="3"/>
  <c r="V20" i="3" a="1"/>
  <c r="V20" i="3" s="1"/>
  <c r="AE20" i="3" s="1"/>
  <c r="AE100" i="3"/>
  <c r="V160" i="3" a="1"/>
  <c r="V160" i="3" s="1"/>
  <c r="AE160" i="3" s="1"/>
  <c r="V61" i="3" a="1"/>
  <c r="V61" i="3" s="1"/>
  <c r="AE61" i="3" s="1"/>
  <c r="V300" i="3" a="1"/>
  <c r="V300" i="3" s="1"/>
  <c r="AE300" i="3" s="1"/>
  <c r="V170" i="3" a="1"/>
  <c r="V170" i="3" s="1"/>
  <c r="AE170" i="3" s="1"/>
  <c r="V65" i="3" a="1"/>
  <c r="V65" i="3" s="1"/>
  <c r="AE65" i="3" s="1"/>
  <c r="V48" i="3" a="1"/>
  <c r="V48" i="3" s="1"/>
  <c r="AE48" i="3" s="1"/>
  <c r="Q188" i="3"/>
  <c r="AE90" i="3"/>
  <c r="O188" i="3"/>
  <c r="V273" i="3" a="1"/>
  <c r="V273" i="3" s="1"/>
  <c r="AE273" i="3" s="1"/>
  <c r="V98" i="3" a="1"/>
  <c r="V98" i="3" s="1"/>
  <c r="AE98" i="3" s="1"/>
  <c r="V315" i="3" a="1"/>
  <c r="V315" i="3" s="1"/>
  <c r="AE315" i="3" s="1"/>
  <c r="V85" i="3" a="1"/>
  <c r="V85" i="3" s="1"/>
  <c r="AE85" i="3" s="1"/>
  <c r="V102" i="3" a="1"/>
  <c r="V102" i="3" s="1"/>
  <c r="AE102" i="3" s="1"/>
  <c r="V342" i="3" a="1"/>
  <c r="V342" i="3" s="1"/>
  <c r="AE342" i="3" s="1"/>
  <c r="O104" i="3"/>
  <c r="V104" i="3" s="1" a="1"/>
  <c r="V104" i="3" s="1"/>
  <c r="AE104" i="3" s="1"/>
  <c r="V324" i="3" a="1"/>
  <c r="V324" i="3" s="1"/>
  <c r="AE324" i="3" s="1"/>
  <c r="V93" i="3" a="1"/>
  <c r="V93" i="3" s="1"/>
  <c r="AE93" i="3" s="1"/>
  <c r="V259" i="3" a="1"/>
  <c r="V259" i="3" s="1"/>
  <c r="AE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AE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AE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AE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AE200" i="3" s="1"/>
  <c r="V333" i="3" a="1"/>
  <c r="V333" i="3" s="1"/>
  <c r="AE333" i="3" s="1"/>
  <c r="V56" i="3" a="1"/>
  <c r="V56" i="3" s="1"/>
  <c r="AE56" i="3" s="1"/>
  <c r="V29" i="3" a="1"/>
  <c r="V29" i="3" s="1"/>
  <c r="AE29" i="3" s="1"/>
  <c r="V221" i="3" a="1"/>
  <c r="V221" i="3" s="1"/>
  <c r="AE221" i="3" s="1"/>
  <c r="V64" i="3" a="1"/>
  <c r="V64" i="3" s="1"/>
  <c r="AE64" i="3" s="1"/>
  <c r="V108" i="3" a="1"/>
  <c r="V108" i="3" s="1"/>
  <c r="AE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184" i="3" a="1"/>
  <c r="V184" i="3" s="1"/>
  <c r="AE184"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V182" i="3" a="1"/>
  <c r="V182" i="3" s="1"/>
  <c r="AE182" i="3" s="1"/>
  <c r="O54" i="3"/>
  <c r="O353" i="3"/>
  <c r="V353" i="3" s="1" a="1"/>
  <c r="V353" i="3" s="1"/>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63" i="3" a="1"/>
  <c r="V63" i="3" s="1"/>
  <c r="V18" i="3" a="1"/>
  <c r="V18" i="3" s="1"/>
  <c r="AE18" i="3" s="1"/>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Q228" i="3"/>
  <c r="V228" i="3" s="1" a="1"/>
  <c r="V228" i="3" s="1"/>
  <c r="V302" i="3" a="1"/>
  <c r="V302" i="3" s="1"/>
  <c r="AE302" i="3" s="1"/>
  <c r="V291" i="3" a="1"/>
  <c r="V291" i="3" s="1"/>
  <c r="AE291" i="3" s="1"/>
  <c r="Q78" i="3"/>
  <c r="W78" i="3" s="1"/>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V337" i="3" a="1"/>
  <c r="V337" i="3" s="1"/>
  <c r="AE337" i="3" s="1"/>
  <c r="V84" i="3" a="1"/>
  <c r="V84" i="3" s="1"/>
  <c r="AE84" i="3" s="1"/>
  <c r="V122" i="3" a="1"/>
  <c r="V122" i="3" s="1"/>
  <c r="AE122" i="3" s="1"/>
  <c r="V167" i="3" a="1"/>
  <c r="V167" i="3" s="1"/>
  <c r="AE167" i="3" s="1"/>
  <c r="V240" i="3" a="1"/>
  <c r="V240" i="3" s="1"/>
  <c r="AE240" i="3" s="1"/>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AE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W35" i="3"/>
  <c r="W131" i="3"/>
  <c r="W107" i="3"/>
  <c r="W118" i="3"/>
  <c r="W112" i="3"/>
  <c r="W119" i="3"/>
  <c r="W276" i="3"/>
  <c r="Q168" i="3"/>
  <c r="W168" i="3" s="1"/>
  <c r="W306" i="3"/>
  <c r="W232" i="3"/>
  <c r="W263" i="3"/>
  <c r="W124" i="3"/>
  <c r="Q268" i="3"/>
  <c r="W268" i="3" s="1"/>
  <c r="Q50" i="3"/>
  <c r="W50" i="3" s="1"/>
  <c r="W224" i="3"/>
  <c r="W139" i="3"/>
  <c r="W308" i="3"/>
  <c r="W204" i="3"/>
  <c r="W225" i="3"/>
  <c r="W299" i="3"/>
  <c r="W137" i="3"/>
  <c r="W266" i="3"/>
  <c r="W147" i="3"/>
  <c r="W238" i="3"/>
  <c r="W325" i="3"/>
  <c r="W335" i="3"/>
  <c r="W240" i="3"/>
  <c r="W104" i="3"/>
  <c r="Q201" i="3"/>
  <c r="V201" i="3" s="1" a="1"/>
  <c r="V201" i="3" s="1"/>
  <c r="W179" i="3"/>
  <c r="W343" i="3"/>
  <c r="W117" i="3"/>
  <c r="Q42" i="3"/>
  <c r="V42" i="3" s="1" a="1"/>
  <c r="V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W265" i="3"/>
  <c r="O189" i="3"/>
  <c r="V189" i="3" s="1" a="1"/>
  <c r="V189" i="3" s="1"/>
  <c r="AE189" i="3" s="1"/>
  <c r="W83" i="3"/>
  <c r="W122" i="3"/>
  <c r="O260" i="3"/>
  <c r="V260" i="3" s="1" a="1"/>
  <c r="V260" i="3" s="1"/>
  <c r="W197" i="3"/>
  <c r="W327" i="3"/>
  <c r="Q257" i="3"/>
  <c r="W257" i="3" s="1"/>
  <c r="Q226" i="3"/>
  <c r="V226" i="3" s="1" a="1"/>
  <c r="V226" i="3" s="1"/>
  <c r="W178" i="3"/>
  <c r="Q242" i="3"/>
  <c r="Q46" i="3"/>
  <c r="W46" i="3" s="1"/>
  <c r="Q58" i="3"/>
  <c r="V58" i="3" s="1" a="1"/>
  <c r="V58" i="3" s="1"/>
  <c r="AE58" i="3" s="1"/>
  <c r="Q250" i="3"/>
  <c r="W250" i="3" s="1"/>
  <c r="Q14" i="3"/>
  <c r="W14" i="3" s="1"/>
  <c r="Q11" i="3"/>
  <c r="V11" i="3" s="1" a="1"/>
  <c r="V11" i="3" s="1"/>
  <c r="AE11" i="3" s="1"/>
  <c r="Q227" i="3"/>
  <c r="W227" i="3" s="1"/>
  <c r="Q172" i="3"/>
  <c r="W172" i="3" s="1"/>
  <c r="W185" i="3"/>
  <c r="Q141" i="3"/>
  <c r="W141" i="3" s="1"/>
  <c r="Q45" i="3"/>
  <c r="V45" i="3" s="1" a="1"/>
  <c r="V45" i="3" s="1"/>
  <c r="Q243" i="3"/>
  <c r="W243" i="3" s="1"/>
  <c r="Q219" i="3"/>
  <c r="V219" i="3" s="1" a="1"/>
  <c r="V219" i="3" s="1"/>
  <c r="Q267" i="3"/>
  <c r="V267" i="3" s="1" a="1"/>
  <c r="V267" i="3" s="1"/>
  <c r="AE267" i="3" s="1"/>
  <c r="W288" i="3"/>
  <c r="W105" i="3"/>
  <c r="W347" i="3"/>
  <c r="W153" i="3"/>
  <c r="W15" i="3"/>
  <c r="AE16" i="2"/>
  <c r="W252" i="3"/>
  <c r="W75" i="3"/>
  <c r="W237" i="3"/>
  <c r="W21" i="3"/>
  <c r="AD13" i="2"/>
  <c r="AD14" i="2" s="1"/>
  <c r="AD15" i="2" s="1"/>
  <c r="AD16" i="2" s="1"/>
  <c r="W162" i="3"/>
  <c r="W350" i="3"/>
  <c r="W297" i="3"/>
  <c r="W121" i="3"/>
  <c r="W218" i="3"/>
  <c r="W275" i="3"/>
  <c r="W348" i="3"/>
  <c r="W256"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219" i="3" l="1"/>
  <c r="AE51" i="3"/>
  <c r="V188" i="3" a="1"/>
  <c r="V188" i="3" s="1"/>
  <c r="AE188" i="3" s="1"/>
  <c r="AE264" i="3"/>
  <c r="W264" i="3"/>
  <c r="AE136" i="3"/>
  <c r="W188" i="3"/>
  <c r="AE42" i="3"/>
  <c r="AE235" i="3"/>
  <c r="AE173" i="3"/>
  <c r="AE9" i="3"/>
  <c r="AE352" i="3"/>
  <c r="AE228" i="3"/>
  <c r="AE205" i="3"/>
  <c r="AE45" i="3"/>
  <c r="AE201" i="3"/>
  <c r="AE73" i="3"/>
  <c r="AE161" i="3"/>
  <c r="AE7" i="3"/>
  <c r="AE226" i="3"/>
  <c r="AE344" i="3"/>
  <c r="AE260" i="3"/>
  <c r="AE244" i="3"/>
  <c r="AE63" i="3"/>
  <c r="AE353" i="3"/>
  <c r="V187" i="3" a="1"/>
  <c r="V187" i="3" s="1"/>
  <c r="AE187" i="3" s="1"/>
  <c r="V220" i="3" a="1"/>
  <c r="V220" i="3" s="1"/>
  <c r="AE220" i="3" s="1"/>
  <c r="W244" i="3"/>
  <c r="W220" i="3"/>
  <c r="W186" i="3"/>
  <c r="V54" i="3" a="1"/>
  <c r="V54" i="3" s="1"/>
  <c r="AE54" i="3" s="1"/>
  <c r="W228" i="3"/>
  <c r="V250" i="3" a="1"/>
  <c r="V250" i="3" s="1"/>
  <c r="AE250" i="3" s="1"/>
  <c r="W353" i="3"/>
  <c r="W54" i="3"/>
  <c r="V190" i="3" a="1"/>
  <c r="V190" i="3" s="1"/>
  <c r="AE190" i="3" s="1"/>
  <c r="V172" i="3" a="1"/>
  <c r="V172" i="3" s="1"/>
  <c r="AE172" i="3" s="1"/>
  <c r="V78" i="3" a="1"/>
  <c r="V78" i="3" s="1"/>
  <c r="AE78" i="3" s="1"/>
  <c r="V227" i="3" a="1"/>
  <c r="V227" i="3" s="1"/>
  <c r="AE227" i="3" s="1"/>
  <c r="W74" i="3"/>
  <c r="V74" i="3" a="1"/>
  <c r="V74" i="3" s="1"/>
  <c r="AE74" i="3" s="1"/>
  <c r="V257" i="3" a="1"/>
  <c r="V257" i="3" s="1"/>
  <c r="AE257" i="3" s="1"/>
  <c r="V10" i="3" a="1"/>
  <c r="V10" i="3" s="1"/>
  <c r="AE10" i="3" s="1"/>
  <c r="W115" i="3"/>
  <c r="W127" i="3"/>
  <c r="V127" i="3" a="1"/>
  <c r="V127" i="3" s="1"/>
  <c r="AE127" i="3" s="1"/>
  <c r="V241" i="3" a="1"/>
  <c r="V241" i="3" s="1"/>
  <c r="AE241" i="3" s="1"/>
  <c r="V268" i="3" a="1"/>
  <c r="V268" i="3" s="1"/>
  <c r="AE268" i="3" s="1"/>
  <c r="V168" i="3" a="1"/>
  <c r="V168" i="3" s="1"/>
  <c r="AE168" i="3" s="1"/>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188" i="2" l="1"/>
  <c r="V221" i="2"/>
  <c r="V55" i="2"/>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<sst xmlns="http://schemas.openxmlformats.org/spreadsheetml/2006/main" count="4767" uniqueCount="149">
  <si>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</si>
  <si>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</si>
  <si>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</si>
  <si>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</si>
  <si>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</si>
  <si>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</si>
  <si>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</si>
  <si>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</si>
  <si>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</si>
  <si>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</si>
  <si>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</si>
  <si>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</si>
  <si>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</si>
  <si>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</si>
  <si>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</si>
  <si>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</si>
  <si>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</si>
  <si>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</si>
  <si>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</si>
  <si>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</si>
  <si>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</si>
  <si>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</si>
  <si>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</si>
  <si>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</si>
  <si>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</si>
  <si>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</si>
  <si>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</si>
  <si>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</si>
  <si>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</si>
  <si>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</si>
  <si>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</si>
  <si>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</si>
  <si>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</si>
  <si>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</si>
  <si>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</si>
  <si>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</si>
  <si>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</si>
  <si>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</si>
  <si>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</si>
  <si>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</si>
  <si>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</si>
  <si>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</si>
  <si>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</si>
  <si>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</si>
  <si>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</si>
  <si>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</si>
  <si>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</si>
  <si>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</si>
  <si>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</si>
  <si>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</si>
  <si>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</si>
  <si>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</si>
  <si>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</si>
  <si>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</si>
  <si>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</si>
  <si>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</si>
  <si>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</si>
  <si>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</si>
  <si>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</si>
  <si>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</si>
  <si>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</si>
  <si>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</si>
  <si>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</si>
  <si>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</si>
  <si>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</si>
  <si>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</si>
  <si>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</si>
  <si>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</si>
  <si>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</si>
  <si>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</si>
  <si>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</si>
  <si>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</si>
  <si>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</si>
  <si>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</si>
  <si>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</si>
  <si>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</si>
  <si>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</si>
  <si>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</si>
  <si>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</si>
  <si>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</si>
  <si>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</si>
  <si>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</si>
  <si>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</si>
  <si>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</si>
  <si>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</si>
  <si>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</si>
  <si>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</si>
  <si>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</si>
  <si>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</si>
  <si>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</si>
  <si>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</si>
  <si>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</si>
  <si>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</si>
  <si>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</si>
  <si>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</si>
  <si>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</si>
  <si>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</si>
  <si>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</si>
  <si>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</si>
  <si>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</si>
  <si>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</si>
  <si>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</si>
  <si>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</si>
  <si>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</si>
  <si>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</si>
  <si>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</si>
  <si>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</si>
  <si>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</si>
  <si>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</si>
  <si>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</si>
  <si>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</si>
  <si>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</si>
  <si>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</si>
  <si>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</si>
  <si>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</si>
  <si>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</si>
  <si>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Enhancing Score assignment</t>
  </si>
  <si>
    <t>Default Enhancing Score assignment</t>
  </si>
  <si>
    <t>Default Neutral Score assignment</t>
  </si>
  <si>
    <t>Rheostat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</si>
  <si>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</si>
  <si>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</si>
  <si>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</si>
  <si>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</si>
  <si>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</si>
  <si>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</si>
  <si>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</si>
  <si>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</si>
  <si>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</si>
  <si>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</si>
  <si>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</si>
  <si>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</si>
  <si>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</si>
  <si>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</si>
  <si>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</si>
  <si>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</si>
  <si>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Score assignment</t>
  </si>
  <si>
    <t>This worksheet is a good place to keep track of why and how the values were chosen for WT and "dead", as well as any other analysis parameters.</t>
  </si>
  <si>
    <t>the WT aa</t>
  </si>
  <si>
    <t xml:space="preserve">could go in </t>
  </si>
  <si>
    <t>column A</t>
  </si>
  <si>
    <t>subsitution</t>
  </si>
  <si>
    <t>for each</t>
  </si>
  <si>
    <t>Measured Value</t>
  </si>
  <si>
    <t>Backgroud signal ("Dead" value)</t>
  </si>
  <si>
    <t>Neutral bin size precedence</t>
  </si>
  <si>
    <t>Neutral bin size with WT error</t>
  </si>
  <si>
    <t>Default Rheostat Score assignment</t>
  </si>
  <si>
    <t>Rheostat/toggle bin width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</si>
</sst>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9">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14" fillId="0" borderId="0" xfId="0" applyFont="1" applyAlignment="1">
      <alignment wrapText="1"/>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
                <c:pt idx="0">
                  <c:v>#NUM!</c:v>
                </c:pt>
              </c:strCache>
            </c:strRef>
          </c:cat>
          <c:val>
            <c:numRef>
              <c:f>'Bin Analysis'!$I$6:$I$21</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
                <c:pt idx="0">
                  <c:v>#NUM!</c:v>
                </c:pt>
              </c:strCache>
            </c:strRef>
          </c:cat>
          <c:val>
            <c:numRef>
              <c:f>'Bin Analysis'!$C$6:$C$25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
                <c:pt idx="0">
                  <c:v>#NUM!</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190500</xdr:rowOff>
    </xdr:from>
    <xdr:to>
      <xdr:col>14</xdr:col>
      <xdr:colOff>476707</xdr:colOff>
      <xdr:row>139</xdr:row>
      <xdr:rowOff>29881</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0"/>
          <a:ext cx="11758789" cy="26838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2026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("dead") protein values as well as the adjacent bins.  Using the weighted scores allows those positions with strong and consistent rheostat behavior to be more easily identified compared to those that cluster near wild type or dead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&gt;&gt;Moderate rheostat: Substitutions have non-neutral outcomes, but the set of substitutions samples less than half of the possible range AND the average outcome is closer to WT than to the "dead" end of the range.</a:t>
          </a:r>
          <a:r>
            <a:rPr kumimoji="0" lang="en-US" sz="1200" b="0" i="0" u="none" strike="noStrike" kern="0" cap="none" spc="0" normalizeH="0" baseline="0" noProof="0">
              <a:ln>
                <a:noFill/>
              </a:ln>
              <a:solidFill>
                <a:prstClr val="black"/>
              </a:solidFill>
              <a:effectLst/>
              <a:uLnTx/>
              <a:uFillTx/>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Swint-Kruse, L., T. A. Martin, B. M. Page, T. Wu, P. M. Gerhart, L. L. Dougherty, Q. Tang, D. J. Parente, B. R. Mosier, L. E. Bantis, and A. W. Fenton. 2021. 'Rheostat functional outcomes occur when substitutions are introduced at nonconserved positions that diverge with speciation', </a:t>
          </a:r>
          <a:r>
            <a:rPr kumimoji="0" lang="en-US" sz="1200" b="0" i="1" u="none" strike="noStrike" kern="0" cap="none" spc="0" normalizeH="0" baseline="0" noProof="0">
              <a:ln>
                <a:noFill/>
              </a:ln>
              <a:solidFill>
                <a:prstClr val="black"/>
              </a:solidFill>
              <a:effectLst/>
              <a:uLnTx/>
              <a:uFillTx/>
              <a:latin typeface="+mn-lt"/>
              <a:ea typeface="+mn-ea"/>
              <a:cs typeface="+mn-cs"/>
            </a:rPr>
            <a:t>Protein Sci, 30: 1833-53.</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kumimoji="0" lang="en-US" sz="1200" b="0" i="0" u="sng" strike="noStrike" kern="0" cap="none" spc="0" normalizeH="0" baseline="0" noProof="0">
              <a:ln>
                <a:noFill/>
              </a:ln>
              <a:solidFill>
                <a:srgbClr val="FF0000"/>
              </a:solidFill>
              <a:effectLst/>
              <a:uLnTx/>
              <a:uFillTx/>
              <a:latin typeface="+mn-lt"/>
              <a:ea typeface="+mn-ea"/>
              <a:cs typeface="+mn-cs"/>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Hodges, A. M., A. W. Fenton, L. L. Dougherty, A. C. Overholt, and L. Swint-Kruse. 2018. 'RheoScale: A tool to aggregate and quantify experimentally determined substitution outcomes for multiple variants at individual protein positions', </a:t>
          </a:r>
          <a:r>
            <a:rPr kumimoji="0" lang="en-US" sz="1200" b="0" i="1" u="none" strike="noStrike" kern="0" cap="none" spc="0" normalizeH="0" baseline="0" noProof="0">
              <a:ln>
                <a:noFill/>
              </a:ln>
              <a:solidFill>
                <a:prstClr val="black"/>
              </a:solidFill>
              <a:effectLst/>
              <a:uLnTx/>
              <a:uFillTx/>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Sreenivasan, S., Fontes, J. D., and Swint-Kruse, L. 2025. 'Dissecting the effects of single amino acid substitutions in SARS-CoV-2 Mpro', </a:t>
          </a:r>
          <a:r>
            <a:rPr kumimoji="0" lang="en-US" sz="1200" b="0" i="1" u="none" strike="noStrike" kern="0" cap="none" spc="0" normalizeH="0" baseline="0" noProof="0">
              <a:ln>
                <a:noFill/>
              </a:ln>
              <a:solidFill>
                <a:prstClr val="black"/>
              </a:solidFill>
              <a:effectLst/>
              <a:uLnTx/>
              <a:uFillTx/>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abSelected="1" zoomScale="85" zoomScaleNormal="85"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zoomScale="64" zoomScaleNormal="70" workbookViewId="0">
      <selection activeCell="G20" sqref="G20"/>
    </sheetView>
  </sheetViews>
  <sheetFormatPr defaultColWidth="11" defaultRowHeight="15.75" x14ac:dyDescent="0.25"/>
  <cols>
    <col min="1" max="1" width="13.375" customWidth="1"/>
    <col min="2" max="2" width="11" customWidth="1"/>
    <col min="4" max="4" width="14.625" customWidth="1"/>
    <col min="9" max="9" width="54.5" customWidth="1"/>
    <col min="10" max="10" width="9.375" customWidth="1"/>
    <col min="11" max="11" width="11.875" bestFit="1" customWidth="1"/>
    <col min="12" max="12" width="10.375" customWidth="1"/>
    <col min="13" max="13" width="14.375" customWidth="1"/>
    <col min="14" max="14" width="9.5" bestFit="1" customWidth="1"/>
    <col min="15" max="15" width="15.875" customWidth="1"/>
    <col min="16" max="16" width="19.125" bestFit="1" customWidth="1"/>
    <col min="17" max="17" width="17" bestFit="1" customWidth="1"/>
    <col min="20" max="20" width="11" style="64"/>
    <col min="21" max="21" width="17.25" style="64" bestFit="1" customWidth="1"/>
    <col min="22" max="22" width="16.5" customWidth="1"/>
    <col min="23" max="23" width="13.75" bestFit="1" customWidth="1"/>
  </cols>
  <sheetData>
    <row r="1" spans="1:32" ht="16.5" thickBot="1" x14ac:dyDescent="0.3">
      <c r="T1" s="79"/>
      <c r="U1" s="79"/>
    </row>
    <row r="2" spans="1:32" ht="16.5" thickBot="1" x14ac:dyDescent="0.3">
      <c r="A2" s="38" t="s">
        <v>68</v>
      </c>
      <c r="B2" s="83"/>
      <c r="C2" s="84"/>
      <c r="D2" s="84"/>
      <c r="E2" s="84"/>
      <c r="F2" s="85"/>
      <c r="T2" s="79"/>
      <c r="U2" s="79"/>
    </row>
    <row r="3" spans="1:32" ht="16.5" thickBot="1" x14ac:dyDescent="0.3">
      <c r="T3" s="79"/>
      <c r="U3" s="79"/>
      <c r="V3" s="14"/>
      <c r="X3" s="14"/>
      <c r="Y3" s="14"/>
    </row>
    <row r="4" spans="1:32" ht="33.75" thickBot="1" x14ac:dyDescent="0.4">
      <c r="B4" s="38" t="s">
        <v>0</v>
      </c>
      <c r="C4" s="38" t="s">
        <v>1</v>
      </c>
      <c r="D4" s="81" t="s">
        <v>143</v>
      </c>
      <c r="E4" s="38" t="s">
        <v>3</v>
      </c>
      <c r="G4" s="38" t="s">
        <v>4</v>
      </c>
      <c r="I4" s="39" t="s">
        <v>62</v>
      </c>
      <c r="J4" s="1" t="s">
        <v>58</v>
      </c>
      <c r="L4" s="3"/>
      <c r="M4" s="4"/>
      <c r="N4" s="82" t="s">
        <v>49</v>
      </c>
      <c r="O4" s="82"/>
      <c r="P4" s="82"/>
      <c r="Q4" s="82"/>
      <c r="R4" s="82"/>
      <c r="S4" s="4"/>
      <c r="T4" s="80"/>
      <c r="U4" s="80"/>
      <c r="V4" s="5"/>
    </row>
    <row r="5" spans="1:32" ht="16.5" thickBot="1" x14ac:dyDescent="0.3">
      <c r="A5" s="11" t="s">
        <v>5</v>
      </c>
      <c r="B5" s="11" t="s">
        <v>6</v>
      </c>
      <c r="C5" s="11" t="s">
        <v>6</v>
      </c>
      <c r="D5" s="53"/>
      <c r="E5" s="54"/>
      <c r="L5" s="61" t="s">
        <v>0</v>
      </c>
      <c r="M5" s="62" t="s">
        <v>61</v>
      </c>
      <c r="N5" s="62" t="s">
        <v>105</v>
      </c>
      <c r="O5" s="62" t="s">
        <v>50</v>
      </c>
      <c r="P5" s="62" t="s">
        <v>51</v>
      </c>
      <c r="Q5" s="62" t="s">
        <v>52</v>
      </c>
      <c r="R5" s="62" t="s">
        <v>53</v>
      </c>
      <c r="S5" s="62" t="s">
        <v>70</v>
      </c>
      <c r="T5" s="63" t="s">
        <v>109</v>
      </c>
      <c r="U5" s="63" t="s">
        <v>110</v>
      </c>
      <c r="V5" s="74" t="s">
        <v>114</v>
      </c>
      <c r="AA5" s="2" t="s">
        <v>105</v>
      </c>
      <c r="AB5" s="45" t="str">
        <f>O5</f>
        <v>Neutral</v>
      </c>
      <c r="AC5" s="45" t="str">
        <f>P5</f>
        <v>Unweighted rheostat</v>
      </c>
      <c r="AD5" s="45" t="str">
        <f>Q5</f>
        <v>Weighted rheostat</v>
      </c>
      <c r="AE5" s="45" t="str">
        <f>R5</f>
        <v>Toggle</v>
      </c>
      <c r="AF5" s="45" t="s">
        <v>70</v>
      </c>
    </row>
    <row r="6" spans="1:32" ht="16.5" thickBot="1" x14ac:dyDescent="0.3">
      <c r="A6" s="31" t="s">
        <v>66</v>
      </c>
      <c r="B6" s="17">
        <v>45</v>
      </c>
      <c r="C6" s="44" t="s">
        <v>9</v>
      </c>
      <c r="D6" s="17">
        <v>0.56299999999999994</v>
      </c>
      <c r="E6" s="17">
        <v>3.3999999999999998E-3</v>
      </c>
      <c r="I6" s="38" t="s">
        <v>27</v>
      </c>
      <c r="L6" s="65" t="s">
        <v>26</v>
      </c>
      <c r="M6" s="66" t="b">
        <f>INDEX('Bin Analysis'!$C$3:$S$505,MATCH($L6,'Bin Analysis'!$B$3:$B$505,0),MATCH(M$5,'Bin Analysis'!$C$2:$S$2,0))</f>
        <v>0</v>
      </c>
      <c r="N6" s="67">
        <f>INDEX('Bin Analysis'!$C$3:$S$505,MATCH($L6,'Bin Analysis'!$B$3:$B$505,0),MATCH(N$5,'Bin Analysis'!$C$2:$S$2,0))</f>
        <v>0</v>
      </c>
      <c r="O6" s="67" t="e">
        <f>INDEX('Bin Analysis'!$C$3:$S$505,MATCH($L6,'Bin Analysis'!$B$3:$B$505,0),MATCH(O$5,'Bin Analysis'!$C$2:$S$2,0))</f>
        <v>#N/A</v>
      </c>
      <c r="P6" s="67" t="e">
        <f>INDEX('Bin Analysis'!$C$3:$S$505,MATCH($L6,'Bin Analysis'!$B$3:$B$505,0),MATCH(P$5,'Bin Analysis'!$C$2:$S$2,0))</f>
        <v>#N/A</v>
      </c>
      <c r="Q6" s="67" t="e">
        <f>INDEX('Bin Analysis'!$C$3:$S$505,MATCH($L6,'Bin Analysis'!$B$3:$B$505,0),MATCH(Q$5,'Bin Analysis'!$C$2:$S$2,0))</f>
        <v>#N/A</v>
      </c>
      <c r="R6" s="67" t="e">
        <f>INDEX('Bin Analysis'!$C$3:$S$505,MATCH($L6,'Bin Analysis'!$B$3:$B$505,0),MATCH(R$5,'Bin Analysis'!$C$2:$S$2,0))</f>
        <v>#N/A</v>
      </c>
      <c r="S6" s="67" t="e">
        <f>INDEX('Bin Analysis'!$C$3:$S$505,MATCH($L6,'Bin Analysis'!$B$3:$B$505,0),MATCH(S$5,'Bin Analysis'!$C$2:$S$2,0))</f>
        <v>#N/A</v>
      </c>
      <c r="T6" s="67" t="str">
        <f>Assignments!K5</f>
        <v/>
      </c>
      <c r="U6" s="67">
        <f>Assignments!L5</f>
        <v>0</v>
      </c>
      <c r="V6" s="75"/>
      <c r="Z6" t="s">
        <v>86</v>
      </c>
      <c r="AA6" s="14">
        <f>COUNTIF(N$7:N$427,"&lt;0.1")</f>
        <v>0</v>
      </c>
      <c r="AB6" s="14">
        <f>COUNTIF(O$7:O$427,"&lt;0.1")</f>
        <v>0</v>
      </c>
      <c r="AC6" s="14">
        <f>COUNTIF(P$7:P$427,"&lt;0.1")</f>
        <v>0</v>
      </c>
      <c r="AD6" s="14">
        <f>COUNTIF(Q$7:Q$427,"&lt;0.1")</f>
        <v>0</v>
      </c>
      <c r="AE6" s="14">
        <f>COUNTIF(R$7:R$427,"&lt;0.1")</f>
        <v>0</v>
      </c>
      <c r="AF6" s="46">
        <f>COUNTIF(S$7:S$427,"=yes")</f>
        <v>0</v>
      </c>
    </row>
    <row r="7" spans="1:32" x14ac:dyDescent="0.25">
      <c r="A7" t="s">
        <v>138</v>
      </c>
      <c r="B7" s="51"/>
      <c r="C7" s="4"/>
      <c r="D7" s="4"/>
      <c r="E7" s="5"/>
      <c r="I7" t="s">
        <v>14</v>
      </c>
      <c r="J7">
        <f>IF($J$4="yes",10^('Data Transformation'!R3),'Data Transformation'!R3)</f>
        <v>1</v>
      </c>
      <c r="L7" s="68" t="str">
        <f t="shared" ref="L7:L70" si="0">$G8</f>
        <v xml:space="preserve"> </v>
      </c>
      <c r="M7" s="69" t="str">
        <f>IF(L7=" "," ",(IF($L7&gt;0,INDEX('Bin Analysis'!$C$3:$S$10110,MATCH($L7,'Bin Analysis'!$L$3:$L$10110,0),MATCH(M$5,'Bin Analysis'!$C$2:$S$2,0))," ")))</f>
        <v xml:space="preserve"> </v>
      </c>
      <c r="N7" s="70" t="str">
        <f>IF($L7=" "," ",(IF($M7=FALSE," ",(IF($M7&gt;0,INDEX('Bin Analysis'!$C$3:$S$10110,MATCH($L7,'Bin Analysis'!$L$3:$L$10110,0),MATCH(N$5,'Bin Analysis'!$C$2:$S$2,0))," ")))))</f>
        <v xml:space="preserve"> </v>
      </c>
      <c r="O7" s="70" t="str">
        <f>IF($L7=" "," ",(IF($M7=FALSE," ",(IF($M7&gt;0,INDEX('Bin Analysis'!$C$3:$S$10110,MATCH($L7,'Bin Analysis'!$L$3:$L$10110,0),MATCH(O$5,'Bin Analysis'!$C$2:$S$2,0))," ")))))</f>
        <v xml:space="preserve"> </v>
      </c>
      <c r="P7" s="70" t="str">
        <f>IF($L7=" "," ",(IF($M7=FALSE," ",(IF($M7&gt;0,INDEX('Bin Analysis'!$C$3:$S$10110,MATCH($L7,'Bin Analysis'!$L$3:$L$10110,0),MATCH(P$5,'Bin Analysis'!$C$2:$S$2,0))," ")))))</f>
        <v xml:space="preserve"> </v>
      </c>
      <c r="Q7" s="70" t="str">
        <f>IF($L7=" "," ",(IF($M7=FALSE," ",(IF($M7&gt;0,INDEX('Bin Analysis'!$C$3:$S$10110,MATCH($L7,'Bin Analysis'!$L$3:$L$10110,0),MATCH(Q$5,'Bin Analysis'!$C$2:$S$2,0))," ")))))</f>
        <v xml:space="preserve"> </v>
      </c>
      <c r="R7" s="70" t="str">
        <f>IF($L7=" "," ",(IF($M7=FALSE," ",(IF($M7&gt;0,INDEX('Bin Analysis'!$C$3:$S$10110,MATCH($L7,'Bin Analysis'!$L$3:$L$10110,0),MATCH(R$5,'Bin Analysis'!$C$2:$S$2,0))," ")))))</f>
        <v xml:space="preserve"> </v>
      </c>
      <c r="S7" s="70" t="str">
        <f>IF($L7=" "," ",(IF($M7=FALSE," ",(IF($M7&gt;0,INDEX('Bin Analysis'!$C$3:$S$10110,MATCH($L7,'Bin Analysis'!$L$3:$L$10110,0),MATCH(S$5,'Bin Analysis'!$C$2:$S$2,0))," ")))))</f>
        <v xml:space="preserve"> </v>
      </c>
      <c r="T7" s="70" t="str">
        <f>Assignments!K6</f>
        <v/>
      </c>
      <c r="U7" s="70" t="str">
        <f>Assignments!L6</f>
        <v/>
      </c>
      <c r="V7" s="76" t="str">
        <f>Assignments!V6</f>
        <v/>
      </c>
      <c r="Z7" t="s">
        <v>87</v>
      </c>
      <c r="AA7" s="47">
        <f>COUNTIF(N$7:N$427,"&lt;0.2")-SUM(AA6)</f>
        <v>0</v>
      </c>
      <c r="AB7" s="47">
        <f>COUNTIF(O$7:O$427,"&lt;0.2")-SUM(AB6)</f>
        <v>0</v>
      </c>
      <c r="AC7" s="47">
        <f>COUNTIF(P$7:P$427,"&lt;0.2")-SUM(AC6)</f>
        <v>0</v>
      </c>
      <c r="AD7" s="47">
        <f>COUNTIF(Q$7:Q$427,"&lt;0.2")-SUM(AD6)</f>
        <v>0</v>
      </c>
      <c r="AE7" s="47">
        <f>COUNTIF(R$7:R$427,"&lt;0.2")-SUM(AE6)</f>
        <v>0</v>
      </c>
    </row>
    <row r="8" spans="1:32" x14ac:dyDescent="0.25">
      <c r="A8" t="s">
        <v>142</v>
      </c>
      <c r="B8" s="52"/>
      <c r="E8" s="7"/>
      <c r="G8" s="20" t="str">
        <f>IFERROR('Data Transformation'!M6," ")</f>
        <v xml:space="preserve"> </v>
      </c>
      <c r="I8" t="s">
        <v>15</v>
      </c>
      <c r="J8">
        <f>IF($J$4="yes",10^('Data Transformation'!R4),'Data Transformation'!R4)</f>
        <v>1</v>
      </c>
      <c r="L8" s="68" t="str">
        <f t="shared" si="0"/>
        <v xml:space="preserve"> </v>
      </c>
      <c r="M8" s="69" t="str">
        <f>IF(L8=" "," ",(IF($L8&gt;0,INDEX('Bin Analysis'!$C$3:$S$10110,MATCH($L8,'Bin Analysis'!$L$3:$L$10110,0),MATCH(M$5,'Bin Analysis'!$C$2:$S$2,0))," ")))</f>
        <v xml:space="preserve"> </v>
      </c>
      <c r="N8" s="70" t="str">
        <f>IF($L8=" "," ",(IF($M8=FALSE," ",(IF($M8&gt;0,INDEX('Bin Analysis'!$C$3:$S$10110,MATCH($L8,'Bin Analysis'!$L$3:$L$10110,0),MATCH(N$5,'Bin Analysis'!$C$2:$S$2,0))," ")))))</f>
        <v xml:space="preserve"> </v>
      </c>
      <c r="O8" s="70" t="str">
        <f>IF($L8=" "," ",(IF($M8=FALSE," ",(IF($M8&gt;0,INDEX('Bin Analysis'!$C$3:$S$10110,MATCH($L8,'Bin Analysis'!$L$3:$L$10110,0),MATCH(O$5,'Bin Analysis'!$C$2:$S$2,0))," ")))))</f>
        <v xml:space="preserve"> </v>
      </c>
      <c r="P8" s="70" t="str">
        <f>IF($L8=" "," ",(IF($M8=FALSE," ",(IF($M8&gt;0,INDEX('Bin Analysis'!$C$3:$S$10110,MATCH($L8,'Bin Analysis'!$L$3:$L$10110,0),MATCH(P$5,'Bin Analysis'!$C$2:$S$2,0))," ")))))</f>
        <v xml:space="preserve"> </v>
      </c>
      <c r="Q8" s="70" t="str">
        <f>IF($L8=" "," ",(IF($M8=FALSE," ",(IF($M8&gt;0,INDEX('Bin Analysis'!$C$3:$S$10110,MATCH($L8,'Bin Analysis'!$L$3:$L$10110,0),MATCH(Q$5,'Bin Analysis'!$C$2:$S$2,0))," ")))))</f>
        <v xml:space="preserve"> </v>
      </c>
      <c r="R8" s="70" t="str">
        <f>IF($L8=" "," ",(IF($M8=FALSE," ",(IF($M8&gt;0,INDEX('Bin Analysis'!$C$3:$S$10110,MATCH($L8,'Bin Analysis'!$L$3:$L$10110,0),MATCH(R$5,'Bin Analysis'!$C$2:$S$2,0))," ")))))</f>
        <v xml:space="preserve"> </v>
      </c>
      <c r="S8" s="70" t="str">
        <f>IF($L8=" "," ",(IF($M8=FALSE," ",(IF($M8&gt;0,INDEX('Bin Analysis'!$C$3:$S$10110,MATCH($L8,'Bin Analysis'!$L$3:$L$10110,0),MATCH(S$5,'Bin Analysis'!$C$2:$S$2,0))," ")))))</f>
        <v xml:space="preserve"> </v>
      </c>
      <c r="T8" s="70" t="str">
        <f>Assignments!K7</f>
        <v/>
      </c>
      <c r="U8" s="70" t="str">
        <f>Assignments!L7</f>
        <v/>
      </c>
      <c r="V8" s="76" t="str">
        <f>Assignments!V7</f>
        <v/>
      </c>
      <c r="Z8" t="s">
        <v>88</v>
      </c>
      <c r="AA8" s="47">
        <f>COUNTIF(N$7:N$427,"&lt;0.3")-SUM(AA6:AA7)</f>
        <v>0</v>
      </c>
      <c r="AB8" s="47">
        <f>COUNTIF(O$7:O$427,"&lt;0.3")-SUM(AB6:AB7)</f>
        <v>0</v>
      </c>
      <c r="AC8" s="47">
        <f>COUNTIF(P$7:P$427,"&lt;0.3")-SUM(AC6:AC7)</f>
        <v>0</v>
      </c>
      <c r="AD8" s="47">
        <f>COUNTIF(Q$7:Q$427,"&lt;0.3")-SUM(AD6:AD7)</f>
        <v>0</v>
      </c>
      <c r="AE8" s="47">
        <f>COUNTIF(R$7:R$427,"&lt;0.3")-SUM(AE6:AE7)</f>
        <v>0</v>
      </c>
    </row>
    <row r="9" spans="1:32" x14ac:dyDescent="0.25">
      <c r="A9" t="s">
        <v>141</v>
      </c>
      <c r="B9" s="52"/>
      <c r="E9" s="7"/>
      <c r="G9" s="40" t="str">
        <f>IFERROR('Data Transformation'!M7," ")</f>
        <v xml:space="preserve"> </v>
      </c>
      <c r="L9" s="68" t="str">
        <f t="shared" si="0"/>
        <v xml:space="preserve"> </v>
      </c>
      <c r="M9" s="69" t="str">
        <f>IF(L9=" "," ",(IF($L9&gt;0,INDEX('Bin Analysis'!$C$3:$S$10110,MATCH($L9,'Bin Analysis'!$L$3:$L$10110,0),MATCH(M$5,'Bin Analysis'!$C$2:$S$2,0))," ")))</f>
        <v xml:space="preserve"> </v>
      </c>
      <c r="N9" s="70" t="str">
        <f>IF($L9=" "," ",(IF($M9=FALSE," ",(IF($M9&gt;0,INDEX('Bin Analysis'!$C$3:$S$10110,MATCH($L9,'Bin Analysis'!$L$3:$L$10110,0),MATCH(N$5,'Bin Analysis'!$C$2:$S$2,0))," ")))))</f>
        <v xml:space="preserve"> </v>
      </c>
      <c r="O9" s="70" t="str">
        <f>IF($L9=" "," ",(IF($M9=FALSE," ",(IF($M9&gt;0,INDEX('Bin Analysis'!$C$3:$S$10110,MATCH($L9,'Bin Analysis'!$L$3:$L$10110,0),MATCH(O$5,'Bin Analysis'!$C$2:$S$2,0))," ")))))</f>
        <v xml:space="preserve"> </v>
      </c>
      <c r="P9" s="70" t="str">
        <f>IF($L9=" "," ",(IF($M9=FALSE," ",(IF($M9&gt;0,INDEX('Bin Analysis'!$C$3:$S$10110,MATCH($L9,'Bin Analysis'!$L$3:$L$10110,0),MATCH(P$5,'Bin Analysis'!$C$2:$S$2,0))," ")))))</f>
        <v xml:space="preserve"> </v>
      </c>
      <c r="Q9" s="70" t="str">
        <f>IF($L9=" "," ",(IF($M9=FALSE," ",(IF($M9&gt;0,INDEX('Bin Analysis'!$C$3:$S$10110,MATCH($L9,'Bin Analysis'!$L$3:$L$10110,0),MATCH(Q$5,'Bin Analysis'!$C$2:$S$2,0))," ")))))</f>
        <v xml:space="preserve"> </v>
      </c>
      <c r="R9" s="70" t="str">
        <f>IF($L9=" "," ",(IF($M9=FALSE," ",(IF($M9&gt;0,INDEX('Bin Analysis'!$C$3:$S$10110,MATCH($L9,'Bin Analysis'!$L$3:$L$10110,0),MATCH(R$5,'Bin Analysis'!$C$2:$S$2,0))," ")))))</f>
        <v xml:space="preserve"> </v>
      </c>
      <c r="S9" s="70" t="str">
        <f>IF($L9=" "," ",(IF($M9=FALSE," ",(IF($M9&gt;0,INDEX('Bin Analysis'!$C$3:$S$10110,MATCH($L9,'Bin Analysis'!$L$3:$L$10110,0),MATCH(S$5,'Bin Analysis'!$C$2:$S$2,0))," ")))))</f>
        <v xml:space="preserve"> </v>
      </c>
      <c r="T9" s="70" t="str">
        <f>Assignments!K8</f>
        <v/>
      </c>
      <c r="U9" s="70" t="str">
        <f>Assignments!L8</f>
        <v/>
      </c>
      <c r="V9" s="76" t="str">
        <f>Assignments!V8</f>
        <v/>
      </c>
      <c r="Z9" t="s">
        <v>89</v>
      </c>
      <c r="AA9" s="47">
        <f>COUNTIF(N$7:N$427,"&lt;0.4")-SUM(AA6:AA8)</f>
        <v>0</v>
      </c>
      <c r="AB9" s="47">
        <f>COUNTIF(O$7:O$427,"&lt;0.4")-SUM(AB6:AB8)</f>
        <v>0</v>
      </c>
      <c r="AC9" s="47">
        <f>COUNTIF(P$7:P$427,"&lt;0.4")-SUM(AC6:AC8)</f>
        <v>0</v>
      </c>
      <c r="AD9" s="47">
        <f>COUNTIF(Q$7:Q$427,"&lt;0.4")-SUM(AD6:AD8)</f>
        <v>0</v>
      </c>
      <c r="AE9" s="47">
        <f>COUNTIF(R$7:R$427,"&lt;0.4")-SUM(AE6:AE8)</f>
        <v>0</v>
      </c>
    </row>
    <row r="10" spans="1:32" ht="16.5" thickBot="1" x14ac:dyDescent="0.3">
      <c r="A10" t="s">
        <v>139</v>
      </c>
      <c r="B10" s="52"/>
      <c r="E10" s="7"/>
      <c r="G10" s="40" t="str">
        <f>IFERROR('Data Transformation'!M8," ")</f>
        <v xml:space="preserve"> </v>
      </c>
      <c r="I10" s="38" t="s">
        <v>63</v>
      </c>
      <c r="L10" s="68" t="str">
        <f t="shared" si="0"/>
        <v xml:space="preserve"> </v>
      </c>
      <c r="M10" s="69" t="str">
        <f>IF(L10=" "," ",(IF($L10&gt;0,INDEX('Bin Analysis'!$C$3:$S$10110,MATCH($L10,'Bin Analysis'!$L$3:$L$10110,0),MATCH(M$5,'Bin Analysis'!$C$2:$S$2,0))," ")))</f>
        <v xml:space="preserve"> </v>
      </c>
      <c r="N10" s="70" t="str">
        <f>IF($L10=" "," ",(IF($M10=FALSE," ",(IF($M10&gt;0,INDEX('Bin Analysis'!$C$3:$S$10110,MATCH($L10,'Bin Analysis'!$L$3:$L$10110,0),MATCH(N$5,'Bin Analysis'!$C$2:$S$2,0))," ")))))</f>
        <v xml:space="preserve"> </v>
      </c>
      <c r="O10" s="70" t="str">
        <f>IF($L10=" "," ",(IF($M10=FALSE," ",(IF($M10&gt;0,INDEX('Bin Analysis'!$C$3:$S$10110,MATCH($L10,'Bin Analysis'!$L$3:$L$10110,0),MATCH(O$5,'Bin Analysis'!$C$2:$S$2,0))," ")))))</f>
        <v xml:space="preserve"> </v>
      </c>
      <c r="P10" s="70" t="str">
        <f>IF($L10=" "," ",(IF($M10=FALSE," ",(IF($M10&gt;0,INDEX('Bin Analysis'!$C$3:$S$10110,MATCH($L10,'Bin Analysis'!$L$3:$L$10110,0),MATCH(P$5,'Bin Analysis'!$C$2:$S$2,0))," ")))))</f>
        <v xml:space="preserve"> </v>
      </c>
      <c r="Q10" s="70" t="str">
        <f>IF($L10=" "," ",(IF($M10=FALSE," ",(IF($M10&gt;0,INDEX('Bin Analysis'!$C$3:$S$10110,MATCH($L10,'Bin Analysis'!$L$3:$L$10110,0),MATCH(Q$5,'Bin Analysis'!$C$2:$S$2,0))," ")))))</f>
        <v xml:space="preserve"> </v>
      </c>
      <c r="R10" s="70" t="str">
        <f>IF($L10=" "," ",(IF($M10=FALSE," ",(IF($M10&gt;0,INDEX('Bin Analysis'!$C$3:$S$10110,MATCH($L10,'Bin Analysis'!$L$3:$L$10110,0),MATCH(R$5,'Bin Analysis'!$C$2:$S$2,0))," ")))))</f>
        <v xml:space="preserve"> </v>
      </c>
      <c r="S10" s="70" t="str">
        <f>IF($L10=" "," ",(IF($M10=FALSE," ",(IF($M10&gt;0,INDEX('Bin Analysis'!$C$3:$S$10110,MATCH($L10,'Bin Analysis'!$L$3:$L$10110,0),MATCH(S$5,'Bin Analysis'!$C$2:$S$2,0))," ")))))</f>
        <v xml:space="preserve"> </v>
      </c>
      <c r="T10" s="70" t="str">
        <f>Assignments!K9</f>
        <v/>
      </c>
      <c r="U10" s="70" t="str">
        <f>Assignments!L9</f>
        <v/>
      </c>
      <c r="V10" s="76" t="str">
        <f>Assignments!V9</f>
        <v/>
      </c>
      <c r="Z10" t="s">
        <v>90</v>
      </c>
      <c r="AA10" s="47">
        <f>COUNTIF(N$7:N$427,"&lt;0.5")-SUM(AA6:AA9)</f>
        <v>0</v>
      </c>
      <c r="AB10" s="47">
        <f>COUNTIF(O$7:O$427,"&lt;0.5")-SUM(AB6:AB9)</f>
        <v>0</v>
      </c>
      <c r="AC10" s="47">
        <f>COUNTIF(P$7:P$427,"&lt;0.5")-SUM(AC6:AC9)</f>
        <v>0</v>
      </c>
      <c r="AD10" s="47">
        <f>COUNTIF(Q$7:Q$427,"&lt;0.5")-SUM(AD6:AD9)</f>
        <v>0</v>
      </c>
      <c r="AE10" s="47">
        <f>COUNTIF(R$7:R$427,"&lt;0.5")-SUM(AE6:AE9)</f>
        <v>0</v>
      </c>
    </row>
    <row r="11" spans="1:32" ht="16.5" thickBot="1" x14ac:dyDescent="0.3">
      <c r="A11" t="s">
        <v>140</v>
      </c>
      <c r="B11" s="52"/>
      <c r="E11" s="7"/>
      <c r="G11" s="40" t="str">
        <f>IFERROR('Data Transformation'!M9," ")</f>
        <v xml:space="preserve"> </v>
      </c>
      <c r="I11" t="s">
        <v>14</v>
      </c>
      <c r="J11" s="1"/>
      <c r="L11" s="68" t="str">
        <f t="shared" si="0"/>
        <v xml:space="preserve"> </v>
      </c>
      <c r="M11" s="69" t="str">
        <f>IF(L11=" "," ",(IF($L11&gt;0,INDEX('Bin Analysis'!$C$3:$S$10110,MATCH($L11,'Bin Analysis'!$L$3:$L$10110,0),MATCH(M$5,'Bin Analysis'!$C$2:$S$2,0))," ")))</f>
        <v xml:space="preserve"> </v>
      </c>
      <c r="N11" s="70" t="str">
        <f>IF($L11=" "," ",(IF($M11=FALSE," ",(IF($M11&gt;0,INDEX('Bin Analysis'!$C$3:$S$10110,MATCH($L11,'Bin Analysis'!$L$3:$L$10110,0),MATCH(N$5,'Bin Analysis'!$C$2:$S$2,0))," ")))))</f>
        <v xml:space="preserve"> </v>
      </c>
      <c r="O11" s="70" t="str">
        <f>IF($L11=" "," ",(IF($M11=FALSE," ",(IF($M11&gt;0,INDEX('Bin Analysis'!$C$3:$S$10110,MATCH($L11,'Bin Analysis'!$L$3:$L$10110,0),MATCH(O$5,'Bin Analysis'!$C$2:$S$2,0))," ")))))</f>
        <v xml:space="preserve"> </v>
      </c>
      <c r="P11" s="70" t="str">
        <f>IF($L11=" "," ",(IF($M11=FALSE," ",(IF($M11&gt;0,INDEX('Bin Analysis'!$C$3:$S$10110,MATCH($L11,'Bin Analysis'!$L$3:$L$10110,0),MATCH(P$5,'Bin Analysis'!$C$2:$S$2,0))," ")))))</f>
        <v xml:space="preserve"> </v>
      </c>
      <c r="Q11" s="70" t="str">
        <f>IF($L11=" "," ",(IF($M11=FALSE," ",(IF($M11&gt;0,INDEX('Bin Analysis'!$C$3:$S$10110,MATCH($L11,'Bin Analysis'!$L$3:$L$10110,0),MATCH(Q$5,'Bin Analysis'!$C$2:$S$2,0))," ")))))</f>
        <v xml:space="preserve"> </v>
      </c>
      <c r="R11" s="70" t="str">
        <f>IF($L11=" "," ",(IF($M11=FALSE," ",(IF($M11&gt;0,INDEX('Bin Analysis'!$C$3:$S$10110,MATCH($L11,'Bin Analysis'!$L$3:$L$10110,0),MATCH(R$5,'Bin Analysis'!$C$2:$S$2,0))," ")))))</f>
        <v xml:space="preserve"> </v>
      </c>
      <c r="S11" s="70" t="str">
        <f>IF($L11=" "," ",(IF($M11=FALSE," ",(IF($M11&gt;0,INDEX('Bin Analysis'!$C$3:$S$10110,MATCH($L11,'Bin Analysis'!$L$3:$L$10110,0),MATCH(S$5,'Bin Analysis'!$C$2:$S$2,0))," ")))))</f>
        <v xml:space="preserve"> </v>
      </c>
      <c r="T11" s="70" t="str">
        <f>Assignments!K10</f>
        <v/>
      </c>
      <c r="U11" s="70" t="str">
        <f>Assignments!L10</f>
        <v/>
      </c>
      <c r="V11" s="76" t="str">
        <f>Assignments!V10</f>
        <v/>
      </c>
      <c r="Z11" t="s">
        <v>91</v>
      </c>
      <c r="AA11" s="48">
        <f>COUNTIF(N$7:N$427,"&lt;0.6")-SUM(AA6:AA10)</f>
        <v>0</v>
      </c>
      <c r="AB11" s="48">
        <f>COUNTIF(O$7:O$427,"&lt;0.6")-SUM(AB6:AB10)</f>
        <v>0</v>
      </c>
      <c r="AC11" s="48">
        <f>COUNTIF(P$7:P$427,"&lt;0.6")-SUM(AC6:AC10)</f>
        <v>0</v>
      </c>
      <c r="AD11" s="48">
        <f>COUNTIF(Q$7:Q$427,"&lt;0.6")-SUM(AD6:AD10)</f>
        <v>0</v>
      </c>
      <c r="AE11" s="47">
        <f>COUNTIF(R$7:R$427,"&lt;0.6")-SUM(AE6:AE10)</f>
        <v>0</v>
      </c>
    </row>
    <row r="12" spans="1:32" ht="16.5" thickBot="1" x14ac:dyDescent="0.3">
      <c r="B12" s="52"/>
      <c r="E12" s="7"/>
      <c r="G12" s="40" t="str">
        <f>IFERROR('Data Transformation'!M10," ")</f>
        <v xml:space="preserve"> </v>
      </c>
      <c r="I12" t="s">
        <v>15</v>
      </c>
      <c r="J12" s="1"/>
      <c r="L12" s="68" t="str">
        <f t="shared" si="0"/>
        <v xml:space="preserve"> </v>
      </c>
      <c r="M12" s="69" t="str">
        <f>IF(L12=" "," ",(IF($L12&gt;0,INDEX('Bin Analysis'!$C$3:$S$10110,MATCH($L12,'Bin Analysis'!$L$3:$L$10110,0),MATCH(M$5,'Bin Analysis'!$C$2:$S$2,0))," ")))</f>
        <v xml:space="preserve"> </v>
      </c>
      <c r="N12" s="70" t="str">
        <f>IF($L12=" "," ",(IF($M12=FALSE," ",(IF($M12&gt;0,INDEX('Bin Analysis'!$C$3:$S$10110,MATCH($L12,'Bin Analysis'!$L$3:$L$10110,0),MATCH(N$5,'Bin Analysis'!$C$2:$S$2,0))," ")))))</f>
        <v xml:space="preserve"> </v>
      </c>
      <c r="O12" s="70" t="str">
        <f>IF($L12=" "," ",(IF($M12=FALSE," ",(IF($M12&gt;0,INDEX('Bin Analysis'!$C$3:$S$10110,MATCH($L12,'Bin Analysis'!$L$3:$L$10110,0),MATCH(O$5,'Bin Analysis'!$C$2:$S$2,0))," ")))))</f>
        <v xml:space="preserve"> </v>
      </c>
      <c r="P12" s="70" t="str">
        <f>IF($L12=" "," ",(IF($M12=FALSE," ",(IF($M12&gt;0,INDEX('Bin Analysis'!$C$3:$S$10110,MATCH($L12,'Bin Analysis'!$L$3:$L$10110,0),MATCH(P$5,'Bin Analysis'!$C$2:$S$2,0))," ")))))</f>
        <v xml:space="preserve"> </v>
      </c>
      <c r="Q12" s="70" t="str">
        <f>IF($L12=" "," ",(IF($M12=FALSE," ",(IF($M12&gt;0,INDEX('Bin Analysis'!$C$3:$S$10110,MATCH($L12,'Bin Analysis'!$L$3:$L$10110,0),MATCH(Q$5,'Bin Analysis'!$C$2:$S$2,0))," ")))))</f>
        <v xml:space="preserve"> </v>
      </c>
      <c r="R12" s="70" t="str">
        <f>IF($L12=" "," ",(IF($M12=FALSE," ",(IF($M12&gt;0,INDEX('Bin Analysis'!$C$3:$S$10110,MATCH($L12,'Bin Analysis'!$L$3:$L$10110,0),MATCH(R$5,'Bin Analysis'!$C$2:$S$2,0))," ")))))</f>
        <v xml:space="preserve"> </v>
      </c>
      <c r="S12" s="70" t="str">
        <f>IF($L12=" "," ",(IF($M12=FALSE," ",(IF($M12&gt;0,INDEX('Bin Analysis'!$C$3:$S$10110,MATCH($L12,'Bin Analysis'!$L$3:$L$10110,0),MATCH(S$5,'Bin Analysis'!$C$2:$S$2,0))," ")))))</f>
        <v xml:space="preserve"> </v>
      </c>
      <c r="T12" s="70" t="str">
        <f>Assignments!K11</f>
        <v/>
      </c>
      <c r="U12" s="70" t="str">
        <f>Assignments!L11</f>
        <v/>
      </c>
      <c r="V12" s="76" t="str">
        <f>Assignments!V11</f>
        <v/>
      </c>
      <c r="Z12" t="s">
        <v>92</v>
      </c>
      <c r="AA12" s="48">
        <f>COUNTIF(N$7:N$427,"&lt;0.7")-SUM(AA6:AA11)</f>
        <v>0</v>
      </c>
      <c r="AB12" s="48">
        <f>COUNTIF(O$7:O$427,"&lt;0.7")-SUM(AB6:AB11)</f>
        <v>0</v>
      </c>
      <c r="AC12" s="48">
        <f>COUNTIF(P$7:P$427,"&lt;0.7")-SUM(AC6:AC11)</f>
        <v>0</v>
      </c>
      <c r="AD12" s="48">
        <f>COUNTIF(Q$7:Q$427,"&lt;0.7")-SUM(AD6:AD11)</f>
        <v>0</v>
      </c>
      <c r="AE12" s="47">
        <f>COUNTIF(R$7:R$427,"&lt;0.7")-SUM(AE6:AE11)</f>
        <v>0</v>
      </c>
    </row>
    <row r="13" spans="1:32" x14ac:dyDescent="0.25">
      <c r="B13" s="52"/>
      <c r="E13" s="7"/>
      <c r="G13" s="40" t="str">
        <f>IFERROR('Data Transformation'!M11," ")</f>
        <v xml:space="preserve"> </v>
      </c>
      <c r="I13" t="s">
        <v>29</v>
      </c>
      <c r="L13" s="68" t="str">
        <f t="shared" si="0"/>
        <v xml:space="preserve"> </v>
      </c>
      <c r="M13" s="69" t="str">
        <f>IF(L13=" "," ",(IF($L13&gt;0,INDEX('Bin Analysis'!$C$3:$S$10110,MATCH($L13,'Bin Analysis'!$L$3:$L$10110,0),MATCH(M$5,'Bin Analysis'!$C$2:$S$2,0))," ")))</f>
        <v xml:space="preserve"> </v>
      </c>
      <c r="N13" s="70" t="str">
        <f>IF($L13=" "," ",(IF($M13=FALSE," ",(IF($M13&gt;0,INDEX('Bin Analysis'!$C$3:$S$10110,MATCH($L13,'Bin Analysis'!$L$3:$L$10110,0),MATCH(N$5,'Bin Analysis'!$C$2:$S$2,0))," ")))))</f>
        <v xml:space="preserve"> </v>
      </c>
      <c r="O13" s="70" t="str">
        <f>IF($L13=" "," ",(IF($M13=FALSE," ",(IF($M13&gt;0,INDEX('Bin Analysis'!$C$3:$S$10110,MATCH($L13,'Bin Analysis'!$L$3:$L$10110,0),MATCH(O$5,'Bin Analysis'!$C$2:$S$2,0))," ")))))</f>
        <v xml:space="preserve"> </v>
      </c>
      <c r="P13" s="70" t="str">
        <f>IF($L13=" "," ",(IF($M13=FALSE," ",(IF($M13&gt;0,INDEX('Bin Analysis'!$C$3:$S$10110,MATCH($L13,'Bin Analysis'!$L$3:$L$10110,0),MATCH(P$5,'Bin Analysis'!$C$2:$S$2,0))," ")))))</f>
        <v xml:space="preserve"> </v>
      </c>
      <c r="Q13" s="70" t="str">
        <f>IF($L13=" "," ",(IF($M13=FALSE," ",(IF($M13&gt;0,INDEX('Bin Analysis'!$C$3:$S$10110,MATCH($L13,'Bin Analysis'!$L$3:$L$10110,0),MATCH(Q$5,'Bin Analysis'!$C$2:$S$2,0))," ")))))</f>
        <v xml:space="preserve"> </v>
      </c>
      <c r="R13" s="70" t="str">
        <f>IF($L13=" "," ",(IF($M13=FALSE," ",(IF($M13&gt;0,INDEX('Bin Analysis'!$C$3:$S$10110,MATCH($L13,'Bin Analysis'!$L$3:$L$10110,0),MATCH(R$5,'Bin Analysis'!$C$2:$S$2,0))," ")))))</f>
        <v xml:space="preserve"> </v>
      </c>
      <c r="S13" s="70" t="str">
        <f>IF($L13=" "," ",(IF($M13=FALSE," ",(IF($M13&gt;0,INDEX('Bin Analysis'!$C$3:$S$10110,MATCH($L13,'Bin Analysis'!$L$3:$L$10110,0),MATCH(S$5,'Bin Analysis'!$C$2:$S$2,0))," ")))))</f>
        <v xml:space="preserve"> </v>
      </c>
      <c r="T13" s="70" t="str">
        <f>Assignments!K12</f>
        <v/>
      </c>
      <c r="U13" s="70" t="str">
        <f>Assignments!L12</f>
        <v/>
      </c>
      <c r="V13" s="76" t="str">
        <f>Assignments!V12</f>
        <v/>
      </c>
      <c r="Z13" t="s">
        <v>93</v>
      </c>
      <c r="AA13" s="48">
        <f>COUNTIF(N$7:N$427,"&lt;0.8")-SUM(AA6:AA12)</f>
        <v>0</v>
      </c>
      <c r="AB13" s="48">
        <f>COUNTIF(O$7:O$427,"&lt;0.8")-SUM(AB6:AB12)</f>
        <v>0</v>
      </c>
      <c r="AC13" s="48">
        <f>COUNTIF(P$7:P$427,"&lt;0.8")-SUM(AC6:AC12)</f>
        <v>0</v>
      </c>
      <c r="AD13" s="48">
        <f>COUNTIF(Q$7:Q$427,"&lt;0.8")-SUM(AD6:AD12)</f>
        <v>0</v>
      </c>
      <c r="AE13" s="47">
        <f>COUNTIF(R$7:R$427,"&lt;0.8")-SUM(AE6:AE12)</f>
        <v>0</v>
      </c>
    </row>
    <row r="14" spans="1:32" x14ac:dyDescent="0.25">
      <c r="B14" s="52"/>
      <c r="E14" s="7"/>
      <c r="G14" s="40" t="str">
        <f>IFERROR('Data Transformation'!M12," ")</f>
        <v xml:space="preserve"> </v>
      </c>
      <c r="I14" t="s">
        <v>85</v>
      </c>
      <c r="J14">
        <f>COUNTIF(D7:D8007,"&gt;"&amp;J12)</f>
        <v>0</v>
      </c>
      <c r="L14" s="68" t="str">
        <f t="shared" si="0"/>
        <v xml:space="preserve"> </v>
      </c>
      <c r="M14" s="69" t="str">
        <f>IF(L14=" "," ",(IF($L14&gt;0,INDEX('Bin Analysis'!$C$3:$S$10110,MATCH($L14,'Bin Analysis'!$L$3:$L$10110,0),MATCH(M$5,'Bin Analysis'!$C$2:$S$2,0))," ")))</f>
        <v xml:space="preserve"> </v>
      </c>
      <c r="N14" s="70" t="str">
        <f>IF($L14=" "," ",(IF($M14=FALSE," ",(IF($M14&gt;0,INDEX('Bin Analysis'!$C$3:$S$10110,MATCH($L14,'Bin Analysis'!$L$3:$L$10110,0),MATCH(N$5,'Bin Analysis'!$C$2:$S$2,0))," ")))))</f>
        <v xml:space="preserve"> </v>
      </c>
      <c r="O14" s="70" t="str">
        <f>IF($L14=" "," ",(IF($M14=FALSE," ",(IF($M14&gt;0,INDEX('Bin Analysis'!$C$3:$S$10110,MATCH($L14,'Bin Analysis'!$L$3:$L$10110,0),MATCH(O$5,'Bin Analysis'!$C$2:$S$2,0))," ")))))</f>
        <v xml:space="preserve"> </v>
      </c>
      <c r="P14" s="70" t="str">
        <f>IF($L14=" "," ",(IF($M14=FALSE," ",(IF($M14&gt;0,INDEX('Bin Analysis'!$C$3:$S$10110,MATCH($L14,'Bin Analysis'!$L$3:$L$10110,0),MATCH(P$5,'Bin Analysis'!$C$2:$S$2,0))," ")))))</f>
        <v xml:space="preserve"> </v>
      </c>
      <c r="Q14" s="70" t="str">
        <f>IF($L14=" "," ",(IF($M14=FALSE," ",(IF($M14&gt;0,INDEX('Bin Analysis'!$C$3:$S$10110,MATCH($L14,'Bin Analysis'!$L$3:$L$10110,0),MATCH(Q$5,'Bin Analysis'!$C$2:$S$2,0))," ")))))</f>
        <v xml:space="preserve"> </v>
      </c>
      <c r="R14" s="70" t="str">
        <f>IF($L14=" "," ",(IF($M14=FALSE," ",(IF($M14&gt;0,INDEX('Bin Analysis'!$C$3:$S$10110,MATCH($L14,'Bin Analysis'!$L$3:$L$10110,0),MATCH(R$5,'Bin Analysis'!$C$2:$S$2,0))," ")))))</f>
        <v xml:space="preserve"> </v>
      </c>
      <c r="S14" s="70" t="str">
        <f>IF($L14=" "," ",(IF($M14=FALSE," ",(IF($M14&gt;0,INDEX('Bin Analysis'!$C$3:$S$10110,MATCH($L14,'Bin Analysis'!$L$3:$L$10110,0),MATCH(S$5,'Bin Analysis'!$C$2:$S$2,0))," ")))))</f>
        <v xml:space="preserve"> </v>
      </c>
      <c r="T14" s="70" t="str">
        <f>Assignments!K13</f>
        <v/>
      </c>
      <c r="U14" s="70" t="str">
        <f>Assignments!L13</f>
        <v/>
      </c>
      <c r="V14" s="76" t="str">
        <f>Assignments!V13</f>
        <v/>
      </c>
      <c r="Z14" t="s">
        <v>94</v>
      </c>
      <c r="AA14" s="49">
        <f>COUNTIF(N$7:N$427,"&lt;0.9")-SUM(AA6:AA13)</f>
        <v>0</v>
      </c>
      <c r="AB14" s="49">
        <f>COUNTIF(O$7:O$427,"&lt;0.9")-SUM(AB6:AB13)</f>
        <v>0</v>
      </c>
      <c r="AC14" s="48">
        <f>COUNTIF(P$7:P$427,"&lt;0.9")-SUM(AC6:AC13)</f>
        <v>0</v>
      </c>
      <c r="AD14" s="48">
        <f>COUNTIF(Q$7:Q$427,"&lt;0.9")-SUM(AD6:AD13)</f>
        <v>0</v>
      </c>
      <c r="AE14" s="47">
        <f>COUNTIF(R$7:R$427,"&lt;0.9")-SUM(AE6:AE13)</f>
        <v>0</v>
      </c>
    </row>
    <row r="15" spans="1:32" ht="16.5" thickBot="1" x14ac:dyDescent="0.3">
      <c r="B15" s="52"/>
      <c r="E15" s="7"/>
      <c r="G15" s="40" t="str">
        <f>IFERROR('Data Transformation'!M13," ")</f>
        <v xml:space="preserve"> </v>
      </c>
      <c r="L15" s="68" t="str">
        <f t="shared" si="0"/>
        <v xml:space="preserve"> </v>
      </c>
      <c r="M15" s="69" t="str">
        <f>IF(L15=" "," ",(IF($L15&gt;0,INDEX('Bin Analysis'!$C$3:$S$10110,MATCH($L15,'Bin Analysis'!$L$3:$L$10110,0),MATCH(M$5,'Bin Analysis'!$C$2:$S$2,0))," ")))</f>
        <v xml:space="preserve"> </v>
      </c>
      <c r="N15" s="70" t="str">
        <f>IF($L15=" "," ",(IF($M15=FALSE," ",(IF($M15&gt;0,INDEX('Bin Analysis'!$C$3:$S$10110,MATCH($L15,'Bin Analysis'!$L$3:$L$10110,0),MATCH(N$5,'Bin Analysis'!$C$2:$S$2,0))," ")))))</f>
        <v xml:space="preserve"> </v>
      </c>
      <c r="O15" s="70" t="str">
        <f>IF($L15=" "," ",(IF($M15=FALSE," ",(IF($M15&gt;0,INDEX('Bin Analysis'!$C$3:$S$10110,MATCH($L15,'Bin Analysis'!$L$3:$L$10110,0),MATCH(O$5,'Bin Analysis'!$C$2:$S$2,0))," ")))))</f>
        <v xml:space="preserve"> </v>
      </c>
      <c r="P15" s="70" t="str">
        <f>IF($L15=" "," ",(IF($M15=FALSE," ",(IF($M15&gt;0,INDEX('Bin Analysis'!$C$3:$S$10110,MATCH($L15,'Bin Analysis'!$L$3:$L$10110,0),MATCH(P$5,'Bin Analysis'!$C$2:$S$2,0))," ")))))</f>
        <v xml:space="preserve"> </v>
      </c>
      <c r="Q15" s="70" t="str">
        <f>IF($L15=" "," ",(IF($M15=FALSE," ",(IF($M15&gt;0,INDEX('Bin Analysis'!$C$3:$S$10110,MATCH($L15,'Bin Analysis'!$L$3:$L$10110,0),MATCH(Q$5,'Bin Analysis'!$C$2:$S$2,0))," ")))))</f>
        <v xml:space="preserve"> </v>
      </c>
      <c r="R15" s="70" t="str">
        <f>IF($L15=" "," ",(IF($M15=FALSE," ",(IF($M15&gt;0,INDEX('Bin Analysis'!$C$3:$S$10110,MATCH($L15,'Bin Analysis'!$L$3:$L$10110,0),MATCH(R$5,'Bin Analysis'!$C$2:$S$2,0))," ")))))</f>
        <v xml:space="preserve"> </v>
      </c>
      <c r="S15" s="70" t="str">
        <f>IF($L15=" "," ",(IF($M15=FALSE," ",(IF($M15&gt;0,INDEX('Bin Analysis'!$C$3:$S$10110,MATCH($L15,'Bin Analysis'!$L$3:$L$10110,0),MATCH(S$5,'Bin Analysis'!$C$2:$S$2,0))," ")))))</f>
        <v xml:space="preserve"> </v>
      </c>
      <c r="T15" s="70" t="str">
        <f>Assignments!K14</f>
        <v/>
      </c>
      <c r="U15" s="70" t="str">
        <f>Assignments!L14</f>
        <v/>
      </c>
      <c r="V15" s="76" t="str">
        <f>Assignments!V14</f>
        <v/>
      </c>
      <c r="Z15" t="s">
        <v>95</v>
      </c>
      <c r="AA15" s="49">
        <f>COUNTIF(N$7:N$427,"&lt;1.01")-SUM(AA6:AA14)</f>
        <v>0</v>
      </c>
      <c r="AB15" s="49">
        <f>COUNTIF(O$7:O$427,"&lt;1.01")-SUM(AB6:AB14)</f>
        <v>0</v>
      </c>
      <c r="AC15" s="48">
        <f>COUNTIF(P$7:P$427,"&lt;1.01")-SUM(AC6:AC14)</f>
        <v>0</v>
      </c>
      <c r="AD15" s="48">
        <f>COUNTIF(Q$7:Q$427,"&lt;1.01")-SUM(AD6:AD14)</f>
        <v>0</v>
      </c>
      <c r="AE15" s="47">
        <f>COUNTIF(R$7:R$427,"&lt;1.01")-SUM(AE6:AE14)</f>
        <v>0</v>
      </c>
    </row>
    <row r="16" spans="1:32" ht="16.5" thickBot="1" x14ac:dyDescent="0.3">
      <c r="B16" s="52"/>
      <c r="E16" s="7"/>
      <c r="G16" s="40" t="str">
        <f>IFERROR('Data Transformation'!M14," ")</f>
        <v xml:space="preserve"> </v>
      </c>
      <c r="I16" s="39" t="s">
        <v>144</v>
      </c>
      <c r="J16" s="1" t="s">
        <v>30</v>
      </c>
      <c r="L16" s="68" t="str">
        <f t="shared" si="0"/>
        <v xml:space="preserve"> </v>
      </c>
      <c r="M16" s="69" t="str">
        <f>IF(L16=" "," ",(IF($L16&gt;0,INDEX('Bin Analysis'!$C$3:$S$10110,MATCH($L16,'Bin Analysis'!$L$3:$L$10110,0),MATCH(M$5,'Bin Analysis'!$C$2:$S$2,0))," ")))</f>
        <v xml:space="preserve"> </v>
      </c>
      <c r="N16" s="70" t="str">
        <f>IF($L16=" "," ",(IF($M16=FALSE," ",(IF($M16&gt;0,INDEX('Bin Analysis'!$C$3:$S$10110,MATCH($L16,'Bin Analysis'!$L$3:$L$10110,0),MATCH(N$5,'Bin Analysis'!$C$2:$S$2,0))," ")))))</f>
        <v xml:space="preserve"> </v>
      </c>
      <c r="O16" s="70" t="str">
        <f>IF($L16=" "," ",(IF($M16=FALSE," ",(IF($M16&gt;0,INDEX('Bin Analysis'!$C$3:$S$10110,MATCH($L16,'Bin Analysis'!$L$3:$L$10110,0),MATCH(O$5,'Bin Analysis'!$C$2:$S$2,0))," ")))))</f>
        <v xml:space="preserve"> </v>
      </c>
      <c r="P16" s="70" t="str">
        <f>IF($L16=" "," ",(IF($M16=FALSE," ",(IF($M16&gt;0,INDEX('Bin Analysis'!$C$3:$S$10110,MATCH($L16,'Bin Analysis'!$L$3:$L$10110,0),MATCH(P$5,'Bin Analysis'!$C$2:$S$2,0))," ")))))</f>
        <v xml:space="preserve"> </v>
      </c>
      <c r="Q16" s="70" t="str">
        <f>IF($L16=" "," ",(IF($M16=FALSE," ",(IF($M16&gt;0,INDEX('Bin Analysis'!$C$3:$S$10110,MATCH($L16,'Bin Analysis'!$L$3:$L$10110,0),MATCH(Q$5,'Bin Analysis'!$C$2:$S$2,0))," ")))))</f>
        <v xml:space="preserve"> </v>
      </c>
      <c r="R16" s="70" t="str">
        <f>IF($L16=" "," ",(IF($M16=FALSE," ",(IF($M16&gt;0,INDEX('Bin Analysis'!$C$3:$S$10110,MATCH($L16,'Bin Analysis'!$L$3:$L$10110,0),MATCH(R$5,'Bin Analysis'!$C$2:$S$2,0))," ")))))</f>
        <v xml:space="preserve"> </v>
      </c>
      <c r="S16" s="70" t="str">
        <f>IF($L16=" "," ",(IF($M16=FALSE," ",(IF($M16&gt;0,INDEX('Bin Analysis'!$C$3:$S$10110,MATCH($L16,'Bin Analysis'!$L$3:$L$10110,0),MATCH(S$5,'Bin Analysis'!$C$2:$S$2,0))," ")))))</f>
        <v xml:space="preserve"> </v>
      </c>
      <c r="T16" s="70" t="str">
        <f>Assignments!K15</f>
        <v/>
      </c>
      <c r="U16" s="70" t="str">
        <f>Assignments!L15</f>
        <v/>
      </c>
      <c r="V16" s="76" t="str">
        <f>Assignments!V15</f>
        <v/>
      </c>
      <c r="Z16" t="s">
        <v>96</v>
      </c>
      <c r="AA16" s="14">
        <f>SUM(AA6:AA15)</f>
        <v>0</v>
      </c>
      <c r="AB16" s="14">
        <f>SUM(AB6:AB15)</f>
        <v>0</v>
      </c>
      <c r="AC16" s="14">
        <f t="shared" ref="AC16:AE16" si="1">SUM(AC6:AC15)</f>
        <v>0</v>
      </c>
      <c r="AD16" s="14">
        <f t="shared" si="1"/>
        <v>0</v>
      </c>
      <c r="AE16" s="14">
        <f t="shared" si="1"/>
        <v>0</v>
      </c>
    </row>
    <row r="17" spans="2:22" x14ac:dyDescent="0.25">
      <c r="B17" s="52"/>
      <c r="E17" s="7"/>
      <c r="G17" s="40" t="str">
        <f>IFERROR('Data Transformation'!M15," ")</f>
        <v xml:space="preserve"> </v>
      </c>
      <c r="J17">
        <f>IF(J16="maximum",'Data Transformation'!U9,'Data Transformation'!U8)</f>
        <v>1</v>
      </c>
      <c r="L17" s="68" t="str">
        <f t="shared" si="0"/>
        <v xml:space="preserve"> </v>
      </c>
      <c r="M17" s="69" t="str">
        <f>IF(L17=" "," ",(IF($L17&gt;0,INDEX('Bin Analysis'!$C$3:$S$10110,MATCH($L17,'Bin Analysis'!$L$3:$L$10110,0),MATCH(M$5,'Bin Analysis'!$C$2:$S$2,0))," ")))</f>
        <v xml:space="preserve"> </v>
      </c>
      <c r="N17" s="70" t="str">
        <f>IF($L17=" "," ",(IF($M17=FALSE," ",(IF($M17&gt;0,INDEX('Bin Analysis'!$C$3:$S$10110,MATCH($L17,'Bin Analysis'!$L$3:$L$10110,0),MATCH(N$5,'Bin Analysis'!$C$2:$S$2,0))," ")))))</f>
        <v xml:space="preserve"> </v>
      </c>
      <c r="O17" s="70" t="str">
        <f>IF($L17=" "," ",(IF($M17=FALSE," ",(IF($M17&gt;0,INDEX('Bin Analysis'!$C$3:$S$10110,MATCH($L17,'Bin Analysis'!$L$3:$L$10110,0),MATCH(O$5,'Bin Analysis'!$C$2:$S$2,0))," ")))))</f>
        <v xml:space="preserve"> </v>
      </c>
      <c r="P17" s="70" t="str">
        <f>IF($L17=" "," ",(IF($M17=FALSE," ",(IF($M17&gt;0,INDEX('Bin Analysis'!$C$3:$S$10110,MATCH($L17,'Bin Analysis'!$L$3:$L$10110,0),MATCH(P$5,'Bin Analysis'!$C$2:$S$2,0))," ")))))</f>
        <v xml:space="preserve"> </v>
      </c>
      <c r="Q17" s="70" t="str">
        <f>IF($L17=" "," ",(IF($M17=FALSE," ",(IF($M17&gt;0,INDEX('Bin Analysis'!$C$3:$S$10110,MATCH($L17,'Bin Analysis'!$L$3:$L$10110,0),MATCH(Q$5,'Bin Analysis'!$C$2:$S$2,0))," ")))))</f>
        <v xml:space="preserve"> </v>
      </c>
      <c r="R17" s="70" t="str">
        <f>IF($L17=" "," ",(IF($M17=FALSE," ",(IF($M17&gt;0,INDEX('Bin Analysis'!$C$3:$S$10110,MATCH($L17,'Bin Analysis'!$L$3:$L$10110,0),MATCH(R$5,'Bin Analysis'!$C$2:$S$2,0))," ")))))</f>
        <v xml:space="preserve"> </v>
      </c>
      <c r="S17" s="70" t="str">
        <f>IF($L17=" "," ",(IF($M17=FALSE," ",(IF($M17&gt;0,INDEX('Bin Analysis'!$C$3:$S$10110,MATCH($L17,'Bin Analysis'!$L$3:$L$10110,0),MATCH(S$5,'Bin Analysis'!$C$2:$S$2,0))," ")))))</f>
        <v xml:space="preserve"> </v>
      </c>
      <c r="T17" s="70" t="str">
        <f>Assignments!K16</f>
        <v/>
      </c>
      <c r="U17" s="70" t="str">
        <f>Assignments!L16</f>
        <v/>
      </c>
      <c r="V17" s="76" t="str">
        <f>Assignments!V16</f>
        <v/>
      </c>
    </row>
    <row r="18" spans="2:22" ht="16.5" thickBot="1" x14ac:dyDescent="0.3">
      <c r="B18" s="52"/>
      <c r="E18" s="7"/>
      <c r="G18" s="40" t="str">
        <f>IFERROR('Data Transformation'!M16," ")</f>
        <v xml:space="preserve"> </v>
      </c>
      <c r="L18" s="68" t="str">
        <f t="shared" si="0"/>
        <v xml:space="preserve"> </v>
      </c>
      <c r="M18" s="69" t="str">
        <f>IF(L18=" "," ",(IF($L18&gt;0,INDEX('Bin Analysis'!$C$3:$S$10110,MATCH($L18,'Bin Analysis'!$L$3:$L$10110,0),MATCH(M$5,'Bin Analysis'!$C$2:$S$2,0))," ")))</f>
        <v xml:space="preserve"> </v>
      </c>
      <c r="N18" s="70" t="str">
        <f>IF($L18=" "," ",(IF($M18=FALSE," ",(IF($M18&gt;0,INDEX('Bin Analysis'!$C$3:$S$10110,MATCH($L18,'Bin Analysis'!$L$3:$L$10110,0),MATCH(N$5,'Bin Analysis'!$C$2:$S$2,0))," ")))))</f>
        <v xml:space="preserve"> </v>
      </c>
      <c r="O18" s="70" t="str">
        <f>IF($L18=" "," ",(IF($M18=FALSE," ",(IF($M18&gt;0,INDEX('Bin Analysis'!$C$3:$S$10110,MATCH($L18,'Bin Analysis'!$L$3:$L$10110,0),MATCH(O$5,'Bin Analysis'!$C$2:$S$2,0))," ")))))</f>
        <v xml:space="preserve"> </v>
      </c>
      <c r="P18" s="70" t="str">
        <f>IF($L18=" "," ",(IF($M18=FALSE," ",(IF($M18&gt;0,INDEX('Bin Analysis'!$C$3:$S$10110,MATCH($L18,'Bin Analysis'!$L$3:$L$10110,0),MATCH(P$5,'Bin Analysis'!$C$2:$S$2,0))," ")))))</f>
        <v xml:space="preserve"> </v>
      </c>
      <c r="Q18" s="70" t="str">
        <f>IF($L18=" "," ",(IF($M18=FALSE," ",(IF($M18&gt;0,INDEX('Bin Analysis'!$C$3:$S$10110,MATCH($L18,'Bin Analysis'!$L$3:$L$10110,0),MATCH(Q$5,'Bin Analysis'!$C$2:$S$2,0))," ")))))</f>
        <v xml:space="preserve"> </v>
      </c>
      <c r="R18" s="70" t="str">
        <f>IF($L18=" "," ",(IF($M18=FALSE," ",(IF($M18&gt;0,INDEX('Bin Analysis'!$C$3:$S$10110,MATCH($L18,'Bin Analysis'!$L$3:$L$10110,0),MATCH(R$5,'Bin Analysis'!$C$2:$S$2,0))," ")))))</f>
        <v xml:space="preserve"> </v>
      </c>
      <c r="S18" s="70" t="str">
        <f>IF($L18=" "," ",(IF($M18=FALSE," ",(IF($M18&gt;0,INDEX('Bin Analysis'!$C$3:$S$10110,MATCH($L18,'Bin Analysis'!$L$3:$L$10110,0),MATCH(S$5,'Bin Analysis'!$C$2:$S$2,0))," ")))))</f>
        <v xml:space="preserve"> </v>
      </c>
      <c r="T18" s="70" t="str">
        <f>Assignments!K17</f>
        <v/>
      </c>
      <c r="U18" s="70" t="str">
        <f>Assignments!L17</f>
        <v/>
      </c>
      <c r="V18" s="76" t="str">
        <f>Assignments!V17</f>
        <v/>
      </c>
    </row>
    <row r="19" spans="2:22" ht="16.5" thickBot="1" x14ac:dyDescent="0.3">
      <c r="B19" s="52"/>
      <c r="E19" s="7"/>
      <c r="G19" s="40" t="str">
        <f>IFERROR('Data Transformation'!M17," ")</f>
        <v xml:space="preserve"> </v>
      </c>
      <c r="I19" s="38" t="s">
        <v>82</v>
      </c>
      <c r="J19" s="1"/>
      <c r="L19" s="68" t="str">
        <f t="shared" si="0"/>
        <v xml:space="preserve"> </v>
      </c>
      <c r="M19" s="69" t="str">
        <f>IF(L19=" "," ",(IF($L19&gt;0,INDEX('Bin Analysis'!$C$3:$S$10110,MATCH($L19,'Bin Analysis'!$L$3:$L$10110,0),MATCH(M$5,'Bin Analysis'!$C$2:$S$2,0))," ")))</f>
        <v xml:space="preserve"> </v>
      </c>
      <c r="N19" s="70" t="str">
        <f>IF($L19=" "," ",(IF($M19=FALSE," ",(IF($M19&gt;0,INDEX('Bin Analysis'!$C$3:$S$10110,MATCH($L19,'Bin Analysis'!$L$3:$L$10110,0),MATCH(N$5,'Bin Analysis'!$C$2:$S$2,0))," ")))))</f>
        <v xml:space="preserve"> </v>
      </c>
      <c r="O19" s="70" t="str">
        <f>IF($L19=" "," ",(IF($M19=FALSE," ",(IF($M19&gt;0,INDEX('Bin Analysis'!$C$3:$S$10110,MATCH($L19,'Bin Analysis'!$L$3:$L$10110,0),MATCH(O$5,'Bin Analysis'!$C$2:$S$2,0))," ")))))</f>
        <v xml:space="preserve"> </v>
      </c>
      <c r="P19" s="70" t="str">
        <f>IF($L19=" "," ",(IF($M19=FALSE," ",(IF($M19&gt;0,INDEX('Bin Analysis'!$C$3:$S$10110,MATCH($L19,'Bin Analysis'!$L$3:$L$10110,0),MATCH(P$5,'Bin Analysis'!$C$2:$S$2,0))," ")))))</f>
        <v xml:space="preserve"> </v>
      </c>
      <c r="Q19" s="70" t="str">
        <f>IF($L19=" "," ",(IF($M19=FALSE," ",(IF($M19&gt;0,INDEX('Bin Analysis'!$C$3:$S$10110,MATCH($L19,'Bin Analysis'!$L$3:$L$10110,0),MATCH(Q$5,'Bin Analysis'!$C$2:$S$2,0))," ")))))</f>
        <v xml:space="preserve"> </v>
      </c>
      <c r="R19" s="70" t="str">
        <f>IF($L19=" "," ",(IF($M19=FALSE," ",(IF($M19&gt;0,INDEX('Bin Analysis'!$C$3:$S$10110,MATCH($L19,'Bin Analysis'!$L$3:$L$10110,0),MATCH(R$5,'Bin Analysis'!$C$2:$S$2,0))," ")))))</f>
        <v xml:space="preserve"> </v>
      </c>
      <c r="S19" s="70" t="str">
        <f>IF($L19=" "," ",(IF($M19=FALSE," ",(IF($M19&gt;0,INDEX('Bin Analysis'!$C$3:$S$10110,MATCH($L19,'Bin Analysis'!$L$3:$L$10110,0),MATCH(S$5,'Bin Analysis'!$C$2:$S$2,0))," ")))))</f>
        <v xml:space="preserve"> </v>
      </c>
      <c r="T19" s="70" t="str">
        <f>Assignments!K18</f>
        <v/>
      </c>
      <c r="U19" s="70" t="str">
        <f>Assignments!L18</f>
        <v/>
      </c>
      <c r="V19" s="76" t="str">
        <f>Assignments!V18</f>
        <v/>
      </c>
    </row>
    <row r="20" spans="2:22" x14ac:dyDescent="0.25">
      <c r="B20" s="52"/>
      <c r="E20" s="7"/>
      <c r="G20" s="40"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68" t="str">
        <f t="shared" si="0"/>
        <v xml:space="preserve"> </v>
      </c>
      <c r="M20" s="69" t="str">
        <f>IF(L20=" "," ",(IF($L20&gt;0,INDEX('Bin Analysis'!$C$3:$S$10110,MATCH($L20,'Bin Analysis'!$L$3:$L$10110,0),MATCH(M$5,'Bin Analysis'!$C$2:$S$2,0))," ")))</f>
        <v xml:space="preserve"> </v>
      </c>
      <c r="N20" s="70" t="str">
        <f>IF($L20=" "," ",(IF($M20=FALSE," ",(IF($M20&gt;0,INDEX('Bin Analysis'!$C$3:$S$10110,MATCH($L20,'Bin Analysis'!$L$3:$L$10110,0),MATCH(N$5,'Bin Analysis'!$C$2:$S$2,0))," ")))))</f>
        <v xml:space="preserve"> </v>
      </c>
      <c r="O20" s="70" t="str">
        <f>IF($L20=" "," ",(IF($M20=FALSE," ",(IF($M20&gt;0,INDEX('Bin Analysis'!$C$3:$S$10110,MATCH($L20,'Bin Analysis'!$L$3:$L$10110,0),MATCH(O$5,'Bin Analysis'!$C$2:$S$2,0))," ")))))</f>
        <v xml:space="preserve"> </v>
      </c>
      <c r="P20" s="70" t="str">
        <f>IF($L20=" "," ",(IF($M20=FALSE," ",(IF($M20&gt;0,INDEX('Bin Analysis'!$C$3:$S$10110,MATCH($L20,'Bin Analysis'!$L$3:$L$10110,0),MATCH(P$5,'Bin Analysis'!$C$2:$S$2,0))," ")))))</f>
        <v xml:space="preserve"> </v>
      </c>
      <c r="Q20" s="70" t="str">
        <f>IF($L20=" "," ",(IF($M20=FALSE," ",(IF($M20&gt;0,INDEX('Bin Analysis'!$C$3:$S$10110,MATCH($L20,'Bin Analysis'!$L$3:$L$10110,0),MATCH(Q$5,'Bin Analysis'!$C$2:$S$2,0))," ")))))</f>
        <v xml:space="preserve"> </v>
      </c>
      <c r="R20" s="70" t="str">
        <f>IF($L20=" "," ",(IF($M20=FALSE," ",(IF($M20&gt;0,INDEX('Bin Analysis'!$C$3:$S$10110,MATCH($L20,'Bin Analysis'!$L$3:$L$10110,0),MATCH(R$5,'Bin Analysis'!$C$2:$S$2,0))," ")))))</f>
        <v xml:space="preserve"> </v>
      </c>
      <c r="S20" s="70" t="str">
        <f>IF($L20=" "," ",(IF($M20=FALSE," ",(IF($M20&gt;0,INDEX('Bin Analysis'!$C$3:$S$10110,MATCH($L20,'Bin Analysis'!$L$3:$L$10110,0),MATCH(S$5,'Bin Analysis'!$C$2:$S$2,0))," ")))))</f>
        <v xml:space="preserve"> </v>
      </c>
      <c r="T20" s="70" t="str">
        <f>Assignments!K19</f>
        <v/>
      </c>
      <c r="U20" s="70" t="str">
        <f>Assignments!L19</f>
        <v/>
      </c>
      <c r="V20" s="76" t="str">
        <f>Assignments!V19</f>
        <v/>
      </c>
    </row>
    <row r="21" spans="2:22" x14ac:dyDescent="0.25">
      <c r="B21" s="52"/>
      <c r="E21" s="7"/>
      <c r="G21" s="40" t="str">
        <f>IFERROR('Data Transformation'!M19," ")</f>
        <v xml:space="preserve"> </v>
      </c>
      <c r="L21" s="68" t="str">
        <f t="shared" si="0"/>
        <v xml:space="preserve"> </v>
      </c>
      <c r="M21" s="69" t="str">
        <f>IF(L21=" "," ",(IF($L21&gt;0,INDEX('Bin Analysis'!$C$3:$S$10110,MATCH($L21,'Bin Analysis'!$L$3:$L$10110,0),MATCH(M$5,'Bin Analysis'!$C$2:$S$2,0))," ")))</f>
        <v xml:space="preserve"> </v>
      </c>
      <c r="N21" s="70" t="str">
        <f>IF($L21=" "," ",(IF($M21=FALSE," ",(IF($M21&gt;0,INDEX('Bin Analysis'!$C$3:$S$10110,MATCH($L21,'Bin Analysis'!$L$3:$L$10110,0),MATCH(N$5,'Bin Analysis'!$C$2:$S$2,0))," ")))))</f>
        <v xml:space="preserve"> </v>
      </c>
      <c r="O21" s="70" t="str">
        <f>IF($L21=" "," ",(IF($M21=FALSE," ",(IF($M21&gt;0,INDEX('Bin Analysis'!$C$3:$S$10110,MATCH($L21,'Bin Analysis'!$L$3:$L$10110,0),MATCH(O$5,'Bin Analysis'!$C$2:$S$2,0))," ")))))</f>
        <v xml:space="preserve"> </v>
      </c>
      <c r="P21" s="70" t="str">
        <f>IF($L21=" "," ",(IF($M21=FALSE," ",(IF($M21&gt;0,INDEX('Bin Analysis'!$C$3:$S$10110,MATCH($L21,'Bin Analysis'!$L$3:$L$10110,0),MATCH(P$5,'Bin Analysis'!$C$2:$S$2,0))," ")))))</f>
        <v xml:space="preserve"> </v>
      </c>
      <c r="Q21" s="70" t="str">
        <f>IF($L21=" "," ",(IF($M21=FALSE," ",(IF($M21&gt;0,INDEX('Bin Analysis'!$C$3:$S$10110,MATCH($L21,'Bin Analysis'!$L$3:$L$10110,0),MATCH(Q$5,'Bin Analysis'!$C$2:$S$2,0))," ")))))</f>
        <v xml:space="preserve"> </v>
      </c>
      <c r="R21" s="70" t="str">
        <f>IF($L21=" "," ",(IF($M21=FALSE," ",(IF($M21&gt;0,INDEX('Bin Analysis'!$C$3:$S$10110,MATCH($L21,'Bin Analysis'!$L$3:$L$10110,0),MATCH(R$5,'Bin Analysis'!$C$2:$S$2,0))," ")))))</f>
        <v xml:space="preserve"> </v>
      </c>
      <c r="S21" s="70" t="str">
        <f>IF($L21=" "," ",(IF($M21=FALSE," ",(IF($M21&gt;0,INDEX('Bin Analysis'!$C$3:$S$10110,MATCH($L21,'Bin Analysis'!$L$3:$L$10110,0),MATCH(S$5,'Bin Analysis'!$C$2:$S$2,0))," ")))))</f>
        <v xml:space="preserve"> </v>
      </c>
      <c r="T21" s="70" t="str">
        <f>Assignments!K20</f>
        <v/>
      </c>
      <c r="U21" s="70" t="str">
        <f>Assignments!L20</f>
        <v/>
      </c>
      <c r="V21" s="76" t="str">
        <f>Assignments!V20</f>
        <v/>
      </c>
    </row>
    <row r="22" spans="2:22" ht="16.5" thickBot="1" x14ac:dyDescent="0.3">
      <c r="B22" s="52"/>
      <c r="E22" s="7"/>
      <c r="G22" s="40" t="str">
        <f>IFERROR('Data Transformation'!M20," ")</f>
        <v xml:space="preserve"> </v>
      </c>
      <c r="I22" s="39" t="s">
        <v>7</v>
      </c>
      <c r="J22" s="12" t="e">
        <f>'Data Transformation'!R23</f>
        <v>#DIV/0!</v>
      </c>
      <c r="L22" s="68" t="str">
        <f t="shared" si="0"/>
        <v xml:space="preserve"> </v>
      </c>
      <c r="M22" s="69" t="str">
        <f>IF(L22=" "," ",(IF($L22&gt;0,INDEX('Bin Analysis'!$C$3:$S$10110,MATCH($L22,'Bin Analysis'!$L$3:$L$10110,0),MATCH(M$5,'Bin Analysis'!$C$2:$S$2,0))," ")))</f>
        <v xml:space="preserve"> </v>
      </c>
      <c r="N22" s="70" t="str">
        <f>IF($L22=" "," ",(IF($M22=FALSE," ",(IF($M22&gt;0,INDEX('Bin Analysis'!$C$3:$S$10110,MATCH($L22,'Bin Analysis'!$L$3:$L$10110,0),MATCH(N$5,'Bin Analysis'!$C$2:$S$2,0))," ")))))</f>
        <v xml:space="preserve"> </v>
      </c>
      <c r="O22" s="70" t="str">
        <f>IF($L22=" "," ",(IF($M22=FALSE," ",(IF($M22&gt;0,INDEX('Bin Analysis'!$C$3:$S$10110,MATCH($L22,'Bin Analysis'!$L$3:$L$10110,0),MATCH(O$5,'Bin Analysis'!$C$2:$S$2,0))," ")))))</f>
        <v xml:space="preserve"> </v>
      </c>
      <c r="P22" s="70" t="str">
        <f>IF($L22=" "," ",(IF($M22=FALSE," ",(IF($M22&gt;0,INDEX('Bin Analysis'!$C$3:$S$10110,MATCH($L22,'Bin Analysis'!$L$3:$L$10110,0),MATCH(P$5,'Bin Analysis'!$C$2:$S$2,0))," ")))))</f>
        <v xml:space="preserve"> </v>
      </c>
      <c r="Q22" s="70" t="str">
        <f>IF($L22=" "," ",(IF($M22=FALSE," ",(IF($M22&gt;0,INDEX('Bin Analysis'!$C$3:$S$10110,MATCH($L22,'Bin Analysis'!$L$3:$L$10110,0),MATCH(Q$5,'Bin Analysis'!$C$2:$S$2,0))," ")))))</f>
        <v xml:space="preserve"> </v>
      </c>
      <c r="R22" s="70" t="str">
        <f>IF($L22=" "," ",(IF($M22=FALSE," ",(IF($M22&gt;0,INDEX('Bin Analysis'!$C$3:$S$10110,MATCH($L22,'Bin Analysis'!$L$3:$L$10110,0),MATCH(R$5,'Bin Analysis'!$C$2:$S$2,0))," ")))))</f>
        <v xml:space="preserve"> </v>
      </c>
      <c r="S22" s="70" t="str">
        <f>IF($L22=" "," ",(IF($M22=FALSE," ",(IF($M22&gt;0,INDEX('Bin Analysis'!$C$3:$S$10110,MATCH($L22,'Bin Analysis'!$L$3:$L$10110,0),MATCH(S$5,'Bin Analysis'!$C$2:$S$2,0))," ")))))</f>
        <v xml:space="preserve"> </v>
      </c>
      <c r="T22" s="70" t="str">
        <f>Assignments!K21</f>
        <v/>
      </c>
      <c r="U22" s="70" t="str">
        <f>Assignments!L21</f>
        <v/>
      </c>
      <c r="V22" s="76" t="str">
        <f>Assignments!V21</f>
        <v/>
      </c>
    </row>
    <row r="23" spans="2:22" ht="16.5" thickBot="1" x14ac:dyDescent="0.3">
      <c r="B23" s="52"/>
      <c r="E23" s="7"/>
      <c r="G23" s="40" t="str">
        <f>IFERROR('Data Transformation'!M21," ")</f>
        <v xml:space="preserve"> </v>
      </c>
      <c r="I23" s="28" t="s">
        <v>28</v>
      </c>
      <c r="J23" s="1"/>
      <c r="L23" s="68" t="str">
        <f t="shared" si="0"/>
        <v xml:space="preserve"> </v>
      </c>
      <c r="M23" s="69" t="str">
        <f>IF(L23=" "," ",(IF($L23&gt;0,INDEX('Bin Analysis'!$C$3:$S$10110,MATCH($L23,'Bin Analysis'!$L$3:$L$10110,0),MATCH(M$5,'Bin Analysis'!$C$2:$S$2,0))," ")))</f>
        <v xml:space="preserve"> </v>
      </c>
      <c r="N23" s="70" t="str">
        <f>IF($L23=" "," ",(IF($M23=FALSE," ",(IF($M23&gt;0,INDEX('Bin Analysis'!$C$3:$S$10110,MATCH($L23,'Bin Analysis'!$L$3:$L$10110,0),MATCH(N$5,'Bin Analysis'!$C$2:$S$2,0))," ")))))</f>
        <v xml:space="preserve"> </v>
      </c>
      <c r="O23" s="70" t="str">
        <f>IF($L23=" "," ",(IF($M23=FALSE," ",(IF($M23&gt;0,INDEX('Bin Analysis'!$C$3:$S$10110,MATCH($L23,'Bin Analysis'!$L$3:$L$10110,0),MATCH(O$5,'Bin Analysis'!$C$2:$S$2,0))," ")))))</f>
        <v xml:space="preserve"> </v>
      </c>
      <c r="P23" s="70" t="str">
        <f>IF($L23=" "," ",(IF($M23=FALSE," ",(IF($M23&gt;0,INDEX('Bin Analysis'!$C$3:$S$10110,MATCH($L23,'Bin Analysis'!$L$3:$L$10110,0),MATCH(P$5,'Bin Analysis'!$C$2:$S$2,0))," ")))))</f>
        <v xml:space="preserve"> </v>
      </c>
      <c r="Q23" s="70" t="str">
        <f>IF($L23=" "," ",(IF($M23=FALSE," ",(IF($M23&gt;0,INDEX('Bin Analysis'!$C$3:$S$10110,MATCH($L23,'Bin Analysis'!$L$3:$L$10110,0),MATCH(Q$5,'Bin Analysis'!$C$2:$S$2,0))," ")))))</f>
        <v xml:space="preserve"> </v>
      </c>
      <c r="R23" s="70" t="str">
        <f>IF($L23=" "," ",(IF($M23=FALSE," ",(IF($M23&gt;0,INDEX('Bin Analysis'!$C$3:$S$10110,MATCH($L23,'Bin Analysis'!$L$3:$L$10110,0),MATCH(R$5,'Bin Analysis'!$C$2:$S$2,0))," ")))))</f>
        <v xml:space="preserve"> </v>
      </c>
      <c r="S23" s="70" t="str">
        <f>IF($L23=" "," ",(IF($M23=FALSE," ",(IF($M23&gt;0,INDEX('Bin Analysis'!$C$3:$S$10110,MATCH($L23,'Bin Analysis'!$L$3:$L$10110,0),MATCH(S$5,'Bin Analysis'!$C$2:$S$2,0))," ")))))</f>
        <v xml:space="preserve"> </v>
      </c>
      <c r="T23" s="70" t="str">
        <f>Assignments!K22</f>
        <v/>
      </c>
      <c r="U23" s="70" t="str">
        <f>Assignments!L22</f>
        <v/>
      </c>
      <c r="V23" s="76" t="str">
        <f>Assignments!V22</f>
        <v/>
      </c>
    </row>
    <row r="24" spans="2:22" x14ac:dyDescent="0.25">
      <c r="B24" s="52"/>
      <c r="E24" s="7"/>
      <c r="G24" s="40" t="str">
        <f>IFERROR('Data Transformation'!M22," ")</f>
        <v xml:space="preserve"> </v>
      </c>
      <c r="I24" t="s">
        <v>29</v>
      </c>
      <c r="L24" s="68" t="str">
        <f t="shared" si="0"/>
        <v xml:space="preserve"> </v>
      </c>
      <c r="M24" s="69" t="str">
        <f>IF(L24=" "," ",(IF($L24&gt;0,INDEX('Bin Analysis'!$C$3:$S$10110,MATCH($L24,'Bin Analysis'!$L$3:$L$10110,0),MATCH(M$5,'Bin Analysis'!$C$2:$S$2,0))," ")))</f>
        <v xml:space="preserve"> </v>
      </c>
      <c r="N24" s="70" t="str">
        <f>IF($L24=" "," ",(IF($M24=FALSE," ",(IF($M24&gt;0,INDEX('Bin Analysis'!$C$3:$S$10110,MATCH($L24,'Bin Analysis'!$L$3:$L$10110,0),MATCH(N$5,'Bin Analysis'!$C$2:$S$2,0))," ")))))</f>
        <v xml:space="preserve"> </v>
      </c>
      <c r="O24" s="70" t="str">
        <f>IF($L24=" "," ",(IF($M24=FALSE," ",(IF($M24&gt;0,INDEX('Bin Analysis'!$C$3:$S$10110,MATCH($L24,'Bin Analysis'!$L$3:$L$10110,0),MATCH(O$5,'Bin Analysis'!$C$2:$S$2,0))," ")))))</f>
        <v xml:space="preserve"> </v>
      </c>
      <c r="P24" s="70" t="str">
        <f>IF($L24=" "," ",(IF($M24=FALSE," ",(IF($M24&gt;0,INDEX('Bin Analysis'!$C$3:$S$10110,MATCH($L24,'Bin Analysis'!$L$3:$L$10110,0),MATCH(P$5,'Bin Analysis'!$C$2:$S$2,0))," ")))))</f>
        <v xml:space="preserve"> </v>
      </c>
      <c r="Q24" s="70" t="str">
        <f>IF($L24=" "," ",(IF($M24=FALSE," ",(IF($M24&gt;0,INDEX('Bin Analysis'!$C$3:$S$10110,MATCH($L24,'Bin Analysis'!$L$3:$L$10110,0),MATCH(Q$5,'Bin Analysis'!$C$2:$S$2,0))," ")))))</f>
        <v xml:space="preserve"> </v>
      </c>
      <c r="R24" s="70" t="str">
        <f>IF($L24=" "," ",(IF($M24=FALSE," ",(IF($M24&gt;0,INDEX('Bin Analysis'!$C$3:$S$10110,MATCH($L24,'Bin Analysis'!$L$3:$L$10110,0),MATCH(R$5,'Bin Analysis'!$C$2:$S$2,0))," ")))))</f>
        <v xml:space="preserve"> </v>
      </c>
      <c r="S24" s="70" t="str">
        <f>IF($L24=" "," ",(IF($M24=FALSE," ",(IF($M24&gt;0,INDEX('Bin Analysis'!$C$3:$S$10110,MATCH($L24,'Bin Analysis'!$L$3:$L$10110,0),MATCH(S$5,'Bin Analysis'!$C$2:$S$2,0))," ")))))</f>
        <v xml:space="preserve"> </v>
      </c>
      <c r="T24" s="70" t="str">
        <f>Assignments!K23</f>
        <v/>
      </c>
      <c r="U24" s="70" t="str">
        <f>Assignments!L23</f>
        <v/>
      </c>
      <c r="V24" s="76" t="str">
        <f>Assignments!V23</f>
        <v/>
      </c>
    </row>
    <row r="25" spans="2:22" x14ac:dyDescent="0.25">
      <c r="B25" s="52"/>
      <c r="E25" s="7"/>
      <c r="G25" s="40" t="str">
        <f>IFERROR('Data Transformation'!M23," ")</f>
        <v xml:space="preserve"> </v>
      </c>
      <c r="I25" t="s">
        <v>148</v>
      </c>
      <c r="J25" t="e">
        <f>'Data Transformation'!R25</f>
        <v>#DIV/0!</v>
      </c>
      <c r="L25" s="68" t="str">
        <f t="shared" si="0"/>
        <v xml:space="preserve"> </v>
      </c>
      <c r="M25" s="69" t="str">
        <f>IF(L25=" "," ",(IF($L25&gt;0,INDEX('Bin Analysis'!$C$3:$S$10110,MATCH($L25,'Bin Analysis'!$L$3:$L$10110,0),MATCH(M$5,'Bin Analysis'!$C$2:$S$2,0))," ")))</f>
        <v xml:space="preserve"> </v>
      </c>
      <c r="N25" s="70" t="str">
        <f>IF($L25=" "," ",(IF($M25=FALSE," ",(IF($M25&gt;0,INDEX('Bin Analysis'!$C$3:$S$10110,MATCH($L25,'Bin Analysis'!$L$3:$L$10110,0),MATCH(N$5,'Bin Analysis'!$C$2:$S$2,0))," ")))))</f>
        <v xml:space="preserve"> </v>
      </c>
      <c r="O25" s="70" t="str">
        <f>IF($L25=" "," ",(IF($M25=FALSE," ",(IF($M25&gt;0,INDEX('Bin Analysis'!$C$3:$S$10110,MATCH($L25,'Bin Analysis'!$L$3:$L$10110,0),MATCH(O$5,'Bin Analysis'!$C$2:$S$2,0))," ")))))</f>
        <v xml:space="preserve"> </v>
      </c>
      <c r="P25" s="70" t="str">
        <f>IF($L25=" "," ",(IF($M25=FALSE," ",(IF($M25&gt;0,INDEX('Bin Analysis'!$C$3:$S$10110,MATCH($L25,'Bin Analysis'!$L$3:$L$10110,0),MATCH(P$5,'Bin Analysis'!$C$2:$S$2,0))," ")))))</f>
        <v xml:space="preserve"> </v>
      </c>
      <c r="Q25" s="70" t="str">
        <f>IF($L25=" "," ",(IF($M25=FALSE," ",(IF($M25&gt;0,INDEX('Bin Analysis'!$C$3:$S$10110,MATCH($L25,'Bin Analysis'!$L$3:$L$10110,0),MATCH(Q$5,'Bin Analysis'!$C$2:$S$2,0))," ")))))</f>
        <v xml:space="preserve"> </v>
      </c>
      <c r="R25" s="70" t="str">
        <f>IF($L25=" "," ",(IF($M25=FALSE," ",(IF($M25&gt;0,INDEX('Bin Analysis'!$C$3:$S$10110,MATCH($L25,'Bin Analysis'!$L$3:$L$10110,0),MATCH(R$5,'Bin Analysis'!$C$2:$S$2,0))," ")))))</f>
        <v xml:space="preserve"> </v>
      </c>
      <c r="S25" s="70" t="str">
        <f>IF($L25=" "," ",(IF($M25=FALSE," ",(IF($M25&gt;0,INDEX('Bin Analysis'!$C$3:$S$10110,MATCH($L25,'Bin Analysis'!$L$3:$L$10110,0),MATCH(S$5,'Bin Analysis'!$C$2:$S$2,0))," ")))))</f>
        <v xml:space="preserve"> </v>
      </c>
      <c r="T25" s="70" t="str">
        <f>Assignments!K24</f>
        <v/>
      </c>
      <c r="U25" s="70" t="str">
        <f>Assignments!L24</f>
        <v/>
      </c>
      <c r="V25" s="76" t="str">
        <f>Assignments!V24</f>
        <v/>
      </c>
    </row>
    <row r="26" spans="2:22" ht="16.5" thickBot="1" x14ac:dyDescent="0.3">
      <c r="B26" s="52"/>
      <c r="E26" s="7"/>
      <c r="G26" s="40" t="str">
        <f>IFERROR('Data Transformation'!M24," ")</f>
        <v xml:space="preserve"> </v>
      </c>
      <c r="L26" s="68" t="str">
        <f t="shared" si="0"/>
        <v xml:space="preserve"> </v>
      </c>
      <c r="M26" s="69" t="str">
        <f>IF(L26=" "," ",(IF($L26&gt;0,INDEX('Bin Analysis'!$C$3:$S$10110,MATCH($L26,'Bin Analysis'!$L$3:$L$10110,0),MATCH(M$5,'Bin Analysis'!$C$2:$S$2,0))," ")))</f>
        <v xml:space="preserve"> </v>
      </c>
      <c r="N26" s="70" t="str">
        <f>IF($L26=" "," ",(IF($M26=FALSE," ",(IF($M26&gt;0,INDEX('Bin Analysis'!$C$3:$S$10110,MATCH($L26,'Bin Analysis'!$L$3:$L$10110,0),MATCH(N$5,'Bin Analysis'!$C$2:$S$2,0))," ")))))</f>
        <v xml:space="preserve"> </v>
      </c>
      <c r="O26" s="70" t="str">
        <f>IF($L26=" "," ",(IF($M26=FALSE," ",(IF($M26&gt;0,INDEX('Bin Analysis'!$C$3:$S$10110,MATCH($L26,'Bin Analysis'!$L$3:$L$10110,0),MATCH(O$5,'Bin Analysis'!$C$2:$S$2,0))," ")))))</f>
        <v xml:space="preserve"> </v>
      </c>
      <c r="P26" s="70" t="str">
        <f>IF($L26=" "," ",(IF($M26=FALSE," ",(IF($M26&gt;0,INDEX('Bin Analysis'!$C$3:$S$10110,MATCH($L26,'Bin Analysis'!$L$3:$L$10110,0),MATCH(P$5,'Bin Analysis'!$C$2:$S$2,0))," ")))))</f>
        <v xml:space="preserve"> </v>
      </c>
      <c r="Q26" s="70" t="str">
        <f>IF($L26=" "," ",(IF($M26=FALSE," ",(IF($M26&gt;0,INDEX('Bin Analysis'!$C$3:$S$10110,MATCH($L26,'Bin Analysis'!$L$3:$L$10110,0),MATCH(Q$5,'Bin Analysis'!$C$2:$S$2,0))," ")))))</f>
        <v xml:space="preserve"> </v>
      </c>
      <c r="R26" s="70" t="str">
        <f>IF($L26=" "," ",(IF($M26=FALSE," ",(IF($M26&gt;0,INDEX('Bin Analysis'!$C$3:$S$10110,MATCH($L26,'Bin Analysis'!$L$3:$L$10110,0),MATCH(R$5,'Bin Analysis'!$C$2:$S$2,0))," ")))))</f>
        <v xml:space="preserve"> </v>
      </c>
      <c r="S26" s="70" t="str">
        <f>IF($L26=" "," ",(IF($M26=FALSE," ",(IF($M26&gt;0,INDEX('Bin Analysis'!$C$3:$S$10110,MATCH($L26,'Bin Analysis'!$L$3:$L$10110,0),MATCH(S$5,'Bin Analysis'!$C$2:$S$2,0))," ")))))</f>
        <v xml:space="preserve"> </v>
      </c>
      <c r="T26" s="70" t="str">
        <f>Assignments!K25</f>
        <v/>
      </c>
      <c r="U26" s="70" t="str">
        <f>Assignments!L25</f>
        <v/>
      </c>
      <c r="V26" s="76" t="str">
        <f>Assignments!V25</f>
        <v/>
      </c>
    </row>
    <row r="27" spans="2:22" ht="16.5" thickBot="1" x14ac:dyDescent="0.3">
      <c r="B27" s="52"/>
      <c r="E27" s="7"/>
      <c r="G27" s="40" t="str">
        <f>IFERROR('Data Transformation'!M25," ")</f>
        <v xml:space="preserve"> </v>
      </c>
      <c r="I27" s="38" t="s">
        <v>106</v>
      </c>
      <c r="J27" s="1"/>
      <c r="L27" s="68" t="str">
        <f t="shared" si="0"/>
        <v xml:space="preserve"> </v>
      </c>
      <c r="M27" s="69" t="str">
        <f>IF(L27=" "," ",(IF($L27&gt;0,INDEX('Bin Analysis'!$C$3:$S$10110,MATCH($L27,'Bin Analysis'!$L$3:$L$10110,0),MATCH(M$5,'Bin Analysis'!$C$2:$S$2,0))," ")))</f>
        <v xml:space="preserve"> </v>
      </c>
      <c r="N27" s="70" t="str">
        <f>IF($L27=" "," ",(IF($M27=FALSE," ",(IF($M27&gt;0,INDEX('Bin Analysis'!$C$3:$S$10110,MATCH($L27,'Bin Analysis'!$L$3:$L$10110,0),MATCH(N$5,'Bin Analysis'!$C$2:$S$2,0))," ")))))</f>
        <v xml:space="preserve"> </v>
      </c>
      <c r="O27" s="70" t="str">
        <f>IF($L27=" "," ",(IF($M27=FALSE," ",(IF($M27&gt;0,INDEX('Bin Analysis'!$C$3:$S$10110,MATCH($L27,'Bin Analysis'!$L$3:$L$10110,0),MATCH(O$5,'Bin Analysis'!$C$2:$S$2,0))," ")))))</f>
        <v xml:space="preserve"> </v>
      </c>
      <c r="P27" s="70" t="str">
        <f>IF($L27=" "," ",(IF($M27=FALSE," ",(IF($M27&gt;0,INDEX('Bin Analysis'!$C$3:$S$10110,MATCH($L27,'Bin Analysis'!$L$3:$L$10110,0),MATCH(P$5,'Bin Analysis'!$C$2:$S$2,0))," ")))))</f>
        <v xml:space="preserve"> </v>
      </c>
      <c r="Q27" s="70" t="str">
        <f>IF($L27=" "," ",(IF($M27=FALSE," ",(IF($M27&gt;0,INDEX('Bin Analysis'!$C$3:$S$10110,MATCH($L27,'Bin Analysis'!$L$3:$L$10110,0),MATCH(Q$5,'Bin Analysis'!$C$2:$S$2,0))," ")))))</f>
        <v xml:space="preserve"> </v>
      </c>
      <c r="R27" s="70" t="str">
        <f>IF($L27=" "," ",(IF($M27=FALSE," ",(IF($M27&gt;0,INDEX('Bin Analysis'!$C$3:$S$10110,MATCH($L27,'Bin Analysis'!$L$3:$L$10110,0),MATCH(R$5,'Bin Analysis'!$C$2:$S$2,0))," ")))))</f>
        <v xml:space="preserve"> </v>
      </c>
      <c r="S27" s="70" t="str">
        <f>IF($L27=" "," ",(IF($M27=FALSE," ",(IF($M27&gt;0,INDEX('Bin Analysis'!$C$3:$S$10110,MATCH($L27,'Bin Analysis'!$L$3:$L$10110,0),MATCH(S$5,'Bin Analysis'!$C$2:$S$2,0))," ")))))</f>
        <v xml:space="preserve"> </v>
      </c>
      <c r="T27" s="70" t="str">
        <f>Assignments!K26</f>
        <v/>
      </c>
      <c r="U27" s="70" t="str">
        <f>Assignments!L26</f>
        <v/>
      </c>
      <c r="V27" s="76" t="str">
        <f>Assignments!V26</f>
        <v/>
      </c>
    </row>
    <row r="28" spans="2:22" x14ac:dyDescent="0.25">
      <c r="B28" s="52"/>
      <c r="E28" s="7"/>
      <c r="G28" s="40" t="str">
        <f>IFERROR('Data Transformation'!M26," ")</f>
        <v xml:space="preserve"> </v>
      </c>
      <c r="I28" t="s">
        <v>115</v>
      </c>
      <c r="J28" t="e">
        <f>'Data Transformation'!W25</f>
        <v>#DIV/0!</v>
      </c>
      <c r="L28" s="68" t="str">
        <f t="shared" si="0"/>
        <v xml:space="preserve"> </v>
      </c>
      <c r="M28" s="69" t="str">
        <f>IF(L28=" "," ",(IF($L28&gt;0,INDEX('Bin Analysis'!$C$3:$S$10110,MATCH($L28,'Bin Analysis'!$L$3:$L$10110,0),MATCH(M$5,'Bin Analysis'!$C$2:$S$2,0))," ")))</f>
        <v xml:space="preserve"> </v>
      </c>
      <c r="N28" s="70" t="str">
        <f>IF($L28=" "," ",(IF($M28=FALSE," ",(IF($M28&gt;0,INDEX('Bin Analysis'!$C$3:$S$10110,MATCH($L28,'Bin Analysis'!$L$3:$L$10110,0),MATCH(N$5,'Bin Analysis'!$C$2:$S$2,0))," ")))))</f>
        <v xml:space="preserve"> </v>
      </c>
      <c r="O28" s="70" t="str">
        <f>IF($L28=" "," ",(IF($M28=FALSE," ",(IF($M28&gt;0,INDEX('Bin Analysis'!$C$3:$S$10110,MATCH($L28,'Bin Analysis'!$L$3:$L$10110,0),MATCH(O$5,'Bin Analysis'!$C$2:$S$2,0))," ")))))</f>
        <v xml:space="preserve"> </v>
      </c>
      <c r="P28" s="70" t="str">
        <f>IF($L28=" "," ",(IF($M28=FALSE," ",(IF($M28&gt;0,INDEX('Bin Analysis'!$C$3:$S$10110,MATCH($L28,'Bin Analysis'!$L$3:$L$10110,0),MATCH(P$5,'Bin Analysis'!$C$2:$S$2,0))," ")))))</f>
        <v xml:space="preserve"> </v>
      </c>
      <c r="Q28" s="70" t="str">
        <f>IF($L28=" "," ",(IF($M28=FALSE," ",(IF($M28&gt;0,INDEX('Bin Analysis'!$C$3:$S$10110,MATCH($L28,'Bin Analysis'!$L$3:$L$10110,0),MATCH(Q$5,'Bin Analysis'!$C$2:$S$2,0))," ")))))</f>
        <v xml:space="preserve"> </v>
      </c>
      <c r="R28" s="70" t="str">
        <f>IF($L28=" "," ",(IF($M28=FALSE," ",(IF($M28&gt;0,INDEX('Bin Analysis'!$C$3:$S$10110,MATCH($L28,'Bin Analysis'!$L$3:$L$10110,0),MATCH(R$5,'Bin Analysis'!$C$2:$S$2,0))," ")))))</f>
        <v xml:space="preserve"> </v>
      </c>
      <c r="S28" s="70" t="str">
        <f>IF($L28=" "," ",(IF($M28=FALSE," ",(IF($M28&gt;0,INDEX('Bin Analysis'!$C$3:$S$10110,MATCH($L28,'Bin Analysis'!$L$3:$L$10110,0),MATCH(S$5,'Bin Analysis'!$C$2:$S$2,0))," ")))))</f>
        <v xml:space="preserve"> </v>
      </c>
      <c r="T28" s="70" t="str">
        <f>Assignments!K27</f>
        <v/>
      </c>
      <c r="U28" s="70" t="str">
        <f>Assignments!L27</f>
        <v/>
      </c>
      <c r="V28" s="76" t="str">
        <f>Assignments!V27</f>
        <v/>
      </c>
    </row>
    <row r="29" spans="2:22" ht="16.5" thickBot="1" x14ac:dyDescent="0.3">
      <c r="B29" s="52"/>
      <c r="E29" s="7"/>
      <c r="G29" s="40" t="str">
        <f>IFERROR('Data Transformation'!M27," ")</f>
        <v xml:space="preserve"> </v>
      </c>
      <c r="L29" s="68" t="str">
        <f t="shared" si="0"/>
        <v xml:space="preserve"> </v>
      </c>
      <c r="M29" s="69" t="str">
        <f>IF(L29=" "," ",(IF($L29&gt;0,INDEX('Bin Analysis'!$C$3:$S$10110,MATCH($L29,'Bin Analysis'!$L$3:$L$10110,0),MATCH(M$5,'Bin Analysis'!$C$2:$S$2,0))," ")))</f>
        <v xml:space="preserve"> </v>
      </c>
      <c r="N29" s="70" t="str">
        <f>IF($L29=" "," ",(IF($M29=FALSE," ",(IF($M29&gt;0,INDEX('Bin Analysis'!$C$3:$S$10110,MATCH($L29,'Bin Analysis'!$L$3:$L$10110,0),MATCH(N$5,'Bin Analysis'!$C$2:$S$2,0))," ")))))</f>
        <v xml:space="preserve"> </v>
      </c>
      <c r="O29" s="70" t="str">
        <f>IF($L29=" "," ",(IF($M29=FALSE," ",(IF($M29&gt;0,INDEX('Bin Analysis'!$C$3:$S$10110,MATCH($L29,'Bin Analysis'!$L$3:$L$10110,0),MATCH(O$5,'Bin Analysis'!$C$2:$S$2,0))," ")))))</f>
        <v xml:space="preserve"> </v>
      </c>
      <c r="P29" s="70" t="str">
        <f>IF($L29=" "," ",(IF($M29=FALSE," ",(IF($M29&gt;0,INDEX('Bin Analysis'!$C$3:$S$10110,MATCH($L29,'Bin Analysis'!$L$3:$L$10110,0),MATCH(P$5,'Bin Analysis'!$C$2:$S$2,0))," ")))))</f>
        <v xml:space="preserve"> </v>
      </c>
      <c r="Q29" s="70" t="str">
        <f>IF($L29=" "," ",(IF($M29=FALSE," ",(IF($M29&gt;0,INDEX('Bin Analysis'!$C$3:$S$10110,MATCH($L29,'Bin Analysis'!$L$3:$L$10110,0),MATCH(Q$5,'Bin Analysis'!$C$2:$S$2,0))," ")))))</f>
        <v xml:space="preserve"> </v>
      </c>
      <c r="R29" s="70" t="str">
        <f>IF($L29=" "," ",(IF($M29=FALSE," ",(IF($M29&gt;0,INDEX('Bin Analysis'!$C$3:$S$10110,MATCH($L29,'Bin Analysis'!$L$3:$L$10110,0),MATCH(R$5,'Bin Analysis'!$C$2:$S$2,0))," ")))))</f>
        <v xml:space="preserve"> </v>
      </c>
      <c r="S29" s="70" t="str">
        <f>IF($L29=" "," ",(IF($M29=FALSE," ",(IF($M29&gt;0,INDEX('Bin Analysis'!$C$3:$S$10110,MATCH($L29,'Bin Analysis'!$L$3:$L$10110,0),MATCH(S$5,'Bin Analysis'!$C$2:$S$2,0))," ")))))</f>
        <v xml:space="preserve"> </v>
      </c>
      <c r="T29" s="70" t="str">
        <f>Assignments!K28</f>
        <v/>
      </c>
      <c r="U29" s="70" t="str">
        <f>Assignments!L28</f>
        <v/>
      </c>
      <c r="V29" s="76" t="str">
        <f>Assignments!V28</f>
        <v/>
      </c>
    </row>
    <row r="30" spans="2:22" ht="16.5" thickBot="1" x14ac:dyDescent="0.3">
      <c r="B30" s="52"/>
      <c r="E30" s="7"/>
      <c r="G30" s="40" t="str">
        <f>IFERROR('Data Transformation'!M28," ")</f>
        <v xml:space="preserve"> </v>
      </c>
      <c r="I30" s="38" t="s">
        <v>116</v>
      </c>
      <c r="J30" s="1"/>
      <c r="L30" s="68" t="str">
        <f t="shared" si="0"/>
        <v xml:space="preserve"> </v>
      </c>
      <c r="M30" s="69" t="str">
        <f>IF(L30=" "," ",(IF($L30&gt;0,INDEX('Bin Analysis'!$C$3:$S$10110,MATCH($L30,'Bin Analysis'!$L$3:$L$10110,0),MATCH(M$5,'Bin Analysis'!$C$2:$S$2,0))," ")))</f>
        <v xml:space="preserve"> </v>
      </c>
      <c r="N30" s="70" t="str">
        <f>IF($L30=" "," ",(IF($M30=FALSE," ",(IF($M30&gt;0,INDEX('Bin Analysis'!$C$3:$S$10110,MATCH($L30,'Bin Analysis'!$L$3:$L$10110,0),MATCH(N$5,'Bin Analysis'!$C$2:$S$2,0))," ")))))</f>
        <v xml:space="preserve"> </v>
      </c>
      <c r="O30" s="70" t="str">
        <f>IF($L30=" "," ",(IF($M30=FALSE," ",(IF($M30&gt;0,INDEX('Bin Analysis'!$C$3:$S$10110,MATCH($L30,'Bin Analysis'!$L$3:$L$10110,0),MATCH(O$5,'Bin Analysis'!$C$2:$S$2,0))," ")))))</f>
        <v xml:space="preserve"> </v>
      </c>
      <c r="P30" s="70" t="str">
        <f>IF($L30=" "," ",(IF($M30=FALSE," ",(IF($M30&gt;0,INDEX('Bin Analysis'!$C$3:$S$10110,MATCH($L30,'Bin Analysis'!$L$3:$L$10110,0),MATCH(P$5,'Bin Analysis'!$C$2:$S$2,0))," ")))))</f>
        <v xml:space="preserve"> </v>
      </c>
      <c r="Q30" s="70" t="str">
        <f>IF($L30=" "," ",(IF($M30=FALSE," ",(IF($M30&gt;0,INDEX('Bin Analysis'!$C$3:$S$10110,MATCH($L30,'Bin Analysis'!$L$3:$L$10110,0),MATCH(Q$5,'Bin Analysis'!$C$2:$S$2,0))," ")))))</f>
        <v xml:space="preserve"> </v>
      </c>
      <c r="R30" s="70" t="str">
        <f>IF($L30=" "," ",(IF($M30=FALSE," ",(IF($M30&gt;0,INDEX('Bin Analysis'!$C$3:$S$10110,MATCH($L30,'Bin Analysis'!$L$3:$L$10110,0),MATCH(R$5,'Bin Analysis'!$C$2:$S$2,0))," ")))))</f>
        <v xml:space="preserve"> </v>
      </c>
      <c r="S30" s="70" t="str">
        <f>IF($L30=" "," ",(IF($M30=FALSE," ",(IF($M30&gt;0,INDEX('Bin Analysis'!$C$3:$S$10110,MATCH($L30,'Bin Analysis'!$L$3:$L$10110,0),MATCH(S$5,'Bin Analysis'!$C$2:$S$2,0))," ")))))</f>
        <v xml:space="preserve"> </v>
      </c>
      <c r="T30" s="70" t="str">
        <f>Assignments!K29</f>
        <v/>
      </c>
      <c r="U30" s="70" t="str">
        <f>Assignments!L29</f>
        <v/>
      </c>
      <c r="V30" s="76" t="str">
        <f>Assignments!V29</f>
        <v/>
      </c>
    </row>
    <row r="31" spans="2:22" x14ac:dyDescent="0.25">
      <c r="B31" s="52"/>
      <c r="E31" s="7"/>
      <c r="G31" s="40" t="str">
        <f>IFERROR('Data Transformation'!M29," ")</f>
        <v xml:space="preserve"> </v>
      </c>
      <c r="I31" t="s">
        <v>117</v>
      </c>
      <c r="J31">
        <v>0.8</v>
      </c>
      <c r="L31" s="68" t="str">
        <f t="shared" si="0"/>
        <v xml:space="preserve"> </v>
      </c>
      <c r="M31" s="69" t="str">
        <f>IF(L31=" "," ",(IF($L31&gt;0,INDEX('Bin Analysis'!$C$3:$S$10110,MATCH($L31,'Bin Analysis'!$L$3:$L$10110,0),MATCH(M$5,'Bin Analysis'!$C$2:$S$2,0))," ")))</f>
        <v xml:space="preserve"> </v>
      </c>
      <c r="N31" s="70" t="str">
        <f>IF($L31=" "," ",(IF($M31=FALSE," ",(IF($M31&gt;0,INDEX('Bin Analysis'!$C$3:$S$10110,MATCH($L31,'Bin Analysis'!$L$3:$L$10110,0),MATCH(N$5,'Bin Analysis'!$C$2:$S$2,0))," ")))))</f>
        <v xml:space="preserve"> </v>
      </c>
      <c r="O31" s="70" t="str">
        <f>IF($L31=" "," ",(IF($M31=FALSE," ",(IF($M31&gt;0,INDEX('Bin Analysis'!$C$3:$S$10110,MATCH($L31,'Bin Analysis'!$L$3:$L$10110,0),MATCH(O$5,'Bin Analysis'!$C$2:$S$2,0))," ")))))</f>
        <v xml:space="preserve"> </v>
      </c>
      <c r="P31" s="70" t="str">
        <f>IF($L31=" "," ",(IF($M31=FALSE," ",(IF($M31&gt;0,INDEX('Bin Analysis'!$C$3:$S$10110,MATCH($L31,'Bin Analysis'!$L$3:$L$10110,0),MATCH(P$5,'Bin Analysis'!$C$2:$S$2,0))," ")))))</f>
        <v xml:space="preserve"> </v>
      </c>
      <c r="Q31" s="70" t="str">
        <f>IF($L31=" "," ",(IF($M31=FALSE," ",(IF($M31&gt;0,INDEX('Bin Analysis'!$C$3:$S$10110,MATCH($L31,'Bin Analysis'!$L$3:$L$10110,0),MATCH(Q$5,'Bin Analysis'!$C$2:$S$2,0))," ")))))</f>
        <v xml:space="preserve"> </v>
      </c>
      <c r="R31" s="70" t="str">
        <f>IF($L31=" "," ",(IF($M31=FALSE," ",(IF($M31&gt;0,INDEX('Bin Analysis'!$C$3:$S$10110,MATCH($L31,'Bin Analysis'!$L$3:$L$10110,0),MATCH(R$5,'Bin Analysis'!$C$2:$S$2,0))," ")))))</f>
        <v xml:space="preserve"> </v>
      </c>
      <c r="S31" s="70" t="str">
        <f>IF($L31=" "," ",(IF($M31=FALSE," ",(IF($M31&gt;0,INDEX('Bin Analysis'!$C$3:$S$10110,MATCH($L31,'Bin Analysis'!$L$3:$L$10110,0),MATCH(S$5,'Bin Analysis'!$C$2:$S$2,0))," ")))))</f>
        <v xml:space="preserve"> </v>
      </c>
      <c r="T31" s="70" t="str">
        <f>Assignments!K30</f>
        <v/>
      </c>
      <c r="U31" s="70" t="str">
        <f>Assignments!L30</f>
        <v/>
      </c>
      <c r="V31" s="76" t="str">
        <f>Assignments!V30</f>
        <v/>
      </c>
    </row>
    <row r="32" spans="2:22" ht="16.5" thickBot="1" x14ac:dyDescent="0.3">
      <c r="B32" s="52"/>
      <c r="E32" s="7"/>
      <c r="G32" s="40" t="str">
        <f>IFERROR('Data Transformation'!M30," ")</f>
        <v xml:space="preserve"> </v>
      </c>
      <c r="L32" s="68" t="str">
        <f t="shared" si="0"/>
        <v xml:space="preserve"> </v>
      </c>
      <c r="M32" s="69" t="str">
        <f>IF(L32=" "," ",(IF($L32&gt;0,INDEX('Bin Analysis'!$C$3:$S$10110,MATCH($L32,'Bin Analysis'!$L$3:$L$10110,0),MATCH(M$5,'Bin Analysis'!$C$2:$S$2,0))," ")))</f>
        <v xml:space="preserve"> </v>
      </c>
      <c r="N32" s="70" t="str">
        <f>IF($L32=" "," ",(IF($M32=FALSE," ",(IF($M32&gt;0,INDEX('Bin Analysis'!$C$3:$S$10110,MATCH($L32,'Bin Analysis'!$L$3:$L$10110,0),MATCH(N$5,'Bin Analysis'!$C$2:$S$2,0))," ")))))</f>
        <v xml:space="preserve"> </v>
      </c>
      <c r="O32" s="70" t="str">
        <f>IF($L32=" "," ",(IF($M32=FALSE," ",(IF($M32&gt;0,INDEX('Bin Analysis'!$C$3:$S$10110,MATCH($L32,'Bin Analysis'!$L$3:$L$10110,0),MATCH(O$5,'Bin Analysis'!$C$2:$S$2,0))," ")))))</f>
        <v xml:space="preserve"> </v>
      </c>
      <c r="P32" s="70" t="str">
        <f>IF($L32=" "," ",(IF($M32=FALSE," ",(IF($M32&gt;0,INDEX('Bin Analysis'!$C$3:$S$10110,MATCH($L32,'Bin Analysis'!$L$3:$L$10110,0),MATCH(P$5,'Bin Analysis'!$C$2:$S$2,0))," ")))))</f>
        <v xml:space="preserve"> </v>
      </c>
      <c r="Q32" s="70" t="str">
        <f>IF($L32=" "," ",(IF($M32=FALSE," ",(IF($M32&gt;0,INDEX('Bin Analysis'!$C$3:$S$10110,MATCH($L32,'Bin Analysis'!$L$3:$L$10110,0),MATCH(Q$5,'Bin Analysis'!$C$2:$S$2,0))," ")))))</f>
        <v xml:space="preserve"> </v>
      </c>
      <c r="R32" s="70" t="str">
        <f>IF($L32=" "," ",(IF($M32=FALSE," ",(IF($M32&gt;0,INDEX('Bin Analysis'!$C$3:$S$10110,MATCH($L32,'Bin Analysis'!$L$3:$L$10110,0),MATCH(R$5,'Bin Analysis'!$C$2:$S$2,0))," ")))))</f>
        <v xml:space="preserve"> </v>
      </c>
      <c r="S32" s="70" t="str">
        <f>IF($L32=" "," ",(IF($M32=FALSE," ",(IF($M32&gt;0,INDEX('Bin Analysis'!$C$3:$S$10110,MATCH($L32,'Bin Analysis'!$L$3:$L$10110,0),MATCH(S$5,'Bin Analysis'!$C$2:$S$2,0))," ")))))</f>
        <v xml:space="preserve"> </v>
      </c>
      <c r="T32" s="70" t="str">
        <f>Assignments!K31</f>
        <v/>
      </c>
      <c r="U32" s="70" t="str">
        <f>Assignments!L31</f>
        <v/>
      </c>
      <c r="V32" s="76" t="str">
        <f>Assignments!V31</f>
        <v/>
      </c>
    </row>
    <row r="33" spans="2:22" ht="16.5" thickBot="1" x14ac:dyDescent="0.3">
      <c r="B33" s="52"/>
      <c r="E33" s="7"/>
      <c r="G33" s="40" t="str">
        <f>IFERROR('Data Transformation'!M31," ")</f>
        <v xml:space="preserve"> </v>
      </c>
      <c r="I33" s="38" t="s">
        <v>136</v>
      </c>
      <c r="J33" s="1"/>
      <c r="L33" s="68" t="str">
        <f t="shared" si="0"/>
        <v xml:space="preserve"> </v>
      </c>
      <c r="M33" s="69" t="str">
        <f>IF(L33=" "," ",(IF($L33&gt;0,INDEX('Bin Analysis'!$C$3:$S$10110,MATCH($L33,'Bin Analysis'!$L$3:$L$10110,0),MATCH(M$5,'Bin Analysis'!$C$2:$S$2,0))," ")))</f>
        <v xml:space="preserve"> </v>
      </c>
      <c r="N33" s="70" t="str">
        <f>IF($L33=" "," ",(IF($M33=FALSE," ",(IF($M33&gt;0,INDEX('Bin Analysis'!$C$3:$S$10110,MATCH($L33,'Bin Analysis'!$L$3:$L$10110,0),MATCH(N$5,'Bin Analysis'!$C$2:$S$2,0))," ")))))</f>
        <v xml:space="preserve"> </v>
      </c>
      <c r="O33" s="70" t="str">
        <f>IF($L33=" "," ",(IF($M33=FALSE," ",(IF($M33&gt;0,INDEX('Bin Analysis'!$C$3:$S$10110,MATCH($L33,'Bin Analysis'!$L$3:$L$10110,0),MATCH(O$5,'Bin Analysis'!$C$2:$S$2,0))," ")))))</f>
        <v xml:space="preserve"> </v>
      </c>
      <c r="P33" s="70" t="str">
        <f>IF($L33=" "," ",(IF($M33=FALSE," ",(IF($M33&gt;0,INDEX('Bin Analysis'!$C$3:$S$10110,MATCH($L33,'Bin Analysis'!$L$3:$L$10110,0),MATCH(P$5,'Bin Analysis'!$C$2:$S$2,0))," ")))))</f>
        <v xml:space="preserve"> </v>
      </c>
      <c r="Q33" s="70" t="str">
        <f>IF($L33=" "," ",(IF($M33=FALSE," ",(IF($M33&gt;0,INDEX('Bin Analysis'!$C$3:$S$10110,MATCH($L33,'Bin Analysis'!$L$3:$L$10110,0),MATCH(Q$5,'Bin Analysis'!$C$2:$S$2,0))," ")))))</f>
        <v xml:space="preserve"> </v>
      </c>
      <c r="R33" s="70" t="str">
        <f>IF($L33=" "," ",(IF($M33=FALSE," ",(IF($M33&gt;0,INDEX('Bin Analysis'!$C$3:$S$10110,MATCH($L33,'Bin Analysis'!$L$3:$L$10110,0),MATCH(R$5,'Bin Analysis'!$C$2:$S$2,0))," ")))))</f>
        <v xml:space="preserve"> </v>
      </c>
      <c r="S33" s="70" t="str">
        <f>IF($L33=" "," ",(IF($M33=FALSE," ",(IF($M33&gt;0,INDEX('Bin Analysis'!$C$3:$S$10110,MATCH($L33,'Bin Analysis'!$L$3:$L$10110,0),MATCH(S$5,'Bin Analysis'!$C$2:$S$2,0))," ")))))</f>
        <v xml:space="preserve"> </v>
      </c>
      <c r="T33" s="70" t="str">
        <f>Assignments!K32</f>
        <v/>
      </c>
      <c r="U33" s="70" t="str">
        <f>Assignments!L32</f>
        <v/>
      </c>
      <c r="V33" s="76" t="str">
        <f>Assignments!V32</f>
        <v/>
      </c>
    </row>
    <row r="34" spans="2:22" x14ac:dyDescent="0.25">
      <c r="B34" s="52"/>
      <c r="E34" s="7"/>
      <c r="G34" s="40" t="str">
        <f>IFERROR('Data Transformation'!M32," ")</f>
        <v xml:space="preserve"> </v>
      </c>
      <c r="I34" t="s">
        <v>118</v>
      </c>
      <c r="J34">
        <v>0.7</v>
      </c>
      <c r="L34" s="68" t="str">
        <f t="shared" si="0"/>
        <v xml:space="preserve"> </v>
      </c>
      <c r="M34" s="69" t="str">
        <f>IF(L34=" "," ",(IF($L34&gt;0,INDEX('Bin Analysis'!$C$3:$S$10110,MATCH($L34,'Bin Analysis'!$L$3:$L$10110,0),MATCH(M$5,'Bin Analysis'!$C$2:$S$2,0))," ")))</f>
        <v xml:space="preserve"> </v>
      </c>
      <c r="N34" s="70" t="str">
        <f>IF($L34=" "," ",(IF($M34=FALSE," ",(IF($M34&gt;0,INDEX('Bin Analysis'!$C$3:$S$10110,MATCH($L34,'Bin Analysis'!$L$3:$L$10110,0),MATCH(N$5,'Bin Analysis'!$C$2:$S$2,0))," ")))))</f>
        <v xml:space="preserve"> </v>
      </c>
      <c r="O34" s="70" t="str">
        <f>IF($L34=" "," ",(IF($M34=FALSE," ",(IF($M34&gt;0,INDEX('Bin Analysis'!$C$3:$S$10110,MATCH($L34,'Bin Analysis'!$L$3:$L$10110,0),MATCH(O$5,'Bin Analysis'!$C$2:$S$2,0))," ")))))</f>
        <v xml:space="preserve"> </v>
      </c>
      <c r="P34" s="70" t="str">
        <f>IF($L34=" "," ",(IF($M34=FALSE," ",(IF($M34&gt;0,INDEX('Bin Analysis'!$C$3:$S$10110,MATCH($L34,'Bin Analysis'!$L$3:$L$10110,0),MATCH(P$5,'Bin Analysis'!$C$2:$S$2,0))," ")))))</f>
        <v xml:space="preserve"> </v>
      </c>
      <c r="Q34" s="70" t="str">
        <f>IF($L34=" "," ",(IF($M34=FALSE," ",(IF($M34&gt;0,INDEX('Bin Analysis'!$C$3:$S$10110,MATCH($L34,'Bin Analysis'!$L$3:$L$10110,0),MATCH(Q$5,'Bin Analysis'!$C$2:$S$2,0))," ")))))</f>
        <v xml:space="preserve"> </v>
      </c>
      <c r="R34" s="70" t="str">
        <f>IF($L34=" "," ",(IF($M34=FALSE," ",(IF($M34&gt;0,INDEX('Bin Analysis'!$C$3:$S$10110,MATCH($L34,'Bin Analysis'!$L$3:$L$10110,0),MATCH(R$5,'Bin Analysis'!$C$2:$S$2,0))," ")))))</f>
        <v xml:space="preserve"> </v>
      </c>
      <c r="S34" s="70" t="str">
        <f>IF($L34=" "," ",(IF($M34=FALSE," ",(IF($M34&gt;0,INDEX('Bin Analysis'!$C$3:$S$10110,MATCH($L34,'Bin Analysis'!$L$3:$L$10110,0),MATCH(S$5,'Bin Analysis'!$C$2:$S$2,0))," ")))))</f>
        <v xml:space="preserve"> </v>
      </c>
      <c r="T34" s="70" t="str">
        <f>Assignments!K33</f>
        <v/>
      </c>
      <c r="U34" s="70" t="str">
        <f>Assignments!L33</f>
        <v/>
      </c>
      <c r="V34" s="76" t="str">
        <f>Assignments!V33</f>
        <v/>
      </c>
    </row>
    <row r="35" spans="2:22" ht="16.5" thickBot="1" x14ac:dyDescent="0.3">
      <c r="B35" s="52"/>
      <c r="E35" s="7"/>
      <c r="G35" s="40" t="str">
        <f>IFERROR('Data Transformation'!M33," ")</f>
        <v xml:space="preserve"> </v>
      </c>
      <c r="L35" s="68" t="str">
        <f t="shared" si="0"/>
        <v xml:space="preserve"> </v>
      </c>
      <c r="M35" s="69" t="str">
        <f>IF(L35=" "," ",(IF($L35&gt;0,INDEX('Bin Analysis'!$C$3:$S$10110,MATCH($L35,'Bin Analysis'!$L$3:$L$10110,0),MATCH(M$5,'Bin Analysis'!$C$2:$S$2,0))," ")))</f>
        <v xml:space="preserve"> </v>
      </c>
      <c r="N35" s="70" t="str">
        <f>IF($L35=" "," ",(IF($M35=FALSE," ",(IF($M35&gt;0,INDEX('Bin Analysis'!$C$3:$S$10110,MATCH($L35,'Bin Analysis'!$L$3:$L$10110,0),MATCH(N$5,'Bin Analysis'!$C$2:$S$2,0))," ")))))</f>
        <v xml:space="preserve"> </v>
      </c>
      <c r="O35" s="70" t="str">
        <f>IF($L35=" "," ",(IF($M35=FALSE," ",(IF($M35&gt;0,INDEX('Bin Analysis'!$C$3:$S$10110,MATCH($L35,'Bin Analysis'!$L$3:$L$10110,0),MATCH(O$5,'Bin Analysis'!$C$2:$S$2,0))," ")))))</f>
        <v xml:space="preserve"> </v>
      </c>
      <c r="P35" s="70" t="str">
        <f>IF($L35=" "," ",(IF($M35=FALSE," ",(IF($M35&gt;0,INDEX('Bin Analysis'!$C$3:$S$10110,MATCH($L35,'Bin Analysis'!$L$3:$L$10110,0),MATCH(P$5,'Bin Analysis'!$C$2:$S$2,0))," ")))))</f>
        <v xml:space="preserve"> </v>
      </c>
      <c r="Q35" s="70" t="str">
        <f>IF($L35=" "," ",(IF($M35=FALSE," ",(IF($M35&gt;0,INDEX('Bin Analysis'!$C$3:$S$10110,MATCH($L35,'Bin Analysis'!$L$3:$L$10110,0),MATCH(Q$5,'Bin Analysis'!$C$2:$S$2,0))," ")))))</f>
        <v xml:space="preserve"> </v>
      </c>
      <c r="R35" s="70" t="str">
        <f>IF($L35=" "," ",(IF($M35=FALSE," ",(IF($M35&gt;0,INDEX('Bin Analysis'!$C$3:$S$10110,MATCH($L35,'Bin Analysis'!$L$3:$L$10110,0),MATCH(R$5,'Bin Analysis'!$C$2:$S$2,0))," ")))))</f>
        <v xml:space="preserve"> </v>
      </c>
      <c r="S35" s="70" t="str">
        <f>IF($L35=" "," ",(IF($M35=FALSE," ",(IF($M35&gt;0,INDEX('Bin Analysis'!$C$3:$S$10110,MATCH($L35,'Bin Analysis'!$L$3:$L$10110,0),MATCH(S$5,'Bin Analysis'!$C$2:$S$2,0))," ")))))</f>
        <v xml:space="preserve"> </v>
      </c>
      <c r="T35" s="70" t="str">
        <f>Assignments!K34</f>
        <v/>
      </c>
      <c r="U35" s="70" t="str">
        <f>Assignments!L34</f>
        <v/>
      </c>
      <c r="V35" s="76" t="str">
        <f>Assignments!V34</f>
        <v/>
      </c>
    </row>
    <row r="36" spans="2:22" ht="16.5" thickBot="1" x14ac:dyDescent="0.3">
      <c r="B36" s="52"/>
      <c r="E36" s="7"/>
      <c r="G36" s="40" t="str">
        <f>IFERROR('Data Transformation'!M34," ")</f>
        <v xml:space="preserve"> </v>
      </c>
      <c r="I36" s="38" t="s">
        <v>119</v>
      </c>
      <c r="J36" s="1"/>
      <c r="L36" s="68" t="str">
        <f t="shared" si="0"/>
        <v xml:space="preserve"> </v>
      </c>
      <c r="M36" s="69" t="str">
        <f>IF(L36=" "," ",(IF($L36&gt;0,INDEX('Bin Analysis'!$C$3:$S$10110,MATCH($L36,'Bin Analysis'!$L$3:$L$10110,0),MATCH(M$5,'Bin Analysis'!$C$2:$S$2,0))," ")))</f>
        <v xml:space="preserve"> </v>
      </c>
      <c r="N36" s="70" t="str">
        <f>IF($L36=" "," ",(IF($M36=FALSE," ",(IF($M36&gt;0,INDEX('Bin Analysis'!$C$3:$S$10110,MATCH($L36,'Bin Analysis'!$L$3:$L$10110,0),MATCH(N$5,'Bin Analysis'!$C$2:$S$2,0))," ")))))</f>
        <v xml:space="preserve"> </v>
      </c>
      <c r="O36" s="70" t="str">
        <f>IF($L36=" "," ",(IF($M36=FALSE," ",(IF($M36&gt;0,INDEX('Bin Analysis'!$C$3:$S$10110,MATCH($L36,'Bin Analysis'!$L$3:$L$10110,0),MATCH(O$5,'Bin Analysis'!$C$2:$S$2,0))," ")))))</f>
        <v xml:space="preserve"> </v>
      </c>
      <c r="P36" s="70" t="str">
        <f>IF($L36=" "," ",(IF($M36=FALSE," ",(IF($M36&gt;0,INDEX('Bin Analysis'!$C$3:$S$10110,MATCH($L36,'Bin Analysis'!$L$3:$L$10110,0),MATCH(P$5,'Bin Analysis'!$C$2:$S$2,0))," ")))))</f>
        <v xml:space="preserve"> </v>
      </c>
      <c r="Q36" s="70" t="str">
        <f>IF($L36=" "," ",(IF($M36=FALSE," ",(IF($M36&gt;0,INDEX('Bin Analysis'!$C$3:$S$10110,MATCH($L36,'Bin Analysis'!$L$3:$L$10110,0),MATCH(Q$5,'Bin Analysis'!$C$2:$S$2,0))," ")))))</f>
        <v xml:space="preserve"> </v>
      </c>
      <c r="R36" s="70" t="str">
        <f>IF($L36=" "," ",(IF($M36=FALSE," ",(IF($M36&gt;0,INDEX('Bin Analysis'!$C$3:$S$10110,MATCH($L36,'Bin Analysis'!$L$3:$L$10110,0),MATCH(R$5,'Bin Analysis'!$C$2:$S$2,0))," ")))))</f>
        <v xml:space="preserve"> </v>
      </c>
      <c r="S36" s="70" t="str">
        <f>IF($L36=" "," ",(IF($M36=FALSE," ",(IF($M36&gt;0,INDEX('Bin Analysis'!$C$3:$S$10110,MATCH($L36,'Bin Analysis'!$L$3:$L$10110,0),MATCH(S$5,'Bin Analysis'!$C$2:$S$2,0))," ")))))</f>
        <v xml:space="preserve"> </v>
      </c>
      <c r="T36" s="70" t="str">
        <f>Assignments!K35</f>
        <v/>
      </c>
      <c r="U36" s="70" t="str">
        <f>Assignments!L35</f>
        <v/>
      </c>
      <c r="V36" s="76" t="str">
        <f>Assignments!V35</f>
        <v/>
      </c>
    </row>
    <row r="37" spans="2:22" x14ac:dyDescent="0.25">
      <c r="B37" s="52"/>
      <c r="E37" s="7"/>
      <c r="G37" s="40" t="str">
        <f>IFERROR('Data Transformation'!M35," ")</f>
        <v xml:space="preserve"> </v>
      </c>
      <c r="I37" t="s">
        <v>147</v>
      </c>
      <c r="J37">
        <v>0.5</v>
      </c>
      <c r="L37" s="68" t="str">
        <f t="shared" si="0"/>
        <v xml:space="preserve"> </v>
      </c>
      <c r="M37" s="69" t="str">
        <f>IF(L37=" "," ",(IF($L37&gt;0,INDEX('Bin Analysis'!$C$3:$S$10110,MATCH($L37,'Bin Analysis'!$L$3:$L$10110,0),MATCH(M$5,'Bin Analysis'!$C$2:$S$2,0))," ")))</f>
        <v xml:space="preserve"> </v>
      </c>
      <c r="N37" s="70" t="str">
        <f>IF($L37=" "," ",(IF($M37=FALSE," ",(IF($M37&gt;0,INDEX('Bin Analysis'!$C$3:$S$10110,MATCH($L37,'Bin Analysis'!$L$3:$L$10110,0),MATCH(N$5,'Bin Analysis'!$C$2:$S$2,0))," ")))))</f>
        <v xml:space="preserve"> </v>
      </c>
      <c r="O37" s="70" t="str">
        <f>IF($L37=" "," ",(IF($M37=FALSE," ",(IF($M37&gt;0,INDEX('Bin Analysis'!$C$3:$S$10110,MATCH($L37,'Bin Analysis'!$L$3:$L$10110,0),MATCH(O$5,'Bin Analysis'!$C$2:$S$2,0))," ")))))</f>
        <v xml:space="preserve"> </v>
      </c>
      <c r="P37" s="70" t="str">
        <f>IF($L37=" "," ",(IF($M37=FALSE," ",(IF($M37&gt;0,INDEX('Bin Analysis'!$C$3:$S$10110,MATCH($L37,'Bin Analysis'!$L$3:$L$10110,0),MATCH(P$5,'Bin Analysis'!$C$2:$S$2,0))," ")))))</f>
        <v xml:space="preserve"> </v>
      </c>
      <c r="Q37" s="70" t="str">
        <f>IF($L37=" "," ",(IF($M37=FALSE," ",(IF($M37&gt;0,INDEX('Bin Analysis'!$C$3:$S$10110,MATCH($L37,'Bin Analysis'!$L$3:$L$10110,0),MATCH(Q$5,'Bin Analysis'!$C$2:$S$2,0))," ")))))</f>
        <v xml:space="preserve"> </v>
      </c>
      <c r="R37" s="70" t="str">
        <f>IF($L37=" "," ",(IF($M37=FALSE," ",(IF($M37&gt;0,INDEX('Bin Analysis'!$C$3:$S$10110,MATCH($L37,'Bin Analysis'!$L$3:$L$10110,0),MATCH(R$5,'Bin Analysis'!$C$2:$S$2,0))," ")))))</f>
        <v xml:space="preserve"> </v>
      </c>
      <c r="S37" s="70" t="str">
        <f>IF($L37=" "," ",(IF($M37=FALSE," ",(IF($M37&gt;0,INDEX('Bin Analysis'!$C$3:$S$10110,MATCH($L37,'Bin Analysis'!$L$3:$L$10110,0),MATCH(S$5,'Bin Analysis'!$C$2:$S$2,0))," ")))))</f>
        <v xml:space="preserve"> </v>
      </c>
      <c r="T37" s="70" t="str">
        <f>Assignments!K36</f>
        <v/>
      </c>
      <c r="U37" s="70" t="str">
        <f>Assignments!L36</f>
        <v/>
      </c>
      <c r="V37" s="76" t="str">
        <f>Assignments!V36</f>
        <v/>
      </c>
    </row>
    <row r="38" spans="2:22" ht="16.5" thickBot="1" x14ac:dyDescent="0.3">
      <c r="B38" s="52"/>
      <c r="E38" s="7"/>
      <c r="G38" s="40" t="str">
        <f>IFERROR('Data Transformation'!M36," ")</f>
        <v xml:space="preserve"> </v>
      </c>
      <c r="L38" s="68" t="str">
        <f t="shared" si="0"/>
        <v xml:space="preserve"> </v>
      </c>
      <c r="M38" s="69" t="str">
        <f>IF(L38=" "," ",(IF($L38&gt;0,INDEX('Bin Analysis'!$C$3:$S$10110,MATCH($L38,'Bin Analysis'!$L$3:$L$10110,0),MATCH(M$5,'Bin Analysis'!$C$2:$S$2,0))," ")))</f>
        <v xml:space="preserve"> </v>
      </c>
      <c r="N38" s="70" t="str">
        <f>IF($L38=" "," ",(IF($M38=FALSE," ",(IF($M38&gt;0,INDEX('Bin Analysis'!$C$3:$S$10110,MATCH($L38,'Bin Analysis'!$L$3:$L$10110,0),MATCH(N$5,'Bin Analysis'!$C$2:$S$2,0))," ")))))</f>
        <v xml:space="preserve"> </v>
      </c>
      <c r="O38" s="70" t="str">
        <f>IF($L38=" "," ",(IF($M38=FALSE," ",(IF($M38&gt;0,INDEX('Bin Analysis'!$C$3:$S$10110,MATCH($L38,'Bin Analysis'!$L$3:$L$10110,0),MATCH(O$5,'Bin Analysis'!$C$2:$S$2,0))," ")))))</f>
        <v xml:space="preserve"> </v>
      </c>
      <c r="P38" s="70" t="str">
        <f>IF($L38=" "," ",(IF($M38=FALSE," ",(IF($M38&gt;0,INDEX('Bin Analysis'!$C$3:$S$10110,MATCH($L38,'Bin Analysis'!$L$3:$L$10110,0),MATCH(P$5,'Bin Analysis'!$C$2:$S$2,0))," ")))))</f>
        <v xml:space="preserve"> </v>
      </c>
      <c r="Q38" s="70" t="str">
        <f>IF($L38=" "," ",(IF($M38=FALSE," ",(IF($M38&gt;0,INDEX('Bin Analysis'!$C$3:$S$10110,MATCH($L38,'Bin Analysis'!$L$3:$L$10110,0),MATCH(Q$5,'Bin Analysis'!$C$2:$S$2,0))," ")))))</f>
        <v xml:space="preserve"> </v>
      </c>
      <c r="R38" s="70" t="str">
        <f>IF($L38=" "," ",(IF($M38=FALSE," ",(IF($M38&gt;0,INDEX('Bin Analysis'!$C$3:$S$10110,MATCH($L38,'Bin Analysis'!$L$3:$L$10110,0),MATCH(R$5,'Bin Analysis'!$C$2:$S$2,0))," ")))))</f>
        <v xml:space="preserve"> </v>
      </c>
      <c r="S38" s="70" t="str">
        <f>IF($L38=" "," ",(IF($M38=FALSE," ",(IF($M38&gt;0,INDEX('Bin Analysis'!$C$3:$S$10110,MATCH($L38,'Bin Analysis'!$L$3:$L$10110,0),MATCH(S$5,'Bin Analysis'!$C$2:$S$2,0))," ")))))</f>
        <v xml:space="preserve"> </v>
      </c>
      <c r="T38" s="70" t="str">
        <f>Assignments!K37</f>
        <v/>
      </c>
      <c r="U38" s="70" t="str">
        <f>Assignments!L37</f>
        <v/>
      </c>
      <c r="V38" s="76" t="str">
        <f>Assignments!V37</f>
        <v/>
      </c>
    </row>
    <row r="39" spans="2:22" ht="16.5" thickBot="1" x14ac:dyDescent="0.3">
      <c r="B39" s="52"/>
      <c r="E39" s="7"/>
      <c r="G39" s="40" t="str">
        <f>IFERROR('Data Transformation'!M37," ")</f>
        <v xml:space="preserve"> </v>
      </c>
      <c r="I39" s="38" t="s">
        <v>120</v>
      </c>
      <c r="J39" s="1"/>
      <c r="L39" s="68" t="str">
        <f t="shared" si="0"/>
        <v xml:space="preserve"> </v>
      </c>
      <c r="M39" s="69" t="str">
        <f>IF(L39=" "," ",(IF($L39&gt;0,INDEX('Bin Analysis'!$C$3:$S$10110,MATCH($L39,'Bin Analysis'!$L$3:$L$10110,0),MATCH(M$5,'Bin Analysis'!$C$2:$S$2,0))," ")))</f>
        <v xml:space="preserve"> </v>
      </c>
      <c r="N39" s="70" t="str">
        <f>IF($L39=" "," ",(IF($M39=FALSE," ",(IF($M39&gt;0,INDEX('Bin Analysis'!$C$3:$S$10110,MATCH($L39,'Bin Analysis'!$L$3:$L$10110,0),MATCH(N$5,'Bin Analysis'!$C$2:$S$2,0))," ")))))</f>
        <v xml:space="preserve"> </v>
      </c>
      <c r="O39" s="70" t="str">
        <f>IF($L39=" "," ",(IF($M39=FALSE," ",(IF($M39&gt;0,INDEX('Bin Analysis'!$C$3:$S$10110,MATCH($L39,'Bin Analysis'!$L$3:$L$10110,0),MATCH(O$5,'Bin Analysis'!$C$2:$S$2,0))," ")))))</f>
        <v xml:space="preserve"> </v>
      </c>
      <c r="P39" s="70" t="str">
        <f>IF($L39=" "," ",(IF($M39=FALSE," ",(IF($M39&gt;0,INDEX('Bin Analysis'!$C$3:$S$10110,MATCH($L39,'Bin Analysis'!$L$3:$L$10110,0),MATCH(P$5,'Bin Analysis'!$C$2:$S$2,0))," ")))))</f>
        <v xml:space="preserve"> </v>
      </c>
      <c r="Q39" s="70" t="str">
        <f>IF($L39=" "," ",(IF($M39=FALSE," ",(IF($M39&gt;0,INDEX('Bin Analysis'!$C$3:$S$10110,MATCH($L39,'Bin Analysis'!$L$3:$L$10110,0),MATCH(Q$5,'Bin Analysis'!$C$2:$S$2,0))," ")))))</f>
        <v xml:space="preserve"> </v>
      </c>
      <c r="R39" s="70" t="str">
        <f>IF($L39=" "," ",(IF($M39=FALSE," ",(IF($M39&gt;0,INDEX('Bin Analysis'!$C$3:$S$10110,MATCH($L39,'Bin Analysis'!$L$3:$L$10110,0),MATCH(R$5,'Bin Analysis'!$C$2:$S$2,0))," ")))))</f>
        <v xml:space="preserve"> </v>
      </c>
      <c r="S39" s="70" t="str">
        <f>IF($L39=" "," ",(IF($M39=FALSE," ",(IF($M39&gt;0,INDEX('Bin Analysis'!$C$3:$S$10110,MATCH($L39,'Bin Analysis'!$L$3:$L$10110,0),MATCH(S$5,'Bin Analysis'!$C$2:$S$2,0))," ")))))</f>
        <v xml:space="preserve"> </v>
      </c>
      <c r="T39" s="70" t="str">
        <f>Assignments!K38</f>
        <v/>
      </c>
      <c r="U39" s="70" t="str">
        <f>Assignments!L38</f>
        <v/>
      </c>
      <c r="V39" s="76" t="str">
        <f>Assignments!V38</f>
        <v/>
      </c>
    </row>
    <row r="40" spans="2:22" x14ac:dyDescent="0.25">
      <c r="B40" s="52"/>
      <c r="E40" s="7"/>
      <c r="G40" s="40" t="str">
        <f>IFERROR('Data Transformation'!M38," ")</f>
        <v xml:space="preserve"> </v>
      </c>
      <c r="I40" t="s">
        <v>121</v>
      </c>
      <c r="J40">
        <v>0.64</v>
      </c>
      <c r="L40" s="68" t="str">
        <f t="shared" si="0"/>
        <v xml:space="preserve"> </v>
      </c>
      <c r="M40" s="69" t="str">
        <f>IF(L40=" "," ",(IF($L40&gt;0,INDEX('Bin Analysis'!$C$3:$S$10110,MATCH($L40,'Bin Analysis'!$L$3:$L$10110,0),MATCH(M$5,'Bin Analysis'!$C$2:$S$2,0))," ")))</f>
        <v xml:space="preserve"> </v>
      </c>
      <c r="N40" s="70" t="str">
        <f>IF($L40=" "," ",(IF($M40=FALSE," ",(IF($M40&gt;0,INDEX('Bin Analysis'!$C$3:$S$10110,MATCH($L40,'Bin Analysis'!$L$3:$L$10110,0),MATCH(N$5,'Bin Analysis'!$C$2:$S$2,0))," ")))))</f>
        <v xml:space="preserve"> </v>
      </c>
      <c r="O40" s="70" t="str">
        <f>IF($L40=" "," ",(IF($M40=FALSE," ",(IF($M40&gt;0,INDEX('Bin Analysis'!$C$3:$S$10110,MATCH($L40,'Bin Analysis'!$L$3:$L$10110,0),MATCH(O$5,'Bin Analysis'!$C$2:$S$2,0))," ")))))</f>
        <v xml:space="preserve"> </v>
      </c>
      <c r="P40" s="70" t="str">
        <f>IF($L40=" "," ",(IF($M40=FALSE," ",(IF($M40&gt;0,INDEX('Bin Analysis'!$C$3:$S$10110,MATCH($L40,'Bin Analysis'!$L$3:$L$10110,0),MATCH(P$5,'Bin Analysis'!$C$2:$S$2,0))," ")))))</f>
        <v xml:space="preserve"> </v>
      </c>
      <c r="Q40" s="70" t="str">
        <f>IF($L40=" "," ",(IF($M40=FALSE," ",(IF($M40&gt;0,INDEX('Bin Analysis'!$C$3:$S$10110,MATCH($L40,'Bin Analysis'!$L$3:$L$10110,0),MATCH(Q$5,'Bin Analysis'!$C$2:$S$2,0))," ")))))</f>
        <v xml:space="preserve"> </v>
      </c>
      <c r="R40" s="70" t="str">
        <f>IF($L40=" "," ",(IF($M40=FALSE," ",(IF($M40&gt;0,INDEX('Bin Analysis'!$C$3:$S$10110,MATCH($L40,'Bin Analysis'!$L$3:$L$10110,0),MATCH(R$5,'Bin Analysis'!$C$2:$S$2,0))," ")))))</f>
        <v xml:space="preserve"> </v>
      </c>
      <c r="S40" s="70" t="str">
        <f>IF($L40=" "," ",(IF($M40=FALSE," ",(IF($M40&gt;0,INDEX('Bin Analysis'!$C$3:$S$10110,MATCH($L40,'Bin Analysis'!$L$3:$L$10110,0),MATCH(S$5,'Bin Analysis'!$C$2:$S$2,0))," ")))))</f>
        <v xml:space="preserve"> </v>
      </c>
      <c r="T40" s="70" t="str">
        <f>Assignments!K39</f>
        <v/>
      </c>
      <c r="U40" s="70" t="str">
        <f>Assignments!L39</f>
        <v/>
      </c>
      <c r="V40" s="76" t="str">
        <f>Assignments!V39</f>
        <v/>
      </c>
    </row>
    <row r="41" spans="2:22" x14ac:dyDescent="0.25">
      <c r="B41" s="52"/>
      <c r="E41" s="7"/>
      <c r="G41" s="40" t="str">
        <f>IFERROR('Data Transformation'!M39," ")</f>
        <v xml:space="preserve"> </v>
      </c>
      <c r="L41" s="68" t="str">
        <f t="shared" si="0"/>
        <v xml:space="preserve"> </v>
      </c>
      <c r="M41" s="69" t="str">
        <f>IF(L41=" "," ",(IF($L41&gt;0,INDEX('Bin Analysis'!$C$3:$S$10110,MATCH($L41,'Bin Analysis'!$L$3:$L$10110,0),MATCH(M$5,'Bin Analysis'!$C$2:$S$2,0))," ")))</f>
        <v xml:space="preserve"> </v>
      </c>
      <c r="N41" s="70" t="str">
        <f>IF($L41=" "," ",(IF($M41=FALSE," ",(IF($M41&gt;0,INDEX('Bin Analysis'!$C$3:$S$10110,MATCH($L41,'Bin Analysis'!$L$3:$L$10110,0),MATCH(N$5,'Bin Analysis'!$C$2:$S$2,0))," ")))))</f>
        <v xml:space="preserve"> </v>
      </c>
      <c r="O41" s="70" t="str">
        <f>IF($L41=" "," ",(IF($M41=FALSE," ",(IF($M41&gt;0,INDEX('Bin Analysis'!$C$3:$S$10110,MATCH($L41,'Bin Analysis'!$L$3:$L$10110,0),MATCH(O$5,'Bin Analysis'!$C$2:$S$2,0))," ")))))</f>
        <v xml:space="preserve"> </v>
      </c>
      <c r="P41" s="70" t="str">
        <f>IF($L41=" "," ",(IF($M41=FALSE," ",(IF($M41&gt;0,INDEX('Bin Analysis'!$C$3:$S$10110,MATCH($L41,'Bin Analysis'!$L$3:$L$10110,0),MATCH(P$5,'Bin Analysis'!$C$2:$S$2,0))," ")))))</f>
        <v xml:space="preserve"> </v>
      </c>
      <c r="Q41" s="70" t="str">
        <f>IF($L41=" "," ",(IF($M41=FALSE," ",(IF($M41&gt;0,INDEX('Bin Analysis'!$C$3:$S$10110,MATCH($L41,'Bin Analysis'!$L$3:$L$10110,0),MATCH(Q$5,'Bin Analysis'!$C$2:$S$2,0))," ")))))</f>
        <v xml:space="preserve"> </v>
      </c>
      <c r="R41" s="70" t="str">
        <f>IF($L41=" "," ",(IF($M41=FALSE," ",(IF($M41&gt;0,INDEX('Bin Analysis'!$C$3:$S$10110,MATCH($L41,'Bin Analysis'!$L$3:$L$10110,0),MATCH(R$5,'Bin Analysis'!$C$2:$S$2,0))," ")))))</f>
        <v xml:space="preserve"> </v>
      </c>
      <c r="S41" s="70" t="str">
        <f>IF($L41=" "," ",(IF($M41=FALSE," ",(IF($M41&gt;0,INDEX('Bin Analysis'!$C$3:$S$10110,MATCH($L41,'Bin Analysis'!$L$3:$L$10110,0),MATCH(S$5,'Bin Analysis'!$C$2:$S$2,0))," ")))))</f>
        <v xml:space="preserve"> </v>
      </c>
      <c r="T41" s="70" t="str">
        <f>Assignments!K40</f>
        <v/>
      </c>
      <c r="U41" s="70" t="str">
        <f>Assignments!L40</f>
        <v/>
      </c>
      <c r="V41" s="76" t="str">
        <f>Assignments!V40</f>
        <v/>
      </c>
    </row>
    <row r="42" spans="2:22" x14ac:dyDescent="0.25">
      <c r="B42" s="52"/>
      <c r="E42" s="7"/>
      <c r="G42" s="40" t="str">
        <f>IFERROR('Data Transformation'!M40," ")</f>
        <v xml:space="preserve"> </v>
      </c>
      <c r="L42" s="68" t="str">
        <f t="shared" si="0"/>
        <v xml:space="preserve"> </v>
      </c>
      <c r="M42" s="69" t="str">
        <f>IF(L42=" "," ",(IF($L42&gt;0,INDEX('Bin Analysis'!$C$3:$S$10110,MATCH($L42,'Bin Analysis'!$L$3:$L$10110,0),MATCH(M$5,'Bin Analysis'!$C$2:$S$2,0))," ")))</f>
        <v xml:space="preserve"> </v>
      </c>
      <c r="N42" s="70" t="str">
        <f>IF($L42=" "," ",(IF($M42=FALSE," ",(IF($M42&gt;0,INDEX('Bin Analysis'!$C$3:$S$10110,MATCH($L42,'Bin Analysis'!$L$3:$L$10110,0),MATCH(N$5,'Bin Analysis'!$C$2:$S$2,0))," ")))))</f>
        <v xml:space="preserve"> </v>
      </c>
      <c r="O42" s="70" t="str">
        <f>IF($L42=" "," ",(IF($M42=FALSE," ",(IF($M42&gt;0,INDEX('Bin Analysis'!$C$3:$S$10110,MATCH($L42,'Bin Analysis'!$L$3:$L$10110,0),MATCH(O$5,'Bin Analysis'!$C$2:$S$2,0))," ")))))</f>
        <v xml:space="preserve"> </v>
      </c>
      <c r="P42" s="70" t="str">
        <f>IF($L42=" "," ",(IF($M42=FALSE," ",(IF($M42&gt;0,INDEX('Bin Analysis'!$C$3:$S$10110,MATCH($L42,'Bin Analysis'!$L$3:$L$10110,0),MATCH(P$5,'Bin Analysis'!$C$2:$S$2,0))," ")))))</f>
        <v xml:space="preserve"> </v>
      </c>
      <c r="Q42" s="70" t="str">
        <f>IF($L42=" "," ",(IF($M42=FALSE," ",(IF($M42&gt;0,INDEX('Bin Analysis'!$C$3:$S$10110,MATCH($L42,'Bin Analysis'!$L$3:$L$10110,0),MATCH(Q$5,'Bin Analysis'!$C$2:$S$2,0))," ")))))</f>
        <v xml:space="preserve"> </v>
      </c>
      <c r="R42" s="70" t="str">
        <f>IF($L42=" "," ",(IF($M42=FALSE," ",(IF($M42&gt;0,INDEX('Bin Analysis'!$C$3:$S$10110,MATCH($L42,'Bin Analysis'!$L$3:$L$10110,0),MATCH(R$5,'Bin Analysis'!$C$2:$S$2,0))," ")))))</f>
        <v xml:space="preserve"> </v>
      </c>
      <c r="S42" s="70" t="str">
        <f>IF($L42=" "," ",(IF($M42=FALSE," ",(IF($M42&gt;0,INDEX('Bin Analysis'!$C$3:$S$10110,MATCH($L42,'Bin Analysis'!$L$3:$L$10110,0),MATCH(S$5,'Bin Analysis'!$C$2:$S$2,0))," ")))))</f>
        <v xml:space="preserve"> </v>
      </c>
      <c r="T42" s="70" t="str">
        <f>Assignments!K41</f>
        <v/>
      </c>
      <c r="U42" s="70" t="str">
        <f>Assignments!L41</f>
        <v/>
      </c>
      <c r="V42" s="76" t="str">
        <f>Assignments!V41</f>
        <v/>
      </c>
    </row>
    <row r="43" spans="2:22" x14ac:dyDescent="0.25">
      <c r="B43" s="52"/>
      <c r="E43" s="7"/>
      <c r="G43" s="40" t="str">
        <f>IFERROR('Data Transformation'!M41," ")</f>
        <v xml:space="preserve"> </v>
      </c>
      <c r="L43" s="68" t="str">
        <f t="shared" si="0"/>
        <v xml:space="preserve"> </v>
      </c>
      <c r="M43" s="69" t="str">
        <f>IF(L43=" "," ",(IF($L43&gt;0,INDEX('Bin Analysis'!$C$3:$S$10110,MATCH($L43,'Bin Analysis'!$L$3:$L$10110,0),MATCH(M$5,'Bin Analysis'!$C$2:$S$2,0))," ")))</f>
        <v xml:space="preserve"> </v>
      </c>
      <c r="N43" s="70" t="str">
        <f>IF($L43=" "," ",(IF($M43=FALSE," ",(IF($M43&gt;0,INDEX('Bin Analysis'!$C$3:$S$10110,MATCH($L43,'Bin Analysis'!$L$3:$L$10110,0),MATCH(N$5,'Bin Analysis'!$C$2:$S$2,0))," ")))))</f>
        <v xml:space="preserve"> </v>
      </c>
      <c r="O43" s="70" t="str">
        <f>IF($L43=" "," ",(IF($M43=FALSE," ",(IF($M43&gt;0,INDEX('Bin Analysis'!$C$3:$S$10110,MATCH($L43,'Bin Analysis'!$L$3:$L$10110,0),MATCH(O$5,'Bin Analysis'!$C$2:$S$2,0))," ")))))</f>
        <v xml:space="preserve"> </v>
      </c>
      <c r="P43" s="70" t="str">
        <f>IF($L43=" "," ",(IF($M43=FALSE," ",(IF($M43&gt;0,INDEX('Bin Analysis'!$C$3:$S$10110,MATCH($L43,'Bin Analysis'!$L$3:$L$10110,0),MATCH(P$5,'Bin Analysis'!$C$2:$S$2,0))," ")))))</f>
        <v xml:space="preserve"> </v>
      </c>
      <c r="Q43" s="70" t="str">
        <f>IF($L43=" "," ",(IF($M43=FALSE," ",(IF($M43&gt;0,INDEX('Bin Analysis'!$C$3:$S$10110,MATCH($L43,'Bin Analysis'!$L$3:$L$10110,0),MATCH(Q$5,'Bin Analysis'!$C$2:$S$2,0))," ")))))</f>
        <v xml:space="preserve"> </v>
      </c>
      <c r="R43" s="70" t="str">
        <f>IF($L43=" "," ",(IF($M43=FALSE," ",(IF($M43&gt;0,INDEX('Bin Analysis'!$C$3:$S$10110,MATCH($L43,'Bin Analysis'!$L$3:$L$10110,0),MATCH(R$5,'Bin Analysis'!$C$2:$S$2,0))," ")))))</f>
        <v xml:space="preserve"> </v>
      </c>
      <c r="S43" s="70" t="str">
        <f>IF($L43=" "," ",(IF($M43=FALSE," ",(IF($M43&gt;0,INDEX('Bin Analysis'!$C$3:$S$10110,MATCH($L43,'Bin Analysis'!$L$3:$L$10110,0),MATCH(S$5,'Bin Analysis'!$C$2:$S$2,0))," ")))))</f>
        <v xml:space="preserve"> </v>
      </c>
      <c r="T43" s="70" t="str">
        <f>Assignments!K42</f>
        <v/>
      </c>
      <c r="U43" s="70" t="str">
        <f>Assignments!L42</f>
        <v/>
      </c>
      <c r="V43" s="76" t="str">
        <f>Assignments!V42</f>
        <v/>
      </c>
    </row>
    <row r="44" spans="2:22" x14ac:dyDescent="0.25">
      <c r="B44" s="52"/>
      <c r="E44" s="7"/>
      <c r="G44" s="40" t="str">
        <f>IFERROR('Data Transformation'!M42," ")</f>
        <v xml:space="preserve"> </v>
      </c>
      <c r="L44" s="68" t="str">
        <f t="shared" si="0"/>
        <v xml:space="preserve"> </v>
      </c>
      <c r="M44" s="69" t="str">
        <f>IF(L44=" "," ",(IF($L44&gt;0,INDEX('Bin Analysis'!$C$3:$S$10110,MATCH($L44,'Bin Analysis'!$L$3:$L$10110,0),MATCH(M$5,'Bin Analysis'!$C$2:$S$2,0))," ")))</f>
        <v xml:space="preserve"> </v>
      </c>
      <c r="N44" s="70" t="str">
        <f>IF($L44=" "," ",(IF($M44=FALSE," ",(IF($M44&gt;0,INDEX('Bin Analysis'!$C$3:$S$10110,MATCH($L44,'Bin Analysis'!$L$3:$L$10110,0),MATCH(N$5,'Bin Analysis'!$C$2:$S$2,0))," ")))))</f>
        <v xml:space="preserve"> </v>
      </c>
      <c r="O44" s="70" t="str">
        <f>IF($L44=" "," ",(IF($M44=FALSE," ",(IF($M44&gt;0,INDEX('Bin Analysis'!$C$3:$S$10110,MATCH($L44,'Bin Analysis'!$L$3:$L$10110,0),MATCH(O$5,'Bin Analysis'!$C$2:$S$2,0))," ")))))</f>
        <v xml:space="preserve"> </v>
      </c>
      <c r="P44" s="70" t="str">
        <f>IF($L44=" "," ",(IF($M44=FALSE," ",(IF($M44&gt;0,INDEX('Bin Analysis'!$C$3:$S$10110,MATCH($L44,'Bin Analysis'!$L$3:$L$10110,0),MATCH(P$5,'Bin Analysis'!$C$2:$S$2,0))," ")))))</f>
        <v xml:space="preserve"> </v>
      </c>
      <c r="Q44" s="70" t="str">
        <f>IF($L44=" "," ",(IF($M44=FALSE," ",(IF($M44&gt;0,INDEX('Bin Analysis'!$C$3:$S$10110,MATCH($L44,'Bin Analysis'!$L$3:$L$10110,0),MATCH(Q$5,'Bin Analysis'!$C$2:$S$2,0))," ")))))</f>
        <v xml:space="preserve"> </v>
      </c>
      <c r="R44" s="70" t="str">
        <f>IF($L44=" "," ",(IF($M44=FALSE," ",(IF($M44&gt;0,INDEX('Bin Analysis'!$C$3:$S$10110,MATCH($L44,'Bin Analysis'!$L$3:$L$10110,0),MATCH(R$5,'Bin Analysis'!$C$2:$S$2,0))," ")))))</f>
        <v xml:space="preserve"> </v>
      </c>
      <c r="S44" s="70" t="str">
        <f>IF($L44=" "," ",(IF($M44=FALSE," ",(IF($M44&gt;0,INDEX('Bin Analysis'!$C$3:$S$10110,MATCH($L44,'Bin Analysis'!$L$3:$L$10110,0),MATCH(S$5,'Bin Analysis'!$C$2:$S$2,0))," ")))))</f>
        <v xml:space="preserve"> </v>
      </c>
      <c r="T44" s="70" t="str">
        <f>Assignments!K43</f>
        <v/>
      </c>
      <c r="U44" s="70" t="str">
        <f>Assignments!L43</f>
        <v/>
      </c>
      <c r="V44" s="76" t="str">
        <f>Assignments!V43</f>
        <v/>
      </c>
    </row>
    <row r="45" spans="2:22" x14ac:dyDescent="0.25">
      <c r="B45" s="52"/>
      <c r="E45" s="7"/>
      <c r="G45" s="40" t="str">
        <f>IFERROR('Data Transformation'!M43," ")</f>
        <v xml:space="preserve"> </v>
      </c>
      <c r="L45" s="68" t="str">
        <f t="shared" si="0"/>
        <v xml:space="preserve"> </v>
      </c>
      <c r="M45" s="69" t="str">
        <f>IF(L45=" "," ",(IF($L45&gt;0,INDEX('Bin Analysis'!$C$3:$S$10110,MATCH($L45,'Bin Analysis'!$L$3:$L$10110,0),MATCH(M$5,'Bin Analysis'!$C$2:$S$2,0))," ")))</f>
        <v xml:space="preserve"> </v>
      </c>
      <c r="N45" s="70" t="str">
        <f>IF($L45=" "," ",(IF($M45=FALSE," ",(IF($M45&gt;0,INDEX('Bin Analysis'!$C$3:$S$10110,MATCH($L45,'Bin Analysis'!$L$3:$L$10110,0),MATCH(N$5,'Bin Analysis'!$C$2:$S$2,0))," ")))))</f>
        <v xml:space="preserve"> </v>
      </c>
      <c r="O45" s="70" t="str">
        <f>IF($L45=" "," ",(IF($M45=FALSE," ",(IF($M45&gt;0,INDEX('Bin Analysis'!$C$3:$S$10110,MATCH($L45,'Bin Analysis'!$L$3:$L$10110,0),MATCH(O$5,'Bin Analysis'!$C$2:$S$2,0))," ")))))</f>
        <v xml:space="preserve"> </v>
      </c>
      <c r="P45" s="70" t="str">
        <f>IF($L45=" "," ",(IF($M45=FALSE," ",(IF($M45&gt;0,INDEX('Bin Analysis'!$C$3:$S$10110,MATCH($L45,'Bin Analysis'!$L$3:$L$10110,0),MATCH(P$5,'Bin Analysis'!$C$2:$S$2,0))," ")))))</f>
        <v xml:space="preserve"> </v>
      </c>
      <c r="Q45" s="70" t="str">
        <f>IF($L45=" "," ",(IF($M45=FALSE," ",(IF($M45&gt;0,INDEX('Bin Analysis'!$C$3:$S$10110,MATCH($L45,'Bin Analysis'!$L$3:$L$10110,0),MATCH(Q$5,'Bin Analysis'!$C$2:$S$2,0))," ")))))</f>
        <v xml:space="preserve"> </v>
      </c>
      <c r="R45" s="70" t="str">
        <f>IF($L45=" "," ",(IF($M45=FALSE," ",(IF($M45&gt;0,INDEX('Bin Analysis'!$C$3:$S$10110,MATCH($L45,'Bin Analysis'!$L$3:$L$10110,0),MATCH(R$5,'Bin Analysis'!$C$2:$S$2,0))," ")))))</f>
        <v xml:space="preserve"> </v>
      </c>
      <c r="S45" s="70" t="str">
        <f>IF($L45=" "," ",(IF($M45=FALSE," ",(IF($M45&gt;0,INDEX('Bin Analysis'!$C$3:$S$10110,MATCH($L45,'Bin Analysis'!$L$3:$L$10110,0),MATCH(S$5,'Bin Analysis'!$C$2:$S$2,0))," ")))))</f>
        <v xml:space="preserve"> </v>
      </c>
      <c r="T45" s="70" t="str">
        <f>Assignments!K44</f>
        <v/>
      </c>
      <c r="U45" s="70" t="str">
        <f>Assignments!L44</f>
        <v/>
      </c>
      <c r="V45" s="76" t="str">
        <f>Assignments!V44</f>
        <v/>
      </c>
    </row>
    <row r="46" spans="2:22" x14ac:dyDescent="0.25">
      <c r="B46" s="52"/>
      <c r="E46" s="7"/>
      <c r="G46" s="40" t="str">
        <f>IFERROR('Data Transformation'!M44," ")</f>
        <v xml:space="preserve"> </v>
      </c>
      <c r="L46" s="68" t="str">
        <f t="shared" si="0"/>
        <v xml:space="preserve"> </v>
      </c>
      <c r="M46" s="69" t="str">
        <f>IF(L46=" "," ",(IF($L46&gt;0,INDEX('Bin Analysis'!$C$3:$S$10110,MATCH($L46,'Bin Analysis'!$L$3:$L$10110,0),MATCH(M$5,'Bin Analysis'!$C$2:$S$2,0))," ")))</f>
        <v xml:space="preserve"> </v>
      </c>
      <c r="N46" s="70" t="str">
        <f>IF($L46=" "," ",(IF($M46=FALSE," ",(IF($M46&gt;0,INDEX('Bin Analysis'!$C$3:$S$10110,MATCH($L46,'Bin Analysis'!$L$3:$L$10110,0),MATCH(N$5,'Bin Analysis'!$C$2:$S$2,0))," ")))))</f>
        <v xml:space="preserve"> </v>
      </c>
      <c r="O46" s="70" t="str">
        <f>IF($L46=" "," ",(IF($M46=FALSE," ",(IF($M46&gt;0,INDEX('Bin Analysis'!$C$3:$S$10110,MATCH($L46,'Bin Analysis'!$L$3:$L$10110,0),MATCH(O$5,'Bin Analysis'!$C$2:$S$2,0))," ")))))</f>
        <v xml:space="preserve"> </v>
      </c>
      <c r="P46" s="70" t="str">
        <f>IF($L46=" "," ",(IF($M46=FALSE," ",(IF($M46&gt;0,INDEX('Bin Analysis'!$C$3:$S$10110,MATCH($L46,'Bin Analysis'!$L$3:$L$10110,0),MATCH(P$5,'Bin Analysis'!$C$2:$S$2,0))," ")))))</f>
        <v xml:space="preserve"> </v>
      </c>
      <c r="Q46" s="70" t="str">
        <f>IF($L46=" "," ",(IF($M46=FALSE," ",(IF($M46&gt;0,INDEX('Bin Analysis'!$C$3:$S$10110,MATCH($L46,'Bin Analysis'!$L$3:$L$10110,0),MATCH(Q$5,'Bin Analysis'!$C$2:$S$2,0))," ")))))</f>
        <v xml:space="preserve"> </v>
      </c>
      <c r="R46" s="70" t="str">
        <f>IF($L46=" "," ",(IF($M46=FALSE," ",(IF($M46&gt;0,INDEX('Bin Analysis'!$C$3:$S$10110,MATCH($L46,'Bin Analysis'!$L$3:$L$10110,0),MATCH(R$5,'Bin Analysis'!$C$2:$S$2,0))," ")))))</f>
        <v xml:space="preserve"> </v>
      </c>
      <c r="S46" s="70" t="str">
        <f>IF($L46=" "," ",(IF($M46=FALSE," ",(IF($M46&gt;0,INDEX('Bin Analysis'!$C$3:$S$10110,MATCH($L46,'Bin Analysis'!$L$3:$L$10110,0),MATCH(S$5,'Bin Analysis'!$C$2:$S$2,0))," ")))))</f>
        <v xml:space="preserve"> </v>
      </c>
      <c r="T46" s="70" t="str">
        <f>Assignments!K45</f>
        <v/>
      </c>
      <c r="U46" s="70" t="str">
        <f>Assignments!L45</f>
        <v/>
      </c>
      <c r="V46" s="76" t="str">
        <f>Assignments!V45</f>
        <v/>
      </c>
    </row>
    <row r="47" spans="2:22" x14ac:dyDescent="0.25">
      <c r="B47" s="52"/>
      <c r="E47" s="7"/>
      <c r="G47" s="40" t="str">
        <f>IFERROR('Data Transformation'!M45," ")</f>
        <v xml:space="preserve"> </v>
      </c>
      <c r="L47" s="68" t="str">
        <f t="shared" si="0"/>
        <v xml:space="preserve"> </v>
      </c>
      <c r="M47" s="69" t="str">
        <f>IF(L47=" "," ",(IF($L47&gt;0,INDEX('Bin Analysis'!$C$3:$S$10110,MATCH($L47,'Bin Analysis'!$L$3:$L$10110,0),MATCH(M$5,'Bin Analysis'!$C$2:$S$2,0))," ")))</f>
        <v xml:space="preserve"> </v>
      </c>
      <c r="N47" s="70" t="str">
        <f>IF($L47=" "," ",(IF($M47=FALSE," ",(IF($M47&gt;0,INDEX('Bin Analysis'!$C$3:$S$10110,MATCH($L47,'Bin Analysis'!$L$3:$L$10110,0),MATCH(N$5,'Bin Analysis'!$C$2:$S$2,0))," ")))))</f>
        <v xml:space="preserve"> </v>
      </c>
      <c r="O47" s="70" t="str">
        <f>IF($L47=" "," ",(IF($M47=FALSE," ",(IF($M47&gt;0,INDEX('Bin Analysis'!$C$3:$S$10110,MATCH($L47,'Bin Analysis'!$L$3:$L$10110,0),MATCH(O$5,'Bin Analysis'!$C$2:$S$2,0))," ")))))</f>
        <v xml:space="preserve"> </v>
      </c>
      <c r="P47" s="70" t="str">
        <f>IF($L47=" "," ",(IF($M47=FALSE," ",(IF($M47&gt;0,INDEX('Bin Analysis'!$C$3:$S$10110,MATCH($L47,'Bin Analysis'!$L$3:$L$10110,0),MATCH(P$5,'Bin Analysis'!$C$2:$S$2,0))," ")))))</f>
        <v xml:space="preserve"> </v>
      </c>
      <c r="Q47" s="70" t="str">
        <f>IF($L47=" "," ",(IF($M47=FALSE," ",(IF($M47&gt;0,INDEX('Bin Analysis'!$C$3:$S$10110,MATCH($L47,'Bin Analysis'!$L$3:$L$10110,0),MATCH(Q$5,'Bin Analysis'!$C$2:$S$2,0))," ")))))</f>
        <v xml:space="preserve"> </v>
      </c>
      <c r="R47" s="70" t="str">
        <f>IF($L47=" "," ",(IF($M47=FALSE," ",(IF($M47&gt;0,INDEX('Bin Analysis'!$C$3:$S$10110,MATCH($L47,'Bin Analysis'!$L$3:$L$10110,0),MATCH(R$5,'Bin Analysis'!$C$2:$S$2,0))," ")))))</f>
        <v xml:space="preserve"> </v>
      </c>
      <c r="S47" s="70" t="str">
        <f>IF($L47=" "," ",(IF($M47=FALSE," ",(IF($M47&gt;0,INDEX('Bin Analysis'!$C$3:$S$10110,MATCH($L47,'Bin Analysis'!$L$3:$L$10110,0),MATCH(S$5,'Bin Analysis'!$C$2:$S$2,0))," ")))))</f>
        <v xml:space="preserve"> </v>
      </c>
      <c r="T47" s="70" t="str">
        <f>Assignments!K46</f>
        <v/>
      </c>
      <c r="U47" s="70" t="str">
        <f>Assignments!L46</f>
        <v/>
      </c>
      <c r="V47" s="76" t="str">
        <f>Assignments!V46</f>
        <v/>
      </c>
    </row>
    <row r="48" spans="2:22" x14ac:dyDescent="0.25">
      <c r="B48" s="52"/>
      <c r="E48" s="7"/>
      <c r="G48" s="40" t="str">
        <f>IFERROR('Data Transformation'!M46," ")</f>
        <v xml:space="preserve"> </v>
      </c>
      <c r="L48" s="68" t="str">
        <f t="shared" si="0"/>
        <v xml:space="preserve"> </v>
      </c>
      <c r="M48" s="69" t="str">
        <f>IF(L48=" "," ",(IF($L48&gt;0,INDEX('Bin Analysis'!$C$3:$S$10110,MATCH($L48,'Bin Analysis'!$L$3:$L$10110,0),MATCH(M$5,'Bin Analysis'!$C$2:$S$2,0))," ")))</f>
        <v xml:space="preserve"> </v>
      </c>
      <c r="N48" s="70" t="str">
        <f>IF($L48=" "," ",(IF($M48=FALSE," ",(IF($M48&gt;0,INDEX('Bin Analysis'!$C$3:$S$10110,MATCH($L48,'Bin Analysis'!$L$3:$L$10110,0),MATCH(N$5,'Bin Analysis'!$C$2:$S$2,0))," ")))))</f>
        <v xml:space="preserve"> </v>
      </c>
      <c r="O48" s="70" t="str">
        <f>IF($L48=" "," ",(IF($M48=FALSE," ",(IF($M48&gt;0,INDEX('Bin Analysis'!$C$3:$S$10110,MATCH($L48,'Bin Analysis'!$L$3:$L$10110,0),MATCH(O$5,'Bin Analysis'!$C$2:$S$2,0))," ")))))</f>
        <v xml:space="preserve"> </v>
      </c>
      <c r="P48" s="70" t="str">
        <f>IF($L48=" "," ",(IF($M48=FALSE," ",(IF($M48&gt;0,INDEX('Bin Analysis'!$C$3:$S$10110,MATCH($L48,'Bin Analysis'!$L$3:$L$10110,0),MATCH(P$5,'Bin Analysis'!$C$2:$S$2,0))," ")))))</f>
        <v xml:space="preserve"> </v>
      </c>
      <c r="Q48" s="70" t="str">
        <f>IF($L48=" "," ",(IF($M48=FALSE," ",(IF($M48&gt;0,INDEX('Bin Analysis'!$C$3:$S$10110,MATCH($L48,'Bin Analysis'!$L$3:$L$10110,0),MATCH(Q$5,'Bin Analysis'!$C$2:$S$2,0))," ")))))</f>
        <v xml:space="preserve"> </v>
      </c>
      <c r="R48" s="70" t="str">
        <f>IF($L48=" "," ",(IF($M48=FALSE," ",(IF($M48&gt;0,INDEX('Bin Analysis'!$C$3:$S$10110,MATCH($L48,'Bin Analysis'!$L$3:$L$10110,0),MATCH(R$5,'Bin Analysis'!$C$2:$S$2,0))," ")))))</f>
        <v xml:space="preserve"> </v>
      </c>
      <c r="S48" s="70" t="str">
        <f>IF($L48=" "," ",(IF($M48=FALSE," ",(IF($M48&gt;0,INDEX('Bin Analysis'!$C$3:$S$10110,MATCH($L48,'Bin Analysis'!$L$3:$L$10110,0),MATCH(S$5,'Bin Analysis'!$C$2:$S$2,0))," ")))))</f>
        <v xml:space="preserve"> </v>
      </c>
      <c r="T48" s="70" t="str">
        <f>Assignments!K47</f>
        <v/>
      </c>
      <c r="U48" s="70" t="str">
        <f>Assignments!L47</f>
        <v/>
      </c>
      <c r="V48" s="76" t="str">
        <f>Assignments!V47</f>
        <v/>
      </c>
    </row>
    <row r="49" spans="2:22" x14ac:dyDescent="0.25">
      <c r="B49" s="52"/>
      <c r="E49" s="7"/>
      <c r="G49" s="40" t="str">
        <f>IFERROR('Data Transformation'!M47," ")</f>
        <v xml:space="preserve"> </v>
      </c>
      <c r="L49" s="68" t="str">
        <f t="shared" si="0"/>
        <v xml:space="preserve"> </v>
      </c>
      <c r="M49" s="69" t="str">
        <f>IF(L49=" "," ",(IF($L49&gt;0,INDEX('Bin Analysis'!$C$3:$S$10110,MATCH($L49,'Bin Analysis'!$L$3:$L$10110,0),MATCH(M$5,'Bin Analysis'!$C$2:$S$2,0))," ")))</f>
        <v xml:space="preserve"> </v>
      </c>
      <c r="N49" s="70" t="str">
        <f>IF($L49=" "," ",(IF($M49=FALSE," ",(IF($M49&gt;0,INDEX('Bin Analysis'!$C$3:$S$10110,MATCH($L49,'Bin Analysis'!$L$3:$L$10110,0),MATCH(N$5,'Bin Analysis'!$C$2:$S$2,0))," ")))))</f>
        <v xml:space="preserve"> </v>
      </c>
      <c r="O49" s="70" t="str">
        <f>IF($L49=" "," ",(IF($M49=FALSE," ",(IF($M49&gt;0,INDEX('Bin Analysis'!$C$3:$S$10110,MATCH($L49,'Bin Analysis'!$L$3:$L$10110,0),MATCH(O$5,'Bin Analysis'!$C$2:$S$2,0))," ")))))</f>
        <v xml:space="preserve"> </v>
      </c>
      <c r="P49" s="70" t="str">
        <f>IF($L49=" "," ",(IF($M49=FALSE," ",(IF($M49&gt;0,INDEX('Bin Analysis'!$C$3:$S$10110,MATCH($L49,'Bin Analysis'!$L$3:$L$10110,0),MATCH(P$5,'Bin Analysis'!$C$2:$S$2,0))," ")))))</f>
        <v xml:space="preserve"> </v>
      </c>
      <c r="Q49" s="70" t="str">
        <f>IF($L49=" "," ",(IF($M49=FALSE," ",(IF($M49&gt;0,INDEX('Bin Analysis'!$C$3:$S$10110,MATCH($L49,'Bin Analysis'!$L$3:$L$10110,0),MATCH(Q$5,'Bin Analysis'!$C$2:$S$2,0))," ")))))</f>
        <v xml:space="preserve"> </v>
      </c>
      <c r="R49" s="70" t="str">
        <f>IF($L49=" "," ",(IF($M49=FALSE," ",(IF($M49&gt;0,INDEX('Bin Analysis'!$C$3:$S$10110,MATCH($L49,'Bin Analysis'!$L$3:$L$10110,0),MATCH(R$5,'Bin Analysis'!$C$2:$S$2,0))," ")))))</f>
        <v xml:space="preserve"> </v>
      </c>
      <c r="S49" s="70" t="str">
        <f>IF($L49=" "," ",(IF($M49=FALSE," ",(IF($M49&gt;0,INDEX('Bin Analysis'!$C$3:$S$10110,MATCH($L49,'Bin Analysis'!$L$3:$L$10110,0),MATCH(S$5,'Bin Analysis'!$C$2:$S$2,0))," ")))))</f>
        <v xml:space="preserve"> </v>
      </c>
      <c r="T49" s="70" t="str">
        <f>Assignments!K48</f>
        <v/>
      </c>
      <c r="U49" s="70" t="str">
        <f>Assignments!L48</f>
        <v/>
      </c>
      <c r="V49" s="76" t="str">
        <f>Assignments!V48</f>
        <v/>
      </c>
    </row>
    <row r="50" spans="2:22" x14ac:dyDescent="0.25">
      <c r="B50" s="52"/>
      <c r="E50" s="7"/>
      <c r="G50" s="40" t="str">
        <f>IFERROR('Data Transformation'!M48," ")</f>
        <v xml:space="preserve"> </v>
      </c>
      <c r="L50" s="68" t="str">
        <f t="shared" si="0"/>
        <v xml:space="preserve"> </v>
      </c>
      <c r="M50" s="69" t="str">
        <f>IF(L50=" "," ",(IF($L50&gt;0,INDEX('Bin Analysis'!$C$3:$S$10110,MATCH($L50,'Bin Analysis'!$L$3:$L$10110,0),MATCH(M$5,'Bin Analysis'!$C$2:$S$2,0))," ")))</f>
        <v xml:space="preserve"> </v>
      </c>
      <c r="N50" s="70" t="str">
        <f>IF($L50=" "," ",(IF($M50=FALSE," ",(IF($M50&gt;0,INDEX('Bin Analysis'!$C$3:$S$10110,MATCH($L50,'Bin Analysis'!$L$3:$L$10110,0),MATCH(N$5,'Bin Analysis'!$C$2:$S$2,0))," ")))))</f>
        <v xml:space="preserve"> </v>
      </c>
      <c r="O50" s="70" t="str">
        <f>IF($L50=" "," ",(IF($M50=FALSE," ",(IF($M50&gt;0,INDEX('Bin Analysis'!$C$3:$S$10110,MATCH($L50,'Bin Analysis'!$L$3:$L$10110,0),MATCH(O$5,'Bin Analysis'!$C$2:$S$2,0))," ")))))</f>
        <v xml:space="preserve"> </v>
      </c>
      <c r="P50" s="70" t="str">
        <f>IF($L50=" "," ",(IF($M50=FALSE," ",(IF($M50&gt;0,INDEX('Bin Analysis'!$C$3:$S$10110,MATCH($L50,'Bin Analysis'!$L$3:$L$10110,0),MATCH(P$5,'Bin Analysis'!$C$2:$S$2,0))," ")))))</f>
        <v xml:space="preserve"> </v>
      </c>
      <c r="Q50" s="70" t="str">
        <f>IF($L50=" "," ",(IF($M50=FALSE," ",(IF($M50&gt;0,INDEX('Bin Analysis'!$C$3:$S$10110,MATCH($L50,'Bin Analysis'!$L$3:$L$10110,0),MATCH(Q$5,'Bin Analysis'!$C$2:$S$2,0))," ")))))</f>
        <v xml:space="preserve"> </v>
      </c>
      <c r="R50" s="70" t="str">
        <f>IF($L50=" "," ",(IF($M50=FALSE," ",(IF($M50&gt;0,INDEX('Bin Analysis'!$C$3:$S$10110,MATCH($L50,'Bin Analysis'!$L$3:$L$10110,0),MATCH(R$5,'Bin Analysis'!$C$2:$S$2,0))," ")))))</f>
        <v xml:space="preserve"> </v>
      </c>
      <c r="S50" s="70" t="str">
        <f>IF($L50=" "," ",(IF($M50=FALSE," ",(IF($M50&gt;0,INDEX('Bin Analysis'!$C$3:$S$10110,MATCH($L50,'Bin Analysis'!$L$3:$L$10110,0),MATCH(S$5,'Bin Analysis'!$C$2:$S$2,0))," ")))))</f>
        <v xml:space="preserve"> </v>
      </c>
      <c r="T50" s="70" t="str">
        <f>Assignments!K49</f>
        <v/>
      </c>
      <c r="U50" s="70" t="str">
        <f>Assignments!L49</f>
        <v/>
      </c>
      <c r="V50" s="76" t="str">
        <f>Assignments!V49</f>
        <v/>
      </c>
    </row>
    <row r="51" spans="2:22" x14ac:dyDescent="0.25">
      <c r="B51" s="52"/>
      <c r="E51" s="7"/>
      <c r="G51" s="40" t="str">
        <f>IFERROR('Data Transformation'!M49," ")</f>
        <v xml:space="preserve"> </v>
      </c>
      <c r="L51" s="68" t="str">
        <f t="shared" si="0"/>
        <v xml:space="preserve"> </v>
      </c>
      <c r="M51" s="69" t="str">
        <f>IF(L51=" "," ",(IF($L51&gt;0,INDEX('Bin Analysis'!$C$3:$S$10110,MATCH($L51,'Bin Analysis'!$L$3:$L$10110,0),MATCH(M$5,'Bin Analysis'!$C$2:$S$2,0))," ")))</f>
        <v xml:space="preserve"> </v>
      </c>
      <c r="N51" s="70" t="str">
        <f>IF($L51=" "," ",(IF($M51=FALSE," ",(IF($M51&gt;0,INDEX('Bin Analysis'!$C$3:$S$10110,MATCH($L51,'Bin Analysis'!$L$3:$L$10110,0),MATCH(N$5,'Bin Analysis'!$C$2:$S$2,0))," ")))))</f>
        <v xml:space="preserve"> </v>
      </c>
      <c r="O51" s="70" t="str">
        <f>IF($L51=" "," ",(IF($M51=FALSE," ",(IF($M51&gt;0,INDEX('Bin Analysis'!$C$3:$S$10110,MATCH($L51,'Bin Analysis'!$L$3:$L$10110,0),MATCH(O$5,'Bin Analysis'!$C$2:$S$2,0))," ")))))</f>
        <v xml:space="preserve"> </v>
      </c>
      <c r="P51" s="70" t="str">
        <f>IF($L51=" "," ",(IF($M51=FALSE," ",(IF($M51&gt;0,INDEX('Bin Analysis'!$C$3:$S$10110,MATCH($L51,'Bin Analysis'!$L$3:$L$10110,0),MATCH(P$5,'Bin Analysis'!$C$2:$S$2,0))," ")))))</f>
        <v xml:space="preserve"> </v>
      </c>
      <c r="Q51" s="70" t="str">
        <f>IF($L51=" "," ",(IF($M51=FALSE," ",(IF($M51&gt;0,INDEX('Bin Analysis'!$C$3:$S$10110,MATCH($L51,'Bin Analysis'!$L$3:$L$10110,0),MATCH(Q$5,'Bin Analysis'!$C$2:$S$2,0))," ")))))</f>
        <v xml:space="preserve"> </v>
      </c>
      <c r="R51" s="70" t="str">
        <f>IF($L51=" "," ",(IF($M51=FALSE," ",(IF($M51&gt;0,INDEX('Bin Analysis'!$C$3:$S$10110,MATCH($L51,'Bin Analysis'!$L$3:$L$10110,0),MATCH(R$5,'Bin Analysis'!$C$2:$S$2,0))," ")))))</f>
        <v xml:space="preserve"> </v>
      </c>
      <c r="S51" s="70" t="str">
        <f>IF($L51=" "," ",(IF($M51=FALSE," ",(IF($M51&gt;0,INDEX('Bin Analysis'!$C$3:$S$10110,MATCH($L51,'Bin Analysis'!$L$3:$L$10110,0),MATCH(S$5,'Bin Analysis'!$C$2:$S$2,0))," ")))))</f>
        <v xml:space="preserve"> </v>
      </c>
      <c r="T51" s="70" t="str">
        <f>Assignments!K50</f>
        <v/>
      </c>
      <c r="U51" s="70" t="str">
        <f>Assignments!L50</f>
        <v/>
      </c>
      <c r="V51" s="76" t="str">
        <f>Assignments!V50</f>
        <v/>
      </c>
    </row>
    <row r="52" spans="2:22" x14ac:dyDescent="0.25">
      <c r="B52" s="52"/>
      <c r="E52" s="7"/>
      <c r="G52" s="40" t="str">
        <f>IFERROR('Data Transformation'!M50," ")</f>
        <v xml:space="preserve"> </v>
      </c>
      <c r="L52" s="68" t="str">
        <f t="shared" si="0"/>
        <v xml:space="preserve"> </v>
      </c>
      <c r="M52" s="69" t="str">
        <f>IF(L52=" "," ",(IF($L52&gt;0,INDEX('Bin Analysis'!$C$3:$S$10110,MATCH($L52,'Bin Analysis'!$L$3:$L$10110,0),MATCH(M$5,'Bin Analysis'!$C$2:$S$2,0))," ")))</f>
        <v xml:space="preserve"> </v>
      </c>
      <c r="N52" s="70" t="str">
        <f>IF($L52=" "," ",(IF($M52=FALSE," ",(IF($M52&gt;0,INDEX('Bin Analysis'!$C$3:$S$10110,MATCH($L52,'Bin Analysis'!$L$3:$L$10110,0),MATCH(N$5,'Bin Analysis'!$C$2:$S$2,0))," ")))))</f>
        <v xml:space="preserve"> </v>
      </c>
      <c r="O52" s="70" t="str">
        <f>IF($L52=" "," ",(IF($M52=FALSE," ",(IF($M52&gt;0,INDEX('Bin Analysis'!$C$3:$S$10110,MATCH($L52,'Bin Analysis'!$L$3:$L$10110,0),MATCH(O$5,'Bin Analysis'!$C$2:$S$2,0))," ")))))</f>
        <v xml:space="preserve"> </v>
      </c>
      <c r="P52" s="70" t="str">
        <f>IF($L52=" "," ",(IF($M52=FALSE," ",(IF($M52&gt;0,INDEX('Bin Analysis'!$C$3:$S$10110,MATCH($L52,'Bin Analysis'!$L$3:$L$10110,0),MATCH(P$5,'Bin Analysis'!$C$2:$S$2,0))," ")))))</f>
        <v xml:space="preserve"> </v>
      </c>
      <c r="Q52" s="70" t="str">
        <f>IF($L52=" "," ",(IF($M52=FALSE," ",(IF($M52&gt;0,INDEX('Bin Analysis'!$C$3:$S$10110,MATCH($L52,'Bin Analysis'!$L$3:$L$10110,0),MATCH(Q$5,'Bin Analysis'!$C$2:$S$2,0))," ")))))</f>
        <v xml:space="preserve"> </v>
      </c>
      <c r="R52" s="70" t="str">
        <f>IF($L52=" "," ",(IF($M52=FALSE," ",(IF($M52&gt;0,INDEX('Bin Analysis'!$C$3:$S$10110,MATCH($L52,'Bin Analysis'!$L$3:$L$10110,0),MATCH(R$5,'Bin Analysis'!$C$2:$S$2,0))," ")))))</f>
        <v xml:space="preserve"> </v>
      </c>
      <c r="S52" s="70" t="str">
        <f>IF($L52=" "," ",(IF($M52=FALSE," ",(IF($M52&gt;0,INDEX('Bin Analysis'!$C$3:$S$10110,MATCH($L52,'Bin Analysis'!$L$3:$L$10110,0),MATCH(S$5,'Bin Analysis'!$C$2:$S$2,0))," ")))))</f>
        <v xml:space="preserve"> </v>
      </c>
      <c r="T52" s="70" t="str">
        <f>Assignments!K51</f>
        <v/>
      </c>
      <c r="U52" s="70" t="str">
        <f>Assignments!L51</f>
        <v/>
      </c>
      <c r="V52" s="76" t="str">
        <f>Assignments!V51</f>
        <v/>
      </c>
    </row>
    <row r="53" spans="2:22" x14ac:dyDescent="0.25">
      <c r="B53" s="52"/>
      <c r="E53" s="7"/>
      <c r="G53" s="40" t="str">
        <f>IFERROR('Data Transformation'!M51," ")</f>
        <v xml:space="preserve"> </v>
      </c>
      <c r="L53" s="68" t="str">
        <f t="shared" si="0"/>
        <v xml:space="preserve"> </v>
      </c>
      <c r="M53" s="69" t="str">
        <f>IF(L53=" "," ",(IF($L53&gt;0,INDEX('Bin Analysis'!$C$3:$S$10110,MATCH($L53,'Bin Analysis'!$L$3:$L$10110,0),MATCH(M$5,'Bin Analysis'!$C$2:$S$2,0))," ")))</f>
        <v xml:space="preserve"> </v>
      </c>
      <c r="N53" s="70" t="str">
        <f>IF($L53=" "," ",(IF($M53=FALSE," ",(IF($M53&gt;0,INDEX('Bin Analysis'!$C$3:$S$10110,MATCH($L53,'Bin Analysis'!$L$3:$L$10110,0),MATCH(N$5,'Bin Analysis'!$C$2:$S$2,0))," ")))))</f>
        <v xml:space="preserve"> </v>
      </c>
      <c r="O53" s="70" t="str">
        <f>IF($L53=" "," ",(IF($M53=FALSE," ",(IF($M53&gt;0,INDEX('Bin Analysis'!$C$3:$S$10110,MATCH($L53,'Bin Analysis'!$L$3:$L$10110,0),MATCH(O$5,'Bin Analysis'!$C$2:$S$2,0))," ")))))</f>
        <v xml:space="preserve"> </v>
      </c>
      <c r="P53" s="70" t="str">
        <f>IF($L53=" "," ",(IF($M53=FALSE," ",(IF($M53&gt;0,INDEX('Bin Analysis'!$C$3:$S$10110,MATCH($L53,'Bin Analysis'!$L$3:$L$10110,0),MATCH(P$5,'Bin Analysis'!$C$2:$S$2,0))," ")))))</f>
        <v xml:space="preserve"> </v>
      </c>
      <c r="Q53" s="70" t="str">
        <f>IF($L53=" "," ",(IF($M53=FALSE," ",(IF($M53&gt;0,INDEX('Bin Analysis'!$C$3:$S$10110,MATCH($L53,'Bin Analysis'!$L$3:$L$10110,0),MATCH(Q$5,'Bin Analysis'!$C$2:$S$2,0))," ")))))</f>
        <v xml:space="preserve"> </v>
      </c>
      <c r="R53" s="70" t="str">
        <f>IF($L53=" "," ",(IF($M53=FALSE," ",(IF($M53&gt;0,INDEX('Bin Analysis'!$C$3:$S$10110,MATCH($L53,'Bin Analysis'!$L$3:$L$10110,0),MATCH(R$5,'Bin Analysis'!$C$2:$S$2,0))," ")))))</f>
        <v xml:space="preserve"> </v>
      </c>
      <c r="S53" s="70" t="str">
        <f>IF($L53=" "," ",(IF($M53=FALSE," ",(IF($M53&gt;0,INDEX('Bin Analysis'!$C$3:$S$10110,MATCH($L53,'Bin Analysis'!$L$3:$L$10110,0),MATCH(S$5,'Bin Analysis'!$C$2:$S$2,0))," ")))))</f>
        <v xml:space="preserve"> </v>
      </c>
      <c r="T53" s="70" t="str">
        <f>Assignments!K52</f>
        <v/>
      </c>
      <c r="U53" s="70" t="str">
        <f>Assignments!L52</f>
        <v/>
      </c>
      <c r="V53" s="76" t="str">
        <f>Assignments!V52</f>
        <v/>
      </c>
    </row>
    <row r="54" spans="2:22" x14ac:dyDescent="0.25">
      <c r="B54" s="52"/>
      <c r="E54" s="7"/>
      <c r="G54" s="40" t="str">
        <f>IFERROR('Data Transformation'!M52," ")</f>
        <v xml:space="preserve"> </v>
      </c>
      <c r="L54" s="68" t="str">
        <f t="shared" si="0"/>
        <v xml:space="preserve"> </v>
      </c>
      <c r="M54" s="69" t="str">
        <f>IF(L54=" "," ",(IF($L54&gt;0,INDEX('Bin Analysis'!$C$3:$S$10110,MATCH($L54,'Bin Analysis'!$L$3:$L$10110,0),MATCH(M$5,'Bin Analysis'!$C$2:$S$2,0))," ")))</f>
        <v xml:space="preserve"> </v>
      </c>
      <c r="N54" s="70" t="str">
        <f>IF($L54=" "," ",(IF($M54=FALSE," ",(IF($M54&gt;0,INDEX('Bin Analysis'!$C$3:$S$10110,MATCH($L54,'Bin Analysis'!$L$3:$L$10110,0),MATCH(N$5,'Bin Analysis'!$C$2:$S$2,0))," ")))))</f>
        <v xml:space="preserve"> </v>
      </c>
      <c r="O54" s="70" t="str">
        <f>IF($L54=" "," ",(IF($M54=FALSE," ",(IF($M54&gt;0,INDEX('Bin Analysis'!$C$3:$S$10110,MATCH($L54,'Bin Analysis'!$L$3:$L$10110,0),MATCH(O$5,'Bin Analysis'!$C$2:$S$2,0))," ")))))</f>
        <v xml:space="preserve"> </v>
      </c>
      <c r="P54" s="70" t="str">
        <f>IF($L54=" "," ",(IF($M54=FALSE," ",(IF($M54&gt;0,INDEX('Bin Analysis'!$C$3:$S$10110,MATCH($L54,'Bin Analysis'!$L$3:$L$10110,0),MATCH(P$5,'Bin Analysis'!$C$2:$S$2,0))," ")))))</f>
        <v xml:space="preserve"> </v>
      </c>
      <c r="Q54" s="70" t="str">
        <f>IF($L54=" "," ",(IF($M54=FALSE," ",(IF($M54&gt;0,INDEX('Bin Analysis'!$C$3:$S$10110,MATCH($L54,'Bin Analysis'!$L$3:$L$10110,0),MATCH(Q$5,'Bin Analysis'!$C$2:$S$2,0))," ")))))</f>
        <v xml:space="preserve"> </v>
      </c>
      <c r="R54" s="70" t="str">
        <f>IF($L54=" "," ",(IF($M54=FALSE," ",(IF($M54&gt;0,INDEX('Bin Analysis'!$C$3:$S$10110,MATCH($L54,'Bin Analysis'!$L$3:$L$10110,0),MATCH(R$5,'Bin Analysis'!$C$2:$S$2,0))," ")))))</f>
        <v xml:space="preserve"> </v>
      </c>
      <c r="S54" s="70" t="str">
        <f>IF($L54=" "," ",(IF($M54=FALSE," ",(IF($M54&gt;0,INDEX('Bin Analysis'!$C$3:$S$10110,MATCH($L54,'Bin Analysis'!$L$3:$L$10110,0),MATCH(S$5,'Bin Analysis'!$C$2:$S$2,0))," ")))))</f>
        <v xml:space="preserve"> </v>
      </c>
      <c r="T54" s="70" t="str">
        <f>Assignments!K53</f>
        <v/>
      </c>
      <c r="U54" s="70" t="str">
        <f>Assignments!L53</f>
        <v/>
      </c>
      <c r="V54" s="76" t="str">
        <f>Assignments!V53</f>
        <v/>
      </c>
    </row>
    <row r="55" spans="2:22" x14ac:dyDescent="0.25">
      <c r="B55" s="52"/>
      <c r="E55" s="7"/>
      <c r="G55" s="40" t="str">
        <f>IFERROR('Data Transformation'!M53," ")</f>
        <v xml:space="preserve"> </v>
      </c>
      <c r="L55" s="68" t="str">
        <f t="shared" si="0"/>
        <v xml:space="preserve"> </v>
      </c>
      <c r="M55" s="69" t="str">
        <f>IF(L55=" "," ",(IF($L55&gt;0,INDEX('Bin Analysis'!$C$3:$S$10110,MATCH($L55,'Bin Analysis'!$L$3:$L$10110,0),MATCH(M$5,'Bin Analysis'!$C$2:$S$2,0))," ")))</f>
        <v xml:space="preserve"> </v>
      </c>
      <c r="N55" s="70" t="str">
        <f>IF($L55=" "," ",(IF($M55=FALSE," ",(IF($M55&gt;0,INDEX('Bin Analysis'!$C$3:$S$10110,MATCH($L55,'Bin Analysis'!$L$3:$L$10110,0),MATCH(N$5,'Bin Analysis'!$C$2:$S$2,0))," ")))))</f>
        <v xml:space="preserve"> </v>
      </c>
      <c r="O55" s="70" t="str">
        <f>IF($L55=" "," ",(IF($M55=FALSE," ",(IF($M55&gt;0,INDEX('Bin Analysis'!$C$3:$S$10110,MATCH($L55,'Bin Analysis'!$L$3:$L$10110,0),MATCH(O$5,'Bin Analysis'!$C$2:$S$2,0))," ")))))</f>
        <v xml:space="preserve"> </v>
      </c>
      <c r="P55" s="70" t="str">
        <f>IF($L55=" "," ",(IF($M55=FALSE," ",(IF($M55&gt;0,INDEX('Bin Analysis'!$C$3:$S$10110,MATCH($L55,'Bin Analysis'!$L$3:$L$10110,0),MATCH(P$5,'Bin Analysis'!$C$2:$S$2,0))," ")))))</f>
        <v xml:space="preserve"> </v>
      </c>
      <c r="Q55" s="70" t="str">
        <f>IF($L55=" "," ",(IF($M55=FALSE," ",(IF($M55&gt;0,INDEX('Bin Analysis'!$C$3:$S$10110,MATCH($L55,'Bin Analysis'!$L$3:$L$10110,0),MATCH(Q$5,'Bin Analysis'!$C$2:$S$2,0))," ")))))</f>
        <v xml:space="preserve"> </v>
      </c>
      <c r="R55" s="70" t="str">
        <f>IF($L55=" "," ",(IF($M55=FALSE," ",(IF($M55&gt;0,INDEX('Bin Analysis'!$C$3:$S$10110,MATCH($L55,'Bin Analysis'!$L$3:$L$10110,0),MATCH(R$5,'Bin Analysis'!$C$2:$S$2,0))," ")))))</f>
        <v xml:space="preserve"> </v>
      </c>
      <c r="S55" s="70" t="str">
        <f>IF($L55=" "," ",(IF($M55=FALSE," ",(IF($M55&gt;0,INDEX('Bin Analysis'!$C$3:$S$10110,MATCH($L55,'Bin Analysis'!$L$3:$L$10110,0),MATCH(S$5,'Bin Analysis'!$C$2:$S$2,0))," ")))))</f>
        <v xml:space="preserve"> </v>
      </c>
      <c r="T55" s="70" t="str">
        <f>Assignments!K54</f>
        <v/>
      </c>
      <c r="U55" s="70" t="str">
        <f>Assignments!L54</f>
        <v/>
      </c>
      <c r="V55" s="76" t="str">
        <f>Assignments!V54</f>
        <v/>
      </c>
    </row>
    <row r="56" spans="2:22" x14ac:dyDescent="0.25">
      <c r="B56" s="52"/>
      <c r="E56" s="7"/>
      <c r="G56" s="40" t="str">
        <f>IFERROR('Data Transformation'!M54," ")</f>
        <v xml:space="preserve"> </v>
      </c>
      <c r="L56" s="68" t="str">
        <f t="shared" si="0"/>
        <v xml:space="preserve"> </v>
      </c>
      <c r="M56" s="69" t="str">
        <f>IF(L56=" "," ",(IF($L56&gt;0,INDEX('Bin Analysis'!$C$3:$S$10110,MATCH($L56,'Bin Analysis'!$L$3:$L$10110,0),MATCH(M$5,'Bin Analysis'!$C$2:$S$2,0))," ")))</f>
        <v xml:space="preserve"> </v>
      </c>
      <c r="N56" s="70" t="str">
        <f>IF($L56=" "," ",(IF($M56=FALSE," ",(IF($M56&gt;0,INDEX('Bin Analysis'!$C$3:$S$10110,MATCH($L56,'Bin Analysis'!$L$3:$L$10110,0),MATCH(N$5,'Bin Analysis'!$C$2:$S$2,0))," ")))))</f>
        <v xml:space="preserve"> </v>
      </c>
      <c r="O56" s="70" t="str">
        <f>IF($L56=" "," ",(IF($M56=FALSE," ",(IF($M56&gt;0,INDEX('Bin Analysis'!$C$3:$S$10110,MATCH($L56,'Bin Analysis'!$L$3:$L$10110,0),MATCH(O$5,'Bin Analysis'!$C$2:$S$2,0))," ")))))</f>
        <v xml:space="preserve"> </v>
      </c>
      <c r="P56" s="70" t="str">
        <f>IF($L56=" "," ",(IF($M56=FALSE," ",(IF($M56&gt;0,INDEX('Bin Analysis'!$C$3:$S$10110,MATCH($L56,'Bin Analysis'!$L$3:$L$10110,0),MATCH(P$5,'Bin Analysis'!$C$2:$S$2,0))," ")))))</f>
        <v xml:space="preserve"> </v>
      </c>
      <c r="Q56" s="70" t="str">
        <f>IF($L56=" "," ",(IF($M56=FALSE," ",(IF($M56&gt;0,INDEX('Bin Analysis'!$C$3:$S$10110,MATCH($L56,'Bin Analysis'!$L$3:$L$10110,0),MATCH(Q$5,'Bin Analysis'!$C$2:$S$2,0))," ")))))</f>
        <v xml:space="preserve"> </v>
      </c>
      <c r="R56" s="70" t="str">
        <f>IF($L56=" "," ",(IF($M56=FALSE," ",(IF($M56&gt;0,INDEX('Bin Analysis'!$C$3:$S$10110,MATCH($L56,'Bin Analysis'!$L$3:$L$10110,0),MATCH(R$5,'Bin Analysis'!$C$2:$S$2,0))," ")))))</f>
        <v xml:space="preserve"> </v>
      </c>
      <c r="S56" s="70" t="str">
        <f>IF($L56=" "," ",(IF($M56=FALSE," ",(IF($M56&gt;0,INDEX('Bin Analysis'!$C$3:$S$10110,MATCH($L56,'Bin Analysis'!$L$3:$L$10110,0),MATCH(S$5,'Bin Analysis'!$C$2:$S$2,0))," ")))))</f>
        <v xml:space="preserve"> </v>
      </c>
      <c r="T56" s="70" t="str">
        <f>Assignments!K55</f>
        <v/>
      </c>
      <c r="U56" s="70" t="str">
        <f>Assignments!L55</f>
        <v/>
      </c>
      <c r="V56" s="76" t="str">
        <f>Assignments!V55</f>
        <v/>
      </c>
    </row>
    <row r="57" spans="2:22" x14ac:dyDescent="0.25">
      <c r="B57" s="52"/>
      <c r="E57" s="7"/>
      <c r="G57" s="40" t="str">
        <f>IFERROR('Data Transformation'!M55," ")</f>
        <v xml:space="preserve"> </v>
      </c>
      <c r="L57" s="68" t="str">
        <f t="shared" si="0"/>
        <v xml:space="preserve"> </v>
      </c>
      <c r="M57" s="69" t="str">
        <f>IF(L57=" "," ",(IF($L57&gt;0,INDEX('Bin Analysis'!$C$3:$S$10110,MATCH($L57,'Bin Analysis'!$L$3:$L$10110,0),MATCH(M$5,'Bin Analysis'!$C$2:$S$2,0))," ")))</f>
        <v xml:space="preserve"> </v>
      </c>
      <c r="N57" s="70" t="str">
        <f>IF($L57=" "," ",(IF($M57=FALSE," ",(IF($M57&gt;0,INDEX('Bin Analysis'!$C$3:$S$10110,MATCH($L57,'Bin Analysis'!$L$3:$L$10110,0),MATCH(N$5,'Bin Analysis'!$C$2:$S$2,0))," ")))))</f>
        <v xml:space="preserve"> </v>
      </c>
      <c r="O57" s="70" t="str">
        <f>IF($L57=" "," ",(IF($M57=FALSE," ",(IF($M57&gt;0,INDEX('Bin Analysis'!$C$3:$S$10110,MATCH($L57,'Bin Analysis'!$L$3:$L$10110,0),MATCH(O$5,'Bin Analysis'!$C$2:$S$2,0))," ")))))</f>
        <v xml:space="preserve"> </v>
      </c>
      <c r="P57" s="70" t="str">
        <f>IF($L57=" "," ",(IF($M57=FALSE," ",(IF($M57&gt;0,INDEX('Bin Analysis'!$C$3:$S$10110,MATCH($L57,'Bin Analysis'!$L$3:$L$10110,0),MATCH(P$5,'Bin Analysis'!$C$2:$S$2,0))," ")))))</f>
        <v xml:space="preserve"> </v>
      </c>
      <c r="Q57" s="70" t="str">
        <f>IF($L57=" "," ",(IF($M57=FALSE," ",(IF($M57&gt;0,INDEX('Bin Analysis'!$C$3:$S$10110,MATCH($L57,'Bin Analysis'!$L$3:$L$10110,0),MATCH(Q$5,'Bin Analysis'!$C$2:$S$2,0))," ")))))</f>
        <v xml:space="preserve"> </v>
      </c>
      <c r="R57" s="70" t="str">
        <f>IF($L57=" "," ",(IF($M57=FALSE," ",(IF($M57&gt;0,INDEX('Bin Analysis'!$C$3:$S$10110,MATCH($L57,'Bin Analysis'!$L$3:$L$10110,0),MATCH(R$5,'Bin Analysis'!$C$2:$S$2,0))," ")))))</f>
        <v xml:space="preserve"> </v>
      </c>
      <c r="S57" s="70" t="str">
        <f>IF($L57=" "," ",(IF($M57=FALSE," ",(IF($M57&gt;0,INDEX('Bin Analysis'!$C$3:$S$10110,MATCH($L57,'Bin Analysis'!$L$3:$L$10110,0),MATCH(S$5,'Bin Analysis'!$C$2:$S$2,0))," ")))))</f>
        <v xml:space="preserve"> </v>
      </c>
      <c r="T57" s="70" t="str">
        <f>Assignments!K56</f>
        <v/>
      </c>
      <c r="U57" s="70" t="str">
        <f>Assignments!L56</f>
        <v/>
      </c>
      <c r="V57" s="76" t="str">
        <f>Assignments!V56</f>
        <v/>
      </c>
    </row>
    <row r="58" spans="2:22" x14ac:dyDescent="0.25">
      <c r="B58" s="52"/>
      <c r="E58" s="7"/>
      <c r="G58" s="40" t="str">
        <f>IFERROR('Data Transformation'!M56," ")</f>
        <v xml:space="preserve"> </v>
      </c>
      <c r="L58" s="68" t="str">
        <f t="shared" si="0"/>
        <v xml:space="preserve"> </v>
      </c>
      <c r="M58" s="69" t="str">
        <f>IF(L58=" "," ",(IF($L58&gt;0,INDEX('Bin Analysis'!$C$3:$S$10110,MATCH($L58,'Bin Analysis'!$L$3:$L$10110,0),MATCH(M$5,'Bin Analysis'!$C$2:$S$2,0))," ")))</f>
        <v xml:space="preserve"> </v>
      </c>
      <c r="N58" s="70" t="str">
        <f>IF($L58=" "," ",(IF($M58=FALSE," ",(IF($M58&gt;0,INDEX('Bin Analysis'!$C$3:$S$10110,MATCH($L58,'Bin Analysis'!$L$3:$L$10110,0),MATCH(N$5,'Bin Analysis'!$C$2:$S$2,0))," ")))))</f>
        <v xml:space="preserve"> </v>
      </c>
      <c r="O58" s="70" t="str">
        <f>IF($L58=" "," ",(IF($M58=FALSE," ",(IF($M58&gt;0,INDEX('Bin Analysis'!$C$3:$S$10110,MATCH($L58,'Bin Analysis'!$L$3:$L$10110,0),MATCH(O$5,'Bin Analysis'!$C$2:$S$2,0))," ")))))</f>
        <v xml:space="preserve"> </v>
      </c>
      <c r="P58" s="70" t="str">
        <f>IF($L58=" "," ",(IF($M58=FALSE," ",(IF($M58&gt;0,INDEX('Bin Analysis'!$C$3:$S$10110,MATCH($L58,'Bin Analysis'!$L$3:$L$10110,0),MATCH(P$5,'Bin Analysis'!$C$2:$S$2,0))," ")))))</f>
        <v xml:space="preserve"> </v>
      </c>
      <c r="Q58" s="70" t="str">
        <f>IF($L58=" "," ",(IF($M58=FALSE," ",(IF($M58&gt;0,INDEX('Bin Analysis'!$C$3:$S$10110,MATCH($L58,'Bin Analysis'!$L$3:$L$10110,0),MATCH(Q$5,'Bin Analysis'!$C$2:$S$2,0))," ")))))</f>
        <v xml:space="preserve"> </v>
      </c>
      <c r="R58" s="70" t="str">
        <f>IF($L58=" "," ",(IF($M58=FALSE," ",(IF($M58&gt;0,INDEX('Bin Analysis'!$C$3:$S$10110,MATCH($L58,'Bin Analysis'!$L$3:$L$10110,0),MATCH(R$5,'Bin Analysis'!$C$2:$S$2,0))," ")))))</f>
        <v xml:space="preserve"> </v>
      </c>
      <c r="S58" s="70" t="str">
        <f>IF($L58=" "," ",(IF($M58=FALSE," ",(IF($M58&gt;0,INDEX('Bin Analysis'!$C$3:$S$10110,MATCH($L58,'Bin Analysis'!$L$3:$L$10110,0),MATCH(S$5,'Bin Analysis'!$C$2:$S$2,0))," ")))))</f>
        <v xml:space="preserve"> </v>
      </c>
      <c r="T58" s="70" t="str">
        <f>Assignments!K57</f>
        <v/>
      </c>
      <c r="U58" s="70" t="str">
        <f>Assignments!L57</f>
        <v/>
      </c>
      <c r="V58" s="76" t="str">
        <f>Assignments!V57</f>
        <v/>
      </c>
    </row>
    <row r="59" spans="2:22" x14ac:dyDescent="0.25">
      <c r="B59" s="52"/>
      <c r="E59" s="7"/>
      <c r="G59" s="40" t="str">
        <f>IFERROR('Data Transformation'!M57," ")</f>
        <v xml:space="preserve"> </v>
      </c>
      <c r="L59" s="68" t="str">
        <f t="shared" si="0"/>
        <v xml:space="preserve"> </v>
      </c>
      <c r="M59" s="69" t="str">
        <f>IF(L59=" "," ",(IF($L59&gt;0,INDEX('Bin Analysis'!$C$3:$S$10110,MATCH($L59,'Bin Analysis'!$L$3:$L$10110,0),MATCH(M$5,'Bin Analysis'!$C$2:$S$2,0))," ")))</f>
        <v xml:space="preserve"> </v>
      </c>
      <c r="N59" s="70" t="str">
        <f>IF($L59=" "," ",(IF($M59=FALSE," ",(IF($M59&gt;0,INDEX('Bin Analysis'!$C$3:$S$10110,MATCH($L59,'Bin Analysis'!$L$3:$L$10110,0),MATCH(N$5,'Bin Analysis'!$C$2:$S$2,0))," ")))))</f>
        <v xml:space="preserve"> </v>
      </c>
      <c r="O59" s="70" t="str">
        <f>IF($L59=" "," ",(IF($M59=FALSE," ",(IF($M59&gt;0,INDEX('Bin Analysis'!$C$3:$S$10110,MATCH($L59,'Bin Analysis'!$L$3:$L$10110,0),MATCH(O$5,'Bin Analysis'!$C$2:$S$2,0))," ")))))</f>
        <v xml:space="preserve"> </v>
      </c>
      <c r="P59" s="70" t="str">
        <f>IF($L59=" "," ",(IF($M59=FALSE," ",(IF($M59&gt;0,INDEX('Bin Analysis'!$C$3:$S$10110,MATCH($L59,'Bin Analysis'!$L$3:$L$10110,0),MATCH(P$5,'Bin Analysis'!$C$2:$S$2,0))," ")))))</f>
        <v xml:space="preserve"> </v>
      </c>
      <c r="Q59" s="70" t="str">
        <f>IF($L59=" "," ",(IF($M59=FALSE," ",(IF($M59&gt;0,INDEX('Bin Analysis'!$C$3:$S$10110,MATCH($L59,'Bin Analysis'!$L$3:$L$10110,0),MATCH(Q$5,'Bin Analysis'!$C$2:$S$2,0))," ")))))</f>
        <v xml:space="preserve"> </v>
      </c>
      <c r="R59" s="70" t="str">
        <f>IF($L59=" "," ",(IF($M59=FALSE," ",(IF($M59&gt;0,INDEX('Bin Analysis'!$C$3:$S$10110,MATCH($L59,'Bin Analysis'!$L$3:$L$10110,0),MATCH(R$5,'Bin Analysis'!$C$2:$S$2,0))," ")))))</f>
        <v xml:space="preserve"> </v>
      </c>
      <c r="S59" s="70" t="str">
        <f>IF($L59=" "," ",(IF($M59=FALSE," ",(IF($M59&gt;0,INDEX('Bin Analysis'!$C$3:$S$10110,MATCH($L59,'Bin Analysis'!$L$3:$L$10110,0),MATCH(S$5,'Bin Analysis'!$C$2:$S$2,0))," ")))))</f>
        <v xml:space="preserve"> </v>
      </c>
      <c r="T59" s="70" t="str">
        <f>Assignments!K58</f>
        <v/>
      </c>
      <c r="U59" s="70" t="str">
        <f>Assignments!L58</f>
        <v/>
      </c>
      <c r="V59" s="76" t="str">
        <f>Assignments!V58</f>
        <v/>
      </c>
    </row>
    <row r="60" spans="2:22" x14ac:dyDescent="0.25">
      <c r="B60" s="52"/>
      <c r="E60" s="7"/>
      <c r="G60" s="40" t="str">
        <f>IFERROR('Data Transformation'!M58," ")</f>
        <v xml:space="preserve"> </v>
      </c>
      <c r="L60" s="68" t="str">
        <f t="shared" si="0"/>
        <v xml:space="preserve"> </v>
      </c>
      <c r="M60" s="69" t="str">
        <f>IF(L60=" "," ",(IF($L60&gt;0,INDEX('Bin Analysis'!$C$3:$S$10110,MATCH($L60,'Bin Analysis'!$L$3:$L$10110,0),MATCH(M$5,'Bin Analysis'!$C$2:$S$2,0))," ")))</f>
        <v xml:space="preserve"> </v>
      </c>
      <c r="N60" s="70" t="str">
        <f>IF($L60=" "," ",(IF($M60=FALSE," ",(IF($M60&gt;0,INDEX('Bin Analysis'!$C$3:$S$10110,MATCH($L60,'Bin Analysis'!$L$3:$L$10110,0),MATCH(N$5,'Bin Analysis'!$C$2:$S$2,0))," ")))))</f>
        <v xml:space="preserve"> </v>
      </c>
      <c r="O60" s="70" t="str">
        <f>IF($L60=" "," ",(IF($M60=FALSE," ",(IF($M60&gt;0,INDEX('Bin Analysis'!$C$3:$S$10110,MATCH($L60,'Bin Analysis'!$L$3:$L$10110,0),MATCH(O$5,'Bin Analysis'!$C$2:$S$2,0))," ")))))</f>
        <v xml:space="preserve"> </v>
      </c>
      <c r="P60" s="70" t="str">
        <f>IF($L60=" "," ",(IF($M60=FALSE," ",(IF($M60&gt;0,INDEX('Bin Analysis'!$C$3:$S$10110,MATCH($L60,'Bin Analysis'!$L$3:$L$10110,0),MATCH(P$5,'Bin Analysis'!$C$2:$S$2,0))," ")))))</f>
        <v xml:space="preserve"> </v>
      </c>
      <c r="Q60" s="70" t="str">
        <f>IF($L60=" "," ",(IF($M60=FALSE," ",(IF($M60&gt;0,INDEX('Bin Analysis'!$C$3:$S$10110,MATCH($L60,'Bin Analysis'!$L$3:$L$10110,0),MATCH(Q$5,'Bin Analysis'!$C$2:$S$2,0))," ")))))</f>
        <v xml:space="preserve"> </v>
      </c>
      <c r="R60" s="70" t="str">
        <f>IF($L60=" "," ",(IF($M60=FALSE," ",(IF($M60&gt;0,INDEX('Bin Analysis'!$C$3:$S$10110,MATCH($L60,'Bin Analysis'!$L$3:$L$10110,0),MATCH(R$5,'Bin Analysis'!$C$2:$S$2,0))," ")))))</f>
        <v xml:space="preserve"> </v>
      </c>
      <c r="S60" s="70" t="str">
        <f>IF($L60=" "," ",(IF($M60=FALSE," ",(IF($M60&gt;0,INDEX('Bin Analysis'!$C$3:$S$10110,MATCH($L60,'Bin Analysis'!$L$3:$L$10110,0),MATCH(S$5,'Bin Analysis'!$C$2:$S$2,0))," ")))))</f>
        <v xml:space="preserve"> </v>
      </c>
      <c r="T60" s="70" t="str">
        <f>Assignments!K59</f>
        <v/>
      </c>
      <c r="U60" s="70" t="str">
        <f>Assignments!L59</f>
        <v/>
      </c>
      <c r="V60" s="76" t="str">
        <f>Assignments!V59</f>
        <v/>
      </c>
    </row>
    <row r="61" spans="2:22" x14ac:dyDescent="0.25">
      <c r="B61" s="52"/>
      <c r="E61" s="7"/>
      <c r="G61" s="40" t="str">
        <f>IFERROR('Data Transformation'!M59," ")</f>
        <v xml:space="preserve"> </v>
      </c>
      <c r="L61" s="68" t="str">
        <f t="shared" si="0"/>
        <v xml:space="preserve"> </v>
      </c>
      <c r="M61" s="69" t="str">
        <f>IF(L61=" "," ",(IF($L61&gt;0,INDEX('Bin Analysis'!$C$3:$S$10110,MATCH($L61,'Bin Analysis'!$L$3:$L$10110,0),MATCH(M$5,'Bin Analysis'!$C$2:$S$2,0))," ")))</f>
        <v xml:space="preserve"> </v>
      </c>
      <c r="N61" s="70" t="str">
        <f>IF($L61=" "," ",(IF($M61=FALSE," ",(IF($M61&gt;0,INDEX('Bin Analysis'!$C$3:$S$10110,MATCH($L61,'Bin Analysis'!$L$3:$L$10110,0),MATCH(N$5,'Bin Analysis'!$C$2:$S$2,0))," ")))))</f>
        <v xml:space="preserve"> </v>
      </c>
      <c r="O61" s="70" t="str">
        <f>IF($L61=" "," ",(IF($M61=FALSE," ",(IF($M61&gt;0,INDEX('Bin Analysis'!$C$3:$S$10110,MATCH($L61,'Bin Analysis'!$L$3:$L$10110,0),MATCH(O$5,'Bin Analysis'!$C$2:$S$2,0))," ")))))</f>
        <v xml:space="preserve"> </v>
      </c>
      <c r="P61" s="70" t="str">
        <f>IF($L61=" "," ",(IF($M61=FALSE," ",(IF($M61&gt;0,INDEX('Bin Analysis'!$C$3:$S$10110,MATCH($L61,'Bin Analysis'!$L$3:$L$10110,0),MATCH(P$5,'Bin Analysis'!$C$2:$S$2,0))," ")))))</f>
        <v xml:space="preserve"> </v>
      </c>
      <c r="Q61" s="70" t="str">
        <f>IF($L61=" "," ",(IF($M61=FALSE," ",(IF($M61&gt;0,INDEX('Bin Analysis'!$C$3:$S$10110,MATCH($L61,'Bin Analysis'!$L$3:$L$10110,0),MATCH(Q$5,'Bin Analysis'!$C$2:$S$2,0))," ")))))</f>
        <v xml:space="preserve"> </v>
      </c>
      <c r="R61" s="70" t="str">
        <f>IF($L61=" "," ",(IF($M61=FALSE," ",(IF($M61&gt;0,INDEX('Bin Analysis'!$C$3:$S$10110,MATCH($L61,'Bin Analysis'!$L$3:$L$10110,0),MATCH(R$5,'Bin Analysis'!$C$2:$S$2,0))," ")))))</f>
        <v xml:space="preserve"> </v>
      </c>
      <c r="S61" s="70" t="str">
        <f>IF($L61=" "," ",(IF($M61=FALSE," ",(IF($M61&gt;0,INDEX('Bin Analysis'!$C$3:$S$10110,MATCH($L61,'Bin Analysis'!$L$3:$L$10110,0),MATCH(S$5,'Bin Analysis'!$C$2:$S$2,0))," ")))))</f>
        <v xml:space="preserve"> </v>
      </c>
      <c r="T61" s="70" t="str">
        <f>Assignments!K60</f>
        <v/>
      </c>
      <c r="U61" s="70" t="str">
        <f>Assignments!L60</f>
        <v/>
      </c>
      <c r="V61" s="76" t="str">
        <f>Assignments!V60</f>
        <v/>
      </c>
    </row>
    <row r="62" spans="2:22" x14ac:dyDescent="0.25">
      <c r="B62" s="52"/>
      <c r="E62" s="7"/>
      <c r="G62" s="40" t="str">
        <f>IFERROR('Data Transformation'!M60," ")</f>
        <v xml:space="preserve"> </v>
      </c>
      <c r="L62" s="68" t="str">
        <f t="shared" si="0"/>
        <v xml:space="preserve"> </v>
      </c>
      <c r="M62" s="69" t="str">
        <f>IF(L62=" "," ",(IF($L62&gt;0,INDEX('Bin Analysis'!$C$3:$S$10110,MATCH($L62,'Bin Analysis'!$L$3:$L$10110,0),MATCH(M$5,'Bin Analysis'!$C$2:$S$2,0))," ")))</f>
        <v xml:space="preserve"> </v>
      </c>
      <c r="N62" s="70" t="str">
        <f>IF($L62=" "," ",(IF($M62=FALSE," ",(IF($M62&gt;0,INDEX('Bin Analysis'!$C$3:$S$10110,MATCH($L62,'Bin Analysis'!$L$3:$L$10110,0),MATCH(N$5,'Bin Analysis'!$C$2:$S$2,0))," ")))))</f>
        <v xml:space="preserve"> </v>
      </c>
      <c r="O62" s="70" t="str">
        <f>IF($L62=" "," ",(IF($M62=FALSE," ",(IF($M62&gt;0,INDEX('Bin Analysis'!$C$3:$S$10110,MATCH($L62,'Bin Analysis'!$L$3:$L$10110,0),MATCH(O$5,'Bin Analysis'!$C$2:$S$2,0))," ")))))</f>
        <v xml:space="preserve"> </v>
      </c>
      <c r="P62" s="70" t="str">
        <f>IF($L62=" "," ",(IF($M62=FALSE," ",(IF($M62&gt;0,INDEX('Bin Analysis'!$C$3:$S$10110,MATCH($L62,'Bin Analysis'!$L$3:$L$10110,0),MATCH(P$5,'Bin Analysis'!$C$2:$S$2,0))," ")))))</f>
        <v xml:space="preserve"> </v>
      </c>
      <c r="Q62" s="70" t="str">
        <f>IF($L62=" "," ",(IF($M62=FALSE," ",(IF($M62&gt;0,INDEX('Bin Analysis'!$C$3:$S$10110,MATCH($L62,'Bin Analysis'!$L$3:$L$10110,0),MATCH(Q$5,'Bin Analysis'!$C$2:$S$2,0))," ")))))</f>
        <v xml:space="preserve"> </v>
      </c>
      <c r="R62" s="70" t="str">
        <f>IF($L62=" "," ",(IF($M62=FALSE," ",(IF($M62&gt;0,INDEX('Bin Analysis'!$C$3:$S$10110,MATCH($L62,'Bin Analysis'!$L$3:$L$10110,0),MATCH(R$5,'Bin Analysis'!$C$2:$S$2,0))," ")))))</f>
        <v xml:space="preserve"> </v>
      </c>
      <c r="S62" s="70" t="str">
        <f>IF($L62=" "," ",(IF($M62=FALSE," ",(IF($M62&gt;0,INDEX('Bin Analysis'!$C$3:$S$10110,MATCH($L62,'Bin Analysis'!$L$3:$L$10110,0),MATCH(S$5,'Bin Analysis'!$C$2:$S$2,0))," ")))))</f>
        <v xml:space="preserve"> </v>
      </c>
      <c r="T62" s="70" t="str">
        <f>Assignments!K61</f>
        <v/>
      </c>
      <c r="U62" s="70" t="str">
        <f>Assignments!L61</f>
        <v/>
      </c>
      <c r="V62" s="76" t="str">
        <f>Assignments!V61</f>
        <v/>
      </c>
    </row>
    <row r="63" spans="2:22" x14ac:dyDescent="0.25">
      <c r="B63" s="52"/>
      <c r="E63" s="7"/>
      <c r="G63" s="40" t="str">
        <f>IFERROR('Data Transformation'!M61," ")</f>
        <v xml:space="preserve"> </v>
      </c>
      <c r="L63" s="68" t="str">
        <f t="shared" si="0"/>
        <v xml:space="preserve"> </v>
      </c>
      <c r="M63" s="69" t="str">
        <f>IF(L63=" "," ",(IF($L63&gt;0,INDEX('Bin Analysis'!$C$3:$S$10110,MATCH($L63,'Bin Analysis'!$L$3:$L$10110,0),MATCH(M$5,'Bin Analysis'!$C$2:$S$2,0))," ")))</f>
        <v xml:space="preserve"> </v>
      </c>
      <c r="N63" s="70" t="str">
        <f>IF($L63=" "," ",(IF($M63=FALSE," ",(IF($M63&gt;0,INDEX('Bin Analysis'!$C$3:$S$10110,MATCH($L63,'Bin Analysis'!$L$3:$L$10110,0),MATCH(N$5,'Bin Analysis'!$C$2:$S$2,0))," ")))))</f>
        <v xml:space="preserve"> </v>
      </c>
      <c r="O63" s="70" t="str">
        <f>IF($L63=" "," ",(IF($M63=FALSE," ",(IF($M63&gt;0,INDEX('Bin Analysis'!$C$3:$S$10110,MATCH($L63,'Bin Analysis'!$L$3:$L$10110,0),MATCH(O$5,'Bin Analysis'!$C$2:$S$2,0))," ")))))</f>
        <v xml:space="preserve"> </v>
      </c>
      <c r="P63" s="70" t="str">
        <f>IF($L63=" "," ",(IF($M63=FALSE," ",(IF($M63&gt;0,INDEX('Bin Analysis'!$C$3:$S$10110,MATCH($L63,'Bin Analysis'!$L$3:$L$10110,0),MATCH(P$5,'Bin Analysis'!$C$2:$S$2,0))," ")))))</f>
        <v xml:space="preserve"> </v>
      </c>
      <c r="Q63" s="70" t="str">
        <f>IF($L63=" "," ",(IF($M63=FALSE," ",(IF($M63&gt;0,INDEX('Bin Analysis'!$C$3:$S$10110,MATCH($L63,'Bin Analysis'!$L$3:$L$10110,0),MATCH(Q$5,'Bin Analysis'!$C$2:$S$2,0))," ")))))</f>
        <v xml:space="preserve"> </v>
      </c>
      <c r="R63" s="70" t="str">
        <f>IF($L63=" "," ",(IF($M63=FALSE," ",(IF($M63&gt;0,INDEX('Bin Analysis'!$C$3:$S$10110,MATCH($L63,'Bin Analysis'!$L$3:$L$10110,0),MATCH(R$5,'Bin Analysis'!$C$2:$S$2,0))," ")))))</f>
        <v xml:space="preserve"> </v>
      </c>
      <c r="S63" s="70" t="str">
        <f>IF($L63=" "," ",(IF($M63=FALSE," ",(IF($M63&gt;0,INDEX('Bin Analysis'!$C$3:$S$10110,MATCH($L63,'Bin Analysis'!$L$3:$L$10110,0),MATCH(S$5,'Bin Analysis'!$C$2:$S$2,0))," ")))))</f>
        <v xml:space="preserve"> </v>
      </c>
      <c r="T63" s="70" t="str">
        <f>Assignments!K62</f>
        <v/>
      </c>
      <c r="U63" s="70" t="str">
        <f>Assignments!L62</f>
        <v/>
      </c>
      <c r="V63" s="76" t="str">
        <f>Assignments!V62</f>
        <v/>
      </c>
    </row>
    <row r="64" spans="2:22" x14ac:dyDescent="0.25">
      <c r="B64" s="52"/>
      <c r="E64" s="7"/>
      <c r="G64" s="40" t="str">
        <f>IFERROR('Data Transformation'!M62," ")</f>
        <v xml:space="preserve"> </v>
      </c>
      <c r="L64" s="68" t="str">
        <f t="shared" si="0"/>
        <v xml:space="preserve"> </v>
      </c>
      <c r="M64" s="69" t="str">
        <f>IF(L64=" "," ",(IF($L64&gt;0,INDEX('Bin Analysis'!$C$3:$S$10110,MATCH($L64,'Bin Analysis'!$L$3:$L$10110,0),MATCH(M$5,'Bin Analysis'!$C$2:$S$2,0))," ")))</f>
        <v xml:space="preserve"> </v>
      </c>
      <c r="N64" s="70" t="str">
        <f>IF($L64=" "," ",(IF($M64=FALSE," ",(IF($M64&gt;0,INDEX('Bin Analysis'!$C$3:$S$10110,MATCH($L64,'Bin Analysis'!$L$3:$L$10110,0),MATCH(N$5,'Bin Analysis'!$C$2:$S$2,0))," ")))))</f>
        <v xml:space="preserve"> </v>
      </c>
      <c r="O64" s="70" t="str">
        <f>IF($L64=" "," ",(IF($M64=FALSE," ",(IF($M64&gt;0,INDEX('Bin Analysis'!$C$3:$S$10110,MATCH($L64,'Bin Analysis'!$L$3:$L$10110,0),MATCH(O$5,'Bin Analysis'!$C$2:$S$2,0))," ")))))</f>
        <v xml:space="preserve"> </v>
      </c>
      <c r="P64" s="70" t="str">
        <f>IF($L64=" "," ",(IF($M64=FALSE," ",(IF($M64&gt;0,INDEX('Bin Analysis'!$C$3:$S$10110,MATCH($L64,'Bin Analysis'!$L$3:$L$10110,0),MATCH(P$5,'Bin Analysis'!$C$2:$S$2,0))," ")))))</f>
        <v xml:space="preserve"> </v>
      </c>
      <c r="Q64" s="70" t="str">
        <f>IF($L64=" "," ",(IF($M64=FALSE," ",(IF($M64&gt;0,INDEX('Bin Analysis'!$C$3:$S$10110,MATCH($L64,'Bin Analysis'!$L$3:$L$10110,0),MATCH(Q$5,'Bin Analysis'!$C$2:$S$2,0))," ")))))</f>
        <v xml:space="preserve"> </v>
      </c>
      <c r="R64" s="70" t="str">
        <f>IF($L64=" "," ",(IF($M64=FALSE," ",(IF($M64&gt;0,INDEX('Bin Analysis'!$C$3:$S$10110,MATCH($L64,'Bin Analysis'!$L$3:$L$10110,0),MATCH(R$5,'Bin Analysis'!$C$2:$S$2,0))," ")))))</f>
        <v xml:space="preserve"> </v>
      </c>
      <c r="S64" s="70" t="str">
        <f>IF($L64=" "," ",(IF($M64=FALSE," ",(IF($M64&gt;0,INDEX('Bin Analysis'!$C$3:$S$10110,MATCH($L64,'Bin Analysis'!$L$3:$L$10110,0),MATCH(S$5,'Bin Analysis'!$C$2:$S$2,0))," ")))))</f>
        <v xml:space="preserve"> </v>
      </c>
      <c r="T64" s="70" t="str">
        <f>Assignments!K63</f>
        <v/>
      </c>
      <c r="U64" s="70" t="str">
        <f>Assignments!L63</f>
        <v/>
      </c>
      <c r="V64" s="76" t="str">
        <f>Assignments!V63</f>
        <v/>
      </c>
    </row>
    <row r="65" spans="2:22" x14ac:dyDescent="0.25">
      <c r="B65" s="52"/>
      <c r="E65" s="7"/>
      <c r="G65" s="40" t="str">
        <f>IFERROR('Data Transformation'!M63," ")</f>
        <v xml:space="preserve"> </v>
      </c>
      <c r="L65" s="68" t="str">
        <f t="shared" si="0"/>
        <v xml:space="preserve"> </v>
      </c>
      <c r="M65" s="69" t="str">
        <f>IF(L65=" "," ",(IF($L65&gt;0,INDEX('Bin Analysis'!$C$3:$S$10110,MATCH($L65,'Bin Analysis'!$L$3:$L$10110,0),MATCH(M$5,'Bin Analysis'!$C$2:$S$2,0))," ")))</f>
        <v xml:space="preserve"> </v>
      </c>
      <c r="N65" s="70" t="str">
        <f>IF($L65=" "," ",(IF($M65=FALSE," ",(IF($M65&gt;0,INDEX('Bin Analysis'!$C$3:$S$10110,MATCH($L65,'Bin Analysis'!$L$3:$L$10110,0),MATCH(N$5,'Bin Analysis'!$C$2:$S$2,0))," ")))))</f>
        <v xml:space="preserve"> </v>
      </c>
      <c r="O65" s="70" t="str">
        <f>IF($L65=" "," ",(IF($M65=FALSE," ",(IF($M65&gt;0,INDEX('Bin Analysis'!$C$3:$S$10110,MATCH($L65,'Bin Analysis'!$L$3:$L$10110,0),MATCH(O$5,'Bin Analysis'!$C$2:$S$2,0))," ")))))</f>
        <v xml:space="preserve"> </v>
      </c>
      <c r="P65" s="70" t="str">
        <f>IF($L65=" "," ",(IF($M65=FALSE," ",(IF($M65&gt;0,INDEX('Bin Analysis'!$C$3:$S$10110,MATCH($L65,'Bin Analysis'!$L$3:$L$10110,0),MATCH(P$5,'Bin Analysis'!$C$2:$S$2,0))," ")))))</f>
        <v xml:space="preserve"> </v>
      </c>
      <c r="Q65" s="70" t="str">
        <f>IF($L65=" "," ",(IF($M65=FALSE," ",(IF($M65&gt;0,INDEX('Bin Analysis'!$C$3:$S$10110,MATCH($L65,'Bin Analysis'!$L$3:$L$10110,0),MATCH(Q$5,'Bin Analysis'!$C$2:$S$2,0))," ")))))</f>
        <v xml:space="preserve"> </v>
      </c>
      <c r="R65" s="70" t="str">
        <f>IF($L65=" "," ",(IF($M65=FALSE," ",(IF($M65&gt;0,INDEX('Bin Analysis'!$C$3:$S$10110,MATCH($L65,'Bin Analysis'!$L$3:$L$10110,0),MATCH(R$5,'Bin Analysis'!$C$2:$S$2,0))," ")))))</f>
        <v xml:space="preserve"> </v>
      </c>
      <c r="S65" s="70" t="str">
        <f>IF($L65=" "," ",(IF($M65=FALSE," ",(IF($M65&gt;0,INDEX('Bin Analysis'!$C$3:$S$10110,MATCH($L65,'Bin Analysis'!$L$3:$L$10110,0),MATCH(S$5,'Bin Analysis'!$C$2:$S$2,0))," ")))))</f>
        <v xml:space="preserve"> </v>
      </c>
      <c r="T65" s="70" t="str">
        <f>Assignments!K64</f>
        <v/>
      </c>
      <c r="U65" s="70" t="str">
        <f>Assignments!L64</f>
        <v/>
      </c>
      <c r="V65" s="76" t="str">
        <f>Assignments!V64</f>
        <v/>
      </c>
    </row>
    <row r="66" spans="2:22" x14ac:dyDescent="0.25">
      <c r="B66" s="52"/>
      <c r="E66" s="7"/>
      <c r="G66" s="40" t="str">
        <f>IFERROR('Data Transformation'!M64," ")</f>
        <v xml:space="preserve"> </v>
      </c>
      <c r="L66" s="68" t="str">
        <f t="shared" si="0"/>
        <v xml:space="preserve"> </v>
      </c>
      <c r="M66" s="69" t="str">
        <f>IF(L66=" "," ",(IF($L66&gt;0,INDEX('Bin Analysis'!$C$3:$S$10110,MATCH($L66,'Bin Analysis'!$L$3:$L$10110,0),MATCH(M$5,'Bin Analysis'!$C$2:$S$2,0))," ")))</f>
        <v xml:space="preserve"> </v>
      </c>
      <c r="N66" s="70" t="str">
        <f>IF($L66=" "," ",(IF($M66=FALSE," ",(IF($M66&gt;0,INDEX('Bin Analysis'!$C$3:$S$10110,MATCH($L66,'Bin Analysis'!$L$3:$L$10110,0),MATCH(N$5,'Bin Analysis'!$C$2:$S$2,0))," ")))))</f>
        <v xml:space="preserve"> </v>
      </c>
      <c r="O66" s="70" t="str">
        <f>IF($L66=" "," ",(IF($M66=FALSE," ",(IF($M66&gt;0,INDEX('Bin Analysis'!$C$3:$S$10110,MATCH($L66,'Bin Analysis'!$L$3:$L$10110,0),MATCH(O$5,'Bin Analysis'!$C$2:$S$2,0))," ")))))</f>
        <v xml:space="preserve"> </v>
      </c>
      <c r="P66" s="70" t="str">
        <f>IF($L66=" "," ",(IF($M66=FALSE," ",(IF($M66&gt;0,INDEX('Bin Analysis'!$C$3:$S$10110,MATCH($L66,'Bin Analysis'!$L$3:$L$10110,0),MATCH(P$5,'Bin Analysis'!$C$2:$S$2,0))," ")))))</f>
        <v xml:space="preserve"> </v>
      </c>
      <c r="Q66" s="70" t="str">
        <f>IF($L66=" "," ",(IF($M66=FALSE," ",(IF($M66&gt;0,INDEX('Bin Analysis'!$C$3:$S$10110,MATCH($L66,'Bin Analysis'!$L$3:$L$10110,0),MATCH(Q$5,'Bin Analysis'!$C$2:$S$2,0))," ")))))</f>
        <v xml:space="preserve"> </v>
      </c>
      <c r="R66" s="70" t="str">
        <f>IF($L66=" "," ",(IF($M66=FALSE," ",(IF($M66&gt;0,INDEX('Bin Analysis'!$C$3:$S$10110,MATCH($L66,'Bin Analysis'!$L$3:$L$10110,0),MATCH(R$5,'Bin Analysis'!$C$2:$S$2,0))," ")))))</f>
        <v xml:space="preserve"> </v>
      </c>
      <c r="S66" s="70" t="str">
        <f>IF($L66=" "," ",(IF($M66=FALSE," ",(IF($M66&gt;0,INDEX('Bin Analysis'!$C$3:$S$10110,MATCH($L66,'Bin Analysis'!$L$3:$L$10110,0),MATCH(S$5,'Bin Analysis'!$C$2:$S$2,0))," ")))))</f>
        <v xml:space="preserve"> </v>
      </c>
      <c r="T66" s="70" t="str">
        <f>Assignments!K65</f>
        <v/>
      </c>
      <c r="U66" s="70" t="str">
        <f>Assignments!L65</f>
        <v/>
      </c>
      <c r="V66" s="76" t="str">
        <f>Assignments!V65</f>
        <v/>
      </c>
    </row>
    <row r="67" spans="2:22" x14ac:dyDescent="0.25">
      <c r="B67" s="52"/>
      <c r="E67" s="7"/>
      <c r="G67" s="40" t="str">
        <f>IFERROR('Data Transformation'!M65," ")</f>
        <v xml:space="preserve"> </v>
      </c>
      <c r="L67" s="68" t="str">
        <f t="shared" si="0"/>
        <v xml:space="preserve"> </v>
      </c>
      <c r="M67" s="69" t="str">
        <f>IF(L67=" "," ",(IF($L67&gt;0,INDEX('Bin Analysis'!$C$3:$S$10110,MATCH($L67,'Bin Analysis'!$L$3:$L$10110,0),MATCH(M$5,'Bin Analysis'!$C$2:$S$2,0))," ")))</f>
        <v xml:space="preserve"> </v>
      </c>
      <c r="N67" s="70" t="str">
        <f>IF($L67=" "," ",(IF($M67=FALSE," ",(IF($M67&gt;0,INDEX('Bin Analysis'!$C$3:$S$10110,MATCH($L67,'Bin Analysis'!$L$3:$L$10110,0),MATCH(N$5,'Bin Analysis'!$C$2:$S$2,0))," ")))))</f>
        <v xml:space="preserve"> </v>
      </c>
      <c r="O67" s="70" t="str">
        <f>IF($L67=" "," ",(IF($M67=FALSE," ",(IF($M67&gt;0,INDEX('Bin Analysis'!$C$3:$S$10110,MATCH($L67,'Bin Analysis'!$L$3:$L$10110,0),MATCH(O$5,'Bin Analysis'!$C$2:$S$2,0))," ")))))</f>
        <v xml:space="preserve"> </v>
      </c>
      <c r="P67" s="70" t="str">
        <f>IF($L67=" "," ",(IF($M67=FALSE," ",(IF($M67&gt;0,INDEX('Bin Analysis'!$C$3:$S$10110,MATCH($L67,'Bin Analysis'!$L$3:$L$10110,0),MATCH(P$5,'Bin Analysis'!$C$2:$S$2,0))," ")))))</f>
        <v xml:space="preserve"> </v>
      </c>
      <c r="Q67" s="70" t="str">
        <f>IF($L67=" "," ",(IF($M67=FALSE," ",(IF($M67&gt;0,INDEX('Bin Analysis'!$C$3:$S$10110,MATCH($L67,'Bin Analysis'!$L$3:$L$10110,0),MATCH(Q$5,'Bin Analysis'!$C$2:$S$2,0))," ")))))</f>
        <v xml:space="preserve"> </v>
      </c>
      <c r="R67" s="70" t="str">
        <f>IF($L67=" "," ",(IF($M67=FALSE," ",(IF($M67&gt;0,INDEX('Bin Analysis'!$C$3:$S$10110,MATCH($L67,'Bin Analysis'!$L$3:$L$10110,0),MATCH(R$5,'Bin Analysis'!$C$2:$S$2,0))," ")))))</f>
        <v xml:space="preserve"> </v>
      </c>
      <c r="S67" s="70" t="str">
        <f>IF($L67=" "," ",(IF($M67=FALSE," ",(IF($M67&gt;0,INDEX('Bin Analysis'!$C$3:$S$10110,MATCH($L67,'Bin Analysis'!$L$3:$L$10110,0),MATCH(S$5,'Bin Analysis'!$C$2:$S$2,0))," ")))))</f>
        <v xml:space="preserve"> </v>
      </c>
      <c r="T67" s="70" t="str">
        <f>Assignments!K66</f>
        <v/>
      </c>
      <c r="U67" s="70" t="str">
        <f>Assignments!L66</f>
        <v/>
      </c>
      <c r="V67" s="76" t="str">
        <f>Assignments!V66</f>
        <v/>
      </c>
    </row>
    <row r="68" spans="2:22" x14ac:dyDescent="0.25">
      <c r="B68" s="52"/>
      <c r="E68" s="7"/>
      <c r="G68" s="40" t="str">
        <f>IFERROR('Data Transformation'!M66," ")</f>
        <v xml:space="preserve"> </v>
      </c>
      <c r="L68" s="68" t="str">
        <f t="shared" si="0"/>
        <v xml:space="preserve"> </v>
      </c>
      <c r="M68" s="69" t="str">
        <f>IF(L68=" "," ",(IF($L68&gt;0,INDEX('Bin Analysis'!$C$3:$S$10110,MATCH($L68,'Bin Analysis'!$L$3:$L$10110,0),MATCH(M$5,'Bin Analysis'!$C$2:$S$2,0))," ")))</f>
        <v xml:space="preserve"> </v>
      </c>
      <c r="N68" s="70" t="str">
        <f>IF($L68=" "," ",(IF($M68=FALSE," ",(IF($M68&gt;0,INDEX('Bin Analysis'!$C$3:$S$10110,MATCH($L68,'Bin Analysis'!$L$3:$L$10110,0),MATCH(N$5,'Bin Analysis'!$C$2:$S$2,0))," ")))))</f>
        <v xml:space="preserve"> </v>
      </c>
      <c r="O68" s="70" t="str">
        <f>IF($L68=" "," ",(IF($M68=FALSE," ",(IF($M68&gt;0,INDEX('Bin Analysis'!$C$3:$S$10110,MATCH($L68,'Bin Analysis'!$L$3:$L$10110,0),MATCH(O$5,'Bin Analysis'!$C$2:$S$2,0))," ")))))</f>
        <v xml:space="preserve"> </v>
      </c>
      <c r="P68" s="70" t="str">
        <f>IF($L68=" "," ",(IF($M68=FALSE," ",(IF($M68&gt;0,INDEX('Bin Analysis'!$C$3:$S$10110,MATCH($L68,'Bin Analysis'!$L$3:$L$10110,0),MATCH(P$5,'Bin Analysis'!$C$2:$S$2,0))," ")))))</f>
        <v xml:space="preserve"> </v>
      </c>
      <c r="Q68" s="70" t="str">
        <f>IF($L68=" "," ",(IF($M68=FALSE," ",(IF($M68&gt;0,INDEX('Bin Analysis'!$C$3:$S$10110,MATCH($L68,'Bin Analysis'!$L$3:$L$10110,0),MATCH(Q$5,'Bin Analysis'!$C$2:$S$2,0))," ")))))</f>
        <v xml:space="preserve"> </v>
      </c>
      <c r="R68" s="70" t="str">
        <f>IF($L68=" "," ",(IF($M68=FALSE," ",(IF($M68&gt;0,INDEX('Bin Analysis'!$C$3:$S$10110,MATCH($L68,'Bin Analysis'!$L$3:$L$10110,0),MATCH(R$5,'Bin Analysis'!$C$2:$S$2,0))," ")))))</f>
        <v xml:space="preserve"> </v>
      </c>
      <c r="S68" s="70" t="str">
        <f>IF($L68=" "," ",(IF($M68=FALSE," ",(IF($M68&gt;0,INDEX('Bin Analysis'!$C$3:$S$10110,MATCH($L68,'Bin Analysis'!$L$3:$L$10110,0),MATCH(S$5,'Bin Analysis'!$C$2:$S$2,0))," ")))))</f>
        <v xml:space="preserve"> </v>
      </c>
      <c r="T68" s="70" t="str">
        <f>Assignments!K67</f>
        <v/>
      </c>
      <c r="U68" s="70" t="str">
        <f>Assignments!L67</f>
        <v/>
      </c>
      <c r="V68" s="76" t="str">
        <f>Assignments!V67</f>
        <v/>
      </c>
    </row>
    <row r="69" spans="2:22" x14ac:dyDescent="0.25">
      <c r="B69" s="52"/>
      <c r="E69" s="7"/>
      <c r="G69" s="40" t="str">
        <f>IFERROR('Data Transformation'!M67," ")</f>
        <v xml:space="preserve"> </v>
      </c>
      <c r="L69" s="68" t="str">
        <f t="shared" si="0"/>
        <v xml:space="preserve"> </v>
      </c>
      <c r="M69" s="69" t="str">
        <f>IF(L69=" "," ",(IF($L69&gt;0,INDEX('Bin Analysis'!$C$3:$S$10110,MATCH($L69,'Bin Analysis'!$L$3:$L$10110,0),MATCH(M$5,'Bin Analysis'!$C$2:$S$2,0))," ")))</f>
        <v xml:space="preserve"> </v>
      </c>
      <c r="N69" s="70" t="str">
        <f>IF($L69=" "," ",(IF($M69=FALSE," ",(IF($M69&gt;0,INDEX('Bin Analysis'!$C$3:$S$10110,MATCH($L69,'Bin Analysis'!$L$3:$L$10110,0),MATCH(N$5,'Bin Analysis'!$C$2:$S$2,0))," ")))))</f>
        <v xml:space="preserve"> </v>
      </c>
      <c r="O69" s="70" t="str">
        <f>IF($L69=" "," ",(IF($M69=FALSE," ",(IF($M69&gt;0,INDEX('Bin Analysis'!$C$3:$S$10110,MATCH($L69,'Bin Analysis'!$L$3:$L$10110,0),MATCH(O$5,'Bin Analysis'!$C$2:$S$2,0))," ")))))</f>
        <v xml:space="preserve"> </v>
      </c>
      <c r="P69" s="70" t="str">
        <f>IF($L69=" "," ",(IF($M69=FALSE," ",(IF($M69&gt;0,INDEX('Bin Analysis'!$C$3:$S$10110,MATCH($L69,'Bin Analysis'!$L$3:$L$10110,0),MATCH(P$5,'Bin Analysis'!$C$2:$S$2,0))," ")))))</f>
        <v xml:space="preserve"> </v>
      </c>
      <c r="Q69" s="70" t="str">
        <f>IF($L69=" "," ",(IF($M69=FALSE," ",(IF($M69&gt;0,INDEX('Bin Analysis'!$C$3:$S$10110,MATCH($L69,'Bin Analysis'!$L$3:$L$10110,0),MATCH(Q$5,'Bin Analysis'!$C$2:$S$2,0))," ")))))</f>
        <v xml:space="preserve"> </v>
      </c>
      <c r="R69" s="70" t="str">
        <f>IF($L69=" "," ",(IF($M69=FALSE," ",(IF($M69&gt;0,INDEX('Bin Analysis'!$C$3:$S$10110,MATCH($L69,'Bin Analysis'!$L$3:$L$10110,0),MATCH(R$5,'Bin Analysis'!$C$2:$S$2,0))," ")))))</f>
        <v xml:space="preserve"> </v>
      </c>
      <c r="S69" s="70" t="str">
        <f>IF($L69=" "," ",(IF($M69=FALSE," ",(IF($M69&gt;0,INDEX('Bin Analysis'!$C$3:$S$10110,MATCH($L69,'Bin Analysis'!$L$3:$L$10110,0),MATCH(S$5,'Bin Analysis'!$C$2:$S$2,0))," ")))))</f>
        <v xml:space="preserve"> </v>
      </c>
      <c r="T69" s="70" t="str">
        <f>Assignments!K68</f>
        <v/>
      </c>
      <c r="U69" s="70" t="str">
        <f>Assignments!L68</f>
        <v/>
      </c>
      <c r="V69" s="76" t="str">
        <f>Assignments!V68</f>
        <v/>
      </c>
    </row>
    <row r="70" spans="2:22" x14ac:dyDescent="0.25">
      <c r="B70" s="52"/>
      <c r="E70" s="7"/>
      <c r="G70" s="40" t="str">
        <f>IFERROR('Data Transformation'!M68," ")</f>
        <v xml:space="preserve"> </v>
      </c>
      <c r="L70" s="68" t="str">
        <f t="shared" si="0"/>
        <v xml:space="preserve"> </v>
      </c>
      <c r="M70" s="69" t="str">
        <f>IF(L70=" "," ",(IF($L70&gt;0,INDEX('Bin Analysis'!$C$3:$S$10110,MATCH($L70,'Bin Analysis'!$L$3:$L$10110,0),MATCH(M$5,'Bin Analysis'!$C$2:$S$2,0))," ")))</f>
        <v xml:space="preserve"> </v>
      </c>
      <c r="N70" s="70" t="str">
        <f>IF($L70=" "," ",(IF($M70=FALSE," ",(IF($M70&gt;0,INDEX('Bin Analysis'!$C$3:$S$10110,MATCH($L70,'Bin Analysis'!$L$3:$L$10110,0),MATCH(N$5,'Bin Analysis'!$C$2:$S$2,0))," ")))))</f>
        <v xml:space="preserve"> </v>
      </c>
      <c r="O70" s="70" t="str">
        <f>IF($L70=" "," ",(IF($M70=FALSE," ",(IF($M70&gt;0,INDEX('Bin Analysis'!$C$3:$S$10110,MATCH($L70,'Bin Analysis'!$L$3:$L$10110,0),MATCH(O$5,'Bin Analysis'!$C$2:$S$2,0))," ")))))</f>
        <v xml:space="preserve"> </v>
      </c>
      <c r="P70" s="70" t="str">
        <f>IF($L70=" "," ",(IF($M70=FALSE," ",(IF($M70&gt;0,INDEX('Bin Analysis'!$C$3:$S$10110,MATCH($L70,'Bin Analysis'!$L$3:$L$10110,0),MATCH(P$5,'Bin Analysis'!$C$2:$S$2,0))," ")))))</f>
        <v xml:space="preserve"> </v>
      </c>
      <c r="Q70" s="70" t="str">
        <f>IF($L70=" "," ",(IF($M70=FALSE," ",(IF($M70&gt;0,INDEX('Bin Analysis'!$C$3:$S$10110,MATCH($L70,'Bin Analysis'!$L$3:$L$10110,0),MATCH(Q$5,'Bin Analysis'!$C$2:$S$2,0))," ")))))</f>
        <v xml:space="preserve"> </v>
      </c>
      <c r="R70" s="70" t="str">
        <f>IF($L70=" "," ",(IF($M70=FALSE," ",(IF($M70&gt;0,INDEX('Bin Analysis'!$C$3:$S$10110,MATCH($L70,'Bin Analysis'!$L$3:$L$10110,0),MATCH(R$5,'Bin Analysis'!$C$2:$S$2,0))," ")))))</f>
        <v xml:space="preserve"> </v>
      </c>
      <c r="S70" s="70" t="str">
        <f>IF($L70=" "," ",(IF($M70=FALSE," ",(IF($M70&gt;0,INDEX('Bin Analysis'!$C$3:$S$10110,MATCH($L70,'Bin Analysis'!$L$3:$L$10110,0),MATCH(S$5,'Bin Analysis'!$C$2:$S$2,0))," ")))))</f>
        <v xml:space="preserve"> </v>
      </c>
      <c r="T70" s="70" t="str">
        <f>Assignments!K69</f>
        <v/>
      </c>
      <c r="U70" s="70" t="str">
        <f>Assignments!L69</f>
        <v/>
      </c>
      <c r="V70" s="76" t="str">
        <f>Assignments!V69</f>
        <v/>
      </c>
    </row>
    <row r="71" spans="2:22" x14ac:dyDescent="0.25">
      <c r="B71" s="52"/>
      <c r="E71" s="7"/>
      <c r="G71" s="40" t="str">
        <f>IFERROR('Data Transformation'!M69," ")</f>
        <v xml:space="preserve"> </v>
      </c>
      <c r="L71" s="68" t="str">
        <f t="shared" ref="L71:L134" si="2">$G72</f>
        <v xml:space="preserve"> </v>
      </c>
      <c r="M71" s="69" t="str">
        <f>IF(L71=" "," ",(IF($L71&gt;0,INDEX('Bin Analysis'!$C$3:$S$10110,MATCH($L71,'Bin Analysis'!$L$3:$L$10110,0),MATCH(M$5,'Bin Analysis'!$C$2:$S$2,0))," ")))</f>
        <v xml:space="preserve"> </v>
      </c>
      <c r="N71" s="70" t="str">
        <f>IF($L71=" "," ",(IF($M71=FALSE," ",(IF($M71&gt;0,INDEX('Bin Analysis'!$C$3:$S$10110,MATCH($L71,'Bin Analysis'!$L$3:$L$10110,0),MATCH(N$5,'Bin Analysis'!$C$2:$S$2,0))," ")))))</f>
        <v xml:space="preserve"> </v>
      </c>
      <c r="O71" s="70" t="str">
        <f>IF($L71=" "," ",(IF($M71=FALSE," ",(IF($M71&gt;0,INDEX('Bin Analysis'!$C$3:$S$10110,MATCH($L71,'Bin Analysis'!$L$3:$L$10110,0),MATCH(O$5,'Bin Analysis'!$C$2:$S$2,0))," ")))))</f>
        <v xml:space="preserve"> </v>
      </c>
      <c r="P71" s="70" t="str">
        <f>IF($L71=" "," ",(IF($M71=FALSE," ",(IF($M71&gt;0,INDEX('Bin Analysis'!$C$3:$S$10110,MATCH($L71,'Bin Analysis'!$L$3:$L$10110,0),MATCH(P$5,'Bin Analysis'!$C$2:$S$2,0))," ")))))</f>
        <v xml:space="preserve"> </v>
      </c>
      <c r="Q71" s="70" t="str">
        <f>IF($L71=" "," ",(IF($M71=FALSE," ",(IF($M71&gt;0,INDEX('Bin Analysis'!$C$3:$S$10110,MATCH($L71,'Bin Analysis'!$L$3:$L$10110,0),MATCH(Q$5,'Bin Analysis'!$C$2:$S$2,0))," ")))))</f>
        <v xml:space="preserve"> </v>
      </c>
      <c r="R71" s="70" t="str">
        <f>IF($L71=" "," ",(IF($M71=FALSE," ",(IF($M71&gt;0,INDEX('Bin Analysis'!$C$3:$S$10110,MATCH($L71,'Bin Analysis'!$L$3:$L$10110,0),MATCH(R$5,'Bin Analysis'!$C$2:$S$2,0))," ")))))</f>
        <v xml:space="preserve"> </v>
      </c>
      <c r="S71" s="70" t="str">
        <f>IF($L71=" "," ",(IF($M71=FALSE," ",(IF($M71&gt;0,INDEX('Bin Analysis'!$C$3:$S$10110,MATCH($L71,'Bin Analysis'!$L$3:$L$10110,0),MATCH(S$5,'Bin Analysis'!$C$2:$S$2,0))," ")))))</f>
        <v xml:space="preserve"> </v>
      </c>
      <c r="T71" s="70" t="str">
        <f>Assignments!K70</f>
        <v/>
      </c>
      <c r="U71" s="70" t="str">
        <f>Assignments!L70</f>
        <v/>
      </c>
      <c r="V71" s="76" t="str">
        <f>Assignments!V70</f>
        <v/>
      </c>
    </row>
    <row r="72" spans="2:22" x14ac:dyDescent="0.25">
      <c r="B72" s="52"/>
      <c r="E72" s="7"/>
      <c r="G72" s="40" t="str">
        <f>IFERROR('Data Transformation'!M70," ")</f>
        <v xml:space="preserve"> </v>
      </c>
      <c r="L72" s="68" t="str">
        <f t="shared" si="2"/>
        <v xml:space="preserve"> </v>
      </c>
      <c r="M72" s="69" t="str">
        <f>IF(L72=" "," ",(IF($L72&gt;0,INDEX('Bin Analysis'!$C$3:$S$10110,MATCH($L72,'Bin Analysis'!$L$3:$L$10110,0),MATCH(M$5,'Bin Analysis'!$C$2:$S$2,0))," ")))</f>
        <v xml:space="preserve"> </v>
      </c>
      <c r="N72" s="70" t="str">
        <f>IF($L72=" "," ",(IF($M72=FALSE," ",(IF($M72&gt;0,INDEX('Bin Analysis'!$C$3:$S$10110,MATCH($L72,'Bin Analysis'!$L$3:$L$10110,0),MATCH(N$5,'Bin Analysis'!$C$2:$S$2,0))," ")))))</f>
        <v xml:space="preserve"> </v>
      </c>
      <c r="O72" s="70" t="str">
        <f>IF($L72=" "," ",(IF($M72=FALSE," ",(IF($M72&gt;0,INDEX('Bin Analysis'!$C$3:$S$10110,MATCH($L72,'Bin Analysis'!$L$3:$L$10110,0),MATCH(O$5,'Bin Analysis'!$C$2:$S$2,0))," ")))))</f>
        <v xml:space="preserve"> </v>
      </c>
      <c r="P72" s="70" t="str">
        <f>IF($L72=" "," ",(IF($M72=FALSE," ",(IF($M72&gt;0,INDEX('Bin Analysis'!$C$3:$S$10110,MATCH($L72,'Bin Analysis'!$L$3:$L$10110,0),MATCH(P$5,'Bin Analysis'!$C$2:$S$2,0))," ")))))</f>
        <v xml:space="preserve"> </v>
      </c>
      <c r="Q72" s="70" t="str">
        <f>IF($L72=" "," ",(IF($M72=FALSE," ",(IF($M72&gt;0,INDEX('Bin Analysis'!$C$3:$S$10110,MATCH($L72,'Bin Analysis'!$L$3:$L$10110,0),MATCH(Q$5,'Bin Analysis'!$C$2:$S$2,0))," ")))))</f>
        <v xml:space="preserve"> </v>
      </c>
      <c r="R72" s="70" t="str">
        <f>IF($L72=" "," ",(IF($M72=FALSE," ",(IF($M72&gt;0,INDEX('Bin Analysis'!$C$3:$S$10110,MATCH($L72,'Bin Analysis'!$L$3:$L$10110,0),MATCH(R$5,'Bin Analysis'!$C$2:$S$2,0))," ")))))</f>
        <v xml:space="preserve"> </v>
      </c>
      <c r="S72" s="70" t="str">
        <f>IF($L72=" "," ",(IF($M72=FALSE," ",(IF($M72&gt;0,INDEX('Bin Analysis'!$C$3:$S$10110,MATCH($L72,'Bin Analysis'!$L$3:$L$10110,0),MATCH(S$5,'Bin Analysis'!$C$2:$S$2,0))," ")))))</f>
        <v xml:space="preserve"> </v>
      </c>
      <c r="T72" s="70" t="str">
        <f>Assignments!K71</f>
        <v/>
      </c>
      <c r="U72" s="70" t="str">
        <f>Assignments!L71</f>
        <v/>
      </c>
      <c r="V72" s="76" t="str">
        <f>Assignments!V71</f>
        <v/>
      </c>
    </row>
    <row r="73" spans="2:22" x14ac:dyDescent="0.25">
      <c r="B73" s="52"/>
      <c r="E73" s="7"/>
      <c r="G73" s="40" t="str">
        <f>IFERROR('Data Transformation'!M71," ")</f>
        <v xml:space="preserve"> </v>
      </c>
      <c r="L73" s="68" t="str">
        <f t="shared" si="2"/>
        <v xml:space="preserve"> </v>
      </c>
      <c r="M73" s="69" t="str">
        <f>IF(L73=" "," ",(IF($L73&gt;0,INDEX('Bin Analysis'!$C$3:$S$10110,MATCH($L73,'Bin Analysis'!$L$3:$L$10110,0),MATCH(M$5,'Bin Analysis'!$C$2:$S$2,0))," ")))</f>
        <v xml:space="preserve"> </v>
      </c>
      <c r="N73" s="70" t="str">
        <f>IF($L73=" "," ",(IF($M73=FALSE," ",(IF($M73&gt;0,INDEX('Bin Analysis'!$C$3:$S$10110,MATCH($L73,'Bin Analysis'!$L$3:$L$10110,0),MATCH(N$5,'Bin Analysis'!$C$2:$S$2,0))," ")))))</f>
        <v xml:space="preserve"> </v>
      </c>
      <c r="O73" s="70" t="str">
        <f>IF($L73=" "," ",(IF($M73=FALSE," ",(IF($M73&gt;0,INDEX('Bin Analysis'!$C$3:$S$10110,MATCH($L73,'Bin Analysis'!$L$3:$L$10110,0),MATCH(O$5,'Bin Analysis'!$C$2:$S$2,0))," ")))))</f>
        <v xml:space="preserve"> </v>
      </c>
      <c r="P73" s="70" t="str">
        <f>IF($L73=" "," ",(IF($M73=FALSE," ",(IF($M73&gt;0,INDEX('Bin Analysis'!$C$3:$S$10110,MATCH($L73,'Bin Analysis'!$L$3:$L$10110,0),MATCH(P$5,'Bin Analysis'!$C$2:$S$2,0))," ")))))</f>
        <v xml:space="preserve"> </v>
      </c>
      <c r="Q73" s="70" t="str">
        <f>IF($L73=" "," ",(IF($M73=FALSE," ",(IF($M73&gt;0,INDEX('Bin Analysis'!$C$3:$S$10110,MATCH($L73,'Bin Analysis'!$L$3:$L$10110,0),MATCH(Q$5,'Bin Analysis'!$C$2:$S$2,0))," ")))))</f>
        <v xml:space="preserve"> </v>
      </c>
      <c r="R73" s="70" t="str">
        <f>IF($L73=" "," ",(IF($M73=FALSE," ",(IF($M73&gt;0,INDEX('Bin Analysis'!$C$3:$S$10110,MATCH($L73,'Bin Analysis'!$L$3:$L$10110,0),MATCH(R$5,'Bin Analysis'!$C$2:$S$2,0))," ")))))</f>
        <v xml:space="preserve"> </v>
      </c>
      <c r="S73" s="70" t="str">
        <f>IF($L73=" "," ",(IF($M73=FALSE," ",(IF($M73&gt;0,INDEX('Bin Analysis'!$C$3:$S$10110,MATCH($L73,'Bin Analysis'!$L$3:$L$10110,0),MATCH(S$5,'Bin Analysis'!$C$2:$S$2,0))," ")))))</f>
        <v xml:space="preserve"> </v>
      </c>
      <c r="T73" s="70" t="str">
        <f>Assignments!K72</f>
        <v/>
      </c>
      <c r="U73" s="70" t="str">
        <f>Assignments!L72</f>
        <v/>
      </c>
      <c r="V73" s="76" t="str">
        <f>Assignments!V72</f>
        <v/>
      </c>
    </row>
    <row r="74" spans="2:22" x14ac:dyDescent="0.25">
      <c r="B74" s="52"/>
      <c r="E74" s="7"/>
      <c r="G74" s="40" t="str">
        <f>IFERROR('Data Transformation'!M72," ")</f>
        <v xml:space="preserve"> </v>
      </c>
      <c r="L74" s="68" t="str">
        <f t="shared" si="2"/>
        <v xml:space="preserve"> </v>
      </c>
      <c r="M74" s="69" t="str">
        <f>IF(L74=" "," ",(IF($L74&gt;0,INDEX('Bin Analysis'!$C$3:$S$10110,MATCH($L74,'Bin Analysis'!$L$3:$L$10110,0),MATCH(M$5,'Bin Analysis'!$C$2:$S$2,0))," ")))</f>
        <v xml:space="preserve"> </v>
      </c>
      <c r="N74" s="70" t="str">
        <f>IF($L74=" "," ",(IF($M74=FALSE," ",(IF($M74&gt;0,INDEX('Bin Analysis'!$C$3:$S$10110,MATCH($L74,'Bin Analysis'!$L$3:$L$10110,0),MATCH(N$5,'Bin Analysis'!$C$2:$S$2,0))," ")))))</f>
        <v xml:space="preserve"> </v>
      </c>
      <c r="O74" s="70" t="str">
        <f>IF($L74=" "," ",(IF($M74=FALSE," ",(IF($M74&gt;0,INDEX('Bin Analysis'!$C$3:$S$10110,MATCH($L74,'Bin Analysis'!$L$3:$L$10110,0),MATCH(O$5,'Bin Analysis'!$C$2:$S$2,0))," ")))))</f>
        <v xml:space="preserve"> </v>
      </c>
      <c r="P74" s="70" t="str">
        <f>IF($L74=" "," ",(IF($M74=FALSE," ",(IF($M74&gt;0,INDEX('Bin Analysis'!$C$3:$S$10110,MATCH($L74,'Bin Analysis'!$L$3:$L$10110,0),MATCH(P$5,'Bin Analysis'!$C$2:$S$2,0))," ")))))</f>
        <v xml:space="preserve"> </v>
      </c>
      <c r="Q74" s="70" t="str">
        <f>IF($L74=" "," ",(IF($M74=FALSE," ",(IF($M74&gt;0,INDEX('Bin Analysis'!$C$3:$S$10110,MATCH($L74,'Bin Analysis'!$L$3:$L$10110,0),MATCH(Q$5,'Bin Analysis'!$C$2:$S$2,0))," ")))))</f>
        <v xml:space="preserve"> </v>
      </c>
      <c r="R74" s="70" t="str">
        <f>IF($L74=" "," ",(IF($M74=FALSE," ",(IF($M74&gt;0,INDEX('Bin Analysis'!$C$3:$S$10110,MATCH($L74,'Bin Analysis'!$L$3:$L$10110,0),MATCH(R$5,'Bin Analysis'!$C$2:$S$2,0))," ")))))</f>
        <v xml:space="preserve"> </v>
      </c>
      <c r="S74" s="70" t="str">
        <f>IF($L74=" "," ",(IF($M74=FALSE," ",(IF($M74&gt;0,INDEX('Bin Analysis'!$C$3:$S$10110,MATCH($L74,'Bin Analysis'!$L$3:$L$10110,0),MATCH(S$5,'Bin Analysis'!$C$2:$S$2,0))," ")))))</f>
        <v xml:space="preserve"> </v>
      </c>
      <c r="T74" s="70" t="str">
        <f>Assignments!K73</f>
        <v/>
      </c>
      <c r="U74" s="70" t="str">
        <f>Assignments!L73</f>
        <v/>
      </c>
      <c r="V74" s="76" t="str">
        <f>Assignments!V73</f>
        <v/>
      </c>
    </row>
    <row r="75" spans="2:22" x14ac:dyDescent="0.25">
      <c r="B75" s="52"/>
      <c r="E75" s="7"/>
      <c r="G75" s="40" t="str">
        <f>IFERROR('Data Transformation'!M73," ")</f>
        <v xml:space="preserve"> </v>
      </c>
      <c r="L75" s="68" t="str">
        <f t="shared" si="2"/>
        <v xml:space="preserve"> </v>
      </c>
      <c r="M75" s="69" t="str">
        <f>IF(L75=" "," ",(IF($L75&gt;0,INDEX('Bin Analysis'!$C$3:$S$10110,MATCH($L75,'Bin Analysis'!$L$3:$L$10110,0),MATCH(M$5,'Bin Analysis'!$C$2:$S$2,0))," ")))</f>
        <v xml:space="preserve"> </v>
      </c>
      <c r="N75" s="70" t="str">
        <f>IF($L75=" "," ",(IF($M75=FALSE," ",(IF($M75&gt;0,INDEX('Bin Analysis'!$C$3:$S$10110,MATCH($L75,'Bin Analysis'!$L$3:$L$10110,0),MATCH(N$5,'Bin Analysis'!$C$2:$S$2,0))," ")))))</f>
        <v xml:space="preserve"> </v>
      </c>
      <c r="O75" s="70" t="str">
        <f>IF($L75=" "," ",(IF($M75=FALSE," ",(IF($M75&gt;0,INDEX('Bin Analysis'!$C$3:$S$10110,MATCH($L75,'Bin Analysis'!$L$3:$L$10110,0),MATCH(O$5,'Bin Analysis'!$C$2:$S$2,0))," ")))))</f>
        <v xml:space="preserve"> </v>
      </c>
      <c r="P75" s="70" t="str">
        <f>IF($L75=" "," ",(IF($M75=FALSE," ",(IF($M75&gt;0,INDEX('Bin Analysis'!$C$3:$S$10110,MATCH($L75,'Bin Analysis'!$L$3:$L$10110,0),MATCH(P$5,'Bin Analysis'!$C$2:$S$2,0))," ")))))</f>
        <v xml:space="preserve"> </v>
      </c>
      <c r="Q75" s="70" t="str">
        <f>IF($L75=" "," ",(IF($M75=FALSE," ",(IF($M75&gt;0,INDEX('Bin Analysis'!$C$3:$S$10110,MATCH($L75,'Bin Analysis'!$L$3:$L$10110,0),MATCH(Q$5,'Bin Analysis'!$C$2:$S$2,0))," ")))))</f>
        <v xml:space="preserve"> </v>
      </c>
      <c r="R75" s="70" t="str">
        <f>IF($L75=" "," ",(IF($M75=FALSE," ",(IF($M75&gt;0,INDEX('Bin Analysis'!$C$3:$S$10110,MATCH($L75,'Bin Analysis'!$L$3:$L$10110,0),MATCH(R$5,'Bin Analysis'!$C$2:$S$2,0))," ")))))</f>
        <v xml:space="preserve"> </v>
      </c>
      <c r="S75" s="70" t="str">
        <f>IF($L75=" "," ",(IF($M75=FALSE," ",(IF($M75&gt;0,INDEX('Bin Analysis'!$C$3:$S$10110,MATCH($L75,'Bin Analysis'!$L$3:$L$10110,0),MATCH(S$5,'Bin Analysis'!$C$2:$S$2,0))," ")))))</f>
        <v xml:space="preserve"> </v>
      </c>
      <c r="T75" s="70" t="str">
        <f>Assignments!K74</f>
        <v/>
      </c>
      <c r="U75" s="70" t="str">
        <f>Assignments!L74</f>
        <v/>
      </c>
      <c r="V75" s="76" t="str">
        <f>Assignments!V74</f>
        <v/>
      </c>
    </row>
    <row r="76" spans="2:22" x14ac:dyDescent="0.25">
      <c r="B76" s="52"/>
      <c r="E76" s="7"/>
      <c r="G76" s="40" t="str">
        <f>IFERROR('Data Transformation'!M74," ")</f>
        <v xml:space="preserve"> </v>
      </c>
      <c r="L76" s="68" t="str">
        <f t="shared" si="2"/>
        <v xml:space="preserve"> </v>
      </c>
      <c r="M76" s="69" t="str">
        <f>IF(L76=" "," ",(IF($L76&gt;0,INDEX('Bin Analysis'!$C$3:$S$10110,MATCH($L76,'Bin Analysis'!$L$3:$L$10110,0),MATCH(M$5,'Bin Analysis'!$C$2:$S$2,0))," ")))</f>
        <v xml:space="preserve"> </v>
      </c>
      <c r="N76" s="70" t="str">
        <f>IF($L76=" "," ",(IF($M76=FALSE," ",(IF($M76&gt;0,INDEX('Bin Analysis'!$C$3:$S$10110,MATCH($L76,'Bin Analysis'!$L$3:$L$10110,0),MATCH(N$5,'Bin Analysis'!$C$2:$S$2,0))," ")))))</f>
        <v xml:space="preserve"> </v>
      </c>
      <c r="O76" s="70" t="str">
        <f>IF($L76=" "," ",(IF($M76=FALSE," ",(IF($M76&gt;0,INDEX('Bin Analysis'!$C$3:$S$10110,MATCH($L76,'Bin Analysis'!$L$3:$L$10110,0),MATCH(O$5,'Bin Analysis'!$C$2:$S$2,0))," ")))))</f>
        <v xml:space="preserve"> </v>
      </c>
      <c r="P76" s="70" t="str">
        <f>IF($L76=" "," ",(IF($M76=FALSE," ",(IF($M76&gt;0,INDEX('Bin Analysis'!$C$3:$S$10110,MATCH($L76,'Bin Analysis'!$L$3:$L$10110,0),MATCH(P$5,'Bin Analysis'!$C$2:$S$2,0))," ")))))</f>
        <v xml:space="preserve"> </v>
      </c>
      <c r="Q76" s="70" t="str">
        <f>IF($L76=" "," ",(IF($M76=FALSE," ",(IF($M76&gt;0,INDEX('Bin Analysis'!$C$3:$S$10110,MATCH($L76,'Bin Analysis'!$L$3:$L$10110,0),MATCH(Q$5,'Bin Analysis'!$C$2:$S$2,0))," ")))))</f>
        <v xml:space="preserve"> </v>
      </c>
      <c r="R76" s="70" t="str">
        <f>IF($L76=" "," ",(IF($M76=FALSE," ",(IF($M76&gt;0,INDEX('Bin Analysis'!$C$3:$S$10110,MATCH($L76,'Bin Analysis'!$L$3:$L$10110,0),MATCH(R$5,'Bin Analysis'!$C$2:$S$2,0))," ")))))</f>
        <v xml:space="preserve"> </v>
      </c>
      <c r="S76" s="70" t="str">
        <f>IF($L76=" "," ",(IF($M76=FALSE," ",(IF($M76&gt;0,INDEX('Bin Analysis'!$C$3:$S$10110,MATCH($L76,'Bin Analysis'!$L$3:$L$10110,0),MATCH(S$5,'Bin Analysis'!$C$2:$S$2,0))," ")))))</f>
        <v xml:space="preserve"> </v>
      </c>
      <c r="T76" s="70" t="str">
        <f>Assignments!K75</f>
        <v/>
      </c>
      <c r="U76" s="70" t="str">
        <f>Assignments!L75</f>
        <v/>
      </c>
      <c r="V76" s="76" t="str">
        <f>Assignments!V75</f>
        <v/>
      </c>
    </row>
    <row r="77" spans="2:22" x14ac:dyDescent="0.25">
      <c r="B77" s="52"/>
      <c r="E77" s="7"/>
      <c r="G77" s="40" t="str">
        <f>IFERROR('Data Transformation'!M75," ")</f>
        <v xml:space="preserve"> </v>
      </c>
      <c r="L77" s="68" t="str">
        <f t="shared" si="2"/>
        <v xml:space="preserve"> </v>
      </c>
      <c r="M77" s="69" t="str">
        <f>IF(L77=" "," ",(IF($L77&gt;0,INDEX('Bin Analysis'!$C$3:$S$10110,MATCH($L77,'Bin Analysis'!$L$3:$L$10110,0),MATCH(M$5,'Bin Analysis'!$C$2:$S$2,0))," ")))</f>
        <v xml:space="preserve"> </v>
      </c>
      <c r="N77" s="70" t="str">
        <f>IF($L77=" "," ",(IF($M77=FALSE," ",(IF($M77&gt;0,INDEX('Bin Analysis'!$C$3:$S$10110,MATCH($L77,'Bin Analysis'!$L$3:$L$10110,0),MATCH(N$5,'Bin Analysis'!$C$2:$S$2,0))," ")))))</f>
        <v xml:space="preserve"> </v>
      </c>
      <c r="O77" s="70" t="str">
        <f>IF($L77=" "," ",(IF($M77=FALSE," ",(IF($M77&gt;0,INDEX('Bin Analysis'!$C$3:$S$10110,MATCH($L77,'Bin Analysis'!$L$3:$L$10110,0),MATCH(O$5,'Bin Analysis'!$C$2:$S$2,0))," ")))))</f>
        <v xml:space="preserve"> </v>
      </c>
      <c r="P77" s="70" t="str">
        <f>IF($L77=" "," ",(IF($M77=FALSE," ",(IF($M77&gt;0,INDEX('Bin Analysis'!$C$3:$S$10110,MATCH($L77,'Bin Analysis'!$L$3:$L$10110,0),MATCH(P$5,'Bin Analysis'!$C$2:$S$2,0))," ")))))</f>
        <v xml:space="preserve"> </v>
      </c>
      <c r="Q77" s="70" t="str">
        <f>IF($L77=" "," ",(IF($M77=FALSE," ",(IF($M77&gt;0,INDEX('Bin Analysis'!$C$3:$S$10110,MATCH($L77,'Bin Analysis'!$L$3:$L$10110,0),MATCH(Q$5,'Bin Analysis'!$C$2:$S$2,0))," ")))))</f>
        <v xml:space="preserve"> </v>
      </c>
      <c r="R77" s="70" t="str">
        <f>IF($L77=" "," ",(IF($M77=FALSE," ",(IF($M77&gt;0,INDEX('Bin Analysis'!$C$3:$S$10110,MATCH($L77,'Bin Analysis'!$L$3:$L$10110,0),MATCH(R$5,'Bin Analysis'!$C$2:$S$2,0))," ")))))</f>
        <v xml:space="preserve"> </v>
      </c>
      <c r="S77" s="70" t="str">
        <f>IF($L77=" "," ",(IF($M77=FALSE," ",(IF($M77&gt;0,INDEX('Bin Analysis'!$C$3:$S$10110,MATCH($L77,'Bin Analysis'!$L$3:$L$10110,0),MATCH(S$5,'Bin Analysis'!$C$2:$S$2,0))," ")))))</f>
        <v xml:space="preserve"> </v>
      </c>
      <c r="T77" s="70" t="str">
        <f>Assignments!K76</f>
        <v/>
      </c>
      <c r="U77" s="70" t="str">
        <f>Assignments!L76</f>
        <v/>
      </c>
      <c r="V77" s="76" t="str">
        <f>Assignments!V76</f>
        <v/>
      </c>
    </row>
    <row r="78" spans="2:22" x14ac:dyDescent="0.25">
      <c r="B78" s="52"/>
      <c r="E78" s="7"/>
      <c r="G78" s="40" t="str">
        <f>IFERROR('Data Transformation'!M76," ")</f>
        <v xml:space="preserve"> </v>
      </c>
      <c r="L78" s="68" t="str">
        <f t="shared" si="2"/>
        <v xml:space="preserve"> </v>
      </c>
      <c r="M78" s="69" t="str">
        <f>IF(L78=" "," ",(IF($L78&gt;0,INDEX('Bin Analysis'!$C$3:$S$10110,MATCH($L78,'Bin Analysis'!$L$3:$L$10110,0),MATCH(M$5,'Bin Analysis'!$C$2:$S$2,0))," ")))</f>
        <v xml:space="preserve"> </v>
      </c>
      <c r="N78" s="70" t="str">
        <f>IF($L78=" "," ",(IF($M78=FALSE," ",(IF($M78&gt;0,INDEX('Bin Analysis'!$C$3:$S$10110,MATCH($L78,'Bin Analysis'!$L$3:$L$10110,0),MATCH(N$5,'Bin Analysis'!$C$2:$S$2,0))," ")))))</f>
        <v xml:space="preserve"> </v>
      </c>
      <c r="O78" s="70" t="str">
        <f>IF($L78=" "," ",(IF($M78=FALSE," ",(IF($M78&gt;0,INDEX('Bin Analysis'!$C$3:$S$10110,MATCH($L78,'Bin Analysis'!$L$3:$L$10110,0),MATCH(O$5,'Bin Analysis'!$C$2:$S$2,0))," ")))))</f>
        <v xml:space="preserve"> </v>
      </c>
      <c r="P78" s="70" t="str">
        <f>IF($L78=" "," ",(IF($M78=FALSE," ",(IF($M78&gt;0,INDEX('Bin Analysis'!$C$3:$S$10110,MATCH($L78,'Bin Analysis'!$L$3:$L$10110,0),MATCH(P$5,'Bin Analysis'!$C$2:$S$2,0))," ")))))</f>
        <v xml:space="preserve"> </v>
      </c>
      <c r="Q78" s="70" t="str">
        <f>IF($L78=" "," ",(IF($M78=FALSE," ",(IF($M78&gt;0,INDEX('Bin Analysis'!$C$3:$S$10110,MATCH($L78,'Bin Analysis'!$L$3:$L$10110,0),MATCH(Q$5,'Bin Analysis'!$C$2:$S$2,0))," ")))))</f>
        <v xml:space="preserve"> </v>
      </c>
      <c r="R78" s="70" t="str">
        <f>IF($L78=" "," ",(IF($M78=FALSE," ",(IF($M78&gt;0,INDEX('Bin Analysis'!$C$3:$S$10110,MATCH($L78,'Bin Analysis'!$L$3:$L$10110,0),MATCH(R$5,'Bin Analysis'!$C$2:$S$2,0))," ")))))</f>
        <v xml:space="preserve"> </v>
      </c>
      <c r="S78" s="70" t="str">
        <f>IF($L78=" "," ",(IF($M78=FALSE," ",(IF($M78&gt;0,INDEX('Bin Analysis'!$C$3:$S$10110,MATCH($L78,'Bin Analysis'!$L$3:$L$10110,0),MATCH(S$5,'Bin Analysis'!$C$2:$S$2,0))," ")))))</f>
        <v xml:space="preserve"> </v>
      </c>
      <c r="T78" s="70" t="str">
        <f>Assignments!K77</f>
        <v/>
      </c>
      <c r="U78" s="70" t="str">
        <f>Assignments!L77</f>
        <v/>
      </c>
      <c r="V78" s="76" t="str">
        <f>Assignments!V77</f>
        <v/>
      </c>
    </row>
    <row r="79" spans="2:22" x14ac:dyDescent="0.25">
      <c r="B79" s="52"/>
      <c r="E79" s="7"/>
      <c r="G79" s="40" t="str">
        <f>IFERROR('Data Transformation'!M77," ")</f>
        <v xml:space="preserve"> </v>
      </c>
      <c r="L79" s="68" t="str">
        <f t="shared" si="2"/>
        <v xml:space="preserve"> </v>
      </c>
      <c r="M79" s="69" t="str">
        <f>IF(L79=" "," ",(IF($L79&gt;0,INDEX('Bin Analysis'!$C$3:$S$10110,MATCH($L79,'Bin Analysis'!$L$3:$L$10110,0),MATCH(M$5,'Bin Analysis'!$C$2:$S$2,0))," ")))</f>
        <v xml:space="preserve"> </v>
      </c>
      <c r="N79" s="70" t="str">
        <f>IF($L79=" "," ",(IF($M79=FALSE," ",(IF($M79&gt;0,INDEX('Bin Analysis'!$C$3:$S$10110,MATCH($L79,'Bin Analysis'!$L$3:$L$10110,0),MATCH(N$5,'Bin Analysis'!$C$2:$S$2,0))," ")))))</f>
        <v xml:space="preserve"> </v>
      </c>
      <c r="O79" s="70" t="str">
        <f>IF($L79=" "," ",(IF($M79=FALSE," ",(IF($M79&gt;0,INDEX('Bin Analysis'!$C$3:$S$10110,MATCH($L79,'Bin Analysis'!$L$3:$L$10110,0),MATCH(O$5,'Bin Analysis'!$C$2:$S$2,0))," ")))))</f>
        <v xml:space="preserve"> </v>
      </c>
      <c r="P79" s="70" t="str">
        <f>IF($L79=" "," ",(IF($M79=FALSE," ",(IF($M79&gt;0,INDEX('Bin Analysis'!$C$3:$S$10110,MATCH($L79,'Bin Analysis'!$L$3:$L$10110,0),MATCH(P$5,'Bin Analysis'!$C$2:$S$2,0))," ")))))</f>
        <v xml:space="preserve"> </v>
      </c>
      <c r="Q79" s="70" t="str">
        <f>IF($L79=" "," ",(IF($M79=FALSE," ",(IF($M79&gt;0,INDEX('Bin Analysis'!$C$3:$S$10110,MATCH($L79,'Bin Analysis'!$L$3:$L$10110,0),MATCH(Q$5,'Bin Analysis'!$C$2:$S$2,0))," ")))))</f>
        <v xml:space="preserve"> </v>
      </c>
      <c r="R79" s="70" t="str">
        <f>IF($L79=" "," ",(IF($M79=FALSE," ",(IF($M79&gt;0,INDEX('Bin Analysis'!$C$3:$S$10110,MATCH($L79,'Bin Analysis'!$L$3:$L$10110,0),MATCH(R$5,'Bin Analysis'!$C$2:$S$2,0))," ")))))</f>
        <v xml:space="preserve"> </v>
      </c>
      <c r="S79" s="70" t="str">
        <f>IF($L79=" "," ",(IF($M79=FALSE," ",(IF($M79&gt;0,INDEX('Bin Analysis'!$C$3:$S$10110,MATCH($L79,'Bin Analysis'!$L$3:$L$10110,0),MATCH(S$5,'Bin Analysis'!$C$2:$S$2,0))," ")))))</f>
        <v xml:space="preserve"> </v>
      </c>
      <c r="T79" s="70" t="str">
        <f>Assignments!K78</f>
        <v/>
      </c>
      <c r="U79" s="70" t="str">
        <f>Assignments!L78</f>
        <v/>
      </c>
      <c r="V79" s="76" t="str">
        <f>Assignments!V78</f>
        <v/>
      </c>
    </row>
    <row r="80" spans="2:22" x14ac:dyDescent="0.25">
      <c r="B80" s="52"/>
      <c r="E80" s="7"/>
      <c r="G80" s="40" t="str">
        <f>IFERROR('Data Transformation'!M78," ")</f>
        <v xml:space="preserve"> </v>
      </c>
      <c r="L80" s="68" t="str">
        <f t="shared" si="2"/>
        <v xml:space="preserve"> </v>
      </c>
      <c r="M80" s="69" t="str">
        <f>IF(L80=" "," ",(IF($L80&gt;0,INDEX('Bin Analysis'!$C$3:$S$10110,MATCH($L80,'Bin Analysis'!$L$3:$L$10110,0),MATCH(M$5,'Bin Analysis'!$C$2:$S$2,0))," ")))</f>
        <v xml:space="preserve"> </v>
      </c>
      <c r="N80" s="70" t="str">
        <f>IF($L80=" "," ",(IF($M80=FALSE," ",(IF($M80&gt;0,INDEX('Bin Analysis'!$C$3:$S$10110,MATCH($L80,'Bin Analysis'!$L$3:$L$10110,0),MATCH(N$5,'Bin Analysis'!$C$2:$S$2,0))," ")))))</f>
        <v xml:space="preserve"> </v>
      </c>
      <c r="O80" s="70" t="str">
        <f>IF($L80=" "," ",(IF($M80=FALSE," ",(IF($M80&gt;0,INDEX('Bin Analysis'!$C$3:$S$10110,MATCH($L80,'Bin Analysis'!$L$3:$L$10110,0),MATCH(O$5,'Bin Analysis'!$C$2:$S$2,0))," ")))))</f>
        <v xml:space="preserve"> </v>
      </c>
      <c r="P80" s="70" t="str">
        <f>IF($L80=" "," ",(IF($M80=FALSE," ",(IF($M80&gt;0,INDEX('Bin Analysis'!$C$3:$S$10110,MATCH($L80,'Bin Analysis'!$L$3:$L$10110,0),MATCH(P$5,'Bin Analysis'!$C$2:$S$2,0))," ")))))</f>
        <v xml:space="preserve"> </v>
      </c>
      <c r="Q80" s="70" t="str">
        <f>IF($L80=" "," ",(IF($M80=FALSE," ",(IF($M80&gt;0,INDEX('Bin Analysis'!$C$3:$S$10110,MATCH($L80,'Bin Analysis'!$L$3:$L$10110,0),MATCH(Q$5,'Bin Analysis'!$C$2:$S$2,0))," ")))))</f>
        <v xml:space="preserve"> </v>
      </c>
      <c r="R80" s="70" t="str">
        <f>IF($L80=" "," ",(IF($M80=FALSE," ",(IF($M80&gt;0,INDEX('Bin Analysis'!$C$3:$S$10110,MATCH($L80,'Bin Analysis'!$L$3:$L$10110,0),MATCH(R$5,'Bin Analysis'!$C$2:$S$2,0))," ")))))</f>
        <v xml:space="preserve"> </v>
      </c>
      <c r="S80" s="70" t="str">
        <f>IF($L80=" "," ",(IF($M80=FALSE," ",(IF($M80&gt;0,INDEX('Bin Analysis'!$C$3:$S$10110,MATCH($L80,'Bin Analysis'!$L$3:$L$10110,0),MATCH(S$5,'Bin Analysis'!$C$2:$S$2,0))," ")))))</f>
        <v xml:space="preserve"> </v>
      </c>
      <c r="T80" s="70" t="str">
        <f>Assignments!K79</f>
        <v/>
      </c>
      <c r="U80" s="70" t="str">
        <f>Assignments!L79</f>
        <v/>
      </c>
      <c r="V80" s="76" t="str">
        <f>Assignments!V79</f>
        <v/>
      </c>
    </row>
    <row r="81" spans="2:22" x14ac:dyDescent="0.25">
      <c r="B81" s="52"/>
      <c r="E81" s="7"/>
      <c r="G81" s="40" t="str">
        <f>IFERROR('Data Transformation'!M79," ")</f>
        <v xml:space="preserve"> </v>
      </c>
      <c r="L81" s="68" t="str">
        <f t="shared" si="2"/>
        <v xml:space="preserve"> </v>
      </c>
      <c r="M81" s="69" t="str">
        <f>IF(L81=" "," ",(IF($L81&gt;0,INDEX('Bin Analysis'!$C$3:$S$10110,MATCH($L81,'Bin Analysis'!$L$3:$L$10110,0),MATCH(M$5,'Bin Analysis'!$C$2:$S$2,0))," ")))</f>
        <v xml:space="preserve"> </v>
      </c>
      <c r="N81" s="70" t="str">
        <f>IF($L81=" "," ",(IF($M81=FALSE," ",(IF($M81&gt;0,INDEX('Bin Analysis'!$C$3:$S$10110,MATCH($L81,'Bin Analysis'!$L$3:$L$10110,0),MATCH(N$5,'Bin Analysis'!$C$2:$S$2,0))," ")))))</f>
        <v xml:space="preserve"> </v>
      </c>
      <c r="O81" s="70" t="str">
        <f>IF($L81=" "," ",(IF($M81=FALSE," ",(IF($M81&gt;0,INDEX('Bin Analysis'!$C$3:$S$10110,MATCH($L81,'Bin Analysis'!$L$3:$L$10110,0),MATCH(O$5,'Bin Analysis'!$C$2:$S$2,0))," ")))))</f>
        <v xml:space="preserve"> </v>
      </c>
      <c r="P81" s="70" t="str">
        <f>IF($L81=" "," ",(IF($M81=FALSE," ",(IF($M81&gt;0,INDEX('Bin Analysis'!$C$3:$S$10110,MATCH($L81,'Bin Analysis'!$L$3:$L$10110,0),MATCH(P$5,'Bin Analysis'!$C$2:$S$2,0))," ")))))</f>
        <v xml:space="preserve"> </v>
      </c>
      <c r="Q81" s="70" t="str">
        <f>IF($L81=" "," ",(IF($M81=FALSE," ",(IF($M81&gt;0,INDEX('Bin Analysis'!$C$3:$S$10110,MATCH($L81,'Bin Analysis'!$L$3:$L$10110,0),MATCH(Q$5,'Bin Analysis'!$C$2:$S$2,0))," ")))))</f>
        <v xml:space="preserve"> </v>
      </c>
      <c r="R81" s="70" t="str">
        <f>IF($L81=" "," ",(IF($M81=FALSE," ",(IF($M81&gt;0,INDEX('Bin Analysis'!$C$3:$S$10110,MATCH($L81,'Bin Analysis'!$L$3:$L$10110,0),MATCH(R$5,'Bin Analysis'!$C$2:$S$2,0))," ")))))</f>
        <v xml:space="preserve"> </v>
      </c>
      <c r="S81" s="70" t="str">
        <f>IF($L81=" "," ",(IF($M81=FALSE," ",(IF($M81&gt;0,INDEX('Bin Analysis'!$C$3:$S$10110,MATCH($L81,'Bin Analysis'!$L$3:$L$10110,0),MATCH(S$5,'Bin Analysis'!$C$2:$S$2,0))," ")))))</f>
        <v xml:space="preserve"> </v>
      </c>
      <c r="T81" s="70" t="str">
        <f>Assignments!K80</f>
        <v/>
      </c>
      <c r="U81" s="70" t="str">
        <f>Assignments!L80</f>
        <v/>
      </c>
      <c r="V81" s="76" t="str">
        <f>Assignments!V80</f>
        <v/>
      </c>
    </row>
    <row r="82" spans="2:22" x14ac:dyDescent="0.25">
      <c r="B82" s="52"/>
      <c r="E82" s="7"/>
      <c r="G82" s="40" t="str">
        <f>IFERROR('Data Transformation'!M80," ")</f>
        <v xml:space="preserve"> </v>
      </c>
      <c r="L82" s="68" t="str">
        <f t="shared" si="2"/>
        <v xml:space="preserve"> </v>
      </c>
      <c r="M82" s="69" t="str">
        <f>IF(L82=" "," ",(IF($L82&gt;0,INDEX('Bin Analysis'!$C$3:$S$10110,MATCH($L82,'Bin Analysis'!$L$3:$L$10110,0),MATCH(M$5,'Bin Analysis'!$C$2:$S$2,0))," ")))</f>
        <v xml:space="preserve"> </v>
      </c>
      <c r="N82" s="70" t="str">
        <f>IF($L82=" "," ",(IF($M82=FALSE," ",(IF($M82&gt;0,INDEX('Bin Analysis'!$C$3:$S$10110,MATCH($L82,'Bin Analysis'!$L$3:$L$10110,0),MATCH(N$5,'Bin Analysis'!$C$2:$S$2,0))," ")))))</f>
        <v xml:space="preserve"> </v>
      </c>
      <c r="O82" s="70" t="str">
        <f>IF($L82=" "," ",(IF($M82=FALSE," ",(IF($M82&gt;0,INDEX('Bin Analysis'!$C$3:$S$10110,MATCH($L82,'Bin Analysis'!$L$3:$L$10110,0),MATCH(O$5,'Bin Analysis'!$C$2:$S$2,0))," ")))))</f>
        <v xml:space="preserve"> </v>
      </c>
      <c r="P82" s="70" t="str">
        <f>IF($L82=" "," ",(IF($M82=FALSE," ",(IF($M82&gt;0,INDEX('Bin Analysis'!$C$3:$S$10110,MATCH($L82,'Bin Analysis'!$L$3:$L$10110,0),MATCH(P$5,'Bin Analysis'!$C$2:$S$2,0))," ")))))</f>
        <v xml:space="preserve"> </v>
      </c>
      <c r="Q82" s="70" t="str">
        <f>IF($L82=" "," ",(IF($M82=FALSE," ",(IF($M82&gt;0,INDEX('Bin Analysis'!$C$3:$S$10110,MATCH($L82,'Bin Analysis'!$L$3:$L$10110,0),MATCH(Q$5,'Bin Analysis'!$C$2:$S$2,0))," ")))))</f>
        <v xml:space="preserve"> </v>
      </c>
      <c r="R82" s="70" t="str">
        <f>IF($L82=" "," ",(IF($M82=FALSE," ",(IF($M82&gt;0,INDEX('Bin Analysis'!$C$3:$S$10110,MATCH($L82,'Bin Analysis'!$L$3:$L$10110,0),MATCH(R$5,'Bin Analysis'!$C$2:$S$2,0))," ")))))</f>
        <v xml:space="preserve"> </v>
      </c>
      <c r="S82" s="70" t="str">
        <f>IF($L82=" "," ",(IF($M82=FALSE," ",(IF($M82&gt;0,INDEX('Bin Analysis'!$C$3:$S$10110,MATCH($L82,'Bin Analysis'!$L$3:$L$10110,0),MATCH(S$5,'Bin Analysis'!$C$2:$S$2,0))," ")))))</f>
        <v xml:space="preserve"> </v>
      </c>
      <c r="T82" s="70" t="str">
        <f>Assignments!K81</f>
        <v/>
      </c>
      <c r="U82" s="70" t="str">
        <f>Assignments!L81</f>
        <v/>
      </c>
      <c r="V82" s="76" t="str">
        <f>Assignments!V81</f>
        <v/>
      </c>
    </row>
    <row r="83" spans="2:22" x14ac:dyDescent="0.25">
      <c r="B83" s="52"/>
      <c r="E83" s="7"/>
      <c r="G83" s="40" t="str">
        <f>IFERROR('Data Transformation'!M81," ")</f>
        <v xml:space="preserve"> </v>
      </c>
      <c r="L83" s="68" t="str">
        <f t="shared" si="2"/>
        <v xml:space="preserve"> </v>
      </c>
      <c r="M83" s="69" t="str">
        <f>IF(L83=" "," ",(IF($L83&gt;0,INDEX('Bin Analysis'!$C$3:$S$10110,MATCH($L83,'Bin Analysis'!$L$3:$L$10110,0),MATCH(M$5,'Bin Analysis'!$C$2:$S$2,0))," ")))</f>
        <v xml:space="preserve"> </v>
      </c>
      <c r="N83" s="70" t="str">
        <f>IF($L83=" "," ",(IF($M83=FALSE," ",(IF($M83&gt;0,INDEX('Bin Analysis'!$C$3:$S$10110,MATCH($L83,'Bin Analysis'!$L$3:$L$10110,0),MATCH(N$5,'Bin Analysis'!$C$2:$S$2,0))," ")))))</f>
        <v xml:space="preserve"> </v>
      </c>
      <c r="O83" s="70" t="str">
        <f>IF($L83=" "," ",(IF($M83=FALSE," ",(IF($M83&gt;0,INDEX('Bin Analysis'!$C$3:$S$10110,MATCH($L83,'Bin Analysis'!$L$3:$L$10110,0),MATCH(O$5,'Bin Analysis'!$C$2:$S$2,0))," ")))))</f>
        <v xml:space="preserve"> </v>
      </c>
      <c r="P83" s="70" t="str">
        <f>IF($L83=" "," ",(IF($M83=FALSE," ",(IF($M83&gt;0,INDEX('Bin Analysis'!$C$3:$S$10110,MATCH($L83,'Bin Analysis'!$L$3:$L$10110,0),MATCH(P$5,'Bin Analysis'!$C$2:$S$2,0))," ")))))</f>
        <v xml:space="preserve"> </v>
      </c>
      <c r="Q83" s="70" t="str">
        <f>IF($L83=" "," ",(IF($M83=FALSE," ",(IF($M83&gt;0,INDEX('Bin Analysis'!$C$3:$S$10110,MATCH($L83,'Bin Analysis'!$L$3:$L$10110,0),MATCH(Q$5,'Bin Analysis'!$C$2:$S$2,0))," ")))))</f>
        <v xml:space="preserve"> </v>
      </c>
      <c r="R83" s="70" t="str">
        <f>IF($L83=" "," ",(IF($M83=FALSE," ",(IF($M83&gt;0,INDEX('Bin Analysis'!$C$3:$S$10110,MATCH($L83,'Bin Analysis'!$L$3:$L$10110,0),MATCH(R$5,'Bin Analysis'!$C$2:$S$2,0))," ")))))</f>
        <v xml:space="preserve"> </v>
      </c>
      <c r="S83" s="70" t="str">
        <f>IF($L83=" "," ",(IF($M83=FALSE," ",(IF($M83&gt;0,INDEX('Bin Analysis'!$C$3:$S$10110,MATCH($L83,'Bin Analysis'!$L$3:$L$10110,0),MATCH(S$5,'Bin Analysis'!$C$2:$S$2,0))," ")))))</f>
        <v xml:space="preserve"> </v>
      </c>
      <c r="T83" s="70" t="str">
        <f>Assignments!K82</f>
        <v/>
      </c>
      <c r="U83" s="70" t="str">
        <f>Assignments!L82</f>
        <v/>
      </c>
      <c r="V83" s="76" t="str">
        <f>Assignments!V82</f>
        <v/>
      </c>
    </row>
    <row r="84" spans="2:22" x14ac:dyDescent="0.25">
      <c r="B84" s="52"/>
      <c r="E84" s="7"/>
      <c r="G84" s="40" t="str">
        <f>IFERROR('Data Transformation'!M82," ")</f>
        <v xml:space="preserve"> </v>
      </c>
      <c r="L84" s="68" t="str">
        <f t="shared" si="2"/>
        <v xml:space="preserve"> </v>
      </c>
      <c r="M84" s="69" t="str">
        <f>IF(L84=" "," ",(IF($L84&gt;0,INDEX('Bin Analysis'!$C$3:$S$10110,MATCH($L84,'Bin Analysis'!$L$3:$L$10110,0),MATCH(M$5,'Bin Analysis'!$C$2:$S$2,0))," ")))</f>
        <v xml:space="preserve"> </v>
      </c>
      <c r="N84" s="70" t="str">
        <f>IF($L84=" "," ",(IF($M84=FALSE," ",(IF($M84&gt;0,INDEX('Bin Analysis'!$C$3:$S$10110,MATCH($L84,'Bin Analysis'!$L$3:$L$10110,0),MATCH(N$5,'Bin Analysis'!$C$2:$S$2,0))," ")))))</f>
        <v xml:space="preserve"> </v>
      </c>
      <c r="O84" s="70" t="str">
        <f>IF($L84=" "," ",(IF($M84=FALSE," ",(IF($M84&gt;0,INDEX('Bin Analysis'!$C$3:$S$10110,MATCH($L84,'Bin Analysis'!$L$3:$L$10110,0),MATCH(O$5,'Bin Analysis'!$C$2:$S$2,0))," ")))))</f>
        <v xml:space="preserve"> </v>
      </c>
      <c r="P84" s="70" t="str">
        <f>IF($L84=" "," ",(IF($M84=FALSE," ",(IF($M84&gt;0,INDEX('Bin Analysis'!$C$3:$S$10110,MATCH($L84,'Bin Analysis'!$L$3:$L$10110,0),MATCH(P$5,'Bin Analysis'!$C$2:$S$2,0))," ")))))</f>
        <v xml:space="preserve"> </v>
      </c>
      <c r="Q84" s="70" t="str">
        <f>IF($L84=" "," ",(IF($M84=FALSE," ",(IF($M84&gt;0,INDEX('Bin Analysis'!$C$3:$S$10110,MATCH($L84,'Bin Analysis'!$L$3:$L$10110,0),MATCH(Q$5,'Bin Analysis'!$C$2:$S$2,0))," ")))))</f>
        <v xml:space="preserve"> </v>
      </c>
      <c r="R84" s="70" t="str">
        <f>IF($L84=" "," ",(IF($M84=FALSE," ",(IF($M84&gt;0,INDEX('Bin Analysis'!$C$3:$S$10110,MATCH($L84,'Bin Analysis'!$L$3:$L$10110,0),MATCH(R$5,'Bin Analysis'!$C$2:$S$2,0))," ")))))</f>
        <v xml:space="preserve"> </v>
      </c>
      <c r="S84" s="70" t="str">
        <f>IF($L84=" "," ",(IF($M84=FALSE," ",(IF($M84&gt;0,INDEX('Bin Analysis'!$C$3:$S$10110,MATCH($L84,'Bin Analysis'!$L$3:$L$10110,0),MATCH(S$5,'Bin Analysis'!$C$2:$S$2,0))," ")))))</f>
        <v xml:space="preserve"> </v>
      </c>
      <c r="T84" s="70" t="str">
        <f>Assignments!K83</f>
        <v/>
      </c>
      <c r="U84" s="70" t="str">
        <f>Assignments!L83</f>
        <v/>
      </c>
      <c r="V84" s="76" t="str">
        <f>Assignments!V83</f>
        <v/>
      </c>
    </row>
    <row r="85" spans="2:22" x14ac:dyDescent="0.25">
      <c r="B85" s="52"/>
      <c r="E85" s="7"/>
      <c r="G85" s="40" t="str">
        <f>IFERROR('Data Transformation'!M83," ")</f>
        <v xml:space="preserve"> </v>
      </c>
      <c r="L85" s="68" t="str">
        <f t="shared" si="2"/>
        <v xml:space="preserve"> </v>
      </c>
      <c r="M85" s="69" t="str">
        <f>IF(L85=" "," ",(IF($L85&gt;0,INDEX('Bin Analysis'!$C$3:$S$10110,MATCH($L85,'Bin Analysis'!$L$3:$L$10110,0),MATCH(M$5,'Bin Analysis'!$C$2:$S$2,0))," ")))</f>
        <v xml:space="preserve"> </v>
      </c>
      <c r="N85" s="70" t="str">
        <f>IF($L85=" "," ",(IF($M85=FALSE," ",(IF($M85&gt;0,INDEX('Bin Analysis'!$C$3:$S$10110,MATCH($L85,'Bin Analysis'!$L$3:$L$10110,0),MATCH(N$5,'Bin Analysis'!$C$2:$S$2,0))," ")))))</f>
        <v xml:space="preserve"> </v>
      </c>
      <c r="O85" s="70" t="str">
        <f>IF($L85=" "," ",(IF($M85=FALSE," ",(IF($M85&gt;0,INDEX('Bin Analysis'!$C$3:$S$10110,MATCH($L85,'Bin Analysis'!$L$3:$L$10110,0),MATCH(O$5,'Bin Analysis'!$C$2:$S$2,0))," ")))))</f>
        <v xml:space="preserve"> </v>
      </c>
      <c r="P85" s="70" t="str">
        <f>IF($L85=" "," ",(IF($M85=FALSE," ",(IF($M85&gt;0,INDEX('Bin Analysis'!$C$3:$S$10110,MATCH($L85,'Bin Analysis'!$L$3:$L$10110,0),MATCH(P$5,'Bin Analysis'!$C$2:$S$2,0))," ")))))</f>
        <v xml:space="preserve"> </v>
      </c>
      <c r="Q85" s="70" t="str">
        <f>IF($L85=" "," ",(IF($M85=FALSE," ",(IF($M85&gt;0,INDEX('Bin Analysis'!$C$3:$S$10110,MATCH($L85,'Bin Analysis'!$L$3:$L$10110,0),MATCH(Q$5,'Bin Analysis'!$C$2:$S$2,0))," ")))))</f>
        <v xml:space="preserve"> </v>
      </c>
      <c r="R85" s="70" t="str">
        <f>IF($L85=" "," ",(IF($M85=FALSE," ",(IF($M85&gt;0,INDEX('Bin Analysis'!$C$3:$S$10110,MATCH($L85,'Bin Analysis'!$L$3:$L$10110,0),MATCH(R$5,'Bin Analysis'!$C$2:$S$2,0))," ")))))</f>
        <v xml:space="preserve"> </v>
      </c>
      <c r="S85" s="70" t="str">
        <f>IF($L85=" "," ",(IF($M85=FALSE," ",(IF($M85&gt;0,INDEX('Bin Analysis'!$C$3:$S$10110,MATCH($L85,'Bin Analysis'!$L$3:$L$10110,0),MATCH(S$5,'Bin Analysis'!$C$2:$S$2,0))," ")))))</f>
        <v xml:space="preserve"> </v>
      </c>
      <c r="T85" s="70" t="str">
        <f>Assignments!K84</f>
        <v/>
      </c>
      <c r="U85" s="70" t="str">
        <f>Assignments!L84</f>
        <v/>
      </c>
      <c r="V85" s="76" t="str">
        <f>Assignments!V84</f>
        <v/>
      </c>
    </row>
    <row r="86" spans="2:22" x14ac:dyDescent="0.25">
      <c r="B86" s="52"/>
      <c r="E86" s="7"/>
      <c r="G86" s="40" t="str">
        <f>IFERROR('Data Transformation'!M84," ")</f>
        <v xml:space="preserve"> </v>
      </c>
      <c r="L86" s="68" t="str">
        <f t="shared" si="2"/>
        <v xml:space="preserve"> </v>
      </c>
      <c r="M86" s="69" t="str">
        <f>IF(L86=" "," ",(IF($L86&gt;0,INDEX('Bin Analysis'!$C$3:$S$10110,MATCH($L86,'Bin Analysis'!$L$3:$L$10110,0),MATCH(M$5,'Bin Analysis'!$C$2:$S$2,0))," ")))</f>
        <v xml:space="preserve"> </v>
      </c>
      <c r="N86" s="70" t="str">
        <f>IF($L86=" "," ",(IF($M86=FALSE," ",(IF($M86&gt;0,INDEX('Bin Analysis'!$C$3:$S$10110,MATCH($L86,'Bin Analysis'!$L$3:$L$10110,0),MATCH(N$5,'Bin Analysis'!$C$2:$S$2,0))," ")))))</f>
        <v xml:space="preserve"> </v>
      </c>
      <c r="O86" s="70" t="str">
        <f>IF($L86=" "," ",(IF($M86=FALSE," ",(IF($M86&gt;0,INDEX('Bin Analysis'!$C$3:$S$10110,MATCH($L86,'Bin Analysis'!$L$3:$L$10110,0),MATCH(O$5,'Bin Analysis'!$C$2:$S$2,0))," ")))))</f>
        <v xml:space="preserve"> </v>
      </c>
      <c r="P86" s="70" t="str">
        <f>IF($L86=" "," ",(IF($M86=FALSE," ",(IF($M86&gt;0,INDEX('Bin Analysis'!$C$3:$S$10110,MATCH($L86,'Bin Analysis'!$L$3:$L$10110,0),MATCH(P$5,'Bin Analysis'!$C$2:$S$2,0))," ")))))</f>
        <v xml:space="preserve"> </v>
      </c>
      <c r="Q86" s="70" t="str">
        <f>IF($L86=" "," ",(IF($M86=FALSE," ",(IF($M86&gt;0,INDEX('Bin Analysis'!$C$3:$S$10110,MATCH($L86,'Bin Analysis'!$L$3:$L$10110,0),MATCH(Q$5,'Bin Analysis'!$C$2:$S$2,0))," ")))))</f>
        <v xml:space="preserve"> </v>
      </c>
      <c r="R86" s="70" t="str">
        <f>IF($L86=" "," ",(IF($M86=FALSE," ",(IF($M86&gt;0,INDEX('Bin Analysis'!$C$3:$S$10110,MATCH($L86,'Bin Analysis'!$L$3:$L$10110,0),MATCH(R$5,'Bin Analysis'!$C$2:$S$2,0))," ")))))</f>
        <v xml:space="preserve"> </v>
      </c>
      <c r="S86" s="70" t="str">
        <f>IF($L86=" "," ",(IF($M86=FALSE," ",(IF($M86&gt;0,INDEX('Bin Analysis'!$C$3:$S$10110,MATCH($L86,'Bin Analysis'!$L$3:$L$10110,0),MATCH(S$5,'Bin Analysis'!$C$2:$S$2,0))," ")))))</f>
        <v xml:space="preserve"> </v>
      </c>
      <c r="T86" s="70" t="str">
        <f>Assignments!K85</f>
        <v/>
      </c>
      <c r="U86" s="70" t="str">
        <f>Assignments!L85</f>
        <v/>
      </c>
      <c r="V86" s="76" t="str">
        <f>Assignments!V85</f>
        <v/>
      </c>
    </row>
    <row r="87" spans="2:22" x14ac:dyDescent="0.25">
      <c r="B87" s="52"/>
      <c r="E87" s="7"/>
      <c r="G87" s="40" t="str">
        <f>IFERROR('Data Transformation'!M85," ")</f>
        <v xml:space="preserve"> </v>
      </c>
      <c r="L87" s="68" t="str">
        <f t="shared" si="2"/>
        <v xml:space="preserve"> </v>
      </c>
      <c r="M87" s="69" t="str">
        <f>IF(L87=" "," ",(IF($L87&gt;0,INDEX('Bin Analysis'!$C$3:$S$10110,MATCH($L87,'Bin Analysis'!$L$3:$L$10110,0),MATCH(M$5,'Bin Analysis'!$C$2:$S$2,0))," ")))</f>
        <v xml:space="preserve"> </v>
      </c>
      <c r="N87" s="70" t="str">
        <f>IF($L87=" "," ",(IF($M87=FALSE," ",(IF($M87&gt;0,INDEX('Bin Analysis'!$C$3:$S$10110,MATCH($L87,'Bin Analysis'!$L$3:$L$10110,0),MATCH(N$5,'Bin Analysis'!$C$2:$S$2,0))," ")))))</f>
        <v xml:space="preserve"> </v>
      </c>
      <c r="O87" s="70" t="str">
        <f>IF($L87=" "," ",(IF($M87=FALSE," ",(IF($M87&gt;0,INDEX('Bin Analysis'!$C$3:$S$10110,MATCH($L87,'Bin Analysis'!$L$3:$L$10110,0),MATCH(O$5,'Bin Analysis'!$C$2:$S$2,0))," ")))))</f>
        <v xml:space="preserve"> </v>
      </c>
      <c r="P87" s="70" t="str">
        <f>IF($L87=" "," ",(IF($M87=FALSE," ",(IF($M87&gt;0,INDEX('Bin Analysis'!$C$3:$S$10110,MATCH($L87,'Bin Analysis'!$L$3:$L$10110,0),MATCH(P$5,'Bin Analysis'!$C$2:$S$2,0))," ")))))</f>
        <v xml:space="preserve"> </v>
      </c>
      <c r="Q87" s="70" t="str">
        <f>IF($L87=" "," ",(IF($M87=FALSE," ",(IF($M87&gt;0,INDEX('Bin Analysis'!$C$3:$S$10110,MATCH($L87,'Bin Analysis'!$L$3:$L$10110,0),MATCH(Q$5,'Bin Analysis'!$C$2:$S$2,0))," ")))))</f>
        <v xml:space="preserve"> </v>
      </c>
      <c r="R87" s="70" t="str">
        <f>IF($L87=" "," ",(IF($M87=FALSE," ",(IF($M87&gt;0,INDEX('Bin Analysis'!$C$3:$S$10110,MATCH($L87,'Bin Analysis'!$L$3:$L$10110,0),MATCH(R$5,'Bin Analysis'!$C$2:$S$2,0))," ")))))</f>
        <v xml:space="preserve"> </v>
      </c>
      <c r="S87" s="70" t="str">
        <f>IF($L87=" "," ",(IF($M87=FALSE," ",(IF($M87&gt;0,INDEX('Bin Analysis'!$C$3:$S$10110,MATCH($L87,'Bin Analysis'!$L$3:$L$10110,0),MATCH(S$5,'Bin Analysis'!$C$2:$S$2,0))," ")))))</f>
        <v xml:space="preserve"> </v>
      </c>
      <c r="T87" s="70" t="str">
        <f>Assignments!K86</f>
        <v/>
      </c>
      <c r="U87" s="70" t="str">
        <f>Assignments!L86</f>
        <v/>
      </c>
      <c r="V87" s="76" t="str">
        <f>Assignments!V86</f>
        <v/>
      </c>
    </row>
    <row r="88" spans="2:22" x14ac:dyDescent="0.25">
      <c r="B88" s="52"/>
      <c r="E88" s="7"/>
      <c r="G88" s="40" t="str">
        <f>IFERROR('Data Transformation'!M86," ")</f>
        <v xml:space="preserve"> </v>
      </c>
      <c r="L88" s="68" t="str">
        <f t="shared" si="2"/>
        <v xml:space="preserve"> </v>
      </c>
      <c r="M88" s="69" t="str">
        <f>IF(L88=" "," ",(IF($L88&gt;0,INDEX('Bin Analysis'!$C$3:$S$10110,MATCH($L88,'Bin Analysis'!$L$3:$L$10110,0),MATCH(M$5,'Bin Analysis'!$C$2:$S$2,0))," ")))</f>
        <v xml:space="preserve"> </v>
      </c>
      <c r="N88" s="70" t="str">
        <f>IF($L88=" "," ",(IF($M88=FALSE," ",(IF($M88&gt;0,INDEX('Bin Analysis'!$C$3:$S$10110,MATCH($L88,'Bin Analysis'!$L$3:$L$10110,0),MATCH(N$5,'Bin Analysis'!$C$2:$S$2,0))," ")))))</f>
        <v xml:space="preserve"> </v>
      </c>
      <c r="O88" s="70" t="str">
        <f>IF($L88=" "," ",(IF($M88=FALSE," ",(IF($M88&gt;0,INDEX('Bin Analysis'!$C$3:$S$10110,MATCH($L88,'Bin Analysis'!$L$3:$L$10110,0),MATCH(O$5,'Bin Analysis'!$C$2:$S$2,0))," ")))))</f>
        <v xml:space="preserve"> </v>
      </c>
      <c r="P88" s="70" t="str">
        <f>IF($L88=" "," ",(IF($M88=FALSE," ",(IF($M88&gt;0,INDEX('Bin Analysis'!$C$3:$S$10110,MATCH($L88,'Bin Analysis'!$L$3:$L$10110,0),MATCH(P$5,'Bin Analysis'!$C$2:$S$2,0))," ")))))</f>
        <v xml:space="preserve"> </v>
      </c>
      <c r="Q88" s="70" t="str">
        <f>IF($L88=" "," ",(IF($M88=FALSE," ",(IF($M88&gt;0,INDEX('Bin Analysis'!$C$3:$S$10110,MATCH($L88,'Bin Analysis'!$L$3:$L$10110,0),MATCH(Q$5,'Bin Analysis'!$C$2:$S$2,0))," ")))))</f>
        <v xml:space="preserve"> </v>
      </c>
      <c r="R88" s="70" t="str">
        <f>IF($L88=" "," ",(IF($M88=FALSE," ",(IF($M88&gt;0,INDEX('Bin Analysis'!$C$3:$S$10110,MATCH($L88,'Bin Analysis'!$L$3:$L$10110,0),MATCH(R$5,'Bin Analysis'!$C$2:$S$2,0))," ")))))</f>
        <v xml:space="preserve"> </v>
      </c>
      <c r="S88" s="70" t="str">
        <f>IF($L88=" "," ",(IF($M88=FALSE," ",(IF($M88&gt;0,INDEX('Bin Analysis'!$C$3:$S$10110,MATCH($L88,'Bin Analysis'!$L$3:$L$10110,0),MATCH(S$5,'Bin Analysis'!$C$2:$S$2,0))," ")))))</f>
        <v xml:space="preserve"> </v>
      </c>
      <c r="T88" s="70" t="str">
        <f>Assignments!K87</f>
        <v/>
      </c>
      <c r="U88" s="70" t="str">
        <f>Assignments!L87</f>
        <v/>
      </c>
      <c r="V88" s="76" t="str">
        <f>Assignments!V87</f>
        <v/>
      </c>
    </row>
    <row r="89" spans="2:22" x14ac:dyDescent="0.25">
      <c r="B89" s="52"/>
      <c r="E89" s="7"/>
      <c r="G89" s="40" t="str">
        <f>IFERROR('Data Transformation'!M87," ")</f>
        <v xml:space="preserve"> </v>
      </c>
      <c r="L89" s="68" t="str">
        <f t="shared" si="2"/>
        <v xml:space="preserve"> </v>
      </c>
      <c r="M89" s="69" t="str">
        <f>IF(L89=" "," ",(IF($L89&gt;0,INDEX('Bin Analysis'!$C$3:$S$10110,MATCH($L89,'Bin Analysis'!$L$3:$L$10110,0),MATCH(M$5,'Bin Analysis'!$C$2:$S$2,0))," ")))</f>
        <v xml:space="preserve"> </v>
      </c>
      <c r="N89" s="70" t="str">
        <f>IF($L89=" "," ",(IF($M89=FALSE," ",(IF($M89&gt;0,INDEX('Bin Analysis'!$C$3:$S$10110,MATCH($L89,'Bin Analysis'!$L$3:$L$10110,0),MATCH(N$5,'Bin Analysis'!$C$2:$S$2,0))," ")))))</f>
        <v xml:space="preserve"> </v>
      </c>
      <c r="O89" s="70" t="str">
        <f>IF($L89=" "," ",(IF($M89=FALSE," ",(IF($M89&gt;0,INDEX('Bin Analysis'!$C$3:$S$10110,MATCH($L89,'Bin Analysis'!$L$3:$L$10110,0),MATCH(O$5,'Bin Analysis'!$C$2:$S$2,0))," ")))))</f>
        <v xml:space="preserve"> </v>
      </c>
      <c r="P89" s="70" t="str">
        <f>IF($L89=" "," ",(IF($M89=FALSE," ",(IF($M89&gt;0,INDEX('Bin Analysis'!$C$3:$S$10110,MATCH($L89,'Bin Analysis'!$L$3:$L$10110,0),MATCH(P$5,'Bin Analysis'!$C$2:$S$2,0))," ")))))</f>
        <v xml:space="preserve"> </v>
      </c>
      <c r="Q89" s="70" t="str">
        <f>IF($L89=" "," ",(IF($M89=FALSE," ",(IF($M89&gt;0,INDEX('Bin Analysis'!$C$3:$S$10110,MATCH($L89,'Bin Analysis'!$L$3:$L$10110,0),MATCH(Q$5,'Bin Analysis'!$C$2:$S$2,0))," ")))))</f>
        <v xml:space="preserve"> </v>
      </c>
      <c r="R89" s="70" t="str">
        <f>IF($L89=" "," ",(IF($M89=FALSE," ",(IF($M89&gt;0,INDEX('Bin Analysis'!$C$3:$S$10110,MATCH($L89,'Bin Analysis'!$L$3:$L$10110,0),MATCH(R$5,'Bin Analysis'!$C$2:$S$2,0))," ")))))</f>
        <v xml:space="preserve"> </v>
      </c>
      <c r="S89" s="70" t="str">
        <f>IF($L89=" "," ",(IF($M89=FALSE," ",(IF($M89&gt;0,INDEX('Bin Analysis'!$C$3:$S$10110,MATCH($L89,'Bin Analysis'!$L$3:$L$10110,0),MATCH(S$5,'Bin Analysis'!$C$2:$S$2,0))," ")))))</f>
        <v xml:space="preserve"> </v>
      </c>
      <c r="T89" s="70" t="str">
        <f>Assignments!K88</f>
        <v/>
      </c>
      <c r="U89" s="70" t="str">
        <f>Assignments!L88</f>
        <v/>
      </c>
      <c r="V89" s="76" t="str">
        <f>Assignments!V88</f>
        <v/>
      </c>
    </row>
    <row r="90" spans="2:22" x14ac:dyDescent="0.25">
      <c r="B90" s="52"/>
      <c r="E90" s="7"/>
      <c r="G90" s="40" t="str">
        <f>IFERROR('Data Transformation'!M88," ")</f>
        <v xml:space="preserve"> </v>
      </c>
      <c r="L90" s="68" t="str">
        <f t="shared" si="2"/>
        <v xml:space="preserve"> </v>
      </c>
      <c r="M90" s="69" t="str">
        <f>IF(L90=" "," ",(IF($L90&gt;0,INDEX('Bin Analysis'!$C$3:$S$10110,MATCH($L90,'Bin Analysis'!$L$3:$L$10110,0),MATCH(M$5,'Bin Analysis'!$C$2:$S$2,0))," ")))</f>
        <v xml:space="preserve"> </v>
      </c>
      <c r="N90" s="70" t="str">
        <f>IF($L90=" "," ",(IF($M90=FALSE," ",(IF($M90&gt;0,INDEX('Bin Analysis'!$C$3:$S$10110,MATCH($L90,'Bin Analysis'!$L$3:$L$10110,0),MATCH(N$5,'Bin Analysis'!$C$2:$S$2,0))," ")))))</f>
        <v xml:space="preserve"> </v>
      </c>
      <c r="O90" s="70" t="str">
        <f>IF($L90=" "," ",(IF($M90=FALSE," ",(IF($M90&gt;0,INDEX('Bin Analysis'!$C$3:$S$10110,MATCH($L90,'Bin Analysis'!$L$3:$L$10110,0),MATCH(O$5,'Bin Analysis'!$C$2:$S$2,0))," ")))))</f>
        <v xml:space="preserve"> </v>
      </c>
      <c r="P90" s="70" t="str">
        <f>IF($L90=" "," ",(IF($M90=FALSE," ",(IF($M90&gt;0,INDEX('Bin Analysis'!$C$3:$S$10110,MATCH($L90,'Bin Analysis'!$L$3:$L$10110,0),MATCH(P$5,'Bin Analysis'!$C$2:$S$2,0))," ")))))</f>
        <v xml:space="preserve"> </v>
      </c>
      <c r="Q90" s="70" t="str">
        <f>IF($L90=" "," ",(IF($M90=FALSE," ",(IF($M90&gt;0,INDEX('Bin Analysis'!$C$3:$S$10110,MATCH($L90,'Bin Analysis'!$L$3:$L$10110,0),MATCH(Q$5,'Bin Analysis'!$C$2:$S$2,0))," ")))))</f>
        <v xml:space="preserve"> </v>
      </c>
      <c r="R90" s="70" t="str">
        <f>IF($L90=" "," ",(IF($M90=FALSE," ",(IF($M90&gt;0,INDEX('Bin Analysis'!$C$3:$S$10110,MATCH($L90,'Bin Analysis'!$L$3:$L$10110,0),MATCH(R$5,'Bin Analysis'!$C$2:$S$2,0))," ")))))</f>
        <v xml:space="preserve"> </v>
      </c>
      <c r="S90" s="70" t="str">
        <f>IF($L90=" "," ",(IF($M90=FALSE," ",(IF($M90&gt;0,INDEX('Bin Analysis'!$C$3:$S$10110,MATCH($L90,'Bin Analysis'!$L$3:$L$10110,0),MATCH(S$5,'Bin Analysis'!$C$2:$S$2,0))," ")))))</f>
        <v xml:space="preserve"> </v>
      </c>
      <c r="T90" s="70" t="str">
        <f>Assignments!K89</f>
        <v/>
      </c>
      <c r="U90" s="70" t="str">
        <f>Assignments!L89</f>
        <v/>
      </c>
      <c r="V90" s="76" t="str">
        <f>Assignments!V89</f>
        <v/>
      </c>
    </row>
    <row r="91" spans="2:22" x14ac:dyDescent="0.25">
      <c r="B91" s="52"/>
      <c r="E91" s="7"/>
      <c r="G91" s="40" t="str">
        <f>IFERROR('Data Transformation'!M89," ")</f>
        <v xml:space="preserve"> </v>
      </c>
      <c r="L91" s="68" t="str">
        <f t="shared" si="2"/>
        <v xml:space="preserve"> </v>
      </c>
      <c r="M91" s="69" t="str">
        <f>IF(L91=" "," ",(IF($L91&gt;0,INDEX('Bin Analysis'!$C$3:$S$10110,MATCH($L91,'Bin Analysis'!$L$3:$L$10110,0),MATCH(M$5,'Bin Analysis'!$C$2:$S$2,0))," ")))</f>
        <v xml:space="preserve"> </v>
      </c>
      <c r="N91" s="70" t="str">
        <f>IF($L91=" "," ",(IF($M91=FALSE," ",(IF($M91&gt;0,INDEX('Bin Analysis'!$C$3:$S$10110,MATCH($L91,'Bin Analysis'!$L$3:$L$10110,0),MATCH(N$5,'Bin Analysis'!$C$2:$S$2,0))," ")))))</f>
        <v xml:space="preserve"> </v>
      </c>
      <c r="O91" s="70" t="str">
        <f>IF($L91=" "," ",(IF($M91=FALSE," ",(IF($M91&gt;0,INDEX('Bin Analysis'!$C$3:$S$10110,MATCH($L91,'Bin Analysis'!$L$3:$L$10110,0),MATCH(O$5,'Bin Analysis'!$C$2:$S$2,0))," ")))))</f>
        <v xml:space="preserve"> </v>
      </c>
      <c r="P91" s="70" t="str">
        <f>IF($L91=" "," ",(IF($M91=FALSE," ",(IF($M91&gt;0,INDEX('Bin Analysis'!$C$3:$S$10110,MATCH($L91,'Bin Analysis'!$L$3:$L$10110,0),MATCH(P$5,'Bin Analysis'!$C$2:$S$2,0))," ")))))</f>
        <v xml:space="preserve"> </v>
      </c>
      <c r="Q91" s="70" t="str">
        <f>IF($L91=" "," ",(IF($M91=FALSE," ",(IF($M91&gt;0,INDEX('Bin Analysis'!$C$3:$S$10110,MATCH($L91,'Bin Analysis'!$L$3:$L$10110,0),MATCH(Q$5,'Bin Analysis'!$C$2:$S$2,0))," ")))))</f>
        <v xml:space="preserve"> </v>
      </c>
      <c r="R91" s="70" t="str">
        <f>IF($L91=" "," ",(IF($M91=FALSE," ",(IF($M91&gt;0,INDEX('Bin Analysis'!$C$3:$S$10110,MATCH($L91,'Bin Analysis'!$L$3:$L$10110,0),MATCH(R$5,'Bin Analysis'!$C$2:$S$2,0))," ")))))</f>
        <v xml:space="preserve"> </v>
      </c>
      <c r="S91" s="70" t="str">
        <f>IF($L91=" "," ",(IF($M91=FALSE," ",(IF($M91&gt;0,INDEX('Bin Analysis'!$C$3:$S$10110,MATCH($L91,'Bin Analysis'!$L$3:$L$10110,0),MATCH(S$5,'Bin Analysis'!$C$2:$S$2,0))," ")))))</f>
        <v xml:space="preserve"> </v>
      </c>
      <c r="T91" s="70" t="str">
        <f>Assignments!K90</f>
        <v/>
      </c>
      <c r="U91" s="70" t="str">
        <f>Assignments!L90</f>
        <v/>
      </c>
      <c r="V91" s="76" t="str">
        <f>Assignments!V90</f>
        <v/>
      </c>
    </row>
    <row r="92" spans="2:22" x14ac:dyDescent="0.25">
      <c r="B92" s="52"/>
      <c r="E92" s="7"/>
      <c r="G92" s="40" t="str">
        <f>IFERROR('Data Transformation'!M90," ")</f>
        <v xml:space="preserve"> </v>
      </c>
      <c r="L92" s="68" t="str">
        <f t="shared" si="2"/>
        <v xml:space="preserve"> </v>
      </c>
      <c r="M92" s="69" t="str">
        <f>IF(L92=" "," ",(IF($L92&gt;0,INDEX('Bin Analysis'!$C$3:$S$10110,MATCH($L92,'Bin Analysis'!$L$3:$L$10110,0),MATCH(M$5,'Bin Analysis'!$C$2:$S$2,0))," ")))</f>
        <v xml:space="preserve"> </v>
      </c>
      <c r="N92" s="70" t="str">
        <f>IF($L92=" "," ",(IF($M92=FALSE," ",(IF($M92&gt;0,INDEX('Bin Analysis'!$C$3:$S$10110,MATCH($L92,'Bin Analysis'!$L$3:$L$10110,0),MATCH(N$5,'Bin Analysis'!$C$2:$S$2,0))," ")))))</f>
        <v xml:space="preserve"> </v>
      </c>
      <c r="O92" s="70" t="str">
        <f>IF($L92=" "," ",(IF($M92=FALSE," ",(IF($M92&gt;0,INDEX('Bin Analysis'!$C$3:$S$10110,MATCH($L92,'Bin Analysis'!$L$3:$L$10110,0),MATCH(O$5,'Bin Analysis'!$C$2:$S$2,0))," ")))))</f>
        <v xml:space="preserve"> </v>
      </c>
      <c r="P92" s="70" t="str">
        <f>IF($L92=" "," ",(IF($M92=FALSE," ",(IF($M92&gt;0,INDEX('Bin Analysis'!$C$3:$S$10110,MATCH($L92,'Bin Analysis'!$L$3:$L$10110,0),MATCH(P$5,'Bin Analysis'!$C$2:$S$2,0))," ")))))</f>
        <v xml:space="preserve"> </v>
      </c>
      <c r="Q92" s="70" t="str">
        <f>IF($L92=" "," ",(IF($M92=FALSE," ",(IF($M92&gt;0,INDEX('Bin Analysis'!$C$3:$S$10110,MATCH($L92,'Bin Analysis'!$L$3:$L$10110,0),MATCH(Q$5,'Bin Analysis'!$C$2:$S$2,0))," ")))))</f>
        <v xml:space="preserve"> </v>
      </c>
      <c r="R92" s="70" t="str">
        <f>IF($L92=" "," ",(IF($M92=FALSE," ",(IF($M92&gt;0,INDEX('Bin Analysis'!$C$3:$S$10110,MATCH($L92,'Bin Analysis'!$L$3:$L$10110,0),MATCH(R$5,'Bin Analysis'!$C$2:$S$2,0))," ")))))</f>
        <v xml:space="preserve"> </v>
      </c>
      <c r="S92" s="70" t="str">
        <f>IF($L92=" "," ",(IF($M92=FALSE," ",(IF($M92&gt;0,INDEX('Bin Analysis'!$C$3:$S$10110,MATCH($L92,'Bin Analysis'!$L$3:$L$10110,0),MATCH(S$5,'Bin Analysis'!$C$2:$S$2,0))," ")))))</f>
        <v xml:space="preserve"> </v>
      </c>
      <c r="T92" s="70" t="str">
        <f>Assignments!K91</f>
        <v/>
      </c>
      <c r="U92" s="70" t="str">
        <f>Assignments!L91</f>
        <v/>
      </c>
      <c r="V92" s="76" t="str">
        <f>Assignments!V91</f>
        <v/>
      </c>
    </row>
    <row r="93" spans="2:22" x14ac:dyDescent="0.25">
      <c r="B93" s="52"/>
      <c r="E93" s="7"/>
      <c r="G93" s="40" t="str">
        <f>IFERROR('Data Transformation'!M91," ")</f>
        <v xml:space="preserve"> </v>
      </c>
      <c r="L93" s="68" t="str">
        <f t="shared" si="2"/>
        <v xml:space="preserve"> </v>
      </c>
      <c r="M93" s="69" t="str">
        <f>IF(L93=" "," ",(IF($L93&gt;0,INDEX('Bin Analysis'!$C$3:$S$10110,MATCH($L93,'Bin Analysis'!$L$3:$L$10110,0),MATCH(M$5,'Bin Analysis'!$C$2:$S$2,0))," ")))</f>
        <v xml:space="preserve"> </v>
      </c>
      <c r="N93" s="70" t="str">
        <f>IF($L93=" "," ",(IF($M93=FALSE," ",(IF($M93&gt;0,INDEX('Bin Analysis'!$C$3:$S$10110,MATCH($L93,'Bin Analysis'!$L$3:$L$10110,0),MATCH(N$5,'Bin Analysis'!$C$2:$S$2,0))," ")))))</f>
        <v xml:space="preserve"> </v>
      </c>
      <c r="O93" s="70" t="str">
        <f>IF($L93=" "," ",(IF($M93=FALSE," ",(IF($M93&gt;0,INDEX('Bin Analysis'!$C$3:$S$10110,MATCH($L93,'Bin Analysis'!$L$3:$L$10110,0),MATCH(O$5,'Bin Analysis'!$C$2:$S$2,0))," ")))))</f>
        <v xml:space="preserve"> </v>
      </c>
      <c r="P93" s="70" t="str">
        <f>IF($L93=" "," ",(IF($M93=FALSE," ",(IF($M93&gt;0,INDEX('Bin Analysis'!$C$3:$S$10110,MATCH($L93,'Bin Analysis'!$L$3:$L$10110,0),MATCH(P$5,'Bin Analysis'!$C$2:$S$2,0))," ")))))</f>
        <v xml:space="preserve"> </v>
      </c>
      <c r="Q93" s="70" t="str">
        <f>IF($L93=" "," ",(IF($M93=FALSE," ",(IF($M93&gt;0,INDEX('Bin Analysis'!$C$3:$S$10110,MATCH($L93,'Bin Analysis'!$L$3:$L$10110,0),MATCH(Q$5,'Bin Analysis'!$C$2:$S$2,0))," ")))))</f>
        <v xml:space="preserve"> </v>
      </c>
      <c r="R93" s="70" t="str">
        <f>IF($L93=" "," ",(IF($M93=FALSE," ",(IF($M93&gt;0,INDEX('Bin Analysis'!$C$3:$S$10110,MATCH($L93,'Bin Analysis'!$L$3:$L$10110,0),MATCH(R$5,'Bin Analysis'!$C$2:$S$2,0))," ")))))</f>
        <v xml:space="preserve"> </v>
      </c>
      <c r="S93" s="70" t="str">
        <f>IF($L93=" "," ",(IF($M93=FALSE," ",(IF($M93&gt;0,INDEX('Bin Analysis'!$C$3:$S$10110,MATCH($L93,'Bin Analysis'!$L$3:$L$10110,0),MATCH(S$5,'Bin Analysis'!$C$2:$S$2,0))," ")))))</f>
        <v xml:space="preserve"> </v>
      </c>
      <c r="T93" s="70" t="str">
        <f>Assignments!K92</f>
        <v/>
      </c>
      <c r="U93" s="70" t="str">
        <f>Assignments!L92</f>
        <v/>
      </c>
      <c r="V93" s="76" t="str">
        <f>Assignments!V92</f>
        <v/>
      </c>
    </row>
    <row r="94" spans="2:22" x14ac:dyDescent="0.25">
      <c r="B94" s="52"/>
      <c r="E94" s="7"/>
      <c r="G94" s="40" t="str">
        <f>IFERROR('Data Transformation'!M92," ")</f>
        <v xml:space="preserve"> </v>
      </c>
      <c r="L94" s="68" t="str">
        <f t="shared" si="2"/>
        <v xml:space="preserve"> </v>
      </c>
      <c r="M94" s="69" t="str">
        <f>IF(L94=" "," ",(IF($L94&gt;0,INDEX('Bin Analysis'!$C$3:$S$10110,MATCH($L94,'Bin Analysis'!$L$3:$L$10110,0),MATCH(M$5,'Bin Analysis'!$C$2:$S$2,0))," ")))</f>
        <v xml:space="preserve"> </v>
      </c>
      <c r="N94" s="70" t="str">
        <f>IF($L94=" "," ",(IF($M94=FALSE," ",(IF($M94&gt;0,INDEX('Bin Analysis'!$C$3:$S$10110,MATCH($L94,'Bin Analysis'!$L$3:$L$10110,0),MATCH(N$5,'Bin Analysis'!$C$2:$S$2,0))," ")))))</f>
        <v xml:space="preserve"> </v>
      </c>
      <c r="O94" s="70" t="str">
        <f>IF($L94=" "," ",(IF($M94=FALSE," ",(IF($M94&gt;0,INDEX('Bin Analysis'!$C$3:$S$10110,MATCH($L94,'Bin Analysis'!$L$3:$L$10110,0),MATCH(O$5,'Bin Analysis'!$C$2:$S$2,0))," ")))))</f>
        <v xml:space="preserve"> </v>
      </c>
      <c r="P94" s="70" t="str">
        <f>IF($L94=" "," ",(IF($M94=FALSE," ",(IF($M94&gt;0,INDEX('Bin Analysis'!$C$3:$S$10110,MATCH($L94,'Bin Analysis'!$L$3:$L$10110,0),MATCH(P$5,'Bin Analysis'!$C$2:$S$2,0))," ")))))</f>
        <v xml:space="preserve"> </v>
      </c>
      <c r="Q94" s="70" t="str">
        <f>IF($L94=" "," ",(IF($M94=FALSE," ",(IF($M94&gt;0,INDEX('Bin Analysis'!$C$3:$S$10110,MATCH($L94,'Bin Analysis'!$L$3:$L$10110,0),MATCH(Q$5,'Bin Analysis'!$C$2:$S$2,0))," ")))))</f>
        <v xml:space="preserve"> </v>
      </c>
      <c r="R94" s="70" t="str">
        <f>IF($L94=" "," ",(IF($M94=FALSE," ",(IF($M94&gt;0,INDEX('Bin Analysis'!$C$3:$S$10110,MATCH($L94,'Bin Analysis'!$L$3:$L$10110,0),MATCH(R$5,'Bin Analysis'!$C$2:$S$2,0))," ")))))</f>
        <v xml:space="preserve"> </v>
      </c>
      <c r="S94" s="70" t="str">
        <f>IF($L94=" "," ",(IF($M94=FALSE," ",(IF($M94&gt;0,INDEX('Bin Analysis'!$C$3:$S$10110,MATCH($L94,'Bin Analysis'!$L$3:$L$10110,0),MATCH(S$5,'Bin Analysis'!$C$2:$S$2,0))," ")))))</f>
        <v xml:space="preserve"> </v>
      </c>
      <c r="T94" s="70" t="str">
        <f>Assignments!K93</f>
        <v/>
      </c>
      <c r="U94" s="70" t="str">
        <f>Assignments!L93</f>
        <v/>
      </c>
      <c r="V94" s="76" t="str">
        <f>Assignments!V93</f>
        <v/>
      </c>
    </row>
    <row r="95" spans="2:22" x14ac:dyDescent="0.25">
      <c r="B95" s="52"/>
      <c r="E95" s="7"/>
      <c r="G95" s="40" t="str">
        <f>IFERROR('Data Transformation'!M93," ")</f>
        <v xml:space="preserve"> </v>
      </c>
      <c r="L95" s="68" t="str">
        <f t="shared" si="2"/>
        <v xml:space="preserve"> </v>
      </c>
      <c r="M95" s="69" t="str">
        <f>IF(L95=" "," ",(IF($L95&gt;0,INDEX('Bin Analysis'!$C$3:$S$10110,MATCH($L95,'Bin Analysis'!$L$3:$L$10110,0),MATCH(M$5,'Bin Analysis'!$C$2:$S$2,0))," ")))</f>
        <v xml:space="preserve"> </v>
      </c>
      <c r="N95" s="70" t="str">
        <f>IF($L95=" "," ",(IF($M95=FALSE," ",(IF($M95&gt;0,INDEX('Bin Analysis'!$C$3:$S$10110,MATCH($L95,'Bin Analysis'!$L$3:$L$10110,0),MATCH(N$5,'Bin Analysis'!$C$2:$S$2,0))," ")))))</f>
        <v xml:space="preserve"> </v>
      </c>
      <c r="O95" s="70" t="str">
        <f>IF($L95=" "," ",(IF($M95=FALSE," ",(IF($M95&gt;0,INDEX('Bin Analysis'!$C$3:$S$10110,MATCH($L95,'Bin Analysis'!$L$3:$L$10110,0),MATCH(O$5,'Bin Analysis'!$C$2:$S$2,0))," ")))))</f>
        <v xml:space="preserve"> </v>
      </c>
      <c r="P95" s="70" t="str">
        <f>IF($L95=" "," ",(IF($M95=FALSE," ",(IF($M95&gt;0,INDEX('Bin Analysis'!$C$3:$S$10110,MATCH($L95,'Bin Analysis'!$L$3:$L$10110,0),MATCH(P$5,'Bin Analysis'!$C$2:$S$2,0))," ")))))</f>
        <v xml:space="preserve"> </v>
      </c>
      <c r="Q95" s="70" t="str">
        <f>IF($L95=" "," ",(IF($M95=FALSE," ",(IF($M95&gt;0,INDEX('Bin Analysis'!$C$3:$S$10110,MATCH($L95,'Bin Analysis'!$L$3:$L$10110,0),MATCH(Q$5,'Bin Analysis'!$C$2:$S$2,0))," ")))))</f>
        <v xml:space="preserve"> </v>
      </c>
      <c r="R95" s="70" t="str">
        <f>IF($L95=" "," ",(IF($M95=FALSE," ",(IF($M95&gt;0,INDEX('Bin Analysis'!$C$3:$S$10110,MATCH($L95,'Bin Analysis'!$L$3:$L$10110,0),MATCH(R$5,'Bin Analysis'!$C$2:$S$2,0))," ")))))</f>
        <v xml:space="preserve"> </v>
      </c>
      <c r="S95" s="70" t="str">
        <f>IF($L95=" "," ",(IF($M95=FALSE," ",(IF($M95&gt;0,INDEX('Bin Analysis'!$C$3:$S$10110,MATCH($L95,'Bin Analysis'!$L$3:$L$10110,0),MATCH(S$5,'Bin Analysis'!$C$2:$S$2,0))," ")))))</f>
        <v xml:space="preserve"> </v>
      </c>
      <c r="T95" s="70" t="str">
        <f>Assignments!K94</f>
        <v/>
      </c>
      <c r="U95" s="70" t="str">
        <f>Assignments!L94</f>
        <v/>
      </c>
      <c r="V95" s="76" t="str">
        <f>Assignments!V94</f>
        <v/>
      </c>
    </row>
    <row r="96" spans="2:22" x14ac:dyDescent="0.25">
      <c r="B96" s="52"/>
      <c r="E96" s="7"/>
      <c r="G96" s="40" t="str">
        <f>IFERROR('Data Transformation'!M94," ")</f>
        <v xml:space="preserve"> </v>
      </c>
      <c r="L96" s="68" t="str">
        <f t="shared" si="2"/>
        <v xml:space="preserve"> </v>
      </c>
      <c r="M96" s="69" t="str">
        <f>IF(L96=" "," ",(IF($L96&gt;0,INDEX('Bin Analysis'!$C$3:$S$10110,MATCH($L96,'Bin Analysis'!$L$3:$L$10110,0),MATCH(M$5,'Bin Analysis'!$C$2:$S$2,0))," ")))</f>
        <v xml:space="preserve"> </v>
      </c>
      <c r="N96" s="70" t="str">
        <f>IF($L96=" "," ",(IF($M96=FALSE," ",(IF($M96&gt;0,INDEX('Bin Analysis'!$C$3:$S$10110,MATCH($L96,'Bin Analysis'!$L$3:$L$10110,0),MATCH(N$5,'Bin Analysis'!$C$2:$S$2,0))," ")))))</f>
        <v xml:space="preserve"> </v>
      </c>
      <c r="O96" s="70" t="str">
        <f>IF($L96=" "," ",(IF($M96=FALSE," ",(IF($M96&gt;0,INDEX('Bin Analysis'!$C$3:$S$10110,MATCH($L96,'Bin Analysis'!$L$3:$L$10110,0),MATCH(O$5,'Bin Analysis'!$C$2:$S$2,0))," ")))))</f>
        <v xml:space="preserve"> </v>
      </c>
      <c r="P96" s="70" t="str">
        <f>IF($L96=" "," ",(IF($M96=FALSE," ",(IF($M96&gt;0,INDEX('Bin Analysis'!$C$3:$S$10110,MATCH($L96,'Bin Analysis'!$L$3:$L$10110,0),MATCH(P$5,'Bin Analysis'!$C$2:$S$2,0))," ")))))</f>
        <v xml:space="preserve"> </v>
      </c>
      <c r="Q96" s="70" t="str">
        <f>IF($L96=" "," ",(IF($M96=FALSE," ",(IF($M96&gt;0,INDEX('Bin Analysis'!$C$3:$S$10110,MATCH($L96,'Bin Analysis'!$L$3:$L$10110,0),MATCH(Q$5,'Bin Analysis'!$C$2:$S$2,0))," ")))))</f>
        <v xml:space="preserve"> </v>
      </c>
      <c r="R96" s="70" t="str">
        <f>IF($L96=" "," ",(IF($M96=FALSE," ",(IF($M96&gt;0,INDEX('Bin Analysis'!$C$3:$S$10110,MATCH($L96,'Bin Analysis'!$L$3:$L$10110,0),MATCH(R$5,'Bin Analysis'!$C$2:$S$2,0))," ")))))</f>
        <v xml:space="preserve"> </v>
      </c>
      <c r="S96" s="70" t="str">
        <f>IF($L96=" "," ",(IF($M96=FALSE," ",(IF($M96&gt;0,INDEX('Bin Analysis'!$C$3:$S$10110,MATCH($L96,'Bin Analysis'!$L$3:$L$10110,0),MATCH(S$5,'Bin Analysis'!$C$2:$S$2,0))," ")))))</f>
        <v xml:space="preserve"> </v>
      </c>
      <c r="T96" s="70" t="str">
        <f>Assignments!K95</f>
        <v/>
      </c>
      <c r="U96" s="70" t="str">
        <f>Assignments!L95</f>
        <v/>
      </c>
      <c r="V96" s="76" t="str">
        <f>Assignments!V95</f>
        <v/>
      </c>
    </row>
    <row r="97" spans="2:22" x14ac:dyDescent="0.25">
      <c r="B97" s="52"/>
      <c r="E97" s="7"/>
      <c r="G97" s="40" t="str">
        <f>IFERROR('Data Transformation'!M95," ")</f>
        <v xml:space="preserve"> </v>
      </c>
      <c r="L97" s="68" t="str">
        <f t="shared" si="2"/>
        <v xml:space="preserve"> </v>
      </c>
      <c r="M97" s="69" t="str">
        <f>IF(L97=" "," ",(IF($L97&gt;0,INDEX('Bin Analysis'!$C$3:$S$10110,MATCH($L97,'Bin Analysis'!$L$3:$L$10110,0),MATCH(M$5,'Bin Analysis'!$C$2:$S$2,0))," ")))</f>
        <v xml:space="preserve"> </v>
      </c>
      <c r="N97" s="70" t="str">
        <f>IF($L97=" "," ",(IF($M97=FALSE," ",(IF($M97&gt;0,INDEX('Bin Analysis'!$C$3:$S$10110,MATCH($L97,'Bin Analysis'!$L$3:$L$10110,0),MATCH(N$5,'Bin Analysis'!$C$2:$S$2,0))," ")))))</f>
        <v xml:space="preserve"> </v>
      </c>
      <c r="O97" s="70" t="str">
        <f>IF($L97=" "," ",(IF($M97=FALSE," ",(IF($M97&gt;0,INDEX('Bin Analysis'!$C$3:$S$10110,MATCH($L97,'Bin Analysis'!$L$3:$L$10110,0),MATCH(O$5,'Bin Analysis'!$C$2:$S$2,0))," ")))))</f>
        <v xml:space="preserve"> </v>
      </c>
      <c r="P97" s="70" t="str">
        <f>IF($L97=" "," ",(IF($M97=FALSE," ",(IF($M97&gt;0,INDEX('Bin Analysis'!$C$3:$S$10110,MATCH($L97,'Bin Analysis'!$L$3:$L$10110,0),MATCH(P$5,'Bin Analysis'!$C$2:$S$2,0))," ")))))</f>
        <v xml:space="preserve"> </v>
      </c>
      <c r="Q97" s="70" t="str">
        <f>IF($L97=" "," ",(IF($M97=FALSE," ",(IF($M97&gt;0,INDEX('Bin Analysis'!$C$3:$S$10110,MATCH($L97,'Bin Analysis'!$L$3:$L$10110,0),MATCH(Q$5,'Bin Analysis'!$C$2:$S$2,0))," ")))))</f>
        <v xml:space="preserve"> </v>
      </c>
      <c r="R97" s="70" t="str">
        <f>IF($L97=" "," ",(IF($M97=FALSE," ",(IF($M97&gt;0,INDEX('Bin Analysis'!$C$3:$S$10110,MATCH($L97,'Bin Analysis'!$L$3:$L$10110,0),MATCH(R$5,'Bin Analysis'!$C$2:$S$2,0))," ")))))</f>
        <v xml:space="preserve"> </v>
      </c>
      <c r="S97" s="70" t="str">
        <f>IF($L97=" "," ",(IF($M97=FALSE," ",(IF($M97&gt;0,INDEX('Bin Analysis'!$C$3:$S$10110,MATCH($L97,'Bin Analysis'!$L$3:$L$10110,0),MATCH(S$5,'Bin Analysis'!$C$2:$S$2,0))," ")))))</f>
        <v xml:space="preserve"> </v>
      </c>
      <c r="T97" s="70" t="str">
        <f>Assignments!K96</f>
        <v/>
      </c>
      <c r="U97" s="70" t="str">
        <f>Assignments!L96</f>
        <v/>
      </c>
      <c r="V97" s="76" t="str">
        <f>Assignments!V96</f>
        <v/>
      </c>
    </row>
    <row r="98" spans="2:22" x14ac:dyDescent="0.25">
      <c r="B98" s="52"/>
      <c r="E98" s="7"/>
      <c r="G98" s="40" t="str">
        <f>IFERROR('Data Transformation'!M96," ")</f>
        <v xml:space="preserve"> </v>
      </c>
      <c r="L98" s="68" t="str">
        <f t="shared" si="2"/>
        <v xml:space="preserve"> </v>
      </c>
      <c r="M98" s="69" t="str">
        <f>IF(L98=" "," ",(IF($L98&gt;0,INDEX('Bin Analysis'!$C$3:$S$10110,MATCH($L98,'Bin Analysis'!$L$3:$L$10110,0),MATCH(M$5,'Bin Analysis'!$C$2:$S$2,0))," ")))</f>
        <v xml:space="preserve"> </v>
      </c>
      <c r="N98" s="70" t="str">
        <f>IF($L98=" "," ",(IF($M98=FALSE," ",(IF($M98&gt;0,INDEX('Bin Analysis'!$C$3:$S$10110,MATCH($L98,'Bin Analysis'!$L$3:$L$10110,0),MATCH(N$5,'Bin Analysis'!$C$2:$S$2,0))," ")))))</f>
        <v xml:space="preserve"> </v>
      </c>
      <c r="O98" s="70" t="str">
        <f>IF($L98=" "," ",(IF($M98=FALSE," ",(IF($M98&gt;0,INDEX('Bin Analysis'!$C$3:$S$10110,MATCH($L98,'Bin Analysis'!$L$3:$L$10110,0),MATCH(O$5,'Bin Analysis'!$C$2:$S$2,0))," ")))))</f>
        <v xml:space="preserve"> </v>
      </c>
      <c r="P98" s="70" t="str">
        <f>IF($L98=" "," ",(IF($M98=FALSE," ",(IF($M98&gt;0,INDEX('Bin Analysis'!$C$3:$S$10110,MATCH($L98,'Bin Analysis'!$L$3:$L$10110,0),MATCH(P$5,'Bin Analysis'!$C$2:$S$2,0))," ")))))</f>
        <v xml:space="preserve"> </v>
      </c>
      <c r="Q98" s="70" t="str">
        <f>IF($L98=" "," ",(IF($M98=FALSE," ",(IF($M98&gt;0,INDEX('Bin Analysis'!$C$3:$S$10110,MATCH($L98,'Bin Analysis'!$L$3:$L$10110,0),MATCH(Q$5,'Bin Analysis'!$C$2:$S$2,0))," ")))))</f>
        <v xml:space="preserve"> </v>
      </c>
      <c r="R98" s="70" t="str">
        <f>IF($L98=" "," ",(IF($M98=FALSE," ",(IF($M98&gt;0,INDEX('Bin Analysis'!$C$3:$S$10110,MATCH($L98,'Bin Analysis'!$L$3:$L$10110,0),MATCH(R$5,'Bin Analysis'!$C$2:$S$2,0))," ")))))</f>
        <v xml:space="preserve"> </v>
      </c>
      <c r="S98" s="70" t="str">
        <f>IF($L98=" "," ",(IF($M98=FALSE," ",(IF($M98&gt;0,INDEX('Bin Analysis'!$C$3:$S$10110,MATCH($L98,'Bin Analysis'!$L$3:$L$10110,0),MATCH(S$5,'Bin Analysis'!$C$2:$S$2,0))," ")))))</f>
        <v xml:space="preserve"> </v>
      </c>
      <c r="T98" s="70" t="str">
        <f>Assignments!K97</f>
        <v/>
      </c>
      <c r="U98" s="70" t="str">
        <f>Assignments!L97</f>
        <v/>
      </c>
      <c r="V98" s="76" t="str">
        <f>Assignments!V97</f>
        <v/>
      </c>
    </row>
    <row r="99" spans="2:22" x14ac:dyDescent="0.25">
      <c r="B99" s="52"/>
      <c r="E99" s="7"/>
      <c r="G99" s="40" t="str">
        <f>IFERROR('Data Transformation'!M97," ")</f>
        <v xml:space="preserve"> </v>
      </c>
      <c r="L99" s="68" t="str">
        <f t="shared" si="2"/>
        <v xml:space="preserve"> </v>
      </c>
      <c r="M99" s="69" t="str">
        <f>IF(L99=" "," ",(IF($L99&gt;0,INDEX('Bin Analysis'!$C$3:$S$10110,MATCH($L99,'Bin Analysis'!$L$3:$L$10110,0),MATCH(M$5,'Bin Analysis'!$C$2:$S$2,0))," ")))</f>
        <v xml:space="preserve"> </v>
      </c>
      <c r="N99" s="70" t="str">
        <f>IF($L99=" "," ",(IF($M99=FALSE," ",(IF($M99&gt;0,INDEX('Bin Analysis'!$C$3:$S$10110,MATCH($L99,'Bin Analysis'!$L$3:$L$10110,0),MATCH(N$5,'Bin Analysis'!$C$2:$S$2,0))," ")))))</f>
        <v xml:space="preserve"> </v>
      </c>
      <c r="O99" s="70" t="str">
        <f>IF($L99=" "," ",(IF($M99=FALSE," ",(IF($M99&gt;0,INDEX('Bin Analysis'!$C$3:$S$10110,MATCH($L99,'Bin Analysis'!$L$3:$L$10110,0),MATCH(O$5,'Bin Analysis'!$C$2:$S$2,0))," ")))))</f>
        <v xml:space="preserve"> </v>
      </c>
      <c r="P99" s="70" t="str">
        <f>IF($L99=" "," ",(IF($M99=FALSE," ",(IF($M99&gt;0,INDEX('Bin Analysis'!$C$3:$S$10110,MATCH($L99,'Bin Analysis'!$L$3:$L$10110,0),MATCH(P$5,'Bin Analysis'!$C$2:$S$2,0))," ")))))</f>
        <v xml:space="preserve"> </v>
      </c>
      <c r="Q99" s="70" t="str">
        <f>IF($L99=" "," ",(IF($M99=FALSE," ",(IF($M99&gt;0,INDEX('Bin Analysis'!$C$3:$S$10110,MATCH($L99,'Bin Analysis'!$L$3:$L$10110,0),MATCH(Q$5,'Bin Analysis'!$C$2:$S$2,0))," ")))))</f>
        <v xml:space="preserve"> </v>
      </c>
      <c r="R99" s="70" t="str">
        <f>IF($L99=" "," ",(IF($M99=FALSE," ",(IF($M99&gt;0,INDEX('Bin Analysis'!$C$3:$S$10110,MATCH($L99,'Bin Analysis'!$L$3:$L$10110,0),MATCH(R$5,'Bin Analysis'!$C$2:$S$2,0))," ")))))</f>
        <v xml:space="preserve"> </v>
      </c>
      <c r="S99" s="70" t="str">
        <f>IF($L99=" "," ",(IF($M99=FALSE," ",(IF($M99&gt;0,INDEX('Bin Analysis'!$C$3:$S$10110,MATCH($L99,'Bin Analysis'!$L$3:$L$10110,0),MATCH(S$5,'Bin Analysis'!$C$2:$S$2,0))," ")))))</f>
        <v xml:space="preserve"> </v>
      </c>
      <c r="T99" s="70" t="str">
        <f>Assignments!K98</f>
        <v/>
      </c>
      <c r="U99" s="70" t="str">
        <f>Assignments!L98</f>
        <v/>
      </c>
      <c r="V99" s="76" t="str">
        <f>Assignments!V98</f>
        <v/>
      </c>
    </row>
    <row r="100" spans="2:22" x14ac:dyDescent="0.25">
      <c r="B100" s="52"/>
      <c r="E100" s="7"/>
      <c r="G100" s="40" t="str">
        <f>IFERROR('Data Transformation'!M98," ")</f>
        <v xml:space="preserve"> </v>
      </c>
      <c r="L100" s="68" t="str">
        <f t="shared" si="2"/>
        <v xml:space="preserve"> </v>
      </c>
      <c r="M100" s="69" t="str">
        <f>IF(L100=" "," ",(IF($L100&gt;0,INDEX('Bin Analysis'!$C$3:$S$10110,MATCH($L100,'Bin Analysis'!$L$3:$L$10110,0),MATCH(M$5,'Bin Analysis'!$C$2:$S$2,0))," ")))</f>
        <v xml:space="preserve"> </v>
      </c>
      <c r="N100" s="70" t="str">
        <f>IF($L100=" "," ",(IF($M100=FALSE," ",(IF($M100&gt;0,INDEX('Bin Analysis'!$C$3:$S$10110,MATCH($L100,'Bin Analysis'!$L$3:$L$10110,0),MATCH(N$5,'Bin Analysis'!$C$2:$S$2,0))," ")))))</f>
        <v xml:space="preserve"> </v>
      </c>
      <c r="O100" s="70" t="str">
        <f>IF($L100=" "," ",(IF($M100=FALSE," ",(IF($M100&gt;0,INDEX('Bin Analysis'!$C$3:$S$10110,MATCH($L100,'Bin Analysis'!$L$3:$L$10110,0),MATCH(O$5,'Bin Analysis'!$C$2:$S$2,0))," ")))))</f>
        <v xml:space="preserve"> </v>
      </c>
      <c r="P100" s="70" t="str">
        <f>IF($L100=" "," ",(IF($M100=FALSE," ",(IF($M100&gt;0,INDEX('Bin Analysis'!$C$3:$S$10110,MATCH($L100,'Bin Analysis'!$L$3:$L$10110,0),MATCH(P$5,'Bin Analysis'!$C$2:$S$2,0))," ")))))</f>
        <v xml:space="preserve"> </v>
      </c>
      <c r="Q100" s="70" t="str">
        <f>IF($L100=" "," ",(IF($M100=FALSE," ",(IF($M100&gt;0,INDEX('Bin Analysis'!$C$3:$S$10110,MATCH($L100,'Bin Analysis'!$L$3:$L$10110,0),MATCH(Q$5,'Bin Analysis'!$C$2:$S$2,0))," ")))))</f>
        <v xml:space="preserve"> </v>
      </c>
      <c r="R100" s="70" t="str">
        <f>IF($L100=" "," ",(IF($M100=FALSE," ",(IF($M100&gt;0,INDEX('Bin Analysis'!$C$3:$S$10110,MATCH($L100,'Bin Analysis'!$L$3:$L$10110,0),MATCH(R$5,'Bin Analysis'!$C$2:$S$2,0))," ")))))</f>
        <v xml:space="preserve"> </v>
      </c>
      <c r="S100" s="70" t="str">
        <f>IF($L100=" "," ",(IF($M100=FALSE," ",(IF($M100&gt;0,INDEX('Bin Analysis'!$C$3:$S$10110,MATCH($L100,'Bin Analysis'!$L$3:$L$10110,0),MATCH(S$5,'Bin Analysis'!$C$2:$S$2,0))," ")))))</f>
        <v xml:space="preserve"> </v>
      </c>
      <c r="T100" s="70" t="str">
        <f>Assignments!K99</f>
        <v/>
      </c>
      <c r="U100" s="70" t="str">
        <f>Assignments!L99</f>
        <v/>
      </c>
      <c r="V100" s="76" t="str">
        <f>Assignments!V99</f>
        <v/>
      </c>
    </row>
    <row r="101" spans="2:22" x14ac:dyDescent="0.25">
      <c r="B101" s="52"/>
      <c r="E101" s="7"/>
      <c r="G101" s="40" t="str">
        <f>IFERROR('Data Transformation'!M99," ")</f>
        <v xml:space="preserve"> </v>
      </c>
      <c r="L101" s="68" t="str">
        <f t="shared" si="2"/>
        <v xml:space="preserve"> </v>
      </c>
      <c r="M101" s="69" t="str">
        <f>IF(L101=" "," ",(IF($L101&gt;0,INDEX('Bin Analysis'!$C$3:$S$10110,MATCH($L101,'Bin Analysis'!$L$3:$L$10110,0),MATCH(M$5,'Bin Analysis'!$C$2:$S$2,0))," ")))</f>
        <v xml:space="preserve"> </v>
      </c>
      <c r="N101" s="70" t="str">
        <f>IF($L101=" "," ",(IF($M101=FALSE," ",(IF($M101&gt;0,INDEX('Bin Analysis'!$C$3:$S$10110,MATCH($L101,'Bin Analysis'!$L$3:$L$10110,0),MATCH(N$5,'Bin Analysis'!$C$2:$S$2,0))," ")))))</f>
        <v xml:space="preserve"> </v>
      </c>
      <c r="O101" s="70" t="str">
        <f>IF($L101=" "," ",(IF($M101=FALSE," ",(IF($M101&gt;0,INDEX('Bin Analysis'!$C$3:$S$10110,MATCH($L101,'Bin Analysis'!$L$3:$L$10110,0),MATCH(O$5,'Bin Analysis'!$C$2:$S$2,0))," ")))))</f>
        <v xml:space="preserve"> </v>
      </c>
      <c r="P101" s="70" t="str">
        <f>IF($L101=" "," ",(IF($M101=FALSE," ",(IF($M101&gt;0,INDEX('Bin Analysis'!$C$3:$S$10110,MATCH($L101,'Bin Analysis'!$L$3:$L$10110,0),MATCH(P$5,'Bin Analysis'!$C$2:$S$2,0))," ")))))</f>
        <v xml:space="preserve"> </v>
      </c>
      <c r="Q101" s="70" t="str">
        <f>IF($L101=" "," ",(IF($M101=FALSE," ",(IF($M101&gt;0,INDEX('Bin Analysis'!$C$3:$S$10110,MATCH($L101,'Bin Analysis'!$L$3:$L$10110,0),MATCH(Q$5,'Bin Analysis'!$C$2:$S$2,0))," ")))))</f>
        <v xml:space="preserve"> </v>
      </c>
      <c r="R101" s="70" t="str">
        <f>IF($L101=" "," ",(IF($M101=FALSE," ",(IF($M101&gt;0,INDEX('Bin Analysis'!$C$3:$S$10110,MATCH($L101,'Bin Analysis'!$L$3:$L$10110,0),MATCH(R$5,'Bin Analysis'!$C$2:$S$2,0))," ")))))</f>
        <v xml:space="preserve"> </v>
      </c>
      <c r="S101" s="70" t="str">
        <f>IF($L101=" "," ",(IF($M101=FALSE," ",(IF($M101&gt;0,INDEX('Bin Analysis'!$C$3:$S$10110,MATCH($L101,'Bin Analysis'!$L$3:$L$10110,0),MATCH(S$5,'Bin Analysis'!$C$2:$S$2,0))," ")))))</f>
        <v xml:space="preserve"> </v>
      </c>
      <c r="T101" s="70" t="str">
        <f>Assignments!K100</f>
        <v/>
      </c>
      <c r="U101" s="70" t="str">
        <f>Assignments!L100</f>
        <v/>
      </c>
      <c r="V101" s="76" t="str">
        <f>Assignments!V100</f>
        <v/>
      </c>
    </row>
    <row r="102" spans="2:22" x14ac:dyDescent="0.25">
      <c r="B102" s="52"/>
      <c r="E102" s="7"/>
      <c r="G102" s="40" t="str">
        <f>IFERROR('Data Transformation'!M100," ")</f>
        <v xml:space="preserve"> </v>
      </c>
      <c r="L102" s="68" t="str">
        <f t="shared" si="2"/>
        <v xml:space="preserve"> </v>
      </c>
      <c r="M102" s="69" t="str">
        <f>IF(L102=" "," ",(IF($L102&gt;0,INDEX('Bin Analysis'!$C$3:$S$10110,MATCH($L102,'Bin Analysis'!$L$3:$L$10110,0),MATCH(M$5,'Bin Analysis'!$C$2:$S$2,0))," ")))</f>
        <v xml:space="preserve"> </v>
      </c>
      <c r="N102" s="70" t="str">
        <f>IF($L102=" "," ",(IF($M102=FALSE," ",(IF($M102&gt;0,INDEX('Bin Analysis'!$C$3:$S$10110,MATCH($L102,'Bin Analysis'!$L$3:$L$10110,0),MATCH(N$5,'Bin Analysis'!$C$2:$S$2,0))," ")))))</f>
        <v xml:space="preserve"> </v>
      </c>
      <c r="O102" s="70" t="str">
        <f>IF($L102=" "," ",(IF($M102=FALSE," ",(IF($M102&gt;0,INDEX('Bin Analysis'!$C$3:$S$10110,MATCH($L102,'Bin Analysis'!$L$3:$L$10110,0),MATCH(O$5,'Bin Analysis'!$C$2:$S$2,0))," ")))))</f>
        <v xml:space="preserve"> </v>
      </c>
      <c r="P102" s="70" t="str">
        <f>IF($L102=" "," ",(IF($M102=FALSE," ",(IF($M102&gt;0,INDEX('Bin Analysis'!$C$3:$S$10110,MATCH($L102,'Bin Analysis'!$L$3:$L$10110,0),MATCH(P$5,'Bin Analysis'!$C$2:$S$2,0))," ")))))</f>
        <v xml:space="preserve"> </v>
      </c>
      <c r="Q102" s="70" t="str">
        <f>IF($L102=" "," ",(IF($M102=FALSE," ",(IF($M102&gt;0,INDEX('Bin Analysis'!$C$3:$S$10110,MATCH($L102,'Bin Analysis'!$L$3:$L$10110,0),MATCH(Q$5,'Bin Analysis'!$C$2:$S$2,0))," ")))))</f>
        <v xml:space="preserve"> </v>
      </c>
      <c r="R102" s="70" t="str">
        <f>IF($L102=" "," ",(IF($M102=FALSE," ",(IF($M102&gt;0,INDEX('Bin Analysis'!$C$3:$S$10110,MATCH($L102,'Bin Analysis'!$L$3:$L$10110,0),MATCH(R$5,'Bin Analysis'!$C$2:$S$2,0))," ")))))</f>
        <v xml:space="preserve"> </v>
      </c>
      <c r="S102" s="70" t="str">
        <f>IF($L102=" "," ",(IF($M102=FALSE," ",(IF($M102&gt;0,INDEX('Bin Analysis'!$C$3:$S$10110,MATCH($L102,'Bin Analysis'!$L$3:$L$10110,0),MATCH(S$5,'Bin Analysis'!$C$2:$S$2,0))," ")))))</f>
        <v xml:space="preserve"> </v>
      </c>
      <c r="T102" s="70" t="str">
        <f>Assignments!K101</f>
        <v/>
      </c>
      <c r="U102" s="70" t="str">
        <f>Assignments!L101</f>
        <v/>
      </c>
      <c r="V102" s="76" t="str">
        <f>Assignments!V101</f>
        <v/>
      </c>
    </row>
    <row r="103" spans="2:22" x14ac:dyDescent="0.25">
      <c r="B103" s="52"/>
      <c r="E103" s="7"/>
      <c r="G103" s="40" t="str">
        <f>IFERROR('Data Transformation'!M101," ")</f>
        <v xml:space="preserve"> </v>
      </c>
      <c r="L103" s="68" t="str">
        <f t="shared" si="2"/>
        <v xml:space="preserve"> </v>
      </c>
      <c r="M103" s="69" t="str">
        <f>IF(L103=" "," ",(IF($L103&gt;0,INDEX('Bin Analysis'!$C$3:$S$10110,MATCH($L103,'Bin Analysis'!$L$3:$L$10110,0),MATCH(M$5,'Bin Analysis'!$C$2:$S$2,0))," ")))</f>
        <v xml:space="preserve"> </v>
      </c>
      <c r="N103" s="70" t="str">
        <f>IF($L103=" "," ",(IF($M103=FALSE," ",(IF($M103&gt;0,INDEX('Bin Analysis'!$C$3:$S$10110,MATCH($L103,'Bin Analysis'!$L$3:$L$10110,0),MATCH(N$5,'Bin Analysis'!$C$2:$S$2,0))," ")))))</f>
        <v xml:space="preserve"> </v>
      </c>
      <c r="O103" s="70" t="str">
        <f>IF($L103=" "," ",(IF($M103=FALSE," ",(IF($M103&gt;0,INDEX('Bin Analysis'!$C$3:$S$10110,MATCH($L103,'Bin Analysis'!$L$3:$L$10110,0),MATCH(O$5,'Bin Analysis'!$C$2:$S$2,0))," ")))))</f>
        <v xml:space="preserve"> </v>
      </c>
      <c r="P103" s="70" t="str">
        <f>IF($L103=" "," ",(IF($M103=FALSE," ",(IF($M103&gt;0,INDEX('Bin Analysis'!$C$3:$S$10110,MATCH($L103,'Bin Analysis'!$L$3:$L$10110,0),MATCH(P$5,'Bin Analysis'!$C$2:$S$2,0))," ")))))</f>
        <v xml:space="preserve"> </v>
      </c>
      <c r="Q103" s="70" t="str">
        <f>IF($L103=" "," ",(IF($M103=FALSE," ",(IF($M103&gt;0,INDEX('Bin Analysis'!$C$3:$S$10110,MATCH($L103,'Bin Analysis'!$L$3:$L$10110,0),MATCH(Q$5,'Bin Analysis'!$C$2:$S$2,0))," ")))))</f>
        <v xml:space="preserve"> </v>
      </c>
      <c r="R103" s="70" t="str">
        <f>IF($L103=" "," ",(IF($M103=FALSE," ",(IF($M103&gt;0,INDEX('Bin Analysis'!$C$3:$S$10110,MATCH($L103,'Bin Analysis'!$L$3:$L$10110,0),MATCH(R$5,'Bin Analysis'!$C$2:$S$2,0))," ")))))</f>
        <v xml:space="preserve"> </v>
      </c>
      <c r="S103" s="70" t="str">
        <f>IF($L103=" "," ",(IF($M103=FALSE," ",(IF($M103&gt;0,INDEX('Bin Analysis'!$C$3:$S$10110,MATCH($L103,'Bin Analysis'!$L$3:$L$10110,0),MATCH(S$5,'Bin Analysis'!$C$2:$S$2,0))," ")))))</f>
        <v xml:space="preserve"> </v>
      </c>
      <c r="T103" s="70" t="str">
        <f>Assignments!K102</f>
        <v/>
      </c>
      <c r="U103" s="70" t="str">
        <f>Assignments!L102</f>
        <v/>
      </c>
      <c r="V103" s="76" t="str">
        <f>Assignments!V102</f>
        <v/>
      </c>
    </row>
    <row r="104" spans="2:22" x14ac:dyDescent="0.25">
      <c r="B104" s="52"/>
      <c r="E104" s="7"/>
      <c r="G104" s="40" t="str">
        <f>IFERROR('Data Transformation'!M102," ")</f>
        <v xml:space="preserve"> </v>
      </c>
      <c r="L104" s="68" t="str">
        <f t="shared" si="2"/>
        <v xml:space="preserve"> </v>
      </c>
      <c r="M104" s="69" t="str">
        <f>IF(L104=" "," ",(IF($L104&gt;0,INDEX('Bin Analysis'!$C$3:$S$10110,MATCH($L104,'Bin Analysis'!$L$3:$L$10110,0),MATCH(M$5,'Bin Analysis'!$C$2:$S$2,0))," ")))</f>
        <v xml:space="preserve"> </v>
      </c>
      <c r="N104" s="70" t="str">
        <f>IF($L104=" "," ",(IF($M104=FALSE," ",(IF($M104&gt;0,INDEX('Bin Analysis'!$C$3:$S$10110,MATCH($L104,'Bin Analysis'!$L$3:$L$10110,0),MATCH(N$5,'Bin Analysis'!$C$2:$S$2,0))," ")))))</f>
        <v xml:space="preserve"> </v>
      </c>
      <c r="O104" s="70" t="str">
        <f>IF($L104=" "," ",(IF($M104=FALSE," ",(IF($M104&gt;0,INDEX('Bin Analysis'!$C$3:$S$10110,MATCH($L104,'Bin Analysis'!$L$3:$L$10110,0),MATCH(O$5,'Bin Analysis'!$C$2:$S$2,0))," ")))))</f>
        <v xml:space="preserve"> </v>
      </c>
      <c r="P104" s="70" t="str">
        <f>IF($L104=" "," ",(IF($M104=FALSE," ",(IF($M104&gt;0,INDEX('Bin Analysis'!$C$3:$S$10110,MATCH($L104,'Bin Analysis'!$L$3:$L$10110,0),MATCH(P$5,'Bin Analysis'!$C$2:$S$2,0))," ")))))</f>
        <v xml:space="preserve"> </v>
      </c>
      <c r="Q104" s="70" t="str">
        <f>IF($L104=" "," ",(IF($M104=FALSE," ",(IF($M104&gt;0,INDEX('Bin Analysis'!$C$3:$S$10110,MATCH($L104,'Bin Analysis'!$L$3:$L$10110,0),MATCH(Q$5,'Bin Analysis'!$C$2:$S$2,0))," ")))))</f>
        <v xml:space="preserve"> </v>
      </c>
      <c r="R104" s="70" t="str">
        <f>IF($L104=" "," ",(IF($M104=FALSE," ",(IF($M104&gt;0,INDEX('Bin Analysis'!$C$3:$S$10110,MATCH($L104,'Bin Analysis'!$L$3:$L$10110,0),MATCH(R$5,'Bin Analysis'!$C$2:$S$2,0))," ")))))</f>
        <v xml:space="preserve"> </v>
      </c>
      <c r="S104" s="70" t="str">
        <f>IF($L104=" "," ",(IF($M104=FALSE," ",(IF($M104&gt;0,INDEX('Bin Analysis'!$C$3:$S$10110,MATCH($L104,'Bin Analysis'!$L$3:$L$10110,0),MATCH(S$5,'Bin Analysis'!$C$2:$S$2,0))," ")))))</f>
        <v xml:space="preserve"> </v>
      </c>
      <c r="T104" s="70" t="str">
        <f>Assignments!K103</f>
        <v/>
      </c>
      <c r="U104" s="70" t="str">
        <f>Assignments!L103</f>
        <v/>
      </c>
      <c r="V104" s="76" t="str">
        <f>Assignments!V103</f>
        <v/>
      </c>
    </row>
    <row r="105" spans="2:22" x14ac:dyDescent="0.25">
      <c r="B105" s="52"/>
      <c r="E105" s="7"/>
      <c r="G105" s="40" t="str">
        <f>IFERROR('Data Transformation'!M103," ")</f>
        <v xml:space="preserve"> </v>
      </c>
      <c r="L105" s="68" t="str">
        <f t="shared" si="2"/>
        <v xml:space="preserve"> </v>
      </c>
      <c r="M105" s="69" t="str">
        <f>IF(L105=" "," ",(IF($L105&gt;0,INDEX('Bin Analysis'!$C$3:$S$10110,MATCH($L105,'Bin Analysis'!$L$3:$L$10110,0),MATCH(M$5,'Bin Analysis'!$C$2:$S$2,0))," ")))</f>
        <v xml:space="preserve"> </v>
      </c>
      <c r="N105" s="70" t="str">
        <f>IF($L105=" "," ",(IF($M105=FALSE," ",(IF($M105&gt;0,INDEX('Bin Analysis'!$C$3:$S$10110,MATCH($L105,'Bin Analysis'!$L$3:$L$10110,0),MATCH(N$5,'Bin Analysis'!$C$2:$S$2,0))," ")))))</f>
        <v xml:space="preserve"> </v>
      </c>
      <c r="O105" s="70" t="str">
        <f>IF($L105=" "," ",(IF($M105=FALSE," ",(IF($M105&gt;0,INDEX('Bin Analysis'!$C$3:$S$10110,MATCH($L105,'Bin Analysis'!$L$3:$L$10110,0),MATCH(O$5,'Bin Analysis'!$C$2:$S$2,0))," ")))))</f>
        <v xml:space="preserve"> </v>
      </c>
      <c r="P105" s="70" t="str">
        <f>IF($L105=" "," ",(IF($M105=FALSE," ",(IF($M105&gt;0,INDEX('Bin Analysis'!$C$3:$S$10110,MATCH($L105,'Bin Analysis'!$L$3:$L$10110,0),MATCH(P$5,'Bin Analysis'!$C$2:$S$2,0))," ")))))</f>
        <v xml:space="preserve"> </v>
      </c>
      <c r="Q105" s="70" t="str">
        <f>IF($L105=" "," ",(IF($M105=FALSE," ",(IF($M105&gt;0,INDEX('Bin Analysis'!$C$3:$S$10110,MATCH($L105,'Bin Analysis'!$L$3:$L$10110,0),MATCH(Q$5,'Bin Analysis'!$C$2:$S$2,0))," ")))))</f>
        <v xml:space="preserve"> </v>
      </c>
      <c r="R105" s="70" t="str">
        <f>IF($L105=" "," ",(IF($M105=FALSE," ",(IF($M105&gt;0,INDEX('Bin Analysis'!$C$3:$S$10110,MATCH($L105,'Bin Analysis'!$L$3:$L$10110,0),MATCH(R$5,'Bin Analysis'!$C$2:$S$2,0))," ")))))</f>
        <v xml:space="preserve"> </v>
      </c>
      <c r="S105" s="70" t="str">
        <f>IF($L105=" "," ",(IF($M105=FALSE," ",(IF($M105&gt;0,INDEX('Bin Analysis'!$C$3:$S$10110,MATCH($L105,'Bin Analysis'!$L$3:$L$10110,0),MATCH(S$5,'Bin Analysis'!$C$2:$S$2,0))," ")))))</f>
        <v xml:space="preserve"> </v>
      </c>
      <c r="T105" s="70" t="str">
        <f>Assignments!K104</f>
        <v/>
      </c>
      <c r="U105" s="70" t="str">
        <f>Assignments!L104</f>
        <v/>
      </c>
      <c r="V105" s="76" t="str">
        <f>Assignments!V104</f>
        <v/>
      </c>
    </row>
    <row r="106" spans="2:22" x14ac:dyDescent="0.25">
      <c r="B106" s="52"/>
      <c r="E106" s="7"/>
      <c r="G106" s="40" t="str">
        <f>IFERROR('Data Transformation'!M104," ")</f>
        <v xml:space="preserve"> </v>
      </c>
      <c r="L106" s="68" t="str">
        <f t="shared" si="2"/>
        <v xml:space="preserve"> </v>
      </c>
      <c r="M106" s="69" t="str">
        <f>IF(L106=" "," ",(IF($L106&gt;0,INDEX('Bin Analysis'!$C$3:$S$10110,MATCH($L106,'Bin Analysis'!$L$3:$L$10110,0),MATCH(M$5,'Bin Analysis'!$C$2:$S$2,0))," ")))</f>
        <v xml:space="preserve"> </v>
      </c>
      <c r="N106" s="70" t="str">
        <f>IF($L106=" "," ",(IF($M106=FALSE," ",(IF($M106&gt;0,INDEX('Bin Analysis'!$C$3:$S$10110,MATCH($L106,'Bin Analysis'!$L$3:$L$10110,0),MATCH(N$5,'Bin Analysis'!$C$2:$S$2,0))," ")))))</f>
        <v xml:space="preserve"> </v>
      </c>
      <c r="O106" s="70" t="str">
        <f>IF($L106=" "," ",(IF($M106=FALSE," ",(IF($M106&gt;0,INDEX('Bin Analysis'!$C$3:$S$10110,MATCH($L106,'Bin Analysis'!$L$3:$L$10110,0),MATCH(O$5,'Bin Analysis'!$C$2:$S$2,0))," ")))))</f>
        <v xml:space="preserve"> </v>
      </c>
      <c r="P106" s="70" t="str">
        <f>IF($L106=" "," ",(IF($M106=FALSE," ",(IF($M106&gt;0,INDEX('Bin Analysis'!$C$3:$S$10110,MATCH($L106,'Bin Analysis'!$L$3:$L$10110,0),MATCH(P$5,'Bin Analysis'!$C$2:$S$2,0))," ")))))</f>
        <v xml:space="preserve"> </v>
      </c>
      <c r="Q106" s="70" t="str">
        <f>IF($L106=" "," ",(IF($M106=FALSE," ",(IF($M106&gt;0,INDEX('Bin Analysis'!$C$3:$S$10110,MATCH($L106,'Bin Analysis'!$L$3:$L$10110,0),MATCH(Q$5,'Bin Analysis'!$C$2:$S$2,0))," ")))))</f>
        <v xml:space="preserve"> </v>
      </c>
      <c r="R106" s="70" t="str">
        <f>IF($L106=" "," ",(IF($M106=FALSE," ",(IF($M106&gt;0,INDEX('Bin Analysis'!$C$3:$S$10110,MATCH($L106,'Bin Analysis'!$L$3:$L$10110,0),MATCH(R$5,'Bin Analysis'!$C$2:$S$2,0))," ")))))</f>
        <v xml:space="preserve"> </v>
      </c>
      <c r="S106" s="70" t="str">
        <f>IF($L106=" "," ",(IF($M106=FALSE," ",(IF($M106&gt;0,INDEX('Bin Analysis'!$C$3:$S$10110,MATCH($L106,'Bin Analysis'!$L$3:$L$10110,0),MATCH(S$5,'Bin Analysis'!$C$2:$S$2,0))," ")))))</f>
        <v xml:space="preserve"> </v>
      </c>
      <c r="T106" s="70" t="str">
        <f>Assignments!K105</f>
        <v/>
      </c>
      <c r="U106" s="70" t="str">
        <f>Assignments!L105</f>
        <v/>
      </c>
      <c r="V106" s="76" t="str">
        <f>Assignments!V105</f>
        <v/>
      </c>
    </row>
    <row r="107" spans="2:22" x14ac:dyDescent="0.25">
      <c r="B107" s="52"/>
      <c r="E107" s="7"/>
      <c r="G107" s="40" t="str">
        <f>IFERROR('Data Transformation'!M105," ")</f>
        <v xml:space="preserve"> </v>
      </c>
      <c r="L107" s="68" t="str">
        <f t="shared" si="2"/>
        <v xml:space="preserve"> </v>
      </c>
      <c r="M107" s="69" t="str">
        <f>IF(L107=" "," ",(IF($L107&gt;0,INDEX('Bin Analysis'!$C$3:$S$10110,MATCH($L107,'Bin Analysis'!$L$3:$L$10110,0),MATCH(M$5,'Bin Analysis'!$C$2:$S$2,0))," ")))</f>
        <v xml:space="preserve"> </v>
      </c>
      <c r="N107" s="70" t="str">
        <f>IF($L107=" "," ",(IF($M107=FALSE," ",(IF($M107&gt;0,INDEX('Bin Analysis'!$C$3:$S$10110,MATCH($L107,'Bin Analysis'!$L$3:$L$10110,0),MATCH(N$5,'Bin Analysis'!$C$2:$S$2,0))," ")))))</f>
        <v xml:space="preserve"> </v>
      </c>
      <c r="O107" s="70" t="str">
        <f>IF($L107=" "," ",(IF($M107=FALSE," ",(IF($M107&gt;0,INDEX('Bin Analysis'!$C$3:$S$10110,MATCH($L107,'Bin Analysis'!$L$3:$L$10110,0),MATCH(O$5,'Bin Analysis'!$C$2:$S$2,0))," ")))))</f>
        <v xml:space="preserve"> </v>
      </c>
      <c r="P107" s="70" t="str">
        <f>IF($L107=" "," ",(IF($M107=FALSE," ",(IF($M107&gt;0,INDEX('Bin Analysis'!$C$3:$S$10110,MATCH($L107,'Bin Analysis'!$L$3:$L$10110,0),MATCH(P$5,'Bin Analysis'!$C$2:$S$2,0))," ")))))</f>
        <v xml:space="preserve"> </v>
      </c>
      <c r="Q107" s="70" t="str">
        <f>IF($L107=" "," ",(IF($M107=FALSE," ",(IF($M107&gt;0,INDEX('Bin Analysis'!$C$3:$S$10110,MATCH($L107,'Bin Analysis'!$L$3:$L$10110,0),MATCH(Q$5,'Bin Analysis'!$C$2:$S$2,0))," ")))))</f>
        <v xml:space="preserve"> </v>
      </c>
      <c r="R107" s="70" t="str">
        <f>IF($L107=" "," ",(IF($M107=FALSE," ",(IF($M107&gt;0,INDEX('Bin Analysis'!$C$3:$S$10110,MATCH($L107,'Bin Analysis'!$L$3:$L$10110,0),MATCH(R$5,'Bin Analysis'!$C$2:$S$2,0))," ")))))</f>
        <v xml:space="preserve"> </v>
      </c>
      <c r="S107" s="70" t="str">
        <f>IF($L107=" "," ",(IF($M107=FALSE," ",(IF($M107&gt;0,INDEX('Bin Analysis'!$C$3:$S$10110,MATCH($L107,'Bin Analysis'!$L$3:$L$10110,0),MATCH(S$5,'Bin Analysis'!$C$2:$S$2,0))," ")))))</f>
        <v xml:space="preserve"> </v>
      </c>
      <c r="T107" s="70" t="str">
        <f>Assignments!K106</f>
        <v/>
      </c>
      <c r="U107" s="70" t="str">
        <f>Assignments!L106</f>
        <v/>
      </c>
      <c r="V107" s="76" t="str">
        <f>Assignments!V106</f>
        <v/>
      </c>
    </row>
    <row r="108" spans="2:22" x14ac:dyDescent="0.25">
      <c r="B108" s="52"/>
      <c r="E108" s="7"/>
      <c r="G108" s="40" t="str">
        <f>IFERROR('Data Transformation'!M106," ")</f>
        <v xml:space="preserve"> </v>
      </c>
      <c r="L108" s="68" t="str">
        <f t="shared" si="2"/>
        <v xml:space="preserve"> </v>
      </c>
      <c r="M108" s="69" t="str">
        <f>IF(L108=" "," ",(IF($L108&gt;0,INDEX('Bin Analysis'!$C$3:$S$10110,MATCH($L108,'Bin Analysis'!$L$3:$L$10110,0),MATCH(M$5,'Bin Analysis'!$C$2:$S$2,0))," ")))</f>
        <v xml:space="preserve"> </v>
      </c>
      <c r="N108" s="70" t="str">
        <f>IF($L108=" "," ",(IF($M108=FALSE," ",(IF($M108&gt;0,INDEX('Bin Analysis'!$C$3:$S$10110,MATCH($L108,'Bin Analysis'!$L$3:$L$10110,0),MATCH(N$5,'Bin Analysis'!$C$2:$S$2,0))," ")))))</f>
        <v xml:space="preserve"> </v>
      </c>
      <c r="O108" s="70" t="str">
        <f>IF($L108=" "," ",(IF($M108=FALSE," ",(IF($M108&gt;0,INDEX('Bin Analysis'!$C$3:$S$10110,MATCH($L108,'Bin Analysis'!$L$3:$L$10110,0),MATCH(O$5,'Bin Analysis'!$C$2:$S$2,0))," ")))))</f>
        <v xml:space="preserve"> </v>
      </c>
      <c r="P108" s="70" t="str">
        <f>IF($L108=" "," ",(IF($M108=FALSE," ",(IF($M108&gt;0,INDEX('Bin Analysis'!$C$3:$S$10110,MATCH($L108,'Bin Analysis'!$L$3:$L$10110,0),MATCH(P$5,'Bin Analysis'!$C$2:$S$2,0))," ")))))</f>
        <v xml:space="preserve"> </v>
      </c>
      <c r="Q108" s="70" t="str">
        <f>IF($L108=" "," ",(IF($M108=FALSE," ",(IF($M108&gt;0,INDEX('Bin Analysis'!$C$3:$S$10110,MATCH($L108,'Bin Analysis'!$L$3:$L$10110,0),MATCH(Q$5,'Bin Analysis'!$C$2:$S$2,0))," ")))))</f>
        <v xml:space="preserve"> </v>
      </c>
      <c r="R108" s="70" t="str">
        <f>IF($L108=" "," ",(IF($M108=FALSE," ",(IF($M108&gt;0,INDEX('Bin Analysis'!$C$3:$S$10110,MATCH($L108,'Bin Analysis'!$L$3:$L$10110,0),MATCH(R$5,'Bin Analysis'!$C$2:$S$2,0))," ")))))</f>
        <v xml:space="preserve"> </v>
      </c>
      <c r="S108" s="70" t="str">
        <f>IF($L108=" "," ",(IF($M108=FALSE," ",(IF($M108&gt;0,INDEX('Bin Analysis'!$C$3:$S$10110,MATCH($L108,'Bin Analysis'!$L$3:$L$10110,0),MATCH(S$5,'Bin Analysis'!$C$2:$S$2,0))," ")))))</f>
        <v xml:space="preserve"> </v>
      </c>
      <c r="T108" s="70" t="str">
        <f>Assignments!K107</f>
        <v/>
      </c>
      <c r="U108" s="70" t="str">
        <f>Assignments!L107</f>
        <v/>
      </c>
      <c r="V108" s="76" t="str">
        <f>Assignments!V107</f>
        <v/>
      </c>
    </row>
    <row r="109" spans="2:22" x14ac:dyDescent="0.25">
      <c r="B109" s="52"/>
      <c r="E109" s="7"/>
      <c r="G109" s="40" t="str">
        <f>IFERROR('Data Transformation'!M107," ")</f>
        <v xml:space="preserve"> </v>
      </c>
      <c r="L109" s="68" t="str">
        <f t="shared" si="2"/>
        <v xml:space="preserve"> </v>
      </c>
      <c r="M109" s="69" t="str">
        <f>IF(L109=" "," ",(IF($L109&gt;0,INDEX('Bin Analysis'!$C$3:$S$10110,MATCH($L109,'Bin Analysis'!$L$3:$L$10110,0),MATCH(M$5,'Bin Analysis'!$C$2:$S$2,0))," ")))</f>
        <v xml:space="preserve"> </v>
      </c>
      <c r="N109" s="70" t="str">
        <f>IF($L109=" "," ",(IF($M109=FALSE," ",(IF($M109&gt;0,INDEX('Bin Analysis'!$C$3:$S$10110,MATCH($L109,'Bin Analysis'!$L$3:$L$10110,0),MATCH(N$5,'Bin Analysis'!$C$2:$S$2,0))," ")))))</f>
        <v xml:space="preserve"> </v>
      </c>
      <c r="O109" s="70" t="str">
        <f>IF($L109=" "," ",(IF($M109=FALSE," ",(IF($M109&gt;0,INDEX('Bin Analysis'!$C$3:$S$10110,MATCH($L109,'Bin Analysis'!$L$3:$L$10110,0),MATCH(O$5,'Bin Analysis'!$C$2:$S$2,0))," ")))))</f>
        <v xml:space="preserve"> </v>
      </c>
      <c r="P109" s="70" t="str">
        <f>IF($L109=" "," ",(IF($M109=FALSE," ",(IF($M109&gt;0,INDEX('Bin Analysis'!$C$3:$S$10110,MATCH($L109,'Bin Analysis'!$L$3:$L$10110,0),MATCH(P$5,'Bin Analysis'!$C$2:$S$2,0))," ")))))</f>
        <v xml:space="preserve"> </v>
      </c>
      <c r="Q109" s="70" t="str">
        <f>IF($L109=" "," ",(IF($M109=FALSE," ",(IF($M109&gt;0,INDEX('Bin Analysis'!$C$3:$S$10110,MATCH($L109,'Bin Analysis'!$L$3:$L$10110,0),MATCH(Q$5,'Bin Analysis'!$C$2:$S$2,0))," ")))))</f>
        <v xml:space="preserve"> </v>
      </c>
      <c r="R109" s="70" t="str">
        <f>IF($L109=" "," ",(IF($M109=FALSE," ",(IF($M109&gt;0,INDEX('Bin Analysis'!$C$3:$S$10110,MATCH($L109,'Bin Analysis'!$L$3:$L$10110,0),MATCH(R$5,'Bin Analysis'!$C$2:$S$2,0))," ")))))</f>
        <v xml:space="preserve"> </v>
      </c>
      <c r="S109" s="70" t="str">
        <f>IF($L109=" "," ",(IF($M109=FALSE," ",(IF($M109&gt;0,INDEX('Bin Analysis'!$C$3:$S$10110,MATCH($L109,'Bin Analysis'!$L$3:$L$10110,0),MATCH(S$5,'Bin Analysis'!$C$2:$S$2,0))," ")))))</f>
        <v xml:space="preserve"> </v>
      </c>
      <c r="T109" s="70" t="str">
        <f>Assignments!K108</f>
        <v/>
      </c>
      <c r="U109" s="70" t="str">
        <f>Assignments!L108</f>
        <v/>
      </c>
      <c r="V109" s="76" t="str">
        <f>Assignments!V108</f>
        <v/>
      </c>
    </row>
    <row r="110" spans="2:22" x14ac:dyDescent="0.25">
      <c r="B110" s="52"/>
      <c r="E110" s="7"/>
      <c r="G110" s="40" t="str">
        <f>IFERROR('Data Transformation'!M108," ")</f>
        <v xml:space="preserve"> </v>
      </c>
      <c r="L110" s="68" t="str">
        <f t="shared" si="2"/>
        <v xml:space="preserve"> </v>
      </c>
      <c r="M110" s="69" t="str">
        <f>IF(L110=" "," ",(IF($L110&gt;0,INDEX('Bin Analysis'!$C$3:$S$10110,MATCH($L110,'Bin Analysis'!$L$3:$L$10110,0),MATCH(M$5,'Bin Analysis'!$C$2:$S$2,0))," ")))</f>
        <v xml:space="preserve"> </v>
      </c>
      <c r="N110" s="70" t="str">
        <f>IF($L110=" "," ",(IF($M110=FALSE," ",(IF($M110&gt;0,INDEX('Bin Analysis'!$C$3:$S$10110,MATCH($L110,'Bin Analysis'!$L$3:$L$10110,0),MATCH(N$5,'Bin Analysis'!$C$2:$S$2,0))," ")))))</f>
        <v xml:space="preserve"> </v>
      </c>
      <c r="O110" s="70" t="str">
        <f>IF($L110=" "," ",(IF($M110=FALSE," ",(IF($M110&gt;0,INDEX('Bin Analysis'!$C$3:$S$10110,MATCH($L110,'Bin Analysis'!$L$3:$L$10110,0),MATCH(O$5,'Bin Analysis'!$C$2:$S$2,0))," ")))))</f>
        <v xml:space="preserve"> </v>
      </c>
      <c r="P110" s="70" t="str">
        <f>IF($L110=" "," ",(IF($M110=FALSE," ",(IF($M110&gt;0,INDEX('Bin Analysis'!$C$3:$S$10110,MATCH($L110,'Bin Analysis'!$L$3:$L$10110,0),MATCH(P$5,'Bin Analysis'!$C$2:$S$2,0))," ")))))</f>
        <v xml:space="preserve"> </v>
      </c>
      <c r="Q110" s="70" t="str">
        <f>IF($L110=" "," ",(IF($M110=FALSE," ",(IF($M110&gt;0,INDEX('Bin Analysis'!$C$3:$S$10110,MATCH($L110,'Bin Analysis'!$L$3:$L$10110,0),MATCH(Q$5,'Bin Analysis'!$C$2:$S$2,0))," ")))))</f>
        <v xml:space="preserve"> </v>
      </c>
      <c r="R110" s="70" t="str">
        <f>IF($L110=" "," ",(IF($M110=FALSE," ",(IF($M110&gt;0,INDEX('Bin Analysis'!$C$3:$S$10110,MATCH($L110,'Bin Analysis'!$L$3:$L$10110,0),MATCH(R$5,'Bin Analysis'!$C$2:$S$2,0))," ")))))</f>
        <v xml:space="preserve"> </v>
      </c>
      <c r="S110" s="70" t="str">
        <f>IF($L110=" "," ",(IF($M110=FALSE," ",(IF($M110&gt;0,INDEX('Bin Analysis'!$C$3:$S$10110,MATCH($L110,'Bin Analysis'!$L$3:$L$10110,0),MATCH(S$5,'Bin Analysis'!$C$2:$S$2,0))," ")))))</f>
        <v xml:space="preserve"> </v>
      </c>
      <c r="T110" s="70" t="str">
        <f>Assignments!K109</f>
        <v/>
      </c>
      <c r="U110" s="70" t="str">
        <f>Assignments!L109</f>
        <v/>
      </c>
      <c r="V110" s="76" t="str">
        <f>Assignments!V109</f>
        <v/>
      </c>
    </row>
    <row r="111" spans="2:22" x14ac:dyDescent="0.25">
      <c r="B111" s="52"/>
      <c r="E111" s="7"/>
      <c r="G111" s="40" t="str">
        <f>IFERROR('Data Transformation'!M109," ")</f>
        <v xml:space="preserve"> </v>
      </c>
      <c r="L111" s="68" t="str">
        <f t="shared" si="2"/>
        <v xml:space="preserve"> </v>
      </c>
      <c r="M111" s="69" t="str">
        <f>IF(L111=" "," ",(IF($L111&gt;0,INDEX('Bin Analysis'!$C$3:$S$10110,MATCH($L111,'Bin Analysis'!$L$3:$L$10110,0),MATCH(M$5,'Bin Analysis'!$C$2:$S$2,0))," ")))</f>
        <v xml:space="preserve"> </v>
      </c>
      <c r="N111" s="70" t="str">
        <f>IF($L111=" "," ",(IF($M111=FALSE," ",(IF($M111&gt;0,INDEX('Bin Analysis'!$C$3:$S$10110,MATCH($L111,'Bin Analysis'!$L$3:$L$10110,0),MATCH(N$5,'Bin Analysis'!$C$2:$S$2,0))," ")))))</f>
        <v xml:space="preserve"> </v>
      </c>
      <c r="O111" s="70" t="str">
        <f>IF($L111=" "," ",(IF($M111=FALSE," ",(IF($M111&gt;0,INDEX('Bin Analysis'!$C$3:$S$10110,MATCH($L111,'Bin Analysis'!$L$3:$L$10110,0),MATCH(O$5,'Bin Analysis'!$C$2:$S$2,0))," ")))))</f>
        <v xml:space="preserve"> </v>
      </c>
      <c r="P111" s="70" t="str">
        <f>IF($L111=" "," ",(IF($M111=FALSE," ",(IF($M111&gt;0,INDEX('Bin Analysis'!$C$3:$S$10110,MATCH($L111,'Bin Analysis'!$L$3:$L$10110,0),MATCH(P$5,'Bin Analysis'!$C$2:$S$2,0))," ")))))</f>
        <v xml:space="preserve"> </v>
      </c>
      <c r="Q111" s="70" t="str">
        <f>IF($L111=" "," ",(IF($M111=FALSE," ",(IF($M111&gt;0,INDEX('Bin Analysis'!$C$3:$S$10110,MATCH($L111,'Bin Analysis'!$L$3:$L$10110,0),MATCH(Q$5,'Bin Analysis'!$C$2:$S$2,0))," ")))))</f>
        <v xml:space="preserve"> </v>
      </c>
      <c r="R111" s="70" t="str">
        <f>IF($L111=" "," ",(IF($M111=FALSE," ",(IF($M111&gt;0,INDEX('Bin Analysis'!$C$3:$S$10110,MATCH($L111,'Bin Analysis'!$L$3:$L$10110,0),MATCH(R$5,'Bin Analysis'!$C$2:$S$2,0))," ")))))</f>
        <v xml:space="preserve"> </v>
      </c>
      <c r="S111" s="70" t="str">
        <f>IF($L111=" "," ",(IF($M111=FALSE," ",(IF($M111&gt;0,INDEX('Bin Analysis'!$C$3:$S$10110,MATCH($L111,'Bin Analysis'!$L$3:$L$10110,0),MATCH(S$5,'Bin Analysis'!$C$2:$S$2,0))," ")))))</f>
        <v xml:space="preserve"> </v>
      </c>
      <c r="T111" s="70" t="str">
        <f>Assignments!K110</f>
        <v/>
      </c>
      <c r="U111" s="70" t="str">
        <f>Assignments!L110</f>
        <v/>
      </c>
      <c r="V111" s="76" t="str">
        <f>Assignments!V110</f>
        <v/>
      </c>
    </row>
    <row r="112" spans="2:22" x14ac:dyDescent="0.25">
      <c r="B112" s="52"/>
      <c r="E112" s="7"/>
      <c r="G112" s="40" t="str">
        <f>IFERROR('Data Transformation'!M110," ")</f>
        <v xml:space="preserve"> </v>
      </c>
      <c r="L112" s="68" t="str">
        <f t="shared" si="2"/>
        <v xml:space="preserve"> </v>
      </c>
      <c r="M112" s="69" t="str">
        <f>IF(L112=" "," ",(IF($L112&gt;0,INDEX('Bin Analysis'!$C$3:$S$10110,MATCH($L112,'Bin Analysis'!$L$3:$L$10110,0),MATCH(M$5,'Bin Analysis'!$C$2:$S$2,0))," ")))</f>
        <v xml:space="preserve"> </v>
      </c>
      <c r="N112" s="70" t="str">
        <f>IF($L112=" "," ",(IF($M112=FALSE," ",(IF($M112&gt;0,INDEX('Bin Analysis'!$C$3:$S$10110,MATCH($L112,'Bin Analysis'!$L$3:$L$10110,0),MATCH(N$5,'Bin Analysis'!$C$2:$S$2,0))," ")))))</f>
        <v xml:space="preserve"> </v>
      </c>
      <c r="O112" s="70" t="str">
        <f>IF($L112=" "," ",(IF($M112=FALSE," ",(IF($M112&gt;0,INDEX('Bin Analysis'!$C$3:$S$10110,MATCH($L112,'Bin Analysis'!$L$3:$L$10110,0),MATCH(O$5,'Bin Analysis'!$C$2:$S$2,0))," ")))))</f>
        <v xml:space="preserve"> </v>
      </c>
      <c r="P112" s="70" t="str">
        <f>IF($L112=" "," ",(IF($M112=FALSE," ",(IF($M112&gt;0,INDEX('Bin Analysis'!$C$3:$S$10110,MATCH($L112,'Bin Analysis'!$L$3:$L$10110,0),MATCH(P$5,'Bin Analysis'!$C$2:$S$2,0))," ")))))</f>
        <v xml:space="preserve"> </v>
      </c>
      <c r="Q112" s="70" t="str">
        <f>IF($L112=" "," ",(IF($M112=FALSE," ",(IF($M112&gt;0,INDEX('Bin Analysis'!$C$3:$S$10110,MATCH($L112,'Bin Analysis'!$L$3:$L$10110,0),MATCH(Q$5,'Bin Analysis'!$C$2:$S$2,0))," ")))))</f>
        <v xml:space="preserve"> </v>
      </c>
      <c r="R112" s="70" t="str">
        <f>IF($L112=" "," ",(IF($M112=FALSE," ",(IF($M112&gt;0,INDEX('Bin Analysis'!$C$3:$S$10110,MATCH($L112,'Bin Analysis'!$L$3:$L$10110,0),MATCH(R$5,'Bin Analysis'!$C$2:$S$2,0))," ")))))</f>
        <v xml:space="preserve"> </v>
      </c>
      <c r="S112" s="70" t="str">
        <f>IF($L112=" "," ",(IF($M112=FALSE," ",(IF($M112&gt;0,INDEX('Bin Analysis'!$C$3:$S$10110,MATCH($L112,'Bin Analysis'!$L$3:$L$10110,0),MATCH(S$5,'Bin Analysis'!$C$2:$S$2,0))," ")))))</f>
        <v xml:space="preserve"> </v>
      </c>
      <c r="T112" s="70" t="str">
        <f>Assignments!K111</f>
        <v/>
      </c>
      <c r="U112" s="70" t="str">
        <f>Assignments!L111</f>
        <v/>
      </c>
      <c r="V112" s="76" t="str">
        <f>Assignments!V111</f>
        <v/>
      </c>
    </row>
    <row r="113" spans="2:22" x14ac:dyDescent="0.25">
      <c r="B113" s="52"/>
      <c r="E113" s="7"/>
      <c r="G113" s="40" t="str">
        <f>IFERROR('Data Transformation'!M111," ")</f>
        <v xml:space="preserve"> </v>
      </c>
      <c r="L113" s="68" t="str">
        <f t="shared" si="2"/>
        <v xml:space="preserve"> </v>
      </c>
      <c r="M113" s="69" t="str">
        <f>IF(L113=" "," ",(IF($L113&gt;0,INDEX('Bin Analysis'!$C$3:$S$10110,MATCH($L113,'Bin Analysis'!$L$3:$L$10110,0),MATCH(M$5,'Bin Analysis'!$C$2:$S$2,0))," ")))</f>
        <v xml:space="preserve"> </v>
      </c>
      <c r="N113" s="70" t="str">
        <f>IF($L113=" "," ",(IF($M113=FALSE," ",(IF($M113&gt;0,INDEX('Bin Analysis'!$C$3:$S$10110,MATCH($L113,'Bin Analysis'!$L$3:$L$10110,0),MATCH(N$5,'Bin Analysis'!$C$2:$S$2,0))," ")))))</f>
        <v xml:space="preserve"> </v>
      </c>
      <c r="O113" s="70" t="str">
        <f>IF($L113=" "," ",(IF($M113=FALSE," ",(IF($M113&gt;0,INDEX('Bin Analysis'!$C$3:$S$10110,MATCH($L113,'Bin Analysis'!$L$3:$L$10110,0),MATCH(O$5,'Bin Analysis'!$C$2:$S$2,0))," ")))))</f>
        <v xml:space="preserve"> </v>
      </c>
      <c r="P113" s="70" t="str">
        <f>IF($L113=" "," ",(IF($M113=FALSE," ",(IF($M113&gt;0,INDEX('Bin Analysis'!$C$3:$S$10110,MATCH($L113,'Bin Analysis'!$L$3:$L$10110,0),MATCH(P$5,'Bin Analysis'!$C$2:$S$2,0))," ")))))</f>
        <v xml:space="preserve"> </v>
      </c>
      <c r="Q113" s="70" t="str">
        <f>IF($L113=" "," ",(IF($M113=FALSE," ",(IF($M113&gt;0,INDEX('Bin Analysis'!$C$3:$S$10110,MATCH($L113,'Bin Analysis'!$L$3:$L$10110,0),MATCH(Q$5,'Bin Analysis'!$C$2:$S$2,0))," ")))))</f>
        <v xml:space="preserve"> </v>
      </c>
      <c r="R113" s="70" t="str">
        <f>IF($L113=" "," ",(IF($M113=FALSE," ",(IF($M113&gt;0,INDEX('Bin Analysis'!$C$3:$S$10110,MATCH($L113,'Bin Analysis'!$L$3:$L$10110,0),MATCH(R$5,'Bin Analysis'!$C$2:$S$2,0))," ")))))</f>
        <v xml:space="preserve"> </v>
      </c>
      <c r="S113" s="70" t="str">
        <f>IF($L113=" "," ",(IF($M113=FALSE," ",(IF($M113&gt;0,INDEX('Bin Analysis'!$C$3:$S$10110,MATCH($L113,'Bin Analysis'!$L$3:$L$10110,0),MATCH(S$5,'Bin Analysis'!$C$2:$S$2,0))," ")))))</f>
        <v xml:space="preserve"> </v>
      </c>
      <c r="T113" s="70" t="str">
        <f>Assignments!K112</f>
        <v/>
      </c>
      <c r="U113" s="70" t="str">
        <f>Assignments!L112</f>
        <v/>
      </c>
      <c r="V113" s="76" t="str">
        <f>Assignments!V112</f>
        <v/>
      </c>
    </row>
    <row r="114" spans="2:22" x14ac:dyDescent="0.25">
      <c r="B114" s="52"/>
      <c r="E114" s="7"/>
      <c r="G114" s="40" t="str">
        <f>IFERROR('Data Transformation'!M112," ")</f>
        <v xml:space="preserve"> </v>
      </c>
      <c r="L114" s="68" t="str">
        <f t="shared" si="2"/>
        <v xml:space="preserve"> </v>
      </c>
      <c r="M114" s="69" t="str">
        <f>IF(L114=" "," ",(IF($L114&gt;0,INDEX('Bin Analysis'!$C$3:$S$10110,MATCH($L114,'Bin Analysis'!$L$3:$L$10110,0),MATCH(M$5,'Bin Analysis'!$C$2:$S$2,0))," ")))</f>
        <v xml:space="preserve"> </v>
      </c>
      <c r="N114" s="70" t="str">
        <f>IF($L114=" "," ",(IF($M114=FALSE," ",(IF($M114&gt;0,INDEX('Bin Analysis'!$C$3:$S$10110,MATCH($L114,'Bin Analysis'!$L$3:$L$10110,0),MATCH(N$5,'Bin Analysis'!$C$2:$S$2,0))," ")))))</f>
        <v xml:space="preserve"> </v>
      </c>
      <c r="O114" s="70" t="str">
        <f>IF($L114=" "," ",(IF($M114=FALSE," ",(IF($M114&gt;0,INDEX('Bin Analysis'!$C$3:$S$10110,MATCH($L114,'Bin Analysis'!$L$3:$L$10110,0),MATCH(O$5,'Bin Analysis'!$C$2:$S$2,0))," ")))))</f>
        <v xml:space="preserve"> </v>
      </c>
      <c r="P114" s="70" t="str">
        <f>IF($L114=" "," ",(IF($M114=FALSE," ",(IF($M114&gt;0,INDEX('Bin Analysis'!$C$3:$S$10110,MATCH($L114,'Bin Analysis'!$L$3:$L$10110,0),MATCH(P$5,'Bin Analysis'!$C$2:$S$2,0))," ")))))</f>
        <v xml:space="preserve"> </v>
      </c>
      <c r="Q114" s="70" t="str">
        <f>IF($L114=" "," ",(IF($M114=FALSE," ",(IF($M114&gt;0,INDEX('Bin Analysis'!$C$3:$S$10110,MATCH($L114,'Bin Analysis'!$L$3:$L$10110,0),MATCH(Q$5,'Bin Analysis'!$C$2:$S$2,0))," ")))))</f>
        <v xml:space="preserve"> </v>
      </c>
      <c r="R114" s="70" t="str">
        <f>IF($L114=" "," ",(IF($M114=FALSE," ",(IF($M114&gt;0,INDEX('Bin Analysis'!$C$3:$S$10110,MATCH($L114,'Bin Analysis'!$L$3:$L$10110,0),MATCH(R$5,'Bin Analysis'!$C$2:$S$2,0))," ")))))</f>
        <v xml:space="preserve"> </v>
      </c>
      <c r="S114" s="70" t="str">
        <f>IF($L114=" "," ",(IF($M114=FALSE," ",(IF($M114&gt;0,INDEX('Bin Analysis'!$C$3:$S$10110,MATCH($L114,'Bin Analysis'!$L$3:$L$10110,0),MATCH(S$5,'Bin Analysis'!$C$2:$S$2,0))," ")))))</f>
        <v xml:space="preserve"> </v>
      </c>
      <c r="T114" s="70" t="str">
        <f>Assignments!K113</f>
        <v/>
      </c>
      <c r="U114" s="70" t="str">
        <f>Assignments!L113</f>
        <v/>
      </c>
      <c r="V114" s="76" t="str">
        <f>Assignments!V113</f>
        <v/>
      </c>
    </row>
    <row r="115" spans="2:22" x14ac:dyDescent="0.25">
      <c r="B115" s="52"/>
      <c r="E115" s="7"/>
      <c r="G115" s="40" t="str">
        <f>IFERROR('Data Transformation'!M113," ")</f>
        <v xml:space="preserve"> </v>
      </c>
      <c r="L115" s="68" t="str">
        <f t="shared" si="2"/>
        <v xml:space="preserve"> </v>
      </c>
      <c r="M115" s="69" t="str">
        <f>IF(L115=" "," ",(IF($L115&gt;0,INDEX('Bin Analysis'!$C$3:$S$10110,MATCH($L115,'Bin Analysis'!$L$3:$L$10110,0),MATCH(M$5,'Bin Analysis'!$C$2:$S$2,0))," ")))</f>
        <v xml:space="preserve"> </v>
      </c>
      <c r="N115" s="70" t="str">
        <f>IF($L115=" "," ",(IF($M115=FALSE," ",(IF($M115&gt;0,INDEX('Bin Analysis'!$C$3:$S$10110,MATCH($L115,'Bin Analysis'!$L$3:$L$10110,0),MATCH(N$5,'Bin Analysis'!$C$2:$S$2,0))," ")))))</f>
        <v xml:space="preserve"> </v>
      </c>
      <c r="O115" s="70" t="str">
        <f>IF($L115=" "," ",(IF($M115=FALSE," ",(IF($M115&gt;0,INDEX('Bin Analysis'!$C$3:$S$10110,MATCH($L115,'Bin Analysis'!$L$3:$L$10110,0),MATCH(O$5,'Bin Analysis'!$C$2:$S$2,0))," ")))))</f>
        <v xml:space="preserve"> </v>
      </c>
      <c r="P115" s="70" t="str">
        <f>IF($L115=" "," ",(IF($M115=FALSE," ",(IF($M115&gt;0,INDEX('Bin Analysis'!$C$3:$S$10110,MATCH($L115,'Bin Analysis'!$L$3:$L$10110,0),MATCH(P$5,'Bin Analysis'!$C$2:$S$2,0))," ")))))</f>
        <v xml:space="preserve"> </v>
      </c>
      <c r="Q115" s="70" t="str">
        <f>IF($L115=" "," ",(IF($M115=FALSE," ",(IF($M115&gt;0,INDEX('Bin Analysis'!$C$3:$S$10110,MATCH($L115,'Bin Analysis'!$L$3:$L$10110,0),MATCH(Q$5,'Bin Analysis'!$C$2:$S$2,0))," ")))))</f>
        <v xml:space="preserve"> </v>
      </c>
      <c r="R115" s="70" t="str">
        <f>IF($L115=" "," ",(IF($M115=FALSE," ",(IF($M115&gt;0,INDEX('Bin Analysis'!$C$3:$S$10110,MATCH($L115,'Bin Analysis'!$L$3:$L$10110,0),MATCH(R$5,'Bin Analysis'!$C$2:$S$2,0))," ")))))</f>
        <v xml:space="preserve"> </v>
      </c>
      <c r="S115" s="70" t="str">
        <f>IF($L115=" "," ",(IF($M115=FALSE," ",(IF($M115&gt;0,INDEX('Bin Analysis'!$C$3:$S$10110,MATCH($L115,'Bin Analysis'!$L$3:$L$10110,0),MATCH(S$5,'Bin Analysis'!$C$2:$S$2,0))," ")))))</f>
        <v xml:space="preserve"> </v>
      </c>
      <c r="T115" s="70" t="str">
        <f>Assignments!K114</f>
        <v/>
      </c>
      <c r="U115" s="70" t="str">
        <f>Assignments!L114</f>
        <v/>
      </c>
      <c r="V115" s="76" t="str">
        <f>Assignments!V114</f>
        <v/>
      </c>
    </row>
    <row r="116" spans="2:22" x14ac:dyDescent="0.25">
      <c r="B116" s="52"/>
      <c r="E116" s="7"/>
      <c r="G116" s="40" t="str">
        <f>IFERROR('Data Transformation'!M114," ")</f>
        <v xml:space="preserve"> </v>
      </c>
      <c r="L116" s="68" t="str">
        <f t="shared" si="2"/>
        <v xml:space="preserve"> </v>
      </c>
      <c r="M116" s="69" t="str">
        <f>IF(L116=" "," ",(IF($L116&gt;0,INDEX('Bin Analysis'!$C$3:$S$10110,MATCH($L116,'Bin Analysis'!$L$3:$L$10110,0),MATCH(M$5,'Bin Analysis'!$C$2:$S$2,0))," ")))</f>
        <v xml:space="preserve"> </v>
      </c>
      <c r="N116" s="70" t="str">
        <f>IF($L116=" "," ",(IF($M116=FALSE," ",(IF($M116&gt;0,INDEX('Bin Analysis'!$C$3:$S$10110,MATCH($L116,'Bin Analysis'!$L$3:$L$10110,0),MATCH(N$5,'Bin Analysis'!$C$2:$S$2,0))," ")))))</f>
        <v xml:space="preserve"> </v>
      </c>
      <c r="O116" s="70" t="str">
        <f>IF($L116=" "," ",(IF($M116=FALSE," ",(IF($M116&gt;0,INDEX('Bin Analysis'!$C$3:$S$10110,MATCH($L116,'Bin Analysis'!$L$3:$L$10110,0),MATCH(O$5,'Bin Analysis'!$C$2:$S$2,0))," ")))))</f>
        <v xml:space="preserve"> </v>
      </c>
      <c r="P116" s="70" t="str">
        <f>IF($L116=" "," ",(IF($M116=FALSE," ",(IF($M116&gt;0,INDEX('Bin Analysis'!$C$3:$S$10110,MATCH($L116,'Bin Analysis'!$L$3:$L$10110,0),MATCH(P$5,'Bin Analysis'!$C$2:$S$2,0))," ")))))</f>
        <v xml:space="preserve"> </v>
      </c>
      <c r="Q116" s="70" t="str">
        <f>IF($L116=" "," ",(IF($M116=FALSE," ",(IF($M116&gt;0,INDEX('Bin Analysis'!$C$3:$S$10110,MATCH($L116,'Bin Analysis'!$L$3:$L$10110,0),MATCH(Q$5,'Bin Analysis'!$C$2:$S$2,0))," ")))))</f>
        <v xml:space="preserve"> </v>
      </c>
      <c r="R116" s="70" t="str">
        <f>IF($L116=" "," ",(IF($M116=FALSE," ",(IF($M116&gt;0,INDEX('Bin Analysis'!$C$3:$S$10110,MATCH($L116,'Bin Analysis'!$L$3:$L$10110,0),MATCH(R$5,'Bin Analysis'!$C$2:$S$2,0))," ")))))</f>
        <v xml:space="preserve"> </v>
      </c>
      <c r="S116" s="70" t="str">
        <f>IF($L116=" "," ",(IF($M116=FALSE," ",(IF($M116&gt;0,INDEX('Bin Analysis'!$C$3:$S$10110,MATCH($L116,'Bin Analysis'!$L$3:$L$10110,0),MATCH(S$5,'Bin Analysis'!$C$2:$S$2,0))," ")))))</f>
        <v xml:space="preserve"> </v>
      </c>
      <c r="T116" s="70" t="str">
        <f>Assignments!K115</f>
        <v/>
      </c>
      <c r="U116" s="70" t="str">
        <f>Assignments!L115</f>
        <v/>
      </c>
      <c r="V116" s="76" t="str">
        <f>Assignments!V115</f>
        <v/>
      </c>
    </row>
    <row r="117" spans="2:22" x14ac:dyDescent="0.25">
      <c r="B117" s="52"/>
      <c r="E117" s="7"/>
      <c r="G117" s="40" t="str">
        <f>IFERROR('Data Transformation'!M115," ")</f>
        <v xml:space="preserve"> </v>
      </c>
      <c r="L117" s="68" t="str">
        <f t="shared" si="2"/>
        <v xml:space="preserve"> </v>
      </c>
      <c r="M117" s="69" t="str">
        <f>IF(L117=" "," ",(IF($L117&gt;0,INDEX('Bin Analysis'!$C$3:$S$10110,MATCH($L117,'Bin Analysis'!$L$3:$L$10110,0),MATCH(M$5,'Bin Analysis'!$C$2:$S$2,0))," ")))</f>
        <v xml:space="preserve"> </v>
      </c>
      <c r="N117" s="70" t="str">
        <f>IF($L117=" "," ",(IF($M117=FALSE," ",(IF($M117&gt;0,INDEX('Bin Analysis'!$C$3:$S$10110,MATCH($L117,'Bin Analysis'!$L$3:$L$10110,0),MATCH(N$5,'Bin Analysis'!$C$2:$S$2,0))," ")))))</f>
        <v xml:space="preserve"> </v>
      </c>
      <c r="O117" s="70" t="str">
        <f>IF($L117=" "," ",(IF($M117=FALSE," ",(IF($M117&gt;0,INDEX('Bin Analysis'!$C$3:$S$10110,MATCH($L117,'Bin Analysis'!$L$3:$L$10110,0),MATCH(O$5,'Bin Analysis'!$C$2:$S$2,0))," ")))))</f>
        <v xml:space="preserve"> </v>
      </c>
      <c r="P117" s="70" t="str">
        <f>IF($L117=" "," ",(IF($M117=FALSE," ",(IF($M117&gt;0,INDEX('Bin Analysis'!$C$3:$S$10110,MATCH($L117,'Bin Analysis'!$L$3:$L$10110,0),MATCH(P$5,'Bin Analysis'!$C$2:$S$2,0))," ")))))</f>
        <v xml:space="preserve"> </v>
      </c>
      <c r="Q117" s="70" t="str">
        <f>IF($L117=" "," ",(IF($M117=FALSE," ",(IF($M117&gt;0,INDEX('Bin Analysis'!$C$3:$S$10110,MATCH($L117,'Bin Analysis'!$L$3:$L$10110,0),MATCH(Q$5,'Bin Analysis'!$C$2:$S$2,0))," ")))))</f>
        <v xml:space="preserve"> </v>
      </c>
      <c r="R117" s="70" t="str">
        <f>IF($L117=" "," ",(IF($M117=FALSE," ",(IF($M117&gt;0,INDEX('Bin Analysis'!$C$3:$S$10110,MATCH($L117,'Bin Analysis'!$L$3:$L$10110,0),MATCH(R$5,'Bin Analysis'!$C$2:$S$2,0))," ")))))</f>
        <v xml:space="preserve"> </v>
      </c>
      <c r="S117" s="70" t="str">
        <f>IF($L117=" "," ",(IF($M117=FALSE," ",(IF($M117&gt;0,INDEX('Bin Analysis'!$C$3:$S$10110,MATCH($L117,'Bin Analysis'!$L$3:$L$10110,0),MATCH(S$5,'Bin Analysis'!$C$2:$S$2,0))," ")))))</f>
        <v xml:space="preserve"> </v>
      </c>
      <c r="T117" s="70" t="str">
        <f>Assignments!K116</f>
        <v/>
      </c>
      <c r="U117" s="70" t="str">
        <f>Assignments!L116</f>
        <v/>
      </c>
      <c r="V117" s="76" t="str">
        <f>Assignments!V116</f>
        <v/>
      </c>
    </row>
    <row r="118" spans="2:22" x14ac:dyDescent="0.25">
      <c r="B118" s="52"/>
      <c r="E118" s="7"/>
      <c r="G118" s="40" t="str">
        <f>IFERROR('Data Transformation'!M116," ")</f>
        <v xml:space="preserve"> </v>
      </c>
      <c r="L118" s="68" t="str">
        <f t="shared" si="2"/>
        <v xml:space="preserve"> </v>
      </c>
      <c r="M118" s="69" t="str">
        <f>IF(L118=" "," ",(IF($L118&gt;0,INDEX('Bin Analysis'!$C$3:$S$10110,MATCH($L118,'Bin Analysis'!$L$3:$L$10110,0),MATCH(M$5,'Bin Analysis'!$C$2:$S$2,0))," ")))</f>
        <v xml:space="preserve"> </v>
      </c>
      <c r="N118" s="70" t="str">
        <f>IF($L118=" "," ",(IF($M118=FALSE," ",(IF($M118&gt;0,INDEX('Bin Analysis'!$C$3:$S$10110,MATCH($L118,'Bin Analysis'!$L$3:$L$10110,0),MATCH(N$5,'Bin Analysis'!$C$2:$S$2,0))," ")))))</f>
        <v xml:space="preserve"> </v>
      </c>
      <c r="O118" s="70" t="str">
        <f>IF($L118=" "," ",(IF($M118=FALSE," ",(IF($M118&gt;0,INDEX('Bin Analysis'!$C$3:$S$10110,MATCH($L118,'Bin Analysis'!$L$3:$L$10110,0),MATCH(O$5,'Bin Analysis'!$C$2:$S$2,0))," ")))))</f>
        <v xml:space="preserve"> </v>
      </c>
      <c r="P118" s="70" t="str">
        <f>IF($L118=" "," ",(IF($M118=FALSE," ",(IF($M118&gt;0,INDEX('Bin Analysis'!$C$3:$S$10110,MATCH($L118,'Bin Analysis'!$L$3:$L$10110,0),MATCH(P$5,'Bin Analysis'!$C$2:$S$2,0))," ")))))</f>
        <v xml:space="preserve"> </v>
      </c>
      <c r="Q118" s="70" t="str">
        <f>IF($L118=" "," ",(IF($M118=FALSE," ",(IF($M118&gt;0,INDEX('Bin Analysis'!$C$3:$S$10110,MATCH($L118,'Bin Analysis'!$L$3:$L$10110,0),MATCH(Q$5,'Bin Analysis'!$C$2:$S$2,0))," ")))))</f>
        <v xml:space="preserve"> </v>
      </c>
      <c r="R118" s="70" t="str">
        <f>IF($L118=" "," ",(IF($M118=FALSE," ",(IF($M118&gt;0,INDEX('Bin Analysis'!$C$3:$S$10110,MATCH($L118,'Bin Analysis'!$L$3:$L$10110,0),MATCH(R$5,'Bin Analysis'!$C$2:$S$2,0))," ")))))</f>
        <v xml:space="preserve"> </v>
      </c>
      <c r="S118" s="70" t="str">
        <f>IF($L118=" "," ",(IF($M118=FALSE," ",(IF($M118&gt;0,INDEX('Bin Analysis'!$C$3:$S$10110,MATCH($L118,'Bin Analysis'!$L$3:$L$10110,0),MATCH(S$5,'Bin Analysis'!$C$2:$S$2,0))," ")))))</f>
        <v xml:space="preserve"> </v>
      </c>
      <c r="T118" s="70" t="str">
        <f>Assignments!K117</f>
        <v/>
      </c>
      <c r="U118" s="70" t="str">
        <f>Assignments!L117</f>
        <v/>
      </c>
      <c r="V118" s="76" t="str">
        <f>Assignments!V117</f>
        <v/>
      </c>
    </row>
    <row r="119" spans="2:22" x14ac:dyDescent="0.25">
      <c r="B119" s="52"/>
      <c r="E119" s="7"/>
      <c r="G119" s="40" t="str">
        <f>IFERROR('Data Transformation'!M117," ")</f>
        <v xml:space="preserve"> </v>
      </c>
      <c r="L119" s="68" t="str">
        <f t="shared" si="2"/>
        <v xml:space="preserve"> </v>
      </c>
      <c r="M119" s="69" t="str">
        <f>IF(L119=" "," ",(IF($L119&gt;0,INDEX('Bin Analysis'!$C$3:$S$10110,MATCH($L119,'Bin Analysis'!$L$3:$L$10110,0),MATCH(M$5,'Bin Analysis'!$C$2:$S$2,0))," ")))</f>
        <v xml:space="preserve"> </v>
      </c>
      <c r="N119" s="70" t="str">
        <f>IF($L119=" "," ",(IF($M119=FALSE," ",(IF($M119&gt;0,INDEX('Bin Analysis'!$C$3:$S$10110,MATCH($L119,'Bin Analysis'!$L$3:$L$10110,0),MATCH(N$5,'Bin Analysis'!$C$2:$S$2,0))," ")))))</f>
        <v xml:space="preserve"> </v>
      </c>
      <c r="O119" s="70" t="str">
        <f>IF($L119=" "," ",(IF($M119=FALSE," ",(IF($M119&gt;0,INDEX('Bin Analysis'!$C$3:$S$10110,MATCH($L119,'Bin Analysis'!$L$3:$L$10110,0),MATCH(O$5,'Bin Analysis'!$C$2:$S$2,0))," ")))))</f>
        <v xml:space="preserve"> </v>
      </c>
      <c r="P119" s="70" t="str">
        <f>IF($L119=" "," ",(IF($M119=FALSE," ",(IF($M119&gt;0,INDEX('Bin Analysis'!$C$3:$S$10110,MATCH($L119,'Bin Analysis'!$L$3:$L$10110,0),MATCH(P$5,'Bin Analysis'!$C$2:$S$2,0))," ")))))</f>
        <v xml:space="preserve"> </v>
      </c>
      <c r="Q119" s="70" t="str">
        <f>IF($L119=" "," ",(IF($M119=FALSE," ",(IF($M119&gt;0,INDEX('Bin Analysis'!$C$3:$S$10110,MATCH($L119,'Bin Analysis'!$L$3:$L$10110,0),MATCH(Q$5,'Bin Analysis'!$C$2:$S$2,0))," ")))))</f>
        <v xml:space="preserve"> </v>
      </c>
      <c r="R119" s="70" t="str">
        <f>IF($L119=" "," ",(IF($M119=FALSE," ",(IF($M119&gt;0,INDEX('Bin Analysis'!$C$3:$S$10110,MATCH($L119,'Bin Analysis'!$L$3:$L$10110,0),MATCH(R$5,'Bin Analysis'!$C$2:$S$2,0))," ")))))</f>
        <v xml:space="preserve"> </v>
      </c>
      <c r="S119" s="70" t="str">
        <f>IF($L119=" "," ",(IF($M119=FALSE," ",(IF($M119&gt;0,INDEX('Bin Analysis'!$C$3:$S$10110,MATCH($L119,'Bin Analysis'!$L$3:$L$10110,0),MATCH(S$5,'Bin Analysis'!$C$2:$S$2,0))," ")))))</f>
        <v xml:space="preserve"> </v>
      </c>
      <c r="T119" s="70" t="str">
        <f>Assignments!K118</f>
        <v/>
      </c>
      <c r="U119" s="70" t="str">
        <f>Assignments!L118</f>
        <v/>
      </c>
      <c r="V119" s="76" t="str">
        <f>Assignments!V118</f>
        <v/>
      </c>
    </row>
    <row r="120" spans="2:22" x14ac:dyDescent="0.25">
      <c r="B120" s="52"/>
      <c r="E120" s="7"/>
      <c r="G120" s="40" t="str">
        <f>IFERROR('Data Transformation'!M118," ")</f>
        <v xml:space="preserve"> </v>
      </c>
      <c r="L120" s="68" t="str">
        <f t="shared" si="2"/>
        <v xml:space="preserve"> </v>
      </c>
      <c r="M120" s="69" t="str">
        <f>IF(L120=" "," ",(IF($L120&gt;0,INDEX('Bin Analysis'!$C$3:$S$10110,MATCH($L120,'Bin Analysis'!$L$3:$L$10110,0),MATCH(M$5,'Bin Analysis'!$C$2:$S$2,0))," ")))</f>
        <v xml:space="preserve"> </v>
      </c>
      <c r="N120" s="70" t="str">
        <f>IF($L120=" "," ",(IF($M120=FALSE," ",(IF($M120&gt;0,INDEX('Bin Analysis'!$C$3:$S$10110,MATCH($L120,'Bin Analysis'!$L$3:$L$10110,0),MATCH(N$5,'Bin Analysis'!$C$2:$S$2,0))," ")))))</f>
        <v xml:space="preserve"> </v>
      </c>
      <c r="O120" s="70" t="str">
        <f>IF($L120=" "," ",(IF($M120=FALSE," ",(IF($M120&gt;0,INDEX('Bin Analysis'!$C$3:$S$10110,MATCH($L120,'Bin Analysis'!$L$3:$L$10110,0),MATCH(O$5,'Bin Analysis'!$C$2:$S$2,0))," ")))))</f>
        <v xml:space="preserve"> </v>
      </c>
      <c r="P120" s="70" t="str">
        <f>IF($L120=" "," ",(IF($M120=FALSE," ",(IF($M120&gt;0,INDEX('Bin Analysis'!$C$3:$S$10110,MATCH($L120,'Bin Analysis'!$L$3:$L$10110,0),MATCH(P$5,'Bin Analysis'!$C$2:$S$2,0))," ")))))</f>
        <v xml:space="preserve"> </v>
      </c>
      <c r="Q120" s="70" t="str">
        <f>IF($L120=" "," ",(IF($M120=FALSE," ",(IF($M120&gt;0,INDEX('Bin Analysis'!$C$3:$S$10110,MATCH($L120,'Bin Analysis'!$L$3:$L$10110,0),MATCH(Q$5,'Bin Analysis'!$C$2:$S$2,0))," ")))))</f>
        <v xml:space="preserve"> </v>
      </c>
      <c r="R120" s="70" t="str">
        <f>IF($L120=" "," ",(IF($M120=FALSE," ",(IF($M120&gt;0,INDEX('Bin Analysis'!$C$3:$S$10110,MATCH($L120,'Bin Analysis'!$L$3:$L$10110,0),MATCH(R$5,'Bin Analysis'!$C$2:$S$2,0))," ")))))</f>
        <v xml:space="preserve"> </v>
      </c>
      <c r="S120" s="70" t="str">
        <f>IF($L120=" "," ",(IF($M120=FALSE," ",(IF($M120&gt;0,INDEX('Bin Analysis'!$C$3:$S$10110,MATCH($L120,'Bin Analysis'!$L$3:$L$10110,0),MATCH(S$5,'Bin Analysis'!$C$2:$S$2,0))," ")))))</f>
        <v xml:space="preserve"> </v>
      </c>
      <c r="T120" s="70" t="str">
        <f>Assignments!K119</f>
        <v/>
      </c>
      <c r="U120" s="70" t="str">
        <f>Assignments!L119</f>
        <v/>
      </c>
      <c r="V120" s="76" t="str">
        <f>Assignments!V119</f>
        <v/>
      </c>
    </row>
    <row r="121" spans="2:22" x14ac:dyDescent="0.25">
      <c r="B121" s="52"/>
      <c r="E121" s="7"/>
      <c r="G121" s="40" t="str">
        <f>IFERROR('Data Transformation'!M119," ")</f>
        <v xml:space="preserve"> </v>
      </c>
      <c r="L121" s="68" t="str">
        <f t="shared" si="2"/>
        <v xml:space="preserve"> </v>
      </c>
      <c r="M121" s="69" t="str">
        <f>IF(L121=" "," ",(IF($L121&gt;0,INDEX('Bin Analysis'!$C$3:$S$10110,MATCH($L121,'Bin Analysis'!$L$3:$L$10110,0),MATCH(M$5,'Bin Analysis'!$C$2:$S$2,0))," ")))</f>
        <v xml:space="preserve"> </v>
      </c>
      <c r="N121" s="70" t="str">
        <f>IF($L121=" "," ",(IF($M121=FALSE," ",(IF($M121&gt;0,INDEX('Bin Analysis'!$C$3:$S$10110,MATCH($L121,'Bin Analysis'!$L$3:$L$10110,0),MATCH(N$5,'Bin Analysis'!$C$2:$S$2,0))," ")))))</f>
        <v xml:space="preserve"> </v>
      </c>
      <c r="O121" s="70" t="str">
        <f>IF($L121=" "," ",(IF($M121=FALSE," ",(IF($M121&gt;0,INDEX('Bin Analysis'!$C$3:$S$10110,MATCH($L121,'Bin Analysis'!$L$3:$L$10110,0),MATCH(O$5,'Bin Analysis'!$C$2:$S$2,0))," ")))))</f>
        <v xml:space="preserve"> </v>
      </c>
      <c r="P121" s="70" t="str">
        <f>IF($L121=" "," ",(IF($M121=FALSE," ",(IF($M121&gt;0,INDEX('Bin Analysis'!$C$3:$S$10110,MATCH($L121,'Bin Analysis'!$L$3:$L$10110,0),MATCH(P$5,'Bin Analysis'!$C$2:$S$2,0))," ")))))</f>
        <v xml:space="preserve"> </v>
      </c>
      <c r="Q121" s="70" t="str">
        <f>IF($L121=" "," ",(IF($M121=FALSE," ",(IF($M121&gt;0,INDEX('Bin Analysis'!$C$3:$S$10110,MATCH($L121,'Bin Analysis'!$L$3:$L$10110,0),MATCH(Q$5,'Bin Analysis'!$C$2:$S$2,0))," ")))))</f>
        <v xml:space="preserve"> </v>
      </c>
      <c r="R121" s="70" t="str">
        <f>IF($L121=" "," ",(IF($M121=FALSE," ",(IF($M121&gt;0,INDEX('Bin Analysis'!$C$3:$S$10110,MATCH($L121,'Bin Analysis'!$L$3:$L$10110,0),MATCH(R$5,'Bin Analysis'!$C$2:$S$2,0))," ")))))</f>
        <v xml:space="preserve"> </v>
      </c>
      <c r="S121" s="70" t="str">
        <f>IF($L121=" "," ",(IF($M121=FALSE," ",(IF($M121&gt;0,INDEX('Bin Analysis'!$C$3:$S$10110,MATCH($L121,'Bin Analysis'!$L$3:$L$10110,0),MATCH(S$5,'Bin Analysis'!$C$2:$S$2,0))," ")))))</f>
        <v xml:space="preserve"> </v>
      </c>
      <c r="T121" s="70" t="str">
        <f>Assignments!K120</f>
        <v/>
      </c>
      <c r="U121" s="70" t="str">
        <f>Assignments!L120</f>
        <v/>
      </c>
      <c r="V121" s="76" t="str">
        <f>Assignments!V120</f>
        <v/>
      </c>
    </row>
    <row r="122" spans="2:22" x14ac:dyDescent="0.25">
      <c r="B122" s="52"/>
      <c r="E122" s="7"/>
      <c r="G122" s="40" t="str">
        <f>IFERROR('Data Transformation'!M120," ")</f>
        <v xml:space="preserve"> </v>
      </c>
      <c r="L122" s="68" t="str">
        <f t="shared" si="2"/>
        <v xml:space="preserve"> </v>
      </c>
      <c r="M122" s="69" t="str">
        <f>IF(L122=" "," ",(IF($L122&gt;0,INDEX('Bin Analysis'!$C$3:$S$10110,MATCH($L122,'Bin Analysis'!$L$3:$L$10110,0),MATCH(M$5,'Bin Analysis'!$C$2:$S$2,0))," ")))</f>
        <v xml:space="preserve"> </v>
      </c>
      <c r="N122" s="70" t="str">
        <f>IF($L122=" "," ",(IF($M122=FALSE," ",(IF($M122&gt;0,INDEX('Bin Analysis'!$C$3:$S$10110,MATCH($L122,'Bin Analysis'!$L$3:$L$10110,0),MATCH(N$5,'Bin Analysis'!$C$2:$S$2,0))," ")))))</f>
        <v xml:space="preserve"> </v>
      </c>
      <c r="O122" s="70" t="str">
        <f>IF($L122=" "," ",(IF($M122=FALSE," ",(IF($M122&gt;0,INDEX('Bin Analysis'!$C$3:$S$10110,MATCH($L122,'Bin Analysis'!$L$3:$L$10110,0),MATCH(O$5,'Bin Analysis'!$C$2:$S$2,0))," ")))))</f>
        <v xml:space="preserve"> </v>
      </c>
      <c r="P122" s="70" t="str">
        <f>IF($L122=" "," ",(IF($M122=FALSE," ",(IF($M122&gt;0,INDEX('Bin Analysis'!$C$3:$S$10110,MATCH($L122,'Bin Analysis'!$L$3:$L$10110,0),MATCH(P$5,'Bin Analysis'!$C$2:$S$2,0))," ")))))</f>
        <v xml:space="preserve"> </v>
      </c>
      <c r="Q122" s="70" t="str">
        <f>IF($L122=" "," ",(IF($M122=FALSE," ",(IF($M122&gt;0,INDEX('Bin Analysis'!$C$3:$S$10110,MATCH($L122,'Bin Analysis'!$L$3:$L$10110,0),MATCH(Q$5,'Bin Analysis'!$C$2:$S$2,0))," ")))))</f>
        <v xml:space="preserve"> </v>
      </c>
      <c r="R122" s="70" t="str">
        <f>IF($L122=" "," ",(IF($M122=FALSE," ",(IF($M122&gt;0,INDEX('Bin Analysis'!$C$3:$S$10110,MATCH($L122,'Bin Analysis'!$L$3:$L$10110,0),MATCH(R$5,'Bin Analysis'!$C$2:$S$2,0))," ")))))</f>
        <v xml:space="preserve"> </v>
      </c>
      <c r="S122" s="70" t="str">
        <f>IF($L122=" "," ",(IF($M122=FALSE," ",(IF($M122&gt;0,INDEX('Bin Analysis'!$C$3:$S$10110,MATCH($L122,'Bin Analysis'!$L$3:$L$10110,0),MATCH(S$5,'Bin Analysis'!$C$2:$S$2,0))," ")))))</f>
        <v xml:space="preserve"> </v>
      </c>
      <c r="T122" s="70" t="str">
        <f>Assignments!K121</f>
        <v/>
      </c>
      <c r="U122" s="70" t="str">
        <f>Assignments!L121</f>
        <v/>
      </c>
      <c r="V122" s="76" t="str">
        <f>Assignments!V121</f>
        <v/>
      </c>
    </row>
    <row r="123" spans="2:22" x14ac:dyDescent="0.25">
      <c r="B123" s="52"/>
      <c r="E123" s="7"/>
      <c r="G123" s="40" t="str">
        <f>IFERROR('Data Transformation'!M121," ")</f>
        <v xml:space="preserve"> </v>
      </c>
      <c r="L123" s="68" t="str">
        <f t="shared" si="2"/>
        <v xml:space="preserve"> </v>
      </c>
      <c r="M123" s="69" t="str">
        <f>IF(L123=" "," ",(IF($L123&gt;0,INDEX('Bin Analysis'!$C$3:$S$10110,MATCH($L123,'Bin Analysis'!$L$3:$L$10110,0),MATCH(M$5,'Bin Analysis'!$C$2:$S$2,0))," ")))</f>
        <v xml:space="preserve"> </v>
      </c>
      <c r="N123" s="70" t="str">
        <f>IF($L123=" "," ",(IF($M123=FALSE," ",(IF($M123&gt;0,INDEX('Bin Analysis'!$C$3:$S$10110,MATCH($L123,'Bin Analysis'!$L$3:$L$10110,0),MATCH(N$5,'Bin Analysis'!$C$2:$S$2,0))," ")))))</f>
        <v xml:space="preserve"> </v>
      </c>
      <c r="O123" s="70" t="str">
        <f>IF($L123=" "," ",(IF($M123=FALSE," ",(IF($M123&gt;0,INDEX('Bin Analysis'!$C$3:$S$10110,MATCH($L123,'Bin Analysis'!$L$3:$L$10110,0),MATCH(O$5,'Bin Analysis'!$C$2:$S$2,0))," ")))))</f>
        <v xml:space="preserve"> </v>
      </c>
      <c r="P123" s="70" t="str">
        <f>IF($L123=" "," ",(IF($M123=FALSE," ",(IF($M123&gt;0,INDEX('Bin Analysis'!$C$3:$S$10110,MATCH($L123,'Bin Analysis'!$L$3:$L$10110,0),MATCH(P$5,'Bin Analysis'!$C$2:$S$2,0))," ")))))</f>
        <v xml:space="preserve"> </v>
      </c>
      <c r="Q123" s="70" t="str">
        <f>IF($L123=" "," ",(IF($M123=FALSE," ",(IF($M123&gt;0,INDEX('Bin Analysis'!$C$3:$S$10110,MATCH($L123,'Bin Analysis'!$L$3:$L$10110,0),MATCH(Q$5,'Bin Analysis'!$C$2:$S$2,0))," ")))))</f>
        <v xml:space="preserve"> </v>
      </c>
      <c r="R123" s="70" t="str">
        <f>IF($L123=" "," ",(IF($M123=FALSE," ",(IF($M123&gt;0,INDEX('Bin Analysis'!$C$3:$S$10110,MATCH($L123,'Bin Analysis'!$L$3:$L$10110,0),MATCH(R$5,'Bin Analysis'!$C$2:$S$2,0))," ")))))</f>
        <v xml:space="preserve"> </v>
      </c>
      <c r="S123" s="70" t="str">
        <f>IF($L123=" "," ",(IF($M123=FALSE," ",(IF($M123&gt;0,INDEX('Bin Analysis'!$C$3:$S$10110,MATCH($L123,'Bin Analysis'!$L$3:$L$10110,0),MATCH(S$5,'Bin Analysis'!$C$2:$S$2,0))," ")))))</f>
        <v xml:space="preserve"> </v>
      </c>
      <c r="T123" s="70" t="str">
        <f>Assignments!K122</f>
        <v/>
      </c>
      <c r="U123" s="70" t="str">
        <f>Assignments!L122</f>
        <v/>
      </c>
      <c r="V123" s="76" t="str">
        <f>Assignments!V122</f>
        <v/>
      </c>
    </row>
    <row r="124" spans="2:22" x14ac:dyDescent="0.25">
      <c r="B124" s="52"/>
      <c r="E124" s="7"/>
      <c r="G124" s="40" t="str">
        <f>IFERROR('Data Transformation'!M122," ")</f>
        <v xml:space="preserve"> </v>
      </c>
      <c r="L124" s="68" t="str">
        <f t="shared" si="2"/>
        <v xml:space="preserve"> </v>
      </c>
      <c r="M124" s="69" t="str">
        <f>IF(L124=" "," ",(IF($L124&gt;0,INDEX('Bin Analysis'!$C$3:$S$10110,MATCH($L124,'Bin Analysis'!$L$3:$L$10110,0),MATCH(M$5,'Bin Analysis'!$C$2:$S$2,0))," ")))</f>
        <v xml:space="preserve"> </v>
      </c>
      <c r="N124" s="70" t="str">
        <f>IF($L124=" "," ",(IF($M124=FALSE," ",(IF($M124&gt;0,INDEX('Bin Analysis'!$C$3:$S$10110,MATCH($L124,'Bin Analysis'!$L$3:$L$10110,0),MATCH(N$5,'Bin Analysis'!$C$2:$S$2,0))," ")))))</f>
        <v xml:space="preserve"> </v>
      </c>
      <c r="O124" s="70" t="str">
        <f>IF($L124=" "," ",(IF($M124=FALSE," ",(IF($M124&gt;0,INDEX('Bin Analysis'!$C$3:$S$10110,MATCH($L124,'Bin Analysis'!$L$3:$L$10110,0),MATCH(O$5,'Bin Analysis'!$C$2:$S$2,0))," ")))))</f>
        <v xml:space="preserve"> </v>
      </c>
      <c r="P124" s="70" t="str">
        <f>IF($L124=" "," ",(IF($M124=FALSE," ",(IF($M124&gt;0,INDEX('Bin Analysis'!$C$3:$S$10110,MATCH($L124,'Bin Analysis'!$L$3:$L$10110,0),MATCH(P$5,'Bin Analysis'!$C$2:$S$2,0))," ")))))</f>
        <v xml:space="preserve"> </v>
      </c>
      <c r="Q124" s="70" t="str">
        <f>IF($L124=" "," ",(IF($M124=FALSE," ",(IF($M124&gt;0,INDEX('Bin Analysis'!$C$3:$S$10110,MATCH($L124,'Bin Analysis'!$L$3:$L$10110,0),MATCH(Q$5,'Bin Analysis'!$C$2:$S$2,0))," ")))))</f>
        <v xml:space="preserve"> </v>
      </c>
      <c r="R124" s="70" t="str">
        <f>IF($L124=" "," ",(IF($M124=FALSE," ",(IF($M124&gt;0,INDEX('Bin Analysis'!$C$3:$S$10110,MATCH($L124,'Bin Analysis'!$L$3:$L$10110,0),MATCH(R$5,'Bin Analysis'!$C$2:$S$2,0))," ")))))</f>
        <v xml:space="preserve"> </v>
      </c>
      <c r="S124" s="70" t="str">
        <f>IF($L124=" "," ",(IF($M124=FALSE," ",(IF($M124&gt;0,INDEX('Bin Analysis'!$C$3:$S$10110,MATCH($L124,'Bin Analysis'!$L$3:$L$10110,0),MATCH(S$5,'Bin Analysis'!$C$2:$S$2,0))," ")))))</f>
        <v xml:space="preserve"> </v>
      </c>
      <c r="T124" s="70" t="str">
        <f>Assignments!K123</f>
        <v/>
      </c>
      <c r="U124" s="70" t="str">
        <f>Assignments!L123</f>
        <v/>
      </c>
      <c r="V124" s="76" t="str">
        <f>Assignments!V123</f>
        <v/>
      </c>
    </row>
    <row r="125" spans="2:22" x14ac:dyDescent="0.25">
      <c r="B125" s="52"/>
      <c r="E125" s="7"/>
      <c r="G125" s="40" t="str">
        <f>IFERROR('Data Transformation'!M123," ")</f>
        <v xml:space="preserve"> </v>
      </c>
      <c r="L125" s="68" t="str">
        <f t="shared" si="2"/>
        <v xml:space="preserve"> </v>
      </c>
      <c r="M125" s="69" t="str">
        <f>IF(L125=" "," ",(IF($L125&gt;0,INDEX('Bin Analysis'!$C$3:$S$10110,MATCH($L125,'Bin Analysis'!$L$3:$L$10110,0),MATCH(M$5,'Bin Analysis'!$C$2:$S$2,0))," ")))</f>
        <v xml:space="preserve"> </v>
      </c>
      <c r="N125" s="70" t="str">
        <f>IF($L125=" "," ",(IF($M125=FALSE," ",(IF($M125&gt;0,INDEX('Bin Analysis'!$C$3:$S$10110,MATCH($L125,'Bin Analysis'!$L$3:$L$10110,0),MATCH(N$5,'Bin Analysis'!$C$2:$S$2,0))," ")))))</f>
        <v xml:space="preserve"> </v>
      </c>
      <c r="O125" s="70" t="str">
        <f>IF($L125=" "," ",(IF($M125=FALSE," ",(IF($M125&gt;0,INDEX('Bin Analysis'!$C$3:$S$10110,MATCH($L125,'Bin Analysis'!$L$3:$L$10110,0),MATCH(O$5,'Bin Analysis'!$C$2:$S$2,0))," ")))))</f>
        <v xml:space="preserve"> </v>
      </c>
      <c r="P125" s="70" t="str">
        <f>IF($L125=" "," ",(IF($M125=FALSE," ",(IF($M125&gt;0,INDEX('Bin Analysis'!$C$3:$S$10110,MATCH($L125,'Bin Analysis'!$L$3:$L$10110,0),MATCH(P$5,'Bin Analysis'!$C$2:$S$2,0))," ")))))</f>
        <v xml:space="preserve"> </v>
      </c>
      <c r="Q125" s="70" t="str">
        <f>IF($L125=" "," ",(IF($M125=FALSE," ",(IF($M125&gt;0,INDEX('Bin Analysis'!$C$3:$S$10110,MATCH($L125,'Bin Analysis'!$L$3:$L$10110,0),MATCH(Q$5,'Bin Analysis'!$C$2:$S$2,0))," ")))))</f>
        <v xml:space="preserve"> </v>
      </c>
      <c r="R125" s="70" t="str">
        <f>IF($L125=" "," ",(IF($M125=FALSE," ",(IF($M125&gt;0,INDEX('Bin Analysis'!$C$3:$S$10110,MATCH($L125,'Bin Analysis'!$L$3:$L$10110,0),MATCH(R$5,'Bin Analysis'!$C$2:$S$2,0))," ")))))</f>
        <v xml:space="preserve"> </v>
      </c>
      <c r="S125" s="70" t="str">
        <f>IF($L125=" "," ",(IF($M125=FALSE," ",(IF($M125&gt;0,INDEX('Bin Analysis'!$C$3:$S$10110,MATCH($L125,'Bin Analysis'!$L$3:$L$10110,0),MATCH(S$5,'Bin Analysis'!$C$2:$S$2,0))," ")))))</f>
        <v xml:space="preserve"> </v>
      </c>
      <c r="T125" s="70" t="str">
        <f>Assignments!K124</f>
        <v/>
      </c>
      <c r="U125" s="70" t="str">
        <f>Assignments!L124</f>
        <v/>
      </c>
      <c r="V125" s="76" t="str">
        <f>Assignments!V124</f>
        <v/>
      </c>
    </row>
    <row r="126" spans="2:22" x14ac:dyDescent="0.25">
      <c r="B126" s="52"/>
      <c r="E126" s="7"/>
      <c r="G126" s="40" t="str">
        <f>IFERROR('Data Transformation'!M124," ")</f>
        <v xml:space="preserve"> </v>
      </c>
      <c r="L126" s="68" t="str">
        <f t="shared" si="2"/>
        <v xml:space="preserve"> </v>
      </c>
      <c r="M126" s="69" t="str">
        <f>IF(L126=" "," ",(IF($L126&gt;0,INDEX('Bin Analysis'!$C$3:$S$10110,MATCH($L126,'Bin Analysis'!$L$3:$L$10110,0),MATCH(M$5,'Bin Analysis'!$C$2:$S$2,0))," ")))</f>
        <v xml:space="preserve"> </v>
      </c>
      <c r="N126" s="70" t="str">
        <f>IF($L126=" "," ",(IF($M126=FALSE," ",(IF($M126&gt;0,INDEX('Bin Analysis'!$C$3:$S$10110,MATCH($L126,'Bin Analysis'!$L$3:$L$10110,0),MATCH(N$5,'Bin Analysis'!$C$2:$S$2,0))," ")))))</f>
        <v xml:space="preserve"> </v>
      </c>
      <c r="O126" s="70" t="str">
        <f>IF($L126=" "," ",(IF($M126=FALSE," ",(IF($M126&gt;0,INDEX('Bin Analysis'!$C$3:$S$10110,MATCH($L126,'Bin Analysis'!$L$3:$L$10110,0),MATCH(O$5,'Bin Analysis'!$C$2:$S$2,0))," ")))))</f>
        <v xml:space="preserve"> </v>
      </c>
      <c r="P126" s="70" t="str">
        <f>IF($L126=" "," ",(IF($M126=FALSE," ",(IF($M126&gt;0,INDEX('Bin Analysis'!$C$3:$S$10110,MATCH($L126,'Bin Analysis'!$L$3:$L$10110,0),MATCH(P$5,'Bin Analysis'!$C$2:$S$2,0))," ")))))</f>
        <v xml:space="preserve"> </v>
      </c>
      <c r="Q126" s="70" t="str">
        <f>IF($L126=" "," ",(IF($M126=FALSE," ",(IF($M126&gt;0,INDEX('Bin Analysis'!$C$3:$S$10110,MATCH($L126,'Bin Analysis'!$L$3:$L$10110,0),MATCH(Q$5,'Bin Analysis'!$C$2:$S$2,0))," ")))))</f>
        <v xml:space="preserve"> </v>
      </c>
      <c r="R126" s="70" t="str">
        <f>IF($L126=" "," ",(IF($M126=FALSE," ",(IF($M126&gt;0,INDEX('Bin Analysis'!$C$3:$S$10110,MATCH($L126,'Bin Analysis'!$L$3:$L$10110,0),MATCH(R$5,'Bin Analysis'!$C$2:$S$2,0))," ")))))</f>
        <v xml:space="preserve"> </v>
      </c>
      <c r="S126" s="70" t="str">
        <f>IF($L126=" "," ",(IF($M126=FALSE," ",(IF($M126&gt;0,INDEX('Bin Analysis'!$C$3:$S$10110,MATCH($L126,'Bin Analysis'!$L$3:$L$10110,0),MATCH(S$5,'Bin Analysis'!$C$2:$S$2,0))," ")))))</f>
        <v xml:space="preserve"> </v>
      </c>
      <c r="T126" s="70" t="str">
        <f>Assignments!K125</f>
        <v/>
      </c>
      <c r="U126" s="70" t="str">
        <f>Assignments!L125</f>
        <v/>
      </c>
      <c r="V126" s="76" t="str">
        <f>Assignments!V125</f>
        <v/>
      </c>
    </row>
    <row r="127" spans="2:22" x14ac:dyDescent="0.25">
      <c r="B127" s="52"/>
      <c r="E127" s="7"/>
      <c r="G127" s="40" t="str">
        <f>IFERROR('Data Transformation'!M125," ")</f>
        <v xml:space="preserve"> </v>
      </c>
      <c r="L127" s="68" t="str">
        <f t="shared" si="2"/>
        <v xml:space="preserve"> </v>
      </c>
      <c r="M127" s="69" t="str">
        <f>IF(L127=" "," ",(IF($L127&gt;0,INDEX('Bin Analysis'!$C$3:$S$10110,MATCH($L127,'Bin Analysis'!$L$3:$L$10110,0),MATCH(M$5,'Bin Analysis'!$C$2:$S$2,0))," ")))</f>
        <v xml:space="preserve"> </v>
      </c>
      <c r="N127" s="70" t="str">
        <f>IF($L127=" "," ",(IF($M127=FALSE," ",(IF($M127&gt;0,INDEX('Bin Analysis'!$C$3:$S$10110,MATCH($L127,'Bin Analysis'!$L$3:$L$10110,0),MATCH(N$5,'Bin Analysis'!$C$2:$S$2,0))," ")))))</f>
        <v xml:space="preserve"> </v>
      </c>
      <c r="O127" s="70" t="str">
        <f>IF($L127=" "," ",(IF($M127=FALSE," ",(IF($M127&gt;0,INDEX('Bin Analysis'!$C$3:$S$10110,MATCH($L127,'Bin Analysis'!$L$3:$L$10110,0),MATCH(O$5,'Bin Analysis'!$C$2:$S$2,0))," ")))))</f>
        <v xml:space="preserve"> </v>
      </c>
      <c r="P127" s="70" t="str">
        <f>IF($L127=" "," ",(IF($M127=FALSE," ",(IF($M127&gt;0,INDEX('Bin Analysis'!$C$3:$S$10110,MATCH($L127,'Bin Analysis'!$L$3:$L$10110,0),MATCH(P$5,'Bin Analysis'!$C$2:$S$2,0))," ")))))</f>
        <v xml:space="preserve"> </v>
      </c>
      <c r="Q127" s="70" t="str">
        <f>IF($L127=" "," ",(IF($M127=FALSE," ",(IF($M127&gt;0,INDEX('Bin Analysis'!$C$3:$S$10110,MATCH($L127,'Bin Analysis'!$L$3:$L$10110,0),MATCH(Q$5,'Bin Analysis'!$C$2:$S$2,0))," ")))))</f>
        <v xml:space="preserve"> </v>
      </c>
      <c r="R127" s="70" t="str">
        <f>IF($L127=" "," ",(IF($M127=FALSE," ",(IF($M127&gt;0,INDEX('Bin Analysis'!$C$3:$S$10110,MATCH($L127,'Bin Analysis'!$L$3:$L$10110,0),MATCH(R$5,'Bin Analysis'!$C$2:$S$2,0))," ")))))</f>
        <v xml:space="preserve"> </v>
      </c>
      <c r="S127" s="70" t="str">
        <f>IF($L127=" "," ",(IF($M127=FALSE," ",(IF($M127&gt;0,INDEX('Bin Analysis'!$C$3:$S$10110,MATCH($L127,'Bin Analysis'!$L$3:$L$10110,0),MATCH(S$5,'Bin Analysis'!$C$2:$S$2,0))," ")))))</f>
        <v xml:space="preserve"> </v>
      </c>
      <c r="T127" s="70" t="str">
        <f>Assignments!K126</f>
        <v/>
      </c>
      <c r="U127" s="70" t="str">
        <f>Assignments!L126</f>
        <v/>
      </c>
      <c r="V127" s="76" t="str">
        <f>Assignments!V126</f>
        <v/>
      </c>
    </row>
    <row r="128" spans="2:22" x14ac:dyDescent="0.25">
      <c r="B128" s="52"/>
      <c r="E128" s="7"/>
      <c r="G128" s="40" t="str">
        <f>IFERROR('Data Transformation'!M126," ")</f>
        <v xml:space="preserve"> </v>
      </c>
      <c r="L128" s="68" t="str">
        <f t="shared" si="2"/>
        <v xml:space="preserve"> </v>
      </c>
      <c r="M128" s="69" t="str">
        <f>IF(L128=" "," ",(IF($L128&gt;0,INDEX('Bin Analysis'!$C$3:$S$10110,MATCH($L128,'Bin Analysis'!$L$3:$L$10110,0),MATCH(M$5,'Bin Analysis'!$C$2:$S$2,0))," ")))</f>
        <v xml:space="preserve"> </v>
      </c>
      <c r="N128" s="70" t="str">
        <f>IF($L128=" "," ",(IF($M128=FALSE," ",(IF($M128&gt;0,INDEX('Bin Analysis'!$C$3:$S$10110,MATCH($L128,'Bin Analysis'!$L$3:$L$10110,0),MATCH(N$5,'Bin Analysis'!$C$2:$S$2,0))," ")))))</f>
        <v xml:space="preserve"> </v>
      </c>
      <c r="O128" s="70" t="str">
        <f>IF($L128=" "," ",(IF($M128=FALSE," ",(IF($M128&gt;0,INDEX('Bin Analysis'!$C$3:$S$10110,MATCH($L128,'Bin Analysis'!$L$3:$L$10110,0),MATCH(O$5,'Bin Analysis'!$C$2:$S$2,0))," ")))))</f>
        <v xml:space="preserve"> </v>
      </c>
      <c r="P128" s="70" t="str">
        <f>IF($L128=" "," ",(IF($M128=FALSE," ",(IF($M128&gt;0,INDEX('Bin Analysis'!$C$3:$S$10110,MATCH($L128,'Bin Analysis'!$L$3:$L$10110,0),MATCH(P$5,'Bin Analysis'!$C$2:$S$2,0))," ")))))</f>
        <v xml:space="preserve"> </v>
      </c>
      <c r="Q128" s="70" t="str">
        <f>IF($L128=" "," ",(IF($M128=FALSE," ",(IF($M128&gt;0,INDEX('Bin Analysis'!$C$3:$S$10110,MATCH($L128,'Bin Analysis'!$L$3:$L$10110,0),MATCH(Q$5,'Bin Analysis'!$C$2:$S$2,0))," ")))))</f>
        <v xml:space="preserve"> </v>
      </c>
      <c r="R128" s="70" t="str">
        <f>IF($L128=" "," ",(IF($M128=FALSE," ",(IF($M128&gt;0,INDEX('Bin Analysis'!$C$3:$S$10110,MATCH($L128,'Bin Analysis'!$L$3:$L$10110,0),MATCH(R$5,'Bin Analysis'!$C$2:$S$2,0))," ")))))</f>
        <v xml:space="preserve"> </v>
      </c>
      <c r="S128" s="70" t="str">
        <f>IF($L128=" "," ",(IF($M128=FALSE," ",(IF($M128&gt;0,INDEX('Bin Analysis'!$C$3:$S$10110,MATCH($L128,'Bin Analysis'!$L$3:$L$10110,0),MATCH(S$5,'Bin Analysis'!$C$2:$S$2,0))," ")))))</f>
        <v xml:space="preserve"> </v>
      </c>
      <c r="T128" s="70" t="str">
        <f>Assignments!K127</f>
        <v/>
      </c>
      <c r="U128" s="70" t="str">
        <f>Assignments!L127</f>
        <v/>
      </c>
      <c r="V128" s="76" t="str">
        <f>Assignments!V127</f>
        <v/>
      </c>
    </row>
    <row r="129" spans="2:22" x14ac:dyDescent="0.25">
      <c r="B129" s="52"/>
      <c r="E129" s="7"/>
      <c r="G129" s="40" t="str">
        <f>IFERROR('Data Transformation'!M127," ")</f>
        <v xml:space="preserve"> </v>
      </c>
      <c r="L129" s="68" t="str">
        <f t="shared" si="2"/>
        <v xml:space="preserve"> </v>
      </c>
      <c r="M129" s="69" t="str">
        <f>IF(L129=" "," ",(IF($L129&gt;0,INDEX('Bin Analysis'!$C$3:$S$10110,MATCH($L129,'Bin Analysis'!$L$3:$L$10110,0),MATCH(M$5,'Bin Analysis'!$C$2:$S$2,0))," ")))</f>
        <v xml:space="preserve"> </v>
      </c>
      <c r="N129" s="70" t="str">
        <f>IF($L129=" "," ",(IF($M129=FALSE," ",(IF($M129&gt;0,INDEX('Bin Analysis'!$C$3:$S$10110,MATCH($L129,'Bin Analysis'!$L$3:$L$10110,0),MATCH(N$5,'Bin Analysis'!$C$2:$S$2,0))," ")))))</f>
        <v xml:space="preserve"> </v>
      </c>
      <c r="O129" s="70" t="str">
        <f>IF($L129=" "," ",(IF($M129=FALSE," ",(IF($M129&gt;0,INDEX('Bin Analysis'!$C$3:$S$10110,MATCH($L129,'Bin Analysis'!$L$3:$L$10110,0),MATCH(O$5,'Bin Analysis'!$C$2:$S$2,0))," ")))))</f>
        <v xml:space="preserve"> </v>
      </c>
      <c r="P129" s="70" t="str">
        <f>IF($L129=" "," ",(IF($M129=FALSE," ",(IF($M129&gt;0,INDEX('Bin Analysis'!$C$3:$S$10110,MATCH($L129,'Bin Analysis'!$L$3:$L$10110,0),MATCH(P$5,'Bin Analysis'!$C$2:$S$2,0))," ")))))</f>
        <v xml:space="preserve"> </v>
      </c>
      <c r="Q129" s="70" t="str">
        <f>IF($L129=" "," ",(IF($M129=FALSE," ",(IF($M129&gt;0,INDEX('Bin Analysis'!$C$3:$S$10110,MATCH($L129,'Bin Analysis'!$L$3:$L$10110,0),MATCH(Q$5,'Bin Analysis'!$C$2:$S$2,0))," ")))))</f>
        <v xml:space="preserve"> </v>
      </c>
      <c r="R129" s="70" t="str">
        <f>IF($L129=" "," ",(IF($M129=FALSE," ",(IF($M129&gt;0,INDEX('Bin Analysis'!$C$3:$S$10110,MATCH($L129,'Bin Analysis'!$L$3:$L$10110,0),MATCH(R$5,'Bin Analysis'!$C$2:$S$2,0))," ")))))</f>
        <v xml:space="preserve"> </v>
      </c>
      <c r="S129" s="70" t="str">
        <f>IF($L129=" "," ",(IF($M129=FALSE," ",(IF($M129&gt;0,INDEX('Bin Analysis'!$C$3:$S$10110,MATCH($L129,'Bin Analysis'!$L$3:$L$10110,0),MATCH(S$5,'Bin Analysis'!$C$2:$S$2,0))," ")))))</f>
        <v xml:space="preserve"> </v>
      </c>
      <c r="T129" s="70" t="str">
        <f>Assignments!K128</f>
        <v/>
      </c>
      <c r="U129" s="70" t="str">
        <f>Assignments!L128</f>
        <v/>
      </c>
      <c r="V129" s="76" t="str">
        <f>Assignments!V128</f>
        <v/>
      </c>
    </row>
    <row r="130" spans="2:22" x14ac:dyDescent="0.25">
      <c r="B130" s="52"/>
      <c r="E130" s="7"/>
      <c r="G130" s="40" t="str">
        <f>IFERROR('Data Transformation'!M128," ")</f>
        <v xml:space="preserve"> </v>
      </c>
      <c r="L130" s="68" t="str">
        <f t="shared" si="2"/>
        <v xml:space="preserve"> </v>
      </c>
      <c r="M130" s="69" t="str">
        <f>IF(L130=" "," ",(IF($L130&gt;0,INDEX('Bin Analysis'!$C$3:$S$10110,MATCH($L130,'Bin Analysis'!$L$3:$L$10110,0),MATCH(M$5,'Bin Analysis'!$C$2:$S$2,0))," ")))</f>
        <v xml:space="preserve"> </v>
      </c>
      <c r="N130" s="70" t="str">
        <f>IF($L130=" "," ",(IF($M130=FALSE," ",(IF($M130&gt;0,INDEX('Bin Analysis'!$C$3:$S$10110,MATCH($L130,'Bin Analysis'!$L$3:$L$10110,0),MATCH(N$5,'Bin Analysis'!$C$2:$S$2,0))," ")))))</f>
        <v xml:space="preserve"> </v>
      </c>
      <c r="O130" s="70" t="str">
        <f>IF($L130=" "," ",(IF($M130=FALSE," ",(IF($M130&gt;0,INDEX('Bin Analysis'!$C$3:$S$10110,MATCH($L130,'Bin Analysis'!$L$3:$L$10110,0),MATCH(O$5,'Bin Analysis'!$C$2:$S$2,0))," ")))))</f>
        <v xml:space="preserve"> </v>
      </c>
      <c r="P130" s="70" t="str">
        <f>IF($L130=" "," ",(IF($M130=FALSE," ",(IF($M130&gt;0,INDEX('Bin Analysis'!$C$3:$S$10110,MATCH($L130,'Bin Analysis'!$L$3:$L$10110,0),MATCH(P$5,'Bin Analysis'!$C$2:$S$2,0))," ")))))</f>
        <v xml:space="preserve"> </v>
      </c>
      <c r="Q130" s="70" t="str">
        <f>IF($L130=" "," ",(IF($M130=FALSE," ",(IF($M130&gt;0,INDEX('Bin Analysis'!$C$3:$S$10110,MATCH($L130,'Bin Analysis'!$L$3:$L$10110,0),MATCH(Q$5,'Bin Analysis'!$C$2:$S$2,0))," ")))))</f>
        <v xml:space="preserve"> </v>
      </c>
      <c r="R130" s="70" t="str">
        <f>IF($L130=" "," ",(IF($M130=FALSE," ",(IF($M130&gt;0,INDEX('Bin Analysis'!$C$3:$S$10110,MATCH($L130,'Bin Analysis'!$L$3:$L$10110,0),MATCH(R$5,'Bin Analysis'!$C$2:$S$2,0))," ")))))</f>
        <v xml:space="preserve"> </v>
      </c>
      <c r="S130" s="70" t="str">
        <f>IF($L130=" "," ",(IF($M130=FALSE," ",(IF($M130&gt;0,INDEX('Bin Analysis'!$C$3:$S$10110,MATCH($L130,'Bin Analysis'!$L$3:$L$10110,0),MATCH(S$5,'Bin Analysis'!$C$2:$S$2,0))," ")))))</f>
        <v xml:space="preserve"> </v>
      </c>
      <c r="T130" s="70" t="str">
        <f>Assignments!K129</f>
        <v/>
      </c>
      <c r="U130" s="70" t="str">
        <f>Assignments!L129</f>
        <v/>
      </c>
      <c r="V130" s="76" t="str">
        <f>Assignments!V129</f>
        <v/>
      </c>
    </row>
    <row r="131" spans="2:22" x14ac:dyDescent="0.25">
      <c r="B131" s="52"/>
      <c r="E131" s="7"/>
      <c r="G131" s="40" t="str">
        <f>IFERROR('Data Transformation'!M129," ")</f>
        <v xml:space="preserve"> </v>
      </c>
      <c r="L131" s="68" t="str">
        <f t="shared" si="2"/>
        <v xml:space="preserve"> </v>
      </c>
      <c r="M131" s="69" t="str">
        <f>IF(L131=" "," ",(IF($L131&gt;0,INDEX('Bin Analysis'!$C$3:$S$10110,MATCH($L131,'Bin Analysis'!$L$3:$L$10110,0),MATCH(M$5,'Bin Analysis'!$C$2:$S$2,0))," ")))</f>
        <v xml:space="preserve"> </v>
      </c>
      <c r="N131" s="70" t="str">
        <f>IF($L131=" "," ",(IF($M131=FALSE," ",(IF($M131&gt;0,INDEX('Bin Analysis'!$C$3:$S$10110,MATCH($L131,'Bin Analysis'!$L$3:$L$10110,0),MATCH(N$5,'Bin Analysis'!$C$2:$S$2,0))," ")))))</f>
        <v xml:space="preserve"> </v>
      </c>
      <c r="O131" s="70" t="str">
        <f>IF($L131=" "," ",(IF($M131=FALSE," ",(IF($M131&gt;0,INDEX('Bin Analysis'!$C$3:$S$10110,MATCH($L131,'Bin Analysis'!$L$3:$L$10110,0),MATCH(O$5,'Bin Analysis'!$C$2:$S$2,0))," ")))))</f>
        <v xml:space="preserve"> </v>
      </c>
      <c r="P131" s="70" t="str">
        <f>IF($L131=" "," ",(IF($M131=FALSE," ",(IF($M131&gt;0,INDEX('Bin Analysis'!$C$3:$S$10110,MATCH($L131,'Bin Analysis'!$L$3:$L$10110,0),MATCH(P$5,'Bin Analysis'!$C$2:$S$2,0))," ")))))</f>
        <v xml:space="preserve"> </v>
      </c>
      <c r="Q131" s="70" t="str">
        <f>IF($L131=" "," ",(IF($M131=FALSE," ",(IF($M131&gt;0,INDEX('Bin Analysis'!$C$3:$S$10110,MATCH($L131,'Bin Analysis'!$L$3:$L$10110,0),MATCH(Q$5,'Bin Analysis'!$C$2:$S$2,0))," ")))))</f>
        <v xml:space="preserve"> </v>
      </c>
      <c r="R131" s="70" t="str">
        <f>IF($L131=" "," ",(IF($M131=FALSE," ",(IF($M131&gt;0,INDEX('Bin Analysis'!$C$3:$S$10110,MATCH($L131,'Bin Analysis'!$L$3:$L$10110,0),MATCH(R$5,'Bin Analysis'!$C$2:$S$2,0))," ")))))</f>
        <v xml:space="preserve"> </v>
      </c>
      <c r="S131" s="70" t="str">
        <f>IF($L131=" "," ",(IF($M131=FALSE," ",(IF($M131&gt;0,INDEX('Bin Analysis'!$C$3:$S$10110,MATCH($L131,'Bin Analysis'!$L$3:$L$10110,0),MATCH(S$5,'Bin Analysis'!$C$2:$S$2,0))," ")))))</f>
        <v xml:space="preserve"> </v>
      </c>
      <c r="T131" s="70" t="str">
        <f>Assignments!K130</f>
        <v/>
      </c>
      <c r="U131" s="70" t="str">
        <f>Assignments!L130</f>
        <v/>
      </c>
      <c r="V131" s="76" t="str">
        <f>Assignments!V130</f>
        <v/>
      </c>
    </row>
    <row r="132" spans="2:22" x14ac:dyDescent="0.25">
      <c r="B132" s="52"/>
      <c r="E132" s="7"/>
      <c r="G132" s="40" t="str">
        <f>IFERROR('Data Transformation'!M130," ")</f>
        <v xml:space="preserve"> </v>
      </c>
      <c r="L132" s="68" t="str">
        <f t="shared" si="2"/>
        <v xml:space="preserve"> </v>
      </c>
      <c r="M132" s="69" t="str">
        <f>IF(L132=" "," ",(IF($L132&gt;0,INDEX('Bin Analysis'!$C$3:$S$10110,MATCH($L132,'Bin Analysis'!$L$3:$L$10110,0),MATCH(M$5,'Bin Analysis'!$C$2:$S$2,0))," ")))</f>
        <v xml:space="preserve"> </v>
      </c>
      <c r="N132" s="70" t="str">
        <f>IF($L132=" "," ",(IF($M132=FALSE," ",(IF($M132&gt;0,INDEX('Bin Analysis'!$C$3:$S$10110,MATCH($L132,'Bin Analysis'!$L$3:$L$10110,0),MATCH(N$5,'Bin Analysis'!$C$2:$S$2,0))," ")))))</f>
        <v xml:space="preserve"> </v>
      </c>
      <c r="O132" s="70" t="str">
        <f>IF($L132=" "," ",(IF($M132=FALSE," ",(IF($M132&gt;0,INDEX('Bin Analysis'!$C$3:$S$10110,MATCH($L132,'Bin Analysis'!$L$3:$L$10110,0),MATCH(O$5,'Bin Analysis'!$C$2:$S$2,0))," ")))))</f>
        <v xml:space="preserve"> </v>
      </c>
      <c r="P132" s="70" t="str">
        <f>IF($L132=" "," ",(IF($M132=FALSE," ",(IF($M132&gt;0,INDEX('Bin Analysis'!$C$3:$S$10110,MATCH($L132,'Bin Analysis'!$L$3:$L$10110,0),MATCH(P$5,'Bin Analysis'!$C$2:$S$2,0))," ")))))</f>
        <v xml:space="preserve"> </v>
      </c>
      <c r="Q132" s="70" t="str">
        <f>IF($L132=" "," ",(IF($M132=FALSE," ",(IF($M132&gt;0,INDEX('Bin Analysis'!$C$3:$S$10110,MATCH($L132,'Bin Analysis'!$L$3:$L$10110,0),MATCH(Q$5,'Bin Analysis'!$C$2:$S$2,0))," ")))))</f>
        <v xml:space="preserve"> </v>
      </c>
      <c r="R132" s="70" t="str">
        <f>IF($L132=" "," ",(IF($M132=FALSE," ",(IF($M132&gt;0,INDEX('Bin Analysis'!$C$3:$S$10110,MATCH($L132,'Bin Analysis'!$L$3:$L$10110,0),MATCH(R$5,'Bin Analysis'!$C$2:$S$2,0))," ")))))</f>
        <v xml:space="preserve"> </v>
      </c>
      <c r="S132" s="70" t="str">
        <f>IF($L132=" "," ",(IF($M132=FALSE," ",(IF($M132&gt;0,INDEX('Bin Analysis'!$C$3:$S$10110,MATCH($L132,'Bin Analysis'!$L$3:$L$10110,0),MATCH(S$5,'Bin Analysis'!$C$2:$S$2,0))," ")))))</f>
        <v xml:space="preserve"> </v>
      </c>
      <c r="T132" s="70" t="str">
        <f>Assignments!K131</f>
        <v/>
      </c>
      <c r="U132" s="70" t="str">
        <f>Assignments!L131</f>
        <v/>
      </c>
      <c r="V132" s="76" t="str">
        <f>Assignments!V131</f>
        <v/>
      </c>
    </row>
    <row r="133" spans="2:22" x14ac:dyDescent="0.25">
      <c r="B133" s="52"/>
      <c r="E133" s="7"/>
      <c r="G133" s="40" t="str">
        <f>IFERROR('Data Transformation'!M131," ")</f>
        <v xml:space="preserve"> </v>
      </c>
      <c r="L133" s="68" t="str">
        <f t="shared" si="2"/>
        <v xml:space="preserve"> </v>
      </c>
      <c r="M133" s="69" t="str">
        <f>IF(L133=" "," ",(IF($L133&gt;0,INDEX('Bin Analysis'!$C$3:$S$10110,MATCH($L133,'Bin Analysis'!$L$3:$L$10110,0),MATCH(M$5,'Bin Analysis'!$C$2:$S$2,0))," ")))</f>
        <v xml:space="preserve"> </v>
      </c>
      <c r="N133" s="70" t="str">
        <f>IF($L133=" "," ",(IF($M133=FALSE," ",(IF($M133&gt;0,INDEX('Bin Analysis'!$C$3:$S$10110,MATCH($L133,'Bin Analysis'!$L$3:$L$10110,0),MATCH(N$5,'Bin Analysis'!$C$2:$S$2,0))," ")))))</f>
        <v xml:space="preserve"> </v>
      </c>
      <c r="O133" s="70" t="str">
        <f>IF($L133=" "," ",(IF($M133=FALSE," ",(IF($M133&gt;0,INDEX('Bin Analysis'!$C$3:$S$10110,MATCH($L133,'Bin Analysis'!$L$3:$L$10110,0),MATCH(O$5,'Bin Analysis'!$C$2:$S$2,0))," ")))))</f>
        <v xml:space="preserve"> </v>
      </c>
      <c r="P133" s="70" t="str">
        <f>IF($L133=" "," ",(IF($M133=FALSE," ",(IF($M133&gt;0,INDEX('Bin Analysis'!$C$3:$S$10110,MATCH($L133,'Bin Analysis'!$L$3:$L$10110,0),MATCH(P$5,'Bin Analysis'!$C$2:$S$2,0))," ")))))</f>
        <v xml:space="preserve"> </v>
      </c>
      <c r="Q133" s="70" t="str">
        <f>IF($L133=" "," ",(IF($M133=FALSE," ",(IF($M133&gt;0,INDEX('Bin Analysis'!$C$3:$S$10110,MATCH($L133,'Bin Analysis'!$L$3:$L$10110,0),MATCH(Q$5,'Bin Analysis'!$C$2:$S$2,0))," ")))))</f>
        <v xml:space="preserve"> </v>
      </c>
      <c r="R133" s="70" t="str">
        <f>IF($L133=" "," ",(IF($M133=FALSE," ",(IF($M133&gt;0,INDEX('Bin Analysis'!$C$3:$S$10110,MATCH($L133,'Bin Analysis'!$L$3:$L$10110,0),MATCH(R$5,'Bin Analysis'!$C$2:$S$2,0))," ")))))</f>
        <v xml:space="preserve"> </v>
      </c>
      <c r="S133" s="70" t="str">
        <f>IF($L133=" "," ",(IF($M133=FALSE," ",(IF($M133&gt;0,INDEX('Bin Analysis'!$C$3:$S$10110,MATCH($L133,'Bin Analysis'!$L$3:$L$10110,0),MATCH(S$5,'Bin Analysis'!$C$2:$S$2,0))," ")))))</f>
        <v xml:space="preserve"> </v>
      </c>
      <c r="T133" s="70" t="str">
        <f>Assignments!K132</f>
        <v/>
      </c>
      <c r="U133" s="70" t="str">
        <f>Assignments!L132</f>
        <v/>
      </c>
      <c r="V133" s="76" t="str">
        <f>Assignments!V132</f>
        <v/>
      </c>
    </row>
    <row r="134" spans="2:22" x14ac:dyDescent="0.25">
      <c r="B134" s="52"/>
      <c r="E134" s="7"/>
      <c r="G134" s="40" t="str">
        <f>IFERROR('Data Transformation'!M132," ")</f>
        <v xml:space="preserve"> </v>
      </c>
      <c r="L134" s="68" t="str">
        <f t="shared" si="2"/>
        <v xml:space="preserve"> </v>
      </c>
      <c r="M134" s="69" t="str">
        <f>IF(L134=" "," ",(IF($L134&gt;0,INDEX('Bin Analysis'!$C$3:$S$10110,MATCH($L134,'Bin Analysis'!$L$3:$L$10110,0),MATCH(M$5,'Bin Analysis'!$C$2:$S$2,0))," ")))</f>
        <v xml:space="preserve"> </v>
      </c>
      <c r="N134" s="70" t="str">
        <f>IF($L134=" "," ",(IF($M134=FALSE," ",(IF($M134&gt;0,INDEX('Bin Analysis'!$C$3:$S$10110,MATCH($L134,'Bin Analysis'!$L$3:$L$10110,0),MATCH(N$5,'Bin Analysis'!$C$2:$S$2,0))," ")))))</f>
        <v xml:space="preserve"> </v>
      </c>
      <c r="O134" s="70" t="str">
        <f>IF($L134=" "," ",(IF($M134=FALSE," ",(IF($M134&gt;0,INDEX('Bin Analysis'!$C$3:$S$10110,MATCH($L134,'Bin Analysis'!$L$3:$L$10110,0),MATCH(O$5,'Bin Analysis'!$C$2:$S$2,0))," ")))))</f>
        <v xml:space="preserve"> </v>
      </c>
      <c r="P134" s="70" t="str">
        <f>IF($L134=" "," ",(IF($M134=FALSE," ",(IF($M134&gt;0,INDEX('Bin Analysis'!$C$3:$S$10110,MATCH($L134,'Bin Analysis'!$L$3:$L$10110,0),MATCH(P$5,'Bin Analysis'!$C$2:$S$2,0))," ")))))</f>
        <v xml:space="preserve"> </v>
      </c>
      <c r="Q134" s="70" t="str">
        <f>IF($L134=" "," ",(IF($M134=FALSE," ",(IF($M134&gt;0,INDEX('Bin Analysis'!$C$3:$S$10110,MATCH($L134,'Bin Analysis'!$L$3:$L$10110,0),MATCH(Q$5,'Bin Analysis'!$C$2:$S$2,0))," ")))))</f>
        <v xml:space="preserve"> </v>
      </c>
      <c r="R134" s="70" t="str">
        <f>IF($L134=" "," ",(IF($M134=FALSE," ",(IF($M134&gt;0,INDEX('Bin Analysis'!$C$3:$S$10110,MATCH($L134,'Bin Analysis'!$L$3:$L$10110,0),MATCH(R$5,'Bin Analysis'!$C$2:$S$2,0))," ")))))</f>
        <v xml:space="preserve"> </v>
      </c>
      <c r="S134" s="70" t="str">
        <f>IF($L134=" "," ",(IF($M134=FALSE," ",(IF($M134&gt;0,INDEX('Bin Analysis'!$C$3:$S$10110,MATCH($L134,'Bin Analysis'!$L$3:$L$10110,0),MATCH(S$5,'Bin Analysis'!$C$2:$S$2,0))," ")))))</f>
        <v xml:space="preserve"> </v>
      </c>
      <c r="T134" s="70" t="str">
        <f>Assignments!K133</f>
        <v/>
      </c>
      <c r="U134" s="70" t="str">
        <f>Assignments!L133</f>
        <v/>
      </c>
      <c r="V134" s="76" t="str">
        <f>Assignments!V133</f>
        <v/>
      </c>
    </row>
    <row r="135" spans="2:22" x14ac:dyDescent="0.25">
      <c r="B135" s="52"/>
      <c r="E135" s="7"/>
      <c r="G135" s="40" t="str">
        <f>IFERROR('Data Transformation'!M133," ")</f>
        <v xml:space="preserve"> </v>
      </c>
      <c r="L135" s="68" t="str">
        <f t="shared" ref="L135:L198" si="3">$G136</f>
        <v xml:space="preserve"> </v>
      </c>
      <c r="M135" s="69" t="str">
        <f>IF(L135=" "," ",(IF($L135&gt;0,INDEX('Bin Analysis'!$C$3:$S$10110,MATCH($L135,'Bin Analysis'!$L$3:$L$10110,0),MATCH(M$5,'Bin Analysis'!$C$2:$S$2,0))," ")))</f>
        <v xml:space="preserve"> </v>
      </c>
      <c r="N135" s="70" t="str">
        <f>IF($L135=" "," ",(IF($M135=FALSE," ",(IF($M135&gt;0,INDEX('Bin Analysis'!$C$3:$S$10110,MATCH($L135,'Bin Analysis'!$L$3:$L$10110,0),MATCH(N$5,'Bin Analysis'!$C$2:$S$2,0))," ")))))</f>
        <v xml:space="preserve"> </v>
      </c>
      <c r="O135" s="70" t="str">
        <f>IF($L135=" "," ",(IF($M135=FALSE," ",(IF($M135&gt;0,INDEX('Bin Analysis'!$C$3:$S$10110,MATCH($L135,'Bin Analysis'!$L$3:$L$10110,0),MATCH(O$5,'Bin Analysis'!$C$2:$S$2,0))," ")))))</f>
        <v xml:space="preserve"> </v>
      </c>
      <c r="P135" s="70" t="str">
        <f>IF($L135=" "," ",(IF($M135=FALSE," ",(IF($M135&gt;0,INDEX('Bin Analysis'!$C$3:$S$10110,MATCH($L135,'Bin Analysis'!$L$3:$L$10110,0),MATCH(P$5,'Bin Analysis'!$C$2:$S$2,0))," ")))))</f>
        <v xml:space="preserve"> </v>
      </c>
      <c r="Q135" s="70" t="str">
        <f>IF($L135=" "," ",(IF($M135=FALSE," ",(IF($M135&gt;0,INDEX('Bin Analysis'!$C$3:$S$10110,MATCH($L135,'Bin Analysis'!$L$3:$L$10110,0),MATCH(Q$5,'Bin Analysis'!$C$2:$S$2,0))," ")))))</f>
        <v xml:space="preserve"> </v>
      </c>
      <c r="R135" s="70" t="str">
        <f>IF($L135=" "," ",(IF($M135=FALSE," ",(IF($M135&gt;0,INDEX('Bin Analysis'!$C$3:$S$10110,MATCH($L135,'Bin Analysis'!$L$3:$L$10110,0),MATCH(R$5,'Bin Analysis'!$C$2:$S$2,0))," ")))))</f>
        <v xml:space="preserve"> </v>
      </c>
      <c r="S135" s="70" t="str">
        <f>IF($L135=" "," ",(IF($M135=FALSE," ",(IF($M135&gt;0,INDEX('Bin Analysis'!$C$3:$S$10110,MATCH($L135,'Bin Analysis'!$L$3:$L$10110,0),MATCH(S$5,'Bin Analysis'!$C$2:$S$2,0))," ")))))</f>
        <v xml:space="preserve"> </v>
      </c>
      <c r="T135" s="70" t="str">
        <f>Assignments!K134</f>
        <v/>
      </c>
      <c r="U135" s="70" t="str">
        <f>Assignments!L134</f>
        <v/>
      </c>
      <c r="V135" s="76" t="str">
        <f>Assignments!V134</f>
        <v/>
      </c>
    </row>
    <row r="136" spans="2:22" x14ac:dyDescent="0.25">
      <c r="B136" s="52"/>
      <c r="E136" s="7"/>
      <c r="G136" s="40" t="str">
        <f>IFERROR('Data Transformation'!M134," ")</f>
        <v xml:space="preserve"> </v>
      </c>
      <c r="L136" s="68" t="str">
        <f t="shared" si="3"/>
        <v xml:space="preserve"> </v>
      </c>
      <c r="M136" s="69" t="str">
        <f>IF(L136=" "," ",(IF($L136&gt;0,INDEX('Bin Analysis'!$C$3:$S$10110,MATCH($L136,'Bin Analysis'!$L$3:$L$10110,0),MATCH(M$5,'Bin Analysis'!$C$2:$S$2,0))," ")))</f>
        <v xml:space="preserve"> </v>
      </c>
      <c r="N136" s="70" t="str">
        <f>IF($L136=" "," ",(IF($M136=FALSE," ",(IF($M136&gt;0,INDEX('Bin Analysis'!$C$3:$S$10110,MATCH($L136,'Bin Analysis'!$L$3:$L$10110,0),MATCH(N$5,'Bin Analysis'!$C$2:$S$2,0))," ")))))</f>
        <v xml:space="preserve"> </v>
      </c>
      <c r="O136" s="70" t="str">
        <f>IF($L136=" "," ",(IF($M136=FALSE," ",(IF($M136&gt;0,INDEX('Bin Analysis'!$C$3:$S$10110,MATCH($L136,'Bin Analysis'!$L$3:$L$10110,0),MATCH(O$5,'Bin Analysis'!$C$2:$S$2,0))," ")))))</f>
        <v xml:space="preserve"> </v>
      </c>
      <c r="P136" s="70" t="str">
        <f>IF($L136=" "," ",(IF($M136=FALSE," ",(IF($M136&gt;0,INDEX('Bin Analysis'!$C$3:$S$10110,MATCH($L136,'Bin Analysis'!$L$3:$L$10110,0),MATCH(P$5,'Bin Analysis'!$C$2:$S$2,0))," ")))))</f>
        <v xml:space="preserve"> </v>
      </c>
      <c r="Q136" s="70" t="str">
        <f>IF($L136=" "," ",(IF($M136=FALSE," ",(IF($M136&gt;0,INDEX('Bin Analysis'!$C$3:$S$10110,MATCH($L136,'Bin Analysis'!$L$3:$L$10110,0),MATCH(Q$5,'Bin Analysis'!$C$2:$S$2,0))," ")))))</f>
        <v xml:space="preserve"> </v>
      </c>
      <c r="R136" s="70" t="str">
        <f>IF($L136=" "," ",(IF($M136=FALSE," ",(IF($M136&gt;0,INDEX('Bin Analysis'!$C$3:$S$10110,MATCH($L136,'Bin Analysis'!$L$3:$L$10110,0),MATCH(R$5,'Bin Analysis'!$C$2:$S$2,0))," ")))))</f>
        <v xml:space="preserve"> </v>
      </c>
      <c r="S136" s="70" t="str">
        <f>IF($L136=" "," ",(IF($M136=FALSE," ",(IF($M136&gt;0,INDEX('Bin Analysis'!$C$3:$S$10110,MATCH($L136,'Bin Analysis'!$L$3:$L$10110,0),MATCH(S$5,'Bin Analysis'!$C$2:$S$2,0))," ")))))</f>
        <v xml:space="preserve"> </v>
      </c>
      <c r="T136" s="70" t="str">
        <f>Assignments!K135</f>
        <v/>
      </c>
      <c r="U136" s="70" t="str">
        <f>Assignments!L135</f>
        <v/>
      </c>
      <c r="V136" s="76" t="str">
        <f>Assignments!V135</f>
        <v/>
      </c>
    </row>
    <row r="137" spans="2:22" x14ac:dyDescent="0.25">
      <c r="B137" s="52"/>
      <c r="E137" s="7"/>
      <c r="G137" s="40" t="str">
        <f>IFERROR('Data Transformation'!M135," ")</f>
        <v xml:space="preserve"> </v>
      </c>
      <c r="L137" s="68" t="str">
        <f t="shared" si="3"/>
        <v xml:space="preserve"> </v>
      </c>
      <c r="M137" s="69" t="str">
        <f>IF(L137=" "," ",(IF($L137&gt;0,INDEX('Bin Analysis'!$C$3:$S$10110,MATCH($L137,'Bin Analysis'!$L$3:$L$10110,0),MATCH(M$5,'Bin Analysis'!$C$2:$S$2,0))," ")))</f>
        <v xml:space="preserve"> </v>
      </c>
      <c r="N137" s="70" t="str">
        <f>IF($L137=" "," ",(IF($M137=FALSE," ",(IF($M137&gt;0,INDEX('Bin Analysis'!$C$3:$S$10110,MATCH($L137,'Bin Analysis'!$L$3:$L$10110,0),MATCH(N$5,'Bin Analysis'!$C$2:$S$2,0))," ")))))</f>
        <v xml:space="preserve"> </v>
      </c>
      <c r="O137" s="70" t="str">
        <f>IF($L137=" "," ",(IF($M137=FALSE," ",(IF($M137&gt;0,INDEX('Bin Analysis'!$C$3:$S$10110,MATCH($L137,'Bin Analysis'!$L$3:$L$10110,0),MATCH(O$5,'Bin Analysis'!$C$2:$S$2,0))," ")))))</f>
        <v xml:space="preserve"> </v>
      </c>
      <c r="P137" s="70" t="str">
        <f>IF($L137=" "," ",(IF($M137=FALSE," ",(IF($M137&gt;0,INDEX('Bin Analysis'!$C$3:$S$10110,MATCH($L137,'Bin Analysis'!$L$3:$L$10110,0),MATCH(P$5,'Bin Analysis'!$C$2:$S$2,0))," ")))))</f>
        <v xml:space="preserve"> </v>
      </c>
      <c r="Q137" s="70" t="str">
        <f>IF($L137=" "," ",(IF($M137=FALSE," ",(IF($M137&gt;0,INDEX('Bin Analysis'!$C$3:$S$10110,MATCH($L137,'Bin Analysis'!$L$3:$L$10110,0),MATCH(Q$5,'Bin Analysis'!$C$2:$S$2,0))," ")))))</f>
        <v xml:space="preserve"> </v>
      </c>
      <c r="R137" s="70" t="str">
        <f>IF($L137=" "," ",(IF($M137=FALSE," ",(IF($M137&gt;0,INDEX('Bin Analysis'!$C$3:$S$10110,MATCH($L137,'Bin Analysis'!$L$3:$L$10110,0),MATCH(R$5,'Bin Analysis'!$C$2:$S$2,0))," ")))))</f>
        <v xml:space="preserve"> </v>
      </c>
      <c r="S137" s="70" t="str">
        <f>IF($L137=" "," ",(IF($M137=FALSE," ",(IF($M137&gt;0,INDEX('Bin Analysis'!$C$3:$S$10110,MATCH($L137,'Bin Analysis'!$L$3:$L$10110,0),MATCH(S$5,'Bin Analysis'!$C$2:$S$2,0))," ")))))</f>
        <v xml:space="preserve"> </v>
      </c>
      <c r="T137" s="70" t="str">
        <f>Assignments!K136</f>
        <v/>
      </c>
      <c r="U137" s="70" t="str">
        <f>Assignments!L136</f>
        <v/>
      </c>
      <c r="V137" s="76" t="str">
        <f>Assignments!V136</f>
        <v/>
      </c>
    </row>
    <row r="138" spans="2:22" x14ac:dyDescent="0.25">
      <c r="B138" s="52"/>
      <c r="E138" s="7"/>
      <c r="G138" s="40" t="str">
        <f>IFERROR('Data Transformation'!M136," ")</f>
        <v xml:space="preserve"> </v>
      </c>
      <c r="L138" s="68" t="str">
        <f t="shared" si="3"/>
        <v xml:space="preserve"> </v>
      </c>
      <c r="M138" s="69" t="str">
        <f>IF(L138=" "," ",(IF($L138&gt;0,INDEX('Bin Analysis'!$C$3:$S$10110,MATCH($L138,'Bin Analysis'!$L$3:$L$10110,0),MATCH(M$5,'Bin Analysis'!$C$2:$S$2,0))," ")))</f>
        <v xml:space="preserve"> </v>
      </c>
      <c r="N138" s="70" t="str">
        <f>IF($L138=" "," ",(IF($M138=FALSE," ",(IF($M138&gt;0,INDEX('Bin Analysis'!$C$3:$S$10110,MATCH($L138,'Bin Analysis'!$L$3:$L$10110,0),MATCH(N$5,'Bin Analysis'!$C$2:$S$2,0))," ")))))</f>
        <v xml:space="preserve"> </v>
      </c>
      <c r="O138" s="70" t="str">
        <f>IF($L138=" "," ",(IF($M138=FALSE," ",(IF($M138&gt;0,INDEX('Bin Analysis'!$C$3:$S$10110,MATCH($L138,'Bin Analysis'!$L$3:$L$10110,0),MATCH(O$5,'Bin Analysis'!$C$2:$S$2,0))," ")))))</f>
        <v xml:space="preserve"> </v>
      </c>
      <c r="P138" s="70" t="str">
        <f>IF($L138=" "," ",(IF($M138=FALSE," ",(IF($M138&gt;0,INDEX('Bin Analysis'!$C$3:$S$10110,MATCH($L138,'Bin Analysis'!$L$3:$L$10110,0),MATCH(P$5,'Bin Analysis'!$C$2:$S$2,0))," ")))))</f>
        <v xml:space="preserve"> </v>
      </c>
      <c r="Q138" s="70" t="str">
        <f>IF($L138=" "," ",(IF($M138=FALSE," ",(IF($M138&gt;0,INDEX('Bin Analysis'!$C$3:$S$10110,MATCH($L138,'Bin Analysis'!$L$3:$L$10110,0),MATCH(Q$5,'Bin Analysis'!$C$2:$S$2,0))," ")))))</f>
        <v xml:space="preserve"> </v>
      </c>
      <c r="R138" s="70" t="str">
        <f>IF($L138=" "," ",(IF($M138=FALSE," ",(IF($M138&gt;0,INDEX('Bin Analysis'!$C$3:$S$10110,MATCH($L138,'Bin Analysis'!$L$3:$L$10110,0),MATCH(R$5,'Bin Analysis'!$C$2:$S$2,0))," ")))))</f>
        <v xml:space="preserve"> </v>
      </c>
      <c r="S138" s="70" t="str">
        <f>IF($L138=" "," ",(IF($M138=FALSE," ",(IF($M138&gt;0,INDEX('Bin Analysis'!$C$3:$S$10110,MATCH($L138,'Bin Analysis'!$L$3:$L$10110,0),MATCH(S$5,'Bin Analysis'!$C$2:$S$2,0))," ")))))</f>
        <v xml:space="preserve"> </v>
      </c>
      <c r="T138" s="70" t="str">
        <f>Assignments!K137</f>
        <v/>
      </c>
      <c r="U138" s="70" t="str">
        <f>Assignments!L137</f>
        <v/>
      </c>
      <c r="V138" s="76" t="str">
        <f>Assignments!V137</f>
        <v/>
      </c>
    </row>
    <row r="139" spans="2:22" x14ac:dyDescent="0.25">
      <c r="B139" s="52"/>
      <c r="E139" s="7"/>
      <c r="G139" s="40" t="str">
        <f>IFERROR('Data Transformation'!M137," ")</f>
        <v xml:space="preserve"> </v>
      </c>
      <c r="L139" s="68" t="str">
        <f t="shared" si="3"/>
        <v xml:space="preserve"> </v>
      </c>
      <c r="M139" s="69" t="str">
        <f>IF(L139=" "," ",(IF($L139&gt;0,INDEX('Bin Analysis'!$C$3:$S$10110,MATCH($L139,'Bin Analysis'!$L$3:$L$10110,0),MATCH(M$5,'Bin Analysis'!$C$2:$S$2,0))," ")))</f>
        <v xml:space="preserve"> </v>
      </c>
      <c r="N139" s="70" t="str">
        <f>IF($L139=" "," ",(IF($M139=FALSE," ",(IF($M139&gt;0,INDEX('Bin Analysis'!$C$3:$S$10110,MATCH($L139,'Bin Analysis'!$L$3:$L$10110,0),MATCH(N$5,'Bin Analysis'!$C$2:$S$2,0))," ")))))</f>
        <v xml:space="preserve"> </v>
      </c>
      <c r="O139" s="70" t="str">
        <f>IF($L139=" "," ",(IF($M139=FALSE," ",(IF($M139&gt;0,INDEX('Bin Analysis'!$C$3:$S$10110,MATCH($L139,'Bin Analysis'!$L$3:$L$10110,0),MATCH(O$5,'Bin Analysis'!$C$2:$S$2,0))," ")))))</f>
        <v xml:space="preserve"> </v>
      </c>
      <c r="P139" s="70" t="str">
        <f>IF($L139=" "," ",(IF($M139=FALSE," ",(IF($M139&gt;0,INDEX('Bin Analysis'!$C$3:$S$10110,MATCH($L139,'Bin Analysis'!$L$3:$L$10110,0),MATCH(P$5,'Bin Analysis'!$C$2:$S$2,0))," ")))))</f>
        <v xml:space="preserve"> </v>
      </c>
      <c r="Q139" s="70" t="str">
        <f>IF($L139=" "," ",(IF($M139=FALSE," ",(IF($M139&gt;0,INDEX('Bin Analysis'!$C$3:$S$10110,MATCH($L139,'Bin Analysis'!$L$3:$L$10110,0),MATCH(Q$5,'Bin Analysis'!$C$2:$S$2,0))," ")))))</f>
        <v xml:space="preserve"> </v>
      </c>
      <c r="R139" s="70" t="str">
        <f>IF($L139=" "," ",(IF($M139=FALSE," ",(IF($M139&gt;0,INDEX('Bin Analysis'!$C$3:$S$10110,MATCH($L139,'Bin Analysis'!$L$3:$L$10110,0),MATCH(R$5,'Bin Analysis'!$C$2:$S$2,0))," ")))))</f>
        <v xml:space="preserve"> </v>
      </c>
      <c r="S139" s="70" t="str">
        <f>IF($L139=" "," ",(IF($M139=FALSE," ",(IF($M139&gt;0,INDEX('Bin Analysis'!$C$3:$S$10110,MATCH($L139,'Bin Analysis'!$L$3:$L$10110,0),MATCH(S$5,'Bin Analysis'!$C$2:$S$2,0))," ")))))</f>
        <v xml:space="preserve"> </v>
      </c>
      <c r="T139" s="70" t="str">
        <f>Assignments!K138</f>
        <v/>
      </c>
      <c r="U139" s="70" t="str">
        <f>Assignments!L138</f>
        <v/>
      </c>
      <c r="V139" s="76" t="str">
        <f>Assignments!V138</f>
        <v/>
      </c>
    </row>
    <row r="140" spans="2:22" x14ac:dyDescent="0.25">
      <c r="B140" s="52"/>
      <c r="E140" s="7"/>
      <c r="G140" s="40" t="str">
        <f>IFERROR('Data Transformation'!M138," ")</f>
        <v xml:space="preserve"> </v>
      </c>
      <c r="L140" s="68" t="str">
        <f t="shared" si="3"/>
        <v xml:space="preserve"> </v>
      </c>
      <c r="M140" s="69" t="str">
        <f>IF(L140=" "," ",(IF($L140&gt;0,INDEX('Bin Analysis'!$C$3:$S$10110,MATCH($L140,'Bin Analysis'!$L$3:$L$10110,0),MATCH(M$5,'Bin Analysis'!$C$2:$S$2,0))," ")))</f>
        <v xml:space="preserve"> </v>
      </c>
      <c r="N140" s="70" t="str">
        <f>IF($L140=" "," ",(IF($M140=FALSE," ",(IF($M140&gt;0,INDEX('Bin Analysis'!$C$3:$S$10110,MATCH($L140,'Bin Analysis'!$L$3:$L$10110,0),MATCH(N$5,'Bin Analysis'!$C$2:$S$2,0))," ")))))</f>
        <v xml:space="preserve"> </v>
      </c>
      <c r="O140" s="70" t="str">
        <f>IF($L140=" "," ",(IF($M140=FALSE," ",(IF($M140&gt;0,INDEX('Bin Analysis'!$C$3:$S$10110,MATCH($L140,'Bin Analysis'!$L$3:$L$10110,0),MATCH(O$5,'Bin Analysis'!$C$2:$S$2,0))," ")))))</f>
        <v xml:space="preserve"> </v>
      </c>
      <c r="P140" s="70" t="str">
        <f>IF($L140=" "," ",(IF($M140=FALSE," ",(IF($M140&gt;0,INDEX('Bin Analysis'!$C$3:$S$10110,MATCH($L140,'Bin Analysis'!$L$3:$L$10110,0),MATCH(P$5,'Bin Analysis'!$C$2:$S$2,0))," ")))))</f>
        <v xml:space="preserve"> </v>
      </c>
      <c r="Q140" s="70" t="str">
        <f>IF($L140=" "," ",(IF($M140=FALSE," ",(IF($M140&gt;0,INDEX('Bin Analysis'!$C$3:$S$10110,MATCH($L140,'Bin Analysis'!$L$3:$L$10110,0),MATCH(Q$5,'Bin Analysis'!$C$2:$S$2,0))," ")))))</f>
        <v xml:space="preserve"> </v>
      </c>
      <c r="R140" s="70" t="str">
        <f>IF($L140=" "," ",(IF($M140=FALSE," ",(IF($M140&gt;0,INDEX('Bin Analysis'!$C$3:$S$10110,MATCH($L140,'Bin Analysis'!$L$3:$L$10110,0),MATCH(R$5,'Bin Analysis'!$C$2:$S$2,0))," ")))))</f>
        <v xml:space="preserve"> </v>
      </c>
      <c r="S140" s="70" t="str">
        <f>IF($L140=" "," ",(IF($M140=FALSE," ",(IF($M140&gt;0,INDEX('Bin Analysis'!$C$3:$S$10110,MATCH($L140,'Bin Analysis'!$L$3:$L$10110,0),MATCH(S$5,'Bin Analysis'!$C$2:$S$2,0))," ")))))</f>
        <v xml:space="preserve"> </v>
      </c>
      <c r="T140" s="70" t="str">
        <f>Assignments!K139</f>
        <v/>
      </c>
      <c r="U140" s="70" t="str">
        <f>Assignments!L139</f>
        <v/>
      </c>
      <c r="V140" s="76" t="str">
        <f>Assignments!V139</f>
        <v/>
      </c>
    </row>
    <row r="141" spans="2:22" x14ac:dyDescent="0.25">
      <c r="B141" s="52"/>
      <c r="E141" s="7"/>
      <c r="G141" s="40" t="str">
        <f>IFERROR('Data Transformation'!M139," ")</f>
        <v xml:space="preserve"> </v>
      </c>
      <c r="L141" s="68" t="str">
        <f t="shared" si="3"/>
        <v xml:space="preserve"> </v>
      </c>
      <c r="M141" s="69" t="str">
        <f>IF(L141=" "," ",(IF($L141&gt;0,INDEX('Bin Analysis'!$C$3:$S$10110,MATCH($L141,'Bin Analysis'!$L$3:$L$10110,0),MATCH(M$5,'Bin Analysis'!$C$2:$S$2,0))," ")))</f>
        <v xml:space="preserve"> </v>
      </c>
      <c r="N141" s="70" t="str">
        <f>IF($L141=" "," ",(IF($M141=FALSE," ",(IF($M141&gt;0,INDEX('Bin Analysis'!$C$3:$S$10110,MATCH($L141,'Bin Analysis'!$L$3:$L$10110,0),MATCH(N$5,'Bin Analysis'!$C$2:$S$2,0))," ")))))</f>
        <v xml:space="preserve"> </v>
      </c>
      <c r="O141" s="70" t="str">
        <f>IF($L141=" "," ",(IF($M141=FALSE," ",(IF($M141&gt;0,INDEX('Bin Analysis'!$C$3:$S$10110,MATCH($L141,'Bin Analysis'!$L$3:$L$10110,0),MATCH(O$5,'Bin Analysis'!$C$2:$S$2,0))," ")))))</f>
        <v xml:space="preserve"> </v>
      </c>
      <c r="P141" s="70" t="str">
        <f>IF($L141=" "," ",(IF($M141=FALSE," ",(IF($M141&gt;0,INDEX('Bin Analysis'!$C$3:$S$10110,MATCH($L141,'Bin Analysis'!$L$3:$L$10110,0),MATCH(P$5,'Bin Analysis'!$C$2:$S$2,0))," ")))))</f>
        <v xml:space="preserve"> </v>
      </c>
      <c r="Q141" s="70" t="str">
        <f>IF($L141=" "," ",(IF($M141=FALSE," ",(IF($M141&gt;0,INDEX('Bin Analysis'!$C$3:$S$10110,MATCH($L141,'Bin Analysis'!$L$3:$L$10110,0),MATCH(Q$5,'Bin Analysis'!$C$2:$S$2,0))," ")))))</f>
        <v xml:space="preserve"> </v>
      </c>
      <c r="R141" s="70" t="str">
        <f>IF($L141=" "," ",(IF($M141=FALSE," ",(IF($M141&gt;0,INDEX('Bin Analysis'!$C$3:$S$10110,MATCH($L141,'Bin Analysis'!$L$3:$L$10110,0),MATCH(R$5,'Bin Analysis'!$C$2:$S$2,0))," ")))))</f>
        <v xml:space="preserve"> </v>
      </c>
      <c r="S141" s="70" t="str">
        <f>IF($L141=" "," ",(IF($M141=FALSE," ",(IF($M141&gt;0,INDEX('Bin Analysis'!$C$3:$S$10110,MATCH($L141,'Bin Analysis'!$L$3:$L$10110,0),MATCH(S$5,'Bin Analysis'!$C$2:$S$2,0))," ")))))</f>
        <v xml:space="preserve"> </v>
      </c>
      <c r="T141" s="70" t="str">
        <f>Assignments!K140</f>
        <v/>
      </c>
      <c r="U141" s="70" t="str">
        <f>Assignments!L140</f>
        <v/>
      </c>
      <c r="V141" s="76" t="str">
        <f>Assignments!V140</f>
        <v/>
      </c>
    </row>
    <row r="142" spans="2:22" x14ac:dyDescent="0.25">
      <c r="B142" s="52"/>
      <c r="E142" s="7"/>
      <c r="G142" s="40" t="str">
        <f>IFERROR('Data Transformation'!M140," ")</f>
        <v xml:space="preserve"> </v>
      </c>
      <c r="L142" s="68" t="str">
        <f t="shared" si="3"/>
        <v xml:space="preserve"> </v>
      </c>
      <c r="M142" s="69" t="str">
        <f>IF(L142=" "," ",(IF($L142&gt;0,INDEX('Bin Analysis'!$C$3:$S$10110,MATCH($L142,'Bin Analysis'!$L$3:$L$10110,0),MATCH(M$5,'Bin Analysis'!$C$2:$S$2,0))," ")))</f>
        <v xml:space="preserve"> </v>
      </c>
      <c r="N142" s="70" t="str">
        <f>IF($L142=" "," ",(IF($M142=FALSE," ",(IF($M142&gt;0,INDEX('Bin Analysis'!$C$3:$S$10110,MATCH($L142,'Bin Analysis'!$L$3:$L$10110,0),MATCH(N$5,'Bin Analysis'!$C$2:$S$2,0))," ")))))</f>
        <v xml:space="preserve"> </v>
      </c>
      <c r="O142" s="70" t="str">
        <f>IF($L142=" "," ",(IF($M142=FALSE," ",(IF($M142&gt;0,INDEX('Bin Analysis'!$C$3:$S$10110,MATCH($L142,'Bin Analysis'!$L$3:$L$10110,0),MATCH(O$5,'Bin Analysis'!$C$2:$S$2,0))," ")))))</f>
        <v xml:space="preserve"> </v>
      </c>
      <c r="P142" s="70" t="str">
        <f>IF($L142=" "," ",(IF($M142=FALSE," ",(IF($M142&gt;0,INDEX('Bin Analysis'!$C$3:$S$10110,MATCH($L142,'Bin Analysis'!$L$3:$L$10110,0),MATCH(P$5,'Bin Analysis'!$C$2:$S$2,0))," ")))))</f>
        <v xml:space="preserve"> </v>
      </c>
      <c r="Q142" s="70" t="str">
        <f>IF($L142=" "," ",(IF($M142=FALSE," ",(IF($M142&gt;0,INDEX('Bin Analysis'!$C$3:$S$10110,MATCH($L142,'Bin Analysis'!$L$3:$L$10110,0),MATCH(Q$5,'Bin Analysis'!$C$2:$S$2,0))," ")))))</f>
        <v xml:space="preserve"> </v>
      </c>
      <c r="R142" s="70" t="str">
        <f>IF($L142=" "," ",(IF($M142=FALSE," ",(IF($M142&gt;0,INDEX('Bin Analysis'!$C$3:$S$10110,MATCH($L142,'Bin Analysis'!$L$3:$L$10110,0),MATCH(R$5,'Bin Analysis'!$C$2:$S$2,0))," ")))))</f>
        <v xml:space="preserve"> </v>
      </c>
      <c r="S142" s="70" t="str">
        <f>IF($L142=" "," ",(IF($M142=FALSE," ",(IF($M142&gt;0,INDEX('Bin Analysis'!$C$3:$S$10110,MATCH($L142,'Bin Analysis'!$L$3:$L$10110,0),MATCH(S$5,'Bin Analysis'!$C$2:$S$2,0))," ")))))</f>
        <v xml:space="preserve"> </v>
      </c>
      <c r="T142" s="70" t="str">
        <f>Assignments!K141</f>
        <v/>
      </c>
      <c r="U142" s="70" t="str">
        <f>Assignments!L141</f>
        <v/>
      </c>
      <c r="V142" s="76" t="str">
        <f>Assignments!V141</f>
        <v/>
      </c>
    </row>
    <row r="143" spans="2:22" x14ac:dyDescent="0.25">
      <c r="B143" s="52"/>
      <c r="E143" s="7"/>
      <c r="G143" s="40" t="str">
        <f>IFERROR('Data Transformation'!M141," ")</f>
        <v xml:space="preserve"> </v>
      </c>
      <c r="L143" s="68" t="str">
        <f t="shared" si="3"/>
        <v xml:space="preserve"> </v>
      </c>
      <c r="M143" s="69" t="str">
        <f>IF(L143=" "," ",(IF($L143&gt;0,INDEX('Bin Analysis'!$C$3:$S$10110,MATCH($L143,'Bin Analysis'!$L$3:$L$10110,0),MATCH(M$5,'Bin Analysis'!$C$2:$S$2,0))," ")))</f>
        <v xml:space="preserve"> </v>
      </c>
      <c r="N143" s="70" t="str">
        <f>IF($L143=" "," ",(IF($M143=FALSE," ",(IF($M143&gt;0,INDEX('Bin Analysis'!$C$3:$S$10110,MATCH($L143,'Bin Analysis'!$L$3:$L$10110,0),MATCH(N$5,'Bin Analysis'!$C$2:$S$2,0))," ")))))</f>
        <v xml:space="preserve"> </v>
      </c>
      <c r="O143" s="70" t="str">
        <f>IF($L143=" "," ",(IF($M143=FALSE," ",(IF($M143&gt;0,INDEX('Bin Analysis'!$C$3:$S$10110,MATCH($L143,'Bin Analysis'!$L$3:$L$10110,0),MATCH(O$5,'Bin Analysis'!$C$2:$S$2,0))," ")))))</f>
        <v xml:space="preserve"> </v>
      </c>
      <c r="P143" s="70" t="str">
        <f>IF($L143=" "," ",(IF($M143=FALSE," ",(IF($M143&gt;0,INDEX('Bin Analysis'!$C$3:$S$10110,MATCH($L143,'Bin Analysis'!$L$3:$L$10110,0),MATCH(P$5,'Bin Analysis'!$C$2:$S$2,0))," ")))))</f>
        <v xml:space="preserve"> </v>
      </c>
      <c r="Q143" s="70" t="str">
        <f>IF($L143=" "," ",(IF($M143=FALSE," ",(IF($M143&gt;0,INDEX('Bin Analysis'!$C$3:$S$10110,MATCH($L143,'Bin Analysis'!$L$3:$L$10110,0),MATCH(Q$5,'Bin Analysis'!$C$2:$S$2,0))," ")))))</f>
        <v xml:space="preserve"> </v>
      </c>
      <c r="R143" s="70" t="str">
        <f>IF($L143=" "," ",(IF($M143=FALSE," ",(IF($M143&gt;0,INDEX('Bin Analysis'!$C$3:$S$10110,MATCH($L143,'Bin Analysis'!$L$3:$L$10110,0),MATCH(R$5,'Bin Analysis'!$C$2:$S$2,0))," ")))))</f>
        <v xml:space="preserve"> </v>
      </c>
      <c r="S143" s="70" t="str">
        <f>IF($L143=" "," ",(IF($M143=FALSE," ",(IF($M143&gt;0,INDEX('Bin Analysis'!$C$3:$S$10110,MATCH($L143,'Bin Analysis'!$L$3:$L$10110,0),MATCH(S$5,'Bin Analysis'!$C$2:$S$2,0))," ")))))</f>
        <v xml:space="preserve"> </v>
      </c>
      <c r="T143" s="70" t="str">
        <f>Assignments!K142</f>
        <v/>
      </c>
      <c r="U143" s="70" t="str">
        <f>Assignments!L142</f>
        <v/>
      </c>
      <c r="V143" s="76" t="str">
        <f>Assignments!V142</f>
        <v/>
      </c>
    </row>
    <row r="144" spans="2:22" x14ac:dyDescent="0.25">
      <c r="B144" s="52"/>
      <c r="E144" s="7"/>
      <c r="G144" s="40" t="str">
        <f>IFERROR('Data Transformation'!M142," ")</f>
        <v xml:space="preserve"> </v>
      </c>
      <c r="L144" s="68" t="str">
        <f t="shared" si="3"/>
        <v xml:space="preserve"> </v>
      </c>
      <c r="M144" s="69" t="str">
        <f>IF(L144=" "," ",(IF($L144&gt;0,INDEX('Bin Analysis'!$C$3:$S$10110,MATCH($L144,'Bin Analysis'!$L$3:$L$10110,0),MATCH(M$5,'Bin Analysis'!$C$2:$S$2,0))," ")))</f>
        <v xml:space="preserve"> </v>
      </c>
      <c r="N144" s="70" t="str">
        <f>IF($L144=" "," ",(IF($M144=FALSE," ",(IF($M144&gt;0,INDEX('Bin Analysis'!$C$3:$S$10110,MATCH($L144,'Bin Analysis'!$L$3:$L$10110,0),MATCH(N$5,'Bin Analysis'!$C$2:$S$2,0))," ")))))</f>
        <v xml:space="preserve"> </v>
      </c>
      <c r="O144" s="70" t="str">
        <f>IF($L144=" "," ",(IF($M144=FALSE," ",(IF($M144&gt;0,INDEX('Bin Analysis'!$C$3:$S$10110,MATCH($L144,'Bin Analysis'!$L$3:$L$10110,0),MATCH(O$5,'Bin Analysis'!$C$2:$S$2,0))," ")))))</f>
        <v xml:space="preserve"> </v>
      </c>
      <c r="P144" s="70" t="str">
        <f>IF($L144=" "," ",(IF($M144=FALSE," ",(IF($M144&gt;0,INDEX('Bin Analysis'!$C$3:$S$10110,MATCH($L144,'Bin Analysis'!$L$3:$L$10110,0),MATCH(P$5,'Bin Analysis'!$C$2:$S$2,0))," ")))))</f>
        <v xml:space="preserve"> </v>
      </c>
      <c r="Q144" s="70" t="str">
        <f>IF($L144=" "," ",(IF($M144=FALSE," ",(IF($M144&gt;0,INDEX('Bin Analysis'!$C$3:$S$10110,MATCH($L144,'Bin Analysis'!$L$3:$L$10110,0),MATCH(Q$5,'Bin Analysis'!$C$2:$S$2,0))," ")))))</f>
        <v xml:space="preserve"> </v>
      </c>
      <c r="R144" s="70" t="str">
        <f>IF($L144=" "," ",(IF($M144=FALSE," ",(IF($M144&gt;0,INDEX('Bin Analysis'!$C$3:$S$10110,MATCH($L144,'Bin Analysis'!$L$3:$L$10110,0),MATCH(R$5,'Bin Analysis'!$C$2:$S$2,0))," ")))))</f>
        <v xml:space="preserve"> </v>
      </c>
      <c r="S144" s="70" t="str">
        <f>IF($L144=" "," ",(IF($M144=FALSE," ",(IF($M144&gt;0,INDEX('Bin Analysis'!$C$3:$S$10110,MATCH($L144,'Bin Analysis'!$L$3:$L$10110,0),MATCH(S$5,'Bin Analysis'!$C$2:$S$2,0))," ")))))</f>
        <v xml:space="preserve"> </v>
      </c>
      <c r="T144" s="70" t="str">
        <f>Assignments!K143</f>
        <v/>
      </c>
      <c r="U144" s="70" t="str">
        <f>Assignments!L143</f>
        <v/>
      </c>
      <c r="V144" s="76" t="str">
        <f>Assignments!V143</f>
        <v/>
      </c>
    </row>
    <row r="145" spans="2:22" x14ac:dyDescent="0.25">
      <c r="B145" s="52"/>
      <c r="E145" s="7"/>
      <c r="G145" s="40" t="str">
        <f>IFERROR('Data Transformation'!M143," ")</f>
        <v xml:space="preserve"> </v>
      </c>
      <c r="L145" s="68" t="str">
        <f t="shared" si="3"/>
        <v xml:space="preserve"> </v>
      </c>
      <c r="M145" s="69" t="str">
        <f>IF(L145=" "," ",(IF($L145&gt;0,INDEX('Bin Analysis'!$C$3:$S$10110,MATCH($L145,'Bin Analysis'!$L$3:$L$10110,0),MATCH(M$5,'Bin Analysis'!$C$2:$S$2,0))," ")))</f>
        <v xml:space="preserve"> </v>
      </c>
      <c r="N145" s="70" t="str">
        <f>IF($L145=" "," ",(IF($M145=FALSE," ",(IF($M145&gt;0,INDEX('Bin Analysis'!$C$3:$S$10110,MATCH($L145,'Bin Analysis'!$L$3:$L$10110,0),MATCH(N$5,'Bin Analysis'!$C$2:$S$2,0))," ")))))</f>
        <v xml:space="preserve"> </v>
      </c>
      <c r="O145" s="70" t="str">
        <f>IF($L145=" "," ",(IF($M145=FALSE," ",(IF($M145&gt;0,INDEX('Bin Analysis'!$C$3:$S$10110,MATCH($L145,'Bin Analysis'!$L$3:$L$10110,0),MATCH(O$5,'Bin Analysis'!$C$2:$S$2,0))," ")))))</f>
        <v xml:space="preserve"> </v>
      </c>
      <c r="P145" s="70" t="str">
        <f>IF($L145=" "," ",(IF($M145=FALSE," ",(IF($M145&gt;0,INDEX('Bin Analysis'!$C$3:$S$10110,MATCH($L145,'Bin Analysis'!$L$3:$L$10110,0),MATCH(P$5,'Bin Analysis'!$C$2:$S$2,0))," ")))))</f>
        <v xml:space="preserve"> </v>
      </c>
      <c r="Q145" s="70" t="str">
        <f>IF($L145=" "," ",(IF($M145=FALSE," ",(IF($M145&gt;0,INDEX('Bin Analysis'!$C$3:$S$10110,MATCH($L145,'Bin Analysis'!$L$3:$L$10110,0),MATCH(Q$5,'Bin Analysis'!$C$2:$S$2,0))," ")))))</f>
        <v xml:space="preserve"> </v>
      </c>
      <c r="R145" s="70" t="str">
        <f>IF($L145=" "," ",(IF($M145=FALSE," ",(IF($M145&gt;0,INDEX('Bin Analysis'!$C$3:$S$10110,MATCH($L145,'Bin Analysis'!$L$3:$L$10110,0),MATCH(R$5,'Bin Analysis'!$C$2:$S$2,0))," ")))))</f>
        <v xml:space="preserve"> </v>
      </c>
      <c r="S145" s="70" t="str">
        <f>IF($L145=" "," ",(IF($M145=FALSE," ",(IF($M145&gt;0,INDEX('Bin Analysis'!$C$3:$S$10110,MATCH($L145,'Bin Analysis'!$L$3:$L$10110,0),MATCH(S$5,'Bin Analysis'!$C$2:$S$2,0))," ")))))</f>
        <v xml:space="preserve"> </v>
      </c>
      <c r="T145" s="70" t="str">
        <f>Assignments!K144</f>
        <v/>
      </c>
      <c r="U145" s="70" t="str">
        <f>Assignments!L144</f>
        <v/>
      </c>
      <c r="V145" s="76" t="str">
        <f>Assignments!V144</f>
        <v/>
      </c>
    </row>
    <row r="146" spans="2:22" x14ac:dyDescent="0.25">
      <c r="B146" s="52"/>
      <c r="E146" s="7"/>
      <c r="G146" s="40" t="str">
        <f>IFERROR('Data Transformation'!M144," ")</f>
        <v xml:space="preserve"> </v>
      </c>
      <c r="L146" s="68" t="str">
        <f t="shared" si="3"/>
        <v xml:space="preserve"> </v>
      </c>
      <c r="M146" s="69" t="str">
        <f>IF(L146=" "," ",(IF($L146&gt;0,INDEX('Bin Analysis'!$C$3:$S$10110,MATCH($L146,'Bin Analysis'!$L$3:$L$10110,0),MATCH(M$5,'Bin Analysis'!$C$2:$S$2,0))," ")))</f>
        <v xml:space="preserve"> </v>
      </c>
      <c r="N146" s="70" t="str">
        <f>IF($L146=" "," ",(IF($M146=FALSE," ",(IF($M146&gt;0,INDEX('Bin Analysis'!$C$3:$S$10110,MATCH($L146,'Bin Analysis'!$L$3:$L$10110,0),MATCH(N$5,'Bin Analysis'!$C$2:$S$2,0))," ")))))</f>
        <v xml:space="preserve"> </v>
      </c>
      <c r="O146" s="70" t="str">
        <f>IF($L146=" "," ",(IF($M146=FALSE," ",(IF($M146&gt;0,INDEX('Bin Analysis'!$C$3:$S$10110,MATCH($L146,'Bin Analysis'!$L$3:$L$10110,0),MATCH(O$5,'Bin Analysis'!$C$2:$S$2,0))," ")))))</f>
        <v xml:space="preserve"> </v>
      </c>
      <c r="P146" s="70" t="str">
        <f>IF($L146=" "," ",(IF($M146=FALSE," ",(IF($M146&gt;0,INDEX('Bin Analysis'!$C$3:$S$10110,MATCH($L146,'Bin Analysis'!$L$3:$L$10110,0),MATCH(P$5,'Bin Analysis'!$C$2:$S$2,0))," ")))))</f>
        <v xml:space="preserve"> </v>
      </c>
      <c r="Q146" s="70" t="str">
        <f>IF($L146=" "," ",(IF($M146=FALSE," ",(IF($M146&gt;0,INDEX('Bin Analysis'!$C$3:$S$10110,MATCH($L146,'Bin Analysis'!$L$3:$L$10110,0),MATCH(Q$5,'Bin Analysis'!$C$2:$S$2,0))," ")))))</f>
        <v xml:space="preserve"> </v>
      </c>
      <c r="R146" s="70" t="str">
        <f>IF($L146=" "," ",(IF($M146=FALSE," ",(IF($M146&gt;0,INDEX('Bin Analysis'!$C$3:$S$10110,MATCH($L146,'Bin Analysis'!$L$3:$L$10110,0),MATCH(R$5,'Bin Analysis'!$C$2:$S$2,0))," ")))))</f>
        <v xml:space="preserve"> </v>
      </c>
      <c r="S146" s="70" t="str">
        <f>IF($L146=" "," ",(IF($M146=FALSE," ",(IF($M146&gt;0,INDEX('Bin Analysis'!$C$3:$S$10110,MATCH($L146,'Bin Analysis'!$L$3:$L$10110,0),MATCH(S$5,'Bin Analysis'!$C$2:$S$2,0))," ")))))</f>
        <v xml:space="preserve"> </v>
      </c>
      <c r="T146" s="70" t="str">
        <f>Assignments!K145</f>
        <v/>
      </c>
      <c r="U146" s="70" t="str">
        <f>Assignments!L145</f>
        <v/>
      </c>
      <c r="V146" s="76" t="str">
        <f>Assignments!V145</f>
        <v/>
      </c>
    </row>
    <row r="147" spans="2:22" x14ac:dyDescent="0.25">
      <c r="B147" s="52"/>
      <c r="E147" s="7"/>
      <c r="G147" s="40" t="str">
        <f>IFERROR('Data Transformation'!M145," ")</f>
        <v xml:space="preserve"> </v>
      </c>
      <c r="L147" s="68" t="str">
        <f t="shared" si="3"/>
        <v xml:space="preserve"> </v>
      </c>
      <c r="M147" s="69" t="str">
        <f>IF(L147=" "," ",(IF($L147&gt;0,INDEX('Bin Analysis'!$C$3:$S$10110,MATCH($L147,'Bin Analysis'!$L$3:$L$10110,0),MATCH(M$5,'Bin Analysis'!$C$2:$S$2,0))," ")))</f>
        <v xml:space="preserve"> </v>
      </c>
      <c r="N147" s="70" t="str">
        <f>IF($L147=" "," ",(IF($M147=FALSE," ",(IF($M147&gt;0,INDEX('Bin Analysis'!$C$3:$S$10110,MATCH($L147,'Bin Analysis'!$L$3:$L$10110,0),MATCH(N$5,'Bin Analysis'!$C$2:$S$2,0))," ")))))</f>
        <v xml:space="preserve"> </v>
      </c>
      <c r="O147" s="70" t="str">
        <f>IF($L147=" "," ",(IF($M147=FALSE," ",(IF($M147&gt;0,INDEX('Bin Analysis'!$C$3:$S$10110,MATCH($L147,'Bin Analysis'!$L$3:$L$10110,0),MATCH(O$5,'Bin Analysis'!$C$2:$S$2,0))," ")))))</f>
        <v xml:space="preserve"> </v>
      </c>
      <c r="P147" s="70" t="str">
        <f>IF($L147=" "," ",(IF($M147=FALSE," ",(IF($M147&gt;0,INDEX('Bin Analysis'!$C$3:$S$10110,MATCH($L147,'Bin Analysis'!$L$3:$L$10110,0),MATCH(P$5,'Bin Analysis'!$C$2:$S$2,0))," ")))))</f>
        <v xml:space="preserve"> </v>
      </c>
      <c r="Q147" s="70" t="str">
        <f>IF($L147=" "," ",(IF($M147=FALSE," ",(IF($M147&gt;0,INDEX('Bin Analysis'!$C$3:$S$10110,MATCH($L147,'Bin Analysis'!$L$3:$L$10110,0),MATCH(Q$5,'Bin Analysis'!$C$2:$S$2,0))," ")))))</f>
        <v xml:space="preserve"> </v>
      </c>
      <c r="R147" s="70" t="str">
        <f>IF($L147=" "," ",(IF($M147=FALSE," ",(IF($M147&gt;0,INDEX('Bin Analysis'!$C$3:$S$10110,MATCH($L147,'Bin Analysis'!$L$3:$L$10110,0),MATCH(R$5,'Bin Analysis'!$C$2:$S$2,0))," ")))))</f>
        <v xml:space="preserve"> </v>
      </c>
      <c r="S147" s="70" t="str">
        <f>IF($L147=" "," ",(IF($M147=FALSE," ",(IF($M147&gt;0,INDEX('Bin Analysis'!$C$3:$S$10110,MATCH($L147,'Bin Analysis'!$L$3:$L$10110,0),MATCH(S$5,'Bin Analysis'!$C$2:$S$2,0))," ")))))</f>
        <v xml:space="preserve"> </v>
      </c>
      <c r="T147" s="70" t="str">
        <f>Assignments!K146</f>
        <v/>
      </c>
      <c r="U147" s="70" t="str">
        <f>Assignments!L146</f>
        <v/>
      </c>
      <c r="V147" s="76" t="str">
        <f>Assignments!V146</f>
        <v/>
      </c>
    </row>
    <row r="148" spans="2:22" x14ac:dyDescent="0.25">
      <c r="B148" s="52"/>
      <c r="E148" s="7"/>
      <c r="G148" s="40" t="str">
        <f>IFERROR('Data Transformation'!M146," ")</f>
        <v xml:space="preserve"> </v>
      </c>
      <c r="L148" s="68" t="str">
        <f t="shared" si="3"/>
        <v xml:space="preserve"> </v>
      </c>
      <c r="M148" s="69" t="str">
        <f>IF(L148=" "," ",(IF($L148&gt;0,INDEX('Bin Analysis'!$C$3:$S$10110,MATCH($L148,'Bin Analysis'!$L$3:$L$10110,0),MATCH(M$5,'Bin Analysis'!$C$2:$S$2,0))," ")))</f>
        <v xml:space="preserve"> </v>
      </c>
      <c r="N148" s="70" t="str">
        <f>IF($L148=" "," ",(IF($M148=FALSE," ",(IF($M148&gt;0,INDEX('Bin Analysis'!$C$3:$S$10110,MATCH($L148,'Bin Analysis'!$L$3:$L$10110,0),MATCH(N$5,'Bin Analysis'!$C$2:$S$2,0))," ")))))</f>
        <v xml:space="preserve"> </v>
      </c>
      <c r="O148" s="70" t="str">
        <f>IF($L148=" "," ",(IF($M148=FALSE," ",(IF($M148&gt;0,INDEX('Bin Analysis'!$C$3:$S$10110,MATCH($L148,'Bin Analysis'!$L$3:$L$10110,0),MATCH(O$5,'Bin Analysis'!$C$2:$S$2,0))," ")))))</f>
        <v xml:space="preserve"> </v>
      </c>
      <c r="P148" s="70" t="str">
        <f>IF($L148=" "," ",(IF($M148=FALSE," ",(IF($M148&gt;0,INDEX('Bin Analysis'!$C$3:$S$10110,MATCH($L148,'Bin Analysis'!$L$3:$L$10110,0),MATCH(P$5,'Bin Analysis'!$C$2:$S$2,0))," ")))))</f>
        <v xml:space="preserve"> </v>
      </c>
      <c r="Q148" s="70" t="str">
        <f>IF($L148=" "," ",(IF($M148=FALSE," ",(IF($M148&gt;0,INDEX('Bin Analysis'!$C$3:$S$10110,MATCH($L148,'Bin Analysis'!$L$3:$L$10110,0),MATCH(Q$5,'Bin Analysis'!$C$2:$S$2,0))," ")))))</f>
        <v xml:space="preserve"> </v>
      </c>
      <c r="R148" s="70" t="str">
        <f>IF($L148=" "," ",(IF($M148=FALSE," ",(IF($M148&gt;0,INDEX('Bin Analysis'!$C$3:$S$10110,MATCH($L148,'Bin Analysis'!$L$3:$L$10110,0),MATCH(R$5,'Bin Analysis'!$C$2:$S$2,0))," ")))))</f>
        <v xml:space="preserve"> </v>
      </c>
      <c r="S148" s="70" t="str">
        <f>IF($L148=" "," ",(IF($M148=FALSE," ",(IF($M148&gt;0,INDEX('Bin Analysis'!$C$3:$S$10110,MATCH($L148,'Bin Analysis'!$L$3:$L$10110,0),MATCH(S$5,'Bin Analysis'!$C$2:$S$2,0))," ")))))</f>
        <v xml:space="preserve"> </v>
      </c>
      <c r="T148" s="70" t="str">
        <f>Assignments!K147</f>
        <v/>
      </c>
      <c r="U148" s="70" t="str">
        <f>Assignments!L147</f>
        <v/>
      </c>
      <c r="V148" s="76" t="str">
        <f>Assignments!V147</f>
        <v/>
      </c>
    </row>
    <row r="149" spans="2:22" x14ac:dyDescent="0.25">
      <c r="B149" s="52"/>
      <c r="E149" s="7"/>
      <c r="G149" s="40" t="str">
        <f>IFERROR('Data Transformation'!M147," ")</f>
        <v xml:space="preserve"> </v>
      </c>
      <c r="L149" s="68" t="str">
        <f t="shared" si="3"/>
        <v xml:space="preserve"> </v>
      </c>
      <c r="M149" s="69" t="str">
        <f>IF(L149=" "," ",(IF($L149&gt;0,INDEX('Bin Analysis'!$C$3:$S$10110,MATCH($L149,'Bin Analysis'!$L$3:$L$10110,0),MATCH(M$5,'Bin Analysis'!$C$2:$S$2,0))," ")))</f>
        <v xml:space="preserve"> </v>
      </c>
      <c r="N149" s="70" t="str">
        <f>IF($L149=" "," ",(IF($M149=FALSE," ",(IF($M149&gt;0,INDEX('Bin Analysis'!$C$3:$S$10110,MATCH($L149,'Bin Analysis'!$L$3:$L$10110,0),MATCH(N$5,'Bin Analysis'!$C$2:$S$2,0))," ")))))</f>
        <v xml:space="preserve"> </v>
      </c>
      <c r="O149" s="70" t="str">
        <f>IF($L149=" "," ",(IF($M149=FALSE," ",(IF($M149&gt;0,INDEX('Bin Analysis'!$C$3:$S$10110,MATCH($L149,'Bin Analysis'!$L$3:$L$10110,0),MATCH(O$5,'Bin Analysis'!$C$2:$S$2,0))," ")))))</f>
        <v xml:space="preserve"> </v>
      </c>
      <c r="P149" s="70" t="str">
        <f>IF($L149=" "," ",(IF($M149=FALSE," ",(IF($M149&gt;0,INDEX('Bin Analysis'!$C$3:$S$10110,MATCH($L149,'Bin Analysis'!$L$3:$L$10110,0),MATCH(P$5,'Bin Analysis'!$C$2:$S$2,0))," ")))))</f>
        <v xml:space="preserve"> </v>
      </c>
      <c r="Q149" s="70" t="str">
        <f>IF($L149=" "," ",(IF($M149=FALSE," ",(IF($M149&gt;0,INDEX('Bin Analysis'!$C$3:$S$10110,MATCH($L149,'Bin Analysis'!$L$3:$L$10110,0),MATCH(Q$5,'Bin Analysis'!$C$2:$S$2,0))," ")))))</f>
        <v xml:space="preserve"> </v>
      </c>
      <c r="R149" s="70" t="str">
        <f>IF($L149=" "," ",(IF($M149=FALSE," ",(IF($M149&gt;0,INDEX('Bin Analysis'!$C$3:$S$10110,MATCH($L149,'Bin Analysis'!$L$3:$L$10110,0),MATCH(R$5,'Bin Analysis'!$C$2:$S$2,0))," ")))))</f>
        <v xml:space="preserve"> </v>
      </c>
      <c r="S149" s="70" t="str">
        <f>IF($L149=" "," ",(IF($M149=FALSE," ",(IF($M149&gt;0,INDEX('Bin Analysis'!$C$3:$S$10110,MATCH($L149,'Bin Analysis'!$L$3:$L$10110,0),MATCH(S$5,'Bin Analysis'!$C$2:$S$2,0))," ")))))</f>
        <v xml:space="preserve"> </v>
      </c>
      <c r="T149" s="70" t="str">
        <f>Assignments!K148</f>
        <v/>
      </c>
      <c r="U149" s="70" t="str">
        <f>Assignments!L148</f>
        <v/>
      </c>
      <c r="V149" s="76" t="str">
        <f>Assignments!V148</f>
        <v/>
      </c>
    </row>
    <row r="150" spans="2:22" x14ac:dyDescent="0.25">
      <c r="B150" s="52"/>
      <c r="E150" s="7"/>
      <c r="G150" s="40" t="str">
        <f>IFERROR('Data Transformation'!M148," ")</f>
        <v xml:space="preserve"> </v>
      </c>
      <c r="L150" s="68" t="str">
        <f t="shared" si="3"/>
        <v xml:space="preserve"> </v>
      </c>
      <c r="M150" s="69" t="str">
        <f>IF(L150=" "," ",(IF($L150&gt;0,INDEX('Bin Analysis'!$C$3:$S$10110,MATCH($L150,'Bin Analysis'!$L$3:$L$10110,0),MATCH(M$5,'Bin Analysis'!$C$2:$S$2,0))," ")))</f>
        <v xml:space="preserve"> </v>
      </c>
      <c r="N150" s="70" t="str">
        <f>IF($L150=" "," ",(IF($M150=FALSE," ",(IF($M150&gt;0,INDEX('Bin Analysis'!$C$3:$S$10110,MATCH($L150,'Bin Analysis'!$L$3:$L$10110,0),MATCH(N$5,'Bin Analysis'!$C$2:$S$2,0))," ")))))</f>
        <v xml:space="preserve"> </v>
      </c>
      <c r="O150" s="70" t="str">
        <f>IF($L150=" "," ",(IF($M150=FALSE," ",(IF($M150&gt;0,INDEX('Bin Analysis'!$C$3:$S$10110,MATCH($L150,'Bin Analysis'!$L$3:$L$10110,0),MATCH(O$5,'Bin Analysis'!$C$2:$S$2,0))," ")))))</f>
        <v xml:space="preserve"> </v>
      </c>
      <c r="P150" s="70" t="str">
        <f>IF($L150=" "," ",(IF($M150=FALSE," ",(IF($M150&gt;0,INDEX('Bin Analysis'!$C$3:$S$10110,MATCH($L150,'Bin Analysis'!$L$3:$L$10110,0),MATCH(P$5,'Bin Analysis'!$C$2:$S$2,0))," ")))))</f>
        <v xml:space="preserve"> </v>
      </c>
      <c r="Q150" s="70" t="str">
        <f>IF($L150=" "," ",(IF($M150=FALSE," ",(IF($M150&gt;0,INDEX('Bin Analysis'!$C$3:$S$10110,MATCH($L150,'Bin Analysis'!$L$3:$L$10110,0),MATCH(Q$5,'Bin Analysis'!$C$2:$S$2,0))," ")))))</f>
        <v xml:space="preserve"> </v>
      </c>
      <c r="R150" s="70" t="str">
        <f>IF($L150=" "," ",(IF($M150=FALSE," ",(IF($M150&gt;0,INDEX('Bin Analysis'!$C$3:$S$10110,MATCH($L150,'Bin Analysis'!$L$3:$L$10110,0),MATCH(R$5,'Bin Analysis'!$C$2:$S$2,0))," ")))))</f>
        <v xml:space="preserve"> </v>
      </c>
      <c r="S150" s="70" t="str">
        <f>IF($L150=" "," ",(IF($M150=FALSE," ",(IF($M150&gt;0,INDEX('Bin Analysis'!$C$3:$S$10110,MATCH($L150,'Bin Analysis'!$L$3:$L$10110,0),MATCH(S$5,'Bin Analysis'!$C$2:$S$2,0))," ")))))</f>
        <v xml:space="preserve"> </v>
      </c>
      <c r="T150" s="70" t="str">
        <f>Assignments!K149</f>
        <v/>
      </c>
      <c r="U150" s="70" t="str">
        <f>Assignments!L149</f>
        <v/>
      </c>
      <c r="V150" s="76" t="str">
        <f>Assignments!V149</f>
        <v/>
      </c>
    </row>
    <row r="151" spans="2:22" x14ac:dyDescent="0.25">
      <c r="B151" s="52"/>
      <c r="E151" s="7"/>
      <c r="G151" s="40" t="str">
        <f>IFERROR('Data Transformation'!M149," ")</f>
        <v xml:space="preserve"> </v>
      </c>
      <c r="L151" s="68" t="str">
        <f t="shared" si="3"/>
        <v xml:space="preserve"> </v>
      </c>
      <c r="M151" s="69" t="str">
        <f>IF(L151=" "," ",(IF($L151&gt;0,INDEX('Bin Analysis'!$C$3:$S$10110,MATCH($L151,'Bin Analysis'!$L$3:$L$10110,0),MATCH(M$5,'Bin Analysis'!$C$2:$S$2,0))," ")))</f>
        <v xml:space="preserve"> </v>
      </c>
      <c r="N151" s="70" t="str">
        <f>IF($L151=" "," ",(IF($M151=FALSE," ",(IF($M151&gt;0,INDEX('Bin Analysis'!$C$3:$S$10110,MATCH($L151,'Bin Analysis'!$L$3:$L$10110,0),MATCH(N$5,'Bin Analysis'!$C$2:$S$2,0))," ")))))</f>
        <v xml:space="preserve"> </v>
      </c>
      <c r="O151" s="70" t="str">
        <f>IF($L151=" "," ",(IF($M151=FALSE," ",(IF($M151&gt;0,INDEX('Bin Analysis'!$C$3:$S$10110,MATCH($L151,'Bin Analysis'!$L$3:$L$10110,0),MATCH(O$5,'Bin Analysis'!$C$2:$S$2,0))," ")))))</f>
        <v xml:space="preserve"> </v>
      </c>
      <c r="P151" s="70" t="str">
        <f>IF($L151=" "," ",(IF($M151=FALSE," ",(IF($M151&gt;0,INDEX('Bin Analysis'!$C$3:$S$10110,MATCH($L151,'Bin Analysis'!$L$3:$L$10110,0),MATCH(P$5,'Bin Analysis'!$C$2:$S$2,0))," ")))))</f>
        <v xml:space="preserve"> </v>
      </c>
      <c r="Q151" s="70" t="str">
        <f>IF($L151=" "," ",(IF($M151=FALSE," ",(IF($M151&gt;0,INDEX('Bin Analysis'!$C$3:$S$10110,MATCH($L151,'Bin Analysis'!$L$3:$L$10110,0),MATCH(Q$5,'Bin Analysis'!$C$2:$S$2,0))," ")))))</f>
        <v xml:space="preserve"> </v>
      </c>
      <c r="R151" s="70" t="str">
        <f>IF($L151=" "," ",(IF($M151=FALSE," ",(IF($M151&gt;0,INDEX('Bin Analysis'!$C$3:$S$10110,MATCH($L151,'Bin Analysis'!$L$3:$L$10110,0),MATCH(R$5,'Bin Analysis'!$C$2:$S$2,0))," ")))))</f>
        <v xml:space="preserve"> </v>
      </c>
      <c r="S151" s="70" t="str">
        <f>IF($L151=" "," ",(IF($M151=FALSE," ",(IF($M151&gt;0,INDEX('Bin Analysis'!$C$3:$S$10110,MATCH($L151,'Bin Analysis'!$L$3:$L$10110,0),MATCH(S$5,'Bin Analysis'!$C$2:$S$2,0))," ")))))</f>
        <v xml:space="preserve"> </v>
      </c>
      <c r="T151" s="70" t="str">
        <f>Assignments!K150</f>
        <v/>
      </c>
      <c r="U151" s="70" t="str">
        <f>Assignments!L150</f>
        <v/>
      </c>
      <c r="V151" s="76" t="str">
        <f>Assignments!V150</f>
        <v/>
      </c>
    </row>
    <row r="152" spans="2:22" x14ac:dyDescent="0.25">
      <c r="B152" s="52"/>
      <c r="E152" s="7"/>
      <c r="G152" s="40" t="str">
        <f>IFERROR('Data Transformation'!M150," ")</f>
        <v xml:space="preserve"> </v>
      </c>
      <c r="L152" s="68" t="str">
        <f t="shared" si="3"/>
        <v xml:space="preserve"> </v>
      </c>
      <c r="M152" s="69" t="str">
        <f>IF(L152=" "," ",(IF($L152&gt;0,INDEX('Bin Analysis'!$C$3:$S$10110,MATCH($L152,'Bin Analysis'!$L$3:$L$10110,0),MATCH(M$5,'Bin Analysis'!$C$2:$S$2,0))," ")))</f>
        <v xml:space="preserve"> </v>
      </c>
      <c r="N152" s="70" t="str">
        <f>IF($L152=" "," ",(IF($M152=FALSE," ",(IF($M152&gt;0,INDEX('Bin Analysis'!$C$3:$S$10110,MATCH($L152,'Bin Analysis'!$L$3:$L$10110,0),MATCH(N$5,'Bin Analysis'!$C$2:$S$2,0))," ")))))</f>
        <v xml:space="preserve"> </v>
      </c>
      <c r="O152" s="70" t="str">
        <f>IF($L152=" "," ",(IF($M152=FALSE," ",(IF($M152&gt;0,INDEX('Bin Analysis'!$C$3:$S$10110,MATCH($L152,'Bin Analysis'!$L$3:$L$10110,0),MATCH(O$5,'Bin Analysis'!$C$2:$S$2,0))," ")))))</f>
        <v xml:space="preserve"> </v>
      </c>
      <c r="P152" s="70" t="str">
        <f>IF($L152=" "," ",(IF($M152=FALSE," ",(IF($M152&gt;0,INDEX('Bin Analysis'!$C$3:$S$10110,MATCH($L152,'Bin Analysis'!$L$3:$L$10110,0),MATCH(P$5,'Bin Analysis'!$C$2:$S$2,0))," ")))))</f>
        <v xml:space="preserve"> </v>
      </c>
      <c r="Q152" s="70" t="str">
        <f>IF($L152=" "," ",(IF($M152=FALSE," ",(IF($M152&gt;0,INDEX('Bin Analysis'!$C$3:$S$10110,MATCH($L152,'Bin Analysis'!$L$3:$L$10110,0),MATCH(Q$5,'Bin Analysis'!$C$2:$S$2,0))," ")))))</f>
        <v xml:space="preserve"> </v>
      </c>
      <c r="R152" s="70" t="str">
        <f>IF($L152=" "," ",(IF($M152=FALSE," ",(IF($M152&gt;0,INDEX('Bin Analysis'!$C$3:$S$10110,MATCH($L152,'Bin Analysis'!$L$3:$L$10110,0),MATCH(R$5,'Bin Analysis'!$C$2:$S$2,0))," ")))))</f>
        <v xml:space="preserve"> </v>
      </c>
      <c r="S152" s="70" t="str">
        <f>IF($L152=" "," ",(IF($M152=FALSE," ",(IF($M152&gt;0,INDEX('Bin Analysis'!$C$3:$S$10110,MATCH($L152,'Bin Analysis'!$L$3:$L$10110,0),MATCH(S$5,'Bin Analysis'!$C$2:$S$2,0))," ")))))</f>
        <v xml:space="preserve"> </v>
      </c>
      <c r="T152" s="70" t="str">
        <f>Assignments!K151</f>
        <v/>
      </c>
      <c r="U152" s="70" t="str">
        <f>Assignments!L151</f>
        <v/>
      </c>
      <c r="V152" s="76" t="str">
        <f>Assignments!V151</f>
        <v/>
      </c>
    </row>
    <row r="153" spans="2:22" x14ac:dyDescent="0.25">
      <c r="B153" s="52"/>
      <c r="E153" s="7"/>
      <c r="G153" s="40" t="str">
        <f>IFERROR('Data Transformation'!M151," ")</f>
        <v xml:space="preserve"> </v>
      </c>
      <c r="L153" s="68" t="str">
        <f t="shared" si="3"/>
        <v xml:space="preserve"> </v>
      </c>
      <c r="M153" s="69" t="str">
        <f>IF(L153=" "," ",(IF($L153&gt;0,INDEX('Bin Analysis'!$C$3:$S$10110,MATCH($L153,'Bin Analysis'!$L$3:$L$10110,0),MATCH(M$5,'Bin Analysis'!$C$2:$S$2,0))," ")))</f>
        <v xml:space="preserve"> </v>
      </c>
      <c r="N153" s="70" t="str">
        <f>IF($L153=" "," ",(IF($M153=FALSE," ",(IF($M153&gt;0,INDEX('Bin Analysis'!$C$3:$S$10110,MATCH($L153,'Bin Analysis'!$L$3:$L$10110,0),MATCH(N$5,'Bin Analysis'!$C$2:$S$2,0))," ")))))</f>
        <v xml:space="preserve"> </v>
      </c>
      <c r="O153" s="70" t="str">
        <f>IF($L153=" "," ",(IF($M153=FALSE," ",(IF($M153&gt;0,INDEX('Bin Analysis'!$C$3:$S$10110,MATCH($L153,'Bin Analysis'!$L$3:$L$10110,0),MATCH(O$5,'Bin Analysis'!$C$2:$S$2,0))," ")))))</f>
        <v xml:space="preserve"> </v>
      </c>
      <c r="P153" s="70" t="str">
        <f>IF($L153=" "," ",(IF($M153=FALSE," ",(IF($M153&gt;0,INDEX('Bin Analysis'!$C$3:$S$10110,MATCH($L153,'Bin Analysis'!$L$3:$L$10110,0),MATCH(P$5,'Bin Analysis'!$C$2:$S$2,0))," ")))))</f>
        <v xml:space="preserve"> </v>
      </c>
      <c r="Q153" s="70" t="str">
        <f>IF($L153=" "," ",(IF($M153=FALSE," ",(IF($M153&gt;0,INDEX('Bin Analysis'!$C$3:$S$10110,MATCH($L153,'Bin Analysis'!$L$3:$L$10110,0),MATCH(Q$5,'Bin Analysis'!$C$2:$S$2,0))," ")))))</f>
        <v xml:space="preserve"> </v>
      </c>
      <c r="R153" s="70" t="str">
        <f>IF($L153=" "," ",(IF($M153=FALSE," ",(IF($M153&gt;0,INDEX('Bin Analysis'!$C$3:$S$10110,MATCH($L153,'Bin Analysis'!$L$3:$L$10110,0),MATCH(R$5,'Bin Analysis'!$C$2:$S$2,0))," ")))))</f>
        <v xml:space="preserve"> </v>
      </c>
      <c r="S153" s="70" t="str">
        <f>IF($L153=" "," ",(IF($M153=FALSE," ",(IF($M153&gt;0,INDEX('Bin Analysis'!$C$3:$S$10110,MATCH($L153,'Bin Analysis'!$L$3:$L$10110,0),MATCH(S$5,'Bin Analysis'!$C$2:$S$2,0))," ")))))</f>
        <v xml:space="preserve"> </v>
      </c>
      <c r="T153" s="70" t="str">
        <f>Assignments!K152</f>
        <v/>
      </c>
      <c r="U153" s="70" t="str">
        <f>Assignments!L152</f>
        <v/>
      </c>
      <c r="V153" s="76" t="str">
        <f>Assignments!V152</f>
        <v/>
      </c>
    </row>
    <row r="154" spans="2:22" x14ac:dyDescent="0.25">
      <c r="B154" s="52"/>
      <c r="E154" s="7"/>
      <c r="G154" s="40" t="str">
        <f>IFERROR('Data Transformation'!M152," ")</f>
        <v xml:space="preserve"> </v>
      </c>
      <c r="L154" s="68" t="str">
        <f t="shared" si="3"/>
        <v xml:space="preserve"> </v>
      </c>
      <c r="M154" s="69" t="str">
        <f>IF(L154=" "," ",(IF($L154&gt;0,INDEX('Bin Analysis'!$C$3:$S$10110,MATCH($L154,'Bin Analysis'!$L$3:$L$10110,0),MATCH(M$5,'Bin Analysis'!$C$2:$S$2,0))," ")))</f>
        <v xml:space="preserve"> </v>
      </c>
      <c r="N154" s="70" t="str">
        <f>IF($L154=" "," ",(IF($M154=FALSE," ",(IF($M154&gt;0,INDEX('Bin Analysis'!$C$3:$S$10110,MATCH($L154,'Bin Analysis'!$L$3:$L$10110,0),MATCH(N$5,'Bin Analysis'!$C$2:$S$2,0))," ")))))</f>
        <v xml:space="preserve"> </v>
      </c>
      <c r="O154" s="70" t="str">
        <f>IF($L154=" "," ",(IF($M154=FALSE," ",(IF($M154&gt;0,INDEX('Bin Analysis'!$C$3:$S$10110,MATCH($L154,'Bin Analysis'!$L$3:$L$10110,0),MATCH(O$5,'Bin Analysis'!$C$2:$S$2,0))," ")))))</f>
        <v xml:space="preserve"> </v>
      </c>
      <c r="P154" s="70" t="str">
        <f>IF($L154=" "," ",(IF($M154=FALSE," ",(IF($M154&gt;0,INDEX('Bin Analysis'!$C$3:$S$10110,MATCH($L154,'Bin Analysis'!$L$3:$L$10110,0),MATCH(P$5,'Bin Analysis'!$C$2:$S$2,0))," ")))))</f>
        <v xml:space="preserve"> </v>
      </c>
      <c r="Q154" s="70" t="str">
        <f>IF($L154=" "," ",(IF($M154=FALSE," ",(IF($M154&gt;0,INDEX('Bin Analysis'!$C$3:$S$10110,MATCH($L154,'Bin Analysis'!$L$3:$L$10110,0),MATCH(Q$5,'Bin Analysis'!$C$2:$S$2,0))," ")))))</f>
        <v xml:space="preserve"> </v>
      </c>
      <c r="R154" s="70" t="str">
        <f>IF($L154=" "," ",(IF($M154=FALSE," ",(IF($M154&gt;0,INDEX('Bin Analysis'!$C$3:$S$10110,MATCH($L154,'Bin Analysis'!$L$3:$L$10110,0),MATCH(R$5,'Bin Analysis'!$C$2:$S$2,0))," ")))))</f>
        <v xml:space="preserve"> </v>
      </c>
      <c r="S154" s="70" t="str">
        <f>IF($L154=" "," ",(IF($M154=FALSE," ",(IF($M154&gt;0,INDEX('Bin Analysis'!$C$3:$S$10110,MATCH($L154,'Bin Analysis'!$L$3:$L$10110,0),MATCH(S$5,'Bin Analysis'!$C$2:$S$2,0))," ")))))</f>
        <v xml:space="preserve"> </v>
      </c>
      <c r="T154" s="70" t="str">
        <f>Assignments!K153</f>
        <v/>
      </c>
      <c r="U154" s="70" t="str">
        <f>Assignments!L153</f>
        <v/>
      </c>
      <c r="V154" s="76" t="str">
        <f>Assignments!V153</f>
        <v/>
      </c>
    </row>
    <row r="155" spans="2:22" x14ac:dyDescent="0.25">
      <c r="B155" s="52"/>
      <c r="E155" s="7"/>
      <c r="G155" s="40" t="str">
        <f>IFERROR('Data Transformation'!M153," ")</f>
        <v xml:space="preserve"> </v>
      </c>
      <c r="L155" s="68" t="str">
        <f t="shared" si="3"/>
        <v xml:space="preserve"> </v>
      </c>
      <c r="M155" s="69" t="str">
        <f>IF(L155=" "," ",(IF($L155&gt;0,INDEX('Bin Analysis'!$C$3:$S$10110,MATCH($L155,'Bin Analysis'!$L$3:$L$10110,0),MATCH(M$5,'Bin Analysis'!$C$2:$S$2,0))," ")))</f>
        <v xml:space="preserve"> </v>
      </c>
      <c r="N155" s="70" t="str">
        <f>IF($L155=" "," ",(IF($M155=FALSE," ",(IF($M155&gt;0,INDEX('Bin Analysis'!$C$3:$S$10110,MATCH($L155,'Bin Analysis'!$L$3:$L$10110,0),MATCH(N$5,'Bin Analysis'!$C$2:$S$2,0))," ")))))</f>
        <v xml:space="preserve"> </v>
      </c>
      <c r="O155" s="70" t="str">
        <f>IF($L155=" "," ",(IF($M155=FALSE," ",(IF($M155&gt;0,INDEX('Bin Analysis'!$C$3:$S$10110,MATCH($L155,'Bin Analysis'!$L$3:$L$10110,0),MATCH(O$5,'Bin Analysis'!$C$2:$S$2,0))," ")))))</f>
        <v xml:space="preserve"> </v>
      </c>
      <c r="P155" s="70" t="str">
        <f>IF($L155=" "," ",(IF($M155=FALSE," ",(IF($M155&gt;0,INDEX('Bin Analysis'!$C$3:$S$10110,MATCH($L155,'Bin Analysis'!$L$3:$L$10110,0),MATCH(P$5,'Bin Analysis'!$C$2:$S$2,0))," ")))))</f>
        <v xml:space="preserve"> </v>
      </c>
      <c r="Q155" s="70" t="str">
        <f>IF($L155=" "," ",(IF($M155=FALSE," ",(IF($M155&gt;0,INDEX('Bin Analysis'!$C$3:$S$10110,MATCH($L155,'Bin Analysis'!$L$3:$L$10110,0),MATCH(Q$5,'Bin Analysis'!$C$2:$S$2,0))," ")))))</f>
        <v xml:space="preserve"> </v>
      </c>
      <c r="R155" s="70" t="str">
        <f>IF($L155=" "," ",(IF($M155=FALSE," ",(IF($M155&gt;0,INDEX('Bin Analysis'!$C$3:$S$10110,MATCH($L155,'Bin Analysis'!$L$3:$L$10110,0),MATCH(R$5,'Bin Analysis'!$C$2:$S$2,0))," ")))))</f>
        <v xml:space="preserve"> </v>
      </c>
      <c r="S155" s="70" t="str">
        <f>IF($L155=" "," ",(IF($M155=FALSE," ",(IF($M155&gt;0,INDEX('Bin Analysis'!$C$3:$S$10110,MATCH($L155,'Bin Analysis'!$L$3:$L$10110,0),MATCH(S$5,'Bin Analysis'!$C$2:$S$2,0))," ")))))</f>
        <v xml:space="preserve"> </v>
      </c>
      <c r="T155" s="70" t="str">
        <f>Assignments!K154</f>
        <v/>
      </c>
      <c r="U155" s="70" t="str">
        <f>Assignments!L154</f>
        <v/>
      </c>
      <c r="V155" s="76" t="str">
        <f>Assignments!V154</f>
        <v/>
      </c>
    </row>
    <row r="156" spans="2:22" x14ac:dyDescent="0.25">
      <c r="B156" s="52"/>
      <c r="E156" s="7"/>
      <c r="G156" s="40" t="str">
        <f>IFERROR('Data Transformation'!M154," ")</f>
        <v xml:space="preserve"> </v>
      </c>
      <c r="L156" s="68" t="str">
        <f t="shared" si="3"/>
        <v xml:space="preserve"> </v>
      </c>
      <c r="M156" s="69" t="str">
        <f>IF(L156=" "," ",(IF($L156&gt;0,INDEX('Bin Analysis'!$C$3:$S$10110,MATCH($L156,'Bin Analysis'!$L$3:$L$10110,0),MATCH(M$5,'Bin Analysis'!$C$2:$S$2,0))," ")))</f>
        <v xml:space="preserve"> </v>
      </c>
      <c r="N156" s="70" t="str">
        <f>IF($L156=" "," ",(IF($M156=FALSE," ",(IF($M156&gt;0,INDEX('Bin Analysis'!$C$3:$S$10110,MATCH($L156,'Bin Analysis'!$L$3:$L$10110,0),MATCH(N$5,'Bin Analysis'!$C$2:$S$2,0))," ")))))</f>
        <v xml:space="preserve"> </v>
      </c>
      <c r="O156" s="70" t="str">
        <f>IF($L156=" "," ",(IF($M156=FALSE," ",(IF($M156&gt;0,INDEX('Bin Analysis'!$C$3:$S$10110,MATCH($L156,'Bin Analysis'!$L$3:$L$10110,0),MATCH(O$5,'Bin Analysis'!$C$2:$S$2,0))," ")))))</f>
        <v xml:space="preserve"> </v>
      </c>
      <c r="P156" s="70" t="str">
        <f>IF($L156=" "," ",(IF($M156=FALSE," ",(IF($M156&gt;0,INDEX('Bin Analysis'!$C$3:$S$10110,MATCH($L156,'Bin Analysis'!$L$3:$L$10110,0),MATCH(P$5,'Bin Analysis'!$C$2:$S$2,0))," ")))))</f>
        <v xml:space="preserve"> </v>
      </c>
      <c r="Q156" s="70" t="str">
        <f>IF($L156=" "," ",(IF($M156=FALSE," ",(IF($M156&gt;0,INDEX('Bin Analysis'!$C$3:$S$10110,MATCH($L156,'Bin Analysis'!$L$3:$L$10110,0),MATCH(Q$5,'Bin Analysis'!$C$2:$S$2,0))," ")))))</f>
        <v xml:space="preserve"> </v>
      </c>
      <c r="R156" s="70" t="str">
        <f>IF($L156=" "," ",(IF($M156=FALSE," ",(IF($M156&gt;0,INDEX('Bin Analysis'!$C$3:$S$10110,MATCH($L156,'Bin Analysis'!$L$3:$L$10110,0),MATCH(R$5,'Bin Analysis'!$C$2:$S$2,0))," ")))))</f>
        <v xml:space="preserve"> </v>
      </c>
      <c r="S156" s="70" t="str">
        <f>IF($L156=" "," ",(IF($M156=FALSE," ",(IF($M156&gt;0,INDEX('Bin Analysis'!$C$3:$S$10110,MATCH($L156,'Bin Analysis'!$L$3:$L$10110,0),MATCH(S$5,'Bin Analysis'!$C$2:$S$2,0))," ")))))</f>
        <v xml:space="preserve"> </v>
      </c>
      <c r="T156" s="70" t="str">
        <f>Assignments!K155</f>
        <v/>
      </c>
      <c r="U156" s="70" t="str">
        <f>Assignments!L155</f>
        <v/>
      </c>
      <c r="V156" s="76" t="str">
        <f>Assignments!V155</f>
        <v/>
      </c>
    </row>
    <row r="157" spans="2:22" x14ac:dyDescent="0.25">
      <c r="B157" s="52"/>
      <c r="E157" s="7"/>
      <c r="G157" s="40" t="str">
        <f>IFERROR('Data Transformation'!M155," ")</f>
        <v xml:space="preserve"> </v>
      </c>
      <c r="L157" s="68" t="str">
        <f t="shared" si="3"/>
        <v xml:space="preserve"> </v>
      </c>
      <c r="M157" s="69" t="str">
        <f>IF(L157=" "," ",(IF($L157&gt;0,INDEX('Bin Analysis'!$C$3:$S$10110,MATCH($L157,'Bin Analysis'!$L$3:$L$10110,0),MATCH(M$5,'Bin Analysis'!$C$2:$S$2,0))," ")))</f>
        <v xml:space="preserve"> </v>
      </c>
      <c r="N157" s="70" t="str">
        <f>IF($L157=" "," ",(IF($M157=FALSE," ",(IF($M157&gt;0,INDEX('Bin Analysis'!$C$3:$S$10110,MATCH($L157,'Bin Analysis'!$L$3:$L$10110,0),MATCH(N$5,'Bin Analysis'!$C$2:$S$2,0))," ")))))</f>
        <v xml:space="preserve"> </v>
      </c>
      <c r="O157" s="70" t="str">
        <f>IF($L157=" "," ",(IF($M157=FALSE," ",(IF($M157&gt;0,INDEX('Bin Analysis'!$C$3:$S$10110,MATCH($L157,'Bin Analysis'!$L$3:$L$10110,0),MATCH(O$5,'Bin Analysis'!$C$2:$S$2,0))," ")))))</f>
        <v xml:space="preserve"> </v>
      </c>
      <c r="P157" s="70" t="str">
        <f>IF($L157=" "," ",(IF($M157=FALSE," ",(IF($M157&gt;0,INDEX('Bin Analysis'!$C$3:$S$10110,MATCH($L157,'Bin Analysis'!$L$3:$L$10110,0),MATCH(P$5,'Bin Analysis'!$C$2:$S$2,0))," ")))))</f>
        <v xml:space="preserve"> </v>
      </c>
      <c r="Q157" s="70" t="str">
        <f>IF($L157=" "," ",(IF($M157=FALSE," ",(IF($M157&gt;0,INDEX('Bin Analysis'!$C$3:$S$10110,MATCH($L157,'Bin Analysis'!$L$3:$L$10110,0),MATCH(Q$5,'Bin Analysis'!$C$2:$S$2,0))," ")))))</f>
        <v xml:space="preserve"> </v>
      </c>
      <c r="R157" s="70" t="str">
        <f>IF($L157=" "," ",(IF($M157=FALSE," ",(IF($M157&gt;0,INDEX('Bin Analysis'!$C$3:$S$10110,MATCH($L157,'Bin Analysis'!$L$3:$L$10110,0),MATCH(R$5,'Bin Analysis'!$C$2:$S$2,0))," ")))))</f>
        <v xml:space="preserve"> </v>
      </c>
      <c r="S157" s="70" t="str">
        <f>IF($L157=" "," ",(IF($M157=FALSE," ",(IF($M157&gt;0,INDEX('Bin Analysis'!$C$3:$S$10110,MATCH($L157,'Bin Analysis'!$L$3:$L$10110,0),MATCH(S$5,'Bin Analysis'!$C$2:$S$2,0))," ")))))</f>
        <v xml:space="preserve"> </v>
      </c>
      <c r="T157" s="70" t="str">
        <f>Assignments!K156</f>
        <v/>
      </c>
      <c r="U157" s="70" t="str">
        <f>Assignments!L156</f>
        <v/>
      </c>
      <c r="V157" s="76" t="str">
        <f>Assignments!V156</f>
        <v/>
      </c>
    </row>
    <row r="158" spans="2:22" x14ac:dyDescent="0.25">
      <c r="B158" s="52"/>
      <c r="E158" s="7"/>
      <c r="G158" s="40" t="str">
        <f>IFERROR('Data Transformation'!M156," ")</f>
        <v xml:space="preserve"> </v>
      </c>
      <c r="L158" s="68" t="str">
        <f t="shared" si="3"/>
        <v xml:space="preserve"> </v>
      </c>
      <c r="M158" s="69" t="str">
        <f>IF(L158=" "," ",(IF($L158&gt;0,INDEX('Bin Analysis'!$C$3:$S$10110,MATCH($L158,'Bin Analysis'!$L$3:$L$10110,0),MATCH(M$5,'Bin Analysis'!$C$2:$S$2,0))," ")))</f>
        <v xml:space="preserve"> </v>
      </c>
      <c r="N158" s="70" t="str">
        <f>IF($L158=" "," ",(IF($M158=FALSE," ",(IF($M158&gt;0,INDEX('Bin Analysis'!$C$3:$S$10110,MATCH($L158,'Bin Analysis'!$L$3:$L$10110,0),MATCH(N$5,'Bin Analysis'!$C$2:$S$2,0))," ")))))</f>
        <v xml:space="preserve"> </v>
      </c>
      <c r="O158" s="70" t="str">
        <f>IF($L158=" "," ",(IF($M158=FALSE," ",(IF($M158&gt;0,INDEX('Bin Analysis'!$C$3:$S$10110,MATCH($L158,'Bin Analysis'!$L$3:$L$10110,0),MATCH(O$5,'Bin Analysis'!$C$2:$S$2,0))," ")))))</f>
        <v xml:space="preserve"> </v>
      </c>
      <c r="P158" s="70" t="str">
        <f>IF($L158=" "," ",(IF($M158=FALSE," ",(IF($M158&gt;0,INDEX('Bin Analysis'!$C$3:$S$10110,MATCH($L158,'Bin Analysis'!$L$3:$L$10110,0),MATCH(P$5,'Bin Analysis'!$C$2:$S$2,0))," ")))))</f>
        <v xml:space="preserve"> </v>
      </c>
      <c r="Q158" s="70" t="str">
        <f>IF($L158=" "," ",(IF($M158=FALSE," ",(IF($M158&gt;0,INDEX('Bin Analysis'!$C$3:$S$10110,MATCH($L158,'Bin Analysis'!$L$3:$L$10110,0),MATCH(Q$5,'Bin Analysis'!$C$2:$S$2,0))," ")))))</f>
        <v xml:space="preserve"> </v>
      </c>
      <c r="R158" s="70" t="str">
        <f>IF($L158=" "," ",(IF($M158=FALSE," ",(IF($M158&gt;0,INDEX('Bin Analysis'!$C$3:$S$10110,MATCH($L158,'Bin Analysis'!$L$3:$L$10110,0),MATCH(R$5,'Bin Analysis'!$C$2:$S$2,0))," ")))))</f>
        <v xml:space="preserve"> </v>
      </c>
      <c r="S158" s="70" t="str">
        <f>IF($L158=" "," ",(IF($M158=FALSE," ",(IF($M158&gt;0,INDEX('Bin Analysis'!$C$3:$S$10110,MATCH($L158,'Bin Analysis'!$L$3:$L$10110,0),MATCH(S$5,'Bin Analysis'!$C$2:$S$2,0))," ")))))</f>
        <v xml:space="preserve"> </v>
      </c>
      <c r="T158" s="70" t="str">
        <f>Assignments!K157</f>
        <v/>
      </c>
      <c r="U158" s="70" t="str">
        <f>Assignments!L157</f>
        <v/>
      </c>
      <c r="V158" s="76" t="str">
        <f>Assignments!V157</f>
        <v/>
      </c>
    </row>
    <row r="159" spans="2:22" x14ac:dyDescent="0.25">
      <c r="B159" s="52"/>
      <c r="E159" s="7"/>
      <c r="G159" s="40" t="str">
        <f>IFERROR('Data Transformation'!M157," ")</f>
        <v xml:space="preserve"> </v>
      </c>
      <c r="L159" s="68" t="str">
        <f t="shared" si="3"/>
        <v xml:space="preserve"> </v>
      </c>
      <c r="M159" s="69" t="str">
        <f>IF(L159=" "," ",(IF($L159&gt;0,INDEX('Bin Analysis'!$C$3:$S$10110,MATCH($L159,'Bin Analysis'!$L$3:$L$10110,0),MATCH(M$5,'Bin Analysis'!$C$2:$S$2,0))," ")))</f>
        <v xml:space="preserve"> </v>
      </c>
      <c r="N159" s="70" t="str">
        <f>IF($L159=" "," ",(IF($M159=FALSE," ",(IF($M159&gt;0,INDEX('Bin Analysis'!$C$3:$S$10110,MATCH($L159,'Bin Analysis'!$L$3:$L$10110,0),MATCH(N$5,'Bin Analysis'!$C$2:$S$2,0))," ")))))</f>
        <v xml:space="preserve"> </v>
      </c>
      <c r="O159" s="70" t="str">
        <f>IF($L159=" "," ",(IF($M159=FALSE," ",(IF($M159&gt;0,INDEX('Bin Analysis'!$C$3:$S$10110,MATCH($L159,'Bin Analysis'!$L$3:$L$10110,0),MATCH(O$5,'Bin Analysis'!$C$2:$S$2,0))," ")))))</f>
        <v xml:space="preserve"> </v>
      </c>
      <c r="P159" s="70" t="str">
        <f>IF($L159=" "," ",(IF($M159=FALSE," ",(IF($M159&gt;0,INDEX('Bin Analysis'!$C$3:$S$10110,MATCH($L159,'Bin Analysis'!$L$3:$L$10110,0),MATCH(P$5,'Bin Analysis'!$C$2:$S$2,0))," ")))))</f>
        <v xml:space="preserve"> </v>
      </c>
      <c r="Q159" s="70" t="str">
        <f>IF($L159=" "," ",(IF($M159=FALSE," ",(IF($M159&gt;0,INDEX('Bin Analysis'!$C$3:$S$10110,MATCH($L159,'Bin Analysis'!$L$3:$L$10110,0),MATCH(Q$5,'Bin Analysis'!$C$2:$S$2,0))," ")))))</f>
        <v xml:space="preserve"> </v>
      </c>
      <c r="R159" s="70" t="str">
        <f>IF($L159=" "," ",(IF($M159=FALSE," ",(IF($M159&gt;0,INDEX('Bin Analysis'!$C$3:$S$10110,MATCH($L159,'Bin Analysis'!$L$3:$L$10110,0),MATCH(R$5,'Bin Analysis'!$C$2:$S$2,0))," ")))))</f>
        <v xml:space="preserve"> </v>
      </c>
      <c r="S159" s="70" t="str">
        <f>IF($L159=" "," ",(IF($M159=FALSE," ",(IF($M159&gt;0,INDEX('Bin Analysis'!$C$3:$S$10110,MATCH($L159,'Bin Analysis'!$L$3:$L$10110,0),MATCH(S$5,'Bin Analysis'!$C$2:$S$2,0))," ")))))</f>
        <v xml:space="preserve"> </v>
      </c>
      <c r="T159" s="70" t="str">
        <f>Assignments!K158</f>
        <v/>
      </c>
      <c r="U159" s="70" t="str">
        <f>Assignments!L158</f>
        <v/>
      </c>
      <c r="V159" s="76" t="str">
        <f>Assignments!V158</f>
        <v/>
      </c>
    </row>
    <row r="160" spans="2:22" x14ac:dyDescent="0.25">
      <c r="B160" s="52"/>
      <c r="E160" s="7"/>
      <c r="G160" s="40" t="str">
        <f>IFERROR('Data Transformation'!M158," ")</f>
        <v xml:space="preserve"> </v>
      </c>
      <c r="L160" s="68" t="str">
        <f t="shared" si="3"/>
        <v xml:space="preserve"> </v>
      </c>
      <c r="M160" s="69" t="str">
        <f>IF(L160=" "," ",(IF($L160&gt;0,INDEX('Bin Analysis'!$C$3:$S$10110,MATCH($L160,'Bin Analysis'!$L$3:$L$10110,0),MATCH(M$5,'Bin Analysis'!$C$2:$S$2,0))," ")))</f>
        <v xml:space="preserve"> </v>
      </c>
      <c r="N160" s="70" t="str">
        <f>IF($L160=" "," ",(IF($M160=FALSE," ",(IF($M160&gt;0,INDEX('Bin Analysis'!$C$3:$S$10110,MATCH($L160,'Bin Analysis'!$L$3:$L$10110,0),MATCH(N$5,'Bin Analysis'!$C$2:$S$2,0))," ")))))</f>
        <v xml:space="preserve"> </v>
      </c>
      <c r="O160" s="70" t="str">
        <f>IF($L160=" "," ",(IF($M160=FALSE," ",(IF($M160&gt;0,INDEX('Bin Analysis'!$C$3:$S$10110,MATCH($L160,'Bin Analysis'!$L$3:$L$10110,0),MATCH(O$5,'Bin Analysis'!$C$2:$S$2,0))," ")))))</f>
        <v xml:space="preserve"> </v>
      </c>
      <c r="P160" s="70" t="str">
        <f>IF($L160=" "," ",(IF($M160=FALSE," ",(IF($M160&gt;0,INDEX('Bin Analysis'!$C$3:$S$10110,MATCH($L160,'Bin Analysis'!$L$3:$L$10110,0),MATCH(P$5,'Bin Analysis'!$C$2:$S$2,0))," ")))))</f>
        <v xml:space="preserve"> </v>
      </c>
      <c r="Q160" s="70" t="str">
        <f>IF($L160=" "," ",(IF($M160=FALSE," ",(IF($M160&gt;0,INDEX('Bin Analysis'!$C$3:$S$10110,MATCH($L160,'Bin Analysis'!$L$3:$L$10110,0),MATCH(Q$5,'Bin Analysis'!$C$2:$S$2,0))," ")))))</f>
        <v xml:space="preserve"> </v>
      </c>
      <c r="R160" s="70" t="str">
        <f>IF($L160=" "," ",(IF($M160=FALSE," ",(IF($M160&gt;0,INDEX('Bin Analysis'!$C$3:$S$10110,MATCH($L160,'Bin Analysis'!$L$3:$L$10110,0),MATCH(R$5,'Bin Analysis'!$C$2:$S$2,0))," ")))))</f>
        <v xml:space="preserve"> </v>
      </c>
      <c r="S160" s="70" t="str">
        <f>IF($L160=" "," ",(IF($M160=FALSE," ",(IF($M160&gt;0,INDEX('Bin Analysis'!$C$3:$S$10110,MATCH($L160,'Bin Analysis'!$L$3:$L$10110,0),MATCH(S$5,'Bin Analysis'!$C$2:$S$2,0))," ")))))</f>
        <v xml:space="preserve"> </v>
      </c>
      <c r="T160" s="70" t="str">
        <f>Assignments!K159</f>
        <v/>
      </c>
      <c r="U160" s="70" t="str">
        <f>Assignments!L159</f>
        <v/>
      </c>
      <c r="V160" s="76" t="str">
        <f>Assignments!V159</f>
        <v/>
      </c>
    </row>
    <row r="161" spans="2:22" x14ac:dyDescent="0.25">
      <c r="B161" s="52"/>
      <c r="E161" s="7"/>
      <c r="G161" s="40" t="str">
        <f>IFERROR('Data Transformation'!M159," ")</f>
        <v xml:space="preserve"> </v>
      </c>
      <c r="L161" s="68" t="str">
        <f t="shared" si="3"/>
        <v xml:space="preserve"> </v>
      </c>
      <c r="M161" s="69" t="str">
        <f>IF(L161=" "," ",(IF($L161&gt;0,INDEX('Bin Analysis'!$C$3:$S$10110,MATCH($L161,'Bin Analysis'!$L$3:$L$10110,0),MATCH(M$5,'Bin Analysis'!$C$2:$S$2,0))," ")))</f>
        <v xml:space="preserve"> </v>
      </c>
      <c r="N161" s="70" t="str">
        <f>IF($L161=" "," ",(IF($M161=FALSE," ",(IF($M161&gt;0,INDEX('Bin Analysis'!$C$3:$S$10110,MATCH($L161,'Bin Analysis'!$L$3:$L$10110,0),MATCH(N$5,'Bin Analysis'!$C$2:$S$2,0))," ")))))</f>
        <v xml:space="preserve"> </v>
      </c>
      <c r="O161" s="70" t="str">
        <f>IF($L161=" "," ",(IF($M161=FALSE," ",(IF($M161&gt;0,INDEX('Bin Analysis'!$C$3:$S$10110,MATCH($L161,'Bin Analysis'!$L$3:$L$10110,0),MATCH(O$5,'Bin Analysis'!$C$2:$S$2,0))," ")))))</f>
        <v xml:space="preserve"> </v>
      </c>
      <c r="P161" s="70" t="str">
        <f>IF($L161=" "," ",(IF($M161=FALSE," ",(IF($M161&gt;0,INDEX('Bin Analysis'!$C$3:$S$10110,MATCH($L161,'Bin Analysis'!$L$3:$L$10110,0),MATCH(P$5,'Bin Analysis'!$C$2:$S$2,0))," ")))))</f>
        <v xml:space="preserve"> </v>
      </c>
      <c r="Q161" s="70" t="str">
        <f>IF($L161=" "," ",(IF($M161=FALSE," ",(IF($M161&gt;0,INDEX('Bin Analysis'!$C$3:$S$10110,MATCH($L161,'Bin Analysis'!$L$3:$L$10110,0),MATCH(Q$5,'Bin Analysis'!$C$2:$S$2,0))," ")))))</f>
        <v xml:space="preserve"> </v>
      </c>
      <c r="R161" s="70" t="str">
        <f>IF($L161=" "," ",(IF($M161=FALSE," ",(IF($M161&gt;0,INDEX('Bin Analysis'!$C$3:$S$10110,MATCH($L161,'Bin Analysis'!$L$3:$L$10110,0),MATCH(R$5,'Bin Analysis'!$C$2:$S$2,0))," ")))))</f>
        <v xml:space="preserve"> </v>
      </c>
      <c r="S161" s="70" t="str">
        <f>IF($L161=" "," ",(IF($M161=FALSE," ",(IF($M161&gt;0,INDEX('Bin Analysis'!$C$3:$S$10110,MATCH($L161,'Bin Analysis'!$L$3:$L$10110,0),MATCH(S$5,'Bin Analysis'!$C$2:$S$2,0))," ")))))</f>
        <v xml:space="preserve"> </v>
      </c>
      <c r="T161" s="70" t="str">
        <f>Assignments!K160</f>
        <v/>
      </c>
      <c r="U161" s="70" t="str">
        <f>Assignments!L160</f>
        <v/>
      </c>
      <c r="V161" s="76" t="str">
        <f>Assignments!V160</f>
        <v/>
      </c>
    </row>
    <row r="162" spans="2:22" x14ac:dyDescent="0.25">
      <c r="B162" s="52"/>
      <c r="E162" s="7"/>
      <c r="G162" s="40" t="str">
        <f>IFERROR('Data Transformation'!M160," ")</f>
        <v xml:space="preserve"> </v>
      </c>
      <c r="L162" s="68" t="str">
        <f t="shared" si="3"/>
        <v xml:space="preserve"> </v>
      </c>
      <c r="M162" s="69" t="str">
        <f>IF(L162=" "," ",(IF($L162&gt;0,INDEX('Bin Analysis'!$C$3:$S$10110,MATCH($L162,'Bin Analysis'!$L$3:$L$10110,0),MATCH(M$5,'Bin Analysis'!$C$2:$S$2,0))," ")))</f>
        <v xml:space="preserve"> </v>
      </c>
      <c r="N162" s="70" t="str">
        <f>IF($L162=" "," ",(IF($M162=FALSE," ",(IF($M162&gt;0,INDEX('Bin Analysis'!$C$3:$S$10110,MATCH($L162,'Bin Analysis'!$L$3:$L$10110,0),MATCH(N$5,'Bin Analysis'!$C$2:$S$2,0))," ")))))</f>
        <v xml:space="preserve"> </v>
      </c>
      <c r="O162" s="70" t="str">
        <f>IF($L162=" "," ",(IF($M162=FALSE," ",(IF($M162&gt;0,INDEX('Bin Analysis'!$C$3:$S$10110,MATCH($L162,'Bin Analysis'!$L$3:$L$10110,0),MATCH(O$5,'Bin Analysis'!$C$2:$S$2,0))," ")))))</f>
        <v xml:space="preserve"> </v>
      </c>
      <c r="P162" s="70" t="str">
        <f>IF($L162=" "," ",(IF($M162=FALSE," ",(IF($M162&gt;0,INDEX('Bin Analysis'!$C$3:$S$10110,MATCH($L162,'Bin Analysis'!$L$3:$L$10110,0),MATCH(P$5,'Bin Analysis'!$C$2:$S$2,0))," ")))))</f>
        <v xml:space="preserve"> </v>
      </c>
      <c r="Q162" s="70" t="str">
        <f>IF($L162=" "," ",(IF($M162=FALSE," ",(IF($M162&gt;0,INDEX('Bin Analysis'!$C$3:$S$10110,MATCH($L162,'Bin Analysis'!$L$3:$L$10110,0),MATCH(Q$5,'Bin Analysis'!$C$2:$S$2,0))," ")))))</f>
        <v xml:space="preserve"> </v>
      </c>
      <c r="R162" s="70" t="str">
        <f>IF($L162=" "," ",(IF($M162=FALSE," ",(IF($M162&gt;0,INDEX('Bin Analysis'!$C$3:$S$10110,MATCH($L162,'Bin Analysis'!$L$3:$L$10110,0),MATCH(R$5,'Bin Analysis'!$C$2:$S$2,0))," ")))))</f>
        <v xml:space="preserve"> </v>
      </c>
      <c r="S162" s="70" t="str">
        <f>IF($L162=" "," ",(IF($M162=FALSE," ",(IF($M162&gt;0,INDEX('Bin Analysis'!$C$3:$S$10110,MATCH($L162,'Bin Analysis'!$L$3:$L$10110,0),MATCH(S$5,'Bin Analysis'!$C$2:$S$2,0))," ")))))</f>
        <v xml:space="preserve"> </v>
      </c>
      <c r="T162" s="70" t="str">
        <f>Assignments!K161</f>
        <v/>
      </c>
      <c r="U162" s="70" t="str">
        <f>Assignments!L161</f>
        <v/>
      </c>
      <c r="V162" s="76" t="str">
        <f>Assignments!V161</f>
        <v/>
      </c>
    </row>
    <row r="163" spans="2:22" x14ac:dyDescent="0.25">
      <c r="B163" s="52"/>
      <c r="E163" s="7"/>
      <c r="G163" s="40" t="str">
        <f>IFERROR('Data Transformation'!M161," ")</f>
        <v xml:space="preserve"> </v>
      </c>
      <c r="L163" s="68" t="str">
        <f t="shared" si="3"/>
        <v xml:space="preserve"> </v>
      </c>
      <c r="M163" s="69" t="str">
        <f>IF(L163=" "," ",(IF($L163&gt;0,INDEX('Bin Analysis'!$C$3:$S$10110,MATCH($L163,'Bin Analysis'!$L$3:$L$10110,0),MATCH(M$5,'Bin Analysis'!$C$2:$S$2,0))," ")))</f>
        <v xml:space="preserve"> </v>
      </c>
      <c r="N163" s="70" t="str">
        <f>IF($L163=" "," ",(IF($M163=FALSE," ",(IF($M163&gt;0,INDEX('Bin Analysis'!$C$3:$S$10110,MATCH($L163,'Bin Analysis'!$L$3:$L$10110,0),MATCH(N$5,'Bin Analysis'!$C$2:$S$2,0))," ")))))</f>
        <v xml:space="preserve"> </v>
      </c>
      <c r="O163" s="70" t="str">
        <f>IF($L163=" "," ",(IF($M163=FALSE," ",(IF($M163&gt;0,INDEX('Bin Analysis'!$C$3:$S$10110,MATCH($L163,'Bin Analysis'!$L$3:$L$10110,0),MATCH(O$5,'Bin Analysis'!$C$2:$S$2,0))," ")))))</f>
        <v xml:space="preserve"> </v>
      </c>
      <c r="P163" s="70" t="str">
        <f>IF($L163=" "," ",(IF($M163=FALSE," ",(IF($M163&gt;0,INDEX('Bin Analysis'!$C$3:$S$10110,MATCH($L163,'Bin Analysis'!$L$3:$L$10110,0),MATCH(P$5,'Bin Analysis'!$C$2:$S$2,0))," ")))))</f>
        <v xml:space="preserve"> </v>
      </c>
      <c r="Q163" s="70" t="str">
        <f>IF($L163=" "," ",(IF($M163=FALSE," ",(IF($M163&gt;0,INDEX('Bin Analysis'!$C$3:$S$10110,MATCH($L163,'Bin Analysis'!$L$3:$L$10110,0),MATCH(Q$5,'Bin Analysis'!$C$2:$S$2,0))," ")))))</f>
        <v xml:space="preserve"> </v>
      </c>
      <c r="R163" s="70" t="str">
        <f>IF($L163=" "," ",(IF($M163=FALSE," ",(IF($M163&gt;0,INDEX('Bin Analysis'!$C$3:$S$10110,MATCH($L163,'Bin Analysis'!$L$3:$L$10110,0),MATCH(R$5,'Bin Analysis'!$C$2:$S$2,0))," ")))))</f>
        <v xml:space="preserve"> </v>
      </c>
      <c r="S163" s="70" t="str">
        <f>IF($L163=" "," ",(IF($M163=FALSE," ",(IF($M163&gt;0,INDEX('Bin Analysis'!$C$3:$S$10110,MATCH($L163,'Bin Analysis'!$L$3:$L$10110,0),MATCH(S$5,'Bin Analysis'!$C$2:$S$2,0))," ")))))</f>
        <v xml:space="preserve"> </v>
      </c>
      <c r="T163" s="70" t="str">
        <f>Assignments!K162</f>
        <v/>
      </c>
      <c r="U163" s="70" t="str">
        <f>Assignments!L162</f>
        <v/>
      </c>
      <c r="V163" s="76" t="str">
        <f>Assignments!V162</f>
        <v/>
      </c>
    </row>
    <row r="164" spans="2:22" x14ac:dyDescent="0.25">
      <c r="B164" s="52"/>
      <c r="E164" s="7"/>
      <c r="G164" s="40" t="str">
        <f>IFERROR('Data Transformation'!M162," ")</f>
        <v xml:space="preserve"> </v>
      </c>
      <c r="L164" s="68" t="str">
        <f t="shared" si="3"/>
        <v xml:space="preserve"> </v>
      </c>
      <c r="M164" s="69" t="str">
        <f>IF(L164=" "," ",(IF($L164&gt;0,INDEX('Bin Analysis'!$C$3:$S$10110,MATCH($L164,'Bin Analysis'!$L$3:$L$10110,0),MATCH(M$5,'Bin Analysis'!$C$2:$S$2,0))," ")))</f>
        <v xml:space="preserve"> </v>
      </c>
      <c r="N164" s="70" t="str">
        <f>IF($L164=" "," ",(IF($M164=FALSE," ",(IF($M164&gt;0,INDEX('Bin Analysis'!$C$3:$S$10110,MATCH($L164,'Bin Analysis'!$L$3:$L$10110,0),MATCH(N$5,'Bin Analysis'!$C$2:$S$2,0))," ")))))</f>
        <v xml:space="preserve"> </v>
      </c>
      <c r="O164" s="70" t="str">
        <f>IF($L164=" "," ",(IF($M164=FALSE," ",(IF($M164&gt;0,INDEX('Bin Analysis'!$C$3:$S$10110,MATCH($L164,'Bin Analysis'!$L$3:$L$10110,0),MATCH(O$5,'Bin Analysis'!$C$2:$S$2,0))," ")))))</f>
        <v xml:space="preserve"> </v>
      </c>
      <c r="P164" s="70" t="str">
        <f>IF($L164=" "," ",(IF($M164=FALSE," ",(IF($M164&gt;0,INDEX('Bin Analysis'!$C$3:$S$10110,MATCH($L164,'Bin Analysis'!$L$3:$L$10110,0),MATCH(P$5,'Bin Analysis'!$C$2:$S$2,0))," ")))))</f>
        <v xml:space="preserve"> </v>
      </c>
      <c r="Q164" s="70" t="str">
        <f>IF($L164=" "," ",(IF($M164=FALSE," ",(IF($M164&gt;0,INDEX('Bin Analysis'!$C$3:$S$10110,MATCH($L164,'Bin Analysis'!$L$3:$L$10110,0),MATCH(Q$5,'Bin Analysis'!$C$2:$S$2,0))," ")))))</f>
        <v xml:space="preserve"> </v>
      </c>
      <c r="R164" s="70" t="str">
        <f>IF($L164=" "," ",(IF($M164=FALSE," ",(IF($M164&gt;0,INDEX('Bin Analysis'!$C$3:$S$10110,MATCH($L164,'Bin Analysis'!$L$3:$L$10110,0),MATCH(R$5,'Bin Analysis'!$C$2:$S$2,0))," ")))))</f>
        <v xml:space="preserve"> </v>
      </c>
      <c r="S164" s="70" t="str">
        <f>IF($L164=" "," ",(IF($M164=FALSE," ",(IF($M164&gt;0,INDEX('Bin Analysis'!$C$3:$S$10110,MATCH($L164,'Bin Analysis'!$L$3:$L$10110,0),MATCH(S$5,'Bin Analysis'!$C$2:$S$2,0))," ")))))</f>
        <v xml:space="preserve"> </v>
      </c>
      <c r="T164" s="70" t="str">
        <f>Assignments!K163</f>
        <v/>
      </c>
      <c r="U164" s="70" t="str">
        <f>Assignments!L163</f>
        <v/>
      </c>
      <c r="V164" s="76" t="str">
        <f>Assignments!V163</f>
        <v/>
      </c>
    </row>
    <row r="165" spans="2:22" x14ac:dyDescent="0.25">
      <c r="B165" s="52"/>
      <c r="E165" s="7"/>
      <c r="G165" s="40" t="str">
        <f>IFERROR('Data Transformation'!M163," ")</f>
        <v xml:space="preserve"> </v>
      </c>
      <c r="L165" s="68" t="str">
        <f t="shared" si="3"/>
        <v xml:space="preserve"> </v>
      </c>
      <c r="M165" s="69" t="str">
        <f>IF(L165=" "," ",(IF($L165&gt;0,INDEX('Bin Analysis'!$C$3:$S$10110,MATCH($L165,'Bin Analysis'!$L$3:$L$10110,0),MATCH(M$5,'Bin Analysis'!$C$2:$S$2,0))," ")))</f>
        <v xml:space="preserve"> </v>
      </c>
      <c r="N165" s="70" t="str">
        <f>IF($L165=" "," ",(IF($M165=FALSE," ",(IF($M165&gt;0,INDEX('Bin Analysis'!$C$3:$S$10110,MATCH($L165,'Bin Analysis'!$L$3:$L$10110,0),MATCH(N$5,'Bin Analysis'!$C$2:$S$2,0))," ")))))</f>
        <v xml:space="preserve"> </v>
      </c>
      <c r="O165" s="70" t="str">
        <f>IF($L165=" "," ",(IF($M165=FALSE," ",(IF($M165&gt;0,INDEX('Bin Analysis'!$C$3:$S$10110,MATCH($L165,'Bin Analysis'!$L$3:$L$10110,0),MATCH(O$5,'Bin Analysis'!$C$2:$S$2,0))," ")))))</f>
        <v xml:space="preserve"> </v>
      </c>
      <c r="P165" s="70" t="str">
        <f>IF($L165=" "," ",(IF($M165=FALSE," ",(IF($M165&gt;0,INDEX('Bin Analysis'!$C$3:$S$10110,MATCH($L165,'Bin Analysis'!$L$3:$L$10110,0),MATCH(P$5,'Bin Analysis'!$C$2:$S$2,0))," ")))))</f>
        <v xml:space="preserve"> </v>
      </c>
      <c r="Q165" s="70" t="str">
        <f>IF($L165=" "," ",(IF($M165=FALSE," ",(IF($M165&gt;0,INDEX('Bin Analysis'!$C$3:$S$10110,MATCH($L165,'Bin Analysis'!$L$3:$L$10110,0),MATCH(Q$5,'Bin Analysis'!$C$2:$S$2,0))," ")))))</f>
        <v xml:space="preserve"> </v>
      </c>
      <c r="R165" s="70" t="str">
        <f>IF($L165=" "," ",(IF($M165=FALSE," ",(IF($M165&gt;0,INDEX('Bin Analysis'!$C$3:$S$10110,MATCH($L165,'Bin Analysis'!$L$3:$L$10110,0),MATCH(R$5,'Bin Analysis'!$C$2:$S$2,0))," ")))))</f>
        <v xml:space="preserve"> </v>
      </c>
      <c r="S165" s="70" t="str">
        <f>IF($L165=" "," ",(IF($M165=FALSE," ",(IF($M165&gt;0,INDEX('Bin Analysis'!$C$3:$S$10110,MATCH($L165,'Bin Analysis'!$L$3:$L$10110,0),MATCH(S$5,'Bin Analysis'!$C$2:$S$2,0))," ")))))</f>
        <v xml:space="preserve"> </v>
      </c>
      <c r="T165" s="70" t="str">
        <f>Assignments!K164</f>
        <v/>
      </c>
      <c r="U165" s="70" t="str">
        <f>Assignments!L164</f>
        <v/>
      </c>
      <c r="V165" s="76" t="str">
        <f>Assignments!V164</f>
        <v/>
      </c>
    </row>
    <row r="166" spans="2:22" x14ac:dyDescent="0.25">
      <c r="B166" s="52"/>
      <c r="E166" s="7"/>
      <c r="G166" s="40" t="str">
        <f>IFERROR('Data Transformation'!M164," ")</f>
        <v xml:space="preserve"> </v>
      </c>
      <c r="L166" s="68" t="str">
        <f t="shared" si="3"/>
        <v xml:space="preserve"> </v>
      </c>
      <c r="M166" s="69" t="str">
        <f>IF(L166=" "," ",(IF($L166&gt;0,INDEX('Bin Analysis'!$C$3:$S$10110,MATCH($L166,'Bin Analysis'!$L$3:$L$10110,0),MATCH(M$5,'Bin Analysis'!$C$2:$S$2,0))," ")))</f>
        <v xml:space="preserve"> </v>
      </c>
      <c r="N166" s="70" t="str">
        <f>IF($L166=" "," ",(IF($M166=FALSE," ",(IF($M166&gt;0,INDEX('Bin Analysis'!$C$3:$S$10110,MATCH($L166,'Bin Analysis'!$L$3:$L$10110,0),MATCH(N$5,'Bin Analysis'!$C$2:$S$2,0))," ")))))</f>
        <v xml:space="preserve"> </v>
      </c>
      <c r="O166" s="70" t="str">
        <f>IF($L166=" "," ",(IF($M166=FALSE," ",(IF($M166&gt;0,INDEX('Bin Analysis'!$C$3:$S$10110,MATCH($L166,'Bin Analysis'!$L$3:$L$10110,0),MATCH(O$5,'Bin Analysis'!$C$2:$S$2,0))," ")))))</f>
        <v xml:space="preserve"> </v>
      </c>
      <c r="P166" s="70" t="str">
        <f>IF($L166=" "," ",(IF($M166=FALSE," ",(IF($M166&gt;0,INDEX('Bin Analysis'!$C$3:$S$10110,MATCH($L166,'Bin Analysis'!$L$3:$L$10110,0),MATCH(P$5,'Bin Analysis'!$C$2:$S$2,0))," ")))))</f>
        <v xml:space="preserve"> </v>
      </c>
      <c r="Q166" s="70" t="str">
        <f>IF($L166=" "," ",(IF($M166=FALSE," ",(IF($M166&gt;0,INDEX('Bin Analysis'!$C$3:$S$10110,MATCH($L166,'Bin Analysis'!$L$3:$L$10110,0),MATCH(Q$5,'Bin Analysis'!$C$2:$S$2,0))," ")))))</f>
        <v xml:space="preserve"> </v>
      </c>
      <c r="R166" s="70" t="str">
        <f>IF($L166=" "," ",(IF($M166=FALSE," ",(IF($M166&gt;0,INDEX('Bin Analysis'!$C$3:$S$10110,MATCH($L166,'Bin Analysis'!$L$3:$L$10110,0),MATCH(R$5,'Bin Analysis'!$C$2:$S$2,0))," ")))))</f>
        <v xml:space="preserve"> </v>
      </c>
      <c r="S166" s="70" t="str">
        <f>IF($L166=" "," ",(IF($M166=FALSE," ",(IF($M166&gt;0,INDEX('Bin Analysis'!$C$3:$S$10110,MATCH($L166,'Bin Analysis'!$L$3:$L$10110,0),MATCH(S$5,'Bin Analysis'!$C$2:$S$2,0))," ")))))</f>
        <v xml:space="preserve"> </v>
      </c>
      <c r="T166" s="70" t="str">
        <f>Assignments!K165</f>
        <v/>
      </c>
      <c r="U166" s="70" t="str">
        <f>Assignments!L165</f>
        <v/>
      </c>
      <c r="V166" s="76" t="str">
        <f>Assignments!V165</f>
        <v/>
      </c>
    </row>
    <row r="167" spans="2:22" x14ac:dyDescent="0.25">
      <c r="B167" s="52"/>
      <c r="E167" s="7"/>
      <c r="G167" s="40" t="str">
        <f>IFERROR('Data Transformation'!M165," ")</f>
        <v xml:space="preserve"> </v>
      </c>
      <c r="L167" s="68" t="str">
        <f t="shared" si="3"/>
        <v xml:space="preserve"> </v>
      </c>
      <c r="M167" s="69" t="str">
        <f>IF(L167=" "," ",(IF($L167&gt;0,INDEX('Bin Analysis'!$C$3:$S$10110,MATCH($L167,'Bin Analysis'!$L$3:$L$10110,0),MATCH(M$5,'Bin Analysis'!$C$2:$S$2,0))," ")))</f>
        <v xml:space="preserve"> </v>
      </c>
      <c r="N167" s="70" t="str">
        <f>IF($L167=" "," ",(IF($M167=FALSE," ",(IF($M167&gt;0,INDEX('Bin Analysis'!$C$3:$S$10110,MATCH($L167,'Bin Analysis'!$L$3:$L$10110,0),MATCH(N$5,'Bin Analysis'!$C$2:$S$2,0))," ")))))</f>
        <v xml:space="preserve"> </v>
      </c>
      <c r="O167" s="70" t="str">
        <f>IF($L167=" "," ",(IF($M167=FALSE," ",(IF($M167&gt;0,INDEX('Bin Analysis'!$C$3:$S$10110,MATCH($L167,'Bin Analysis'!$L$3:$L$10110,0),MATCH(O$5,'Bin Analysis'!$C$2:$S$2,0))," ")))))</f>
        <v xml:space="preserve"> </v>
      </c>
      <c r="P167" s="70" t="str">
        <f>IF($L167=" "," ",(IF($M167=FALSE," ",(IF($M167&gt;0,INDEX('Bin Analysis'!$C$3:$S$10110,MATCH($L167,'Bin Analysis'!$L$3:$L$10110,0),MATCH(P$5,'Bin Analysis'!$C$2:$S$2,0))," ")))))</f>
        <v xml:space="preserve"> </v>
      </c>
      <c r="Q167" s="70" t="str">
        <f>IF($L167=" "," ",(IF($M167=FALSE," ",(IF($M167&gt;0,INDEX('Bin Analysis'!$C$3:$S$10110,MATCH($L167,'Bin Analysis'!$L$3:$L$10110,0),MATCH(Q$5,'Bin Analysis'!$C$2:$S$2,0))," ")))))</f>
        <v xml:space="preserve"> </v>
      </c>
      <c r="R167" s="70" t="str">
        <f>IF($L167=" "," ",(IF($M167=FALSE," ",(IF($M167&gt;0,INDEX('Bin Analysis'!$C$3:$S$10110,MATCH($L167,'Bin Analysis'!$L$3:$L$10110,0),MATCH(R$5,'Bin Analysis'!$C$2:$S$2,0))," ")))))</f>
        <v xml:space="preserve"> </v>
      </c>
      <c r="S167" s="70" t="str">
        <f>IF($L167=" "," ",(IF($M167=FALSE," ",(IF($M167&gt;0,INDEX('Bin Analysis'!$C$3:$S$10110,MATCH($L167,'Bin Analysis'!$L$3:$L$10110,0),MATCH(S$5,'Bin Analysis'!$C$2:$S$2,0))," ")))))</f>
        <v xml:space="preserve"> </v>
      </c>
      <c r="T167" s="70" t="str">
        <f>Assignments!K166</f>
        <v/>
      </c>
      <c r="U167" s="70" t="str">
        <f>Assignments!L166</f>
        <v/>
      </c>
      <c r="V167" s="76" t="str">
        <f>Assignments!V166</f>
        <v/>
      </c>
    </row>
    <row r="168" spans="2:22" x14ac:dyDescent="0.25">
      <c r="B168" s="52"/>
      <c r="E168" s="7"/>
      <c r="G168" s="40" t="str">
        <f>IFERROR('Data Transformation'!M166," ")</f>
        <v xml:space="preserve"> </v>
      </c>
      <c r="L168" s="68" t="str">
        <f t="shared" si="3"/>
        <v xml:space="preserve"> </v>
      </c>
      <c r="M168" s="69" t="str">
        <f>IF(L168=" "," ",(IF($L168&gt;0,INDEX('Bin Analysis'!$C$3:$S$10110,MATCH($L168,'Bin Analysis'!$L$3:$L$10110,0),MATCH(M$5,'Bin Analysis'!$C$2:$S$2,0))," ")))</f>
        <v xml:space="preserve"> </v>
      </c>
      <c r="N168" s="70" t="str">
        <f>IF($L168=" "," ",(IF($M168=FALSE," ",(IF($M168&gt;0,INDEX('Bin Analysis'!$C$3:$S$10110,MATCH($L168,'Bin Analysis'!$L$3:$L$10110,0),MATCH(N$5,'Bin Analysis'!$C$2:$S$2,0))," ")))))</f>
        <v xml:space="preserve"> </v>
      </c>
      <c r="O168" s="70" t="str">
        <f>IF($L168=" "," ",(IF($M168=FALSE," ",(IF($M168&gt;0,INDEX('Bin Analysis'!$C$3:$S$10110,MATCH($L168,'Bin Analysis'!$L$3:$L$10110,0),MATCH(O$5,'Bin Analysis'!$C$2:$S$2,0))," ")))))</f>
        <v xml:space="preserve"> </v>
      </c>
      <c r="P168" s="70" t="str">
        <f>IF($L168=" "," ",(IF($M168=FALSE," ",(IF($M168&gt;0,INDEX('Bin Analysis'!$C$3:$S$10110,MATCH($L168,'Bin Analysis'!$L$3:$L$10110,0),MATCH(P$5,'Bin Analysis'!$C$2:$S$2,0))," ")))))</f>
        <v xml:space="preserve"> </v>
      </c>
      <c r="Q168" s="70" t="str">
        <f>IF($L168=" "," ",(IF($M168=FALSE," ",(IF($M168&gt;0,INDEX('Bin Analysis'!$C$3:$S$10110,MATCH($L168,'Bin Analysis'!$L$3:$L$10110,0),MATCH(Q$5,'Bin Analysis'!$C$2:$S$2,0))," ")))))</f>
        <v xml:space="preserve"> </v>
      </c>
      <c r="R168" s="70" t="str">
        <f>IF($L168=" "," ",(IF($M168=FALSE," ",(IF($M168&gt;0,INDEX('Bin Analysis'!$C$3:$S$10110,MATCH($L168,'Bin Analysis'!$L$3:$L$10110,0),MATCH(R$5,'Bin Analysis'!$C$2:$S$2,0))," ")))))</f>
        <v xml:space="preserve"> </v>
      </c>
      <c r="S168" s="70" t="str">
        <f>IF($L168=" "," ",(IF($M168=FALSE," ",(IF($M168&gt;0,INDEX('Bin Analysis'!$C$3:$S$10110,MATCH($L168,'Bin Analysis'!$L$3:$L$10110,0),MATCH(S$5,'Bin Analysis'!$C$2:$S$2,0))," ")))))</f>
        <v xml:space="preserve"> </v>
      </c>
      <c r="T168" s="70" t="str">
        <f>Assignments!K167</f>
        <v/>
      </c>
      <c r="U168" s="70" t="str">
        <f>Assignments!L167</f>
        <v/>
      </c>
      <c r="V168" s="76" t="str">
        <f>Assignments!V167</f>
        <v/>
      </c>
    </row>
    <row r="169" spans="2:22" x14ac:dyDescent="0.25">
      <c r="B169" s="52"/>
      <c r="E169" s="7"/>
      <c r="G169" s="40" t="str">
        <f>IFERROR('Data Transformation'!M167," ")</f>
        <v xml:space="preserve"> </v>
      </c>
      <c r="L169" s="68" t="str">
        <f t="shared" si="3"/>
        <v xml:space="preserve"> </v>
      </c>
      <c r="M169" s="69" t="str">
        <f>IF(L169=" "," ",(IF($L169&gt;0,INDEX('Bin Analysis'!$C$3:$S$10110,MATCH($L169,'Bin Analysis'!$L$3:$L$10110,0),MATCH(M$5,'Bin Analysis'!$C$2:$S$2,0))," ")))</f>
        <v xml:space="preserve"> </v>
      </c>
      <c r="N169" s="70" t="str">
        <f>IF($L169=" "," ",(IF($M169=FALSE," ",(IF($M169&gt;0,INDEX('Bin Analysis'!$C$3:$S$10110,MATCH($L169,'Bin Analysis'!$L$3:$L$10110,0),MATCH(N$5,'Bin Analysis'!$C$2:$S$2,0))," ")))))</f>
        <v xml:space="preserve"> </v>
      </c>
      <c r="O169" s="70" t="str">
        <f>IF($L169=" "," ",(IF($M169=FALSE," ",(IF($M169&gt;0,INDEX('Bin Analysis'!$C$3:$S$10110,MATCH($L169,'Bin Analysis'!$L$3:$L$10110,0),MATCH(O$5,'Bin Analysis'!$C$2:$S$2,0))," ")))))</f>
        <v xml:space="preserve"> </v>
      </c>
      <c r="P169" s="70" t="str">
        <f>IF($L169=" "," ",(IF($M169=FALSE," ",(IF($M169&gt;0,INDEX('Bin Analysis'!$C$3:$S$10110,MATCH($L169,'Bin Analysis'!$L$3:$L$10110,0),MATCH(P$5,'Bin Analysis'!$C$2:$S$2,0))," ")))))</f>
        <v xml:space="preserve"> </v>
      </c>
      <c r="Q169" s="70" t="str">
        <f>IF($L169=" "," ",(IF($M169=FALSE," ",(IF($M169&gt;0,INDEX('Bin Analysis'!$C$3:$S$10110,MATCH($L169,'Bin Analysis'!$L$3:$L$10110,0),MATCH(Q$5,'Bin Analysis'!$C$2:$S$2,0))," ")))))</f>
        <v xml:space="preserve"> </v>
      </c>
      <c r="R169" s="70" t="str">
        <f>IF($L169=" "," ",(IF($M169=FALSE," ",(IF($M169&gt;0,INDEX('Bin Analysis'!$C$3:$S$10110,MATCH($L169,'Bin Analysis'!$L$3:$L$10110,0),MATCH(R$5,'Bin Analysis'!$C$2:$S$2,0))," ")))))</f>
        <v xml:space="preserve"> </v>
      </c>
      <c r="S169" s="70" t="str">
        <f>IF($L169=" "," ",(IF($M169=FALSE," ",(IF($M169&gt;0,INDEX('Bin Analysis'!$C$3:$S$10110,MATCH($L169,'Bin Analysis'!$L$3:$L$10110,0),MATCH(S$5,'Bin Analysis'!$C$2:$S$2,0))," ")))))</f>
        <v xml:space="preserve"> </v>
      </c>
      <c r="T169" s="70" t="str">
        <f>Assignments!K168</f>
        <v/>
      </c>
      <c r="U169" s="70" t="str">
        <f>Assignments!L168</f>
        <v/>
      </c>
      <c r="V169" s="76" t="str">
        <f>Assignments!V168</f>
        <v/>
      </c>
    </row>
    <row r="170" spans="2:22" x14ac:dyDescent="0.25">
      <c r="B170" s="52"/>
      <c r="E170" s="7"/>
      <c r="G170" s="40" t="str">
        <f>IFERROR('Data Transformation'!M168," ")</f>
        <v xml:space="preserve"> </v>
      </c>
      <c r="L170" s="68" t="str">
        <f t="shared" si="3"/>
        <v xml:space="preserve"> </v>
      </c>
      <c r="M170" s="69" t="str">
        <f>IF(L170=" "," ",(IF($L170&gt;0,INDEX('Bin Analysis'!$C$3:$S$10110,MATCH($L170,'Bin Analysis'!$L$3:$L$10110,0),MATCH(M$5,'Bin Analysis'!$C$2:$S$2,0))," ")))</f>
        <v xml:space="preserve"> </v>
      </c>
      <c r="N170" s="70" t="str">
        <f>IF($L170=" "," ",(IF($M170=FALSE," ",(IF($M170&gt;0,INDEX('Bin Analysis'!$C$3:$S$10110,MATCH($L170,'Bin Analysis'!$L$3:$L$10110,0),MATCH(N$5,'Bin Analysis'!$C$2:$S$2,0))," ")))))</f>
        <v xml:space="preserve"> </v>
      </c>
      <c r="O170" s="70" t="str">
        <f>IF($L170=" "," ",(IF($M170=FALSE," ",(IF($M170&gt;0,INDEX('Bin Analysis'!$C$3:$S$10110,MATCH($L170,'Bin Analysis'!$L$3:$L$10110,0),MATCH(O$5,'Bin Analysis'!$C$2:$S$2,0))," ")))))</f>
        <v xml:space="preserve"> </v>
      </c>
      <c r="P170" s="70" t="str">
        <f>IF($L170=" "," ",(IF($M170=FALSE," ",(IF($M170&gt;0,INDEX('Bin Analysis'!$C$3:$S$10110,MATCH($L170,'Bin Analysis'!$L$3:$L$10110,0),MATCH(P$5,'Bin Analysis'!$C$2:$S$2,0))," ")))))</f>
        <v xml:space="preserve"> </v>
      </c>
      <c r="Q170" s="70" t="str">
        <f>IF($L170=" "," ",(IF($M170=FALSE," ",(IF($M170&gt;0,INDEX('Bin Analysis'!$C$3:$S$10110,MATCH($L170,'Bin Analysis'!$L$3:$L$10110,0),MATCH(Q$5,'Bin Analysis'!$C$2:$S$2,0))," ")))))</f>
        <v xml:space="preserve"> </v>
      </c>
      <c r="R170" s="70" t="str">
        <f>IF($L170=" "," ",(IF($M170=FALSE," ",(IF($M170&gt;0,INDEX('Bin Analysis'!$C$3:$S$10110,MATCH($L170,'Bin Analysis'!$L$3:$L$10110,0),MATCH(R$5,'Bin Analysis'!$C$2:$S$2,0))," ")))))</f>
        <v xml:space="preserve"> </v>
      </c>
      <c r="S170" s="70" t="str">
        <f>IF($L170=" "," ",(IF($M170=FALSE," ",(IF($M170&gt;0,INDEX('Bin Analysis'!$C$3:$S$10110,MATCH($L170,'Bin Analysis'!$L$3:$L$10110,0),MATCH(S$5,'Bin Analysis'!$C$2:$S$2,0))," ")))))</f>
        <v xml:space="preserve"> </v>
      </c>
      <c r="T170" s="70" t="str">
        <f>Assignments!K169</f>
        <v/>
      </c>
      <c r="U170" s="70" t="str">
        <f>Assignments!L169</f>
        <v/>
      </c>
      <c r="V170" s="76" t="str">
        <f>Assignments!V169</f>
        <v/>
      </c>
    </row>
    <row r="171" spans="2:22" x14ac:dyDescent="0.25">
      <c r="B171" s="52"/>
      <c r="E171" s="7"/>
      <c r="G171" s="40" t="str">
        <f>IFERROR('Data Transformation'!M169," ")</f>
        <v xml:space="preserve"> </v>
      </c>
      <c r="L171" s="68" t="str">
        <f t="shared" si="3"/>
        <v xml:space="preserve"> </v>
      </c>
      <c r="M171" s="69" t="str">
        <f>IF(L171=" "," ",(IF($L171&gt;0,INDEX('Bin Analysis'!$C$3:$S$10110,MATCH($L171,'Bin Analysis'!$L$3:$L$10110,0),MATCH(M$5,'Bin Analysis'!$C$2:$S$2,0))," ")))</f>
        <v xml:space="preserve"> </v>
      </c>
      <c r="N171" s="70" t="str">
        <f>IF($L171=" "," ",(IF($M171=FALSE," ",(IF($M171&gt;0,INDEX('Bin Analysis'!$C$3:$S$10110,MATCH($L171,'Bin Analysis'!$L$3:$L$10110,0),MATCH(N$5,'Bin Analysis'!$C$2:$S$2,0))," ")))))</f>
        <v xml:space="preserve"> </v>
      </c>
      <c r="O171" s="70" t="str">
        <f>IF($L171=" "," ",(IF($M171=FALSE," ",(IF($M171&gt;0,INDEX('Bin Analysis'!$C$3:$S$10110,MATCH($L171,'Bin Analysis'!$L$3:$L$10110,0),MATCH(O$5,'Bin Analysis'!$C$2:$S$2,0))," ")))))</f>
        <v xml:space="preserve"> </v>
      </c>
      <c r="P171" s="70" t="str">
        <f>IF($L171=" "," ",(IF($M171=FALSE," ",(IF($M171&gt;0,INDEX('Bin Analysis'!$C$3:$S$10110,MATCH($L171,'Bin Analysis'!$L$3:$L$10110,0),MATCH(P$5,'Bin Analysis'!$C$2:$S$2,0))," ")))))</f>
        <v xml:space="preserve"> </v>
      </c>
      <c r="Q171" s="70" t="str">
        <f>IF($L171=" "," ",(IF($M171=FALSE," ",(IF($M171&gt;0,INDEX('Bin Analysis'!$C$3:$S$10110,MATCH($L171,'Bin Analysis'!$L$3:$L$10110,0),MATCH(Q$5,'Bin Analysis'!$C$2:$S$2,0))," ")))))</f>
        <v xml:space="preserve"> </v>
      </c>
      <c r="R171" s="70" t="str">
        <f>IF($L171=" "," ",(IF($M171=FALSE," ",(IF($M171&gt;0,INDEX('Bin Analysis'!$C$3:$S$10110,MATCH($L171,'Bin Analysis'!$L$3:$L$10110,0),MATCH(R$5,'Bin Analysis'!$C$2:$S$2,0))," ")))))</f>
        <v xml:space="preserve"> </v>
      </c>
      <c r="S171" s="70" t="str">
        <f>IF($L171=" "," ",(IF($M171=FALSE," ",(IF($M171&gt;0,INDEX('Bin Analysis'!$C$3:$S$10110,MATCH($L171,'Bin Analysis'!$L$3:$L$10110,0),MATCH(S$5,'Bin Analysis'!$C$2:$S$2,0))," ")))))</f>
        <v xml:space="preserve"> </v>
      </c>
      <c r="T171" s="70" t="str">
        <f>Assignments!K170</f>
        <v/>
      </c>
      <c r="U171" s="70" t="str">
        <f>Assignments!L170</f>
        <v/>
      </c>
      <c r="V171" s="76" t="str">
        <f>Assignments!V170</f>
        <v/>
      </c>
    </row>
    <row r="172" spans="2:22" x14ac:dyDescent="0.25">
      <c r="B172" s="52"/>
      <c r="E172" s="7"/>
      <c r="G172" s="40" t="str">
        <f>IFERROR('Data Transformation'!M170," ")</f>
        <v xml:space="preserve"> </v>
      </c>
      <c r="L172" s="68" t="str">
        <f t="shared" si="3"/>
        <v xml:space="preserve"> </v>
      </c>
      <c r="M172" s="69" t="str">
        <f>IF(L172=" "," ",(IF($L172&gt;0,INDEX('Bin Analysis'!$C$3:$S$10110,MATCH($L172,'Bin Analysis'!$L$3:$L$10110,0),MATCH(M$5,'Bin Analysis'!$C$2:$S$2,0))," ")))</f>
        <v xml:space="preserve"> </v>
      </c>
      <c r="N172" s="70" t="str">
        <f>IF($L172=" "," ",(IF($M172=FALSE," ",(IF($M172&gt;0,INDEX('Bin Analysis'!$C$3:$S$10110,MATCH($L172,'Bin Analysis'!$L$3:$L$10110,0),MATCH(N$5,'Bin Analysis'!$C$2:$S$2,0))," ")))))</f>
        <v xml:space="preserve"> </v>
      </c>
      <c r="O172" s="70" t="str">
        <f>IF($L172=" "," ",(IF($M172=FALSE," ",(IF($M172&gt;0,INDEX('Bin Analysis'!$C$3:$S$10110,MATCH($L172,'Bin Analysis'!$L$3:$L$10110,0),MATCH(O$5,'Bin Analysis'!$C$2:$S$2,0))," ")))))</f>
        <v xml:space="preserve"> </v>
      </c>
      <c r="P172" s="70" t="str">
        <f>IF($L172=" "," ",(IF($M172=FALSE," ",(IF($M172&gt;0,INDEX('Bin Analysis'!$C$3:$S$10110,MATCH($L172,'Bin Analysis'!$L$3:$L$10110,0),MATCH(P$5,'Bin Analysis'!$C$2:$S$2,0))," ")))))</f>
        <v xml:space="preserve"> </v>
      </c>
      <c r="Q172" s="70" t="str">
        <f>IF($L172=" "," ",(IF($M172=FALSE," ",(IF($M172&gt;0,INDEX('Bin Analysis'!$C$3:$S$10110,MATCH($L172,'Bin Analysis'!$L$3:$L$10110,0),MATCH(Q$5,'Bin Analysis'!$C$2:$S$2,0))," ")))))</f>
        <v xml:space="preserve"> </v>
      </c>
      <c r="R172" s="70" t="str">
        <f>IF($L172=" "," ",(IF($M172=FALSE," ",(IF($M172&gt;0,INDEX('Bin Analysis'!$C$3:$S$10110,MATCH($L172,'Bin Analysis'!$L$3:$L$10110,0),MATCH(R$5,'Bin Analysis'!$C$2:$S$2,0))," ")))))</f>
        <v xml:space="preserve"> </v>
      </c>
      <c r="S172" s="70" t="str">
        <f>IF($L172=" "," ",(IF($M172=FALSE," ",(IF($M172&gt;0,INDEX('Bin Analysis'!$C$3:$S$10110,MATCH($L172,'Bin Analysis'!$L$3:$L$10110,0),MATCH(S$5,'Bin Analysis'!$C$2:$S$2,0))," ")))))</f>
        <v xml:space="preserve"> </v>
      </c>
      <c r="T172" s="70" t="str">
        <f>Assignments!K171</f>
        <v/>
      </c>
      <c r="U172" s="70" t="str">
        <f>Assignments!L171</f>
        <v/>
      </c>
      <c r="V172" s="76" t="str">
        <f>Assignments!V171</f>
        <v/>
      </c>
    </row>
    <row r="173" spans="2:22" x14ac:dyDescent="0.25">
      <c r="B173" s="52"/>
      <c r="E173" s="7"/>
      <c r="G173" s="40" t="str">
        <f>IFERROR('Data Transformation'!M171," ")</f>
        <v xml:space="preserve"> </v>
      </c>
      <c r="L173" s="68" t="str">
        <f t="shared" si="3"/>
        <v xml:space="preserve"> </v>
      </c>
      <c r="M173" s="69" t="str">
        <f>IF(L173=" "," ",(IF($L173&gt;0,INDEX('Bin Analysis'!$C$3:$S$10110,MATCH($L173,'Bin Analysis'!$L$3:$L$10110,0),MATCH(M$5,'Bin Analysis'!$C$2:$S$2,0))," ")))</f>
        <v xml:space="preserve"> </v>
      </c>
      <c r="N173" s="70" t="str">
        <f>IF($L173=" "," ",(IF($M173=FALSE," ",(IF($M173&gt;0,INDEX('Bin Analysis'!$C$3:$S$10110,MATCH($L173,'Bin Analysis'!$L$3:$L$10110,0),MATCH(N$5,'Bin Analysis'!$C$2:$S$2,0))," ")))))</f>
        <v xml:space="preserve"> </v>
      </c>
      <c r="O173" s="70" t="str">
        <f>IF($L173=" "," ",(IF($M173=FALSE," ",(IF($M173&gt;0,INDEX('Bin Analysis'!$C$3:$S$10110,MATCH($L173,'Bin Analysis'!$L$3:$L$10110,0),MATCH(O$5,'Bin Analysis'!$C$2:$S$2,0))," ")))))</f>
        <v xml:space="preserve"> </v>
      </c>
      <c r="P173" s="70" t="str">
        <f>IF($L173=" "," ",(IF($M173=FALSE," ",(IF($M173&gt;0,INDEX('Bin Analysis'!$C$3:$S$10110,MATCH($L173,'Bin Analysis'!$L$3:$L$10110,0),MATCH(P$5,'Bin Analysis'!$C$2:$S$2,0))," ")))))</f>
        <v xml:space="preserve"> </v>
      </c>
      <c r="Q173" s="70" t="str">
        <f>IF($L173=" "," ",(IF($M173=FALSE," ",(IF($M173&gt;0,INDEX('Bin Analysis'!$C$3:$S$10110,MATCH($L173,'Bin Analysis'!$L$3:$L$10110,0),MATCH(Q$5,'Bin Analysis'!$C$2:$S$2,0))," ")))))</f>
        <v xml:space="preserve"> </v>
      </c>
      <c r="R173" s="70" t="str">
        <f>IF($L173=" "," ",(IF($M173=FALSE," ",(IF($M173&gt;0,INDEX('Bin Analysis'!$C$3:$S$10110,MATCH($L173,'Bin Analysis'!$L$3:$L$10110,0),MATCH(R$5,'Bin Analysis'!$C$2:$S$2,0))," ")))))</f>
        <v xml:space="preserve"> </v>
      </c>
      <c r="S173" s="70" t="str">
        <f>IF($L173=" "," ",(IF($M173=FALSE," ",(IF($M173&gt;0,INDEX('Bin Analysis'!$C$3:$S$10110,MATCH($L173,'Bin Analysis'!$L$3:$L$10110,0),MATCH(S$5,'Bin Analysis'!$C$2:$S$2,0))," ")))))</f>
        <v xml:space="preserve"> </v>
      </c>
      <c r="T173" s="70" t="str">
        <f>Assignments!K172</f>
        <v/>
      </c>
      <c r="U173" s="70" t="str">
        <f>Assignments!L172</f>
        <v/>
      </c>
      <c r="V173" s="76" t="str">
        <f>Assignments!V172</f>
        <v/>
      </c>
    </row>
    <row r="174" spans="2:22" x14ac:dyDescent="0.25">
      <c r="B174" s="52"/>
      <c r="E174" s="7"/>
      <c r="G174" s="40" t="str">
        <f>IFERROR('Data Transformation'!M172," ")</f>
        <v xml:space="preserve"> </v>
      </c>
      <c r="L174" s="68" t="str">
        <f t="shared" si="3"/>
        <v xml:space="preserve"> </v>
      </c>
      <c r="M174" s="69" t="str">
        <f>IF(L174=" "," ",(IF($L174&gt;0,INDEX('Bin Analysis'!$C$3:$S$10110,MATCH($L174,'Bin Analysis'!$L$3:$L$10110,0),MATCH(M$5,'Bin Analysis'!$C$2:$S$2,0))," ")))</f>
        <v xml:space="preserve"> </v>
      </c>
      <c r="N174" s="70" t="str">
        <f>IF($L174=" "," ",(IF($M174=FALSE," ",(IF($M174&gt;0,INDEX('Bin Analysis'!$C$3:$S$10110,MATCH($L174,'Bin Analysis'!$L$3:$L$10110,0),MATCH(N$5,'Bin Analysis'!$C$2:$S$2,0))," ")))))</f>
        <v xml:space="preserve"> </v>
      </c>
      <c r="O174" s="70" t="str">
        <f>IF($L174=" "," ",(IF($M174=FALSE," ",(IF($M174&gt;0,INDEX('Bin Analysis'!$C$3:$S$10110,MATCH($L174,'Bin Analysis'!$L$3:$L$10110,0),MATCH(O$5,'Bin Analysis'!$C$2:$S$2,0))," ")))))</f>
        <v xml:space="preserve"> </v>
      </c>
      <c r="P174" s="70" t="str">
        <f>IF($L174=" "," ",(IF($M174=FALSE," ",(IF($M174&gt;0,INDEX('Bin Analysis'!$C$3:$S$10110,MATCH($L174,'Bin Analysis'!$L$3:$L$10110,0),MATCH(P$5,'Bin Analysis'!$C$2:$S$2,0))," ")))))</f>
        <v xml:space="preserve"> </v>
      </c>
      <c r="Q174" s="70" t="str">
        <f>IF($L174=" "," ",(IF($M174=FALSE," ",(IF($M174&gt;0,INDEX('Bin Analysis'!$C$3:$S$10110,MATCH($L174,'Bin Analysis'!$L$3:$L$10110,0),MATCH(Q$5,'Bin Analysis'!$C$2:$S$2,0))," ")))))</f>
        <v xml:space="preserve"> </v>
      </c>
      <c r="R174" s="70" t="str">
        <f>IF($L174=" "," ",(IF($M174=FALSE," ",(IF($M174&gt;0,INDEX('Bin Analysis'!$C$3:$S$10110,MATCH($L174,'Bin Analysis'!$L$3:$L$10110,0),MATCH(R$5,'Bin Analysis'!$C$2:$S$2,0))," ")))))</f>
        <v xml:space="preserve"> </v>
      </c>
      <c r="S174" s="70" t="str">
        <f>IF($L174=" "," ",(IF($M174=FALSE," ",(IF($M174&gt;0,INDEX('Bin Analysis'!$C$3:$S$10110,MATCH($L174,'Bin Analysis'!$L$3:$L$10110,0),MATCH(S$5,'Bin Analysis'!$C$2:$S$2,0))," ")))))</f>
        <v xml:space="preserve"> </v>
      </c>
      <c r="T174" s="70" t="str">
        <f>Assignments!K173</f>
        <v/>
      </c>
      <c r="U174" s="70" t="str">
        <f>Assignments!L173</f>
        <v/>
      </c>
      <c r="V174" s="76" t="str">
        <f>Assignments!V173</f>
        <v/>
      </c>
    </row>
    <row r="175" spans="2:22" x14ac:dyDescent="0.25">
      <c r="B175" s="52"/>
      <c r="E175" s="7"/>
      <c r="G175" s="40" t="str">
        <f>IFERROR('Data Transformation'!M173," ")</f>
        <v xml:space="preserve"> </v>
      </c>
      <c r="L175" s="68" t="str">
        <f t="shared" si="3"/>
        <v xml:space="preserve"> </v>
      </c>
      <c r="M175" s="69" t="str">
        <f>IF(L175=" "," ",(IF($L175&gt;0,INDEX('Bin Analysis'!$C$3:$S$10110,MATCH($L175,'Bin Analysis'!$L$3:$L$10110,0),MATCH(M$5,'Bin Analysis'!$C$2:$S$2,0))," ")))</f>
        <v xml:space="preserve"> </v>
      </c>
      <c r="N175" s="70" t="str">
        <f>IF($L175=" "," ",(IF($M175=FALSE," ",(IF($M175&gt;0,INDEX('Bin Analysis'!$C$3:$S$10110,MATCH($L175,'Bin Analysis'!$L$3:$L$10110,0),MATCH(N$5,'Bin Analysis'!$C$2:$S$2,0))," ")))))</f>
        <v xml:space="preserve"> </v>
      </c>
      <c r="O175" s="70" t="str">
        <f>IF($L175=" "," ",(IF($M175=FALSE," ",(IF($M175&gt;0,INDEX('Bin Analysis'!$C$3:$S$10110,MATCH($L175,'Bin Analysis'!$L$3:$L$10110,0),MATCH(O$5,'Bin Analysis'!$C$2:$S$2,0))," ")))))</f>
        <v xml:space="preserve"> </v>
      </c>
      <c r="P175" s="70" t="str">
        <f>IF($L175=" "," ",(IF($M175=FALSE," ",(IF($M175&gt;0,INDEX('Bin Analysis'!$C$3:$S$10110,MATCH($L175,'Bin Analysis'!$L$3:$L$10110,0),MATCH(P$5,'Bin Analysis'!$C$2:$S$2,0))," ")))))</f>
        <v xml:space="preserve"> </v>
      </c>
      <c r="Q175" s="70" t="str">
        <f>IF($L175=" "," ",(IF($M175=FALSE," ",(IF($M175&gt;0,INDEX('Bin Analysis'!$C$3:$S$10110,MATCH($L175,'Bin Analysis'!$L$3:$L$10110,0),MATCH(Q$5,'Bin Analysis'!$C$2:$S$2,0))," ")))))</f>
        <v xml:space="preserve"> </v>
      </c>
      <c r="R175" s="70" t="str">
        <f>IF($L175=" "," ",(IF($M175=FALSE," ",(IF($M175&gt;0,INDEX('Bin Analysis'!$C$3:$S$10110,MATCH($L175,'Bin Analysis'!$L$3:$L$10110,0),MATCH(R$5,'Bin Analysis'!$C$2:$S$2,0))," ")))))</f>
        <v xml:space="preserve"> </v>
      </c>
      <c r="S175" s="70" t="str">
        <f>IF($L175=" "," ",(IF($M175=FALSE," ",(IF($M175&gt;0,INDEX('Bin Analysis'!$C$3:$S$10110,MATCH($L175,'Bin Analysis'!$L$3:$L$10110,0),MATCH(S$5,'Bin Analysis'!$C$2:$S$2,0))," ")))))</f>
        <v xml:space="preserve"> </v>
      </c>
      <c r="T175" s="70" t="str">
        <f>Assignments!K174</f>
        <v/>
      </c>
      <c r="U175" s="70" t="str">
        <f>Assignments!L174</f>
        <v/>
      </c>
      <c r="V175" s="76" t="str">
        <f>Assignments!V174</f>
        <v/>
      </c>
    </row>
    <row r="176" spans="2:22" x14ac:dyDescent="0.25">
      <c r="B176" s="52"/>
      <c r="E176" s="7"/>
      <c r="G176" s="40" t="str">
        <f>IFERROR('Data Transformation'!M174," ")</f>
        <v xml:space="preserve"> </v>
      </c>
      <c r="L176" s="68" t="str">
        <f t="shared" si="3"/>
        <v xml:space="preserve"> </v>
      </c>
      <c r="M176" s="69" t="str">
        <f>IF(L176=" "," ",(IF($L176&gt;0,INDEX('Bin Analysis'!$C$3:$S$10110,MATCH($L176,'Bin Analysis'!$L$3:$L$10110,0),MATCH(M$5,'Bin Analysis'!$C$2:$S$2,0))," ")))</f>
        <v xml:space="preserve"> </v>
      </c>
      <c r="N176" s="70" t="str">
        <f>IF($L176=" "," ",(IF($M176=FALSE," ",(IF($M176&gt;0,INDEX('Bin Analysis'!$C$3:$S$10110,MATCH($L176,'Bin Analysis'!$L$3:$L$10110,0),MATCH(N$5,'Bin Analysis'!$C$2:$S$2,0))," ")))))</f>
        <v xml:space="preserve"> </v>
      </c>
      <c r="O176" s="70" t="str">
        <f>IF($L176=" "," ",(IF($M176=FALSE," ",(IF($M176&gt;0,INDEX('Bin Analysis'!$C$3:$S$10110,MATCH($L176,'Bin Analysis'!$L$3:$L$10110,0),MATCH(O$5,'Bin Analysis'!$C$2:$S$2,0))," ")))))</f>
        <v xml:space="preserve"> </v>
      </c>
      <c r="P176" s="70" t="str">
        <f>IF($L176=" "," ",(IF($M176=FALSE," ",(IF($M176&gt;0,INDEX('Bin Analysis'!$C$3:$S$10110,MATCH($L176,'Bin Analysis'!$L$3:$L$10110,0),MATCH(P$5,'Bin Analysis'!$C$2:$S$2,0))," ")))))</f>
        <v xml:space="preserve"> </v>
      </c>
      <c r="Q176" s="70" t="str">
        <f>IF($L176=" "," ",(IF($M176=FALSE," ",(IF($M176&gt;0,INDEX('Bin Analysis'!$C$3:$S$10110,MATCH($L176,'Bin Analysis'!$L$3:$L$10110,0),MATCH(Q$5,'Bin Analysis'!$C$2:$S$2,0))," ")))))</f>
        <v xml:space="preserve"> </v>
      </c>
      <c r="R176" s="70" t="str">
        <f>IF($L176=" "," ",(IF($M176=FALSE," ",(IF($M176&gt;0,INDEX('Bin Analysis'!$C$3:$S$10110,MATCH($L176,'Bin Analysis'!$L$3:$L$10110,0),MATCH(R$5,'Bin Analysis'!$C$2:$S$2,0))," ")))))</f>
        <v xml:space="preserve"> </v>
      </c>
      <c r="S176" s="70" t="str">
        <f>IF($L176=" "," ",(IF($M176=FALSE," ",(IF($M176&gt;0,INDEX('Bin Analysis'!$C$3:$S$10110,MATCH($L176,'Bin Analysis'!$L$3:$L$10110,0),MATCH(S$5,'Bin Analysis'!$C$2:$S$2,0))," ")))))</f>
        <v xml:space="preserve"> </v>
      </c>
      <c r="T176" s="70" t="str">
        <f>Assignments!K175</f>
        <v/>
      </c>
      <c r="U176" s="70" t="str">
        <f>Assignments!L175</f>
        <v/>
      </c>
      <c r="V176" s="76" t="str">
        <f>Assignments!V175</f>
        <v/>
      </c>
    </row>
    <row r="177" spans="2:22" x14ac:dyDescent="0.25">
      <c r="B177" s="52"/>
      <c r="E177" s="7"/>
      <c r="G177" s="40" t="str">
        <f>IFERROR('Data Transformation'!M175," ")</f>
        <v xml:space="preserve"> </v>
      </c>
      <c r="L177" s="68" t="str">
        <f t="shared" si="3"/>
        <v xml:space="preserve"> </v>
      </c>
      <c r="M177" s="69" t="str">
        <f>IF(L177=" "," ",(IF($L177&gt;0,INDEX('Bin Analysis'!$C$3:$S$10110,MATCH($L177,'Bin Analysis'!$L$3:$L$10110,0),MATCH(M$5,'Bin Analysis'!$C$2:$S$2,0))," ")))</f>
        <v xml:space="preserve"> </v>
      </c>
      <c r="N177" s="70" t="str">
        <f>IF($L177=" "," ",(IF($M177=FALSE," ",(IF($M177&gt;0,INDEX('Bin Analysis'!$C$3:$S$10110,MATCH($L177,'Bin Analysis'!$L$3:$L$10110,0),MATCH(N$5,'Bin Analysis'!$C$2:$S$2,0))," ")))))</f>
        <v xml:space="preserve"> </v>
      </c>
      <c r="O177" s="70" t="str">
        <f>IF($L177=" "," ",(IF($M177=FALSE," ",(IF($M177&gt;0,INDEX('Bin Analysis'!$C$3:$S$10110,MATCH($L177,'Bin Analysis'!$L$3:$L$10110,0),MATCH(O$5,'Bin Analysis'!$C$2:$S$2,0))," ")))))</f>
        <v xml:space="preserve"> </v>
      </c>
      <c r="P177" s="70" t="str">
        <f>IF($L177=" "," ",(IF($M177=FALSE," ",(IF($M177&gt;0,INDEX('Bin Analysis'!$C$3:$S$10110,MATCH($L177,'Bin Analysis'!$L$3:$L$10110,0),MATCH(P$5,'Bin Analysis'!$C$2:$S$2,0))," ")))))</f>
        <v xml:space="preserve"> </v>
      </c>
      <c r="Q177" s="70" t="str">
        <f>IF($L177=" "," ",(IF($M177=FALSE," ",(IF($M177&gt;0,INDEX('Bin Analysis'!$C$3:$S$10110,MATCH($L177,'Bin Analysis'!$L$3:$L$10110,0),MATCH(Q$5,'Bin Analysis'!$C$2:$S$2,0))," ")))))</f>
        <v xml:space="preserve"> </v>
      </c>
      <c r="R177" s="70" t="str">
        <f>IF($L177=" "," ",(IF($M177=FALSE," ",(IF($M177&gt;0,INDEX('Bin Analysis'!$C$3:$S$10110,MATCH($L177,'Bin Analysis'!$L$3:$L$10110,0),MATCH(R$5,'Bin Analysis'!$C$2:$S$2,0))," ")))))</f>
        <v xml:space="preserve"> </v>
      </c>
      <c r="S177" s="70" t="str">
        <f>IF($L177=" "," ",(IF($M177=FALSE," ",(IF($M177&gt;0,INDEX('Bin Analysis'!$C$3:$S$10110,MATCH($L177,'Bin Analysis'!$L$3:$L$10110,0),MATCH(S$5,'Bin Analysis'!$C$2:$S$2,0))," ")))))</f>
        <v xml:space="preserve"> </v>
      </c>
      <c r="T177" s="70" t="str">
        <f>Assignments!K176</f>
        <v/>
      </c>
      <c r="U177" s="70" t="str">
        <f>Assignments!L176</f>
        <v/>
      </c>
      <c r="V177" s="76" t="str">
        <f>Assignments!V176</f>
        <v/>
      </c>
    </row>
    <row r="178" spans="2:22" x14ac:dyDescent="0.25">
      <c r="B178" s="52"/>
      <c r="E178" s="7"/>
      <c r="G178" s="40" t="str">
        <f>IFERROR('Data Transformation'!M176," ")</f>
        <v xml:space="preserve"> </v>
      </c>
      <c r="L178" s="68" t="str">
        <f t="shared" si="3"/>
        <v xml:space="preserve"> </v>
      </c>
      <c r="M178" s="69" t="str">
        <f>IF(L178=" "," ",(IF($L178&gt;0,INDEX('Bin Analysis'!$C$3:$S$10110,MATCH($L178,'Bin Analysis'!$L$3:$L$10110,0),MATCH(M$5,'Bin Analysis'!$C$2:$S$2,0))," ")))</f>
        <v xml:space="preserve"> </v>
      </c>
      <c r="N178" s="70" t="str">
        <f>IF($L178=" "," ",(IF($M178=FALSE," ",(IF($M178&gt;0,INDEX('Bin Analysis'!$C$3:$S$10110,MATCH($L178,'Bin Analysis'!$L$3:$L$10110,0),MATCH(N$5,'Bin Analysis'!$C$2:$S$2,0))," ")))))</f>
        <v xml:space="preserve"> </v>
      </c>
      <c r="O178" s="70" t="str">
        <f>IF($L178=" "," ",(IF($M178=FALSE," ",(IF($M178&gt;0,INDEX('Bin Analysis'!$C$3:$S$10110,MATCH($L178,'Bin Analysis'!$L$3:$L$10110,0),MATCH(O$5,'Bin Analysis'!$C$2:$S$2,0))," ")))))</f>
        <v xml:space="preserve"> </v>
      </c>
      <c r="P178" s="70" t="str">
        <f>IF($L178=" "," ",(IF($M178=FALSE," ",(IF($M178&gt;0,INDEX('Bin Analysis'!$C$3:$S$10110,MATCH($L178,'Bin Analysis'!$L$3:$L$10110,0),MATCH(P$5,'Bin Analysis'!$C$2:$S$2,0))," ")))))</f>
        <v xml:space="preserve"> </v>
      </c>
      <c r="Q178" s="70" t="str">
        <f>IF($L178=" "," ",(IF($M178=FALSE," ",(IF($M178&gt;0,INDEX('Bin Analysis'!$C$3:$S$10110,MATCH($L178,'Bin Analysis'!$L$3:$L$10110,0),MATCH(Q$5,'Bin Analysis'!$C$2:$S$2,0))," ")))))</f>
        <v xml:space="preserve"> </v>
      </c>
      <c r="R178" s="70" t="str">
        <f>IF($L178=" "," ",(IF($M178=FALSE," ",(IF($M178&gt;0,INDEX('Bin Analysis'!$C$3:$S$10110,MATCH($L178,'Bin Analysis'!$L$3:$L$10110,0),MATCH(R$5,'Bin Analysis'!$C$2:$S$2,0))," ")))))</f>
        <v xml:space="preserve"> </v>
      </c>
      <c r="S178" s="70" t="str">
        <f>IF($L178=" "," ",(IF($M178=FALSE," ",(IF($M178&gt;0,INDEX('Bin Analysis'!$C$3:$S$10110,MATCH($L178,'Bin Analysis'!$L$3:$L$10110,0),MATCH(S$5,'Bin Analysis'!$C$2:$S$2,0))," ")))))</f>
        <v xml:space="preserve"> </v>
      </c>
      <c r="T178" s="70" t="str">
        <f>Assignments!K177</f>
        <v/>
      </c>
      <c r="U178" s="70" t="str">
        <f>Assignments!L177</f>
        <v/>
      </c>
      <c r="V178" s="76" t="str">
        <f>Assignments!V177</f>
        <v/>
      </c>
    </row>
    <row r="179" spans="2:22" x14ac:dyDescent="0.25">
      <c r="B179" s="52"/>
      <c r="E179" s="7"/>
      <c r="G179" s="40" t="str">
        <f>IFERROR('Data Transformation'!M177," ")</f>
        <v xml:space="preserve"> </v>
      </c>
      <c r="L179" s="68" t="str">
        <f t="shared" si="3"/>
        <v xml:space="preserve"> </v>
      </c>
      <c r="M179" s="69" t="str">
        <f>IF(L179=" "," ",(IF($L179&gt;0,INDEX('Bin Analysis'!$C$3:$S$10110,MATCH($L179,'Bin Analysis'!$L$3:$L$10110,0),MATCH(M$5,'Bin Analysis'!$C$2:$S$2,0))," ")))</f>
        <v xml:space="preserve"> </v>
      </c>
      <c r="N179" s="70" t="str">
        <f>IF($L179=" "," ",(IF($M179=FALSE," ",(IF($M179&gt;0,INDEX('Bin Analysis'!$C$3:$S$10110,MATCH($L179,'Bin Analysis'!$L$3:$L$10110,0),MATCH(N$5,'Bin Analysis'!$C$2:$S$2,0))," ")))))</f>
        <v xml:space="preserve"> </v>
      </c>
      <c r="O179" s="70" t="str">
        <f>IF($L179=" "," ",(IF($M179=FALSE," ",(IF($M179&gt;0,INDEX('Bin Analysis'!$C$3:$S$10110,MATCH($L179,'Bin Analysis'!$L$3:$L$10110,0),MATCH(O$5,'Bin Analysis'!$C$2:$S$2,0))," ")))))</f>
        <v xml:space="preserve"> </v>
      </c>
      <c r="P179" s="70" t="str">
        <f>IF($L179=" "," ",(IF($M179=FALSE," ",(IF($M179&gt;0,INDEX('Bin Analysis'!$C$3:$S$10110,MATCH($L179,'Bin Analysis'!$L$3:$L$10110,0),MATCH(P$5,'Bin Analysis'!$C$2:$S$2,0))," ")))))</f>
        <v xml:space="preserve"> </v>
      </c>
      <c r="Q179" s="70" t="str">
        <f>IF($L179=" "," ",(IF($M179=FALSE," ",(IF($M179&gt;0,INDEX('Bin Analysis'!$C$3:$S$10110,MATCH($L179,'Bin Analysis'!$L$3:$L$10110,0),MATCH(Q$5,'Bin Analysis'!$C$2:$S$2,0))," ")))))</f>
        <v xml:space="preserve"> </v>
      </c>
      <c r="R179" s="70" t="str">
        <f>IF($L179=" "," ",(IF($M179=FALSE," ",(IF($M179&gt;0,INDEX('Bin Analysis'!$C$3:$S$10110,MATCH($L179,'Bin Analysis'!$L$3:$L$10110,0),MATCH(R$5,'Bin Analysis'!$C$2:$S$2,0))," ")))))</f>
        <v xml:space="preserve"> </v>
      </c>
      <c r="S179" s="70" t="str">
        <f>IF($L179=" "," ",(IF($M179=FALSE," ",(IF($M179&gt;0,INDEX('Bin Analysis'!$C$3:$S$10110,MATCH($L179,'Bin Analysis'!$L$3:$L$10110,0),MATCH(S$5,'Bin Analysis'!$C$2:$S$2,0))," ")))))</f>
        <v xml:space="preserve"> </v>
      </c>
      <c r="T179" s="70" t="str">
        <f>Assignments!K178</f>
        <v/>
      </c>
      <c r="U179" s="70" t="str">
        <f>Assignments!L178</f>
        <v/>
      </c>
      <c r="V179" s="76" t="str">
        <f>Assignments!V178</f>
        <v/>
      </c>
    </row>
    <row r="180" spans="2:22" x14ac:dyDescent="0.25">
      <c r="B180" s="52"/>
      <c r="E180" s="7"/>
      <c r="G180" s="40" t="str">
        <f>IFERROR('Data Transformation'!M178," ")</f>
        <v xml:space="preserve"> </v>
      </c>
      <c r="L180" s="68" t="str">
        <f t="shared" si="3"/>
        <v xml:space="preserve"> </v>
      </c>
      <c r="M180" s="69" t="str">
        <f>IF(L180=" "," ",(IF($L180&gt;0,INDEX('Bin Analysis'!$C$3:$S$10110,MATCH($L180,'Bin Analysis'!$L$3:$L$10110,0),MATCH(M$5,'Bin Analysis'!$C$2:$S$2,0))," ")))</f>
        <v xml:space="preserve"> </v>
      </c>
      <c r="N180" s="70" t="str">
        <f>IF($L180=" "," ",(IF($M180=FALSE," ",(IF($M180&gt;0,INDEX('Bin Analysis'!$C$3:$S$10110,MATCH($L180,'Bin Analysis'!$L$3:$L$10110,0),MATCH(N$5,'Bin Analysis'!$C$2:$S$2,0))," ")))))</f>
        <v xml:space="preserve"> </v>
      </c>
      <c r="O180" s="70" t="str">
        <f>IF($L180=" "," ",(IF($M180=FALSE," ",(IF($M180&gt;0,INDEX('Bin Analysis'!$C$3:$S$10110,MATCH($L180,'Bin Analysis'!$L$3:$L$10110,0),MATCH(O$5,'Bin Analysis'!$C$2:$S$2,0))," ")))))</f>
        <v xml:space="preserve"> </v>
      </c>
      <c r="P180" s="70" t="str">
        <f>IF($L180=" "," ",(IF($M180=FALSE," ",(IF($M180&gt;0,INDEX('Bin Analysis'!$C$3:$S$10110,MATCH($L180,'Bin Analysis'!$L$3:$L$10110,0),MATCH(P$5,'Bin Analysis'!$C$2:$S$2,0))," ")))))</f>
        <v xml:space="preserve"> </v>
      </c>
      <c r="Q180" s="70" t="str">
        <f>IF($L180=" "," ",(IF($M180=FALSE," ",(IF($M180&gt;0,INDEX('Bin Analysis'!$C$3:$S$10110,MATCH($L180,'Bin Analysis'!$L$3:$L$10110,0),MATCH(Q$5,'Bin Analysis'!$C$2:$S$2,0))," ")))))</f>
        <v xml:space="preserve"> </v>
      </c>
      <c r="R180" s="70" t="str">
        <f>IF($L180=" "," ",(IF($M180=FALSE," ",(IF($M180&gt;0,INDEX('Bin Analysis'!$C$3:$S$10110,MATCH($L180,'Bin Analysis'!$L$3:$L$10110,0),MATCH(R$5,'Bin Analysis'!$C$2:$S$2,0))," ")))))</f>
        <v xml:space="preserve"> </v>
      </c>
      <c r="S180" s="70" t="str">
        <f>IF($L180=" "," ",(IF($M180=FALSE," ",(IF($M180&gt;0,INDEX('Bin Analysis'!$C$3:$S$10110,MATCH($L180,'Bin Analysis'!$L$3:$L$10110,0),MATCH(S$5,'Bin Analysis'!$C$2:$S$2,0))," ")))))</f>
        <v xml:space="preserve"> </v>
      </c>
      <c r="T180" s="70" t="str">
        <f>Assignments!K179</f>
        <v/>
      </c>
      <c r="U180" s="70" t="str">
        <f>Assignments!L179</f>
        <v/>
      </c>
      <c r="V180" s="76" t="str">
        <f>Assignments!V179</f>
        <v/>
      </c>
    </row>
    <row r="181" spans="2:22" x14ac:dyDescent="0.25">
      <c r="B181" s="52"/>
      <c r="E181" s="7"/>
      <c r="G181" s="40" t="str">
        <f>IFERROR('Data Transformation'!M179," ")</f>
        <v xml:space="preserve"> </v>
      </c>
      <c r="L181" s="68" t="str">
        <f t="shared" si="3"/>
        <v xml:space="preserve"> </v>
      </c>
      <c r="M181" s="69" t="str">
        <f>IF(L181=" "," ",(IF($L181&gt;0,INDEX('Bin Analysis'!$C$3:$S$10110,MATCH($L181,'Bin Analysis'!$L$3:$L$10110,0),MATCH(M$5,'Bin Analysis'!$C$2:$S$2,0))," ")))</f>
        <v xml:space="preserve"> </v>
      </c>
      <c r="N181" s="70" t="str">
        <f>IF($L181=" "," ",(IF($M181=FALSE," ",(IF($M181&gt;0,INDEX('Bin Analysis'!$C$3:$S$10110,MATCH($L181,'Bin Analysis'!$L$3:$L$10110,0),MATCH(N$5,'Bin Analysis'!$C$2:$S$2,0))," ")))))</f>
        <v xml:space="preserve"> </v>
      </c>
      <c r="O181" s="70" t="str">
        <f>IF($L181=" "," ",(IF($M181=FALSE," ",(IF($M181&gt;0,INDEX('Bin Analysis'!$C$3:$S$10110,MATCH($L181,'Bin Analysis'!$L$3:$L$10110,0),MATCH(O$5,'Bin Analysis'!$C$2:$S$2,0))," ")))))</f>
        <v xml:space="preserve"> </v>
      </c>
      <c r="P181" s="70" t="str">
        <f>IF($L181=" "," ",(IF($M181=FALSE," ",(IF($M181&gt;0,INDEX('Bin Analysis'!$C$3:$S$10110,MATCH($L181,'Bin Analysis'!$L$3:$L$10110,0),MATCH(P$5,'Bin Analysis'!$C$2:$S$2,0))," ")))))</f>
        <v xml:space="preserve"> </v>
      </c>
      <c r="Q181" s="70" t="str">
        <f>IF($L181=" "," ",(IF($M181=FALSE," ",(IF($M181&gt;0,INDEX('Bin Analysis'!$C$3:$S$10110,MATCH($L181,'Bin Analysis'!$L$3:$L$10110,0),MATCH(Q$5,'Bin Analysis'!$C$2:$S$2,0))," ")))))</f>
        <v xml:space="preserve"> </v>
      </c>
      <c r="R181" s="70" t="str">
        <f>IF($L181=" "," ",(IF($M181=FALSE," ",(IF($M181&gt;0,INDEX('Bin Analysis'!$C$3:$S$10110,MATCH($L181,'Bin Analysis'!$L$3:$L$10110,0),MATCH(R$5,'Bin Analysis'!$C$2:$S$2,0))," ")))))</f>
        <v xml:space="preserve"> </v>
      </c>
      <c r="S181" s="70" t="str">
        <f>IF($L181=" "," ",(IF($M181=FALSE," ",(IF($M181&gt;0,INDEX('Bin Analysis'!$C$3:$S$10110,MATCH($L181,'Bin Analysis'!$L$3:$L$10110,0),MATCH(S$5,'Bin Analysis'!$C$2:$S$2,0))," ")))))</f>
        <v xml:space="preserve"> </v>
      </c>
      <c r="T181" s="70" t="str">
        <f>Assignments!K180</f>
        <v/>
      </c>
      <c r="U181" s="70" t="str">
        <f>Assignments!L180</f>
        <v/>
      </c>
      <c r="V181" s="76" t="str">
        <f>Assignments!V180</f>
        <v/>
      </c>
    </row>
    <row r="182" spans="2:22" x14ac:dyDescent="0.25">
      <c r="B182" s="52"/>
      <c r="E182" s="7"/>
      <c r="G182" s="40" t="str">
        <f>IFERROR('Data Transformation'!M180," ")</f>
        <v xml:space="preserve"> </v>
      </c>
      <c r="L182" s="68" t="str">
        <f t="shared" si="3"/>
        <v xml:space="preserve"> </v>
      </c>
      <c r="M182" s="69" t="str">
        <f>IF(L182=" "," ",(IF($L182&gt;0,INDEX('Bin Analysis'!$C$3:$S$10110,MATCH($L182,'Bin Analysis'!$L$3:$L$10110,0),MATCH(M$5,'Bin Analysis'!$C$2:$S$2,0))," ")))</f>
        <v xml:space="preserve"> </v>
      </c>
      <c r="N182" s="70" t="str">
        <f>IF($L182=" "," ",(IF($M182=FALSE," ",(IF($M182&gt;0,INDEX('Bin Analysis'!$C$3:$S$10110,MATCH($L182,'Bin Analysis'!$L$3:$L$10110,0),MATCH(N$5,'Bin Analysis'!$C$2:$S$2,0))," ")))))</f>
        <v xml:space="preserve"> </v>
      </c>
      <c r="O182" s="70" t="str">
        <f>IF($L182=" "," ",(IF($M182=FALSE," ",(IF($M182&gt;0,INDEX('Bin Analysis'!$C$3:$S$10110,MATCH($L182,'Bin Analysis'!$L$3:$L$10110,0),MATCH(O$5,'Bin Analysis'!$C$2:$S$2,0))," ")))))</f>
        <v xml:space="preserve"> </v>
      </c>
      <c r="P182" s="70" t="str">
        <f>IF($L182=" "," ",(IF($M182=FALSE," ",(IF($M182&gt;0,INDEX('Bin Analysis'!$C$3:$S$10110,MATCH($L182,'Bin Analysis'!$L$3:$L$10110,0),MATCH(P$5,'Bin Analysis'!$C$2:$S$2,0))," ")))))</f>
        <v xml:space="preserve"> </v>
      </c>
      <c r="Q182" s="70" t="str">
        <f>IF($L182=" "," ",(IF($M182=FALSE," ",(IF($M182&gt;0,INDEX('Bin Analysis'!$C$3:$S$10110,MATCH($L182,'Bin Analysis'!$L$3:$L$10110,0),MATCH(Q$5,'Bin Analysis'!$C$2:$S$2,0))," ")))))</f>
        <v xml:space="preserve"> </v>
      </c>
      <c r="R182" s="70" t="str">
        <f>IF($L182=" "," ",(IF($M182=FALSE," ",(IF($M182&gt;0,INDEX('Bin Analysis'!$C$3:$S$10110,MATCH($L182,'Bin Analysis'!$L$3:$L$10110,0),MATCH(R$5,'Bin Analysis'!$C$2:$S$2,0))," ")))))</f>
        <v xml:space="preserve"> </v>
      </c>
      <c r="S182" s="70" t="str">
        <f>IF($L182=" "," ",(IF($M182=FALSE," ",(IF($M182&gt;0,INDEX('Bin Analysis'!$C$3:$S$10110,MATCH($L182,'Bin Analysis'!$L$3:$L$10110,0),MATCH(S$5,'Bin Analysis'!$C$2:$S$2,0))," ")))))</f>
        <v xml:space="preserve"> </v>
      </c>
      <c r="T182" s="70" t="str">
        <f>Assignments!K181</f>
        <v/>
      </c>
      <c r="U182" s="70" t="str">
        <f>Assignments!L181</f>
        <v/>
      </c>
      <c r="V182" s="76" t="str">
        <f>Assignments!V181</f>
        <v/>
      </c>
    </row>
    <row r="183" spans="2:22" x14ac:dyDescent="0.25">
      <c r="B183" s="52"/>
      <c r="E183" s="7"/>
      <c r="G183" s="40" t="str">
        <f>IFERROR('Data Transformation'!M181," ")</f>
        <v xml:space="preserve"> </v>
      </c>
      <c r="L183" s="68" t="str">
        <f t="shared" si="3"/>
        <v xml:space="preserve"> </v>
      </c>
      <c r="M183" s="69" t="str">
        <f>IF(L183=" "," ",(IF($L183&gt;0,INDEX('Bin Analysis'!$C$3:$S$10110,MATCH($L183,'Bin Analysis'!$L$3:$L$10110,0),MATCH(M$5,'Bin Analysis'!$C$2:$S$2,0))," ")))</f>
        <v xml:space="preserve"> </v>
      </c>
      <c r="N183" s="70" t="str">
        <f>IF($L183=" "," ",(IF($M183=FALSE," ",(IF($M183&gt;0,INDEX('Bin Analysis'!$C$3:$S$10110,MATCH($L183,'Bin Analysis'!$L$3:$L$10110,0),MATCH(N$5,'Bin Analysis'!$C$2:$S$2,0))," ")))))</f>
        <v xml:space="preserve"> </v>
      </c>
      <c r="O183" s="70" t="str">
        <f>IF($L183=" "," ",(IF($M183=FALSE," ",(IF($M183&gt;0,INDEX('Bin Analysis'!$C$3:$S$10110,MATCH($L183,'Bin Analysis'!$L$3:$L$10110,0),MATCH(O$5,'Bin Analysis'!$C$2:$S$2,0))," ")))))</f>
        <v xml:space="preserve"> </v>
      </c>
      <c r="P183" s="70" t="str">
        <f>IF($L183=" "," ",(IF($M183=FALSE," ",(IF($M183&gt;0,INDEX('Bin Analysis'!$C$3:$S$10110,MATCH($L183,'Bin Analysis'!$L$3:$L$10110,0),MATCH(P$5,'Bin Analysis'!$C$2:$S$2,0))," ")))))</f>
        <v xml:space="preserve"> </v>
      </c>
      <c r="Q183" s="70" t="str">
        <f>IF($L183=" "," ",(IF($M183=FALSE," ",(IF($M183&gt;0,INDEX('Bin Analysis'!$C$3:$S$10110,MATCH($L183,'Bin Analysis'!$L$3:$L$10110,0),MATCH(Q$5,'Bin Analysis'!$C$2:$S$2,0))," ")))))</f>
        <v xml:space="preserve"> </v>
      </c>
      <c r="R183" s="70" t="str">
        <f>IF($L183=" "," ",(IF($M183=FALSE," ",(IF($M183&gt;0,INDEX('Bin Analysis'!$C$3:$S$10110,MATCH($L183,'Bin Analysis'!$L$3:$L$10110,0),MATCH(R$5,'Bin Analysis'!$C$2:$S$2,0))," ")))))</f>
        <v xml:space="preserve"> </v>
      </c>
      <c r="S183" s="70" t="str">
        <f>IF($L183=" "," ",(IF($M183=FALSE," ",(IF($M183&gt;0,INDEX('Bin Analysis'!$C$3:$S$10110,MATCH($L183,'Bin Analysis'!$L$3:$L$10110,0),MATCH(S$5,'Bin Analysis'!$C$2:$S$2,0))," ")))))</f>
        <v xml:space="preserve"> </v>
      </c>
      <c r="T183" s="70" t="str">
        <f>Assignments!K182</f>
        <v/>
      </c>
      <c r="U183" s="70" t="str">
        <f>Assignments!L182</f>
        <v/>
      </c>
      <c r="V183" s="76" t="str">
        <f>Assignments!V182</f>
        <v/>
      </c>
    </row>
    <row r="184" spans="2:22" x14ac:dyDescent="0.25">
      <c r="B184" s="52"/>
      <c r="E184" s="7"/>
      <c r="G184" s="40" t="str">
        <f>IFERROR('Data Transformation'!M182," ")</f>
        <v xml:space="preserve"> </v>
      </c>
      <c r="L184" s="68" t="str">
        <f t="shared" si="3"/>
        <v xml:space="preserve"> </v>
      </c>
      <c r="M184" s="69" t="str">
        <f>IF(L184=" "," ",(IF($L184&gt;0,INDEX('Bin Analysis'!$C$3:$S$10110,MATCH($L184,'Bin Analysis'!$L$3:$L$10110,0),MATCH(M$5,'Bin Analysis'!$C$2:$S$2,0))," ")))</f>
        <v xml:space="preserve"> </v>
      </c>
      <c r="N184" s="70" t="str">
        <f>IF($L184=" "," ",(IF($M184=FALSE," ",(IF($M184&gt;0,INDEX('Bin Analysis'!$C$3:$S$10110,MATCH($L184,'Bin Analysis'!$L$3:$L$10110,0),MATCH(N$5,'Bin Analysis'!$C$2:$S$2,0))," ")))))</f>
        <v xml:space="preserve"> </v>
      </c>
      <c r="O184" s="70" t="str">
        <f>IF($L184=" "," ",(IF($M184=FALSE," ",(IF($M184&gt;0,INDEX('Bin Analysis'!$C$3:$S$10110,MATCH($L184,'Bin Analysis'!$L$3:$L$10110,0),MATCH(O$5,'Bin Analysis'!$C$2:$S$2,0))," ")))))</f>
        <v xml:space="preserve"> </v>
      </c>
      <c r="P184" s="70" t="str">
        <f>IF($L184=" "," ",(IF($M184=FALSE," ",(IF($M184&gt;0,INDEX('Bin Analysis'!$C$3:$S$10110,MATCH($L184,'Bin Analysis'!$L$3:$L$10110,0),MATCH(P$5,'Bin Analysis'!$C$2:$S$2,0))," ")))))</f>
        <v xml:space="preserve"> </v>
      </c>
      <c r="Q184" s="70" t="str">
        <f>IF($L184=" "," ",(IF($M184=FALSE," ",(IF($M184&gt;0,INDEX('Bin Analysis'!$C$3:$S$10110,MATCH($L184,'Bin Analysis'!$L$3:$L$10110,0),MATCH(Q$5,'Bin Analysis'!$C$2:$S$2,0))," ")))))</f>
        <v xml:space="preserve"> </v>
      </c>
      <c r="R184" s="70" t="str">
        <f>IF($L184=" "," ",(IF($M184=FALSE," ",(IF($M184&gt;0,INDEX('Bin Analysis'!$C$3:$S$10110,MATCH($L184,'Bin Analysis'!$L$3:$L$10110,0),MATCH(R$5,'Bin Analysis'!$C$2:$S$2,0))," ")))))</f>
        <v xml:space="preserve"> </v>
      </c>
      <c r="S184" s="70" t="str">
        <f>IF($L184=" "," ",(IF($M184=FALSE," ",(IF($M184&gt;0,INDEX('Bin Analysis'!$C$3:$S$10110,MATCH($L184,'Bin Analysis'!$L$3:$L$10110,0),MATCH(S$5,'Bin Analysis'!$C$2:$S$2,0))," ")))))</f>
        <v xml:space="preserve"> </v>
      </c>
      <c r="T184" s="70" t="str">
        <f>Assignments!K183</f>
        <v/>
      </c>
      <c r="U184" s="70" t="str">
        <f>Assignments!L183</f>
        <v/>
      </c>
      <c r="V184" s="76" t="str">
        <f>Assignments!V183</f>
        <v/>
      </c>
    </row>
    <row r="185" spans="2:22" x14ac:dyDescent="0.25">
      <c r="B185" s="52"/>
      <c r="E185" s="7"/>
      <c r="G185" s="40" t="str">
        <f>IFERROR('Data Transformation'!M183," ")</f>
        <v xml:space="preserve"> </v>
      </c>
      <c r="L185" s="68" t="str">
        <f t="shared" si="3"/>
        <v xml:space="preserve"> </v>
      </c>
      <c r="M185" s="69" t="str">
        <f>IF(L185=" "," ",(IF($L185&gt;0,INDEX('Bin Analysis'!$C$3:$S$10110,MATCH($L185,'Bin Analysis'!$L$3:$L$10110,0),MATCH(M$5,'Bin Analysis'!$C$2:$S$2,0))," ")))</f>
        <v xml:space="preserve"> </v>
      </c>
      <c r="N185" s="70" t="str">
        <f>IF($L185=" "," ",(IF($M185=FALSE," ",(IF($M185&gt;0,INDEX('Bin Analysis'!$C$3:$S$10110,MATCH($L185,'Bin Analysis'!$L$3:$L$10110,0),MATCH(N$5,'Bin Analysis'!$C$2:$S$2,0))," ")))))</f>
        <v xml:space="preserve"> </v>
      </c>
      <c r="O185" s="70" t="str">
        <f>IF($L185=" "," ",(IF($M185=FALSE," ",(IF($M185&gt;0,INDEX('Bin Analysis'!$C$3:$S$10110,MATCH($L185,'Bin Analysis'!$L$3:$L$10110,0),MATCH(O$5,'Bin Analysis'!$C$2:$S$2,0))," ")))))</f>
        <v xml:space="preserve"> </v>
      </c>
      <c r="P185" s="70" t="str">
        <f>IF($L185=" "," ",(IF($M185=FALSE," ",(IF($M185&gt;0,INDEX('Bin Analysis'!$C$3:$S$10110,MATCH($L185,'Bin Analysis'!$L$3:$L$10110,0),MATCH(P$5,'Bin Analysis'!$C$2:$S$2,0))," ")))))</f>
        <v xml:space="preserve"> </v>
      </c>
      <c r="Q185" s="70" t="str">
        <f>IF($L185=" "," ",(IF($M185=FALSE," ",(IF($M185&gt;0,INDEX('Bin Analysis'!$C$3:$S$10110,MATCH($L185,'Bin Analysis'!$L$3:$L$10110,0),MATCH(Q$5,'Bin Analysis'!$C$2:$S$2,0))," ")))))</f>
        <v xml:space="preserve"> </v>
      </c>
      <c r="R185" s="70" t="str">
        <f>IF($L185=" "," ",(IF($M185=FALSE," ",(IF($M185&gt;0,INDEX('Bin Analysis'!$C$3:$S$10110,MATCH($L185,'Bin Analysis'!$L$3:$L$10110,0),MATCH(R$5,'Bin Analysis'!$C$2:$S$2,0))," ")))))</f>
        <v xml:space="preserve"> </v>
      </c>
      <c r="S185" s="70" t="str">
        <f>IF($L185=" "," ",(IF($M185=FALSE," ",(IF($M185&gt;0,INDEX('Bin Analysis'!$C$3:$S$10110,MATCH($L185,'Bin Analysis'!$L$3:$L$10110,0),MATCH(S$5,'Bin Analysis'!$C$2:$S$2,0))," ")))))</f>
        <v xml:space="preserve"> </v>
      </c>
      <c r="T185" s="70" t="str">
        <f>Assignments!K184</f>
        <v/>
      </c>
      <c r="U185" s="70" t="str">
        <f>Assignments!L184</f>
        <v/>
      </c>
      <c r="V185" s="76" t="str">
        <f>Assignments!V184</f>
        <v/>
      </c>
    </row>
    <row r="186" spans="2:22" x14ac:dyDescent="0.25">
      <c r="B186" s="52"/>
      <c r="E186" s="7"/>
      <c r="G186" s="40" t="str">
        <f>IFERROR('Data Transformation'!M184," ")</f>
        <v xml:space="preserve"> </v>
      </c>
      <c r="L186" s="68" t="str">
        <f t="shared" si="3"/>
        <v xml:space="preserve"> </v>
      </c>
      <c r="M186" s="69" t="str">
        <f>IF(L186=" "," ",(IF($L186&gt;0,INDEX('Bin Analysis'!$C$3:$S$10110,MATCH($L186,'Bin Analysis'!$L$3:$L$10110,0),MATCH(M$5,'Bin Analysis'!$C$2:$S$2,0))," ")))</f>
        <v xml:space="preserve"> </v>
      </c>
      <c r="N186" s="70" t="str">
        <f>IF($L186=" "," ",(IF($M186=FALSE," ",(IF($M186&gt;0,INDEX('Bin Analysis'!$C$3:$S$10110,MATCH($L186,'Bin Analysis'!$L$3:$L$10110,0),MATCH(N$5,'Bin Analysis'!$C$2:$S$2,0))," ")))))</f>
        <v xml:space="preserve"> </v>
      </c>
      <c r="O186" s="70" t="str">
        <f>IF($L186=" "," ",(IF($M186=FALSE," ",(IF($M186&gt;0,INDEX('Bin Analysis'!$C$3:$S$10110,MATCH($L186,'Bin Analysis'!$L$3:$L$10110,0),MATCH(O$5,'Bin Analysis'!$C$2:$S$2,0))," ")))))</f>
        <v xml:space="preserve"> </v>
      </c>
      <c r="P186" s="70" t="str">
        <f>IF($L186=" "," ",(IF($M186=FALSE," ",(IF($M186&gt;0,INDEX('Bin Analysis'!$C$3:$S$10110,MATCH($L186,'Bin Analysis'!$L$3:$L$10110,0),MATCH(P$5,'Bin Analysis'!$C$2:$S$2,0))," ")))))</f>
        <v xml:space="preserve"> </v>
      </c>
      <c r="Q186" s="70" t="str">
        <f>IF($L186=" "," ",(IF($M186=FALSE," ",(IF($M186&gt;0,INDEX('Bin Analysis'!$C$3:$S$10110,MATCH($L186,'Bin Analysis'!$L$3:$L$10110,0),MATCH(Q$5,'Bin Analysis'!$C$2:$S$2,0))," ")))))</f>
        <v xml:space="preserve"> </v>
      </c>
      <c r="R186" s="70" t="str">
        <f>IF($L186=" "," ",(IF($M186=FALSE," ",(IF($M186&gt;0,INDEX('Bin Analysis'!$C$3:$S$10110,MATCH($L186,'Bin Analysis'!$L$3:$L$10110,0),MATCH(R$5,'Bin Analysis'!$C$2:$S$2,0))," ")))))</f>
        <v xml:space="preserve"> </v>
      </c>
      <c r="S186" s="70" t="str">
        <f>IF($L186=" "," ",(IF($M186=FALSE," ",(IF($M186&gt;0,INDEX('Bin Analysis'!$C$3:$S$10110,MATCH($L186,'Bin Analysis'!$L$3:$L$10110,0),MATCH(S$5,'Bin Analysis'!$C$2:$S$2,0))," ")))))</f>
        <v xml:space="preserve"> </v>
      </c>
      <c r="T186" s="70" t="str">
        <f>Assignments!K185</f>
        <v/>
      </c>
      <c r="U186" s="70" t="str">
        <f>Assignments!L185</f>
        <v/>
      </c>
      <c r="V186" s="76" t="str">
        <f>Assignments!V185</f>
        <v/>
      </c>
    </row>
    <row r="187" spans="2:22" x14ac:dyDescent="0.25">
      <c r="B187" s="52"/>
      <c r="E187" s="7"/>
      <c r="G187" s="40" t="str">
        <f>IFERROR('Data Transformation'!M185," ")</f>
        <v xml:space="preserve"> </v>
      </c>
      <c r="L187" s="68" t="str">
        <f t="shared" si="3"/>
        <v xml:space="preserve"> </v>
      </c>
      <c r="M187" s="69" t="str">
        <f>IF(L187=" "," ",(IF($L187&gt;0,INDEX('Bin Analysis'!$C$3:$S$10110,MATCH($L187,'Bin Analysis'!$L$3:$L$10110,0),MATCH(M$5,'Bin Analysis'!$C$2:$S$2,0))," ")))</f>
        <v xml:space="preserve"> </v>
      </c>
      <c r="N187" s="70" t="str">
        <f>IF($L187=" "," ",(IF($M187=FALSE," ",(IF($M187&gt;0,INDEX('Bin Analysis'!$C$3:$S$10110,MATCH($L187,'Bin Analysis'!$L$3:$L$10110,0),MATCH(N$5,'Bin Analysis'!$C$2:$S$2,0))," ")))))</f>
        <v xml:space="preserve"> </v>
      </c>
      <c r="O187" s="70" t="str">
        <f>IF($L187=" "," ",(IF($M187=FALSE," ",(IF($M187&gt;0,INDEX('Bin Analysis'!$C$3:$S$10110,MATCH($L187,'Bin Analysis'!$L$3:$L$10110,0),MATCH(O$5,'Bin Analysis'!$C$2:$S$2,0))," ")))))</f>
        <v xml:space="preserve"> </v>
      </c>
      <c r="P187" s="70" t="str">
        <f>IF($L187=" "," ",(IF($M187=FALSE," ",(IF($M187&gt;0,INDEX('Bin Analysis'!$C$3:$S$10110,MATCH($L187,'Bin Analysis'!$L$3:$L$10110,0),MATCH(P$5,'Bin Analysis'!$C$2:$S$2,0))," ")))))</f>
        <v xml:space="preserve"> </v>
      </c>
      <c r="Q187" s="70" t="str">
        <f>IF($L187=" "," ",(IF($M187=FALSE," ",(IF($M187&gt;0,INDEX('Bin Analysis'!$C$3:$S$10110,MATCH($L187,'Bin Analysis'!$L$3:$L$10110,0),MATCH(Q$5,'Bin Analysis'!$C$2:$S$2,0))," ")))))</f>
        <v xml:space="preserve"> </v>
      </c>
      <c r="R187" s="70" t="str">
        <f>IF($L187=" "," ",(IF($M187=FALSE," ",(IF($M187&gt;0,INDEX('Bin Analysis'!$C$3:$S$10110,MATCH($L187,'Bin Analysis'!$L$3:$L$10110,0),MATCH(R$5,'Bin Analysis'!$C$2:$S$2,0))," ")))))</f>
        <v xml:space="preserve"> </v>
      </c>
      <c r="S187" s="70" t="str">
        <f>IF($L187=" "," ",(IF($M187=FALSE," ",(IF($M187&gt;0,INDEX('Bin Analysis'!$C$3:$S$10110,MATCH($L187,'Bin Analysis'!$L$3:$L$10110,0),MATCH(S$5,'Bin Analysis'!$C$2:$S$2,0))," ")))))</f>
        <v xml:space="preserve"> </v>
      </c>
      <c r="T187" s="70" t="str">
        <f>Assignments!K186</f>
        <v/>
      </c>
      <c r="U187" s="70" t="str">
        <f>Assignments!L186</f>
        <v/>
      </c>
      <c r="V187" s="76" t="str">
        <f>Assignments!V186</f>
        <v/>
      </c>
    </row>
    <row r="188" spans="2:22" x14ac:dyDescent="0.25">
      <c r="B188" s="52"/>
      <c r="E188" s="7"/>
      <c r="G188" s="40" t="str">
        <f>IFERROR('Data Transformation'!M186," ")</f>
        <v xml:space="preserve"> </v>
      </c>
      <c r="L188" s="68" t="str">
        <f t="shared" si="3"/>
        <v xml:space="preserve"> </v>
      </c>
      <c r="M188" s="69" t="str">
        <f>IF(L188=" "," ",(IF($L188&gt;0,INDEX('Bin Analysis'!$C$3:$S$10110,MATCH($L188,'Bin Analysis'!$L$3:$L$10110,0),MATCH(M$5,'Bin Analysis'!$C$2:$S$2,0))," ")))</f>
        <v xml:space="preserve"> </v>
      </c>
      <c r="N188" s="70" t="str">
        <f>IF($L188=" "," ",(IF($M188=FALSE," ",(IF($M188&gt;0,INDEX('Bin Analysis'!$C$3:$S$10110,MATCH($L188,'Bin Analysis'!$L$3:$L$10110,0),MATCH(N$5,'Bin Analysis'!$C$2:$S$2,0))," ")))))</f>
        <v xml:space="preserve"> </v>
      </c>
      <c r="O188" s="70" t="str">
        <f>IF($L188=" "," ",(IF($M188=FALSE," ",(IF($M188&gt;0,INDEX('Bin Analysis'!$C$3:$S$10110,MATCH($L188,'Bin Analysis'!$L$3:$L$10110,0),MATCH(O$5,'Bin Analysis'!$C$2:$S$2,0))," ")))))</f>
        <v xml:space="preserve"> </v>
      </c>
      <c r="P188" s="70" t="str">
        <f>IF($L188=" "," ",(IF($M188=FALSE," ",(IF($M188&gt;0,INDEX('Bin Analysis'!$C$3:$S$10110,MATCH($L188,'Bin Analysis'!$L$3:$L$10110,0),MATCH(P$5,'Bin Analysis'!$C$2:$S$2,0))," ")))))</f>
        <v xml:space="preserve"> </v>
      </c>
      <c r="Q188" s="70" t="str">
        <f>IF($L188=" "," ",(IF($M188=FALSE," ",(IF($M188&gt;0,INDEX('Bin Analysis'!$C$3:$S$10110,MATCH($L188,'Bin Analysis'!$L$3:$L$10110,0),MATCH(Q$5,'Bin Analysis'!$C$2:$S$2,0))," ")))))</f>
        <v xml:space="preserve"> </v>
      </c>
      <c r="R188" s="70" t="str">
        <f>IF($L188=" "," ",(IF($M188=FALSE," ",(IF($M188&gt;0,INDEX('Bin Analysis'!$C$3:$S$10110,MATCH($L188,'Bin Analysis'!$L$3:$L$10110,0),MATCH(R$5,'Bin Analysis'!$C$2:$S$2,0))," ")))))</f>
        <v xml:space="preserve"> </v>
      </c>
      <c r="S188" s="70" t="str">
        <f>IF($L188=" "," ",(IF($M188=FALSE," ",(IF($M188&gt;0,INDEX('Bin Analysis'!$C$3:$S$10110,MATCH($L188,'Bin Analysis'!$L$3:$L$10110,0),MATCH(S$5,'Bin Analysis'!$C$2:$S$2,0))," ")))))</f>
        <v xml:space="preserve"> </v>
      </c>
      <c r="T188" s="70" t="str">
        <f>Assignments!K187</f>
        <v/>
      </c>
      <c r="U188" s="70" t="str">
        <f>Assignments!L187</f>
        <v/>
      </c>
      <c r="V188" s="76" t="str">
        <f>Assignments!V187</f>
        <v/>
      </c>
    </row>
    <row r="189" spans="2:22" x14ac:dyDescent="0.25">
      <c r="B189" s="52"/>
      <c r="E189" s="7"/>
      <c r="G189" s="40" t="str">
        <f>IFERROR('Data Transformation'!M187," ")</f>
        <v xml:space="preserve"> </v>
      </c>
      <c r="L189" s="68" t="str">
        <f t="shared" si="3"/>
        <v xml:space="preserve"> </v>
      </c>
      <c r="M189" s="69" t="str">
        <f>IF(L189=" "," ",(IF($L189&gt;0,INDEX('Bin Analysis'!$C$3:$S$10110,MATCH($L189,'Bin Analysis'!$L$3:$L$10110,0),MATCH(M$5,'Bin Analysis'!$C$2:$S$2,0))," ")))</f>
        <v xml:space="preserve"> </v>
      </c>
      <c r="N189" s="70" t="str">
        <f>IF($L189=" "," ",(IF($M189=FALSE," ",(IF($M189&gt;0,INDEX('Bin Analysis'!$C$3:$S$10110,MATCH($L189,'Bin Analysis'!$L$3:$L$10110,0),MATCH(N$5,'Bin Analysis'!$C$2:$S$2,0))," ")))))</f>
        <v xml:space="preserve"> </v>
      </c>
      <c r="O189" s="70" t="str">
        <f>IF($L189=" "," ",(IF($M189=FALSE," ",(IF($M189&gt;0,INDEX('Bin Analysis'!$C$3:$S$10110,MATCH($L189,'Bin Analysis'!$L$3:$L$10110,0),MATCH(O$5,'Bin Analysis'!$C$2:$S$2,0))," ")))))</f>
        <v xml:space="preserve"> </v>
      </c>
      <c r="P189" s="70" t="str">
        <f>IF($L189=" "," ",(IF($M189=FALSE," ",(IF($M189&gt;0,INDEX('Bin Analysis'!$C$3:$S$10110,MATCH($L189,'Bin Analysis'!$L$3:$L$10110,0),MATCH(P$5,'Bin Analysis'!$C$2:$S$2,0))," ")))))</f>
        <v xml:space="preserve"> </v>
      </c>
      <c r="Q189" s="70" t="str">
        <f>IF($L189=" "," ",(IF($M189=FALSE," ",(IF($M189&gt;0,INDEX('Bin Analysis'!$C$3:$S$10110,MATCH($L189,'Bin Analysis'!$L$3:$L$10110,0),MATCH(Q$5,'Bin Analysis'!$C$2:$S$2,0))," ")))))</f>
        <v xml:space="preserve"> </v>
      </c>
      <c r="R189" s="70" t="str">
        <f>IF($L189=" "," ",(IF($M189=FALSE," ",(IF($M189&gt;0,INDEX('Bin Analysis'!$C$3:$S$10110,MATCH($L189,'Bin Analysis'!$L$3:$L$10110,0),MATCH(R$5,'Bin Analysis'!$C$2:$S$2,0))," ")))))</f>
        <v xml:space="preserve"> </v>
      </c>
      <c r="S189" s="70" t="str">
        <f>IF($L189=" "," ",(IF($M189=FALSE," ",(IF($M189&gt;0,INDEX('Bin Analysis'!$C$3:$S$10110,MATCH($L189,'Bin Analysis'!$L$3:$L$10110,0),MATCH(S$5,'Bin Analysis'!$C$2:$S$2,0))," ")))))</f>
        <v xml:space="preserve"> </v>
      </c>
      <c r="T189" s="70" t="str">
        <f>Assignments!K188</f>
        <v/>
      </c>
      <c r="U189" s="70" t="str">
        <f>Assignments!L188</f>
        <v/>
      </c>
      <c r="V189" s="76" t="str">
        <f>Assignments!V188</f>
        <v/>
      </c>
    </row>
    <row r="190" spans="2:22" x14ac:dyDescent="0.25">
      <c r="B190" s="52"/>
      <c r="E190" s="7"/>
      <c r="G190" s="40" t="str">
        <f>IFERROR('Data Transformation'!M188," ")</f>
        <v xml:space="preserve"> </v>
      </c>
      <c r="L190" s="68" t="str">
        <f t="shared" si="3"/>
        <v xml:space="preserve"> </v>
      </c>
      <c r="M190" s="69" t="str">
        <f>IF(L190=" "," ",(IF($L190&gt;0,INDEX('Bin Analysis'!$C$3:$S$10110,MATCH($L190,'Bin Analysis'!$L$3:$L$10110,0),MATCH(M$5,'Bin Analysis'!$C$2:$S$2,0))," ")))</f>
        <v xml:space="preserve"> </v>
      </c>
      <c r="N190" s="70" t="str">
        <f>IF($L190=" "," ",(IF($M190=FALSE," ",(IF($M190&gt;0,INDEX('Bin Analysis'!$C$3:$S$10110,MATCH($L190,'Bin Analysis'!$L$3:$L$10110,0),MATCH(N$5,'Bin Analysis'!$C$2:$S$2,0))," ")))))</f>
        <v xml:space="preserve"> </v>
      </c>
      <c r="O190" s="70" t="str">
        <f>IF($L190=" "," ",(IF($M190=FALSE," ",(IF($M190&gt;0,INDEX('Bin Analysis'!$C$3:$S$10110,MATCH($L190,'Bin Analysis'!$L$3:$L$10110,0),MATCH(O$5,'Bin Analysis'!$C$2:$S$2,0))," ")))))</f>
        <v xml:space="preserve"> </v>
      </c>
      <c r="P190" s="70" t="str">
        <f>IF($L190=" "," ",(IF($M190=FALSE," ",(IF($M190&gt;0,INDEX('Bin Analysis'!$C$3:$S$10110,MATCH($L190,'Bin Analysis'!$L$3:$L$10110,0),MATCH(P$5,'Bin Analysis'!$C$2:$S$2,0))," ")))))</f>
        <v xml:space="preserve"> </v>
      </c>
      <c r="Q190" s="70" t="str">
        <f>IF($L190=" "," ",(IF($M190=FALSE," ",(IF($M190&gt;0,INDEX('Bin Analysis'!$C$3:$S$10110,MATCH($L190,'Bin Analysis'!$L$3:$L$10110,0),MATCH(Q$5,'Bin Analysis'!$C$2:$S$2,0))," ")))))</f>
        <v xml:space="preserve"> </v>
      </c>
      <c r="R190" s="70" t="str">
        <f>IF($L190=" "," ",(IF($M190=FALSE," ",(IF($M190&gt;0,INDEX('Bin Analysis'!$C$3:$S$10110,MATCH($L190,'Bin Analysis'!$L$3:$L$10110,0),MATCH(R$5,'Bin Analysis'!$C$2:$S$2,0))," ")))))</f>
        <v xml:space="preserve"> </v>
      </c>
      <c r="S190" s="70" t="str">
        <f>IF($L190=" "," ",(IF($M190=FALSE," ",(IF($M190&gt;0,INDEX('Bin Analysis'!$C$3:$S$10110,MATCH($L190,'Bin Analysis'!$L$3:$L$10110,0),MATCH(S$5,'Bin Analysis'!$C$2:$S$2,0))," ")))))</f>
        <v xml:space="preserve"> </v>
      </c>
      <c r="T190" s="70" t="str">
        <f>Assignments!K189</f>
        <v/>
      </c>
      <c r="U190" s="70" t="str">
        <f>Assignments!L189</f>
        <v/>
      </c>
      <c r="V190" s="76" t="str">
        <f>Assignments!V189</f>
        <v/>
      </c>
    </row>
    <row r="191" spans="2:22" x14ac:dyDescent="0.25">
      <c r="B191" s="52"/>
      <c r="E191" s="7"/>
      <c r="G191" s="40" t="str">
        <f>IFERROR('Data Transformation'!M189," ")</f>
        <v xml:space="preserve"> </v>
      </c>
      <c r="L191" s="68" t="str">
        <f t="shared" si="3"/>
        <v xml:space="preserve"> </v>
      </c>
      <c r="M191" s="69" t="str">
        <f>IF(L191=" "," ",(IF($L191&gt;0,INDEX('Bin Analysis'!$C$3:$S$10110,MATCH($L191,'Bin Analysis'!$L$3:$L$10110,0),MATCH(M$5,'Bin Analysis'!$C$2:$S$2,0))," ")))</f>
        <v xml:space="preserve"> </v>
      </c>
      <c r="N191" s="70" t="str">
        <f>IF($L191=" "," ",(IF($M191=FALSE," ",(IF($M191&gt;0,INDEX('Bin Analysis'!$C$3:$S$10110,MATCH($L191,'Bin Analysis'!$L$3:$L$10110,0),MATCH(N$5,'Bin Analysis'!$C$2:$S$2,0))," ")))))</f>
        <v xml:space="preserve"> </v>
      </c>
      <c r="O191" s="70" t="str">
        <f>IF($L191=" "," ",(IF($M191=FALSE," ",(IF($M191&gt;0,INDEX('Bin Analysis'!$C$3:$S$10110,MATCH($L191,'Bin Analysis'!$L$3:$L$10110,0),MATCH(O$5,'Bin Analysis'!$C$2:$S$2,0))," ")))))</f>
        <v xml:space="preserve"> </v>
      </c>
      <c r="P191" s="70" t="str">
        <f>IF($L191=" "," ",(IF($M191=FALSE," ",(IF($M191&gt;0,INDEX('Bin Analysis'!$C$3:$S$10110,MATCH($L191,'Bin Analysis'!$L$3:$L$10110,0),MATCH(P$5,'Bin Analysis'!$C$2:$S$2,0))," ")))))</f>
        <v xml:space="preserve"> </v>
      </c>
      <c r="Q191" s="70" t="str">
        <f>IF($L191=" "," ",(IF($M191=FALSE," ",(IF($M191&gt;0,INDEX('Bin Analysis'!$C$3:$S$10110,MATCH($L191,'Bin Analysis'!$L$3:$L$10110,0),MATCH(Q$5,'Bin Analysis'!$C$2:$S$2,0))," ")))))</f>
        <v xml:space="preserve"> </v>
      </c>
      <c r="R191" s="70" t="str">
        <f>IF($L191=" "," ",(IF($M191=FALSE," ",(IF($M191&gt;0,INDEX('Bin Analysis'!$C$3:$S$10110,MATCH($L191,'Bin Analysis'!$L$3:$L$10110,0),MATCH(R$5,'Bin Analysis'!$C$2:$S$2,0))," ")))))</f>
        <v xml:space="preserve"> </v>
      </c>
      <c r="S191" s="70" t="str">
        <f>IF($L191=" "," ",(IF($M191=FALSE," ",(IF($M191&gt;0,INDEX('Bin Analysis'!$C$3:$S$10110,MATCH($L191,'Bin Analysis'!$L$3:$L$10110,0),MATCH(S$5,'Bin Analysis'!$C$2:$S$2,0))," ")))))</f>
        <v xml:space="preserve"> </v>
      </c>
      <c r="T191" s="70" t="str">
        <f>Assignments!K190</f>
        <v/>
      </c>
      <c r="U191" s="70" t="str">
        <f>Assignments!L190</f>
        <v/>
      </c>
      <c r="V191" s="76" t="str">
        <f>Assignments!V190</f>
        <v/>
      </c>
    </row>
    <row r="192" spans="2:22" x14ac:dyDescent="0.25">
      <c r="B192" s="52"/>
      <c r="E192" s="7"/>
      <c r="G192" s="40" t="str">
        <f>IFERROR('Data Transformation'!M190," ")</f>
        <v xml:space="preserve"> </v>
      </c>
      <c r="L192" s="68" t="str">
        <f t="shared" si="3"/>
        <v xml:space="preserve"> </v>
      </c>
      <c r="M192" s="69" t="str">
        <f>IF(L192=" "," ",(IF($L192&gt;0,INDEX('Bin Analysis'!$C$3:$S$10110,MATCH($L192,'Bin Analysis'!$L$3:$L$10110,0),MATCH(M$5,'Bin Analysis'!$C$2:$S$2,0))," ")))</f>
        <v xml:space="preserve"> </v>
      </c>
      <c r="N192" s="70" t="str">
        <f>IF($L192=" "," ",(IF($M192=FALSE," ",(IF($M192&gt;0,INDEX('Bin Analysis'!$C$3:$S$10110,MATCH($L192,'Bin Analysis'!$L$3:$L$10110,0),MATCH(N$5,'Bin Analysis'!$C$2:$S$2,0))," ")))))</f>
        <v xml:space="preserve"> </v>
      </c>
      <c r="O192" s="70" t="str">
        <f>IF($L192=" "," ",(IF($M192=FALSE," ",(IF($M192&gt;0,INDEX('Bin Analysis'!$C$3:$S$10110,MATCH($L192,'Bin Analysis'!$L$3:$L$10110,0),MATCH(O$5,'Bin Analysis'!$C$2:$S$2,0))," ")))))</f>
        <v xml:space="preserve"> </v>
      </c>
      <c r="P192" s="70" t="str">
        <f>IF($L192=" "," ",(IF($M192=FALSE," ",(IF($M192&gt;0,INDEX('Bin Analysis'!$C$3:$S$10110,MATCH($L192,'Bin Analysis'!$L$3:$L$10110,0),MATCH(P$5,'Bin Analysis'!$C$2:$S$2,0))," ")))))</f>
        <v xml:space="preserve"> </v>
      </c>
      <c r="Q192" s="70" t="str">
        <f>IF($L192=" "," ",(IF($M192=FALSE," ",(IF($M192&gt;0,INDEX('Bin Analysis'!$C$3:$S$10110,MATCH($L192,'Bin Analysis'!$L$3:$L$10110,0),MATCH(Q$5,'Bin Analysis'!$C$2:$S$2,0))," ")))))</f>
        <v xml:space="preserve"> </v>
      </c>
      <c r="R192" s="70" t="str">
        <f>IF($L192=" "," ",(IF($M192=FALSE," ",(IF($M192&gt;0,INDEX('Bin Analysis'!$C$3:$S$10110,MATCH($L192,'Bin Analysis'!$L$3:$L$10110,0),MATCH(R$5,'Bin Analysis'!$C$2:$S$2,0))," ")))))</f>
        <v xml:space="preserve"> </v>
      </c>
      <c r="S192" s="70" t="str">
        <f>IF($L192=" "," ",(IF($M192=FALSE," ",(IF($M192&gt;0,INDEX('Bin Analysis'!$C$3:$S$10110,MATCH($L192,'Bin Analysis'!$L$3:$L$10110,0),MATCH(S$5,'Bin Analysis'!$C$2:$S$2,0))," ")))))</f>
        <v xml:space="preserve"> </v>
      </c>
      <c r="T192" s="70" t="str">
        <f>Assignments!K191</f>
        <v/>
      </c>
      <c r="U192" s="70" t="str">
        <f>Assignments!L191</f>
        <v/>
      </c>
      <c r="V192" s="76" t="str">
        <f>Assignments!V191</f>
        <v/>
      </c>
    </row>
    <row r="193" spans="2:22" x14ac:dyDescent="0.25">
      <c r="B193" s="52"/>
      <c r="E193" s="7"/>
      <c r="G193" s="40" t="str">
        <f>IFERROR('Data Transformation'!M191," ")</f>
        <v xml:space="preserve"> </v>
      </c>
      <c r="L193" s="68" t="str">
        <f t="shared" si="3"/>
        <v xml:space="preserve"> </v>
      </c>
      <c r="M193" s="69" t="str">
        <f>IF(L193=" "," ",(IF($L193&gt;0,INDEX('Bin Analysis'!$C$3:$S$10110,MATCH($L193,'Bin Analysis'!$L$3:$L$10110,0),MATCH(M$5,'Bin Analysis'!$C$2:$S$2,0))," ")))</f>
        <v xml:space="preserve"> </v>
      </c>
      <c r="N193" s="70" t="str">
        <f>IF($L193=" "," ",(IF($M193=FALSE," ",(IF($M193&gt;0,INDEX('Bin Analysis'!$C$3:$S$10110,MATCH($L193,'Bin Analysis'!$L$3:$L$10110,0),MATCH(N$5,'Bin Analysis'!$C$2:$S$2,0))," ")))))</f>
        <v xml:space="preserve"> </v>
      </c>
      <c r="O193" s="70" t="str">
        <f>IF($L193=" "," ",(IF($M193=FALSE," ",(IF($M193&gt;0,INDEX('Bin Analysis'!$C$3:$S$10110,MATCH($L193,'Bin Analysis'!$L$3:$L$10110,0),MATCH(O$5,'Bin Analysis'!$C$2:$S$2,0))," ")))))</f>
        <v xml:space="preserve"> </v>
      </c>
      <c r="P193" s="70" t="str">
        <f>IF($L193=" "," ",(IF($M193=FALSE," ",(IF($M193&gt;0,INDEX('Bin Analysis'!$C$3:$S$10110,MATCH($L193,'Bin Analysis'!$L$3:$L$10110,0),MATCH(P$5,'Bin Analysis'!$C$2:$S$2,0))," ")))))</f>
        <v xml:space="preserve"> </v>
      </c>
      <c r="Q193" s="70" t="str">
        <f>IF($L193=" "," ",(IF($M193=FALSE," ",(IF($M193&gt;0,INDEX('Bin Analysis'!$C$3:$S$10110,MATCH($L193,'Bin Analysis'!$L$3:$L$10110,0),MATCH(Q$5,'Bin Analysis'!$C$2:$S$2,0))," ")))))</f>
        <v xml:space="preserve"> </v>
      </c>
      <c r="R193" s="70" t="str">
        <f>IF($L193=" "," ",(IF($M193=FALSE," ",(IF($M193&gt;0,INDEX('Bin Analysis'!$C$3:$S$10110,MATCH($L193,'Bin Analysis'!$L$3:$L$10110,0),MATCH(R$5,'Bin Analysis'!$C$2:$S$2,0))," ")))))</f>
        <v xml:space="preserve"> </v>
      </c>
      <c r="S193" s="70" t="str">
        <f>IF($L193=" "," ",(IF($M193=FALSE," ",(IF($M193&gt;0,INDEX('Bin Analysis'!$C$3:$S$10110,MATCH($L193,'Bin Analysis'!$L$3:$L$10110,0),MATCH(S$5,'Bin Analysis'!$C$2:$S$2,0))," ")))))</f>
        <v xml:space="preserve"> </v>
      </c>
      <c r="T193" s="70" t="str">
        <f>Assignments!K192</f>
        <v/>
      </c>
      <c r="U193" s="70" t="str">
        <f>Assignments!L192</f>
        <v/>
      </c>
      <c r="V193" s="76" t="str">
        <f>Assignments!V192</f>
        <v/>
      </c>
    </row>
    <row r="194" spans="2:22" x14ac:dyDescent="0.25">
      <c r="B194" s="52"/>
      <c r="E194" s="7"/>
      <c r="G194" s="40" t="str">
        <f>IFERROR('Data Transformation'!M192," ")</f>
        <v xml:space="preserve"> </v>
      </c>
      <c r="L194" s="68" t="str">
        <f t="shared" si="3"/>
        <v xml:space="preserve"> </v>
      </c>
      <c r="M194" s="69" t="str">
        <f>IF(L194=" "," ",(IF($L194&gt;0,INDEX('Bin Analysis'!$C$3:$S$10110,MATCH($L194,'Bin Analysis'!$L$3:$L$10110,0),MATCH(M$5,'Bin Analysis'!$C$2:$S$2,0))," ")))</f>
        <v xml:space="preserve"> </v>
      </c>
      <c r="N194" s="70" t="str">
        <f>IF($L194=" "," ",(IF($M194=FALSE," ",(IF($M194&gt;0,INDEX('Bin Analysis'!$C$3:$S$10110,MATCH($L194,'Bin Analysis'!$L$3:$L$10110,0),MATCH(N$5,'Bin Analysis'!$C$2:$S$2,0))," ")))))</f>
        <v xml:space="preserve"> </v>
      </c>
      <c r="O194" s="70" t="str">
        <f>IF($L194=" "," ",(IF($M194=FALSE," ",(IF($M194&gt;0,INDEX('Bin Analysis'!$C$3:$S$10110,MATCH($L194,'Bin Analysis'!$L$3:$L$10110,0),MATCH(O$5,'Bin Analysis'!$C$2:$S$2,0))," ")))))</f>
        <v xml:space="preserve"> </v>
      </c>
      <c r="P194" s="70" t="str">
        <f>IF($L194=" "," ",(IF($M194=FALSE," ",(IF($M194&gt;0,INDEX('Bin Analysis'!$C$3:$S$10110,MATCH($L194,'Bin Analysis'!$L$3:$L$10110,0),MATCH(P$5,'Bin Analysis'!$C$2:$S$2,0))," ")))))</f>
        <v xml:space="preserve"> </v>
      </c>
      <c r="Q194" s="70" t="str">
        <f>IF($L194=" "," ",(IF($M194=FALSE," ",(IF($M194&gt;0,INDEX('Bin Analysis'!$C$3:$S$10110,MATCH($L194,'Bin Analysis'!$L$3:$L$10110,0),MATCH(Q$5,'Bin Analysis'!$C$2:$S$2,0))," ")))))</f>
        <v xml:space="preserve"> </v>
      </c>
      <c r="R194" s="70" t="str">
        <f>IF($L194=" "," ",(IF($M194=FALSE," ",(IF($M194&gt;0,INDEX('Bin Analysis'!$C$3:$S$10110,MATCH($L194,'Bin Analysis'!$L$3:$L$10110,0),MATCH(R$5,'Bin Analysis'!$C$2:$S$2,0))," ")))))</f>
        <v xml:space="preserve"> </v>
      </c>
      <c r="S194" s="70" t="str">
        <f>IF($L194=" "," ",(IF($M194=FALSE," ",(IF($M194&gt;0,INDEX('Bin Analysis'!$C$3:$S$10110,MATCH($L194,'Bin Analysis'!$L$3:$L$10110,0),MATCH(S$5,'Bin Analysis'!$C$2:$S$2,0))," ")))))</f>
        <v xml:space="preserve"> </v>
      </c>
      <c r="T194" s="70" t="str">
        <f>Assignments!K193</f>
        <v/>
      </c>
      <c r="U194" s="70" t="str">
        <f>Assignments!L193</f>
        <v/>
      </c>
      <c r="V194" s="76" t="str">
        <f>Assignments!V193</f>
        <v/>
      </c>
    </row>
    <row r="195" spans="2:22" x14ac:dyDescent="0.25">
      <c r="B195" s="52"/>
      <c r="E195" s="7"/>
      <c r="G195" s="40" t="str">
        <f>IFERROR('Data Transformation'!M193," ")</f>
        <v xml:space="preserve"> </v>
      </c>
      <c r="L195" s="68" t="str">
        <f t="shared" si="3"/>
        <v xml:space="preserve"> </v>
      </c>
      <c r="M195" s="69" t="str">
        <f>IF(L195=" "," ",(IF($L195&gt;0,INDEX('Bin Analysis'!$C$3:$S$10110,MATCH($L195,'Bin Analysis'!$L$3:$L$10110,0),MATCH(M$5,'Bin Analysis'!$C$2:$S$2,0))," ")))</f>
        <v xml:space="preserve"> </v>
      </c>
      <c r="N195" s="70" t="str">
        <f>IF($L195=" "," ",(IF($M195=FALSE," ",(IF($M195&gt;0,INDEX('Bin Analysis'!$C$3:$S$10110,MATCH($L195,'Bin Analysis'!$L$3:$L$10110,0),MATCH(N$5,'Bin Analysis'!$C$2:$S$2,0))," ")))))</f>
        <v xml:space="preserve"> </v>
      </c>
      <c r="O195" s="70" t="str">
        <f>IF($L195=" "," ",(IF($M195=FALSE," ",(IF($M195&gt;0,INDEX('Bin Analysis'!$C$3:$S$10110,MATCH($L195,'Bin Analysis'!$L$3:$L$10110,0),MATCH(O$5,'Bin Analysis'!$C$2:$S$2,0))," ")))))</f>
        <v xml:space="preserve"> </v>
      </c>
      <c r="P195" s="70" t="str">
        <f>IF($L195=" "," ",(IF($M195=FALSE," ",(IF($M195&gt;0,INDEX('Bin Analysis'!$C$3:$S$10110,MATCH($L195,'Bin Analysis'!$L$3:$L$10110,0),MATCH(P$5,'Bin Analysis'!$C$2:$S$2,0))," ")))))</f>
        <v xml:space="preserve"> </v>
      </c>
      <c r="Q195" s="70" t="str">
        <f>IF($L195=" "," ",(IF($M195=FALSE," ",(IF($M195&gt;0,INDEX('Bin Analysis'!$C$3:$S$10110,MATCH($L195,'Bin Analysis'!$L$3:$L$10110,0),MATCH(Q$5,'Bin Analysis'!$C$2:$S$2,0))," ")))))</f>
        <v xml:space="preserve"> </v>
      </c>
      <c r="R195" s="70" t="str">
        <f>IF($L195=" "," ",(IF($M195=FALSE," ",(IF($M195&gt;0,INDEX('Bin Analysis'!$C$3:$S$10110,MATCH($L195,'Bin Analysis'!$L$3:$L$10110,0),MATCH(R$5,'Bin Analysis'!$C$2:$S$2,0))," ")))))</f>
        <v xml:space="preserve"> </v>
      </c>
      <c r="S195" s="70" t="str">
        <f>IF($L195=" "," ",(IF($M195=FALSE," ",(IF($M195&gt;0,INDEX('Bin Analysis'!$C$3:$S$10110,MATCH($L195,'Bin Analysis'!$L$3:$L$10110,0),MATCH(S$5,'Bin Analysis'!$C$2:$S$2,0))," ")))))</f>
        <v xml:space="preserve"> </v>
      </c>
      <c r="T195" s="70" t="str">
        <f>Assignments!K194</f>
        <v/>
      </c>
      <c r="U195" s="70" t="str">
        <f>Assignments!L194</f>
        <v/>
      </c>
      <c r="V195" s="76" t="str">
        <f>Assignments!V194</f>
        <v/>
      </c>
    </row>
    <row r="196" spans="2:22" x14ac:dyDescent="0.25">
      <c r="B196" s="52"/>
      <c r="E196" s="7"/>
      <c r="G196" s="40" t="str">
        <f>IFERROR('Data Transformation'!M194," ")</f>
        <v xml:space="preserve"> </v>
      </c>
      <c r="L196" s="68" t="str">
        <f t="shared" si="3"/>
        <v xml:space="preserve"> </v>
      </c>
      <c r="M196" s="69" t="str">
        <f>IF(L196=" "," ",(IF($L196&gt;0,INDEX('Bin Analysis'!$C$3:$S$10110,MATCH($L196,'Bin Analysis'!$L$3:$L$10110,0),MATCH(M$5,'Bin Analysis'!$C$2:$S$2,0))," ")))</f>
        <v xml:space="preserve"> </v>
      </c>
      <c r="N196" s="70" t="str">
        <f>IF($L196=" "," ",(IF($M196=FALSE," ",(IF($M196&gt;0,INDEX('Bin Analysis'!$C$3:$S$10110,MATCH($L196,'Bin Analysis'!$L$3:$L$10110,0),MATCH(N$5,'Bin Analysis'!$C$2:$S$2,0))," ")))))</f>
        <v xml:space="preserve"> </v>
      </c>
      <c r="O196" s="70" t="str">
        <f>IF($L196=" "," ",(IF($M196=FALSE," ",(IF($M196&gt;0,INDEX('Bin Analysis'!$C$3:$S$10110,MATCH($L196,'Bin Analysis'!$L$3:$L$10110,0),MATCH(O$5,'Bin Analysis'!$C$2:$S$2,0))," ")))))</f>
        <v xml:space="preserve"> </v>
      </c>
      <c r="P196" s="70" t="str">
        <f>IF($L196=" "," ",(IF($M196=FALSE," ",(IF($M196&gt;0,INDEX('Bin Analysis'!$C$3:$S$10110,MATCH($L196,'Bin Analysis'!$L$3:$L$10110,0),MATCH(P$5,'Bin Analysis'!$C$2:$S$2,0))," ")))))</f>
        <v xml:space="preserve"> </v>
      </c>
      <c r="Q196" s="70" t="str">
        <f>IF($L196=" "," ",(IF($M196=FALSE," ",(IF($M196&gt;0,INDEX('Bin Analysis'!$C$3:$S$10110,MATCH($L196,'Bin Analysis'!$L$3:$L$10110,0),MATCH(Q$5,'Bin Analysis'!$C$2:$S$2,0))," ")))))</f>
        <v xml:space="preserve"> </v>
      </c>
      <c r="R196" s="70" t="str">
        <f>IF($L196=" "," ",(IF($M196=FALSE," ",(IF($M196&gt;0,INDEX('Bin Analysis'!$C$3:$S$10110,MATCH($L196,'Bin Analysis'!$L$3:$L$10110,0),MATCH(R$5,'Bin Analysis'!$C$2:$S$2,0))," ")))))</f>
        <v xml:space="preserve"> </v>
      </c>
      <c r="S196" s="70" t="str">
        <f>IF($L196=" "," ",(IF($M196=FALSE," ",(IF($M196&gt;0,INDEX('Bin Analysis'!$C$3:$S$10110,MATCH($L196,'Bin Analysis'!$L$3:$L$10110,0),MATCH(S$5,'Bin Analysis'!$C$2:$S$2,0))," ")))))</f>
        <v xml:space="preserve"> </v>
      </c>
      <c r="T196" s="70" t="str">
        <f>Assignments!K195</f>
        <v/>
      </c>
      <c r="U196" s="70" t="str">
        <f>Assignments!L195</f>
        <v/>
      </c>
      <c r="V196" s="76" t="str">
        <f>Assignments!V195</f>
        <v/>
      </c>
    </row>
    <row r="197" spans="2:22" x14ac:dyDescent="0.25">
      <c r="B197" s="52"/>
      <c r="E197" s="7"/>
      <c r="G197" s="40" t="str">
        <f>IFERROR('Data Transformation'!M195," ")</f>
        <v xml:space="preserve"> </v>
      </c>
      <c r="L197" s="68" t="str">
        <f t="shared" si="3"/>
        <v xml:space="preserve"> </v>
      </c>
      <c r="M197" s="69" t="str">
        <f>IF(L197=" "," ",(IF($L197&gt;0,INDEX('Bin Analysis'!$C$3:$S$10110,MATCH($L197,'Bin Analysis'!$L$3:$L$10110,0),MATCH(M$5,'Bin Analysis'!$C$2:$S$2,0))," ")))</f>
        <v xml:space="preserve"> </v>
      </c>
      <c r="N197" s="70" t="str">
        <f>IF($L197=" "," ",(IF($M197=FALSE," ",(IF($M197&gt;0,INDEX('Bin Analysis'!$C$3:$S$10110,MATCH($L197,'Bin Analysis'!$L$3:$L$10110,0),MATCH(N$5,'Bin Analysis'!$C$2:$S$2,0))," ")))))</f>
        <v xml:space="preserve"> </v>
      </c>
      <c r="O197" s="70" t="str">
        <f>IF($L197=" "," ",(IF($M197=FALSE," ",(IF($M197&gt;0,INDEX('Bin Analysis'!$C$3:$S$10110,MATCH($L197,'Bin Analysis'!$L$3:$L$10110,0),MATCH(O$5,'Bin Analysis'!$C$2:$S$2,0))," ")))))</f>
        <v xml:space="preserve"> </v>
      </c>
      <c r="P197" s="70" t="str">
        <f>IF($L197=" "," ",(IF($M197=FALSE," ",(IF($M197&gt;0,INDEX('Bin Analysis'!$C$3:$S$10110,MATCH($L197,'Bin Analysis'!$L$3:$L$10110,0),MATCH(P$5,'Bin Analysis'!$C$2:$S$2,0))," ")))))</f>
        <v xml:space="preserve"> </v>
      </c>
      <c r="Q197" s="70" t="str">
        <f>IF($L197=" "," ",(IF($M197=FALSE," ",(IF($M197&gt;0,INDEX('Bin Analysis'!$C$3:$S$10110,MATCH($L197,'Bin Analysis'!$L$3:$L$10110,0),MATCH(Q$5,'Bin Analysis'!$C$2:$S$2,0))," ")))))</f>
        <v xml:space="preserve"> </v>
      </c>
      <c r="R197" s="70" t="str">
        <f>IF($L197=" "," ",(IF($M197=FALSE," ",(IF($M197&gt;0,INDEX('Bin Analysis'!$C$3:$S$10110,MATCH($L197,'Bin Analysis'!$L$3:$L$10110,0),MATCH(R$5,'Bin Analysis'!$C$2:$S$2,0))," ")))))</f>
        <v xml:space="preserve"> </v>
      </c>
      <c r="S197" s="70" t="str">
        <f>IF($L197=" "," ",(IF($M197=FALSE," ",(IF($M197&gt;0,INDEX('Bin Analysis'!$C$3:$S$10110,MATCH($L197,'Bin Analysis'!$L$3:$L$10110,0),MATCH(S$5,'Bin Analysis'!$C$2:$S$2,0))," ")))))</f>
        <v xml:space="preserve"> </v>
      </c>
      <c r="T197" s="70" t="str">
        <f>Assignments!K196</f>
        <v/>
      </c>
      <c r="U197" s="70" t="str">
        <f>Assignments!L196</f>
        <v/>
      </c>
      <c r="V197" s="76" t="str">
        <f>Assignments!V196</f>
        <v/>
      </c>
    </row>
    <row r="198" spans="2:22" x14ac:dyDescent="0.25">
      <c r="B198" s="52"/>
      <c r="E198" s="7"/>
      <c r="G198" s="40" t="str">
        <f>IFERROR('Data Transformation'!M196," ")</f>
        <v xml:space="preserve"> </v>
      </c>
      <c r="L198" s="68" t="str">
        <f t="shared" si="3"/>
        <v xml:space="preserve"> </v>
      </c>
      <c r="M198" s="69" t="str">
        <f>IF(L198=" "," ",(IF($L198&gt;0,INDEX('Bin Analysis'!$C$3:$S$10110,MATCH($L198,'Bin Analysis'!$L$3:$L$10110,0),MATCH(M$5,'Bin Analysis'!$C$2:$S$2,0))," ")))</f>
        <v xml:space="preserve"> </v>
      </c>
      <c r="N198" s="70" t="str">
        <f>IF($L198=" "," ",(IF($M198=FALSE," ",(IF($M198&gt;0,INDEX('Bin Analysis'!$C$3:$S$10110,MATCH($L198,'Bin Analysis'!$L$3:$L$10110,0),MATCH(N$5,'Bin Analysis'!$C$2:$S$2,0))," ")))))</f>
        <v xml:space="preserve"> </v>
      </c>
      <c r="O198" s="70" t="str">
        <f>IF($L198=" "," ",(IF($M198=FALSE," ",(IF($M198&gt;0,INDEX('Bin Analysis'!$C$3:$S$10110,MATCH($L198,'Bin Analysis'!$L$3:$L$10110,0),MATCH(O$5,'Bin Analysis'!$C$2:$S$2,0))," ")))))</f>
        <v xml:space="preserve"> </v>
      </c>
      <c r="P198" s="70" t="str">
        <f>IF($L198=" "," ",(IF($M198=FALSE," ",(IF($M198&gt;0,INDEX('Bin Analysis'!$C$3:$S$10110,MATCH($L198,'Bin Analysis'!$L$3:$L$10110,0),MATCH(P$5,'Bin Analysis'!$C$2:$S$2,0))," ")))))</f>
        <v xml:space="preserve"> </v>
      </c>
      <c r="Q198" s="70" t="str">
        <f>IF($L198=" "," ",(IF($M198=FALSE," ",(IF($M198&gt;0,INDEX('Bin Analysis'!$C$3:$S$10110,MATCH($L198,'Bin Analysis'!$L$3:$L$10110,0),MATCH(Q$5,'Bin Analysis'!$C$2:$S$2,0))," ")))))</f>
        <v xml:space="preserve"> </v>
      </c>
      <c r="R198" s="70" t="str">
        <f>IF($L198=" "," ",(IF($M198=FALSE," ",(IF($M198&gt;0,INDEX('Bin Analysis'!$C$3:$S$10110,MATCH($L198,'Bin Analysis'!$L$3:$L$10110,0),MATCH(R$5,'Bin Analysis'!$C$2:$S$2,0))," ")))))</f>
        <v xml:space="preserve"> </v>
      </c>
      <c r="S198" s="70" t="str">
        <f>IF($L198=" "," ",(IF($M198=FALSE," ",(IF($M198&gt;0,INDEX('Bin Analysis'!$C$3:$S$10110,MATCH($L198,'Bin Analysis'!$L$3:$L$10110,0),MATCH(S$5,'Bin Analysis'!$C$2:$S$2,0))," ")))))</f>
        <v xml:space="preserve"> </v>
      </c>
      <c r="T198" s="70" t="str">
        <f>Assignments!K197</f>
        <v/>
      </c>
      <c r="U198" s="70" t="str">
        <f>Assignments!L197</f>
        <v/>
      </c>
      <c r="V198" s="76" t="str">
        <f>Assignments!V197</f>
        <v/>
      </c>
    </row>
    <row r="199" spans="2:22" x14ac:dyDescent="0.25">
      <c r="B199" s="52"/>
      <c r="E199" s="7"/>
      <c r="G199" s="40" t="str">
        <f>IFERROR('Data Transformation'!M197," ")</f>
        <v xml:space="preserve"> </v>
      </c>
      <c r="L199" s="68" t="str">
        <f t="shared" ref="L199:L262" si="4">$G200</f>
        <v xml:space="preserve"> </v>
      </c>
      <c r="M199" s="69" t="str">
        <f>IF(L199=" "," ",(IF($L199&gt;0,INDEX('Bin Analysis'!$C$3:$S$10110,MATCH($L199,'Bin Analysis'!$L$3:$L$10110,0),MATCH(M$5,'Bin Analysis'!$C$2:$S$2,0))," ")))</f>
        <v xml:space="preserve"> </v>
      </c>
      <c r="N199" s="70" t="str">
        <f>IF($L199=" "," ",(IF($M199=FALSE," ",(IF($M199&gt;0,INDEX('Bin Analysis'!$C$3:$S$10110,MATCH($L199,'Bin Analysis'!$L$3:$L$10110,0),MATCH(N$5,'Bin Analysis'!$C$2:$S$2,0))," ")))))</f>
        <v xml:space="preserve"> </v>
      </c>
      <c r="O199" s="70" t="str">
        <f>IF($L199=" "," ",(IF($M199=FALSE," ",(IF($M199&gt;0,INDEX('Bin Analysis'!$C$3:$S$10110,MATCH($L199,'Bin Analysis'!$L$3:$L$10110,0),MATCH(O$5,'Bin Analysis'!$C$2:$S$2,0))," ")))))</f>
        <v xml:space="preserve"> </v>
      </c>
      <c r="P199" s="70" t="str">
        <f>IF($L199=" "," ",(IF($M199=FALSE," ",(IF($M199&gt;0,INDEX('Bin Analysis'!$C$3:$S$10110,MATCH($L199,'Bin Analysis'!$L$3:$L$10110,0),MATCH(P$5,'Bin Analysis'!$C$2:$S$2,0))," ")))))</f>
        <v xml:space="preserve"> </v>
      </c>
      <c r="Q199" s="70" t="str">
        <f>IF($L199=" "," ",(IF($M199=FALSE," ",(IF($M199&gt;0,INDEX('Bin Analysis'!$C$3:$S$10110,MATCH($L199,'Bin Analysis'!$L$3:$L$10110,0),MATCH(Q$5,'Bin Analysis'!$C$2:$S$2,0))," ")))))</f>
        <v xml:space="preserve"> </v>
      </c>
      <c r="R199" s="70" t="str">
        <f>IF($L199=" "," ",(IF($M199=FALSE," ",(IF($M199&gt;0,INDEX('Bin Analysis'!$C$3:$S$10110,MATCH($L199,'Bin Analysis'!$L$3:$L$10110,0),MATCH(R$5,'Bin Analysis'!$C$2:$S$2,0))," ")))))</f>
        <v xml:space="preserve"> </v>
      </c>
      <c r="S199" s="70" t="str">
        <f>IF($L199=" "," ",(IF($M199=FALSE," ",(IF($M199&gt;0,INDEX('Bin Analysis'!$C$3:$S$10110,MATCH($L199,'Bin Analysis'!$L$3:$L$10110,0),MATCH(S$5,'Bin Analysis'!$C$2:$S$2,0))," ")))))</f>
        <v xml:space="preserve"> </v>
      </c>
      <c r="T199" s="70" t="str">
        <f>Assignments!K198</f>
        <v/>
      </c>
      <c r="U199" s="70" t="str">
        <f>Assignments!L198</f>
        <v/>
      </c>
      <c r="V199" s="76" t="str">
        <f>Assignments!V198</f>
        <v/>
      </c>
    </row>
    <row r="200" spans="2:22" x14ac:dyDescent="0.25">
      <c r="B200" s="52"/>
      <c r="E200" s="7"/>
      <c r="G200" s="40" t="str">
        <f>IFERROR('Data Transformation'!M198," ")</f>
        <v xml:space="preserve"> </v>
      </c>
      <c r="L200" s="68" t="str">
        <f t="shared" si="4"/>
        <v xml:space="preserve"> </v>
      </c>
      <c r="M200" s="69" t="str">
        <f>IF(L200=" "," ",(IF($L200&gt;0,INDEX('Bin Analysis'!$C$3:$S$10110,MATCH($L200,'Bin Analysis'!$L$3:$L$10110,0),MATCH(M$5,'Bin Analysis'!$C$2:$S$2,0))," ")))</f>
        <v xml:space="preserve"> </v>
      </c>
      <c r="N200" s="70" t="str">
        <f>IF($L200=" "," ",(IF($M200=FALSE," ",(IF($M200&gt;0,INDEX('Bin Analysis'!$C$3:$S$10110,MATCH($L200,'Bin Analysis'!$L$3:$L$10110,0),MATCH(N$5,'Bin Analysis'!$C$2:$S$2,0))," ")))))</f>
        <v xml:space="preserve"> </v>
      </c>
      <c r="O200" s="70" t="str">
        <f>IF($L200=" "," ",(IF($M200=FALSE," ",(IF($M200&gt;0,INDEX('Bin Analysis'!$C$3:$S$10110,MATCH($L200,'Bin Analysis'!$L$3:$L$10110,0),MATCH(O$5,'Bin Analysis'!$C$2:$S$2,0))," ")))))</f>
        <v xml:space="preserve"> </v>
      </c>
      <c r="P200" s="70" t="str">
        <f>IF($L200=" "," ",(IF($M200=FALSE," ",(IF($M200&gt;0,INDEX('Bin Analysis'!$C$3:$S$10110,MATCH($L200,'Bin Analysis'!$L$3:$L$10110,0),MATCH(P$5,'Bin Analysis'!$C$2:$S$2,0))," ")))))</f>
        <v xml:space="preserve"> </v>
      </c>
      <c r="Q200" s="70" t="str">
        <f>IF($L200=" "," ",(IF($M200=FALSE," ",(IF($M200&gt;0,INDEX('Bin Analysis'!$C$3:$S$10110,MATCH($L200,'Bin Analysis'!$L$3:$L$10110,0),MATCH(Q$5,'Bin Analysis'!$C$2:$S$2,0))," ")))))</f>
        <v xml:space="preserve"> </v>
      </c>
      <c r="R200" s="70" t="str">
        <f>IF($L200=" "," ",(IF($M200=FALSE," ",(IF($M200&gt;0,INDEX('Bin Analysis'!$C$3:$S$10110,MATCH($L200,'Bin Analysis'!$L$3:$L$10110,0),MATCH(R$5,'Bin Analysis'!$C$2:$S$2,0))," ")))))</f>
        <v xml:space="preserve"> </v>
      </c>
      <c r="S200" s="70" t="str">
        <f>IF($L200=" "," ",(IF($M200=FALSE," ",(IF($M200&gt;0,INDEX('Bin Analysis'!$C$3:$S$10110,MATCH($L200,'Bin Analysis'!$L$3:$L$10110,0),MATCH(S$5,'Bin Analysis'!$C$2:$S$2,0))," ")))))</f>
        <v xml:space="preserve"> </v>
      </c>
      <c r="T200" s="70" t="str">
        <f>Assignments!K199</f>
        <v/>
      </c>
      <c r="U200" s="70" t="str">
        <f>Assignments!L199</f>
        <v/>
      </c>
      <c r="V200" s="76" t="str">
        <f>Assignments!V199</f>
        <v/>
      </c>
    </row>
    <row r="201" spans="2:22" x14ac:dyDescent="0.25">
      <c r="B201" s="52"/>
      <c r="E201" s="7"/>
      <c r="G201" s="40" t="str">
        <f>IFERROR('Data Transformation'!M199," ")</f>
        <v xml:space="preserve"> </v>
      </c>
      <c r="L201" s="68" t="str">
        <f t="shared" si="4"/>
        <v xml:space="preserve"> </v>
      </c>
      <c r="M201" s="69" t="str">
        <f>IF(L201=" "," ",(IF($L201&gt;0,INDEX('Bin Analysis'!$C$3:$S$10110,MATCH($L201,'Bin Analysis'!$L$3:$L$10110,0),MATCH(M$5,'Bin Analysis'!$C$2:$S$2,0))," ")))</f>
        <v xml:space="preserve"> </v>
      </c>
      <c r="N201" s="70" t="str">
        <f>IF($L201=" "," ",(IF($M201=FALSE," ",(IF($M201&gt;0,INDEX('Bin Analysis'!$C$3:$S$10110,MATCH($L201,'Bin Analysis'!$L$3:$L$10110,0),MATCH(N$5,'Bin Analysis'!$C$2:$S$2,0))," ")))))</f>
        <v xml:space="preserve"> </v>
      </c>
      <c r="O201" s="70" t="str">
        <f>IF($L201=" "," ",(IF($M201=FALSE," ",(IF($M201&gt;0,INDEX('Bin Analysis'!$C$3:$S$10110,MATCH($L201,'Bin Analysis'!$L$3:$L$10110,0),MATCH(O$5,'Bin Analysis'!$C$2:$S$2,0))," ")))))</f>
        <v xml:space="preserve"> </v>
      </c>
      <c r="P201" s="70" t="str">
        <f>IF($L201=" "," ",(IF($M201=FALSE," ",(IF($M201&gt;0,INDEX('Bin Analysis'!$C$3:$S$10110,MATCH($L201,'Bin Analysis'!$L$3:$L$10110,0),MATCH(P$5,'Bin Analysis'!$C$2:$S$2,0))," ")))))</f>
        <v xml:space="preserve"> </v>
      </c>
      <c r="Q201" s="70" t="str">
        <f>IF($L201=" "," ",(IF($M201=FALSE," ",(IF($M201&gt;0,INDEX('Bin Analysis'!$C$3:$S$10110,MATCH($L201,'Bin Analysis'!$L$3:$L$10110,0),MATCH(Q$5,'Bin Analysis'!$C$2:$S$2,0))," ")))))</f>
        <v xml:space="preserve"> </v>
      </c>
      <c r="R201" s="70" t="str">
        <f>IF($L201=" "," ",(IF($M201=FALSE," ",(IF($M201&gt;0,INDEX('Bin Analysis'!$C$3:$S$10110,MATCH($L201,'Bin Analysis'!$L$3:$L$10110,0),MATCH(R$5,'Bin Analysis'!$C$2:$S$2,0))," ")))))</f>
        <v xml:space="preserve"> </v>
      </c>
      <c r="S201" s="70" t="str">
        <f>IF($L201=" "," ",(IF($M201=FALSE," ",(IF($M201&gt;0,INDEX('Bin Analysis'!$C$3:$S$10110,MATCH($L201,'Bin Analysis'!$L$3:$L$10110,0),MATCH(S$5,'Bin Analysis'!$C$2:$S$2,0))," ")))))</f>
        <v xml:space="preserve"> </v>
      </c>
      <c r="T201" s="70" t="str">
        <f>Assignments!K200</f>
        <v/>
      </c>
      <c r="U201" s="70" t="str">
        <f>Assignments!L200</f>
        <v/>
      </c>
      <c r="V201" s="76" t="str">
        <f>Assignments!V200</f>
        <v/>
      </c>
    </row>
    <row r="202" spans="2:22" x14ac:dyDescent="0.25">
      <c r="B202" s="52"/>
      <c r="E202" s="7"/>
      <c r="G202" s="40" t="str">
        <f>IFERROR('Data Transformation'!M200," ")</f>
        <v xml:space="preserve"> </v>
      </c>
      <c r="L202" s="68" t="str">
        <f t="shared" si="4"/>
        <v xml:space="preserve"> </v>
      </c>
      <c r="M202" s="69" t="str">
        <f>IF(L202=" "," ",(IF($L202&gt;0,INDEX('Bin Analysis'!$C$3:$S$10110,MATCH($L202,'Bin Analysis'!$L$3:$L$10110,0),MATCH(M$5,'Bin Analysis'!$C$2:$S$2,0))," ")))</f>
        <v xml:space="preserve"> </v>
      </c>
      <c r="N202" s="70" t="str">
        <f>IF($L202=" "," ",(IF($M202=FALSE," ",(IF($M202&gt;0,INDEX('Bin Analysis'!$C$3:$S$10110,MATCH($L202,'Bin Analysis'!$L$3:$L$10110,0),MATCH(N$5,'Bin Analysis'!$C$2:$S$2,0))," ")))))</f>
        <v xml:space="preserve"> </v>
      </c>
      <c r="O202" s="70" t="str">
        <f>IF($L202=" "," ",(IF($M202=FALSE," ",(IF($M202&gt;0,INDEX('Bin Analysis'!$C$3:$S$10110,MATCH($L202,'Bin Analysis'!$L$3:$L$10110,0),MATCH(O$5,'Bin Analysis'!$C$2:$S$2,0))," ")))))</f>
        <v xml:space="preserve"> </v>
      </c>
      <c r="P202" s="70" t="str">
        <f>IF($L202=" "," ",(IF($M202=FALSE," ",(IF($M202&gt;0,INDEX('Bin Analysis'!$C$3:$S$10110,MATCH($L202,'Bin Analysis'!$L$3:$L$10110,0),MATCH(P$5,'Bin Analysis'!$C$2:$S$2,0))," ")))))</f>
        <v xml:space="preserve"> </v>
      </c>
      <c r="Q202" s="70" t="str">
        <f>IF($L202=" "," ",(IF($M202=FALSE," ",(IF($M202&gt;0,INDEX('Bin Analysis'!$C$3:$S$10110,MATCH($L202,'Bin Analysis'!$L$3:$L$10110,0),MATCH(Q$5,'Bin Analysis'!$C$2:$S$2,0))," ")))))</f>
        <v xml:space="preserve"> </v>
      </c>
      <c r="R202" s="70" t="str">
        <f>IF($L202=" "," ",(IF($M202=FALSE," ",(IF($M202&gt;0,INDEX('Bin Analysis'!$C$3:$S$10110,MATCH($L202,'Bin Analysis'!$L$3:$L$10110,0),MATCH(R$5,'Bin Analysis'!$C$2:$S$2,0))," ")))))</f>
        <v xml:space="preserve"> </v>
      </c>
      <c r="S202" s="70" t="str">
        <f>IF($L202=" "," ",(IF($M202=FALSE," ",(IF($M202&gt;0,INDEX('Bin Analysis'!$C$3:$S$10110,MATCH($L202,'Bin Analysis'!$L$3:$L$10110,0),MATCH(S$5,'Bin Analysis'!$C$2:$S$2,0))," ")))))</f>
        <v xml:space="preserve"> </v>
      </c>
      <c r="T202" s="70" t="str">
        <f>Assignments!K201</f>
        <v/>
      </c>
      <c r="U202" s="70" t="str">
        <f>Assignments!L201</f>
        <v/>
      </c>
      <c r="V202" s="76" t="str">
        <f>Assignments!V201</f>
        <v/>
      </c>
    </row>
    <row r="203" spans="2:22" x14ac:dyDescent="0.25">
      <c r="B203" s="52"/>
      <c r="E203" s="7"/>
      <c r="G203" s="40" t="str">
        <f>IFERROR('Data Transformation'!M201," ")</f>
        <v xml:space="preserve"> </v>
      </c>
      <c r="L203" s="68" t="str">
        <f t="shared" si="4"/>
        <v xml:space="preserve"> </v>
      </c>
      <c r="M203" s="69" t="str">
        <f>IF(L203=" "," ",(IF($L203&gt;0,INDEX('Bin Analysis'!$C$3:$S$10110,MATCH($L203,'Bin Analysis'!$L$3:$L$10110,0),MATCH(M$5,'Bin Analysis'!$C$2:$S$2,0))," ")))</f>
        <v xml:space="preserve"> </v>
      </c>
      <c r="N203" s="70" t="str">
        <f>IF($L203=" "," ",(IF($M203=FALSE," ",(IF($M203&gt;0,INDEX('Bin Analysis'!$C$3:$S$10110,MATCH($L203,'Bin Analysis'!$L$3:$L$10110,0),MATCH(N$5,'Bin Analysis'!$C$2:$S$2,0))," ")))))</f>
        <v xml:space="preserve"> </v>
      </c>
      <c r="O203" s="70" t="str">
        <f>IF($L203=" "," ",(IF($M203=FALSE," ",(IF($M203&gt;0,INDEX('Bin Analysis'!$C$3:$S$10110,MATCH($L203,'Bin Analysis'!$L$3:$L$10110,0),MATCH(O$5,'Bin Analysis'!$C$2:$S$2,0))," ")))))</f>
        <v xml:space="preserve"> </v>
      </c>
      <c r="P203" s="70" t="str">
        <f>IF($L203=" "," ",(IF($M203=FALSE," ",(IF($M203&gt;0,INDEX('Bin Analysis'!$C$3:$S$10110,MATCH($L203,'Bin Analysis'!$L$3:$L$10110,0),MATCH(P$5,'Bin Analysis'!$C$2:$S$2,0))," ")))))</f>
        <v xml:space="preserve"> </v>
      </c>
      <c r="Q203" s="70" t="str">
        <f>IF($L203=" "," ",(IF($M203=FALSE," ",(IF($M203&gt;0,INDEX('Bin Analysis'!$C$3:$S$10110,MATCH($L203,'Bin Analysis'!$L$3:$L$10110,0),MATCH(Q$5,'Bin Analysis'!$C$2:$S$2,0))," ")))))</f>
        <v xml:space="preserve"> </v>
      </c>
      <c r="R203" s="70" t="str">
        <f>IF($L203=" "," ",(IF($M203=FALSE," ",(IF($M203&gt;0,INDEX('Bin Analysis'!$C$3:$S$10110,MATCH($L203,'Bin Analysis'!$L$3:$L$10110,0),MATCH(R$5,'Bin Analysis'!$C$2:$S$2,0))," ")))))</f>
        <v xml:space="preserve"> </v>
      </c>
      <c r="S203" s="70" t="str">
        <f>IF($L203=" "," ",(IF($M203=FALSE," ",(IF($M203&gt;0,INDEX('Bin Analysis'!$C$3:$S$10110,MATCH($L203,'Bin Analysis'!$L$3:$L$10110,0),MATCH(S$5,'Bin Analysis'!$C$2:$S$2,0))," ")))))</f>
        <v xml:space="preserve"> </v>
      </c>
      <c r="T203" s="70" t="str">
        <f>Assignments!K202</f>
        <v/>
      </c>
      <c r="U203" s="70" t="str">
        <f>Assignments!L202</f>
        <v/>
      </c>
      <c r="V203" s="76" t="str">
        <f>Assignments!V202</f>
        <v/>
      </c>
    </row>
    <row r="204" spans="2:22" x14ac:dyDescent="0.25">
      <c r="B204" s="52"/>
      <c r="E204" s="7"/>
      <c r="G204" s="40" t="str">
        <f>IFERROR('Data Transformation'!M202," ")</f>
        <v xml:space="preserve"> </v>
      </c>
      <c r="L204" s="68" t="str">
        <f t="shared" si="4"/>
        <v xml:space="preserve"> </v>
      </c>
      <c r="M204" s="69" t="str">
        <f>IF(L204=" "," ",(IF($L204&gt;0,INDEX('Bin Analysis'!$C$3:$S$10110,MATCH($L204,'Bin Analysis'!$L$3:$L$10110,0),MATCH(M$5,'Bin Analysis'!$C$2:$S$2,0))," ")))</f>
        <v xml:space="preserve"> </v>
      </c>
      <c r="N204" s="70" t="str">
        <f>IF($L204=" "," ",(IF($M204=FALSE," ",(IF($M204&gt;0,INDEX('Bin Analysis'!$C$3:$S$10110,MATCH($L204,'Bin Analysis'!$L$3:$L$10110,0),MATCH(N$5,'Bin Analysis'!$C$2:$S$2,0))," ")))))</f>
        <v xml:space="preserve"> </v>
      </c>
      <c r="O204" s="70" t="str">
        <f>IF($L204=" "," ",(IF($M204=FALSE," ",(IF($M204&gt;0,INDEX('Bin Analysis'!$C$3:$S$10110,MATCH($L204,'Bin Analysis'!$L$3:$L$10110,0),MATCH(O$5,'Bin Analysis'!$C$2:$S$2,0))," ")))))</f>
        <v xml:space="preserve"> </v>
      </c>
      <c r="P204" s="70" t="str">
        <f>IF($L204=" "," ",(IF($M204=FALSE," ",(IF($M204&gt;0,INDEX('Bin Analysis'!$C$3:$S$10110,MATCH($L204,'Bin Analysis'!$L$3:$L$10110,0),MATCH(P$5,'Bin Analysis'!$C$2:$S$2,0))," ")))))</f>
        <v xml:space="preserve"> </v>
      </c>
      <c r="Q204" s="70" t="str">
        <f>IF($L204=" "," ",(IF($M204=FALSE," ",(IF($M204&gt;0,INDEX('Bin Analysis'!$C$3:$S$10110,MATCH($L204,'Bin Analysis'!$L$3:$L$10110,0),MATCH(Q$5,'Bin Analysis'!$C$2:$S$2,0))," ")))))</f>
        <v xml:space="preserve"> </v>
      </c>
      <c r="R204" s="70" t="str">
        <f>IF($L204=" "," ",(IF($M204=FALSE," ",(IF($M204&gt;0,INDEX('Bin Analysis'!$C$3:$S$10110,MATCH($L204,'Bin Analysis'!$L$3:$L$10110,0),MATCH(R$5,'Bin Analysis'!$C$2:$S$2,0))," ")))))</f>
        <v xml:space="preserve"> </v>
      </c>
      <c r="S204" s="70" t="str">
        <f>IF($L204=" "," ",(IF($M204=FALSE," ",(IF($M204&gt;0,INDEX('Bin Analysis'!$C$3:$S$10110,MATCH($L204,'Bin Analysis'!$L$3:$L$10110,0),MATCH(S$5,'Bin Analysis'!$C$2:$S$2,0))," ")))))</f>
        <v xml:space="preserve"> </v>
      </c>
      <c r="T204" s="70" t="str">
        <f>Assignments!K203</f>
        <v/>
      </c>
      <c r="U204" s="70" t="str">
        <f>Assignments!L203</f>
        <v/>
      </c>
      <c r="V204" s="76" t="str">
        <f>Assignments!V203</f>
        <v/>
      </c>
    </row>
    <row r="205" spans="2:22" x14ac:dyDescent="0.25">
      <c r="B205" s="52"/>
      <c r="E205" s="7"/>
      <c r="G205" s="40" t="str">
        <f>IFERROR('Data Transformation'!M203," ")</f>
        <v xml:space="preserve"> </v>
      </c>
      <c r="L205" s="68" t="str">
        <f t="shared" si="4"/>
        <v xml:space="preserve"> </v>
      </c>
      <c r="M205" s="69" t="str">
        <f>IF(L205=" "," ",(IF($L205&gt;0,INDEX('Bin Analysis'!$C$3:$S$10110,MATCH($L205,'Bin Analysis'!$L$3:$L$10110,0),MATCH(M$5,'Bin Analysis'!$C$2:$S$2,0))," ")))</f>
        <v xml:space="preserve"> </v>
      </c>
      <c r="N205" s="70" t="str">
        <f>IF($L205=" "," ",(IF($M205=FALSE," ",(IF($M205&gt;0,INDEX('Bin Analysis'!$C$3:$S$10110,MATCH($L205,'Bin Analysis'!$L$3:$L$10110,0),MATCH(N$5,'Bin Analysis'!$C$2:$S$2,0))," ")))))</f>
        <v xml:space="preserve"> </v>
      </c>
      <c r="O205" s="70" t="str">
        <f>IF($L205=" "," ",(IF($M205=FALSE," ",(IF($M205&gt;0,INDEX('Bin Analysis'!$C$3:$S$10110,MATCH($L205,'Bin Analysis'!$L$3:$L$10110,0),MATCH(O$5,'Bin Analysis'!$C$2:$S$2,0))," ")))))</f>
        <v xml:space="preserve"> </v>
      </c>
      <c r="P205" s="70" t="str">
        <f>IF($L205=" "," ",(IF($M205=FALSE," ",(IF($M205&gt;0,INDEX('Bin Analysis'!$C$3:$S$10110,MATCH($L205,'Bin Analysis'!$L$3:$L$10110,0),MATCH(P$5,'Bin Analysis'!$C$2:$S$2,0))," ")))))</f>
        <v xml:space="preserve"> </v>
      </c>
      <c r="Q205" s="70" t="str">
        <f>IF($L205=" "," ",(IF($M205=FALSE," ",(IF($M205&gt;0,INDEX('Bin Analysis'!$C$3:$S$10110,MATCH($L205,'Bin Analysis'!$L$3:$L$10110,0),MATCH(Q$5,'Bin Analysis'!$C$2:$S$2,0))," ")))))</f>
        <v xml:space="preserve"> </v>
      </c>
      <c r="R205" s="70" t="str">
        <f>IF($L205=" "," ",(IF($M205=FALSE," ",(IF($M205&gt;0,INDEX('Bin Analysis'!$C$3:$S$10110,MATCH($L205,'Bin Analysis'!$L$3:$L$10110,0),MATCH(R$5,'Bin Analysis'!$C$2:$S$2,0))," ")))))</f>
        <v xml:space="preserve"> </v>
      </c>
      <c r="S205" s="70" t="str">
        <f>IF($L205=" "," ",(IF($M205=FALSE," ",(IF($M205&gt;0,INDEX('Bin Analysis'!$C$3:$S$10110,MATCH($L205,'Bin Analysis'!$L$3:$L$10110,0),MATCH(S$5,'Bin Analysis'!$C$2:$S$2,0))," ")))))</f>
        <v xml:space="preserve"> </v>
      </c>
      <c r="T205" s="70" t="str">
        <f>Assignments!K204</f>
        <v/>
      </c>
      <c r="U205" s="70" t="str">
        <f>Assignments!L204</f>
        <v/>
      </c>
      <c r="V205" s="76" t="str">
        <f>Assignments!V204</f>
        <v/>
      </c>
    </row>
    <row r="206" spans="2:22" x14ac:dyDescent="0.25">
      <c r="B206" s="52"/>
      <c r="E206" s="7"/>
      <c r="G206" s="40" t="str">
        <f>IFERROR('Data Transformation'!M204," ")</f>
        <v xml:space="preserve"> </v>
      </c>
      <c r="L206" s="68" t="str">
        <f t="shared" si="4"/>
        <v xml:space="preserve"> </v>
      </c>
      <c r="M206" s="69" t="str">
        <f>IF(L206=" "," ",(IF($L206&gt;0,INDEX('Bin Analysis'!$C$3:$S$10110,MATCH($L206,'Bin Analysis'!$L$3:$L$10110,0),MATCH(M$5,'Bin Analysis'!$C$2:$S$2,0))," ")))</f>
        <v xml:space="preserve"> </v>
      </c>
      <c r="N206" s="70" t="str">
        <f>IF($L206=" "," ",(IF($M206=FALSE," ",(IF($M206&gt;0,INDEX('Bin Analysis'!$C$3:$S$10110,MATCH($L206,'Bin Analysis'!$L$3:$L$10110,0),MATCH(N$5,'Bin Analysis'!$C$2:$S$2,0))," ")))))</f>
        <v xml:space="preserve"> </v>
      </c>
      <c r="O206" s="70" t="str">
        <f>IF($L206=" "," ",(IF($M206=FALSE," ",(IF($M206&gt;0,INDEX('Bin Analysis'!$C$3:$S$10110,MATCH($L206,'Bin Analysis'!$L$3:$L$10110,0),MATCH(O$5,'Bin Analysis'!$C$2:$S$2,0))," ")))))</f>
        <v xml:space="preserve"> </v>
      </c>
      <c r="P206" s="70" t="str">
        <f>IF($L206=" "," ",(IF($M206=FALSE," ",(IF($M206&gt;0,INDEX('Bin Analysis'!$C$3:$S$10110,MATCH($L206,'Bin Analysis'!$L$3:$L$10110,0),MATCH(P$5,'Bin Analysis'!$C$2:$S$2,0))," ")))))</f>
        <v xml:space="preserve"> </v>
      </c>
      <c r="Q206" s="70" t="str">
        <f>IF($L206=" "," ",(IF($M206=FALSE," ",(IF($M206&gt;0,INDEX('Bin Analysis'!$C$3:$S$10110,MATCH($L206,'Bin Analysis'!$L$3:$L$10110,0),MATCH(Q$5,'Bin Analysis'!$C$2:$S$2,0))," ")))))</f>
        <v xml:space="preserve"> </v>
      </c>
      <c r="R206" s="70" t="str">
        <f>IF($L206=" "," ",(IF($M206=FALSE," ",(IF($M206&gt;0,INDEX('Bin Analysis'!$C$3:$S$10110,MATCH($L206,'Bin Analysis'!$L$3:$L$10110,0),MATCH(R$5,'Bin Analysis'!$C$2:$S$2,0))," ")))))</f>
        <v xml:space="preserve"> </v>
      </c>
      <c r="S206" s="70" t="str">
        <f>IF($L206=" "," ",(IF($M206=FALSE," ",(IF($M206&gt;0,INDEX('Bin Analysis'!$C$3:$S$10110,MATCH($L206,'Bin Analysis'!$L$3:$L$10110,0),MATCH(S$5,'Bin Analysis'!$C$2:$S$2,0))," ")))))</f>
        <v xml:space="preserve"> </v>
      </c>
      <c r="T206" s="70" t="str">
        <f>Assignments!K205</f>
        <v/>
      </c>
      <c r="U206" s="70" t="str">
        <f>Assignments!L205</f>
        <v/>
      </c>
      <c r="V206" s="76" t="str">
        <f>Assignments!V205</f>
        <v/>
      </c>
    </row>
    <row r="207" spans="2:22" x14ac:dyDescent="0.25">
      <c r="B207" s="52"/>
      <c r="E207" s="7"/>
      <c r="G207" s="40" t="str">
        <f>IFERROR('Data Transformation'!M205," ")</f>
        <v xml:space="preserve"> </v>
      </c>
      <c r="L207" s="68" t="str">
        <f t="shared" si="4"/>
        <v xml:space="preserve"> </v>
      </c>
      <c r="M207" s="69" t="str">
        <f>IF(L207=" "," ",(IF($L207&gt;0,INDEX('Bin Analysis'!$C$3:$S$10110,MATCH($L207,'Bin Analysis'!$L$3:$L$10110,0),MATCH(M$5,'Bin Analysis'!$C$2:$S$2,0))," ")))</f>
        <v xml:space="preserve"> </v>
      </c>
      <c r="N207" s="70" t="str">
        <f>IF($L207=" "," ",(IF($M207=FALSE," ",(IF($M207&gt;0,INDEX('Bin Analysis'!$C$3:$S$10110,MATCH($L207,'Bin Analysis'!$L$3:$L$10110,0),MATCH(N$5,'Bin Analysis'!$C$2:$S$2,0))," ")))))</f>
        <v xml:space="preserve"> </v>
      </c>
      <c r="O207" s="70" t="str">
        <f>IF($L207=" "," ",(IF($M207=FALSE," ",(IF($M207&gt;0,INDEX('Bin Analysis'!$C$3:$S$10110,MATCH($L207,'Bin Analysis'!$L$3:$L$10110,0),MATCH(O$5,'Bin Analysis'!$C$2:$S$2,0))," ")))))</f>
        <v xml:space="preserve"> </v>
      </c>
      <c r="P207" s="70" t="str">
        <f>IF($L207=" "," ",(IF($M207=FALSE," ",(IF($M207&gt;0,INDEX('Bin Analysis'!$C$3:$S$10110,MATCH($L207,'Bin Analysis'!$L$3:$L$10110,0),MATCH(P$5,'Bin Analysis'!$C$2:$S$2,0))," ")))))</f>
        <v xml:space="preserve"> </v>
      </c>
      <c r="Q207" s="70" t="str">
        <f>IF($L207=" "," ",(IF($M207=FALSE," ",(IF($M207&gt;0,INDEX('Bin Analysis'!$C$3:$S$10110,MATCH($L207,'Bin Analysis'!$L$3:$L$10110,0),MATCH(Q$5,'Bin Analysis'!$C$2:$S$2,0))," ")))))</f>
        <v xml:space="preserve"> </v>
      </c>
      <c r="R207" s="70" t="str">
        <f>IF($L207=" "," ",(IF($M207=FALSE," ",(IF($M207&gt;0,INDEX('Bin Analysis'!$C$3:$S$10110,MATCH($L207,'Bin Analysis'!$L$3:$L$10110,0),MATCH(R$5,'Bin Analysis'!$C$2:$S$2,0))," ")))))</f>
        <v xml:space="preserve"> </v>
      </c>
      <c r="S207" s="70" t="str">
        <f>IF($L207=" "," ",(IF($M207=FALSE," ",(IF($M207&gt;0,INDEX('Bin Analysis'!$C$3:$S$10110,MATCH($L207,'Bin Analysis'!$L$3:$L$10110,0),MATCH(S$5,'Bin Analysis'!$C$2:$S$2,0))," ")))))</f>
        <v xml:space="preserve"> </v>
      </c>
      <c r="T207" s="70" t="str">
        <f>Assignments!K206</f>
        <v/>
      </c>
      <c r="U207" s="70" t="str">
        <f>Assignments!L206</f>
        <v/>
      </c>
      <c r="V207" s="76" t="str">
        <f>Assignments!V206</f>
        <v/>
      </c>
    </row>
    <row r="208" spans="2:22" x14ac:dyDescent="0.25">
      <c r="B208" s="52"/>
      <c r="E208" s="7"/>
      <c r="G208" s="40" t="str">
        <f>IFERROR('Data Transformation'!M206," ")</f>
        <v xml:space="preserve"> </v>
      </c>
      <c r="L208" s="68" t="str">
        <f t="shared" si="4"/>
        <v xml:space="preserve"> </v>
      </c>
      <c r="M208" s="69" t="str">
        <f>IF(L208=" "," ",(IF($L208&gt;0,INDEX('Bin Analysis'!$C$3:$S$10110,MATCH($L208,'Bin Analysis'!$L$3:$L$10110,0),MATCH(M$5,'Bin Analysis'!$C$2:$S$2,0))," ")))</f>
        <v xml:space="preserve"> </v>
      </c>
      <c r="N208" s="70" t="str">
        <f>IF($L208=" "," ",(IF($M208=FALSE," ",(IF($M208&gt;0,INDEX('Bin Analysis'!$C$3:$S$10110,MATCH($L208,'Bin Analysis'!$L$3:$L$10110,0),MATCH(N$5,'Bin Analysis'!$C$2:$S$2,0))," ")))))</f>
        <v xml:space="preserve"> </v>
      </c>
      <c r="O208" s="70" t="str">
        <f>IF($L208=" "," ",(IF($M208=FALSE," ",(IF($M208&gt;0,INDEX('Bin Analysis'!$C$3:$S$10110,MATCH($L208,'Bin Analysis'!$L$3:$L$10110,0),MATCH(O$5,'Bin Analysis'!$C$2:$S$2,0))," ")))))</f>
        <v xml:space="preserve"> </v>
      </c>
      <c r="P208" s="70" t="str">
        <f>IF($L208=" "," ",(IF($M208=FALSE," ",(IF($M208&gt;0,INDEX('Bin Analysis'!$C$3:$S$10110,MATCH($L208,'Bin Analysis'!$L$3:$L$10110,0),MATCH(P$5,'Bin Analysis'!$C$2:$S$2,0))," ")))))</f>
        <v xml:space="preserve"> </v>
      </c>
      <c r="Q208" s="70" t="str">
        <f>IF($L208=" "," ",(IF($M208=FALSE," ",(IF($M208&gt;0,INDEX('Bin Analysis'!$C$3:$S$10110,MATCH($L208,'Bin Analysis'!$L$3:$L$10110,0),MATCH(Q$5,'Bin Analysis'!$C$2:$S$2,0))," ")))))</f>
        <v xml:space="preserve"> </v>
      </c>
      <c r="R208" s="70" t="str">
        <f>IF($L208=" "," ",(IF($M208=FALSE," ",(IF($M208&gt;0,INDEX('Bin Analysis'!$C$3:$S$10110,MATCH($L208,'Bin Analysis'!$L$3:$L$10110,0),MATCH(R$5,'Bin Analysis'!$C$2:$S$2,0))," ")))))</f>
        <v xml:space="preserve"> </v>
      </c>
      <c r="S208" s="70" t="str">
        <f>IF($L208=" "," ",(IF($M208=FALSE," ",(IF($M208&gt;0,INDEX('Bin Analysis'!$C$3:$S$10110,MATCH($L208,'Bin Analysis'!$L$3:$L$10110,0),MATCH(S$5,'Bin Analysis'!$C$2:$S$2,0))," ")))))</f>
        <v xml:space="preserve"> </v>
      </c>
      <c r="T208" s="70" t="str">
        <f>Assignments!K207</f>
        <v/>
      </c>
      <c r="U208" s="70" t="str">
        <f>Assignments!L207</f>
        <v/>
      </c>
      <c r="V208" s="76" t="str">
        <f>Assignments!V207</f>
        <v/>
      </c>
    </row>
    <row r="209" spans="2:22" x14ac:dyDescent="0.25">
      <c r="B209" s="52"/>
      <c r="E209" s="7"/>
      <c r="G209" s="40" t="str">
        <f>IFERROR('Data Transformation'!M207," ")</f>
        <v xml:space="preserve"> </v>
      </c>
      <c r="L209" s="68" t="str">
        <f t="shared" si="4"/>
        <v xml:space="preserve"> </v>
      </c>
      <c r="M209" s="69" t="str">
        <f>IF(L209=" "," ",(IF($L209&gt;0,INDEX('Bin Analysis'!$C$3:$S$10110,MATCH($L209,'Bin Analysis'!$L$3:$L$10110,0),MATCH(M$5,'Bin Analysis'!$C$2:$S$2,0))," ")))</f>
        <v xml:space="preserve"> </v>
      </c>
      <c r="N209" s="70" t="str">
        <f>IF($L209=" "," ",(IF($M209=FALSE," ",(IF($M209&gt;0,INDEX('Bin Analysis'!$C$3:$S$10110,MATCH($L209,'Bin Analysis'!$L$3:$L$10110,0),MATCH(N$5,'Bin Analysis'!$C$2:$S$2,0))," ")))))</f>
        <v xml:space="preserve"> </v>
      </c>
      <c r="O209" s="70" t="str">
        <f>IF($L209=" "," ",(IF($M209=FALSE," ",(IF($M209&gt;0,INDEX('Bin Analysis'!$C$3:$S$10110,MATCH($L209,'Bin Analysis'!$L$3:$L$10110,0),MATCH(O$5,'Bin Analysis'!$C$2:$S$2,0))," ")))))</f>
        <v xml:space="preserve"> </v>
      </c>
      <c r="P209" s="70" t="str">
        <f>IF($L209=" "," ",(IF($M209=FALSE," ",(IF($M209&gt;0,INDEX('Bin Analysis'!$C$3:$S$10110,MATCH($L209,'Bin Analysis'!$L$3:$L$10110,0),MATCH(P$5,'Bin Analysis'!$C$2:$S$2,0))," ")))))</f>
        <v xml:space="preserve"> </v>
      </c>
      <c r="Q209" s="70" t="str">
        <f>IF($L209=" "," ",(IF($M209=FALSE," ",(IF($M209&gt;0,INDEX('Bin Analysis'!$C$3:$S$10110,MATCH($L209,'Bin Analysis'!$L$3:$L$10110,0),MATCH(Q$5,'Bin Analysis'!$C$2:$S$2,0))," ")))))</f>
        <v xml:space="preserve"> </v>
      </c>
      <c r="R209" s="70" t="str">
        <f>IF($L209=" "," ",(IF($M209=FALSE," ",(IF($M209&gt;0,INDEX('Bin Analysis'!$C$3:$S$10110,MATCH($L209,'Bin Analysis'!$L$3:$L$10110,0),MATCH(R$5,'Bin Analysis'!$C$2:$S$2,0))," ")))))</f>
        <v xml:space="preserve"> </v>
      </c>
      <c r="S209" s="70" t="str">
        <f>IF($L209=" "," ",(IF($M209=FALSE," ",(IF($M209&gt;0,INDEX('Bin Analysis'!$C$3:$S$10110,MATCH($L209,'Bin Analysis'!$L$3:$L$10110,0),MATCH(S$5,'Bin Analysis'!$C$2:$S$2,0))," ")))))</f>
        <v xml:space="preserve"> </v>
      </c>
      <c r="T209" s="70" t="str">
        <f>Assignments!K208</f>
        <v/>
      </c>
      <c r="U209" s="70" t="str">
        <f>Assignments!L208</f>
        <v/>
      </c>
      <c r="V209" s="76" t="str">
        <f>Assignments!V208</f>
        <v/>
      </c>
    </row>
    <row r="210" spans="2:22" x14ac:dyDescent="0.25">
      <c r="B210" s="52"/>
      <c r="E210" s="7"/>
      <c r="G210" s="40" t="str">
        <f>IFERROR('Data Transformation'!M208," ")</f>
        <v xml:space="preserve"> </v>
      </c>
      <c r="L210" s="68" t="str">
        <f t="shared" si="4"/>
        <v xml:space="preserve"> </v>
      </c>
      <c r="M210" s="69" t="str">
        <f>IF(L210=" "," ",(IF($L210&gt;0,INDEX('Bin Analysis'!$C$3:$S$10110,MATCH($L210,'Bin Analysis'!$L$3:$L$10110,0),MATCH(M$5,'Bin Analysis'!$C$2:$S$2,0))," ")))</f>
        <v xml:space="preserve"> </v>
      </c>
      <c r="N210" s="70" t="str">
        <f>IF($L210=" "," ",(IF($M210=FALSE," ",(IF($M210&gt;0,INDEX('Bin Analysis'!$C$3:$S$10110,MATCH($L210,'Bin Analysis'!$L$3:$L$10110,0),MATCH(N$5,'Bin Analysis'!$C$2:$S$2,0))," ")))))</f>
        <v xml:space="preserve"> </v>
      </c>
      <c r="O210" s="70" t="str">
        <f>IF($L210=" "," ",(IF($M210=FALSE," ",(IF($M210&gt;0,INDEX('Bin Analysis'!$C$3:$S$10110,MATCH($L210,'Bin Analysis'!$L$3:$L$10110,0),MATCH(O$5,'Bin Analysis'!$C$2:$S$2,0))," ")))))</f>
        <v xml:space="preserve"> </v>
      </c>
      <c r="P210" s="70" t="str">
        <f>IF($L210=" "," ",(IF($M210=FALSE," ",(IF($M210&gt;0,INDEX('Bin Analysis'!$C$3:$S$10110,MATCH($L210,'Bin Analysis'!$L$3:$L$10110,0),MATCH(P$5,'Bin Analysis'!$C$2:$S$2,0))," ")))))</f>
        <v xml:space="preserve"> </v>
      </c>
      <c r="Q210" s="70" t="str">
        <f>IF($L210=" "," ",(IF($M210=FALSE," ",(IF($M210&gt;0,INDEX('Bin Analysis'!$C$3:$S$10110,MATCH($L210,'Bin Analysis'!$L$3:$L$10110,0),MATCH(Q$5,'Bin Analysis'!$C$2:$S$2,0))," ")))))</f>
        <v xml:space="preserve"> </v>
      </c>
      <c r="R210" s="70" t="str">
        <f>IF($L210=" "," ",(IF($M210=FALSE," ",(IF($M210&gt;0,INDEX('Bin Analysis'!$C$3:$S$10110,MATCH($L210,'Bin Analysis'!$L$3:$L$10110,0),MATCH(R$5,'Bin Analysis'!$C$2:$S$2,0))," ")))))</f>
        <v xml:space="preserve"> </v>
      </c>
      <c r="S210" s="70" t="str">
        <f>IF($L210=" "," ",(IF($M210=FALSE," ",(IF($M210&gt;0,INDEX('Bin Analysis'!$C$3:$S$10110,MATCH($L210,'Bin Analysis'!$L$3:$L$10110,0),MATCH(S$5,'Bin Analysis'!$C$2:$S$2,0))," ")))))</f>
        <v xml:space="preserve"> </v>
      </c>
      <c r="T210" s="70" t="str">
        <f>Assignments!K209</f>
        <v/>
      </c>
      <c r="U210" s="70" t="str">
        <f>Assignments!L209</f>
        <v/>
      </c>
      <c r="V210" s="76" t="str">
        <f>Assignments!V209</f>
        <v/>
      </c>
    </row>
    <row r="211" spans="2:22" x14ac:dyDescent="0.25">
      <c r="B211" s="52"/>
      <c r="E211" s="7"/>
      <c r="G211" s="40" t="str">
        <f>IFERROR('Data Transformation'!M209," ")</f>
        <v xml:space="preserve"> </v>
      </c>
      <c r="L211" s="68" t="str">
        <f t="shared" si="4"/>
        <v xml:space="preserve"> </v>
      </c>
      <c r="M211" s="69" t="str">
        <f>IF(L211=" "," ",(IF($L211&gt;0,INDEX('Bin Analysis'!$C$3:$S$10110,MATCH($L211,'Bin Analysis'!$L$3:$L$10110,0),MATCH(M$5,'Bin Analysis'!$C$2:$S$2,0))," ")))</f>
        <v xml:space="preserve"> </v>
      </c>
      <c r="N211" s="70" t="str">
        <f>IF($L211=" "," ",(IF($M211=FALSE," ",(IF($M211&gt;0,INDEX('Bin Analysis'!$C$3:$S$10110,MATCH($L211,'Bin Analysis'!$L$3:$L$10110,0),MATCH(N$5,'Bin Analysis'!$C$2:$S$2,0))," ")))))</f>
        <v xml:space="preserve"> </v>
      </c>
      <c r="O211" s="70" t="str">
        <f>IF($L211=" "," ",(IF($M211=FALSE," ",(IF($M211&gt;0,INDEX('Bin Analysis'!$C$3:$S$10110,MATCH($L211,'Bin Analysis'!$L$3:$L$10110,0),MATCH(O$5,'Bin Analysis'!$C$2:$S$2,0))," ")))))</f>
        <v xml:space="preserve"> </v>
      </c>
      <c r="P211" s="70" t="str">
        <f>IF($L211=" "," ",(IF($M211=FALSE," ",(IF($M211&gt;0,INDEX('Bin Analysis'!$C$3:$S$10110,MATCH($L211,'Bin Analysis'!$L$3:$L$10110,0),MATCH(P$5,'Bin Analysis'!$C$2:$S$2,0))," ")))))</f>
        <v xml:space="preserve"> </v>
      </c>
      <c r="Q211" s="70" t="str">
        <f>IF($L211=" "," ",(IF($M211=FALSE," ",(IF($M211&gt;0,INDEX('Bin Analysis'!$C$3:$S$10110,MATCH($L211,'Bin Analysis'!$L$3:$L$10110,0),MATCH(Q$5,'Bin Analysis'!$C$2:$S$2,0))," ")))))</f>
        <v xml:space="preserve"> </v>
      </c>
      <c r="R211" s="70" t="str">
        <f>IF($L211=" "," ",(IF($M211=FALSE," ",(IF($M211&gt;0,INDEX('Bin Analysis'!$C$3:$S$10110,MATCH($L211,'Bin Analysis'!$L$3:$L$10110,0),MATCH(R$5,'Bin Analysis'!$C$2:$S$2,0))," ")))))</f>
        <v xml:space="preserve"> </v>
      </c>
      <c r="S211" s="70" t="str">
        <f>IF($L211=" "," ",(IF($M211=FALSE," ",(IF($M211&gt;0,INDEX('Bin Analysis'!$C$3:$S$10110,MATCH($L211,'Bin Analysis'!$L$3:$L$10110,0),MATCH(S$5,'Bin Analysis'!$C$2:$S$2,0))," ")))))</f>
        <v xml:space="preserve"> </v>
      </c>
      <c r="T211" s="70" t="str">
        <f>Assignments!K210</f>
        <v/>
      </c>
      <c r="U211" s="70" t="str">
        <f>Assignments!L210</f>
        <v/>
      </c>
      <c r="V211" s="76" t="str">
        <f>Assignments!V210</f>
        <v/>
      </c>
    </row>
    <row r="212" spans="2:22" x14ac:dyDescent="0.25">
      <c r="B212" s="52"/>
      <c r="E212" s="7"/>
      <c r="G212" s="40" t="str">
        <f>IFERROR('Data Transformation'!M210," ")</f>
        <v xml:space="preserve"> </v>
      </c>
      <c r="L212" s="68" t="str">
        <f t="shared" si="4"/>
        <v xml:space="preserve"> </v>
      </c>
      <c r="M212" s="69" t="str">
        <f>IF(L212=" "," ",(IF($L212&gt;0,INDEX('Bin Analysis'!$C$3:$S$10110,MATCH($L212,'Bin Analysis'!$L$3:$L$10110,0),MATCH(M$5,'Bin Analysis'!$C$2:$S$2,0))," ")))</f>
        <v xml:space="preserve"> </v>
      </c>
      <c r="N212" s="70" t="str">
        <f>IF($L212=" "," ",(IF($M212=FALSE," ",(IF($M212&gt;0,INDEX('Bin Analysis'!$C$3:$S$10110,MATCH($L212,'Bin Analysis'!$L$3:$L$10110,0),MATCH(N$5,'Bin Analysis'!$C$2:$S$2,0))," ")))))</f>
        <v xml:space="preserve"> </v>
      </c>
      <c r="O212" s="70" t="str">
        <f>IF($L212=" "," ",(IF($M212=FALSE," ",(IF($M212&gt;0,INDEX('Bin Analysis'!$C$3:$S$10110,MATCH($L212,'Bin Analysis'!$L$3:$L$10110,0),MATCH(O$5,'Bin Analysis'!$C$2:$S$2,0))," ")))))</f>
        <v xml:space="preserve"> </v>
      </c>
      <c r="P212" s="70" t="str">
        <f>IF($L212=" "," ",(IF($M212=FALSE," ",(IF($M212&gt;0,INDEX('Bin Analysis'!$C$3:$S$10110,MATCH($L212,'Bin Analysis'!$L$3:$L$10110,0),MATCH(P$5,'Bin Analysis'!$C$2:$S$2,0))," ")))))</f>
        <v xml:space="preserve"> </v>
      </c>
      <c r="Q212" s="70" t="str">
        <f>IF($L212=" "," ",(IF($M212=FALSE," ",(IF($M212&gt;0,INDEX('Bin Analysis'!$C$3:$S$10110,MATCH($L212,'Bin Analysis'!$L$3:$L$10110,0),MATCH(Q$5,'Bin Analysis'!$C$2:$S$2,0))," ")))))</f>
        <v xml:space="preserve"> </v>
      </c>
      <c r="R212" s="70" t="str">
        <f>IF($L212=" "," ",(IF($M212=FALSE," ",(IF($M212&gt;0,INDEX('Bin Analysis'!$C$3:$S$10110,MATCH($L212,'Bin Analysis'!$L$3:$L$10110,0),MATCH(R$5,'Bin Analysis'!$C$2:$S$2,0))," ")))))</f>
        <v xml:space="preserve"> </v>
      </c>
      <c r="S212" s="70" t="str">
        <f>IF($L212=" "," ",(IF($M212=FALSE," ",(IF($M212&gt;0,INDEX('Bin Analysis'!$C$3:$S$10110,MATCH($L212,'Bin Analysis'!$L$3:$L$10110,0),MATCH(S$5,'Bin Analysis'!$C$2:$S$2,0))," ")))))</f>
        <v xml:space="preserve"> </v>
      </c>
      <c r="T212" s="70" t="str">
        <f>Assignments!K211</f>
        <v/>
      </c>
      <c r="U212" s="70" t="str">
        <f>Assignments!L211</f>
        <v/>
      </c>
      <c r="V212" s="76" t="str">
        <f>Assignments!V211</f>
        <v/>
      </c>
    </row>
    <row r="213" spans="2:22" x14ac:dyDescent="0.25">
      <c r="B213" s="6"/>
      <c r="E213" s="7"/>
      <c r="G213" s="40" t="str">
        <f>IFERROR('Data Transformation'!M211," ")</f>
        <v xml:space="preserve"> </v>
      </c>
      <c r="L213" s="68" t="str">
        <f t="shared" si="4"/>
        <v xml:space="preserve"> </v>
      </c>
      <c r="M213" s="69" t="str">
        <f>IF(L213=" "," ",(IF($L213&gt;0,INDEX('Bin Analysis'!$C$3:$S$10110,MATCH($L213,'Bin Analysis'!$L$3:$L$10110,0),MATCH(M$5,'Bin Analysis'!$C$2:$S$2,0))," ")))</f>
        <v xml:space="preserve"> </v>
      </c>
      <c r="N213" s="70" t="str">
        <f>IF($L213=" "," ",(IF($M213=FALSE," ",(IF($M213&gt;0,INDEX('Bin Analysis'!$C$3:$S$10110,MATCH($L213,'Bin Analysis'!$L$3:$L$10110,0),MATCH(N$5,'Bin Analysis'!$C$2:$S$2,0))," ")))))</f>
        <v xml:space="preserve"> </v>
      </c>
      <c r="O213" s="70" t="str">
        <f>IF($L213=" "," ",(IF($M213=FALSE," ",(IF($M213&gt;0,INDEX('Bin Analysis'!$C$3:$S$10110,MATCH($L213,'Bin Analysis'!$L$3:$L$10110,0),MATCH(O$5,'Bin Analysis'!$C$2:$S$2,0))," ")))))</f>
        <v xml:space="preserve"> </v>
      </c>
      <c r="P213" s="70" t="str">
        <f>IF($L213=" "," ",(IF($M213=FALSE," ",(IF($M213&gt;0,INDEX('Bin Analysis'!$C$3:$S$10110,MATCH($L213,'Bin Analysis'!$L$3:$L$10110,0),MATCH(P$5,'Bin Analysis'!$C$2:$S$2,0))," ")))))</f>
        <v xml:space="preserve"> </v>
      </c>
      <c r="Q213" s="70" t="str">
        <f>IF($L213=" "," ",(IF($M213=FALSE," ",(IF($M213&gt;0,INDEX('Bin Analysis'!$C$3:$S$10110,MATCH($L213,'Bin Analysis'!$L$3:$L$10110,0),MATCH(Q$5,'Bin Analysis'!$C$2:$S$2,0))," ")))))</f>
        <v xml:space="preserve"> </v>
      </c>
      <c r="R213" s="70" t="str">
        <f>IF($L213=" "," ",(IF($M213=FALSE," ",(IF($M213&gt;0,INDEX('Bin Analysis'!$C$3:$S$10110,MATCH($L213,'Bin Analysis'!$L$3:$L$10110,0),MATCH(R$5,'Bin Analysis'!$C$2:$S$2,0))," ")))))</f>
        <v xml:space="preserve"> </v>
      </c>
      <c r="S213" s="70" t="str">
        <f>IF($L213=" "," ",(IF($M213=FALSE," ",(IF($M213&gt;0,INDEX('Bin Analysis'!$C$3:$S$10110,MATCH($L213,'Bin Analysis'!$L$3:$L$10110,0),MATCH(S$5,'Bin Analysis'!$C$2:$S$2,0))," ")))))</f>
        <v xml:space="preserve"> </v>
      </c>
      <c r="T213" s="70" t="str">
        <f>Assignments!K212</f>
        <v/>
      </c>
      <c r="U213" s="70" t="str">
        <f>Assignments!L212</f>
        <v/>
      </c>
      <c r="V213" s="76" t="str">
        <f>Assignments!V212</f>
        <v/>
      </c>
    </row>
    <row r="214" spans="2:22" x14ac:dyDescent="0.25">
      <c r="B214" s="6"/>
      <c r="E214" s="7"/>
      <c r="G214" s="40" t="str">
        <f>IFERROR('Data Transformation'!M212," ")</f>
        <v xml:space="preserve"> </v>
      </c>
      <c r="L214" s="68" t="str">
        <f t="shared" si="4"/>
        <v xml:space="preserve"> </v>
      </c>
      <c r="M214" s="69" t="str">
        <f>IF(L214=" "," ",(IF($L214&gt;0,INDEX('Bin Analysis'!$C$3:$S$10110,MATCH($L214,'Bin Analysis'!$L$3:$L$10110,0),MATCH(M$5,'Bin Analysis'!$C$2:$S$2,0))," ")))</f>
        <v xml:space="preserve"> </v>
      </c>
      <c r="N214" s="70" t="str">
        <f>IF($L214=" "," ",(IF($M214=FALSE," ",(IF($M214&gt;0,INDEX('Bin Analysis'!$C$3:$S$10110,MATCH($L214,'Bin Analysis'!$L$3:$L$10110,0),MATCH(N$5,'Bin Analysis'!$C$2:$S$2,0))," ")))))</f>
        <v xml:space="preserve"> </v>
      </c>
      <c r="O214" s="70" t="str">
        <f>IF($L214=" "," ",(IF($M214=FALSE," ",(IF($M214&gt;0,INDEX('Bin Analysis'!$C$3:$S$10110,MATCH($L214,'Bin Analysis'!$L$3:$L$10110,0),MATCH(O$5,'Bin Analysis'!$C$2:$S$2,0))," ")))))</f>
        <v xml:space="preserve"> </v>
      </c>
      <c r="P214" s="70" t="str">
        <f>IF($L214=" "," ",(IF($M214=FALSE," ",(IF($M214&gt;0,INDEX('Bin Analysis'!$C$3:$S$10110,MATCH($L214,'Bin Analysis'!$L$3:$L$10110,0),MATCH(P$5,'Bin Analysis'!$C$2:$S$2,0))," ")))))</f>
        <v xml:space="preserve"> </v>
      </c>
      <c r="Q214" s="70" t="str">
        <f>IF($L214=" "," ",(IF($M214=FALSE," ",(IF($M214&gt;0,INDEX('Bin Analysis'!$C$3:$S$10110,MATCH($L214,'Bin Analysis'!$L$3:$L$10110,0),MATCH(Q$5,'Bin Analysis'!$C$2:$S$2,0))," ")))))</f>
        <v xml:space="preserve"> </v>
      </c>
      <c r="R214" s="70" t="str">
        <f>IF($L214=" "," ",(IF($M214=FALSE," ",(IF($M214&gt;0,INDEX('Bin Analysis'!$C$3:$S$10110,MATCH($L214,'Bin Analysis'!$L$3:$L$10110,0),MATCH(R$5,'Bin Analysis'!$C$2:$S$2,0))," ")))))</f>
        <v xml:space="preserve"> </v>
      </c>
      <c r="S214" s="70" t="str">
        <f>IF($L214=" "," ",(IF($M214=FALSE," ",(IF($M214&gt;0,INDEX('Bin Analysis'!$C$3:$S$10110,MATCH($L214,'Bin Analysis'!$L$3:$L$10110,0),MATCH(S$5,'Bin Analysis'!$C$2:$S$2,0))," ")))))</f>
        <v xml:space="preserve"> </v>
      </c>
      <c r="T214" s="70" t="str">
        <f>Assignments!K213</f>
        <v/>
      </c>
      <c r="U214" s="70" t="str">
        <f>Assignments!L213</f>
        <v/>
      </c>
      <c r="V214" s="76" t="str">
        <f>Assignments!V213</f>
        <v/>
      </c>
    </row>
    <row r="215" spans="2:22" x14ac:dyDescent="0.25">
      <c r="B215" s="6"/>
      <c r="E215" s="7"/>
      <c r="G215" s="40" t="str">
        <f>IFERROR('Data Transformation'!M213," ")</f>
        <v xml:space="preserve"> </v>
      </c>
      <c r="L215" s="68" t="str">
        <f t="shared" si="4"/>
        <v xml:space="preserve"> </v>
      </c>
      <c r="M215" s="69" t="str">
        <f>IF(L215=" "," ",(IF($L215&gt;0,INDEX('Bin Analysis'!$C$3:$S$10110,MATCH($L215,'Bin Analysis'!$L$3:$L$10110,0),MATCH(M$5,'Bin Analysis'!$C$2:$S$2,0))," ")))</f>
        <v xml:space="preserve"> </v>
      </c>
      <c r="N215" s="70" t="str">
        <f>IF($L215=" "," ",(IF($M215=FALSE," ",(IF($M215&gt;0,INDEX('Bin Analysis'!$C$3:$S$10110,MATCH($L215,'Bin Analysis'!$L$3:$L$10110,0),MATCH(N$5,'Bin Analysis'!$C$2:$S$2,0))," ")))))</f>
        <v xml:space="preserve"> </v>
      </c>
      <c r="O215" s="70" t="str">
        <f>IF($L215=" "," ",(IF($M215=FALSE," ",(IF($M215&gt;0,INDEX('Bin Analysis'!$C$3:$S$10110,MATCH($L215,'Bin Analysis'!$L$3:$L$10110,0),MATCH(O$5,'Bin Analysis'!$C$2:$S$2,0))," ")))))</f>
        <v xml:space="preserve"> </v>
      </c>
      <c r="P215" s="70" t="str">
        <f>IF($L215=" "," ",(IF($M215=FALSE," ",(IF($M215&gt;0,INDEX('Bin Analysis'!$C$3:$S$10110,MATCH($L215,'Bin Analysis'!$L$3:$L$10110,0),MATCH(P$5,'Bin Analysis'!$C$2:$S$2,0))," ")))))</f>
        <v xml:space="preserve"> </v>
      </c>
      <c r="Q215" s="70" t="str">
        <f>IF($L215=" "," ",(IF($M215=FALSE," ",(IF($M215&gt;0,INDEX('Bin Analysis'!$C$3:$S$10110,MATCH($L215,'Bin Analysis'!$L$3:$L$10110,0),MATCH(Q$5,'Bin Analysis'!$C$2:$S$2,0))," ")))))</f>
        <v xml:space="preserve"> </v>
      </c>
      <c r="R215" s="70" t="str">
        <f>IF($L215=" "," ",(IF($M215=FALSE," ",(IF($M215&gt;0,INDEX('Bin Analysis'!$C$3:$S$10110,MATCH($L215,'Bin Analysis'!$L$3:$L$10110,0),MATCH(R$5,'Bin Analysis'!$C$2:$S$2,0))," ")))))</f>
        <v xml:space="preserve"> </v>
      </c>
      <c r="S215" s="70" t="str">
        <f>IF($L215=" "," ",(IF($M215=FALSE," ",(IF($M215&gt;0,INDEX('Bin Analysis'!$C$3:$S$10110,MATCH($L215,'Bin Analysis'!$L$3:$L$10110,0),MATCH(S$5,'Bin Analysis'!$C$2:$S$2,0))," ")))))</f>
        <v xml:space="preserve"> </v>
      </c>
      <c r="T215" s="70" t="str">
        <f>Assignments!K214</f>
        <v/>
      </c>
      <c r="U215" s="70" t="str">
        <f>Assignments!L214</f>
        <v/>
      </c>
      <c r="V215" s="76" t="str">
        <f>Assignments!V214</f>
        <v/>
      </c>
    </row>
    <row r="216" spans="2:22" x14ac:dyDescent="0.25">
      <c r="B216" s="6"/>
      <c r="E216" s="7"/>
      <c r="G216" s="40" t="str">
        <f>IFERROR('Data Transformation'!M214," ")</f>
        <v xml:space="preserve"> </v>
      </c>
      <c r="L216" s="68" t="str">
        <f t="shared" si="4"/>
        <v xml:space="preserve"> </v>
      </c>
      <c r="M216" s="69" t="str">
        <f>IF(L216=" "," ",(IF($L216&gt;0,INDEX('Bin Analysis'!$C$3:$S$10110,MATCH($L216,'Bin Analysis'!$L$3:$L$10110,0),MATCH(M$5,'Bin Analysis'!$C$2:$S$2,0))," ")))</f>
        <v xml:space="preserve"> </v>
      </c>
      <c r="N216" s="70" t="str">
        <f>IF($L216=" "," ",(IF($M216=FALSE," ",(IF($M216&gt;0,INDEX('Bin Analysis'!$C$3:$S$10110,MATCH($L216,'Bin Analysis'!$L$3:$L$10110,0),MATCH(N$5,'Bin Analysis'!$C$2:$S$2,0))," ")))))</f>
        <v xml:space="preserve"> </v>
      </c>
      <c r="O216" s="70" t="str">
        <f>IF($L216=" "," ",(IF($M216=FALSE," ",(IF($M216&gt;0,INDEX('Bin Analysis'!$C$3:$S$10110,MATCH($L216,'Bin Analysis'!$L$3:$L$10110,0),MATCH(O$5,'Bin Analysis'!$C$2:$S$2,0))," ")))))</f>
        <v xml:space="preserve"> </v>
      </c>
      <c r="P216" s="70" t="str">
        <f>IF($L216=" "," ",(IF($M216=FALSE," ",(IF($M216&gt;0,INDEX('Bin Analysis'!$C$3:$S$10110,MATCH($L216,'Bin Analysis'!$L$3:$L$10110,0),MATCH(P$5,'Bin Analysis'!$C$2:$S$2,0))," ")))))</f>
        <v xml:space="preserve"> </v>
      </c>
      <c r="Q216" s="70" t="str">
        <f>IF($L216=" "," ",(IF($M216=FALSE," ",(IF($M216&gt;0,INDEX('Bin Analysis'!$C$3:$S$10110,MATCH($L216,'Bin Analysis'!$L$3:$L$10110,0),MATCH(Q$5,'Bin Analysis'!$C$2:$S$2,0))," ")))))</f>
        <v xml:space="preserve"> </v>
      </c>
      <c r="R216" s="70" t="str">
        <f>IF($L216=" "," ",(IF($M216=FALSE," ",(IF($M216&gt;0,INDEX('Bin Analysis'!$C$3:$S$10110,MATCH($L216,'Bin Analysis'!$L$3:$L$10110,0),MATCH(R$5,'Bin Analysis'!$C$2:$S$2,0))," ")))))</f>
        <v xml:space="preserve"> </v>
      </c>
      <c r="S216" s="70" t="str">
        <f>IF($L216=" "," ",(IF($M216=FALSE," ",(IF($M216&gt;0,INDEX('Bin Analysis'!$C$3:$S$10110,MATCH($L216,'Bin Analysis'!$L$3:$L$10110,0),MATCH(S$5,'Bin Analysis'!$C$2:$S$2,0))," ")))))</f>
        <v xml:space="preserve"> </v>
      </c>
      <c r="T216" s="70" t="str">
        <f>Assignments!K215</f>
        <v/>
      </c>
      <c r="U216" s="70" t="str">
        <f>Assignments!L215</f>
        <v/>
      </c>
      <c r="V216" s="76" t="str">
        <f>Assignments!V215</f>
        <v/>
      </c>
    </row>
    <row r="217" spans="2:22" x14ac:dyDescent="0.25">
      <c r="B217" s="6"/>
      <c r="E217" s="7"/>
      <c r="G217" s="40" t="str">
        <f>IFERROR('Data Transformation'!M215," ")</f>
        <v xml:space="preserve"> </v>
      </c>
      <c r="L217" s="68" t="str">
        <f t="shared" si="4"/>
        <v xml:space="preserve"> </v>
      </c>
      <c r="M217" s="69" t="str">
        <f>IF(L217=" "," ",(IF($L217&gt;0,INDEX('Bin Analysis'!$C$3:$S$10110,MATCH($L217,'Bin Analysis'!$L$3:$L$10110,0),MATCH(M$5,'Bin Analysis'!$C$2:$S$2,0))," ")))</f>
        <v xml:space="preserve"> </v>
      </c>
      <c r="N217" s="70" t="str">
        <f>IF($L217=" "," ",(IF($M217=FALSE," ",(IF($M217&gt;0,INDEX('Bin Analysis'!$C$3:$S$10110,MATCH($L217,'Bin Analysis'!$L$3:$L$10110,0),MATCH(N$5,'Bin Analysis'!$C$2:$S$2,0))," ")))))</f>
        <v xml:space="preserve"> </v>
      </c>
      <c r="O217" s="70" t="str">
        <f>IF($L217=" "," ",(IF($M217=FALSE," ",(IF($M217&gt;0,INDEX('Bin Analysis'!$C$3:$S$10110,MATCH($L217,'Bin Analysis'!$L$3:$L$10110,0),MATCH(O$5,'Bin Analysis'!$C$2:$S$2,0))," ")))))</f>
        <v xml:space="preserve"> </v>
      </c>
      <c r="P217" s="70" t="str">
        <f>IF($L217=" "," ",(IF($M217=FALSE," ",(IF($M217&gt;0,INDEX('Bin Analysis'!$C$3:$S$10110,MATCH($L217,'Bin Analysis'!$L$3:$L$10110,0),MATCH(P$5,'Bin Analysis'!$C$2:$S$2,0))," ")))))</f>
        <v xml:space="preserve"> </v>
      </c>
      <c r="Q217" s="70" t="str">
        <f>IF($L217=" "," ",(IF($M217=FALSE," ",(IF($M217&gt;0,INDEX('Bin Analysis'!$C$3:$S$10110,MATCH($L217,'Bin Analysis'!$L$3:$L$10110,0),MATCH(Q$5,'Bin Analysis'!$C$2:$S$2,0))," ")))))</f>
        <v xml:space="preserve"> </v>
      </c>
      <c r="R217" s="70" t="str">
        <f>IF($L217=" "," ",(IF($M217=FALSE," ",(IF($M217&gt;0,INDEX('Bin Analysis'!$C$3:$S$10110,MATCH($L217,'Bin Analysis'!$L$3:$L$10110,0),MATCH(R$5,'Bin Analysis'!$C$2:$S$2,0))," ")))))</f>
        <v xml:space="preserve"> </v>
      </c>
      <c r="S217" s="70" t="str">
        <f>IF($L217=" "," ",(IF($M217=FALSE," ",(IF($M217&gt;0,INDEX('Bin Analysis'!$C$3:$S$10110,MATCH($L217,'Bin Analysis'!$L$3:$L$10110,0),MATCH(S$5,'Bin Analysis'!$C$2:$S$2,0))," ")))))</f>
        <v xml:space="preserve"> </v>
      </c>
      <c r="T217" s="70" t="str">
        <f>Assignments!K216</f>
        <v/>
      </c>
      <c r="U217" s="70" t="str">
        <f>Assignments!L216</f>
        <v/>
      </c>
      <c r="V217" s="76" t="str">
        <f>Assignments!V216</f>
        <v/>
      </c>
    </row>
    <row r="218" spans="2:22" x14ac:dyDescent="0.25">
      <c r="B218" s="6"/>
      <c r="E218" s="7"/>
      <c r="G218" s="40" t="str">
        <f>IFERROR('Data Transformation'!M216," ")</f>
        <v xml:space="preserve"> </v>
      </c>
      <c r="L218" s="68" t="str">
        <f t="shared" si="4"/>
        <v xml:space="preserve"> </v>
      </c>
      <c r="M218" s="69" t="str">
        <f>IF(L218=" "," ",(IF($L218&gt;0,INDEX('Bin Analysis'!$C$3:$S$10110,MATCH($L218,'Bin Analysis'!$L$3:$L$10110,0),MATCH(M$5,'Bin Analysis'!$C$2:$S$2,0))," ")))</f>
        <v xml:space="preserve"> </v>
      </c>
      <c r="N218" s="70" t="str">
        <f>IF($L218=" "," ",(IF($M218=FALSE," ",(IF($M218&gt;0,INDEX('Bin Analysis'!$C$3:$S$10110,MATCH($L218,'Bin Analysis'!$L$3:$L$10110,0),MATCH(N$5,'Bin Analysis'!$C$2:$S$2,0))," ")))))</f>
        <v xml:space="preserve"> </v>
      </c>
      <c r="O218" s="70" t="str">
        <f>IF($L218=" "," ",(IF($M218=FALSE," ",(IF($M218&gt;0,INDEX('Bin Analysis'!$C$3:$S$10110,MATCH($L218,'Bin Analysis'!$L$3:$L$10110,0),MATCH(O$5,'Bin Analysis'!$C$2:$S$2,0))," ")))))</f>
        <v xml:space="preserve"> </v>
      </c>
      <c r="P218" s="70" t="str">
        <f>IF($L218=" "," ",(IF($M218=FALSE," ",(IF($M218&gt;0,INDEX('Bin Analysis'!$C$3:$S$10110,MATCH($L218,'Bin Analysis'!$L$3:$L$10110,0),MATCH(P$5,'Bin Analysis'!$C$2:$S$2,0))," ")))))</f>
        <v xml:space="preserve"> </v>
      </c>
      <c r="Q218" s="70" t="str">
        <f>IF($L218=" "," ",(IF($M218=FALSE," ",(IF($M218&gt;0,INDEX('Bin Analysis'!$C$3:$S$10110,MATCH($L218,'Bin Analysis'!$L$3:$L$10110,0),MATCH(Q$5,'Bin Analysis'!$C$2:$S$2,0))," ")))))</f>
        <v xml:space="preserve"> </v>
      </c>
      <c r="R218" s="70" t="str">
        <f>IF($L218=" "," ",(IF($M218=FALSE," ",(IF($M218&gt;0,INDEX('Bin Analysis'!$C$3:$S$10110,MATCH($L218,'Bin Analysis'!$L$3:$L$10110,0),MATCH(R$5,'Bin Analysis'!$C$2:$S$2,0))," ")))))</f>
        <v xml:space="preserve"> </v>
      </c>
      <c r="S218" s="70" t="str">
        <f>IF($L218=" "," ",(IF($M218=FALSE," ",(IF($M218&gt;0,INDEX('Bin Analysis'!$C$3:$S$10110,MATCH($L218,'Bin Analysis'!$L$3:$L$10110,0),MATCH(S$5,'Bin Analysis'!$C$2:$S$2,0))," ")))))</f>
        <v xml:space="preserve"> </v>
      </c>
      <c r="T218" s="70" t="str">
        <f>Assignments!K217</f>
        <v/>
      </c>
      <c r="U218" s="70" t="str">
        <f>Assignments!L217</f>
        <v/>
      </c>
      <c r="V218" s="76" t="str">
        <f>Assignments!V217</f>
        <v/>
      </c>
    </row>
    <row r="219" spans="2:22" x14ac:dyDescent="0.25">
      <c r="B219" s="6"/>
      <c r="E219" s="7"/>
      <c r="G219" s="40" t="str">
        <f>IFERROR('Data Transformation'!M217," ")</f>
        <v xml:space="preserve"> </v>
      </c>
      <c r="L219" s="68" t="str">
        <f t="shared" si="4"/>
        <v xml:space="preserve"> </v>
      </c>
      <c r="M219" s="69" t="str">
        <f>IF(L219=" "," ",(IF($L219&gt;0,INDEX('Bin Analysis'!$C$3:$S$10110,MATCH($L219,'Bin Analysis'!$L$3:$L$10110,0),MATCH(M$5,'Bin Analysis'!$C$2:$S$2,0))," ")))</f>
        <v xml:space="preserve"> </v>
      </c>
      <c r="N219" s="70" t="str">
        <f>IF($L219=" "," ",(IF($M219=FALSE," ",(IF($M219&gt;0,INDEX('Bin Analysis'!$C$3:$S$10110,MATCH($L219,'Bin Analysis'!$L$3:$L$10110,0),MATCH(N$5,'Bin Analysis'!$C$2:$S$2,0))," ")))))</f>
        <v xml:space="preserve"> </v>
      </c>
      <c r="O219" s="70" t="str">
        <f>IF($L219=" "," ",(IF($M219=FALSE," ",(IF($M219&gt;0,INDEX('Bin Analysis'!$C$3:$S$10110,MATCH($L219,'Bin Analysis'!$L$3:$L$10110,0),MATCH(O$5,'Bin Analysis'!$C$2:$S$2,0))," ")))))</f>
        <v xml:space="preserve"> </v>
      </c>
      <c r="P219" s="70" t="str">
        <f>IF($L219=" "," ",(IF($M219=FALSE," ",(IF($M219&gt;0,INDEX('Bin Analysis'!$C$3:$S$10110,MATCH($L219,'Bin Analysis'!$L$3:$L$10110,0),MATCH(P$5,'Bin Analysis'!$C$2:$S$2,0))," ")))))</f>
        <v xml:space="preserve"> </v>
      </c>
      <c r="Q219" s="70" t="str">
        <f>IF($L219=" "," ",(IF($M219=FALSE," ",(IF($M219&gt;0,INDEX('Bin Analysis'!$C$3:$S$10110,MATCH($L219,'Bin Analysis'!$L$3:$L$10110,0),MATCH(Q$5,'Bin Analysis'!$C$2:$S$2,0))," ")))))</f>
        <v xml:space="preserve"> </v>
      </c>
      <c r="R219" s="70" t="str">
        <f>IF($L219=" "," ",(IF($M219=FALSE," ",(IF($M219&gt;0,INDEX('Bin Analysis'!$C$3:$S$10110,MATCH($L219,'Bin Analysis'!$L$3:$L$10110,0),MATCH(R$5,'Bin Analysis'!$C$2:$S$2,0))," ")))))</f>
        <v xml:space="preserve"> </v>
      </c>
      <c r="S219" s="70" t="str">
        <f>IF($L219=" "," ",(IF($M219=FALSE," ",(IF($M219&gt;0,INDEX('Bin Analysis'!$C$3:$S$10110,MATCH($L219,'Bin Analysis'!$L$3:$L$10110,0),MATCH(S$5,'Bin Analysis'!$C$2:$S$2,0))," ")))))</f>
        <v xml:space="preserve"> </v>
      </c>
      <c r="T219" s="70" t="str">
        <f>Assignments!K218</f>
        <v/>
      </c>
      <c r="U219" s="70" t="str">
        <f>Assignments!L218</f>
        <v/>
      </c>
      <c r="V219" s="76" t="str">
        <f>Assignments!V218</f>
        <v/>
      </c>
    </row>
    <row r="220" spans="2:22" x14ac:dyDescent="0.25">
      <c r="B220" s="6"/>
      <c r="E220" s="7"/>
      <c r="G220" s="40" t="str">
        <f>IFERROR('Data Transformation'!M218," ")</f>
        <v xml:space="preserve"> </v>
      </c>
      <c r="L220" s="68" t="str">
        <f t="shared" si="4"/>
        <v xml:space="preserve"> </v>
      </c>
      <c r="M220" s="69" t="str">
        <f>IF(L220=" "," ",(IF($L220&gt;0,INDEX('Bin Analysis'!$C$3:$S$10110,MATCH($L220,'Bin Analysis'!$L$3:$L$10110,0),MATCH(M$5,'Bin Analysis'!$C$2:$S$2,0))," ")))</f>
        <v xml:space="preserve"> </v>
      </c>
      <c r="N220" s="70" t="str">
        <f>IF($L220=" "," ",(IF($M220=FALSE," ",(IF($M220&gt;0,INDEX('Bin Analysis'!$C$3:$S$10110,MATCH($L220,'Bin Analysis'!$L$3:$L$10110,0),MATCH(N$5,'Bin Analysis'!$C$2:$S$2,0))," ")))))</f>
        <v xml:space="preserve"> </v>
      </c>
      <c r="O220" s="70" t="str">
        <f>IF($L220=" "," ",(IF($M220=FALSE," ",(IF($M220&gt;0,INDEX('Bin Analysis'!$C$3:$S$10110,MATCH($L220,'Bin Analysis'!$L$3:$L$10110,0),MATCH(O$5,'Bin Analysis'!$C$2:$S$2,0))," ")))))</f>
        <v xml:space="preserve"> </v>
      </c>
      <c r="P220" s="70" t="str">
        <f>IF($L220=" "," ",(IF($M220=FALSE," ",(IF($M220&gt;0,INDEX('Bin Analysis'!$C$3:$S$10110,MATCH($L220,'Bin Analysis'!$L$3:$L$10110,0),MATCH(P$5,'Bin Analysis'!$C$2:$S$2,0))," ")))))</f>
        <v xml:space="preserve"> </v>
      </c>
      <c r="Q220" s="70" t="str">
        <f>IF($L220=" "," ",(IF($M220=FALSE," ",(IF($M220&gt;0,INDEX('Bin Analysis'!$C$3:$S$10110,MATCH($L220,'Bin Analysis'!$L$3:$L$10110,0),MATCH(Q$5,'Bin Analysis'!$C$2:$S$2,0))," ")))))</f>
        <v xml:space="preserve"> </v>
      </c>
      <c r="R220" s="70" t="str">
        <f>IF($L220=" "," ",(IF($M220=FALSE," ",(IF($M220&gt;0,INDEX('Bin Analysis'!$C$3:$S$10110,MATCH($L220,'Bin Analysis'!$L$3:$L$10110,0),MATCH(R$5,'Bin Analysis'!$C$2:$S$2,0))," ")))))</f>
        <v xml:space="preserve"> </v>
      </c>
      <c r="S220" s="70" t="str">
        <f>IF($L220=" "," ",(IF($M220=FALSE," ",(IF($M220&gt;0,INDEX('Bin Analysis'!$C$3:$S$10110,MATCH($L220,'Bin Analysis'!$L$3:$L$10110,0),MATCH(S$5,'Bin Analysis'!$C$2:$S$2,0))," ")))))</f>
        <v xml:space="preserve"> </v>
      </c>
      <c r="T220" s="70" t="str">
        <f>Assignments!K219</f>
        <v/>
      </c>
      <c r="U220" s="70" t="str">
        <f>Assignments!L219</f>
        <v/>
      </c>
      <c r="V220" s="76" t="str">
        <f>Assignments!V219</f>
        <v/>
      </c>
    </row>
    <row r="221" spans="2:22" x14ac:dyDescent="0.25">
      <c r="B221" s="6"/>
      <c r="E221" s="7"/>
      <c r="G221" s="40" t="str">
        <f>IFERROR('Data Transformation'!M219," ")</f>
        <v xml:space="preserve"> </v>
      </c>
      <c r="L221" s="68" t="str">
        <f t="shared" si="4"/>
        <v xml:space="preserve"> </v>
      </c>
      <c r="M221" s="69" t="str">
        <f>IF(L221=" "," ",(IF($L221&gt;0,INDEX('Bin Analysis'!$C$3:$S$10110,MATCH($L221,'Bin Analysis'!$L$3:$L$10110,0),MATCH(M$5,'Bin Analysis'!$C$2:$S$2,0))," ")))</f>
        <v xml:space="preserve"> </v>
      </c>
      <c r="N221" s="70" t="str">
        <f>IF($L221=" "," ",(IF($M221=FALSE," ",(IF($M221&gt;0,INDEX('Bin Analysis'!$C$3:$S$10110,MATCH($L221,'Bin Analysis'!$L$3:$L$10110,0),MATCH(N$5,'Bin Analysis'!$C$2:$S$2,0))," ")))))</f>
        <v xml:space="preserve"> </v>
      </c>
      <c r="O221" s="70" t="str">
        <f>IF($L221=" "," ",(IF($M221=FALSE," ",(IF($M221&gt;0,INDEX('Bin Analysis'!$C$3:$S$10110,MATCH($L221,'Bin Analysis'!$L$3:$L$10110,0),MATCH(O$5,'Bin Analysis'!$C$2:$S$2,0))," ")))))</f>
        <v xml:space="preserve"> </v>
      </c>
      <c r="P221" s="70" t="str">
        <f>IF($L221=" "," ",(IF($M221=FALSE," ",(IF($M221&gt;0,INDEX('Bin Analysis'!$C$3:$S$10110,MATCH($L221,'Bin Analysis'!$L$3:$L$10110,0),MATCH(P$5,'Bin Analysis'!$C$2:$S$2,0))," ")))))</f>
        <v xml:space="preserve"> </v>
      </c>
      <c r="Q221" s="70" t="str">
        <f>IF($L221=" "," ",(IF($M221=FALSE," ",(IF($M221&gt;0,INDEX('Bin Analysis'!$C$3:$S$10110,MATCH($L221,'Bin Analysis'!$L$3:$L$10110,0),MATCH(Q$5,'Bin Analysis'!$C$2:$S$2,0))," ")))))</f>
        <v xml:space="preserve"> </v>
      </c>
      <c r="R221" s="70" t="str">
        <f>IF($L221=" "," ",(IF($M221=FALSE," ",(IF($M221&gt;0,INDEX('Bin Analysis'!$C$3:$S$10110,MATCH($L221,'Bin Analysis'!$L$3:$L$10110,0),MATCH(R$5,'Bin Analysis'!$C$2:$S$2,0))," ")))))</f>
        <v xml:space="preserve"> </v>
      </c>
      <c r="S221" s="70" t="str">
        <f>IF($L221=" "," ",(IF($M221=FALSE," ",(IF($M221&gt;0,INDEX('Bin Analysis'!$C$3:$S$10110,MATCH($L221,'Bin Analysis'!$L$3:$L$10110,0),MATCH(S$5,'Bin Analysis'!$C$2:$S$2,0))," ")))))</f>
        <v xml:space="preserve"> </v>
      </c>
      <c r="T221" s="70" t="str">
        <f>Assignments!K220</f>
        <v/>
      </c>
      <c r="U221" s="70" t="str">
        <f>Assignments!L220</f>
        <v/>
      </c>
      <c r="V221" s="76" t="str">
        <f>Assignments!V220</f>
        <v/>
      </c>
    </row>
    <row r="222" spans="2:22" x14ac:dyDescent="0.25">
      <c r="B222" s="6"/>
      <c r="E222" s="7"/>
      <c r="G222" s="40" t="str">
        <f>IFERROR('Data Transformation'!M220," ")</f>
        <v xml:space="preserve"> </v>
      </c>
      <c r="L222" s="68" t="str">
        <f t="shared" si="4"/>
        <v xml:space="preserve"> </v>
      </c>
      <c r="M222" s="69" t="str">
        <f>IF(L222=" "," ",(IF($L222&gt;0,INDEX('Bin Analysis'!$C$3:$S$10110,MATCH($L222,'Bin Analysis'!$L$3:$L$10110,0),MATCH(M$5,'Bin Analysis'!$C$2:$S$2,0))," ")))</f>
        <v xml:space="preserve"> </v>
      </c>
      <c r="N222" s="70" t="str">
        <f>IF($L222=" "," ",(IF($M222=FALSE," ",(IF($M222&gt;0,INDEX('Bin Analysis'!$C$3:$S$10110,MATCH($L222,'Bin Analysis'!$L$3:$L$10110,0),MATCH(N$5,'Bin Analysis'!$C$2:$S$2,0))," ")))))</f>
        <v xml:space="preserve"> </v>
      </c>
      <c r="O222" s="70" t="str">
        <f>IF($L222=" "," ",(IF($M222=FALSE," ",(IF($M222&gt;0,INDEX('Bin Analysis'!$C$3:$S$10110,MATCH($L222,'Bin Analysis'!$L$3:$L$10110,0),MATCH(O$5,'Bin Analysis'!$C$2:$S$2,0))," ")))))</f>
        <v xml:space="preserve"> </v>
      </c>
      <c r="P222" s="70" t="str">
        <f>IF($L222=" "," ",(IF($M222=FALSE," ",(IF($M222&gt;0,INDEX('Bin Analysis'!$C$3:$S$10110,MATCH($L222,'Bin Analysis'!$L$3:$L$10110,0),MATCH(P$5,'Bin Analysis'!$C$2:$S$2,0))," ")))))</f>
        <v xml:space="preserve"> </v>
      </c>
      <c r="Q222" s="70" t="str">
        <f>IF($L222=" "," ",(IF($M222=FALSE," ",(IF($M222&gt;0,INDEX('Bin Analysis'!$C$3:$S$10110,MATCH($L222,'Bin Analysis'!$L$3:$L$10110,0),MATCH(Q$5,'Bin Analysis'!$C$2:$S$2,0))," ")))))</f>
        <v xml:space="preserve"> </v>
      </c>
      <c r="R222" s="70" t="str">
        <f>IF($L222=" "," ",(IF($M222=FALSE," ",(IF($M222&gt;0,INDEX('Bin Analysis'!$C$3:$S$10110,MATCH($L222,'Bin Analysis'!$L$3:$L$10110,0),MATCH(R$5,'Bin Analysis'!$C$2:$S$2,0))," ")))))</f>
        <v xml:space="preserve"> </v>
      </c>
      <c r="S222" s="70" t="str">
        <f>IF($L222=" "," ",(IF($M222=FALSE," ",(IF($M222&gt;0,INDEX('Bin Analysis'!$C$3:$S$10110,MATCH($L222,'Bin Analysis'!$L$3:$L$10110,0),MATCH(S$5,'Bin Analysis'!$C$2:$S$2,0))," ")))))</f>
        <v xml:space="preserve"> </v>
      </c>
      <c r="T222" s="70" t="str">
        <f>Assignments!K221</f>
        <v/>
      </c>
      <c r="U222" s="70" t="str">
        <f>Assignments!L221</f>
        <v/>
      </c>
      <c r="V222" s="76" t="str">
        <f>Assignments!V221</f>
        <v/>
      </c>
    </row>
    <row r="223" spans="2:22" x14ac:dyDescent="0.25">
      <c r="B223" s="6"/>
      <c r="E223" s="7"/>
      <c r="G223" s="40" t="str">
        <f>IFERROR('Data Transformation'!M221," ")</f>
        <v xml:space="preserve"> </v>
      </c>
      <c r="L223" s="68" t="str">
        <f t="shared" si="4"/>
        <v xml:space="preserve"> </v>
      </c>
      <c r="M223" s="69" t="str">
        <f>IF(L223=" "," ",(IF($L223&gt;0,INDEX('Bin Analysis'!$C$3:$S$10110,MATCH($L223,'Bin Analysis'!$L$3:$L$10110,0),MATCH(M$5,'Bin Analysis'!$C$2:$S$2,0))," ")))</f>
        <v xml:space="preserve"> </v>
      </c>
      <c r="N223" s="70" t="str">
        <f>IF($L223=" "," ",(IF($M223=FALSE," ",(IF($M223&gt;0,INDEX('Bin Analysis'!$C$3:$S$10110,MATCH($L223,'Bin Analysis'!$L$3:$L$10110,0),MATCH(N$5,'Bin Analysis'!$C$2:$S$2,0))," ")))))</f>
        <v xml:space="preserve"> </v>
      </c>
      <c r="O223" s="70" t="str">
        <f>IF($L223=" "," ",(IF($M223=FALSE," ",(IF($M223&gt;0,INDEX('Bin Analysis'!$C$3:$S$10110,MATCH($L223,'Bin Analysis'!$L$3:$L$10110,0),MATCH(O$5,'Bin Analysis'!$C$2:$S$2,0))," ")))))</f>
        <v xml:space="preserve"> </v>
      </c>
      <c r="P223" s="70" t="str">
        <f>IF($L223=" "," ",(IF($M223=FALSE," ",(IF($M223&gt;0,INDEX('Bin Analysis'!$C$3:$S$10110,MATCH($L223,'Bin Analysis'!$L$3:$L$10110,0),MATCH(P$5,'Bin Analysis'!$C$2:$S$2,0))," ")))))</f>
        <v xml:space="preserve"> </v>
      </c>
      <c r="Q223" s="70" t="str">
        <f>IF($L223=" "," ",(IF($M223=FALSE," ",(IF($M223&gt;0,INDEX('Bin Analysis'!$C$3:$S$10110,MATCH($L223,'Bin Analysis'!$L$3:$L$10110,0),MATCH(Q$5,'Bin Analysis'!$C$2:$S$2,0))," ")))))</f>
        <v xml:space="preserve"> </v>
      </c>
      <c r="R223" s="70" t="str">
        <f>IF($L223=" "," ",(IF($M223=FALSE," ",(IF($M223&gt;0,INDEX('Bin Analysis'!$C$3:$S$10110,MATCH($L223,'Bin Analysis'!$L$3:$L$10110,0),MATCH(R$5,'Bin Analysis'!$C$2:$S$2,0))," ")))))</f>
        <v xml:space="preserve"> </v>
      </c>
      <c r="S223" s="70" t="str">
        <f>IF($L223=" "," ",(IF($M223=FALSE," ",(IF($M223&gt;0,INDEX('Bin Analysis'!$C$3:$S$10110,MATCH($L223,'Bin Analysis'!$L$3:$L$10110,0),MATCH(S$5,'Bin Analysis'!$C$2:$S$2,0))," ")))))</f>
        <v xml:space="preserve"> </v>
      </c>
      <c r="T223" s="70" t="str">
        <f>Assignments!K222</f>
        <v/>
      </c>
      <c r="U223" s="70" t="str">
        <f>Assignments!L222</f>
        <v/>
      </c>
      <c r="V223" s="76" t="str">
        <f>Assignments!V222</f>
        <v/>
      </c>
    </row>
    <row r="224" spans="2:22" x14ac:dyDescent="0.25">
      <c r="B224" s="6"/>
      <c r="E224" s="7"/>
      <c r="G224" s="40" t="str">
        <f>IFERROR('Data Transformation'!M222," ")</f>
        <v xml:space="preserve"> </v>
      </c>
      <c r="L224" s="68" t="str">
        <f t="shared" si="4"/>
        <v xml:space="preserve"> </v>
      </c>
      <c r="M224" s="69" t="str">
        <f>IF(L224=" "," ",(IF($L224&gt;0,INDEX('Bin Analysis'!$C$3:$S$10110,MATCH($L224,'Bin Analysis'!$L$3:$L$10110,0),MATCH(M$5,'Bin Analysis'!$C$2:$S$2,0))," ")))</f>
        <v xml:space="preserve"> </v>
      </c>
      <c r="N224" s="70" t="str">
        <f>IF($L224=" "," ",(IF($M224=FALSE," ",(IF($M224&gt;0,INDEX('Bin Analysis'!$C$3:$S$10110,MATCH($L224,'Bin Analysis'!$L$3:$L$10110,0),MATCH(N$5,'Bin Analysis'!$C$2:$S$2,0))," ")))))</f>
        <v xml:space="preserve"> </v>
      </c>
      <c r="O224" s="70" t="str">
        <f>IF($L224=" "," ",(IF($M224=FALSE," ",(IF($M224&gt;0,INDEX('Bin Analysis'!$C$3:$S$10110,MATCH($L224,'Bin Analysis'!$L$3:$L$10110,0),MATCH(O$5,'Bin Analysis'!$C$2:$S$2,0))," ")))))</f>
        <v xml:space="preserve"> </v>
      </c>
      <c r="P224" s="70" t="str">
        <f>IF($L224=" "," ",(IF($M224=FALSE," ",(IF($M224&gt;0,INDEX('Bin Analysis'!$C$3:$S$10110,MATCH($L224,'Bin Analysis'!$L$3:$L$10110,0),MATCH(P$5,'Bin Analysis'!$C$2:$S$2,0))," ")))))</f>
        <v xml:space="preserve"> </v>
      </c>
      <c r="Q224" s="70" t="str">
        <f>IF($L224=" "," ",(IF($M224=FALSE," ",(IF($M224&gt;0,INDEX('Bin Analysis'!$C$3:$S$10110,MATCH($L224,'Bin Analysis'!$L$3:$L$10110,0),MATCH(Q$5,'Bin Analysis'!$C$2:$S$2,0))," ")))))</f>
        <v xml:space="preserve"> </v>
      </c>
      <c r="R224" s="70" t="str">
        <f>IF($L224=" "," ",(IF($M224=FALSE," ",(IF($M224&gt;0,INDEX('Bin Analysis'!$C$3:$S$10110,MATCH($L224,'Bin Analysis'!$L$3:$L$10110,0),MATCH(R$5,'Bin Analysis'!$C$2:$S$2,0))," ")))))</f>
        <v xml:space="preserve"> </v>
      </c>
      <c r="S224" s="70" t="str">
        <f>IF($L224=" "," ",(IF($M224=FALSE," ",(IF($M224&gt;0,INDEX('Bin Analysis'!$C$3:$S$10110,MATCH($L224,'Bin Analysis'!$L$3:$L$10110,0),MATCH(S$5,'Bin Analysis'!$C$2:$S$2,0))," ")))))</f>
        <v xml:space="preserve"> </v>
      </c>
      <c r="T224" s="70" t="str">
        <f>Assignments!K223</f>
        <v/>
      </c>
      <c r="U224" s="70" t="str">
        <f>Assignments!L223</f>
        <v/>
      </c>
      <c r="V224" s="76" t="str">
        <f>Assignments!V223</f>
        <v/>
      </c>
    </row>
    <row r="225" spans="2:22" x14ac:dyDescent="0.25">
      <c r="B225" s="6"/>
      <c r="E225" s="7"/>
      <c r="G225" s="40" t="str">
        <f>IFERROR('Data Transformation'!M223," ")</f>
        <v xml:space="preserve"> </v>
      </c>
      <c r="L225" s="68" t="str">
        <f t="shared" si="4"/>
        <v xml:space="preserve"> </v>
      </c>
      <c r="M225" s="69" t="str">
        <f>IF(L225=" "," ",(IF($L225&gt;0,INDEX('Bin Analysis'!$C$3:$S$10110,MATCH($L225,'Bin Analysis'!$L$3:$L$10110,0),MATCH(M$5,'Bin Analysis'!$C$2:$S$2,0))," ")))</f>
        <v xml:space="preserve"> </v>
      </c>
      <c r="N225" s="70" t="str">
        <f>IF($L225=" "," ",(IF($M225=FALSE," ",(IF($M225&gt;0,INDEX('Bin Analysis'!$C$3:$S$10110,MATCH($L225,'Bin Analysis'!$L$3:$L$10110,0),MATCH(N$5,'Bin Analysis'!$C$2:$S$2,0))," ")))))</f>
        <v xml:space="preserve"> </v>
      </c>
      <c r="O225" s="70" t="str">
        <f>IF($L225=" "," ",(IF($M225=FALSE," ",(IF($M225&gt;0,INDEX('Bin Analysis'!$C$3:$S$10110,MATCH($L225,'Bin Analysis'!$L$3:$L$10110,0),MATCH(O$5,'Bin Analysis'!$C$2:$S$2,0))," ")))))</f>
        <v xml:space="preserve"> </v>
      </c>
      <c r="P225" s="70" t="str">
        <f>IF($L225=" "," ",(IF($M225=FALSE," ",(IF($M225&gt;0,INDEX('Bin Analysis'!$C$3:$S$10110,MATCH($L225,'Bin Analysis'!$L$3:$L$10110,0),MATCH(P$5,'Bin Analysis'!$C$2:$S$2,0))," ")))))</f>
        <v xml:space="preserve"> </v>
      </c>
      <c r="Q225" s="70" t="str">
        <f>IF($L225=" "," ",(IF($M225=FALSE," ",(IF($M225&gt;0,INDEX('Bin Analysis'!$C$3:$S$10110,MATCH($L225,'Bin Analysis'!$L$3:$L$10110,0),MATCH(Q$5,'Bin Analysis'!$C$2:$S$2,0))," ")))))</f>
        <v xml:space="preserve"> </v>
      </c>
      <c r="R225" s="70" t="str">
        <f>IF($L225=" "," ",(IF($M225=FALSE," ",(IF($M225&gt;0,INDEX('Bin Analysis'!$C$3:$S$10110,MATCH($L225,'Bin Analysis'!$L$3:$L$10110,0),MATCH(R$5,'Bin Analysis'!$C$2:$S$2,0))," ")))))</f>
        <v xml:space="preserve"> </v>
      </c>
      <c r="S225" s="70" t="str">
        <f>IF($L225=" "," ",(IF($M225=FALSE," ",(IF($M225&gt;0,INDEX('Bin Analysis'!$C$3:$S$10110,MATCH($L225,'Bin Analysis'!$L$3:$L$10110,0),MATCH(S$5,'Bin Analysis'!$C$2:$S$2,0))," ")))))</f>
        <v xml:space="preserve"> </v>
      </c>
      <c r="T225" s="70" t="str">
        <f>Assignments!K224</f>
        <v/>
      </c>
      <c r="U225" s="70" t="str">
        <f>Assignments!L224</f>
        <v/>
      </c>
      <c r="V225" s="76" t="str">
        <f>Assignments!V224</f>
        <v/>
      </c>
    </row>
    <row r="226" spans="2:22" x14ac:dyDescent="0.25">
      <c r="B226" s="6"/>
      <c r="E226" s="7"/>
      <c r="G226" s="40" t="str">
        <f>IFERROR('Data Transformation'!M224," ")</f>
        <v xml:space="preserve"> </v>
      </c>
      <c r="L226" s="68" t="str">
        <f t="shared" si="4"/>
        <v xml:space="preserve"> </v>
      </c>
      <c r="M226" s="69" t="str">
        <f>IF(L226=" "," ",(IF($L226&gt;0,INDEX('Bin Analysis'!$C$3:$S$10110,MATCH($L226,'Bin Analysis'!$L$3:$L$10110,0),MATCH(M$5,'Bin Analysis'!$C$2:$S$2,0))," ")))</f>
        <v xml:space="preserve"> </v>
      </c>
      <c r="N226" s="70" t="str">
        <f>IF($L226=" "," ",(IF($M226=FALSE," ",(IF($M226&gt;0,INDEX('Bin Analysis'!$C$3:$S$10110,MATCH($L226,'Bin Analysis'!$L$3:$L$10110,0),MATCH(N$5,'Bin Analysis'!$C$2:$S$2,0))," ")))))</f>
        <v xml:space="preserve"> </v>
      </c>
      <c r="O226" s="70" t="str">
        <f>IF($L226=" "," ",(IF($M226=FALSE," ",(IF($M226&gt;0,INDEX('Bin Analysis'!$C$3:$S$10110,MATCH($L226,'Bin Analysis'!$L$3:$L$10110,0),MATCH(O$5,'Bin Analysis'!$C$2:$S$2,0))," ")))))</f>
        <v xml:space="preserve"> </v>
      </c>
      <c r="P226" s="70" t="str">
        <f>IF($L226=" "," ",(IF($M226=FALSE," ",(IF($M226&gt;0,INDEX('Bin Analysis'!$C$3:$S$10110,MATCH($L226,'Bin Analysis'!$L$3:$L$10110,0),MATCH(P$5,'Bin Analysis'!$C$2:$S$2,0))," ")))))</f>
        <v xml:space="preserve"> </v>
      </c>
      <c r="Q226" s="70" t="str">
        <f>IF($L226=" "," ",(IF($M226=FALSE," ",(IF($M226&gt;0,INDEX('Bin Analysis'!$C$3:$S$10110,MATCH($L226,'Bin Analysis'!$L$3:$L$10110,0),MATCH(Q$5,'Bin Analysis'!$C$2:$S$2,0))," ")))))</f>
        <v xml:space="preserve"> </v>
      </c>
      <c r="R226" s="70" t="str">
        <f>IF($L226=" "," ",(IF($M226=FALSE," ",(IF($M226&gt;0,INDEX('Bin Analysis'!$C$3:$S$10110,MATCH($L226,'Bin Analysis'!$L$3:$L$10110,0),MATCH(R$5,'Bin Analysis'!$C$2:$S$2,0))," ")))))</f>
        <v xml:space="preserve"> </v>
      </c>
      <c r="S226" s="70" t="str">
        <f>IF($L226=" "," ",(IF($M226=FALSE," ",(IF($M226&gt;0,INDEX('Bin Analysis'!$C$3:$S$10110,MATCH($L226,'Bin Analysis'!$L$3:$L$10110,0),MATCH(S$5,'Bin Analysis'!$C$2:$S$2,0))," ")))))</f>
        <v xml:space="preserve"> </v>
      </c>
      <c r="T226" s="70" t="str">
        <f>Assignments!K225</f>
        <v/>
      </c>
      <c r="U226" s="70" t="str">
        <f>Assignments!L225</f>
        <v/>
      </c>
      <c r="V226" s="76" t="str">
        <f>Assignments!V225</f>
        <v/>
      </c>
    </row>
    <row r="227" spans="2:22" x14ac:dyDescent="0.25">
      <c r="B227" s="6"/>
      <c r="E227" s="7"/>
      <c r="G227" s="40" t="str">
        <f>IFERROR('Data Transformation'!M225," ")</f>
        <v xml:space="preserve"> </v>
      </c>
      <c r="L227" s="68" t="str">
        <f t="shared" si="4"/>
        <v xml:space="preserve"> </v>
      </c>
      <c r="M227" s="69" t="str">
        <f>IF(L227=" "," ",(IF($L227&gt;0,INDEX('Bin Analysis'!$C$3:$S$10110,MATCH($L227,'Bin Analysis'!$L$3:$L$10110,0),MATCH(M$5,'Bin Analysis'!$C$2:$S$2,0))," ")))</f>
        <v xml:space="preserve"> </v>
      </c>
      <c r="N227" s="70" t="str">
        <f>IF($L227=" "," ",(IF($M227=FALSE," ",(IF($M227&gt;0,INDEX('Bin Analysis'!$C$3:$S$10110,MATCH($L227,'Bin Analysis'!$L$3:$L$10110,0),MATCH(N$5,'Bin Analysis'!$C$2:$S$2,0))," ")))))</f>
        <v xml:space="preserve"> </v>
      </c>
      <c r="O227" s="70" t="str">
        <f>IF($L227=" "," ",(IF($M227=FALSE," ",(IF($M227&gt;0,INDEX('Bin Analysis'!$C$3:$S$10110,MATCH($L227,'Bin Analysis'!$L$3:$L$10110,0),MATCH(O$5,'Bin Analysis'!$C$2:$S$2,0))," ")))))</f>
        <v xml:space="preserve"> </v>
      </c>
      <c r="P227" s="70" t="str">
        <f>IF($L227=" "," ",(IF($M227=FALSE," ",(IF($M227&gt;0,INDEX('Bin Analysis'!$C$3:$S$10110,MATCH($L227,'Bin Analysis'!$L$3:$L$10110,0),MATCH(P$5,'Bin Analysis'!$C$2:$S$2,0))," ")))))</f>
        <v xml:space="preserve"> </v>
      </c>
      <c r="Q227" s="70" t="str">
        <f>IF($L227=" "," ",(IF($M227=FALSE," ",(IF($M227&gt;0,INDEX('Bin Analysis'!$C$3:$S$10110,MATCH($L227,'Bin Analysis'!$L$3:$L$10110,0),MATCH(Q$5,'Bin Analysis'!$C$2:$S$2,0))," ")))))</f>
        <v xml:space="preserve"> </v>
      </c>
      <c r="R227" s="70" t="str">
        <f>IF($L227=" "," ",(IF($M227=FALSE," ",(IF($M227&gt;0,INDEX('Bin Analysis'!$C$3:$S$10110,MATCH($L227,'Bin Analysis'!$L$3:$L$10110,0),MATCH(R$5,'Bin Analysis'!$C$2:$S$2,0))," ")))))</f>
        <v xml:space="preserve"> </v>
      </c>
      <c r="S227" s="70" t="str">
        <f>IF($L227=" "," ",(IF($M227=FALSE," ",(IF($M227&gt;0,INDEX('Bin Analysis'!$C$3:$S$10110,MATCH($L227,'Bin Analysis'!$L$3:$L$10110,0),MATCH(S$5,'Bin Analysis'!$C$2:$S$2,0))," ")))))</f>
        <v xml:space="preserve"> </v>
      </c>
      <c r="T227" s="70" t="str">
        <f>Assignments!K226</f>
        <v/>
      </c>
      <c r="U227" s="70" t="str">
        <f>Assignments!L226</f>
        <v/>
      </c>
      <c r="V227" s="76" t="str">
        <f>Assignments!V226</f>
        <v/>
      </c>
    </row>
    <row r="228" spans="2:22" x14ac:dyDescent="0.25">
      <c r="B228" s="6"/>
      <c r="E228" s="7"/>
      <c r="G228" s="40" t="str">
        <f>IFERROR('Data Transformation'!M226," ")</f>
        <v xml:space="preserve"> </v>
      </c>
      <c r="L228" s="68" t="str">
        <f t="shared" si="4"/>
        <v xml:space="preserve"> </v>
      </c>
      <c r="M228" s="69" t="str">
        <f>IF(L228=" "," ",(IF($L228&gt;0,INDEX('Bin Analysis'!$C$3:$S$10110,MATCH($L228,'Bin Analysis'!$L$3:$L$10110,0),MATCH(M$5,'Bin Analysis'!$C$2:$S$2,0))," ")))</f>
        <v xml:space="preserve"> </v>
      </c>
      <c r="N228" s="70" t="str">
        <f>IF($L228=" "," ",(IF($M228=FALSE," ",(IF($M228&gt;0,INDEX('Bin Analysis'!$C$3:$S$10110,MATCH($L228,'Bin Analysis'!$L$3:$L$10110,0),MATCH(N$5,'Bin Analysis'!$C$2:$S$2,0))," ")))))</f>
        <v xml:space="preserve"> </v>
      </c>
      <c r="O228" s="70" t="str">
        <f>IF($L228=" "," ",(IF($M228=FALSE," ",(IF($M228&gt;0,INDEX('Bin Analysis'!$C$3:$S$10110,MATCH($L228,'Bin Analysis'!$L$3:$L$10110,0),MATCH(O$5,'Bin Analysis'!$C$2:$S$2,0))," ")))))</f>
        <v xml:space="preserve"> </v>
      </c>
      <c r="P228" s="70" t="str">
        <f>IF($L228=" "," ",(IF($M228=FALSE," ",(IF($M228&gt;0,INDEX('Bin Analysis'!$C$3:$S$10110,MATCH($L228,'Bin Analysis'!$L$3:$L$10110,0),MATCH(P$5,'Bin Analysis'!$C$2:$S$2,0))," ")))))</f>
        <v xml:space="preserve"> </v>
      </c>
      <c r="Q228" s="70" t="str">
        <f>IF($L228=" "," ",(IF($M228=FALSE," ",(IF($M228&gt;0,INDEX('Bin Analysis'!$C$3:$S$10110,MATCH($L228,'Bin Analysis'!$L$3:$L$10110,0),MATCH(Q$5,'Bin Analysis'!$C$2:$S$2,0))," ")))))</f>
        <v xml:space="preserve"> </v>
      </c>
      <c r="R228" s="70" t="str">
        <f>IF($L228=" "," ",(IF($M228=FALSE," ",(IF($M228&gt;0,INDEX('Bin Analysis'!$C$3:$S$10110,MATCH($L228,'Bin Analysis'!$L$3:$L$10110,0),MATCH(R$5,'Bin Analysis'!$C$2:$S$2,0))," ")))))</f>
        <v xml:space="preserve"> </v>
      </c>
      <c r="S228" s="70" t="str">
        <f>IF($L228=" "," ",(IF($M228=FALSE," ",(IF($M228&gt;0,INDEX('Bin Analysis'!$C$3:$S$10110,MATCH($L228,'Bin Analysis'!$L$3:$L$10110,0),MATCH(S$5,'Bin Analysis'!$C$2:$S$2,0))," ")))))</f>
        <v xml:space="preserve"> </v>
      </c>
      <c r="T228" s="70" t="str">
        <f>Assignments!K227</f>
        <v/>
      </c>
      <c r="U228" s="70" t="str">
        <f>Assignments!L227</f>
        <v/>
      </c>
      <c r="V228" s="76" t="str">
        <f>Assignments!V227</f>
        <v/>
      </c>
    </row>
    <row r="229" spans="2:22" x14ac:dyDescent="0.25">
      <c r="B229" s="6"/>
      <c r="E229" s="7"/>
      <c r="G229" s="40" t="str">
        <f>IFERROR('Data Transformation'!M227," ")</f>
        <v xml:space="preserve"> </v>
      </c>
      <c r="L229" s="68" t="str">
        <f t="shared" si="4"/>
        <v xml:space="preserve"> </v>
      </c>
      <c r="M229" s="69" t="str">
        <f>IF(L229=" "," ",(IF($L229&gt;0,INDEX('Bin Analysis'!$C$3:$S$10110,MATCH($L229,'Bin Analysis'!$L$3:$L$10110,0),MATCH(M$5,'Bin Analysis'!$C$2:$S$2,0))," ")))</f>
        <v xml:space="preserve"> </v>
      </c>
      <c r="N229" s="70" t="str">
        <f>IF($L229=" "," ",(IF($M229=FALSE," ",(IF($M229&gt;0,INDEX('Bin Analysis'!$C$3:$S$10110,MATCH($L229,'Bin Analysis'!$L$3:$L$10110,0),MATCH(N$5,'Bin Analysis'!$C$2:$S$2,0))," ")))))</f>
        <v xml:space="preserve"> </v>
      </c>
      <c r="O229" s="70" t="str">
        <f>IF($L229=" "," ",(IF($M229=FALSE," ",(IF($M229&gt;0,INDEX('Bin Analysis'!$C$3:$S$10110,MATCH($L229,'Bin Analysis'!$L$3:$L$10110,0),MATCH(O$5,'Bin Analysis'!$C$2:$S$2,0))," ")))))</f>
        <v xml:space="preserve"> </v>
      </c>
      <c r="P229" s="70" t="str">
        <f>IF($L229=" "," ",(IF($M229=FALSE," ",(IF($M229&gt;0,INDEX('Bin Analysis'!$C$3:$S$10110,MATCH($L229,'Bin Analysis'!$L$3:$L$10110,0),MATCH(P$5,'Bin Analysis'!$C$2:$S$2,0))," ")))))</f>
        <v xml:space="preserve"> </v>
      </c>
      <c r="Q229" s="70" t="str">
        <f>IF($L229=" "," ",(IF($M229=FALSE," ",(IF($M229&gt;0,INDEX('Bin Analysis'!$C$3:$S$10110,MATCH($L229,'Bin Analysis'!$L$3:$L$10110,0),MATCH(Q$5,'Bin Analysis'!$C$2:$S$2,0))," ")))))</f>
        <v xml:space="preserve"> </v>
      </c>
      <c r="R229" s="70" t="str">
        <f>IF($L229=" "," ",(IF($M229=FALSE," ",(IF($M229&gt;0,INDEX('Bin Analysis'!$C$3:$S$10110,MATCH($L229,'Bin Analysis'!$L$3:$L$10110,0),MATCH(R$5,'Bin Analysis'!$C$2:$S$2,0))," ")))))</f>
        <v xml:space="preserve"> </v>
      </c>
      <c r="S229" s="70" t="str">
        <f>IF($L229=" "," ",(IF($M229=FALSE," ",(IF($M229&gt;0,INDEX('Bin Analysis'!$C$3:$S$10110,MATCH($L229,'Bin Analysis'!$L$3:$L$10110,0),MATCH(S$5,'Bin Analysis'!$C$2:$S$2,0))," ")))))</f>
        <v xml:space="preserve"> </v>
      </c>
      <c r="T229" s="70" t="str">
        <f>Assignments!K228</f>
        <v/>
      </c>
      <c r="U229" s="70" t="str">
        <f>Assignments!L228</f>
        <v/>
      </c>
      <c r="V229" s="76" t="str">
        <f>Assignments!V228</f>
        <v/>
      </c>
    </row>
    <row r="230" spans="2:22" x14ac:dyDescent="0.25">
      <c r="B230" s="6"/>
      <c r="E230" s="7"/>
      <c r="G230" s="40" t="str">
        <f>IFERROR('Data Transformation'!M228," ")</f>
        <v xml:space="preserve"> </v>
      </c>
      <c r="L230" s="68" t="str">
        <f t="shared" si="4"/>
        <v xml:space="preserve"> </v>
      </c>
      <c r="M230" s="69" t="str">
        <f>IF(L230=" "," ",(IF($L230&gt;0,INDEX('Bin Analysis'!$C$3:$S$10110,MATCH($L230,'Bin Analysis'!$L$3:$L$10110,0),MATCH(M$5,'Bin Analysis'!$C$2:$S$2,0))," ")))</f>
        <v xml:space="preserve"> </v>
      </c>
      <c r="N230" s="70" t="str">
        <f>IF($L230=" "," ",(IF($M230=FALSE," ",(IF($M230&gt;0,INDEX('Bin Analysis'!$C$3:$S$10110,MATCH($L230,'Bin Analysis'!$L$3:$L$10110,0),MATCH(N$5,'Bin Analysis'!$C$2:$S$2,0))," ")))))</f>
        <v xml:space="preserve"> </v>
      </c>
      <c r="O230" s="70" t="str">
        <f>IF($L230=" "," ",(IF($M230=FALSE," ",(IF($M230&gt;0,INDEX('Bin Analysis'!$C$3:$S$10110,MATCH($L230,'Bin Analysis'!$L$3:$L$10110,0),MATCH(O$5,'Bin Analysis'!$C$2:$S$2,0))," ")))))</f>
        <v xml:space="preserve"> </v>
      </c>
      <c r="P230" s="70" t="str">
        <f>IF($L230=" "," ",(IF($M230=FALSE," ",(IF($M230&gt;0,INDEX('Bin Analysis'!$C$3:$S$10110,MATCH($L230,'Bin Analysis'!$L$3:$L$10110,0),MATCH(P$5,'Bin Analysis'!$C$2:$S$2,0))," ")))))</f>
        <v xml:space="preserve"> </v>
      </c>
      <c r="Q230" s="70" t="str">
        <f>IF($L230=" "," ",(IF($M230=FALSE," ",(IF($M230&gt;0,INDEX('Bin Analysis'!$C$3:$S$10110,MATCH($L230,'Bin Analysis'!$L$3:$L$10110,0),MATCH(Q$5,'Bin Analysis'!$C$2:$S$2,0))," ")))))</f>
        <v xml:space="preserve"> </v>
      </c>
      <c r="R230" s="70" t="str">
        <f>IF($L230=" "," ",(IF($M230=FALSE," ",(IF($M230&gt;0,INDEX('Bin Analysis'!$C$3:$S$10110,MATCH($L230,'Bin Analysis'!$L$3:$L$10110,0),MATCH(R$5,'Bin Analysis'!$C$2:$S$2,0))," ")))))</f>
        <v xml:space="preserve"> </v>
      </c>
      <c r="S230" s="70" t="str">
        <f>IF($L230=" "," ",(IF($M230=FALSE," ",(IF($M230&gt;0,INDEX('Bin Analysis'!$C$3:$S$10110,MATCH($L230,'Bin Analysis'!$L$3:$L$10110,0),MATCH(S$5,'Bin Analysis'!$C$2:$S$2,0))," ")))))</f>
        <v xml:space="preserve"> </v>
      </c>
      <c r="T230" s="70" t="str">
        <f>Assignments!K229</f>
        <v/>
      </c>
      <c r="U230" s="70" t="str">
        <f>Assignments!L229</f>
        <v/>
      </c>
      <c r="V230" s="76" t="str">
        <f>Assignments!V229</f>
        <v/>
      </c>
    </row>
    <row r="231" spans="2:22" x14ac:dyDescent="0.25">
      <c r="B231" s="6"/>
      <c r="E231" s="7"/>
      <c r="G231" s="40" t="str">
        <f>IFERROR('Data Transformation'!M229," ")</f>
        <v xml:space="preserve"> </v>
      </c>
      <c r="L231" s="68" t="str">
        <f t="shared" si="4"/>
        <v xml:space="preserve"> </v>
      </c>
      <c r="M231" s="69" t="str">
        <f>IF(L231=" "," ",(IF($L231&gt;0,INDEX('Bin Analysis'!$C$3:$S$10110,MATCH($L231,'Bin Analysis'!$L$3:$L$10110,0),MATCH(M$5,'Bin Analysis'!$C$2:$S$2,0))," ")))</f>
        <v xml:space="preserve"> </v>
      </c>
      <c r="N231" s="70" t="str">
        <f>IF($L231=" "," ",(IF($M231=FALSE," ",(IF($M231&gt;0,INDEX('Bin Analysis'!$C$3:$S$10110,MATCH($L231,'Bin Analysis'!$L$3:$L$10110,0),MATCH(N$5,'Bin Analysis'!$C$2:$S$2,0))," ")))))</f>
        <v xml:space="preserve"> </v>
      </c>
      <c r="O231" s="70" t="str">
        <f>IF($L231=" "," ",(IF($M231=FALSE," ",(IF($M231&gt;0,INDEX('Bin Analysis'!$C$3:$S$10110,MATCH($L231,'Bin Analysis'!$L$3:$L$10110,0),MATCH(O$5,'Bin Analysis'!$C$2:$S$2,0))," ")))))</f>
        <v xml:space="preserve"> </v>
      </c>
      <c r="P231" s="70" t="str">
        <f>IF($L231=" "," ",(IF($M231=FALSE," ",(IF($M231&gt;0,INDEX('Bin Analysis'!$C$3:$S$10110,MATCH($L231,'Bin Analysis'!$L$3:$L$10110,0),MATCH(P$5,'Bin Analysis'!$C$2:$S$2,0))," ")))))</f>
        <v xml:space="preserve"> </v>
      </c>
      <c r="Q231" s="70" t="str">
        <f>IF($L231=" "," ",(IF($M231=FALSE," ",(IF($M231&gt;0,INDEX('Bin Analysis'!$C$3:$S$10110,MATCH($L231,'Bin Analysis'!$L$3:$L$10110,0),MATCH(Q$5,'Bin Analysis'!$C$2:$S$2,0))," ")))))</f>
        <v xml:space="preserve"> </v>
      </c>
      <c r="R231" s="70" t="str">
        <f>IF($L231=" "," ",(IF($M231=FALSE," ",(IF($M231&gt;0,INDEX('Bin Analysis'!$C$3:$S$10110,MATCH($L231,'Bin Analysis'!$L$3:$L$10110,0),MATCH(R$5,'Bin Analysis'!$C$2:$S$2,0))," ")))))</f>
        <v xml:space="preserve"> </v>
      </c>
      <c r="S231" s="70" t="str">
        <f>IF($L231=" "," ",(IF($M231=FALSE," ",(IF($M231&gt;0,INDEX('Bin Analysis'!$C$3:$S$10110,MATCH($L231,'Bin Analysis'!$L$3:$L$10110,0),MATCH(S$5,'Bin Analysis'!$C$2:$S$2,0))," ")))))</f>
        <v xml:space="preserve"> </v>
      </c>
      <c r="T231" s="70" t="str">
        <f>Assignments!K230</f>
        <v/>
      </c>
      <c r="U231" s="70" t="str">
        <f>Assignments!L230</f>
        <v/>
      </c>
      <c r="V231" s="76" t="str">
        <f>Assignments!V230</f>
        <v/>
      </c>
    </row>
    <row r="232" spans="2:22" x14ac:dyDescent="0.25">
      <c r="B232" s="6"/>
      <c r="E232" s="7"/>
      <c r="G232" s="40" t="str">
        <f>IFERROR('Data Transformation'!M230," ")</f>
        <v xml:space="preserve"> </v>
      </c>
      <c r="L232" s="68" t="str">
        <f t="shared" si="4"/>
        <v xml:space="preserve"> </v>
      </c>
      <c r="M232" s="69" t="str">
        <f>IF(L232=" "," ",(IF($L232&gt;0,INDEX('Bin Analysis'!$C$3:$S$10110,MATCH($L232,'Bin Analysis'!$L$3:$L$10110,0),MATCH(M$5,'Bin Analysis'!$C$2:$S$2,0))," ")))</f>
        <v xml:space="preserve"> </v>
      </c>
      <c r="N232" s="70" t="str">
        <f>IF($L232=" "," ",(IF($M232=FALSE," ",(IF($M232&gt;0,INDEX('Bin Analysis'!$C$3:$S$10110,MATCH($L232,'Bin Analysis'!$L$3:$L$10110,0),MATCH(N$5,'Bin Analysis'!$C$2:$S$2,0))," ")))))</f>
        <v xml:space="preserve"> </v>
      </c>
      <c r="O232" s="70" t="str">
        <f>IF($L232=" "," ",(IF($M232=FALSE," ",(IF($M232&gt;0,INDEX('Bin Analysis'!$C$3:$S$10110,MATCH($L232,'Bin Analysis'!$L$3:$L$10110,0),MATCH(O$5,'Bin Analysis'!$C$2:$S$2,0))," ")))))</f>
        <v xml:space="preserve"> </v>
      </c>
      <c r="P232" s="70" t="str">
        <f>IF($L232=" "," ",(IF($M232=FALSE," ",(IF($M232&gt;0,INDEX('Bin Analysis'!$C$3:$S$10110,MATCH($L232,'Bin Analysis'!$L$3:$L$10110,0),MATCH(P$5,'Bin Analysis'!$C$2:$S$2,0))," ")))))</f>
        <v xml:space="preserve"> </v>
      </c>
      <c r="Q232" s="70" t="str">
        <f>IF($L232=" "," ",(IF($M232=FALSE," ",(IF($M232&gt;0,INDEX('Bin Analysis'!$C$3:$S$10110,MATCH($L232,'Bin Analysis'!$L$3:$L$10110,0),MATCH(Q$5,'Bin Analysis'!$C$2:$S$2,0))," ")))))</f>
        <v xml:space="preserve"> </v>
      </c>
      <c r="R232" s="70" t="str">
        <f>IF($L232=" "," ",(IF($M232=FALSE," ",(IF($M232&gt;0,INDEX('Bin Analysis'!$C$3:$S$10110,MATCH($L232,'Bin Analysis'!$L$3:$L$10110,0),MATCH(R$5,'Bin Analysis'!$C$2:$S$2,0))," ")))))</f>
        <v xml:space="preserve"> </v>
      </c>
      <c r="S232" s="70" t="str">
        <f>IF($L232=" "," ",(IF($M232=FALSE," ",(IF($M232&gt;0,INDEX('Bin Analysis'!$C$3:$S$10110,MATCH($L232,'Bin Analysis'!$L$3:$L$10110,0),MATCH(S$5,'Bin Analysis'!$C$2:$S$2,0))," ")))))</f>
        <v xml:space="preserve"> </v>
      </c>
      <c r="T232" s="70" t="str">
        <f>Assignments!K231</f>
        <v/>
      </c>
      <c r="U232" s="70" t="str">
        <f>Assignments!L231</f>
        <v/>
      </c>
      <c r="V232" s="76" t="str">
        <f>Assignments!V231</f>
        <v/>
      </c>
    </row>
    <row r="233" spans="2:22" x14ac:dyDescent="0.25">
      <c r="B233" s="6"/>
      <c r="E233" s="7"/>
      <c r="G233" s="40" t="str">
        <f>IFERROR('Data Transformation'!M231," ")</f>
        <v xml:space="preserve"> </v>
      </c>
      <c r="L233" s="68" t="str">
        <f t="shared" si="4"/>
        <v xml:space="preserve"> </v>
      </c>
      <c r="M233" s="69" t="str">
        <f>IF(L233=" "," ",(IF($L233&gt;0,INDEX('Bin Analysis'!$C$3:$S$10110,MATCH($L233,'Bin Analysis'!$L$3:$L$10110,0),MATCH(M$5,'Bin Analysis'!$C$2:$S$2,0))," ")))</f>
        <v xml:space="preserve"> </v>
      </c>
      <c r="N233" s="70" t="str">
        <f>IF($L233=" "," ",(IF($M233=FALSE," ",(IF($M233&gt;0,INDEX('Bin Analysis'!$C$3:$S$10110,MATCH($L233,'Bin Analysis'!$L$3:$L$10110,0),MATCH(N$5,'Bin Analysis'!$C$2:$S$2,0))," ")))))</f>
        <v xml:space="preserve"> </v>
      </c>
      <c r="O233" s="70" t="str">
        <f>IF($L233=" "," ",(IF($M233=FALSE," ",(IF($M233&gt;0,INDEX('Bin Analysis'!$C$3:$S$10110,MATCH($L233,'Bin Analysis'!$L$3:$L$10110,0),MATCH(O$5,'Bin Analysis'!$C$2:$S$2,0))," ")))))</f>
        <v xml:space="preserve"> </v>
      </c>
      <c r="P233" s="70" t="str">
        <f>IF($L233=" "," ",(IF($M233=FALSE," ",(IF($M233&gt;0,INDEX('Bin Analysis'!$C$3:$S$10110,MATCH($L233,'Bin Analysis'!$L$3:$L$10110,0),MATCH(P$5,'Bin Analysis'!$C$2:$S$2,0))," ")))))</f>
        <v xml:space="preserve"> </v>
      </c>
      <c r="Q233" s="70" t="str">
        <f>IF($L233=" "," ",(IF($M233=FALSE," ",(IF($M233&gt;0,INDEX('Bin Analysis'!$C$3:$S$10110,MATCH($L233,'Bin Analysis'!$L$3:$L$10110,0),MATCH(Q$5,'Bin Analysis'!$C$2:$S$2,0))," ")))))</f>
        <v xml:space="preserve"> </v>
      </c>
      <c r="R233" s="70" t="str">
        <f>IF($L233=" "," ",(IF($M233=FALSE," ",(IF($M233&gt;0,INDEX('Bin Analysis'!$C$3:$S$10110,MATCH($L233,'Bin Analysis'!$L$3:$L$10110,0),MATCH(R$5,'Bin Analysis'!$C$2:$S$2,0))," ")))))</f>
        <v xml:space="preserve"> </v>
      </c>
      <c r="S233" s="70" t="str">
        <f>IF($L233=" "," ",(IF($M233=FALSE," ",(IF($M233&gt;0,INDEX('Bin Analysis'!$C$3:$S$10110,MATCH($L233,'Bin Analysis'!$L$3:$L$10110,0),MATCH(S$5,'Bin Analysis'!$C$2:$S$2,0))," ")))))</f>
        <v xml:space="preserve"> </v>
      </c>
      <c r="T233" s="70" t="str">
        <f>Assignments!K232</f>
        <v/>
      </c>
      <c r="U233" s="70" t="str">
        <f>Assignments!L232</f>
        <v/>
      </c>
      <c r="V233" s="76" t="str">
        <f>Assignments!V232</f>
        <v/>
      </c>
    </row>
    <row r="234" spans="2:22" x14ac:dyDescent="0.25">
      <c r="B234" s="6"/>
      <c r="E234" s="7"/>
      <c r="G234" s="40" t="str">
        <f>IFERROR('Data Transformation'!M232," ")</f>
        <v xml:space="preserve"> </v>
      </c>
      <c r="L234" s="68" t="str">
        <f t="shared" si="4"/>
        <v xml:space="preserve"> </v>
      </c>
      <c r="M234" s="69" t="str">
        <f>IF(L234=" "," ",(IF($L234&gt;0,INDEX('Bin Analysis'!$C$3:$S$10110,MATCH($L234,'Bin Analysis'!$L$3:$L$10110,0),MATCH(M$5,'Bin Analysis'!$C$2:$S$2,0))," ")))</f>
        <v xml:space="preserve"> </v>
      </c>
      <c r="N234" s="70" t="str">
        <f>IF($L234=" "," ",(IF($M234=FALSE," ",(IF($M234&gt;0,INDEX('Bin Analysis'!$C$3:$S$10110,MATCH($L234,'Bin Analysis'!$L$3:$L$10110,0),MATCH(N$5,'Bin Analysis'!$C$2:$S$2,0))," ")))))</f>
        <v xml:space="preserve"> </v>
      </c>
      <c r="O234" s="70" t="str">
        <f>IF($L234=" "," ",(IF($M234=FALSE," ",(IF($M234&gt;0,INDEX('Bin Analysis'!$C$3:$S$10110,MATCH($L234,'Bin Analysis'!$L$3:$L$10110,0),MATCH(O$5,'Bin Analysis'!$C$2:$S$2,0))," ")))))</f>
        <v xml:space="preserve"> </v>
      </c>
      <c r="P234" s="70" t="str">
        <f>IF($L234=" "," ",(IF($M234=FALSE," ",(IF($M234&gt;0,INDEX('Bin Analysis'!$C$3:$S$10110,MATCH($L234,'Bin Analysis'!$L$3:$L$10110,0),MATCH(P$5,'Bin Analysis'!$C$2:$S$2,0))," ")))))</f>
        <v xml:space="preserve"> </v>
      </c>
      <c r="Q234" s="70" t="str">
        <f>IF($L234=" "," ",(IF($M234=FALSE," ",(IF($M234&gt;0,INDEX('Bin Analysis'!$C$3:$S$10110,MATCH($L234,'Bin Analysis'!$L$3:$L$10110,0),MATCH(Q$5,'Bin Analysis'!$C$2:$S$2,0))," ")))))</f>
        <v xml:space="preserve"> </v>
      </c>
      <c r="R234" s="70" t="str">
        <f>IF($L234=" "," ",(IF($M234=FALSE," ",(IF($M234&gt;0,INDEX('Bin Analysis'!$C$3:$S$10110,MATCH($L234,'Bin Analysis'!$L$3:$L$10110,0),MATCH(R$5,'Bin Analysis'!$C$2:$S$2,0))," ")))))</f>
        <v xml:space="preserve"> </v>
      </c>
      <c r="S234" s="70" t="str">
        <f>IF($L234=" "," ",(IF($M234=FALSE," ",(IF($M234&gt;0,INDEX('Bin Analysis'!$C$3:$S$10110,MATCH($L234,'Bin Analysis'!$L$3:$L$10110,0),MATCH(S$5,'Bin Analysis'!$C$2:$S$2,0))," ")))))</f>
        <v xml:space="preserve"> </v>
      </c>
      <c r="T234" s="70" t="str">
        <f>Assignments!K233</f>
        <v/>
      </c>
      <c r="U234" s="70" t="str">
        <f>Assignments!L233</f>
        <v/>
      </c>
      <c r="V234" s="76" t="str">
        <f>Assignments!V233</f>
        <v/>
      </c>
    </row>
    <row r="235" spans="2:22" x14ac:dyDescent="0.25">
      <c r="B235" s="6"/>
      <c r="E235" s="7"/>
      <c r="G235" s="40" t="str">
        <f>IFERROR('Data Transformation'!M233," ")</f>
        <v xml:space="preserve"> </v>
      </c>
      <c r="L235" s="68" t="str">
        <f t="shared" si="4"/>
        <v xml:space="preserve"> </v>
      </c>
      <c r="M235" s="69" t="str">
        <f>IF(L235=" "," ",(IF($L235&gt;0,INDEX('Bin Analysis'!$C$3:$S$10110,MATCH($L235,'Bin Analysis'!$L$3:$L$10110,0),MATCH(M$5,'Bin Analysis'!$C$2:$S$2,0))," ")))</f>
        <v xml:space="preserve"> </v>
      </c>
      <c r="N235" s="70" t="str">
        <f>IF($L235=" "," ",(IF($M235=FALSE," ",(IF($M235&gt;0,INDEX('Bin Analysis'!$C$3:$S$10110,MATCH($L235,'Bin Analysis'!$L$3:$L$10110,0),MATCH(N$5,'Bin Analysis'!$C$2:$S$2,0))," ")))))</f>
        <v xml:space="preserve"> </v>
      </c>
      <c r="O235" s="70" t="str">
        <f>IF($L235=" "," ",(IF($M235=FALSE," ",(IF($M235&gt;0,INDEX('Bin Analysis'!$C$3:$S$10110,MATCH($L235,'Bin Analysis'!$L$3:$L$10110,0),MATCH(O$5,'Bin Analysis'!$C$2:$S$2,0))," ")))))</f>
        <v xml:space="preserve"> </v>
      </c>
      <c r="P235" s="70" t="str">
        <f>IF($L235=" "," ",(IF($M235=FALSE," ",(IF($M235&gt;0,INDEX('Bin Analysis'!$C$3:$S$10110,MATCH($L235,'Bin Analysis'!$L$3:$L$10110,0),MATCH(P$5,'Bin Analysis'!$C$2:$S$2,0))," ")))))</f>
        <v xml:space="preserve"> </v>
      </c>
      <c r="Q235" s="70" t="str">
        <f>IF($L235=" "," ",(IF($M235=FALSE," ",(IF($M235&gt;0,INDEX('Bin Analysis'!$C$3:$S$10110,MATCH($L235,'Bin Analysis'!$L$3:$L$10110,0),MATCH(Q$5,'Bin Analysis'!$C$2:$S$2,0))," ")))))</f>
        <v xml:space="preserve"> </v>
      </c>
      <c r="R235" s="70" t="str">
        <f>IF($L235=" "," ",(IF($M235=FALSE," ",(IF($M235&gt;0,INDEX('Bin Analysis'!$C$3:$S$10110,MATCH($L235,'Bin Analysis'!$L$3:$L$10110,0),MATCH(R$5,'Bin Analysis'!$C$2:$S$2,0))," ")))))</f>
        <v xml:space="preserve"> </v>
      </c>
      <c r="S235" s="70" t="str">
        <f>IF($L235=" "," ",(IF($M235=FALSE," ",(IF($M235&gt;0,INDEX('Bin Analysis'!$C$3:$S$10110,MATCH($L235,'Bin Analysis'!$L$3:$L$10110,0),MATCH(S$5,'Bin Analysis'!$C$2:$S$2,0))," ")))))</f>
        <v xml:space="preserve"> </v>
      </c>
      <c r="T235" s="70" t="str">
        <f>Assignments!K234</f>
        <v/>
      </c>
      <c r="U235" s="70" t="str">
        <f>Assignments!L234</f>
        <v/>
      </c>
      <c r="V235" s="76" t="str">
        <f>Assignments!V234</f>
        <v/>
      </c>
    </row>
    <row r="236" spans="2:22" x14ac:dyDescent="0.25">
      <c r="B236" s="6"/>
      <c r="E236" s="7"/>
      <c r="G236" s="40" t="str">
        <f>IFERROR('Data Transformation'!M234," ")</f>
        <v xml:space="preserve"> </v>
      </c>
      <c r="L236" s="68" t="str">
        <f t="shared" si="4"/>
        <v xml:space="preserve"> </v>
      </c>
      <c r="M236" s="69" t="str">
        <f>IF(L236=" "," ",(IF($L236&gt;0,INDEX('Bin Analysis'!$C$3:$S$10110,MATCH($L236,'Bin Analysis'!$L$3:$L$10110,0),MATCH(M$5,'Bin Analysis'!$C$2:$S$2,0))," ")))</f>
        <v xml:space="preserve"> </v>
      </c>
      <c r="N236" s="70" t="str">
        <f>IF($L236=" "," ",(IF($M236=FALSE," ",(IF($M236&gt;0,INDEX('Bin Analysis'!$C$3:$S$10110,MATCH($L236,'Bin Analysis'!$L$3:$L$10110,0),MATCH(N$5,'Bin Analysis'!$C$2:$S$2,0))," ")))))</f>
        <v xml:space="preserve"> </v>
      </c>
      <c r="O236" s="70" t="str">
        <f>IF($L236=" "," ",(IF($M236=FALSE," ",(IF($M236&gt;0,INDEX('Bin Analysis'!$C$3:$S$10110,MATCH($L236,'Bin Analysis'!$L$3:$L$10110,0),MATCH(O$5,'Bin Analysis'!$C$2:$S$2,0))," ")))))</f>
        <v xml:space="preserve"> </v>
      </c>
      <c r="P236" s="70" t="str">
        <f>IF($L236=" "," ",(IF($M236=FALSE," ",(IF($M236&gt;0,INDEX('Bin Analysis'!$C$3:$S$10110,MATCH($L236,'Bin Analysis'!$L$3:$L$10110,0),MATCH(P$5,'Bin Analysis'!$C$2:$S$2,0))," ")))))</f>
        <v xml:space="preserve"> </v>
      </c>
      <c r="Q236" s="70" t="str">
        <f>IF($L236=" "," ",(IF($M236=FALSE," ",(IF($M236&gt;0,INDEX('Bin Analysis'!$C$3:$S$10110,MATCH($L236,'Bin Analysis'!$L$3:$L$10110,0),MATCH(Q$5,'Bin Analysis'!$C$2:$S$2,0))," ")))))</f>
        <v xml:space="preserve"> </v>
      </c>
      <c r="R236" s="70" t="str">
        <f>IF($L236=" "," ",(IF($M236=FALSE," ",(IF($M236&gt;0,INDEX('Bin Analysis'!$C$3:$S$10110,MATCH($L236,'Bin Analysis'!$L$3:$L$10110,0),MATCH(R$5,'Bin Analysis'!$C$2:$S$2,0))," ")))))</f>
        <v xml:space="preserve"> </v>
      </c>
      <c r="S236" s="70" t="str">
        <f>IF($L236=" "," ",(IF($M236=FALSE," ",(IF($M236&gt;0,INDEX('Bin Analysis'!$C$3:$S$10110,MATCH($L236,'Bin Analysis'!$L$3:$L$10110,0),MATCH(S$5,'Bin Analysis'!$C$2:$S$2,0))," ")))))</f>
        <v xml:space="preserve"> </v>
      </c>
      <c r="T236" s="70" t="str">
        <f>Assignments!K235</f>
        <v/>
      </c>
      <c r="U236" s="70" t="str">
        <f>Assignments!L235</f>
        <v/>
      </c>
      <c r="V236" s="76" t="str">
        <f>Assignments!V235</f>
        <v/>
      </c>
    </row>
    <row r="237" spans="2:22" x14ac:dyDescent="0.25">
      <c r="B237" s="6"/>
      <c r="E237" s="7"/>
      <c r="G237" s="40" t="str">
        <f>IFERROR('Data Transformation'!M235," ")</f>
        <v xml:space="preserve"> </v>
      </c>
      <c r="L237" s="68" t="str">
        <f t="shared" si="4"/>
        <v xml:space="preserve"> </v>
      </c>
      <c r="M237" s="69" t="str">
        <f>IF(L237=" "," ",(IF($L237&gt;0,INDEX('Bin Analysis'!$C$3:$S$10110,MATCH($L237,'Bin Analysis'!$L$3:$L$10110,0),MATCH(M$5,'Bin Analysis'!$C$2:$S$2,0))," ")))</f>
        <v xml:space="preserve"> </v>
      </c>
      <c r="N237" s="70" t="str">
        <f>IF($L237=" "," ",(IF($M237=FALSE," ",(IF($M237&gt;0,INDEX('Bin Analysis'!$C$3:$S$10110,MATCH($L237,'Bin Analysis'!$L$3:$L$10110,0),MATCH(N$5,'Bin Analysis'!$C$2:$S$2,0))," ")))))</f>
        <v xml:space="preserve"> </v>
      </c>
      <c r="O237" s="70" t="str">
        <f>IF($L237=" "," ",(IF($M237=FALSE," ",(IF($M237&gt;0,INDEX('Bin Analysis'!$C$3:$S$10110,MATCH($L237,'Bin Analysis'!$L$3:$L$10110,0),MATCH(O$5,'Bin Analysis'!$C$2:$S$2,0))," ")))))</f>
        <v xml:space="preserve"> </v>
      </c>
      <c r="P237" s="70" t="str">
        <f>IF($L237=" "," ",(IF($M237=FALSE," ",(IF($M237&gt;0,INDEX('Bin Analysis'!$C$3:$S$10110,MATCH($L237,'Bin Analysis'!$L$3:$L$10110,0),MATCH(P$5,'Bin Analysis'!$C$2:$S$2,0))," ")))))</f>
        <v xml:space="preserve"> </v>
      </c>
      <c r="Q237" s="70" t="str">
        <f>IF($L237=" "," ",(IF($M237=FALSE," ",(IF($M237&gt;0,INDEX('Bin Analysis'!$C$3:$S$10110,MATCH($L237,'Bin Analysis'!$L$3:$L$10110,0),MATCH(Q$5,'Bin Analysis'!$C$2:$S$2,0))," ")))))</f>
        <v xml:space="preserve"> </v>
      </c>
      <c r="R237" s="70" t="str">
        <f>IF($L237=" "," ",(IF($M237=FALSE," ",(IF($M237&gt;0,INDEX('Bin Analysis'!$C$3:$S$10110,MATCH($L237,'Bin Analysis'!$L$3:$L$10110,0),MATCH(R$5,'Bin Analysis'!$C$2:$S$2,0))," ")))))</f>
        <v xml:space="preserve"> </v>
      </c>
      <c r="S237" s="70" t="str">
        <f>IF($L237=" "," ",(IF($M237=FALSE," ",(IF($M237&gt;0,INDEX('Bin Analysis'!$C$3:$S$10110,MATCH($L237,'Bin Analysis'!$L$3:$L$10110,0),MATCH(S$5,'Bin Analysis'!$C$2:$S$2,0))," ")))))</f>
        <v xml:space="preserve"> </v>
      </c>
      <c r="T237" s="70" t="str">
        <f>Assignments!K236</f>
        <v/>
      </c>
      <c r="U237" s="70" t="str">
        <f>Assignments!L236</f>
        <v/>
      </c>
      <c r="V237" s="76" t="str">
        <f>Assignments!V236</f>
        <v/>
      </c>
    </row>
    <row r="238" spans="2:22" x14ac:dyDescent="0.25">
      <c r="B238" s="6"/>
      <c r="E238" s="7"/>
      <c r="G238" s="40" t="str">
        <f>IFERROR('Data Transformation'!M236," ")</f>
        <v xml:space="preserve"> </v>
      </c>
      <c r="L238" s="68" t="str">
        <f t="shared" si="4"/>
        <v xml:space="preserve"> </v>
      </c>
      <c r="M238" s="69" t="str">
        <f>IF(L238=" "," ",(IF($L238&gt;0,INDEX('Bin Analysis'!$C$3:$S$10110,MATCH($L238,'Bin Analysis'!$L$3:$L$10110,0),MATCH(M$5,'Bin Analysis'!$C$2:$S$2,0))," ")))</f>
        <v xml:space="preserve"> </v>
      </c>
      <c r="N238" s="70" t="str">
        <f>IF($L238=" "," ",(IF($M238=FALSE," ",(IF($M238&gt;0,INDEX('Bin Analysis'!$C$3:$S$10110,MATCH($L238,'Bin Analysis'!$L$3:$L$10110,0),MATCH(N$5,'Bin Analysis'!$C$2:$S$2,0))," ")))))</f>
        <v xml:space="preserve"> </v>
      </c>
      <c r="O238" s="70" t="str">
        <f>IF($L238=" "," ",(IF($M238=FALSE," ",(IF($M238&gt;0,INDEX('Bin Analysis'!$C$3:$S$10110,MATCH($L238,'Bin Analysis'!$L$3:$L$10110,0),MATCH(O$5,'Bin Analysis'!$C$2:$S$2,0))," ")))))</f>
        <v xml:space="preserve"> </v>
      </c>
      <c r="P238" s="70" t="str">
        <f>IF($L238=" "," ",(IF($M238=FALSE," ",(IF($M238&gt;0,INDEX('Bin Analysis'!$C$3:$S$10110,MATCH($L238,'Bin Analysis'!$L$3:$L$10110,0),MATCH(P$5,'Bin Analysis'!$C$2:$S$2,0))," ")))))</f>
        <v xml:space="preserve"> </v>
      </c>
      <c r="Q238" s="70" t="str">
        <f>IF($L238=" "," ",(IF($M238=FALSE," ",(IF($M238&gt;0,INDEX('Bin Analysis'!$C$3:$S$10110,MATCH($L238,'Bin Analysis'!$L$3:$L$10110,0),MATCH(Q$5,'Bin Analysis'!$C$2:$S$2,0))," ")))))</f>
        <v xml:space="preserve"> </v>
      </c>
      <c r="R238" s="70" t="str">
        <f>IF($L238=" "," ",(IF($M238=FALSE," ",(IF($M238&gt;0,INDEX('Bin Analysis'!$C$3:$S$10110,MATCH($L238,'Bin Analysis'!$L$3:$L$10110,0),MATCH(R$5,'Bin Analysis'!$C$2:$S$2,0))," ")))))</f>
        <v xml:space="preserve"> </v>
      </c>
      <c r="S238" s="70" t="str">
        <f>IF($L238=" "," ",(IF($M238=FALSE," ",(IF($M238&gt;0,INDEX('Bin Analysis'!$C$3:$S$10110,MATCH($L238,'Bin Analysis'!$L$3:$L$10110,0),MATCH(S$5,'Bin Analysis'!$C$2:$S$2,0))," ")))))</f>
        <v xml:space="preserve"> </v>
      </c>
      <c r="T238" s="70" t="str">
        <f>Assignments!K237</f>
        <v/>
      </c>
      <c r="U238" s="70" t="str">
        <f>Assignments!L237</f>
        <v/>
      </c>
      <c r="V238" s="76" t="str">
        <f>Assignments!V237</f>
        <v/>
      </c>
    </row>
    <row r="239" spans="2:22" x14ac:dyDescent="0.25">
      <c r="B239" s="6"/>
      <c r="E239" s="7"/>
      <c r="G239" s="40" t="str">
        <f>IFERROR('Data Transformation'!M237," ")</f>
        <v xml:space="preserve"> </v>
      </c>
      <c r="L239" s="68" t="str">
        <f t="shared" si="4"/>
        <v xml:space="preserve"> </v>
      </c>
      <c r="M239" s="69" t="str">
        <f>IF(L239=" "," ",(IF($L239&gt;0,INDEX('Bin Analysis'!$C$3:$S$10110,MATCH($L239,'Bin Analysis'!$L$3:$L$10110,0),MATCH(M$5,'Bin Analysis'!$C$2:$S$2,0))," ")))</f>
        <v xml:space="preserve"> </v>
      </c>
      <c r="N239" s="70" t="str">
        <f>IF($L239=" "," ",(IF($M239=FALSE," ",(IF($M239&gt;0,INDEX('Bin Analysis'!$C$3:$S$10110,MATCH($L239,'Bin Analysis'!$L$3:$L$10110,0),MATCH(N$5,'Bin Analysis'!$C$2:$S$2,0))," ")))))</f>
        <v xml:space="preserve"> </v>
      </c>
      <c r="O239" s="70" t="str">
        <f>IF($L239=" "," ",(IF($M239=FALSE," ",(IF($M239&gt;0,INDEX('Bin Analysis'!$C$3:$S$10110,MATCH($L239,'Bin Analysis'!$L$3:$L$10110,0),MATCH(O$5,'Bin Analysis'!$C$2:$S$2,0))," ")))))</f>
        <v xml:space="preserve"> </v>
      </c>
      <c r="P239" s="70" t="str">
        <f>IF($L239=" "," ",(IF($M239=FALSE," ",(IF($M239&gt;0,INDEX('Bin Analysis'!$C$3:$S$10110,MATCH($L239,'Bin Analysis'!$L$3:$L$10110,0),MATCH(P$5,'Bin Analysis'!$C$2:$S$2,0))," ")))))</f>
        <v xml:space="preserve"> </v>
      </c>
      <c r="Q239" s="70" t="str">
        <f>IF($L239=" "," ",(IF($M239=FALSE," ",(IF($M239&gt;0,INDEX('Bin Analysis'!$C$3:$S$10110,MATCH($L239,'Bin Analysis'!$L$3:$L$10110,0),MATCH(Q$5,'Bin Analysis'!$C$2:$S$2,0))," ")))))</f>
        <v xml:space="preserve"> </v>
      </c>
      <c r="R239" s="70" t="str">
        <f>IF($L239=" "," ",(IF($M239=FALSE," ",(IF($M239&gt;0,INDEX('Bin Analysis'!$C$3:$S$10110,MATCH($L239,'Bin Analysis'!$L$3:$L$10110,0),MATCH(R$5,'Bin Analysis'!$C$2:$S$2,0))," ")))))</f>
        <v xml:space="preserve"> </v>
      </c>
      <c r="S239" s="70" t="str">
        <f>IF($L239=" "," ",(IF($M239=FALSE," ",(IF($M239&gt;0,INDEX('Bin Analysis'!$C$3:$S$10110,MATCH($L239,'Bin Analysis'!$L$3:$L$10110,0),MATCH(S$5,'Bin Analysis'!$C$2:$S$2,0))," ")))))</f>
        <v xml:space="preserve"> </v>
      </c>
      <c r="T239" s="70" t="str">
        <f>Assignments!K238</f>
        <v/>
      </c>
      <c r="U239" s="70" t="str">
        <f>Assignments!L238</f>
        <v/>
      </c>
      <c r="V239" s="76" t="str">
        <f>Assignments!V238</f>
        <v/>
      </c>
    </row>
    <row r="240" spans="2:22" x14ac:dyDescent="0.25">
      <c r="B240" s="6"/>
      <c r="E240" s="7"/>
      <c r="G240" s="40" t="str">
        <f>IFERROR('Data Transformation'!M238," ")</f>
        <v xml:space="preserve"> </v>
      </c>
      <c r="L240" s="68" t="str">
        <f t="shared" si="4"/>
        <v xml:space="preserve"> </v>
      </c>
      <c r="M240" s="69" t="str">
        <f>IF(L240=" "," ",(IF($L240&gt;0,INDEX('Bin Analysis'!$C$3:$S$10110,MATCH($L240,'Bin Analysis'!$L$3:$L$10110,0),MATCH(M$5,'Bin Analysis'!$C$2:$S$2,0))," ")))</f>
        <v xml:space="preserve"> </v>
      </c>
      <c r="N240" s="70" t="str">
        <f>IF($L240=" "," ",(IF($M240=FALSE," ",(IF($M240&gt;0,INDEX('Bin Analysis'!$C$3:$S$10110,MATCH($L240,'Bin Analysis'!$L$3:$L$10110,0),MATCH(N$5,'Bin Analysis'!$C$2:$S$2,0))," ")))))</f>
        <v xml:space="preserve"> </v>
      </c>
      <c r="O240" s="70" t="str">
        <f>IF($L240=" "," ",(IF($M240=FALSE," ",(IF($M240&gt;0,INDEX('Bin Analysis'!$C$3:$S$10110,MATCH($L240,'Bin Analysis'!$L$3:$L$10110,0),MATCH(O$5,'Bin Analysis'!$C$2:$S$2,0))," ")))))</f>
        <v xml:space="preserve"> </v>
      </c>
      <c r="P240" s="70" t="str">
        <f>IF($L240=" "," ",(IF($M240=FALSE," ",(IF($M240&gt;0,INDEX('Bin Analysis'!$C$3:$S$10110,MATCH($L240,'Bin Analysis'!$L$3:$L$10110,0),MATCH(P$5,'Bin Analysis'!$C$2:$S$2,0))," ")))))</f>
        <v xml:space="preserve"> </v>
      </c>
      <c r="Q240" s="70" t="str">
        <f>IF($L240=" "," ",(IF($M240=FALSE," ",(IF($M240&gt;0,INDEX('Bin Analysis'!$C$3:$S$10110,MATCH($L240,'Bin Analysis'!$L$3:$L$10110,0),MATCH(Q$5,'Bin Analysis'!$C$2:$S$2,0))," ")))))</f>
        <v xml:space="preserve"> </v>
      </c>
      <c r="R240" s="70" t="str">
        <f>IF($L240=" "," ",(IF($M240=FALSE," ",(IF($M240&gt;0,INDEX('Bin Analysis'!$C$3:$S$10110,MATCH($L240,'Bin Analysis'!$L$3:$L$10110,0),MATCH(R$5,'Bin Analysis'!$C$2:$S$2,0))," ")))))</f>
        <v xml:space="preserve"> </v>
      </c>
      <c r="S240" s="70" t="str">
        <f>IF($L240=" "," ",(IF($M240=FALSE," ",(IF($M240&gt;0,INDEX('Bin Analysis'!$C$3:$S$10110,MATCH($L240,'Bin Analysis'!$L$3:$L$10110,0),MATCH(S$5,'Bin Analysis'!$C$2:$S$2,0))," ")))))</f>
        <v xml:space="preserve"> </v>
      </c>
      <c r="T240" s="70" t="str">
        <f>Assignments!K239</f>
        <v/>
      </c>
      <c r="U240" s="70" t="str">
        <f>Assignments!L239</f>
        <v/>
      </c>
      <c r="V240" s="76" t="str">
        <f>Assignments!V239</f>
        <v/>
      </c>
    </row>
    <row r="241" spans="2:22" x14ac:dyDescent="0.25">
      <c r="B241" s="6"/>
      <c r="E241" s="7"/>
      <c r="G241" s="40" t="str">
        <f>IFERROR('Data Transformation'!M239," ")</f>
        <v xml:space="preserve"> </v>
      </c>
      <c r="L241" s="68" t="str">
        <f t="shared" si="4"/>
        <v xml:space="preserve"> </v>
      </c>
      <c r="M241" s="69" t="str">
        <f>IF(L241=" "," ",(IF($L241&gt;0,INDEX('Bin Analysis'!$C$3:$S$10110,MATCH($L241,'Bin Analysis'!$L$3:$L$10110,0),MATCH(M$5,'Bin Analysis'!$C$2:$S$2,0))," ")))</f>
        <v xml:space="preserve"> </v>
      </c>
      <c r="N241" s="70" t="str">
        <f>IF($L241=" "," ",(IF($M241=FALSE," ",(IF($M241&gt;0,INDEX('Bin Analysis'!$C$3:$S$10110,MATCH($L241,'Bin Analysis'!$L$3:$L$10110,0),MATCH(N$5,'Bin Analysis'!$C$2:$S$2,0))," ")))))</f>
        <v xml:space="preserve"> </v>
      </c>
      <c r="O241" s="70" t="str">
        <f>IF($L241=" "," ",(IF($M241=FALSE," ",(IF($M241&gt;0,INDEX('Bin Analysis'!$C$3:$S$10110,MATCH($L241,'Bin Analysis'!$L$3:$L$10110,0),MATCH(O$5,'Bin Analysis'!$C$2:$S$2,0))," ")))))</f>
        <v xml:space="preserve"> </v>
      </c>
      <c r="P241" s="70" t="str">
        <f>IF($L241=" "," ",(IF($M241=FALSE," ",(IF($M241&gt;0,INDEX('Bin Analysis'!$C$3:$S$10110,MATCH($L241,'Bin Analysis'!$L$3:$L$10110,0),MATCH(P$5,'Bin Analysis'!$C$2:$S$2,0))," ")))))</f>
        <v xml:space="preserve"> </v>
      </c>
      <c r="Q241" s="70" t="str">
        <f>IF($L241=" "," ",(IF($M241=FALSE," ",(IF($M241&gt;0,INDEX('Bin Analysis'!$C$3:$S$10110,MATCH($L241,'Bin Analysis'!$L$3:$L$10110,0),MATCH(Q$5,'Bin Analysis'!$C$2:$S$2,0))," ")))))</f>
        <v xml:space="preserve"> </v>
      </c>
      <c r="R241" s="70" t="str">
        <f>IF($L241=" "," ",(IF($M241=FALSE," ",(IF($M241&gt;0,INDEX('Bin Analysis'!$C$3:$S$10110,MATCH($L241,'Bin Analysis'!$L$3:$L$10110,0),MATCH(R$5,'Bin Analysis'!$C$2:$S$2,0))," ")))))</f>
        <v xml:space="preserve"> </v>
      </c>
      <c r="S241" s="70" t="str">
        <f>IF($L241=" "," ",(IF($M241=FALSE," ",(IF($M241&gt;0,INDEX('Bin Analysis'!$C$3:$S$10110,MATCH($L241,'Bin Analysis'!$L$3:$L$10110,0),MATCH(S$5,'Bin Analysis'!$C$2:$S$2,0))," ")))))</f>
        <v xml:space="preserve"> </v>
      </c>
      <c r="T241" s="70" t="str">
        <f>Assignments!K240</f>
        <v/>
      </c>
      <c r="U241" s="70" t="str">
        <f>Assignments!L240</f>
        <v/>
      </c>
      <c r="V241" s="76" t="str">
        <f>Assignments!V240</f>
        <v/>
      </c>
    </row>
    <row r="242" spans="2:22" x14ac:dyDescent="0.25">
      <c r="B242" s="6"/>
      <c r="E242" s="7"/>
      <c r="G242" s="40" t="str">
        <f>IFERROR('Data Transformation'!M240," ")</f>
        <v xml:space="preserve"> </v>
      </c>
      <c r="L242" s="68" t="str">
        <f t="shared" si="4"/>
        <v xml:space="preserve"> </v>
      </c>
      <c r="M242" s="69" t="str">
        <f>IF(L242=" "," ",(IF($L242&gt;0,INDEX('Bin Analysis'!$C$3:$S$10110,MATCH($L242,'Bin Analysis'!$L$3:$L$10110,0),MATCH(M$5,'Bin Analysis'!$C$2:$S$2,0))," ")))</f>
        <v xml:space="preserve"> </v>
      </c>
      <c r="N242" s="70" t="str">
        <f>IF($L242=" "," ",(IF($M242=FALSE," ",(IF($M242&gt;0,INDEX('Bin Analysis'!$C$3:$S$10110,MATCH($L242,'Bin Analysis'!$L$3:$L$10110,0),MATCH(N$5,'Bin Analysis'!$C$2:$S$2,0))," ")))))</f>
        <v xml:space="preserve"> </v>
      </c>
      <c r="O242" s="70" t="str">
        <f>IF($L242=" "," ",(IF($M242=FALSE," ",(IF($M242&gt;0,INDEX('Bin Analysis'!$C$3:$S$10110,MATCH($L242,'Bin Analysis'!$L$3:$L$10110,0),MATCH(O$5,'Bin Analysis'!$C$2:$S$2,0))," ")))))</f>
        <v xml:space="preserve"> </v>
      </c>
      <c r="P242" s="70" t="str">
        <f>IF($L242=" "," ",(IF($M242=FALSE," ",(IF($M242&gt;0,INDEX('Bin Analysis'!$C$3:$S$10110,MATCH($L242,'Bin Analysis'!$L$3:$L$10110,0),MATCH(P$5,'Bin Analysis'!$C$2:$S$2,0))," ")))))</f>
        <v xml:space="preserve"> </v>
      </c>
      <c r="Q242" s="70" t="str">
        <f>IF($L242=" "," ",(IF($M242=FALSE," ",(IF($M242&gt;0,INDEX('Bin Analysis'!$C$3:$S$10110,MATCH($L242,'Bin Analysis'!$L$3:$L$10110,0),MATCH(Q$5,'Bin Analysis'!$C$2:$S$2,0))," ")))))</f>
        <v xml:space="preserve"> </v>
      </c>
      <c r="R242" s="70" t="str">
        <f>IF($L242=" "," ",(IF($M242=FALSE," ",(IF($M242&gt;0,INDEX('Bin Analysis'!$C$3:$S$10110,MATCH($L242,'Bin Analysis'!$L$3:$L$10110,0),MATCH(R$5,'Bin Analysis'!$C$2:$S$2,0))," ")))))</f>
        <v xml:space="preserve"> </v>
      </c>
      <c r="S242" s="70" t="str">
        <f>IF($L242=" "," ",(IF($M242=FALSE," ",(IF($M242&gt;0,INDEX('Bin Analysis'!$C$3:$S$10110,MATCH($L242,'Bin Analysis'!$L$3:$L$10110,0),MATCH(S$5,'Bin Analysis'!$C$2:$S$2,0))," ")))))</f>
        <v xml:space="preserve"> </v>
      </c>
      <c r="T242" s="70" t="str">
        <f>Assignments!K241</f>
        <v/>
      </c>
      <c r="U242" s="70" t="str">
        <f>Assignments!L241</f>
        <v/>
      </c>
      <c r="V242" s="76" t="str">
        <f>Assignments!V241</f>
        <v/>
      </c>
    </row>
    <row r="243" spans="2:22" x14ac:dyDescent="0.25">
      <c r="B243" s="6"/>
      <c r="E243" s="7"/>
      <c r="G243" s="40" t="str">
        <f>IFERROR('Data Transformation'!M241," ")</f>
        <v xml:space="preserve"> </v>
      </c>
      <c r="L243" s="68" t="str">
        <f t="shared" si="4"/>
        <v xml:space="preserve"> </v>
      </c>
      <c r="M243" s="69" t="str">
        <f>IF(L243=" "," ",(IF($L243&gt;0,INDEX('Bin Analysis'!$C$3:$S$10110,MATCH($L243,'Bin Analysis'!$L$3:$L$10110,0),MATCH(M$5,'Bin Analysis'!$C$2:$S$2,0))," ")))</f>
        <v xml:space="preserve"> </v>
      </c>
      <c r="N243" s="70" t="str">
        <f>IF($L243=" "," ",(IF($M243=FALSE," ",(IF($M243&gt;0,INDEX('Bin Analysis'!$C$3:$S$10110,MATCH($L243,'Bin Analysis'!$L$3:$L$10110,0),MATCH(N$5,'Bin Analysis'!$C$2:$S$2,0))," ")))))</f>
        <v xml:space="preserve"> </v>
      </c>
      <c r="O243" s="70" t="str">
        <f>IF($L243=" "," ",(IF($M243=FALSE," ",(IF($M243&gt;0,INDEX('Bin Analysis'!$C$3:$S$10110,MATCH($L243,'Bin Analysis'!$L$3:$L$10110,0),MATCH(O$5,'Bin Analysis'!$C$2:$S$2,0))," ")))))</f>
        <v xml:space="preserve"> </v>
      </c>
      <c r="P243" s="70" t="str">
        <f>IF($L243=" "," ",(IF($M243=FALSE," ",(IF($M243&gt;0,INDEX('Bin Analysis'!$C$3:$S$10110,MATCH($L243,'Bin Analysis'!$L$3:$L$10110,0),MATCH(P$5,'Bin Analysis'!$C$2:$S$2,0))," ")))))</f>
        <v xml:space="preserve"> </v>
      </c>
      <c r="Q243" s="70" t="str">
        <f>IF($L243=" "," ",(IF($M243=FALSE," ",(IF($M243&gt;0,INDEX('Bin Analysis'!$C$3:$S$10110,MATCH($L243,'Bin Analysis'!$L$3:$L$10110,0),MATCH(Q$5,'Bin Analysis'!$C$2:$S$2,0))," ")))))</f>
        <v xml:space="preserve"> </v>
      </c>
      <c r="R243" s="70" t="str">
        <f>IF($L243=" "," ",(IF($M243=FALSE," ",(IF($M243&gt;0,INDEX('Bin Analysis'!$C$3:$S$10110,MATCH($L243,'Bin Analysis'!$L$3:$L$10110,0),MATCH(R$5,'Bin Analysis'!$C$2:$S$2,0))," ")))))</f>
        <v xml:space="preserve"> </v>
      </c>
      <c r="S243" s="70" t="str">
        <f>IF($L243=" "," ",(IF($M243=FALSE," ",(IF($M243&gt;0,INDEX('Bin Analysis'!$C$3:$S$10110,MATCH($L243,'Bin Analysis'!$L$3:$L$10110,0),MATCH(S$5,'Bin Analysis'!$C$2:$S$2,0))," ")))))</f>
        <v xml:space="preserve"> </v>
      </c>
      <c r="T243" s="70" t="str">
        <f>Assignments!K242</f>
        <v/>
      </c>
      <c r="U243" s="70" t="str">
        <f>Assignments!L242</f>
        <v/>
      </c>
      <c r="V243" s="76" t="str">
        <f>Assignments!V242</f>
        <v/>
      </c>
    </row>
    <row r="244" spans="2:22" x14ac:dyDescent="0.25">
      <c r="B244" s="6"/>
      <c r="E244" s="7"/>
      <c r="G244" s="40" t="str">
        <f>IFERROR('Data Transformation'!M242," ")</f>
        <v xml:space="preserve"> </v>
      </c>
      <c r="L244" s="68" t="str">
        <f t="shared" si="4"/>
        <v xml:space="preserve"> </v>
      </c>
      <c r="M244" s="69" t="str">
        <f>IF(L244=" "," ",(IF($L244&gt;0,INDEX('Bin Analysis'!$C$3:$S$10110,MATCH($L244,'Bin Analysis'!$L$3:$L$10110,0),MATCH(M$5,'Bin Analysis'!$C$2:$S$2,0))," ")))</f>
        <v xml:space="preserve"> </v>
      </c>
      <c r="N244" s="70" t="str">
        <f>IF($L244=" "," ",(IF($M244=FALSE," ",(IF($M244&gt;0,INDEX('Bin Analysis'!$C$3:$S$10110,MATCH($L244,'Bin Analysis'!$L$3:$L$10110,0),MATCH(N$5,'Bin Analysis'!$C$2:$S$2,0))," ")))))</f>
        <v xml:space="preserve"> </v>
      </c>
      <c r="O244" s="70" t="str">
        <f>IF($L244=" "," ",(IF($M244=FALSE," ",(IF($M244&gt;0,INDEX('Bin Analysis'!$C$3:$S$10110,MATCH($L244,'Bin Analysis'!$L$3:$L$10110,0),MATCH(O$5,'Bin Analysis'!$C$2:$S$2,0))," ")))))</f>
        <v xml:space="preserve"> </v>
      </c>
      <c r="P244" s="70" t="str">
        <f>IF($L244=" "," ",(IF($M244=FALSE," ",(IF($M244&gt;0,INDEX('Bin Analysis'!$C$3:$S$10110,MATCH($L244,'Bin Analysis'!$L$3:$L$10110,0),MATCH(P$5,'Bin Analysis'!$C$2:$S$2,0))," ")))))</f>
        <v xml:space="preserve"> </v>
      </c>
      <c r="Q244" s="70" t="str">
        <f>IF($L244=" "," ",(IF($M244=FALSE," ",(IF($M244&gt;0,INDEX('Bin Analysis'!$C$3:$S$10110,MATCH($L244,'Bin Analysis'!$L$3:$L$10110,0),MATCH(Q$5,'Bin Analysis'!$C$2:$S$2,0))," ")))))</f>
        <v xml:space="preserve"> </v>
      </c>
      <c r="R244" s="70" t="str">
        <f>IF($L244=" "," ",(IF($M244=FALSE," ",(IF($M244&gt;0,INDEX('Bin Analysis'!$C$3:$S$10110,MATCH($L244,'Bin Analysis'!$L$3:$L$10110,0),MATCH(R$5,'Bin Analysis'!$C$2:$S$2,0))," ")))))</f>
        <v xml:space="preserve"> </v>
      </c>
      <c r="S244" s="70" t="str">
        <f>IF($L244=" "," ",(IF($M244=FALSE," ",(IF($M244&gt;0,INDEX('Bin Analysis'!$C$3:$S$10110,MATCH($L244,'Bin Analysis'!$L$3:$L$10110,0),MATCH(S$5,'Bin Analysis'!$C$2:$S$2,0))," ")))))</f>
        <v xml:space="preserve"> </v>
      </c>
      <c r="T244" s="70" t="str">
        <f>Assignments!K243</f>
        <v/>
      </c>
      <c r="U244" s="70" t="str">
        <f>Assignments!L243</f>
        <v/>
      </c>
      <c r="V244" s="76" t="str">
        <f>Assignments!V243</f>
        <v/>
      </c>
    </row>
    <row r="245" spans="2:22" x14ac:dyDescent="0.25">
      <c r="B245" s="6"/>
      <c r="E245" s="7"/>
      <c r="G245" s="40" t="str">
        <f>IFERROR('Data Transformation'!M243," ")</f>
        <v xml:space="preserve"> </v>
      </c>
      <c r="L245" s="68" t="str">
        <f t="shared" si="4"/>
        <v xml:space="preserve"> </v>
      </c>
      <c r="M245" s="69" t="str">
        <f>IF(L245=" "," ",(IF($L245&gt;0,INDEX('Bin Analysis'!$C$3:$S$10110,MATCH($L245,'Bin Analysis'!$L$3:$L$10110,0),MATCH(M$5,'Bin Analysis'!$C$2:$S$2,0))," ")))</f>
        <v xml:space="preserve"> </v>
      </c>
      <c r="N245" s="70" t="str">
        <f>IF($L245=" "," ",(IF($M245=FALSE," ",(IF($M245&gt;0,INDEX('Bin Analysis'!$C$3:$S$10110,MATCH($L245,'Bin Analysis'!$L$3:$L$10110,0),MATCH(N$5,'Bin Analysis'!$C$2:$S$2,0))," ")))))</f>
        <v xml:space="preserve"> </v>
      </c>
      <c r="O245" s="70" t="str">
        <f>IF($L245=" "," ",(IF($M245=FALSE," ",(IF($M245&gt;0,INDEX('Bin Analysis'!$C$3:$S$10110,MATCH($L245,'Bin Analysis'!$L$3:$L$10110,0),MATCH(O$5,'Bin Analysis'!$C$2:$S$2,0))," ")))))</f>
        <v xml:space="preserve"> </v>
      </c>
      <c r="P245" s="70" t="str">
        <f>IF($L245=" "," ",(IF($M245=FALSE," ",(IF($M245&gt;0,INDEX('Bin Analysis'!$C$3:$S$10110,MATCH($L245,'Bin Analysis'!$L$3:$L$10110,0),MATCH(P$5,'Bin Analysis'!$C$2:$S$2,0))," ")))))</f>
        <v xml:space="preserve"> </v>
      </c>
      <c r="Q245" s="70" t="str">
        <f>IF($L245=" "," ",(IF($M245=FALSE," ",(IF($M245&gt;0,INDEX('Bin Analysis'!$C$3:$S$10110,MATCH($L245,'Bin Analysis'!$L$3:$L$10110,0),MATCH(Q$5,'Bin Analysis'!$C$2:$S$2,0))," ")))))</f>
        <v xml:space="preserve"> </v>
      </c>
      <c r="R245" s="70" t="str">
        <f>IF($L245=" "," ",(IF($M245=FALSE," ",(IF($M245&gt;0,INDEX('Bin Analysis'!$C$3:$S$10110,MATCH($L245,'Bin Analysis'!$L$3:$L$10110,0),MATCH(R$5,'Bin Analysis'!$C$2:$S$2,0))," ")))))</f>
        <v xml:space="preserve"> </v>
      </c>
      <c r="S245" s="70" t="str">
        <f>IF($L245=" "," ",(IF($M245=FALSE," ",(IF($M245&gt;0,INDEX('Bin Analysis'!$C$3:$S$10110,MATCH($L245,'Bin Analysis'!$L$3:$L$10110,0),MATCH(S$5,'Bin Analysis'!$C$2:$S$2,0))," ")))))</f>
        <v xml:space="preserve"> </v>
      </c>
      <c r="T245" s="70" t="str">
        <f>Assignments!K244</f>
        <v/>
      </c>
      <c r="U245" s="70" t="str">
        <f>Assignments!L244</f>
        <v/>
      </c>
      <c r="V245" s="76" t="str">
        <f>Assignments!V244</f>
        <v/>
      </c>
    </row>
    <row r="246" spans="2:22" x14ac:dyDescent="0.25">
      <c r="B246" s="6"/>
      <c r="E246" s="7"/>
      <c r="G246" s="40" t="str">
        <f>IFERROR('Data Transformation'!M244," ")</f>
        <v xml:space="preserve"> </v>
      </c>
      <c r="L246" s="68" t="str">
        <f t="shared" si="4"/>
        <v xml:space="preserve"> </v>
      </c>
      <c r="M246" s="69" t="str">
        <f>IF(L246=" "," ",(IF($L246&gt;0,INDEX('Bin Analysis'!$C$3:$S$10110,MATCH($L246,'Bin Analysis'!$L$3:$L$10110,0),MATCH(M$5,'Bin Analysis'!$C$2:$S$2,0))," ")))</f>
        <v xml:space="preserve"> </v>
      </c>
      <c r="N246" s="70" t="str">
        <f>IF($L246=" "," ",(IF($M246=FALSE," ",(IF($M246&gt;0,INDEX('Bin Analysis'!$C$3:$S$10110,MATCH($L246,'Bin Analysis'!$L$3:$L$10110,0),MATCH(N$5,'Bin Analysis'!$C$2:$S$2,0))," ")))))</f>
        <v xml:space="preserve"> </v>
      </c>
      <c r="O246" s="70" t="str">
        <f>IF($L246=" "," ",(IF($M246=FALSE," ",(IF($M246&gt;0,INDEX('Bin Analysis'!$C$3:$S$10110,MATCH($L246,'Bin Analysis'!$L$3:$L$10110,0),MATCH(O$5,'Bin Analysis'!$C$2:$S$2,0))," ")))))</f>
        <v xml:space="preserve"> </v>
      </c>
      <c r="P246" s="70" t="str">
        <f>IF($L246=" "," ",(IF($M246=FALSE," ",(IF($M246&gt;0,INDEX('Bin Analysis'!$C$3:$S$10110,MATCH($L246,'Bin Analysis'!$L$3:$L$10110,0),MATCH(P$5,'Bin Analysis'!$C$2:$S$2,0))," ")))))</f>
        <v xml:space="preserve"> </v>
      </c>
      <c r="Q246" s="70" t="str">
        <f>IF($L246=" "," ",(IF($M246=FALSE," ",(IF($M246&gt;0,INDEX('Bin Analysis'!$C$3:$S$10110,MATCH($L246,'Bin Analysis'!$L$3:$L$10110,0),MATCH(Q$5,'Bin Analysis'!$C$2:$S$2,0))," ")))))</f>
        <v xml:space="preserve"> </v>
      </c>
      <c r="R246" s="70" t="str">
        <f>IF($L246=" "," ",(IF($M246=FALSE," ",(IF($M246&gt;0,INDEX('Bin Analysis'!$C$3:$S$10110,MATCH($L246,'Bin Analysis'!$L$3:$L$10110,0),MATCH(R$5,'Bin Analysis'!$C$2:$S$2,0))," ")))))</f>
        <v xml:space="preserve"> </v>
      </c>
      <c r="S246" s="70" t="str">
        <f>IF($L246=" "," ",(IF($M246=FALSE," ",(IF($M246&gt;0,INDEX('Bin Analysis'!$C$3:$S$10110,MATCH($L246,'Bin Analysis'!$L$3:$L$10110,0),MATCH(S$5,'Bin Analysis'!$C$2:$S$2,0))," ")))))</f>
        <v xml:space="preserve"> </v>
      </c>
      <c r="T246" s="70" t="str">
        <f>Assignments!K245</f>
        <v/>
      </c>
      <c r="U246" s="70" t="str">
        <f>Assignments!L245</f>
        <v/>
      </c>
      <c r="V246" s="76" t="str">
        <f>Assignments!V245</f>
        <v/>
      </c>
    </row>
    <row r="247" spans="2:22" x14ac:dyDescent="0.25">
      <c r="B247" s="6"/>
      <c r="E247" s="7"/>
      <c r="G247" s="40" t="str">
        <f>IFERROR('Data Transformation'!M245," ")</f>
        <v xml:space="preserve"> </v>
      </c>
      <c r="L247" s="68" t="str">
        <f t="shared" si="4"/>
        <v xml:space="preserve"> </v>
      </c>
      <c r="M247" s="69" t="str">
        <f>IF(L247=" "," ",(IF($L247&gt;0,INDEX('Bin Analysis'!$C$3:$S$10110,MATCH($L247,'Bin Analysis'!$L$3:$L$10110,0),MATCH(M$5,'Bin Analysis'!$C$2:$S$2,0))," ")))</f>
        <v xml:space="preserve"> </v>
      </c>
      <c r="N247" s="70" t="str">
        <f>IF($L247=" "," ",(IF($M247=FALSE," ",(IF($M247&gt;0,INDEX('Bin Analysis'!$C$3:$S$10110,MATCH($L247,'Bin Analysis'!$L$3:$L$10110,0),MATCH(N$5,'Bin Analysis'!$C$2:$S$2,0))," ")))))</f>
        <v xml:space="preserve"> </v>
      </c>
      <c r="O247" s="70" t="str">
        <f>IF($L247=" "," ",(IF($M247=FALSE," ",(IF($M247&gt;0,INDEX('Bin Analysis'!$C$3:$S$10110,MATCH($L247,'Bin Analysis'!$L$3:$L$10110,0),MATCH(O$5,'Bin Analysis'!$C$2:$S$2,0))," ")))))</f>
        <v xml:space="preserve"> </v>
      </c>
      <c r="P247" s="70" t="str">
        <f>IF($L247=" "," ",(IF($M247=FALSE," ",(IF($M247&gt;0,INDEX('Bin Analysis'!$C$3:$S$10110,MATCH($L247,'Bin Analysis'!$L$3:$L$10110,0),MATCH(P$5,'Bin Analysis'!$C$2:$S$2,0))," ")))))</f>
        <v xml:space="preserve"> </v>
      </c>
      <c r="Q247" s="70" t="str">
        <f>IF($L247=" "," ",(IF($M247=FALSE," ",(IF($M247&gt;0,INDEX('Bin Analysis'!$C$3:$S$10110,MATCH($L247,'Bin Analysis'!$L$3:$L$10110,0),MATCH(Q$5,'Bin Analysis'!$C$2:$S$2,0))," ")))))</f>
        <v xml:space="preserve"> </v>
      </c>
      <c r="R247" s="70" t="str">
        <f>IF($L247=" "," ",(IF($M247=FALSE," ",(IF($M247&gt;0,INDEX('Bin Analysis'!$C$3:$S$10110,MATCH($L247,'Bin Analysis'!$L$3:$L$10110,0),MATCH(R$5,'Bin Analysis'!$C$2:$S$2,0))," ")))))</f>
        <v xml:space="preserve"> </v>
      </c>
      <c r="S247" s="70" t="str">
        <f>IF($L247=" "," ",(IF($M247=FALSE," ",(IF($M247&gt;0,INDEX('Bin Analysis'!$C$3:$S$10110,MATCH($L247,'Bin Analysis'!$L$3:$L$10110,0),MATCH(S$5,'Bin Analysis'!$C$2:$S$2,0))," ")))))</f>
        <v xml:space="preserve"> </v>
      </c>
      <c r="T247" s="70" t="str">
        <f>Assignments!K246</f>
        <v/>
      </c>
      <c r="U247" s="70" t="str">
        <f>Assignments!L246</f>
        <v/>
      </c>
      <c r="V247" s="76" t="str">
        <f>Assignments!V246</f>
        <v/>
      </c>
    </row>
    <row r="248" spans="2:22" x14ac:dyDescent="0.25">
      <c r="B248" s="6"/>
      <c r="E248" s="7"/>
      <c r="G248" s="40" t="str">
        <f>IFERROR('Data Transformation'!M246," ")</f>
        <v xml:space="preserve"> </v>
      </c>
      <c r="L248" s="68" t="str">
        <f t="shared" si="4"/>
        <v xml:space="preserve"> </v>
      </c>
      <c r="M248" s="69" t="str">
        <f>IF(L248=" "," ",(IF($L248&gt;0,INDEX('Bin Analysis'!$C$3:$S$10110,MATCH($L248,'Bin Analysis'!$L$3:$L$10110,0),MATCH(M$5,'Bin Analysis'!$C$2:$S$2,0))," ")))</f>
        <v xml:space="preserve"> </v>
      </c>
      <c r="N248" s="70" t="str">
        <f>IF($L248=" "," ",(IF($M248=FALSE," ",(IF($M248&gt;0,INDEX('Bin Analysis'!$C$3:$S$10110,MATCH($L248,'Bin Analysis'!$L$3:$L$10110,0),MATCH(N$5,'Bin Analysis'!$C$2:$S$2,0))," ")))))</f>
        <v xml:space="preserve"> </v>
      </c>
      <c r="O248" s="70" t="str">
        <f>IF($L248=" "," ",(IF($M248=FALSE," ",(IF($M248&gt;0,INDEX('Bin Analysis'!$C$3:$S$10110,MATCH($L248,'Bin Analysis'!$L$3:$L$10110,0),MATCH(O$5,'Bin Analysis'!$C$2:$S$2,0))," ")))))</f>
        <v xml:space="preserve"> </v>
      </c>
      <c r="P248" s="70" t="str">
        <f>IF($L248=" "," ",(IF($M248=FALSE," ",(IF($M248&gt;0,INDEX('Bin Analysis'!$C$3:$S$10110,MATCH($L248,'Bin Analysis'!$L$3:$L$10110,0),MATCH(P$5,'Bin Analysis'!$C$2:$S$2,0))," ")))))</f>
        <v xml:space="preserve"> </v>
      </c>
      <c r="Q248" s="70" t="str">
        <f>IF($L248=" "," ",(IF($M248=FALSE," ",(IF($M248&gt;0,INDEX('Bin Analysis'!$C$3:$S$10110,MATCH($L248,'Bin Analysis'!$L$3:$L$10110,0),MATCH(Q$5,'Bin Analysis'!$C$2:$S$2,0))," ")))))</f>
        <v xml:space="preserve"> </v>
      </c>
      <c r="R248" s="70" t="str">
        <f>IF($L248=" "," ",(IF($M248=FALSE," ",(IF($M248&gt;0,INDEX('Bin Analysis'!$C$3:$S$10110,MATCH($L248,'Bin Analysis'!$L$3:$L$10110,0),MATCH(R$5,'Bin Analysis'!$C$2:$S$2,0))," ")))))</f>
        <v xml:space="preserve"> </v>
      </c>
      <c r="S248" s="70" t="str">
        <f>IF($L248=" "," ",(IF($M248=FALSE," ",(IF($M248&gt;0,INDEX('Bin Analysis'!$C$3:$S$10110,MATCH($L248,'Bin Analysis'!$L$3:$L$10110,0),MATCH(S$5,'Bin Analysis'!$C$2:$S$2,0))," ")))))</f>
        <v xml:space="preserve"> </v>
      </c>
      <c r="T248" s="70" t="str">
        <f>Assignments!K247</f>
        <v/>
      </c>
      <c r="U248" s="70" t="str">
        <f>Assignments!L247</f>
        <v/>
      </c>
      <c r="V248" s="76" t="str">
        <f>Assignments!V247</f>
        <v/>
      </c>
    </row>
    <row r="249" spans="2:22" x14ac:dyDescent="0.25">
      <c r="B249" s="6"/>
      <c r="E249" s="7"/>
      <c r="G249" s="40" t="str">
        <f>IFERROR('Data Transformation'!M247," ")</f>
        <v xml:space="preserve"> </v>
      </c>
      <c r="L249" s="68" t="str">
        <f t="shared" si="4"/>
        <v xml:space="preserve"> </v>
      </c>
      <c r="M249" s="69" t="str">
        <f>IF(L249=" "," ",(IF($L249&gt;0,INDEX('Bin Analysis'!$C$3:$S$10110,MATCH($L249,'Bin Analysis'!$L$3:$L$10110,0),MATCH(M$5,'Bin Analysis'!$C$2:$S$2,0))," ")))</f>
        <v xml:space="preserve"> </v>
      </c>
      <c r="N249" s="70" t="str">
        <f>IF($L249=" "," ",(IF($M249=FALSE," ",(IF($M249&gt;0,INDEX('Bin Analysis'!$C$3:$S$10110,MATCH($L249,'Bin Analysis'!$L$3:$L$10110,0),MATCH(N$5,'Bin Analysis'!$C$2:$S$2,0))," ")))))</f>
        <v xml:space="preserve"> </v>
      </c>
      <c r="O249" s="70" t="str">
        <f>IF($L249=" "," ",(IF($M249=FALSE," ",(IF($M249&gt;0,INDEX('Bin Analysis'!$C$3:$S$10110,MATCH($L249,'Bin Analysis'!$L$3:$L$10110,0),MATCH(O$5,'Bin Analysis'!$C$2:$S$2,0))," ")))))</f>
        <v xml:space="preserve"> </v>
      </c>
      <c r="P249" s="70" t="str">
        <f>IF($L249=" "," ",(IF($M249=FALSE," ",(IF($M249&gt;0,INDEX('Bin Analysis'!$C$3:$S$10110,MATCH($L249,'Bin Analysis'!$L$3:$L$10110,0),MATCH(P$5,'Bin Analysis'!$C$2:$S$2,0))," ")))))</f>
        <v xml:space="preserve"> </v>
      </c>
      <c r="Q249" s="70" t="str">
        <f>IF($L249=" "," ",(IF($M249=FALSE," ",(IF($M249&gt;0,INDEX('Bin Analysis'!$C$3:$S$10110,MATCH($L249,'Bin Analysis'!$L$3:$L$10110,0),MATCH(Q$5,'Bin Analysis'!$C$2:$S$2,0))," ")))))</f>
        <v xml:space="preserve"> </v>
      </c>
      <c r="R249" s="70" t="str">
        <f>IF($L249=" "," ",(IF($M249=FALSE," ",(IF($M249&gt;0,INDEX('Bin Analysis'!$C$3:$S$10110,MATCH($L249,'Bin Analysis'!$L$3:$L$10110,0),MATCH(R$5,'Bin Analysis'!$C$2:$S$2,0))," ")))))</f>
        <v xml:space="preserve"> </v>
      </c>
      <c r="S249" s="70" t="str">
        <f>IF($L249=" "," ",(IF($M249=FALSE," ",(IF($M249&gt;0,INDEX('Bin Analysis'!$C$3:$S$10110,MATCH($L249,'Bin Analysis'!$L$3:$L$10110,0),MATCH(S$5,'Bin Analysis'!$C$2:$S$2,0))," ")))))</f>
        <v xml:space="preserve"> </v>
      </c>
      <c r="T249" s="70" t="str">
        <f>Assignments!K248</f>
        <v/>
      </c>
      <c r="U249" s="70" t="str">
        <f>Assignments!L248</f>
        <v/>
      </c>
      <c r="V249" s="76" t="str">
        <f>Assignments!V248</f>
        <v/>
      </c>
    </row>
    <row r="250" spans="2:22" x14ac:dyDescent="0.25">
      <c r="B250" s="6"/>
      <c r="E250" s="7"/>
      <c r="G250" s="40" t="str">
        <f>IFERROR('Data Transformation'!M248," ")</f>
        <v xml:space="preserve"> </v>
      </c>
      <c r="L250" s="68" t="str">
        <f t="shared" si="4"/>
        <v xml:space="preserve"> </v>
      </c>
      <c r="M250" s="69" t="str">
        <f>IF(L250=" "," ",(IF($L250&gt;0,INDEX('Bin Analysis'!$C$3:$S$10110,MATCH($L250,'Bin Analysis'!$L$3:$L$10110,0),MATCH(M$5,'Bin Analysis'!$C$2:$S$2,0))," ")))</f>
        <v xml:space="preserve"> </v>
      </c>
      <c r="N250" s="70" t="str">
        <f>IF($L250=" "," ",(IF($M250=FALSE," ",(IF($M250&gt;0,INDEX('Bin Analysis'!$C$3:$S$10110,MATCH($L250,'Bin Analysis'!$L$3:$L$10110,0),MATCH(N$5,'Bin Analysis'!$C$2:$S$2,0))," ")))))</f>
        <v xml:space="preserve"> </v>
      </c>
      <c r="O250" s="70" t="str">
        <f>IF($L250=" "," ",(IF($M250=FALSE," ",(IF($M250&gt;0,INDEX('Bin Analysis'!$C$3:$S$10110,MATCH($L250,'Bin Analysis'!$L$3:$L$10110,0),MATCH(O$5,'Bin Analysis'!$C$2:$S$2,0))," ")))))</f>
        <v xml:space="preserve"> </v>
      </c>
      <c r="P250" s="70" t="str">
        <f>IF($L250=" "," ",(IF($M250=FALSE," ",(IF($M250&gt;0,INDEX('Bin Analysis'!$C$3:$S$10110,MATCH($L250,'Bin Analysis'!$L$3:$L$10110,0),MATCH(P$5,'Bin Analysis'!$C$2:$S$2,0))," ")))))</f>
        <v xml:space="preserve"> </v>
      </c>
      <c r="Q250" s="70" t="str">
        <f>IF($L250=" "," ",(IF($M250=FALSE," ",(IF($M250&gt;0,INDEX('Bin Analysis'!$C$3:$S$10110,MATCH($L250,'Bin Analysis'!$L$3:$L$10110,0),MATCH(Q$5,'Bin Analysis'!$C$2:$S$2,0))," ")))))</f>
        <v xml:space="preserve"> </v>
      </c>
      <c r="R250" s="70" t="str">
        <f>IF($L250=" "," ",(IF($M250=FALSE," ",(IF($M250&gt;0,INDEX('Bin Analysis'!$C$3:$S$10110,MATCH($L250,'Bin Analysis'!$L$3:$L$10110,0),MATCH(R$5,'Bin Analysis'!$C$2:$S$2,0))," ")))))</f>
        <v xml:space="preserve"> </v>
      </c>
      <c r="S250" s="70" t="str">
        <f>IF($L250=" "," ",(IF($M250=FALSE," ",(IF($M250&gt;0,INDEX('Bin Analysis'!$C$3:$S$10110,MATCH($L250,'Bin Analysis'!$L$3:$L$10110,0),MATCH(S$5,'Bin Analysis'!$C$2:$S$2,0))," ")))))</f>
        <v xml:space="preserve"> </v>
      </c>
      <c r="T250" s="70" t="str">
        <f>Assignments!K249</f>
        <v/>
      </c>
      <c r="U250" s="70" t="str">
        <f>Assignments!L249</f>
        <v/>
      </c>
      <c r="V250" s="76" t="str">
        <f>Assignments!V249</f>
        <v/>
      </c>
    </row>
    <row r="251" spans="2:22" x14ac:dyDescent="0.25">
      <c r="B251" s="6"/>
      <c r="E251" s="7"/>
      <c r="G251" s="40" t="str">
        <f>IFERROR('Data Transformation'!M249," ")</f>
        <v xml:space="preserve"> </v>
      </c>
      <c r="L251" s="68" t="str">
        <f t="shared" si="4"/>
        <v xml:space="preserve"> </v>
      </c>
      <c r="M251" s="69" t="str">
        <f>IF(L251=" "," ",(IF($L251&gt;0,INDEX('Bin Analysis'!$C$3:$S$10110,MATCH($L251,'Bin Analysis'!$L$3:$L$10110,0),MATCH(M$5,'Bin Analysis'!$C$2:$S$2,0))," ")))</f>
        <v xml:space="preserve"> </v>
      </c>
      <c r="N251" s="70" t="str">
        <f>IF($L251=" "," ",(IF($M251=FALSE," ",(IF($M251&gt;0,INDEX('Bin Analysis'!$C$3:$S$10110,MATCH($L251,'Bin Analysis'!$L$3:$L$10110,0),MATCH(N$5,'Bin Analysis'!$C$2:$S$2,0))," ")))))</f>
        <v xml:space="preserve"> </v>
      </c>
      <c r="O251" s="70" t="str">
        <f>IF($L251=" "," ",(IF($M251=FALSE," ",(IF($M251&gt;0,INDEX('Bin Analysis'!$C$3:$S$10110,MATCH($L251,'Bin Analysis'!$L$3:$L$10110,0),MATCH(O$5,'Bin Analysis'!$C$2:$S$2,0))," ")))))</f>
        <v xml:space="preserve"> </v>
      </c>
      <c r="P251" s="70" t="str">
        <f>IF($L251=" "," ",(IF($M251=FALSE," ",(IF($M251&gt;0,INDEX('Bin Analysis'!$C$3:$S$10110,MATCH($L251,'Bin Analysis'!$L$3:$L$10110,0),MATCH(P$5,'Bin Analysis'!$C$2:$S$2,0))," ")))))</f>
        <v xml:space="preserve"> </v>
      </c>
      <c r="Q251" s="70" t="str">
        <f>IF($L251=" "," ",(IF($M251=FALSE," ",(IF($M251&gt;0,INDEX('Bin Analysis'!$C$3:$S$10110,MATCH($L251,'Bin Analysis'!$L$3:$L$10110,0),MATCH(Q$5,'Bin Analysis'!$C$2:$S$2,0))," ")))))</f>
        <v xml:space="preserve"> </v>
      </c>
      <c r="R251" s="70" t="str">
        <f>IF($L251=" "," ",(IF($M251=FALSE," ",(IF($M251&gt;0,INDEX('Bin Analysis'!$C$3:$S$10110,MATCH($L251,'Bin Analysis'!$L$3:$L$10110,0),MATCH(R$5,'Bin Analysis'!$C$2:$S$2,0))," ")))))</f>
        <v xml:space="preserve"> </v>
      </c>
      <c r="S251" s="70" t="str">
        <f>IF($L251=" "," ",(IF($M251=FALSE," ",(IF($M251&gt;0,INDEX('Bin Analysis'!$C$3:$S$10110,MATCH($L251,'Bin Analysis'!$L$3:$L$10110,0),MATCH(S$5,'Bin Analysis'!$C$2:$S$2,0))," ")))))</f>
        <v xml:space="preserve"> </v>
      </c>
      <c r="T251" s="70" t="str">
        <f>Assignments!K250</f>
        <v/>
      </c>
      <c r="U251" s="70" t="str">
        <f>Assignments!L250</f>
        <v/>
      </c>
      <c r="V251" s="76" t="str">
        <f>Assignments!V250</f>
        <v/>
      </c>
    </row>
    <row r="252" spans="2:22" x14ac:dyDescent="0.25">
      <c r="B252" s="6"/>
      <c r="E252" s="7"/>
      <c r="G252" s="40" t="str">
        <f>IFERROR('Data Transformation'!M250," ")</f>
        <v xml:space="preserve"> </v>
      </c>
      <c r="L252" s="68" t="str">
        <f t="shared" si="4"/>
        <v xml:space="preserve"> </v>
      </c>
      <c r="M252" s="69" t="str">
        <f>IF(L252=" "," ",(IF($L252&gt;0,INDEX('Bin Analysis'!$C$3:$S$10110,MATCH($L252,'Bin Analysis'!$L$3:$L$10110,0),MATCH(M$5,'Bin Analysis'!$C$2:$S$2,0))," ")))</f>
        <v xml:space="preserve"> </v>
      </c>
      <c r="N252" s="70" t="str">
        <f>IF($L252=" "," ",(IF($M252=FALSE," ",(IF($M252&gt;0,INDEX('Bin Analysis'!$C$3:$S$10110,MATCH($L252,'Bin Analysis'!$L$3:$L$10110,0),MATCH(N$5,'Bin Analysis'!$C$2:$S$2,0))," ")))))</f>
        <v xml:space="preserve"> </v>
      </c>
      <c r="O252" s="70" t="str">
        <f>IF($L252=" "," ",(IF($M252=FALSE," ",(IF($M252&gt;0,INDEX('Bin Analysis'!$C$3:$S$10110,MATCH($L252,'Bin Analysis'!$L$3:$L$10110,0),MATCH(O$5,'Bin Analysis'!$C$2:$S$2,0))," ")))))</f>
        <v xml:space="preserve"> </v>
      </c>
      <c r="P252" s="70" t="str">
        <f>IF($L252=" "," ",(IF($M252=FALSE," ",(IF($M252&gt;0,INDEX('Bin Analysis'!$C$3:$S$10110,MATCH($L252,'Bin Analysis'!$L$3:$L$10110,0),MATCH(P$5,'Bin Analysis'!$C$2:$S$2,0))," ")))))</f>
        <v xml:space="preserve"> </v>
      </c>
      <c r="Q252" s="70" t="str">
        <f>IF($L252=" "," ",(IF($M252=FALSE," ",(IF($M252&gt;0,INDEX('Bin Analysis'!$C$3:$S$10110,MATCH($L252,'Bin Analysis'!$L$3:$L$10110,0),MATCH(Q$5,'Bin Analysis'!$C$2:$S$2,0))," ")))))</f>
        <v xml:space="preserve"> </v>
      </c>
      <c r="R252" s="70" t="str">
        <f>IF($L252=" "," ",(IF($M252=FALSE," ",(IF($M252&gt;0,INDEX('Bin Analysis'!$C$3:$S$10110,MATCH($L252,'Bin Analysis'!$L$3:$L$10110,0),MATCH(R$5,'Bin Analysis'!$C$2:$S$2,0))," ")))))</f>
        <v xml:space="preserve"> </v>
      </c>
      <c r="S252" s="70" t="str">
        <f>IF($L252=" "," ",(IF($M252=FALSE," ",(IF($M252&gt;0,INDEX('Bin Analysis'!$C$3:$S$10110,MATCH($L252,'Bin Analysis'!$L$3:$L$10110,0),MATCH(S$5,'Bin Analysis'!$C$2:$S$2,0))," ")))))</f>
        <v xml:space="preserve"> </v>
      </c>
      <c r="T252" s="70" t="str">
        <f>Assignments!K251</f>
        <v/>
      </c>
      <c r="U252" s="70" t="str">
        <f>Assignments!L251</f>
        <v/>
      </c>
      <c r="V252" s="76" t="str">
        <f>Assignments!V251</f>
        <v/>
      </c>
    </row>
    <row r="253" spans="2:22" x14ac:dyDescent="0.25">
      <c r="B253" s="6"/>
      <c r="E253" s="7"/>
      <c r="G253" s="40" t="str">
        <f>IFERROR('Data Transformation'!M251," ")</f>
        <v xml:space="preserve"> </v>
      </c>
      <c r="L253" s="68" t="str">
        <f t="shared" si="4"/>
        <v xml:space="preserve"> </v>
      </c>
      <c r="M253" s="69" t="str">
        <f>IF(L253=" "," ",(IF($L253&gt;0,INDEX('Bin Analysis'!$C$3:$S$10110,MATCH($L253,'Bin Analysis'!$L$3:$L$10110,0),MATCH(M$5,'Bin Analysis'!$C$2:$S$2,0))," ")))</f>
        <v xml:space="preserve"> </v>
      </c>
      <c r="N253" s="70" t="str">
        <f>IF($L253=" "," ",(IF($M253=FALSE," ",(IF($M253&gt;0,INDEX('Bin Analysis'!$C$3:$S$10110,MATCH($L253,'Bin Analysis'!$L$3:$L$10110,0),MATCH(N$5,'Bin Analysis'!$C$2:$S$2,0))," ")))))</f>
        <v xml:space="preserve"> </v>
      </c>
      <c r="O253" s="70" t="str">
        <f>IF($L253=" "," ",(IF($M253=FALSE," ",(IF($M253&gt;0,INDEX('Bin Analysis'!$C$3:$S$10110,MATCH($L253,'Bin Analysis'!$L$3:$L$10110,0),MATCH(O$5,'Bin Analysis'!$C$2:$S$2,0))," ")))))</f>
        <v xml:space="preserve"> </v>
      </c>
      <c r="P253" s="70" t="str">
        <f>IF($L253=" "," ",(IF($M253=FALSE," ",(IF($M253&gt;0,INDEX('Bin Analysis'!$C$3:$S$10110,MATCH($L253,'Bin Analysis'!$L$3:$L$10110,0),MATCH(P$5,'Bin Analysis'!$C$2:$S$2,0))," ")))))</f>
        <v xml:space="preserve"> </v>
      </c>
      <c r="Q253" s="70" t="str">
        <f>IF($L253=" "," ",(IF($M253=FALSE," ",(IF($M253&gt;0,INDEX('Bin Analysis'!$C$3:$S$10110,MATCH($L253,'Bin Analysis'!$L$3:$L$10110,0),MATCH(Q$5,'Bin Analysis'!$C$2:$S$2,0))," ")))))</f>
        <v xml:space="preserve"> </v>
      </c>
      <c r="R253" s="70" t="str">
        <f>IF($L253=" "," ",(IF($M253=FALSE," ",(IF($M253&gt;0,INDEX('Bin Analysis'!$C$3:$S$10110,MATCH($L253,'Bin Analysis'!$L$3:$L$10110,0),MATCH(R$5,'Bin Analysis'!$C$2:$S$2,0))," ")))))</f>
        <v xml:space="preserve"> </v>
      </c>
      <c r="S253" s="70" t="str">
        <f>IF($L253=" "," ",(IF($M253=FALSE," ",(IF($M253&gt;0,INDEX('Bin Analysis'!$C$3:$S$10110,MATCH($L253,'Bin Analysis'!$L$3:$L$10110,0),MATCH(S$5,'Bin Analysis'!$C$2:$S$2,0))," ")))))</f>
        <v xml:space="preserve"> </v>
      </c>
      <c r="T253" s="70" t="str">
        <f>Assignments!K252</f>
        <v/>
      </c>
      <c r="U253" s="70" t="str">
        <f>Assignments!L252</f>
        <v/>
      </c>
      <c r="V253" s="76" t="str">
        <f>Assignments!V252</f>
        <v/>
      </c>
    </row>
    <row r="254" spans="2:22" x14ac:dyDescent="0.25">
      <c r="B254" s="6"/>
      <c r="E254" s="7"/>
      <c r="G254" s="40" t="str">
        <f>IFERROR('Data Transformation'!M252," ")</f>
        <v xml:space="preserve"> </v>
      </c>
      <c r="L254" s="68" t="str">
        <f t="shared" si="4"/>
        <v xml:space="preserve"> </v>
      </c>
      <c r="M254" s="69" t="str">
        <f>IF(L254=" "," ",(IF($L254&gt;0,INDEX('Bin Analysis'!$C$3:$S$10110,MATCH($L254,'Bin Analysis'!$L$3:$L$10110,0),MATCH(M$5,'Bin Analysis'!$C$2:$S$2,0))," ")))</f>
        <v xml:space="preserve"> </v>
      </c>
      <c r="N254" s="70" t="str">
        <f>IF($L254=" "," ",(IF($M254=FALSE," ",(IF($M254&gt;0,INDEX('Bin Analysis'!$C$3:$S$10110,MATCH($L254,'Bin Analysis'!$L$3:$L$10110,0),MATCH(N$5,'Bin Analysis'!$C$2:$S$2,0))," ")))))</f>
        <v xml:space="preserve"> </v>
      </c>
      <c r="O254" s="70" t="str">
        <f>IF($L254=" "," ",(IF($M254=FALSE," ",(IF($M254&gt;0,INDEX('Bin Analysis'!$C$3:$S$10110,MATCH($L254,'Bin Analysis'!$L$3:$L$10110,0),MATCH(O$5,'Bin Analysis'!$C$2:$S$2,0))," ")))))</f>
        <v xml:space="preserve"> </v>
      </c>
      <c r="P254" s="70" t="str">
        <f>IF($L254=" "," ",(IF($M254=FALSE," ",(IF($M254&gt;0,INDEX('Bin Analysis'!$C$3:$S$10110,MATCH($L254,'Bin Analysis'!$L$3:$L$10110,0),MATCH(P$5,'Bin Analysis'!$C$2:$S$2,0))," ")))))</f>
        <v xml:space="preserve"> </v>
      </c>
      <c r="Q254" s="70" t="str">
        <f>IF($L254=" "," ",(IF($M254=FALSE," ",(IF($M254&gt;0,INDEX('Bin Analysis'!$C$3:$S$10110,MATCH($L254,'Bin Analysis'!$L$3:$L$10110,0),MATCH(Q$5,'Bin Analysis'!$C$2:$S$2,0))," ")))))</f>
        <v xml:space="preserve"> </v>
      </c>
      <c r="R254" s="70" t="str">
        <f>IF($L254=" "," ",(IF($M254=FALSE," ",(IF($M254&gt;0,INDEX('Bin Analysis'!$C$3:$S$10110,MATCH($L254,'Bin Analysis'!$L$3:$L$10110,0),MATCH(R$5,'Bin Analysis'!$C$2:$S$2,0))," ")))))</f>
        <v xml:space="preserve"> </v>
      </c>
      <c r="S254" s="70" t="str">
        <f>IF($L254=" "," ",(IF($M254=FALSE," ",(IF($M254&gt;0,INDEX('Bin Analysis'!$C$3:$S$10110,MATCH($L254,'Bin Analysis'!$L$3:$L$10110,0),MATCH(S$5,'Bin Analysis'!$C$2:$S$2,0))," ")))))</f>
        <v xml:space="preserve"> </v>
      </c>
      <c r="T254" s="70" t="str">
        <f>Assignments!K253</f>
        <v/>
      </c>
      <c r="U254" s="70" t="str">
        <f>Assignments!L253</f>
        <v/>
      </c>
      <c r="V254" s="76" t="str">
        <f>Assignments!V253</f>
        <v/>
      </c>
    </row>
    <row r="255" spans="2:22" x14ac:dyDescent="0.25">
      <c r="B255" s="6"/>
      <c r="E255" s="7"/>
      <c r="G255" s="40" t="str">
        <f>IFERROR('Data Transformation'!M253," ")</f>
        <v xml:space="preserve"> </v>
      </c>
      <c r="L255" s="68" t="str">
        <f t="shared" si="4"/>
        <v xml:space="preserve"> </v>
      </c>
      <c r="M255" s="69" t="str">
        <f>IF(L255=" "," ",(IF($L255&gt;0,INDEX('Bin Analysis'!$C$3:$S$10110,MATCH($L255,'Bin Analysis'!$L$3:$L$10110,0),MATCH(M$5,'Bin Analysis'!$C$2:$S$2,0))," ")))</f>
        <v xml:space="preserve"> </v>
      </c>
      <c r="N255" s="70" t="str">
        <f>IF($L255=" "," ",(IF($M255=FALSE," ",(IF($M255&gt;0,INDEX('Bin Analysis'!$C$3:$S$10110,MATCH($L255,'Bin Analysis'!$L$3:$L$10110,0),MATCH(N$5,'Bin Analysis'!$C$2:$S$2,0))," ")))))</f>
        <v xml:space="preserve"> </v>
      </c>
      <c r="O255" s="70" t="str">
        <f>IF($L255=" "," ",(IF($M255=FALSE," ",(IF($M255&gt;0,INDEX('Bin Analysis'!$C$3:$S$10110,MATCH($L255,'Bin Analysis'!$L$3:$L$10110,0),MATCH(O$5,'Bin Analysis'!$C$2:$S$2,0))," ")))))</f>
        <v xml:space="preserve"> </v>
      </c>
      <c r="P255" s="70" t="str">
        <f>IF($L255=" "," ",(IF($M255=FALSE," ",(IF($M255&gt;0,INDEX('Bin Analysis'!$C$3:$S$10110,MATCH($L255,'Bin Analysis'!$L$3:$L$10110,0),MATCH(P$5,'Bin Analysis'!$C$2:$S$2,0))," ")))))</f>
        <v xml:space="preserve"> </v>
      </c>
      <c r="Q255" s="70" t="str">
        <f>IF($L255=" "," ",(IF($M255=FALSE," ",(IF($M255&gt;0,INDEX('Bin Analysis'!$C$3:$S$10110,MATCH($L255,'Bin Analysis'!$L$3:$L$10110,0),MATCH(Q$5,'Bin Analysis'!$C$2:$S$2,0))," ")))))</f>
        <v xml:space="preserve"> </v>
      </c>
      <c r="R255" s="70" t="str">
        <f>IF($L255=" "," ",(IF($M255=FALSE," ",(IF($M255&gt;0,INDEX('Bin Analysis'!$C$3:$S$10110,MATCH($L255,'Bin Analysis'!$L$3:$L$10110,0),MATCH(R$5,'Bin Analysis'!$C$2:$S$2,0))," ")))))</f>
        <v xml:space="preserve"> </v>
      </c>
      <c r="S255" s="70" t="str">
        <f>IF($L255=" "," ",(IF($M255=FALSE," ",(IF($M255&gt;0,INDEX('Bin Analysis'!$C$3:$S$10110,MATCH($L255,'Bin Analysis'!$L$3:$L$10110,0),MATCH(S$5,'Bin Analysis'!$C$2:$S$2,0))," ")))))</f>
        <v xml:space="preserve"> </v>
      </c>
      <c r="T255" s="70" t="str">
        <f>Assignments!K254</f>
        <v/>
      </c>
      <c r="U255" s="70" t="str">
        <f>Assignments!L254</f>
        <v/>
      </c>
      <c r="V255" s="76" t="str">
        <f>Assignments!V254</f>
        <v/>
      </c>
    </row>
    <row r="256" spans="2:22" x14ac:dyDescent="0.25">
      <c r="B256" s="6"/>
      <c r="E256" s="7"/>
      <c r="G256" s="40" t="str">
        <f>IFERROR('Data Transformation'!M254," ")</f>
        <v xml:space="preserve"> </v>
      </c>
      <c r="L256" s="68" t="str">
        <f t="shared" si="4"/>
        <v xml:space="preserve"> </v>
      </c>
      <c r="M256" s="69" t="str">
        <f>IF(L256=" "," ",(IF($L256&gt;0,INDEX('Bin Analysis'!$C$3:$S$10110,MATCH($L256,'Bin Analysis'!$L$3:$L$10110,0),MATCH(M$5,'Bin Analysis'!$C$2:$S$2,0))," ")))</f>
        <v xml:space="preserve"> </v>
      </c>
      <c r="N256" s="70" t="str">
        <f>IF($L256=" "," ",(IF($M256=FALSE," ",(IF($M256&gt;0,INDEX('Bin Analysis'!$C$3:$S$10110,MATCH($L256,'Bin Analysis'!$L$3:$L$10110,0),MATCH(N$5,'Bin Analysis'!$C$2:$S$2,0))," ")))))</f>
        <v xml:space="preserve"> </v>
      </c>
      <c r="O256" s="70" t="str">
        <f>IF($L256=" "," ",(IF($M256=FALSE," ",(IF($M256&gt;0,INDEX('Bin Analysis'!$C$3:$S$10110,MATCH($L256,'Bin Analysis'!$L$3:$L$10110,0),MATCH(O$5,'Bin Analysis'!$C$2:$S$2,0))," ")))))</f>
        <v xml:space="preserve"> </v>
      </c>
      <c r="P256" s="70" t="str">
        <f>IF($L256=" "," ",(IF($M256=FALSE," ",(IF($M256&gt;0,INDEX('Bin Analysis'!$C$3:$S$10110,MATCH($L256,'Bin Analysis'!$L$3:$L$10110,0),MATCH(P$5,'Bin Analysis'!$C$2:$S$2,0))," ")))))</f>
        <v xml:space="preserve"> </v>
      </c>
      <c r="Q256" s="70" t="str">
        <f>IF($L256=" "," ",(IF($M256=FALSE," ",(IF($M256&gt;0,INDEX('Bin Analysis'!$C$3:$S$10110,MATCH($L256,'Bin Analysis'!$L$3:$L$10110,0),MATCH(Q$5,'Bin Analysis'!$C$2:$S$2,0))," ")))))</f>
        <v xml:space="preserve"> </v>
      </c>
      <c r="R256" s="70" t="str">
        <f>IF($L256=" "," ",(IF($M256=FALSE," ",(IF($M256&gt;0,INDEX('Bin Analysis'!$C$3:$S$10110,MATCH($L256,'Bin Analysis'!$L$3:$L$10110,0),MATCH(R$5,'Bin Analysis'!$C$2:$S$2,0))," ")))))</f>
        <v xml:space="preserve"> </v>
      </c>
      <c r="S256" s="70" t="str">
        <f>IF($L256=" "," ",(IF($M256=FALSE," ",(IF($M256&gt;0,INDEX('Bin Analysis'!$C$3:$S$10110,MATCH($L256,'Bin Analysis'!$L$3:$L$10110,0),MATCH(S$5,'Bin Analysis'!$C$2:$S$2,0))," ")))))</f>
        <v xml:space="preserve"> </v>
      </c>
      <c r="T256" s="70" t="str">
        <f>Assignments!K255</f>
        <v/>
      </c>
      <c r="U256" s="70" t="str">
        <f>Assignments!L255</f>
        <v/>
      </c>
      <c r="V256" s="76" t="str">
        <f>Assignments!V255</f>
        <v/>
      </c>
    </row>
    <row r="257" spans="2:22" x14ac:dyDescent="0.25">
      <c r="B257" s="6"/>
      <c r="E257" s="7"/>
      <c r="G257" s="40" t="str">
        <f>IFERROR('Data Transformation'!M255," ")</f>
        <v xml:space="preserve"> </v>
      </c>
      <c r="L257" s="68" t="str">
        <f t="shared" si="4"/>
        <v xml:space="preserve"> </v>
      </c>
      <c r="M257" s="69" t="str">
        <f>IF(L257=" "," ",(IF($L257&gt;0,INDEX('Bin Analysis'!$C$3:$S$10110,MATCH($L257,'Bin Analysis'!$L$3:$L$10110,0),MATCH(M$5,'Bin Analysis'!$C$2:$S$2,0))," ")))</f>
        <v xml:space="preserve"> </v>
      </c>
      <c r="N257" s="70" t="str">
        <f>IF($L257=" "," ",(IF($M257=FALSE," ",(IF($M257&gt;0,INDEX('Bin Analysis'!$C$3:$S$10110,MATCH($L257,'Bin Analysis'!$L$3:$L$10110,0),MATCH(N$5,'Bin Analysis'!$C$2:$S$2,0))," ")))))</f>
        <v xml:space="preserve"> </v>
      </c>
      <c r="O257" s="70" t="str">
        <f>IF($L257=" "," ",(IF($M257=FALSE," ",(IF($M257&gt;0,INDEX('Bin Analysis'!$C$3:$S$10110,MATCH($L257,'Bin Analysis'!$L$3:$L$10110,0),MATCH(O$5,'Bin Analysis'!$C$2:$S$2,0))," ")))))</f>
        <v xml:space="preserve"> </v>
      </c>
      <c r="P257" s="70" t="str">
        <f>IF($L257=" "," ",(IF($M257=FALSE," ",(IF($M257&gt;0,INDEX('Bin Analysis'!$C$3:$S$10110,MATCH($L257,'Bin Analysis'!$L$3:$L$10110,0),MATCH(P$5,'Bin Analysis'!$C$2:$S$2,0))," ")))))</f>
        <v xml:space="preserve"> </v>
      </c>
      <c r="Q257" s="70" t="str">
        <f>IF($L257=" "," ",(IF($M257=FALSE," ",(IF($M257&gt;0,INDEX('Bin Analysis'!$C$3:$S$10110,MATCH($L257,'Bin Analysis'!$L$3:$L$10110,0),MATCH(Q$5,'Bin Analysis'!$C$2:$S$2,0))," ")))))</f>
        <v xml:space="preserve"> </v>
      </c>
      <c r="R257" s="70" t="str">
        <f>IF($L257=" "," ",(IF($M257=FALSE," ",(IF($M257&gt;0,INDEX('Bin Analysis'!$C$3:$S$10110,MATCH($L257,'Bin Analysis'!$L$3:$L$10110,0),MATCH(R$5,'Bin Analysis'!$C$2:$S$2,0))," ")))))</f>
        <v xml:space="preserve"> </v>
      </c>
      <c r="S257" s="70" t="str">
        <f>IF($L257=" "," ",(IF($M257=FALSE," ",(IF($M257&gt;0,INDEX('Bin Analysis'!$C$3:$S$10110,MATCH($L257,'Bin Analysis'!$L$3:$L$10110,0),MATCH(S$5,'Bin Analysis'!$C$2:$S$2,0))," ")))))</f>
        <v xml:space="preserve"> </v>
      </c>
      <c r="T257" s="70" t="str">
        <f>Assignments!K256</f>
        <v/>
      </c>
      <c r="U257" s="70" t="str">
        <f>Assignments!L256</f>
        <v/>
      </c>
      <c r="V257" s="76" t="str">
        <f>Assignments!V256</f>
        <v/>
      </c>
    </row>
    <row r="258" spans="2:22" x14ac:dyDescent="0.25">
      <c r="B258" s="6"/>
      <c r="E258" s="7"/>
      <c r="G258" s="40" t="str">
        <f>IFERROR('Data Transformation'!M256," ")</f>
        <v xml:space="preserve"> </v>
      </c>
      <c r="L258" s="68" t="str">
        <f t="shared" si="4"/>
        <v xml:space="preserve"> </v>
      </c>
      <c r="M258" s="69" t="str">
        <f>IF(L258=" "," ",(IF($L258&gt;0,INDEX('Bin Analysis'!$C$3:$S$10110,MATCH($L258,'Bin Analysis'!$L$3:$L$10110,0),MATCH(M$5,'Bin Analysis'!$C$2:$S$2,0))," ")))</f>
        <v xml:space="preserve"> </v>
      </c>
      <c r="N258" s="70" t="str">
        <f>IF($L258=" "," ",(IF($M258=FALSE," ",(IF($M258&gt;0,INDEX('Bin Analysis'!$C$3:$S$10110,MATCH($L258,'Bin Analysis'!$L$3:$L$10110,0),MATCH(N$5,'Bin Analysis'!$C$2:$S$2,0))," ")))))</f>
        <v xml:space="preserve"> </v>
      </c>
      <c r="O258" s="70" t="str">
        <f>IF($L258=" "," ",(IF($M258=FALSE," ",(IF($M258&gt;0,INDEX('Bin Analysis'!$C$3:$S$10110,MATCH($L258,'Bin Analysis'!$L$3:$L$10110,0),MATCH(O$5,'Bin Analysis'!$C$2:$S$2,0))," ")))))</f>
        <v xml:space="preserve"> </v>
      </c>
      <c r="P258" s="70" t="str">
        <f>IF($L258=" "," ",(IF($M258=FALSE," ",(IF($M258&gt;0,INDEX('Bin Analysis'!$C$3:$S$10110,MATCH($L258,'Bin Analysis'!$L$3:$L$10110,0),MATCH(P$5,'Bin Analysis'!$C$2:$S$2,0))," ")))))</f>
        <v xml:space="preserve"> </v>
      </c>
      <c r="Q258" s="70" t="str">
        <f>IF($L258=" "," ",(IF($M258=FALSE," ",(IF($M258&gt;0,INDEX('Bin Analysis'!$C$3:$S$10110,MATCH($L258,'Bin Analysis'!$L$3:$L$10110,0),MATCH(Q$5,'Bin Analysis'!$C$2:$S$2,0))," ")))))</f>
        <v xml:space="preserve"> </v>
      </c>
      <c r="R258" s="70" t="str">
        <f>IF($L258=" "," ",(IF($M258=FALSE," ",(IF($M258&gt;0,INDEX('Bin Analysis'!$C$3:$S$10110,MATCH($L258,'Bin Analysis'!$L$3:$L$10110,0),MATCH(R$5,'Bin Analysis'!$C$2:$S$2,0))," ")))))</f>
        <v xml:space="preserve"> </v>
      </c>
      <c r="S258" s="70" t="str">
        <f>IF($L258=" "," ",(IF($M258=FALSE," ",(IF($M258&gt;0,INDEX('Bin Analysis'!$C$3:$S$10110,MATCH($L258,'Bin Analysis'!$L$3:$L$10110,0),MATCH(S$5,'Bin Analysis'!$C$2:$S$2,0))," ")))))</f>
        <v xml:space="preserve"> </v>
      </c>
      <c r="T258" s="70" t="str">
        <f>Assignments!K257</f>
        <v/>
      </c>
      <c r="U258" s="70" t="str">
        <f>Assignments!L257</f>
        <v/>
      </c>
      <c r="V258" s="76" t="str">
        <f>Assignments!V257</f>
        <v/>
      </c>
    </row>
    <row r="259" spans="2:22" x14ac:dyDescent="0.25">
      <c r="B259" s="6"/>
      <c r="E259" s="7"/>
      <c r="G259" s="40" t="str">
        <f>IFERROR('Data Transformation'!M257," ")</f>
        <v xml:space="preserve"> </v>
      </c>
      <c r="L259" s="68" t="str">
        <f t="shared" si="4"/>
        <v xml:space="preserve"> </v>
      </c>
      <c r="M259" s="69" t="str">
        <f>IF(L259=" "," ",(IF($L259&gt;0,INDEX('Bin Analysis'!$C$3:$S$10110,MATCH($L259,'Bin Analysis'!$L$3:$L$10110,0),MATCH(M$5,'Bin Analysis'!$C$2:$S$2,0))," ")))</f>
        <v xml:space="preserve"> </v>
      </c>
      <c r="N259" s="70" t="str">
        <f>IF($L259=" "," ",(IF($M259=FALSE," ",(IF($M259&gt;0,INDEX('Bin Analysis'!$C$3:$S$10110,MATCH($L259,'Bin Analysis'!$L$3:$L$10110,0),MATCH(N$5,'Bin Analysis'!$C$2:$S$2,0))," ")))))</f>
        <v xml:space="preserve"> </v>
      </c>
      <c r="O259" s="70" t="str">
        <f>IF($L259=" "," ",(IF($M259=FALSE," ",(IF($M259&gt;0,INDEX('Bin Analysis'!$C$3:$S$10110,MATCH($L259,'Bin Analysis'!$L$3:$L$10110,0),MATCH(O$5,'Bin Analysis'!$C$2:$S$2,0))," ")))))</f>
        <v xml:space="preserve"> </v>
      </c>
      <c r="P259" s="70" t="str">
        <f>IF($L259=" "," ",(IF($M259=FALSE," ",(IF($M259&gt;0,INDEX('Bin Analysis'!$C$3:$S$10110,MATCH($L259,'Bin Analysis'!$L$3:$L$10110,0),MATCH(P$5,'Bin Analysis'!$C$2:$S$2,0))," ")))))</f>
        <v xml:space="preserve"> </v>
      </c>
      <c r="Q259" s="70" t="str">
        <f>IF($L259=" "," ",(IF($M259=FALSE," ",(IF($M259&gt;0,INDEX('Bin Analysis'!$C$3:$S$10110,MATCH($L259,'Bin Analysis'!$L$3:$L$10110,0),MATCH(Q$5,'Bin Analysis'!$C$2:$S$2,0))," ")))))</f>
        <v xml:space="preserve"> </v>
      </c>
      <c r="R259" s="70" t="str">
        <f>IF($L259=" "," ",(IF($M259=FALSE," ",(IF($M259&gt;0,INDEX('Bin Analysis'!$C$3:$S$10110,MATCH($L259,'Bin Analysis'!$L$3:$L$10110,0),MATCH(R$5,'Bin Analysis'!$C$2:$S$2,0))," ")))))</f>
        <v xml:space="preserve"> </v>
      </c>
      <c r="S259" s="70" t="str">
        <f>IF($L259=" "," ",(IF($M259=FALSE," ",(IF($M259&gt;0,INDEX('Bin Analysis'!$C$3:$S$10110,MATCH($L259,'Bin Analysis'!$L$3:$L$10110,0),MATCH(S$5,'Bin Analysis'!$C$2:$S$2,0))," ")))))</f>
        <v xml:space="preserve"> </v>
      </c>
      <c r="T259" s="70" t="str">
        <f>Assignments!K258</f>
        <v/>
      </c>
      <c r="U259" s="70" t="str">
        <f>Assignments!L258</f>
        <v/>
      </c>
      <c r="V259" s="76" t="str">
        <f>Assignments!V258</f>
        <v/>
      </c>
    </row>
    <row r="260" spans="2:22" x14ac:dyDescent="0.25">
      <c r="B260" s="6"/>
      <c r="E260" s="7"/>
      <c r="G260" s="40" t="str">
        <f>IFERROR('Data Transformation'!M258," ")</f>
        <v xml:space="preserve"> </v>
      </c>
      <c r="L260" s="68" t="str">
        <f t="shared" si="4"/>
        <v xml:space="preserve"> </v>
      </c>
      <c r="M260" s="69" t="str">
        <f>IF(L260=" "," ",(IF($L260&gt;0,INDEX('Bin Analysis'!$C$3:$S$10110,MATCH($L260,'Bin Analysis'!$L$3:$L$10110,0),MATCH(M$5,'Bin Analysis'!$C$2:$S$2,0))," ")))</f>
        <v xml:space="preserve"> </v>
      </c>
      <c r="N260" s="70" t="str">
        <f>IF($L260=" "," ",(IF($M260=FALSE," ",(IF($M260&gt;0,INDEX('Bin Analysis'!$C$3:$S$10110,MATCH($L260,'Bin Analysis'!$L$3:$L$10110,0),MATCH(N$5,'Bin Analysis'!$C$2:$S$2,0))," ")))))</f>
        <v xml:space="preserve"> </v>
      </c>
      <c r="O260" s="70" t="str">
        <f>IF($L260=" "," ",(IF($M260=FALSE," ",(IF($M260&gt;0,INDEX('Bin Analysis'!$C$3:$S$10110,MATCH($L260,'Bin Analysis'!$L$3:$L$10110,0),MATCH(O$5,'Bin Analysis'!$C$2:$S$2,0))," ")))))</f>
        <v xml:space="preserve"> </v>
      </c>
      <c r="P260" s="70" t="str">
        <f>IF($L260=" "," ",(IF($M260=FALSE," ",(IF($M260&gt;0,INDEX('Bin Analysis'!$C$3:$S$10110,MATCH($L260,'Bin Analysis'!$L$3:$L$10110,0),MATCH(P$5,'Bin Analysis'!$C$2:$S$2,0))," ")))))</f>
        <v xml:space="preserve"> </v>
      </c>
      <c r="Q260" s="70" t="str">
        <f>IF($L260=" "," ",(IF($M260=FALSE," ",(IF($M260&gt;0,INDEX('Bin Analysis'!$C$3:$S$10110,MATCH($L260,'Bin Analysis'!$L$3:$L$10110,0),MATCH(Q$5,'Bin Analysis'!$C$2:$S$2,0))," ")))))</f>
        <v xml:space="preserve"> </v>
      </c>
      <c r="R260" s="70" t="str">
        <f>IF($L260=" "," ",(IF($M260=FALSE," ",(IF($M260&gt;0,INDEX('Bin Analysis'!$C$3:$S$10110,MATCH($L260,'Bin Analysis'!$L$3:$L$10110,0),MATCH(R$5,'Bin Analysis'!$C$2:$S$2,0))," ")))))</f>
        <v xml:space="preserve"> </v>
      </c>
      <c r="S260" s="70" t="str">
        <f>IF($L260=" "," ",(IF($M260=FALSE," ",(IF($M260&gt;0,INDEX('Bin Analysis'!$C$3:$S$10110,MATCH($L260,'Bin Analysis'!$L$3:$L$10110,0),MATCH(S$5,'Bin Analysis'!$C$2:$S$2,0))," ")))))</f>
        <v xml:space="preserve"> </v>
      </c>
      <c r="T260" s="70" t="str">
        <f>Assignments!K259</f>
        <v/>
      </c>
      <c r="U260" s="70" t="str">
        <f>Assignments!L259</f>
        <v/>
      </c>
      <c r="V260" s="76" t="str">
        <f>Assignments!V259</f>
        <v/>
      </c>
    </row>
    <row r="261" spans="2:22" x14ac:dyDescent="0.25">
      <c r="B261" s="6"/>
      <c r="E261" s="7"/>
      <c r="G261" s="40" t="str">
        <f>IFERROR('Data Transformation'!M259," ")</f>
        <v xml:space="preserve"> </v>
      </c>
      <c r="L261" s="68" t="str">
        <f t="shared" si="4"/>
        <v xml:space="preserve"> </v>
      </c>
      <c r="M261" s="69" t="str">
        <f>IF(L261=" "," ",(IF($L261&gt;0,INDEX('Bin Analysis'!$C$3:$S$10110,MATCH($L261,'Bin Analysis'!$L$3:$L$10110,0),MATCH(M$5,'Bin Analysis'!$C$2:$S$2,0))," ")))</f>
        <v xml:space="preserve"> </v>
      </c>
      <c r="N261" s="70" t="str">
        <f>IF($L261=" "," ",(IF($M261=FALSE," ",(IF($M261&gt;0,INDEX('Bin Analysis'!$C$3:$S$10110,MATCH($L261,'Bin Analysis'!$L$3:$L$10110,0),MATCH(N$5,'Bin Analysis'!$C$2:$S$2,0))," ")))))</f>
        <v xml:space="preserve"> </v>
      </c>
      <c r="O261" s="70" t="str">
        <f>IF($L261=" "," ",(IF($M261=FALSE," ",(IF($M261&gt;0,INDEX('Bin Analysis'!$C$3:$S$10110,MATCH($L261,'Bin Analysis'!$L$3:$L$10110,0),MATCH(O$5,'Bin Analysis'!$C$2:$S$2,0))," ")))))</f>
        <v xml:space="preserve"> </v>
      </c>
      <c r="P261" s="70" t="str">
        <f>IF($L261=" "," ",(IF($M261=FALSE," ",(IF($M261&gt;0,INDEX('Bin Analysis'!$C$3:$S$10110,MATCH($L261,'Bin Analysis'!$L$3:$L$10110,0),MATCH(P$5,'Bin Analysis'!$C$2:$S$2,0))," ")))))</f>
        <v xml:space="preserve"> </v>
      </c>
      <c r="Q261" s="70" t="str">
        <f>IF($L261=" "," ",(IF($M261=FALSE," ",(IF($M261&gt;0,INDEX('Bin Analysis'!$C$3:$S$10110,MATCH($L261,'Bin Analysis'!$L$3:$L$10110,0),MATCH(Q$5,'Bin Analysis'!$C$2:$S$2,0))," ")))))</f>
        <v xml:space="preserve"> </v>
      </c>
      <c r="R261" s="70" t="str">
        <f>IF($L261=" "," ",(IF($M261=FALSE," ",(IF($M261&gt;0,INDEX('Bin Analysis'!$C$3:$S$10110,MATCH($L261,'Bin Analysis'!$L$3:$L$10110,0),MATCH(R$5,'Bin Analysis'!$C$2:$S$2,0))," ")))))</f>
        <v xml:space="preserve"> </v>
      </c>
      <c r="S261" s="70" t="str">
        <f>IF($L261=" "," ",(IF($M261=FALSE," ",(IF($M261&gt;0,INDEX('Bin Analysis'!$C$3:$S$10110,MATCH($L261,'Bin Analysis'!$L$3:$L$10110,0),MATCH(S$5,'Bin Analysis'!$C$2:$S$2,0))," ")))))</f>
        <v xml:space="preserve"> </v>
      </c>
      <c r="T261" s="70" t="str">
        <f>Assignments!K260</f>
        <v/>
      </c>
      <c r="U261" s="70" t="str">
        <f>Assignments!L260</f>
        <v/>
      </c>
      <c r="V261" s="76" t="str">
        <f>Assignments!V260</f>
        <v/>
      </c>
    </row>
    <row r="262" spans="2:22" x14ac:dyDescent="0.25">
      <c r="B262" s="6"/>
      <c r="E262" s="7"/>
      <c r="G262" s="40" t="str">
        <f>IFERROR('Data Transformation'!M260," ")</f>
        <v xml:space="preserve"> </v>
      </c>
      <c r="L262" s="68" t="str">
        <f t="shared" si="4"/>
        <v xml:space="preserve"> </v>
      </c>
      <c r="M262" s="69" t="str">
        <f>IF(L262=" "," ",(IF($L262&gt;0,INDEX('Bin Analysis'!$C$3:$S$10110,MATCH($L262,'Bin Analysis'!$L$3:$L$10110,0),MATCH(M$5,'Bin Analysis'!$C$2:$S$2,0))," ")))</f>
        <v xml:space="preserve"> </v>
      </c>
      <c r="N262" s="70" t="str">
        <f>IF($L262=" "," ",(IF($M262=FALSE," ",(IF($M262&gt;0,INDEX('Bin Analysis'!$C$3:$S$10110,MATCH($L262,'Bin Analysis'!$L$3:$L$10110,0),MATCH(N$5,'Bin Analysis'!$C$2:$S$2,0))," ")))))</f>
        <v xml:space="preserve"> </v>
      </c>
      <c r="O262" s="70" t="str">
        <f>IF($L262=" "," ",(IF($M262=FALSE," ",(IF($M262&gt;0,INDEX('Bin Analysis'!$C$3:$S$10110,MATCH($L262,'Bin Analysis'!$L$3:$L$10110,0),MATCH(O$5,'Bin Analysis'!$C$2:$S$2,0))," ")))))</f>
        <v xml:space="preserve"> </v>
      </c>
      <c r="P262" s="70" t="str">
        <f>IF($L262=" "," ",(IF($M262=FALSE," ",(IF($M262&gt;0,INDEX('Bin Analysis'!$C$3:$S$10110,MATCH($L262,'Bin Analysis'!$L$3:$L$10110,0),MATCH(P$5,'Bin Analysis'!$C$2:$S$2,0))," ")))))</f>
        <v xml:space="preserve"> </v>
      </c>
      <c r="Q262" s="70" t="str">
        <f>IF($L262=" "," ",(IF($M262=FALSE," ",(IF($M262&gt;0,INDEX('Bin Analysis'!$C$3:$S$10110,MATCH($L262,'Bin Analysis'!$L$3:$L$10110,0),MATCH(Q$5,'Bin Analysis'!$C$2:$S$2,0))," ")))))</f>
        <v xml:space="preserve"> </v>
      </c>
      <c r="R262" s="70" t="str">
        <f>IF($L262=" "," ",(IF($M262=FALSE," ",(IF($M262&gt;0,INDEX('Bin Analysis'!$C$3:$S$10110,MATCH($L262,'Bin Analysis'!$L$3:$L$10110,0),MATCH(R$5,'Bin Analysis'!$C$2:$S$2,0))," ")))))</f>
        <v xml:space="preserve"> </v>
      </c>
      <c r="S262" s="70" t="str">
        <f>IF($L262=" "," ",(IF($M262=FALSE," ",(IF($M262&gt;0,INDEX('Bin Analysis'!$C$3:$S$10110,MATCH($L262,'Bin Analysis'!$L$3:$L$10110,0),MATCH(S$5,'Bin Analysis'!$C$2:$S$2,0))," ")))))</f>
        <v xml:space="preserve"> </v>
      </c>
      <c r="T262" s="70" t="str">
        <f>Assignments!K261</f>
        <v/>
      </c>
      <c r="U262" s="70" t="str">
        <f>Assignments!L261</f>
        <v/>
      </c>
      <c r="V262" s="76" t="str">
        <f>Assignments!V261</f>
        <v/>
      </c>
    </row>
    <row r="263" spans="2:22" x14ac:dyDescent="0.25">
      <c r="B263" s="6"/>
      <c r="E263" s="7"/>
      <c r="G263" s="40" t="str">
        <f>IFERROR('Data Transformation'!M261," ")</f>
        <v xml:space="preserve"> </v>
      </c>
      <c r="L263" s="68" t="str">
        <f t="shared" ref="L263:L326" si="5">$G264</f>
        <v xml:space="preserve"> </v>
      </c>
      <c r="M263" s="69" t="str">
        <f>IF(L263=" "," ",(IF($L263&gt;0,INDEX('Bin Analysis'!$C$3:$S$10110,MATCH($L263,'Bin Analysis'!$L$3:$L$10110,0),MATCH(M$5,'Bin Analysis'!$C$2:$S$2,0))," ")))</f>
        <v xml:space="preserve"> </v>
      </c>
      <c r="N263" s="70" t="str">
        <f>IF($L263=" "," ",(IF($M263=FALSE," ",(IF($M263&gt;0,INDEX('Bin Analysis'!$C$3:$S$10110,MATCH($L263,'Bin Analysis'!$L$3:$L$10110,0),MATCH(N$5,'Bin Analysis'!$C$2:$S$2,0))," ")))))</f>
        <v xml:space="preserve"> </v>
      </c>
      <c r="O263" s="70" t="str">
        <f>IF($L263=" "," ",(IF($M263=FALSE," ",(IF($M263&gt;0,INDEX('Bin Analysis'!$C$3:$S$10110,MATCH($L263,'Bin Analysis'!$L$3:$L$10110,0),MATCH(O$5,'Bin Analysis'!$C$2:$S$2,0))," ")))))</f>
        <v xml:space="preserve"> </v>
      </c>
      <c r="P263" s="70" t="str">
        <f>IF($L263=" "," ",(IF($M263=FALSE," ",(IF($M263&gt;0,INDEX('Bin Analysis'!$C$3:$S$10110,MATCH($L263,'Bin Analysis'!$L$3:$L$10110,0),MATCH(P$5,'Bin Analysis'!$C$2:$S$2,0))," ")))))</f>
        <v xml:space="preserve"> </v>
      </c>
      <c r="Q263" s="70" t="str">
        <f>IF($L263=" "," ",(IF($M263=FALSE," ",(IF($M263&gt;0,INDEX('Bin Analysis'!$C$3:$S$10110,MATCH($L263,'Bin Analysis'!$L$3:$L$10110,0),MATCH(Q$5,'Bin Analysis'!$C$2:$S$2,0))," ")))))</f>
        <v xml:space="preserve"> </v>
      </c>
      <c r="R263" s="70" t="str">
        <f>IF($L263=" "," ",(IF($M263=FALSE," ",(IF($M263&gt;0,INDEX('Bin Analysis'!$C$3:$S$10110,MATCH($L263,'Bin Analysis'!$L$3:$L$10110,0),MATCH(R$5,'Bin Analysis'!$C$2:$S$2,0))," ")))))</f>
        <v xml:space="preserve"> </v>
      </c>
      <c r="S263" s="70" t="str">
        <f>IF($L263=" "," ",(IF($M263=FALSE," ",(IF($M263&gt;0,INDEX('Bin Analysis'!$C$3:$S$10110,MATCH($L263,'Bin Analysis'!$L$3:$L$10110,0),MATCH(S$5,'Bin Analysis'!$C$2:$S$2,0))," ")))))</f>
        <v xml:space="preserve"> </v>
      </c>
      <c r="T263" s="70" t="str">
        <f>Assignments!K262</f>
        <v/>
      </c>
      <c r="U263" s="70" t="str">
        <f>Assignments!L262</f>
        <v/>
      </c>
      <c r="V263" s="76" t="str">
        <f>Assignments!V262</f>
        <v/>
      </c>
    </row>
    <row r="264" spans="2:22" x14ac:dyDescent="0.25">
      <c r="B264" s="6"/>
      <c r="E264" s="7"/>
      <c r="G264" s="40" t="str">
        <f>IFERROR('Data Transformation'!M262," ")</f>
        <v xml:space="preserve"> </v>
      </c>
      <c r="L264" s="68" t="str">
        <f t="shared" si="5"/>
        <v xml:space="preserve"> </v>
      </c>
      <c r="M264" s="69" t="str">
        <f>IF(L264=" "," ",(IF($L264&gt;0,INDEX('Bin Analysis'!$C$3:$S$10110,MATCH($L264,'Bin Analysis'!$L$3:$L$10110,0),MATCH(M$5,'Bin Analysis'!$C$2:$S$2,0))," ")))</f>
        <v xml:space="preserve"> </v>
      </c>
      <c r="N264" s="70" t="str">
        <f>IF($L264=" "," ",(IF($M264=FALSE," ",(IF($M264&gt;0,INDEX('Bin Analysis'!$C$3:$S$10110,MATCH($L264,'Bin Analysis'!$L$3:$L$10110,0),MATCH(N$5,'Bin Analysis'!$C$2:$S$2,0))," ")))))</f>
        <v xml:space="preserve"> </v>
      </c>
      <c r="O264" s="70" t="str">
        <f>IF($L264=" "," ",(IF($M264=FALSE," ",(IF($M264&gt;0,INDEX('Bin Analysis'!$C$3:$S$10110,MATCH($L264,'Bin Analysis'!$L$3:$L$10110,0),MATCH(O$5,'Bin Analysis'!$C$2:$S$2,0))," ")))))</f>
        <v xml:space="preserve"> </v>
      </c>
      <c r="P264" s="70" t="str">
        <f>IF($L264=" "," ",(IF($M264=FALSE," ",(IF($M264&gt;0,INDEX('Bin Analysis'!$C$3:$S$10110,MATCH($L264,'Bin Analysis'!$L$3:$L$10110,0),MATCH(P$5,'Bin Analysis'!$C$2:$S$2,0))," ")))))</f>
        <v xml:space="preserve"> </v>
      </c>
      <c r="Q264" s="70" t="str">
        <f>IF($L264=" "," ",(IF($M264=FALSE," ",(IF($M264&gt;0,INDEX('Bin Analysis'!$C$3:$S$10110,MATCH($L264,'Bin Analysis'!$L$3:$L$10110,0),MATCH(Q$5,'Bin Analysis'!$C$2:$S$2,0))," ")))))</f>
        <v xml:space="preserve"> </v>
      </c>
      <c r="R264" s="70" t="str">
        <f>IF($L264=" "," ",(IF($M264=FALSE," ",(IF($M264&gt;0,INDEX('Bin Analysis'!$C$3:$S$10110,MATCH($L264,'Bin Analysis'!$L$3:$L$10110,0),MATCH(R$5,'Bin Analysis'!$C$2:$S$2,0))," ")))))</f>
        <v xml:space="preserve"> </v>
      </c>
      <c r="S264" s="70" t="str">
        <f>IF($L264=" "," ",(IF($M264=FALSE," ",(IF($M264&gt;0,INDEX('Bin Analysis'!$C$3:$S$10110,MATCH($L264,'Bin Analysis'!$L$3:$L$10110,0),MATCH(S$5,'Bin Analysis'!$C$2:$S$2,0))," ")))))</f>
        <v xml:space="preserve"> </v>
      </c>
      <c r="T264" s="70" t="str">
        <f>Assignments!K263</f>
        <v/>
      </c>
      <c r="U264" s="70" t="str">
        <f>Assignments!L263</f>
        <v/>
      </c>
      <c r="V264" s="76" t="str">
        <f>Assignments!V263</f>
        <v/>
      </c>
    </row>
    <row r="265" spans="2:22" x14ac:dyDescent="0.25">
      <c r="B265" s="6"/>
      <c r="E265" s="7"/>
      <c r="G265" s="40" t="str">
        <f>IFERROR('Data Transformation'!M263," ")</f>
        <v xml:space="preserve"> </v>
      </c>
      <c r="L265" s="68" t="str">
        <f t="shared" si="5"/>
        <v xml:space="preserve"> </v>
      </c>
      <c r="M265" s="69" t="str">
        <f>IF(L265=" "," ",(IF($L265&gt;0,INDEX('Bin Analysis'!$C$3:$S$10110,MATCH($L265,'Bin Analysis'!$L$3:$L$10110,0),MATCH(M$5,'Bin Analysis'!$C$2:$S$2,0))," ")))</f>
        <v xml:space="preserve"> </v>
      </c>
      <c r="N265" s="70" t="str">
        <f>IF($L265=" "," ",(IF($M265=FALSE," ",(IF($M265&gt;0,INDEX('Bin Analysis'!$C$3:$S$10110,MATCH($L265,'Bin Analysis'!$L$3:$L$10110,0),MATCH(N$5,'Bin Analysis'!$C$2:$S$2,0))," ")))))</f>
        <v xml:space="preserve"> </v>
      </c>
      <c r="O265" s="70" t="str">
        <f>IF($L265=" "," ",(IF($M265=FALSE," ",(IF($M265&gt;0,INDEX('Bin Analysis'!$C$3:$S$10110,MATCH($L265,'Bin Analysis'!$L$3:$L$10110,0),MATCH(O$5,'Bin Analysis'!$C$2:$S$2,0))," ")))))</f>
        <v xml:space="preserve"> </v>
      </c>
      <c r="P265" s="70" t="str">
        <f>IF($L265=" "," ",(IF($M265=FALSE," ",(IF($M265&gt;0,INDEX('Bin Analysis'!$C$3:$S$10110,MATCH($L265,'Bin Analysis'!$L$3:$L$10110,0),MATCH(P$5,'Bin Analysis'!$C$2:$S$2,0))," ")))))</f>
        <v xml:space="preserve"> </v>
      </c>
      <c r="Q265" s="70" t="str">
        <f>IF($L265=" "," ",(IF($M265=FALSE," ",(IF($M265&gt;0,INDEX('Bin Analysis'!$C$3:$S$10110,MATCH($L265,'Bin Analysis'!$L$3:$L$10110,0),MATCH(Q$5,'Bin Analysis'!$C$2:$S$2,0))," ")))))</f>
        <v xml:space="preserve"> </v>
      </c>
      <c r="R265" s="70" t="str">
        <f>IF($L265=" "," ",(IF($M265=FALSE," ",(IF($M265&gt;0,INDEX('Bin Analysis'!$C$3:$S$10110,MATCH($L265,'Bin Analysis'!$L$3:$L$10110,0),MATCH(R$5,'Bin Analysis'!$C$2:$S$2,0))," ")))))</f>
        <v xml:space="preserve"> </v>
      </c>
      <c r="S265" s="70" t="str">
        <f>IF($L265=" "," ",(IF($M265=FALSE," ",(IF($M265&gt;0,INDEX('Bin Analysis'!$C$3:$S$10110,MATCH($L265,'Bin Analysis'!$L$3:$L$10110,0),MATCH(S$5,'Bin Analysis'!$C$2:$S$2,0))," ")))))</f>
        <v xml:space="preserve"> </v>
      </c>
      <c r="T265" s="70" t="str">
        <f>Assignments!K264</f>
        <v/>
      </c>
      <c r="U265" s="70" t="str">
        <f>Assignments!L264</f>
        <v/>
      </c>
      <c r="V265" s="76" t="str">
        <f>Assignments!V264</f>
        <v/>
      </c>
    </row>
    <row r="266" spans="2:22" x14ac:dyDescent="0.25">
      <c r="B266" s="6"/>
      <c r="E266" s="7"/>
      <c r="G266" s="40" t="str">
        <f>IFERROR('Data Transformation'!M264," ")</f>
        <v xml:space="preserve"> </v>
      </c>
      <c r="L266" s="68" t="str">
        <f t="shared" si="5"/>
        <v xml:space="preserve"> </v>
      </c>
      <c r="M266" s="69" t="str">
        <f>IF(L266=" "," ",(IF($L266&gt;0,INDEX('Bin Analysis'!$C$3:$S$10110,MATCH($L266,'Bin Analysis'!$L$3:$L$10110,0),MATCH(M$5,'Bin Analysis'!$C$2:$S$2,0))," ")))</f>
        <v xml:space="preserve"> </v>
      </c>
      <c r="N266" s="70" t="str">
        <f>IF($L266=" "," ",(IF($M266=FALSE," ",(IF($M266&gt;0,INDEX('Bin Analysis'!$C$3:$S$10110,MATCH($L266,'Bin Analysis'!$L$3:$L$10110,0),MATCH(N$5,'Bin Analysis'!$C$2:$S$2,0))," ")))))</f>
        <v xml:space="preserve"> </v>
      </c>
      <c r="O266" s="70" t="str">
        <f>IF($L266=" "," ",(IF($M266=FALSE," ",(IF($M266&gt;0,INDEX('Bin Analysis'!$C$3:$S$10110,MATCH($L266,'Bin Analysis'!$L$3:$L$10110,0),MATCH(O$5,'Bin Analysis'!$C$2:$S$2,0))," ")))))</f>
        <v xml:space="preserve"> </v>
      </c>
      <c r="P266" s="70" t="str">
        <f>IF($L266=" "," ",(IF($M266=FALSE," ",(IF($M266&gt;0,INDEX('Bin Analysis'!$C$3:$S$10110,MATCH($L266,'Bin Analysis'!$L$3:$L$10110,0),MATCH(P$5,'Bin Analysis'!$C$2:$S$2,0))," ")))))</f>
        <v xml:space="preserve"> </v>
      </c>
      <c r="Q266" s="70" t="str">
        <f>IF($L266=" "," ",(IF($M266=FALSE," ",(IF($M266&gt;0,INDEX('Bin Analysis'!$C$3:$S$10110,MATCH($L266,'Bin Analysis'!$L$3:$L$10110,0),MATCH(Q$5,'Bin Analysis'!$C$2:$S$2,0))," ")))))</f>
        <v xml:space="preserve"> </v>
      </c>
      <c r="R266" s="70" t="str">
        <f>IF($L266=" "," ",(IF($M266=FALSE," ",(IF($M266&gt;0,INDEX('Bin Analysis'!$C$3:$S$10110,MATCH($L266,'Bin Analysis'!$L$3:$L$10110,0),MATCH(R$5,'Bin Analysis'!$C$2:$S$2,0))," ")))))</f>
        <v xml:space="preserve"> </v>
      </c>
      <c r="S266" s="70" t="str">
        <f>IF($L266=" "," ",(IF($M266=FALSE," ",(IF($M266&gt;0,INDEX('Bin Analysis'!$C$3:$S$10110,MATCH($L266,'Bin Analysis'!$L$3:$L$10110,0),MATCH(S$5,'Bin Analysis'!$C$2:$S$2,0))," ")))))</f>
        <v xml:space="preserve"> </v>
      </c>
      <c r="T266" s="70" t="str">
        <f>Assignments!K265</f>
        <v/>
      </c>
      <c r="U266" s="70" t="str">
        <f>Assignments!L265</f>
        <v/>
      </c>
      <c r="V266" s="76" t="str">
        <f>Assignments!V265</f>
        <v/>
      </c>
    </row>
    <row r="267" spans="2:22" x14ac:dyDescent="0.25">
      <c r="B267" s="6"/>
      <c r="E267" s="7"/>
      <c r="G267" s="40" t="str">
        <f>IFERROR('Data Transformation'!M265," ")</f>
        <v xml:space="preserve"> </v>
      </c>
      <c r="L267" s="68" t="str">
        <f t="shared" si="5"/>
        <v xml:space="preserve"> </v>
      </c>
      <c r="M267" s="69" t="str">
        <f>IF(L267=" "," ",(IF($L267&gt;0,INDEX('Bin Analysis'!$C$3:$S$10110,MATCH($L267,'Bin Analysis'!$L$3:$L$10110,0),MATCH(M$5,'Bin Analysis'!$C$2:$S$2,0))," ")))</f>
        <v xml:space="preserve"> </v>
      </c>
      <c r="N267" s="70" t="str">
        <f>IF($L267=" "," ",(IF($M267=FALSE," ",(IF($M267&gt;0,INDEX('Bin Analysis'!$C$3:$S$10110,MATCH($L267,'Bin Analysis'!$L$3:$L$10110,0),MATCH(N$5,'Bin Analysis'!$C$2:$S$2,0))," ")))))</f>
        <v xml:space="preserve"> </v>
      </c>
      <c r="O267" s="70" t="str">
        <f>IF($L267=" "," ",(IF($M267=FALSE," ",(IF($M267&gt;0,INDEX('Bin Analysis'!$C$3:$S$10110,MATCH($L267,'Bin Analysis'!$L$3:$L$10110,0),MATCH(O$5,'Bin Analysis'!$C$2:$S$2,0))," ")))))</f>
        <v xml:space="preserve"> </v>
      </c>
      <c r="P267" s="70" t="str">
        <f>IF($L267=" "," ",(IF($M267=FALSE," ",(IF($M267&gt;0,INDEX('Bin Analysis'!$C$3:$S$10110,MATCH($L267,'Bin Analysis'!$L$3:$L$10110,0),MATCH(P$5,'Bin Analysis'!$C$2:$S$2,0))," ")))))</f>
        <v xml:space="preserve"> </v>
      </c>
      <c r="Q267" s="70" t="str">
        <f>IF($L267=" "," ",(IF($M267=FALSE," ",(IF($M267&gt;0,INDEX('Bin Analysis'!$C$3:$S$10110,MATCH($L267,'Bin Analysis'!$L$3:$L$10110,0),MATCH(Q$5,'Bin Analysis'!$C$2:$S$2,0))," ")))))</f>
        <v xml:space="preserve"> </v>
      </c>
      <c r="R267" s="70" t="str">
        <f>IF($L267=" "," ",(IF($M267=FALSE," ",(IF($M267&gt;0,INDEX('Bin Analysis'!$C$3:$S$10110,MATCH($L267,'Bin Analysis'!$L$3:$L$10110,0),MATCH(R$5,'Bin Analysis'!$C$2:$S$2,0))," ")))))</f>
        <v xml:space="preserve"> </v>
      </c>
      <c r="S267" s="70" t="str">
        <f>IF($L267=" "," ",(IF($M267=FALSE," ",(IF($M267&gt;0,INDEX('Bin Analysis'!$C$3:$S$10110,MATCH($L267,'Bin Analysis'!$L$3:$L$10110,0),MATCH(S$5,'Bin Analysis'!$C$2:$S$2,0))," ")))))</f>
        <v xml:space="preserve"> </v>
      </c>
      <c r="T267" s="70" t="str">
        <f>Assignments!K266</f>
        <v/>
      </c>
      <c r="U267" s="70" t="str">
        <f>Assignments!L266</f>
        <v/>
      </c>
      <c r="V267" s="76" t="str">
        <f>Assignments!V266</f>
        <v/>
      </c>
    </row>
    <row r="268" spans="2:22" x14ac:dyDescent="0.25">
      <c r="B268" s="6"/>
      <c r="E268" s="7"/>
      <c r="G268" s="40" t="str">
        <f>IFERROR('Data Transformation'!M266," ")</f>
        <v xml:space="preserve"> </v>
      </c>
      <c r="L268" s="68" t="str">
        <f t="shared" si="5"/>
        <v xml:space="preserve"> </v>
      </c>
      <c r="M268" s="69" t="str">
        <f>IF(L268=" "," ",(IF($L268&gt;0,INDEX('Bin Analysis'!$C$3:$S$10110,MATCH($L268,'Bin Analysis'!$L$3:$L$10110,0),MATCH(M$5,'Bin Analysis'!$C$2:$S$2,0))," ")))</f>
        <v xml:space="preserve"> </v>
      </c>
      <c r="N268" s="70" t="str">
        <f>IF($L268=" "," ",(IF($M268=FALSE," ",(IF($M268&gt;0,INDEX('Bin Analysis'!$C$3:$S$10110,MATCH($L268,'Bin Analysis'!$L$3:$L$10110,0),MATCH(N$5,'Bin Analysis'!$C$2:$S$2,0))," ")))))</f>
        <v xml:space="preserve"> </v>
      </c>
      <c r="O268" s="70" t="str">
        <f>IF($L268=" "," ",(IF($M268=FALSE," ",(IF($M268&gt;0,INDEX('Bin Analysis'!$C$3:$S$10110,MATCH($L268,'Bin Analysis'!$L$3:$L$10110,0),MATCH(O$5,'Bin Analysis'!$C$2:$S$2,0))," ")))))</f>
        <v xml:space="preserve"> </v>
      </c>
      <c r="P268" s="70" t="str">
        <f>IF($L268=" "," ",(IF($M268=FALSE," ",(IF($M268&gt;0,INDEX('Bin Analysis'!$C$3:$S$10110,MATCH($L268,'Bin Analysis'!$L$3:$L$10110,0),MATCH(P$5,'Bin Analysis'!$C$2:$S$2,0))," ")))))</f>
        <v xml:space="preserve"> </v>
      </c>
      <c r="Q268" s="70" t="str">
        <f>IF($L268=" "," ",(IF($M268=FALSE," ",(IF($M268&gt;0,INDEX('Bin Analysis'!$C$3:$S$10110,MATCH($L268,'Bin Analysis'!$L$3:$L$10110,0),MATCH(Q$5,'Bin Analysis'!$C$2:$S$2,0))," ")))))</f>
        <v xml:space="preserve"> </v>
      </c>
      <c r="R268" s="70" t="str">
        <f>IF($L268=" "," ",(IF($M268=FALSE," ",(IF($M268&gt;0,INDEX('Bin Analysis'!$C$3:$S$10110,MATCH($L268,'Bin Analysis'!$L$3:$L$10110,0),MATCH(R$5,'Bin Analysis'!$C$2:$S$2,0))," ")))))</f>
        <v xml:space="preserve"> </v>
      </c>
      <c r="S268" s="70" t="str">
        <f>IF($L268=" "," ",(IF($M268=FALSE," ",(IF($M268&gt;0,INDEX('Bin Analysis'!$C$3:$S$10110,MATCH($L268,'Bin Analysis'!$L$3:$L$10110,0),MATCH(S$5,'Bin Analysis'!$C$2:$S$2,0))," ")))))</f>
        <v xml:space="preserve"> </v>
      </c>
      <c r="T268" s="70" t="str">
        <f>Assignments!K267</f>
        <v/>
      </c>
      <c r="U268" s="70" t="str">
        <f>Assignments!L267</f>
        <v/>
      </c>
      <c r="V268" s="76" t="str">
        <f>Assignments!V267</f>
        <v/>
      </c>
    </row>
    <row r="269" spans="2:22" x14ac:dyDescent="0.25">
      <c r="B269" s="6"/>
      <c r="E269" s="7"/>
      <c r="G269" s="40" t="str">
        <f>IFERROR('Data Transformation'!M267," ")</f>
        <v xml:space="preserve"> </v>
      </c>
      <c r="L269" s="68" t="str">
        <f t="shared" si="5"/>
        <v xml:space="preserve"> </v>
      </c>
      <c r="M269" s="69" t="str">
        <f>IF(L269=" "," ",(IF($L269&gt;0,INDEX('Bin Analysis'!$C$3:$S$10110,MATCH($L269,'Bin Analysis'!$L$3:$L$10110,0),MATCH(M$5,'Bin Analysis'!$C$2:$S$2,0))," ")))</f>
        <v xml:space="preserve"> </v>
      </c>
      <c r="N269" s="70" t="str">
        <f>IF($L269=" "," ",(IF($M269=FALSE," ",(IF($M269&gt;0,INDEX('Bin Analysis'!$C$3:$S$10110,MATCH($L269,'Bin Analysis'!$L$3:$L$10110,0),MATCH(N$5,'Bin Analysis'!$C$2:$S$2,0))," ")))))</f>
        <v xml:space="preserve"> </v>
      </c>
      <c r="O269" s="70" t="str">
        <f>IF($L269=" "," ",(IF($M269=FALSE," ",(IF($M269&gt;0,INDEX('Bin Analysis'!$C$3:$S$10110,MATCH($L269,'Bin Analysis'!$L$3:$L$10110,0),MATCH(O$5,'Bin Analysis'!$C$2:$S$2,0))," ")))))</f>
        <v xml:space="preserve"> </v>
      </c>
      <c r="P269" s="70" t="str">
        <f>IF($L269=" "," ",(IF($M269=FALSE," ",(IF($M269&gt;0,INDEX('Bin Analysis'!$C$3:$S$10110,MATCH($L269,'Bin Analysis'!$L$3:$L$10110,0),MATCH(P$5,'Bin Analysis'!$C$2:$S$2,0))," ")))))</f>
        <v xml:space="preserve"> </v>
      </c>
      <c r="Q269" s="70" t="str">
        <f>IF($L269=" "," ",(IF($M269=FALSE," ",(IF($M269&gt;0,INDEX('Bin Analysis'!$C$3:$S$10110,MATCH($L269,'Bin Analysis'!$L$3:$L$10110,0),MATCH(Q$5,'Bin Analysis'!$C$2:$S$2,0))," ")))))</f>
        <v xml:space="preserve"> </v>
      </c>
      <c r="R269" s="70" t="str">
        <f>IF($L269=" "," ",(IF($M269=FALSE," ",(IF($M269&gt;0,INDEX('Bin Analysis'!$C$3:$S$10110,MATCH($L269,'Bin Analysis'!$L$3:$L$10110,0),MATCH(R$5,'Bin Analysis'!$C$2:$S$2,0))," ")))))</f>
        <v xml:space="preserve"> </v>
      </c>
      <c r="S269" s="70" t="str">
        <f>IF($L269=" "," ",(IF($M269=FALSE," ",(IF($M269&gt;0,INDEX('Bin Analysis'!$C$3:$S$10110,MATCH($L269,'Bin Analysis'!$L$3:$L$10110,0),MATCH(S$5,'Bin Analysis'!$C$2:$S$2,0))," ")))))</f>
        <v xml:space="preserve"> </v>
      </c>
      <c r="T269" s="70" t="str">
        <f>Assignments!K268</f>
        <v/>
      </c>
      <c r="U269" s="70" t="str">
        <f>Assignments!L268</f>
        <v/>
      </c>
      <c r="V269" s="76" t="str">
        <f>Assignments!V268</f>
        <v/>
      </c>
    </row>
    <row r="270" spans="2:22" x14ac:dyDescent="0.25">
      <c r="B270" s="6"/>
      <c r="E270" s="7"/>
      <c r="G270" s="40" t="str">
        <f>IFERROR('Data Transformation'!M268," ")</f>
        <v xml:space="preserve"> </v>
      </c>
      <c r="L270" s="68" t="str">
        <f t="shared" si="5"/>
        <v xml:space="preserve"> </v>
      </c>
      <c r="M270" s="69" t="str">
        <f>IF(L270=" "," ",(IF($L270&gt;0,INDEX('Bin Analysis'!$C$3:$S$10110,MATCH($L270,'Bin Analysis'!$L$3:$L$10110,0),MATCH(M$5,'Bin Analysis'!$C$2:$S$2,0))," ")))</f>
        <v xml:space="preserve"> </v>
      </c>
      <c r="N270" s="70" t="str">
        <f>IF($L270=" "," ",(IF($M270=FALSE," ",(IF($M270&gt;0,INDEX('Bin Analysis'!$C$3:$S$10110,MATCH($L270,'Bin Analysis'!$L$3:$L$10110,0),MATCH(N$5,'Bin Analysis'!$C$2:$S$2,0))," ")))))</f>
        <v xml:space="preserve"> </v>
      </c>
      <c r="O270" s="70" t="str">
        <f>IF($L270=" "," ",(IF($M270=FALSE," ",(IF($M270&gt;0,INDEX('Bin Analysis'!$C$3:$S$10110,MATCH($L270,'Bin Analysis'!$L$3:$L$10110,0),MATCH(O$5,'Bin Analysis'!$C$2:$S$2,0))," ")))))</f>
        <v xml:space="preserve"> </v>
      </c>
      <c r="P270" s="70" t="str">
        <f>IF($L270=" "," ",(IF($M270=FALSE," ",(IF($M270&gt;0,INDEX('Bin Analysis'!$C$3:$S$10110,MATCH($L270,'Bin Analysis'!$L$3:$L$10110,0),MATCH(P$5,'Bin Analysis'!$C$2:$S$2,0))," ")))))</f>
        <v xml:space="preserve"> </v>
      </c>
      <c r="Q270" s="70" t="str">
        <f>IF($L270=" "," ",(IF($M270=FALSE," ",(IF($M270&gt;0,INDEX('Bin Analysis'!$C$3:$S$10110,MATCH($L270,'Bin Analysis'!$L$3:$L$10110,0),MATCH(Q$5,'Bin Analysis'!$C$2:$S$2,0))," ")))))</f>
        <v xml:space="preserve"> </v>
      </c>
      <c r="R270" s="70" t="str">
        <f>IF($L270=" "," ",(IF($M270=FALSE," ",(IF($M270&gt;0,INDEX('Bin Analysis'!$C$3:$S$10110,MATCH($L270,'Bin Analysis'!$L$3:$L$10110,0),MATCH(R$5,'Bin Analysis'!$C$2:$S$2,0))," ")))))</f>
        <v xml:space="preserve"> </v>
      </c>
      <c r="S270" s="70" t="str">
        <f>IF($L270=" "," ",(IF($M270=FALSE," ",(IF($M270&gt;0,INDEX('Bin Analysis'!$C$3:$S$10110,MATCH($L270,'Bin Analysis'!$L$3:$L$10110,0),MATCH(S$5,'Bin Analysis'!$C$2:$S$2,0))," ")))))</f>
        <v xml:space="preserve"> </v>
      </c>
      <c r="T270" s="70" t="str">
        <f>Assignments!K269</f>
        <v/>
      </c>
      <c r="U270" s="70" t="str">
        <f>Assignments!L269</f>
        <v/>
      </c>
      <c r="V270" s="76" t="str">
        <f>Assignments!V269</f>
        <v/>
      </c>
    </row>
    <row r="271" spans="2:22" x14ac:dyDescent="0.25">
      <c r="B271" s="6"/>
      <c r="E271" s="7"/>
      <c r="G271" s="40" t="str">
        <f>IFERROR('Data Transformation'!M269," ")</f>
        <v xml:space="preserve"> </v>
      </c>
      <c r="L271" s="68" t="str">
        <f t="shared" si="5"/>
        <v xml:space="preserve"> </v>
      </c>
      <c r="M271" s="69" t="str">
        <f>IF(L271=" "," ",(IF($L271&gt;0,INDEX('Bin Analysis'!$C$3:$S$10110,MATCH($L271,'Bin Analysis'!$L$3:$L$10110,0),MATCH(M$5,'Bin Analysis'!$C$2:$S$2,0))," ")))</f>
        <v xml:space="preserve"> </v>
      </c>
      <c r="N271" s="70" t="str">
        <f>IF($L271=" "," ",(IF($M271=FALSE," ",(IF($M271&gt;0,INDEX('Bin Analysis'!$C$3:$S$10110,MATCH($L271,'Bin Analysis'!$L$3:$L$10110,0),MATCH(N$5,'Bin Analysis'!$C$2:$S$2,0))," ")))))</f>
        <v xml:space="preserve"> </v>
      </c>
      <c r="O271" s="70" t="str">
        <f>IF($L271=" "," ",(IF($M271=FALSE," ",(IF($M271&gt;0,INDEX('Bin Analysis'!$C$3:$S$10110,MATCH($L271,'Bin Analysis'!$L$3:$L$10110,0),MATCH(O$5,'Bin Analysis'!$C$2:$S$2,0))," ")))))</f>
        <v xml:space="preserve"> </v>
      </c>
      <c r="P271" s="70" t="str">
        <f>IF($L271=" "," ",(IF($M271=FALSE," ",(IF($M271&gt;0,INDEX('Bin Analysis'!$C$3:$S$10110,MATCH($L271,'Bin Analysis'!$L$3:$L$10110,0),MATCH(P$5,'Bin Analysis'!$C$2:$S$2,0))," ")))))</f>
        <v xml:space="preserve"> </v>
      </c>
      <c r="Q271" s="70" t="str">
        <f>IF($L271=" "," ",(IF($M271=FALSE," ",(IF($M271&gt;0,INDEX('Bin Analysis'!$C$3:$S$10110,MATCH($L271,'Bin Analysis'!$L$3:$L$10110,0),MATCH(Q$5,'Bin Analysis'!$C$2:$S$2,0))," ")))))</f>
        <v xml:space="preserve"> </v>
      </c>
      <c r="R271" s="70" t="str">
        <f>IF($L271=" "," ",(IF($M271=FALSE," ",(IF($M271&gt;0,INDEX('Bin Analysis'!$C$3:$S$10110,MATCH($L271,'Bin Analysis'!$L$3:$L$10110,0),MATCH(R$5,'Bin Analysis'!$C$2:$S$2,0))," ")))))</f>
        <v xml:space="preserve"> </v>
      </c>
      <c r="S271" s="70" t="str">
        <f>IF($L271=" "," ",(IF($M271=FALSE," ",(IF($M271&gt;0,INDEX('Bin Analysis'!$C$3:$S$10110,MATCH($L271,'Bin Analysis'!$L$3:$L$10110,0),MATCH(S$5,'Bin Analysis'!$C$2:$S$2,0))," ")))))</f>
        <v xml:space="preserve"> </v>
      </c>
      <c r="T271" s="70" t="str">
        <f>Assignments!K270</f>
        <v/>
      </c>
      <c r="U271" s="70" t="str">
        <f>Assignments!L270</f>
        <v/>
      </c>
      <c r="V271" s="76" t="str">
        <f>Assignments!V270</f>
        <v/>
      </c>
    </row>
    <row r="272" spans="2:22" x14ac:dyDescent="0.25">
      <c r="B272" s="6"/>
      <c r="E272" s="7"/>
      <c r="G272" s="40" t="str">
        <f>IFERROR('Data Transformation'!M270," ")</f>
        <v xml:space="preserve"> </v>
      </c>
      <c r="L272" s="68" t="str">
        <f t="shared" si="5"/>
        <v xml:space="preserve"> </v>
      </c>
      <c r="M272" s="69" t="str">
        <f>IF(L272=" "," ",(IF($L272&gt;0,INDEX('Bin Analysis'!$C$3:$S$10110,MATCH($L272,'Bin Analysis'!$L$3:$L$10110,0),MATCH(M$5,'Bin Analysis'!$C$2:$S$2,0))," ")))</f>
        <v xml:space="preserve"> </v>
      </c>
      <c r="N272" s="70" t="str">
        <f>IF($L272=" "," ",(IF($M272=FALSE," ",(IF($M272&gt;0,INDEX('Bin Analysis'!$C$3:$S$10110,MATCH($L272,'Bin Analysis'!$L$3:$L$10110,0),MATCH(N$5,'Bin Analysis'!$C$2:$S$2,0))," ")))))</f>
        <v xml:space="preserve"> </v>
      </c>
      <c r="O272" s="70" t="str">
        <f>IF($L272=" "," ",(IF($M272=FALSE," ",(IF($M272&gt;0,INDEX('Bin Analysis'!$C$3:$S$10110,MATCH($L272,'Bin Analysis'!$L$3:$L$10110,0),MATCH(O$5,'Bin Analysis'!$C$2:$S$2,0))," ")))))</f>
        <v xml:space="preserve"> </v>
      </c>
      <c r="P272" s="70" t="str">
        <f>IF($L272=" "," ",(IF($M272=FALSE," ",(IF($M272&gt;0,INDEX('Bin Analysis'!$C$3:$S$10110,MATCH($L272,'Bin Analysis'!$L$3:$L$10110,0),MATCH(P$5,'Bin Analysis'!$C$2:$S$2,0))," ")))))</f>
        <v xml:space="preserve"> </v>
      </c>
      <c r="Q272" s="70" t="str">
        <f>IF($L272=" "," ",(IF($M272=FALSE," ",(IF($M272&gt;0,INDEX('Bin Analysis'!$C$3:$S$10110,MATCH($L272,'Bin Analysis'!$L$3:$L$10110,0),MATCH(Q$5,'Bin Analysis'!$C$2:$S$2,0))," ")))))</f>
        <v xml:space="preserve"> </v>
      </c>
      <c r="R272" s="70" t="str">
        <f>IF($L272=" "," ",(IF($M272=FALSE," ",(IF($M272&gt;0,INDEX('Bin Analysis'!$C$3:$S$10110,MATCH($L272,'Bin Analysis'!$L$3:$L$10110,0),MATCH(R$5,'Bin Analysis'!$C$2:$S$2,0))," ")))))</f>
        <v xml:space="preserve"> </v>
      </c>
      <c r="S272" s="70" t="str">
        <f>IF($L272=" "," ",(IF($M272=FALSE," ",(IF($M272&gt;0,INDEX('Bin Analysis'!$C$3:$S$10110,MATCH($L272,'Bin Analysis'!$L$3:$L$10110,0),MATCH(S$5,'Bin Analysis'!$C$2:$S$2,0))," ")))))</f>
        <v xml:space="preserve"> </v>
      </c>
      <c r="T272" s="70" t="str">
        <f>Assignments!K271</f>
        <v/>
      </c>
      <c r="U272" s="70" t="str">
        <f>Assignments!L271</f>
        <v/>
      </c>
      <c r="V272" s="76" t="str">
        <f>Assignments!V271</f>
        <v/>
      </c>
    </row>
    <row r="273" spans="2:22" x14ac:dyDescent="0.25">
      <c r="B273" s="6"/>
      <c r="E273" s="7"/>
      <c r="G273" s="40" t="str">
        <f>IFERROR('Data Transformation'!M271," ")</f>
        <v xml:space="preserve"> </v>
      </c>
      <c r="L273" s="68" t="str">
        <f t="shared" si="5"/>
        <v xml:space="preserve"> </v>
      </c>
      <c r="M273" s="69" t="str">
        <f>IF(L273=" "," ",(IF($L273&gt;0,INDEX('Bin Analysis'!$C$3:$S$10110,MATCH($L273,'Bin Analysis'!$L$3:$L$10110,0),MATCH(M$5,'Bin Analysis'!$C$2:$S$2,0))," ")))</f>
        <v xml:space="preserve"> </v>
      </c>
      <c r="N273" s="70" t="str">
        <f>IF($L273=" "," ",(IF($M273=FALSE," ",(IF($M273&gt;0,INDEX('Bin Analysis'!$C$3:$S$10110,MATCH($L273,'Bin Analysis'!$L$3:$L$10110,0),MATCH(N$5,'Bin Analysis'!$C$2:$S$2,0))," ")))))</f>
        <v xml:space="preserve"> </v>
      </c>
      <c r="O273" s="70" t="str">
        <f>IF($L273=" "," ",(IF($M273=FALSE," ",(IF($M273&gt;0,INDEX('Bin Analysis'!$C$3:$S$10110,MATCH($L273,'Bin Analysis'!$L$3:$L$10110,0),MATCH(O$5,'Bin Analysis'!$C$2:$S$2,0))," ")))))</f>
        <v xml:space="preserve"> </v>
      </c>
      <c r="P273" s="70" t="str">
        <f>IF($L273=" "," ",(IF($M273=FALSE," ",(IF($M273&gt;0,INDEX('Bin Analysis'!$C$3:$S$10110,MATCH($L273,'Bin Analysis'!$L$3:$L$10110,0),MATCH(P$5,'Bin Analysis'!$C$2:$S$2,0))," ")))))</f>
        <v xml:space="preserve"> </v>
      </c>
      <c r="Q273" s="70" t="str">
        <f>IF($L273=" "," ",(IF($M273=FALSE," ",(IF($M273&gt;0,INDEX('Bin Analysis'!$C$3:$S$10110,MATCH($L273,'Bin Analysis'!$L$3:$L$10110,0),MATCH(Q$5,'Bin Analysis'!$C$2:$S$2,0))," ")))))</f>
        <v xml:space="preserve"> </v>
      </c>
      <c r="R273" s="70" t="str">
        <f>IF($L273=" "," ",(IF($M273=FALSE," ",(IF($M273&gt;0,INDEX('Bin Analysis'!$C$3:$S$10110,MATCH($L273,'Bin Analysis'!$L$3:$L$10110,0),MATCH(R$5,'Bin Analysis'!$C$2:$S$2,0))," ")))))</f>
        <v xml:space="preserve"> </v>
      </c>
      <c r="S273" s="70" t="str">
        <f>IF($L273=" "," ",(IF($M273=FALSE," ",(IF($M273&gt;0,INDEX('Bin Analysis'!$C$3:$S$10110,MATCH($L273,'Bin Analysis'!$L$3:$L$10110,0),MATCH(S$5,'Bin Analysis'!$C$2:$S$2,0))," ")))))</f>
        <v xml:space="preserve"> </v>
      </c>
      <c r="T273" s="70" t="str">
        <f>Assignments!K272</f>
        <v/>
      </c>
      <c r="U273" s="70" t="str">
        <f>Assignments!L272</f>
        <v/>
      </c>
      <c r="V273" s="76" t="str">
        <f>Assignments!V272</f>
        <v/>
      </c>
    </row>
    <row r="274" spans="2:22" x14ac:dyDescent="0.25">
      <c r="B274" s="6"/>
      <c r="E274" s="7"/>
      <c r="G274" s="40" t="str">
        <f>IFERROR('Data Transformation'!M272," ")</f>
        <v xml:space="preserve"> </v>
      </c>
      <c r="L274" s="68" t="str">
        <f t="shared" si="5"/>
        <v xml:space="preserve"> </v>
      </c>
      <c r="M274" s="69" t="str">
        <f>IF(L274=" "," ",(IF($L274&gt;0,INDEX('Bin Analysis'!$C$3:$S$10110,MATCH($L274,'Bin Analysis'!$L$3:$L$10110,0),MATCH(M$5,'Bin Analysis'!$C$2:$S$2,0))," ")))</f>
        <v xml:space="preserve"> </v>
      </c>
      <c r="N274" s="70" t="str">
        <f>IF($L274=" "," ",(IF($M274=FALSE," ",(IF($M274&gt;0,INDEX('Bin Analysis'!$C$3:$S$10110,MATCH($L274,'Bin Analysis'!$L$3:$L$10110,0),MATCH(N$5,'Bin Analysis'!$C$2:$S$2,0))," ")))))</f>
        <v xml:space="preserve"> </v>
      </c>
      <c r="O274" s="70" t="str">
        <f>IF($L274=" "," ",(IF($M274=FALSE," ",(IF($M274&gt;0,INDEX('Bin Analysis'!$C$3:$S$10110,MATCH($L274,'Bin Analysis'!$L$3:$L$10110,0),MATCH(O$5,'Bin Analysis'!$C$2:$S$2,0))," ")))))</f>
        <v xml:space="preserve"> </v>
      </c>
      <c r="P274" s="70" t="str">
        <f>IF($L274=" "," ",(IF($M274=FALSE," ",(IF($M274&gt;0,INDEX('Bin Analysis'!$C$3:$S$10110,MATCH($L274,'Bin Analysis'!$L$3:$L$10110,0),MATCH(P$5,'Bin Analysis'!$C$2:$S$2,0))," ")))))</f>
        <v xml:space="preserve"> </v>
      </c>
      <c r="Q274" s="70" t="str">
        <f>IF($L274=" "," ",(IF($M274=FALSE," ",(IF($M274&gt;0,INDEX('Bin Analysis'!$C$3:$S$10110,MATCH($L274,'Bin Analysis'!$L$3:$L$10110,0),MATCH(Q$5,'Bin Analysis'!$C$2:$S$2,0))," ")))))</f>
        <v xml:space="preserve"> </v>
      </c>
      <c r="R274" s="70" t="str">
        <f>IF($L274=" "," ",(IF($M274=FALSE," ",(IF($M274&gt;0,INDEX('Bin Analysis'!$C$3:$S$10110,MATCH($L274,'Bin Analysis'!$L$3:$L$10110,0),MATCH(R$5,'Bin Analysis'!$C$2:$S$2,0))," ")))))</f>
        <v xml:space="preserve"> </v>
      </c>
      <c r="S274" s="70" t="str">
        <f>IF($L274=" "," ",(IF($M274=FALSE," ",(IF($M274&gt;0,INDEX('Bin Analysis'!$C$3:$S$10110,MATCH($L274,'Bin Analysis'!$L$3:$L$10110,0),MATCH(S$5,'Bin Analysis'!$C$2:$S$2,0))," ")))))</f>
        <v xml:space="preserve"> </v>
      </c>
      <c r="T274" s="70" t="str">
        <f>Assignments!K273</f>
        <v/>
      </c>
      <c r="U274" s="70" t="str">
        <f>Assignments!L273</f>
        <v/>
      </c>
      <c r="V274" s="76" t="str">
        <f>Assignments!V273</f>
        <v/>
      </c>
    </row>
    <row r="275" spans="2:22" x14ac:dyDescent="0.25">
      <c r="B275" s="6"/>
      <c r="E275" s="7"/>
      <c r="G275" s="40" t="str">
        <f>IFERROR('Data Transformation'!M273," ")</f>
        <v xml:space="preserve"> </v>
      </c>
      <c r="L275" s="68" t="str">
        <f t="shared" si="5"/>
        <v xml:space="preserve"> </v>
      </c>
      <c r="M275" s="69" t="str">
        <f>IF(L275=" "," ",(IF($L275&gt;0,INDEX('Bin Analysis'!$C$3:$S$10110,MATCH($L275,'Bin Analysis'!$L$3:$L$10110,0),MATCH(M$5,'Bin Analysis'!$C$2:$S$2,0))," ")))</f>
        <v xml:space="preserve"> </v>
      </c>
      <c r="N275" s="70" t="str">
        <f>IF($L275=" "," ",(IF($M275=FALSE," ",(IF($M275&gt;0,INDEX('Bin Analysis'!$C$3:$S$10110,MATCH($L275,'Bin Analysis'!$L$3:$L$10110,0),MATCH(N$5,'Bin Analysis'!$C$2:$S$2,0))," ")))))</f>
        <v xml:space="preserve"> </v>
      </c>
      <c r="O275" s="70" t="str">
        <f>IF($L275=" "," ",(IF($M275=FALSE," ",(IF($M275&gt;0,INDEX('Bin Analysis'!$C$3:$S$10110,MATCH($L275,'Bin Analysis'!$L$3:$L$10110,0),MATCH(O$5,'Bin Analysis'!$C$2:$S$2,0))," ")))))</f>
        <v xml:space="preserve"> </v>
      </c>
      <c r="P275" s="70" t="str">
        <f>IF($L275=" "," ",(IF($M275=FALSE," ",(IF($M275&gt;0,INDEX('Bin Analysis'!$C$3:$S$10110,MATCH($L275,'Bin Analysis'!$L$3:$L$10110,0),MATCH(P$5,'Bin Analysis'!$C$2:$S$2,0))," ")))))</f>
        <v xml:space="preserve"> </v>
      </c>
      <c r="Q275" s="70" t="str">
        <f>IF($L275=" "," ",(IF($M275=FALSE," ",(IF($M275&gt;0,INDEX('Bin Analysis'!$C$3:$S$10110,MATCH($L275,'Bin Analysis'!$L$3:$L$10110,0),MATCH(Q$5,'Bin Analysis'!$C$2:$S$2,0))," ")))))</f>
        <v xml:space="preserve"> </v>
      </c>
      <c r="R275" s="70" t="str">
        <f>IF($L275=" "," ",(IF($M275=FALSE," ",(IF($M275&gt;0,INDEX('Bin Analysis'!$C$3:$S$10110,MATCH($L275,'Bin Analysis'!$L$3:$L$10110,0),MATCH(R$5,'Bin Analysis'!$C$2:$S$2,0))," ")))))</f>
        <v xml:space="preserve"> </v>
      </c>
      <c r="S275" s="70" t="str">
        <f>IF($L275=" "," ",(IF($M275=FALSE," ",(IF($M275&gt;0,INDEX('Bin Analysis'!$C$3:$S$10110,MATCH($L275,'Bin Analysis'!$L$3:$L$10110,0),MATCH(S$5,'Bin Analysis'!$C$2:$S$2,0))," ")))))</f>
        <v xml:space="preserve"> </v>
      </c>
      <c r="T275" s="70" t="str">
        <f>Assignments!K274</f>
        <v/>
      </c>
      <c r="U275" s="70" t="str">
        <f>Assignments!L274</f>
        <v/>
      </c>
      <c r="V275" s="76" t="str">
        <f>Assignments!V274</f>
        <v/>
      </c>
    </row>
    <row r="276" spans="2:22" x14ac:dyDescent="0.25">
      <c r="B276" s="6"/>
      <c r="E276" s="7"/>
      <c r="G276" s="40" t="str">
        <f>IFERROR('Data Transformation'!M274," ")</f>
        <v xml:space="preserve"> </v>
      </c>
      <c r="L276" s="68" t="str">
        <f t="shared" si="5"/>
        <v xml:space="preserve"> </v>
      </c>
      <c r="M276" s="69" t="str">
        <f>IF(L276=" "," ",(IF($L276&gt;0,INDEX('Bin Analysis'!$C$3:$S$10110,MATCH($L276,'Bin Analysis'!$L$3:$L$10110,0),MATCH(M$5,'Bin Analysis'!$C$2:$S$2,0))," ")))</f>
        <v xml:space="preserve"> </v>
      </c>
      <c r="N276" s="70" t="str">
        <f>IF($L276=" "," ",(IF($M276=FALSE," ",(IF($M276&gt;0,INDEX('Bin Analysis'!$C$3:$S$10110,MATCH($L276,'Bin Analysis'!$L$3:$L$10110,0),MATCH(N$5,'Bin Analysis'!$C$2:$S$2,0))," ")))))</f>
        <v xml:space="preserve"> </v>
      </c>
      <c r="O276" s="70" t="str">
        <f>IF($L276=" "," ",(IF($M276=FALSE," ",(IF($M276&gt;0,INDEX('Bin Analysis'!$C$3:$S$10110,MATCH($L276,'Bin Analysis'!$L$3:$L$10110,0),MATCH(O$5,'Bin Analysis'!$C$2:$S$2,0))," ")))))</f>
        <v xml:space="preserve"> </v>
      </c>
      <c r="P276" s="70" t="str">
        <f>IF($L276=" "," ",(IF($M276=FALSE," ",(IF($M276&gt;0,INDEX('Bin Analysis'!$C$3:$S$10110,MATCH($L276,'Bin Analysis'!$L$3:$L$10110,0),MATCH(P$5,'Bin Analysis'!$C$2:$S$2,0))," ")))))</f>
        <v xml:space="preserve"> </v>
      </c>
      <c r="Q276" s="70" t="str">
        <f>IF($L276=" "," ",(IF($M276=FALSE," ",(IF($M276&gt;0,INDEX('Bin Analysis'!$C$3:$S$10110,MATCH($L276,'Bin Analysis'!$L$3:$L$10110,0),MATCH(Q$5,'Bin Analysis'!$C$2:$S$2,0))," ")))))</f>
        <v xml:space="preserve"> </v>
      </c>
      <c r="R276" s="70" t="str">
        <f>IF($L276=" "," ",(IF($M276=FALSE," ",(IF($M276&gt;0,INDEX('Bin Analysis'!$C$3:$S$10110,MATCH($L276,'Bin Analysis'!$L$3:$L$10110,0),MATCH(R$5,'Bin Analysis'!$C$2:$S$2,0))," ")))))</f>
        <v xml:space="preserve"> </v>
      </c>
      <c r="S276" s="70" t="str">
        <f>IF($L276=" "," ",(IF($M276=FALSE," ",(IF($M276&gt;0,INDEX('Bin Analysis'!$C$3:$S$10110,MATCH($L276,'Bin Analysis'!$L$3:$L$10110,0),MATCH(S$5,'Bin Analysis'!$C$2:$S$2,0))," ")))))</f>
        <v xml:space="preserve"> </v>
      </c>
      <c r="T276" s="70" t="str">
        <f>Assignments!K275</f>
        <v/>
      </c>
      <c r="U276" s="70" t="str">
        <f>Assignments!L275</f>
        <v/>
      </c>
      <c r="V276" s="76" t="str">
        <f>Assignments!V275</f>
        <v/>
      </c>
    </row>
    <row r="277" spans="2:22" x14ac:dyDescent="0.25">
      <c r="B277" s="6"/>
      <c r="E277" s="7"/>
      <c r="G277" s="40" t="str">
        <f>IFERROR('Data Transformation'!M275," ")</f>
        <v xml:space="preserve"> </v>
      </c>
      <c r="L277" s="68" t="str">
        <f t="shared" si="5"/>
        <v xml:space="preserve"> </v>
      </c>
      <c r="M277" s="69" t="str">
        <f>IF(L277=" "," ",(IF($L277&gt;0,INDEX('Bin Analysis'!$C$3:$S$10110,MATCH($L277,'Bin Analysis'!$L$3:$L$10110,0),MATCH(M$5,'Bin Analysis'!$C$2:$S$2,0))," ")))</f>
        <v xml:space="preserve"> </v>
      </c>
      <c r="N277" s="70" t="str">
        <f>IF($L277=" "," ",(IF($M277=FALSE," ",(IF($M277&gt;0,INDEX('Bin Analysis'!$C$3:$S$10110,MATCH($L277,'Bin Analysis'!$L$3:$L$10110,0),MATCH(N$5,'Bin Analysis'!$C$2:$S$2,0))," ")))))</f>
        <v xml:space="preserve"> </v>
      </c>
      <c r="O277" s="70" t="str">
        <f>IF($L277=" "," ",(IF($M277=FALSE," ",(IF($M277&gt;0,INDEX('Bin Analysis'!$C$3:$S$10110,MATCH($L277,'Bin Analysis'!$L$3:$L$10110,0),MATCH(O$5,'Bin Analysis'!$C$2:$S$2,0))," ")))))</f>
        <v xml:space="preserve"> </v>
      </c>
      <c r="P277" s="70" t="str">
        <f>IF($L277=" "," ",(IF($M277=FALSE," ",(IF($M277&gt;0,INDEX('Bin Analysis'!$C$3:$S$10110,MATCH($L277,'Bin Analysis'!$L$3:$L$10110,0),MATCH(P$5,'Bin Analysis'!$C$2:$S$2,0))," ")))))</f>
        <v xml:space="preserve"> </v>
      </c>
      <c r="Q277" s="70" t="str">
        <f>IF($L277=" "," ",(IF($M277=FALSE," ",(IF($M277&gt;0,INDEX('Bin Analysis'!$C$3:$S$10110,MATCH($L277,'Bin Analysis'!$L$3:$L$10110,0),MATCH(Q$5,'Bin Analysis'!$C$2:$S$2,0))," ")))))</f>
        <v xml:space="preserve"> </v>
      </c>
      <c r="R277" s="70" t="str">
        <f>IF($L277=" "," ",(IF($M277=FALSE," ",(IF($M277&gt;0,INDEX('Bin Analysis'!$C$3:$S$10110,MATCH($L277,'Bin Analysis'!$L$3:$L$10110,0),MATCH(R$5,'Bin Analysis'!$C$2:$S$2,0))," ")))))</f>
        <v xml:space="preserve"> </v>
      </c>
      <c r="S277" s="70" t="str">
        <f>IF($L277=" "," ",(IF($M277=FALSE," ",(IF($M277&gt;0,INDEX('Bin Analysis'!$C$3:$S$10110,MATCH($L277,'Bin Analysis'!$L$3:$L$10110,0),MATCH(S$5,'Bin Analysis'!$C$2:$S$2,0))," ")))))</f>
        <v xml:space="preserve"> </v>
      </c>
      <c r="T277" s="70" t="str">
        <f>Assignments!K276</f>
        <v/>
      </c>
      <c r="U277" s="70" t="str">
        <f>Assignments!L276</f>
        <v/>
      </c>
      <c r="V277" s="76" t="str">
        <f>Assignments!V276</f>
        <v/>
      </c>
    </row>
    <row r="278" spans="2:22" x14ac:dyDescent="0.25">
      <c r="B278" s="6"/>
      <c r="E278" s="7"/>
      <c r="G278" s="40" t="str">
        <f>IFERROR('Data Transformation'!M276," ")</f>
        <v xml:space="preserve"> </v>
      </c>
      <c r="L278" s="68" t="str">
        <f t="shared" si="5"/>
        <v xml:space="preserve"> </v>
      </c>
      <c r="M278" s="69" t="str">
        <f>IF(L278=" "," ",(IF($L278&gt;0,INDEX('Bin Analysis'!$C$3:$S$10110,MATCH($L278,'Bin Analysis'!$L$3:$L$10110,0),MATCH(M$5,'Bin Analysis'!$C$2:$S$2,0))," ")))</f>
        <v xml:space="preserve"> </v>
      </c>
      <c r="N278" s="70" t="str">
        <f>IF($L278=" "," ",(IF($M278=FALSE," ",(IF($M278&gt;0,INDEX('Bin Analysis'!$C$3:$S$10110,MATCH($L278,'Bin Analysis'!$L$3:$L$10110,0),MATCH(N$5,'Bin Analysis'!$C$2:$S$2,0))," ")))))</f>
        <v xml:space="preserve"> </v>
      </c>
      <c r="O278" s="70" t="str">
        <f>IF($L278=" "," ",(IF($M278=FALSE," ",(IF($M278&gt;0,INDEX('Bin Analysis'!$C$3:$S$10110,MATCH($L278,'Bin Analysis'!$L$3:$L$10110,0),MATCH(O$5,'Bin Analysis'!$C$2:$S$2,0))," ")))))</f>
        <v xml:space="preserve"> </v>
      </c>
      <c r="P278" s="70" t="str">
        <f>IF($L278=" "," ",(IF($M278=FALSE," ",(IF($M278&gt;0,INDEX('Bin Analysis'!$C$3:$S$10110,MATCH($L278,'Bin Analysis'!$L$3:$L$10110,0),MATCH(P$5,'Bin Analysis'!$C$2:$S$2,0))," ")))))</f>
        <v xml:space="preserve"> </v>
      </c>
      <c r="Q278" s="70" t="str">
        <f>IF($L278=" "," ",(IF($M278=FALSE," ",(IF($M278&gt;0,INDEX('Bin Analysis'!$C$3:$S$10110,MATCH($L278,'Bin Analysis'!$L$3:$L$10110,0),MATCH(Q$5,'Bin Analysis'!$C$2:$S$2,0))," ")))))</f>
        <v xml:space="preserve"> </v>
      </c>
      <c r="R278" s="70" t="str">
        <f>IF($L278=" "," ",(IF($M278=FALSE," ",(IF($M278&gt;0,INDEX('Bin Analysis'!$C$3:$S$10110,MATCH($L278,'Bin Analysis'!$L$3:$L$10110,0),MATCH(R$5,'Bin Analysis'!$C$2:$S$2,0))," ")))))</f>
        <v xml:space="preserve"> </v>
      </c>
      <c r="S278" s="70" t="str">
        <f>IF($L278=" "," ",(IF($M278=FALSE," ",(IF($M278&gt;0,INDEX('Bin Analysis'!$C$3:$S$10110,MATCH($L278,'Bin Analysis'!$L$3:$L$10110,0),MATCH(S$5,'Bin Analysis'!$C$2:$S$2,0))," ")))))</f>
        <v xml:space="preserve"> </v>
      </c>
      <c r="T278" s="70" t="str">
        <f>Assignments!K277</f>
        <v/>
      </c>
      <c r="U278" s="70" t="str">
        <f>Assignments!L277</f>
        <v/>
      </c>
      <c r="V278" s="76" t="str">
        <f>Assignments!V277</f>
        <v/>
      </c>
    </row>
    <row r="279" spans="2:22" x14ac:dyDescent="0.25">
      <c r="B279" s="6"/>
      <c r="E279" s="7"/>
      <c r="G279" s="40" t="str">
        <f>IFERROR('Data Transformation'!M277," ")</f>
        <v xml:space="preserve"> </v>
      </c>
      <c r="L279" s="68" t="str">
        <f t="shared" si="5"/>
        <v xml:space="preserve"> </v>
      </c>
      <c r="M279" s="69" t="str">
        <f>IF(L279=" "," ",(IF($L279&gt;0,INDEX('Bin Analysis'!$C$3:$S$10110,MATCH($L279,'Bin Analysis'!$L$3:$L$10110,0),MATCH(M$5,'Bin Analysis'!$C$2:$S$2,0))," ")))</f>
        <v xml:space="preserve"> </v>
      </c>
      <c r="N279" s="70" t="str">
        <f>IF($L279=" "," ",(IF($M279=FALSE," ",(IF($M279&gt;0,INDEX('Bin Analysis'!$C$3:$S$10110,MATCH($L279,'Bin Analysis'!$L$3:$L$10110,0),MATCH(N$5,'Bin Analysis'!$C$2:$S$2,0))," ")))))</f>
        <v xml:space="preserve"> </v>
      </c>
      <c r="O279" s="70" t="str">
        <f>IF($L279=" "," ",(IF($M279=FALSE," ",(IF($M279&gt;0,INDEX('Bin Analysis'!$C$3:$S$10110,MATCH($L279,'Bin Analysis'!$L$3:$L$10110,0),MATCH(O$5,'Bin Analysis'!$C$2:$S$2,0))," ")))))</f>
        <v xml:space="preserve"> </v>
      </c>
      <c r="P279" s="70" t="str">
        <f>IF($L279=" "," ",(IF($M279=FALSE," ",(IF($M279&gt;0,INDEX('Bin Analysis'!$C$3:$S$10110,MATCH($L279,'Bin Analysis'!$L$3:$L$10110,0),MATCH(P$5,'Bin Analysis'!$C$2:$S$2,0))," ")))))</f>
        <v xml:space="preserve"> </v>
      </c>
      <c r="Q279" s="70" t="str">
        <f>IF($L279=" "," ",(IF($M279=FALSE," ",(IF($M279&gt;0,INDEX('Bin Analysis'!$C$3:$S$10110,MATCH($L279,'Bin Analysis'!$L$3:$L$10110,0),MATCH(Q$5,'Bin Analysis'!$C$2:$S$2,0))," ")))))</f>
        <v xml:space="preserve"> </v>
      </c>
      <c r="R279" s="70" t="str">
        <f>IF($L279=" "," ",(IF($M279=FALSE," ",(IF($M279&gt;0,INDEX('Bin Analysis'!$C$3:$S$10110,MATCH($L279,'Bin Analysis'!$L$3:$L$10110,0),MATCH(R$5,'Bin Analysis'!$C$2:$S$2,0))," ")))))</f>
        <v xml:space="preserve"> </v>
      </c>
      <c r="S279" s="70" t="str">
        <f>IF($L279=" "," ",(IF($M279=FALSE," ",(IF($M279&gt;0,INDEX('Bin Analysis'!$C$3:$S$10110,MATCH($L279,'Bin Analysis'!$L$3:$L$10110,0),MATCH(S$5,'Bin Analysis'!$C$2:$S$2,0))," ")))))</f>
        <v xml:space="preserve"> </v>
      </c>
      <c r="T279" s="70" t="str">
        <f>Assignments!K278</f>
        <v/>
      </c>
      <c r="U279" s="70" t="str">
        <f>Assignments!L278</f>
        <v/>
      </c>
      <c r="V279" s="76" t="str">
        <f>Assignments!V278</f>
        <v/>
      </c>
    </row>
    <row r="280" spans="2:22" x14ac:dyDescent="0.25">
      <c r="B280" s="6"/>
      <c r="E280" s="7"/>
      <c r="G280" s="40" t="str">
        <f>IFERROR('Data Transformation'!M278," ")</f>
        <v xml:space="preserve"> </v>
      </c>
      <c r="L280" s="68" t="str">
        <f t="shared" si="5"/>
        <v xml:space="preserve"> </v>
      </c>
      <c r="M280" s="69" t="str">
        <f>IF(L280=" "," ",(IF($L280&gt;0,INDEX('Bin Analysis'!$C$3:$S$10110,MATCH($L280,'Bin Analysis'!$L$3:$L$10110,0),MATCH(M$5,'Bin Analysis'!$C$2:$S$2,0))," ")))</f>
        <v xml:space="preserve"> </v>
      </c>
      <c r="N280" s="70" t="str">
        <f>IF($L280=" "," ",(IF($M280=FALSE," ",(IF($M280&gt;0,INDEX('Bin Analysis'!$C$3:$S$10110,MATCH($L280,'Bin Analysis'!$L$3:$L$10110,0),MATCH(N$5,'Bin Analysis'!$C$2:$S$2,0))," ")))))</f>
        <v xml:space="preserve"> </v>
      </c>
      <c r="O280" s="70" t="str">
        <f>IF($L280=" "," ",(IF($M280=FALSE," ",(IF($M280&gt;0,INDEX('Bin Analysis'!$C$3:$S$10110,MATCH($L280,'Bin Analysis'!$L$3:$L$10110,0),MATCH(O$5,'Bin Analysis'!$C$2:$S$2,0))," ")))))</f>
        <v xml:space="preserve"> </v>
      </c>
      <c r="P280" s="70" t="str">
        <f>IF($L280=" "," ",(IF($M280=FALSE," ",(IF($M280&gt;0,INDEX('Bin Analysis'!$C$3:$S$10110,MATCH($L280,'Bin Analysis'!$L$3:$L$10110,0),MATCH(P$5,'Bin Analysis'!$C$2:$S$2,0))," ")))))</f>
        <v xml:space="preserve"> </v>
      </c>
      <c r="Q280" s="70" t="str">
        <f>IF($L280=" "," ",(IF($M280=FALSE," ",(IF($M280&gt;0,INDEX('Bin Analysis'!$C$3:$S$10110,MATCH($L280,'Bin Analysis'!$L$3:$L$10110,0),MATCH(Q$5,'Bin Analysis'!$C$2:$S$2,0))," ")))))</f>
        <v xml:space="preserve"> </v>
      </c>
      <c r="R280" s="70" t="str">
        <f>IF($L280=" "," ",(IF($M280=FALSE," ",(IF($M280&gt;0,INDEX('Bin Analysis'!$C$3:$S$10110,MATCH($L280,'Bin Analysis'!$L$3:$L$10110,0),MATCH(R$5,'Bin Analysis'!$C$2:$S$2,0))," ")))))</f>
        <v xml:space="preserve"> </v>
      </c>
      <c r="S280" s="70" t="str">
        <f>IF($L280=" "," ",(IF($M280=FALSE," ",(IF($M280&gt;0,INDEX('Bin Analysis'!$C$3:$S$10110,MATCH($L280,'Bin Analysis'!$L$3:$L$10110,0),MATCH(S$5,'Bin Analysis'!$C$2:$S$2,0))," ")))))</f>
        <v xml:space="preserve"> </v>
      </c>
      <c r="T280" s="70" t="str">
        <f>Assignments!K279</f>
        <v/>
      </c>
      <c r="U280" s="70" t="str">
        <f>Assignments!L279</f>
        <v/>
      </c>
      <c r="V280" s="76" t="str">
        <f>Assignments!V279</f>
        <v/>
      </c>
    </row>
    <row r="281" spans="2:22" x14ac:dyDescent="0.25">
      <c r="B281" s="6"/>
      <c r="E281" s="7"/>
      <c r="G281" s="40" t="str">
        <f>IFERROR('Data Transformation'!M279," ")</f>
        <v xml:space="preserve"> </v>
      </c>
      <c r="L281" s="68" t="str">
        <f t="shared" si="5"/>
        <v xml:space="preserve"> </v>
      </c>
      <c r="M281" s="69" t="str">
        <f>IF(L281=" "," ",(IF($L281&gt;0,INDEX('Bin Analysis'!$C$3:$S$10110,MATCH($L281,'Bin Analysis'!$L$3:$L$10110,0),MATCH(M$5,'Bin Analysis'!$C$2:$S$2,0))," ")))</f>
        <v xml:space="preserve"> </v>
      </c>
      <c r="N281" s="70" t="str">
        <f>IF($L281=" "," ",(IF($M281=FALSE," ",(IF($M281&gt;0,INDEX('Bin Analysis'!$C$3:$S$10110,MATCH($L281,'Bin Analysis'!$L$3:$L$10110,0),MATCH(N$5,'Bin Analysis'!$C$2:$S$2,0))," ")))))</f>
        <v xml:space="preserve"> </v>
      </c>
      <c r="O281" s="70" t="str">
        <f>IF($L281=" "," ",(IF($M281=FALSE," ",(IF($M281&gt;0,INDEX('Bin Analysis'!$C$3:$S$10110,MATCH($L281,'Bin Analysis'!$L$3:$L$10110,0),MATCH(O$5,'Bin Analysis'!$C$2:$S$2,0))," ")))))</f>
        <v xml:space="preserve"> </v>
      </c>
      <c r="P281" s="70" t="str">
        <f>IF($L281=" "," ",(IF($M281=FALSE," ",(IF($M281&gt;0,INDEX('Bin Analysis'!$C$3:$S$10110,MATCH($L281,'Bin Analysis'!$L$3:$L$10110,0),MATCH(P$5,'Bin Analysis'!$C$2:$S$2,0))," ")))))</f>
        <v xml:space="preserve"> </v>
      </c>
      <c r="Q281" s="70" t="str">
        <f>IF($L281=" "," ",(IF($M281=FALSE," ",(IF($M281&gt;0,INDEX('Bin Analysis'!$C$3:$S$10110,MATCH($L281,'Bin Analysis'!$L$3:$L$10110,0),MATCH(Q$5,'Bin Analysis'!$C$2:$S$2,0))," ")))))</f>
        <v xml:space="preserve"> </v>
      </c>
      <c r="R281" s="70" t="str">
        <f>IF($L281=" "," ",(IF($M281=FALSE," ",(IF($M281&gt;0,INDEX('Bin Analysis'!$C$3:$S$10110,MATCH($L281,'Bin Analysis'!$L$3:$L$10110,0),MATCH(R$5,'Bin Analysis'!$C$2:$S$2,0))," ")))))</f>
        <v xml:space="preserve"> </v>
      </c>
      <c r="S281" s="70" t="str">
        <f>IF($L281=" "," ",(IF($M281=FALSE," ",(IF($M281&gt;0,INDEX('Bin Analysis'!$C$3:$S$10110,MATCH($L281,'Bin Analysis'!$L$3:$L$10110,0),MATCH(S$5,'Bin Analysis'!$C$2:$S$2,0))," ")))))</f>
        <v xml:space="preserve"> </v>
      </c>
      <c r="T281" s="70" t="str">
        <f>Assignments!K280</f>
        <v/>
      </c>
      <c r="U281" s="70" t="str">
        <f>Assignments!L280</f>
        <v/>
      </c>
      <c r="V281" s="76" t="str">
        <f>Assignments!V280</f>
        <v/>
      </c>
    </row>
    <row r="282" spans="2:22" x14ac:dyDescent="0.25">
      <c r="B282" s="6"/>
      <c r="E282" s="7"/>
      <c r="G282" s="40" t="str">
        <f>IFERROR('Data Transformation'!M280," ")</f>
        <v xml:space="preserve"> </v>
      </c>
      <c r="L282" s="68" t="str">
        <f t="shared" si="5"/>
        <v xml:space="preserve"> </v>
      </c>
      <c r="M282" s="69" t="str">
        <f>IF(L282=" "," ",(IF($L282&gt;0,INDEX('Bin Analysis'!$C$3:$S$10110,MATCH($L282,'Bin Analysis'!$L$3:$L$10110,0),MATCH(M$5,'Bin Analysis'!$C$2:$S$2,0))," ")))</f>
        <v xml:space="preserve"> </v>
      </c>
      <c r="N282" s="70" t="str">
        <f>IF($L282=" "," ",(IF($M282=FALSE," ",(IF($M282&gt;0,INDEX('Bin Analysis'!$C$3:$S$10110,MATCH($L282,'Bin Analysis'!$L$3:$L$10110,0),MATCH(N$5,'Bin Analysis'!$C$2:$S$2,0))," ")))))</f>
        <v xml:space="preserve"> </v>
      </c>
      <c r="O282" s="70" t="str">
        <f>IF($L282=" "," ",(IF($M282=FALSE," ",(IF($M282&gt;0,INDEX('Bin Analysis'!$C$3:$S$10110,MATCH($L282,'Bin Analysis'!$L$3:$L$10110,0),MATCH(O$5,'Bin Analysis'!$C$2:$S$2,0))," ")))))</f>
        <v xml:space="preserve"> </v>
      </c>
      <c r="P282" s="70" t="str">
        <f>IF($L282=" "," ",(IF($M282=FALSE," ",(IF($M282&gt;0,INDEX('Bin Analysis'!$C$3:$S$10110,MATCH($L282,'Bin Analysis'!$L$3:$L$10110,0),MATCH(P$5,'Bin Analysis'!$C$2:$S$2,0))," ")))))</f>
        <v xml:space="preserve"> </v>
      </c>
      <c r="Q282" s="70" t="str">
        <f>IF($L282=" "," ",(IF($M282=FALSE," ",(IF($M282&gt;0,INDEX('Bin Analysis'!$C$3:$S$10110,MATCH($L282,'Bin Analysis'!$L$3:$L$10110,0),MATCH(Q$5,'Bin Analysis'!$C$2:$S$2,0))," ")))))</f>
        <v xml:space="preserve"> </v>
      </c>
      <c r="R282" s="70" t="str">
        <f>IF($L282=" "," ",(IF($M282=FALSE," ",(IF($M282&gt;0,INDEX('Bin Analysis'!$C$3:$S$10110,MATCH($L282,'Bin Analysis'!$L$3:$L$10110,0),MATCH(R$5,'Bin Analysis'!$C$2:$S$2,0))," ")))))</f>
        <v xml:space="preserve"> </v>
      </c>
      <c r="S282" s="70" t="str">
        <f>IF($L282=" "," ",(IF($M282=FALSE," ",(IF($M282&gt;0,INDEX('Bin Analysis'!$C$3:$S$10110,MATCH($L282,'Bin Analysis'!$L$3:$L$10110,0),MATCH(S$5,'Bin Analysis'!$C$2:$S$2,0))," ")))))</f>
        <v xml:space="preserve"> </v>
      </c>
      <c r="T282" s="70" t="str">
        <f>Assignments!K281</f>
        <v/>
      </c>
      <c r="U282" s="70" t="str">
        <f>Assignments!L281</f>
        <v/>
      </c>
      <c r="V282" s="76" t="str">
        <f>Assignments!V281</f>
        <v/>
      </c>
    </row>
    <row r="283" spans="2:22" x14ac:dyDescent="0.25">
      <c r="B283" s="6"/>
      <c r="E283" s="7"/>
      <c r="G283" s="40" t="str">
        <f>IFERROR('Data Transformation'!M281," ")</f>
        <v xml:space="preserve"> </v>
      </c>
      <c r="L283" s="68" t="str">
        <f t="shared" si="5"/>
        <v xml:space="preserve"> </v>
      </c>
      <c r="M283" s="69" t="str">
        <f>IF(L283=" "," ",(IF($L283&gt;0,INDEX('Bin Analysis'!$C$3:$S$10110,MATCH($L283,'Bin Analysis'!$L$3:$L$10110,0),MATCH(M$5,'Bin Analysis'!$C$2:$S$2,0))," ")))</f>
        <v xml:space="preserve"> </v>
      </c>
      <c r="N283" s="70" t="str">
        <f>IF($L283=" "," ",(IF($M283=FALSE," ",(IF($M283&gt;0,INDEX('Bin Analysis'!$C$3:$S$10110,MATCH($L283,'Bin Analysis'!$L$3:$L$10110,0),MATCH(N$5,'Bin Analysis'!$C$2:$S$2,0))," ")))))</f>
        <v xml:space="preserve"> </v>
      </c>
      <c r="O283" s="70" t="str">
        <f>IF($L283=" "," ",(IF($M283=FALSE," ",(IF($M283&gt;0,INDEX('Bin Analysis'!$C$3:$S$10110,MATCH($L283,'Bin Analysis'!$L$3:$L$10110,0),MATCH(O$5,'Bin Analysis'!$C$2:$S$2,0))," ")))))</f>
        <v xml:space="preserve"> </v>
      </c>
      <c r="P283" s="70" t="str">
        <f>IF($L283=" "," ",(IF($M283=FALSE," ",(IF($M283&gt;0,INDEX('Bin Analysis'!$C$3:$S$10110,MATCH($L283,'Bin Analysis'!$L$3:$L$10110,0),MATCH(P$5,'Bin Analysis'!$C$2:$S$2,0))," ")))))</f>
        <v xml:space="preserve"> </v>
      </c>
      <c r="Q283" s="70" t="str">
        <f>IF($L283=" "," ",(IF($M283=FALSE," ",(IF($M283&gt;0,INDEX('Bin Analysis'!$C$3:$S$10110,MATCH($L283,'Bin Analysis'!$L$3:$L$10110,0),MATCH(Q$5,'Bin Analysis'!$C$2:$S$2,0))," ")))))</f>
        <v xml:space="preserve"> </v>
      </c>
      <c r="R283" s="70" t="str">
        <f>IF($L283=" "," ",(IF($M283=FALSE," ",(IF($M283&gt;0,INDEX('Bin Analysis'!$C$3:$S$10110,MATCH($L283,'Bin Analysis'!$L$3:$L$10110,0),MATCH(R$5,'Bin Analysis'!$C$2:$S$2,0))," ")))))</f>
        <v xml:space="preserve"> </v>
      </c>
      <c r="S283" s="70" t="str">
        <f>IF($L283=" "," ",(IF($M283=FALSE," ",(IF($M283&gt;0,INDEX('Bin Analysis'!$C$3:$S$10110,MATCH($L283,'Bin Analysis'!$L$3:$L$10110,0),MATCH(S$5,'Bin Analysis'!$C$2:$S$2,0))," ")))))</f>
        <v xml:space="preserve"> </v>
      </c>
      <c r="T283" s="70" t="str">
        <f>Assignments!K282</f>
        <v/>
      </c>
      <c r="U283" s="70" t="str">
        <f>Assignments!L282</f>
        <v/>
      </c>
      <c r="V283" s="76" t="str">
        <f>Assignments!V282</f>
        <v/>
      </c>
    </row>
    <row r="284" spans="2:22" x14ac:dyDescent="0.25">
      <c r="B284" s="6"/>
      <c r="E284" s="7"/>
      <c r="G284" s="40" t="str">
        <f>IFERROR('Data Transformation'!M282," ")</f>
        <v xml:space="preserve"> </v>
      </c>
      <c r="L284" s="68" t="str">
        <f t="shared" si="5"/>
        <v xml:space="preserve"> </v>
      </c>
      <c r="M284" s="69" t="str">
        <f>IF(L284=" "," ",(IF($L284&gt;0,INDEX('Bin Analysis'!$C$3:$S$10110,MATCH($L284,'Bin Analysis'!$L$3:$L$10110,0),MATCH(M$5,'Bin Analysis'!$C$2:$S$2,0))," ")))</f>
        <v xml:space="preserve"> </v>
      </c>
      <c r="N284" s="70" t="str">
        <f>IF($L284=" "," ",(IF($M284=FALSE," ",(IF($M284&gt;0,INDEX('Bin Analysis'!$C$3:$S$10110,MATCH($L284,'Bin Analysis'!$L$3:$L$10110,0),MATCH(N$5,'Bin Analysis'!$C$2:$S$2,0))," ")))))</f>
        <v xml:space="preserve"> </v>
      </c>
      <c r="O284" s="70" t="str">
        <f>IF($L284=" "," ",(IF($M284=FALSE," ",(IF($M284&gt;0,INDEX('Bin Analysis'!$C$3:$S$10110,MATCH($L284,'Bin Analysis'!$L$3:$L$10110,0),MATCH(O$5,'Bin Analysis'!$C$2:$S$2,0))," ")))))</f>
        <v xml:space="preserve"> </v>
      </c>
      <c r="P284" s="70" t="str">
        <f>IF($L284=" "," ",(IF($M284=FALSE," ",(IF($M284&gt;0,INDEX('Bin Analysis'!$C$3:$S$10110,MATCH($L284,'Bin Analysis'!$L$3:$L$10110,0),MATCH(P$5,'Bin Analysis'!$C$2:$S$2,0))," ")))))</f>
        <v xml:space="preserve"> </v>
      </c>
      <c r="Q284" s="70" t="str">
        <f>IF($L284=" "," ",(IF($M284=FALSE," ",(IF($M284&gt;0,INDEX('Bin Analysis'!$C$3:$S$10110,MATCH($L284,'Bin Analysis'!$L$3:$L$10110,0),MATCH(Q$5,'Bin Analysis'!$C$2:$S$2,0))," ")))))</f>
        <v xml:space="preserve"> </v>
      </c>
      <c r="R284" s="70" t="str">
        <f>IF($L284=" "," ",(IF($M284=FALSE," ",(IF($M284&gt;0,INDEX('Bin Analysis'!$C$3:$S$10110,MATCH($L284,'Bin Analysis'!$L$3:$L$10110,0),MATCH(R$5,'Bin Analysis'!$C$2:$S$2,0))," ")))))</f>
        <v xml:space="preserve"> </v>
      </c>
      <c r="S284" s="70" t="str">
        <f>IF($L284=" "," ",(IF($M284=FALSE," ",(IF($M284&gt;0,INDEX('Bin Analysis'!$C$3:$S$10110,MATCH($L284,'Bin Analysis'!$L$3:$L$10110,0),MATCH(S$5,'Bin Analysis'!$C$2:$S$2,0))," ")))))</f>
        <v xml:space="preserve"> </v>
      </c>
      <c r="T284" s="70" t="str">
        <f>Assignments!K283</f>
        <v/>
      </c>
      <c r="U284" s="70" t="str">
        <f>Assignments!L283</f>
        <v/>
      </c>
      <c r="V284" s="76" t="str">
        <f>Assignments!V283</f>
        <v/>
      </c>
    </row>
    <row r="285" spans="2:22" x14ac:dyDescent="0.25">
      <c r="B285" s="6"/>
      <c r="E285" s="7"/>
      <c r="G285" s="40" t="str">
        <f>IFERROR('Data Transformation'!M283," ")</f>
        <v xml:space="preserve"> </v>
      </c>
      <c r="L285" s="68" t="str">
        <f t="shared" si="5"/>
        <v xml:space="preserve"> </v>
      </c>
      <c r="M285" s="69" t="str">
        <f>IF(L285=" "," ",(IF($L285&gt;0,INDEX('Bin Analysis'!$C$3:$S$10110,MATCH($L285,'Bin Analysis'!$L$3:$L$10110,0),MATCH(M$5,'Bin Analysis'!$C$2:$S$2,0))," ")))</f>
        <v xml:space="preserve"> </v>
      </c>
      <c r="N285" s="70" t="str">
        <f>IF($L285=" "," ",(IF($M285=FALSE," ",(IF($M285&gt;0,INDEX('Bin Analysis'!$C$3:$S$10110,MATCH($L285,'Bin Analysis'!$L$3:$L$10110,0),MATCH(N$5,'Bin Analysis'!$C$2:$S$2,0))," ")))))</f>
        <v xml:space="preserve"> </v>
      </c>
      <c r="O285" s="70" t="str">
        <f>IF($L285=" "," ",(IF($M285=FALSE," ",(IF($M285&gt;0,INDEX('Bin Analysis'!$C$3:$S$10110,MATCH($L285,'Bin Analysis'!$L$3:$L$10110,0),MATCH(O$5,'Bin Analysis'!$C$2:$S$2,0))," ")))))</f>
        <v xml:space="preserve"> </v>
      </c>
      <c r="P285" s="70" t="str">
        <f>IF($L285=" "," ",(IF($M285=FALSE," ",(IF($M285&gt;0,INDEX('Bin Analysis'!$C$3:$S$10110,MATCH($L285,'Bin Analysis'!$L$3:$L$10110,0),MATCH(P$5,'Bin Analysis'!$C$2:$S$2,0))," ")))))</f>
        <v xml:space="preserve"> </v>
      </c>
      <c r="Q285" s="70" t="str">
        <f>IF($L285=" "," ",(IF($M285=FALSE," ",(IF($M285&gt;0,INDEX('Bin Analysis'!$C$3:$S$10110,MATCH($L285,'Bin Analysis'!$L$3:$L$10110,0),MATCH(Q$5,'Bin Analysis'!$C$2:$S$2,0))," ")))))</f>
        <v xml:space="preserve"> </v>
      </c>
      <c r="R285" s="70" t="str">
        <f>IF($L285=" "," ",(IF($M285=FALSE," ",(IF($M285&gt;0,INDEX('Bin Analysis'!$C$3:$S$10110,MATCH($L285,'Bin Analysis'!$L$3:$L$10110,0),MATCH(R$5,'Bin Analysis'!$C$2:$S$2,0))," ")))))</f>
        <v xml:space="preserve"> </v>
      </c>
      <c r="S285" s="70" t="str">
        <f>IF($L285=" "," ",(IF($M285=FALSE," ",(IF($M285&gt;0,INDEX('Bin Analysis'!$C$3:$S$10110,MATCH($L285,'Bin Analysis'!$L$3:$L$10110,0),MATCH(S$5,'Bin Analysis'!$C$2:$S$2,0))," ")))))</f>
        <v xml:space="preserve"> </v>
      </c>
      <c r="T285" s="70" t="str">
        <f>Assignments!K284</f>
        <v/>
      </c>
      <c r="U285" s="70" t="str">
        <f>Assignments!L284</f>
        <v/>
      </c>
      <c r="V285" s="76" t="str">
        <f>Assignments!V284</f>
        <v/>
      </c>
    </row>
    <row r="286" spans="2:22" x14ac:dyDescent="0.25">
      <c r="B286" s="6"/>
      <c r="E286" s="7"/>
      <c r="G286" s="40" t="str">
        <f>IFERROR('Data Transformation'!M284," ")</f>
        <v xml:space="preserve"> </v>
      </c>
      <c r="L286" s="68" t="str">
        <f t="shared" si="5"/>
        <v xml:space="preserve"> </v>
      </c>
      <c r="M286" s="69" t="str">
        <f>IF(L286=" "," ",(IF($L286&gt;0,INDEX('Bin Analysis'!$C$3:$S$10110,MATCH($L286,'Bin Analysis'!$L$3:$L$10110,0),MATCH(M$5,'Bin Analysis'!$C$2:$S$2,0))," ")))</f>
        <v xml:space="preserve"> </v>
      </c>
      <c r="N286" s="70" t="str">
        <f>IF($L286=" "," ",(IF($M286=FALSE," ",(IF($M286&gt;0,INDEX('Bin Analysis'!$C$3:$S$10110,MATCH($L286,'Bin Analysis'!$L$3:$L$10110,0),MATCH(N$5,'Bin Analysis'!$C$2:$S$2,0))," ")))))</f>
        <v xml:space="preserve"> </v>
      </c>
      <c r="O286" s="70" t="str">
        <f>IF($L286=" "," ",(IF($M286=FALSE," ",(IF($M286&gt;0,INDEX('Bin Analysis'!$C$3:$S$10110,MATCH($L286,'Bin Analysis'!$L$3:$L$10110,0),MATCH(O$5,'Bin Analysis'!$C$2:$S$2,0))," ")))))</f>
        <v xml:space="preserve"> </v>
      </c>
      <c r="P286" s="70" t="str">
        <f>IF($L286=" "," ",(IF($M286=FALSE," ",(IF($M286&gt;0,INDEX('Bin Analysis'!$C$3:$S$10110,MATCH($L286,'Bin Analysis'!$L$3:$L$10110,0),MATCH(P$5,'Bin Analysis'!$C$2:$S$2,0))," ")))))</f>
        <v xml:space="preserve"> </v>
      </c>
      <c r="Q286" s="70" t="str">
        <f>IF($L286=" "," ",(IF($M286=FALSE," ",(IF($M286&gt;0,INDEX('Bin Analysis'!$C$3:$S$10110,MATCH($L286,'Bin Analysis'!$L$3:$L$10110,0),MATCH(Q$5,'Bin Analysis'!$C$2:$S$2,0))," ")))))</f>
        <v xml:space="preserve"> </v>
      </c>
      <c r="R286" s="70" t="str">
        <f>IF($L286=" "," ",(IF($M286=FALSE," ",(IF($M286&gt;0,INDEX('Bin Analysis'!$C$3:$S$10110,MATCH($L286,'Bin Analysis'!$L$3:$L$10110,0),MATCH(R$5,'Bin Analysis'!$C$2:$S$2,0))," ")))))</f>
        <v xml:space="preserve"> </v>
      </c>
      <c r="S286" s="70" t="str">
        <f>IF($L286=" "," ",(IF($M286=FALSE," ",(IF($M286&gt;0,INDEX('Bin Analysis'!$C$3:$S$10110,MATCH($L286,'Bin Analysis'!$L$3:$L$10110,0),MATCH(S$5,'Bin Analysis'!$C$2:$S$2,0))," ")))))</f>
        <v xml:space="preserve"> </v>
      </c>
      <c r="T286" s="70" t="str">
        <f>Assignments!K285</f>
        <v/>
      </c>
      <c r="U286" s="70" t="str">
        <f>Assignments!L285</f>
        <v/>
      </c>
      <c r="V286" s="76" t="str">
        <f>Assignments!V285</f>
        <v/>
      </c>
    </row>
    <row r="287" spans="2:22" x14ac:dyDescent="0.25">
      <c r="B287" s="6"/>
      <c r="E287" s="7"/>
      <c r="G287" s="40" t="str">
        <f>IFERROR('Data Transformation'!M285," ")</f>
        <v xml:space="preserve"> </v>
      </c>
      <c r="L287" s="68" t="str">
        <f t="shared" si="5"/>
        <v xml:space="preserve"> </v>
      </c>
      <c r="M287" s="69" t="str">
        <f>IF(L287=" "," ",(IF($L287&gt;0,INDEX('Bin Analysis'!$C$3:$S$10110,MATCH($L287,'Bin Analysis'!$L$3:$L$10110,0),MATCH(M$5,'Bin Analysis'!$C$2:$S$2,0))," ")))</f>
        <v xml:space="preserve"> </v>
      </c>
      <c r="N287" s="70" t="str">
        <f>IF($L287=" "," ",(IF($M287=FALSE," ",(IF($M287&gt;0,INDEX('Bin Analysis'!$C$3:$S$10110,MATCH($L287,'Bin Analysis'!$L$3:$L$10110,0),MATCH(N$5,'Bin Analysis'!$C$2:$S$2,0))," ")))))</f>
        <v xml:space="preserve"> </v>
      </c>
      <c r="O287" s="70" t="str">
        <f>IF($L287=" "," ",(IF($M287=FALSE," ",(IF($M287&gt;0,INDEX('Bin Analysis'!$C$3:$S$10110,MATCH($L287,'Bin Analysis'!$L$3:$L$10110,0),MATCH(O$5,'Bin Analysis'!$C$2:$S$2,0))," ")))))</f>
        <v xml:space="preserve"> </v>
      </c>
      <c r="P287" s="70" t="str">
        <f>IF($L287=" "," ",(IF($M287=FALSE," ",(IF($M287&gt;0,INDEX('Bin Analysis'!$C$3:$S$10110,MATCH($L287,'Bin Analysis'!$L$3:$L$10110,0),MATCH(P$5,'Bin Analysis'!$C$2:$S$2,0))," ")))))</f>
        <v xml:space="preserve"> </v>
      </c>
      <c r="Q287" s="70" t="str">
        <f>IF($L287=" "," ",(IF($M287=FALSE," ",(IF($M287&gt;0,INDEX('Bin Analysis'!$C$3:$S$10110,MATCH($L287,'Bin Analysis'!$L$3:$L$10110,0),MATCH(Q$5,'Bin Analysis'!$C$2:$S$2,0))," ")))))</f>
        <v xml:space="preserve"> </v>
      </c>
      <c r="R287" s="70" t="str">
        <f>IF($L287=" "," ",(IF($M287=FALSE," ",(IF($M287&gt;0,INDEX('Bin Analysis'!$C$3:$S$10110,MATCH($L287,'Bin Analysis'!$L$3:$L$10110,0),MATCH(R$5,'Bin Analysis'!$C$2:$S$2,0))," ")))))</f>
        <v xml:space="preserve"> </v>
      </c>
      <c r="S287" s="70" t="str">
        <f>IF($L287=" "," ",(IF($M287=FALSE," ",(IF($M287&gt;0,INDEX('Bin Analysis'!$C$3:$S$10110,MATCH($L287,'Bin Analysis'!$L$3:$L$10110,0),MATCH(S$5,'Bin Analysis'!$C$2:$S$2,0))," ")))))</f>
        <v xml:space="preserve"> </v>
      </c>
      <c r="T287" s="70" t="str">
        <f>Assignments!K286</f>
        <v/>
      </c>
      <c r="U287" s="70" t="str">
        <f>Assignments!L286</f>
        <v/>
      </c>
      <c r="V287" s="76" t="str">
        <f>Assignments!V286</f>
        <v/>
      </c>
    </row>
    <row r="288" spans="2:22" x14ac:dyDescent="0.25">
      <c r="B288" s="6"/>
      <c r="E288" s="7"/>
      <c r="G288" s="40" t="str">
        <f>IFERROR('Data Transformation'!M286," ")</f>
        <v xml:space="preserve"> </v>
      </c>
      <c r="L288" s="68" t="str">
        <f t="shared" si="5"/>
        <v xml:space="preserve"> </v>
      </c>
      <c r="M288" s="69" t="str">
        <f>IF(L288=" "," ",(IF($L288&gt;0,INDEX('Bin Analysis'!$C$3:$S$10110,MATCH($L288,'Bin Analysis'!$L$3:$L$10110,0),MATCH(M$5,'Bin Analysis'!$C$2:$S$2,0))," ")))</f>
        <v xml:space="preserve"> </v>
      </c>
      <c r="N288" s="70" t="str">
        <f>IF($L288=" "," ",(IF($M288=FALSE," ",(IF($M288&gt;0,INDEX('Bin Analysis'!$C$3:$S$10110,MATCH($L288,'Bin Analysis'!$L$3:$L$10110,0),MATCH(N$5,'Bin Analysis'!$C$2:$S$2,0))," ")))))</f>
        <v xml:space="preserve"> </v>
      </c>
      <c r="O288" s="70" t="str">
        <f>IF($L288=" "," ",(IF($M288=FALSE," ",(IF($M288&gt;0,INDEX('Bin Analysis'!$C$3:$S$10110,MATCH($L288,'Bin Analysis'!$L$3:$L$10110,0),MATCH(O$5,'Bin Analysis'!$C$2:$S$2,0))," ")))))</f>
        <v xml:space="preserve"> </v>
      </c>
      <c r="P288" s="70" t="str">
        <f>IF($L288=" "," ",(IF($M288=FALSE," ",(IF($M288&gt;0,INDEX('Bin Analysis'!$C$3:$S$10110,MATCH($L288,'Bin Analysis'!$L$3:$L$10110,0),MATCH(P$5,'Bin Analysis'!$C$2:$S$2,0))," ")))))</f>
        <v xml:space="preserve"> </v>
      </c>
      <c r="Q288" s="70" t="str">
        <f>IF($L288=" "," ",(IF($M288=FALSE," ",(IF($M288&gt;0,INDEX('Bin Analysis'!$C$3:$S$10110,MATCH($L288,'Bin Analysis'!$L$3:$L$10110,0),MATCH(Q$5,'Bin Analysis'!$C$2:$S$2,0))," ")))))</f>
        <v xml:space="preserve"> </v>
      </c>
      <c r="R288" s="70" t="str">
        <f>IF($L288=" "," ",(IF($M288=FALSE," ",(IF($M288&gt;0,INDEX('Bin Analysis'!$C$3:$S$10110,MATCH($L288,'Bin Analysis'!$L$3:$L$10110,0),MATCH(R$5,'Bin Analysis'!$C$2:$S$2,0))," ")))))</f>
        <v xml:space="preserve"> </v>
      </c>
      <c r="S288" s="70" t="str">
        <f>IF($L288=" "," ",(IF($M288=FALSE," ",(IF($M288&gt;0,INDEX('Bin Analysis'!$C$3:$S$10110,MATCH($L288,'Bin Analysis'!$L$3:$L$10110,0),MATCH(S$5,'Bin Analysis'!$C$2:$S$2,0))," ")))))</f>
        <v xml:space="preserve"> </v>
      </c>
      <c r="T288" s="70" t="str">
        <f>Assignments!K287</f>
        <v/>
      </c>
      <c r="U288" s="70" t="str">
        <f>Assignments!L287</f>
        <v/>
      </c>
      <c r="V288" s="76" t="str">
        <f>Assignments!V287</f>
        <v/>
      </c>
    </row>
    <row r="289" spans="2:22" x14ac:dyDescent="0.25">
      <c r="B289" s="6"/>
      <c r="E289" s="7"/>
      <c r="G289" s="40" t="str">
        <f>IFERROR('Data Transformation'!M287," ")</f>
        <v xml:space="preserve"> </v>
      </c>
      <c r="L289" s="68" t="str">
        <f t="shared" si="5"/>
        <v xml:space="preserve"> </v>
      </c>
      <c r="M289" s="69" t="str">
        <f>IF(L289=" "," ",(IF($L289&gt;0,INDEX('Bin Analysis'!$C$3:$S$10110,MATCH($L289,'Bin Analysis'!$L$3:$L$10110,0),MATCH(M$5,'Bin Analysis'!$C$2:$S$2,0))," ")))</f>
        <v xml:space="preserve"> </v>
      </c>
      <c r="N289" s="70" t="str">
        <f>IF($L289=" "," ",(IF($M289=FALSE," ",(IF($M289&gt;0,INDEX('Bin Analysis'!$C$3:$S$10110,MATCH($L289,'Bin Analysis'!$L$3:$L$10110,0),MATCH(N$5,'Bin Analysis'!$C$2:$S$2,0))," ")))))</f>
        <v xml:space="preserve"> </v>
      </c>
      <c r="O289" s="70" t="str">
        <f>IF($L289=" "," ",(IF($M289=FALSE," ",(IF($M289&gt;0,INDEX('Bin Analysis'!$C$3:$S$10110,MATCH($L289,'Bin Analysis'!$L$3:$L$10110,0),MATCH(O$5,'Bin Analysis'!$C$2:$S$2,0))," ")))))</f>
        <v xml:space="preserve"> </v>
      </c>
      <c r="P289" s="70" t="str">
        <f>IF($L289=" "," ",(IF($M289=FALSE," ",(IF($M289&gt;0,INDEX('Bin Analysis'!$C$3:$S$10110,MATCH($L289,'Bin Analysis'!$L$3:$L$10110,0),MATCH(P$5,'Bin Analysis'!$C$2:$S$2,0))," ")))))</f>
        <v xml:space="preserve"> </v>
      </c>
      <c r="Q289" s="70" t="str">
        <f>IF($L289=" "," ",(IF($M289=FALSE," ",(IF($M289&gt;0,INDEX('Bin Analysis'!$C$3:$S$10110,MATCH($L289,'Bin Analysis'!$L$3:$L$10110,0),MATCH(Q$5,'Bin Analysis'!$C$2:$S$2,0))," ")))))</f>
        <v xml:space="preserve"> </v>
      </c>
      <c r="R289" s="70" t="str">
        <f>IF($L289=" "," ",(IF($M289=FALSE," ",(IF($M289&gt;0,INDEX('Bin Analysis'!$C$3:$S$10110,MATCH($L289,'Bin Analysis'!$L$3:$L$10110,0),MATCH(R$5,'Bin Analysis'!$C$2:$S$2,0))," ")))))</f>
        <v xml:space="preserve"> </v>
      </c>
      <c r="S289" s="70" t="str">
        <f>IF($L289=" "," ",(IF($M289=FALSE," ",(IF($M289&gt;0,INDEX('Bin Analysis'!$C$3:$S$10110,MATCH($L289,'Bin Analysis'!$L$3:$L$10110,0),MATCH(S$5,'Bin Analysis'!$C$2:$S$2,0))," ")))))</f>
        <v xml:space="preserve"> </v>
      </c>
      <c r="T289" s="70" t="str">
        <f>Assignments!K288</f>
        <v/>
      </c>
      <c r="U289" s="70" t="str">
        <f>Assignments!L288</f>
        <v/>
      </c>
      <c r="V289" s="76" t="str">
        <f>Assignments!V288</f>
        <v/>
      </c>
    </row>
    <row r="290" spans="2:22" x14ac:dyDescent="0.25">
      <c r="B290" s="6"/>
      <c r="E290" s="7"/>
      <c r="G290" s="40" t="str">
        <f>IFERROR('Data Transformation'!M288," ")</f>
        <v xml:space="preserve"> </v>
      </c>
      <c r="L290" s="68" t="str">
        <f t="shared" si="5"/>
        <v xml:space="preserve"> </v>
      </c>
      <c r="M290" s="69" t="str">
        <f>IF(L290=" "," ",(IF($L290&gt;0,INDEX('Bin Analysis'!$C$3:$S$10110,MATCH($L290,'Bin Analysis'!$L$3:$L$10110,0),MATCH(M$5,'Bin Analysis'!$C$2:$S$2,0))," ")))</f>
        <v xml:space="preserve"> </v>
      </c>
      <c r="N290" s="70" t="str">
        <f>IF($L290=" "," ",(IF($M290=FALSE," ",(IF($M290&gt;0,INDEX('Bin Analysis'!$C$3:$S$10110,MATCH($L290,'Bin Analysis'!$L$3:$L$10110,0),MATCH(N$5,'Bin Analysis'!$C$2:$S$2,0))," ")))))</f>
        <v xml:space="preserve"> </v>
      </c>
      <c r="O290" s="70" t="str">
        <f>IF($L290=" "," ",(IF($M290=FALSE," ",(IF($M290&gt;0,INDEX('Bin Analysis'!$C$3:$S$10110,MATCH($L290,'Bin Analysis'!$L$3:$L$10110,0),MATCH(O$5,'Bin Analysis'!$C$2:$S$2,0))," ")))))</f>
        <v xml:space="preserve"> </v>
      </c>
      <c r="P290" s="70" t="str">
        <f>IF($L290=" "," ",(IF($M290=FALSE," ",(IF($M290&gt;0,INDEX('Bin Analysis'!$C$3:$S$10110,MATCH($L290,'Bin Analysis'!$L$3:$L$10110,0),MATCH(P$5,'Bin Analysis'!$C$2:$S$2,0))," ")))))</f>
        <v xml:space="preserve"> </v>
      </c>
      <c r="Q290" s="70" t="str">
        <f>IF($L290=" "," ",(IF($M290=FALSE," ",(IF($M290&gt;0,INDEX('Bin Analysis'!$C$3:$S$10110,MATCH($L290,'Bin Analysis'!$L$3:$L$10110,0),MATCH(Q$5,'Bin Analysis'!$C$2:$S$2,0))," ")))))</f>
        <v xml:space="preserve"> </v>
      </c>
      <c r="R290" s="70" t="str">
        <f>IF($L290=" "," ",(IF($M290=FALSE," ",(IF($M290&gt;0,INDEX('Bin Analysis'!$C$3:$S$10110,MATCH($L290,'Bin Analysis'!$L$3:$L$10110,0),MATCH(R$5,'Bin Analysis'!$C$2:$S$2,0))," ")))))</f>
        <v xml:space="preserve"> </v>
      </c>
      <c r="S290" s="70" t="str">
        <f>IF($L290=" "," ",(IF($M290=FALSE," ",(IF($M290&gt;0,INDEX('Bin Analysis'!$C$3:$S$10110,MATCH($L290,'Bin Analysis'!$L$3:$L$10110,0),MATCH(S$5,'Bin Analysis'!$C$2:$S$2,0))," ")))))</f>
        <v xml:space="preserve"> </v>
      </c>
      <c r="T290" s="70" t="str">
        <f>Assignments!K289</f>
        <v/>
      </c>
      <c r="U290" s="70" t="str">
        <f>Assignments!L289</f>
        <v/>
      </c>
      <c r="V290" s="76" t="str">
        <f>Assignments!V289</f>
        <v/>
      </c>
    </row>
    <row r="291" spans="2:22" x14ac:dyDescent="0.25">
      <c r="B291" s="6"/>
      <c r="E291" s="7"/>
      <c r="G291" s="40" t="str">
        <f>IFERROR('Data Transformation'!M289," ")</f>
        <v xml:space="preserve"> </v>
      </c>
      <c r="L291" s="68" t="str">
        <f t="shared" si="5"/>
        <v xml:space="preserve"> </v>
      </c>
      <c r="M291" s="69" t="str">
        <f>IF(L291=" "," ",(IF($L291&gt;0,INDEX('Bin Analysis'!$C$3:$S$10110,MATCH($L291,'Bin Analysis'!$L$3:$L$10110,0),MATCH(M$5,'Bin Analysis'!$C$2:$S$2,0))," ")))</f>
        <v xml:space="preserve"> </v>
      </c>
      <c r="N291" s="70" t="str">
        <f>IF($L291=" "," ",(IF($M291=FALSE," ",(IF($M291&gt;0,INDEX('Bin Analysis'!$C$3:$S$10110,MATCH($L291,'Bin Analysis'!$L$3:$L$10110,0),MATCH(N$5,'Bin Analysis'!$C$2:$S$2,0))," ")))))</f>
        <v xml:space="preserve"> </v>
      </c>
      <c r="O291" s="70" t="str">
        <f>IF($L291=" "," ",(IF($M291=FALSE," ",(IF($M291&gt;0,INDEX('Bin Analysis'!$C$3:$S$10110,MATCH($L291,'Bin Analysis'!$L$3:$L$10110,0),MATCH(O$5,'Bin Analysis'!$C$2:$S$2,0))," ")))))</f>
        <v xml:space="preserve"> </v>
      </c>
      <c r="P291" s="70" t="str">
        <f>IF($L291=" "," ",(IF($M291=FALSE," ",(IF($M291&gt;0,INDEX('Bin Analysis'!$C$3:$S$10110,MATCH($L291,'Bin Analysis'!$L$3:$L$10110,0),MATCH(P$5,'Bin Analysis'!$C$2:$S$2,0))," ")))))</f>
        <v xml:space="preserve"> </v>
      </c>
      <c r="Q291" s="70" t="str">
        <f>IF($L291=" "," ",(IF($M291=FALSE," ",(IF($M291&gt;0,INDEX('Bin Analysis'!$C$3:$S$10110,MATCH($L291,'Bin Analysis'!$L$3:$L$10110,0),MATCH(Q$5,'Bin Analysis'!$C$2:$S$2,0))," ")))))</f>
        <v xml:space="preserve"> </v>
      </c>
      <c r="R291" s="70" t="str">
        <f>IF($L291=" "," ",(IF($M291=FALSE," ",(IF($M291&gt;0,INDEX('Bin Analysis'!$C$3:$S$10110,MATCH($L291,'Bin Analysis'!$L$3:$L$10110,0),MATCH(R$5,'Bin Analysis'!$C$2:$S$2,0))," ")))))</f>
        <v xml:space="preserve"> </v>
      </c>
      <c r="S291" s="70" t="str">
        <f>IF($L291=" "," ",(IF($M291=FALSE," ",(IF($M291&gt;0,INDEX('Bin Analysis'!$C$3:$S$10110,MATCH($L291,'Bin Analysis'!$L$3:$L$10110,0),MATCH(S$5,'Bin Analysis'!$C$2:$S$2,0))," ")))))</f>
        <v xml:space="preserve"> </v>
      </c>
      <c r="T291" s="70" t="str">
        <f>Assignments!K290</f>
        <v/>
      </c>
      <c r="U291" s="70" t="str">
        <f>Assignments!L290</f>
        <v/>
      </c>
      <c r="V291" s="76" t="str">
        <f>Assignments!V290</f>
        <v/>
      </c>
    </row>
    <row r="292" spans="2:22" x14ac:dyDescent="0.25">
      <c r="B292" s="6"/>
      <c r="E292" s="7"/>
      <c r="G292" s="40" t="str">
        <f>IFERROR('Data Transformation'!M290," ")</f>
        <v xml:space="preserve"> </v>
      </c>
      <c r="L292" s="68" t="str">
        <f t="shared" si="5"/>
        <v xml:space="preserve"> </v>
      </c>
      <c r="M292" s="69" t="str">
        <f>IF(L292=" "," ",(IF($L292&gt;0,INDEX('Bin Analysis'!$C$3:$S$10110,MATCH($L292,'Bin Analysis'!$L$3:$L$10110,0),MATCH(M$5,'Bin Analysis'!$C$2:$S$2,0))," ")))</f>
        <v xml:space="preserve"> </v>
      </c>
      <c r="N292" s="70" t="str">
        <f>IF($L292=" "," ",(IF($M292=FALSE," ",(IF($M292&gt;0,INDEX('Bin Analysis'!$C$3:$S$10110,MATCH($L292,'Bin Analysis'!$L$3:$L$10110,0),MATCH(N$5,'Bin Analysis'!$C$2:$S$2,0))," ")))))</f>
        <v xml:space="preserve"> </v>
      </c>
      <c r="O292" s="70" t="str">
        <f>IF($L292=" "," ",(IF($M292=FALSE," ",(IF($M292&gt;0,INDEX('Bin Analysis'!$C$3:$S$10110,MATCH($L292,'Bin Analysis'!$L$3:$L$10110,0),MATCH(O$5,'Bin Analysis'!$C$2:$S$2,0))," ")))))</f>
        <v xml:space="preserve"> </v>
      </c>
      <c r="P292" s="70" t="str">
        <f>IF($L292=" "," ",(IF($M292=FALSE," ",(IF($M292&gt;0,INDEX('Bin Analysis'!$C$3:$S$10110,MATCH($L292,'Bin Analysis'!$L$3:$L$10110,0),MATCH(P$5,'Bin Analysis'!$C$2:$S$2,0))," ")))))</f>
        <v xml:space="preserve"> </v>
      </c>
      <c r="Q292" s="70" t="str">
        <f>IF($L292=" "," ",(IF($M292=FALSE," ",(IF($M292&gt;0,INDEX('Bin Analysis'!$C$3:$S$10110,MATCH($L292,'Bin Analysis'!$L$3:$L$10110,0),MATCH(Q$5,'Bin Analysis'!$C$2:$S$2,0))," ")))))</f>
        <v xml:space="preserve"> </v>
      </c>
      <c r="R292" s="70" t="str">
        <f>IF($L292=" "," ",(IF($M292=FALSE," ",(IF($M292&gt;0,INDEX('Bin Analysis'!$C$3:$S$10110,MATCH($L292,'Bin Analysis'!$L$3:$L$10110,0),MATCH(R$5,'Bin Analysis'!$C$2:$S$2,0))," ")))))</f>
        <v xml:space="preserve"> </v>
      </c>
      <c r="S292" s="70" t="str">
        <f>IF($L292=" "," ",(IF($M292=FALSE," ",(IF($M292&gt;0,INDEX('Bin Analysis'!$C$3:$S$10110,MATCH($L292,'Bin Analysis'!$L$3:$L$10110,0),MATCH(S$5,'Bin Analysis'!$C$2:$S$2,0))," ")))))</f>
        <v xml:space="preserve"> </v>
      </c>
      <c r="T292" s="70" t="str">
        <f>Assignments!K291</f>
        <v/>
      </c>
      <c r="U292" s="70" t="str">
        <f>Assignments!L291</f>
        <v/>
      </c>
      <c r="V292" s="76" t="str">
        <f>Assignments!V291</f>
        <v/>
      </c>
    </row>
    <row r="293" spans="2:22" x14ac:dyDescent="0.25">
      <c r="B293" s="6"/>
      <c r="E293" s="7"/>
      <c r="G293" s="40" t="str">
        <f>IFERROR('Data Transformation'!M291," ")</f>
        <v xml:space="preserve"> </v>
      </c>
      <c r="L293" s="68" t="str">
        <f t="shared" si="5"/>
        <v xml:space="preserve"> </v>
      </c>
      <c r="M293" s="69" t="str">
        <f>IF(L293=" "," ",(IF($L293&gt;0,INDEX('Bin Analysis'!$C$3:$S$10110,MATCH($L293,'Bin Analysis'!$L$3:$L$10110,0),MATCH(M$5,'Bin Analysis'!$C$2:$S$2,0))," ")))</f>
        <v xml:space="preserve"> </v>
      </c>
      <c r="N293" s="70" t="str">
        <f>IF($L293=" "," ",(IF($M293=FALSE," ",(IF($M293&gt;0,INDEX('Bin Analysis'!$C$3:$S$10110,MATCH($L293,'Bin Analysis'!$L$3:$L$10110,0),MATCH(N$5,'Bin Analysis'!$C$2:$S$2,0))," ")))))</f>
        <v xml:space="preserve"> </v>
      </c>
      <c r="O293" s="70" t="str">
        <f>IF($L293=" "," ",(IF($M293=FALSE," ",(IF($M293&gt;0,INDEX('Bin Analysis'!$C$3:$S$10110,MATCH($L293,'Bin Analysis'!$L$3:$L$10110,0),MATCH(O$5,'Bin Analysis'!$C$2:$S$2,0))," ")))))</f>
        <v xml:space="preserve"> </v>
      </c>
      <c r="P293" s="70" t="str">
        <f>IF($L293=" "," ",(IF($M293=FALSE," ",(IF($M293&gt;0,INDEX('Bin Analysis'!$C$3:$S$10110,MATCH($L293,'Bin Analysis'!$L$3:$L$10110,0),MATCH(P$5,'Bin Analysis'!$C$2:$S$2,0))," ")))))</f>
        <v xml:space="preserve"> </v>
      </c>
      <c r="Q293" s="70" t="str">
        <f>IF($L293=" "," ",(IF($M293=FALSE," ",(IF($M293&gt;0,INDEX('Bin Analysis'!$C$3:$S$10110,MATCH($L293,'Bin Analysis'!$L$3:$L$10110,0),MATCH(Q$5,'Bin Analysis'!$C$2:$S$2,0))," ")))))</f>
        <v xml:space="preserve"> </v>
      </c>
      <c r="R293" s="70" t="str">
        <f>IF($L293=" "," ",(IF($M293=FALSE," ",(IF($M293&gt;0,INDEX('Bin Analysis'!$C$3:$S$10110,MATCH($L293,'Bin Analysis'!$L$3:$L$10110,0),MATCH(R$5,'Bin Analysis'!$C$2:$S$2,0))," ")))))</f>
        <v xml:space="preserve"> </v>
      </c>
      <c r="S293" s="70" t="str">
        <f>IF($L293=" "," ",(IF($M293=FALSE," ",(IF($M293&gt;0,INDEX('Bin Analysis'!$C$3:$S$10110,MATCH($L293,'Bin Analysis'!$L$3:$L$10110,0),MATCH(S$5,'Bin Analysis'!$C$2:$S$2,0))," ")))))</f>
        <v xml:space="preserve"> </v>
      </c>
      <c r="T293" s="70" t="str">
        <f>Assignments!K292</f>
        <v/>
      </c>
      <c r="U293" s="70" t="str">
        <f>Assignments!L292</f>
        <v/>
      </c>
      <c r="V293" s="76" t="str">
        <f>Assignments!V292</f>
        <v/>
      </c>
    </row>
    <row r="294" spans="2:22" x14ac:dyDescent="0.25">
      <c r="B294" s="6"/>
      <c r="E294" s="7"/>
      <c r="G294" s="40" t="str">
        <f>IFERROR('Data Transformation'!M292," ")</f>
        <v xml:space="preserve"> </v>
      </c>
      <c r="L294" s="68" t="str">
        <f t="shared" si="5"/>
        <v xml:space="preserve"> </v>
      </c>
      <c r="M294" s="69" t="str">
        <f>IF(L294=" "," ",(IF($L294&gt;0,INDEX('Bin Analysis'!$C$3:$S$10110,MATCH($L294,'Bin Analysis'!$L$3:$L$10110,0),MATCH(M$5,'Bin Analysis'!$C$2:$S$2,0))," ")))</f>
        <v xml:space="preserve"> </v>
      </c>
      <c r="N294" s="70" t="str">
        <f>IF($L294=" "," ",(IF($M294=FALSE," ",(IF($M294&gt;0,INDEX('Bin Analysis'!$C$3:$S$10110,MATCH($L294,'Bin Analysis'!$L$3:$L$10110,0),MATCH(N$5,'Bin Analysis'!$C$2:$S$2,0))," ")))))</f>
        <v xml:space="preserve"> </v>
      </c>
      <c r="O294" s="70" t="str">
        <f>IF($L294=" "," ",(IF($M294=FALSE," ",(IF($M294&gt;0,INDEX('Bin Analysis'!$C$3:$S$10110,MATCH($L294,'Bin Analysis'!$L$3:$L$10110,0),MATCH(O$5,'Bin Analysis'!$C$2:$S$2,0))," ")))))</f>
        <v xml:space="preserve"> </v>
      </c>
      <c r="P294" s="70" t="str">
        <f>IF($L294=" "," ",(IF($M294=FALSE," ",(IF($M294&gt;0,INDEX('Bin Analysis'!$C$3:$S$10110,MATCH($L294,'Bin Analysis'!$L$3:$L$10110,0),MATCH(P$5,'Bin Analysis'!$C$2:$S$2,0))," ")))))</f>
        <v xml:space="preserve"> </v>
      </c>
      <c r="Q294" s="70" t="str">
        <f>IF($L294=" "," ",(IF($M294=FALSE," ",(IF($M294&gt;0,INDEX('Bin Analysis'!$C$3:$S$10110,MATCH($L294,'Bin Analysis'!$L$3:$L$10110,0),MATCH(Q$5,'Bin Analysis'!$C$2:$S$2,0))," ")))))</f>
        <v xml:space="preserve"> </v>
      </c>
      <c r="R294" s="70" t="str">
        <f>IF($L294=" "," ",(IF($M294=FALSE," ",(IF($M294&gt;0,INDEX('Bin Analysis'!$C$3:$S$10110,MATCH($L294,'Bin Analysis'!$L$3:$L$10110,0),MATCH(R$5,'Bin Analysis'!$C$2:$S$2,0))," ")))))</f>
        <v xml:space="preserve"> </v>
      </c>
      <c r="S294" s="70" t="str">
        <f>IF($L294=" "," ",(IF($M294=FALSE," ",(IF($M294&gt;0,INDEX('Bin Analysis'!$C$3:$S$10110,MATCH($L294,'Bin Analysis'!$L$3:$L$10110,0),MATCH(S$5,'Bin Analysis'!$C$2:$S$2,0))," ")))))</f>
        <v xml:space="preserve"> </v>
      </c>
      <c r="T294" s="70" t="str">
        <f>Assignments!K293</f>
        <v/>
      </c>
      <c r="U294" s="70" t="str">
        <f>Assignments!L293</f>
        <v/>
      </c>
      <c r="V294" s="76" t="str">
        <f>Assignments!V293</f>
        <v/>
      </c>
    </row>
    <row r="295" spans="2:22" x14ac:dyDescent="0.25">
      <c r="B295" s="6"/>
      <c r="E295" s="7"/>
      <c r="G295" s="40" t="str">
        <f>IFERROR('Data Transformation'!M293," ")</f>
        <v xml:space="preserve"> </v>
      </c>
      <c r="L295" s="68" t="str">
        <f t="shared" si="5"/>
        <v xml:space="preserve"> </v>
      </c>
      <c r="M295" s="69" t="str">
        <f>IF(L295=" "," ",(IF($L295&gt;0,INDEX('Bin Analysis'!$C$3:$S$10110,MATCH($L295,'Bin Analysis'!$L$3:$L$10110,0),MATCH(M$5,'Bin Analysis'!$C$2:$S$2,0))," ")))</f>
        <v xml:space="preserve"> </v>
      </c>
      <c r="N295" s="70" t="str">
        <f>IF($L295=" "," ",(IF($M295=FALSE," ",(IF($M295&gt;0,INDEX('Bin Analysis'!$C$3:$S$10110,MATCH($L295,'Bin Analysis'!$L$3:$L$10110,0),MATCH(N$5,'Bin Analysis'!$C$2:$S$2,0))," ")))))</f>
        <v xml:space="preserve"> </v>
      </c>
      <c r="O295" s="70" t="str">
        <f>IF($L295=" "," ",(IF($M295=FALSE," ",(IF($M295&gt;0,INDEX('Bin Analysis'!$C$3:$S$10110,MATCH($L295,'Bin Analysis'!$L$3:$L$10110,0),MATCH(O$5,'Bin Analysis'!$C$2:$S$2,0))," ")))))</f>
        <v xml:space="preserve"> </v>
      </c>
      <c r="P295" s="70" t="str">
        <f>IF($L295=" "," ",(IF($M295=FALSE," ",(IF($M295&gt;0,INDEX('Bin Analysis'!$C$3:$S$10110,MATCH($L295,'Bin Analysis'!$L$3:$L$10110,0),MATCH(P$5,'Bin Analysis'!$C$2:$S$2,0))," ")))))</f>
        <v xml:space="preserve"> </v>
      </c>
      <c r="Q295" s="70" t="str">
        <f>IF($L295=" "," ",(IF($M295=FALSE," ",(IF($M295&gt;0,INDEX('Bin Analysis'!$C$3:$S$10110,MATCH($L295,'Bin Analysis'!$L$3:$L$10110,0),MATCH(Q$5,'Bin Analysis'!$C$2:$S$2,0))," ")))))</f>
        <v xml:space="preserve"> </v>
      </c>
      <c r="R295" s="70" t="str">
        <f>IF($L295=" "," ",(IF($M295=FALSE," ",(IF($M295&gt;0,INDEX('Bin Analysis'!$C$3:$S$10110,MATCH($L295,'Bin Analysis'!$L$3:$L$10110,0),MATCH(R$5,'Bin Analysis'!$C$2:$S$2,0))," ")))))</f>
        <v xml:space="preserve"> </v>
      </c>
      <c r="S295" s="70" t="str">
        <f>IF($L295=" "," ",(IF($M295=FALSE," ",(IF($M295&gt;0,INDEX('Bin Analysis'!$C$3:$S$10110,MATCH($L295,'Bin Analysis'!$L$3:$L$10110,0),MATCH(S$5,'Bin Analysis'!$C$2:$S$2,0))," ")))))</f>
        <v xml:space="preserve"> </v>
      </c>
      <c r="T295" s="70" t="str">
        <f>Assignments!K294</f>
        <v/>
      </c>
      <c r="U295" s="70" t="str">
        <f>Assignments!L294</f>
        <v/>
      </c>
      <c r="V295" s="76" t="str">
        <f>Assignments!V294</f>
        <v/>
      </c>
    </row>
    <row r="296" spans="2:22" x14ac:dyDescent="0.25">
      <c r="B296" s="6"/>
      <c r="E296" s="7"/>
      <c r="G296" s="40" t="str">
        <f>IFERROR('Data Transformation'!M294," ")</f>
        <v xml:space="preserve"> </v>
      </c>
      <c r="L296" s="68" t="str">
        <f t="shared" si="5"/>
        <v xml:space="preserve"> </v>
      </c>
      <c r="M296" s="69" t="str">
        <f>IF(L296=" "," ",(IF($L296&gt;0,INDEX('Bin Analysis'!$C$3:$S$10110,MATCH($L296,'Bin Analysis'!$L$3:$L$10110,0),MATCH(M$5,'Bin Analysis'!$C$2:$S$2,0))," ")))</f>
        <v xml:space="preserve"> </v>
      </c>
      <c r="N296" s="70" t="str">
        <f>IF($L296=" "," ",(IF($M296=FALSE," ",(IF($M296&gt;0,INDEX('Bin Analysis'!$C$3:$S$10110,MATCH($L296,'Bin Analysis'!$L$3:$L$10110,0),MATCH(N$5,'Bin Analysis'!$C$2:$S$2,0))," ")))))</f>
        <v xml:space="preserve"> </v>
      </c>
      <c r="O296" s="70" t="str">
        <f>IF($L296=" "," ",(IF($M296=FALSE," ",(IF($M296&gt;0,INDEX('Bin Analysis'!$C$3:$S$10110,MATCH($L296,'Bin Analysis'!$L$3:$L$10110,0),MATCH(O$5,'Bin Analysis'!$C$2:$S$2,0))," ")))))</f>
        <v xml:space="preserve"> </v>
      </c>
      <c r="P296" s="70" t="str">
        <f>IF($L296=" "," ",(IF($M296=FALSE," ",(IF($M296&gt;0,INDEX('Bin Analysis'!$C$3:$S$10110,MATCH($L296,'Bin Analysis'!$L$3:$L$10110,0),MATCH(P$5,'Bin Analysis'!$C$2:$S$2,0))," ")))))</f>
        <v xml:space="preserve"> </v>
      </c>
      <c r="Q296" s="70" t="str">
        <f>IF($L296=" "," ",(IF($M296=FALSE," ",(IF($M296&gt;0,INDEX('Bin Analysis'!$C$3:$S$10110,MATCH($L296,'Bin Analysis'!$L$3:$L$10110,0),MATCH(Q$5,'Bin Analysis'!$C$2:$S$2,0))," ")))))</f>
        <v xml:space="preserve"> </v>
      </c>
      <c r="R296" s="70" t="str">
        <f>IF($L296=" "," ",(IF($M296=FALSE," ",(IF($M296&gt;0,INDEX('Bin Analysis'!$C$3:$S$10110,MATCH($L296,'Bin Analysis'!$L$3:$L$10110,0),MATCH(R$5,'Bin Analysis'!$C$2:$S$2,0))," ")))))</f>
        <v xml:space="preserve"> </v>
      </c>
      <c r="S296" s="70" t="str">
        <f>IF($L296=" "," ",(IF($M296=FALSE," ",(IF($M296&gt;0,INDEX('Bin Analysis'!$C$3:$S$10110,MATCH($L296,'Bin Analysis'!$L$3:$L$10110,0),MATCH(S$5,'Bin Analysis'!$C$2:$S$2,0))," ")))))</f>
        <v xml:space="preserve"> </v>
      </c>
      <c r="T296" s="70" t="str">
        <f>Assignments!K295</f>
        <v/>
      </c>
      <c r="U296" s="70" t="str">
        <f>Assignments!L295</f>
        <v/>
      </c>
      <c r="V296" s="76" t="str">
        <f>Assignments!V295</f>
        <v/>
      </c>
    </row>
    <row r="297" spans="2:22" x14ac:dyDescent="0.25">
      <c r="B297" s="6"/>
      <c r="E297" s="7"/>
      <c r="G297" s="40" t="str">
        <f>IFERROR('Data Transformation'!M295," ")</f>
        <v xml:space="preserve"> </v>
      </c>
      <c r="L297" s="68" t="str">
        <f t="shared" si="5"/>
        <v xml:space="preserve"> </v>
      </c>
      <c r="M297" s="69" t="str">
        <f>IF(L297=" "," ",(IF($L297&gt;0,INDEX('Bin Analysis'!$C$3:$S$10110,MATCH($L297,'Bin Analysis'!$L$3:$L$10110,0),MATCH(M$5,'Bin Analysis'!$C$2:$S$2,0))," ")))</f>
        <v xml:space="preserve"> </v>
      </c>
      <c r="N297" s="70" t="str">
        <f>IF($L297=" "," ",(IF($M297=FALSE," ",(IF($M297&gt;0,INDEX('Bin Analysis'!$C$3:$S$10110,MATCH($L297,'Bin Analysis'!$L$3:$L$10110,0),MATCH(N$5,'Bin Analysis'!$C$2:$S$2,0))," ")))))</f>
        <v xml:space="preserve"> </v>
      </c>
      <c r="O297" s="70" t="str">
        <f>IF($L297=" "," ",(IF($M297=FALSE," ",(IF($M297&gt;0,INDEX('Bin Analysis'!$C$3:$S$10110,MATCH($L297,'Bin Analysis'!$L$3:$L$10110,0),MATCH(O$5,'Bin Analysis'!$C$2:$S$2,0))," ")))))</f>
        <v xml:space="preserve"> </v>
      </c>
      <c r="P297" s="70" t="str">
        <f>IF($L297=" "," ",(IF($M297=FALSE," ",(IF($M297&gt;0,INDEX('Bin Analysis'!$C$3:$S$10110,MATCH($L297,'Bin Analysis'!$L$3:$L$10110,0),MATCH(P$5,'Bin Analysis'!$C$2:$S$2,0))," ")))))</f>
        <v xml:space="preserve"> </v>
      </c>
      <c r="Q297" s="70" t="str">
        <f>IF($L297=" "," ",(IF($M297=FALSE," ",(IF($M297&gt;0,INDEX('Bin Analysis'!$C$3:$S$10110,MATCH($L297,'Bin Analysis'!$L$3:$L$10110,0),MATCH(Q$5,'Bin Analysis'!$C$2:$S$2,0))," ")))))</f>
        <v xml:space="preserve"> </v>
      </c>
      <c r="R297" s="70" t="str">
        <f>IF($L297=" "," ",(IF($M297=FALSE," ",(IF($M297&gt;0,INDEX('Bin Analysis'!$C$3:$S$10110,MATCH($L297,'Bin Analysis'!$L$3:$L$10110,0),MATCH(R$5,'Bin Analysis'!$C$2:$S$2,0))," ")))))</f>
        <v xml:space="preserve"> </v>
      </c>
      <c r="S297" s="70" t="str">
        <f>IF($L297=" "," ",(IF($M297=FALSE," ",(IF($M297&gt;0,INDEX('Bin Analysis'!$C$3:$S$10110,MATCH($L297,'Bin Analysis'!$L$3:$L$10110,0),MATCH(S$5,'Bin Analysis'!$C$2:$S$2,0))," ")))))</f>
        <v xml:space="preserve"> </v>
      </c>
      <c r="T297" s="70" t="str">
        <f>Assignments!K296</f>
        <v/>
      </c>
      <c r="U297" s="70" t="str">
        <f>Assignments!L296</f>
        <v/>
      </c>
      <c r="V297" s="76" t="str">
        <f>Assignments!V296</f>
        <v/>
      </c>
    </row>
    <row r="298" spans="2:22" x14ac:dyDescent="0.25">
      <c r="B298" s="6"/>
      <c r="E298" s="7"/>
      <c r="G298" s="40" t="str">
        <f>IFERROR('Data Transformation'!M296," ")</f>
        <v xml:space="preserve"> </v>
      </c>
      <c r="L298" s="68" t="str">
        <f t="shared" si="5"/>
        <v xml:space="preserve"> </v>
      </c>
      <c r="M298" s="69" t="str">
        <f>IF(L298=" "," ",(IF($L298&gt;0,INDEX('Bin Analysis'!$C$3:$S$10110,MATCH($L298,'Bin Analysis'!$L$3:$L$10110,0),MATCH(M$5,'Bin Analysis'!$C$2:$S$2,0))," ")))</f>
        <v xml:space="preserve"> </v>
      </c>
      <c r="N298" s="70" t="str">
        <f>IF($L298=" "," ",(IF($M298=FALSE," ",(IF($M298&gt;0,INDEX('Bin Analysis'!$C$3:$S$10110,MATCH($L298,'Bin Analysis'!$L$3:$L$10110,0),MATCH(N$5,'Bin Analysis'!$C$2:$S$2,0))," ")))))</f>
        <v xml:space="preserve"> </v>
      </c>
      <c r="O298" s="70" t="str">
        <f>IF($L298=" "," ",(IF($M298=FALSE," ",(IF($M298&gt;0,INDEX('Bin Analysis'!$C$3:$S$10110,MATCH($L298,'Bin Analysis'!$L$3:$L$10110,0),MATCH(O$5,'Bin Analysis'!$C$2:$S$2,0))," ")))))</f>
        <v xml:space="preserve"> </v>
      </c>
      <c r="P298" s="70" t="str">
        <f>IF($L298=" "," ",(IF($M298=FALSE," ",(IF($M298&gt;0,INDEX('Bin Analysis'!$C$3:$S$10110,MATCH($L298,'Bin Analysis'!$L$3:$L$10110,0),MATCH(P$5,'Bin Analysis'!$C$2:$S$2,0))," ")))))</f>
        <v xml:space="preserve"> </v>
      </c>
      <c r="Q298" s="70" t="str">
        <f>IF($L298=" "," ",(IF($M298=FALSE," ",(IF($M298&gt;0,INDEX('Bin Analysis'!$C$3:$S$10110,MATCH($L298,'Bin Analysis'!$L$3:$L$10110,0),MATCH(Q$5,'Bin Analysis'!$C$2:$S$2,0))," ")))))</f>
        <v xml:space="preserve"> </v>
      </c>
      <c r="R298" s="70" t="str">
        <f>IF($L298=" "," ",(IF($M298=FALSE," ",(IF($M298&gt;0,INDEX('Bin Analysis'!$C$3:$S$10110,MATCH($L298,'Bin Analysis'!$L$3:$L$10110,0),MATCH(R$5,'Bin Analysis'!$C$2:$S$2,0))," ")))))</f>
        <v xml:space="preserve"> </v>
      </c>
      <c r="S298" s="70" t="str">
        <f>IF($L298=" "," ",(IF($M298=FALSE," ",(IF($M298&gt;0,INDEX('Bin Analysis'!$C$3:$S$10110,MATCH($L298,'Bin Analysis'!$L$3:$L$10110,0),MATCH(S$5,'Bin Analysis'!$C$2:$S$2,0))," ")))))</f>
        <v xml:space="preserve"> </v>
      </c>
      <c r="T298" s="70" t="str">
        <f>Assignments!K297</f>
        <v/>
      </c>
      <c r="U298" s="70" t="str">
        <f>Assignments!L297</f>
        <v/>
      </c>
      <c r="V298" s="76" t="str">
        <f>Assignments!V297</f>
        <v/>
      </c>
    </row>
    <row r="299" spans="2:22" x14ac:dyDescent="0.25">
      <c r="B299" s="6"/>
      <c r="E299" s="7"/>
      <c r="G299" s="40" t="str">
        <f>IFERROR('Data Transformation'!M297," ")</f>
        <v xml:space="preserve"> </v>
      </c>
      <c r="L299" s="68" t="str">
        <f t="shared" si="5"/>
        <v xml:space="preserve"> </v>
      </c>
      <c r="M299" s="69" t="str">
        <f>IF(L299=" "," ",(IF($L299&gt;0,INDEX('Bin Analysis'!$C$3:$S$10110,MATCH($L299,'Bin Analysis'!$L$3:$L$10110,0),MATCH(M$5,'Bin Analysis'!$C$2:$S$2,0))," ")))</f>
        <v xml:space="preserve"> </v>
      </c>
      <c r="N299" s="70" t="str">
        <f>IF($L299=" "," ",(IF($M299=FALSE," ",(IF($M299&gt;0,INDEX('Bin Analysis'!$C$3:$S$10110,MATCH($L299,'Bin Analysis'!$L$3:$L$10110,0),MATCH(N$5,'Bin Analysis'!$C$2:$S$2,0))," ")))))</f>
        <v xml:space="preserve"> </v>
      </c>
      <c r="O299" s="70" t="str">
        <f>IF($L299=" "," ",(IF($M299=FALSE," ",(IF($M299&gt;0,INDEX('Bin Analysis'!$C$3:$S$10110,MATCH($L299,'Bin Analysis'!$L$3:$L$10110,0),MATCH(O$5,'Bin Analysis'!$C$2:$S$2,0))," ")))))</f>
        <v xml:space="preserve"> </v>
      </c>
      <c r="P299" s="70" t="str">
        <f>IF($L299=" "," ",(IF($M299=FALSE," ",(IF($M299&gt;0,INDEX('Bin Analysis'!$C$3:$S$10110,MATCH($L299,'Bin Analysis'!$L$3:$L$10110,0),MATCH(P$5,'Bin Analysis'!$C$2:$S$2,0))," ")))))</f>
        <v xml:space="preserve"> </v>
      </c>
      <c r="Q299" s="70" t="str">
        <f>IF($L299=" "," ",(IF($M299=FALSE," ",(IF($M299&gt;0,INDEX('Bin Analysis'!$C$3:$S$10110,MATCH($L299,'Bin Analysis'!$L$3:$L$10110,0),MATCH(Q$5,'Bin Analysis'!$C$2:$S$2,0))," ")))))</f>
        <v xml:space="preserve"> </v>
      </c>
      <c r="R299" s="70" t="str">
        <f>IF($L299=" "," ",(IF($M299=FALSE," ",(IF($M299&gt;0,INDEX('Bin Analysis'!$C$3:$S$10110,MATCH($L299,'Bin Analysis'!$L$3:$L$10110,0),MATCH(R$5,'Bin Analysis'!$C$2:$S$2,0))," ")))))</f>
        <v xml:space="preserve"> </v>
      </c>
      <c r="S299" s="70" t="str">
        <f>IF($L299=" "," ",(IF($M299=FALSE," ",(IF($M299&gt;0,INDEX('Bin Analysis'!$C$3:$S$10110,MATCH($L299,'Bin Analysis'!$L$3:$L$10110,0),MATCH(S$5,'Bin Analysis'!$C$2:$S$2,0))," ")))))</f>
        <v xml:space="preserve"> </v>
      </c>
      <c r="T299" s="70" t="str">
        <f>Assignments!K298</f>
        <v/>
      </c>
      <c r="U299" s="70" t="str">
        <f>Assignments!L298</f>
        <v/>
      </c>
      <c r="V299" s="76" t="str">
        <f>Assignments!V298</f>
        <v/>
      </c>
    </row>
    <row r="300" spans="2:22" x14ac:dyDescent="0.25">
      <c r="B300" s="6"/>
      <c r="E300" s="7"/>
      <c r="G300" s="40" t="str">
        <f>IFERROR('Data Transformation'!M298," ")</f>
        <v xml:space="preserve"> </v>
      </c>
      <c r="L300" s="68" t="str">
        <f t="shared" si="5"/>
        <v xml:space="preserve"> </v>
      </c>
      <c r="M300" s="69" t="str">
        <f>IF(L300=" "," ",(IF($L300&gt;0,INDEX('Bin Analysis'!$C$3:$S$10110,MATCH($L300,'Bin Analysis'!$L$3:$L$10110,0),MATCH(M$5,'Bin Analysis'!$C$2:$S$2,0))," ")))</f>
        <v xml:space="preserve"> </v>
      </c>
      <c r="N300" s="70" t="str">
        <f>IF($L300=" "," ",(IF($M300=FALSE," ",(IF($M300&gt;0,INDEX('Bin Analysis'!$C$3:$S$10110,MATCH($L300,'Bin Analysis'!$L$3:$L$10110,0),MATCH(N$5,'Bin Analysis'!$C$2:$S$2,0))," ")))))</f>
        <v xml:space="preserve"> </v>
      </c>
      <c r="O300" s="70" t="str">
        <f>IF($L300=" "," ",(IF($M300=FALSE," ",(IF($M300&gt;0,INDEX('Bin Analysis'!$C$3:$S$10110,MATCH($L300,'Bin Analysis'!$L$3:$L$10110,0),MATCH(O$5,'Bin Analysis'!$C$2:$S$2,0))," ")))))</f>
        <v xml:space="preserve"> </v>
      </c>
      <c r="P300" s="70" t="str">
        <f>IF($L300=" "," ",(IF($M300=FALSE," ",(IF($M300&gt;0,INDEX('Bin Analysis'!$C$3:$S$10110,MATCH($L300,'Bin Analysis'!$L$3:$L$10110,0),MATCH(P$5,'Bin Analysis'!$C$2:$S$2,0))," ")))))</f>
        <v xml:space="preserve"> </v>
      </c>
      <c r="Q300" s="70" t="str">
        <f>IF($L300=" "," ",(IF($M300=FALSE," ",(IF($M300&gt;0,INDEX('Bin Analysis'!$C$3:$S$10110,MATCH($L300,'Bin Analysis'!$L$3:$L$10110,0),MATCH(Q$5,'Bin Analysis'!$C$2:$S$2,0))," ")))))</f>
        <v xml:space="preserve"> </v>
      </c>
      <c r="R300" s="70" t="str">
        <f>IF($L300=" "," ",(IF($M300=FALSE," ",(IF($M300&gt;0,INDEX('Bin Analysis'!$C$3:$S$10110,MATCH($L300,'Bin Analysis'!$L$3:$L$10110,0),MATCH(R$5,'Bin Analysis'!$C$2:$S$2,0))," ")))))</f>
        <v xml:space="preserve"> </v>
      </c>
      <c r="S300" s="70" t="str">
        <f>IF($L300=" "," ",(IF($M300=FALSE," ",(IF($M300&gt;0,INDEX('Bin Analysis'!$C$3:$S$10110,MATCH($L300,'Bin Analysis'!$L$3:$L$10110,0),MATCH(S$5,'Bin Analysis'!$C$2:$S$2,0))," ")))))</f>
        <v xml:space="preserve"> </v>
      </c>
      <c r="T300" s="70" t="str">
        <f>Assignments!K299</f>
        <v/>
      </c>
      <c r="U300" s="70" t="str">
        <f>Assignments!L299</f>
        <v/>
      </c>
      <c r="V300" s="76" t="str">
        <f>Assignments!V299</f>
        <v/>
      </c>
    </row>
    <row r="301" spans="2:22" x14ac:dyDescent="0.25">
      <c r="B301" s="6"/>
      <c r="E301" s="7"/>
      <c r="G301" s="40" t="str">
        <f>IFERROR('Data Transformation'!M299," ")</f>
        <v xml:space="preserve"> </v>
      </c>
      <c r="L301" s="68" t="str">
        <f t="shared" si="5"/>
        <v xml:space="preserve"> </v>
      </c>
      <c r="M301" s="69" t="str">
        <f>IF(L301=" "," ",(IF($L301&gt;0,INDEX('Bin Analysis'!$C$3:$S$10110,MATCH($L301,'Bin Analysis'!$L$3:$L$10110,0),MATCH(M$5,'Bin Analysis'!$C$2:$S$2,0))," ")))</f>
        <v xml:space="preserve"> </v>
      </c>
      <c r="N301" s="70" t="str">
        <f>IF($L301=" "," ",(IF($M301=FALSE," ",(IF($M301&gt;0,INDEX('Bin Analysis'!$C$3:$S$10110,MATCH($L301,'Bin Analysis'!$L$3:$L$10110,0),MATCH(N$5,'Bin Analysis'!$C$2:$S$2,0))," ")))))</f>
        <v xml:space="preserve"> </v>
      </c>
      <c r="O301" s="70" t="str">
        <f>IF($L301=" "," ",(IF($M301=FALSE," ",(IF($M301&gt;0,INDEX('Bin Analysis'!$C$3:$S$10110,MATCH($L301,'Bin Analysis'!$L$3:$L$10110,0),MATCH(O$5,'Bin Analysis'!$C$2:$S$2,0))," ")))))</f>
        <v xml:space="preserve"> </v>
      </c>
      <c r="P301" s="70" t="str">
        <f>IF($L301=" "," ",(IF($M301=FALSE," ",(IF($M301&gt;0,INDEX('Bin Analysis'!$C$3:$S$10110,MATCH($L301,'Bin Analysis'!$L$3:$L$10110,0),MATCH(P$5,'Bin Analysis'!$C$2:$S$2,0))," ")))))</f>
        <v xml:space="preserve"> </v>
      </c>
      <c r="Q301" s="70" t="str">
        <f>IF($L301=" "," ",(IF($M301=FALSE," ",(IF($M301&gt;0,INDEX('Bin Analysis'!$C$3:$S$10110,MATCH($L301,'Bin Analysis'!$L$3:$L$10110,0),MATCH(Q$5,'Bin Analysis'!$C$2:$S$2,0))," ")))))</f>
        <v xml:space="preserve"> </v>
      </c>
      <c r="R301" s="70" t="str">
        <f>IF($L301=" "," ",(IF($M301=FALSE," ",(IF($M301&gt;0,INDEX('Bin Analysis'!$C$3:$S$10110,MATCH($L301,'Bin Analysis'!$L$3:$L$10110,0),MATCH(R$5,'Bin Analysis'!$C$2:$S$2,0))," ")))))</f>
        <v xml:space="preserve"> </v>
      </c>
      <c r="S301" s="70" t="str">
        <f>IF($L301=" "," ",(IF($M301=FALSE," ",(IF($M301&gt;0,INDEX('Bin Analysis'!$C$3:$S$10110,MATCH($L301,'Bin Analysis'!$L$3:$L$10110,0),MATCH(S$5,'Bin Analysis'!$C$2:$S$2,0))," ")))))</f>
        <v xml:space="preserve"> </v>
      </c>
      <c r="T301" s="70" t="str">
        <f>Assignments!K300</f>
        <v/>
      </c>
      <c r="U301" s="70" t="str">
        <f>Assignments!L300</f>
        <v/>
      </c>
      <c r="V301" s="76" t="str">
        <f>Assignments!V300</f>
        <v/>
      </c>
    </row>
    <row r="302" spans="2:22" x14ac:dyDescent="0.25">
      <c r="B302" s="6"/>
      <c r="E302" s="7"/>
      <c r="G302" s="40" t="str">
        <f>IFERROR('Data Transformation'!M300," ")</f>
        <v xml:space="preserve"> </v>
      </c>
      <c r="L302" s="68" t="str">
        <f t="shared" si="5"/>
        <v xml:space="preserve"> </v>
      </c>
      <c r="M302" s="69" t="str">
        <f>IF(L302=" "," ",(IF($L302&gt;0,INDEX('Bin Analysis'!$C$3:$S$10110,MATCH($L302,'Bin Analysis'!$L$3:$L$10110,0),MATCH(M$5,'Bin Analysis'!$C$2:$S$2,0))," ")))</f>
        <v xml:space="preserve"> </v>
      </c>
      <c r="N302" s="70" t="str">
        <f>IF($L302=" "," ",(IF($M302=FALSE," ",(IF($M302&gt;0,INDEX('Bin Analysis'!$C$3:$S$10110,MATCH($L302,'Bin Analysis'!$L$3:$L$10110,0),MATCH(N$5,'Bin Analysis'!$C$2:$S$2,0))," ")))))</f>
        <v xml:space="preserve"> </v>
      </c>
      <c r="O302" s="70" t="str">
        <f>IF($L302=" "," ",(IF($M302=FALSE," ",(IF($M302&gt;0,INDEX('Bin Analysis'!$C$3:$S$10110,MATCH($L302,'Bin Analysis'!$L$3:$L$10110,0),MATCH(O$5,'Bin Analysis'!$C$2:$S$2,0))," ")))))</f>
        <v xml:space="preserve"> </v>
      </c>
      <c r="P302" s="70" t="str">
        <f>IF($L302=" "," ",(IF($M302=FALSE," ",(IF($M302&gt;0,INDEX('Bin Analysis'!$C$3:$S$10110,MATCH($L302,'Bin Analysis'!$L$3:$L$10110,0),MATCH(P$5,'Bin Analysis'!$C$2:$S$2,0))," ")))))</f>
        <v xml:space="preserve"> </v>
      </c>
      <c r="Q302" s="70" t="str">
        <f>IF($L302=" "," ",(IF($M302=FALSE," ",(IF($M302&gt;0,INDEX('Bin Analysis'!$C$3:$S$10110,MATCH($L302,'Bin Analysis'!$L$3:$L$10110,0),MATCH(Q$5,'Bin Analysis'!$C$2:$S$2,0))," ")))))</f>
        <v xml:space="preserve"> </v>
      </c>
      <c r="R302" s="70" t="str">
        <f>IF($L302=" "," ",(IF($M302=FALSE," ",(IF($M302&gt;0,INDEX('Bin Analysis'!$C$3:$S$10110,MATCH($L302,'Bin Analysis'!$L$3:$L$10110,0),MATCH(R$5,'Bin Analysis'!$C$2:$S$2,0))," ")))))</f>
        <v xml:space="preserve"> </v>
      </c>
      <c r="S302" s="70" t="str">
        <f>IF($L302=" "," ",(IF($M302=FALSE," ",(IF($M302&gt;0,INDEX('Bin Analysis'!$C$3:$S$10110,MATCH($L302,'Bin Analysis'!$L$3:$L$10110,0),MATCH(S$5,'Bin Analysis'!$C$2:$S$2,0))," ")))))</f>
        <v xml:space="preserve"> </v>
      </c>
      <c r="T302" s="70" t="str">
        <f>Assignments!K301</f>
        <v/>
      </c>
      <c r="U302" s="70" t="str">
        <f>Assignments!L301</f>
        <v/>
      </c>
      <c r="V302" s="76" t="str">
        <f>Assignments!V301</f>
        <v/>
      </c>
    </row>
    <row r="303" spans="2:22" x14ac:dyDescent="0.25">
      <c r="B303" s="6"/>
      <c r="E303" s="7"/>
      <c r="G303" s="40" t="str">
        <f>IFERROR('Data Transformation'!M301," ")</f>
        <v xml:space="preserve"> </v>
      </c>
      <c r="L303" s="68" t="str">
        <f t="shared" si="5"/>
        <v xml:space="preserve"> </v>
      </c>
      <c r="M303" s="69" t="str">
        <f>IF(L303=" "," ",(IF($L303&gt;0,INDEX('Bin Analysis'!$C$3:$S$10110,MATCH($L303,'Bin Analysis'!$L$3:$L$10110,0),MATCH(M$5,'Bin Analysis'!$C$2:$S$2,0))," ")))</f>
        <v xml:space="preserve"> </v>
      </c>
      <c r="N303" s="70" t="str">
        <f>IF($L303=" "," ",(IF($M303=FALSE," ",(IF($M303&gt;0,INDEX('Bin Analysis'!$C$3:$S$10110,MATCH($L303,'Bin Analysis'!$L$3:$L$10110,0),MATCH(N$5,'Bin Analysis'!$C$2:$S$2,0))," ")))))</f>
        <v xml:space="preserve"> </v>
      </c>
      <c r="O303" s="70" t="str">
        <f>IF($L303=" "," ",(IF($M303=FALSE," ",(IF($M303&gt;0,INDEX('Bin Analysis'!$C$3:$S$10110,MATCH($L303,'Bin Analysis'!$L$3:$L$10110,0),MATCH(O$5,'Bin Analysis'!$C$2:$S$2,0))," ")))))</f>
        <v xml:space="preserve"> </v>
      </c>
      <c r="P303" s="70" t="str">
        <f>IF($L303=" "," ",(IF($M303=FALSE," ",(IF($M303&gt;0,INDEX('Bin Analysis'!$C$3:$S$10110,MATCH($L303,'Bin Analysis'!$L$3:$L$10110,0),MATCH(P$5,'Bin Analysis'!$C$2:$S$2,0))," ")))))</f>
        <v xml:space="preserve"> </v>
      </c>
      <c r="Q303" s="70" t="str">
        <f>IF($L303=" "," ",(IF($M303=FALSE," ",(IF($M303&gt;0,INDEX('Bin Analysis'!$C$3:$S$10110,MATCH($L303,'Bin Analysis'!$L$3:$L$10110,0),MATCH(Q$5,'Bin Analysis'!$C$2:$S$2,0))," ")))))</f>
        <v xml:space="preserve"> </v>
      </c>
      <c r="R303" s="70" t="str">
        <f>IF($L303=" "," ",(IF($M303=FALSE," ",(IF($M303&gt;0,INDEX('Bin Analysis'!$C$3:$S$10110,MATCH($L303,'Bin Analysis'!$L$3:$L$10110,0),MATCH(R$5,'Bin Analysis'!$C$2:$S$2,0))," ")))))</f>
        <v xml:space="preserve"> </v>
      </c>
      <c r="S303" s="70" t="str">
        <f>IF($L303=" "," ",(IF($M303=FALSE," ",(IF($M303&gt;0,INDEX('Bin Analysis'!$C$3:$S$10110,MATCH($L303,'Bin Analysis'!$L$3:$L$10110,0),MATCH(S$5,'Bin Analysis'!$C$2:$S$2,0))," ")))))</f>
        <v xml:space="preserve"> </v>
      </c>
      <c r="T303" s="70" t="str">
        <f>Assignments!K302</f>
        <v/>
      </c>
      <c r="U303" s="70" t="str">
        <f>Assignments!L302</f>
        <v/>
      </c>
      <c r="V303" s="76" t="str">
        <f>Assignments!V302</f>
        <v/>
      </c>
    </row>
    <row r="304" spans="2:22" x14ac:dyDescent="0.25">
      <c r="B304" s="6"/>
      <c r="E304" s="7"/>
      <c r="G304" s="40" t="str">
        <f>IFERROR('Data Transformation'!M302," ")</f>
        <v xml:space="preserve"> </v>
      </c>
      <c r="L304" s="68" t="str">
        <f t="shared" si="5"/>
        <v xml:space="preserve"> </v>
      </c>
      <c r="M304" s="69" t="str">
        <f>IF(L304=" "," ",(IF($L304&gt;0,INDEX('Bin Analysis'!$C$3:$S$10110,MATCH($L304,'Bin Analysis'!$L$3:$L$10110,0),MATCH(M$5,'Bin Analysis'!$C$2:$S$2,0))," ")))</f>
        <v xml:space="preserve"> </v>
      </c>
      <c r="N304" s="70" t="str">
        <f>IF($L304=" "," ",(IF($M304=FALSE," ",(IF($M304&gt;0,INDEX('Bin Analysis'!$C$3:$S$10110,MATCH($L304,'Bin Analysis'!$L$3:$L$10110,0),MATCH(N$5,'Bin Analysis'!$C$2:$S$2,0))," ")))))</f>
        <v xml:space="preserve"> </v>
      </c>
      <c r="O304" s="70" t="str">
        <f>IF($L304=" "," ",(IF($M304=FALSE," ",(IF($M304&gt;0,INDEX('Bin Analysis'!$C$3:$S$10110,MATCH($L304,'Bin Analysis'!$L$3:$L$10110,0),MATCH(O$5,'Bin Analysis'!$C$2:$S$2,0))," ")))))</f>
        <v xml:space="preserve"> </v>
      </c>
      <c r="P304" s="70" t="str">
        <f>IF($L304=" "," ",(IF($M304=FALSE," ",(IF($M304&gt;0,INDEX('Bin Analysis'!$C$3:$S$10110,MATCH($L304,'Bin Analysis'!$L$3:$L$10110,0),MATCH(P$5,'Bin Analysis'!$C$2:$S$2,0))," ")))))</f>
        <v xml:space="preserve"> </v>
      </c>
      <c r="Q304" s="70" t="str">
        <f>IF($L304=" "," ",(IF($M304=FALSE," ",(IF($M304&gt;0,INDEX('Bin Analysis'!$C$3:$S$10110,MATCH($L304,'Bin Analysis'!$L$3:$L$10110,0),MATCH(Q$5,'Bin Analysis'!$C$2:$S$2,0))," ")))))</f>
        <v xml:space="preserve"> </v>
      </c>
      <c r="R304" s="70" t="str">
        <f>IF($L304=" "," ",(IF($M304=FALSE," ",(IF($M304&gt;0,INDEX('Bin Analysis'!$C$3:$S$10110,MATCH($L304,'Bin Analysis'!$L$3:$L$10110,0),MATCH(R$5,'Bin Analysis'!$C$2:$S$2,0))," ")))))</f>
        <v xml:space="preserve"> </v>
      </c>
      <c r="S304" s="70" t="str">
        <f>IF($L304=" "," ",(IF($M304=FALSE," ",(IF($M304&gt;0,INDEX('Bin Analysis'!$C$3:$S$10110,MATCH($L304,'Bin Analysis'!$L$3:$L$10110,0),MATCH(S$5,'Bin Analysis'!$C$2:$S$2,0))," ")))))</f>
        <v xml:space="preserve"> </v>
      </c>
      <c r="T304" s="70" t="str">
        <f>Assignments!K303</f>
        <v/>
      </c>
      <c r="U304" s="70" t="str">
        <f>Assignments!L303</f>
        <v/>
      </c>
      <c r="V304" s="76" t="str">
        <f>Assignments!V303</f>
        <v/>
      </c>
    </row>
    <row r="305" spans="2:22" x14ac:dyDescent="0.25">
      <c r="B305" s="6"/>
      <c r="E305" s="7"/>
      <c r="G305" s="40" t="str">
        <f>IFERROR('Data Transformation'!M303," ")</f>
        <v xml:space="preserve"> </v>
      </c>
      <c r="L305" s="68" t="str">
        <f t="shared" si="5"/>
        <v xml:space="preserve"> </v>
      </c>
      <c r="M305" s="69" t="str">
        <f>IF(L305=" "," ",(IF($L305&gt;0,INDEX('Bin Analysis'!$C$3:$S$10110,MATCH($L305,'Bin Analysis'!$L$3:$L$10110,0),MATCH(M$5,'Bin Analysis'!$C$2:$S$2,0))," ")))</f>
        <v xml:space="preserve"> </v>
      </c>
      <c r="N305" s="70" t="str">
        <f>IF($L305=" "," ",(IF($M305=FALSE," ",(IF($M305&gt;0,INDEX('Bin Analysis'!$C$3:$S$10110,MATCH($L305,'Bin Analysis'!$L$3:$L$10110,0),MATCH(N$5,'Bin Analysis'!$C$2:$S$2,0))," ")))))</f>
        <v xml:space="preserve"> </v>
      </c>
      <c r="O305" s="70" t="str">
        <f>IF($L305=" "," ",(IF($M305=FALSE," ",(IF($M305&gt;0,INDEX('Bin Analysis'!$C$3:$S$10110,MATCH($L305,'Bin Analysis'!$L$3:$L$10110,0),MATCH(O$5,'Bin Analysis'!$C$2:$S$2,0))," ")))))</f>
        <v xml:space="preserve"> </v>
      </c>
      <c r="P305" s="70" t="str">
        <f>IF($L305=" "," ",(IF($M305=FALSE," ",(IF($M305&gt;0,INDEX('Bin Analysis'!$C$3:$S$10110,MATCH($L305,'Bin Analysis'!$L$3:$L$10110,0),MATCH(P$5,'Bin Analysis'!$C$2:$S$2,0))," ")))))</f>
        <v xml:space="preserve"> </v>
      </c>
      <c r="Q305" s="70" t="str">
        <f>IF($L305=" "," ",(IF($M305=FALSE," ",(IF($M305&gt;0,INDEX('Bin Analysis'!$C$3:$S$10110,MATCH($L305,'Bin Analysis'!$L$3:$L$10110,0),MATCH(Q$5,'Bin Analysis'!$C$2:$S$2,0))," ")))))</f>
        <v xml:space="preserve"> </v>
      </c>
      <c r="R305" s="70" t="str">
        <f>IF($L305=" "," ",(IF($M305=FALSE," ",(IF($M305&gt;0,INDEX('Bin Analysis'!$C$3:$S$10110,MATCH($L305,'Bin Analysis'!$L$3:$L$10110,0),MATCH(R$5,'Bin Analysis'!$C$2:$S$2,0))," ")))))</f>
        <v xml:space="preserve"> </v>
      </c>
      <c r="S305" s="70" t="str">
        <f>IF($L305=" "," ",(IF($M305=FALSE," ",(IF($M305&gt;0,INDEX('Bin Analysis'!$C$3:$S$10110,MATCH($L305,'Bin Analysis'!$L$3:$L$10110,0),MATCH(S$5,'Bin Analysis'!$C$2:$S$2,0))," ")))))</f>
        <v xml:space="preserve"> </v>
      </c>
      <c r="T305" s="70" t="str">
        <f>Assignments!K304</f>
        <v/>
      </c>
      <c r="U305" s="70" t="str">
        <f>Assignments!L304</f>
        <v/>
      </c>
      <c r="V305" s="76" t="str">
        <f>Assignments!V304</f>
        <v/>
      </c>
    </row>
    <row r="306" spans="2:22" x14ac:dyDescent="0.25">
      <c r="B306" s="6"/>
      <c r="E306" s="7"/>
      <c r="G306" s="40" t="str">
        <f>IFERROR('Data Transformation'!M304," ")</f>
        <v xml:space="preserve"> </v>
      </c>
      <c r="L306" s="68" t="str">
        <f t="shared" si="5"/>
        <v xml:space="preserve"> </v>
      </c>
      <c r="M306" s="69" t="str">
        <f>IF(L306=" "," ",(IF($L306&gt;0,INDEX('Bin Analysis'!$C$3:$S$10110,MATCH($L306,'Bin Analysis'!$L$3:$L$10110,0),MATCH(M$5,'Bin Analysis'!$C$2:$S$2,0))," ")))</f>
        <v xml:space="preserve"> </v>
      </c>
      <c r="N306" s="70" t="str">
        <f>IF($L306=" "," ",(IF($M306=FALSE," ",(IF($M306&gt;0,INDEX('Bin Analysis'!$C$3:$S$10110,MATCH($L306,'Bin Analysis'!$L$3:$L$10110,0),MATCH(N$5,'Bin Analysis'!$C$2:$S$2,0))," ")))))</f>
        <v xml:space="preserve"> </v>
      </c>
      <c r="O306" s="70" t="str">
        <f>IF($L306=" "," ",(IF($M306=FALSE," ",(IF($M306&gt;0,INDEX('Bin Analysis'!$C$3:$S$10110,MATCH($L306,'Bin Analysis'!$L$3:$L$10110,0),MATCH(O$5,'Bin Analysis'!$C$2:$S$2,0))," ")))))</f>
        <v xml:space="preserve"> </v>
      </c>
      <c r="P306" s="70" t="str">
        <f>IF($L306=" "," ",(IF($M306=FALSE," ",(IF($M306&gt;0,INDEX('Bin Analysis'!$C$3:$S$10110,MATCH($L306,'Bin Analysis'!$L$3:$L$10110,0),MATCH(P$5,'Bin Analysis'!$C$2:$S$2,0))," ")))))</f>
        <v xml:space="preserve"> </v>
      </c>
      <c r="Q306" s="70" t="str">
        <f>IF($L306=" "," ",(IF($M306=FALSE," ",(IF($M306&gt;0,INDEX('Bin Analysis'!$C$3:$S$10110,MATCH($L306,'Bin Analysis'!$L$3:$L$10110,0),MATCH(Q$5,'Bin Analysis'!$C$2:$S$2,0))," ")))))</f>
        <v xml:space="preserve"> </v>
      </c>
      <c r="R306" s="70" t="str">
        <f>IF($L306=" "," ",(IF($M306=FALSE," ",(IF($M306&gt;0,INDEX('Bin Analysis'!$C$3:$S$10110,MATCH($L306,'Bin Analysis'!$L$3:$L$10110,0),MATCH(R$5,'Bin Analysis'!$C$2:$S$2,0))," ")))))</f>
        <v xml:space="preserve"> </v>
      </c>
      <c r="S306" s="70" t="str">
        <f>IF($L306=" "," ",(IF($M306=FALSE," ",(IF($M306&gt;0,INDEX('Bin Analysis'!$C$3:$S$10110,MATCH($L306,'Bin Analysis'!$L$3:$L$10110,0),MATCH(S$5,'Bin Analysis'!$C$2:$S$2,0))," ")))))</f>
        <v xml:space="preserve"> </v>
      </c>
      <c r="T306" s="70" t="str">
        <f>Assignments!K305</f>
        <v/>
      </c>
      <c r="U306" s="70" t="str">
        <f>Assignments!L305</f>
        <v/>
      </c>
      <c r="V306" s="76" t="str">
        <f>Assignments!V305</f>
        <v/>
      </c>
    </row>
    <row r="307" spans="2:22" x14ac:dyDescent="0.25">
      <c r="B307" s="6"/>
      <c r="E307" s="7"/>
      <c r="G307" s="40" t="str">
        <f>IFERROR('Data Transformation'!M305," ")</f>
        <v xml:space="preserve"> </v>
      </c>
      <c r="L307" s="68" t="str">
        <f t="shared" si="5"/>
        <v xml:space="preserve"> </v>
      </c>
      <c r="M307" s="69" t="str">
        <f>IF(L307=" "," ",(IF($L307&gt;0,INDEX('Bin Analysis'!$C$3:$S$10110,MATCH($L307,'Bin Analysis'!$L$3:$L$10110,0),MATCH(M$5,'Bin Analysis'!$C$2:$S$2,0))," ")))</f>
        <v xml:space="preserve"> </v>
      </c>
      <c r="N307" s="70" t="str">
        <f>IF($L307=" "," ",(IF($M307=FALSE," ",(IF($M307&gt;0,INDEX('Bin Analysis'!$C$3:$S$10110,MATCH($L307,'Bin Analysis'!$L$3:$L$10110,0),MATCH(N$5,'Bin Analysis'!$C$2:$S$2,0))," ")))))</f>
        <v xml:space="preserve"> </v>
      </c>
      <c r="O307" s="70" t="str">
        <f>IF($L307=" "," ",(IF($M307=FALSE," ",(IF($M307&gt;0,INDEX('Bin Analysis'!$C$3:$S$10110,MATCH($L307,'Bin Analysis'!$L$3:$L$10110,0),MATCH(O$5,'Bin Analysis'!$C$2:$S$2,0))," ")))))</f>
        <v xml:space="preserve"> </v>
      </c>
      <c r="P307" s="70" t="str">
        <f>IF($L307=" "," ",(IF($M307=FALSE," ",(IF($M307&gt;0,INDEX('Bin Analysis'!$C$3:$S$10110,MATCH($L307,'Bin Analysis'!$L$3:$L$10110,0),MATCH(P$5,'Bin Analysis'!$C$2:$S$2,0))," ")))))</f>
        <v xml:space="preserve"> </v>
      </c>
      <c r="Q307" s="70" t="str">
        <f>IF($L307=" "," ",(IF($M307=FALSE," ",(IF($M307&gt;0,INDEX('Bin Analysis'!$C$3:$S$10110,MATCH($L307,'Bin Analysis'!$L$3:$L$10110,0),MATCH(Q$5,'Bin Analysis'!$C$2:$S$2,0))," ")))))</f>
        <v xml:space="preserve"> </v>
      </c>
      <c r="R307" s="70" t="str">
        <f>IF($L307=" "," ",(IF($M307=FALSE," ",(IF($M307&gt;0,INDEX('Bin Analysis'!$C$3:$S$10110,MATCH($L307,'Bin Analysis'!$L$3:$L$10110,0),MATCH(R$5,'Bin Analysis'!$C$2:$S$2,0))," ")))))</f>
        <v xml:space="preserve"> </v>
      </c>
      <c r="S307" s="70" t="str">
        <f>IF($L307=" "," ",(IF($M307=FALSE," ",(IF($M307&gt;0,INDEX('Bin Analysis'!$C$3:$S$10110,MATCH($L307,'Bin Analysis'!$L$3:$L$10110,0),MATCH(S$5,'Bin Analysis'!$C$2:$S$2,0))," ")))))</f>
        <v xml:space="preserve"> </v>
      </c>
      <c r="T307" s="70" t="str">
        <f>Assignments!K306</f>
        <v/>
      </c>
      <c r="U307" s="70" t="str">
        <f>Assignments!L306</f>
        <v/>
      </c>
      <c r="V307" s="76" t="str">
        <f>Assignments!V306</f>
        <v/>
      </c>
    </row>
    <row r="308" spans="2:22" x14ac:dyDescent="0.25">
      <c r="B308" s="6"/>
      <c r="E308" s="7"/>
      <c r="G308" s="40" t="str">
        <f>IFERROR('Data Transformation'!M306," ")</f>
        <v xml:space="preserve"> </v>
      </c>
      <c r="L308" s="68" t="str">
        <f t="shared" si="5"/>
        <v xml:space="preserve"> </v>
      </c>
      <c r="M308" s="69" t="str">
        <f>IF(L308=" "," ",(IF($L308&gt;0,INDEX('Bin Analysis'!$C$3:$S$10110,MATCH($L308,'Bin Analysis'!$L$3:$L$10110,0),MATCH(M$5,'Bin Analysis'!$C$2:$S$2,0))," ")))</f>
        <v xml:space="preserve"> </v>
      </c>
      <c r="N308" s="70" t="str">
        <f>IF($L308=" "," ",(IF($M308=FALSE," ",(IF($M308&gt;0,INDEX('Bin Analysis'!$C$3:$S$10110,MATCH($L308,'Bin Analysis'!$L$3:$L$10110,0),MATCH(N$5,'Bin Analysis'!$C$2:$S$2,0))," ")))))</f>
        <v xml:space="preserve"> </v>
      </c>
      <c r="O308" s="70" t="str">
        <f>IF($L308=" "," ",(IF($M308=FALSE," ",(IF($M308&gt;0,INDEX('Bin Analysis'!$C$3:$S$10110,MATCH($L308,'Bin Analysis'!$L$3:$L$10110,0),MATCH(O$5,'Bin Analysis'!$C$2:$S$2,0))," ")))))</f>
        <v xml:space="preserve"> </v>
      </c>
      <c r="P308" s="70" t="str">
        <f>IF($L308=" "," ",(IF($M308=FALSE," ",(IF($M308&gt;0,INDEX('Bin Analysis'!$C$3:$S$10110,MATCH($L308,'Bin Analysis'!$L$3:$L$10110,0),MATCH(P$5,'Bin Analysis'!$C$2:$S$2,0))," ")))))</f>
        <v xml:space="preserve"> </v>
      </c>
      <c r="Q308" s="70" t="str">
        <f>IF($L308=" "," ",(IF($M308=FALSE," ",(IF($M308&gt;0,INDEX('Bin Analysis'!$C$3:$S$10110,MATCH($L308,'Bin Analysis'!$L$3:$L$10110,0),MATCH(Q$5,'Bin Analysis'!$C$2:$S$2,0))," ")))))</f>
        <v xml:space="preserve"> </v>
      </c>
      <c r="R308" s="70" t="str">
        <f>IF($L308=" "," ",(IF($M308=FALSE," ",(IF($M308&gt;0,INDEX('Bin Analysis'!$C$3:$S$10110,MATCH($L308,'Bin Analysis'!$L$3:$L$10110,0),MATCH(R$5,'Bin Analysis'!$C$2:$S$2,0))," ")))))</f>
        <v xml:space="preserve"> </v>
      </c>
      <c r="S308" s="70" t="str">
        <f>IF($L308=" "," ",(IF($M308=FALSE," ",(IF($M308&gt;0,INDEX('Bin Analysis'!$C$3:$S$10110,MATCH($L308,'Bin Analysis'!$L$3:$L$10110,0),MATCH(S$5,'Bin Analysis'!$C$2:$S$2,0))," ")))))</f>
        <v xml:space="preserve"> </v>
      </c>
      <c r="T308" s="70" t="str">
        <f>Assignments!K307</f>
        <v/>
      </c>
      <c r="U308" s="70" t="str">
        <f>Assignments!L307</f>
        <v/>
      </c>
      <c r="V308" s="76" t="str">
        <f>Assignments!V307</f>
        <v/>
      </c>
    </row>
    <row r="309" spans="2:22" x14ac:dyDescent="0.25">
      <c r="B309" s="6"/>
      <c r="E309" s="7"/>
      <c r="G309" s="40" t="str">
        <f>IFERROR('Data Transformation'!M307," ")</f>
        <v xml:space="preserve"> </v>
      </c>
      <c r="L309" s="68" t="str">
        <f t="shared" si="5"/>
        <v xml:space="preserve"> </v>
      </c>
      <c r="M309" s="69" t="str">
        <f>IF(L309=" "," ",(IF($L309&gt;0,INDEX('Bin Analysis'!$C$3:$S$10110,MATCH($L309,'Bin Analysis'!$L$3:$L$10110,0),MATCH(M$5,'Bin Analysis'!$C$2:$S$2,0))," ")))</f>
        <v xml:space="preserve"> </v>
      </c>
      <c r="N309" s="70" t="str">
        <f>IF($L309=" "," ",(IF($M309=FALSE," ",(IF($M309&gt;0,INDEX('Bin Analysis'!$C$3:$S$10110,MATCH($L309,'Bin Analysis'!$L$3:$L$10110,0),MATCH(N$5,'Bin Analysis'!$C$2:$S$2,0))," ")))))</f>
        <v xml:space="preserve"> </v>
      </c>
      <c r="O309" s="70" t="str">
        <f>IF($L309=" "," ",(IF($M309=FALSE," ",(IF($M309&gt;0,INDEX('Bin Analysis'!$C$3:$S$10110,MATCH($L309,'Bin Analysis'!$L$3:$L$10110,0),MATCH(O$5,'Bin Analysis'!$C$2:$S$2,0))," ")))))</f>
        <v xml:space="preserve"> </v>
      </c>
      <c r="P309" s="70" t="str">
        <f>IF($L309=" "," ",(IF($M309=FALSE," ",(IF($M309&gt;0,INDEX('Bin Analysis'!$C$3:$S$10110,MATCH($L309,'Bin Analysis'!$L$3:$L$10110,0),MATCH(P$5,'Bin Analysis'!$C$2:$S$2,0))," ")))))</f>
        <v xml:space="preserve"> </v>
      </c>
      <c r="Q309" s="70" t="str">
        <f>IF($L309=" "," ",(IF($M309=FALSE," ",(IF($M309&gt;0,INDEX('Bin Analysis'!$C$3:$S$10110,MATCH($L309,'Bin Analysis'!$L$3:$L$10110,0),MATCH(Q$5,'Bin Analysis'!$C$2:$S$2,0))," ")))))</f>
        <v xml:space="preserve"> </v>
      </c>
      <c r="R309" s="70" t="str">
        <f>IF($L309=" "," ",(IF($M309=FALSE," ",(IF($M309&gt;0,INDEX('Bin Analysis'!$C$3:$S$10110,MATCH($L309,'Bin Analysis'!$L$3:$L$10110,0),MATCH(R$5,'Bin Analysis'!$C$2:$S$2,0))," ")))))</f>
        <v xml:space="preserve"> </v>
      </c>
      <c r="S309" s="70" t="str">
        <f>IF($L309=" "," ",(IF($M309=FALSE," ",(IF($M309&gt;0,INDEX('Bin Analysis'!$C$3:$S$10110,MATCH($L309,'Bin Analysis'!$L$3:$L$10110,0),MATCH(S$5,'Bin Analysis'!$C$2:$S$2,0))," ")))))</f>
        <v xml:space="preserve"> </v>
      </c>
      <c r="T309" s="70" t="str">
        <f>Assignments!K308</f>
        <v/>
      </c>
      <c r="U309" s="70" t="str">
        <f>Assignments!L308</f>
        <v/>
      </c>
      <c r="V309" s="76" t="str">
        <f>Assignments!V308</f>
        <v/>
      </c>
    </row>
    <row r="310" spans="2:22" x14ac:dyDescent="0.25">
      <c r="B310" s="6"/>
      <c r="E310" s="7"/>
      <c r="G310" s="40" t="str">
        <f>IFERROR('Data Transformation'!M308," ")</f>
        <v xml:space="preserve"> </v>
      </c>
      <c r="L310" s="68" t="str">
        <f t="shared" si="5"/>
        <v xml:space="preserve"> </v>
      </c>
      <c r="M310" s="69" t="str">
        <f>IF(L310=" "," ",(IF($L310&gt;0,INDEX('Bin Analysis'!$C$3:$S$10110,MATCH($L310,'Bin Analysis'!$L$3:$L$10110,0),MATCH(M$5,'Bin Analysis'!$C$2:$S$2,0))," ")))</f>
        <v xml:space="preserve"> </v>
      </c>
      <c r="N310" s="70" t="str">
        <f>IF($L310=" "," ",(IF($M310=FALSE," ",(IF($M310&gt;0,INDEX('Bin Analysis'!$C$3:$S$10110,MATCH($L310,'Bin Analysis'!$L$3:$L$10110,0),MATCH(N$5,'Bin Analysis'!$C$2:$S$2,0))," ")))))</f>
        <v xml:space="preserve"> </v>
      </c>
      <c r="O310" s="70" t="str">
        <f>IF($L310=" "," ",(IF($M310=FALSE," ",(IF($M310&gt;0,INDEX('Bin Analysis'!$C$3:$S$10110,MATCH($L310,'Bin Analysis'!$L$3:$L$10110,0),MATCH(O$5,'Bin Analysis'!$C$2:$S$2,0))," ")))))</f>
        <v xml:space="preserve"> </v>
      </c>
      <c r="P310" s="70" t="str">
        <f>IF($L310=" "," ",(IF($M310=FALSE," ",(IF($M310&gt;0,INDEX('Bin Analysis'!$C$3:$S$10110,MATCH($L310,'Bin Analysis'!$L$3:$L$10110,0),MATCH(P$5,'Bin Analysis'!$C$2:$S$2,0))," ")))))</f>
        <v xml:space="preserve"> </v>
      </c>
      <c r="Q310" s="70" t="str">
        <f>IF($L310=" "," ",(IF($M310=FALSE," ",(IF($M310&gt;0,INDEX('Bin Analysis'!$C$3:$S$10110,MATCH($L310,'Bin Analysis'!$L$3:$L$10110,0),MATCH(Q$5,'Bin Analysis'!$C$2:$S$2,0))," ")))))</f>
        <v xml:space="preserve"> </v>
      </c>
      <c r="R310" s="70" t="str">
        <f>IF($L310=" "," ",(IF($M310=FALSE," ",(IF($M310&gt;0,INDEX('Bin Analysis'!$C$3:$S$10110,MATCH($L310,'Bin Analysis'!$L$3:$L$10110,0),MATCH(R$5,'Bin Analysis'!$C$2:$S$2,0))," ")))))</f>
        <v xml:space="preserve"> </v>
      </c>
      <c r="S310" s="70" t="str">
        <f>IF($L310=" "," ",(IF($M310=FALSE," ",(IF($M310&gt;0,INDEX('Bin Analysis'!$C$3:$S$10110,MATCH($L310,'Bin Analysis'!$L$3:$L$10110,0),MATCH(S$5,'Bin Analysis'!$C$2:$S$2,0))," ")))))</f>
        <v xml:space="preserve"> </v>
      </c>
      <c r="T310" s="70" t="str">
        <f>Assignments!K309</f>
        <v/>
      </c>
      <c r="U310" s="70" t="str">
        <f>Assignments!L309</f>
        <v/>
      </c>
      <c r="V310" s="76" t="str">
        <f>Assignments!V309</f>
        <v/>
      </c>
    </row>
    <row r="311" spans="2:22" x14ac:dyDescent="0.25">
      <c r="B311" s="6"/>
      <c r="E311" s="7"/>
      <c r="G311" s="40" t="str">
        <f>IFERROR('Data Transformation'!M309," ")</f>
        <v xml:space="preserve"> </v>
      </c>
      <c r="L311" s="68" t="str">
        <f t="shared" si="5"/>
        <v xml:space="preserve"> </v>
      </c>
      <c r="M311" s="69" t="str">
        <f>IF(L311=" "," ",(IF($L311&gt;0,INDEX('Bin Analysis'!$C$3:$S$10110,MATCH($L311,'Bin Analysis'!$L$3:$L$10110,0),MATCH(M$5,'Bin Analysis'!$C$2:$S$2,0))," ")))</f>
        <v xml:space="preserve"> </v>
      </c>
      <c r="N311" s="70" t="str">
        <f>IF($L311=" "," ",(IF($M311=FALSE," ",(IF($M311&gt;0,INDEX('Bin Analysis'!$C$3:$S$10110,MATCH($L311,'Bin Analysis'!$L$3:$L$10110,0),MATCH(N$5,'Bin Analysis'!$C$2:$S$2,0))," ")))))</f>
        <v xml:space="preserve"> </v>
      </c>
      <c r="O311" s="70" t="str">
        <f>IF($L311=" "," ",(IF($M311=FALSE," ",(IF($M311&gt;0,INDEX('Bin Analysis'!$C$3:$S$10110,MATCH($L311,'Bin Analysis'!$L$3:$L$10110,0),MATCH(O$5,'Bin Analysis'!$C$2:$S$2,0))," ")))))</f>
        <v xml:space="preserve"> </v>
      </c>
      <c r="P311" s="70" t="str">
        <f>IF($L311=" "," ",(IF($M311=FALSE," ",(IF($M311&gt;0,INDEX('Bin Analysis'!$C$3:$S$10110,MATCH($L311,'Bin Analysis'!$L$3:$L$10110,0),MATCH(P$5,'Bin Analysis'!$C$2:$S$2,0))," ")))))</f>
        <v xml:space="preserve"> </v>
      </c>
      <c r="Q311" s="70" t="str">
        <f>IF($L311=" "," ",(IF($M311=FALSE," ",(IF($M311&gt;0,INDEX('Bin Analysis'!$C$3:$S$10110,MATCH($L311,'Bin Analysis'!$L$3:$L$10110,0),MATCH(Q$5,'Bin Analysis'!$C$2:$S$2,0))," ")))))</f>
        <v xml:space="preserve"> </v>
      </c>
      <c r="R311" s="70" t="str">
        <f>IF($L311=" "," ",(IF($M311=FALSE," ",(IF($M311&gt;0,INDEX('Bin Analysis'!$C$3:$S$10110,MATCH($L311,'Bin Analysis'!$L$3:$L$10110,0),MATCH(R$5,'Bin Analysis'!$C$2:$S$2,0))," ")))))</f>
        <v xml:space="preserve"> </v>
      </c>
      <c r="S311" s="70" t="str">
        <f>IF($L311=" "," ",(IF($M311=FALSE," ",(IF($M311&gt;0,INDEX('Bin Analysis'!$C$3:$S$10110,MATCH($L311,'Bin Analysis'!$L$3:$L$10110,0),MATCH(S$5,'Bin Analysis'!$C$2:$S$2,0))," ")))))</f>
        <v xml:space="preserve"> </v>
      </c>
      <c r="T311" s="70" t="str">
        <f>Assignments!K310</f>
        <v/>
      </c>
      <c r="U311" s="70" t="str">
        <f>Assignments!L310</f>
        <v/>
      </c>
      <c r="V311" s="76" t="str">
        <f>Assignments!V310</f>
        <v/>
      </c>
    </row>
    <row r="312" spans="2:22" x14ac:dyDescent="0.25">
      <c r="B312" s="6"/>
      <c r="E312" s="7"/>
      <c r="G312" s="40" t="str">
        <f>IFERROR('Data Transformation'!M310," ")</f>
        <v xml:space="preserve"> </v>
      </c>
      <c r="L312" s="68" t="str">
        <f t="shared" si="5"/>
        <v xml:space="preserve"> </v>
      </c>
      <c r="M312" s="69" t="str">
        <f>IF(L312=" "," ",(IF($L312&gt;0,INDEX('Bin Analysis'!$C$3:$S$10110,MATCH($L312,'Bin Analysis'!$L$3:$L$10110,0),MATCH(M$5,'Bin Analysis'!$C$2:$S$2,0))," ")))</f>
        <v xml:space="preserve"> </v>
      </c>
      <c r="N312" s="70" t="str">
        <f>IF($L312=" "," ",(IF($M312=FALSE," ",(IF($M312&gt;0,INDEX('Bin Analysis'!$C$3:$S$10110,MATCH($L312,'Bin Analysis'!$L$3:$L$10110,0),MATCH(N$5,'Bin Analysis'!$C$2:$S$2,0))," ")))))</f>
        <v xml:space="preserve"> </v>
      </c>
      <c r="O312" s="70" t="str">
        <f>IF($L312=" "," ",(IF($M312=FALSE," ",(IF($M312&gt;0,INDEX('Bin Analysis'!$C$3:$S$10110,MATCH($L312,'Bin Analysis'!$L$3:$L$10110,0),MATCH(O$5,'Bin Analysis'!$C$2:$S$2,0))," ")))))</f>
        <v xml:space="preserve"> </v>
      </c>
      <c r="P312" s="70" t="str">
        <f>IF($L312=" "," ",(IF($M312=FALSE," ",(IF($M312&gt;0,INDEX('Bin Analysis'!$C$3:$S$10110,MATCH($L312,'Bin Analysis'!$L$3:$L$10110,0),MATCH(P$5,'Bin Analysis'!$C$2:$S$2,0))," ")))))</f>
        <v xml:space="preserve"> </v>
      </c>
      <c r="Q312" s="70" t="str">
        <f>IF($L312=" "," ",(IF($M312=FALSE," ",(IF($M312&gt;0,INDEX('Bin Analysis'!$C$3:$S$10110,MATCH($L312,'Bin Analysis'!$L$3:$L$10110,0),MATCH(Q$5,'Bin Analysis'!$C$2:$S$2,0))," ")))))</f>
        <v xml:space="preserve"> </v>
      </c>
      <c r="R312" s="70" t="str">
        <f>IF($L312=" "," ",(IF($M312=FALSE," ",(IF($M312&gt;0,INDEX('Bin Analysis'!$C$3:$S$10110,MATCH($L312,'Bin Analysis'!$L$3:$L$10110,0),MATCH(R$5,'Bin Analysis'!$C$2:$S$2,0))," ")))))</f>
        <v xml:space="preserve"> </v>
      </c>
      <c r="S312" s="70" t="str">
        <f>IF($L312=" "," ",(IF($M312=FALSE," ",(IF($M312&gt;0,INDEX('Bin Analysis'!$C$3:$S$10110,MATCH($L312,'Bin Analysis'!$L$3:$L$10110,0),MATCH(S$5,'Bin Analysis'!$C$2:$S$2,0))," ")))))</f>
        <v xml:space="preserve"> </v>
      </c>
      <c r="T312" s="70" t="str">
        <f>Assignments!K311</f>
        <v/>
      </c>
      <c r="U312" s="70" t="str">
        <f>Assignments!L311</f>
        <v/>
      </c>
      <c r="V312" s="76" t="str">
        <f>Assignments!V311</f>
        <v/>
      </c>
    </row>
    <row r="313" spans="2:22" x14ac:dyDescent="0.25">
      <c r="B313" s="6"/>
      <c r="E313" s="7"/>
      <c r="G313" s="40" t="str">
        <f>IFERROR('Data Transformation'!M311," ")</f>
        <v xml:space="preserve"> </v>
      </c>
      <c r="L313" s="68" t="str">
        <f t="shared" si="5"/>
        <v xml:space="preserve"> </v>
      </c>
      <c r="M313" s="69" t="str">
        <f>IF(L313=" "," ",(IF($L313&gt;0,INDEX('Bin Analysis'!$C$3:$S$10110,MATCH($L313,'Bin Analysis'!$L$3:$L$10110,0),MATCH(M$5,'Bin Analysis'!$C$2:$S$2,0))," ")))</f>
        <v xml:space="preserve"> </v>
      </c>
      <c r="N313" s="70" t="str">
        <f>IF($L313=" "," ",(IF($M313=FALSE," ",(IF($M313&gt;0,INDEX('Bin Analysis'!$C$3:$S$10110,MATCH($L313,'Bin Analysis'!$L$3:$L$10110,0),MATCH(N$5,'Bin Analysis'!$C$2:$S$2,0))," ")))))</f>
        <v xml:space="preserve"> </v>
      </c>
      <c r="O313" s="70" t="str">
        <f>IF($L313=" "," ",(IF($M313=FALSE," ",(IF($M313&gt;0,INDEX('Bin Analysis'!$C$3:$S$10110,MATCH($L313,'Bin Analysis'!$L$3:$L$10110,0),MATCH(O$5,'Bin Analysis'!$C$2:$S$2,0))," ")))))</f>
        <v xml:space="preserve"> </v>
      </c>
      <c r="P313" s="70" t="str">
        <f>IF($L313=" "," ",(IF($M313=FALSE," ",(IF($M313&gt;0,INDEX('Bin Analysis'!$C$3:$S$10110,MATCH($L313,'Bin Analysis'!$L$3:$L$10110,0),MATCH(P$5,'Bin Analysis'!$C$2:$S$2,0))," ")))))</f>
        <v xml:space="preserve"> </v>
      </c>
      <c r="Q313" s="70" t="str">
        <f>IF($L313=" "," ",(IF($M313=FALSE," ",(IF($M313&gt;0,INDEX('Bin Analysis'!$C$3:$S$10110,MATCH($L313,'Bin Analysis'!$L$3:$L$10110,0),MATCH(Q$5,'Bin Analysis'!$C$2:$S$2,0))," ")))))</f>
        <v xml:space="preserve"> </v>
      </c>
      <c r="R313" s="70" t="str">
        <f>IF($L313=" "," ",(IF($M313=FALSE," ",(IF($M313&gt;0,INDEX('Bin Analysis'!$C$3:$S$10110,MATCH($L313,'Bin Analysis'!$L$3:$L$10110,0),MATCH(R$5,'Bin Analysis'!$C$2:$S$2,0))," ")))))</f>
        <v xml:space="preserve"> </v>
      </c>
      <c r="S313" s="70" t="str">
        <f>IF($L313=" "," ",(IF($M313=FALSE," ",(IF($M313&gt;0,INDEX('Bin Analysis'!$C$3:$S$10110,MATCH($L313,'Bin Analysis'!$L$3:$L$10110,0),MATCH(S$5,'Bin Analysis'!$C$2:$S$2,0))," ")))))</f>
        <v xml:space="preserve"> </v>
      </c>
      <c r="T313" s="70" t="str">
        <f>Assignments!K312</f>
        <v/>
      </c>
      <c r="U313" s="70" t="str">
        <f>Assignments!L312</f>
        <v/>
      </c>
      <c r="V313" s="76" t="str">
        <f>Assignments!V312</f>
        <v/>
      </c>
    </row>
    <row r="314" spans="2:22" x14ac:dyDescent="0.25">
      <c r="B314" s="6"/>
      <c r="E314" s="7"/>
      <c r="G314" s="40" t="str">
        <f>IFERROR('Data Transformation'!M312," ")</f>
        <v xml:space="preserve"> </v>
      </c>
      <c r="L314" s="68" t="str">
        <f t="shared" si="5"/>
        <v xml:space="preserve"> </v>
      </c>
      <c r="M314" s="69" t="str">
        <f>IF(L314=" "," ",(IF($L314&gt;0,INDEX('Bin Analysis'!$C$3:$S$10110,MATCH($L314,'Bin Analysis'!$L$3:$L$10110,0),MATCH(M$5,'Bin Analysis'!$C$2:$S$2,0))," ")))</f>
        <v xml:space="preserve"> </v>
      </c>
      <c r="N314" s="70" t="str">
        <f>IF($L314=" "," ",(IF($M314=FALSE," ",(IF($M314&gt;0,INDEX('Bin Analysis'!$C$3:$S$10110,MATCH($L314,'Bin Analysis'!$L$3:$L$10110,0),MATCH(N$5,'Bin Analysis'!$C$2:$S$2,0))," ")))))</f>
        <v xml:space="preserve"> </v>
      </c>
      <c r="O314" s="70" t="str">
        <f>IF($L314=" "," ",(IF($M314=FALSE," ",(IF($M314&gt;0,INDEX('Bin Analysis'!$C$3:$S$10110,MATCH($L314,'Bin Analysis'!$L$3:$L$10110,0),MATCH(O$5,'Bin Analysis'!$C$2:$S$2,0))," ")))))</f>
        <v xml:space="preserve"> </v>
      </c>
      <c r="P314" s="70" t="str">
        <f>IF($L314=" "," ",(IF($M314=FALSE," ",(IF($M314&gt;0,INDEX('Bin Analysis'!$C$3:$S$10110,MATCH($L314,'Bin Analysis'!$L$3:$L$10110,0),MATCH(P$5,'Bin Analysis'!$C$2:$S$2,0))," ")))))</f>
        <v xml:space="preserve"> </v>
      </c>
      <c r="Q314" s="70" t="str">
        <f>IF($L314=" "," ",(IF($M314=FALSE," ",(IF($M314&gt;0,INDEX('Bin Analysis'!$C$3:$S$10110,MATCH($L314,'Bin Analysis'!$L$3:$L$10110,0),MATCH(Q$5,'Bin Analysis'!$C$2:$S$2,0))," ")))))</f>
        <v xml:space="preserve"> </v>
      </c>
      <c r="R314" s="70" t="str">
        <f>IF($L314=" "," ",(IF($M314=FALSE," ",(IF($M314&gt;0,INDEX('Bin Analysis'!$C$3:$S$10110,MATCH($L314,'Bin Analysis'!$L$3:$L$10110,0),MATCH(R$5,'Bin Analysis'!$C$2:$S$2,0))," ")))))</f>
        <v xml:space="preserve"> </v>
      </c>
      <c r="S314" s="70" t="str">
        <f>IF($L314=" "," ",(IF($M314=FALSE," ",(IF($M314&gt;0,INDEX('Bin Analysis'!$C$3:$S$10110,MATCH($L314,'Bin Analysis'!$L$3:$L$10110,0),MATCH(S$5,'Bin Analysis'!$C$2:$S$2,0))," ")))))</f>
        <v xml:space="preserve"> </v>
      </c>
      <c r="T314" s="70" t="str">
        <f>Assignments!K313</f>
        <v/>
      </c>
      <c r="U314" s="70" t="str">
        <f>Assignments!L313</f>
        <v/>
      </c>
      <c r="V314" s="76" t="str">
        <f>Assignments!V313</f>
        <v/>
      </c>
    </row>
    <row r="315" spans="2:22" x14ac:dyDescent="0.25">
      <c r="B315" s="6"/>
      <c r="E315" s="7"/>
      <c r="G315" s="40" t="str">
        <f>IFERROR('Data Transformation'!M313," ")</f>
        <v xml:space="preserve"> </v>
      </c>
      <c r="L315" s="68" t="str">
        <f t="shared" si="5"/>
        <v xml:space="preserve"> </v>
      </c>
      <c r="M315" s="69" t="str">
        <f>IF(L315=" "," ",(IF($L315&gt;0,INDEX('Bin Analysis'!$C$3:$S$10110,MATCH($L315,'Bin Analysis'!$L$3:$L$10110,0),MATCH(M$5,'Bin Analysis'!$C$2:$S$2,0))," ")))</f>
        <v xml:space="preserve"> </v>
      </c>
      <c r="N315" s="70" t="str">
        <f>IF($L315=" "," ",(IF($M315=FALSE," ",(IF($M315&gt;0,INDEX('Bin Analysis'!$C$3:$S$10110,MATCH($L315,'Bin Analysis'!$L$3:$L$10110,0),MATCH(N$5,'Bin Analysis'!$C$2:$S$2,0))," ")))))</f>
        <v xml:space="preserve"> </v>
      </c>
      <c r="O315" s="70" t="str">
        <f>IF($L315=" "," ",(IF($M315=FALSE," ",(IF($M315&gt;0,INDEX('Bin Analysis'!$C$3:$S$10110,MATCH($L315,'Bin Analysis'!$L$3:$L$10110,0),MATCH(O$5,'Bin Analysis'!$C$2:$S$2,0))," ")))))</f>
        <v xml:space="preserve"> </v>
      </c>
      <c r="P315" s="70" t="str">
        <f>IF($L315=" "," ",(IF($M315=FALSE," ",(IF($M315&gt;0,INDEX('Bin Analysis'!$C$3:$S$10110,MATCH($L315,'Bin Analysis'!$L$3:$L$10110,0),MATCH(P$5,'Bin Analysis'!$C$2:$S$2,0))," ")))))</f>
        <v xml:space="preserve"> </v>
      </c>
      <c r="Q315" s="70" t="str">
        <f>IF($L315=" "," ",(IF($M315=FALSE," ",(IF($M315&gt;0,INDEX('Bin Analysis'!$C$3:$S$10110,MATCH($L315,'Bin Analysis'!$L$3:$L$10110,0),MATCH(Q$5,'Bin Analysis'!$C$2:$S$2,0))," ")))))</f>
        <v xml:space="preserve"> </v>
      </c>
      <c r="R315" s="70" t="str">
        <f>IF($L315=" "," ",(IF($M315=FALSE," ",(IF($M315&gt;0,INDEX('Bin Analysis'!$C$3:$S$10110,MATCH($L315,'Bin Analysis'!$L$3:$L$10110,0),MATCH(R$5,'Bin Analysis'!$C$2:$S$2,0))," ")))))</f>
        <v xml:space="preserve"> </v>
      </c>
      <c r="S315" s="70" t="str">
        <f>IF($L315=" "," ",(IF($M315=FALSE," ",(IF($M315&gt;0,INDEX('Bin Analysis'!$C$3:$S$10110,MATCH($L315,'Bin Analysis'!$L$3:$L$10110,0),MATCH(S$5,'Bin Analysis'!$C$2:$S$2,0))," ")))))</f>
        <v xml:space="preserve"> </v>
      </c>
      <c r="T315" s="70" t="str">
        <f>Assignments!K314</f>
        <v/>
      </c>
      <c r="U315" s="70" t="str">
        <f>Assignments!L314</f>
        <v/>
      </c>
      <c r="V315" s="76" t="str">
        <f>Assignments!V314</f>
        <v/>
      </c>
    </row>
    <row r="316" spans="2:22" x14ac:dyDescent="0.25">
      <c r="B316" s="6"/>
      <c r="E316" s="7"/>
      <c r="G316" s="40" t="str">
        <f>IFERROR('Data Transformation'!M314," ")</f>
        <v xml:space="preserve"> </v>
      </c>
      <c r="L316" s="68" t="str">
        <f t="shared" si="5"/>
        <v xml:space="preserve"> </v>
      </c>
      <c r="M316" s="69" t="str">
        <f>IF(L316=" "," ",(IF($L316&gt;0,INDEX('Bin Analysis'!$C$3:$S$10110,MATCH($L316,'Bin Analysis'!$L$3:$L$10110,0),MATCH(M$5,'Bin Analysis'!$C$2:$S$2,0))," ")))</f>
        <v xml:space="preserve"> </v>
      </c>
      <c r="N316" s="70" t="str">
        <f>IF($L316=" "," ",(IF($M316=FALSE," ",(IF($M316&gt;0,INDEX('Bin Analysis'!$C$3:$S$10110,MATCH($L316,'Bin Analysis'!$L$3:$L$10110,0),MATCH(N$5,'Bin Analysis'!$C$2:$S$2,0))," ")))))</f>
        <v xml:space="preserve"> </v>
      </c>
      <c r="O316" s="70" t="str">
        <f>IF($L316=" "," ",(IF($M316=FALSE," ",(IF($M316&gt;0,INDEX('Bin Analysis'!$C$3:$S$10110,MATCH($L316,'Bin Analysis'!$L$3:$L$10110,0),MATCH(O$5,'Bin Analysis'!$C$2:$S$2,0))," ")))))</f>
        <v xml:space="preserve"> </v>
      </c>
      <c r="P316" s="70" t="str">
        <f>IF($L316=" "," ",(IF($M316=FALSE," ",(IF($M316&gt;0,INDEX('Bin Analysis'!$C$3:$S$10110,MATCH($L316,'Bin Analysis'!$L$3:$L$10110,0),MATCH(P$5,'Bin Analysis'!$C$2:$S$2,0))," ")))))</f>
        <v xml:space="preserve"> </v>
      </c>
      <c r="Q316" s="70" t="str">
        <f>IF($L316=" "," ",(IF($M316=FALSE," ",(IF($M316&gt;0,INDEX('Bin Analysis'!$C$3:$S$10110,MATCH($L316,'Bin Analysis'!$L$3:$L$10110,0),MATCH(Q$5,'Bin Analysis'!$C$2:$S$2,0))," ")))))</f>
        <v xml:space="preserve"> </v>
      </c>
      <c r="R316" s="70" t="str">
        <f>IF($L316=" "," ",(IF($M316=FALSE," ",(IF($M316&gt;0,INDEX('Bin Analysis'!$C$3:$S$10110,MATCH($L316,'Bin Analysis'!$L$3:$L$10110,0),MATCH(R$5,'Bin Analysis'!$C$2:$S$2,0))," ")))))</f>
        <v xml:space="preserve"> </v>
      </c>
      <c r="S316" s="70" t="str">
        <f>IF($L316=" "," ",(IF($M316=FALSE," ",(IF($M316&gt;0,INDEX('Bin Analysis'!$C$3:$S$10110,MATCH($L316,'Bin Analysis'!$L$3:$L$10110,0),MATCH(S$5,'Bin Analysis'!$C$2:$S$2,0))," ")))))</f>
        <v xml:space="preserve"> </v>
      </c>
      <c r="T316" s="70" t="str">
        <f>Assignments!K315</f>
        <v/>
      </c>
      <c r="U316" s="70" t="str">
        <f>Assignments!L315</f>
        <v/>
      </c>
      <c r="V316" s="76" t="str">
        <f>Assignments!V315</f>
        <v/>
      </c>
    </row>
    <row r="317" spans="2:22" x14ac:dyDescent="0.25">
      <c r="B317" s="6"/>
      <c r="E317" s="7"/>
      <c r="G317" s="40" t="str">
        <f>IFERROR('Data Transformation'!M315," ")</f>
        <v xml:space="preserve"> </v>
      </c>
      <c r="L317" s="68" t="str">
        <f t="shared" si="5"/>
        <v xml:space="preserve"> </v>
      </c>
      <c r="M317" s="69" t="str">
        <f>IF(L317=" "," ",(IF($L317&gt;0,INDEX('Bin Analysis'!$C$3:$S$10110,MATCH($L317,'Bin Analysis'!$L$3:$L$10110,0),MATCH(M$5,'Bin Analysis'!$C$2:$S$2,0))," ")))</f>
        <v xml:space="preserve"> </v>
      </c>
      <c r="N317" s="70" t="str">
        <f>IF($L317=" "," ",(IF($M317=FALSE," ",(IF($M317&gt;0,INDEX('Bin Analysis'!$C$3:$S$10110,MATCH($L317,'Bin Analysis'!$L$3:$L$10110,0),MATCH(N$5,'Bin Analysis'!$C$2:$S$2,0))," ")))))</f>
        <v xml:space="preserve"> </v>
      </c>
      <c r="O317" s="70" t="str">
        <f>IF($L317=" "," ",(IF($M317=FALSE," ",(IF($M317&gt;0,INDEX('Bin Analysis'!$C$3:$S$10110,MATCH($L317,'Bin Analysis'!$L$3:$L$10110,0),MATCH(O$5,'Bin Analysis'!$C$2:$S$2,0))," ")))))</f>
        <v xml:space="preserve"> </v>
      </c>
      <c r="P317" s="70" t="str">
        <f>IF($L317=" "," ",(IF($M317=FALSE," ",(IF($M317&gt;0,INDEX('Bin Analysis'!$C$3:$S$10110,MATCH($L317,'Bin Analysis'!$L$3:$L$10110,0),MATCH(P$5,'Bin Analysis'!$C$2:$S$2,0))," ")))))</f>
        <v xml:space="preserve"> </v>
      </c>
      <c r="Q317" s="70" t="str">
        <f>IF($L317=" "," ",(IF($M317=FALSE," ",(IF($M317&gt;0,INDEX('Bin Analysis'!$C$3:$S$10110,MATCH($L317,'Bin Analysis'!$L$3:$L$10110,0),MATCH(Q$5,'Bin Analysis'!$C$2:$S$2,0))," ")))))</f>
        <v xml:space="preserve"> </v>
      </c>
      <c r="R317" s="70" t="str">
        <f>IF($L317=" "," ",(IF($M317=FALSE," ",(IF($M317&gt;0,INDEX('Bin Analysis'!$C$3:$S$10110,MATCH($L317,'Bin Analysis'!$L$3:$L$10110,0),MATCH(R$5,'Bin Analysis'!$C$2:$S$2,0))," ")))))</f>
        <v xml:space="preserve"> </v>
      </c>
      <c r="S317" s="70" t="str">
        <f>IF($L317=" "," ",(IF($M317=FALSE," ",(IF($M317&gt;0,INDEX('Bin Analysis'!$C$3:$S$10110,MATCH($L317,'Bin Analysis'!$L$3:$L$10110,0),MATCH(S$5,'Bin Analysis'!$C$2:$S$2,0))," ")))))</f>
        <v xml:space="preserve"> </v>
      </c>
      <c r="T317" s="70" t="str">
        <f>Assignments!K316</f>
        <v/>
      </c>
      <c r="U317" s="70" t="str">
        <f>Assignments!L316</f>
        <v/>
      </c>
      <c r="V317" s="76" t="str">
        <f>Assignments!V316</f>
        <v/>
      </c>
    </row>
    <row r="318" spans="2:22" x14ac:dyDescent="0.25">
      <c r="B318" s="6"/>
      <c r="E318" s="7"/>
      <c r="G318" s="40" t="str">
        <f>IFERROR('Data Transformation'!M316," ")</f>
        <v xml:space="preserve"> </v>
      </c>
      <c r="L318" s="68" t="str">
        <f t="shared" si="5"/>
        <v xml:space="preserve"> </v>
      </c>
      <c r="M318" s="69" t="str">
        <f>IF(L318=" "," ",(IF($L318&gt;0,INDEX('Bin Analysis'!$C$3:$S$10110,MATCH($L318,'Bin Analysis'!$L$3:$L$10110,0),MATCH(M$5,'Bin Analysis'!$C$2:$S$2,0))," ")))</f>
        <v xml:space="preserve"> </v>
      </c>
      <c r="N318" s="70" t="str">
        <f>IF($L318=" "," ",(IF($M318=FALSE," ",(IF($M318&gt;0,INDEX('Bin Analysis'!$C$3:$S$10110,MATCH($L318,'Bin Analysis'!$L$3:$L$10110,0),MATCH(N$5,'Bin Analysis'!$C$2:$S$2,0))," ")))))</f>
        <v xml:space="preserve"> </v>
      </c>
      <c r="O318" s="70" t="str">
        <f>IF($L318=" "," ",(IF($M318=FALSE," ",(IF($M318&gt;0,INDEX('Bin Analysis'!$C$3:$S$10110,MATCH($L318,'Bin Analysis'!$L$3:$L$10110,0),MATCH(O$5,'Bin Analysis'!$C$2:$S$2,0))," ")))))</f>
        <v xml:space="preserve"> </v>
      </c>
      <c r="P318" s="70" t="str">
        <f>IF($L318=" "," ",(IF($M318=FALSE," ",(IF($M318&gt;0,INDEX('Bin Analysis'!$C$3:$S$10110,MATCH($L318,'Bin Analysis'!$L$3:$L$10110,0),MATCH(P$5,'Bin Analysis'!$C$2:$S$2,0))," ")))))</f>
        <v xml:space="preserve"> </v>
      </c>
      <c r="Q318" s="70" t="str">
        <f>IF($L318=" "," ",(IF($M318=FALSE," ",(IF($M318&gt;0,INDEX('Bin Analysis'!$C$3:$S$10110,MATCH($L318,'Bin Analysis'!$L$3:$L$10110,0),MATCH(Q$5,'Bin Analysis'!$C$2:$S$2,0))," ")))))</f>
        <v xml:space="preserve"> </v>
      </c>
      <c r="R318" s="70" t="str">
        <f>IF($L318=" "," ",(IF($M318=FALSE," ",(IF($M318&gt;0,INDEX('Bin Analysis'!$C$3:$S$10110,MATCH($L318,'Bin Analysis'!$L$3:$L$10110,0),MATCH(R$5,'Bin Analysis'!$C$2:$S$2,0))," ")))))</f>
        <v xml:space="preserve"> </v>
      </c>
      <c r="S318" s="70" t="str">
        <f>IF($L318=" "," ",(IF($M318=FALSE," ",(IF($M318&gt;0,INDEX('Bin Analysis'!$C$3:$S$10110,MATCH($L318,'Bin Analysis'!$L$3:$L$10110,0),MATCH(S$5,'Bin Analysis'!$C$2:$S$2,0))," ")))))</f>
        <v xml:space="preserve"> </v>
      </c>
      <c r="T318" s="70" t="str">
        <f>Assignments!K317</f>
        <v/>
      </c>
      <c r="U318" s="70" t="str">
        <f>Assignments!L317</f>
        <v/>
      </c>
      <c r="V318" s="76" t="str">
        <f>Assignments!V317</f>
        <v/>
      </c>
    </row>
    <row r="319" spans="2:22" x14ac:dyDescent="0.25">
      <c r="B319" s="6"/>
      <c r="E319" s="7"/>
      <c r="G319" s="40" t="str">
        <f>IFERROR('Data Transformation'!M317," ")</f>
        <v xml:space="preserve"> </v>
      </c>
      <c r="L319" s="68" t="str">
        <f t="shared" si="5"/>
        <v xml:space="preserve"> </v>
      </c>
      <c r="M319" s="69" t="str">
        <f>IF(L319=" "," ",(IF($L319&gt;0,INDEX('Bin Analysis'!$C$3:$S$10110,MATCH($L319,'Bin Analysis'!$L$3:$L$10110,0),MATCH(M$5,'Bin Analysis'!$C$2:$S$2,0))," ")))</f>
        <v xml:space="preserve"> </v>
      </c>
      <c r="N319" s="70" t="str">
        <f>IF($L319=" "," ",(IF($M319=FALSE," ",(IF($M319&gt;0,INDEX('Bin Analysis'!$C$3:$S$10110,MATCH($L319,'Bin Analysis'!$L$3:$L$10110,0),MATCH(N$5,'Bin Analysis'!$C$2:$S$2,0))," ")))))</f>
        <v xml:space="preserve"> </v>
      </c>
      <c r="O319" s="70" t="str">
        <f>IF($L319=" "," ",(IF($M319=FALSE," ",(IF($M319&gt;0,INDEX('Bin Analysis'!$C$3:$S$10110,MATCH($L319,'Bin Analysis'!$L$3:$L$10110,0),MATCH(O$5,'Bin Analysis'!$C$2:$S$2,0))," ")))))</f>
        <v xml:space="preserve"> </v>
      </c>
      <c r="P319" s="70" t="str">
        <f>IF($L319=" "," ",(IF($M319=FALSE," ",(IF($M319&gt;0,INDEX('Bin Analysis'!$C$3:$S$10110,MATCH($L319,'Bin Analysis'!$L$3:$L$10110,0),MATCH(P$5,'Bin Analysis'!$C$2:$S$2,0))," ")))))</f>
        <v xml:space="preserve"> </v>
      </c>
      <c r="Q319" s="70" t="str">
        <f>IF($L319=" "," ",(IF($M319=FALSE," ",(IF($M319&gt;0,INDEX('Bin Analysis'!$C$3:$S$10110,MATCH($L319,'Bin Analysis'!$L$3:$L$10110,0),MATCH(Q$5,'Bin Analysis'!$C$2:$S$2,0))," ")))))</f>
        <v xml:space="preserve"> </v>
      </c>
      <c r="R319" s="70" t="str">
        <f>IF($L319=" "," ",(IF($M319=FALSE," ",(IF($M319&gt;0,INDEX('Bin Analysis'!$C$3:$S$10110,MATCH($L319,'Bin Analysis'!$L$3:$L$10110,0),MATCH(R$5,'Bin Analysis'!$C$2:$S$2,0))," ")))))</f>
        <v xml:space="preserve"> </v>
      </c>
      <c r="S319" s="70" t="str">
        <f>IF($L319=" "," ",(IF($M319=FALSE," ",(IF($M319&gt;0,INDEX('Bin Analysis'!$C$3:$S$10110,MATCH($L319,'Bin Analysis'!$L$3:$L$10110,0),MATCH(S$5,'Bin Analysis'!$C$2:$S$2,0))," ")))))</f>
        <v xml:space="preserve"> </v>
      </c>
      <c r="T319" s="70" t="str">
        <f>Assignments!K318</f>
        <v/>
      </c>
      <c r="U319" s="70" t="str">
        <f>Assignments!L318</f>
        <v/>
      </c>
      <c r="V319" s="76" t="str">
        <f>Assignments!V318</f>
        <v/>
      </c>
    </row>
    <row r="320" spans="2:22" x14ac:dyDescent="0.25">
      <c r="B320" s="6"/>
      <c r="E320" s="7"/>
      <c r="G320" s="40" t="str">
        <f>IFERROR('Data Transformation'!M318," ")</f>
        <v xml:space="preserve"> </v>
      </c>
      <c r="L320" s="68" t="str">
        <f t="shared" si="5"/>
        <v xml:space="preserve"> </v>
      </c>
      <c r="M320" s="69" t="str">
        <f>IF(L320=" "," ",(IF($L320&gt;0,INDEX('Bin Analysis'!$C$3:$S$10110,MATCH($L320,'Bin Analysis'!$L$3:$L$10110,0),MATCH(M$5,'Bin Analysis'!$C$2:$S$2,0))," ")))</f>
        <v xml:space="preserve"> </v>
      </c>
      <c r="N320" s="70" t="str">
        <f>IF($L320=" "," ",(IF($M320=FALSE," ",(IF($M320&gt;0,INDEX('Bin Analysis'!$C$3:$S$10110,MATCH($L320,'Bin Analysis'!$L$3:$L$10110,0),MATCH(N$5,'Bin Analysis'!$C$2:$S$2,0))," ")))))</f>
        <v xml:space="preserve"> </v>
      </c>
      <c r="O320" s="70" t="str">
        <f>IF($L320=" "," ",(IF($M320=FALSE," ",(IF($M320&gt;0,INDEX('Bin Analysis'!$C$3:$S$10110,MATCH($L320,'Bin Analysis'!$L$3:$L$10110,0),MATCH(O$5,'Bin Analysis'!$C$2:$S$2,0))," ")))))</f>
        <v xml:space="preserve"> </v>
      </c>
      <c r="P320" s="70" t="str">
        <f>IF($L320=" "," ",(IF($M320=FALSE," ",(IF($M320&gt;0,INDEX('Bin Analysis'!$C$3:$S$10110,MATCH($L320,'Bin Analysis'!$L$3:$L$10110,0),MATCH(P$5,'Bin Analysis'!$C$2:$S$2,0))," ")))))</f>
        <v xml:space="preserve"> </v>
      </c>
      <c r="Q320" s="70" t="str">
        <f>IF($L320=" "," ",(IF($M320=FALSE," ",(IF($M320&gt;0,INDEX('Bin Analysis'!$C$3:$S$10110,MATCH($L320,'Bin Analysis'!$L$3:$L$10110,0),MATCH(Q$5,'Bin Analysis'!$C$2:$S$2,0))," ")))))</f>
        <v xml:space="preserve"> </v>
      </c>
      <c r="R320" s="70" t="str">
        <f>IF($L320=" "," ",(IF($M320=FALSE," ",(IF($M320&gt;0,INDEX('Bin Analysis'!$C$3:$S$10110,MATCH($L320,'Bin Analysis'!$L$3:$L$10110,0),MATCH(R$5,'Bin Analysis'!$C$2:$S$2,0))," ")))))</f>
        <v xml:space="preserve"> </v>
      </c>
      <c r="S320" s="70" t="str">
        <f>IF($L320=" "," ",(IF($M320=FALSE," ",(IF($M320&gt;0,INDEX('Bin Analysis'!$C$3:$S$10110,MATCH($L320,'Bin Analysis'!$L$3:$L$10110,0),MATCH(S$5,'Bin Analysis'!$C$2:$S$2,0))," ")))))</f>
        <v xml:space="preserve"> </v>
      </c>
      <c r="T320" s="70" t="str">
        <f>Assignments!K319</f>
        <v/>
      </c>
      <c r="U320" s="70" t="str">
        <f>Assignments!L319</f>
        <v/>
      </c>
      <c r="V320" s="76" t="str">
        <f>Assignments!V319</f>
        <v/>
      </c>
    </row>
    <row r="321" spans="2:22" x14ac:dyDescent="0.25">
      <c r="B321" s="6"/>
      <c r="E321" s="7"/>
      <c r="G321" s="40" t="str">
        <f>IFERROR('Data Transformation'!M319," ")</f>
        <v xml:space="preserve"> </v>
      </c>
      <c r="L321" s="68" t="str">
        <f t="shared" si="5"/>
        <v xml:space="preserve"> </v>
      </c>
      <c r="M321" s="69" t="str">
        <f>IF(L321=" "," ",(IF($L321&gt;0,INDEX('Bin Analysis'!$C$3:$S$10110,MATCH($L321,'Bin Analysis'!$L$3:$L$10110,0),MATCH(M$5,'Bin Analysis'!$C$2:$S$2,0))," ")))</f>
        <v xml:space="preserve"> </v>
      </c>
      <c r="N321" s="70" t="str">
        <f>IF($L321=" "," ",(IF($M321=FALSE," ",(IF($M321&gt;0,INDEX('Bin Analysis'!$C$3:$S$10110,MATCH($L321,'Bin Analysis'!$L$3:$L$10110,0),MATCH(N$5,'Bin Analysis'!$C$2:$S$2,0))," ")))))</f>
        <v xml:space="preserve"> </v>
      </c>
      <c r="O321" s="70" t="str">
        <f>IF($L321=" "," ",(IF($M321=FALSE," ",(IF($M321&gt;0,INDEX('Bin Analysis'!$C$3:$S$10110,MATCH($L321,'Bin Analysis'!$L$3:$L$10110,0),MATCH(O$5,'Bin Analysis'!$C$2:$S$2,0))," ")))))</f>
        <v xml:space="preserve"> </v>
      </c>
      <c r="P321" s="70" t="str">
        <f>IF($L321=" "," ",(IF($M321=FALSE," ",(IF($M321&gt;0,INDEX('Bin Analysis'!$C$3:$S$10110,MATCH($L321,'Bin Analysis'!$L$3:$L$10110,0),MATCH(P$5,'Bin Analysis'!$C$2:$S$2,0))," ")))))</f>
        <v xml:space="preserve"> </v>
      </c>
      <c r="Q321" s="70" t="str">
        <f>IF($L321=" "," ",(IF($M321=FALSE," ",(IF($M321&gt;0,INDEX('Bin Analysis'!$C$3:$S$10110,MATCH($L321,'Bin Analysis'!$L$3:$L$10110,0),MATCH(Q$5,'Bin Analysis'!$C$2:$S$2,0))," ")))))</f>
        <v xml:space="preserve"> </v>
      </c>
      <c r="R321" s="70" t="str">
        <f>IF($L321=" "," ",(IF($M321=FALSE," ",(IF($M321&gt;0,INDEX('Bin Analysis'!$C$3:$S$10110,MATCH($L321,'Bin Analysis'!$L$3:$L$10110,0),MATCH(R$5,'Bin Analysis'!$C$2:$S$2,0))," ")))))</f>
        <v xml:space="preserve"> </v>
      </c>
      <c r="S321" s="70" t="str">
        <f>IF($L321=" "," ",(IF($M321=FALSE," ",(IF($M321&gt;0,INDEX('Bin Analysis'!$C$3:$S$10110,MATCH($L321,'Bin Analysis'!$L$3:$L$10110,0),MATCH(S$5,'Bin Analysis'!$C$2:$S$2,0))," ")))))</f>
        <v xml:space="preserve"> </v>
      </c>
      <c r="T321" s="70" t="str">
        <f>Assignments!K320</f>
        <v/>
      </c>
      <c r="U321" s="70" t="str">
        <f>Assignments!L320</f>
        <v/>
      </c>
      <c r="V321" s="76" t="str">
        <f>Assignments!V320</f>
        <v/>
      </c>
    </row>
    <row r="322" spans="2:22" x14ac:dyDescent="0.25">
      <c r="B322" s="6"/>
      <c r="E322" s="7"/>
      <c r="G322" s="40" t="str">
        <f>IFERROR('Data Transformation'!M320," ")</f>
        <v xml:space="preserve"> </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25">
      <c r="B323" s="6"/>
      <c r="E323" s="7"/>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25">
      <c r="B324" s="6"/>
      <c r="E324" s="7"/>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25">
      <c r="B325" s="6"/>
      <c r="E325" s="7"/>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25">
      <c r="B326" s="6"/>
      <c r="E326" s="7"/>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25">
      <c r="B327" s="6"/>
      <c r="E327" s="7"/>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25">
      <c r="B328" s="6"/>
      <c r="E328" s="7"/>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25">
      <c r="B329" s="6"/>
      <c r="E329" s="7"/>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25">
      <c r="B330" s="6"/>
      <c r="E330" s="7"/>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25">
      <c r="B331" s="6"/>
      <c r="E331" s="7"/>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25">
      <c r="B332" s="6"/>
      <c r="E332" s="7"/>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25">
      <c r="B333" s="6"/>
      <c r="E333" s="7"/>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25">
      <c r="B334" s="6"/>
      <c r="E334" s="7"/>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25">
      <c r="B335" s="6"/>
      <c r="E335" s="7"/>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25">
      <c r="B336" s="6"/>
      <c r="E336" s="7"/>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25">
      <c r="B337" s="6"/>
      <c r="E337" s="7"/>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25">
      <c r="B338" s="6"/>
      <c r="E338" s="7"/>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25">
      <c r="B339" s="6"/>
      <c r="E339" s="7"/>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25">
      <c r="B340" s="6"/>
      <c r="E340" s="7"/>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25">
      <c r="B341" s="6"/>
      <c r="E341" s="7"/>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25">
      <c r="B342" s="6"/>
      <c r="E342" s="7"/>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25">
      <c r="B343" s="6"/>
      <c r="E343" s="7"/>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25">
      <c r="B344" s="6"/>
      <c r="E344" s="7"/>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25">
      <c r="B345" s="6"/>
      <c r="E345" s="7"/>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25">
      <c r="B346" s="6"/>
      <c r="E346" s="7"/>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25">
      <c r="B347" s="6"/>
      <c r="E347" s="7"/>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25">
      <c r="B348" s="6"/>
      <c r="E348" s="7"/>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25">
      <c r="B349" s="6"/>
      <c r="E349" s="7"/>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25">
      <c r="B350" s="6"/>
      <c r="E350" s="7"/>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25">
      <c r="B351" s="6"/>
      <c r="E351" s="7"/>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25">
      <c r="B352" s="6"/>
      <c r="E352" s="7"/>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25">
      <c r="B353" s="6"/>
      <c r="E353" s="7"/>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25">
      <c r="B354" s="6"/>
      <c r="E354" s="7"/>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25">
      <c r="B355" s="6"/>
      <c r="E355" s="7"/>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5" thickBot="1" x14ac:dyDescent="0.3">
      <c r="B356" s="6"/>
      <c r="E356" s="7"/>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25">
      <c r="B357" s="6"/>
      <c r="E357" s="7"/>
      <c r="G357" s="41" t="str">
        <f>IFERROR('Data Transformation'!M355," ")</f>
        <v xml:space="preserve"> </v>
      </c>
    </row>
    <row r="358" spans="2:22" x14ac:dyDescent="0.25">
      <c r="B358" s="6"/>
      <c r="E358" s="7"/>
    </row>
    <row r="359" spans="2:22" x14ac:dyDescent="0.25">
      <c r="B359" s="6"/>
      <c r="E359" s="7"/>
    </row>
    <row r="360" spans="2:22" x14ac:dyDescent="0.25">
      <c r="B360" s="6"/>
      <c r="E360" s="7"/>
    </row>
    <row r="361" spans="2:22" x14ac:dyDescent="0.25">
      <c r="B361" s="6"/>
      <c r="E361" s="7"/>
    </row>
    <row r="362" spans="2:22" x14ac:dyDescent="0.25">
      <c r="B362" s="6"/>
      <c r="E362" s="7"/>
    </row>
    <row r="363" spans="2:22" x14ac:dyDescent="0.25">
      <c r="B363" s="6"/>
      <c r="E363" s="7"/>
    </row>
    <row r="364" spans="2:22" x14ac:dyDescent="0.25">
      <c r="B364" s="6"/>
      <c r="E364" s="7"/>
    </row>
    <row r="365" spans="2:22" x14ac:dyDescent="0.25">
      <c r="B365" s="6"/>
      <c r="E365" s="7"/>
    </row>
    <row r="366" spans="2:22" x14ac:dyDescent="0.25">
      <c r="B366" s="6"/>
      <c r="E366" s="7"/>
    </row>
    <row r="367" spans="2:22" x14ac:dyDescent="0.25">
      <c r="B367" s="6"/>
      <c r="E367" s="7"/>
    </row>
    <row r="368" spans="2:22" x14ac:dyDescent="0.25">
      <c r="B368" s="6"/>
      <c r="E368" s="7"/>
    </row>
    <row r="369" spans="2:5" x14ac:dyDescent="0.25">
      <c r="B369" s="6"/>
      <c r="E369" s="7"/>
    </row>
    <row r="370" spans="2:5" x14ac:dyDescent="0.25">
      <c r="B370" s="6"/>
      <c r="E370" s="7"/>
    </row>
    <row r="371" spans="2:5" x14ac:dyDescent="0.25">
      <c r="B371" s="6"/>
      <c r="E371" s="7"/>
    </row>
    <row r="372" spans="2:5" x14ac:dyDescent="0.25">
      <c r="B372" s="6"/>
      <c r="E372" s="7"/>
    </row>
    <row r="373" spans="2:5" x14ac:dyDescent="0.25">
      <c r="B373" s="6"/>
      <c r="E373" s="7"/>
    </row>
    <row r="374" spans="2:5" x14ac:dyDescent="0.25">
      <c r="B374" s="6"/>
      <c r="E374" s="7"/>
    </row>
    <row r="375" spans="2:5" x14ac:dyDescent="0.25">
      <c r="B375" s="6"/>
      <c r="E375" s="7"/>
    </row>
    <row r="376" spans="2:5" x14ac:dyDescent="0.25">
      <c r="B376" s="6"/>
      <c r="E376" s="7"/>
    </row>
    <row r="377" spans="2:5" x14ac:dyDescent="0.25">
      <c r="B377" s="6"/>
      <c r="E377" s="7"/>
    </row>
    <row r="378" spans="2:5" x14ac:dyDescent="0.25">
      <c r="B378" s="6"/>
      <c r="E378" s="7"/>
    </row>
    <row r="379" spans="2:5" x14ac:dyDescent="0.25">
      <c r="B379" s="6"/>
      <c r="E379" s="7"/>
    </row>
    <row r="380" spans="2:5" x14ac:dyDescent="0.25">
      <c r="B380" s="6"/>
      <c r="E380" s="7"/>
    </row>
    <row r="381" spans="2:5" x14ac:dyDescent="0.25">
      <c r="B381" s="6"/>
      <c r="E381" s="7"/>
    </row>
    <row r="382" spans="2:5" x14ac:dyDescent="0.25">
      <c r="B382" s="6"/>
      <c r="E382" s="7"/>
    </row>
    <row r="383" spans="2:5" x14ac:dyDescent="0.25">
      <c r="B383" s="6"/>
      <c r="E383" s="7"/>
    </row>
    <row r="384" spans="2:5" x14ac:dyDescent="0.25">
      <c r="B384" s="6"/>
      <c r="E384" s="7"/>
    </row>
    <row r="385" spans="2:5" x14ac:dyDescent="0.25">
      <c r="B385" s="6"/>
      <c r="E385" s="7"/>
    </row>
    <row r="386" spans="2:5" x14ac:dyDescent="0.25">
      <c r="B386" s="6"/>
      <c r="E386" s="7"/>
    </row>
    <row r="387" spans="2:5" x14ac:dyDescent="0.25">
      <c r="B387" s="6"/>
      <c r="E387" s="7"/>
    </row>
    <row r="388" spans="2:5" x14ac:dyDescent="0.25">
      <c r="B388" s="6"/>
      <c r="E388" s="7"/>
    </row>
    <row r="389" spans="2:5" x14ac:dyDescent="0.25">
      <c r="B389" s="6"/>
      <c r="E389" s="7"/>
    </row>
    <row r="390" spans="2:5" x14ac:dyDescent="0.25">
      <c r="B390" s="6"/>
      <c r="E390" s="7"/>
    </row>
    <row r="391" spans="2:5" x14ac:dyDescent="0.25">
      <c r="B391" s="6"/>
      <c r="E391" s="7"/>
    </row>
    <row r="392" spans="2:5" x14ac:dyDescent="0.25">
      <c r="B392" s="6"/>
      <c r="E392" s="7"/>
    </row>
    <row r="393" spans="2:5" x14ac:dyDescent="0.25">
      <c r="B393" s="6"/>
      <c r="E393" s="7"/>
    </row>
    <row r="394" spans="2:5" x14ac:dyDescent="0.25">
      <c r="B394" s="6"/>
      <c r="E394" s="7"/>
    </row>
    <row r="395" spans="2:5" x14ac:dyDescent="0.25">
      <c r="B395" s="6"/>
      <c r="E395" s="7"/>
    </row>
    <row r="396" spans="2:5" x14ac:dyDescent="0.25">
      <c r="B396" s="6"/>
      <c r="E396" s="7"/>
    </row>
    <row r="397" spans="2:5" x14ac:dyDescent="0.25">
      <c r="B397" s="6"/>
      <c r="E397" s="7"/>
    </row>
    <row r="398" spans="2:5" x14ac:dyDescent="0.25">
      <c r="B398" s="6"/>
      <c r="E398" s="7"/>
    </row>
    <row r="399" spans="2:5" x14ac:dyDescent="0.25">
      <c r="B399" s="6"/>
      <c r="E399" s="7"/>
    </row>
    <row r="400" spans="2:5" x14ac:dyDescent="0.25">
      <c r="B400" s="6"/>
      <c r="E400" s="7"/>
    </row>
    <row r="401" spans="2:5" x14ac:dyDescent="0.25">
      <c r="B401" s="6"/>
      <c r="E401" s="7"/>
    </row>
    <row r="402" spans="2:5" x14ac:dyDescent="0.25">
      <c r="B402" s="6"/>
      <c r="E402" s="7"/>
    </row>
    <row r="403" spans="2:5" x14ac:dyDescent="0.25">
      <c r="B403" s="6"/>
      <c r="E403" s="7"/>
    </row>
    <row r="404" spans="2:5" x14ac:dyDescent="0.25">
      <c r="B404" s="6"/>
      <c r="E404" s="7"/>
    </row>
    <row r="405" spans="2:5" x14ac:dyDescent="0.25">
      <c r="B405" s="6"/>
      <c r="E405" s="7"/>
    </row>
    <row r="406" spans="2:5" x14ac:dyDescent="0.25">
      <c r="B406" s="6"/>
      <c r="E406" s="7"/>
    </row>
    <row r="407" spans="2:5" x14ac:dyDescent="0.25">
      <c r="B407" s="6"/>
      <c r="E407" s="7"/>
    </row>
    <row r="408" spans="2:5" x14ac:dyDescent="0.25">
      <c r="B408" s="6"/>
      <c r="E408" s="7"/>
    </row>
    <row r="409" spans="2:5" x14ac:dyDescent="0.25">
      <c r="B409" s="6"/>
      <c r="E409" s="7"/>
    </row>
    <row r="410" spans="2:5" x14ac:dyDescent="0.25">
      <c r="B410" s="6"/>
      <c r="E410" s="7"/>
    </row>
    <row r="411" spans="2:5" x14ac:dyDescent="0.25">
      <c r="B411" s="6"/>
      <c r="E411" s="7"/>
    </row>
    <row r="412" spans="2:5" x14ac:dyDescent="0.25">
      <c r="B412" s="6"/>
      <c r="E412" s="7"/>
    </row>
    <row r="413" spans="2:5" x14ac:dyDescent="0.25">
      <c r="B413" s="6"/>
      <c r="E413" s="7"/>
    </row>
    <row r="414" spans="2:5" x14ac:dyDescent="0.25">
      <c r="B414" s="6"/>
      <c r="E414" s="7"/>
    </row>
    <row r="415" spans="2:5" x14ac:dyDescent="0.25">
      <c r="B415" s="6"/>
      <c r="E415" s="7"/>
    </row>
    <row r="416" spans="2:5" x14ac:dyDescent="0.25">
      <c r="B416" s="6"/>
      <c r="E416" s="7"/>
    </row>
    <row r="417" spans="2:5" x14ac:dyDescent="0.25">
      <c r="B417" s="6"/>
      <c r="E417" s="7"/>
    </row>
    <row r="418" spans="2:5" x14ac:dyDescent="0.25">
      <c r="B418" s="6"/>
      <c r="E418" s="7"/>
    </row>
    <row r="419" spans="2:5" x14ac:dyDescent="0.25">
      <c r="B419" s="6"/>
      <c r="E419" s="7"/>
    </row>
    <row r="420" spans="2:5" x14ac:dyDescent="0.25">
      <c r="B420" s="6"/>
      <c r="E420" s="7"/>
    </row>
    <row r="421" spans="2:5" x14ac:dyDescent="0.25">
      <c r="B421" s="6"/>
      <c r="E421" s="7"/>
    </row>
    <row r="422" spans="2:5" x14ac:dyDescent="0.25">
      <c r="B422" s="6"/>
      <c r="E422" s="7"/>
    </row>
    <row r="423" spans="2:5" x14ac:dyDescent="0.25">
      <c r="B423" s="6"/>
      <c r="E423" s="7"/>
    </row>
    <row r="424" spans="2:5" x14ac:dyDescent="0.25">
      <c r="B424" s="6"/>
      <c r="E424" s="7"/>
    </row>
    <row r="425" spans="2:5" x14ac:dyDescent="0.25">
      <c r="B425" s="6"/>
      <c r="E425" s="7"/>
    </row>
    <row r="426" spans="2:5" x14ac:dyDescent="0.25">
      <c r="B426" s="6"/>
      <c r="E426" s="7"/>
    </row>
    <row r="427" spans="2:5" x14ac:dyDescent="0.25">
      <c r="B427" s="6"/>
      <c r="E427" s="7"/>
    </row>
    <row r="428" spans="2:5" x14ac:dyDescent="0.25">
      <c r="B428" s="6"/>
      <c r="E428" s="7"/>
    </row>
    <row r="429" spans="2:5" x14ac:dyDescent="0.25">
      <c r="B429" s="6"/>
      <c r="E429" s="7"/>
    </row>
    <row r="430" spans="2:5" x14ac:dyDescent="0.25">
      <c r="B430" s="6"/>
      <c r="E430" s="7"/>
    </row>
    <row r="431" spans="2:5" x14ac:dyDescent="0.25">
      <c r="B431" s="6"/>
      <c r="E431" s="7"/>
    </row>
    <row r="432" spans="2:5" x14ac:dyDescent="0.25">
      <c r="B432" s="6"/>
      <c r="E432" s="7"/>
    </row>
    <row r="433" spans="2:5" x14ac:dyDescent="0.25">
      <c r="B433" s="6"/>
      <c r="E433" s="7"/>
    </row>
    <row r="434" spans="2:5" x14ac:dyDescent="0.25">
      <c r="B434" s="6"/>
      <c r="E434" s="7"/>
    </row>
    <row r="435" spans="2:5" x14ac:dyDescent="0.25">
      <c r="B435" s="6"/>
      <c r="E435" s="7"/>
    </row>
    <row r="436" spans="2:5" x14ac:dyDescent="0.25">
      <c r="B436" s="6"/>
      <c r="E436" s="7"/>
    </row>
    <row r="437" spans="2:5" x14ac:dyDescent="0.25">
      <c r="B437" s="6"/>
      <c r="E437" s="7"/>
    </row>
    <row r="438" spans="2:5" x14ac:dyDescent="0.25">
      <c r="B438" s="6"/>
      <c r="E438" s="7"/>
    </row>
    <row r="439" spans="2:5" x14ac:dyDescent="0.25">
      <c r="B439" s="6"/>
      <c r="E439" s="7"/>
    </row>
    <row r="440" spans="2:5" x14ac:dyDescent="0.25">
      <c r="B440" s="6"/>
      <c r="E440" s="7"/>
    </row>
    <row r="441" spans="2:5" x14ac:dyDescent="0.25">
      <c r="B441" s="6"/>
      <c r="E441" s="7"/>
    </row>
    <row r="442" spans="2:5" x14ac:dyDescent="0.25">
      <c r="B442" s="6"/>
      <c r="E442" s="7"/>
    </row>
    <row r="443" spans="2:5" x14ac:dyDescent="0.25">
      <c r="B443" s="6"/>
      <c r="E443" s="7"/>
    </row>
    <row r="444" spans="2:5" x14ac:dyDescent="0.25">
      <c r="B444" s="6"/>
      <c r="E444" s="7"/>
    </row>
    <row r="445" spans="2:5" x14ac:dyDescent="0.25">
      <c r="B445" s="6"/>
      <c r="E445" s="7"/>
    </row>
    <row r="446" spans="2:5" x14ac:dyDescent="0.25">
      <c r="B446" s="6"/>
      <c r="E446" s="7"/>
    </row>
    <row r="447" spans="2:5" x14ac:dyDescent="0.25">
      <c r="B447" s="6"/>
      <c r="E447" s="7"/>
    </row>
    <row r="448" spans="2:5" x14ac:dyDescent="0.25">
      <c r="B448" s="6"/>
      <c r="E448" s="7"/>
    </row>
    <row r="449" spans="2:5" x14ac:dyDescent="0.25">
      <c r="B449" s="6"/>
      <c r="E449" s="7"/>
    </row>
    <row r="450" spans="2:5" x14ac:dyDescent="0.25">
      <c r="B450" s="6"/>
      <c r="E450" s="7"/>
    </row>
    <row r="451" spans="2:5" x14ac:dyDescent="0.25">
      <c r="B451" s="6"/>
      <c r="E451" s="7"/>
    </row>
    <row r="452" spans="2:5" x14ac:dyDescent="0.25">
      <c r="B452" s="6"/>
      <c r="E452" s="7"/>
    </row>
    <row r="453" spans="2:5" x14ac:dyDescent="0.25">
      <c r="B453" s="6"/>
      <c r="E453" s="7"/>
    </row>
    <row r="454" spans="2:5" x14ac:dyDescent="0.25">
      <c r="B454" s="6"/>
      <c r="E454" s="7"/>
    </row>
    <row r="455" spans="2:5" x14ac:dyDescent="0.25">
      <c r="B455" s="6"/>
      <c r="E455" s="7"/>
    </row>
    <row r="456" spans="2:5" x14ac:dyDescent="0.25">
      <c r="B456" s="6"/>
      <c r="E456" s="7"/>
    </row>
    <row r="457" spans="2:5" x14ac:dyDescent="0.25">
      <c r="B457" s="6"/>
      <c r="E457" s="7"/>
    </row>
    <row r="458" spans="2:5" x14ac:dyDescent="0.25">
      <c r="B458" s="6"/>
      <c r="E458" s="7"/>
    </row>
    <row r="459" spans="2:5" x14ac:dyDescent="0.25">
      <c r="B459" s="6"/>
      <c r="E459" s="7"/>
    </row>
    <row r="460" spans="2:5" x14ac:dyDescent="0.25">
      <c r="B460" s="6"/>
      <c r="E460" s="7"/>
    </row>
    <row r="461" spans="2:5" x14ac:dyDescent="0.25">
      <c r="B461" s="6"/>
      <c r="E461" s="7"/>
    </row>
    <row r="462" spans="2:5" x14ac:dyDescent="0.25">
      <c r="B462" s="6"/>
      <c r="E462" s="7"/>
    </row>
    <row r="463" spans="2:5" x14ac:dyDescent="0.25">
      <c r="B463" s="6"/>
      <c r="E463" s="7"/>
    </row>
    <row r="464" spans="2:5" x14ac:dyDescent="0.25">
      <c r="B464" s="6"/>
      <c r="E464" s="7"/>
    </row>
    <row r="465" spans="2:5" x14ac:dyDescent="0.25">
      <c r="B465" s="6"/>
      <c r="E465" s="7"/>
    </row>
    <row r="466" spans="2:5" x14ac:dyDescent="0.25">
      <c r="B466" s="6"/>
      <c r="E466" s="7"/>
    </row>
    <row r="467" spans="2:5" x14ac:dyDescent="0.25">
      <c r="B467" s="6"/>
      <c r="E467" s="7"/>
    </row>
    <row r="468" spans="2:5" x14ac:dyDescent="0.25">
      <c r="B468" s="6"/>
      <c r="E468" s="7"/>
    </row>
    <row r="469" spans="2:5" x14ac:dyDescent="0.25">
      <c r="B469" s="6"/>
      <c r="E469" s="7"/>
    </row>
    <row r="470" spans="2:5" x14ac:dyDescent="0.25">
      <c r="B470" s="6"/>
      <c r="E470" s="7"/>
    </row>
    <row r="471" spans="2:5" x14ac:dyDescent="0.25">
      <c r="B471" s="6"/>
      <c r="E471" s="7"/>
    </row>
    <row r="472" spans="2:5" x14ac:dyDescent="0.25">
      <c r="B472" s="6"/>
      <c r="E472" s="7"/>
    </row>
    <row r="473" spans="2:5" x14ac:dyDescent="0.25">
      <c r="B473" s="6"/>
      <c r="E473" s="7"/>
    </row>
    <row r="474" spans="2:5" x14ac:dyDescent="0.25">
      <c r="B474" s="6"/>
      <c r="E474" s="7"/>
    </row>
    <row r="475" spans="2:5" x14ac:dyDescent="0.25">
      <c r="B475" s="6"/>
      <c r="E475" s="7"/>
    </row>
    <row r="476" spans="2:5" x14ac:dyDescent="0.25">
      <c r="B476" s="6"/>
      <c r="E476" s="7"/>
    </row>
    <row r="477" spans="2:5" x14ac:dyDescent="0.25">
      <c r="B477" s="6"/>
      <c r="E477" s="7"/>
    </row>
    <row r="478" spans="2:5" x14ac:dyDescent="0.25">
      <c r="B478" s="6"/>
      <c r="E478" s="7"/>
    </row>
    <row r="479" spans="2:5" x14ac:dyDescent="0.25">
      <c r="B479" s="6"/>
      <c r="E479" s="7"/>
    </row>
    <row r="480" spans="2:5" x14ac:dyDescent="0.25">
      <c r="B480" s="6"/>
      <c r="E480" s="7"/>
    </row>
    <row r="481" spans="2:5" x14ac:dyDescent="0.25">
      <c r="B481" s="6"/>
      <c r="E481" s="7"/>
    </row>
    <row r="482" spans="2:5" x14ac:dyDescent="0.25">
      <c r="B482" s="6"/>
      <c r="E482" s="7"/>
    </row>
    <row r="483" spans="2:5" x14ac:dyDescent="0.25">
      <c r="B483" s="6"/>
      <c r="E483" s="7"/>
    </row>
    <row r="484" spans="2:5" x14ac:dyDescent="0.25">
      <c r="B484" s="6"/>
      <c r="E484" s="7"/>
    </row>
    <row r="485" spans="2:5" x14ac:dyDescent="0.25">
      <c r="B485" s="6"/>
      <c r="E485" s="7"/>
    </row>
    <row r="486" spans="2:5" x14ac:dyDescent="0.25">
      <c r="B486" s="6"/>
      <c r="E486" s="7"/>
    </row>
    <row r="487" spans="2:5" x14ac:dyDescent="0.25">
      <c r="B487" s="6"/>
      <c r="E487" s="7"/>
    </row>
    <row r="488" spans="2:5" x14ac:dyDescent="0.25">
      <c r="B488" s="6"/>
      <c r="E488" s="7"/>
    </row>
    <row r="489" spans="2:5" x14ac:dyDescent="0.25">
      <c r="B489" s="6"/>
      <c r="E489" s="7"/>
    </row>
    <row r="490" spans="2:5" x14ac:dyDescent="0.25">
      <c r="B490" s="6"/>
      <c r="E490" s="7"/>
    </row>
    <row r="491" spans="2:5" x14ac:dyDescent="0.25">
      <c r="B491" s="6"/>
      <c r="E491" s="7"/>
    </row>
    <row r="492" spans="2:5" x14ac:dyDescent="0.25">
      <c r="B492" s="6"/>
      <c r="E492" s="7"/>
    </row>
    <row r="493" spans="2:5" x14ac:dyDescent="0.25">
      <c r="B493" s="6"/>
      <c r="E493" s="7"/>
    </row>
    <row r="494" spans="2:5" x14ac:dyDescent="0.25">
      <c r="B494" s="6"/>
      <c r="E494" s="7"/>
    </row>
    <row r="495" spans="2:5" x14ac:dyDescent="0.25">
      <c r="B495" s="6"/>
      <c r="E495" s="7"/>
    </row>
    <row r="496" spans="2:5" x14ac:dyDescent="0.25">
      <c r="B496" s="6"/>
      <c r="E496" s="7"/>
    </row>
    <row r="497" spans="2:5" x14ac:dyDescent="0.25">
      <c r="B497" s="6"/>
      <c r="E497" s="7"/>
    </row>
    <row r="498" spans="2:5" x14ac:dyDescent="0.25">
      <c r="B498" s="6"/>
      <c r="E498" s="7"/>
    </row>
    <row r="499" spans="2:5" x14ac:dyDescent="0.25">
      <c r="B499" s="6"/>
      <c r="E499" s="7"/>
    </row>
    <row r="500" spans="2:5" x14ac:dyDescent="0.25">
      <c r="B500" s="6"/>
      <c r="E500" s="7"/>
    </row>
    <row r="501" spans="2:5" x14ac:dyDescent="0.25">
      <c r="B501" s="6"/>
      <c r="E501" s="7"/>
    </row>
    <row r="502" spans="2:5" x14ac:dyDescent="0.25">
      <c r="B502" s="6"/>
      <c r="E502" s="7"/>
    </row>
    <row r="503" spans="2:5" x14ac:dyDescent="0.25">
      <c r="B503" s="6"/>
      <c r="E503" s="7"/>
    </row>
    <row r="504" spans="2:5" x14ac:dyDescent="0.25">
      <c r="B504" s="6"/>
      <c r="E504" s="7"/>
    </row>
    <row r="505" spans="2:5" x14ac:dyDescent="0.25">
      <c r="B505" s="6"/>
      <c r="E505" s="7"/>
    </row>
    <row r="506" spans="2:5" x14ac:dyDescent="0.25">
      <c r="B506" s="6"/>
      <c r="E506" s="7"/>
    </row>
    <row r="507" spans="2:5" x14ac:dyDescent="0.25">
      <c r="B507" s="6"/>
      <c r="E507" s="7"/>
    </row>
    <row r="508" spans="2:5" x14ac:dyDescent="0.25">
      <c r="B508" s="6"/>
      <c r="E508" s="7"/>
    </row>
    <row r="509" spans="2:5" x14ac:dyDescent="0.25">
      <c r="B509" s="6"/>
      <c r="E509" s="7"/>
    </row>
    <row r="510" spans="2:5" x14ac:dyDescent="0.25">
      <c r="B510" s="6"/>
      <c r="E510" s="7"/>
    </row>
    <row r="511" spans="2:5" x14ac:dyDescent="0.25">
      <c r="B511" s="6"/>
      <c r="E511" s="7"/>
    </row>
    <row r="512" spans="2:5" x14ac:dyDescent="0.25">
      <c r="B512" s="6"/>
      <c r="E512" s="7"/>
    </row>
    <row r="513" spans="2:5" x14ac:dyDescent="0.25">
      <c r="B513" s="6"/>
      <c r="E513" s="7"/>
    </row>
    <row r="514" spans="2:5" x14ac:dyDescent="0.25">
      <c r="B514" s="6"/>
      <c r="E514" s="7"/>
    </row>
    <row r="515" spans="2:5" x14ac:dyDescent="0.25">
      <c r="B515" s="6"/>
      <c r="E515" s="7"/>
    </row>
    <row r="516" spans="2:5" x14ac:dyDescent="0.25">
      <c r="B516" s="6"/>
      <c r="E516" s="7"/>
    </row>
    <row r="517" spans="2:5" x14ac:dyDescent="0.25">
      <c r="B517" s="6"/>
      <c r="E517" s="7"/>
    </row>
    <row r="518" spans="2:5" x14ac:dyDescent="0.25">
      <c r="B518" s="6"/>
      <c r="E518" s="7"/>
    </row>
    <row r="519" spans="2:5" x14ac:dyDescent="0.25">
      <c r="B519" s="6"/>
      <c r="E519" s="7"/>
    </row>
    <row r="520" spans="2:5" x14ac:dyDescent="0.25">
      <c r="B520" s="6"/>
      <c r="E520" s="7"/>
    </row>
    <row r="521" spans="2:5" x14ac:dyDescent="0.25">
      <c r="B521" s="6"/>
      <c r="E521" s="7"/>
    </row>
    <row r="522" spans="2:5" x14ac:dyDescent="0.25">
      <c r="B522" s="6"/>
      <c r="E522" s="7"/>
    </row>
    <row r="523" spans="2:5" x14ac:dyDescent="0.25">
      <c r="B523" s="6"/>
      <c r="E523" s="7"/>
    </row>
    <row r="524" spans="2:5" x14ac:dyDescent="0.25">
      <c r="B524" s="6"/>
      <c r="E524" s="7"/>
    </row>
    <row r="525" spans="2:5" x14ac:dyDescent="0.25">
      <c r="B525" s="6"/>
      <c r="E525" s="7"/>
    </row>
    <row r="526" spans="2:5" x14ac:dyDescent="0.25">
      <c r="B526" s="6"/>
      <c r="E526" s="7"/>
    </row>
    <row r="527" spans="2:5" x14ac:dyDescent="0.25">
      <c r="B527" s="6"/>
      <c r="E527" s="7"/>
    </row>
    <row r="528" spans="2:5" x14ac:dyDescent="0.25">
      <c r="B528" s="6"/>
      <c r="E528" s="7"/>
    </row>
    <row r="529" spans="2:5" x14ac:dyDescent="0.25">
      <c r="B529" s="6"/>
      <c r="E529" s="7"/>
    </row>
    <row r="530" spans="2:5" x14ac:dyDescent="0.25">
      <c r="B530" s="6"/>
      <c r="E530" s="7"/>
    </row>
    <row r="531" spans="2:5" x14ac:dyDescent="0.25">
      <c r="B531" s="6"/>
      <c r="E531" s="7"/>
    </row>
    <row r="532" spans="2:5" x14ac:dyDescent="0.25">
      <c r="B532" s="6"/>
      <c r="E532" s="7"/>
    </row>
    <row r="533" spans="2:5" x14ac:dyDescent="0.25">
      <c r="B533" s="6"/>
      <c r="E533" s="7"/>
    </row>
    <row r="534" spans="2:5" x14ac:dyDescent="0.25">
      <c r="B534" s="6"/>
      <c r="E534" s="7"/>
    </row>
    <row r="535" spans="2:5" x14ac:dyDescent="0.25">
      <c r="B535" s="6"/>
      <c r="E535" s="7"/>
    </row>
    <row r="536" spans="2:5" x14ac:dyDescent="0.25">
      <c r="B536" s="6"/>
      <c r="E536" s="7"/>
    </row>
    <row r="537" spans="2:5" x14ac:dyDescent="0.25">
      <c r="B537" s="6"/>
      <c r="E537" s="7"/>
    </row>
    <row r="538" spans="2:5" x14ac:dyDescent="0.25">
      <c r="B538" s="6"/>
      <c r="E538" s="7"/>
    </row>
    <row r="539" spans="2:5" x14ac:dyDescent="0.25">
      <c r="B539" s="6"/>
      <c r="E539" s="7"/>
    </row>
    <row r="540" spans="2:5" x14ac:dyDescent="0.25">
      <c r="B540" s="6"/>
      <c r="E540" s="7"/>
    </row>
    <row r="541" spans="2:5" x14ac:dyDescent="0.25">
      <c r="B541" s="6"/>
      <c r="E541" s="7"/>
    </row>
    <row r="542" spans="2:5" x14ac:dyDescent="0.25">
      <c r="B542" s="6"/>
      <c r="E542" s="7"/>
    </row>
    <row r="543" spans="2:5" x14ac:dyDescent="0.25">
      <c r="B543" s="6"/>
      <c r="E543" s="7"/>
    </row>
    <row r="544" spans="2:5" x14ac:dyDescent="0.25">
      <c r="B544" s="6"/>
      <c r="E544" s="7"/>
    </row>
    <row r="545" spans="2:5" x14ac:dyDescent="0.25">
      <c r="B545" s="6"/>
      <c r="E545" s="7"/>
    </row>
    <row r="546" spans="2:5" x14ac:dyDescent="0.25">
      <c r="B546" s="6"/>
      <c r="E546" s="7"/>
    </row>
    <row r="547" spans="2:5" x14ac:dyDescent="0.25">
      <c r="B547" s="6"/>
      <c r="E547" s="7"/>
    </row>
    <row r="548" spans="2:5" x14ac:dyDescent="0.25">
      <c r="B548" s="6"/>
      <c r="E548" s="7"/>
    </row>
    <row r="549" spans="2:5" x14ac:dyDescent="0.25">
      <c r="B549" s="6"/>
      <c r="E549" s="7"/>
    </row>
    <row r="550" spans="2:5" x14ac:dyDescent="0.25">
      <c r="B550" s="6"/>
      <c r="E550" s="7"/>
    </row>
    <row r="551" spans="2:5" x14ac:dyDescent="0.25">
      <c r="B551" s="6"/>
      <c r="E551" s="7"/>
    </row>
    <row r="552" spans="2:5" x14ac:dyDescent="0.25">
      <c r="B552" s="6"/>
      <c r="E552" s="7"/>
    </row>
    <row r="553" spans="2:5" x14ac:dyDescent="0.25">
      <c r="B553" s="6"/>
      <c r="E553" s="7"/>
    </row>
    <row r="554" spans="2:5" x14ac:dyDescent="0.25">
      <c r="B554" s="6"/>
      <c r="E554" s="7"/>
    </row>
    <row r="555" spans="2:5" x14ac:dyDescent="0.25">
      <c r="B555" s="6"/>
      <c r="E555" s="7"/>
    </row>
    <row r="556" spans="2:5" x14ac:dyDescent="0.25">
      <c r="B556" s="6"/>
      <c r="E556" s="7"/>
    </row>
    <row r="557" spans="2:5" x14ac:dyDescent="0.25">
      <c r="B557" s="6"/>
      <c r="E557" s="7"/>
    </row>
    <row r="558" spans="2:5" x14ac:dyDescent="0.25">
      <c r="B558" s="6"/>
      <c r="E558" s="7"/>
    </row>
    <row r="559" spans="2:5" x14ac:dyDescent="0.25">
      <c r="B559" s="6"/>
      <c r="E559" s="7"/>
    </row>
    <row r="560" spans="2:5" x14ac:dyDescent="0.25">
      <c r="B560" s="6"/>
      <c r="E560" s="7"/>
    </row>
    <row r="561" spans="2:5" x14ac:dyDescent="0.25">
      <c r="B561" s="6"/>
      <c r="E561" s="7"/>
    </row>
    <row r="562" spans="2:5" x14ac:dyDescent="0.25">
      <c r="B562" s="6"/>
      <c r="E562" s="7"/>
    </row>
    <row r="563" spans="2:5" x14ac:dyDescent="0.25">
      <c r="B563" s="6"/>
      <c r="E563" s="7"/>
    </row>
    <row r="564" spans="2:5" x14ac:dyDescent="0.25">
      <c r="B564" s="6"/>
      <c r="E564" s="7"/>
    </row>
    <row r="565" spans="2:5" x14ac:dyDescent="0.25">
      <c r="B565" s="6"/>
      <c r="E565" s="7"/>
    </row>
    <row r="566" spans="2:5" x14ac:dyDescent="0.25">
      <c r="B566" s="6"/>
      <c r="E566" s="7"/>
    </row>
    <row r="567" spans="2:5" x14ac:dyDescent="0.25">
      <c r="B567" s="6"/>
      <c r="E567" s="7"/>
    </row>
    <row r="568" spans="2:5" x14ac:dyDescent="0.25">
      <c r="B568" s="6"/>
      <c r="E568" s="7"/>
    </row>
    <row r="569" spans="2:5" x14ac:dyDescent="0.25">
      <c r="B569" s="6"/>
      <c r="E569" s="7"/>
    </row>
    <row r="570" spans="2:5" x14ac:dyDescent="0.25">
      <c r="B570" s="6"/>
      <c r="E570" s="7"/>
    </row>
    <row r="571" spans="2:5" x14ac:dyDescent="0.25">
      <c r="B571" s="6"/>
      <c r="E571" s="7"/>
    </row>
    <row r="572" spans="2:5" x14ac:dyDescent="0.25">
      <c r="B572" s="6"/>
      <c r="E572" s="7"/>
    </row>
    <row r="573" spans="2:5" x14ac:dyDescent="0.25">
      <c r="B573" s="6"/>
      <c r="E573" s="7"/>
    </row>
    <row r="574" spans="2:5" x14ac:dyDescent="0.25">
      <c r="B574" s="6"/>
      <c r="E574" s="7"/>
    </row>
    <row r="575" spans="2:5" x14ac:dyDescent="0.25">
      <c r="B575" s="6"/>
      <c r="E575" s="7"/>
    </row>
    <row r="576" spans="2:5" x14ac:dyDescent="0.25">
      <c r="B576" s="6"/>
      <c r="E576" s="7"/>
    </row>
    <row r="577" spans="2:5" x14ac:dyDescent="0.25">
      <c r="B577" s="6"/>
      <c r="E577" s="7"/>
    </row>
    <row r="578" spans="2:5" x14ac:dyDescent="0.25">
      <c r="B578" s="6"/>
      <c r="E578" s="7"/>
    </row>
    <row r="579" spans="2:5" x14ac:dyDescent="0.25">
      <c r="B579" s="6"/>
      <c r="E579" s="7"/>
    </row>
    <row r="580" spans="2:5" x14ac:dyDescent="0.25">
      <c r="B580" s="6"/>
      <c r="E580" s="7"/>
    </row>
    <row r="581" spans="2:5" x14ac:dyDescent="0.25">
      <c r="B581" s="6"/>
      <c r="E581" s="7"/>
    </row>
    <row r="582" spans="2:5" x14ac:dyDescent="0.25">
      <c r="B582" s="6"/>
      <c r="E582" s="7"/>
    </row>
    <row r="583" spans="2:5" x14ac:dyDescent="0.25">
      <c r="B583" s="6"/>
      <c r="E583" s="7"/>
    </row>
    <row r="584" spans="2:5" x14ac:dyDescent="0.25">
      <c r="B584" s="6"/>
      <c r="E584" s="7"/>
    </row>
    <row r="585" spans="2:5" x14ac:dyDescent="0.25">
      <c r="B585" s="6"/>
      <c r="E585" s="7"/>
    </row>
    <row r="586" spans="2:5" x14ac:dyDescent="0.25">
      <c r="B586" s="6"/>
      <c r="E586" s="7"/>
    </row>
    <row r="587" spans="2:5" x14ac:dyDescent="0.25">
      <c r="B587" s="6"/>
      <c r="E587" s="7"/>
    </row>
    <row r="588" spans="2:5" x14ac:dyDescent="0.25">
      <c r="B588" s="6"/>
      <c r="E588" s="7"/>
    </row>
    <row r="589" spans="2:5" x14ac:dyDescent="0.25">
      <c r="B589" s="6"/>
      <c r="E589" s="7"/>
    </row>
    <row r="590" spans="2:5" x14ac:dyDescent="0.25">
      <c r="B590" s="6"/>
      <c r="E590" s="7"/>
    </row>
    <row r="591" spans="2:5" x14ac:dyDescent="0.25">
      <c r="B591" s="6"/>
      <c r="E591" s="7"/>
    </row>
    <row r="592" spans="2:5" x14ac:dyDescent="0.25">
      <c r="B592" s="6"/>
      <c r="E592" s="7"/>
    </row>
    <row r="593" spans="2:5" x14ac:dyDescent="0.25">
      <c r="B593" s="6"/>
      <c r="E593" s="7"/>
    </row>
    <row r="594" spans="2:5" x14ac:dyDescent="0.25">
      <c r="B594" s="6"/>
      <c r="E594" s="7"/>
    </row>
    <row r="595" spans="2:5" x14ac:dyDescent="0.25">
      <c r="B595" s="6"/>
      <c r="E595" s="7"/>
    </row>
    <row r="596" spans="2:5" x14ac:dyDescent="0.25">
      <c r="B596" s="6"/>
      <c r="E596" s="7"/>
    </row>
    <row r="597" spans="2:5" x14ac:dyDescent="0.25">
      <c r="B597" s="6"/>
      <c r="E597" s="7"/>
    </row>
    <row r="598" spans="2:5" x14ac:dyDescent="0.25">
      <c r="B598" s="6"/>
      <c r="E598" s="7"/>
    </row>
    <row r="599" spans="2:5" x14ac:dyDescent="0.25">
      <c r="B599" s="6"/>
      <c r="E599" s="7"/>
    </row>
    <row r="600" spans="2:5" x14ac:dyDescent="0.25">
      <c r="B600" s="6"/>
      <c r="E600" s="7"/>
    </row>
    <row r="601" spans="2:5" x14ac:dyDescent="0.25">
      <c r="B601" s="6"/>
      <c r="E601" s="7"/>
    </row>
    <row r="602" spans="2:5" x14ac:dyDescent="0.25">
      <c r="B602" s="6"/>
      <c r="E602" s="7"/>
    </row>
    <row r="603" spans="2:5" x14ac:dyDescent="0.25">
      <c r="B603" s="6"/>
      <c r="E603" s="7"/>
    </row>
    <row r="604" spans="2:5" x14ac:dyDescent="0.25">
      <c r="B604" s="6"/>
      <c r="E604" s="7"/>
    </row>
    <row r="605" spans="2:5" x14ac:dyDescent="0.25">
      <c r="B605" s="6"/>
      <c r="E605" s="7"/>
    </row>
    <row r="606" spans="2:5" x14ac:dyDescent="0.25">
      <c r="B606" s="6"/>
      <c r="E606" s="7"/>
    </row>
    <row r="607" spans="2:5" x14ac:dyDescent="0.25">
      <c r="B607" s="6"/>
      <c r="E607" s="7"/>
    </row>
    <row r="608" spans="2:5" x14ac:dyDescent="0.25">
      <c r="B608" s="6"/>
      <c r="E608" s="7"/>
    </row>
    <row r="609" spans="2:5" x14ac:dyDescent="0.25">
      <c r="B609" s="6"/>
      <c r="E609" s="7"/>
    </row>
    <row r="610" spans="2:5" x14ac:dyDescent="0.25">
      <c r="B610" s="6"/>
      <c r="E610" s="7"/>
    </row>
    <row r="611" spans="2:5" x14ac:dyDescent="0.25">
      <c r="B611" s="6"/>
      <c r="E611" s="7"/>
    </row>
    <row r="612" spans="2:5" x14ac:dyDescent="0.25">
      <c r="B612" s="6"/>
      <c r="E612" s="7"/>
    </row>
    <row r="613" spans="2:5" x14ac:dyDescent="0.25">
      <c r="B613" s="6"/>
      <c r="E613" s="7"/>
    </row>
    <row r="614" spans="2:5" x14ac:dyDescent="0.25">
      <c r="B614" s="6"/>
      <c r="E614" s="7"/>
    </row>
    <row r="615" spans="2:5" x14ac:dyDescent="0.25">
      <c r="B615" s="6"/>
      <c r="E615" s="7"/>
    </row>
    <row r="616" spans="2:5" x14ac:dyDescent="0.25">
      <c r="B616" s="6"/>
      <c r="E616" s="7"/>
    </row>
    <row r="617" spans="2:5" x14ac:dyDescent="0.25">
      <c r="B617" s="6"/>
      <c r="E617" s="7"/>
    </row>
    <row r="618" spans="2:5" x14ac:dyDescent="0.25">
      <c r="B618" s="6"/>
      <c r="E618" s="7"/>
    </row>
    <row r="619" spans="2:5" x14ac:dyDescent="0.25">
      <c r="B619" s="6"/>
      <c r="E619" s="7"/>
    </row>
    <row r="620" spans="2:5" x14ac:dyDescent="0.25">
      <c r="B620" s="6"/>
      <c r="E620" s="7"/>
    </row>
    <row r="621" spans="2:5" x14ac:dyDescent="0.25">
      <c r="B621" s="6"/>
      <c r="E621" s="7"/>
    </row>
    <row r="622" spans="2:5" x14ac:dyDescent="0.25">
      <c r="B622" s="6"/>
      <c r="E622" s="7"/>
    </row>
    <row r="623" spans="2:5" x14ac:dyDescent="0.25">
      <c r="B623" s="6"/>
      <c r="E623" s="7"/>
    </row>
    <row r="624" spans="2:5" x14ac:dyDescent="0.25">
      <c r="B624" s="6"/>
      <c r="E624" s="7"/>
    </row>
    <row r="625" spans="2:5" x14ac:dyDescent="0.25">
      <c r="B625" s="6"/>
      <c r="E625" s="7"/>
    </row>
    <row r="626" spans="2:5" x14ac:dyDescent="0.25">
      <c r="B626" s="6"/>
      <c r="E626" s="7"/>
    </row>
    <row r="627" spans="2:5" x14ac:dyDescent="0.25">
      <c r="B627" s="6"/>
      <c r="E627" s="7"/>
    </row>
    <row r="628" spans="2:5" x14ac:dyDescent="0.25">
      <c r="B628" s="6"/>
      <c r="E628" s="7"/>
    </row>
    <row r="629" spans="2:5" x14ac:dyDescent="0.25">
      <c r="B629" s="6"/>
      <c r="E629" s="7"/>
    </row>
    <row r="630" spans="2:5" x14ac:dyDescent="0.25">
      <c r="B630" s="6"/>
      <c r="E630" s="7"/>
    </row>
    <row r="631" spans="2:5" x14ac:dyDescent="0.25">
      <c r="B631" s="6"/>
      <c r="E631" s="7"/>
    </row>
    <row r="632" spans="2:5" x14ac:dyDescent="0.25">
      <c r="B632" s="6"/>
      <c r="E632" s="7"/>
    </row>
    <row r="633" spans="2:5" x14ac:dyDescent="0.25">
      <c r="B633" s="6"/>
      <c r="E633" s="7"/>
    </row>
    <row r="634" spans="2:5" x14ac:dyDescent="0.25">
      <c r="B634" s="6"/>
      <c r="E634" s="7"/>
    </row>
    <row r="635" spans="2:5" x14ac:dyDescent="0.25">
      <c r="B635" s="6"/>
      <c r="E635" s="7"/>
    </row>
    <row r="636" spans="2:5" x14ac:dyDescent="0.25">
      <c r="B636" s="6"/>
      <c r="E636" s="7"/>
    </row>
    <row r="637" spans="2:5" x14ac:dyDescent="0.25">
      <c r="B637" s="6"/>
      <c r="E637" s="7"/>
    </row>
    <row r="638" spans="2:5" x14ac:dyDescent="0.25">
      <c r="B638" s="6"/>
      <c r="E638" s="7"/>
    </row>
    <row r="639" spans="2:5" x14ac:dyDescent="0.25">
      <c r="B639" s="6"/>
      <c r="E639" s="7"/>
    </row>
    <row r="640" spans="2:5" x14ac:dyDescent="0.25">
      <c r="B640" s="6"/>
      <c r="E640" s="7"/>
    </row>
    <row r="641" spans="2:5" x14ac:dyDescent="0.25">
      <c r="B641" s="6"/>
      <c r="E641" s="7"/>
    </row>
    <row r="642" spans="2:5" x14ac:dyDescent="0.25">
      <c r="B642" s="6"/>
      <c r="E642" s="7"/>
    </row>
    <row r="643" spans="2:5" x14ac:dyDescent="0.25">
      <c r="B643" s="6"/>
      <c r="E643" s="7"/>
    </row>
    <row r="644" spans="2:5" x14ac:dyDescent="0.25">
      <c r="B644" s="6"/>
      <c r="E644" s="7"/>
    </row>
    <row r="645" spans="2:5" x14ac:dyDescent="0.25">
      <c r="B645" s="6"/>
      <c r="E645" s="7"/>
    </row>
    <row r="646" spans="2:5" x14ac:dyDescent="0.25">
      <c r="B646" s="6"/>
      <c r="E646" s="7"/>
    </row>
    <row r="647" spans="2:5" x14ac:dyDescent="0.25">
      <c r="B647" s="6"/>
      <c r="E647" s="7"/>
    </row>
    <row r="648" spans="2:5" x14ac:dyDescent="0.25">
      <c r="B648" s="6"/>
      <c r="E648" s="7"/>
    </row>
    <row r="649" spans="2:5" x14ac:dyDescent="0.25">
      <c r="B649" s="6"/>
      <c r="E649" s="7"/>
    </row>
    <row r="650" spans="2:5" x14ac:dyDescent="0.25">
      <c r="B650" s="6"/>
      <c r="E650" s="7"/>
    </row>
    <row r="651" spans="2:5" x14ac:dyDescent="0.25">
      <c r="B651" s="6"/>
      <c r="E651" s="7"/>
    </row>
    <row r="652" spans="2:5" x14ac:dyDescent="0.25">
      <c r="B652" s="6"/>
      <c r="E652" s="7"/>
    </row>
    <row r="653" spans="2:5" x14ac:dyDescent="0.25">
      <c r="B653" s="6"/>
      <c r="E653" s="7"/>
    </row>
    <row r="654" spans="2:5" x14ac:dyDescent="0.25">
      <c r="B654" s="6"/>
      <c r="E654" s="7"/>
    </row>
    <row r="655" spans="2:5" x14ac:dyDescent="0.25">
      <c r="B655" s="6"/>
      <c r="E655" s="7"/>
    </row>
    <row r="656" spans="2:5" x14ac:dyDescent="0.25">
      <c r="B656" s="6"/>
      <c r="E656" s="7"/>
    </row>
    <row r="657" spans="2:5" x14ac:dyDescent="0.25">
      <c r="B657" s="6"/>
      <c r="E657" s="7"/>
    </row>
    <row r="658" spans="2:5" x14ac:dyDescent="0.25">
      <c r="B658" s="6"/>
      <c r="E658" s="7"/>
    </row>
    <row r="659" spans="2:5" x14ac:dyDescent="0.25">
      <c r="B659" s="6"/>
      <c r="E659" s="7"/>
    </row>
    <row r="660" spans="2:5" x14ac:dyDescent="0.25">
      <c r="B660" s="6"/>
      <c r="E660" s="7"/>
    </row>
    <row r="661" spans="2:5" x14ac:dyDescent="0.25">
      <c r="B661" s="6"/>
      <c r="E661" s="7"/>
    </row>
    <row r="662" spans="2:5" x14ac:dyDescent="0.25">
      <c r="B662" s="6"/>
      <c r="E662" s="7"/>
    </row>
    <row r="663" spans="2:5" x14ac:dyDescent="0.25">
      <c r="B663" s="6"/>
      <c r="E663" s="7"/>
    </row>
    <row r="664" spans="2:5" x14ac:dyDescent="0.25">
      <c r="B664" s="6"/>
      <c r="E664" s="7"/>
    </row>
    <row r="665" spans="2:5" x14ac:dyDescent="0.25">
      <c r="B665" s="6"/>
      <c r="E665" s="7"/>
    </row>
    <row r="666" spans="2:5" x14ac:dyDescent="0.25">
      <c r="B666" s="6"/>
      <c r="E666" s="7"/>
    </row>
    <row r="667" spans="2:5" x14ac:dyDescent="0.25">
      <c r="B667" s="6"/>
      <c r="E667" s="7"/>
    </row>
    <row r="668" spans="2:5" x14ac:dyDescent="0.25">
      <c r="B668" s="6"/>
      <c r="E668" s="7"/>
    </row>
    <row r="669" spans="2:5" x14ac:dyDescent="0.25">
      <c r="B669" s="6"/>
      <c r="E669" s="7"/>
    </row>
    <row r="670" spans="2:5" x14ac:dyDescent="0.25">
      <c r="B670" s="6"/>
      <c r="E670" s="7"/>
    </row>
    <row r="671" spans="2:5" x14ac:dyDescent="0.25">
      <c r="B671" s="6"/>
      <c r="E671" s="7"/>
    </row>
    <row r="672" spans="2:5" x14ac:dyDescent="0.25">
      <c r="B672" s="6"/>
      <c r="E672" s="7"/>
    </row>
    <row r="673" spans="2:5" x14ac:dyDescent="0.25">
      <c r="B673" s="6"/>
      <c r="E673" s="7"/>
    </row>
    <row r="674" spans="2:5" x14ac:dyDescent="0.25">
      <c r="B674" s="6"/>
      <c r="E674" s="7"/>
    </row>
    <row r="675" spans="2:5" x14ac:dyDescent="0.25">
      <c r="B675" s="6"/>
      <c r="E675" s="7"/>
    </row>
    <row r="676" spans="2:5" x14ac:dyDescent="0.25">
      <c r="B676" s="6"/>
      <c r="E676" s="7"/>
    </row>
    <row r="677" spans="2:5" x14ac:dyDescent="0.25">
      <c r="B677" s="6"/>
      <c r="E677" s="7"/>
    </row>
    <row r="678" spans="2:5" x14ac:dyDescent="0.25">
      <c r="B678" s="6"/>
      <c r="E678" s="7"/>
    </row>
    <row r="679" spans="2:5" x14ac:dyDescent="0.25">
      <c r="B679" s="6"/>
      <c r="E679" s="7"/>
    </row>
    <row r="680" spans="2:5" x14ac:dyDescent="0.25">
      <c r="B680" s="6"/>
      <c r="E680" s="7"/>
    </row>
    <row r="681" spans="2:5" x14ac:dyDescent="0.25">
      <c r="B681" s="6"/>
      <c r="E681" s="7"/>
    </row>
    <row r="682" spans="2:5" x14ac:dyDescent="0.25">
      <c r="B682" s="6"/>
      <c r="E682" s="7"/>
    </row>
    <row r="683" spans="2:5" x14ac:dyDescent="0.25">
      <c r="B683" s="6"/>
      <c r="E683" s="7"/>
    </row>
    <row r="684" spans="2:5" x14ac:dyDescent="0.25">
      <c r="B684" s="6"/>
      <c r="E684" s="7"/>
    </row>
    <row r="685" spans="2:5" x14ac:dyDescent="0.25">
      <c r="B685" s="6"/>
      <c r="E685" s="7"/>
    </row>
    <row r="686" spans="2:5" x14ac:dyDescent="0.25">
      <c r="B686" s="6"/>
      <c r="E686" s="7"/>
    </row>
    <row r="687" spans="2:5" x14ac:dyDescent="0.25">
      <c r="B687" s="6"/>
      <c r="E687" s="7"/>
    </row>
    <row r="688" spans="2:5" x14ac:dyDescent="0.25">
      <c r="B688" s="6"/>
      <c r="E688" s="7"/>
    </row>
    <row r="689" spans="2:5" x14ac:dyDescent="0.25">
      <c r="B689" s="6"/>
      <c r="E689" s="7"/>
    </row>
    <row r="690" spans="2:5" x14ac:dyDescent="0.25">
      <c r="B690" s="6"/>
      <c r="E690" s="7"/>
    </row>
    <row r="691" spans="2:5" x14ac:dyDescent="0.25">
      <c r="B691" s="6"/>
      <c r="E691" s="7"/>
    </row>
    <row r="692" spans="2:5" x14ac:dyDescent="0.25">
      <c r="B692" s="6"/>
      <c r="E692" s="7"/>
    </row>
    <row r="693" spans="2:5" x14ac:dyDescent="0.25">
      <c r="B693" s="6"/>
      <c r="E693" s="7"/>
    </row>
    <row r="694" spans="2:5" x14ac:dyDescent="0.25">
      <c r="B694" s="6"/>
      <c r="E694" s="7"/>
    </row>
    <row r="695" spans="2:5" x14ac:dyDescent="0.25">
      <c r="B695" s="6"/>
      <c r="E695" s="7"/>
    </row>
    <row r="696" spans="2:5" x14ac:dyDescent="0.25">
      <c r="B696" s="6"/>
      <c r="E696" s="7"/>
    </row>
    <row r="697" spans="2:5" x14ac:dyDescent="0.25">
      <c r="B697" s="6"/>
      <c r="E697" s="7"/>
    </row>
    <row r="698" spans="2:5" x14ac:dyDescent="0.25">
      <c r="B698" s="6"/>
      <c r="E698" s="7"/>
    </row>
    <row r="699" spans="2:5" x14ac:dyDescent="0.25">
      <c r="B699" s="6"/>
      <c r="E699" s="7"/>
    </row>
    <row r="700" spans="2:5" x14ac:dyDescent="0.25">
      <c r="B700" s="6"/>
      <c r="E700" s="7"/>
    </row>
    <row r="701" spans="2:5" x14ac:dyDescent="0.25">
      <c r="B701" s="6"/>
      <c r="E701" s="7"/>
    </row>
    <row r="702" spans="2:5" x14ac:dyDescent="0.25">
      <c r="B702" s="6"/>
      <c r="E702" s="7"/>
    </row>
    <row r="703" spans="2:5" x14ac:dyDescent="0.25">
      <c r="B703" s="6"/>
      <c r="E703" s="7"/>
    </row>
    <row r="704" spans="2:5" x14ac:dyDescent="0.25">
      <c r="B704" s="6"/>
      <c r="E704" s="7"/>
    </row>
    <row r="705" spans="2:5" x14ac:dyDescent="0.25">
      <c r="B705" s="6"/>
      <c r="E705" s="7"/>
    </row>
    <row r="706" spans="2:5" x14ac:dyDescent="0.25">
      <c r="B706" s="6"/>
      <c r="E706" s="7"/>
    </row>
    <row r="707" spans="2:5" x14ac:dyDescent="0.25">
      <c r="B707" s="6"/>
      <c r="E707" s="7"/>
    </row>
    <row r="708" spans="2:5" x14ac:dyDescent="0.25">
      <c r="B708" s="6"/>
      <c r="E708" s="7"/>
    </row>
    <row r="709" spans="2:5" x14ac:dyDescent="0.25">
      <c r="B709" s="6"/>
      <c r="E709" s="7"/>
    </row>
    <row r="710" spans="2:5" x14ac:dyDescent="0.25">
      <c r="B710" s="6"/>
      <c r="E710" s="7"/>
    </row>
    <row r="711" spans="2:5" x14ac:dyDescent="0.25">
      <c r="B711" s="6"/>
      <c r="E711" s="7"/>
    </row>
    <row r="712" spans="2:5" x14ac:dyDescent="0.25">
      <c r="B712" s="6"/>
      <c r="E712" s="7"/>
    </row>
    <row r="713" spans="2:5" x14ac:dyDescent="0.25">
      <c r="B713" s="6"/>
      <c r="E713" s="7"/>
    </row>
    <row r="714" spans="2:5" x14ac:dyDescent="0.25">
      <c r="B714" s="6"/>
      <c r="E714" s="7"/>
    </row>
    <row r="715" spans="2:5" x14ac:dyDescent="0.25">
      <c r="B715" s="6"/>
      <c r="E715" s="7"/>
    </row>
    <row r="716" spans="2:5" x14ac:dyDescent="0.25">
      <c r="B716" s="6"/>
      <c r="E716" s="7"/>
    </row>
    <row r="717" spans="2:5" x14ac:dyDescent="0.25">
      <c r="B717" s="6"/>
      <c r="E717" s="7"/>
    </row>
    <row r="718" spans="2:5" x14ac:dyDescent="0.25">
      <c r="B718" s="6"/>
      <c r="E718" s="7"/>
    </row>
    <row r="719" spans="2:5" x14ac:dyDescent="0.25">
      <c r="B719" s="6"/>
      <c r="E719" s="7"/>
    </row>
    <row r="720" spans="2:5" x14ac:dyDescent="0.25">
      <c r="B720" s="6"/>
      <c r="E720" s="7"/>
    </row>
    <row r="721" spans="2:5" x14ac:dyDescent="0.25">
      <c r="B721" s="6"/>
      <c r="E721" s="7"/>
    </row>
    <row r="722" spans="2:5" x14ac:dyDescent="0.25">
      <c r="B722" s="6"/>
      <c r="E722" s="7"/>
    </row>
    <row r="723" spans="2:5" x14ac:dyDescent="0.25">
      <c r="B723" s="6"/>
      <c r="E723" s="7"/>
    </row>
    <row r="724" spans="2:5" x14ac:dyDescent="0.25">
      <c r="B724" s="6"/>
      <c r="E724" s="7"/>
    </row>
    <row r="725" spans="2:5" x14ac:dyDescent="0.25">
      <c r="B725" s="6"/>
      <c r="E725" s="7"/>
    </row>
    <row r="726" spans="2:5" x14ac:dyDescent="0.25">
      <c r="B726" s="6"/>
      <c r="E726" s="7"/>
    </row>
    <row r="727" spans="2:5" x14ac:dyDescent="0.25">
      <c r="B727" s="6"/>
      <c r="E727" s="7"/>
    </row>
    <row r="728" spans="2:5" x14ac:dyDescent="0.25">
      <c r="B728" s="6"/>
      <c r="E728" s="7"/>
    </row>
    <row r="729" spans="2:5" x14ac:dyDescent="0.25">
      <c r="B729" s="6"/>
      <c r="E729" s="7"/>
    </row>
    <row r="730" spans="2:5" x14ac:dyDescent="0.25">
      <c r="B730" s="6"/>
      <c r="E730" s="7"/>
    </row>
    <row r="731" spans="2:5" x14ac:dyDescent="0.25">
      <c r="B731" s="6"/>
      <c r="E731" s="7"/>
    </row>
    <row r="732" spans="2:5" x14ac:dyDescent="0.25">
      <c r="B732" s="6"/>
      <c r="E732" s="7"/>
    </row>
    <row r="733" spans="2:5" x14ac:dyDescent="0.25">
      <c r="B733" s="6"/>
      <c r="E733" s="7"/>
    </row>
    <row r="734" spans="2:5" x14ac:dyDescent="0.25">
      <c r="B734" s="6"/>
      <c r="E734" s="7"/>
    </row>
    <row r="735" spans="2:5" x14ac:dyDescent="0.25">
      <c r="B735" s="6"/>
      <c r="E735" s="7"/>
    </row>
    <row r="736" spans="2:5" x14ac:dyDescent="0.25">
      <c r="B736" s="6"/>
      <c r="E736" s="7"/>
    </row>
    <row r="737" spans="2:5" x14ac:dyDescent="0.25">
      <c r="B737" s="6"/>
      <c r="E737" s="7"/>
    </row>
    <row r="738" spans="2:5" x14ac:dyDescent="0.25">
      <c r="B738" s="6"/>
      <c r="E738" s="7"/>
    </row>
    <row r="739" spans="2:5" x14ac:dyDescent="0.25">
      <c r="B739" s="6"/>
      <c r="E739" s="7"/>
    </row>
    <row r="740" spans="2:5" x14ac:dyDescent="0.25">
      <c r="B740" s="6"/>
      <c r="E740" s="7"/>
    </row>
    <row r="741" spans="2:5" x14ac:dyDescent="0.25">
      <c r="B741" s="6"/>
      <c r="E741" s="7"/>
    </row>
    <row r="742" spans="2:5" x14ac:dyDescent="0.25">
      <c r="B742" s="6"/>
      <c r="E742" s="7"/>
    </row>
    <row r="743" spans="2:5" x14ac:dyDescent="0.25">
      <c r="B743" s="6"/>
      <c r="E743" s="7"/>
    </row>
    <row r="744" spans="2:5" x14ac:dyDescent="0.25">
      <c r="B744" s="6"/>
      <c r="E744" s="7"/>
    </row>
    <row r="745" spans="2:5" x14ac:dyDescent="0.25">
      <c r="B745" s="6"/>
      <c r="E745" s="7"/>
    </row>
    <row r="746" spans="2:5" x14ac:dyDescent="0.25">
      <c r="B746" s="6"/>
      <c r="E746" s="7"/>
    </row>
    <row r="747" spans="2:5" x14ac:dyDescent="0.25">
      <c r="B747" s="6"/>
      <c r="E747" s="7"/>
    </row>
    <row r="748" spans="2:5" x14ac:dyDescent="0.25">
      <c r="B748" s="6"/>
      <c r="E748" s="7"/>
    </row>
    <row r="749" spans="2:5" x14ac:dyDescent="0.25">
      <c r="B749" s="6"/>
      <c r="E749" s="7"/>
    </row>
    <row r="750" spans="2:5" x14ac:dyDescent="0.25">
      <c r="B750" s="6"/>
      <c r="E750" s="7"/>
    </row>
    <row r="751" spans="2:5" x14ac:dyDescent="0.25">
      <c r="B751" s="6"/>
      <c r="E751" s="7"/>
    </row>
    <row r="752" spans="2:5" x14ac:dyDescent="0.25">
      <c r="B752" s="6"/>
      <c r="E752" s="7"/>
    </row>
    <row r="753" spans="2:5" x14ac:dyDescent="0.25">
      <c r="B753" s="6"/>
      <c r="E753" s="7"/>
    </row>
    <row r="754" spans="2:5" x14ac:dyDescent="0.25">
      <c r="B754" s="6"/>
      <c r="E754" s="7"/>
    </row>
    <row r="755" spans="2:5" x14ac:dyDescent="0.25">
      <c r="B755" s="6"/>
      <c r="E755" s="7"/>
    </row>
    <row r="756" spans="2:5" x14ac:dyDescent="0.25">
      <c r="B756" s="6"/>
      <c r="E756" s="7"/>
    </row>
    <row r="757" spans="2:5" x14ac:dyDescent="0.25">
      <c r="B757" s="6"/>
      <c r="E757" s="7"/>
    </row>
    <row r="758" spans="2:5" x14ac:dyDescent="0.25">
      <c r="B758" s="6"/>
      <c r="E758" s="7"/>
    </row>
    <row r="759" spans="2:5" x14ac:dyDescent="0.25">
      <c r="B759" s="6"/>
      <c r="E759" s="7"/>
    </row>
    <row r="760" spans="2:5" x14ac:dyDescent="0.25">
      <c r="B760" s="6"/>
      <c r="E760" s="7"/>
    </row>
    <row r="761" spans="2:5" x14ac:dyDescent="0.25">
      <c r="B761" s="6"/>
      <c r="E761" s="7"/>
    </row>
    <row r="762" spans="2:5" x14ac:dyDescent="0.25">
      <c r="B762" s="6"/>
      <c r="E762" s="7"/>
    </row>
    <row r="763" spans="2:5" x14ac:dyDescent="0.25">
      <c r="B763" s="6"/>
      <c r="E763" s="7"/>
    </row>
    <row r="764" spans="2:5" x14ac:dyDescent="0.25">
      <c r="B764" s="6"/>
      <c r="E764" s="7"/>
    </row>
    <row r="765" spans="2:5" x14ac:dyDescent="0.25">
      <c r="B765" s="6"/>
      <c r="E765" s="7"/>
    </row>
    <row r="766" spans="2:5" x14ac:dyDescent="0.25">
      <c r="B766" s="6"/>
      <c r="E766" s="7"/>
    </row>
    <row r="767" spans="2:5" x14ac:dyDescent="0.25">
      <c r="B767" s="6"/>
      <c r="E767" s="7"/>
    </row>
    <row r="768" spans="2:5" x14ac:dyDescent="0.25">
      <c r="B768" s="6"/>
      <c r="E768" s="7"/>
    </row>
    <row r="769" spans="2:5" x14ac:dyDescent="0.25">
      <c r="B769" s="6"/>
      <c r="E769" s="7"/>
    </row>
    <row r="770" spans="2:5" x14ac:dyDescent="0.25">
      <c r="B770" s="6"/>
      <c r="E770" s="7"/>
    </row>
    <row r="771" spans="2:5" x14ac:dyDescent="0.25">
      <c r="B771" s="6"/>
      <c r="E771" s="7"/>
    </row>
    <row r="772" spans="2:5" x14ac:dyDescent="0.25">
      <c r="B772" s="6"/>
      <c r="E772" s="7"/>
    </row>
    <row r="773" spans="2:5" x14ac:dyDescent="0.25">
      <c r="B773" s="6"/>
      <c r="E773" s="7"/>
    </row>
    <row r="774" spans="2:5" x14ac:dyDescent="0.25">
      <c r="B774" s="6"/>
      <c r="E774" s="7"/>
    </row>
    <row r="775" spans="2:5" x14ac:dyDescent="0.25">
      <c r="B775" s="6"/>
      <c r="E775" s="7"/>
    </row>
    <row r="776" spans="2:5" x14ac:dyDescent="0.25">
      <c r="B776" s="6"/>
      <c r="E776" s="7"/>
    </row>
    <row r="777" spans="2:5" x14ac:dyDescent="0.25">
      <c r="B777" s="6"/>
      <c r="E777" s="7"/>
    </row>
    <row r="778" spans="2:5" x14ac:dyDescent="0.25">
      <c r="B778" s="6"/>
      <c r="E778" s="7"/>
    </row>
    <row r="779" spans="2:5" x14ac:dyDescent="0.25">
      <c r="B779" s="6"/>
      <c r="E779" s="7"/>
    </row>
    <row r="780" spans="2:5" x14ac:dyDescent="0.25">
      <c r="B780" s="6"/>
      <c r="E780" s="7"/>
    </row>
    <row r="781" spans="2:5" x14ac:dyDescent="0.25">
      <c r="B781" s="6"/>
      <c r="E781" s="7"/>
    </row>
    <row r="782" spans="2:5" x14ac:dyDescent="0.25">
      <c r="B782" s="6"/>
      <c r="E782" s="7"/>
    </row>
    <row r="783" spans="2:5" x14ac:dyDescent="0.25">
      <c r="B783" s="6"/>
      <c r="E783" s="7"/>
    </row>
    <row r="784" spans="2:5" x14ac:dyDescent="0.25">
      <c r="B784" s="6"/>
      <c r="E784" s="7"/>
    </row>
    <row r="785" spans="2:5" x14ac:dyDescent="0.25">
      <c r="B785" s="6"/>
      <c r="E785" s="7"/>
    </row>
    <row r="786" spans="2:5" x14ac:dyDescent="0.25">
      <c r="B786" s="6"/>
      <c r="E786" s="7"/>
    </row>
    <row r="787" spans="2:5" x14ac:dyDescent="0.25">
      <c r="B787" s="6"/>
      <c r="E787" s="7"/>
    </row>
    <row r="788" spans="2:5" x14ac:dyDescent="0.25">
      <c r="B788" s="6"/>
      <c r="E788" s="7"/>
    </row>
    <row r="789" spans="2:5" x14ac:dyDescent="0.25">
      <c r="B789" s="6"/>
      <c r="E789" s="7"/>
    </row>
    <row r="790" spans="2:5" x14ac:dyDescent="0.25">
      <c r="B790" s="6"/>
      <c r="E790" s="7"/>
    </row>
    <row r="791" spans="2:5" x14ac:dyDescent="0.25">
      <c r="B791" s="6"/>
      <c r="E791" s="7"/>
    </row>
    <row r="792" spans="2:5" x14ac:dyDescent="0.25">
      <c r="B792" s="6"/>
      <c r="E792" s="7"/>
    </row>
    <row r="793" spans="2:5" x14ac:dyDescent="0.25">
      <c r="B793" s="6"/>
      <c r="E793" s="7"/>
    </row>
    <row r="794" spans="2:5" x14ac:dyDescent="0.25">
      <c r="B794" s="6"/>
      <c r="E794" s="7"/>
    </row>
    <row r="795" spans="2:5" x14ac:dyDescent="0.25">
      <c r="B795" s="6"/>
      <c r="E795" s="7"/>
    </row>
    <row r="796" spans="2:5" x14ac:dyDescent="0.25">
      <c r="B796" s="6"/>
      <c r="E796" s="7"/>
    </row>
    <row r="797" spans="2:5" x14ac:dyDescent="0.25">
      <c r="B797" s="6"/>
      <c r="E797" s="7"/>
    </row>
    <row r="798" spans="2:5" x14ac:dyDescent="0.25">
      <c r="B798" s="6"/>
      <c r="E798" s="7"/>
    </row>
    <row r="799" spans="2:5" x14ac:dyDescent="0.25">
      <c r="B799" s="6"/>
      <c r="E799" s="7"/>
    </row>
    <row r="800" spans="2:5" x14ac:dyDescent="0.25">
      <c r="B800" s="6"/>
      <c r="E800" s="7"/>
    </row>
    <row r="801" spans="2:5" x14ac:dyDescent="0.25">
      <c r="B801" s="6"/>
      <c r="E801" s="7"/>
    </row>
    <row r="802" spans="2:5" x14ac:dyDescent="0.25">
      <c r="B802" s="6"/>
      <c r="E802" s="7"/>
    </row>
    <row r="803" spans="2:5" x14ac:dyDescent="0.25">
      <c r="B803" s="6"/>
      <c r="E803" s="7"/>
    </row>
    <row r="804" spans="2:5" x14ac:dyDescent="0.25">
      <c r="B804" s="6"/>
      <c r="E804" s="7"/>
    </row>
    <row r="805" spans="2:5" x14ac:dyDescent="0.25">
      <c r="B805" s="6"/>
      <c r="E805" s="7"/>
    </row>
    <row r="806" spans="2:5" x14ac:dyDescent="0.25">
      <c r="B806" s="6"/>
      <c r="E806" s="7"/>
    </row>
    <row r="807" spans="2:5" x14ac:dyDescent="0.25">
      <c r="B807" s="6"/>
      <c r="E807" s="7"/>
    </row>
    <row r="808" spans="2:5" x14ac:dyDescent="0.25">
      <c r="B808" s="6"/>
      <c r="E808" s="7"/>
    </row>
    <row r="809" spans="2:5" x14ac:dyDescent="0.25">
      <c r="B809" s="6"/>
      <c r="E809" s="7"/>
    </row>
    <row r="810" spans="2:5" x14ac:dyDescent="0.25">
      <c r="B810" s="6"/>
      <c r="E810" s="7"/>
    </row>
    <row r="811" spans="2:5" x14ac:dyDescent="0.25">
      <c r="B811" s="6"/>
      <c r="E811" s="7"/>
    </row>
    <row r="812" spans="2:5" x14ac:dyDescent="0.25">
      <c r="B812" s="6"/>
      <c r="E812" s="7"/>
    </row>
    <row r="813" spans="2:5" x14ac:dyDescent="0.25">
      <c r="B813" s="6"/>
      <c r="E813" s="7"/>
    </row>
    <row r="814" spans="2:5" x14ac:dyDescent="0.25">
      <c r="B814" s="6"/>
      <c r="E814" s="7"/>
    </row>
    <row r="815" spans="2:5" x14ac:dyDescent="0.25">
      <c r="B815" s="6"/>
      <c r="E815" s="7"/>
    </row>
    <row r="816" spans="2:5" x14ac:dyDescent="0.25">
      <c r="B816" s="6"/>
      <c r="E816" s="7"/>
    </row>
    <row r="817" spans="2:5" x14ac:dyDescent="0.25">
      <c r="B817" s="6"/>
      <c r="E817" s="7"/>
    </row>
    <row r="818" spans="2:5" x14ac:dyDescent="0.25">
      <c r="B818" s="6"/>
      <c r="E818" s="7"/>
    </row>
    <row r="819" spans="2:5" x14ac:dyDescent="0.25">
      <c r="B819" s="6"/>
      <c r="E819" s="7"/>
    </row>
    <row r="820" spans="2:5" x14ac:dyDescent="0.25">
      <c r="B820" s="6"/>
      <c r="E820" s="7"/>
    </row>
    <row r="821" spans="2:5" x14ac:dyDescent="0.25">
      <c r="B821" s="6"/>
      <c r="E821" s="7"/>
    </row>
    <row r="822" spans="2:5" x14ac:dyDescent="0.25">
      <c r="B822" s="6"/>
      <c r="E822" s="7"/>
    </row>
    <row r="823" spans="2:5" x14ac:dyDescent="0.25">
      <c r="B823" s="6"/>
      <c r="E823" s="7"/>
    </row>
    <row r="824" spans="2:5" x14ac:dyDescent="0.25">
      <c r="B824" s="6"/>
      <c r="E824" s="7"/>
    </row>
    <row r="825" spans="2:5" x14ac:dyDescent="0.25">
      <c r="B825" s="6"/>
      <c r="E825" s="7"/>
    </row>
    <row r="826" spans="2:5" x14ac:dyDescent="0.25">
      <c r="B826" s="6"/>
      <c r="E826" s="7"/>
    </row>
    <row r="827" spans="2:5" x14ac:dyDescent="0.25">
      <c r="B827" s="6"/>
      <c r="E827" s="7"/>
    </row>
    <row r="828" spans="2:5" x14ac:dyDescent="0.25">
      <c r="B828" s="6"/>
      <c r="E828" s="7"/>
    </row>
    <row r="829" spans="2:5" x14ac:dyDescent="0.25">
      <c r="B829" s="6"/>
      <c r="E829" s="7"/>
    </row>
    <row r="830" spans="2:5" x14ac:dyDescent="0.25">
      <c r="B830" s="6"/>
      <c r="E830" s="7"/>
    </row>
    <row r="831" spans="2:5" x14ac:dyDescent="0.25">
      <c r="B831" s="6"/>
      <c r="E831" s="7"/>
    </row>
    <row r="832" spans="2:5" x14ac:dyDescent="0.25">
      <c r="B832" s="6"/>
      <c r="E832" s="7"/>
    </row>
    <row r="833" spans="2:5" x14ac:dyDescent="0.25">
      <c r="B833" s="6"/>
      <c r="E833" s="7"/>
    </row>
    <row r="834" spans="2:5" x14ac:dyDescent="0.25">
      <c r="B834" s="6"/>
      <c r="E834" s="7"/>
    </row>
    <row r="835" spans="2:5" x14ac:dyDescent="0.25">
      <c r="B835" s="6"/>
      <c r="E835" s="7"/>
    </row>
    <row r="836" spans="2:5" x14ac:dyDescent="0.25">
      <c r="B836" s="6"/>
      <c r="E836" s="7"/>
    </row>
    <row r="837" spans="2:5" x14ac:dyDescent="0.25">
      <c r="B837" s="6"/>
      <c r="E837" s="7"/>
    </row>
    <row r="838" spans="2:5" x14ac:dyDescent="0.25">
      <c r="B838" s="6"/>
      <c r="E838" s="7"/>
    </row>
    <row r="839" spans="2:5" x14ac:dyDescent="0.25">
      <c r="B839" s="6"/>
      <c r="E839" s="7"/>
    </row>
    <row r="840" spans="2:5" x14ac:dyDescent="0.25">
      <c r="B840" s="6"/>
      <c r="E840" s="7"/>
    </row>
    <row r="841" spans="2:5" x14ac:dyDescent="0.25">
      <c r="B841" s="6"/>
      <c r="E841" s="7"/>
    </row>
    <row r="842" spans="2:5" x14ac:dyDescent="0.25">
      <c r="B842" s="6"/>
      <c r="E842" s="7"/>
    </row>
    <row r="843" spans="2:5" x14ac:dyDescent="0.25">
      <c r="B843" s="6"/>
      <c r="E843" s="7"/>
    </row>
    <row r="844" spans="2:5" x14ac:dyDescent="0.25">
      <c r="B844" s="6"/>
      <c r="E844" s="7"/>
    </row>
    <row r="845" spans="2:5" x14ac:dyDescent="0.25">
      <c r="B845" s="6"/>
      <c r="E845" s="7"/>
    </row>
    <row r="846" spans="2:5" x14ac:dyDescent="0.25">
      <c r="B846" s="6"/>
      <c r="E846" s="7"/>
    </row>
    <row r="847" spans="2:5" x14ac:dyDescent="0.25">
      <c r="B847" s="6"/>
      <c r="E847" s="7"/>
    </row>
    <row r="848" spans="2:5" x14ac:dyDescent="0.25">
      <c r="B848" s="6"/>
      <c r="E848" s="7"/>
    </row>
    <row r="849" spans="2:5" x14ac:dyDescent="0.25">
      <c r="B849" s="6"/>
      <c r="E849" s="7"/>
    </row>
    <row r="850" spans="2:5" x14ac:dyDescent="0.25">
      <c r="B850" s="6"/>
      <c r="E850" s="7"/>
    </row>
    <row r="851" spans="2:5" x14ac:dyDescent="0.25">
      <c r="B851" s="6"/>
      <c r="E851" s="7"/>
    </row>
    <row r="852" spans="2:5" x14ac:dyDescent="0.25">
      <c r="B852" s="6"/>
      <c r="E852" s="7"/>
    </row>
    <row r="853" spans="2:5" x14ac:dyDescent="0.25">
      <c r="B853" s="6"/>
      <c r="E853" s="7"/>
    </row>
    <row r="854" spans="2:5" x14ac:dyDescent="0.25">
      <c r="B854" s="6"/>
      <c r="E854" s="7"/>
    </row>
    <row r="855" spans="2:5" x14ac:dyDescent="0.25">
      <c r="B855" s="6"/>
      <c r="E855" s="7"/>
    </row>
    <row r="856" spans="2:5" x14ac:dyDescent="0.25">
      <c r="B856" s="6"/>
      <c r="E856" s="7"/>
    </row>
    <row r="857" spans="2:5" x14ac:dyDescent="0.25">
      <c r="B857" s="6"/>
      <c r="E857" s="7"/>
    </row>
    <row r="858" spans="2:5" x14ac:dyDescent="0.25">
      <c r="B858" s="6"/>
      <c r="E858" s="7"/>
    </row>
    <row r="859" spans="2:5" x14ac:dyDescent="0.25">
      <c r="B859" s="6"/>
      <c r="E859" s="7"/>
    </row>
    <row r="860" spans="2:5" x14ac:dyDescent="0.25">
      <c r="B860" s="6"/>
      <c r="E860" s="7"/>
    </row>
    <row r="861" spans="2:5" x14ac:dyDescent="0.25">
      <c r="B861" s="6"/>
      <c r="E861" s="7"/>
    </row>
    <row r="862" spans="2:5" x14ac:dyDescent="0.25">
      <c r="B862" s="6"/>
      <c r="E862" s="7"/>
    </row>
    <row r="863" spans="2:5" x14ac:dyDescent="0.25">
      <c r="B863" s="6"/>
      <c r="E863" s="7"/>
    </row>
    <row r="864" spans="2:5" x14ac:dyDescent="0.25">
      <c r="B864" s="6"/>
      <c r="E864" s="7"/>
    </row>
    <row r="865" spans="2:5" x14ac:dyDescent="0.25">
      <c r="B865" s="6"/>
      <c r="E865" s="7"/>
    </row>
    <row r="866" spans="2:5" x14ac:dyDescent="0.25">
      <c r="B866" s="6"/>
      <c r="E866" s="7"/>
    </row>
    <row r="867" spans="2:5" x14ac:dyDescent="0.25">
      <c r="B867" s="6"/>
      <c r="E867" s="7"/>
    </row>
    <row r="868" spans="2:5" x14ac:dyDescent="0.25">
      <c r="B868" s="6"/>
      <c r="E868" s="7"/>
    </row>
    <row r="869" spans="2:5" x14ac:dyDescent="0.25">
      <c r="B869" s="6"/>
      <c r="E869" s="7"/>
    </row>
    <row r="870" spans="2:5" x14ac:dyDescent="0.25">
      <c r="B870" s="6"/>
      <c r="E870" s="7"/>
    </row>
    <row r="871" spans="2:5" x14ac:dyDescent="0.25">
      <c r="B871" s="6"/>
      <c r="E871" s="7"/>
    </row>
    <row r="872" spans="2:5" x14ac:dyDescent="0.25">
      <c r="B872" s="6"/>
      <c r="E872" s="7"/>
    </row>
    <row r="873" spans="2:5" x14ac:dyDescent="0.25">
      <c r="B873" s="6"/>
      <c r="E873" s="7"/>
    </row>
    <row r="874" spans="2:5" x14ac:dyDescent="0.25">
      <c r="B874" s="6"/>
      <c r="E874" s="7"/>
    </row>
    <row r="875" spans="2:5" x14ac:dyDescent="0.25">
      <c r="B875" s="6"/>
      <c r="E875" s="7"/>
    </row>
    <row r="876" spans="2:5" x14ac:dyDescent="0.25">
      <c r="B876" s="6"/>
      <c r="E876" s="7"/>
    </row>
    <row r="877" spans="2:5" x14ac:dyDescent="0.25">
      <c r="B877" s="6"/>
      <c r="E877" s="7"/>
    </row>
    <row r="878" spans="2:5" x14ac:dyDescent="0.25">
      <c r="B878" s="6"/>
      <c r="E878" s="7"/>
    </row>
    <row r="879" spans="2:5" x14ac:dyDescent="0.25">
      <c r="B879" s="6"/>
      <c r="E879" s="7"/>
    </row>
    <row r="880" spans="2:5" x14ac:dyDescent="0.25">
      <c r="B880" s="6"/>
      <c r="E880" s="7"/>
    </row>
    <row r="881" spans="2:5" x14ac:dyDescent="0.25">
      <c r="B881" s="6"/>
      <c r="E881" s="7"/>
    </row>
    <row r="882" spans="2:5" x14ac:dyDescent="0.25">
      <c r="B882" s="6"/>
      <c r="E882" s="7"/>
    </row>
    <row r="883" spans="2:5" x14ac:dyDescent="0.25">
      <c r="B883" s="6"/>
      <c r="E883" s="7"/>
    </row>
    <row r="884" spans="2:5" x14ac:dyDescent="0.25">
      <c r="B884" s="6"/>
      <c r="E884" s="7"/>
    </row>
    <row r="885" spans="2:5" x14ac:dyDescent="0.25">
      <c r="B885" s="6"/>
      <c r="E885" s="7"/>
    </row>
    <row r="886" spans="2:5" x14ac:dyDescent="0.25">
      <c r="B886" s="6"/>
      <c r="E886" s="7"/>
    </row>
    <row r="887" spans="2:5" x14ac:dyDescent="0.25">
      <c r="B887" s="6"/>
      <c r="E887" s="7"/>
    </row>
    <row r="888" spans="2:5" x14ac:dyDescent="0.25">
      <c r="B888" s="6"/>
      <c r="E888" s="7"/>
    </row>
    <row r="889" spans="2:5" x14ac:dyDescent="0.25">
      <c r="B889" s="6"/>
      <c r="E889" s="7"/>
    </row>
    <row r="890" spans="2:5" x14ac:dyDescent="0.25">
      <c r="B890" s="6"/>
      <c r="E890" s="7"/>
    </row>
    <row r="891" spans="2:5" x14ac:dyDescent="0.25">
      <c r="B891" s="6"/>
      <c r="E891" s="7"/>
    </row>
    <row r="892" spans="2:5" x14ac:dyDescent="0.25">
      <c r="B892" s="6"/>
      <c r="E892" s="7"/>
    </row>
    <row r="893" spans="2:5" x14ac:dyDescent="0.25">
      <c r="B893" s="6"/>
      <c r="E893" s="7"/>
    </row>
    <row r="894" spans="2:5" x14ac:dyDescent="0.25">
      <c r="B894" s="6"/>
      <c r="E894" s="7"/>
    </row>
    <row r="895" spans="2:5" x14ac:dyDescent="0.25">
      <c r="B895" s="6"/>
      <c r="E895" s="7"/>
    </row>
    <row r="896" spans="2:5" x14ac:dyDescent="0.25">
      <c r="B896" s="6"/>
      <c r="E896" s="7"/>
    </row>
    <row r="897" spans="2:5" x14ac:dyDescent="0.25">
      <c r="B897" s="6"/>
      <c r="E897" s="7"/>
    </row>
    <row r="898" spans="2:5" x14ac:dyDescent="0.25">
      <c r="B898" s="6"/>
      <c r="E898" s="7"/>
    </row>
    <row r="899" spans="2:5" x14ac:dyDescent="0.25">
      <c r="B899" s="6"/>
      <c r="E899" s="7"/>
    </row>
    <row r="900" spans="2:5" x14ac:dyDescent="0.25">
      <c r="B900" s="6"/>
      <c r="E900" s="7"/>
    </row>
    <row r="901" spans="2:5" x14ac:dyDescent="0.25">
      <c r="B901" s="6"/>
      <c r="E901" s="7"/>
    </row>
    <row r="902" spans="2:5" x14ac:dyDescent="0.25">
      <c r="B902" s="6"/>
      <c r="E902" s="7"/>
    </row>
    <row r="903" spans="2:5" x14ac:dyDescent="0.25">
      <c r="B903" s="6"/>
      <c r="E903" s="7"/>
    </row>
    <row r="904" spans="2:5" x14ac:dyDescent="0.25">
      <c r="B904" s="6"/>
      <c r="E904" s="7"/>
    </row>
    <row r="905" spans="2:5" x14ac:dyDescent="0.25">
      <c r="B905" s="6"/>
      <c r="E905" s="7"/>
    </row>
    <row r="906" spans="2:5" x14ac:dyDescent="0.25">
      <c r="B906" s="6"/>
      <c r="E906" s="7"/>
    </row>
    <row r="907" spans="2:5" x14ac:dyDescent="0.25">
      <c r="B907" s="6"/>
      <c r="E907" s="7"/>
    </row>
    <row r="908" spans="2:5" x14ac:dyDescent="0.25">
      <c r="B908" s="6"/>
      <c r="E908" s="7"/>
    </row>
    <row r="909" spans="2:5" x14ac:dyDescent="0.25">
      <c r="B909" s="6"/>
      <c r="E909" s="7"/>
    </row>
    <row r="910" spans="2:5" x14ac:dyDescent="0.25">
      <c r="B910" s="6"/>
      <c r="E910" s="7"/>
    </row>
    <row r="911" spans="2:5" x14ac:dyDescent="0.25">
      <c r="B911" s="6"/>
      <c r="E911" s="7"/>
    </row>
    <row r="912" spans="2:5" x14ac:dyDescent="0.25">
      <c r="B912" s="6"/>
      <c r="E912" s="7"/>
    </row>
    <row r="913" spans="2:5" x14ac:dyDescent="0.25">
      <c r="B913" s="6"/>
      <c r="E913" s="7"/>
    </row>
    <row r="914" spans="2:5" x14ac:dyDescent="0.25">
      <c r="B914" s="6"/>
      <c r="E914" s="7"/>
    </row>
    <row r="915" spans="2:5" x14ac:dyDescent="0.25">
      <c r="B915" s="6"/>
      <c r="E915" s="7"/>
    </row>
    <row r="916" spans="2:5" x14ac:dyDescent="0.25">
      <c r="B916" s="6"/>
      <c r="E916" s="7"/>
    </row>
    <row r="917" spans="2:5" x14ac:dyDescent="0.25">
      <c r="B917" s="6"/>
      <c r="E917" s="7"/>
    </row>
    <row r="918" spans="2:5" x14ac:dyDescent="0.25">
      <c r="B918" s="6"/>
      <c r="E918" s="7"/>
    </row>
    <row r="919" spans="2:5" x14ac:dyDescent="0.25">
      <c r="B919" s="6"/>
      <c r="E919" s="7"/>
    </row>
    <row r="920" spans="2:5" x14ac:dyDescent="0.25">
      <c r="B920" s="6"/>
      <c r="E920" s="7"/>
    </row>
    <row r="921" spans="2:5" x14ac:dyDescent="0.25">
      <c r="B921" s="6"/>
      <c r="E921" s="7"/>
    </row>
    <row r="922" spans="2:5" x14ac:dyDescent="0.25">
      <c r="B922" s="6"/>
      <c r="E922" s="7"/>
    </row>
    <row r="923" spans="2:5" x14ac:dyDescent="0.25">
      <c r="B923" s="6"/>
      <c r="E923" s="7"/>
    </row>
    <row r="924" spans="2:5" x14ac:dyDescent="0.25">
      <c r="B924" s="6"/>
      <c r="E924" s="7"/>
    </row>
    <row r="925" spans="2:5" x14ac:dyDescent="0.25">
      <c r="B925" s="6"/>
      <c r="E925" s="7"/>
    </row>
    <row r="926" spans="2:5" x14ac:dyDescent="0.25">
      <c r="B926" s="6"/>
      <c r="E926" s="7"/>
    </row>
    <row r="927" spans="2:5" x14ac:dyDescent="0.25">
      <c r="B927" s="6"/>
      <c r="E927" s="7"/>
    </row>
    <row r="928" spans="2:5" x14ac:dyDescent="0.25">
      <c r="B928" s="6"/>
      <c r="E928" s="7"/>
    </row>
    <row r="929" spans="2:5" x14ac:dyDescent="0.25">
      <c r="B929" s="6"/>
      <c r="E929" s="7"/>
    </row>
    <row r="930" spans="2:5" x14ac:dyDescent="0.25">
      <c r="B930" s="6"/>
      <c r="E930" s="7"/>
    </row>
    <row r="931" spans="2:5" x14ac:dyDescent="0.25">
      <c r="B931" s="6"/>
      <c r="E931" s="7"/>
    </row>
    <row r="932" spans="2:5" x14ac:dyDescent="0.25">
      <c r="B932" s="6"/>
      <c r="E932" s="7"/>
    </row>
    <row r="933" spans="2:5" x14ac:dyDescent="0.25">
      <c r="B933" s="6"/>
      <c r="E933" s="7"/>
    </row>
    <row r="934" spans="2:5" x14ac:dyDescent="0.25">
      <c r="B934" s="6"/>
      <c r="E934" s="7"/>
    </row>
    <row r="935" spans="2:5" x14ac:dyDescent="0.25">
      <c r="B935" s="6"/>
      <c r="E935" s="7"/>
    </row>
    <row r="936" spans="2:5" x14ac:dyDescent="0.25">
      <c r="B936" s="6"/>
      <c r="E936" s="7"/>
    </row>
    <row r="937" spans="2:5" x14ac:dyDescent="0.25">
      <c r="B937" s="6"/>
      <c r="E937" s="7"/>
    </row>
    <row r="938" spans="2:5" x14ac:dyDescent="0.25">
      <c r="B938" s="6"/>
      <c r="E938" s="7"/>
    </row>
    <row r="939" spans="2:5" x14ac:dyDescent="0.25">
      <c r="B939" s="6"/>
      <c r="E939" s="7"/>
    </row>
    <row r="940" spans="2:5" x14ac:dyDescent="0.25">
      <c r="B940" s="6"/>
      <c r="E940" s="7"/>
    </row>
    <row r="941" spans="2:5" x14ac:dyDescent="0.25">
      <c r="B941" s="6"/>
      <c r="E941" s="7"/>
    </row>
    <row r="942" spans="2:5" x14ac:dyDescent="0.25">
      <c r="B942" s="6"/>
      <c r="E942" s="7"/>
    </row>
    <row r="943" spans="2:5" x14ac:dyDescent="0.25">
      <c r="B943" s="6"/>
      <c r="E943" s="7"/>
    </row>
    <row r="944" spans="2:5" x14ac:dyDescent="0.25">
      <c r="B944" s="6"/>
      <c r="E944" s="7"/>
    </row>
    <row r="945" spans="2:5" x14ac:dyDescent="0.25">
      <c r="B945" s="6"/>
      <c r="E945" s="7"/>
    </row>
    <row r="946" spans="2:5" x14ac:dyDescent="0.25">
      <c r="B946" s="6"/>
      <c r="E946" s="7"/>
    </row>
    <row r="947" spans="2:5" x14ac:dyDescent="0.25">
      <c r="B947" s="6"/>
      <c r="E947" s="7"/>
    </row>
    <row r="948" spans="2:5" x14ac:dyDescent="0.25">
      <c r="B948" s="6"/>
      <c r="E948" s="7"/>
    </row>
    <row r="949" spans="2:5" x14ac:dyDescent="0.25">
      <c r="B949" s="6"/>
      <c r="E949" s="7"/>
    </row>
    <row r="950" spans="2:5" x14ac:dyDescent="0.25">
      <c r="B950" s="6"/>
      <c r="E950" s="7"/>
    </row>
    <row r="951" spans="2:5" x14ac:dyDescent="0.25">
      <c r="B951" s="6"/>
      <c r="E951" s="7"/>
    </row>
    <row r="952" spans="2:5" x14ac:dyDescent="0.25">
      <c r="B952" s="6"/>
      <c r="E952" s="7"/>
    </row>
    <row r="953" spans="2:5" x14ac:dyDescent="0.25">
      <c r="B953" s="6"/>
      <c r="E953" s="7"/>
    </row>
    <row r="954" spans="2:5" x14ac:dyDescent="0.25">
      <c r="B954" s="6"/>
      <c r="E954" s="7"/>
    </row>
    <row r="955" spans="2:5" x14ac:dyDescent="0.25">
      <c r="B955" s="6"/>
      <c r="E955" s="7"/>
    </row>
    <row r="956" spans="2:5" x14ac:dyDescent="0.25">
      <c r="B956" s="6"/>
      <c r="E956" s="7"/>
    </row>
    <row r="957" spans="2:5" x14ac:dyDescent="0.25">
      <c r="B957" s="6"/>
      <c r="E957" s="7"/>
    </row>
    <row r="958" spans="2:5" x14ac:dyDescent="0.25">
      <c r="B958" s="6"/>
      <c r="E958" s="7"/>
    </row>
    <row r="959" spans="2:5" x14ac:dyDescent="0.25">
      <c r="B959" s="6"/>
      <c r="E959" s="7"/>
    </row>
    <row r="960" spans="2:5" x14ac:dyDescent="0.25">
      <c r="B960" s="6"/>
      <c r="E960" s="7"/>
    </row>
    <row r="961" spans="2:5" x14ac:dyDescent="0.25">
      <c r="B961" s="6"/>
      <c r="E961" s="7"/>
    </row>
    <row r="962" spans="2:5" x14ac:dyDescent="0.25">
      <c r="B962" s="6"/>
      <c r="E962" s="7"/>
    </row>
    <row r="963" spans="2:5" x14ac:dyDescent="0.25">
      <c r="B963" s="6"/>
      <c r="E963" s="7"/>
    </row>
    <row r="964" spans="2:5" x14ac:dyDescent="0.25">
      <c r="B964" s="6"/>
      <c r="E964" s="7"/>
    </row>
    <row r="965" spans="2:5" x14ac:dyDescent="0.25">
      <c r="B965" s="6"/>
      <c r="E965" s="7"/>
    </row>
    <row r="966" spans="2:5" x14ac:dyDescent="0.25">
      <c r="B966" s="6"/>
      <c r="E966" s="7"/>
    </row>
    <row r="967" spans="2:5" x14ac:dyDescent="0.25">
      <c r="B967" s="6"/>
      <c r="E967" s="7"/>
    </row>
    <row r="968" spans="2:5" x14ac:dyDescent="0.25">
      <c r="B968" s="6"/>
      <c r="E968" s="7"/>
    </row>
    <row r="969" spans="2:5" x14ac:dyDescent="0.25">
      <c r="B969" s="6"/>
      <c r="E969" s="7"/>
    </row>
    <row r="970" spans="2:5" x14ac:dyDescent="0.25">
      <c r="B970" s="6"/>
      <c r="E970" s="7"/>
    </row>
    <row r="971" spans="2:5" x14ac:dyDescent="0.25">
      <c r="B971" s="6"/>
      <c r="E971" s="7"/>
    </row>
    <row r="972" spans="2:5" x14ac:dyDescent="0.25">
      <c r="B972" s="6"/>
      <c r="E972" s="7"/>
    </row>
    <row r="973" spans="2:5" x14ac:dyDescent="0.25">
      <c r="B973" s="6"/>
      <c r="E973" s="7"/>
    </row>
    <row r="974" spans="2:5" x14ac:dyDescent="0.25">
      <c r="B974" s="6"/>
      <c r="E974" s="7"/>
    </row>
    <row r="975" spans="2:5" x14ac:dyDescent="0.25">
      <c r="B975" s="6"/>
      <c r="E975" s="7"/>
    </row>
    <row r="976" spans="2:5" x14ac:dyDescent="0.25">
      <c r="B976" s="6"/>
      <c r="E976" s="7"/>
    </row>
    <row r="977" spans="2:5" x14ac:dyDescent="0.25">
      <c r="B977" s="6"/>
      <c r="E977" s="7"/>
    </row>
    <row r="978" spans="2:5" x14ac:dyDescent="0.25">
      <c r="B978" s="6"/>
      <c r="E978" s="7"/>
    </row>
    <row r="979" spans="2:5" x14ac:dyDescent="0.25">
      <c r="B979" s="6"/>
      <c r="E979" s="7"/>
    </row>
    <row r="980" spans="2:5" x14ac:dyDescent="0.25">
      <c r="B980" s="6"/>
      <c r="E980" s="7"/>
    </row>
    <row r="981" spans="2:5" x14ac:dyDescent="0.25">
      <c r="B981" s="6"/>
      <c r="E981" s="7"/>
    </row>
    <row r="982" spans="2:5" x14ac:dyDescent="0.25">
      <c r="B982" s="6"/>
      <c r="E982" s="7"/>
    </row>
    <row r="983" spans="2:5" x14ac:dyDescent="0.25">
      <c r="B983" s="6"/>
      <c r="E983" s="7"/>
    </row>
    <row r="984" spans="2:5" x14ac:dyDescent="0.25">
      <c r="B984" s="6"/>
      <c r="E984" s="7"/>
    </row>
    <row r="985" spans="2:5" x14ac:dyDescent="0.25">
      <c r="B985" s="6"/>
      <c r="E985" s="7"/>
    </row>
    <row r="986" spans="2:5" x14ac:dyDescent="0.25">
      <c r="B986" s="6"/>
      <c r="E986" s="7"/>
    </row>
    <row r="987" spans="2:5" x14ac:dyDescent="0.25">
      <c r="B987" s="6"/>
      <c r="E987" s="7"/>
    </row>
    <row r="988" spans="2:5" x14ac:dyDescent="0.25">
      <c r="B988" s="6"/>
      <c r="E988" s="7"/>
    </row>
    <row r="989" spans="2:5" x14ac:dyDescent="0.25">
      <c r="B989" s="6"/>
      <c r="E989" s="7"/>
    </row>
    <row r="990" spans="2:5" x14ac:dyDescent="0.25">
      <c r="B990" s="6"/>
      <c r="E990" s="7"/>
    </row>
    <row r="991" spans="2:5" x14ac:dyDescent="0.25">
      <c r="B991" s="6"/>
      <c r="E991" s="7"/>
    </row>
    <row r="992" spans="2:5" x14ac:dyDescent="0.25">
      <c r="B992" s="6"/>
      <c r="E992" s="7"/>
    </row>
    <row r="993" spans="2:5" x14ac:dyDescent="0.25">
      <c r="B993" s="6"/>
      <c r="E993" s="7"/>
    </row>
    <row r="994" spans="2:5" x14ac:dyDescent="0.25">
      <c r="B994" s="6"/>
      <c r="E994" s="7"/>
    </row>
    <row r="995" spans="2:5" x14ac:dyDescent="0.25">
      <c r="B995" s="6"/>
      <c r="E995" s="7"/>
    </row>
    <row r="996" spans="2:5" x14ac:dyDescent="0.25">
      <c r="B996" s="6"/>
      <c r="E996" s="7"/>
    </row>
    <row r="997" spans="2:5" x14ac:dyDescent="0.25">
      <c r="B997" s="6"/>
      <c r="E997" s="7"/>
    </row>
    <row r="998" spans="2:5" x14ac:dyDescent="0.25">
      <c r="B998" s="6"/>
      <c r="E998" s="7"/>
    </row>
    <row r="999" spans="2:5" x14ac:dyDescent="0.25">
      <c r="B999" s="6"/>
      <c r="E999" s="7"/>
    </row>
    <row r="1000" spans="2:5" x14ac:dyDescent="0.25">
      <c r="B1000" s="6"/>
      <c r="E1000" s="7"/>
    </row>
    <row r="1001" spans="2:5" x14ac:dyDescent="0.25">
      <c r="B1001" s="6"/>
      <c r="E1001" s="7"/>
    </row>
    <row r="1002" spans="2:5" x14ac:dyDescent="0.25">
      <c r="B1002" s="6"/>
      <c r="E1002" s="7"/>
    </row>
    <row r="1003" spans="2:5" x14ac:dyDescent="0.25">
      <c r="B1003" s="6"/>
      <c r="E1003" s="7"/>
    </row>
    <row r="1004" spans="2:5" x14ac:dyDescent="0.25">
      <c r="B1004" s="6"/>
      <c r="E1004" s="7"/>
    </row>
    <row r="1005" spans="2:5" x14ac:dyDescent="0.25">
      <c r="B1005" s="6"/>
      <c r="E1005" s="7"/>
    </row>
    <row r="1006" spans="2:5" x14ac:dyDescent="0.25">
      <c r="B1006" s="6"/>
      <c r="E1006" s="7"/>
    </row>
    <row r="1007" spans="2:5" x14ac:dyDescent="0.25">
      <c r="B1007" s="6"/>
      <c r="E1007" s="7"/>
    </row>
    <row r="1008" spans="2:5" x14ac:dyDescent="0.25">
      <c r="B1008" s="6"/>
      <c r="E1008" s="7"/>
    </row>
    <row r="1009" spans="2:5" x14ac:dyDescent="0.25">
      <c r="B1009" s="6"/>
      <c r="E1009" s="7"/>
    </row>
    <row r="1010" spans="2:5" x14ac:dyDescent="0.25">
      <c r="B1010" s="6"/>
      <c r="E1010" s="7"/>
    </row>
    <row r="1011" spans="2:5" x14ac:dyDescent="0.25">
      <c r="B1011" s="6"/>
      <c r="E1011" s="7"/>
    </row>
    <row r="1012" spans="2:5" x14ac:dyDescent="0.25">
      <c r="B1012" s="6"/>
      <c r="E1012" s="7"/>
    </row>
    <row r="1013" spans="2:5" x14ac:dyDescent="0.25">
      <c r="B1013" s="6"/>
      <c r="E1013" s="7"/>
    </row>
    <row r="1014" spans="2:5" x14ac:dyDescent="0.25">
      <c r="B1014" s="6"/>
      <c r="E1014" s="7"/>
    </row>
    <row r="1015" spans="2:5" x14ac:dyDescent="0.25">
      <c r="B1015" s="6"/>
      <c r="E1015" s="7"/>
    </row>
    <row r="1016" spans="2:5" x14ac:dyDescent="0.25">
      <c r="B1016" s="6"/>
      <c r="E1016" s="7"/>
    </row>
    <row r="1017" spans="2:5" x14ac:dyDescent="0.25">
      <c r="B1017" s="6"/>
      <c r="E1017" s="7"/>
    </row>
    <row r="1018" spans="2:5" x14ac:dyDescent="0.25">
      <c r="B1018" s="6"/>
      <c r="E1018" s="7"/>
    </row>
    <row r="1019" spans="2:5" x14ac:dyDescent="0.25">
      <c r="B1019" s="6"/>
      <c r="E1019" s="7"/>
    </row>
    <row r="1020" spans="2:5" x14ac:dyDescent="0.25">
      <c r="B1020" s="6"/>
      <c r="E1020" s="7"/>
    </row>
    <row r="1021" spans="2:5" x14ac:dyDescent="0.25">
      <c r="B1021" s="6"/>
      <c r="E1021" s="7"/>
    </row>
    <row r="1022" spans="2:5" x14ac:dyDescent="0.25">
      <c r="B1022" s="6"/>
      <c r="E1022" s="7"/>
    </row>
    <row r="1023" spans="2:5" x14ac:dyDescent="0.25">
      <c r="B1023" s="6"/>
      <c r="E1023" s="7"/>
    </row>
    <row r="1024" spans="2:5" x14ac:dyDescent="0.25">
      <c r="B1024" s="6"/>
      <c r="E1024" s="7"/>
    </row>
    <row r="1025" spans="2:5" x14ac:dyDescent="0.25">
      <c r="B1025" s="6"/>
      <c r="E1025" s="7"/>
    </row>
    <row r="1026" spans="2:5" x14ac:dyDescent="0.25">
      <c r="B1026" s="6"/>
      <c r="E1026" s="7"/>
    </row>
    <row r="1027" spans="2:5" x14ac:dyDescent="0.25">
      <c r="B1027" s="6"/>
      <c r="E1027" s="7"/>
    </row>
    <row r="1028" spans="2:5" x14ac:dyDescent="0.25">
      <c r="B1028" s="6"/>
      <c r="E1028" s="7"/>
    </row>
    <row r="1029" spans="2:5" x14ac:dyDescent="0.25">
      <c r="B1029" s="6"/>
      <c r="E1029" s="7"/>
    </row>
    <row r="1030" spans="2:5" x14ac:dyDescent="0.25">
      <c r="B1030" s="6"/>
      <c r="E1030" s="7"/>
    </row>
    <row r="1031" spans="2:5" x14ac:dyDescent="0.25">
      <c r="B1031" s="6"/>
      <c r="E1031" s="7"/>
    </row>
    <row r="1032" spans="2:5" x14ac:dyDescent="0.25">
      <c r="B1032" s="6"/>
      <c r="E1032" s="7"/>
    </row>
    <row r="1033" spans="2:5" x14ac:dyDescent="0.25">
      <c r="B1033" s="6"/>
      <c r="E1033" s="7"/>
    </row>
    <row r="1034" spans="2:5" x14ac:dyDescent="0.25">
      <c r="B1034" s="6"/>
      <c r="E1034" s="7"/>
    </row>
    <row r="1035" spans="2:5" x14ac:dyDescent="0.25">
      <c r="B1035" s="6"/>
      <c r="E1035" s="7"/>
    </row>
    <row r="1036" spans="2:5" x14ac:dyDescent="0.25">
      <c r="B1036" s="6"/>
      <c r="E1036" s="7"/>
    </row>
    <row r="1037" spans="2:5" x14ac:dyDescent="0.25">
      <c r="B1037" s="6"/>
      <c r="E1037" s="7"/>
    </row>
    <row r="1038" spans="2:5" x14ac:dyDescent="0.25">
      <c r="B1038" s="6"/>
      <c r="E1038" s="7"/>
    </row>
    <row r="1039" spans="2:5" x14ac:dyDescent="0.25">
      <c r="B1039" s="6"/>
      <c r="E1039" s="7"/>
    </row>
    <row r="1040" spans="2:5" x14ac:dyDescent="0.25">
      <c r="B1040" s="6"/>
      <c r="E1040" s="7"/>
    </row>
    <row r="1041" spans="2:5" x14ac:dyDescent="0.25">
      <c r="B1041" s="6"/>
      <c r="E1041" s="7"/>
    </row>
    <row r="1042" spans="2:5" x14ac:dyDescent="0.25">
      <c r="B1042" s="6"/>
      <c r="E1042" s="7"/>
    </row>
    <row r="1043" spans="2:5" x14ac:dyDescent="0.25">
      <c r="B1043" s="6"/>
      <c r="E1043" s="7"/>
    </row>
    <row r="1044" spans="2:5" x14ac:dyDescent="0.25">
      <c r="B1044" s="6"/>
      <c r="E1044" s="7"/>
    </row>
    <row r="1045" spans="2:5" x14ac:dyDescent="0.25">
      <c r="B1045" s="6"/>
      <c r="E1045" s="7"/>
    </row>
    <row r="1046" spans="2:5" x14ac:dyDescent="0.25">
      <c r="B1046" s="6"/>
      <c r="E1046" s="7"/>
    </row>
    <row r="1047" spans="2:5" x14ac:dyDescent="0.25">
      <c r="B1047" s="6"/>
      <c r="E1047" s="7"/>
    </row>
    <row r="1048" spans="2:5" x14ac:dyDescent="0.25">
      <c r="B1048" s="6"/>
      <c r="E1048" s="7"/>
    </row>
    <row r="1049" spans="2:5" x14ac:dyDescent="0.25">
      <c r="B1049" s="6"/>
      <c r="E1049" s="7"/>
    </row>
    <row r="1050" spans="2:5" x14ac:dyDescent="0.25">
      <c r="B1050" s="6"/>
      <c r="E1050" s="7"/>
    </row>
    <row r="1051" spans="2:5" x14ac:dyDescent="0.25">
      <c r="B1051" s="6"/>
      <c r="E1051" s="7"/>
    </row>
    <row r="1052" spans="2:5" x14ac:dyDescent="0.25">
      <c r="B1052" s="6"/>
      <c r="E1052" s="7"/>
    </row>
    <row r="1053" spans="2:5" x14ac:dyDescent="0.25">
      <c r="B1053" s="6"/>
      <c r="E1053" s="7"/>
    </row>
    <row r="1054" spans="2:5" x14ac:dyDescent="0.25">
      <c r="B1054" s="6"/>
      <c r="E1054" s="7"/>
    </row>
    <row r="1055" spans="2:5" x14ac:dyDescent="0.25">
      <c r="B1055" s="6"/>
      <c r="E1055" s="7"/>
    </row>
    <row r="1056" spans="2:5" x14ac:dyDescent="0.25">
      <c r="B1056" s="6"/>
      <c r="E1056" s="7"/>
    </row>
    <row r="1057" spans="2:5" x14ac:dyDescent="0.25">
      <c r="B1057" s="6"/>
      <c r="E1057" s="7"/>
    </row>
    <row r="1058" spans="2:5" x14ac:dyDescent="0.25">
      <c r="B1058" s="6"/>
      <c r="E1058" s="7"/>
    </row>
    <row r="1059" spans="2:5" x14ac:dyDescent="0.25">
      <c r="B1059" s="6"/>
      <c r="E1059" s="7"/>
    </row>
    <row r="1060" spans="2:5" x14ac:dyDescent="0.25">
      <c r="B1060" s="6"/>
      <c r="E1060" s="7"/>
    </row>
    <row r="1061" spans="2:5" x14ac:dyDescent="0.25">
      <c r="B1061" s="6"/>
      <c r="E1061" s="7"/>
    </row>
    <row r="1062" spans="2:5" x14ac:dyDescent="0.25">
      <c r="B1062" s="6"/>
      <c r="E1062" s="7"/>
    </row>
    <row r="1063" spans="2:5" x14ac:dyDescent="0.25">
      <c r="B1063" s="6"/>
      <c r="E1063" s="7"/>
    </row>
    <row r="1064" spans="2:5" x14ac:dyDescent="0.25">
      <c r="B1064" s="6"/>
      <c r="E1064" s="7"/>
    </row>
    <row r="1065" spans="2:5" x14ac:dyDescent="0.25">
      <c r="B1065" s="6"/>
      <c r="E1065" s="7"/>
    </row>
    <row r="1066" spans="2:5" x14ac:dyDescent="0.25">
      <c r="B1066" s="6"/>
      <c r="E1066" s="7"/>
    </row>
    <row r="1067" spans="2:5" x14ac:dyDescent="0.25">
      <c r="B1067" s="6"/>
      <c r="E1067" s="7"/>
    </row>
    <row r="1068" spans="2:5" x14ac:dyDescent="0.25">
      <c r="B1068" s="6"/>
      <c r="E1068" s="7"/>
    </row>
    <row r="1069" spans="2:5" x14ac:dyDescent="0.25">
      <c r="B1069" s="6"/>
      <c r="E1069" s="7"/>
    </row>
    <row r="1070" spans="2:5" x14ac:dyDescent="0.25">
      <c r="B1070" s="6"/>
      <c r="E1070" s="7"/>
    </row>
    <row r="1071" spans="2:5" x14ac:dyDescent="0.25">
      <c r="B1071" s="6"/>
      <c r="E1071" s="7"/>
    </row>
    <row r="1072" spans="2:5" x14ac:dyDescent="0.25">
      <c r="B1072" s="6"/>
      <c r="E1072" s="7"/>
    </row>
    <row r="1073" spans="2:5" x14ac:dyDescent="0.25">
      <c r="B1073" s="6"/>
      <c r="E1073" s="7"/>
    </row>
    <row r="1074" spans="2:5" x14ac:dyDescent="0.25">
      <c r="B1074" s="6"/>
      <c r="E1074" s="7"/>
    </row>
    <row r="1075" spans="2:5" x14ac:dyDescent="0.25">
      <c r="B1075" s="6"/>
      <c r="E1075" s="7"/>
    </row>
    <row r="1076" spans="2:5" x14ac:dyDescent="0.25">
      <c r="B1076" s="6"/>
      <c r="E1076" s="7"/>
    </row>
    <row r="1077" spans="2:5" x14ac:dyDescent="0.25">
      <c r="B1077" s="6"/>
      <c r="E1077" s="7"/>
    </row>
    <row r="1078" spans="2:5" x14ac:dyDescent="0.25">
      <c r="B1078" s="6"/>
      <c r="E1078" s="7"/>
    </row>
    <row r="1079" spans="2:5" x14ac:dyDescent="0.25">
      <c r="B1079" s="6"/>
      <c r="E1079" s="7"/>
    </row>
    <row r="1080" spans="2:5" x14ac:dyDescent="0.25">
      <c r="B1080" s="6"/>
      <c r="E1080" s="7"/>
    </row>
    <row r="1081" spans="2:5" x14ac:dyDescent="0.25">
      <c r="B1081" s="6"/>
      <c r="E1081" s="7"/>
    </row>
    <row r="1082" spans="2:5" x14ac:dyDescent="0.25">
      <c r="B1082" s="6"/>
      <c r="E1082" s="7"/>
    </row>
    <row r="1083" spans="2:5" x14ac:dyDescent="0.25">
      <c r="B1083" s="6"/>
      <c r="E1083" s="7"/>
    </row>
    <row r="1084" spans="2:5" x14ac:dyDescent="0.25">
      <c r="B1084" s="6"/>
      <c r="E1084" s="7"/>
    </row>
    <row r="1085" spans="2:5" x14ac:dyDescent="0.25">
      <c r="B1085" s="6"/>
      <c r="E1085" s="7"/>
    </row>
    <row r="1086" spans="2:5" x14ac:dyDescent="0.25">
      <c r="B1086" s="6"/>
      <c r="E1086" s="7"/>
    </row>
    <row r="1087" spans="2:5" x14ac:dyDescent="0.25">
      <c r="B1087" s="6"/>
      <c r="E1087" s="7"/>
    </row>
    <row r="1088" spans="2:5" x14ac:dyDescent="0.25">
      <c r="B1088" s="6"/>
      <c r="E1088" s="7"/>
    </row>
    <row r="1089" spans="2:5" x14ac:dyDescent="0.25">
      <c r="B1089" s="6"/>
      <c r="E1089" s="7"/>
    </row>
    <row r="1090" spans="2:5" x14ac:dyDescent="0.25">
      <c r="B1090" s="6"/>
      <c r="E1090" s="7"/>
    </row>
    <row r="1091" spans="2:5" x14ac:dyDescent="0.25">
      <c r="B1091" s="6"/>
      <c r="E1091" s="7"/>
    </row>
    <row r="1092" spans="2:5" x14ac:dyDescent="0.25">
      <c r="B1092" s="6"/>
      <c r="E1092" s="7"/>
    </row>
    <row r="1093" spans="2:5" x14ac:dyDescent="0.25">
      <c r="B1093" s="6"/>
      <c r="E1093" s="7"/>
    </row>
    <row r="1094" spans="2:5" x14ac:dyDescent="0.25">
      <c r="B1094" s="6"/>
      <c r="E1094" s="7"/>
    </row>
    <row r="1095" spans="2:5" x14ac:dyDescent="0.25">
      <c r="B1095" s="6"/>
      <c r="E1095" s="7"/>
    </row>
    <row r="1096" spans="2:5" x14ac:dyDescent="0.25">
      <c r="B1096" s="6"/>
      <c r="E1096" s="7"/>
    </row>
    <row r="1097" spans="2:5" x14ac:dyDescent="0.25">
      <c r="B1097" s="6"/>
      <c r="E1097" s="7"/>
    </row>
    <row r="1098" spans="2:5" x14ac:dyDescent="0.25">
      <c r="B1098" s="6"/>
      <c r="E1098" s="7"/>
    </row>
    <row r="1099" spans="2:5" x14ac:dyDescent="0.25">
      <c r="B1099" s="6"/>
      <c r="E1099" s="7"/>
    </row>
    <row r="1100" spans="2:5" x14ac:dyDescent="0.25">
      <c r="B1100" s="6"/>
      <c r="E1100" s="7"/>
    </row>
    <row r="1101" spans="2:5" x14ac:dyDescent="0.25">
      <c r="B1101" s="6"/>
      <c r="E1101" s="7"/>
    </row>
    <row r="1102" spans="2:5" x14ac:dyDescent="0.25">
      <c r="B1102" s="6"/>
      <c r="E1102" s="7"/>
    </row>
    <row r="1103" spans="2:5" x14ac:dyDescent="0.25">
      <c r="B1103" s="6"/>
      <c r="E1103" s="7"/>
    </row>
    <row r="1104" spans="2:5" x14ac:dyDescent="0.25">
      <c r="B1104" s="6"/>
      <c r="E1104" s="7"/>
    </row>
    <row r="1105" spans="2:5" x14ac:dyDescent="0.25">
      <c r="B1105" s="6"/>
      <c r="E1105" s="7"/>
    </row>
    <row r="1106" spans="2:5" x14ac:dyDescent="0.25">
      <c r="B1106" s="6"/>
      <c r="E1106" s="7"/>
    </row>
    <row r="1107" spans="2:5" x14ac:dyDescent="0.25">
      <c r="B1107" s="6"/>
      <c r="E1107" s="7"/>
    </row>
    <row r="1108" spans="2:5" x14ac:dyDescent="0.25">
      <c r="B1108" s="6"/>
      <c r="E1108" s="7"/>
    </row>
    <row r="1109" spans="2:5" x14ac:dyDescent="0.25">
      <c r="B1109" s="6"/>
      <c r="E1109" s="7"/>
    </row>
    <row r="1110" spans="2:5" x14ac:dyDescent="0.25">
      <c r="B1110" s="6"/>
      <c r="E1110" s="7"/>
    </row>
    <row r="1111" spans="2:5" x14ac:dyDescent="0.25">
      <c r="B1111" s="6"/>
      <c r="E1111" s="7"/>
    </row>
    <row r="1112" spans="2:5" x14ac:dyDescent="0.25">
      <c r="B1112" s="6"/>
      <c r="E1112" s="7"/>
    </row>
    <row r="1113" spans="2:5" x14ac:dyDescent="0.25">
      <c r="B1113" s="6"/>
      <c r="E1113" s="7"/>
    </row>
    <row r="1114" spans="2:5" x14ac:dyDescent="0.25">
      <c r="B1114" s="6"/>
      <c r="E1114" s="7"/>
    </row>
    <row r="1115" spans="2:5" x14ac:dyDescent="0.25">
      <c r="B1115" s="6"/>
      <c r="E1115" s="7"/>
    </row>
    <row r="1116" spans="2:5" x14ac:dyDescent="0.25">
      <c r="B1116" s="6"/>
      <c r="E1116" s="7"/>
    </row>
    <row r="1117" spans="2:5" x14ac:dyDescent="0.25">
      <c r="B1117" s="6"/>
      <c r="E1117" s="7"/>
    </row>
    <row r="1118" spans="2:5" x14ac:dyDescent="0.25">
      <c r="B1118" s="6"/>
      <c r="E1118" s="7"/>
    </row>
    <row r="1119" spans="2:5" x14ac:dyDescent="0.25">
      <c r="B1119" s="6"/>
      <c r="E1119" s="7"/>
    </row>
    <row r="1120" spans="2:5" x14ac:dyDescent="0.25">
      <c r="B1120" s="6"/>
      <c r="E1120" s="7"/>
    </row>
    <row r="1121" spans="2:5" x14ac:dyDescent="0.25">
      <c r="B1121" s="6"/>
      <c r="E1121" s="7"/>
    </row>
    <row r="1122" spans="2:5" x14ac:dyDescent="0.25">
      <c r="B1122" s="6"/>
      <c r="E1122" s="7"/>
    </row>
    <row r="1123" spans="2:5" x14ac:dyDescent="0.25">
      <c r="B1123" s="6"/>
      <c r="E1123" s="7"/>
    </row>
    <row r="1124" spans="2:5" x14ac:dyDescent="0.25">
      <c r="B1124" s="6"/>
      <c r="E1124" s="7"/>
    </row>
    <row r="1125" spans="2:5" x14ac:dyDescent="0.25">
      <c r="B1125" s="6"/>
      <c r="E1125" s="7"/>
    </row>
    <row r="1126" spans="2:5" x14ac:dyDescent="0.25">
      <c r="B1126" s="6"/>
      <c r="E1126" s="7"/>
    </row>
    <row r="1127" spans="2:5" x14ac:dyDescent="0.25">
      <c r="B1127" s="6"/>
      <c r="E1127" s="7"/>
    </row>
    <row r="1128" spans="2:5" x14ac:dyDescent="0.25">
      <c r="B1128" s="6"/>
      <c r="E1128" s="7"/>
    </row>
    <row r="1129" spans="2:5" x14ac:dyDescent="0.25">
      <c r="B1129" s="6"/>
      <c r="E1129" s="7"/>
    </row>
    <row r="1130" spans="2:5" x14ac:dyDescent="0.25">
      <c r="B1130" s="6"/>
      <c r="E1130" s="7"/>
    </row>
    <row r="1131" spans="2:5" x14ac:dyDescent="0.25">
      <c r="B1131" s="6"/>
      <c r="E1131" s="7"/>
    </row>
    <row r="1132" spans="2:5" x14ac:dyDescent="0.25">
      <c r="B1132" s="6"/>
      <c r="E1132" s="7"/>
    </row>
    <row r="1133" spans="2:5" x14ac:dyDescent="0.25">
      <c r="B1133" s="6"/>
      <c r="E1133" s="7"/>
    </row>
    <row r="1134" spans="2:5" x14ac:dyDescent="0.25">
      <c r="B1134" s="6"/>
      <c r="E1134" s="7"/>
    </row>
    <row r="1135" spans="2:5" x14ac:dyDescent="0.25">
      <c r="B1135" s="6"/>
      <c r="E1135" s="7"/>
    </row>
    <row r="1136" spans="2:5" x14ac:dyDescent="0.25">
      <c r="B1136" s="6"/>
      <c r="E1136" s="7"/>
    </row>
    <row r="1137" spans="2:5" x14ac:dyDescent="0.25">
      <c r="B1137" s="6"/>
      <c r="E1137" s="7"/>
    </row>
    <row r="1138" spans="2:5" x14ac:dyDescent="0.25">
      <c r="B1138" s="6"/>
      <c r="E1138" s="7"/>
    </row>
    <row r="1139" spans="2:5" x14ac:dyDescent="0.25">
      <c r="B1139" s="6"/>
      <c r="E1139" s="7"/>
    </row>
    <row r="1140" spans="2:5" x14ac:dyDescent="0.25">
      <c r="B1140" s="6"/>
      <c r="E1140" s="7"/>
    </row>
    <row r="1141" spans="2:5" x14ac:dyDescent="0.25">
      <c r="B1141" s="6"/>
      <c r="E1141" s="7"/>
    </row>
    <row r="1142" spans="2:5" x14ac:dyDescent="0.25">
      <c r="B1142" s="6"/>
      <c r="E1142" s="7"/>
    </row>
    <row r="1143" spans="2:5" x14ac:dyDescent="0.25">
      <c r="B1143" s="6"/>
      <c r="E1143" s="7"/>
    </row>
    <row r="1144" spans="2:5" x14ac:dyDescent="0.25">
      <c r="B1144" s="6"/>
      <c r="E1144" s="7"/>
    </row>
    <row r="1145" spans="2:5" x14ac:dyDescent="0.25">
      <c r="B1145" s="6"/>
      <c r="E1145" s="7"/>
    </row>
    <row r="1146" spans="2:5" x14ac:dyDescent="0.25">
      <c r="B1146" s="6"/>
      <c r="E1146" s="7"/>
    </row>
    <row r="1147" spans="2:5" x14ac:dyDescent="0.25">
      <c r="B1147" s="6"/>
      <c r="E1147" s="7"/>
    </row>
    <row r="1148" spans="2:5" x14ac:dyDescent="0.25">
      <c r="B1148" s="6"/>
      <c r="E1148" s="7"/>
    </row>
    <row r="1149" spans="2:5" x14ac:dyDescent="0.25">
      <c r="B1149" s="6"/>
      <c r="E1149" s="7"/>
    </row>
    <row r="1150" spans="2:5" x14ac:dyDescent="0.25">
      <c r="B1150" s="6"/>
      <c r="E1150" s="7"/>
    </row>
    <row r="1151" spans="2:5" x14ac:dyDescent="0.25">
      <c r="B1151" s="6"/>
      <c r="E1151" s="7"/>
    </row>
    <row r="1152" spans="2:5" x14ac:dyDescent="0.25">
      <c r="B1152" s="6"/>
      <c r="E1152" s="7"/>
    </row>
    <row r="1153" spans="2:5" x14ac:dyDescent="0.25">
      <c r="B1153" s="6"/>
      <c r="E1153" s="7"/>
    </row>
    <row r="1154" spans="2:5" x14ac:dyDescent="0.25">
      <c r="B1154" s="6"/>
      <c r="E1154" s="7"/>
    </row>
    <row r="1155" spans="2:5" x14ac:dyDescent="0.25">
      <c r="B1155" s="6"/>
      <c r="E1155" s="7"/>
    </row>
    <row r="1156" spans="2:5" x14ac:dyDescent="0.25">
      <c r="B1156" s="6"/>
      <c r="E1156" s="7"/>
    </row>
    <row r="1157" spans="2:5" x14ac:dyDescent="0.25">
      <c r="B1157" s="6"/>
      <c r="E1157" s="7"/>
    </row>
    <row r="1158" spans="2:5" x14ac:dyDescent="0.25">
      <c r="B1158" s="6"/>
      <c r="E1158" s="7"/>
    </row>
    <row r="1159" spans="2:5" x14ac:dyDescent="0.25">
      <c r="B1159" s="6"/>
      <c r="E1159" s="7"/>
    </row>
    <row r="1160" spans="2:5" x14ac:dyDescent="0.25">
      <c r="B1160" s="6"/>
      <c r="E1160" s="7"/>
    </row>
    <row r="1161" spans="2:5" x14ac:dyDescent="0.25">
      <c r="B1161" s="6"/>
      <c r="E1161" s="7"/>
    </row>
    <row r="1162" spans="2:5" x14ac:dyDescent="0.25">
      <c r="B1162" s="6"/>
      <c r="E1162" s="7"/>
    </row>
    <row r="1163" spans="2:5" x14ac:dyDescent="0.25">
      <c r="B1163" s="6"/>
      <c r="E1163" s="7"/>
    </row>
    <row r="1164" spans="2:5" x14ac:dyDescent="0.25">
      <c r="B1164" s="6"/>
      <c r="E1164" s="7"/>
    </row>
    <row r="1165" spans="2:5" x14ac:dyDescent="0.25">
      <c r="B1165" s="6"/>
      <c r="E1165" s="7"/>
    </row>
    <row r="1166" spans="2:5" x14ac:dyDescent="0.25">
      <c r="B1166" s="6"/>
      <c r="E1166" s="7"/>
    </row>
    <row r="1167" spans="2:5" x14ac:dyDescent="0.25">
      <c r="B1167" s="6"/>
      <c r="E1167" s="7"/>
    </row>
    <row r="1168" spans="2:5" x14ac:dyDescent="0.25">
      <c r="B1168" s="6"/>
      <c r="E1168" s="7"/>
    </row>
    <row r="1169" spans="2:5" x14ac:dyDescent="0.25">
      <c r="B1169" s="6"/>
      <c r="E1169" s="7"/>
    </row>
    <row r="1170" spans="2:5" x14ac:dyDescent="0.25">
      <c r="B1170" s="6"/>
      <c r="E1170" s="7"/>
    </row>
    <row r="1171" spans="2:5" x14ac:dyDescent="0.25">
      <c r="B1171" s="6"/>
      <c r="E1171" s="7"/>
    </row>
    <row r="1172" spans="2:5" x14ac:dyDescent="0.25">
      <c r="B1172" s="6"/>
      <c r="E1172" s="7"/>
    </row>
    <row r="1173" spans="2:5" x14ac:dyDescent="0.25">
      <c r="B1173" s="6"/>
      <c r="E1173" s="7"/>
    </row>
    <row r="1174" spans="2:5" x14ac:dyDescent="0.25">
      <c r="B1174" s="6"/>
      <c r="E1174" s="7"/>
    </row>
    <row r="1175" spans="2:5" x14ac:dyDescent="0.25">
      <c r="B1175" s="6"/>
      <c r="E1175" s="7"/>
    </row>
    <row r="1176" spans="2:5" x14ac:dyDescent="0.25">
      <c r="B1176" s="6"/>
      <c r="E1176" s="7"/>
    </row>
    <row r="1177" spans="2:5" x14ac:dyDescent="0.25">
      <c r="B1177" s="6"/>
      <c r="E1177" s="7"/>
    </row>
    <row r="1178" spans="2:5" x14ac:dyDescent="0.25">
      <c r="B1178" s="6"/>
      <c r="E1178" s="7"/>
    </row>
    <row r="1179" spans="2:5" x14ac:dyDescent="0.25">
      <c r="B1179" s="6"/>
      <c r="E1179" s="7"/>
    </row>
    <row r="1180" spans="2:5" x14ac:dyDescent="0.25">
      <c r="B1180" s="6"/>
      <c r="E1180" s="7"/>
    </row>
    <row r="1181" spans="2:5" x14ac:dyDescent="0.25">
      <c r="B1181" s="6"/>
      <c r="E1181" s="7"/>
    </row>
    <row r="1182" spans="2:5" x14ac:dyDescent="0.25">
      <c r="B1182" s="6"/>
      <c r="E1182" s="7"/>
    </row>
    <row r="1183" spans="2:5" x14ac:dyDescent="0.25">
      <c r="B1183" s="6"/>
      <c r="E1183" s="7"/>
    </row>
    <row r="1184" spans="2:5" x14ac:dyDescent="0.25">
      <c r="B1184" s="6"/>
      <c r="E1184" s="7"/>
    </row>
    <row r="1185" spans="2:5" x14ac:dyDescent="0.25">
      <c r="B1185" s="6"/>
      <c r="E1185" s="7"/>
    </row>
    <row r="1186" spans="2:5" x14ac:dyDescent="0.25">
      <c r="B1186" s="6"/>
      <c r="E1186" s="7"/>
    </row>
    <row r="1187" spans="2:5" x14ac:dyDescent="0.25">
      <c r="B1187" s="6"/>
      <c r="E1187" s="7"/>
    </row>
    <row r="1188" spans="2:5" x14ac:dyDescent="0.25">
      <c r="B1188" s="6"/>
      <c r="E1188" s="7"/>
    </row>
    <row r="1189" spans="2:5" x14ac:dyDescent="0.25">
      <c r="B1189" s="6"/>
      <c r="E1189" s="7"/>
    </row>
    <row r="1190" spans="2:5" x14ac:dyDescent="0.25">
      <c r="B1190" s="6"/>
      <c r="E1190" s="7"/>
    </row>
    <row r="1191" spans="2:5" x14ac:dyDescent="0.25">
      <c r="B1191" s="6"/>
      <c r="E1191" s="7"/>
    </row>
    <row r="1192" spans="2:5" x14ac:dyDescent="0.25">
      <c r="B1192" s="6"/>
      <c r="E1192" s="7"/>
    </row>
    <row r="1193" spans="2:5" x14ac:dyDescent="0.25">
      <c r="B1193" s="6"/>
      <c r="E1193" s="7"/>
    </row>
    <row r="1194" spans="2:5" x14ac:dyDescent="0.25">
      <c r="B1194" s="6"/>
      <c r="E1194" s="7"/>
    </row>
    <row r="1195" spans="2:5" x14ac:dyDescent="0.25">
      <c r="B1195" s="6"/>
      <c r="E1195" s="7"/>
    </row>
    <row r="1196" spans="2:5" x14ac:dyDescent="0.25">
      <c r="B1196" s="6"/>
      <c r="E1196" s="7"/>
    </row>
    <row r="1197" spans="2:5" x14ac:dyDescent="0.25">
      <c r="B1197" s="6"/>
      <c r="E1197" s="7"/>
    </row>
    <row r="1198" spans="2:5" x14ac:dyDescent="0.25">
      <c r="B1198" s="6"/>
      <c r="E1198" s="7"/>
    </row>
    <row r="1199" spans="2:5" x14ac:dyDescent="0.25">
      <c r="B1199" s="6"/>
      <c r="E1199" s="7"/>
    </row>
    <row r="1200" spans="2:5" x14ac:dyDescent="0.25">
      <c r="B1200" s="6"/>
      <c r="E1200" s="7"/>
    </row>
    <row r="1201" spans="2:5" x14ac:dyDescent="0.25">
      <c r="B1201" s="6"/>
      <c r="E1201" s="7"/>
    </row>
    <row r="1202" spans="2:5" x14ac:dyDescent="0.25">
      <c r="B1202" s="6"/>
      <c r="E1202" s="7"/>
    </row>
    <row r="1203" spans="2:5" x14ac:dyDescent="0.25">
      <c r="B1203" s="6"/>
      <c r="E1203" s="7"/>
    </row>
    <row r="1204" spans="2:5" x14ac:dyDescent="0.25">
      <c r="B1204" s="6"/>
      <c r="E1204" s="7"/>
    </row>
    <row r="1205" spans="2:5" x14ac:dyDescent="0.25">
      <c r="B1205" s="6"/>
      <c r="E1205" s="7"/>
    </row>
    <row r="1206" spans="2:5" x14ac:dyDescent="0.25">
      <c r="B1206" s="6"/>
      <c r="E1206" s="7"/>
    </row>
    <row r="1207" spans="2:5" x14ac:dyDescent="0.25">
      <c r="B1207" s="6"/>
      <c r="E1207" s="7"/>
    </row>
    <row r="1208" spans="2:5" x14ac:dyDescent="0.25">
      <c r="B1208" s="6"/>
      <c r="E1208" s="7"/>
    </row>
    <row r="1209" spans="2:5" x14ac:dyDescent="0.25">
      <c r="B1209" s="6"/>
      <c r="E1209" s="7"/>
    </row>
    <row r="1210" spans="2:5" x14ac:dyDescent="0.25">
      <c r="B1210" s="6"/>
      <c r="E1210" s="7"/>
    </row>
    <row r="1211" spans="2:5" x14ac:dyDescent="0.25">
      <c r="B1211" s="6"/>
      <c r="E1211" s="7"/>
    </row>
    <row r="1212" spans="2:5" x14ac:dyDescent="0.25">
      <c r="B1212" s="6"/>
      <c r="E1212" s="7"/>
    </row>
    <row r="1213" spans="2:5" x14ac:dyDescent="0.25">
      <c r="B1213" s="6"/>
      <c r="E1213" s="7"/>
    </row>
    <row r="1214" spans="2:5" x14ac:dyDescent="0.25">
      <c r="B1214" s="6"/>
      <c r="E1214" s="7"/>
    </row>
    <row r="1215" spans="2:5" x14ac:dyDescent="0.25">
      <c r="B1215" s="6"/>
      <c r="E1215" s="7"/>
    </row>
    <row r="1216" spans="2:5" x14ac:dyDescent="0.25">
      <c r="B1216" s="6"/>
      <c r="E1216" s="7"/>
    </row>
    <row r="1217" spans="2:5" x14ac:dyDescent="0.25">
      <c r="B1217" s="6"/>
      <c r="E1217" s="7"/>
    </row>
    <row r="1218" spans="2:5" x14ac:dyDescent="0.25">
      <c r="B1218" s="6"/>
      <c r="E1218" s="7"/>
    </row>
    <row r="1219" spans="2:5" x14ac:dyDescent="0.25">
      <c r="B1219" s="6"/>
      <c r="E1219" s="7"/>
    </row>
    <row r="1220" spans="2:5" x14ac:dyDescent="0.25">
      <c r="B1220" s="6"/>
      <c r="E1220" s="7"/>
    </row>
    <row r="1221" spans="2:5" x14ac:dyDescent="0.25">
      <c r="B1221" s="6"/>
      <c r="E1221" s="7"/>
    </row>
    <row r="1222" spans="2:5" x14ac:dyDescent="0.25">
      <c r="B1222" s="6"/>
      <c r="E1222" s="7"/>
    </row>
    <row r="1223" spans="2:5" x14ac:dyDescent="0.25">
      <c r="B1223" s="6"/>
      <c r="E1223" s="7"/>
    </row>
    <row r="1224" spans="2:5" x14ac:dyDescent="0.25">
      <c r="B1224" s="6"/>
      <c r="E1224" s="7"/>
    </row>
    <row r="1225" spans="2:5" x14ac:dyDescent="0.25">
      <c r="B1225" s="6"/>
      <c r="E1225" s="7"/>
    </row>
    <row r="1226" spans="2:5" x14ac:dyDescent="0.25">
      <c r="B1226" s="6"/>
      <c r="E1226" s="7"/>
    </row>
    <row r="1227" spans="2:5" x14ac:dyDescent="0.25">
      <c r="B1227" s="6"/>
      <c r="E1227" s="7"/>
    </row>
    <row r="1228" spans="2:5" x14ac:dyDescent="0.25">
      <c r="B1228" s="6"/>
      <c r="E1228" s="7"/>
    </row>
    <row r="1229" spans="2:5" x14ac:dyDescent="0.25">
      <c r="B1229" s="6"/>
      <c r="E1229" s="7"/>
    </row>
    <row r="1230" spans="2:5" x14ac:dyDescent="0.25">
      <c r="B1230" s="6"/>
      <c r="E1230" s="7"/>
    </row>
    <row r="1231" spans="2:5" x14ac:dyDescent="0.25">
      <c r="B1231" s="6"/>
      <c r="E1231" s="7"/>
    </row>
    <row r="1232" spans="2:5" x14ac:dyDescent="0.25">
      <c r="B1232" s="6"/>
      <c r="E1232" s="7"/>
    </row>
    <row r="1233" spans="2:5" x14ac:dyDescent="0.25">
      <c r="B1233" s="6"/>
      <c r="E1233" s="7"/>
    </row>
    <row r="1234" spans="2:5" x14ac:dyDescent="0.25">
      <c r="B1234" s="6"/>
      <c r="E1234" s="7"/>
    </row>
    <row r="1235" spans="2:5" x14ac:dyDescent="0.25">
      <c r="B1235" s="6"/>
      <c r="E1235" s="7"/>
    </row>
    <row r="1236" spans="2:5" x14ac:dyDescent="0.25">
      <c r="B1236" s="6"/>
      <c r="E1236" s="7"/>
    </row>
    <row r="1237" spans="2:5" x14ac:dyDescent="0.25">
      <c r="B1237" s="6"/>
      <c r="E1237" s="7"/>
    </row>
    <row r="1238" spans="2:5" x14ac:dyDescent="0.25">
      <c r="B1238" s="6"/>
      <c r="E1238" s="7"/>
    </row>
    <row r="1239" spans="2:5" x14ac:dyDescent="0.25">
      <c r="B1239" s="6"/>
      <c r="E1239" s="7"/>
    </row>
    <row r="1240" spans="2:5" x14ac:dyDescent="0.25">
      <c r="B1240" s="6"/>
      <c r="E1240" s="7"/>
    </row>
    <row r="1241" spans="2:5" x14ac:dyDescent="0.25">
      <c r="B1241" s="6"/>
      <c r="E1241" s="7"/>
    </row>
    <row r="1242" spans="2:5" x14ac:dyDescent="0.25">
      <c r="B1242" s="6"/>
      <c r="E1242" s="7"/>
    </row>
    <row r="1243" spans="2:5" x14ac:dyDescent="0.25">
      <c r="B1243" s="6"/>
      <c r="E1243" s="7"/>
    </row>
    <row r="1244" spans="2:5" x14ac:dyDescent="0.25">
      <c r="B1244" s="6"/>
      <c r="E1244" s="7"/>
    </row>
    <row r="1245" spans="2:5" x14ac:dyDescent="0.25">
      <c r="B1245" s="6"/>
      <c r="E1245" s="7"/>
    </row>
    <row r="1246" spans="2:5" x14ac:dyDescent="0.25">
      <c r="B1246" s="6"/>
      <c r="E1246" s="7"/>
    </row>
    <row r="1247" spans="2:5" x14ac:dyDescent="0.25">
      <c r="B1247" s="6"/>
      <c r="E1247" s="7"/>
    </row>
    <row r="1248" spans="2:5" x14ac:dyDescent="0.25">
      <c r="B1248" s="6"/>
      <c r="E1248" s="7"/>
    </row>
    <row r="1249" spans="2:5" x14ac:dyDescent="0.25">
      <c r="B1249" s="6"/>
      <c r="E1249" s="7"/>
    </row>
    <row r="1250" spans="2:5" x14ac:dyDescent="0.25">
      <c r="B1250" s="6"/>
      <c r="E1250" s="7"/>
    </row>
    <row r="1251" spans="2:5" x14ac:dyDescent="0.25">
      <c r="B1251" s="6"/>
      <c r="E1251" s="7"/>
    </row>
    <row r="1252" spans="2:5" x14ac:dyDescent="0.25">
      <c r="B1252" s="6"/>
      <c r="E1252" s="7"/>
    </row>
    <row r="1253" spans="2:5" x14ac:dyDescent="0.25">
      <c r="B1253" s="6"/>
      <c r="E1253" s="7"/>
    </row>
    <row r="1254" spans="2:5" x14ac:dyDescent="0.25">
      <c r="B1254" s="6"/>
      <c r="E1254" s="7"/>
    </row>
    <row r="1255" spans="2:5" x14ac:dyDescent="0.25">
      <c r="B1255" s="6"/>
      <c r="E1255" s="7"/>
    </row>
    <row r="1256" spans="2:5" x14ac:dyDescent="0.25">
      <c r="B1256" s="6"/>
      <c r="E1256" s="7"/>
    </row>
    <row r="1257" spans="2:5" x14ac:dyDescent="0.25">
      <c r="B1257" s="6"/>
      <c r="E1257" s="7"/>
    </row>
    <row r="1258" spans="2:5" x14ac:dyDescent="0.25">
      <c r="B1258" s="6"/>
      <c r="E1258" s="7"/>
    </row>
    <row r="1259" spans="2:5" x14ac:dyDescent="0.25">
      <c r="B1259" s="6"/>
      <c r="E1259" s="7"/>
    </row>
    <row r="1260" spans="2:5" x14ac:dyDescent="0.25">
      <c r="B1260" s="6"/>
      <c r="E1260" s="7"/>
    </row>
    <row r="1261" spans="2:5" x14ac:dyDescent="0.25">
      <c r="B1261" s="6"/>
      <c r="E1261" s="7"/>
    </row>
    <row r="1262" spans="2:5" x14ac:dyDescent="0.25">
      <c r="B1262" s="6"/>
      <c r="E1262" s="7"/>
    </row>
    <row r="1263" spans="2:5" x14ac:dyDescent="0.25">
      <c r="B1263" s="6"/>
      <c r="E1263" s="7"/>
    </row>
    <row r="1264" spans="2:5" x14ac:dyDescent="0.25">
      <c r="B1264" s="6"/>
      <c r="E1264" s="7"/>
    </row>
    <row r="1265" spans="2:5" x14ac:dyDescent="0.25">
      <c r="B1265" s="6"/>
      <c r="E1265" s="7"/>
    </row>
    <row r="1266" spans="2:5" x14ac:dyDescent="0.25">
      <c r="B1266" s="6"/>
      <c r="E1266" s="7"/>
    </row>
    <row r="1267" spans="2:5" x14ac:dyDescent="0.25">
      <c r="B1267" s="6"/>
      <c r="E1267" s="7"/>
    </row>
    <row r="1268" spans="2:5" x14ac:dyDescent="0.25">
      <c r="B1268" s="6"/>
      <c r="E1268" s="7"/>
    </row>
    <row r="1269" spans="2:5" x14ac:dyDescent="0.25">
      <c r="B1269" s="6"/>
      <c r="E1269" s="7"/>
    </row>
    <row r="1270" spans="2:5" x14ac:dyDescent="0.25">
      <c r="B1270" s="6"/>
      <c r="E1270" s="7"/>
    </row>
    <row r="1271" spans="2:5" x14ac:dyDescent="0.25">
      <c r="B1271" s="6"/>
      <c r="E1271" s="7"/>
    </row>
    <row r="1272" spans="2:5" x14ac:dyDescent="0.25">
      <c r="B1272" s="6"/>
      <c r="E1272" s="7"/>
    </row>
    <row r="1273" spans="2:5" x14ac:dyDescent="0.25">
      <c r="B1273" s="6"/>
      <c r="E1273" s="7"/>
    </row>
    <row r="1274" spans="2:5" x14ac:dyDescent="0.25">
      <c r="B1274" s="6"/>
      <c r="E1274" s="7"/>
    </row>
    <row r="1275" spans="2:5" x14ac:dyDescent="0.25">
      <c r="B1275" s="6"/>
      <c r="E1275" s="7"/>
    </row>
    <row r="1276" spans="2:5" x14ac:dyDescent="0.25">
      <c r="B1276" s="6"/>
      <c r="E1276" s="7"/>
    </row>
    <row r="1277" spans="2:5" x14ac:dyDescent="0.25">
      <c r="B1277" s="6"/>
      <c r="E1277" s="7"/>
    </row>
    <row r="1278" spans="2:5" x14ac:dyDescent="0.25">
      <c r="B1278" s="6"/>
      <c r="E1278" s="7"/>
    </row>
    <row r="1279" spans="2:5" x14ac:dyDescent="0.25">
      <c r="B1279" s="6"/>
      <c r="E1279" s="7"/>
    </row>
    <row r="1280" spans="2:5" x14ac:dyDescent="0.25">
      <c r="B1280" s="6"/>
      <c r="E1280" s="7"/>
    </row>
    <row r="1281" spans="2:5" x14ac:dyDescent="0.25">
      <c r="B1281" s="6"/>
      <c r="E1281" s="7"/>
    </row>
    <row r="1282" spans="2:5" x14ac:dyDescent="0.25">
      <c r="B1282" s="6"/>
      <c r="E1282" s="7"/>
    </row>
    <row r="1283" spans="2:5" x14ac:dyDescent="0.25">
      <c r="B1283" s="6"/>
      <c r="E1283" s="7"/>
    </row>
    <row r="1284" spans="2:5" x14ac:dyDescent="0.25">
      <c r="B1284" s="6"/>
      <c r="E1284" s="7"/>
    </row>
    <row r="1285" spans="2:5" x14ac:dyDescent="0.25">
      <c r="B1285" s="6"/>
      <c r="E1285" s="7"/>
    </row>
    <row r="1286" spans="2:5" x14ac:dyDescent="0.25">
      <c r="B1286" s="6"/>
      <c r="E1286" s="7"/>
    </row>
    <row r="1287" spans="2:5" x14ac:dyDescent="0.25">
      <c r="B1287" s="6"/>
      <c r="E1287" s="7"/>
    </row>
    <row r="1288" spans="2:5" x14ac:dyDescent="0.25">
      <c r="B1288" s="6"/>
      <c r="E1288" s="7"/>
    </row>
    <row r="1289" spans="2:5" x14ac:dyDescent="0.25">
      <c r="B1289" s="6"/>
      <c r="E1289" s="7"/>
    </row>
    <row r="1290" spans="2:5" x14ac:dyDescent="0.25">
      <c r="B1290" s="6"/>
      <c r="E1290" s="7"/>
    </row>
    <row r="1291" spans="2:5" x14ac:dyDescent="0.25">
      <c r="B1291" s="6"/>
      <c r="E1291" s="7"/>
    </row>
    <row r="1292" spans="2:5" x14ac:dyDescent="0.25">
      <c r="B1292" s="6"/>
      <c r="E1292" s="7"/>
    </row>
    <row r="1293" spans="2:5" x14ac:dyDescent="0.25">
      <c r="B1293" s="6"/>
      <c r="E1293" s="7"/>
    </row>
    <row r="1294" spans="2:5" x14ac:dyDescent="0.25">
      <c r="B1294" s="6"/>
      <c r="E1294" s="7"/>
    </row>
    <row r="1295" spans="2:5" x14ac:dyDescent="0.25">
      <c r="B1295" s="6"/>
      <c r="E1295" s="7"/>
    </row>
    <row r="1296" spans="2:5" x14ac:dyDescent="0.25">
      <c r="B1296" s="6"/>
      <c r="E1296" s="7"/>
    </row>
    <row r="1297" spans="2:5" x14ac:dyDescent="0.25">
      <c r="B1297" s="6"/>
      <c r="E1297" s="7"/>
    </row>
    <row r="1298" spans="2:5" x14ac:dyDescent="0.25">
      <c r="B1298" s="6"/>
      <c r="E1298" s="7"/>
    </row>
    <row r="1299" spans="2:5" x14ac:dyDescent="0.25">
      <c r="B1299" s="6"/>
      <c r="E1299" s="7"/>
    </row>
    <row r="1300" spans="2:5" x14ac:dyDescent="0.25">
      <c r="B1300" s="6"/>
      <c r="E1300" s="7"/>
    </row>
    <row r="1301" spans="2:5" x14ac:dyDescent="0.25">
      <c r="B1301" s="6"/>
      <c r="E1301" s="7"/>
    </row>
    <row r="1302" spans="2:5" x14ac:dyDescent="0.25">
      <c r="B1302" s="6"/>
      <c r="E1302" s="7"/>
    </row>
    <row r="1303" spans="2:5" x14ac:dyDescent="0.25">
      <c r="B1303" s="6"/>
      <c r="E1303" s="7"/>
    </row>
    <row r="1304" spans="2:5" x14ac:dyDescent="0.25">
      <c r="B1304" s="6"/>
      <c r="E1304" s="7"/>
    </row>
    <row r="1305" spans="2:5" x14ac:dyDescent="0.25">
      <c r="B1305" s="6"/>
      <c r="E1305" s="7"/>
    </row>
    <row r="1306" spans="2:5" x14ac:dyDescent="0.25">
      <c r="B1306" s="6"/>
      <c r="E1306" s="7"/>
    </row>
    <row r="1307" spans="2:5" x14ac:dyDescent="0.25">
      <c r="B1307" s="6"/>
      <c r="E1307" s="7"/>
    </row>
    <row r="1308" spans="2:5" x14ac:dyDescent="0.25">
      <c r="B1308" s="6"/>
      <c r="E1308" s="7"/>
    </row>
    <row r="1309" spans="2:5" x14ac:dyDescent="0.25">
      <c r="B1309" s="6"/>
      <c r="E1309" s="7"/>
    </row>
    <row r="1310" spans="2:5" x14ac:dyDescent="0.25">
      <c r="B1310" s="6"/>
      <c r="E1310" s="7"/>
    </row>
    <row r="1311" spans="2:5" x14ac:dyDescent="0.25">
      <c r="B1311" s="6"/>
      <c r="E1311" s="7"/>
    </row>
    <row r="1312" spans="2:5" x14ac:dyDescent="0.25">
      <c r="B1312" s="6"/>
      <c r="E1312" s="7"/>
    </row>
    <row r="1313" spans="2:5" x14ac:dyDescent="0.25">
      <c r="B1313" s="6"/>
      <c r="E1313" s="7"/>
    </row>
    <row r="1314" spans="2:5" x14ac:dyDescent="0.25">
      <c r="B1314" s="6"/>
      <c r="E1314" s="7"/>
    </row>
    <row r="1315" spans="2:5" x14ac:dyDescent="0.25">
      <c r="B1315" s="6"/>
      <c r="E1315" s="7"/>
    </row>
    <row r="1316" spans="2:5" x14ac:dyDescent="0.25">
      <c r="B1316" s="6"/>
      <c r="E1316" s="7"/>
    </row>
    <row r="1317" spans="2:5" x14ac:dyDescent="0.25">
      <c r="B1317" s="6"/>
      <c r="E1317" s="7"/>
    </row>
    <row r="1318" spans="2:5" x14ac:dyDescent="0.25">
      <c r="B1318" s="6"/>
      <c r="E1318" s="7"/>
    </row>
    <row r="1319" spans="2:5" x14ac:dyDescent="0.25">
      <c r="B1319" s="6"/>
      <c r="E1319" s="7"/>
    </row>
    <row r="1320" spans="2:5" x14ac:dyDescent="0.25">
      <c r="B1320" s="6"/>
      <c r="E1320" s="7"/>
    </row>
    <row r="1321" spans="2:5" x14ac:dyDescent="0.25">
      <c r="B1321" s="6"/>
      <c r="E1321" s="7"/>
    </row>
    <row r="1322" spans="2:5" x14ac:dyDescent="0.25">
      <c r="B1322" s="6"/>
      <c r="E1322" s="7"/>
    </row>
    <row r="1323" spans="2:5" x14ac:dyDescent="0.25">
      <c r="B1323" s="6"/>
      <c r="E1323" s="7"/>
    </row>
    <row r="1324" spans="2:5" x14ac:dyDescent="0.25">
      <c r="B1324" s="6"/>
      <c r="E1324" s="7"/>
    </row>
    <row r="1325" spans="2:5" x14ac:dyDescent="0.25">
      <c r="B1325" s="6"/>
      <c r="E1325" s="7"/>
    </row>
    <row r="1326" spans="2:5" x14ac:dyDescent="0.25">
      <c r="B1326" s="6"/>
      <c r="E1326" s="7"/>
    </row>
    <row r="1327" spans="2:5" x14ac:dyDescent="0.25">
      <c r="B1327" s="6"/>
      <c r="E1327" s="7"/>
    </row>
    <row r="1328" spans="2:5" x14ac:dyDescent="0.25">
      <c r="B1328" s="6"/>
      <c r="E1328" s="7"/>
    </row>
    <row r="1329" spans="2:5" x14ac:dyDescent="0.25">
      <c r="B1329" s="6"/>
      <c r="E1329" s="7"/>
    </row>
    <row r="1330" spans="2:5" x14ac:dyDescent="0.25">
      <c r="B1330" s="6"/>
      <c r="E1330" s="7"/>
    </row>
    <row r="1331" spans="2:5" x14ac:dyDescent="0.25">
      <c r="B1331" s="6"/>
      <c r="E1331" s="7"/>
    </row>
    <row r="1332" spans="2:5" x14ac:dyDescent="0.25">
      <c r="B1332" s="6"/>
      <c r="E1332" s="7"/>
    </row>
    <row r="1333" spans="2:5" x14ac:dyDescent="0.25">
      <c r="B1333" s="6"/>
      <c r="E1333" s="7"/>
    </row>
    <row r="1334" spans="2:5" x14ac:dyDescent="0.25">
      <c r="B1334" s="6"/>
      <c r="E1334" s="7"/>
    </row>
    <row r="1335" spans="2:5" x14ac:dyDescent="0.25">
      <c r="B1335" s="6"/>
      <c r="E1335" s="7"/>
    </row>
    <row r="1336" spans="2:5" x14ac:dyDescent="0.25">
      <c r="B1336" s="6"/>
      <c r="E1336" s="7"/>
    </row>
    <row r="1337" spans="2:5" x14ac:dyDescent="0.25">
      <c r="B1337" s="6"/>
      <c r="E1337" s="7"/>
    </row>
    <row r="1338" spans="2:5" x14ac:dyDescent="0.25">
      <c r="B1338" s="6"/>
      <c r="E1338" s="7"/>
    </row>
    <row r="1339" spans="2:5" x14ac:dyDescent="0.25">
      <c r="B1339" s="6"/>
      <c r="E1339" s="7"/>
    </row>
    <row r="1340" spans="2:5" x14ac:dyDescent="0.25">
      <c r="B1340" s="6"/>
      <c r="E1340" s="7"/>
    </row>
    <row r="1341" spans="2:5" x14ac:dyDescent="0.25">
      <c r="B1341" s="6"/>
      <c r="E1341" s="7"/>
    </row>
    <row r="1342" spans="2:5" x14ac:dyDescent="0.25">
      <c r="B1342" s="6"/>
      <c r="E1342" s="7"/>
    </row>
    <row r="1343" spans="2:5" x14ac:dyDescent="0.25">
      <c r="B1343" s="6"/>
      <c r="E1343" s="7"/>
    </row>
    <row r="1344" spans="2:5" x14ac:dyDescent="0.25">
      <c r="B1344" s="6"/>
      <c r="E1344" s="7"/>
    </row>
    <row r="1345" spans="2:5" x14ac:dyDescent="0.25">
      <c r="B1345" s="6"/>
      <c r="E1345" s="7"/>
    </row>
    <row r="1346" spans="2:5" x14ac:dyDescent="0.25">
      <c r="B1346" s="6"/>
      <c r="E1346" s="7"/>
    </row>
    <row r="1347" spans="2:5" x14ac:dyDescent="0.25">
      <c r="B1347" s="6"/>
      <c r="E1347" s="7"/>
    </row>
    <row r="1348" spans="2:5" x14ac:dyDescent="0.25">
      <c r="B1348" s="6"/>
      <c r="E1348" s="7"/>
    </row>
    <row r="1349" spans="2:5" x14ac:dyDescent="0.25">
      <c r="B1349" s="6"/>
      <c r="E1349" s="7"/>
    </row>
    <row r="1350" spans="2:5" x14ac:dyDescent="0.25">
      <c r="B1350" s="6"/>
      <c r="E1350" s="7"/>
    </row>
    <row r="1351" spans="2:5" x14ac:dyDescent="0.25">
      <c r="B1351" s="6"/>
      <c r="E1351" s="7"/>
    </row>
    <row r="1352" spans="2:5" x14ac:dyDescent="0.25">
      <c r="B1352" s="6"/>
      <c r="E1352" s="7"/>
    </row>
    <row r="1353" spans="2:5" x14ac:dyDescent="0.25">
      <c r="B1353" s="6"/>
      <c r="E1353" s="7"/>
    </row>
    <row r="1354" spans="2:5" x14ac:dyDescent="0.25">
      <c r="B1354" s="6"/>
      <c r="E1354" s="7"/>
    </row>
    <row r="1355" spans="2:5" x14ac:dyDescent="0.25">
      <c r="B1355" s="6"/>
      <c r="E1355" s="7"/>
    </row>
    <row r="1356" spans="2:5" x14ac:dyDescent="0.25">
      <c r="B1356" s="6"/>
      <c r="E1356" s="7"/>
    </row>
    <row r="1357" spans="2:5" x14ac:dyDescent="0.25">
      <c r="B1357" s="6"/>
      <c r="E1357" s="7"/>
    </row>
    <row r="1358" spans="2:5" x14ac:dyDescent="0.25">
      <c r="B1358" s="6"/>
      <c r="E1358" s="7"/>
    </row>
    <row r="1359" spans="2:5" x14ac:dyDescent="0.25">
      <c r="B1359" s="6"/>
      <c r="E1359" s="7"/>
    </row>
    <row r="1360" spans="2:5" x14ac:dyDescent="0.25">
      <c r="B1360" s="6"/>
      <c r="E1360" s="7"/>
    </row>
    <row r="1361" spans="2:5" x14ac:dyDescent="0.25">
      <c r="B1361" s="6"/>
      <c r="E1361" s="7"/>
    </row>
    <row r="1362" spans="2:5" x14ac:dyDescent="0.25">
      <c r="B1362" s="6"/>
      <c r="E1362" s="7"/>
    </row>
    <row r="1363" spans="2:5" x14ac:dyDescent="0.25">
      <c r="B1363" s="6"/>
      <c r="E1363" s="7"/>
    </row>
    <row r="1364" spans="2:5" x14ac:dyDescent="0.25">
      <c r="B1364" s="6"/>
      <c r="E1364" s="7"/>
    </row>
    <row r="1365" spans="2:5" x14ac:dyDescent="0.25">
      <c r="B1365" s="6"/>
      <c r="E1365" s="7"/>
    </row>
    <row r="1366" spans="2:5" x14ac:dyDescent="0.25">
      <c r="B1366" s="6"/>
      <c r="E1366" s="7"/>
    </row>
    <row r="1367" spans="2:5" x14ac:dyDescent="0.25">
      <c r="B1367" s="6"/>
      <c r="E1367" s="7"/>
    </row>
    <row r="1368" spans="2:5" x14ac:dyDescent="0.25">
      <c r="B1368" s="6"/>
      <c r="E1368" s="7"/>
    </row>
    <row r="1369" spans="2:5" x14ac:dyDescent="0.25">
      <c r="B1369" s="6"/>
      <c r="E1369" s="7"/>
    </row>
    <row r="1370" spans="2:5" x14ac:dyDescent="0.25">
      <c r="B1370" s="6"/>
      <c r="E1370" s="7"/>
    </row>
    <row r="1371" spans="2:5" x14ac:dyDescent="0.25">
      <c r="B1371" s="6"/>
      <c r="E1371" s="7"/>
    </row>
    <row r="1372" spans="2:5" x14ac:dyDescent="0.25">
      <c r="B1372" s="6"/>
      <c r="E1372" s="7"/>
    </row>
    <row r="1373" spans="2:5" x14ac:dyDescent="0.25">
      <c r="B1373" s="6"/>
      <c r="E1373" s="7"/>
    </row>
    <row r="1374" spans="2:5" x14ac:dyDescent="0.25">
      <c r="B1374" s="6"/>
      <c r="E1374" s="7"/>
    </row>
    <row r="1375" spans="2:5" x14ac:dyDescent="0.25">
      <c r="B1375" s="6"/>
      <c r="E1375" s="7"/>
    </row>
    <row r="1376" spans="2:5" x14ac:dyDescent="0.25">
      <c r="B1376" s="6"/>
      <c r="E1376" s="7"/>
    </row>
    <row r="1377" spans="2:5" x14ac:dyDescent="0.25">
      <c r="B1377" s="6"/>
      <c r="E1377" s="7"/>
    </row>
    <row r="1378" spans="2:5" x14ac:dyDescent="0.25">
      <c r="B1378" s="6"/>
      <c r="E1378" s="7"/>
    </row>
    <row r="1379" spans="2:5" x14ac:dyDescent="0.25">
      <c r="B1379" s="6"/>
      <c r="E1379" s="7"/>
    </row>
    <row r="1380" spans="2:5" x14ac:dyDescent="0.25">
      <c r="B1380" s="6"/>
      <c r="E1380" s="7"/>
    </row>
    <row r="1381" spans="2:5" x14ac:dyDescent="0.25">
      <c r="B1381" s="6"/>
      <c r="E1381" s="7"/>
    </row>
    <row r="1382" spans="2:5" x14ac:dyDescent="0.25">
      <c r="B1382" s="6"/>
      <c r="E1382" s="7"/>
    </row>
    <row r="1383" spans="2:5" x14ac:dyDescent="0.25">
      <c r="B1383" s="6"/>
      <c r="E1383" s="7"/>
    </row>
    <row r="1384" spans="2:5" x14ac:dyDescent="0.25">
      <c r="B1384" s="6"/>
      <c r="E1384" s="7"/>
    </row>
    <row r="1385" spans="2:5" x14ac:dyDescent="0.25">
      <c r="B1385" s="6"/>
      <c r="E1385" s="7"/>
    </row>
    <row r="1386" spans="2:5" x14ac:dyDescent="0.25">
      <c r="B1386" s="6"/>
      <c r="E1386" s="7"/>
    </row>
    <row r="1387" spans="2:5" x14ac:dyDescent="0.25">
      <c r="B1387" s="6"/>
      <c r="E1387" s="7"/>
    </row>
    <row r="1388" spans="2:5" x14ac:dyDescent="0.25">
      <c r="B1388" s="6"/>
      <c r="E1388" s="7"/>
    </row>
    <row r="1389" spans="2:5" x14ac:dyDescent="0.25">
      <c r="B1389" s="6"/>
      <c r="E1389" s="7"/>
    </row>
    <row r="1390" spans="2:5" x14ac:dyDescent="0.25">
      <c r="B1390" s="6"/>
      <c r="E1390" s="7"/>
    </row>
    <row r="1391" spans="2:5" x14ac:dyDescent="0.25">
      <c r="B1391" s="6"/>
      <c r="E1391" s="7"/>
    </row>
    <row r="1392" spans="2:5" x14ac:dyDescent="0.25">
      <c r="B1392" s="6"/>
      <c r="E1392" s="7"/>
    </row>
    <row r="1393" spans="2:5" x14ac:dyDescent="0.25">
      <c r="B1393" s="6"/>
      <c r="E1393" s="7"/>
    </row>
    <row r="1394" spans="2:5" x14ac:dyDescent="0.25">
      <c r="B1394" s="6"/>
      <c r="E1394" s="7"/>
    </row>
    <row r="1395" spans="2:5" x14ac:dyDescent="0.25">
      <c r="B1395" s="6"/>
      <c r="E1395" s="7"/>
    </row>
    <row r="1396" spans="2:5" x14ac:dyDescent="0.25">
      <c r="B1396" s="6"/>
      <c r="E1396" s="7"/>
    </row>
    <row r="1397" spans="2:5" x14ac:dyDescent="0.25">
      <c r="B1397" s="6"/>
      <c r="E1397" s="7"/>
    </row>
    <row r="1398" spans="2:5" x14ac:dyDescent="0.25">
      <c r="B1398" s="6"/>
      <c r="E1398" s="7"/>
    </row>
    <row r="1399" spans="2:5" x14ac:dyDescent="0.25">
      <c r="B1399" s="6"/>
      <c r="E1399" s="7"/>
    </row>
    <row r="1400" spans="2:5" x14ac:dyDescent="0.25">
      <c r="B1400" s="6"/>
      <c r="E1400" s="7"/>
    </row>
    <row r="1401" spans="2:5" x14ac:dyDescent="0.25">
      <c r="B1401" s="6"/>
      <c r="E1401" s="7"/>
    </row>
    <row r="1402" spans="2:5" x14ac:dyDescent="0.25">
      <c r="B1402" s="6"/>
      <c r="E1402" s="7"/>
    </row>
    <row r="1403" spans="2:5" x14ac:dyDescent="0.25">
      <c r="B1403" s="6"/>
      <c r="E1403" s="7"/>
    </row>
    <row r="1404" spans="2:5" x14ac:dyDescent="0.25">
      <c r="B1404" s="6"/>
      <c r="E1404" s="7"/>
    </row>
    <row r="1405" spans="2:5" x14ac:dyDescent="0.25">
      <c r="B1405" s="6"/>
      <c r="E1405" s="7"/>
    </row>
    <row r="1406" spans="2:5" x14ac:dyDescent="0.25">
      <c r="B1406" s="6"/>
      <c r="E1406" s="7"/>
    </row>
    <row r="1407" spans="2:5" x14ac:dyDescent="0.25">
      <c r="B1407" s="6"/>
      <c r="E1407" s="7"/>
    </row>
    <row r="1408" spans="2:5" x14ac:dyDescent="0.25">
      <c r="B1408" s="6"/>
      <c r="E1408" s="7"/>
    </row>
    <row r="1409" spans="2:5" x14ac:dyDescent="0.25">
      <c r="B1409" s="6"/>
      <c r="E1409" s="7"/>
    </row>
    <row r="1410" spans="2:5" x14ac:dyDescent="0.25">
      <c r="B1410" s="6"/>
      <c r="E1410" s="7"/>
    </row>
    <row r="1411" spans="2:5" x14ac:dyDescent="0.25">
      <c r="B1411" s="6"/>
      <c r="E1411" s="7"/>
    </row>
    <row r="1412" spans="2:5" x14ac:dyDescent="0.25">
      <c r="B1412" s="6"/>
      <c r="E1412" s="7"/>
    </row>
    <row r="1413" spans="2:5" x14ac:dyDescent="0.25">
      <c r="B1413" s="6"/>
      <c r="E1413" s="7"/>
    </row>
    <row r="1414" spans="2:5" x14ac:dyDescent="0.25">
      <c r="B1414" s="6"/>
      <c r="E1414" s="7"/>
    </row>
    <row r="1415" spans="2:5" x14ac:dyDescent="0.25">
      <c r="B1415" s="6"/>
      <c r="E1415" s="7"/>
    </row>
    <row r="1416" spans="2:5" x14ac:dyDescent="0.25">
      <c r="B1416" s="6"/>
      <c r="E1416" s="7"/>
    </row>
    <row r="1417" spans="2:5" x14ac:dyDescent="0.25">
      <c r="B1417" s="6"/>
      <c r="E1417" s="7"/>
    </row>
    <row r="1418" spans="2:5" x14ac:dyDescent="0.25">
      <c r="B1418" s="6"/>
      <c r="E1418" s="7"/>
    </row>
    <row r="1419" spans="2:5" x14ac:dyDescent="0.25">
      <c r="B1419" s="6"/>
      <c r="E1419" s="7"/>
    </row>
    <row r="1420" spans="2:5" x14ac:dyDescent="0.25">
      <c r="B1420" s="6"/>
      <c r="E1420" s="7"/>
    </row>
    <row r="1421" spans="2:5" x14ac:dyDescent="0.25">
      <c r="B1421" s="6"/>
      <c r="E1421" s="7"/>
    </row>
    <row r="1422" spans="2:5" x14ac:dyDescent="0.25">
      <c r="B1422" s="6"/>
      <c r="E1422" s="7"/>
    </row>
    <row r="1423" spans="2:5" x14ac:dyDescent="0.25">
      <c r="B1423" s="6"/>
      <c r="E1423" s="7"/>
    </row>
    <row r="1424" spans="2:5" x14ac:dyDescent="0.25">
      <c r="B1424" s="6"/>
      <c r="E1424" s="7"/>
    </row>
    <row r="1425" spans="2:5" x14ac:dyDescent="0.25">
      <c r="B1425" s="6"/>
      <c r="E1425" s="7"/>
    </row>
    <row r="1426" spans="2:5" x14ac:dyDescent="0.25">
      <c r="B1426" s="6"/>
      <c r="E1426" s="7"/>
    </row>
    <row r="1427" spans="2:5" x14ac:dyDescent="0.25">
      <c r="B1427" s="6"/>
      <c r="E1427" s="7"/>
    </row>
    <row r="1428" spans="2:5" x14ac:dyDescent="0.25">
      <c r="B1428" s="6"/>
      <c r="E1428" s="7"/>
    </row>
    <row r="1429" spans="2:5" x14ac:dyDescent="0.25">
      <c r="B1429" s="6"/>
      <c r="E1429" s="7"/>
    </row>
    <row r="1430" spans="2:5" x14ac:dyDescent="0.25">
      <c r="B1430" s="6"/>
      <c r="E1430" s="7"/>
    </row>
    <row r="1431" spans="2:5" x14ac:dyDescent="0.25">
      <c r="B1431" s="6"/>
      <c r="E1431" s="7"/>
    </row>
    <row r="1432" spans="2:5" x14ac:dyDescent="0.25">
      <c r="B1432" s="6"/>
      <c r="E1432" s="7"/>
    </row>
    <row r="1433" spans="2:5" x14ac:dyDescent="0.25">
      <c r="B1433" s="6"/>
      <c r="E1433" s="7"/>
    </row>
    <row r="1434" spans="2:5" x14ac:dyDescent="0.25">
      <c r="B1434" s="6"/>
      <c r="E1434" s="7"/>
    </row>
    <row r="1435" spans="2:5" x14ac:dyDescent="0.25">
      <c r="B1435" s="6"/>
      <c r="E1435" s="7"/>
    </row>
    <row r="1436" spans="2:5" x14ac:dyDescent="0.25">
      <c r="B1436" s="6"/>
      <c r="E1436" s="7"/>
    </row>
    <row r="1437" spans="2:5" x14ac:dyDescent="0.25">
      <c r="B1437" s="6"/>
      <c r="E1437" s="7"/>
    </row>
    <row r="1438" spans="2:5" x14ac:dyDescent="0.25">
      <c r="B1438" s="6"/>
      <c r="E1438" s="7"/>
    </row>
    <row r="1439" spans="2:5" x14ac:dyDescent="0.25">
      <c r="B1439" s="6"/>
      <c r="E1439" s="7"/>
    </row>
    <row r="1440" spans="2:5" x14ac:dyDescent="0.25">
      <c r="B1440" s="6"/>
      <c r="E1440" s="7"/>
    </row>
    <row r="1441" spans="2:5" x14ac:dyDescent="0.25">
      <c r="B1441" s="6"/>
      <c r="E1441" s="7"/>
    </row>
    <row r="1442" spans="2:5" x14ac:dyDescent="0.25">
      <c r="B1442" s="6"/>
      <c r="E1442" s="7"/>
    </row>
    <row r="1443" spans="2:5" x14ac:dyDescent="0.25">
      <c r="B1443" s="6"/>
      <c r="E1443" s="7"/>
    </row>
    <row r="1444" spans="2:5" x14ac:dyDescent="0.25">
      <c r="B1444" s="6"/>
      <c r="E1444" s="7"/>
    </row>
    <row r="1445" spans="2:5" x14ac:dyDescent="0.25">
      <c r="B1445" s="6"/>
      <c r="E1445" s="7"/>
    </row>
    <row r="1446" spans="2:5" x14ac:dyDescent="0.25">
      <c r="B1446" s="6"/>
      <c r="E1446" s="7"/>
    </row>
    <row r="1447" spans="2:5" x14ac:dyDescent="0.25">
      <c r="B1447" s="6"/>
      <c r="E1447" s="7"/>
    </row>
    <row r="1448" spans="2:5" x14ac:dyDescent="0.25">
      <c r="B1448" s="6"/>
      <c r="E1448" s="7"/>
    </row>
    <row r="1449" spans="2:5" x14ac:dyDescent="0.25">
      <c r="B1449" s="6"/>
      <c r="E1449" s="7"/>
    </row>
    <row r="1450" spans="2:5" x14ac:dyDescent="0.25">
      <c r="B1450" s="6"/>
      <c r="E1450" s="7"/>
    </row>
    <row r="1451" spans="2:5" x14ac:dyDescent="0.25">
      <c r="B1451" s="6"/>
      <c r="E1451" s="7"/>
    </row>
    <row r="1452" spans="2:5" x14ac:dyDescent="0.25">
      <c r="B1452" s="6"/>
      <c r="E1452" s="7"/>
    </row>
    <row r="1453" spans="2:5" x14ac:dyDescent="0.25">
      <c r="B1453" s="6"/>
      <c r="E1453" s="7"/>
    </row>
    <row r="1454" spans="2:5" x14ac:dyDescent="0.25">
      <c r="B1454" s="6"/>
      <c r="E1454" s="7"/>
    </row>
    <row r="1455" spans="2:5" x14ac:dyDescent="0.25">
      <c r="B1455" s="6"/>
      <c r="E1455" s="7"/>
    </row>
    <row r="1456" spans="2:5" x14ac:dyDescent="0.25">
      <c r="B1456" s="6"/>
      <c r="E1456" s="7"/>
    </row>
    <row r="1457" spans="2:5" x14ac:dyDescent="0.25">
      <c r="B1457" s="6"/>
      <c r="E1457" s="7"/>
    </row>
    <row r="1458" spans="2:5" x14ac:dyDescent="0.25">
      <c r="B1458" s="6"/>
      <c r="E1458" s="7"/>
    </row>
    <row r="1459" spans="2:5" x14ac:dyDescent="0.25">
      <c r="B1459" s="6"/>
      <c r="E1459" s="7"/>
    </row>
    <row r="1460" spans="2:5" x14ac:dyDescent="0.25">
      <c r="B1460" s="6"/>
      <c r="E1460" s="7"/>
    </row>
    <row r="1461" spans="2:5" x14ac:dyDescent="0.25">
      <c r="B1461" s="6"/>
      <c r="E1461" s="7"/>
    </row>
    <row r="1462" spans="2:5" x14ac:dyDescent="0.25">
      <c r="B1462" s="6"/>
      <c r="E1462" s="7"/>
    </row>
    <row r="1463" spans="2:5" x14ac:dyDescent="0.25">
      <c r="B1463" s="6"/>
      <c r="E1463" s="7"/>
    </row>
    <row r="1464" spans="2:5" x14ac:dyDescent="0.25">
      <c r="B1464" s="6"/>
      <c r="E1464" s="7"/>
    </row>
    <row r="1465" spans="2:5" x14ac:dyDescent="0.25">
      <c r="B1465" s="6"/>
      <c r="E1465" s="7"/>
    </row>
    <row r="1466" spans="2:5" x14ac:dyDescent="0.25">
      <c r="B1466" s="6"/>
      <c r="E1466" s="7"/>
    </row>
    <row r="1467" spans="2:5" x14ac:dyDescent="0.25">
      <c r="B1467" s="6"/>
      <c r="E1467" s="7"/>
    </row>
    <row r="1468" spans="2:5" x14ac:dyDescent="0.25">
      <c r="B1468" s="6"/>
      <c r="E1468" s="7"/>
    </row>
    <row r="1469" spans="2:5" x14ac:dyDescent="0.25">
      <c r="B1469" s="6"/>
      <c r="E1469" s="7"/>
    </row>
    <row r="1470" spans="2:5" x14ac:dyDescent="0.25">
      <c r="B1470" s="6"/>
      <c r="E1470" s="7"/>
    </row>
    <row r="1471" spans="2:5" x14ac:dyDescent="0.25">
      <c r="B1471" s="6"/>
      <c r="E1471" s="7"/>
    </row>
    <row r="1472" spans="2:5" x14ac:dyDescent="0.25">
      <c r="B1472" s="6"/>
      <c r="E1472" s="7"/>
    </row>
    <row r="1473" spans="2:5" x14ac:dyDescent="0.25">
      <c r="B1473" s="6"/>
      <c r="E1473" s="7"/>
    </row>
    <row r="1474" spans="2:5" x14ac:dyDescent="0.25">
      <c r="B1474" s="6"/>
      <c r="E1474" s="7"/>
    </row>
    <row r="1475" spans="2:5" x14ac:dyDescent="0.25">
      <c r="B1475" s="6"/>
      <c r="E1475" s="7"/>
    </row>
    <row r="1476" spans="2:5" x14ac:dyDescent="0.25">
      <c r="B1476" s="6"/>
      <c r="E1476" s="7"/>
    </row>
    <row r="1477" spans="2:5" x14ac:dyDescent="0.25">
      <c r="B1477" s="6"/>
      <c r="E1477" s="7"/>
    </row>
    <row r="1478" spans="2:5" x14ac:dyDescent="0.25">
      <c r="B1478" s="6"/>
      <c r="E1478" s="7"/>
    </row>
    <row r="1479" spans="2:5" x14ac:dyDescent="0.25">
      <c r="B1479" s="6"/>
      <c r="E1479" s="7"/>
    </row>
    <row r="1480" spans="2:5" x14ac:dyDescent="0.25">
      <c r="B1480" s="6"/>
      <c r="E1480" s="7"/>
    </row>
    <row r="1481" spans="2:5" x14ac:dyDescent="0.25">
      <c r="B1481" s="6"/>
      <c r="E1481" s="7"/>
    </row>
    <row r="1482" spans="2:5" x14ac:dyDescent="0.25">
      <c r="B1482" s="6"/>
      <c r="E1482" s="7"/>
    </row>
    <row r="1483" spans="2:5" x14ac:dyDescent="0.25">
      <c r="B1483" s="6"/>
      <c r="E1483" s="7"/>
    </row>
    <row r="1484" spans="2:5" x14ac:dyDescent="0.25">
      <c r="B1484" s="6"/>
      <c r="E1484" s="7"/>
    </row>
    <row r="1485" spans="2:5" x14ac:dyDescent="0.25">
      <c r="B1485" s="6"/>
      <c r="E1485" s="7"/>
    </row>
    <row r="1486" spans="2:5" x14ac:dyDescent="0.25">
      <c r="B1486" s="6"/>
      <c r="E1486" s="7"/>
    </row>
    <row r="1487" spans="2:5" x14ac:dyDescent="0.25">
      <c r="B1487" s="6"/>
      <c r="E1487" s="7"/>
    </row>
    <row r="1488" spans="2:5" x14ac:dyDescent="0.25">
      <c r="B1488" s="6"/>
      <c r="E1488" s="7"/>
    </row>
    <row r="1489" spans="2:5" x14ac:dyDescent="0.25">
      <c r="B1489" s="6"/>
      <c r="E1489" s="7"/>
    </row>
    <row r="1490" spans="2:5" x14ac:dyDescent="0.25">
      <c r="B1490" s="6"/>
      <c r="E1490" s="7"/>
    </row>
    <row r="1491" spans="2:5" x14ac:dyDescent="0.25">
      <c r="B1491" s="6"/>
      <c r="E1491" s="7"/>
    </row>
    <row r="1492" spans="2:5" x14ac:dyDescent="0.25">
      <c r="B1492" s="6"/>
      <c r="E1492" s="7"/>
    </row>
    <row r="1493" spans="2:5" x14ac:dyDescent="0.25">
      <c r="B1493" s="6"/>
      <c r="E1493" s="7"/>
    </row>
    <row r="1494" spans="2:5" x14ac:dyDescent="0.25">
      <c r="B1494" s="6"/>
      <c r="E1494" s="7"/>
    </row>
    <row r="1495" spans="2:5" x14ac:dyDescent="0.25">
      <c r="B1495" s="6"/>
      <c r="E1495" s="7"/>
    </row>
    <row r="1496" spans="2:5" x14ac:dyDescent="0.25">
      <c r="B1496" s="6"/>
      <c r="E1496" s="7"/>
    </row>
    <row r="1497" spans="2:5" x14ac:dyDescent="0.25">
      <c r="B1497" s="6"/>
      <c r="E1497" s="7"/>
    </row>
    <row r="1498" spans="2:5" x14ac:dyDescent="0.25">
      <c r="B1498" s="6"/>
      <c r="E1498" s="7"/>
    </row>
    <row r="1499" spans="2:5" x14ac:dyDescent="0.25">
      <c r="B1499" s="6"/>
      <c r="E1499" s="7"/>
    </row>
    <row r="1500" spans="2:5" x14ac:dyDescent="0.25">
      <c r="B1500" s="6"/>
      <c r="E1500" s="7"/>
    </row>
    <row r="1501" spans="2:5" x14ac:dyDescent="0.25">
      <c r="B1501" s="6"/>
      <c r="E1501" s="7"/>
    </row>
    <row r="1502" spans="2:5" x14ac:dyDescent="0.25">
      <c r="B1502" s="6"/>
      <c r="E1502" s="7"/>
    </row>
    <row r="1503" spans="2:5" x14ac:dyDescent="0.25">
      <c r="B1503" s="6"/>
      <c r="E1503" s="7"/>
    </row>
    <row r="1504" spans="2:5" x14ac:dyDescent="0.25">
      <c r="B1504" s="6"/>
      <c r="E1504" s="7"/>
    </row>
    <row r="1505" spans="2:5" x14ac:dyDescent="0.25">
      <c r="B1505" s="6"/>
      <c r="E1505" s="7"/>
    </row>
    <row r="1506" spans="2:5" x14ac:dyDescent="0.25">
      <c r="B1506" s="6"/>
      <c r="E1506" s="7"/>
    </row>
    <row r="1507" spans="2:5" x14ac:dyDescent="0.25">
      <c r="B1507" s="6"/>
      <c r="E1507" s="7"/>
    </row>
    <row r="1508" spans="2:5" x14ac:dyDescent="0.25">
      <c r="B1508" s="6"/>
      <c r="E1508" s="7"/>
    </row>
    <row r="1509" spans="2:5" x14ac:dyDescent="0.25">
      <c r="B1509" s="6"/>
      <c r="E1509" s="7"/>
    </row>
    <row r="1510" spans="2:5" x14ac:dyDescent="0.25">
      <c r="B1510" s="6"/>
      <c r="E1510" s="7"/>
    </row>
    <row r="1511" spans="2:5" x14ac:dyDescent="0.25">
      <c r="B1511" s="6"/>
      <c r="E1511" s="7"/>
    </row>
    <row r="1512" spans="2:5" x14ac:dyDescent="0.25">
      <c r="B1512" s="6"/>
      <c r="E1512" s="7"/>
    </row>
    <row r="1513" spans="2:5" x14ac:dyDescent="0.25">
      <c r="B1513" s="6"/>
      <c r="E1513" s="7"/>
    </row>
    <row r="1514" spans="2:5" x14ac:dyDescent="0.25">
      <c r="B1514" s="6"/>
      <c r="E1514" s="7"/>
    </row>
    <row r="1515" spans="2:5" x14ac:dyDescent="0.25">
      <c r="B1515" s="6"/>
      <c r="E1515" s="7"/>
    </row>
    <row r="1516" spans="2:5" x14ac:dyDescent="0.25">
      <c r="B1516" s="6"/>
      <c r="E1516" s="7"/>
    </row>
    <row r="1517" spans="2:5" x14ac:dyDescent="0.25">
      <c r="B1517" s="6"/>
      <c r="E1517" s="7"/>
    </row>
    <row r="1518" spans="2:5" x14ac:dyDescent="0.25">
      <c r="B1518" s="6"/>
      <c r="E1518" s="7"/>
    </row>
    <row r="1519" spans="2:5" x14ac:dyDescent="0.25">
      <c r="B1519" s="6"/>
      <c r="E1519" s="7"/>
    </row>
    <row r="1520" spans="2:5" x14ac:dyDescent="0.25">
      <c r="B1520" s="6"/>
      <c r="E1520" s="7"/>
    </row>
    <row r="1521" spans="2:5" x14ac:dyDescent="0.25">
      <c r="B1521" s="6"/>
      <c r="E1521" s="7"/>
    </row>
    <row r="1522" spans="2:5" x14ac:dyDescent="0.25">
      <c r="B1522" s="6"/>
      <c r="E1522" s="7"/>
    </row>
    <row r="1523" spans="2:5" x14ac:dyDescent="0.25">
      <c r="B1523" s="6"/>
      <c r="E1523" s="7"/>
    </row>
    <row r="1524" spans="2:5" x14ac:dyDescent="0.25">
      <c r="B1524" s="6"/>
      <c r="E1524" s="7"/>
    </row>
    <row r="1525" spans="2:5" x14ac:dyDescent="0.25">
      <c r="B1525" s="6"/>
      <c r="E1525" s="7"/>
    </row>
    <row r="1526" spans="2:5" x14ac:dyDescent="0.25">
      <c r="B1526" s="6"/>
      <c r="E1526" s="7"/>
    </row>
    <row r="1527" spans="2:5" x14ac:dyDescent="0.25">
      <c r="B1527" s="6"/>
      <c r="E1527" s="7"/>
    </row>
    <row r="1528" spans="2:5" x14ac:dyDescent="0.25">
      <c r="B1528" s="6"/>
      <c r="E1528" s="7"/>
    </row>
    <row r="1529" spans="2:5" x14ac:dyDescent="0.25">
      <c r="B1529" s="6"/>
      <c r="E1529" s="7"/>
    </row>
    <row r="1530" spans="2:5" x14ac:dyDescent="0.25">
      <c r="B1530" s="6"/>
      <c r="E1530" s="7"/>
    </row>
    <row r="1531" spans="2:5" x14ac:dyDescent="0.25">
      <c r="B1531" s="6"/>
      <c r="E1531" s="7"/>
    </row>
    <row r="1532" spans="2:5" x14ac:dyDescent="0.25">
      <c r="B1532" s="6"/>
      <c r="E1532" s="7"/>
    </row>
    <row r="1533" spans="2:5" x14ac:dyDescent="0.25">
      <c r="B1533" s="6"/>
      <c r="E1533" s="7"/>
    </row>
    <row r="1534" spans="2:5" x14ac:dyDescent="0.25">
      <c r="B1534" s="6"/>
      <c r="E1534" s="7"/>
    </row>
    <row r="1535" spans="2:5" x14ac:dyDescent="0.25">
      <c r="B1535" s="6"/>
      <c r="E1535" s="7"/>
    </row>
    <row r="1536" spans="2:5" x14ac:dyDescent="0.25">
      <c r="B1536" s="6"/>
      <c r="E1536" s="7"/>
    </row>
    <row r="1537" spans="2:5" x14ac:dyDescent="0.25">
      <c r="B1537" s="6"/>
      <c r="E1537" s="7"/>
    </row>
    <row r="1538" spans="2:5" x14ac:dyDescent="0.25">
      <c r="B1538" s="6"/>
      <c r="E1538" s="7"/>
    </row>
    <row r="1539" spans="2:5" x14ac:dyDescent="0.25">
      <c r="B1539" s="6"/>
      <c r="E1539" s="7"/>
    </row>
    <row r="1540" spans="2:5" x14ac:dyDescent="0.25">
      <c r="B1540" s="6"/>
      <c r="E1540" s="7"/>
    </row>
    <row r="1541" spans="2:5" x14ac:dyDescent="0.25">
      <c r="B1541" s="6"/>
      <c r="E1541" s="7"/>
    </row>
    <row r="1542" spans="2:5" x14ac:dyDescent="0.25">
      <c r="B1542" s="6"/>
      <c r="E1542" s="7"/>
    </row>
    <row r="1543" spans="2:5" x14ac:dyDescent="0.25">
      <c r="B1543" s="6"/>
      <c r="E1543" s="7"/>
    </row>
    <row r="1544" spans="2:5" x14ac:dyDescent="0.25">
      <c r="B1544" s="6"/>
      <c r="E1544" s="7"/>
    </row>
    <row r="1545" spans="2:5" x14ac:dyDescent="0.25">
      <c r="B1545" s="6"/>
      <c r="E1545" s="7"/>
    </row>
    <row r="1546" spans="2:5" x14ac:dyDescent="0.25">
      <c r="B1546" s="6"/>
      <c r="E1546" s="7"/>
    </row>
    <row r="1547" spans="2:5" x14ac:dyDescent="0.25">
      <c r="B1547" s="6"/>
      <c r="E1547" s="7"/>
    </row>
    <row r="1548" spans="2:5" x14ac:dyDescent="0.25">
      <c r="B1548" s="6"/>
      <c r="E1548" s="7"/>
    </row>
    <row r="1549" spans="2:5" x14ac:dyDescent="0.25">
      <c r="B1549" s="6"/>
      <c r="E1549" s="7"/>
    </row>
    <row r="1550" spans="2:5" x14ac:dyDescent="0.25">
      <c r="B1550" s="6"/>
      <c r="E1550" s="7"/>
    </row>
    <row r="1551" spans="2:5" x14ac:dyDescent="0.25">
      <c r="B1551" s="6"/>
      <c r="E1551" s="7"/>
    </row>
    <row r="1552" spans="2:5" x14ac:dyDescent="0.25">
      <c r="B1552" s="6"/>
      <c r="E1552" s="7"/>
    </row>
    <row r="1553" spans="2:5" x14ac:dyDescent="0.25">
      <c r="B1553" s="6"/>
      <c r="E1553" s="7"/>
    </row>
    <row r="1554" spans="2:5" x14ac:dyDescent="0.25">
      <c r="B1554" s="6"/>
      <c r="E1554" s="7"/>
    </row>
    <row r="1555" spans="2:5" x14ac:dyDescent="0.25">
      <c r="B1555" s="6"/>
      <c r="E1555" s="7"/>
    </row>
    <row r="1556" spans="2:5" x14ac:dyDescent="0.25">
      <c r="B1556" s="6"/>
      <c r="E1556" s="7"/>
    </row>
    <row r="1557" spans="2:5" x14ac:dyDescent="0.25">
      <c r="B1557" s="6"/>
      <c r="E1557" s="7"/>
    </row>
    <row r="1558" spans="2:5" x14ac:dyDescent="0.25">
      <c r="B1558" s="6"/>
      <c r="E1558" s="7"/>
    </row>
    <row r="1559" spans="2:5" x14ac:dyDescent="0.25">
      <c r="B1559" s="6"/>
      <c r="E1559" s="7"/>
    </row>
    <row r="1560" spans="2:5" x14ac:dyDescent="0.25">
      <c r="B1560" s="6"/>
      <c r="E1560" s="7"/>
    </row>
    <row r="1561" spans="2:5" x14ac:dyDescent="0.25">
      <c r="B1561" s="6"/>
      <c r="E1561" s="7"/>
    </row>
    <row r="1562" spans="2:5" x14ac:dyDescent="0.25">
      <c r="B1562" s="6"/>
      <c r="E1562" s="7"/>
    </row>
    <row r="1563" spans="2:5" x14ac:dyDescent="0.25">
      <c r="B1563" s="6"/>
      <c r="E1563" s="7"/>
    </row>
    <row r="1564" spans="2:5" x14ac:dyDescent="0.25">
      <c r="B1564" s="6"/>
      <c r="E1564" s="7"/>
    </row>
    <row r="1565" spans="2:5" x14ac:dyDescent="0.25">
      <c r="B1565" s="6"/>
      <c r="E1565" s="7"/>
    </row>
    <row r="1566" spans="2:5" x14ac:dyDescent="0.25">
      <c r="B1566" s="6"/>
      <c r="E1566" s="7"/>
    </row>
    <row r="1567" spans="2:5" x14ac:dyDescent="0.25">
      <c r="B1567" s="6"/>
      <c r="E1567" s="7"/>
    </row>
    <row r="1568" spans="2:5" x14ac:dyDescent="0.25">
      <c r="B1568" s="6"/>
      <c r="E1568" s="7"/>
    </row>
    <row r="1569" spans="2:5" x14ac:dyDescent="0.25">
      <c r="B1569" s="6"/>
      <c r="E1569" s="7"/>
    </row>
    <row r="1570" spans="2:5" x14ac:dyDescent="0.25">
      <c r="B1570" s="6"/>
      <c r="E1570" s="7"/>
    </row>
    <row r="1571" spans="2:5" x14ac:dyDescent="0.25">
      <c r="B1571" s="6"/>
      <c r="E1571" s="7"/>
    </row>
    <row r="1572" spans="2:5" x14ac:dyDescent="0.25">
      <c r="B1572" s="6"/>
      <c r="E1572" s="7"/>
    </row>
    <row r="1573" spans="2:5" x14ac:dyDescent="0.25">
      <c r="B1573" s="6"/>
      <c r="E1573" s="7"/>
    </row>
    <row r="1574" spans="2:5" x14ac:dyDescent="0.25">
      <c r="B1574" s="6"/>
      <c r="E1574" s="7"/>
    </row>
    <row r="1575" spans="2:5" x14ac:dyDescent="0.25">
      <c r="B1575" s="6"/>
      <c r="E1575" s="7"/>
    </row>
    <row r="1576" spans="2:5" x14ac:dyDescent="0.25">
      <c r="B1576" s="6"/>
      <c r="E1576" s="7"/>
    </row>
    <row r="1577" spans="2:5" x14ac:dyDescent="0.25">
      <c r="B1577" s="6"/>
      <c r="E1577" s="7"/>
    </row>
    <row r="1578" spans="2:5" x14ac:dyDescent="0.25">
      <c r="B1578" s="6"/>
      <c r="E1578" s="7"/>
    </row>
    <row r="1579" spans="2:5" x14ac:dyDescent="0.25">
      <c r="B1579" s="6"/>
      <c r="E1579" s="7"/>
    </row>
    <row r="1580" spans="2:5" x14ac:dyDescent="0.25">
      <c r="B1580" s="6"/>
      <c r="E1580" s="7"/>
    </row>
    <row r="1581" spans="2:5" x14ac:dyDescent="0.25">
      <c r="B1581" s="6"/>
      <c r="E1581" s="7"/>
    </row>
    <row r="1582" spans="2:5" x14ac:dyDescent="0.25">
      <c r="B1582" s="6"/>
      <c r="E1582" s="7"/>
    </row>
    <row r="1583" spans="2:5" x14ac:dyDescent="0.25">
      <c r="B1583" s="6"/>
      <c r="E1583" s="7"/>
    </row>
    <row r="1584" spans="2:5" x14ac:dyDescent="0.25">
      <c r="B1584" s="6"/>
      <c r="E1584" s="7"/>
    </row>
    <row r="1585" spans="2:5" x14ac:dyDescent="0.25">
      <c r="B1585" s="6"/>
      <c r="E1585" s="7"/>
    </row>
    <row r="1586" spans="2:5" x14ac:dyDescent="0.25">
      <c r="B1586" s="6"/>
      <c r="E1586" s="7"/>
    </row>
    <row r="1587" spans="2:5" x14ac:dyDescent="0.25">
      <c r="B1587" s="6"/>
      <c r="E1587" s="7"/>
    </row>
    <row r="1588" spans="2:5" x14ac:dyDescent="0.25">
      <c r="B1588" s="6"/>
      <c r="E1588" s="7"/>
    </row>
    <row r="1589" spans="2:5" x14ac:dyDescent="0.25">
      <c r="B1589" s="6"/>
      <c r="E1589" s="7"/>
    </row>
    <row r="1590" spans="2:5" x14ac:dyDescent="0.25">
      <c r="B1590" s="6"/>
      <c r="E1590" s="7"/>
    </row>
    <row r="1591" spans="2:5" x14ac:dyDescent="0.25">
      <c r="B1591" s="6"/>
      <c r="E1591" s="7"/>
    </row>
    <row r="1592" spans="2:5" x14ac:dyDescent="0.25">
      <c r="B1592" s="6"/>
      <c r="E1592" s="7"/>
    </row>
    <row r="1593" spans="2:5" x14ac:dyDescent="0.25">
      <c r="B1593" s="6"/>
      <c r="E1593" s="7"/>
    </row>
    <row r="1594" spans="2:5" x14ac:dyDescent="0.25">
      <c r="B1594" s="6"/>
      <c r="E1594" s="7"/>
    </row>
    <row r="1595" spans="2:5" x14ac:dyDescent="0.25">
      <c r="B1595" s="6"/>
      <c r="E1595" s="7"/>
    </row>
    <row r="1596" spans="2:5" x14ac:dyDescent="0.25">
      <c r="B1596" s="6"/>
      <c r="E1596" s="7"/>
    </row>
    <row r="1597" spans="2:5" x14ac:dyDescent="0.25">
      <c r="B1597" s="6"/>
      <c r="E1597" s="7"/>
    </row>
    <row r="1598" spans="2:5" x14ac:dyDescent="0.25">
      <c r="B1598" s="6"/>
      <c r="E1598" s="7"/>
    </row>
    <row r="1599" spans="2:5" x14ac:dyDescent="0.25">
      <c r="B1599" s="6"/>
      <c r="E1599" s="7"/>
    </row>
    <row r="1600" spans="2:5" x14ac:dyDescent="0.25">
      <c r="B1600" s="6"/>
      <c r="E1600" s="7"/>
    </row>
    <row r="1601" spans="2:5" x14ac:dyDescent="0.25">
      <c r="B1601" s="6"/>
      <c r="E1601" s="7"/>
    </row>
    <row r="1602" spans="2:5" x14ac:dyDescent="0.25">
      <c r="B1602" s="6"/>
      <c r="E1602" s="7"/>
    </row>
    <row r="1603" spans="2:5" x14ac:dyDescent="0.25">
      <c r="B1603" s="6"/>
      <c r="E1603" s="7"/>
    </row>
    <row r="1604" spans="2:5" x14ac:dyDescent="0.25">
      <c r="B1604" s="6"/>
      <c r="E1604" s="7"/>
    </row>
    <row r="1605" spans="2:5" x14ac:dyDescent="0.25">
      <c r="B1605" s="6"/>
      <c r="E1605" s="7"/>
    </row>
    <row r="1606" spans="2:5" x14ac:dyDescent="0.25">
      <c r="B1606" s="6"/>
      <c r="E1606" s="7"/>
    </row>
    <row r="1607" spans="2:5" x14ac:dyDescent="0.25">
      <c r="B1607" s="6"/>
      <c r="E1607" s="7"/>
    </row>
    <row r="1608" spans="2:5" x14ac:dyDescent="0.25">
      <c r="B1608" s="6"/>
      <c r="E1608" s="7"/>
    </row>
    <row r="1609" spans="2:5" x14ac:dyDescent="0.25">
      <c r="B1609" s="6"/>
      <c r="E1609" s="7"/>
    </row>
    <row r="1610" spans="2:5" x14ac:dyDescent="0.25">
      <c r="B1610" s="6"/>
      <c r="E1610" s="7"/>
    </row>
    <row r="1611" spans="2:5" x14ac:dyDescent="0.25">
      <c r="B1611" s="6"/>
      <c r="E1611" s="7"/>
    </row>
    <row r="1612" spans="2:5" x14ac:dyDescent="0.25">
      <c r="B1612" s="6"/>
      <c r="E1612" s="7"/>
    </row>
    <row r="1613" spans="2:5" x14ac:dyDescent="0.25">
      <c r="B1613" s="6"/>
      <c r="E1613" s="7"/>
    </row>
    <row r="1614" spans="2:5" x14ac:dyDescent="0.25">
      <c r="B1614" s="6"/>
      <c r="E1614" s="7"/>
    </row>
    <row r="1615" spans="2:5" x14ac:dyDescent="0.25">
      <c r="B1615" s="6"/>
      <c r="E1615" s="7"/>
    </row>
    <row r="1616" spans="2:5" x14ac:dyDescent="0.25">
      <c r="B1616" s="6"/>
      <c r="E1616" s="7"/>
    </row>
    <row r="1617" spans="2:5" x14ac:dyDescent="0.25">
      <c r="B1617" s="6"/>
      <c r="E1617" s="7"/>
    </row>
    <row r="1618" spans="2:5" x14ac:dyDescent="0.25">
      <c r="B1618" s="6"/>
      <c r="E1618" s="7"/>
    </row>
    <row r="1619" spans="2:5" x14ac:dyDescent="0.25">
      <c r="B1619" s="6"/>
      <c r="E1619" s="7"/>
    </row>
    <row r="1620" spans="2:5" x14ac:dyDescent="0.25">
      <c r="B1620" s="6"/>
      <c r="E1620" s="7"/>
    </row>
    <row r="1621" spans="2:5" x14ac:dyDescent="0.25">
      <c r="B1621" s="6"/>
      <c r="E1621" s="7"/>
    </row>
    <row r="1622" spans="2:5" x14ac:dyDescent="0.25">
      <c r="B1622" s="6"/>
      <c r="E1622" s="7"/>
    </row>
    <row r="1623" spans="2:5" x14ac:dyDescent="0.25">
      <c r="B1623" s="6"/>
      <c r="E1623" s="7"/>
    </row>
    <row r="1624" spans="2:5" x14ac:dyDescent="0.25">
      <c r="B1624" s="6"/>
      <c r="E1624" s="7"/>
    </row>
    <row r="1625" spans="2:5" x14ac:dyDescent="0.25">
      <c r="B1625" s="6"/>
      <c r="E1625" s="7"/>
    </row>
    <row r="1626" spans="2:5" x14ac:dyDescent="0.25">
      <c r="B1626" s="6"/>
      <c r="E1626" s="7"/>
    </row>
    <row r="1627" spans="2:5" x14ac:dyDescent="0.25">
      <c r="B1627" s="6"/>
      <c r="E1627" s="7"/>
    </row>
    <row r="1628" spans="2:5" x14ac:dyDescent="0.25">
      <c r="B1628" s="6"/>
      <c r="E1628" s="7"/>
    </row>
    <row r="1629" spans="2:5" x14ac:dyDescent="0.25">
      <c r="B1629" s="6"/>
      <c r="E1629" s="7"/>
    </row>
    <row r="1630" spans="2:5" x14ac:dyDescent="0.25">
      <c r="B1630" s="6"/>
      <c r="E1630" s="7"/>
    </row>
    <row r="1631" spans="2:5" x14ac:dyDescent="0.25">
      <c r="B1631" s="6"/>
      <c r="E1631" s="7"/>
    </row>
    <row r="1632" spans="2:5" x14ac:dyDescent="0.25">
      <c r="B1632" s="6"/>
      <c r="E1632" s="7"/>
    </row>
    <row r="1633" spans="2:5" x14ac:dyDescent="0.25">
      <c r="B1633" s="6"/>
      <c r="E1633" s="7"/>
    </row>
    <row r="1634" spans="2:5" x14ac:dyDescent="0.25">
      <c r="B1634" s="6"/>
      <c r="E1634" s="7"/>
    </row>
    <row r="1635" spans="2:5" x14ac:dyDescent="0.25">
      <c r="B1635" s="6"/>
      <c r="E1635" s="7"/>
    </row>
    <row r="1636" spans="2:5" x14ac:dyDescent="0.25">
      <c r="B1636" s="6"/>
      <c r="E1636" s="7"/>
    </row>
    <row r="1637" spans="2:5" x14ac:dyDescent="0.25">
      <c r="B1637" s="6"/>
      <c r="E1637" s="7"/>
    </row>
    <row r="1638" spans="2:5" x14ac:dyDescent="0.25">
      <c r="B1638" s="6"/>
      <c r="E1638" s="7"/>
    </row>
    <row r="1639" spans="2:5" x14ac:dyDescent="0.25">
      <c r="B1639" s="6"/>
      <c r="E1639" s="7"/>
    </row>
    <row r="1640" spans="2:5" x14ac:dyDescent="0.25">
      <c r="B1640" s="6"/>
      <c r="E1640" s="7"/>
    </row>
    <row r="1641" spans="2:5" x14ac:dyDescent="0.25">
      <c r="B1641" s="6"/>
      <c r="E1641" s="7"/>
    </row>
    <row r="1642" spans="2:5" x14ac:dyDescent="0.25">
      <c r="B1642" s="6"/>
      <c r="E1642" s="7"/>
    </row>
    <row r="1643" spans="2:5" x14ac:dyDescent="0.25">
      <c r="B1643" s="6"/>
      <c r="E1643" s="7"/>
    </row>
    <row r="1644" spans="2:5" x14ac:dyDescent="0.25">
      <c r="B1644" s="6"/>
      <c r="E1644" s="7"/>
    </row>
    <row r="1645" spans="2:5" x14ac:dyDescent="0.25">
      <c r="B1645" s="6"/>
      <c r="E1645" s="7"/>
    </row>
    <row r="1646" spans="2:5" x14ac:dyDescent="0.25">
      <c r="B1646" s="6"/>
      <c r="E1646" s="7"/>
    </row>
    <row r="1647" spans="2:5" x14ac:dyDescent="0.25">
      <c r="B1647" s="6"/>
      <c r="E1647" s="7"/>
    </row>
    <row r="1648" spans="2:5" x14ac:dyDescent="0.25">
      <c r="B1648" s="6"/>
      <c r="E1648" s="7"/>
    </row>
    <row r="1649" spans="2:5" x14ac:dyDescent="0.25">
      <c r="B1649" s="6"/>
      <c r="E1649" s="7"/>
    </row>
    <row r="1650" spans="2:5" x14ac:dyDescent="0.25">
      <c r="B1650" s="6"/>
      <c r="E1650" s="7"/>
    </row>
    <row r="1651" spans="2:5" x14ac:dyDescent="0.25">
      <c r="B1651" s="6"/>
      <c r="E1651" s="7"/>
    </row>
    <row r="1652" spans="2:5" x14ac:dyDescent="0.25">
      <c r="B1652" s="6"/>
      <c r="E1652" s="7"/>
    </row>
    <row r="1653" spans="2:5" x14ac:dyDescent="0.25">
      <c r="B1653" s="6"/>
      <c r="E1653" s="7"/>
    </row>
    <row r="1654" spans="2:5" x14ac:dyDescent="0.25">
      <c r="B1654" s="6"/>
      <c r="E1654" s="7"/>
    </row>
    <row r="1655" spans="2:5" x14ac:dyDescent="0.25">
      <c r="B1655" s="6"/>
      <c r="E1655" s="7"/>
    </row>
    <row r="1656" spans="2:5" x14ac:dyDescent="0.25">
      <c r="B1656" s="6"/>
      <c r="E1656" s="7"/>
    </row>
    <row r="1657" spans="2:5" x14ac:dyDescent="0.25">
      <c r="B1657" s="6"/>
      <c r="E1657" s="7"/>
    </row>
    <row r="1658" spans="2:5" x14ac:dyDescent="0.25">
      <c r="B1658" s="6"/>
      <c r="E1658" s="7"/>
    </row>
    <row r="1659" spans="2:5" x14ac:dyDescent="0.25">
      <c r="B1659" s="6"/>
      <c r="E1659" s="7"/>
    </row>
    <row r="1660" spans="2:5" x14ac:dyDescent="0.25">
      <c r="B1660" s="6"/>
      <c r="E1660" s="7"/>
    </row>
    <row r="1661" spans="2:5" x14ac:dyDescent="0.25">
      <c r="B1661" s="6"/>
      <c r="E1661" s="7"/>
    </row>
    <row r="1662" spans="2:5" x14ac:dyDescent="0.25">
      <c r="B1662" s="6"/>
      <c r="E1662" s="7"/>
    </row>
    <row r="1663" spans="2:5" x14ac:dyDescent="0.25">
      <c r="B1663" s="6"/>
      <c r="E1663" s="7"/>
    </row>
    <row r="1664" spans="2:5" x14ac:dyDescent="0.25">
      <c r="B1664" s="6"/>
      <c r="E1664" s="7"/>
    </row>
    <row r="1665" spans="2:5" x14ac:dyDescent="0.25">
      <c r="B1665" s="6"/>
      <c r="E1665" s="7"/>
    </row>
    <row r="1666" spans="2:5" x14ac:dyDescent="0.25">
      <c r="B1666" s="6"/>
      <c r="E1666" s="7"/>
    </row>
    <row r="1667" spans="2:5" x14ac:dyDescent="0.25">
      <c r="B1667" s="6"/>
      <c r="E1667" s="7"/>
    </row>
    <row r="1668" spans="2:5" x14ac:dyDescent="0.25">
      <c r="B1668" s="6"/>
      <c r="E1668" s="7"/>
    </row>
    <row r="1669" spans="2:5" x14ac:dyDescent="0.25">
      <c r="B1669" s="6"/>
      <c r="E1669" s="7"/>
    </row>
    <row r="1670" spans="2:5" x14ac:dyDescent="0.25">
      <c r="B1670" s="6"/>
      <c r="E1670" s="7"/>
    </row>
    <row r="1671" spans="2:5" x14ac:dyDescent="0.25">
      <c r="B1671" s="6"/>
      <c r="E1671" s="7"/>
    </row>
    <row r="1672" spans="2:5" x14ac:dyDescent="0.25">
      <c r="B1672" s="6"/>
      <c r="E1672" s="7"/>
    </row>
    <row r="1673" spans="2:5" x14ac:dyDescent="0.25">
      <c r="B1673" s="6"/>
      <c r="E1673" s="7"/>
    </row>
    <row r="1674" spans="2:5" x14ac:dyDescent="0.25">
      <c r="B1674" s="6"/>
      <c r="E1674" s="7"/>
    </row>
    <row r="1675" spans="2:5" x14ac:dyDescent="0.25">
      <c r="B1675" s="6"/>
      <c r="E1675" s="7"/>
    </row>
    <row r="1676" spans="2:5" x14ac:dyDescent="0.25">
      <c r="B1676" s="6"/>
      <c r="E1676" s="7"/>
    </row>
    <row r="1677" spans="2:5" x14ac:dyDescent="0.25">
      <c r="B1677" s="6"/>
      <c r="E1677" s="7"/>
    </row>
    <row r="1678" spans="2:5" x14ac:dyDescent="0.25">
      <c r="B1678" s="6"/>
      <c r="E1678" s="7"/>
    </row>
    <row r="1679" spans="2:5" x14ac:dyDescent="0.25">
      <c r="B1679" s="6"/>
      <c r="E1679" s="7"/>
    </row>
    <row r="1680" spans="2:5" x14ac:dyDescent="0.25">
      <c r="B1680" s="6"/>
      <c r="E1680" s="7"/>
    </row>
    <row r="1681" spans="2:5" x14ac:dyDescent="0.25">
      <c r="B1681" s="6"/>
      <c r="E1681" s="7"/>
    </row>
    <row r="1682" spans="2:5" x14ac:dyDescent="0.25">
      <c r="B1682" s="6"/>
      <c r="E1682" s="7"/>
    </row>
    <row r="1683" spans="2:5" x14ac:dyDescent="0.25">
      <c r="B1683" s="6"/>
      <c r="E1683" s="7"/>
    </row>
    <row r="1684" spans="2:5" x14ac:dyDescent="0.25">
      <c r="B1684" s="6"/>
      <c r="E1684" s="7"/>
    </row>
    <row r="1685" spans="2:5" x14ac:dyDescent="0.25">
      <c r="B1685" s="6"/>
      <c r="E1685" s="7"/>
    </row>
    <row r="1686" spans="2:5" x14ac:dyDescent="0.25">
      <c r="B1686" s="6"/>
      <c r="E1686" s="7"/>
    </row>
    <row r="1687" spans="2:5" x14ac:dyDescent="0.25">
      <c r="B1687" s="6"/>
      <c r="E1687" s="7"/>
    </row>
    <row r="1688" spans="2:5" x14ac:dyDescent="0.25">
      <c r="B1688" s="6"/>
      <c r="E1688" s="7"/>
    </row>
    <row r="1689" spans="2:5" x14ac:dyDescent="0.25">
      <c r="B1689" s="6"/>
      <c r="E1689" s="7"/>
    </row>
    <row r="1690" spans="2:5" x14ac:dyDescent="0.25">
      <c r="B1690" s="6"/>
      <c r="E1690" s="7"/>
    </row>
    <row r="1691" spans="2:5" x14ac:dyDescent="0.25">
      <c r="B1691" s="6"/>
      <c r="E1691" s="7"/>
    </row>
    <row r="1692" spans="2:5" x14ac:dyDescent="0.25">
      <c r="B1692" s="6"/>
      <c r="E1692" s="7"/>
    </row>
    <row r="1693" spans="2:5" x14ac:dyDescent="0.25">
      <c r="B1693" s="6"/>
      <c r="E1693" s="7"/>
    </row>
    <row r="1694" spans="2:5" x14ac:dyDescent="0.25">
      <c r="B1694" s="6"/>
      <c r="E1694" s="7"/>
    </row>
    <row r="1695" spans="2:5" x14ac:dyDescent="0.25">
      <c r="B1695" s="6"/>
      <c r="E1695" s="7"/>
    </row>
    <row r="1696" spans="2:5" x14ac:dyDescent="0.25">
      <c r="B1696" s="6"/>
      <c r="E1696" s="7"/>
    </row>
    <row r="1697" spans="2:5" x14ac:dyDescent="0.25">
      <c r="B1697" s="6"/>
      <c r="E1697" s="7"/>
    </row>
    <row r="1698" spans="2:5" x14ac:dyDescent="0.25">
      <c r="B1698" s="6"/>
      <c r="E1698" s="7"/>
    </row>
    <row r="1699" spans="2:5" x14ac:dyDescent="0.25">
      <c r="B1699" s="6"/>
      <c r="E1699" s="7"/>
    </row>
    <row r="1700" spans="2:5" x14ac:dyDescent="0.25">
      <c r="B1700" s="6"/>
      <c r="E1700" s="7"/>
    </row>
    <row r="1701" spans="2:5" x14ac:dyDescent="0.25">
      <c r="B1701" s="6"/>
      <c r="E1701" s="7"/>
    </row>
    <row r="1702" spans="2:5" x14ac:dyDescent="0.25">
      <c r="B1702" s="6"/>
      <c r="E1702" s="7"/>
    </row>
    <row r="1703" spans="2:5" x14ac:dyDescent="0.25">
      <c r="B1703" s="6"/>
      <c r="E1703" s="7"/>
    </row>
    <row r="1704" spans="2:5" x14ac:dyDescent="0.25">
      <c r="B1704" s="6"/>
      <c r="E1704" s="7"/>
    </row>
    <row r="1705" spans="2:5" x14ac:dyDescent="0.25">
      <c r="B1705" s="6"/>
      <c r="E1705" s="7"/>
    </row>
    <row r="1706" spans="2:5" x14ac:dyDescent="0.25">
      <c r="B1706" s="6"/>
      <c r="E1706" s="7"/>
    </row>
    <row r="1707" spans="2:5" x14ac:dyDescent="0.25">
      <c r="B1707" s="6"/>
      <c r="E1707" s="7"/>
    </row>
    <row r="1708" spans="2:5" x14ac:dyDescent="0.25">
      <c r="B1708" s="6"/>
      <c r="E1708" s="7"/>
    </row>
    <row r="1709" spans="2:5" x14ac:dyDescent="0.25">
      <c r="B1709" s="6"/>
      <c r="E1709" s="7"/>
    </row>
    <row r="1710" spans="2:5" x14ac:dyDescent="0.25">
      <c r="B1710" s="6"/>
      <c r="E1710" s="7"/>
    </row>
    <row r="1711" spans="2:5" x14ac:dyDescent="0.25">
      <c r="B1711" s="6"/>
      <c r="E1711" s="7"/>
    </row>
    <row r="1712" spans="2:5" x14ac:dyDescent="0.25">
      <c r="B1712" s="6"/>
      <c r="E1712" s="7"/>
    </row>
    <row r="1713" spans="2:5" x14ac:dyDescent="0.25">
      <c r="B1713" s="6"/>
      <c r="E1713" s="7"/>
    </row>
    <row r="1714" spans="2:5" x14ac:dyDescent="0.25">
      <c r="B1714" s="6"/>
      <c r="E1714" s="7"/>
    </row>
    <row r="1715" spans="2:5" x14ac:dyDescent="0.25">
      <c r="B1715" s="6"/>
      <c r="E1715" s="7"/>
    </row>
    <row r="1716" spans="2:5" x14ac:dyDescent="0.25">
      <c r="B1716" s="6"/>
      <c r="E1716" s="7"/>
    </row>
    <row r="1717" spans="2:5" x14ac:dyDescent="0.25">
      <c r="B1717" s="6"/>
      <c r="E1717" s="7"/>
    </row>
    <row r="1718" spans="2:5" x14ac:dyDescent="0.25">
      <c r="B1718" s="6"/>
      <c r="E1718" s="7"/>
    </row>
    <row r="1719" spans="2:5" x14ac:dyDescent="0.25">
      <c r="B1719" s="6"/>
      <c r="E1719" s="7"/>
    </row>
    <row r="1720" spans="2:5" x14ac:dyDescent="0.25">
      <c r="B1720" s="6"/>
      <c r="E1720" s="7"/>
    </row>
    <row r="1721" spans="2:5" x14ac:dyDescent="0.25">
      <c r="B1721" s="6"/>
      <c r="E1721" s="7"/>
    </row>
    <row r="1722" spans="2:5" x14ac:dyDescent="0.25">
      <c r="B1722" s="6"/>
      <c r="E1722" s="7"/>
    </row>
    <row r="1723" spans="2:5" x14ac:dyDescent="0.25">
      <c r="B1723" s="6"/>
      <c r="E1723" s="7"/>
    </row>
    <row r="1724" spans="2:5" x14ac:dyDescent="0.25">
      <c r="B1724" s="6"/>
      <c r="E1724" s="7"/>
    </row>
    <row r="1725" spans="2:5" x14ac:dyDescent="0.25">
      <c r="B1725" s="6"/>
      <c r="E1725" s="7"/>
    </row>
    <row r="1726" spans="2:5" x14ac:dyDescent="0.25">
      <c r="B1726" s="6"/>
      <c r="E1726" s="7"/>
    </row>
    <row r="1727" spans="2:5" x14ac:dyDescent="0.25">
      <c r="B1727" s="6"/>
      <c r="E1727" s="7"/>
    </row>
    <row r="1728" spans="2:5" x14ac:dyDescent="0.25">
      <c r="B1728" s="6"/>
      <c r="E1728" s="7"/>
    </row>
    <row r="1729" spans="2:5" x14ac:dyDescent="0.25">
      <c r="B1729" s="6"/>
      <c r="E1729" s="7"/>
    </row>
    <row r="1730" spans="2:5" x14ac:dyDescent="0.25">
      <c r="B1730" s="6"/>
      <c r="E1730" s="7"/>
    </row>
    <row r="1731" spans="2:5" x14ac:dyDescent="0.25">
      <c r="B1731" s="6"/>
      <c r="E1731" s="7"/>
    </row>
    <row r="1732" spans="2:5" x14ac:dyDescent="0.25">
      <c r="B1732" s="6"/>
      <c r="E1732" s="7"/>
    </row>
    <row r="1733" spans="2:5" x14ac:dyDescent="0.25">
      <c r="B1733" s="6"/>
      <c r="E1733" s="7"/>
    </row>
    <row r="1734" spans="2:5" x14ac:dyDescent="0.25">
      <c r="B1734" s="6"/>
      <c r="E1734" s="7"/>
    </row>
    <row r="1735" spans="2:5" x14ac:dyDescent="0.25">
      <c r="B1735" s="6"/>
      <c r="E1735" s="7"/>
    </row>
    <row r="1736" spans="2:5" x14ac:dyDescent="0.25">
      <c r="B1736" s="6"/>
      <c r="E1736" s="7"/>
    </row>
    <row r="1737" spans="2:5" x14ac:dyDescent="0.25">
      <c r="B1737" s="6"/>
      <c r="E1737" s="7"/>
    </row>
    <row r="1738" spans="2:5" x14ac:dyDescent="0.25">
      <c r="B1738" s="6"/>
      <c r="E1738" s="7"/>
    </row>
    <row r="1739" spans="2:5" x14ac:dyDescent="0.25">
      <c r="B1739" s="6"/>
      <c r="E1739" s="7"/>
    </row>
    <row r="1740" spans="2:5" x14ac:dyDescent="0.25">
      <c r="B1740" s="6"/>
      <c r="E1740" s="7"/>
    </row>
    <row r="1741" spans="2:5" x14ac:dyDescent="0.25">
      <c r="B1741" s="6"/>
      <c r="E1741" s="7"/>
    </row>
    <row r="1742" spans="2:5" x14ac:dyDescent="0.25">
      <c r="B1742" s="6"/>
      <c r="E1742" s="7"/>
    </row>
    <row r="1743" spans="2:5" x14ac:dyDescent="0.25">
      <c r="B1743" s="6"/>
      <c r="E1743" s="7"/>
    </row>
    <row r="1744" spans="2:5" x14ac:dyDescent="0.25">
      <c r="B1744" s="6"/>
      <c r="E1744" s="7"/>
    </row>
    <row r="1745" spans="2:5" x14ac:dyDescent="0.25">
      <c r="B1745" s="6"/>
      <c r="E1745" s="7"/>
    </row>
    <row r="1746" spans="2:5" x14ac:dyDescent="0.25">
      <c r="B1746" s="6"/>
      <c r="E1746" s="7"/>
    </row>
    <row r="1747" spans="2:5" x14ac:dyDescent="0.25">
      <c r="B1747" s="6"/>
      <c r="E1747" s="7"/>
    </row>
    <row r="1748" spans="2:5" x14ac:dyDescent="0.25">
      <c r="B1748" s="6"/>
      <c r="E1748" s="7"/>
    </row>
    <row r="1749" spans="2:5" x14ac:dyDescent="0.25">
      <c r="B1749" s="6"/>
      <c r="E1749" s="7"/>
    </row>
    <row r="1750" spans="2:5" x14ac:dyDescent="0.25">
      <c r="B1750" s="6"/>
      <c r="E1750" s="7"/>
    </row>
    <row r="1751" spans="2:5" x14ac:dyDescent="0.25">
      <c r="B1751" s="6"/>
      <c r="E1751" s="7"/>
    </row>
    <row r="1752" spans="2:5" x14ac:dyDescent="0.25">
      <c r="B1752" s="6"/>
      <c r="E1752" s="7"/>
    </row>
    <row r="1753" spans="2:5" x14ac:dyDescent="0.25">
      <c r="B1753" s="6"/>
      <c r="E1753" s="7"/>
    </row>
    <row r="1754" spans="2:5" x14ac:dyDescent="0.25">
      <c r="B1754" s="6"/>
      <c r="E1754" s="7"/>
    </row>
    <row r="1755" spans="2:5" x14ac:dyDescent="0.25">
      <c r="B1755" s="6"/>
      <c r="E1755" s="7"/>
    </row>
    <row r="1756" spans="2:5" x14ac:dyDescent="0.25">
      <c r="B1756" s="6"/>
      <c r="E1756" s="7"/>
    </row>
    <row r="1757" spans="2:5" x14ac:dyDescent="0.25">
      <c r="B1757" s="6"/>
      <c r="E1757" s="7"/>
    </row>
    <row r="1758" spans="2:5" x14ac:dyDescent="0.25">
      <c r="B1758" s="6"/>
      <c r="E1758" s="7"/>
    </row>
    <row r="1759" spans="2:5" x14ac:dyDescent="0.25">
      <c r="B1759" s="6"/>
      <c r="E1759" s="7"/>
    </row>
    <row r="1760" spans="2:5" x14ac:dyDescent="0.25">
      <c r="B1760" s="6"/>
      <c r="E1760" s="7"/>
    </row>
    <row r="1761" spans="2:5" x14ac:dyDescent="0.25">
      <c r="B1761" s="6"/>
      <c r="E1761" s="7"/>
    </row>
    <row r="1762" spans="2:5" x14ac:dyDescent="0.25">
      <c r="B1762" s="6"/>
      <c r="E1762" s="7"/>
    </row>
    <row r="1763" spans="2:5" x14ac:dyDescent="0.25">
      <c r="B1763" s="6"/>
      <c r="E1763" s="7"/>
    </row>
    <row r="1764" spans="2:5" x14ac:dyDescent="0.25">
      <c r="B1764" s="6"/>
      <c r="E1764" s="7"/>
    </row>
    <row r="1765" spans="2:5" x14ac:dyDescent="0.25">
      <c r="B1765" s="6"/>
      <c r="E1765" s="7"/>
    </row>
    <row r="1766" spans="2:5" x14ac:dyDescent="0.25">
      <c r="B1766" s="6"/>
      <c r="E1766" s="7"/>
    </row>
    <row r="1767" spans="2:5" x14ac:dyDescent="0.25">
      <c r="B1767" s="6"/>
      <c r="E1767" s="7"/>
    </row>
    <row r="1768" spans="2:5" x14ac:dyDescent="0.25">
      <c r="B1768" s="6"/>
      <c r="E1768" s="7"/>
    </row>
    <row r="1769" spans="2:5" x14ac:dyDescent="0.25">
      <c r="B1769" s="6"/>
      <c r="E1769" s="7"/>
    </row>
    <row r="1770" spans="2:5" x14ac:dyDescent="0.25">
      <c r="B1770" s="6"/>
      <c r="E1770" s="7"/>
    </row>
    <row r="1771" spans="2:5" x14ac:dyDescent="0.25">
      <c r="B1771" s="6"/>
      <c r="E1771" s="7"/>
    </row>
    <row r="1772" spans="2:5" x14ac:dyDescent="0.25">
      <c r="B1772" s="6"/>
      <c r="E1772" s="7"/>
    </row>
    <row r="1773" spans="2:5" x14ac:dyDescent="0.25">
      <c r="B1773" s="6"/>
      <c r="E1773" s="7"/>
    </row>
    <row r="1774" spans="2:5" x14ac:dyDescent="0.25">
      <c r="B1774" s="6"/>
      <c r="E1774" s="7"/>
    </row>
    <row r="1775" spans="2:5" x14ac:dyDescent="0.25">
      <c r="B1775" s="6"/>
      <c r="E1775" s="7"/>
    </row>
    <row r="1776" spans="2:5" x14ac:dyDescent="0.25">
      <c r="B1776" s="6"/>
      <c r="E1776" s="7"/>
    </row>
    <row r="1777" spans="2:5" x14ac:dyDescent="0.25">
      <c r="B1777" s="6"/>
      <c r="E1777" s="7"/>
    </row>
    <row r="1778" spans="2:5" x14ac:dyDescent="0.25">
      <c r="B1778" s="6"/>
      <c r="E1778" s="7"/>
    </row>
    <row r="1779" spans="2:5" x14ac:dyDescent="0.25">
      <c r="B1779" s="6"/>
      <c r="E1779" s="7"/>
    </row>
    <row r="1780" spans="2:5" x14ac:dyDescent="0.25">
      <c r="B1780" s="6"/>
      <c r="E1780" s="7"/>
    </row>
    <row r="1781" spans="2:5" x14ac:dyDescent="0.25">
      <c r="B1781" s="6"/>
      <c r="E1781" s="7"/>
    </row>
    <row r="1782" spans="2:5" x14ac:dyDescent="0.25">
      <c r="B1782" s="6"/>
      <c r="E1782" s="7"/>
    </row>
    <row r="1783" spans="2:5" x14ac:dyDescent="0.25">
      <c r="B1783" s="6"/>
      <c r="E1783" s="7"/>
    </row>
    <row r="1784" spans="2:5" x14ac:dyDescent="0.25">
      <c r="B1784" s="6"/>
      <c r="E1784" s="7"/>
    </row>
    <row r="1785" spans="2:5" x14ac:dyDescent="0.25">
      <c r="B1785" s="6"/>
      <c r="E1785" s="7"/>
    </row>
    <row r="1786" spans="2:5" x14ac:dyDescent="0.25">
      <c r="B1786" s="6"/>
      <c r="E1786" s="7"/>
    </row>
    <row r="1787" spans="2:5" x14ac:dyDescent="0.25">
      <c r="B1787" s="6"/>
      <c r="E1787" s="7"/>
    </row>
    <row r="1788" spans="2:5" x14ac:dyDescent="0.25">
      <c r="B1788" s="6"/>
      <c r="E1788" s="7"/>
    </row>
    <row r="1789" spans="2:5" x14ac:dyDescent="0.25">
      <c r="B1789" s="6"/>
      <c r="E1789" s="7"/>
    </row>
    <row r="1790" spans="2:5" x14ac:dyDescent="0.25">
      <c r="B1790" s="6"/>
      <c r="E1790" s="7"/>
    </row>
    <row r="1791" spans="2:5" x14ac:dyDescent="0.25">
      <c r="B1791" s="6"/>
      <c r="E1791" s="7"/>
    </row>
    <row r="1792" spans="2:5" x14ac:dyDescent="0.25">
      <c r="B1792" s="6"/>
      <c r="E1792" s="7"/>
    </row>
    <row r="1793" spans="2:5" x14ac:dyDescent="0.25">
      <c r="B1793" s="6"/>
      <c r="E1793" s="7"/>
    </row>
    <row r="1794" spans="2:5" x14ac:dyDescent="0.25">
      <c r="B1794" s="6"/>
      <c r="E1794" s="7"/>
    </row>
    <row r="1795" spans="2:5" x14ac:dyDescent="0.25">
      <c r="B1795" s="6"/>
      <c r="E1795" s="7"/>
    </row>
    <row r="1796" spans="2:5" x14ac:dyDescent="0.25">
      <c r="B1796" s="6"/>
      <c r="E1796" s="7"/>
    </row>
    <row r="1797" spans="2:5" x14ac:dyDescent="0.25">
      <c r="B1797" s="6"/>
      <c r="E1797" s="7"/>
    </row>
    <row r="1798" spans="2:5" x14ac:dyDescent="0.25">
      <c r="B1798" s="6"/>
      <c r="E1798" s="7"/>
    </row>
    <row r="1799" spans="2:5" x14ac:dyDescent="0.25">
      <c r="B1799" s="6"/>
      <c r="E1799" s="7"/>
    </row>
    <row r="1800" spans="2:5" x14ac:dyDescent="0.25">
      <c r="B1800" s="6"/>
      <c r="E1800" s="7"/>
    </row>
    <row r="1801" spans="2:5" x14ac:dyDescent="0.25">
      <c r="B1801" s="6"/>
      <c r="E1801" s="7"/>
    </row>
    <row r="1802" spans="2:5" x14ac:dyDescent="0.25">
      <c r="B1802" s="6"/>
      <c r="E1802" s="7"/>
    </row>
    <row r="1803" spans="2:5" x14ac:dyDescent="0.25">
      <c r="B1803" s="6"/>
      <c r="E1803" s="7"/>
    </row>
    <row r="1804" spans="2:5" x14ac:dyDescent="0.25">
      <c r="B1804" s="6"/>
      <c r="E1804" s="7"/>
    </row>
    <row r="1805" spans="2:5" x14ac:dyDescent="0.25">
      <c r="B1805" s="6"/>
      <c r="E1805" s="7"/>
    </row>
    <row r="1806" spans="2:5" x14ac:dyDescent="0.25">
      <c r="B1806" s="6"/>
      <c r="E1806" s="7"/>
    </row>
    <row r="1807" spans="2:5" x14ac:dyDescent="0.25">
      <c r="B1807" s="6"/>
      <c r="E1807" s="7"/>
    </row>
    <row r="1808" spans="2:5" x14ac:dyDescent="0.25">
      <c r="B1808" s="6"/>
      <c r="E1808" s="7"/>
    </row>
    <row r="1809" spans="2:5" x14ac:dyDescent="0.25">
      <c r="B1809" s="6"/>
      <c r="E1809" s="7"/>
    </row>
    <row r="1810" spans="2:5" x14ac:dyDescent="0.25">
      <c r="B1810" s="6"/>
      <c r="E1810" s="7"/>
    </row>
    <row r="1811" spans="2:5" x14ac:dyDescent="0.25">
      <c r="B1811" s="6"/>
      <c r="E1811" s="7"/>
    </row>
    <row r="1812" spans="2:5" x14ac:dyDescent="0.25">
      <c r="B1812" s="6"/>
      <c r="E1812" s="7"/>
    </row>
    <row r="1813" spans="2:5" x14ac:dyDescent="0.25">
      <c r="B1813" s="6"/>
      <c r="E1813" s="7"/>
    </row>
    <row r="1814" spans="2:5" x14ac:dyDescent="0.25">
      <c r="B1814" s="6"/>
      <c r="E1814" s="7"/>
    </row>
    <row r="1815" spans="2:5" x14ac:dyDescent="0.25">
      <c r="B1815" s="6"/>
      <c r="E1815" s="7"/>
    </row>
    <row r="1816" spans="2:5" x14ac:dyDescent="0.25">
      <c r="B1816" s="6"/>
      <c r="E1816" s="7"/>
    </row>
    <row r="1817" spans="2:5" x14ac:dyDescent="0.25">
      <c r="B1817" s="6"/>
      <c r="E1817" s="7"/>
    </row>
    <row r="1818" spans="2:5" x14ac:dyDescent="0.25">
      <c r="B1818" s="6"/>
      <c r="E1818" s="7"/>
    </row>
    <row r="1819" spans="2:5" x14ac:dyDescent="0.25">
      <c r="B1819" s="6"/>
      <c r="E1819" s="7"/>
    </row>
    <row r="1820" spans="2:5" x14ac:dyDescent="0.25">
      <c r="B1820" s="6"/>
      <c r="E1820" s="7"/>
    </row>
    <row r="1821" spans="2:5" x14ac:dyDescent="0.25">
      <c r="B1821" s="6"/>
      <c r="E1821" s="7"/>
    </row>
    <row r="1822" spans="2:5" x14ac:dyDescent="0.25">
      <c r="B1822" s="6"/>
      <c r="E1822" s="7"/>
    </row>
    <row r="1823" spans="2:5" x14ac:dyDescent="0.25">
      <c r="B1823" s="6"/>
      <c r="E1823" s="7"/>
    </row>
    <row r="1824" spans="2:5" x14ac:dyDescent="0.25">
      <c r="B1824" s="6"/>
      <c r="E1824" s="7"/>
    </row>
    <row r="1825" spans="2:5" x14ac:dyDescent="0.25">
      <c r="B1825" s="6"/>
      <c r="E1825" s="7"/>
    </row>
    <row r="1826" spans="2:5" x14ac:dyDescent="0.25">
      <c r="B1826" s="6"/>
      <c r="E1826" s="7"/>
    </row>
    <row r="1827" spans="2:5" x14ac:dyDescent="0.25">
      <c r="B1827" s="6"/>
      <c r="E1827" s="7"/>
    </row>
    <row r="1828" spans="2:5" x14ac:dyDescent="0.25">
      <c r="B1828" s="6"/>
      <c r="E1828" s="7"/>
    </row>
    <row r="1829" spans="2:5" x14ac:dyDescent="0.25">
      <c r="B1829" s="6"/>
      <c r="E1829" s="7"/>
    </row>
    <row r="1830" spans="2:5" x14ac:dyDescent="0.25">
      <c r="B1830" s="6"/>
      <c r="E1830" s="7"/>
    </row>
    <row r="1831" spans="2:5" x14ac:dyDescent="0.25">
      <c r="B1831" s="6"/>
      <c r="E1831" s="7"/>
    </row>
    <row r="1832" spans="2:5" x14ac:dyDescent="0.25">
      <c r="B1832" s="6"/>
      <c r="E1832" s="7"/>
    </row>
    <row r="1833" spans="2:5" x14ac:dyDescent="0.25">
      <c r="B1833" s="6"/>
      <c r="E1833" s="7"/>
    </row>
    <row r="1834" spans="2:5" x14ac:dyDescent="0.25">
      <c r="B1834" s="6"/>
      <c r="E1834" s="7"/>
    </row>
    <row r="1835" spans="2:5" x14ac:dyDescent="0.25">
      <c r="B1835" s="6"/>
      <c r="E1835" s="7"/>
    </row>
    <row r="1836" spans="2:5" x14ac:dyDescent="0.25">
      <c r="B1836" s="6"/>
      <c r="E1836" s="7"/>
    </row>
    <row r="1837" spans="2:5" x14ac:dyDescent="0.25">
      <c r="B1837" s="6"/>
      <c r="E1837" s="7"/>
    </row>
    <row r="1838" spans="2:5" x14ac:dyDescent="0.25">
      <c r="B1838" s="6"/>
      <c r="E1838" s="7"/>
    </row>
    <row r="1839" spans="2:5" x14ac:dyDescent="0.25">
      <c r="B1839" s="6"/>
      <c r="E1839" s="7"/>
    </row>
    <row r="1840" spans="2:5" x14ac:dyDescent="0.25">
      <c r="B1840" s="6"/>
      <c r="E1840" s="7"/>
    </row>
    <row r="1841" spans="2:5" x14ac:dyDescent="0.25">
      <c r="B1841" s="6"/>
      <c r="E1841" s="7"/>
    </row>
    <row r="1842" spans="2:5" x14ac:dyDescent="0.25">
      <c r="B1842" s="6"/>
      <c r="E1842" s="7"/>
    </row>
    <row r="1843" spans="2:5" x14ac:dyDescent="0.25">
      <c r="B1843" s="6"/>
      <c r="E1843" s="7"/>
    </row>
    <row r="1844" spans="2:5" x14ac:dyDescent="0.25">
      <c r="B1844" s="6"/>
      <c r="E1844" s="7"/>
    </row>
    <row r="1845" spans="2:5" x14ac:dyDescent="0.25">
      <c r="B1845" s="6"/>
      <c r="E1845" s="7"/>
    </row>
    <row r="1846" spans="2:5" x14ac:dyDescent="0.25">
      <c r="B1846" s="6"/>
      <c r="E1846" s="7"/>
    </row>
    <row r="1847" spans="2:5" x14ac:dyDescent="0.25">
      <c r="B1847" s="6"/>
      <c r="E1847" s="7"/>
    </row>
    <row r="1848" spans="2:5" x14ac:dyDescent="0.25">
      <c r="B1848" s="6"/>
      <c r="E1848" s="7"/>
    </row>
    <row r="1849" spans="2:5" x14ac:dyDescent="0.25">
      <c r="B1849" s="6"/>
      <c r="E1849" s="7"/>
    </row>
    <row r="1850" spans="2:5" x14ac:dyDescent="0.25">
      <c r="B1850" s="6"/>
      <c r="E1850" s="7"/>
    </row>
    <row r="1851" spans="2:5" x14ac:dyDescent="0.25">
      <c r="B1851" s="6"/>
      <c r="E1851" s="7"/>
    </row>
    <row r="1852" spans="2:5" x14ac:dyDescent="0.25">
      <c r="B1852" s="6"/>
      <c r="E1852" s="7"/>
    </row>
    <row r="1853" spans="2:5" x14ac:dyDescent="0.25">
      <c r="B1853" s="6"/>
      <c r="E1853" s="7"/>
    </row>
    <row r="1854" spans="2:5" x14ac:dyDescent="0.25">
      <c r="B1854" s="6"/>
      <c r="E1854" s="7"/>
    </row>
    <row r="1855" spans="2:5" x14ac:dyDescent="0.25">
      <c r="B1855" s="6"/>
      <c r="E1855" s="7"/>
    </row>
    <row r="1856" spans="2:5" x14ac:dyDescent="0.25">
      <c r="B1856" s="6"/>
      <c r="E1856" s="7"/>
    </row>
    <row r="1857" spans="2:5" x14ac:dyDescent="0.25">
      <c r="B1857" s="6"/>
      <c r="E1857" s="7"/>
    </row>
    <row r="1858" spans="2:5" x14ac:dyDescent="0.25">
      <c r="B1858" s="6"/>
      <c r="E1858" s="7"/>
    </row>
    <row r="1859" spans="2:5" x14ac:dyDescent="0.25">
      <c r="B1859" s="6"/>
      <c r="E1859" s="7"/>
    </row>
    <row r="1860" spans="2:5" x14ac:dyDescent="0.25">
      <c r="B1860" s="6"/>
      <c r="E1860" s="7"/>
    </row>
    <row r="1861" spans="2:5" x14ac:dyDescent="0.25">
      <c r="B1861" s="6"/>
      <c r="E1861" s="7"/>
    </row>
    <row r="1862" spans="2:5" x14ac:dyDescent="0.25">
      <c r="B1862" s="6"/>
      <c r="E1862" s="7"/>
    </row>
    <row r="1863" spans="2:5" x14ac:dyDescent="0.25">
      <c r="B1863" s="6"/>
      <c r="E1863" s="7"/>
    </row>
    <row r="1864" spans="2:5" x14ac:dyDescent="0.25">
      <c r="B1864" s="6"/>
      <c r="E1864" s="7"/>
    </row>
    <row r="1865" spans="2:5" x14ac:dyDescent="0.25">
      <c r="B1865" s="6"/>
      <c r="E1865" s="7"/>
    </row>
    <row r="1866" spans="2:5" x14ac:dyDescent="0.25">
      <c r="B1866" s="6"/>
      <c r="E1866" s="7"/>
    </row>
    <row r="1867" spans="2:5" x14ac:dyDescent="0.25">
      <c r="B1867" s="6"/>
      <c r="E1867" s="7"/>
    </row>
    <row r="1868" spans="2:5" x14ac:dyDescent="0.25">
      <c r="B1868" s="6"/>
      <c r="E1868" s="7"/>
    </row>
    <row r="1869" spans="2:5" x14ac:dyDescent="0.25">
      <c r="B1869" s="6"/>
      <c r="E1869" s="7"/>
    </row>
    <row r="1870" spans="2:5" x14ac:dyDescent="0.25">
      <c r="B1870" s="6"/>
      <c r="E1870" s="7"/>
    </row>
    <row r="1871" spans="2:5" x14ac:dyDescent="0.25">
      <c r="B1871" s="6"/>
      <c r="E1871" s="7"/>
    </row>
    <row r="1872" spans="2:5" x14ac:dyDescent="0.25">
      <c r="B1872" s="6"/>
      <c r="E1872" s="7"/>
    </row>
    <row r="1873" spans="2:5" x14ac:dyDescent="0.25">
      <c r="B1873" s="6"/>
      <c r="E1873" s="7"/>
    </row>
    <row r="1874" spans="2:5" x14ac:dyDescent="0.25">
      <c r="B1874" s="6"/>
      <c r="E1874" s="7"/>
    </row>
    <row r="1875" spans="2:5" x14ac:dyDescent="0.25">
      <c r="B1875" s="6"/>
      <c r="E1875" s="7"/>
    </row>
    <row r="1876" spans="2:5" x14ac:dyDescent="0.25">
      <c r="B1876" s="6"/>
      <c r="E1876" s="7"/>
    </row>
    <row r="1877" spans="2:5" x14ac:dyDescent="0.25">
      <c r="B1877" s="6"/>
      <c r="E1877" s="7"/>
    </row>
    <row r="1878" spans="2:5" x14ac:dyDescent="0.25">
      <c r="B1878" s="6"/>
      <c r="E1878" s="7"/>
    </row>
    <row r="1879" spans="2:5" x14ac:dyDescent="0.25">
      <c r="B1879" s="6"/>
      <c r="E1879" s="7"/>
    </row>
    <row r="1880" spans="2:5" x14ac:dyDescent="0.25">
      <c r="B1880" s="6"/>
      <c r="E1880" s="7"/>
    </row>
    <row r="1881" spans="2:5" x14ac:dyDescent="0.25">
      <c r="B1881" s="6"/>
      <c r="E1881" s="7"/>
    </row>
    <row r="1882" spans="2:5" x14ac:dyDescent="0.25">
      <c r="B1882" s="6"/>
      <c r="E1882" s="7"/>
    </row>
    <row r="1883" spans="2:5" x14ac:dyDescent="0.25">
      <c r="B1883" s="6"/>
      <c r="E1883" s="7"/>
    </row>
    <row r="1884" spans="2:5" x14ac:dyDescent="0.25">
      <c r="B1884" s="6"/>
      <c r="E1884" s="7"/>
    </row>
    <row r="1885" spans="2:5" x14ac:dyDescent="0.25">
      <c r="B1885" s="6"/>
      <c r="E1885" s="7"/>
    </row>
    <row r="1886" spans="2:5" x14ac:dyDescent="0.25">
      <c r="B1886" s="6"/>
      <c r="E1886" s="7"/>
    </row>
    <row r="1887" spans="2:5" x14ac:dyDescent="0.25">
      <c r="B1887" s="6"/>
      <c r="E1887" s="7"/>
    </row>
    <row r="1888" spans="2:5" x14ac:dyDescent="0.25">
      <c r="B1888" s="6"/>
      <c r="E1888" s="7"/>
    </row>
    <row r="1889" spans="2:5" x14ac:dyDescent="0.25">
      <c r="B1889" s="6"/>
      <c r="E1889" s="7"/>
    </row>
    <row r="1890" spans="2:5" x14ac:dyDescent="0.25">
      <c r="B1890" s="6"/>
      <c r="E1890" s="7"/>
    </row>
    <row r="1891" spans="2:5" x14ac:dyDescent="0.25">
      <c r="B1891" s="6"/>
      <c r="E1891" s="7"/>
    </row>
    <row r="1892" spans="2:5" x14ac:dyDescent="0.25">
      <c r="B1892" s="6"/>
      <c r="E1892" s="7"/>
    </row>
    <row r="1893" spans="2:5" x14ac:dyDescent="0.25">
      <c r="B1893" s="6"/>
      <c r="E1893" s="7"/>
    </row>
    <row r="1894" spans="2:5" x14ac:dyDescent="0.25">
      <c r="B1894" s="6"/>
      <c r="E1894" s="7"/>
    </row>
    <row r="1895" spans="2:5" x14ac:dyDescent="0.25">
      <c r="B1895" s="6"/>
      <c r="E1895" s="7"/>
    </row>
    <row r="1896" spans="2:5" x14ac:dyDescent="0.25">
      <c r="B1896" s="6"/>
      <c r="E1896" s="7"/>
    </row>
    <row r="1897" spans="2:5" x14ac:dyDescent="0.25">
      <c r="B1897" s="6"/>
      <c r="E1897" s="7"/>
    </row>
    <row r="1898" spans="2:5" x14ac:dyDescent="0.25">
      <c r="B1898" s="6"/>
      <c r="E1898" s="7"/>
    </row>
    <row r="1899" spans="2:5" x14ac:dyDescent="0.25">
      <c r="B1899" s="6"/>
      <c r="E1899" s="7"/>
    </row>
    <row r="1900" spans="2:5" x14ac:dyDescent="0.25">
      <c r="B1900" s="6"/>
      <c r="E1900" s="7"/>
    </row>
    <row r="1901" spans="2:5" x14ac:dyDescent="0.25">
      <c r="B1901" s="6"/>
      <c r="E1901" s="7"/>
    </row>
    <row r="1902" spans="2:5" x14ac:dyDescent="0.25">
      <c r="B1902" s="6"/>
      <c r="E1902" s="7"/>
    </row>
    <row r="1903" spans="2:5" x14ac:dyDescent="0.25">
      <c r="B1903" s="6"/>
      <c r="E1903" s="7"/>
    </row>
    <row r="1904" spans="2:5" x14ac:dyDescent="0.25">
      <c r="B1904" s="6"/>
      <c r="E1904" s="7"/>
    </row>
    <row r="1905" spans="2:5" x14ac:dyDescent="0.25">
      <c r="B1905" s="6"/>
      <c r="E1905" s="7"/>
    </row>
    <row r="1906" spans="2:5" x14ac:dyDescent="0.25">
      <c r="B1906" s="6"/>
      <c r="E1906" s="7"/>
    </row>
    <row r="1907" spans="2:5" x14ac:dyDescent="0.25">
      <c r="B1907" s="6"/>
      <c r="E1907" s="7"/>
    </row>
    <row r="1908" spans="2:5" x14ac:dyDescent="0.25">
      <c r="B1908" s="6"/>
      <c r="E1908" s="7"/>
    </row>
    <row r="1909" spans="2:5" x14ac:dyDescent="0.25">
      <c r="B1909" s="6"/>
      <c r="E1909" s="7"/>
    </row>
    <row r="1910" spans="2:5" x14ac:dyDescent="0.25">
      <c r="B1910" s="6"/>
      <c r="E1910" s="7"/>
    </row>
    <row r="1911" spans="2:5" x14ac:dyDescent="0.25">
      <c r="B1911" s="6"/>
      <c r="E1911" s="7"/>
    </row>
    <row r="1912" spans="2:5" x14ac:dyDescent="0.25">
      <c r="B1912" s="6"/>
      <c r="E1912" s="7"/>
    </row>
    <row r="1913" spans="2:5" x14ac:dyDescent="0.25">
      <c r="B1913" s="6"/>
      <c r="E1913" s="7"/>
    </row>
    <row r="1914" spans="2:5" x14ac:dyDescent="0.25">
      <c r="B1914" s="6"/>
      <c r="E1914" s="7"/>
    </row>
    <row r="1915" spans="2:5" x14ac:dyDescent="0.25">
      <c r="B1915" s="6"/>
      <c r="E1915" s="7"/>
    </row>
    <row r="1916" spans="2:5" x14ac:dyDescent="0.25">
      <c r="B1916" s="6"/>
      <c r="E1916" s="7"/>
    </row>
    <row r="1917" spans="2:5" x14ac:dyDescent="0.25">
      <c r="B1917" s="6"/>
      <c r="E1917" s="7"/>
    </row>
    <row r="1918" spans="2:5" x14ac:dyDescent="0.25">
      <c r="B1918" s="6"/>
      <c r="E1918" s="7"/>
    </row>
    <row r="1919" spans="2:5" x14ac:dyDescent="0.25">
      <c r="B1919" s="6"/>
      <c r="E1919" s="7"/>
    </row>
    <row r="1920" spans="2:5" x14ac:dyDescent="0.25">
      <c r="B1920" s="6"/>
      <c r="E1920" s="7"/>
    </row>
    <row r="1921" spans="2:5" x14ac:dyDescent="0.25">
      <c r="B1921" s="6"/>
      <c r="E1921" s="7"/>
    </row>
    <row r="1922" spans="2:5" x14ac:dyDescent="0.25">
      <c r="B1922" s="6"/>
      <c r="E1922" s="7"/>
    </row>
    <row r="1923" spans="2:5" x14ac:dyDescent="0.25">
      <c r="B1923" s="6"/>
      <c r="E1923" s="7"/>
    </row>
    <row r="1924" spans="2:5" x14ac:dyDescent="0.25">
      <c r="B1924" s="6"/>
      <c r="E1924" s="7"/>
    </row>
    <row r="1925" spans="2:5" x14ac:dyDescent="0.25">
      <c r="B1925" s="6"/>
      <c r="E1925" s="7"/>
    </row>
    <row r="1926" spans="2:5" x14ac:dyDescent="0.25">
      <c r="B1926" s="6"/>
      <c r="E1926" s="7"/>
    </row>
    <row r="1927" spans="2:5" x14ac:dyDescent="0.25">
      <c r="B1927" s="6"/>
      <c r="E1927" s="7"/>
    </row>
    <row r="1928" spans="2:5" x14ac:dyDescent="0.25">
      <c r="B1928" s="6"/>
      <c r="E1928" s="7"/>
    </row>
    <row r="1929" spans="2:5" x14ac:dyDescent="0.25">
      <c r="B1929" s="6"/>
      <c r="E1929" s="7"/>
    </row>
    <row r="1930" spans="2:5" x14ac:dyDescent="0.25">
      <c r="B1930" s="6"/>
      <c r="E1930" s="7"/>
    </row>
    <row r="1931" spans="2:5" x14ac:dyDescent="0.25">
      <c r="B1931" s="6"/>
      <c r="E1931" s="7"/>
    </row>
    <row r="1932" spans="2:5" x14ac:dyDescent="0.25">
      <c r="B1932" s="6"/>
      <c r="E1932" s="7"/>
    </row>
    <row r="1933" spans="2:5" x14ac:dyDescent="0.25">
      <c r="B1933" s="6"/>
      <c r="E1933" s="7"/>
    </row>
    <row r="1934" spans="2:5" x14ac:dyDescent="0.25">
      <c r="B1934" s="6"/>
      <c r="E1934" s="7"/>
    </row>
    <row r="1935" spans="2:5" x14ac:dyDescent="0.25">
      <c r="B1935" s="6"/>
      <c r="E1935" s="7"/>
    </row>
    <row r="1936" spans="2:5" x14ac:dyDescent="0.25">
      <c r="B1936" s="6"/>
      <c r="E1936" s="7"/>
    </row>
    <row r="1937" spans="2:5" x14ac:dyDescent="0.25">
      <c r="B1937" s="6"/>
      <c r="E1937" s="7"/>
    </row>
    <row r="1938" spans="2:5" x14ac:dyDescent="0.25">
      <c r="B1938" s="6"/>
      <c r="E1938" s="7"/>
    </row>
    <row r="1939" spans="2:5" x14ac:dyDescent="0.25">
      <c r="B1939" s="6"/>
      <c r="E1939" s="7"/>
    </row>
    <row r="1940" spans="2:5" x14ac:dyDescent="0.25">
      <c r="B1940" s="6"/>
      <c r="E1940" s="7"/>
    </row>
    <row r="1941" spans="2:5" x14ac:dyDescent="0.25">
      <c r="B1941" s="6"/>
      <c r="E1941" s="7"/>
    </row>
    <row r="1942" spans="2:5" x14ac:dyDescent="0.25">
      <c r="B1942" s="6"/>
      <c r="E1942" s="7"/>
    </row>
    <row r="1943" spans="2:5" x14ac:dyDescent="0.25">
      <c r="B1943" s="6"/>
      <c r="E1943" s="7"/>
    </row>
    <row r="1944" spans="2:5" x14ac:dyDescent="0.25">
      <c r="B1944" s="6"/>
      <c r="E1944" s="7"/>
    </row>
    <row r="1945" spans="2:5" x14ac:dyDescent="0.25">
      <c r="B1945" s="6"/>
      <c r="E1945" s="7"/>
    </row>
    <row r="1946" spans="2:5" x14ac:dyDescent="0.25">
      <c r="B1946" s="6"/>
      <c r="E1946" s="7"/>
    </row>
    <row r="1947" spans="2:5" x14ac:dyDescent="0.25">
      <c r="B1947" s="6"/>
      <c r="E1947" s="7"/>
    </row>
    <row r="1948" spans="2:5" x14ac:dyDescent="0.25">
      <c r="B1948" s="6"/>
      <c r="E1948" s="7"/>
    </row>
    <row r="1949" spans="2:5" x14ac:dyDescent="0.25">
      <c r="B1949" s="6"/>
      <c r="E1949" s="7"/>
    </row>
    <row r="1950" spans="2:5" x14ac:dyDescent="0.25">
      <c r="B1950" s="6"/>
      <c r="E1950" s="7"/>
    </row>
    <row r="1951" spans="2:5" x14ac:dyDescent="0.25">
      <c r="B1951" s="6"/>
      <c r="E1951" s="7"/>
    </row>
    <row r="1952" spans="2:5" x14ac:dyDescent="0.25">
      <c r="B1952" s="6"/>
      <c r="E1952" s="7"/>
    </row>
    <row r="1953" spans="2:5" x14ac:dyDescent="0.25">
      <c r="B1953" s="6"/>
      <c r="E1953" s="7"/>
    </row>
    <row r="1954" spans="2:5" x14ac:dyDescent="0.25">
      <c r="B1954" s="6"/>
      <c r="E1954" s="7"/>
    </row>
    <row r="1955" spans="2:5" x14ac:dyDescent="0.25">
      <c r="B1955" s="6"/>
      <c r="E1955" s="7"/>
    </row>
    <row r="1956" spans="2:5" x14ac:dyDescent="0.25">
      <c r="B1956" s="6"/>
      <c r="E1956" s="7"/>
    </row>
    <row r="1957" spans="2:5" x14ac:dyDescent="0.25">
      <c r="B1957" s="6"/>
      <c r="E1957" s="7"/>
    </row>
    <row r="1958" spans="2:5" x14ac:dyDescent="0.25">
      <c r="B1958" s="6"/>
      <c r="E1958" s="7"/>
    </row>
    <row r="1959" spans="2:5" x14ac:dyDescent="0.25">
      <c r="B1959" s="6"/>
      <c r="E1959" s="7"/>
    </row>
    <row r="1960" spans="2:5" x14ac:dyDescent="0.25">
      <c r="B1960" s="6"/>
      <c r="E1960" s="7"/>
    </row>
    <row r="1961" spans="2:5" x14ac:dyDescent="0.25">
      <c r="B1961" s="6"/>
      <c r="E1961" s="7"/>
    </row>
    <row r="1962" spans="2:5" x14ac:dyDescent="0.25">
      <c r="B1962" s="6"/>
      <c r="E1962" s="7"/>
    </row>
    <row r="1963" spans="2:5" x14ac:dyDescent="0.25">
      <c r="B1963" s="6"/>
      <c r="E1963" s="7"/>
    </row>
    <row r="1964" spans="2:5" x14ac:dyDescent="0.25">
      <c r="B1964" s="6"/>
      <c r="E1964" s="7"/>
    </row>
    <row r="1965" spans="2:5" x14ac:dyDescent="0.25">
      <c r="B1965" s="6"/>
      <c r="E1965" s="7"/>
    </row>
    <row r="1966" spans="2:5" x14ac:dyDescent="0.25">
      <c r="B1966" s="6"/>
      <c r="E1966" s="7"/>
    </row>
    <row r="1967" spans="2:5" x14ac:dyDescent="0.25">
      <c r="B1967" s="6"/>
      <c r="E1967" s="7"/>
    </row>
    <row r="1968" spans="2:5" x14ac:dyDescent="0.25">
      <c r="B1968" s="6"/>
      <c r="E1968" s="7"/>
    </row>
    <row r="1969" spans="2:5" x14ac:dyDescent="0.25">
      <c r="B1969" s="6"/>
      <c r="E1969" s="7"/>
    </row>
    <row r="1970" spans="2:5" x14ac:dyDescent="0.25">
      <c r="B1970" s="6"/>
      <c r="E1970" s="7"/>
    </row>
    <row r="1971" spans="2:5" x14ac:dyDescent="0.25">
      <c r="B1971" s="6"/>
      <c r="E1971" s="7"/>
    </row>
    <row r="1972" spans="2:5" x14ac:dyDescent="0.25">
      <c r="B1972" s="6"/>
      <c r="E1972" s="7"/>
    </row>
    <row r="1973" spans="2:5" x14ac:dyDescent="0.25">
      <c r="B1973" s="6"/>
      <c r="E1973" s="7"/>
    </row>
    <row r="1974" spans="2:5" x14ac:dyDescent="0.25">
      <c r="B1974" s="6"/>
      <c r="E1974" s="7"/>
    </row>
    <row r="1975" spans="2:5" x14ac:dyDescent="0.25">
      <c r="B1975" s="6"/>
      <c r="E1975" s="7"/>
    </row>
    <row r="1976" spans="2:5" x14ac:dyDescent="0.25">
      <c r="B1976" s="6"/>
      <c r="E1976" s="7"/>
    </row>
    <row r="1977" spans="2:5" x14ac:dyDescent="0.25">
      <c r="B1977" s="6"/>
      <c r="E1977" s="7"/>
    </row>
    <row r="1978" spans="2:5" x14ac:dyDescent="0.25">
      <c r="B1978" s="6"/>
      <c r="E1978" s="7"/>
    </row>
    <row r="1979" spans="2:5" x14ac:dyDescent="0.25">
      <c r="B1979" s="6"/>
      <c r="E1979" s="7"/>
    </row>
    <row r="1980" spans="2:5" x14ac:dyDescent="0.25">
      <c r="B1980" s="6"/>
      <c r="E1980" s="7"/>
    </row>
    <row r="1981" spans="2:5" x14ac:dyDescent="0.25">
      <c r="B1981" s="6"/>
      <c r="E1981" s="7"/>
    </row>
    <row r="1982" spans="2:5" x14ac:dyDescent="0.25">
      <c r="B1982" s="6"/>
      <c r="E1982" s="7"/>
    </row>
    <row r="1983" spans="2:5" x14ac:dyDescent="0.25">
      <c r="B1983" s="6"/>
      <c r="E1983" s="7"/>
    </row>
    <row r="1984" spans="2:5" x14ac:dyDescent="0.25">
      <c r="B1984" s="6"/>
      <c r="E1984" s="7"/>
    </row>
    <row r="1985" spans="2:5" x14ac:dyDescent="0.25">
      <c r="B1985" s="6"/>
      <c r="E1985" s="7"/>
    </row>
    <row r="1986" spans="2:5" x14ac:dyDescent="0.25">
      <c r="B1986" s="6"/>
      <c r="E1986" s="7"/>
    </row>
    <row r="1987" spans="2:5" x14ac:dyDescent="0.25">
      <c r="B1987" s="6"/>
      <c r="E1987" s="7"/>
    </row>
    <row r="1988" spans="2:5" x14ac:dyDescent="0.25">
      <c r="B1988" s="6"/>
      <c r="E1988" s="7"/>
    </row>
    <row r="1989" spans="2:5" x14ac:dyDescent="0.25">
      <c r="B1989" s="6"/>
      <c r="E1989" s="7"/>
    </row>
    <row r="1990" spans="2:5" x14ac:dyDescent="0.25">
      <c r="B1990" s="6"/>
      <c r="E1990" s="7"/>
    </row>
    <row r="1991" spans="2:5" x14ac:dyDescent="0.25">
      <c r="B1991" s="6"/>
      <c r="E1991" s="7"/>
    </row>
    <row r="1992" spans="2:5" x14ac:dyDescent="0.25">
      <c r="B1992" s="6"/>
      <c r="E1992" s="7"/>
    </row>
    <row r="1993" spans="2:5" x14ac:dyDescent="0.25">
      <c r="B1993" s="6"/>
      <c r="E1993" s="7"/>
    </row>
    <row r="1994" spans="2:5" x14ac:dyDescent="0.25">
      <c r="B1994" s="6"/>
      <c r="E1994" s="7"/>
    </row>
    <row r="1995" spans="2:5" x14ac:dyDescent="0.25">
      <c r="B1995" s="6"/>
      <c r="E1995" s="7"/>
    </row>
    <row r="1996" spans="2:5" x14ac:dyDescent="0.25">
      <c r="B1996" s="6"/>
      <c r="E1996" s="7"/>
    </row>
    <row r="1997" spans="2:5" x14ac:dyDescent="0.25">
      <c r="B1997" s="6"/>
      <c r="E1997" s="7"/>
    </row>
    <row r="1998" spans="2:5" x14ac:dyDescent="0.25">
      <c r="B1998" s="6"/>
      <c r="E1998" s="7"/>
    </row>
    <row r="1999" spans="2:5" x14ac:dyDescent="0.25">
      <c r="B1999" s="6"/>
      <c r="E1999" s="7"/>
    </row>
    <row r="2000" spans="2:5" x14ac:dyDescent="0.25">
      <c r="B2000" s="6"/>
      <c r="E2000" s="7"/>
    </row>
    <row r="2001" spans="2:5" x14ac:dyDescent="0.25">
      <c r="B2001" s="6"/>
      <c r="E2001" s="7"/>
    </row>
    <row r="2002" spans="2:5" x14ac:dyDescent="0.25">
      <c r="B2002" s="6"/>
      <c r="E2002" s="7"/>
    </row>
    <row r="2003" spans="2:5" x14ac:dyDescent="0.25">
      <c r="B2003" s="6"/>
      <c r="E2003" s="7"/>
    </row>
    <row r="2004" spans="2:5" x14ac:dyDescent="0.25">
      <c r="B2004" s="6"/>
      <c r="E2004" s="7"/>
    </row>
    <row r="2005" spans="2:5" x14ac:dyDescent="0.25">
      <c r="B2005" s="6"/>
      <c r="E2005" s="7"/>
    </row>
    <row r="2006" spans="2:5" x14ac:dyDescent="0.25">
      <c r="B2006" s="6"/>
      <c r="E2006" s="7"/>
    </row>
    <row r="2007" spans="2:5" x14ac:dyDescent="0.25">
      <c r="B2007" s="6"/>
      <c r="E2007" s="7"/>
    </row>
    <row r="2008" spans="2:5" x14ac:dyDescent="0.25">
      <c r="B2008" s="6"/>
      <c r="E2008" s="7"/>
    </row>
    <row r="2009" spans="2:5" x14ac:dyDescent="0.25">
      <c r="B2009" s="6"/>
      <c r="E2009" s="7"/>
    </row>
    <row r="2010" spans="2:5" x14ac:dyDescent="0.25">
      <c r="B2010" s="6"/>
      <c r="E2010" s="7"/>
    </row>
    <row r="2011" spans="2:5" x14ac:dyDescent="0.25">
      <c r="B2011" s="6"/>
      <c r="E2011" s="7"/>
    </row>
    <row r="2012" spans="2:5" x14ac:dyDescent="0.25">
      <c r="B2012" s="6"/>
      <c r="E2012" s="7"/>
    </row>
    <row r="2013" spans="2:5" x14ac:dyDescent="0.25">
      <c r="B2013" s="6"/>
      <c r="E2013" s="7"/>
    </row>
    <row r="2014" spans="2:5" x14ac:dyDescent="0.25">
      <c r="B2014" s="6"/>
      <c r="E2014" s="7"/>
    </row>
    <row r="2015" spans="2:5" x14ac:dyDescent="0.25">
      <c r="B2015" s="6"/>
      <c r="E2015" s="7"/>
    </row>
    <row r="2016" spans="2:5" x14ac:dyDescent="0.25">
      <c r="B2016" s="6"/>
      <c r="E2016" s="7"/>
    </row>
    <row r="2017" spans="2:5" x14ac:dyDescent="0.25">
      <c r="B2017" s="6"/>
      <c r="E2017" s="7"/>
    </row>
    <row r="2018" spans="2:5" x14ac:dyDescent="0.25">
      <c r="B2018" s="6"/>
      <c r="E2018" s="7"/>
    </row>
    <row r="2019" spans="2:5" x14ac:dyDescent="0.25">
      <c r="B2019" s="6"/>
      <c r="E2019" s="7"/>
    </row>
    <row r="2020" spans="2:5" x14ac:dyDescent="0.25">
      <c r="B2020" s="6"/>
      <c r="E2020" s="7"/>
    </row>
    <row r="2021" spans="2:5" x14ac:dyDescent="0.25">
      <c r="B2021" s="6"/>
      <c r="E2021" s="7"/>
    </row>
    <row r="2022" spans="2:5" x14ac:dyDescent="0.25">
      <c r="B2022" s="6"/>
      <c r="E2022" s="7"/>
    </row>
    <row r="2023" spans="2:5" x14ac:dyDescent="0.25">
      <c r="B2023" s="6"/>
      <c r="E2023" s="7"/>
    </row>
    <row r="2024" spans="2:5" x14ac:dyDescent="0.25">
      <c r="B2024" s="6"/>
      <c r="E2024" s="7"/>
    </row>
    <row r="2025" spans="2:5" x14ac:dyDescent="0.25">
      <c r="B2025" s="6"/>
      <c r="E2025" s="7"/>
    </row>
    <row r="2026" spans="2:5" x14ac:dyDescent="0.25">
      <c r="B2026" s="6"/>
      <c r="E2026" s="7"/>
    </row>
    <row r="2027" spans="2:5" x14ac:dyDescent="0.25">
      <c r="B2027" s="6"/>
      <c r="E2027" s="7"/>
    </row>
    <row r="2028" spans="2:5" x14ac:dyDescent="0.25">
      <c r="B2028" s="6"/>
      <c r="E2028" s="7"/>
    </row>
    <row r="2029" spans="2:5" x14ac:dyDescent="0.25">
      <c r="B2029" s="6"/>
      <c r="E2029" s="7"/>
    </row>
    <row r="2030" spans="2:5" x14ac:dyDescent="0.25">
      <c r="B2030" s="6"/>
      <c r="E2030" s="7"/>
    </row>
    <row r="2031" spans="2:5" x14ac:dyDescent="0.25">
      <c r="B2031" s="6"/>
      <c r="E2031" s="7"/>
    </row>
    <row r="2032" spans="2:5" x14ac:dyDescent="0.25">
      <c r="B2032" s="6"/>
      <c r="E2032" s="7"/>
    </row>
    <row r="2033" spans="2:5" x14ac:dyDescent="0.25">
      <c r="B2033" s="6"/>
      <c r="E2033" s="7"/>
    </row>
    <row r="2034" spans="2:5" x14ac:dyDescent="0.25">
      <c r="B2034" s="6"/>
      <c r="E2034" s="7"/>
    </row>
    <row r="2035" spans="2:5" x14ac:dyDescent="0.25">
      <c r="B2035" s="6"/>
      <c r="E2035" s="7"/>
    </row>
    <row r="2036" spans="2:5" x14ac:dyDescent="0.25">
      <c r="B2036" s="6"/>
      <c r="E2036" s="7"/>
    </row>
    <row r="2037" spans="2:5" x14ac:dyDescent="0.25">
      <c r="B2037" s="6"/>
      <c r="E2037" s="7"/>
    </row>
    <row r="2038" spans="2:5" x14ac:dyDescent="0.25">
      <c r="B2038" s="6"/>
      <c r="E2038" s="7"/>
    </row>
    <row r="2039" spans="2:5" x14ac:dyDescent="0.25">
      <c r="B2039" s="6"/>
      <c r="E2039" s="7"/>
    </row>
    <row r="2040" spans="2:5" x14ac:dyDescent="0.25">
      <c r="B2040" s="6"/>
      <c r="E2040" s="7"/>
    </row>
    <row r="2041" spans="2:5" x14ac:dyDescent="0.25">
      <c r="B2041" s="6"/>
      <c r="E2041" s="7"/>
    </row>
    <row r="2042" spans="2:5" x14ac:dyDescent="0.25">
      <c r="B2042" s="6"/>
      <c r="E2042" s="7"/>
    </row>
    <row r="2043" spans="2:5" x14ac:dyDescent="0.25">
      <c r="B2043" s="6"/>
      <c r="E2043" s="7"/>
    </row>
    <row r="2044" spans="2:5" x14ac:dyDescent="0.25">
      <c r="B2044" s="6"/>
      <c r="E2044" s="7"/>
    </row>
    <row r="2045" spans="2:5" x14ac:dyDescent="0.25">
      <c r="B2045" s="6"/>
      <c r="E2045" s="7"/>
    </row>
    <row r="2046" spans="2:5" x14ac:dyDescent="0.25">
      <c r="B2046" s="6"/>
      <c r="E2046" s="7"/>
    </row>
    <row r="2047" spans="2:5" x14ac:dyDescent="0.25">
      <c r="B2047" s="6"/>
      <c r="E2047" s="7"/>
    </row>
    <row r="2048" spans="2:5" x14ac:dyDescent="0.25">
      <c r="B2048" s="6"/>
      <c r="E2048" s="7"/>
    </row>
    <row r="2049" spans="2:5" x14ac:dyDescent="0.25">
      <c r="B2049" s="6"/>
      <c r="E2049" s="7"/>
    </row>
    <row r="2050" spans="2:5" x14ac:dyDescent="0.25">
      <c r="B2050" s="6"/>
      <c r="E2050" s="7"/>
    </row>
    <row r="2051" spans="2:5" x14ac:dyDescent="0.25">
      <c r="B2051" s="6"/>
      <c r="E2051" s="7"/>
    </row>
    <row r="2052" spans="2:5" x14ac:dyDescent="0.25">
      <c r="B2052" s="6"/>
      <c r="E2052" s="7"/>
    </row>
    <row r="2053" spans="2:5" x14ac:dyDescent="0.25">
      <c r="B2053" s="6"/>
      <c r="E2053" s="7"/>
    </row>
    <row r="2054" spans="2:5" x14ac:dyDescent="0.25">
      <c r="B2054" s="6"/>
      <c r="E2054" s="7"/>
    </row>
    <row r="2055" spans="2:5" x14ac:dyDescent="0.25">
      <c r="B2055" s="6"/>
      <c r="E2055" s="7"/>
    </row>
    <row r="2056" spans="2:5" x14ac:dyDescent="0.25">
      <c r="B2056" s="6"/>
      <c r="E2056" s="7"/>
    </row>
    <row r="2057" spans="2:5" x14ac:dyDescent="0.25">
      <c r="B2057" s="6"/>
      <c r="E2057" s="7"/>
    </row>
    <row r="2058" spans="2:5" x14ac:dyDescent="0.25">
      <c r="B2058" s="6"/>
      <c r="E2058" s="7"/>
    </row>
    <row r="2059" spans="2:5" x14ac:dyDescent="0.25">
      <c r="B2059" s="6"/>
      <c r="E2059" s="7"/>
    </row>
    <row r="2060" spans="2:5" x14ac:dyDescent="0.25">
      <c r="B2060" s="6"/>
      <c r="E2060" s="7"/>
    </row>
    <row r="2061" spans="2:5" x14ac:dyDescent="0.25">
      <c r="B2061" s="6"/>
      <c r="E2061" s="7"/>
    </row>
    <row r="2062" spans="2:5" x14ac:dyDescent="0.25">
      <c r="B2062" s="6"/>
      <c r="E2062" s="7"/>
    </row>
    <row r="2063" spans="2:5" x14ac:dyDescent="0.25">
      <c r="B2063" s="6"/>
      <c r="E2063" s="7"/>
    </row>
    <row r="2064" spans="2:5" x14ac:dyDescent="0.25">
      <c r="B2064" s="6"/>
      <c r="E2064" s="7"/>
    </row>
    <row r="2065" spans="2:5" x14ac:dyDescent="0.25">
      <c r="B2065" s="6"/>
      <c r="E2065" s="7"/>
    </row>
    <row r="2066" spans="2:5" x14ac:dyDescent="0.25">
      <c r="B2066" s="6"/>
      <c r="E2066" s="7"/>
    </row>
    <row r="2067" spans="2:5" x14ac:dyDescent="0.25">
      <c r="B2067" s="6"/>
      <c r="E2067" s="7"/>
    </row>
    <row r="2068" spans="2:5" x14ac:dyDescent="0.25">
      <c r="B2068" s="6"/>
      <c r="E2068" s="7"/>
    </row>
    <row r="2069" spans="2:5" x14ac:dyDescent="0.25">
      <c r="B2069" s="6"/>
      <c r="E2069" s="7"/>
    </row>
    <row r="2070" spans="2:5" x14ac:dyDescent="0.25">
      <c r="B2070" s="6"/>
      <c r="E2070" s="7"/>
    </row>
    <row r="2071" spans="2:5" x14ac:dyDescent="0.25">
      <c r="B2071" s="6"/>
      <c r="E2071" s="7"/>
    </row>
    <row r="2072" spans="2:5" x14ac:dyDescent="0.25">
      <c r="B2072" s="6"/>
      <c r="E2072" s="7"/>
    </row>
    <row r="2073" spans="2:5" x14ac:dyDescent="0.25">
      <c r="B2073" s="6"/>
      <c r="E2073" s="7"/>
    </row>
    <row r="2074" spans="2:5" x14ac:dyDescent="0.25">
      <c r="B2074" s="6"/>
      <c r="E2074" s="7"/>
    </row>
    <row r="2075" spans="2:5" x14ac:dyDescent="0.25">
      <c r="B2075" s="6"/>
      <c r="E2075" s="7"/>
    </row>
    <row r="2076" spans="2:5" x14ac:dyDescent="0.25">
      <c r="B2076" s="6"/>
      <c r="E2076" s="7"/>
    </row>
    <row r="2077" spans="2:5" x14ac:dyDescent="0.25">
      <c r="B2077" s="6"/>
      <c r="E2077" s="7"/>
    </row>
    <row r="2078" spans="2:5" x14ac:dyDescent="0.25">
      <c r="B2078" s="6"/>
      <c r="E2078" s="7"/>
    </row>
    <row r="2079" spans="2:5" x14ac:dyDescent="0.25">
      <c r="B2079" s="6"/>
      <c r="E2079" s="7"/>
    </row>
    <row r="2080" spans="2:5" x14ac:dyDescent="0.25">
      <c r="B2080" s="6"/>
      <c r="E2080" s="7"/>
    </row>
    <row r="2081" spans="2:5" x14ac:dyDescent="0.25">
      <c r="B2081" s="6"/>
      <c r="E2081" s="7"/>
    </row>
    <row r="2082" spans="2:5" x14ac:dyDescent="0.25">
      <c r="B2082" s="6"/>
      <c r="E2082" s="7"/>
    </row>
    <row r="2083" spans="2:5" x14ac:dyDescent="0.25">
      <c r="B2083" s="6"/>
      <c r="E2083" s="7"/>
    </row>
    <row r="2084" spans="2:5" x14ac:dyDescent="0.25">
      <c r="B2084" s="6"/>
      <c r="E2084" s="7"/>
    </row>
    <row r="2085" spans="2:5" x14ac:dyDescent="0.25">
      <c r="B2085" s="6"/>
      <c r="E2085" s="7"/>
    </row>
    <row r="2086" spans="2:5" x14ac:dyDescent="0.25">
      <c r="B2086" s="6"/>
      <c r="E2086" s="7"/>
    </row>
    <row r="2087" spans="2:5" x14ac:dyDescent="0.25">
      <c r="B2087" s="6"/>
      <c r="E2087" s="7"/>
    </row>
    <row r="2088" spans="2:5" x14ac:dyDescent="0.25">
      <c r="B2088" s="6"/>
      <c r="E2088" s="7"/>
    </row>
    <row r="2089" spans="2:5" x14ac:dyDescent="0.25">
      <c r="B2089" s="6"/>
      <c r="E2089" s="7"/>
    </row>
    <row r="2090" spans="2:5" x14ac:dyDescent="0.25">
      <c r="B2090" s="6"/>
      <c r="E2090" s="7"/>
    </row>
    <row r="2091" spans="2:5" x14ac:dyDescent="0.25">
      <c r="B2091" s="6"/>
      <c r="E2091" s="7"/>
    </row>
    <row r="2092" spans="2:5" x14ac:dyDescent="0.25">
      <c r="B2092" s="6"/>
      <c r="E2092" s="7"/>
    </row>
    <row r="2093" spans="2:5" x14ac:dyDescent="0.25">
      <c r="B2093" s="6"/>
      <c r="E2093" s="7"/>
    </row>
    <row r="2094" spans="2:5" x14ac:dyDescent="0.25">
      <c r="B2094" s="6"/>
      <c r="E2094" s="7"/>
    </row>
    <row r="2095" spans="2:5" x14ac:dyDescent="0.25">
      <c r="B2095" s="6"/>
      <c r="E2095" s="7"/>
    </row>
    <row r="2096" spans="2:5" x14ac:dyDescent="0.25">
      <c r="B2096" s="6"/>
      <c r="E2096" s="7"/>
    </row>
    <row r="2097" spans="2:5" x14ac:dyDescent="0.25">
      <c r="B2097" s="6"/>
      <c r="E2097" s="7"/>
    </row>
    <row r="2098" spans="2:5" x14ac:dyDescent="0.25">
      <c r="B2098" s="6"/>
      <c r="E2098" s="7"/>
    </row>
    <row r="2099" spans="2:5" x14ac:dyDescent="0.25">
      <c r="B2099" s="6"/>
      <c r="E2099" s="7"/>
    </row>
    <row r="2100" spans="2:5" x14ac:dyDescent="0.25">
      <c r="B2100" s="6"/>
      <c r="E2100" s="7"/>
    </row>
    <row r="2101" spans="2:5" x14ac:dyDescent="0.25">
      <c r="B2101" s="6"/>
      <c r="E2101" s="7"/>
    </row>
    <row r="2102" spans="2:5" x14ac:dyDescent="0.25">
      <c r="B2102" s="6"/>
      <c r="E2102" s="7"/>
    </row>
    <row r="2103" spans="2:5" x14ac:dyDescent="0.25">
      <c r="B2103" s="6"/>
      <c r="E2103" s="7"/>
    </row>
    <row r="2104" spans="2:5" x14ac:dyDescent="0.25">
      <c r="B2104" s="6"/>
      <c r="E2104" s="7"/>
    </row>
    <row r="2105" spans="2:5" x14ac:dyDescent="0.25">
      <c r="B2105" s="6"/>
      <c r="E2105" s="7"/>
    </row>
    <row r="2106" spans="2:5" x14ac:dyDescent="0.25">
      <c r="B2106" s="6"/>
      <c r="E2106" s="7"/>
    </row>
    <row r="2107" spans="2:5" x14ac:dyDescent="0.25">
      <c r="B2107" s="6"/>
      <c r="E2107" s="7"/>
    </row>
    <row r="2108" spans="2:5" x14ac:dyDescent="0.25">
      <c r="B2108" s="6"/>
      <c r="E2108" s="7"/>
    </row>
    <row r="2109" spans="2:5" x14ac:dyDescent="0.25">
      <c r="B2109" s="6"/>
      <c r="E2109" s="7"/>
    </row>
    <row r="2110" spans="2:5" x14ac:dyDescent="0.25">
      <c r="B2110" s="6"/>
      <c r="E2110" s="7"/>
    </row>
    <row r="2111" spans="2:5" x14ac:dyDescent="0.25">
      <c r="B2111" s="6"/>
      <c r="E2111" s="7"/>
    </row>
    <row r="2112" spans="2:5" x14ac:dyDescent="0.25">
      <c r="B2112" s="6"/>
      <c r="E2112" s="7"/>
    </row>
    <row r="2113" spans="2:5" x14ac:dyDescent="0.25">
      <c r="B2113" s="6"/>
      <c r="E2113" s="7"/>
    </row>
    <row r="2114" spans="2:5" x14ac:dyDescent="0.25">
      <c r="B2114" s="6"/>
      <c r="E2114" s="7"/>
    </row>
    <row r="2115" spans="2:5" x14ac:dyDescent="0.25">
      <c r="B2115" s="6"/>
      <c r="E2115" s="7"/>
    </row>
    <row r="2116" spans="2:5" x14ac:dyDescent="0.25">
      <c r="B2116" s="6"/>
      <c r="E2116" s="7"/>
    </row>
    <row r="2117" spans="2:5" x14ac:dyDescent="0.25">
      <c r="B2117" s="6"/>
      <c r="E2117" s="7"/>
    </row>
    <row r="2118" spans="2:5" x14ac:dyDescent="0.25">
      <c r="B2118" s="6"/>
      <c r="E2118" s="7"/>
    </row>
    <row r="2119" spans="2:5" x14ac:dyDescent="0.25">
      <c r="B2119" s="6"/>
      <c r="E2119" s="7"/>
    </row>
    <row r="2120" spans="2:5" x14ac:dyDescent="0.25">
      <c r="B2120" s="6"/>
      <c r="E2120" s="7"/>
    </row>
    <row r="2121" spans="2:5" x14ac:dyDescent="0.25">
      <c r="B2121" s="6"/>
      <c r="E2121" s="7"/>
    </row>
    <row r="2122" spans="2:5" x14ac:dyDescent="0.25">
      <c r="B2122" s="6"/>
      <c r="E2122" s="7"/>
    </row>
    <row r="2123" spans="2:5" x14ac:dyDescent="0.25">
      <c r="B2123" s="6"/>
      <c r="E2123" s="7"/>
    </row>
    <row r="2124" spans="2:5" x14ac:dyDescent="0.25">
      <c r="B2124" s="6"/>
      <c r="E2124" s="7"/>
    </row>
    <row r="2125" spans="2:5" x14ac:dyDescent="0.25">
      <c r="B2125" s="6"/>
      <c r="E2125" s="7"/>
    </row>
    <row r="2126" spans="2:5" x14ac:dyDescent="0.25">
      <c r="B2126" s="6"/>
      <c r="E2126" s="7"/>
    </row>
    <row r="2127" spans="2:5" x14ac:dyDescent="0.25">
      <c r="B2127" s="6"/>
      <c r="E2127" s="7"/>
    </row>
    <row r="2128" spans="2:5" x14ac:dyDescent="0.25">
      <c r="B2128" s="6"/>
      <c r="E2128" s="7"/>
    </row>
    <row r="2129" spans="2:5" x14ac:dyDescent="0.25">
      <c r="B2129" s="6"/>
      <c r="E2129" s="7"/>
    </row>
    <row r="2130" spans="2:5" x14ac:dyDescent="0.25">
      <c r="B2130" s="6"/>
      <c r="E2130" s="7"/>
    </row>
    <row r="2131" spans="2:5" x14ac:dyDescent="0.25">
      <c r="B2131" s="6"/>
      <c r="E2131" s="7"/>
    </row>
    <row r="2132" spans="2:5" x14ac:dyDescent="0.25">
      <c r="B2132" s="6"/>
      <c r="E2132" s="7"/>
    </row>
    <row r="2133" spans="2:5" x14ac:dyDescent="0.25">
      <c r="B2133" s="6"/>
      <c r="E2133" s="7"/>
    </row>
    <row r="2134" spans="2:5" x14ac:dyDescent="0.25">
      <c r="B2134" s="6"/>
      <c r="E2134" s="7"/>
    </row>
    <row r="2135" spans="2:5" x14ac:dyDescent="0.25">
      <c r="B2135" s="6"/>
      <c r="E2135" s="7"/>
    </row>
    <row r="2136" spans="2:5" x14ac:dyDescent="0.25">
      <c r="B2136" s="6"/>
      <c r="E2136" s="7"/>
    </row>
    <row r="2137" spans="2:5" x14ac:dyDescent="0.25">
      <c r="B2137" s="6"/>
      <c r="E2137" s="7"/>
    </row>
    <row r="2138" spans="2:5" x14ac:dyDescent="0.25">
      <c r="B2138" s="6"/>
      <c r="E2138" s="7"/>
    </row>
    <row r="2139" spans="2:5" x14ac:dyDescent="0.25">
      <c r="B2139" s="6"/>
      <c r="E2139" s="7"/>
    </row>
    <row r="2140" spans="2:5" x14ac:dyDescent="0.25">
      <c r="B2140" s="6"/>
      <c r="E2140" s="7"/>
    </row>
    <row r="2141" spans="2:5" x14ac:dyDescent="0.25">
      <c r="B2141" s="6"/>
      <c r="E2141" s="7"/>
    </row>
    <row r="2142" spans="2:5" x14ac:dyDescent="0.25">
      <c r="B2142" s="6"/>
      <c r="E2142" s="7"/>
    </row>
    <row r="2143" spans="2:5" x14ac:dyDescent="0.25">
      <c r="B2143" s="6"/>
      <c r="E2143" s="7"/>
    </row>
    <row r="2144" spans="2:5" x14ac:dyDescent="0.25">
      <c r="B2144" s="6"/>
      <c r="E2144" s="7"/>
    </row>
    <row r="2145" spans="2:5" x14ac:dyDescent="0.25">
      <c r="B2145" s="6"/>
      <c r="E2145" s="7"/>
    </row>
    <row r="2146" spans="2:5" x14ac:dyDescent="0.25">
      <c r="B2146" s="6"/>
      <c r="E2146" s="7"/>
    </row>
    <row r="2147" spans="2:5" x14ac:dyDescent="0.25">
      <c r="B2147" s="6"/>
      <c r="E2147" s="7"/>
    </row>
    <row r="2148" spans="2:5" x14ac:dyDescent="0.25">
      <c r="B2148" s="6"/>
      <c r="E2148" s="7"/>
    </row>
    <row r="2149" spans="2:5" x14ac:dyDescent="0.25">
      <c r="B2149" s="6"/>
      <c r="E2149" s="7"/>
    </row>
    <row r="2150" spans="2:5" x14ac:dyDescent="0.25">
      <c r="B2150" s="6"/>
      <c r="E2150" s="7"/>
    </row>
    <row r="2151" spans="2:5" x14ac:dyDescent="0.25">
      <c r="B2151" s="6"/>
      <c r="E2151" s="7"/>
    </row>
    <row r="2152" spans="2:5" x14ac:dyDescent="0.25">
      <c r="B2152" s="6"/>
      <c r="E2152" s="7"/>
    </row>
    <row r="2153" spans="2:5" x14ac:dyDescent="0.25">
      <c r="B2153" s="6"/>
      <c r="E2153" s="7"/>
    </row>
    <row r="2154" spans="2:5" x14ac:dyDescent="0.25">
      <c r="B2154" s="6"/>
      <c r="E2154" s="7"/>
    </row>
    <row r="2155" spans="2:5" x14ac:dyDescent="0.25">
      <c r="B2155" s="6"/>
      <c r="E2155" s="7"/>
    </row>
    <row r="2156" spans="2:5" x14ac:dyDescent="0.25">
      <c r="B2156" s="6"/>
      <c r="E2156" s="7"/>
    </row>
    <row r="2157" spans="2:5" x14ac:dyDescent="0.25">
      <c r="B2157" s="6"/>
      <c r="E2157" s="7"/>
    </row>
    <row r="2158" spans="2:5" x14ac:dyDescent="0.25">
      <c r="B2158" s="6"/>
      <c r="E2158" s="7"/>
    </row>
    <row r="2159" spans="2:5" x14ac:dyDescent="0.25">
      <c r="B2159" s="6"/>
      <c r="E2159" s="7"/>
    </row>
    <row r="2160" spans="2:5" x14ac:dyDescent="0.25">
      <c r="B2160" s="6"/>
      <c r="E2160" s="7"/>
    </row>
    <row r="2161" spans="2:5" x14ac:dyDescent="0.25">
      <c r="B2161" s="6"/>
      <c r="E2161" s="7"/>
    </row>
    <row r="2162" spans="2:5" x14ac:dyDescent="0.25">
      <c r="B2162" s="6"/>
      <c r="E2162" s="7"/>
    </row>
    <row r="2163" spans="2:5" x14ac:dyDescent="0.25">
      <c r="B2163" s="6"/>
      <c r="E2163" s="7"/>
    </row>
    <row r="2164" spans="2:5" x14ac:dyDescent="0.25">
      <c r="B2164" s="6"/>
      <c r="E2164" s="7"/>
    </row>
    <row r="2165" spans="2:5" x14ac:dyDescent="0.25">
      <c r="B2165" s="6"/>
      <c r="E2165" s="7"/>
    </row>
    <row r="2166" spans="2:5" x14ac:dyDescent="0.25">
      <c r="B2166" s="6"/>
      <c r="E2166" s="7"/>
    </row>
    <row r="2167" spans="2:5" x14ac:dyDescent="0.25">
      <c r="B2167" s="6"/>
      <c r="E2167" s="7"/>
    </row>
    <row r="2168" spans="2:5" x14ac:dyDescent="0.25">
      <c r="B2168" s="6"/>
      <c r="E2168" s="7"/>
    </row>
    <row r="2169" spans="2:5" x14ac:dyDescent="0.25">
      <c r="B2169" s="6"/>
      <c r="E2169" s="7"/>
    </row>
    <row r="2170" spans="2:5" x14ac:dyDescent="0.25">
      <c r="B2170" s="6"/>
      <c r="E2170" s="7"/>
    </row>
    <row r="2171" spans="2:5" x14ac:dyDescent="0.25">
      <c r="B2171" s="6"/>
      <c r="E2171" s="7"/>
    </row>
    <row r="2172" spans="2:5" x14ac:dyDescent="0.25">
      <c r="B2172" s="6"/>
      <c r="E2172" s="7"/>
    </row>
    <row r="2173" spans="2:5" x14ac:dyDescent="0.25">
      <c r="B2173" s="6"/>
      <c r="E2173" s="7"/>
    </row>
    <row r="2174" spans="2:5" x14ac:dyDescent="0.25">
      <c r="B2174" s="6"/>
      <c r="E2174" s="7"/>
    </row>
    <row r="2175" spans="2:5" x14ac:dyDescent="0.25">
      <c r="B2175" s="6"/>
      <c r="E2175" s="7"/>
    </row>
    <row r="2176" spans="2:5" x14ac:dyDescent="0.25">
      <c r="B2176" s="6"/>
      <c r="E2176" s="7"/>
    </row>
    <row r="2177" spans="2:5" x14ac:dyDescent="0.25">
      <c r="B2177" s="6"/>
      <c r="E2177" s="7"/>
    </row>
    <row r="2178" spans="2:5" x14ac:dyDescent="0.25">
      <c r="B2178" s="6"/>
      <c r="E2178" s="7"/>
    </row>
    <row r="2179" spans="2:5" x14ac:dyDescent="0.25">
      <c r="B2179" s="6"/>
      <c r="E2179" s="7"/>
    </row>
    <row r="2180" spans="2:5" x14ac:dyDescent="0.25">
      <c r="B2180" s="6"/>
      <c r="E2180" s="7"/>
    </row>
    <row r="2181" spans="2:5" x14ac:dyDescent="0.25">
      <c r="B2181" s="6"/>
      <c r="E2181" s="7"/>
    </row>
    <row r="2182" spans="2:5" x14ac:dyDescent="0.25">
      <c r="B2182" s="6"/>
      <c r="E2182" s="7"/>
    </row>
    <row r="2183" spans="2:5" x14ac:dyDescent="0.25">
      <c r="B2183" s="6"/>
      <c r="E2183" s="7"/>
    </row>
    <row r="2184" spans="2:5" x14ac:dyDescent="0.25">
      <c r="B2184" s="6"/>
      <c r="E2184" s="7"/>
    </row>
    <row r="2185" spans="2:5" x14ac:dyDescent="0.25">
      <c r="B2185" s="6"/>
      <c r="E2185" s="7"/>
    </row>
    <row r="2186" spans="2:5" x14ac:dyDescent="0.25">
      <c r="B2186" s="6"/>
      <c r="E2186" s="7"/>
    </row>
    <row r="2187" spans="2:5" x14ac:dyDescent="0.25">
      <c r="B2187" s="6"/>
      <c r="E2187" s="7"/>
    </row>
    <row r="2188" spans="2:5" x14ac:dyDescent="0.25">
      <c r="B2188" s="6"/>
      <c r="E2188" s="7"/>
    </row>
    <row r="2189" spans="2:5" x14ac:dyDescent="0.25">
      <c r="B2189" s="6"/>
      <c r="E2189" s="7"/>
    </row>
    <row r="2190" spans="2:5" x14ac:dyDescent="0.25">
      <c r="B2190" s="6"/>
      <c r="E2190" s="7"/>
    </row>
    <row r="2191" spans="2:5" x14ac:dyDescent="0.25">
      <c r="B2191" s="6"/>
      <c r="E2191" s="7"/>
    </row>
    <row r="2192" spans="2:5" x14ac:dyDescent="0.25">
      <c r="B2192" s="6"/>
      <c r="E2192" s="7"/>
    </row>
    <row r="2193" spans="2:5" x14ac:dyDescent="0.25">
      <c r="B2193" s="6"/>
      <c r="E2193" s="7"/>
    </row>
    <row r="2194" spans="2:5" x14ac:dyDescent="0.25">
      <c r="B2194" s="6"/>
      <c r="E2194" s="7"/>
    </row>
    <row r="2195" spans="2:5" x14ac:dyDescent="0.25">
      <c r="B2195" s="6"/>
      <c r="E2195" s="7"/>
    </row>
    <row r="2196" spans="2:5" x14ac:dyDescent="0.25">
      <c r="B2196" s="6"/>
      <c r="E2196" s="7"/>
    </row>
    <row r="2197" spans="2:5" x14ac:dyDescent="0.25">
      <c r="B2197" s="6"/>
      <c r="E2197" s="7"/>
    </row>
    <row r="2198" spans="2:5" x14ac:dyDescent="0.25">
      <c r="B2198" s="6"/>
      <c r="E2198" s="7"/>
    </row>
    <row r="2199" spans="2:5" x14ac:dyDescent="0.25">
      <c r="B2199" s="6"/>
      <c r="E2199" s="7"/>
    </row>
    <row r="2200" spans="2:5" x14ac:dyDescent="0.25">
      <c r="B2200" s="6"/>
      <c r="E2200" s="7"/>
    </row>
    <row r="2201" spans="2:5" x14ac:dyDescent="0.25">
      <c r="B2201" s="6"/>
      <c r="E2201" s="7"/>
    </row>
    <row r="2202" spans="2:5" x14ac:dyDescent="0.25">
      <c r="B2202" s="6"/>
      <c r="E2202" s="7"/>
    </row>
    <row r="2203" spans="2:5" x14ac:dyDescent="0.25">
      <c r="B2203" s="6"/>
      <c r="E2203" s="7"/>
    </row>
    <row r="2204" spans="2:5" x14ac:dyDescent="0.25">
      <c r="B2204" s="6"/>
      <c r="E2204" s="7"/>
    </row>
    <row r="2205" spans="2:5" x14ac:dyDescent="0.25">
      <c r="B2205" s="6"/>
      <c r="E2205" s="7"/>
    </row>
    <row r="2206" spans="2:5" x14ac:dyDescent="0.25">
      <c r="B2206" s="6"/>
      <c r="E2206" s="7"/>
    </row>
    <row r="2207" spans="2:5" x14ac:dyDescent="0.25">
      <c r="B2207" s="6"/>
      <c r="E2207" s="7"/>
    </row>
    <row r="2208" spans="2:5" x14ac:dyDescent="0.25">
      <c r="B2208" s="6"/>
      <c r="E2208" s="7"/>
    </row>
    <row r="2209" spans="2:5" x14ac:dyDescent="0.25">
      <c r="B2209" s="6"/>
      <c r="E2209" s="7"/>
    </row>
    <row r="2210" spans="2:5" x14ac:dyDescent="0.25">
      <c r="B2210" s="6"/>
      <c r="E2210" s="7"/>
    </row>
    <row r="2211" spans="2:5" x14ac:dyDescent="0.25">
      <c r="B2211" s="6"/>
      <c r="E2211" s="7"/>
    </row>
    <row r="2212" spans="2:5" x14ac:dyDescent="0.25">
      <c r="B2212" s="6"/>
      <c r="E2212" s="7"/>
    </row>
    <row r="2213" spans="2:5" x14ac:dyDescent="0.25">
      <c r="B2213" s="6"/>
      <c r="E2213" s="7"/>
    </row>
    <row r="2214" spans="2:5" x14ac:dyDescent="0.25">
      <c r="B2214" s="6"/>
      <c r="E2214" s="7"/>
    </row>
    <row r="2215" spans="2:5" x14ac:dyDescent="0.25">
      <c r="B2215" s="6"/>
      <c r="E2215" s="7"/>
    </row>
    <row r="2216" spans="2:5" x14ac:dyDescent="0.25">
      <c r="B2216" s="6"/>
      <c r="E2216" s="7"/>
    </row>
    <row r="2217" spans="2:5" x14ac:dyDescent="0.25">
      <c r="B2217" s="6"/>
      <c r="E2217" s="7"/>
    </row>
    <row r="2218" spans="2:5" x14ac:dyDescent="0.25">
      <c r="B2218" s="6"/>
      <c r="E2218" s="7"/>
    </row>
    <row r="2219" spans="2:5" x14ac:dyDescent="0.25">
      <c r="B2219" s="6"/>
      <c r="E2219" s="7"/>
    </row>
    <row r="2220" spans="2:5" x14ac:dyDescent="0.25">
      <c r="B2220" s="6"/>
      <c r="E2220" s="7"/>
    </row>
    <row r="2221" spans="2:5" x14ac:dyDescent="0.25">
      <c r="B2221" s="6"/>
      <c r="E2221" s="7"/>
    </row>
    <row r="2222" spans="2:5" x14ac:dyDescent="0.25">
      <c r="B2222" s="6"/>
      <c r="E2222" s="7"/>
    </row>
    <row r="2223" spans="2:5" x14ac:dyDescent="0.25">
      <c r="B2223" s="6"/>
      <c r="E2223" s="7"/>
    </row>
    <row r="2224" spans="2:5" x14ac:dyDescent="0.25">
      <c r="B2224" s="6"/>
      <c r="E2224" s="7"/>
    </row>
    <row r="2225" spans="2:5" x14ac:dyDescent="0.25">
      <c r="B2225" s="6"/>
      <c r="E2225" s="7"/>
    </row>
    <row r="2226" spans="2:5" x14ac:dyDescent="0.25">
      <c r="B2226" s="6"/>
      <c r="E2226" s="7"/>
    </row>
    <row r="2227" spans="2:5" x14ac:dyDescent="0.25">
      <c r="B2227" s="6"/>
      <c r="E2227" s="7"/>
    </row>
    <row r="2228" spans="2:5" x14ac:dyDescent="0.25">
      <c r="B2228" s="6"/>
      <c r="E2228" s="7"/>
    </row>
    <row r="2229" spans="2:5" x14ac:dyDescent="0.25">
      <c r="B2229" s="6"/>
      <c r="E2229" s="7"/>
    </row>
    <row r="2230" spans="2:5" x14ac:dyDescent="0.25">
      <c r="B2230" s="6"/>
      <c r="E2230" s="7"/>
    </row>
    <row r="2231" spans="2:5" x14ac:dyDescent="0.25">
      <c r="B2231" s="6"/>
      <c r="E2231" s="7"/>
    </row>
    <row r="2232" spans="2:5" x14ac:dyDescent="0.25">
      <c r="B2232" s="6"/>
      <c r="E2232" s="7"/>
    </row>
    <row r="2233" spans="2:5" x14ac:dyDescent="0.25">
      <c r="B2233" s="6"/>
      <c r="E2233" s="7"/>
    </row>
    <row r="2234" spans="2:5" x14ac:dyDescent="0.25">
      <c r="B2234" s="6"/>
      <c r="E2234" s="7"/>
    </row>
    <row r="2235" spans="2:5" x14ac:dyDescent="0.25">
      <c r="B2235" s="6"/>
      <c r="E2235" s="7"/>
    </row>
    <row r="2236" spans="2:5" x14ac:dyDescent="0.25">
      <c r="B2236" s="6"/>
      <c r="E2236" s="7"/>
    </row>
    <row r="2237" spans="2:5" x14ac:dyDescent="0.25">
      <c r="B2237" s="6"/>
      <c r="E2237" s="7"/>
    </row>
    <row r="2238" spans="2:5" x14ac:dyDescent="0.25">
      <c r="B2238" s="6"/>
      <c r="E2238" s="7"/>
    </row>
    <row r="2239" spans="2:5" x14ac:dyDescent="0.25">
      <c r="B2239" s="6"/>
      <c r="E2239" s="7"/>
    </row>
    <row r="2240" spans="2:5" x14ac:dyDescent="0.25">
      <c r="B2240" s="6"/>
      <c r="E2240" s="7"/>
    </row>
    <row r="2241" spans="2:5" x14ac:dyDescent="0.25">
      <c r="B2241" s="6"/>
      <c r="E2241" s="7"/>
    </row>
    <row r="2242" spans="2:5" x14ac:dyDescent="0.25">
      <c r="B2242" s="6"/>
      <c r="E2242" s="7"/>
    </row>
    <row r="2243" spans="2:5" x14ac:dyDescent="0.25">
      <c r="B2243" s="6"/>
      <c r="E2243" s="7"/>
    </row>
    <row r="2244" spans="2:5" x14ac:dyDescent="0.25">
      <c r="B2244" s="6"/>
      <c r="E2244" s="7"/>
    </row>
    <row r="2245" spans="2:5" x14ac:dyDescent="0.25">
      <c r="B2245" s="6"/>
      <c r="E2245" s="7"/>
    </row>
    <row r="2246" spans="2:5" x14ac:dyDescent="0.25">
      <c r="B2246" s="6"/>
      <c r="E2246" s="7"/>
    </row>
    <row r="2247" spans="2:5" x14ac:dyDescent="0.25">
      <c r="B2247" s="6"/>
      <c r="E2247" s="7"/>
    </row>
    <row r="2248" spans="2:5" x14ac:dyDescent="0.25">
      <c r="B2248" s="6"/>
      <c r="E2248" s="7"/>
    </row>
    <row r="2249" spans="2:5" x14ac:dyDescent="0.25">
      <c r="B2249" s="6"/>
      <c r="E2249" s="7"/>
    </row>
    <row r="2250" spans="2:5" x14ac:dyDescent="0.25">
      <c r="B2250" s="6"/>
      <c r="E2250" s="7"/>
    </row>
    <row r="2251" spans="2:5" x14ac:dyDescent="0.25">
      <c r="B2251" s="6"/>
      <c r="E2251" s="7"/>
    </row>
    <row r="2252" spans="2:5" x14ac:dyDescent="0.25">
      <c r="B2252" s="6"/>
      <c r="E2252" s="7"/>
    </row>
    <row r="2253" spans="2:5" x14ac:dyDescent="0.25">
      <c r="B2253" s="6"/>
      <c r="E2253" s="7"/>
    </row>
    <row r="2254" spans="2:5" x14ac:dyDescent="0.25">
      <c r="B2254" s="6"/>
      <c r="E2254" s="7"/>
    </row>
    <row r="2255" spans="2:5" x14ac:dyDescent="0.25">
      <c r="B2255" s="6"/>
      <c r="E2255" s="7"/>
    </row>
    <row r="2256" spans="2:5" x14ac:dyDescent="0.25">
      <c r="B2256" s="6"/>
      <c r="E2256" s="7"/>
    </row>
    <row r="2257" spans="2:5" x14ac:dyDescent="0.25">
      <c r="B2257" s="6"/>
      <c r="E2257" s="7"/>
    </row>
    <row r="2258" spans="2:5" x14ac:dyDescent="0.25">
      <c r="B2258" s="6"/>
      <c r="E2258" s="7"/>
    </row>
    <row r="2259" spans="2:5" x14ac:dyDescent="0.25">
      <c r="B2259" s="6"/>
      <c r="E2259" s="7"/>
    </row>
    <row r="2260" spans="2:5" x14ac:dyDescent="0.25">
      <c r="B2260" s="6"/>
      <c r="E2260" s="7"/>
    </row>
    <row r="2261" spans="2:5" x14ac:dyDescent="0.25">
      <c r="B2261" s="6"/>
      <c r="E2261" s="7"/>
    </row>
    <row r="2262" spans="2:5" x14ac:dyDescent="0.25">
      <c r="B2262" s="6"/>
      <c r="E2262" s="7"/>
    </row>
    <row r="2263" spans="2:5" x14ac:dyDescent="0.25">
      <c r="B2263" s="6"/>
      <c r="E2263" s="7"/>
    </row>
    <row r="2264" spans="2:5" x14ac:dyDescent="0.25">
      <c r="B2264" s="6"/>
      <c r="E2264" s="7"/>
    </row>
    <row r="2265" spans="2:5" x14ac:dyDescent="0.25">
      <c r="B2265" s="6"/>
      <c r="E2265" s="7"/>
    </row>
    <row r="2266" spans="2:5" x14ac:dyDescent="0.25">
      <c r="B2266" s="6"/>
      <c r="E2266" s="7"/>
    </row>
    <row r="2267" spans="2:5" x14ac:dyDescent="0.25">
      <c r="B2267" s="6"/>
      <c r="E2267" s="7"/>
    </row>
    <row r="2268" spans="2:5" x14ac:dyDescent="0.25">
      <c r="B2268" s="6"/>
      <c r="E2268" s="7"/>
    </row>
    <row r="2269" spans="2:5" x14ac:dyDescent="0.25">
      <c r="B2269" s="6"/>
      <c r="E2269" s="7"/>
    </row>
    <row r="2270" spans="2:5" x14ac:dyDescent="0.25">
      <c r="B2270" s="6"/>
      <c r="E2270" s="7"/>
    </row>
    <row r="2271" spans="2:5" x14ac:dyDescent="0.25">
      <c r="B2271" s="6"/>
      <c r="E2271" s="7"/>
    </row>
    <row r="2272" spans="2:5" x14ac:dyDescent="0.25">
      <c r="B2272" s="6"/>
      <c r="E2272" s="7"/>
    </row>
    <row r="2273" spans="2:5" x14ac:dyDescent="0.25">
      <c r="B2273" s="6"/>
      <c r="E2273" s="7"/>
    </row>
    <row r="2274" spans="2:5" x14ac:dyDescent="0.25">
      <c r="B2274" s="6"/>
      <c r="E2274" s="7"/>
    </row>
    <row r="2275" spans="2:5" x14ac:dyDescent="0.25">
      <c r="B2275" s="6"/>
      <c r="E2275" s="7"/>
    </row>
    <row r="2276" spans="2:5" x14ac:dyDescent="0.25">
      <c r="B2276" s="6"/>
      <c r="E2276" s="7"/>
    </row>
    <row r="2277" spans="2:5" x14ac:dyDescent="0.25">
      <c r="B2277" s="6"/>
      <c r="E2277" s="7"/>
    </row>
    <row r="2278" spans="2:5" x14ac:dyDescent="0.25">
      <c r="B2278" s="6"/>
      <c r="E2278" s="7"/>
    </row>
    <row r="2279" spans="2:5" x14ac:dyDescent="0.25">
      <c r="B2279" s="6"/>
      <c r="E2279" s="7"/>
    </row>
    <row r="2280" spans="2:5" x14ac:dyDescent="0.25">
      <c r="B2280" s="6"/>
      <c r="E2280" s="7"/>
    </row>
    <row r="2281" spans="2:5" x14ac:dyDescent="0.25">
      <c r="B2281" s="6"/>
      <c r="E2281" s="7"/>
    </row>
    <row r="2282" spans="2:5" x14ac:dyDescent="0.25">
      <c r="B2282" s="6"/>
      <c r="E2282" s="7"/>
    </row>
    <row r="2283" spans="2:5" x14ac:dyDescent="0.25">
      <c r="B2283" s="6"/>
      <c r="E2283" s="7"/>
    </row>
    <row r="2284" spans="2:5" x14ac:dyDescent="0.25">
      <c r="B2284" s="6"/>
      <c r="E2284" s="7"/>
    </row>
    <row r="2285" spans="2:5" x14ac:dyDescent="0.25">
      <c r="B2285" s="6"/>
      <c r="E2285" s="7"/>
    </row>
    <row r="2286" spans="2:5" x14ac:dyDescent="0.25">
      <c r="B2286" s="6"/>
      <c r="E2286" s="7"/>
    </row>
    <row r="2287" spans="2:5" x14ac:dyDescent="0.25">
      <c r="B2287" s="6"/>
      <c r="E2287" s="7"/>
    </row>
    <row r="2288" spans="2:5" x14ac:dyDescent="0.25">
      <c r="B2288" s="6"/>
      <c r="E2288" s="7"/>
    </row>
    <row r="2289" spans="2:5" x14ac:dyDescent="0.25">
      <c r="B2289" s="6"/>
      <c r="E2289" s="7"/>
    </row>
    <row r="2290" spans="2:5" x14ac:dyDescent="0.25">
      <c r="B2290" s="6"/>
      <c r="E2290" s="7"/>
    </row>
    <row r="2291" spans="2:5" x14ac:dyDescent="0.25">
      <c r="B2291" s="6"/>
      <c r="E2291" s="7"/>
    </row>
    <row r="2292" spans="2:5" x14ac:dyDescent="0.25">
      <c r="B2292" s="6"/>
      <c r="E2292" s="7"/>
    </row>
    <row r="2293" spans="2:5" x14ac:dyDescent="0.25">
      <c r="B2293" s="6"/>
      <c r="E2293" s="7"/>
    </row>
    <row r="2294" spans="2:5" x14ac:dyDescent="0.25">
      <c r="B2294" s="6"/>
      <c r="E2294" s="7"/>
    </row>
    <row r="2295" spans="2:5" x14ac:dyDescent="0.25">
      <c r="B2295" s="6"/>
      <c r="E2295" s="7"/>
    </row>
    <row r="2296" spans="2:5" x14ac:dyDescent="0.25">
      <c r="B2296" s="6"/>
      <c r="E2296" s="7"/>
    </row>
    <row r="2297" spans="2:5" x14ac:dyDescent="0.25">
      <c r="B2297" s="6"/>
      <c r="E2297" s="7"/>
    </row>
    <row r="2298" spans="2:5" x14ac:dyDescent="0.25">
      <c r="B2298" s="6"/>
      <c r="E2298" s="7"/>
    </row>
    <row r="2299" spans="2:5" x14ac:dyDescent="0.25">
      <c r="B2299" s="6"/>
      <c r="E2299" s="7"/>
    </row>
    <row r="2300" spans="2:5" x14ac:dyDescent="0.25">
      <c r="B2300" s="6"/>
      <c r="E2300" s="7"/>
    </row>
    <row r="2301" spans="2:5" x14ac:dyDescent="0.25">
      <c r="B2301" s="6"/>
      <c r="E2301" s="7"/>
    </row>
    <row r="2302" spans="2:5" x14ac:dyDescent="0.25">
      <c r="B2302" s="6"/>
      <c r="E2302" s="7"/>
    </row>
    <row r="2303" spans="2:5" x14ac:dyDescent="0.25">
      <c r="B2303" s="6"/>
      <c r="E2303" s="7"/>
    </row>
    <row r="2304" spans="2:5" x14ac:dyDescent="0.25">
      <c r="B2304" s="6"/>
      <c r="E2304" s="7"/>
    </row>
    <row r="2305" spans="2:5" x14ac:dyDescent="0.25">
      <c r="B2305" s="6"/>
      <c r="E2305" s="7"/>
    </row>
    <row r="2306" spans="2:5" x14ac:dyDescent="0.25">
      <c r="B2306" s="6"/>
      <c r="E2306" s="7"/>
    </row>
    <row r="2307" spans="2:5" x14ac:dyDescent="0.25">
      <c r="B2307" s="6"/>
      <c r="E2307" s="7"/>
    </row>
    <row r="2308" spans="2:5" x14ac:dyDescent="0.25">
      <c r="B2308" s="6"/>
      <c r="E2308" s="7"/>
    </row>
    <row r="2309" spans="2:5" x14ac:dyDescent="0.25">
      <c r="B2309" s="6"/>
      <c r="E2309" s="7"/>
    </row>
    <row r="2310" spans="2:5" x14ac:dyDescent="0.25">
      <c r="B2310" s="6"/>
      <c r="E2310" s="7"/>
    </row>
    <row r="2311" spans="2:5" x14ac:dyDescent="0.25">
      <c r="B2311" s="6"/>
      <c r="E2311" s="7"/>
    </row>
    <row r="2312" spans="2:5" x14ac:dyDescent="0.25">
      <c r="B2312" s="6"/>
      <c r="E2312" s="7"/>
    </row>
    <row r="2313" spans="2:5" x14ac:dyDescent="0.25">
      <c r="B2313" s="6"/>
      <c r="E2313" s="7"/>
    </row>
    <row r="2314" spans="2:5" x14ac:dyDescent="0.25">
      <c r="B2314" s="6"/>
      <c r="E2314" s="7"/>
    </row>
    <row r="2315" spans="2:5" x14ac:dyDescent="0.25">
      <c r="B2315" s="6"/>
      <c r="E2315" s="7"/>
    </row>
    <row r="2316" spans="2:5" x14ac:dyDescent="0.25">
      <c r="B2316" s="6"/>
      <c r="E2316" s="7"/>
    </row>
    <row r="2317" spans="2:5" x14ac:dyDescent="0.25">
      <c r="B2317" s="6"/>
      <c r="E2317" s="7"/>
    </row>
    <row r="2318" spans="2:5" x14ac:dyDescent="0.25">
      <c r="B2318" s="6"/>
      <c r="E2318" s="7"/>
    </row>
    <row r="2319" spans="2:5" x14ac:dyDescent="0.25">
      <c r="B2319" s="6"/>
      <c r="E2319" s="7"/>
    </row>
    <row r="2320" spans="2:5" x14ac:dyDescent="0.25">
      <c r="B2320" s="6"/>
      <c r="E2320" s="7"/>
    </row>
    <row r="2321" spans="2:5" x14ac:dyDescent="0.25">
      <c r="B2321" s="6"/>
      <c r="E2321" s="7"/>
    </row>
    <row r="2322" spans="2:5" x14ac:dyDescent="0.25">
      <c r="B2322" s="6"/>
      <c r="E2322" s="7"/>
    </row>
    <row r="2323" spans="2:5" x14ac:dyDescent="0.25">
      <c r="B2323" s="6"/>
      <c r="E2323" s="7"/>
    </row>
    <row r="2324" spans="2:5" x14ac:dyDescent="0.25">
      <c r="B2324" s="6"/>
      <c r="E2324" s="7"/>
    </row>
    <row r="2325" spans="2:5" x14ac:dyDescent="0.25">
      <c r="B2325" s="6"/>
      <c r="E2325" s="7"/>
    </row>
    <row r="2326" spans="2:5" x14ac:dyDescent="0.25">
      <c r="B2326" s="6"/>
      <c r="E2326" s="7"/>
    </row>
    <row r="2327" spans="2:5" x14ac:dyDescent="0.25">
      <c r="B2327" s="6"/>
      <c r="E2327" s="7"/>
    </row>
    <row r="2328" spans="2:5" x14ac:dyDescent="0.25">
      <c r="B2328" s="6"/>
      <c r="E2328" s="7"/>
    </row>
    <row r="2329" spans="2:5" x14ac:dyDescent="0.25">
      <c r="B2329" s="6"/>
      <c r="E2329" s="7"/>
    </row>
    <row r="2330" spans="2:5" x14ac:dyDescent="0.25">
      <c r="B2330" s="6"/>
      <c r="E2330" s="7"/>
    </row>
    <row r="2331" spans="2:5" x14ac:dyDescent="0.25">
      <c r="B2331" s="6"/>
      <c r="E2331" s="7"/>
    </row>
    <row r="2332" spans="2:5" x14ac:dyDescent="0.25">
      <c r="B2332" s="6"/>
      <c r="E2332" s="7"/>
    </row>
    <row r="2333" spans="2:5" x14ac:dyDescent="0.25">
      <c r="B2333" s="6"/>
      <c r="E2333" s="7"/>
    </row>
    <row r="2334" spans="2:5" x14ac:dyDescent="0.25">
      <c r="B2334" s="6"/>
      <c r="E2334" s="7"/>
    </row>
    <row r="2335" spans="2:5" x14ac:dyDescent="0.25">
      <c r="B2335" s="6"/>
      <c r="E2335" s="7"/>
    </row>
    <row r="2336" spans="2:5" x14ac:dyDescent="0.25">
      <c r="B2336" s="6"/>
      <c r="E2336" s="7"/>
    </row>
    <row r="2337" spans="2:5" x14ac:dyDescent="0.25">
      <c r="B2337" s="6"/>
      <c r="E2337" s="7"/>
    </row>
    <row r="2338" spans="2:5" x14ac:dyDescent="0.25">
      <c r="B2338" s="6"/>
      <c r="E2338" s="7"/>
    </row>
    <row r="2339" spans="2:5" x14ac:dyDescent="0.25">
      <c r="B2339" s="6"/>
      <c r="E2339" s="7"/>
    </row>
    <row r="2340" spans="2:5" x14ac:dyDescent="0.25">
      <c r="B2340" s="6"/>
      <c r="E2340" s="7"/>
    </row>
    <row r="2341" spans="2:5" x14ac:dyDescent="0.25">
      <c r="B2341" s="6"/>
      <c r="E2341" s="7"/>
    </row>
    <row r="2342" spans="2:5" x14ac:dyDescent="0.25">
      <c r="B2342" s="6"/>
      <c r="E2342" s="7"/>
    </row>
    <row r="2343" spans="2:5" x14ac:dyDescent="0.25">
      <c r="B2343" s="6"/>
      <c r="E2343" s="7"/>
    </row>
    <row r="2344" spans="2:5" x14ac:dyDescent="0.25">
      <c r="B2344" s="6"/>
      <c r="E2344" s="7"/>
    </row>
    <row r="2345" spans="2:5" x14ac:dyDescent="0.25">
      <c r="B2345" s="6"/>
      <c r="E2345" s="7"/>
    </row>
    <row r="2346" spans="2:5" x14ac:dyDescent="0.25">
      <c r="B2346" s="6"/>
      <c r="E2346" s="7"/>
    </row>
    <row r="2347" spans="2:5" x14ac:dyDescent="0.25">
      <c r="B2347" s="6"/>
      <c r="E2347" s="7"/>
    </row>
    <row r="2348" spans="2:5" x14ac:dyDescent="0.25">
      <c r="B2348" s="6"/>
      <c r="E2348" s="7"/>
    </row>
    <row r="2349" spans="2:5" x14ac:dyDescent="0.25">
      <c r="B2349" s="6"/>
      <c r="E2349" s="7"/>
    </row>
    <row r="2350" spans="2:5" x14ac:dyDescent="0.25">
      <c r="B2350" s="6"/>
      <c r="E2350" s="7"/>
    </row>
    <row r="2351" spans="2:5" x14ac:dyDescent="0.25">
      <c r="B2351" s="6"/>
      <c r="E2351" s="7"/>
    </row>
    <row r="2352" spans="2:5" x14ac:dyDescent="0.25">
      <c r="B2352" s="6"/>
      <c r="E2352" s="7"/>
    </row>
    <row r="2353" spans="2:5" x14ac:dyDescent="0.25">
      <c r="B2353" s="6"/>
      <c r="E2353" s="7"/>
    </row>
    <row r="2354" spans="2:5" x14ac:dyDescent="0.25">
      <c r="B2354" s="6"/>
      <c r="E2354" s="7"/>
    </row>
    <row r="2355" spans="2:5" x14ac:dyDescent="0.25">
      <c r="B2355" s="6"/>
      <c r="E2355" s="7"/>
    </row>
    <row r="2356" spans="2:5" x14ac:dyDescent="0.25">
      <c r="B2356" s="6"/>
      <c r="E2356" s="7"/>
    </row>
    <row r="2357" spans="2:5" x14ac:dyDescent="0.25">
      <c r="B2357" s="6"/>
      <c r="E2357" s="7"/>
    </row>
    <row r="2358" spans="2:5" x14ac:dyDescent="0.25">
      <c r="B2358" s="6"/>
      <c r="E2358" s="7"/>
    </row>
    <row r="2359" spans="2:5" x14ac:dyDescent="0.25">
      <c r="B2359" s="6"/>
      <c r="E2359" s="7"/>
    </row>
    <row r="2360" spans="2:5" x14ac:dyDescent="0.25">
      <c r="B2360" s="6"/>
      <c r="E2360" s="7"/>
    </row>
    <row r="2361" spans="2:5" x14ac:dyDescent="0.25">
      <c r="B2361" s="6"/>
      <c r="E2361" s="7"/>
    </row>
    <row r="2362" spans="2:5" x14ac:dyDescent="0.25">
      <c r="B2362" s="6"/>
      <c r="E2362" s="7"/>
    </row>
    <row r="2363" spans="2:5" x14ac:dyDescent="0.25">
      <c r="B2363" s="6"/>
      <c r="E2363" s="7"/>
    </row>
    <row r="2364" spans="2:5" x14ac:dyDescent="0.25">
      <c r="B2364" s="6"/>
      <c r="E2364" s="7"/>
    </row>
    <row r="2365" spans="2:5" x14ac:dyDescent="0.25">
      <c r="B2365" s="6"/>
      <c r="E2365" s="7"/>
    </row>
    <row r="2366" spans="2:5" x14ac:dyDescent="0.25">
      <c r="B2366" s="6"/>
      <c r="E2366" s="7"/>
    </row>
    <row r="2367" spans="2:5" x14ac:dyDescent="0.25">
      <c r="B2367" s="6"/>
      <c r="E2367" s="7"/>
    </row>
    <row r="2368" spans="2:5" x14ac:dyDescent="0.25">
      <c r="B2368" s="6"/>
      <c r="E2368" s="7"/>
    </row>
    <row r="2369" spans="2:5" x14ac:dyDescent="0.25">
      <c r="B2369" s="6"/>
      <c r="E2369" s="7"/>
    </row>
    <row r="2370" spans="2:5" x14ac:dyDescent="0.25">
      <c r="B2370" s="6"/>
      <c r="E2370" s="7"/>
    </row>
    <row r="2371" spans="2:5" x14ac:dyDescent="0.25">
      <c r="B2371" s="6"/>
      <c r="E2371" s="7"/>
    </row>
    <row r="2372" spans="2:5" x14ac:dyDescent="0.25">
      <c r="B2372" s="6"/>
      <c r="E2372" s="7"/>
    </row>
    <row r="2373" spans="2:5" x14ac:dyDescent="0.25">
      <c r="B2373" s="6"/>
      <c r="E2373" s="7"/>
    </row>
    <row r="2374" spans="2:5" x14ac:dyDescent="0.25">
      <c r="B2374" s="6"/>
      <c r="E2374" s="7"/>
    </row>
    <row r="2375" spans="2:5" x14ac:dyDescent="0.25">
      <c r="B2375" s="6"/>
      <c r="E2375" s="7"/>
    </row>
    <row r="2376" spans="2:5" x14ac:dyDescent="0.25">
      <c r="B2376" s="6"/>
      <c r="E2376" s="7"/>
    </row>
    <row r="2377" spans="2:5" x14ac:dyDescent="0.25">
      <c r="B2377" s="6"/>
      <c r="E2377" s="7"/>
    </row>
    <row r="2378" spans="2:5" x14ac:dyDescent="0.25">
      <c r="B2378" s="6"/>
      <c r="E2378" s="7"/>
    </row>
    <row r="2379" spans="2:5" x14ac:dyDescent="0.25">
      <c r="B2379" s="6"/>
      <c r="E2379" s="7"/>
    </row>
    <row r="2380" spans="2:5" x14ac:dyDescent="0.25">
      <c r="B2380" s="6"/>
      <c r="E2380" s="7"/>
    </row>
    <row r="2381" spans="2:5" x14ac:dyDescent="0.25">
      <c r="B2381" s="6"/>
      <c r="E2381" s="7"/>
    </row>
    <row r="2382" spans="2:5" x14ac:dyDescent="0.25">
      <c r="B2382" s="6"/>
      <c r="E2382" s="7"/>
    </row>
    <row r="2383" spans="2:5" x14ac:dyDescent="0.25">
      <c r="B2383" s="6"/>
      <c r="E2383" s="7"/>
    </row>
    <row r="2384" spans="2:5" x14ac:dyDescent="0.25">
      <c r="B2384" s="6"/>
      <c r="E2384" s="7"/>
    </row>
    <row r="2385" spans="2:5" x14ac:dyDescent="0.25">
      <c r="B2385" s="6"/>
      <c r="E2385" s="7"/>
    </row>
    <row r="2386" spans="2:5" x14ac:dyDescent="0.25">
      <c r="B2386" s="6"/>
      <c r="E2386" s="7"/>
    </row>
    <row r="2387" spans="2:5" x14ac:dyDescent="0.25">
      <c r="B2387" s="6"/>
      <c r="E2387" s="7"/>
    </row>
    <row r="2388" spans="2:5" x14ac:dyDescent="0.25">
      <c r="B2388" s="6"/>
      <c r="E2388" s="7"/>
    </row>
    <row r="2389" spans="2:5" x14ac:dyDescent="0.25">
      <c r="B2389" s="6"/>
      <c r="E2389" s="7"/>
    </row>
    <row r="2390" spans="2:5" x14ac:dyDescent="0.25">
      <c r="B2390" s="6"/>
      <c r="E2390" s="7"/>
    </row>
    <row r="2391" spans="2:5" x14ac:dyDescent="0.25">
      <c r="B2391" s="6"/>
      <c r="E2391" s="7"/>
    </row>
    <row r="2392" spans="2:5" x14ac:dyDescent="0.25">
      <c r="B2392" s="6"/>
      <c r="E2392" s="7"/>
    </row>
    <row r="2393" spans="2:5" x14ac:dyDescent="0.25">
      <c r="B2393" s="6"/>
      <c r="E2393" s="7"/>
    </row>
    <row r="2394" spans="2:5" x14ac:dyDescent="0.25">
      <c r="B2394" s="6"/>
      <c r="E2394" s="7"/>
    </row>
    <row r="2395" spans="2:5" x14ac:dyDescent="0.25">
      <c r="B2395" s="6"/>
      <c r="E2395" s="7"/>
    </row>
    <row r="2396" spans="2:5" x14ac:dyDescent="0.25">
      <c r="B2396" s="6"/>
      <c r="E2396" s="7"/>
    </row>
    <row r="2397" spans="2:5" x14ac:dyDescent="0.25">
      <c r="B2397" s="6"/>
      <c r="E2397" s="7"/>
    </row>
    <row r="2398" spans="2:5" x14ac:dyDescent="0.25">
      <c r="B2398" s="6"/>
      <c r="E2398" s="7"/>
    </row>
    <row r="2399" spans="2:5" x14ac:dyDescent="0.25">
      <c r="B2399" s="6"/>
      <c r="E2399" s="7"/>
    </row>
    <row r="2400" spans="2:5" x14ac:dyDescent="0.25">
      <c r="B2400" s="6"/>
      <c r="E2400" s="7"/>
    </row>
    <row r="2401" spans="2:5" x14ac:dyDescent="0.25">
      <c r="B2401" s="6"/>
      <c r="E2401" s="7"/>
    </row>
    <row r="2402" spans="2:5" x14ac:dyDescent="0.25">
      <c r="B2402" s="6"/>
      <c r="E2402" s="7"/>
    </row>
    <row r="2403" spans="2:5" x14ac:dyDescent="0.25">
      <c r="B2403" s="6"/>
      <c r="E2403" s="7"/>
    </row>
    <row r="2404" spans="2:5" x14ac:dyDescent="0.25">
      <c r="B2404" s="6"/>
      <c r="E2404" s="7"/>
    </row>
    <row r="2405" spans="2:5" x14ac:dyDescent="0.25">
      <c r="B2405" s="6"/>
      <c r="E2405" s="7"/>
    </row>
    <row r="2406" spans="2:5" x14ac:dyDescent="0.25">
      <c r="B2406" s="6"/>
      <c r="E2406" s="7"/>
    </row>
    <row r="2407" spans="2:5" x14ac:dyDescent="0.25">
      <c r="B2407" s="6"/>
      <c r="E2407" s="7"/>
    </row>
    <row r="2408" spans="2:5" x14ac:dyDescent="0.25">
      <c r="B2408" s="6"/>
      <c r="E2408" s="7"/>
    </row>
    <row r="2409" spans="2:5" x14ac:dyDescent="0.25">
      <c r="B2409" s="6"/>
      <c r="E2409" s="7"/>
    </row>
    <row r="2410" spans="2:5" x14ac:dyDescent="0.25">
      <c r="B2410" s="6"/>
      <c r="E2410" s="7"/>
    </row>
    <row r="2411" spans="2:5" x14ac:dyDescent="0.25">
      <c r="B2411" s="6"/>
      <c r="E2411" s="7"/>
    </row>
    <row r="2412" spans="2:5" x14ac:dyDescent="0.25">
      <c r="B2412" s="6"/>
      <c r="E2412" s="7"/>
    </row>
    <row r="2413" spans="2:5" x14ac:dyDescent="0.25">
      <c r="B2413" s="6"/>
      <c r="E2413" s="7"/>
    </row>
    <row r="2414" spans="2:5" x14ac:dyDescent="0.25">
      <c r="B2414" s="6"/>
      <c r="E2414" s="7"/>
    </row>
    <row r="2415" spans="2:5" x14ac:dyDescent="0.25">
      <c r="B2415" s="6"/>
      <c r="E2415" s="7"/>
    </row>
    <row r="2416" spans="2:5" x14ac:dyDescent="0.25">
      <c r="B2416" s="6"/>
      <c r="E2416" s="7"/>
    </row>
    <row r="2417" spans="2:5" x14ac:dyDescent="0.25">
      <c r="B2417" s="6"/>
      <c r="E2417" s="7"/>
    </row>
    <row r="2418" spans="2:5" x14ac:dyDescent="0.25">
      <c r="B2418" s="6"/>
      <c r="E2418" s="7"/>
    </row>
    <row r="2419" spans="2:5" x14ac:dyDescent="0.25">
      <c r="B2419" s="6"/>
      <c r="E2419" s="7"/>
    </row>
    <row r="2420" spans="2:5" x14ac:dyDescent="0.25">
      <c r="B2420" s="6"/>
      <c r="E2420" s="7"/>
    </row>
    <row r="2421" spans="2:5" x14ac:dyDescent="0.25">
      <c r="B2421" s="6"/>
      <c r="E2421" s="7"/>
    </row>
    <row r="2422" spans="2:5" x14ac:dyDescent="0.25">
      <c r="B2422" s="6"/>
      <c r="E2422" s="7"/>
    </row>
    <row r="2423" spans="2:5" x14ac:dyDescent="0.25">
      <c r="B2423" s="6"/>
      <c r="E2423" s="7"/>
    </row>
    <row r="2424" spans="2:5" x14ac:dyDescent="0.25">
      <c r="B2424" s="6"/>
      <c r="E2424" s="7"/>
    </row>
    <row r="2425" spans="2:5" x14ac:dyDescent="0.25">
      <c r="B2425" s="6"/>
      <c r="E2425" s="7"/>
    </row>
    <row r="2426" spans="2:5" x14ac:dyDescent="0.25">
      <c r="B2426" s="6"/>
      <c r="E2426" s="7"/>
    </row>
    <row r="2427" spans="2:5" x14ac:dyDescent="0.25">
      <c r="B2427" s="6"/>
      <c r="E2427" s="7"/>
    </row>
    <row r="2428" spans="2:5" x14ac:dyDescent="0.25">
      <c r="B2428" s="6"/>
      <c r="E2428" s="7"/>
    </row>
    <row r="2429" spans="2:5" x14ac:dyDescent="0.25">
      <c r="B2429" s="6"/>
      <c r="E2429" s="7"/>
    </row>
    <row r="2430" spans="2:5" x14ac:dyDescent="0.25">
      <c r="B2430" s="6"/>
      <c r="E2430" s="7"/>
    </row>
    <row r="2431" spans="2:5" x14ac:dyDescent="0.25">
      <c r="B2431" s="6"/>
      <c r="E2431" s="7"/>
    </row>
    <row r="2432" spans="2:5" x14ac:dyDescent="0.25">
      <c r="B2432" s="6"/>
      <c r="E2432" s="7"/>
    </row>
    <row r="2433" spans="2:5" x14ac:dyDescent="0.25">
      <c r="B2433" s="6"/>
      <c r="E2433" s="7"/>
    </row>
    <row r="2434" spans="2:5" x14ac:dyDescent="0.25">
      <c r="B2434" s="6"/>
      <c r="E2434" s="7"/>
    </row>
    <row r="2435" spans="2:5" x14ac:dyDescent="0.25">
      <c r="B2435" s="6"/>
      <c r="E2435" s="7"/>
    </row>
    <row r="2436" spans="2:5" x14ac:dyDescent="0.25">
      <c r="B2436" s="6"/>
      <c r="E2436" s="7"/>
    </row>
    <row r="2437" spans="2:5" x14ac:dyDescent="0.25">
      <c r="B2437" s="6"/>
      <c r="E2437" s="7"/>
    </row>
    <row r="2438" spans="2:5" x14ac:dyDescent="0.25">
      <c r="B2438" s="6"/>
      <c r="E2438" s="7"/>
    </row>
    <row r="2439" spans="2:5" x14ac:dyDescent="0.25">
      <c r="B2439" s="6"/>
      <c r="E2439" s="7"/>
    </row>
    <row r="2440" spans="2:5" x14ac:dyDescent="0.25">
      <c r="B2440" s="6"/>
      <c r="E2440" s="7"/>
    </row>
    <row r="2441" spans="2:5" x14ac:dyDescent="0.25">
      <c r="B2441" s="6"/>
      <c r="E2441" s="7"/>
    </row>
    <row r="2442" spans="2:5" x14ac:dyDescent="0.25">
      <c r="B2442" s="6"/>
      <c r="E2442" s="7"/>
    </row>
    <row r="2443" spans="2:5" x14ac:dyDescent="0.25">
      <c r="B2443" s="6"/>
      <c r="E2443" s="7"/>
    </row>
    <row r="2444" spans="2:5" x14ac:dyDescent="0.25">
      <c r="B2444" s="6"/>
      <c r="E2444" s="7"/>
    </row>
    <row r="2445" spans="2:5" x14ac:dyDescent="0.25">
      <c r="B2445" s="6"/>
      <c r="E2445" s="7"/>
    </row>
    <row r="2446" spans="2:5" x14ac:dyDescent="0.25">
      <c r="B2446" s="6"/>
      <c r="E2446" s="7"/>
    </row>
    <row r="2447" spans="2:5" x14ac:dyDescent="0.25">
      <c r="B2447" s="6"/>
      <c r="E2447" s="7"/>
    </row>
    <row r="2448" spans="2:5" x14ac:dyDescent="0.25">
      <c r="B2448" s="6"/>
      <c r="E2448" s="7"/>
    </row>
    <row r="2449" spans="2:5" x14ac:dyDescent="0.25">
      <c r="B2449" s="6"/>
      <c r="E2449" s="7"/>
    </row>
    <row r="2450" spans="2:5" x14ac:dyDescent="0.25">
      <c r="B2450" s="6"/>
      <c r="E2450" s="7"/>
    </row>
    <row r="2451" spans="2:5" x14ac:dyDescent="0.25">
      <c r="B2451" s="6"/>
      <c r="E2451" s="7"/>
    </row>
    <row r="2452" spans="2:5" x14ac:dyDescent="0.25">
      <c r="B2452" s="6"/>
      <c r="E2452" s="7"/>
    </row>
    <row r="2453" spans="2:5" x14ac:dyDescent="0.25">
      <c r="B2453" s="6"/>
      <c r="E2453" s="7"/>
    </row>
    <row r="2454" spans="2:5" x14ac:dyDescent="0.25">
      <c r="B2454" s="6"/>
      <c r="E2454" s="7"/>
    </row>
    <row r="2455" spans="2:5" x14ac:dyDescent="0.25">
      <c r="B2455" s="6"/>
      <c r="E2455" s="7"/>
    </row>
    <row r="2456" spans="2:5" x14ac:dyDescent="0.25">
      <c r="B2456" s="6"/>
      <c r="E2456" s="7"/>
    </row>
    <row r="2457" spans="2:5" x14ac:dyDescent="0.25">
      <c r="B2457" s="6"/>
      <c r="E2457" s="7"/>
    </row>
    <row r="2458" spans="2:5" x14ac:dyDescent="0.25">
      <c r="B2458" s="6"/>
      <c r="E2458" s="7"/>
    </row>
    <row r="2459" spans="2:5" x14ac:dyDescent="0.25">
      <c r="B2459" s="6"/>
      <c r="E2459" s="7"/>
    </row>
    <row r="2460" spans="2:5" x14ac:dyDescent="0.25">
      <c r="B2460" s="6"/>
      <c r="E2460" s="7"/>
    </row>
    <row r="2461" spans="2:5" x14ac:dyDescent="0.25">
      <c r="B2461" s="6"/>
      <c r="E2461" s="7"/>
    </row>
    <row r="2462" spans="2:5" x14ac:dyDescent="0.25">
      <c r="B2462" s="6"/>
      <c r="E2462" s="7"/>
    </row>
    <row r="2463" spans="2:5" x14ac:dyDescent="0.25">
      <c r="B2463" s="6"/>
      <c r="E2463" s="7"/>
    </row>
    <row r="2464" spans="2:5" x14ac:dyDescent="0.25">
      <c r="B2464" s="6"/>
      <c r="E2464" s="7"/>
    </row>
    <row r="2465" spans="2:5" x14ac:dyDescent="0.25">
      <c r="B2465" s="6"/>
      <c r="E2465" s="7"/>
    </row>
    <row r="2466" spans="2:5" x14ac:dyDescent="0.25">
      <c r="B2466" s="6"/>
      <c r="E2466" s="7"/>
    </row>
    <row r="2467" spans="2:5" x14ac:dyDescent="0.25">
      <c r="B2467" s="6"/>
      <c r="E2467" s="7"/>
    </row>
    <row r="2468" spans="2:5" x14ac:dyDescent="0.25">
      <c r="B2468" s="6"/>
      <c r="E2468" s="7"/>
    </row>
    <row r="2469" spans="2:5" x14ac:dyDescent="0.25">
      <c r="B2469" s="6"/>
      <c r="E2469" s="7"/>
    </row>
    <row r="2470" spans="2:5" x14ac:dyDescent="0.25">
      <c r="B2470" s="6"/>
      <c r="E2470" s="7"/>
    </row>
    <row r="2471" spans="2:5" x14ac:dyDescent="0.25">
      <c r="B2471" s="6"/>
      <c r="E2471" s="7"/>
    </row>
    <row r="2472" spans="2:5" x14ac:dyDescent="0.25">
      <c r="B2472" s="6"/>
      <c r="E2472" s="7"/>
    </row>
    <row r="2473" spans="2:5" x14ac:dyDescent="0.25">
      <c r="B2473" s="6"/>
      <c r="E2473" s="7"/>
    </row>
    <row r="2474" spans="2:5" x14ac:dyDescent="0.25">
      <c r="B2474" s="6"/>
      <c r="E2474" s="7"/>
    </row>
    <row r="2475" spans="2:5" x14ac:dyDescent="0.25">
      <c r="B2475" s="6"/>
      <c r="E2475" s="7"/>
    </row>
    <row r="2476" spans="2:5" x14ac:dyDescent="0.25">
      <c r="B2476" s="6"/>
      <c r="E2476" s="7"/>
    </row>
    <row r="2477" spans="2:5" x14ac:dyDescent="0.25">
      <c r="B2477" s="6"/>
      <c r="E2477" s="7"/>
    </row>
    <row r="2478" spans="2:5" x14ac:dyDescent="0.25">
      <c r="B2478" s="6"/>
      <c r="E2478" s="7"/>
    </row>
    <row r="2479" spans="2:5" x14ac:dyDescent="0.25">
      <c r="B2479" s="6"/>
      <c r="E2479" s="7"/>
    </row>
    <row r="2480" spans="2:5" x14ac:dyDescent="0.25">
      <c r="B2480" s="6"/>
      <c r="E2480" s="7"/>
    </row>
    <row r="2481" spans="2:5" x14ac:dyDescent="0.25">
      <c r="B2481" s="6"/>
      <c r="E2481" s="7"/>
    </row>
    <row r="2482" spans="2:5" x14ac:dyDescent="0.25">
      <c r="B2482" s="6"/>
      <c r="E2482" s="7"/>
    </row>
    <row r="2483" spans="2:5" x14ac:dyDescent="0.25">
      <c r="B2483" s="6"/>
      <c r="E2483" s="7"/>
    </row>
    <row r="2484" spans="2:5" x14ac:dyDescent="0.25">
      <c r="B2484" s="6"/>
      <c r="E2484" s="7"/>
    </row>
    <row r="2485" spans="2:5" x14ac:dyDescent="0.25">
      <c r="B2485" s="6"/>
      <c r="E2485" s="7"/>
    </row>
    <row r="2486" spans="2:5" x14ac:dyDescent="0.25">
      <c r="B2486" s="6"/>
      <c r="E2486" s="7"/>
    </row>
    <row r="2487" spans="2:5" x14ac:dyDescent="0.25">
      <c r="B2487" s="6"/>
      <c r="E2487" s="7"/>
    </row>
    <row r="2488" spans="2:5" x14ac:dyDescent="0.25">
      <c r="B2488" s="6"/>
      <c r="E2488" s="7"/>
    </row>
    <row r="2489" spans="2:5" x14ac:dyDescent="0.25">
      <c r="B2489" s="6"/>
      <c r="E2489" s="7"/>
    </row>
    <row r="2490" spans="2:5" x14ac:dyDescent="0.25">
      <c r="B2490" s="6"/>
      <c r="E2490" s="7"/>
    </row>
    <row r="2491" spans="2:5" x14ac:dyDescent="0.25">
      <c r="B2491" s="6"/>
      <c r="E2491" s="7"/>
    </row>
    <row r="2492" spans="2:5" x14ac:dyDescent="0.25">
      <c r="B2492" s="6"/>
      <c r="E2492" s="7"/>
    </row>
    <row r="2493" spans="2:5" x14ac:dyDescent="0.25">
      <c r="B2493" s="6"/>
      <c r="E2493" s="7"/>
    </row>
    <row r="2494" spans="2:5" x14ac:dyDescent="0.25">
      <c r="B2494" s="6"/>
      <c r="E2494" s="7"/>
    </row>
    <row r="2495" spans="2:5" x14ac:dyDescent="0.25">
      <c r="B2495" s="6"/>
      <c r="E2495" s="7"/>
    </row>
    <row r="2496" spans="2:5" x14ac:dyDescent="0.25">
      <c r="B2496" s="6"/>
      <c r="E2496" s="7"/>
    </row>
    <row r="2497" spans="2:5" x14ac:dyDescent="0.25">
      <c r="B2497" s="6"/>
      <c r="E2497" s="7"/>
    </row>
    <row r="2498" spans="2:5" x14ac:dyDescent="0.25">
      <c r="B2498" s="6"/>
      <c r="E2498" s="7"/>
    </row>
    <row r="2499" spans="2:5" x14ac:dyDescent="0.25">
      <c r="B2499" s="6"/>
      <c r="E2499" s="7"/>
    </row>
    <row r="2500" spans="2:5" x14ac:dyDescent="0.25">
      <c r="B2500" s="6"/>
      <c r="E2500" s="7"/>
    </row>
    <row r="2501" spans="2:5" x14ac:dyDescent="0.25">
      <c r="B2501" s="6"/>
      <c r="E2501" s="7"/>
    </row>
    <row r="2502" spans="2:5" x14ac:dyDescent="0.25">
      <c r="B2502" s="6"/>
      <c r="E2502" s="7"/>
    </row>
    <row r="2503" spans="2:5" x14ac:dyDescent="0.25">
      <c r="B2503" s="6"/>
      <c r="E2503" s="7"/>
    </row>
    <row r="2504" spans="2:5" x14ac:dyDescent="0.25">
      <c r="B2504" s="6"/>
      <c r="E2504" s="7"/>
    </row>
    <row r="2505" spans="2:5" x14ac:dyDescent="0.25">
      <c r="B2505" s="6"/>
      <c r="E2505" s="7"/>
    </row>
    <row r="2506" spans="2:5" x14ac:dyDescent="0.25">
      <c r="B2506" s="6"/>
      <c r="E2506" s="7"/>
    </row>
    <row r="2507" spans="2:5" x14ac:dyDescent="0.25">
      <c r="B2507" s="6"/>
      <c r="E2507" s="7"/>
    </row>
    <row r="2508" spans="2:5" x14ac:dyDescent="0.25">
      <c r="B2508" s="6"/>
      <c r="E2508" s="7"/>
    </row>
    <row r="2509" spans="2:5" x14ac:dyDescent="0.25">
      <c r="B2509" s="6"/>
      <c r="E2509" s="7"/>
    </row>
    <row r="2510" spans="2:5" x14ac:dyDescent="0.25">
      <c r="B2510" s="6"/>
      <c r="E2510" s="7"/>
    </row>
    <row r="2511" spans="2:5" x14ac:dyDescent="0.25">
      <c r="B2511" s="6"/>
      <c r="E2511" s="7"/>
    </row>
    <row r="2512" spans="2:5" x14ac:dyDescent="0.25">
      <c r="B2512" s="6"/>
      <c r="E2512" s="7"/>
    </row>
    <row r="2513" spans="2:5" x14ac:dyDescent="0.25">
      <c r="B2513" s="6"/>
      <c r="E2513" s="7"/>
    </row>
    <row r="2514" spans="2:5" x14ac:dyDescent="0.25">
      <c r="B2514" s="6"/>
      <c r="E2514" s="7"/>
    </row>
    <row r="2515" spans="2:5" x14ac:dyDescent="0.25">
      <c r="B2515" s="6"/>
      <c r="E2515" s="7"/>
    </row>
    <row r="2516" spans="2:5" x14ac:dyDescent="0.25">
      <c r="B2516" s="6"/>
      <c r="E2516" s="7"/>
    </row>
    <row r="2517" spans="2:5" x14ac:dyDescent="0.25">
      <c r="B2517" s="6"/>
      <c r="E2517" s="7"/>
    </row>
    <row r="2518" spans="2:5" x14ac:dyDescent="0.25">
      <c r="B2518" s="6"/>
      <c r="E2518" s="7"/>
    </row>
    <row r="2519" spans="2:5" x14ac:dyDescent="0.25">
      <c r="B2519" s="6"/>
      <c r="E2519" s="7"/>
    </row>
    <row r="2520" spans="2:5" x14ac:dyDescent="0.25">
      <c r="B2520" s="6"/>
      <c r="E2520" s="7"/>
    </row>
    <row r="2521" spans="2:5" x14ac:dyDescent="0.25">
      <c r="B2521" s="6"/>
      <c r="E2521" s="7"/>
    </row>
    <row r="2522" spans="2:5" x14ac:dyDescent="0.25">
      <c r="B2522" s="6"/>
      <c r="E2522" s="7"/>
    </row>
    <row r="2523" spans="2:5" x14ac:dyDescent="0.25">
      <c r="B2523" s="6"/>
      <c r="E2523" s="7"/>
    </row>
    <row r="2524" spans="2:5" x14ac:dyDescent="0.25">
      <c r="B2524" s="6"/>
      <c r="E2524" s="7"/>
    </row>
    <row r="2525" spans="2:5" x14ac:dyDescent="0.25">
      <c r="B2525" s="6"/>
      <c r="E2525" s="7"/>
    </row>
    <row r="2526" spans="2:5" x14ac:dyDescent="0.25">
      <c r="B2526" s="6"/>
      <c r="E2526" s="7"/>
    </row>
    <row r="2527" spans="2:5" x14ac:dyDescent="0.25">
      <c r="B2527" s="6"/>
      <c r="E2527" s="7"/>
    </row>
    <row r="2528" spans="2:5" x14ac:dyDescent="0.25">
      <c r="B2528" s="6"/>
      <c r="E2528" s="7"/>
    </row>
    <row r="2529" spans="2:5" x14ac:dyDescent="0.25">
      <c r="B2529" s="6"/>
      <c r="E2529" s="7"/>
    </row>
    <row r="2530" spans="2:5" x14ac:dyDescent="0.25">
      <c r="B2530" s="6"/>
      <c r="E2530" s="7"/>
    </row>
    <row r="2531" spans="2:5" x14ac:dyDescent="0.25">
      <c r="B2531" s="6"/>
      <c r="E2531" s="7"/>
    </row>
    <row r="2532" spans="2:5" x14ac:dyDescent="0.25">
      <c r="B2532" s="6"/>
      <c r="E2532" s="7"/>
    </row>
    <row r="2533" spans="2:5" x14ac:dyDescent="0.25">
      <c r="B2533" s="6"/>
      <c r="E2533" s="7"/>
    </row>
    <row r="2534" spans="2:5" x14ac:dyDescent="0.25">
      <c r="B2534" s="6"/>
      <c r="E2534" s="7"/>
    </row>
    <row r="2535" spans="2:5" x14ac:dyDescent="0.25">
      <c r="B2535" s="6"/>
      <c r="E2535" s="7"/>
    </row>
    <row r="2536" spans="2:5" x14ac:dyDescent="0.25">
      <c r="B2536" s="6"/>
      <c r="E2536" s="7"/>
    </row>
    <row r="2537" spans="2:5" x14ac:dyDescent="0.25">
      <c r="B2537" s="6"/>
      <c r="E2537" s="7"/>
    </row>
    <row r="2538" spans="2:5" x14ac:dyDescent="0.25">
      <c r="B2538" s="6"/>
      <c r="E2538" s="7"/>
    </row>
    <row r="2539" spans="2:5" x14ac:dyDescent="0.25">
      <c r="B2539" s="6"/>
      <c r="E2539" s="7"/>
    </row>
    <row r="2540" spans="2:5" x14ac:dyDescent="0.25">
      <c r="B2540" s="6"/>
      <c r="E2540" s="7"/>
    </row>
    <row r="2541" spans="2:5" x14ac:dyDescent="0.25">
      <c r="B2541" s="6"/>
      <c r="E2541" s="7"/>
    </row>
    <row r="2542" spans="2:5" x14ac:dyDescent="0.25">
      <c r="B2542" s="6"/>
      <c r="E2542" s="7"/>
    </row>
    <row r="2543" spans="2:5" x14ac:dyDescent="0.25">
      <c r="B2543" s="6"/>
      <c r="E2543" s="7"/>
    </row>
    <row r="2544" spans="2:5" x14ac:dyDescent="0.25">
      <c r="B2544" s="6"/>
      <c r="E2544" s="7"/>
    </row>
    <row r="2545" spans="2:5" x14ac:dyDescent="0.25">
      <c r="B2545" s="6"/>
      <c r="E2545" s="7"/>
    </row>
    <row r="2546" spans="2:5" x14ac:dyDescent="0.25">
      <c r="B2546" s="6"/>
      <c r="E2546" s="7"/>
    </row>
    <row r="2547" spans="2:5" x14ac:dyDescent="0.25">
      <c r="B2547" s="6"/>
      <c r="E2547" s="7"/>
    </row>
    <row r="2548" spans="2:5" x14ac:dyDescent="0.25">
      <c r="B2548" s="6"/>
      <c r="E2548" s="7"/>
    </row>
    <row r="2549" spans="2:5" x14ac:dyDescent="0.25">
      <c r="B2549" s="6"/>
      <c r="E2549" s="7"/>
    </row>
    <row r="2550" spans="2:5" x14ac:dyDescent="0.25">
      <c r="B2550" s="6"/>
      <c r="E2550" s="7"/>
    </row>
    <row r="2551" spans="2:5" x14ac:dyDescent="0.25">
      <c r="B2551" s="6"/>
      <c r="E2551" s="7"/>
    </row>
    <row r="2552" spans="2:5" x14ac:dyDescent="0.25">
      <c r="B2552" s="6"/>
      <c r="E2552" s="7"/>
    </row>
    <row r="2553" spans="2:5" x14ac:dyDescent="0.25">
      <c r="B2553" s="6"/>
      <c r="E2553" s="7"/>
    </row>
    <row r="2554" spans="2:5" x14ac:dyDescent="0.25">
      <c r="B2554" s="6"/>
      <c r="E2554" s="7"/>
    </row>
    <row r="2555" spans="2:5" x14ac:dyDescent="0.25">
      <c r="B2555" s="6"/>
      <c r="E2555" s="7"/>
    </row>
    <row r="2556" spans="2:5" x14ac:dyDescent="0.25">
      <c r="B2556" s="6"/>
      <c r="E2556" s="7"/>
    </row>
    <row r="2557" spans="2:5" x14ac:dyDescent="0.25">
      <c r="B2557" s="6"/>
      <c r="E2557" s="7"/>
    </row>
    <row r="2558" spans="2:5" x14ac:dyDescent="0.25">
      <c r="B2558" s="6"/>
      <c r="E2558" s="7"/>
    </row>
    <row r="2559" spans="2:5" x14ac:dyDescent="0.25">
      <c r="B2559" s="6"/>
      <c r="E2559" s="7"/>
    </row>
    <row r="2560" spans="2:5" x14ac:dyDescent="0.25">
      <c r="B2560" s="6"/>
      <c r="E2560" s="7"/>
    </row>
    <row r="2561" spans="2:5" x14ac:dyDescent="0.25">
      <c r="B2561" s="6"/>
      <c r="E2561" s="7"/>
    </row>
    <row r="2562" spans="2:5" x14ac:dyDescent="0.25">
      <c r="B2562" s="6"/>
      <c r="E2562" s="7"/>
    </row>
    <row r="2563" spans="2:5" x14ac:dyDescent="0.25">
      <c r="B2563" s="6"/>
      <c r="E2563" s="7"/>
    </row>
    <row r="2564" spans="2:5" x14ac:dyDescent="0.25">
      <c r="B2564" s="6"/>
      <c r="E2564" s="7"/>
    </row>
    <row r="2565" spans="2:5" x14ac:dyDescent="0.25">
      <c r="B2565" s="6"/>
      <c r="E2565" s="7"/>
    </row>
    <row r="2566" spans="2:5" x14ac:dyDescent="0.25">
      <c r="B2566" s="6"/>
      <c r="E2566" s="7"/>
    </row>
    <row r="2567" spans="2:5" x14ac:dyDescent="0.25">
      <c r="B2567" s="6"/>
      <c r="E2567" s="7"/>
    </row>
    <row r="2568" spans="2:5" x14ac:dyDescent="0.25">
      <c r="B2568" s="6"/>
      <c r="E2568" s="7"/>
    </row>
    <row r="2569" spans="2:5" x14ac:dyDescent="0.25">
      <c r="B2569" s="6"/>
      <c r="E2569" s="7"/>
    </row>
    <row r="2570" spans="2:5" x14ac:dyDescent="0.25">
      <c r="B2570" s="6"/>
      <c r="E2570" s="7"/>
    </row>
    <row r="2571" spans="2:5" x14ac:dyDescent="0.25">
      <c r="B2571" s="6"/>
      <c r="E2571" s="7"/>
    </row>
    <row r="2572" spans="2:5" x14ac:dyDescent="0.25">
      <c r="B2572" s="6"/>
      <c r="E2572" s="7"/>
    </row>
    <row r="2573" spans="2:5" x14ac:dyDescent="0.25">
      <c r="B2573" s="6"/>
      <c r="E2573" s="7"/>
    </row>
    <row r="2574" spans="2:5" x14ac:dyDescent="0.25">
      <c r="B2574" s="6"/>
      <c r="E2574" s="7"/>
    </row>
    <row r="2575" spans="2:5" x14ac:dyDescent="0.25">
      <c r="B2575" s="6"/>
      <c r="E2575" s="7"/>
    </row>
    <row r="2576" spans="2:5" x14ac:dyDescent="0.25">
      <c r="B2576" s="6"/>
      <c r="E2576" s="7"/>
    </row>
    <row r="2577" spans="2:5" x14ac:dyDescent="0.25">
      <c r="B2577" s="6"/>
      <c r="E2577" s="7"/>
    </row>
    <row r="2578" spans="2:5" x14ac:dyDescent="0.25">
      <c r="B2578" s="6"/>
      <c r="E2578" s="7"/>
    </row>
    <row r="2579" spans="2:5" x14ac:dyDescent="0.25">
      <c r="B2579" s="6"/>
      <c r="E2579" s="7"/>
    </row>
    <row r="2580" spans="2:5" x14ac:dyDescent="0.25">
      <c r="B2580" s="6"/>
      <c r="E2580" s="7"/>
    </row>
    <row r="2581" spans="2:5" x14ac:dyDescent="0.25">
      <c r="B2581" s="6"/>
      <c r="E2581" s="7"/>
    </row>
    <row r="2582" spans="2:5" x14ac:dyDescent="0.25">
      <c r="B2582" s="6"/>
      <c r="E2582" s="7"/>
    </row>
    <row r="2583" spans="2:5" x14ac:dyDescent="0.25">
      <c r="B2583" s="6"/>
      <c r="E2583" s="7"/>
    </row>
    <row r="2584" spans="2:5" x14ac:dyDescent="0.25">
      <c r="B2584" s="6"/>
      <c r="E2584" s="7"/>
    </row>
    <row r="2585" spans="2:5" x14ac:dyDescent="0.25">
      <c r="B2585" s="6"/>
      <c r="E2585" s="7"/>
    </row>
    <row r="2586" spans="2:5" x14ac:dyDescent="0.25">
      <c r="B2586" s="6"/>
      <c r="E2586" s="7"/>
    </row>
    <row r="2587" spans="2:5" x14ac:dyDescent="0.25">
      <c r="B2587" s="6"/>
      <c r="E2587" s="7"/>
    </row>
    <row r="2588" spans="2:5" x14ac:dyDescent="0.25">
      <c r="B2588" s="6"/>
      <c r="E2588" s="7"/>
    </row>
    <row r="2589" spans="2:5" x14ac:dyDescent="0.25">
      <c r="B2589" s="6"/>
      <c r="E2589" s="7"/>
    </row>
    <row r="2590" spans="2:5" x14ac:dyDescent="0.25">
      <c r="B2590" s="6"/>
      <c r="E2590" s="7"/>
    </row>
    <row r="2591" spans="2:5" x14ac:dyDescent="0.25">
      <c r="B2591" s="6"/>
      <c r="E2591" s="7"/>
    </row>
    <row r="2592" spans="2:5" x14ac:dyDescent="0.25">
      <c r="B2592" s="6"/>
      <c r="E2592" s="7"/>
    </row>
    <row r="2593" spans="2:5" x14ac:dyDescent="0.25">
      <c r="B2593" s="6"/>
      <c r="E2593" s="7"/>
    </row>
    <row r="2594" spans="2:5" x14ac:dyDescent="0.25">
      <c r="B2594" s="6"/>
      <c r="E2594" s="7"/>
    </row>
    <row r="2595" spans="2:5" x14ac:dyDescent="0.25">
      <c r="B2595" s="6"/>
      <c r="E2595" s="7"/>
    </row>
    <row r="2596" spans="2:5" x14ac:dyDescent="0.25">
      <c r="B2596" s="6"/>
      <c r="E2596" s="7"/>
    </row>
    <row r="2597" spans="2:5" x14ac:dyDescent="0.25">
      <c r="B2597" s="6"/>
      <c r="E2597" s="7"/>
    </row>
    <row r="2598" spans="2:5" x14ac:dyDescent="0.25">
      <c r="B2598" s="6"/>
      <c r="E2598" s="7"/>
    </row>
    <row r="2599" spans="2:5" x14ac:dyDescent="0.25">
      <c r="B2599" s="6"/>
      <c r="E2599" s="7"/>
    </row>
    <row r="2600" spans="2:5" x14ac:dyDescent="0.25">
      <c r="B2600" s="6"/>
      <c r="E2600" s="7"/>
    </row>
    <row r="2601" spans="2:5" x14ac:dyDescent="0.25">
      <c r="B2601" s="6"/>
      <c r="E2601" s="7"/>
    </row>
    <row r="2602" spans="2:5" x14ac:dyDescent="0.25">
      <c r="B2602" s="6"/>
      <c r="E2602" s="7"/>
    </row>
    <row r="2603" spans="2:5" x14ac:dyDescent="0.25">
      <c r="B2603" s="6"/>
      <c r="E2603" s="7"/>
    </row>
    <row r="2604" spans="2:5" x14ac:dyDescent="0.25">
      <c r="B2604" s="6"/>
      <c r="E2604" s="7"/>
    </row>
    <row r="2605" spans="2:5" x14ac:dyDescent="0.25">
      <c r="B2605" s="6"/>
      <c r="E2605" s="7"/>
    </row>
    <row r="2606" spans="2:5" x14ac:dyDescent="0.25">
      <c r="B2606" s="6"/>
      <c r="E2606" s="7"/>
    </row>
    <row r="2607" spans="2:5" x14ac:dyDescent="0.25">
      <c r="B2607" s="6"/>
      <c r="E2607" s="7"/>
    </row>
    <row r="2608" spans="2:5" x14ac:dyDescent="0.25">
      <c r="B2608" s="6"/>
      <c r="E2608" s="7"/>
    </row>
    <row r="2609" spans="2:5" x14ac:dyDescent="0.25">
      <c r="B2609" s="6"/>
      <c r="E2609" s="7"/>
    </row>
    <row r="2610" spans="2:5" x14ac:dyDescent="0.25">
      <c r="B2610" s="6"/>
      <c r="E2610" s="7"/>
    </row>
    <row r="2611" spans="2:5" x14ac:dyDescent="0.25">
      <c r="B2611" s="6"/>
      <c r="E2611" s="7"/>
    </row>
    <row r="2612" spans="2:5" x14ac:dyDescent="0.25">
      <c r="B2612" s="6"/>
      <c r="E2612" s="7"/>
    </row>
    <row r="2613" spans="2:5" x14ac:dyDescent="0.25">
      <c r="B2613" s="6"/>
      <c r="E2613" s="7"/>
    </row>
    <row r="2614" spans="2:5" x14ac:dyDescent="0.25">
      <c r="B2614" s="6"/>
      <c r="E2614" s="7"/>
    </row>
    <row r="2615" spans="2:5" x14ac:dyDescent="0.25">
      <c r="B2615" s="6"/>
      <c r="E2615" s="7"/>
    </row>
    <row r="2616" spans="2:5" x14ac:dyDescent="0.25">
      <c r="B2616" s="6"/>
      <c r="E2616" s="7"/>
    </row>
    <row r="2617" spans="2:5" x14ac:dyDescent="0.25">
      <c r="B2617" s="6"/>
      <c r="E2617" s="7"/>
    </row>
    <row r="2618" spans="2:5" x14ac:dyDescent="0.25">
      <c r="B2618" s="6"/>
      <c r="E2618" s="7"/>
    </row>
    <row r="2619" spans="2:5" x14ac:dyDescent="0.25">
      <c r="B2619" s="6"/>
      <c r="E2619" s="7"/>
    </row>
    <row r="2620" spans="2:5" x14ac:dyDescent="0.25">
      <c r="B2620" s="6"/>
      <c r="E2620" s="7"/>
    </row>
    <row r="2621" spans="2:5" x14ac:dyDescent="0.25">
      <c r="B2621" s="6"/>
      <c r="E2621" s="7"/>
    </row>
    <row r="2622" spans="2:5" x14ac:dyDescent="0.25">
      <c r="B2622" s="6"/>
      <c r="E2622" s="7"/>
    </row>
    <row r="2623" spans="2:5" x14ac:dyDescent="0.25">
      <c r="B2623" s="6"/>
      <c r="E2623" s="7"/>
    </row>
    <row r="2624" spans="2:5" x14ac:dyDescent="0.25">
      <c r="B2624" s="6"/>
      <c r="E2624" s="7"/>
    </row>
    <row r="2625" spans="2:5" x14ac:dyDescent="0.25">
      <c r="B2625" s="6"/>
      <c r="E2625" s="7"/>
    </row>
    <row r="2626" spans="2:5" x14ac:dyDescent="0.25">
      <c r="B2626" s="6"/>
      <c r="E2626" s="7"/>
    </row>
    <row r="2627" spans="2:5" x14ac:dyDescent="0.25">
      <c r="B2627" s="6"/>
      <c r="E2627" s="7"/>
    </row>
    <row r="2628" spans="2:5" x14ac:dyDescent="0.25">
      <c r="B2628" s="6"/>
      <c r="E2628" s="7"/>
    </row>
    <row r="2629" spans="2:5" x14ac:dyDescent="0.25">
      <c r="B2629" s="6"/>
      <c r="E2629" s="7"/>
    </row>
    <row r="2630" spans="2:5" x14ac:dyDescent="0.25">
      <c r="B2630" s="6"/>
      <c r="E2630" s="7"/>
    </row>
    <row r="2631" spans="2:5" x14ac:dyDescent="0.25">
      <c r="B2631" s="6"/>
      <c r="E2631" s="7"/>
    </row>
    <row r="2632" spans="2:5" x14ac:dyDescent="0.25">
      <c r="B2632" s="6"/>
      <c r="E2632" s="7"/>
    </row>
    <row r="2633" spans="2:5" x14ac:dyDescent="0.25">
      <c r="B2633" s="6"/>
      <c r="E2633" s="7"/>
    </row>
    <row r="2634" spans="2:5" x14ac:dyDescent="0.25">
      <c r="B2634" s="6"/>
      <c r="E2634" s="7"/>
    </row>
    <row r="2635" spans="2:5" x14ac:dyDescent="0.25">
      <c r="B2635" s="6"/>
      <c r="E2635" s="7"/>
    </row>
    <row r="2636" spans="2:5" x14ac:dyDescent="0.25">
      <c r="B2636" s="6"/>
      <c r="E2636" s="7"/>
    </row>
    <row r="2637" spans="2:5" x14ac:dyDescent="0.25">
      <c r="B2637" s="6"/>
      <c r="E2637" s="7"/>
    </row>
    <row r="2638" spans="2:5" x14ac:dyDescent="0.25">
      <c r="B2638" s="6"/>
      <c r="E2638" s="7"/>
    </row>
    <row r="2639" spans="2:5" x14ac:dyDescent="0.25">
      <c r="B2639" s="6"/>
      <c r="E2639" s="7"/>
    </row>
    <row r="2640" spans="2:5" x14ac:dyDescent="0.25">
      <c r="B2640" s="6"/>
      <c r="E2640" s="7"/>
    </row>
    <row r="2641" spans="2:5" x14ac:dyDescent="0.25">
      <c r="B2641" s="6"/>
      <c r="E2641" s="7"/>
    </row>
    <row r="2642" spans="2:5" x14ac:dyDescent="0.25">
      <c r="B2642" s="6"/>
      <c r="E2642" s="7"/>
    </row>
    <row r="2643" spans="2:5" x14ac:dyDescent="0.25">
      <c r="B2643" s="6"/>
      <c r="E2643" s="7"/>
    </row>
    <row r="2644" spans="2:5" x14ac:dyDescent="0.25">
      <c r="B2644" s="6"/>
      <c r="E2644" s="7"/>
    </row>
    <row r="2645" spans="2:5" x14ac:dyDescent="0.25">
      <c r="B2645" s="6"/>
      <c r="E2645" s="7"/>
    </row>
    <row r="2646" spans="2:5" x14ac:dyDescent="0.25">
      <c r="B2646" s="6"/>
      <c r="E2646" s="7"/>
    </row>
    <row r="2647" spans="2:5" x14ac:dyDescent="0.25">
      <c r="B2647" s="6"/>
      <c r="E2647" s="7"/>
    </row>
    <row r="2648" spans="2:5" x14ac:dyDescent="0.25">
      <c r="B2648" s="6"/>
      <c r="E2648" s="7"/>
    </row>
    <row r="2649" spans="2:5" x14ac:dyDescent="0.25">
      <c r="B2649" s="6"/>
      <c r="E2649" s="7"/>
    </row>
    <row r="2650" spans="2:5" x14ac:dyDescent="0.25">
      <c r="B2650" s="6"/>
      <c r="E2650" s="7"/>
    </row>
    <row r="2651" spans="2:5" x14ac:dyDescent="0.25">
      <c r="B2651" s="6"/>
      <c r="E2651" s="7"/>
    </row>
    <row r="2652" spans="2:5" x14ac:dyDescent="0.25">
      <c r="B2652" s="6"/>
      <c r="E2652" s="7"/>
    </row>
    <row r="2653" spans="2:5" x14ac:dyDescent="0.25">
      <c r="B2653" s="6"/>
      <c r="E2653" s="7"/>
    </row>
    <row r="2654" spans="2:5" x14ac:dyDescent="0.25">
      <c r="B2654" s="6"/>
      <c r="E2654" s="7"/>
    </row>
    <row r="2655" spans="2:5" x14ac:dyDescent="0.25">
      <c r="B2655" s="6"/>
      <c r="E2655" s="7"/>
    </row>
    <row r="2656" spans="2:5" x14ac:dyDescent="0.25">
      <c r="B2656" s="6"/>
      <c r="E2656" s="7"/>
    </row>
    <row r="2657" spans="2:5" x14ac:dyDescent="0.25">
      <c r="B2657" s="6"/>
      <c r="E2657" s="7"/>
    </row>
    <row r="2658" spans="2:5" x14ac:dyDescent="0.25">
      <c r="B2658" s="6"/>
      <c r="E2658" s="7"/>
    </row>
    <row r="2659" spans="2:5" x14ac:dyDescent="0.25">
      <c r="B2659" s="6"/>
      <c r="E2659" s="7"/>
    </row>
    <row r="2660" spans="2:5" x14ac:dyDescent="0.25">
      <c r="B2660" s="6"/>
      <c r="E2660" s="7"/>
    </row>
    <row r="2661" spans="2:5" x14ac:dyDescent="0.25">
      <c r="B2661" s="6"/>
      <c r="E2661" s="7"/>
    </row>
    <row r="2662" spans="2:5" x14ac:dyDescent="0.25">
      <c r="B2662" s="6"/>
      <c r="E2662" s="7"/>
    </row>
    <row r="2663" spans="2:5" x14ac:dyDescent="0.25">
      <c r="B2663" s="6"/>
      <c r="E2663" s="7"/>
    </row>
    <row r="2664" spans="2:5" x14ac:dyDescent="0.25">
      <c r="B2664" s="6"/>
      <c r="E2664" s="7"/>
    </row>
    <row r="2665" spans="2:5" x14ac:dyDescent="0.25">
      <c r="B2665" s="6"/>
      <c r="E2665" s="7"/>
    </row>
    <row r="2666" spans="2:5" x14ac:dyDescent="0.25">
      <c r="B2666" s="6"/>
      <c r="E2666" s="7"/>
    </row>
    <row r="2667" spans="2:5" x14ac:dyDescent="0.25">
      <c r="B2667" s="6"/>
      <c r="E2667" s="7"/>
    </row>
    <row r="2668" spans="2:5" x14ac:dyDescent="0.25">
      <c r="B2668" s="6"/>
      <c r="E2668" s="7"/>
    </row>
    <row r="2669" spans="2:5" x14ac:dyDescent="0.25">
      <c r="B2669" s="6"/>
      <c r="E2669" s="7"/>
    </row>
    <row r="2670" spans="2:5" x14ac:dyDescent="0.25">
      <c r="B2670" s="6"/>
      <c r="E2670" s="7"/>
    </row>
    <row r="2671" spans="2:5" x14ac:dyDescent="0.25">
      <c r="B2671" s="6"/>
      <c r="E2671" s="7"/>
    </row>
    <row r="2672" spans="2:5" x14ac:dyDescent="0.25">
      <c r="B2672" s="6"/>
      <c r="E2672" s="7"/>
    </row>
    <row r="2673" spans="2:5" x14ac:dyDescent="0.25">
      <c r="B2673" s="6"/>
      <c r="E2673" s="7"/>
    </row>
    <row r="2674" spans="2:5" x14ac:dyDescent="0.25">
      <c r="B2674" s="6"/>
      <c r="E2674" s="7"/>
    </row>
    <row r="2675" spans="2:5" x14ac:dyDescent="0.25">
      <c r="B2675" s="6"/>
      <c r="E2675" s="7"/>
    </row>
    <row r="2676" spans="2:5" x14ac:dyDescent="0.25">
      <c r="B2676" s="6"/>
      <c r="E2676" s="7"/>
    </row>
    <row r="2677" spans="2:5" x14ac:dyDescent="0.25">
      <c r="B2677" s="6"/>
      <c r="E2677" s="7"/>
    </row>
    <row r="2678" spans="2:5" x14ac:dyDescent="0.25">
      <c r="B2678" s="6"/>
      <c r="E2678" s="7"/>
    </row>
    <row r="2679" spans="2:5" x14ac:dyDescent="0.25">
      <c r="B2679" s="6"/>
      <c r="E2679" s="7"/>
    </row>
    <row r="2680" spans="2:5" x14ac:dyDescent="0.25">
      <c r="B2680" s="6"/>
      <c r="E2680" s="7"/>
    </row>
    <row r="2681" spans="2:5" x14ac:dyDescent="0.25">
      <c r="B2681" s="6"/>
      <c r="E2681" s="7"/>
    </row>
    <row r="2682" spans="2:5" x14ac:dyDescent="0.25">
      <c r="B2682" s="6"/>
      <c r="E2682" s="7"/>
    </row>
    <row r="2683" spans="2:5" x14ac:dyDescent="0.25">
      <c r="B2683" s="6"/>
      <c r="E2683" s="7"/>
    </row>
    <row r="2684" spans="2:5" x14ac:dyDescent="0.25">
      <c r="B2684" s="6"/>
      <c r="E2684" s="7"/>
    </row>
    <row r="2685" spans="2:5" x14ac:dyDescent="0.25">
      <c r="B2685" s="6"/>
      <c r="E2685" s="7"/>
    </row>
    <row r="2686" spans="2:5" x14ac:dyDescent="0.25">
      <c r="B2686" s="6"/>
      <c r="E2686" s="7"/>
    </row>
    <row r="2687" spans="2:5" x14ac:dyDescent="0.25">
      <c r="B2687" s="6"/>
      <c r="E2687" s="7"/>
    </row>
    <row r="2688" spans="2:5" x14ac:dyDescent="0.25">
      <c r="B2688" s="6"/>
      <c r="E2688" s="7"/>
    </row>
    <row r="2689" spans="2:5" x14ac:dyDescent="0.25">
      <c r="B2689" s="6"/>
      <c r="E2689" s="7"/>
    </row>
    <row r="2690" spans="2:5" x14ac:dyDescent="0.25">
      <c r="B2690" s="6"/>
      <c r="E2690" s="7"/>
    </row>
    <row r="2691" spans="2:5" x14ac:dyDescent="0.25">
      <c r="B2691" s="6"/>
      <c r="E2691" s="7"/>
    </row>
    <row r="2692" spans="2:5" x14ac:dyDescent="0.25">
      <c r="B2692" s="6"/>
      <c r="E2692" s="7"/>
    </row>
    <row r="2693" spans="2:5" x14ac:dyDescent="0.25">
      <c r="B2693" s="6"/>
      <c r="E2693" s="7"/>
    </row>
    <row r="2694" spans="2:5" x14ac:dyDescent="0.25">
      <c r="B2694" s="6"/>
      <c r="E2694" s="7"/>
    </row>
    <row r="2695" spans="2:5" x14ac:dyDescent="0.25">
      <c r="B2695" s="6"/>
      <c r="E2695" s="7"/>
    </row>
    <row r="2696" spans="2:5" x14ac:dyDescent="0.25">
      <c r="B2696" s="6"/>
      <c r="E2696" s="7"/>
    </row>
    <row r="2697" spans="2:5" x14ac:dyDescent="0.25">
      <c r="B2697" s="6"/>
      <c r="E2697" s="7"/>
    </row>
    <row r="2698" spans="2:5" x14ac:dyDescent="0.25">
      <c r="B2698" s="6"/>
      <c r="E2698" s="7"/>
    </row>
    <row r="2699" spans="2:5" x14ac:dyDescent="0.25">
      <c r="B2699" s="6"/>
      <c r="E2699" s="7"/>
    </row>
    <row r="2700" spans="2:5" x14ac:dyDescent="0.25">
      <c r="B2700" s="6"/>
      <c r="E2700" s="7"/>
    </row>
    <row r="2701" spans="2:5" x14ac:dyDescent="0.25">
      <c r="B2701" s="6"/>
      <c r="E2701" s="7"/>
    </row>
    <row r="2702" spans="2:5" x14ac:dyDescent="0.25">
      <c r="B2702" s="6"/>
      <c r="E2702" s="7"/>
    </row>
    <row r="2703" spans="2:5" x14ac:dyDescent="0.25">
      <c r="B2703" s="6"/>
      <c r="E2703" s="7"/>
    </row>
    <row r="2704" spans="2:5" x14ac:dyDescent="0.25">
      <c r="B2704" s="6"/>
      <c r="E2704" s="7"/>
    </row>
    <row r="2705" spans="2:5" x14ac:dyDescent="0.25">
      <c r="B2705" s="6"/>
      <c r="E2705" s="7"/>
    </row>
    <row r="2706" spans="2:5" x14ac:dyDescent="0.25">
      <c r="B2706" s="6"/>
      <c r="E2706" s="7"/>
    </row>
    <row r="2707" spans="2:5" x14ac:dyDescent="0.25">
      <c r="B2707" s="6"/>
      <c r="E2707" s="7"/>
    </row>
    <row r="2708" spans="2:5" x14ac:dyDescent="0.25">
      <c r="B2708" s="6"/>
      <c r="E2708" s="7"/>
    </row>
    <row r="2709" spans="2:5" x14ac:dyDescent="0.25">
      <c r="B2709" s="6"/>
      <c r="E2709" s="7"/>
    </row>
    <row r="2710" spans="2:5" x14ac:dyDescent="0.25">
      <c r="B2710" s="6"/>
      <c r="E2710" s="7"/>
    </row>
    <row r="2711" spans="2:5" x14ac:dyDescent="0.25">
      <c r="B2711" s="6"/>
      <c r="E2711" s="7"/>
    </row>
    <row r="2712" spans="2:5" x14ac:dyDescent="0.25">
      <c r="B2712" s="6"/>
      <c r="E2712" s="7"/>
    </row>
    <row r="2713" spans="2:5" x14ac:dyDescent="0.25">
      <c r="B2713" s="6"/>
      <c r="E2713" s="7"/>
    </row>
    <row r="2714" spans="2:5" x14ac:dyDescent="0.25">
      <c r="B2714" s="6"/>
      <c r="E2714" s="7"/>
    </row>
    <row r="2715" spans="2:5" x14ac:dyDescent="0.25">
      <c r="B2715" s="6"/>
      <c r="E2715" s="7"/>
    </row>
    <row r="2716" spans="2:5" x14ac:dyDescent="0.25">
      <c r="B2716" s="6"/>
      <c r="E2716" s="7"/>
    </row>
    <row r="2717" spans="2:5" x14ac:dyDescent="0.25">
      <c r="B2717" s="6"/>
      <c r="E2717" s="7"/>
    </row>
    <row r="2718" spans="2:5" x14ac:dyDescent="0.25">
      <c r="B2718" s="6"/>
      <c r="E2718" s="7"/>
    </row>
    <row r="2719" spans="2:5" x14ac:dyDescent="0.25">
      <c r="B2719" s="6"/>
      <c r="E2719" s="7"/>
    </row>
    <row r="2720" spans="2:5" x14ac:dyDescent="0.25">
      <c r="B2720" s="6"/>
      <c r="E2720" s="7"/>
    </row>
    <row r="2721" spans="2:5" x14ac:dyDescent="0.25">
      <c r="B2721" s="6"/>
      <c r="E2721" s="7"/>
    </row>
    <row r="2722" spans="2:5" x14ac:dyDescent="0.25">
      <c r="B2722" s="6"/>
      <c r="E2722" s="7"/>
    </row>
    <row r="2723" spans="2:5" x14ac:dyDescent="0.25">
      <c r="B2723" s="6"/>
      <c r="E2723" s="7"/>
    </row>
    <row r="2724" spans="2:5" x14ac:dyDescent="0.25">
      <c r="B2724" s="6"/>
      <c r="E2724" s="7"/>
    </row>
    <row r="2725" spans="2:5" x14ac:dyDescent="0.25">
      <c r="B2725" s="6"/>
      <c r="E2725" s="7"/>
    </row>
    <row r="2726" spans="2:5" x14ac:dyDescent="0.25">
      <c r="B2726" s="6"/>
      <c r="E2726" s="7"/>
    </row>
    <row r="2727" spans="2:5" x14ac:dyDescent="0.25">
      <c r="B2727" s="6"/>
      <c r="E2727" s="7"/>
    </row>
    <row r="2728" spans="2:5" x14ac:dyDescent="0.25">
      <c r="B2728" s="6"/>
      <c r="E2728" s="7"/>
    </row>
    <row r="2729" spans="2:5" x14ac:dyDescent="0.25">
      <c r="B2729" s="6"/>
      <c r="E2729" s="7"/>
    </row>
    <row r="2730" spans="2:5" x14ac:dyDescent="0.25">
      <c r="B2730" s="6"/>
      <c r="E2730" s="7"/>
    </row>
    <row r="2731" spans="2:5" x14ac:dyDescent="0.25">
      <c r="B2731" s="6"/>
      <c r="E2731" s="7"/>
    </row>
    <row r="2732" spans="2:5" x14ac:dyDescent="0.25">
      <c r="B2732" s="6"/>
      <c r="E2732" s="7"/>
    </row>
    <row r="2733" spans="2:5" x14ac:dyDescent="0.25">
      <c r="B2733" s="6"/>
      <c r="E2733" s="7"/>
    </row>
    <row r="2734" spans="2:5" x14ac:dyDescent="0.25">
      <c r="B2734" s="6"/>
      <c r="E2734" s="7"/>
    </row>
    <row r="2735" spans="2:5" x14ac:dyDescent="0.25">
      <c r="B2735" s="6"/>
      <c r="E2735" s="7"/>
    </row>
    <row r="2736" spans="2:5" x14ac:dyDescent="0.25">
      <c r="B2736" s="6"/>
      <c r="E2736" s="7"/>
    </row>
    <row r="2737" spans="2:5" x14ac:dyDescent="0.25">
      <c r="B2737" s="6"/>
      <c r="E2737" s="7"/>
    </row>
    <row r="2738" spans="2:5" x14ac:dyDescent="0.25">
      <c r="B2738" s="6"/>
      <c r="E2738" s="7"/>
    </row>
    <row r="2739" spans="2:5" x14ac:dyDescent="0.25">
      <c r="B2739" s="6"/>
      <c r="E2739" s="7"/>
    </row>
    <row r="2740" spans="2:5" x14ac:dyDescent="0.25">
      <c r="B2740" s="6"/>
      <c r="E2740" s="7"/>
    </row>
    <row r="2741" spans="2:5" x14ac:dyDescent="0.25">
      <c r="B2741" s="6"/>
      <c r="E2741" s="7"/>
    </row>
    <row r="2742" spans="2:5" x14ac:dyDescent="0.25">
      <c r="B2742" s="6"/>
      <c r="E2742" s="7"/>
    </row>
    <row r="2743" spans="2:5" x14ac:dyDescent="0.25">
      <c r="B2743" s="6"/>
      <c r="E2743" s="7"/>
    </row>
    <row r="2744" spans="2:5" x14ac:dyDescent="0.25">
      <c r="B2744" s="6"/>
      <c r="E2744" s="7"/>
    </row>
    <row r="2745" spans="2:5" x14ac:dyDescent="0.25">
      <c r="B2745" s="6"/>
      <c r="E2745" s="7"/>
    </row>
    <row r="2746" spans="2:5" x14ac:dyDescent="0.25">
      <c r="B2746" s="6"/>
      <c r="E2746" s="7"/>
    </row>
    <row r="2747" spans="2:5" x14ac:dyDescent="0.25">
      <c r="B2747" s="6"/>
      <c r="E2747" s="7"/>
    </row>
    <row r="2748" spans="2:5" x14ac:dyDescent="0.25">
      <c r="B2748" s="6"/>
      <c r="E2748" s="7"/>
    </row>
    <row r="2749" spans="2:5" x14ac:dyDescent="0.25">
      <c r="B2749" s="6"/>
      <c r="E2749" s="7"/>
    </row>
    <row r="2750" spans="2:5" x14ac:dyDescent="0.25">
      <c r="B2750" s="6"/>
      <c r="E2750" s="7"/>
    </row>
    <row r="2751" spans="2:5" x14ac:dyDescent="0.25">
      <c r="B2751" s="6"/>
      <c r="E2751" s="7"/>
    </row>
    <row r="2752" spans="2:5" x14ac:dyDescent="0.25">
      <c r="B2752" s="6"/>
      <c r="E2752" s="7"/>
    </row>
    <row r="2753" spans="2:5" x14ac:dyDescent="0.25">
      <c r="B2753" s="6"/>
      <c r="E2753" s="7"/>
    </row>
    <row r="2754" spans="2:5" x14ac:dyDescent="0.25">
      <c r="B2754" s="6"/>
      <c r="E2754" s="7"/>
    </row>
    <row r="2755" spans="2:5" x14ac:dyDescent="0.25">
      <c r="B2755" s="6"/>
      <c r="E2755" s="7"/>
    </row>
    <row r="2756" spans="2:5" x14ac:dyDescent="0.25">
      <c r="B2756" s="6"/>
      <c r="E2756" s="7"/>
    </row>
    <row r="2757" spans="2:5" x14ac:dyDescent="0.25">
      <c r="B2757" s="6"/>
      <c r="E2757" s="7"/>
    </row>
    <row r="2758" spans="2:5" x14ac:dyDescent="0.25">
      <c r="B2758" s="6"/>
      <c r="E2758" s="7"/>
    </row>
    <row r="2759" spans="2:5" x14ac:dyDescent="0.25">
      <c r="B2759" s="6"/>
      <c r="E2759" s="7"/>
    </row>
    <row r="2760" spans="2:5" x14ac:dyDescent="0.25">
      <c r="B2760" s="6"/>
      <c r="E2760" s="7"/>
    </row>
    <row r="2761" spans="2:5" x14ac:dyDescent="0.25">
      <c r="B2761" s="6"/>
      <c r="E2761" s="7"/>
    </row>
    <row r="2762" spans="2:5" x14ac:dyDescent="0.25">
      <c r="B2762" s="6"/>
      <c r="E2762" s="7"/>
    </row>
    <row r="2763" spans="2:5" x14ac:dyDescent="0.25">
      <c r="B2763" s="6"/>
      <c r="E2763" s="7"/>
    </row>
    <row r="2764" spans="2:5" x14ac:dyDescent="0.25">
      <c r="B2764" s="6"/>
      <c r="E2764" s="7"/>
    </row>
    <row r="2765" spans="2:5" x14ac:dyDescent="0.25">
      <c r="B2765" s="6"/>
      <c r="E2765" s="7"/>
    </row>
    <row r="2766" spans="2:5" x14ac:dyDescent="0.25">
      <c r="B2766" s="6"/>
      <c r="E2766" s="7"/>
    </row>
    <row r="2767" spans="2:5" x14ac:dyDescent="0.25">
      <c r="B2767" s="6"/>
      <c r="E2767" s="7"/>
    </row>
    <row r="2768" spans="2:5" x14ac:dyDescent="0.25">
      <c r="B2768" s="6"/>
      <c r="E2768" s="7"/>
    </row>
    <row r="2769" spans="2:5" x14ac:dyDescent="0.25">
      <c r="B2769" s="6"/>
      <c r="E2769" s="7"/>
    </row>
    <row r="2770" spans="2:5" x14ac:dyDescent="0.25">
      <c r="B2770" s="6"/>
      <c r="E2770" s="7"/>
    </row>
    <row r="2771" spans="2:5" x14ac:dyDescent="0.25">
      <c r="B2771" s="6"/>
      <c r="E2771" s="7"/>
    </row>
    <row r="2772" spans="2:5" x14ac:dyDescent="0.25">
      <c r="B2772" s="6"/>
      <c r="E2772" s="7"/>
    </row>
    <row r="2773" spans="2:5" x14ac:dyDescent="0.25">
      <c r="B2773" s="6"/>
      <c r="E2773" s="7"/>
    </row>
    <row r="2774" spans="2:5" x14ac:dyDescent="0.25">
      <c r="B2774" s="6"/>
      <c r="E2774" s="7"/>
    </row>
    <row r="2775" spans="2:5" x14ac:dyDescent="0.25">
      <c r="B2775" s="6"/>
      <c r="E2775" s="7"/>
    </row>
    <row r="2776" spans="2:5" x14ac:dyDescent="0.25">
      <c r="B2776" s="6"/>
      <c r="E2776" s="7"/>
    </row>
    <row r="2777" spans="2:5" x14ac:dyDescent="0.25">
      <c r="B2777" s="6"/>
      <c r="E2777" s="7"/>
    </row>
    <row r="2778" spans="2:5" x14ac:dyDescent="0.25">
      <c r="B2778" s="6"/>
      <c r="E2778" s="7"/>
    </row>
    <row r="2779" spans="2:5" x14ac:dyDescent="0.25">
      <c r="B2779" s="6"/>
      <c r="E2779" s="7"/>
    </row>
    <row r="2780" spans="2:5" x14ac:dyDescent="0.25">
      <c r="B2780" s="6"/>
      <c r="E2780" s="7"/>
    </row>
    <row r="2781" spans="2:5" x14ac:dyDescent="0.25">
      <c r="B2781" s="6"/>
      <c r="E2781" s="7"/>
    </row>
    <row r="2782" spans="2:5" x14ac:dyDescent="0.25">
      <c r="B2782" s="6"/>
      <c r="E2782" s="7"/>
    </row>
    <row r="2783" spans="2:5" x14ac:dyDescent="0.25">
      <c r="B2783" s="6"/>
      <c r="E2783" s="7"/>
    </row>
    <row r="2784" spans="2:5" x14ac:dyDescent="0.25">
      <c r="B2784" s="6"/>
      <c r="E2784" s="7"/>
    </row>
    <row r="2785" spans="2:5" x14ac:dyDescent="0.25">
      <c r="B2785" s="6"/>
      <c r="E2785" s="7"/>
    </row>
    <row r="2786" spans="2:5" x14ac:dyDescent="0.25">
      <c r="B2786" s="6"/>
      <c r="E2786" s="7"/>
    </row>
    <row r="2787" spans="2:5" x14ac:dyDescent="0.25">
      <c r="B2787" s="6"/>
      <c r="E2787" s="7"/>
    </row>
    <row r="2788" spans="2:5" x14ac:dyDescent="0.25">
      <c r="B2788" s="6"/>
      <c r="E2788" s="7"/>
    </row>
    <row r="2789" spans="2:5" x14ac:dyDescent="0.25">
      <c r="B2789" s="6"/>
      <c r="E2789" s="7"/>
    </row>
    <row r="2790" spans="2:5" x14ac:dyDescent="0.25">
      <c r="B2790" s="6"/>
      <c r="E2790" s="7"/>
    </row>
    <row r="2791" spans="2:5" x14ac:dyDescent="0.25">
      <c r="B2791" s="6"/>
      <c r="E2791" s="7"/>
    </row>
    <row r="2792" spans="2:5" x14ac:dyDescent="0.25">
      <c r="B2792" s="6"/>
      <c r="E2792" s="7"/>
    </row>
    <row r="2793" spans="2:5" x14ac:dyDescent="0.25">
      <c r="B2793" s="6"/>
      <c r="E2793" s="7"/>
    </row>
    <row r="2794" spans="2:5" x14ac:dyDescent="0.25">
      <c r="B2794" s="6"/>
      <c r="E2794" s="7"/>
    </row>
    <row r="2795" spans="2:5" x14ac:dyDescent="0.25">
      <c r="B2795" s="6"/>
      <c r="E2795" s="7"/>
    </row>
    <row r="2796" spans="2:5" x14ac:dyDescent="0.25">
      <c r="B2796" s="6"/>
      <c r="E2796" s="7"/>
    </row>
    <row r="2797" spans="2:5" x14ac:dyDescent="0.25">
      <c r="B2797" s="6"/>
      <c r="E2797" s="7"/>
    </row>
    <row r="2798" spans="2:5" x14ac:dyDescent="0.25">
      <c r="B2798" s="6"/>
      <c r="E2798" s="7"/>
    </row>
    <row r="2799" spans="2:5" x14ac:dyDescent="0.25">
      <c r="B2799" s="6"/>
      <c r="E2799" s="7"/>
    </row>
    <row r="2800" spans="2:5" x14ac:dyDescent="0.25">
      <c r="B2800" s="6"/>
      <c r="E2800" s="7"/>
    </row>
    <row r="2801" spans="2:5" x14ac:dyDescent="0.25">
      <c r="B2801" s="6"/>
      <c r="E2801" s="7"/>
    </row>
    <row r="2802" spans="2:5" x14ac:dyDescent="0.25">
      <c r="B2802" s="6"/>
      <c r="E2802" s="7"/>
    </row>
    <row r="2803" spans="2:5" x14ac:dyDescent="0.25">
      <c r="B2803" s="6"/>
      <c r="E2803" s="7"/>
    </row>
    <row r="2804" spans="2:5" x14ac:dyDescent="0.25">
      <c r="B2804" s="6"/>
      <c r="E2804" s="7"/>
    </row>
    <row r="2805" spans="2:5" x14ac:dyDescent="0.25">
      <c r="B2805" s="6"/>
      <c r="E2805" s="7"/>
    </row>
    <row r="2806" spans="2:5" x14ac:dyDescent="0.25">
      <c r="B2806" s="6"/>
      <c r="E2806" s="7"/>
    </row>
    <row r="2807" spans="2:5" x14ac:dyDescent="0.25">
      <c r="B2807" s="6"/>
      <c r="E2807" s="7"/>
    </row>
    <row r="2808" spans="2:5" x14ac:dyDescent="0.25">
      <c r="B2808" s="6"/>
      <c r="E2808" s="7"/>
    </row>
    <row r="2809" spans="2:5" x14ac:dyDescent="0.25">
      <c r="B2809" s="6"/>
      <c r="E2809" s="7"/>
    </row>
    <row r="2810" spans="2:5" x14ac:dyDescent="0.25">
      <c r="B2810" s="6"/>
      <c r="E2810" s="7"/>
    </row>
    <row r="2811" spans="2:5" x14ac:dyDescent="0.25">
      <c r="B2811" s="6"/>
      <c r="E2811" s="7"/>
    </row>
    <row r="2812" spans="2:5" x14ac:dyDescent="0.25">
      <c r="B2812" s="6"/>
      <c r="E2812" s="7"/>
    </row>
    <row r="2813" spans="2:5" x14ac:dyDescent="0.25">
      <c r="B2813" s="6"/>
      <c r="E2813" s="7"/>
    </row>
    <row r="2814" spans="2:5" x14ac:dyDescent="0.25">
      <c r="B2814" s="6"/>
      <c r="E2814" s="7"/>
    </row>
    <row r="2815" spans="2:5" x14ac:dyDescent="0.25">
      <c r="B2815" s="6"/>
      <c r="E2815" s="7"/>
    </row>
    <row r="2816" spans="2:5" x14ac:dyDescent="0.25">
      <c r="B2816" s="6"/>
      <c r="E2816" s="7"/>
    </row>
    <row r="2817" spans="2:5" x14ac:dyDescent="0.25">
      <c r="B2817" s="6"/>
      <c r="E2817" s="7"/>
    </row>
    <row r="2818" spans="2:5" x14ac:dyDescent="0.25">
      <c r="B2818" s="6"/>
      <c r="E2818" s="7"/>
    </row>
    <row r="2819" spans="2:5" x14ac:dyDescent="0.25">
      <c r="B2819" s="6"/>
      <c r="E2819" s="7"/>
    </row>
    <row r="2820" spans="2:5" x14ac:dyDescent="0.25">
      <c r="B2820" s="6"/>
      <c r="E2820" s="7"/>
    </row>
    <row r="2821" spans="2:5" x14ac:dyDescent="0.25">
      <c r="B2821" s="6"/>
      <c r="E2821" s="7"/>
    </row>
    <row r="2822" spans="2:5" x14ac:dyDescent="0.25">
      <c r="B2822" s="6"/>
      <c r="E2822" s="7"/>
    </row>
    <row r="2823" spans="2:5" x14ac:dyDescent="0.25">
      <c r="B2823" s="6"/>
      <c r="E2823" s="7"/>
    </row>
    <row r="2824" spans="2:5" x14ac:dyDescent="0.25">
      <c r="B2824" s="6"/>
      <c r="E2824" s="7"/>
    </row>
    <row r="2825" spans="2:5" x14ac:dyDescent="0.25">
      <c r="B2825" s="6"/>
      <c r="E2825" s="7"/>
    </row>
    <row r="2826" spans="2:5" x14ac:dyDescent="0.25">
      <c r="B2826" s="6"/>
      <c r="E2826" s="7"/>
    </row>
    <row r="2827" spans="2:5" x14ac:dyDescent="0.25">
      <c r="B2827" s="6"/>
      <c r="E2827" s="7"/>
    </row>
    <row r="2828" spans="2:5" x14ac:dyDescent="0.25">
      <c r="B2828" s="6"/>
      <c r="E2828" s="7"/>
    </row>
    <row r="2829" spans="2:5" x14ac:dyDescent="0.25">
      <c r="B2829" s="6"/>
      <c r="E2829" s="7"/>
    </row>
    <row r="2830" spans="2:5" x14ac:dyDescent="0.25">
      <c r="B2830" s="6"/>
      <c r="E2830" s="7"/>
    </row>
    <row r="2831" spans="2:5" x14ac:dyDescent="0.25">
      <c r="B2831" s="6"/>
      <c r="E2831" s="7"/>
    </row>
    <row r="2832" spans="2:5" x14ac:dyDescent="0.25">
      <c r="B2832" s="6"/>
      <c r="E2832" s="7"/>
    </row>
    <row r="2833" spans="2:5" x14ac:dyDescent="0.25">
      <c r="B2833" s="6"/>
      <c r="E2833" s="7"/>
    </row>
    <row r="2834" spans="2:5" x14ac:dyDescent="0.25">
      <c r="B2834" s="6"/>
      <c r="E2834" s="7"/>
    </row>
    <row r="2835" spans="2:5" x14ac:dyDescent="0.25">
      <c r="B2835" s="6"/>
      <c r="E2835" s="7"/>
    </row>
    <row r="2836" spans="2:5" x14ac:dyDescent="0.25">
      <c r="B2836" s="6"/>
      <c r="E2836" s="7"/>
    </row>
    <row r="2837" spans="2:5" x14ac:dyDescent="0.25">
      <c r="B2837" s="6"/>
      <c r="E2837" s="7"/>
    </row>
    <row r="2838" spans="2:5" x14ac:dyDescent="0.25">
      <c r="B2838" s="6"/>
      <c r="E2838" s="7"/>
    </row>
    <row r="2839" spans="2:5" x14ac:dyDescent="0.25">
      <c r="B2839" s="6"/>
      <c r="E2839" s="7"/>
    </row>
    <row r="2840" spans="2:5" x14ac:dyDescent="0.25">
      <c r="B2840" s="6"/>
      <c r="E2840" s="7"/>
    </row>
    <row r="2841" spans="2:5" x14ac:dyDescent="0.25">
      <c r="B2841" s="6"/>
      <c r="E2841" s="7"/>
    </row>
    <row r="2842" spans="2:5" x14ac:dyDescent="0.25">
      <c r="B2842" s="6"/>
      <c r="E2842" s="7"/>
    </row>
    <row r="2843" spans="2:5" x14ac:dyDescent="0.25">
      <c r="B2843" s="6"/>
      <c r="E2843" s="7"/>
    </row>
    <row r="2844" spans="2:5" x14ac:dyDescent="0.25">
      <c r="B2844" s="6"/>
      <c r="E2844" s="7"/>
    </row>
    <row r="2845" spans="2:5" x14ac:dyDescent="0.25">
      <c r="B2845" s="6"/>
      <c r="E2845" s="7"/>
    </row>
    <row r="2846" spans="2:5" x14ac:dyDescent="0.25">
      <c r="B2846" s="6"/>
      <c r="E2846" s="7"/>
    </row>
    <row r="2847" spans="2:5" x14ac:dyDescent="0.25">
      <c r="B2847" s="6"/>
      <c r="E2847" s="7"/>
    </row>
    <row r="2848" spans="2:5" x14ac:dyDescent="0.25">
      <c r="B2848" s="6"/>
      <c r="E2848" s="7"/>
    </row>
    <row r="2849" spans="2:5" x14ac:dyDescent="0.25">
      <c r="B2849" s="6"/>
      <c r="E2849" s="7"/>
    </row>
    <row r="2850" spans="2:5" x14ac:dyDescent="0.25">
      <c r="B2850" s="6"/>
      <c r="E2850" s="7"/>
    </row>
    <row r="2851" spans="2:5" x14ac:dyDescent="0.25">
      <c r="B2851" s="6"/>
      <c r="E2851" s="7"/>
    </row>
    <row r="2852" spans="2:5" x14ac:dyDescent="0.25">
      <c r="B2852" s="6"/>
      <c r="E2852" s="7"/>
    </row>
    <row r="2853" spans="2:5" x14ac:dyDescent="0.25">
      <c r="B2853" s="6"/>
      <c r="E2853" s="7"/>
    </row>
    <row r="2854" spans="2:5" x14ac:dyDescent="0.25">
      <c r="B2854" s="6"/>
      <c r="E2854" s="7"/>
    </row>
    <row r="2855" spans="2:5" x14ac:dyDescent="0.25">
      <c r="B2855" s="6"/>
      <c r="E2855" s="7"/>
    </row>
    <row r="2856" spans="2:5" x14ac:dyDescent="0.25">
      <c r="B2856" s="6"/>
      <c r="E2856" s="7"/>
    </row>
    <row r="2857" spans="2:5" x14ac:dyDescent="0.25">
      <c r="B2857" s="6"/>
      <c r="E2857" s="7"/>
    </row>
    <row r="2858" spans="2:5" x14ac:dyDescent="0.25">
      <c r="B2858" s="6"/>
      <c r="E2858" s="7"/>
    </row>
    <row r="2859" spans="2:5" x14ac:dyDescent="0.25">
      <c r="B2859" s="6"/>
      <c r="E2859" s="7"/>
    </row>
    <row r="2860" spans="2:5" x14ac:dyDescent="0.25">
      <c r="B2860" s="6"/>
      <c r="E2860" s="7"/>
    </row>
    <row r="2861" spans="2:5" x14ac:dyDescent="0.25">
      <c r="B2861" s="6"/>
      <c r="E2861" s="7"/>
    </row>
    <row r="2862" spans="2:5" x14ac:dyDescent="0.25">
      <c r="B2862" s="6"/>
      <c r="E2862" s="7"/>
    </row>
    <row r="2863" spans="2:5" x14ac:dyDescent="0.25">
      <c r="B2863" s="6"/>
      <c r="E2863" s="7"/>
    </row>
    <row r="2864" spans="2:5" x14ac:dyDescent="0.25">
      <c r="B2864" s="6"/>
      <c r="E2864" s="7"/>
    </row>
    <row r="2865" spans="2:5" x14ac:dyDescent="0.25">
      <c r="B2865" s="6"/>
      <c r="E2865" s="7"/>
    </row>
    <row r="2866" spans="2:5" x14ac:dyDescent="0.25">
      <c r="B2866" s="6"/>
      <c r="E2866" s="7"/>
    </row>
    <row r="2867" spans="2:5" x14ac:dyDescent="0.25">
      <c r="B2867" s="6"/>
      <c r="E2867" s="7"/>
    </row>
    <row r="2868" spans="2:5" x14ac:dyDescent="0.25">
      <c r="B2868" s="6"/>
      <c r="E2868" s="7"/>
    </row>
    <row r="2869" spans="2:5" x14ac:dyDescent="0.25">
      <c r="B2869" s="6"/>
      <c r="E2869" s="7"/>
    </row>
    <row r="2870" spans="2:5" x14ac:dyDescent="0.25">
      <c r="B2870" s="6"/>
      <c r="E2870" s="7"/>
    </row>
    <row r="2871" spans="2:5" x14ac:dyDescent="0.25">
      <c r="B2871" s="6"/>
      <c r="E2871" s="7"/>
    </row>
    <row r="2872" spans="2:5" x14ac:dyDescent="0.25">
      <c r="B2872" s="6"/>
      <c r="E2872" s="7"/>
    </row>
    <row r="2873" spans="2:5" x14ac:dyDescent="0.25">
      <c r="B2873" s="6"/>
      <c r="E2873" s="7"/>
    </row>
    <row r="2874" spans="2:5" x14ac:dyDescent="0.25">
      <c r="B2874" s="6"/>
      <c r="E2874" s="7"/>
    </row>
    <row r="2875" spans="2:5" x14ac:dyDescent="0.25">
      <c r="B2875" s="6"/>
      <c r="E2875" s="7"/>
    </row>
    <row r="2876" spans="2:5" x14ac:dyDescent="0.25">
      <c r="B2876" s="6"/>
      <c r="E2876" s="7"/>
    </row>
    <row r="2877" spans="2:5" x14ac:dyDescent="0.25">
      <c r="B2877" s="6"/>
      <c r="E2877" s="7"/>
    </row>
    <row r="2878" spans="2:5" x14ac:dyDescent="0.25">
      <c r="B2878" s="6"/>
      <c r="E2878" s="7"/>
    </row>
    <row r="2879" spans="2:5" x14ac:dyDescent="0.25">
      <c r="B2879" s="6"/>
      <c r="E2879" s="7"/>
    </row>
    <row r="2880" spans="2:5" x14ac:dyDescent="0.25">
      <c r="B2880" s="6"/>
      <c r="E2880" s="7"/>
    </row>
    <row r="2881" spans="2:5" x14ac:dyDescent="0.25">
      <c r="B2881" s="6"/>
      <c r="E2881" s="7"/>
    </row>
    <row r="2882" spans="2:5" x14ac:dyDescent="0.25">
      <c r="B2882" s="6"/>
      <c r="E2882" s="7"/>
    </row>
    <row r="2883" spans="2:5" x14ac:dyDescent="0.25">
      <c r="B2883" s="6"/>
      <c r="E2883" s="7"/>
    </row>
    <row r="2884" spans="2:5" x14ac:dyDescent="0.25">
      <c r="B2884" s="6"/>
      <c r="E2884" s="7"/>
    </row>
    <row r="2885" spans="2:5" x14ac:dyDescent="0.25">
      <c r="B2885" s="6"/>
      <c r="E2885" s="7"/>
    </row>
    <row r="2886" spans="2:5" x14ac:dyDescent="0.25">
      <c r="B2886" s="6"/>
      <c r="E2886" s="7"/>
    </row>
    <row r="2887" spans="2:5" x14ac:dyDescent="0.25">
      <c r="B2887" s="6"/>
      <c r="E2887" s="7"/>
    </row>
    <row r="2888" spans="2:5" x14ac:dyDescent="0.25">
      <c r="B2888" s="6"/>
      <c r="E2888" s="7"/>
    </row>
    <row r="2889" spans="2:5" x14ac:dyDescent="0.25">
      <c r="B2889" s="6"/>
      <c r="E2889" s="7"/>
    </row>
    <row r="2890" spans="2:5" x14ac:dyDescent="0.25">
      <c r="B2890" s="6"/>
      <c r="E2890" s="7"/>
    </row>
    <row r="2891" spans="2:5" x14ac:dyDescent="0.25">
      <c r="B2891" s="6"/>
      <c r="E2891" s="7"/>
    </row>
    <row r="2892" spans="2:5" x14ac:dyDescent="0.25">
      <c r="B2892" s="6"/>
      <c r="E2892" s="7"/>
    </row>
    <row r="2893" spans="2:5" x14ac:dyDescent="0.25">
      <c r="B2893" s="6"/>
      <c r="E2893" s="7"/>
    </row>
    <row r="2894" spans="2:5" x14ac:dyDescent="0.25">
      <c r="B2894" s="6"/>
      <c r="E2894" s="7"/>
    </row>
    <row r="2895" spans="2:5" x14ac:dyDescent="0.25">
      <c r="B2895" s="6"/>
      <c r="E2895" s="7"/>
    </row>
    <row r="2896" spans="2:5" x14ac:dyDescent="0.25">
      <c r="B2896" s="6"/>
      <c r="E2896" s="7"/>
    </row>
    <row r="2897" spans="2:5" x14ac:dyDescent="0.25">
      <c r="B2897" s="6"/>
      <c r="E2897" s="7"/>
    </row>
    <row r="2898" spans="2:5" x14ac:dyDescent="0.25">
      <c r="B2898" s="6"/>
      <c r="E2898" s="7"/>
    </row>
    <row r="2899" spans="2:5" x14ac:dyDescent="0.25">
      <c r="B2899" s="6"/>
      <c r="E2899" s="7"/>
    </row>
    <row r="2900" spans="2:5" x14ac:dyDescent="0.25">
      <c r="B2900" s="6"/>
      <c r="E2900" s="7"/>
    </row>
    <row r="2901" spans="2:5" x14ac:dyDescent="0.25">
      <c r="B2901" s="6"/>
      <c r="E2901" s="7"/>
    </row>
    <row r="2902" spans="2:5" x14ac:dyDescent="0.25">
      <c r="B2902" s="6"/>
      <c r="E2902" s="7"/>
    </row>
    <row r="2903" spans="2:5" x14ac:dyDescent="0.25">
      <c r="B2903" s="6"/>
      <c r="E2903" s="7"/>
    </row>
    <row r="2904" spans="2:5" x14ac:dyDescent="0.25">
      <c r="B2904" s="6"/>
      <c r="E2904" s="7"/>
    </row>
    <row r="2905" spans="2:5" x14ac:dyDescent="0.25">
      <c r="B2905" s="6"/>
      <c r="E2905" s="7"/>
    </row>
    <row r="2906" spans="2:5" x14ac:dyDescent="0.25">
      <c r="B2906" s="6"/>
      <c r="E2906" s="7"/>
    </row>
    <row r="2907" spans="2:5" x14ac:dyDescent="0.25">
      <c r="B2907" s="6"/>
      <c r="E2907" s="7"/>
    </row>
    <row r="2908" spans="2:5" x14ac:dyDescent="0.25">
      <c r="B2908" s="6"/>
      <c r="E2908" s="7"/>
    </row>
    <row r="2909" spans="2:5" x14ac:dyDescent="0.25">
      <c r="B2909" s="6"/>
      <c r="E2909" s="7"/>
    </row>
    <row r="2910" spans="2:5" x14ac:dyDescent="0.25">
      <c r="B2910" s="6"/>
      <c r="E2910" s="7"/>
    </row>
    <row r="2911" spans="2:5" x14ac:dyDescent="0.25">
      <c r="B2911" s="6"/>
      <c r="E2911" s="7"/>
    </row>
    <row r="2912" spans="2:5" x14ac:dyDescent="0.25">
      <c r="B2912" s="6"/>
      <c r="E2912" s="7"/>
    </row>
    <row r="2913" spans="2:5" x14ac:dyDescent="0.25">
      <c r="B2913" s="6"/>
      <c r="E2913" s="7"/>
    </row>
    <row r="2914" spans="2:5" x14ac:dyDescent="0.25">
      <c r="B2914" s="6"/>
      <c r="E2914" s="7"/>
    </row>
    <row r="2915" spans="2:5" x14ac:dyDescent="0.25">
      <c r="B2915" s="6"/>
      <c r="E2915" s="7"/>
    </row>
    <row r="2916" spans="2:5" x14ac:dyDescent="0.25">
      <c r="B2916" s="6"/>
      <c r="E2916" s="7"/>
    </row>
    <row r="2917" spans="2:5" x14ac:dyDescent="0.25">
      <c r="B2917" s="6"/>
      <c r="E2917" s="7"/>
    </row>
    <row r="2918" spans="2:5" x14ac:dyDescent="0.25">
      <c r="B2918" s="6"/>
      <c r="E2918" s="7"/>
    </row>
    <row r="2919" spans="2:5" x14ac:dyDescent="0.25">
      <c r="B2919" s="6"/>
      <c r="E2919" s="7"/>
    </row>
    <row r="2920" spans="2:5" x14ac:dyDescent="0.25">
      <c r="B2920" s="6"/>
      <c r="E2920" s="7"/>
    </row>
    <row r="2921" spans="2:5" x14ac:dyDescent="0.25">
      <c r="B2921" s="6"/>
      <c r="E2921" s="7"/>
    </row>
    <row r="2922" spans="2:5" x14ac:dyDescent="0.25">
      <c r="B2922" s="6"/>
      <c r="E2922" s="7"/>
    </row>
    <row r="2923" spans="2:5" x14ac:dyDescent="0.25">
      <c r="B2923" s="6"/>
      <c r="E2923" s="7"/>
    </row>
    <row r="2924" spans="2:5" x14ac:dyDescent="0.25">
      <c r="B2924" s="6"/>
      <c r="E2924" s="7"/>
    </row>
    <row r="2925" spans="2:5" x14ac:dyDescent="0.25">
      <c r="B2925" s="6"/>
      <c r="E2925" s="7"/>
    </row>
    <row r="2926" spans="2:5" x14ac:dyDescent="0.25">
      <c r="B2926" s="6"/>
      <c r="E2926" s="7"/>
    </row>
    <row r="2927" spans="2:5" x14ac:dyDescent="0.25">
      <c r="B2927" s="6"/>
      <c r="E2927" s="7"/>
    </row>
    <row r="2928" spans="2:5" x14ac:dyDescent="0.25">
      <c r="B2928" s="6"/>
      <c r="E2928" s="7"/>
    </row>
    <row r="2929" spans="2:5" x14ac:dyDescent="0.25">
      <c r="B2929" s="6"/>
      <c r="E2929" s="7"/>
    </row>
    <row r="2930" spans="2:5" x14ac:dyDescent="0.25">
      <c r="B2930" s="6"/>
      <c r="E2930" s="7"/>
    </row>
    <row r="2931" spans="2:5" x14ac:dyDescent="0.25">
      <c r="B2931" s="6"/>
      <c r="E2931" s="7"/>
    </row>
    <row r="2932" spans="2:5" x14ac:dyDescent="0.25">
      <c r="B2932" s="6"/>
      <c r="E2932" s="7"/>
    </row>
    <row r="2933" spans="2:5" x14ac:dyDescent="0.25">
      <c r="B2933" s="6"/>
      <c r="E2933" s="7"/>
    </row>
    <row r="2934" spans="2:5" x14ac:dyDescent="0.25">
      <c r="B2934" s="6"/>
      <c r="E2934" s="7"/>
    </row>
    <row r="2935" spans="2:5" x14ac:dyDescent="0.25">
      <c r="B2935" s="6"/>
      <c r="E2935" s="7"/>
    </row>
    <row r="2936" spans="2:5" x14ac:dyDescent="0.25">
      <c r="B2936" s="6"/>
      <c r="E2936" s="7"/>
    </row>
    <row r="2937" spans="2:5" x14ac:dyDescent="0.25">
      <c r="B2937" s="6"/>
      <c r="E2937" s="7"/>
    </row>
    <row r="2938" spans="2:5" x14ac:dyDescent="0.25">
      <c r="B2938" s="6"/>
      <c r="E2938" s="7"/>
    </row>
    <row r="2939" spans="2:5" x14ac:dyDescent="0.25">
      <c r="B2939" s="6"/>
      <c r="E2939" s="7"/>
    </row>
    <row r="2940" spans="2:5" x14ac:dyDescent="0.25">
      <c r="B2940" s="6"/>
      <c r="E2940" s="7"/>
    </row>
    <row r="2941" spans="2:5" x14ac:dyDescent="0.25">
      <c r="B2941" s="6"/>
      <c r="E2941" s="7"/>
    </row>
    <row r="2942" spans="2:5" x14ac:dyDescent="0.25">
      <c r="B2942" s="6"/>
      <c r="E2942" s="7"/>
    </row>
    <row r="2943" spans="2:5" x14ac:dyDescent="0.25">
      <c r="B2943" s="6"/>
      <c r="E2943" s="7"/>
    </row>
    <row r="2944" spans="2:5" x14ac:dyDescent="0.25">
      <c r="B2944" s="6"/>
      <c r="E2944" s="7"/>
    </row>
    <row r="2945" spans="2:5" x14ac:dyDescent="0.25">
      <c r="B2945" s="6"/>
      <c r="E2945" s="7"/>
    </row>
    <row r="2946" spans="2:5" x14ac:dyDescent="0.25">
      <c r="B2946" s="6"/>
      <c r="E2946" s="7"/>
    </row>
    <row r="2947" spans="2:5" x14ac:dyDescent="0.25">
      <c r="B2947" s="6"/>
      <c r="E2947" s="7"/>
    </row>
    <row r="2948" spans="2:5" x14ac:dyDescent="0.25">
      <c r="B2948" s="6"/>
      <c r="E2948" s="7"/>
    </row>
    <row r="2949" spans="2:5" x14ac:dyDescent="0.25">
      <c r="B2949" s="6"/>
      <c r="E2949" s="7"/>
    </row>
    <row r="2950" spans="2:5" x14ac:dyDescent="0.25">
      <c r="B2950" s="6"/>
      <c r="E2950" s="7"/>
    </row>
    <row r="2951" spans="2:5" x14ac:dyDescent="0.25">
      <c r="B2951" s="6"/>
      <c r="E2951" s="7"/>
    </row>
    <row r="2952" spans="2:5" x14ac:dyDescent="0.25">
      <c r="B2952" s="6"/>
      <c r="E2952" s="7"/>
    </row>
    <row r="2953" spans="2:5" x14ac:dyDescent="0.25">
      <c r="B2953" s="6"/>
      <c r="E2953" s="7"/>
    </row>
    <row r="2954" spans="2:5" x14ac:dyDescent="0.25">
      <c r="B2954" s="6"/>
      <c r="E2954" s="7"/>
    </row>
    <row r="2955" spans="2:5" x14ac:dyDescent="0.25">
      <c r="B2955" s="6"/>
      <c r="E2955" s="7"/>
    </row>
    <row r="2956" spans="2:5" x14ac:dyDescent="0.25">
      <c r="B2956" s="6"/>
      <c r="E2956" s="7"/>
    </row>
    <row r="2957" spans="2:5" x14ac:dyDescent="0.25">
      <c r="B2957" s="6"/>
      <c r="E2957" s="7"/>
    </row>
    <row r="2958" spans="2:5" x14ac:dyDescent="0.25">
      <c r="B2958" s="6"/>
      <c r="E2958" s="7"/>
    </row>
    <row r="2959" spans="2:5" x14ac:dyDescent="0.25">
      <c r="B2959" s="6"/>
      <c r="E2959" s="7"/>
    </row>
    <row r="2960" spans="2:5" x14ac:dyDescent="0.25">
      <c r="B2960" s="6"/>
      <c r="E2960" s="7"/>
    </row>
    <row r="2961" spans="2:5" x14ac:dyDescent="0.25">
      <c r="B2961" s="6"/>
      <c r="E2961" s="7"/>
    </row>
    <row r="2962" spans="2:5" x14ac:dyDescent="0.25">
      <c r="B2962" s="6"/>
      <c r="E2962" s="7"/>
    </row>
    <row r="2963" spans="2:5" x14ac:dyDescent="0.25">
      <c r="B2963" s="6"/>
      <c r="E2963" s="7"/>
    </row>
    <row r="2964" spans="2:5" x14ac:dyDescent="0.25">
      <c r="B2964" s="6"/>
      <c r="E2964" s="7"/>
    </row>
    <row r="2965" spans="2:5" x14ac:dyDescent="0.25">
      <c r="B2965" s="6"/>
      <c r="E2965" s="7"/>
    </row>
    <row r="2966" spans="2:5" x14ac:dyDescent="0.25">
      <c r="B2966" s="6"/>
      <c r="E2966" s="7"/>
    </row>
    <row r="2967" spans="2:5" x14ac:dyDescent="0.25">
      <c r="B2967" s="6"/>
      <c r="E2967" s="7"/>
    </row>
    <row r="2968" spans="2:5" x14ac:dyDescent="0.25">
      <c r="B2968" s="6"/>
      <c r="E2968" s="7"/>
    </row>
    <row r="2969" spans="2:5" x14ac:dyDescent="0.25">
      <c r="B2969" s="6"/>
      <c r="E2969" s="7"/>
    </row>
    <row r="2970" spans="2:5" x14ac:dyDescent="0.25">
      <c r="B2970" s="6"/>
      <c r="E2970" s="7"/>
    </row>
    <row r="2971" spans="2:5" x14ac:dyDescent="0.25">
      <c r="B2971" s="6"/>
      <c r="E2971" s="7"/>
    </row>
    <row r="2972" spans="2:5" x14ac:dyDescent="0.25">
      <c r="B2972" s="6"/>
      <c r="E2972" s="7"/>
    </row>
    <row r="2973" spans="2:5" x14ac:dyDescent="0.25">
      <c r="B2973" s="6"/>
      <c r="E2973" s="7"/>
    </row>
    <row r="2974" spans="2:5" x14ac:dyDescent="0.25">
      <c r="B2974" s="6"/>
      <c r="E2974" s="7"/>
    </row>
    <row r="2975" spans="2:5" x14ac:dyDescent="0.25">
      <c r="B2975" s="6"/>
      <c r="E2975" s="7"/>
    </row>
    <row r="2976" spans="2:5" x14ac:dyDescent="0.25">
      <c r="B2976" s="6"/>
      <c r="E2976" s="7"/>
    </row>
    <row r="2977" spans="2:5" x14ac:dyDescent="0.25">
      <c r="B2977" s="6"/>
      <c r="E2977" s="7"/>
    </row>
    <row r="2978" spans="2:5" x14ac:dyDescent="0.25">
      <c r="B2978" s="6"/>
      <c r="E2978" s="7"/>
    </row>
    <row r="2979" spans="2:5" x14ac:dyDescent="0.25">
      <c r="B2979" s="6"/>
      <c r="E2979" s="7"/>
    </row>
    <row r="2980" spans="2:5" x14ac:dyDescent="0.25">
      <c r="B2980" s="6"/>
      <c r="E2980" s="7"/>
    </row>
    <row r="2981" spans="2:5" x14ac:dyDescent="0.25">
      <c r="B2981" s="6"/>
      <c r="E2981" s="7"/>
    </row>
    <row r="2982" spans="2:5" x14ac:dyDescent="0.25">
      <c r="B2982" s="6"/>
      <c r="E2982" s="7"/>
    </row>
    <row r="2983" spans="2:5" x14ac:dyDescent="0.25">
      <c r="B2983" s="6"/>
      <c r="E2983" s="7"/>
    </row>
    <row r="2984" spans="2:5" x14ac:dyDescent="0.25">
      <c r="B2984" s="6"/>
      <c r="E2984" s="7"/>
    </row>
    <row r="2985" spans="2:5" x14ac:dyDescent="0.25">
      <c r="B2985" s="6"/>
      <c r="E2985" s="7"/>
    </row>
    <row r="2986" spans="2:5" x14ac:dyDescent="0.25">
      <c r="B2986" s="6"/>
      <c r="E2986" s="7"/>
    </row>
    <row r="2987" spans="2:5" x14ac:dyDescent="0.25">
      <c r="B2987" s="6"/>
      <c r="E2987" s="7"/>
    </row>
    <row r="2988" spans="2:5" x14ac:dyDescent="0.25">
      <c r="B2988" s="6"/>
      <c r="E2988" s="7"/>
    </row>
    <row r="2989" spans="2:5" x14ac:dyDescent="0.25">
      <c r="B2989" s="6"/>
      <c r="E2989" s="7"/>
    </row>
    <row r="2990" spans="2:5" x14ac:dyDescent="0.25">
      <c r="B2990" s="6"/>
      <c r="E2990" s="7"/>
    </row>
    <row r="2991" spans="2:5" x14ac:dyDescent="0.25">
      <c r="B2991" s="6"/>
      <c r="E2991" s="7"/>
    </row>
    <row r="2992" spans="2:5" x14ac:dyDescent="0.25">
      <c r="B2992" s="6"/>
      <c r="E2992" s="7"/>
    </row>
    <row r="2993" spans="2:5" x14ac:dyDescent="0.25">
      <c r="B2993" s="6"/>
      <c r="E2993" s="7"/>
    </row>
    <row r="2994" spans="2:5" x14ac:dyDescent="0.25">
      <c r="B2994" s="6"/>
      <c r="E2994" s="7"/>
    </row>
    <row r="2995" spans="2:5" x14ac:dyDescent="0.25">
      <c r="B2995" s="6"/>
      <c r="E2995" s="7"/>
    </row>
    <row r="2996" spans="2:5" x14ac:dyDescent="0.25">
      <c r="B2996" s="6"/>
      <c r="E2996" s="7"/>
    </row>
    <row r="2997" spans="2:5" x14ac:dyDescent="0.25">
      <c r="B2997" s="6"/>
      <c r="E2997" s="7"/>
    </row>
    <row r="2998" spans="2:5" x14ac:dyDescent="0.25">
      <c r="B2998" s="6"/>
      <c r="E2998" s="7"/>
    </row>
    <row r="2999" spans="2:5" x14ac:dyDescent="0.25">
      <c r="B2999" s="6"/>
      <c r="E2999" s="7"/>
    </row>
    <row r="3000" spans="2:5" x14ac:dyDescent="0.25">
      <c r="B3000" s="6"/>
      <c r="E3000" s="7"/>
    </row>
    <row r="3001" spans="2:5" x14ac:dyDescent="0.25">
      <c r="B3001" s="6"/>
      <c r="E3001" s="7"/>
    </row>
    <row r="3002" spans="2:5" x14ac:dyDescent="0.25">
      <c r="B3002" s="6"/>
      <c r="E3002" s="7"/>
    </row>
    <row r="3003" spans="2:5" x14ac:dyDescent="0.25">
      <c r="B3003" s="6"/>
      <c r="E3003" s="7"/>
    </row>
    <row r="3004" spans="2:5" x14ac:dyDescent="0.25">
      <c r="B3004" s="6"/>
      <c r="E3004" s="7"/>
    </row>
    <row r="3005" spans="2:5" x14ac:dyDescent="0.25">
      <c r="B3005" s="6"/>
      <c r="E3005" s="7"/>
    </row>
    <row r="3006" spans="2:5" x14ac:dyDescent="0.25">
      <c r="B3006" s="6"/>
      <c r="E3006" s="7"/>
    </row>
    <row r="3007" spans="2:5" x14ac:dyDescent="0.25">
      <c r="B3007" s="6"/>
      <c r="E3007" s="7"/>
    </row>
    <row r="3008" spans="2:5" x14ac:dyDescent="0.25">
      <c r="B3008" s="6"/>
      <c r="E3008" s="7"/>
    </row>
    <row r="3009" spans="2:5" x14ac:dyDescent="0.25">
      <c r="B3009" s="6"/>
      <c r="E3009" s="7"/>
    </row>
    <row r="3010" spans="2:5" x14ac:dyDescent="0.25">
      <c r="B3010" s="6"/>
      <c r="E3010" s="7"/>
    </row>
    <row r="3011" spans="2:5" x14ac:dyDescent="0.25">
      <c r="B3011" s="6"/>
      <c r="E3011" s="7"/>
    </row>
    <row r="3012" spans="2:5" x14ac:dyDescent="0.25">
      <c r="B3012" s="6"/>
      <c r="E3012" s="7"/>
    </row>
    <row r="3013" spans="2:5" x14ac:dyDescent="0.25">
      <c r="B3013" s="6"/>
      <c r="E3013" s="7"/>
    </row>
    <row r="3014" spans="2:5" x14ac:dyDescent="0.25">
      <c r="B3014" s="6"/>
      <c r="E3014" s="7"/>
    </row>
    <row r="3015" spans="2:5" x14ac:dyDescent="0.25">
      <c r="B3015" s="6"/>
      <c r="E3015" s="7"/>
    </row>
    <row r="3016" spans="2:5" x14ac:dyDescent="0.25">
      <c r="B3016" s="6"/>
      <c r="E3016" s="7"/>
    </row>
    <row r="3017" spans="2:5" x14ac:dyDescent="0.25">
      <c r="B3017" s="6"/>
      <c r="E3017" s="7"/>
    </row>
    <row r="3018" spans="2:5" x14ac:dyDescent="0.25">
      <c r="B3018" s="6"/>
      <c r="E3018" s="7"/>
    </row>
    <row r="3019" spans="2:5" x14ac:dyDescent="0.25">
      <c r="B3019" s="6"/>
      <c r="E3019" s="7"/>
    </row>
    <row r="3020" spans="2:5" x14ac:dyDescent="0.25">
      <c r="B3020" s="6"/>
      <c r="E3020" s="7"/>
    </row>
    <row r="3021" spans="2:5" x14ac:dyDescent="0.25">
      <c r="B3021" s="6"/>
      <c r="E3021" s="7"/>
    </row>
    <row r="3022" spans="2:5" x14ac:dyDescent="0.25">
      <c r="B3022" s="6"/>
      <c r="E3022" s="7"/>
    </row>
    <row r="3023" spans="2:5" x14ac:dyDescent="0.25">
      <c r="B3023" s="6"/>
      <c r="E3023" s="7"/>
    </row>
    <row r="3024" spans="2:5" x14ac:dyDescent="0.25">
      <c r="B3024" s="6"/>
      <c r="E3024" s="7"/>
    </row>
    <row r="3025" spans="2:5" x14ac:dyDescent="0.25">
      <c r="B3025" s="6"/>
      <c r="E3025" s="7"/>
    </row>
    <row r="3026" spans="2:5" x14ac:dyDescent="0.25">
      <c r="B3026" s="6"/>
      <c r="E3026" s="7"/>
    </row>
    <row r="3027" spans="2:5" x14ac:dyDescent="0.25">
      <c r="B3027" s="6"/>
      <c r="E3027" s="7"/>
    </row>
    <row r="3028" spans="2:5" x14ac:dyDescent="0.25">
      <c r="B3028" s="6"/>
      <c r="E3028" s="7"/>
    </row>
    <row r="3029" spans="2:5" x14ac:dyDescent="0.25">
      <c r="B3029" s="6"/>
      <c r="E3029" s="7"/>
    </row>
    <row r="3030" spans="2:5" x14ac:dyDescent="0.25">
      <c r="B3030" s="6"/>
      <c r="E3030" s="7"/>
    </row>
    <row r="3031" spans="2:5" x14ac:dyDescent="0.25">
      <c r="B3031" s="6"/>
      <c r="E3031" s="7"/>
    </row>
    <row r="3032" spans="2:5" x14ac:dyDescent="0.25">
      <c r="B3032" s="6"/>
      <c r="E3032" s="7"/>
    </row>
    <row r="3033" spans="2:5" x14ac:dyDescent="0.25">
      <c r="B3033" s="6"/>
      <c r="E3033" s="7"/>
    </row>
    <row r="3034" spans="2:5" x14ac:dyDescent="0.25">
      <c r="B3034" s="6"/>
      <c r="E3034" s="7"/>
    </row>
    <row r="3035" spans="2:5" x14ac:dyDescent="0.25">
      <c r="B3035" s="6"/>
      <c r="E3035" s="7"/>
    </row>
    <row r="3036" spans="2:5" x14ac:dyDescent="0.25">
      <c r="B3036" s="6"/>
      <c r="E3036" s="7"/>
    </row>
    <row r="3037" spans="2:5" x14ac:dyDescent="0.25">
      <c r="B3037" s="6"/>
      <c r="E3037" s="7"/>
    </row>
    <row r="3038" spans="2:5" x14ac:dyDescent="0.25">
      <c r="B3038" s="6"/>
      <c r="E3038" s="7"/>
    </row>
    <row r="3039" spans="2:5" x14ac:dyDescent="0.25">
      <c r="B3039" s="6"/>
      <c r="E3039" s="7"/>
    </row>
    <row r="3040" spans="2:5" x14ac:dyDescent="0.25">
      <c r="B3040" s="6"/>
      <c r="E3040" s="7"/>
    </row>
    <row r="3041" spans="2:5" x14ac:dyDescent="0.25">
      <c r="B3041" s="6"/>
      <c r="E3041" s="7"/>
    </row>
    <row r="3042" spans="2:5" x14ac:dyDescent="0.25">
      <c r="B3042" s="6"/>
      <c r="E3042" s="7"/>
    </row>
    <row r="3043" spans="2:5" x14ac:dyDescent="0.25">
      <c r="B3043" s="6"/>
      <c r="E3043" s="7"/>
    </row>
    <row r="3044" spans="2:5" x14ac:dyDescent="0.25">
      <c r="B3044" s="6"/>
      <c r="E3044" s="7"/>
    </row>
    <row r="3045" spans="2:5" x14ac:dyDescent="0.25">
      <c r="B3045" s="6"/>
      <c r="E3045" s="7"/>
    </row>
    <row r="3046" spans="2:5" x14ac:dyDescent="0.25">
      <c r="B3046" s="6"/>
      <c r="E3046" s="7"/>
    </row>
    <row r="3047" spans="2:5" x14ac:dyDescent="0.25">
      <c r="B3047" s="6"/>
      <c r="E3047" s="7"/>
    </row>
    <row r="3048" spans="2:5" x14ac:dyDescent="0.25">
      <c r="B3048" s="6"/>
      <c r="E3048" s="7"/>
    </row>
    <row r="3049" spans="2:5" x14ac:dyDescent="0.25">
      <c r="B3049" s="6"/>
      <c r="E3049" s="7"/>
    </row>
    <row r="3050" spans="2:5" x14ac:dyDescent="0.25">
      <c r="B3050" s="6"/>
      <c r="E3050" s="7"/>
    </row>
    <row r="3051" spans="2:5" x14ac:dyDescent="0.25">
      <c r="B3051" s="6"/>
      <c r="E3051" s="7"/>
    </row>
    <row r="3052" spans="2:5" x14ac:dyDescent="0.25">
      <c r="B3052" s="6"/>
      <c r="E3052" s="7"/>
    </row>
    <row r="3053" spans="2:5" x14ac:dyDescent="0.25">
      <c r="B3053" s="6"/>
      <c r="E3053" s="7"/>
    </row>
    <row r="3054" spans="2:5" x14ac:dyDescent="0.25">
      <c r="B3054" s="6"/>
      <c r="E3054" s="7"/>
    </row>
    <row r="3055" spans="2:5" x14ac:dyDescent="0.25">
      <c r="B3055" s="6"/>
      <c r="E3055" s="7"/>
    </row>
    <row r="3056" spans="2:5" x14ac:dyDescent="0.25">
      <c r="B3056" s="6"/>
      <c r="E3056" s="7"/>
    </row>
    <row r="3057" spans="2:5" x14ac:dyDescent="0.25">
      <c r="B3057" s="6"/>
      <c r="E3057" s="7"/>
    </row>
    <row r="3058" spans="2:5" x14ac:dyDescent="0.25">
      <c r="B3058" s="6"/>
      <c r="E3058" s="7"/>
    </row>
    <row r="3059" spans="2:5" x14ac:dyDescent="0.25">
      <c r="B3059" s="6"/>
      <c r="E3059" s="7"/>
    </row>
    <row r="3060" spans="2:5" x14ac:dyDescent="0.25">
      <c r="B3060" s="6"/>
      <c r="E3060" s="7"/>
    </row>
    <row r="3061" spans="2:5" x14ac:dyDescent="0.25">
      <c r="B3061" s="6"/>
      <c r="E3061" s="7"/>
    </row>
    <row r="3062" spans="2:5" x14ac:dyDescent="0.25">
      <c r="B3062" s="6"/>
      <c r="E3062" s="7"/>
    </row>
    <row r="3063" spans="2:5" x14ac:dyDescent="0.25">
      <c r="B3063" s="6"/>
      <c r="E3063" s="7"/>
    </row>
    <row r="3064" spans="2:5" x14ac:dyDescent="0.25">
      <c r="B3064" s="6"/>
      <c r="E3064" s="7"/>
    </row>
    <row r="3065" spans="2:5" x14ac:dyDescent="0.25">
      <c r="B3065" s="6"/>
      <c r="E3065" s="7"/>
    </row>
    <row r="3066" spans="2:5" x14ac:dyDescent="0.25">
      <c r="B3066" s="6"/>
      <c r="E3066" s="7"/>
    </row>
    <row r="3067" spans="2:5" x14ac:dyDescent="0.25">
      <c r="B3067" s="6"/>
      <c r="E3067" s="7"/>
    </row>
    <row r="3068" spans="2:5" x14ac:dyDescent="0.25">
      <c r="B3068" s="6"/>
      <c r="E3068" s="7"/>
    </row>
    <row r="3069" spans="2:5" x14ac:dyDescent="0.25">
      <c r="B3069" s="6"/>
      <c r="E3069" s="7"/>
    </row>
    <row r="3070" spans="2:5" x14ac:dyDescent="0.25">
      <c r="B3070" s="6"/>
      <c r="E3070" s="7"/>
    </row>
    <row r="3071" spans="2:5" x14ac:dyDescent="0.25">
      <c r="B3071" s="6"/>
      <c r="E3071" s="7"/>
    </row>
    <row r="3072" spans="2:5" x14ac:dyDescent="0.25">
      <c r="B3072" s="6"/>
      <c r="E3072" s="7"/>
    </row>
    <row r="3073" spans="2:5" x14ac:dyDescent="0.25">
      <c r="B3073" s="6"/>
      <c r="E3073" s="7"/>
    </row>
    <row r="3074" spans="2:5" x14ac:dyDescent="0.25">
      <c r="B3074" s="6"/>
      <c r="E3074" s="7"/>
    </row>
    <row r="3075" spans="2:5" x14ac:dyDescent="0.25">
      <c r="B3075" s="6"/>
      <c r="E3075" s="7"/>
    </row>
    <row r="3076" spans="2:5" x14ac:dyDescent="0.25">
      <c r="B3076" s="6"/>
      <c r="E3076" s="7"/>
    </row>
    <row r="3077" spans="2:5" x14ac:dyDescent="0.25">
      <c r="B3077" s="6"/>
      <c r="E3077" s="7"/>
    </row>
    <row r="3078" spans="2:5" x14ac:dyDescent="0.25">
      <c r="B3078" s="6"/>
      <c r="E3078" s="7"/>
    </row>
    <row r="3079" spans="2:5" x14ac:dyDescent="0.25">
      <c r="B3079" s="6"/>
      <c r="E3079" s="7"/>
    </row>
    <row r="3080" spans="2:5" x14ac:dyDescent="0.25">
      <c r="B3080" s="6"/>
      <c r="E3080" s="7"/>
    </row>
    <row r="3081" spans="2:5" x14ac:dyDescent="0.25">
      <c r="B3081" s="6"/>
      <c r="E3081" s="7"/>
    </row>
    <row r="3082" spans="2:5" x14ac:dyDescent="0.25">
      <c r="B3082" s="6"/>
      <c r="E3082" s="7"/>
    </row>
    <row r="3083" spans="2:5" x14ac:dyDescent="0.25">
      <c r="B3083" s="6"/>
      <c r="E3083" s="7"/>
    </row>
    <row r="3084" spans="2:5" x14ac:dyDescent="0.25">
      <c r="B3084" s="6"/>
      <c r="E3084" s="7"/>
    </row>
    <row r="3085" spans="2:5" x14ac:dyDescent="0.25">
      <c r="B3085" s="6"/>
      <c r="E3085" s="7"/>
    </row>
    <row r="3086" spans="2:5" x14ac:dyDescent="0.25">
      <c r="B3086" s="6"/>
      <c r="E3086" s="7"/>
    </row>
    <row r="3087" spans="2:5" x14ac:dyDescent="0.25">
      <c r="B3087" s="6"/>
      <c r="E3087" s="7"/>
    </row>
    <row r="3088" spans="2:5" x14ac:dyDescent="0.25">
      <c r="B3088" s="6"/>
      <c r="E3088" s="7"/>
    </row>
    <row r="3089" spans="2:5" x14ac:dyDescent="0.25">
      <c r="B3089" s="6"/>
      <c r="E3089" s="7"/>
    </row>
    <row r="3090" spans="2:5" x14ac:dyDescent="0.25">
      <c r="B3090" s="6"/>
      <c r="E3090" s="7"/>
    </row>
    <row r="3091" spans="2:5" x14ac:dyDescent="0.25">
      <c r="B3091" s="6"/>
      <c r="E3091" s="7"/>
    </row>
    <row r="3092" spans="2:5" x14ac:dyDescent="0.25">
      <c r="B3092" s="6"/>
      <c r="E3092" s="7"/>
    </row>
    <row r="3093" spans="2:5" x14ac:dyDescent="0.25">
      <c r="B3093" s="6"/>
      <c r="E3093" s="7"/>
    </row>
    <row r="3094" spans="2:5" x14ac:dyDescent="0.25">
      <c r="B3094" s="6"/>
      <c r="E3094" s="7"/>
    </row>
    <row r="3095" spans="2:5" x14ac:dyDescent="0.25">
      <c r="B3095" s="6"/>
      <c r="E3095" s="7"/>
    </row>
    <row r="3096" spans="2:5" x14ac:dyDescent="0.25">
      <c r="B3096" s="6"/>
      <c r="E3096" s="7"/>
    </row>
    <row r="3097" spans="2:5" x14ac:dyDescent="0.25">
      <c r="B3097" s="6"/>
      <c r="E3097" s="7"/>
    </row>
    <row r="3098" spans="2:5" x14ac:dyDescent="0.25">
      <c r="B3098" s="6"/>
      <c r="E3098" s="7"/>
    </row>
    <row r="3099" spans="2:5" x14ac:dyDescent="0.25">
      <c r="B3099" s="6"/>
      <c r="E3099" s="7"/>
    </row>
    <row r="3100" spans="2:5" x14ac:dyDescent="0.25">
      <c r="B3100" s="6"/>
      <c r="E3100" s="7"/>
    </row>
    <row r="3101" spans="2:5" x14ac:dyDescent="0.25">
      <c r="B3101" s="6"/>
      <c r="E3101" s="7"/>
    </row>
    <row r="3102" spans="2:5" x14ac:dyDescent="0.25">
      <c r="B3102" s="6"/>
      <c r="E3102" s="7"/>
    </row>
    <row r="3103" spans="2:5" x14ac:dyDescent="0.25">
      <c r="B3103" s="6"/>
      <c r="E3103" s="7"/>
    </row>
    <row r="3104" spans="2:5" x14ac:dyDescent="0.25">
      <c r="B3104" s="6"/>
      <c r="E3104" s="7"/>
    </row>
    <row r="3105" spans="2:5" x14ac:dyDescent="0.25">
      <c r="B3105" s="6"/>
      <c r="E3105" s="7"/>
    </row>
    <row r="3106" spans="2:5" x14ac:dyDescent="0.25">
      <c r="B3106" s="6"/>
      <c r="E3106" s="7"/>
    </row>
    <row r="3107" spans="2:5" x14ac:dyDescent="0.25">
      <c r="B3107" s="6"/>
      <c r="E3107" s="7"/>
    </row>
    <row r="3108" spans="2:5" x14ac:dyDescent="0.25">
      <c r="B3108" s="6"/>
      <c r="E3108" s="7"/>
    </row>
    <row r="3109" spans="2:5" x14ac:dyDescent="0.25">
      <c r="B3109" s="6"/>
      <c r="E3109" s="7"/>
    </row>
    <row r="3110" spans="2:5" x14ac:dyDescent="0.25">
      <c r="B3110" s="6"/>
      <c r="E3110" s="7"/>
    </row>
    <row r="3111" spans="2:5" x14ac:dyDescent="0.25">
      <c r="B3111" s="6"/>
      <c r="E3111" s="7"/>
    </row>
    <row r="3112" spans="2:5" x14ac:dyDescent="0.25">
      <c r="B3112" s="6"/>
      <c r="E3112" s="7"/>
    </row>
    <row r="3113" spans="2:5" x14ac:dyDescent="0.25">
      <c r="B3113" s="6"/>
      <c r="E3113" s="7"/>
    </row>
    <row r="3114" spans="2:5" x14ac:dyDescent="0.25">
      <c r="B3114" s="6"/>
      <c r="E3114" s="7"/>
    </row>
    <row r="3115" spans="2:5" x14ac:dyDescent="0.25">
      <c r="B3115" s="6"/>
      <c r="E3115" s="7"/>
    </row>
    <row r="3116" spans="2:5" x14ac:dyDescent="0.25">
      <c r="B3116" s="6"/>
      <c r="E3116" s="7"/>
    </row>
    <row r="3117" spans="2:5" x14ac:dyDescent="0.25">
      <c r="B3117" s="6"/>
      <c r="E3117" s="7"/>
    </row>
    <row r="3118" spans="2:5" x14ac:dyDescent="0.25">
      <c r="B3118" s="6"/>
      <c r="E3118" s="7"/>
    </row>
    <row r="3119" spans="2:5" x14ac:dyDescent="0.25">
      <c r="B3119" s="6"/>
      <c r="E3119" s="7"/>
    </row>
    <row r="3120" spans="2:5" x14ac:dyDescent="0.25">
      <c r="B3120" s="6"/>
      <c r="E3120" s="7"/>
    </row>
    <row r="3121" spans="2:5" x14ac:dyDescent="0.25">
      <c r="B3121" s="6"/>
      <c r="E3121" s="7"/>
    </row>
    <row r="3122" spans="2:5" x14ac:dyDescent="0.25">
      <c r="B3122" s="6"/>
      <c r="E3122" s="7"/>
    </row>
    <row r="3123" spans="2:5" x14ac:dyDescent="0.25">
      <c r="B3123" s="6"/>
      <c r="E3123" s="7"/>
    </row>
    <row r="3124" spans="2:5" x14ac:dyDescent="0.25">
      <c r="B3124" s="6"/>
      <c r="E3124" s="7"/>
    </row>
    <row r="3125" spans="2:5" x14ac:dyDescent="0.25">
      <c r="B3125" s="6"/>
      <c r="E3125" s="7"/>
    </row>
    <row r="3126" spans="2:5" x14ac:dyDescent="0.25">
      <c r="B3126" s="6"/>
      <c r="E3126" s="7"/>
    </row>
    <row r="3127" spans="2:5" x14ac:dyDescent="0.25">
      <c r="B3127" s="6"/>
      <c r="E3127" s="7"/>
    </row>
    <row r="3128" spans="2:5" x14ac:dyDescent="0.25">
      <c r="B3128" s="6"/>
      <c r="E3128" s="7"/>
    </row>
    <row r="3129" spans="2:5" x14ac:dyDescent="0.25">
      <c r="B3129" s="6"/>
      <c r="E3129" s="7"/>
    </row>
    <row r="3130" spans="2:5" x14ac:dyDescent="0.25">
      <c r="B3130" s="6"/>
      <c r="E3130" s="7"/>
    </row>
    <row r="3131" spans="2:5" x14ac:dyDescent="0.25">
      <c r="B3131" s="6"/>
      <c r="E3131" s="7"/>
    </row>
    <row r="3132" spans="2:5" x14ac:dyDescent="0.25">
      <c r="B3132" s="6"/>
      <c r="E3132" s="7"/>
    </row>
    <row r="3133" spans="2:5" x14ac:dyDescent="0.25">
      <c r="B3133" s="6"/>
      <c r="E3133" s="7"/>
    </row>
    <row r="3134" spans="2:5" x14ac:dyDescent="0.25">
      <c r="B3134" s="6"/>
      <c r="E3134" s="7"/>
    </row>
    <row r="3135" spans="2:5" x14ac:dyDescent="0.25">
      <c r="B3135" s="6"/>
      <c r="E3135" s="7"/>
    </row>
    <row r="3136" spans="2:5" x14ac:dyDescent="0.25">
      <c r="B3136" s="6"/>
      <c r="E3136" s="7"/>
    </row>
    <row r="3137" spans="2:5" x14ac:dyDescent="0.25">
      <c r="B3137" s="6"/>
      <c r="E3137" s="7"/>
    </row>
    <row r="3138" spans="2:5" x14ac:dyDescent="0.25">
      <c r="B3138" s="6"/>
      <c r="E3138" s="7"/>
    </row>
    <row r="3139" spans="2:5" x14ac:dyDescent="0.25">
      <c r="B3139" s="6"/>
      <c r="E3139" s="7"/>
    </row>
    <row r="3140" spans="2:5" x14ac:dyDescent="0.25">
      <c r="B3140" s="6"/>
      <c r="E3140" s="7"/>
    </row>
    <row r="3141" spans="2:5" x14ac:dyDescent="0.25">
      <c r="B3141" s="6"/>
      <c r="E3141" s="7"/>
    </row>
    <row r="3142" spans="2:5" x14ac:dyDescent="0.25">
      <c r="B3142" s="6"/>
      <c r="E3142" s="7"/>
    </row>
    <row r="3143" spans="2:5" x14ac:dyDescent="0.25">
      <c r="B3143" s="6"/>
      <c r="E3143" s="7"/>
    </row>
    <row r="3144" spans="2:5" x14ac:dyDescent="0.25">
      <c r="B3144" s="6"/>
      <c r="E3144" s="7"/>
    </row>
    <row r="3145" spans="2:5" x14ac:dyDescent="0.25">
      <c r="B3145" s="6"/>
      <c r="E3145" s="7"/>
    </row>
    <row r="3146" spans="2:5" x14ac:dyDescent="0.25">
      <c r="B3146" s="6"/>
      <c r="E3146" s="7"/>
    </row>
    <row r="3147" spans="2:5" x14ac:dyDescent="0.25">
      <c r="B3147" s="6"/>
      <c r="E3147" s="7"/>
    </row>
    <row r="3148" spans="2:5" x14ac:dyDescent="0.25">
      <c r="B3148" s="6"/>
      <c r="E3148" s="7"/>
    </row>
    <row r="3149" spans="2:5" x14ac:dyDescent="0.25">
      <c r="B3149" s="6"/>
      <c r="E3149" s="7"/>
    </row>
    <row r="3150" spans="2:5" x14ac:dyDescent="0.25">
      <c r="B3150" s="6"/>
      <c r="E3150" s="7"/>
    </row>
    <row r="3151" spans="2:5" x14ac:dyDescent="0.25">
      <c r="B3151" s="6"/>
      <c r="E3151" s="7"/>
    </row>
    <row r="3152" spans="2:5" x14ac:dyDescent="0.25">
      <c r="B3152" s="6"/>
      <c r="E3152" s="7"/>
    </row>
    <row r="3153" spans="2:5" x14ac:dyDescent="0.25">
      <c r="B3153" s="6"/>
      <c r="E3153" s="7"/>
    </row>
    <row r="3154" spans="2:5" x14ac:dyDescent="0.25">
      <c r="B3154" s="6"/>
      <c r="E3154" s="7"/>
    </row>
    <row r="3155" spans="2:5" x14ac:dyDescent="0.25">
      <c r="B3155" s="6"/>
      <c r="E3155" s="7"/>
    </row>
    <row r="3156" spans="2:5" x14ac:dyDescent="0.25">
      <c r="B3156" s="6"/>
      <c r="E3156" s="7"/>
    </row>
    <row r="3157" spans="2:5" x14ac:dyDescent="0.25">
      <c r="B3157" s="6"/>
      <c r="E3157" s="7"/>
    </row>
    <row r="3158" spans="2:5" x14ac:dyDescent="0.25">
      <c r="B3158" s="6"/>
      <c r="E3158" s="7"/>
    </row>
    <row r="3159" spans="2:5" x14ac:dyDescent="0.25">
      <c r="B3159" s="6"/>
      <c r="E3159" s="7"/>
    </row>
    <row r="3160" spans="2:5" x14ac:dyDescent="0.25">
      <c r="B3160" s="6"/>
      <c r="E3160" s="7"/>
    </row>
    <row r="3161" spans="2:5" x14ac:dyDescent="0.25">
      <c r="B3161" s="6"/>
      <c r="E3161" s="7"/>
    </row>
    <row r="3162" spans="2:5" x14ac:dyDescent="0.25">
      <c r="B3162" s="6"/>
      <c r="E3162" s="7"/>
    </row>
    <row r="3163" spans="2:5" x14ac:dyDescent="0.25">
      <c r="B3163" s="6"/>
      <c r="E3163" s="7"/>
    </row>
    <row r="3164" spans="2:5" x14ac:dyDescent="0.25">
      <c r="B3164" s="6"/>
      <c r="E3164" s="7"/>
    </row>
    <row r="3165" spans="2:5" x14ac:dyDescent="0.25">
      <c r="B3165" s="6"/>
      <c r="E3165" s="7"/>
    </row>
    <row r="3166" spans="2:5" x14ac:dyDescent="0.25">
      <c r="B3166" s="6"/>
      <c r="E3166" s="7"/>
    </row>
    <row r="3167" spans="2:5" x14ac:dyDescent="0.25">
      <c r="B3167" s="6"/>
      <c r="E3167" s="7"/>
    </row>
    <row r="3168" spans="2:5" x14ac:dyDescent="0.25">
      <c r="B3168" s="6"/>
      <c r="E3168" s="7"/>
    </row>
    <row r="3169" spans="2:5" x14ac:dyDescent="0.25">
      <c r="B3169" s="6"/>
      <c r="E3169" s="7"/>
    </row>
    <row r="3170" spans="2:5" x14ac:dyDescent="0.25">
      <c r="B3170" s="6"/>
      <c r="E3170" s="7"/>
    </row>
    <row r="3171" spans="2:5" x14ac:dyDescent="0.25">
      <c r="B3171" s="6"/>
      <c r="E3171" s="7"/>
    </row>
    <row r="3172" spans="2:5" x14ac:dyDescent="0.25">
      <c r="B3172" s="6"/>
      <c r="E3172" s="7"/>
    </row>
    <row r="3173" spans="2:5" x14ac:dyDescent="0.25">
      <c r="B3173" s="6"/>
      <c r="E3173" s="7"/>
    </row>
    <row r="3174" spans="2:5" x14ac:dyDescent="0.25">
      <c r="B3174" s="6"/>
      <c r="E3174" s="7"/>
    </row>
    <row r="3175" spans="2:5" x14ac:dyDescent="0.25">
      <c r="B3175" s="6"/>
      <c r="E3175" s="7"/>
    </row>
    <row r="3176" spans="2:5" x14ac:dyDescent="0.25">
      <c r="B3176" s="6"/>
      <c r="E3176" s="7"/>
    </row>
    <row r="3177" spans="2:5" x14ac:dyDescent="0.25">
      <c r="B3177" s="6"/>
      <c r="E3177" s="7"/>
    </row>
    <row r="3178" spans="2:5" x14ac:dyDescent="0.25">
      <c r="B3178" s="6"/>
      <c r="E3178" s="7"/>
    </row>
    <row r="3179" spans="2:5" x14ac:dyDescent="0.25">
      <c r="B3179" s="6"/>
      <c r="E3179" s="7"/>
    </row>
    <row r="3180" spans="2:5" x14ac:dyDescent="0.25">
      <c r="B3180" s="6"/>
      <c r="E3180" s="7"/>
    </row>
    <row r="3181" spans="2:5" x14ac:dyDescent="0.25">
      <c r="B3181" s="6"/>
      <c r="E3181" s="7"/>
    </row>
    <row r="3182" spans="2:5" x14ac:dyDescent="0.25">
      <c r="B3182" s="6"/>
      <c r="E3182" s="7"/>
    </row>
    <row r="3183" spans="2:5" x14ac:dyDescent="0.25">
      <c r="B3183" s="6"/>
      <c r="E3183" s="7"/>
    </row>
    <row r="3184" spans="2:5" x14ac:dyDescent="0.25">
      <c r="B3184" s="6"/>
      <c r="E3184" s="7"/>
    </row>
    <row r="3185" spans="2:5" x14ac:dyDescent="0.25">
      <c r="B3185" s="6"/>
      <c r="E3185" s="7"/>
    </row>
    <row r="3186" spans="2:5" x14ac:dyDescent="0.25">
      <c r="B3186" s="6"/>
      <c r="E3186" s="7"/>
    </row>
    <row r="3187" spans="2:5" x14ac:dyDescent="0.25">
      <c r="B3187" s="6"/>
      <c r="E3187" s="7"/>
    </row>
    <row r="3188" spans="2:5" x14ac:dyDescent="0.25">
      <c r="B3188" s="6"/>
      <c r="E3188" s="7"/>
    </row>
    <row r="3189" spans="2:5" x14ac:dyDescent="0.25">
      <c r="B3189" s="6"/>
      <c r="E3189" s="7"/>
    </row>
    <row r="3190" spans="2:5" x14ac:dyDescent="0.25">
      <c r="B3190" s="6"/>
      <c r="E3190" s="7"/>
    </row>
    <row r="3191" spans="2:5" x14ac:dyDescent="0.25">
      <c r="B3191" s="6"/>
      <c r="E3191" s="7"/>
    </row>
    <row r="3192" spans="2:5" x14ac:dyDescent="0.25">
      <c r="B3192" s="6"/>
      <c r="E3192" s="7"/>
    </row>
    <row r="3193" spans="2:5" x14ac:dyDescent="0.25">
      <c r="B3193" s="6"/>
      <c r="E3193" s="7"/>
    </row>
    <row r="3194" spans="2:5" x14ac:dyDescent="0.25">
      <c r="B3194" s="6"/>
      <c r="E3194" s="7"/>
    </row>
    <row r="3195" spans="2:5" x14ac:dyDescent="0.25">
      <c r="B3195" s="6"/>
      <c r="E3195" s="7"/>
    </row>
    <row r="3196" spans="2:5" x14ac:dyDescent="0.25">
      <c r="B3196" s="6"/>
      <c r="E3196" s="7"/>
    </row>
    <row r="3197" spans="2:5" x14ac:dyDescent="0.25">
      <c r="B3197" s="6"/>
      <c r="E3197" s="7"/>
    </row>
    <row r="3198" spans="2:5" x14ac:dyDescent="0.25">
      <c r="B3198" s="6"/>
      <c r="E3198" s="7"/>
    </row>
    <row r="3199" spans="2:5" x14ac:dyDescent="0.25">
      <c r="B3199" s="6"/>
      <c r="E3199" s="7"/>
    </row>
    <row r="3200" spans="2:5" x14ac:dyDescent="0.25">
      <c r="B3200" s="6"/>
      <c r="E3200" s="7"/>
    </row>
    <row r="3201" spans="2:5" x14ac:dyDescent="0.25">
      <c r="B3201" s="6"/>
      <c r="E3201" s="7"/>
    </row>
    <row r="3202" spans="2:5" x14ac:dyDescent="0.25">
      <c r="B3202" s="6"/>
      <c r="E3202" s="7"/>
    </row>
    <row r="3203" spans="2:5" x14ac:dyDescent="0.25">
      <c r="B3203" s="6"/>
      <c r="E3203" s="7"/>
    </row>
    <row r="3204" spans="2:5" x14ac:dyDescent="0.25">
      <c r="B3204" s="6"/>
      <c r="E3204" s="7"/>
    </row>
    <row r="3205" spans="2:5" x14ac:dyDescent="0.25">
      <c r="B3205" s="6"/>
      <c r="E3205" s="7"/>
    </row>
    <row r="3206" spans="2:5" x14ac:dyDescent="0.25">
      <c r="B3206" s="6"/>
      <c r="E3206" s="7"/>
    </row>
    <row r="3207" spans="2:5" x14ac:dyDescent="0.25">
      <c r="B3207" s="6"/>
      <c r="E3207" s="7"/>
    </row>
    <row r="3208" spans="2:5" x14ac:dyDescent="0.25">
      <c r="B3208" s="6"/>
      <c r="E3208" s="7"/>
    </row>
    <row r="3209" spans="2:5" x14ac:dyDescent="0.25">
      <c r="B3209" s="6"/>
      <c r="E3209" s="7"/>
    </row>
    <row r="3210" spans="2:5" x14ac:dyDescent="0.25">
      <c r="B3210" s="6"/>
      <c r="E3210" s="7"/>
    </row>
    <row r="3211" spans="2:5" x14ac:dyDescent="0.25">
      <c r="B3211" s="6"/>
      <c r="E3211" s="7"/>
    </row>
    <row r="3212" spans="2:5" x14ac:dyDescent="0.25">
      <c r="B3212" s="6"/>
      <c r="E3212" s="7"/>
    </row>
    <row r="3213" spans="2:5" x14ac:dyDescent="0.25">
      <c r="B3213" s="6"/>
      <c r="E3213" s="7"/>
    </row>
    <row r="3214" spans="2:5" x14ac:dyDescent="0.25">
      <c r="B3214" s="6"/>
      <c r="E3214" s="7"/>
    </row>
    <row r="3215" spans="2:5" x14ac:dyDescent="0.25">
      <c r="B3215" s="6"/>
      <c r="E3215" s="7"/>
    </row>
    <row r="3216" spans="2:5" x14ac:dyDescent="0.25">
      <c r="B3216" s="6"/>
      <c r="E3216" s="7"/>
    </row>
    <row r="3217" spans="2:5" x14ac:dyDescent="0.25">
      <c r="B3217" s="6"/>
      <c r="E3217" s="7"/>
    </row>
    <row r="3218" spans="2:5" x14ac:dyDescent="0.25">
      <c r="B3218" s="6"/>
      <c r="E3218" s="7"/>
    </row>
    <row r="3219" spans="2:5" x14ac:dyDescent="0.25">
      <c r="B3219" s="6"/>
      <c r="E3219" s="7"/>
    </row>
    <row r="3220" spans="2:5" x14ac:dyDescent="0.25">
      <c r="B3220" s="6"/>
      <c r="E3220" s="7"/>
    </row>
    <row r="3221" spans="2:5" x14ac:dyDescent="0.25">
      <c r="B3221" s="6"/>
      <c r="E3221" s="7"/>
    </row>
    <row r="3222" spans="2:5" x14ac:dyDescent="0.25">
      <c r="B3222" s="6"/>
      <c r="E3222" s="7"/>
    </row>
    <row r="3223" spans="2:5" x14ac:dyDescent="0.25">
      <c r="B3223" s="6"/>
      <c r="E3223" s="7"/>
    </row>
    <row r="3224" spans="2:5" x14ac:dyDescent="0.25">
      <c r="B3224" s="6"/>
      <c r="E3224" s="7"/>
    </row>
    <row r="3225" spans="2:5" x14ac:dyDescent="0.25">
      <c r="B3225" s="6"/>
      <c r="E3225" s="7"/>
    </row>
    <row r="3226" spans="2:5" x14ac:dyDescent="0.25">
      <c r="B3226" s="6"/>
      <c r="E3226" s="7"/>
    </row>
    <row r="3227" spans="2:5" x14ac:dyDescent="0.25">
      <c r="B3227" s="6"/>
      <c r="E3227" s="7"/>
    </row>
    <row r="3228" spans="2:5" x14ac:dyDescent="0.25">
      <c r="B3228" s="6"/>
      <c r="E3228" s="7"/>
    </row>
    <row r="3229" spans="2:5" x14ac:dyDescent="0.25">
      <c r="B3229" s="6"/>
      <c r="E3229" s="7"/>
    </row>
    <row r="3230" spans="2:5" x14ac:dyDescent="0.25">
      <c r="B3230" s="6"/>
      <c r="E3230" s="7"/>
    </row>
    <row r="3231" spans="2:5" x14ac:dyDescent="0.25">
      <c r="B3231" s="6"/>
      <c r="E3231" s="7"/>
    </row>
    <row r="3232" spans="2:5" x14ac:dyDescent="0.25">
      <c r="B3232" s="6"/>
      <c r="E3232" s="7"/>
    </row>
    <row r="3233" spans="2:5" x14ac:dyDescent="0.25">
      <c r="B3233" s="6"/>
      <c r="E3233" s="7"/>
    </row>
    <row r="3234" spans="2:5" x14ac:dyDescent="0.25">
      <c r="B3234" s="6"/>
      <c r="E3234" s="7"/>
    </row>
    <row r="3235" spans="2:5" x14ac:dyDescent="0.25">
      <c r="B3235" s="6"/>
      <c r="E3235" s="7"/>
    </row>
    <row r="3236" spans="2:5" x14ac:dyDescent="0.25">
      <c r="B3236" s="6"/>
      <c r="E3236" s="7"/>
    </row>
    <row r="3237" spans="2:5" x14ac:dyDescent="0.25">
      <c r="B3237" s="6"/>
      <c r="E3237" s="7"/>
    </row>
    <row r="3238" spans="2:5" x14ac:dyDescent="0.25">
      <c r="B3238" s="6"/>
      <c r="E3238" s="7"/>
    </row>
    <row r="3239" spans="2:5" x14ac:dyDescent="0.25">
      <c r="B3239" s="6"/>
      <c r="E3239" s="7"/>
    </row>
    <row r="3240" spans="2:5" x14ac:dyDescent="0.25">
      <c r="B3240" s="6"/>
      <c r="E3240" s="7"/>
    </row>
    <row r="3241" spans="2:5" x14ac:dyDescent="0.25">
      <c r="B3241" s="6"/>
      <c r="E3241" s="7"/>
    </row>
    <row r="3242" spans="2:5" x14ac:dyDescent="0.25">
      <c r="B3242" s="6"/>
      <c r="E3242" s="7"/>
    </row>
    <row r="3243" spans="2:5" x14ac:dyDescent="0.25">
      <c r="B3243" s="6"/>
      <c r="E3243" s="7"/>
    </row>
    <row r="3244" spans="2:5" x14ac:dyDescent="0.25">
      <c r="B3244" s="6"/>
      <c r="E3244" s="7"/>
    </row>
    <row r="3245" spans="2:5" x14ac:dyDescent="0.25">
      <c r="B3245" s="6"/>
      <c r="E3245" s="7"/>
    </row>
    <row r="3246" spans="2:5" x14ac:dyDescent="0.25">
      <c r="B3246" s="6"/>
      <c r="E3246" s="7"/>
    </row>
    <row r="3247" spans="2:5" x14ac:dyDescent="0.25">
      <c r="B3247" s="6"/>
      <c r="E3247" s="7"/>
    </row>
    <row r="3248" spans="2:5" x14ac:dyDescent="0.25">
      <c r="B3248" s="6"/>
      <c r="E3248" s="7"/>
    </row>
    <row r="3249" spans="2:5" x14ac:dyDescent="0.25">
      <c r="B3249" s="6"/>
      <c r="E3249" s="7"/>
    </row>
    <row r="3250" spans="2:5" x14ac:dyDescent="0.25">
      <c r="B3250" s="6"/>
      <c r="E3250" s="7"/>
    </row>
    <row r="3251" spans="2:5" x14ac:dyDescent="0.25">
      <c r="B3251" s="6"/>
      <c r="E3251" s="7"/>
    </row>
    <row r="3252" spans="2:5" x14ac:dyDescent="0.25">
      <c r="B3252" s="6"/>
      <c r="E3252" s="7"/>
    </row>
    <row r="3253" spans="2:5" x14ac:dyDescent="0.25">
      <c r="B3253" s="6"/>
      <c r="E3253" s="7"/>
    </row>
    <row r="3254" spans="2:5" x14ac:dyDescent="0.25">
      <c r="B3254" s="6"/>
      <c r="E3254" s="7"/>
    </row>
    <row r="3255" spans="2:5" x14ac:dyDescent="0.25">
      <c r="B3255" s="6"/>
      <c r="E3255" s="7"/>
    </row>
    <row r="3256" spans="2:5" x14ac:dyDescent="0.25">
      <c r="B3256" s="6"/>
      <c r="E3256" s="7"/>
    </row>
    <row r="3257" spans="2:5" x14ac:dyDescent="0.25">
      <c r="B3257" s="6"/>
      <c r="E3257" s="7"/>
    </row>
    <row r="3258" spans="2:5" x14ac:dyDescent="0.25">
      <c r="B3258" s="6"/>
      <c r="E3258" s="7"/>
    </row>
    <row r="3259" spans="2:5" x14ac:dyDescent="0.25">
      <c r="B3259" s="6"/>
      <c r="E3259" s="7"/>
    </row>
    <row r="3260" spans="2:5" x14ac:dyDescent="0.25">
      <c r="B3260" s="6"/>
      <c r="E3260" s="7"/>
    </row>
    <row r="3261" spans="2:5" x14ac:dyDescent="0.25">
      <c r="B3261" s="6"/>
      <c r="E3261" s="7"/>
    </row>
    <row r="3262" spans="2:5" x14ac:dyDescent="0.25">
      <c r="B3262" s="6"/>
      <c r="E3262" s="7"/>
    </row>
    <row r="3263" spans="2:5" x14ac:dyDescent="0.25">
      <c r="B3263" s="6"/>
      <c r="E3263" s="7"/>
    </row>
    <row r="3264" spans="2:5" x14ac:dyDescent="0.25">
      <c r="B3264" s="6"/>
      <c r="E3264" s="7"/>
    </row>
    <row r="3265" spans="2:5" x14ac:dyDescent="0.25">
      <c r="B3265" s="6"/>
      <c r="E3265" s="7"/>
    </row>
    <row r="3266" spans="2:5" x14ac:dyDescent="0.25">
      <c r="B3266" s="6"/>
      <c r="E3266" s="7"/>
    </row>
    <row r="3267" spans="2:5" x14ac:dyDescent="0.25">
      <c r="B3267" s="6"/>
      <c r="E3267" s="7"/>
    </row>
    <row r="3268" spans="2:5" x14ac:dyDescent="0.25">
      <c r="B3268" s="6"/>
      <c r="E3268" s="7"/>
    </row>
    <row r="3269" spans="2:5" x14ac:dyDescent="0.25">
      <c r="B3269" s="6"/>
      <c r="E3269" s="7"/>
    </row>
    <row r="3270" spans="2:5" x14ac:dyDescent="0.25">
      <c r="B3270" s="6"/>
      <c r="E3270" s="7"/>
    </row>
    <row r="3271" spans="2:5" x14ac:dyDescent="0.25">
      <c r="B3271" s="6"/>
      <c r="E3271" s="7"/>
    </row>
    <row r="3272" spans="2:5" x14ac:dyDescent="0.25">
      <c r="B3272" s="6"/>
      <c r="E3272" s="7"/>
    </row>
    <row r="3273" spans="2:5" x14ac:dyDescent="0.25">
      <c r="B3273" s="6"/>
      <c r="E3273" s="7"/>
    </row>
    <row r="3274" spans="2:5" x14ac:dyDescent="0.25">
      <c r="B3274" s="6"/>
      <c r="E3274" s="7"/>
    </row>
    <row r="3275" spans="2:5" x14ac:dyDescent="0.25">
      <c r="B3275" s="6"/>
      <c r="E3275" s="7"/>
    </row>
    <row r="3276" spans="2:5" x14ac:dyDescent="0.25">
      <c r="B3276" s="6"/>
      <c r="E3276" s="7"/>
    </row>
    <row r="3277" spans="2:5" x14ac:dyDescent="0.25">
      <c r="B3277" s="6"/>
      <c r="E3277" s="7"/>
    </row>
    <row r="3278" spans="2:5" x14ac:dyDescent="0.25">
      <c r="B3278" s="6"/>
      <c r="E3278" s="7"/>
    </row>
    <row r="3279" spans="2:5" x14ac:dyDescent="0.25">
      <c r="B3279" s="6"/>
      <c r="E3279" s="7"/>
    </row>
    <row r="3280" spans="2:5" x14ac:dyDescent="0.25">
      <c r="B3280" s="6"/>
      <c r="E3280" s="7"/>
    </row>
    <row r="3281" spans="2:5" x14ac:dyDescent="0.25">
      <c r="B3281" s="6"/>
      <c r="E3281" s="7"/>
    </row>
    <row r="3282" spans="2:5" x14ac:dyDescent="0.25">
      <c r="B3282" s="6"/>
      <c r="E3282" s="7"/>
    </row>
    <row r="3283" spans="2:5" x14ac:dyDescent="0.25">
      <c r="B3283" s="6"/>
      <c r="E3283" s="7"/>
    </row>
    <row r="3284" spans="2:5" x14ac:dyDescent="0.25">
      <c r="B3284" s="6"/>
      <c r="E3284" s="7"/>
    </row>
    <row r="3285" spans="2:5" x14ac:dyDescent="0.25">
      <c r="B3285" s="6"/>
      <c r="E3285" s="7"/>
    </row>
    <row r="3286" spans="2:5" x14ac:dyDescent="0.25">
      <c r="B3286" s="6"/>
      <c r="E3286" s="7"/>
    </row>
    <row r="3287" spans="2:5" x14ac:dyDescent="0.25">
      <c r="B3287" s="6"/>
      <c r="E3287" s="7"/>
    </row>
    <row r="3288" spans="2:5" x14ac:dyDescent="0.25">
      <c r="B3288" s="6"/>
      <c r="E3288" s="7"/>
    </row>
    <row r="3289" spans="2:5" x14ac:dyDescent="0.25">
      <c r="B3289" s="6"/>
      <c r="E3289" s="7"/>
    </row>
    <row r="3290" spans="2:5" x14ac:dyDescent="0.25">
      <c r="B3290" s="6"/>
      <c r="E3290" s="7"/>
    </row>
    <row r="3291" spans="2:5" x14ac:dyDescent="0.25">
      <c r="B3291" s="6"/>
      <c r="E3291" s="7"/>
    </row>
    <row r="3292" spans="2:5" x14ac:dyDescent="0.25">
      <c r="B3292" s="6"/>
      <c r="E3292" s="7"/>
    </row>
    <row r="3293" spans="2:5" x14ac:dyDescent="0.25">
      <c r="B3293" s="6"/>
      <c r="E3293" s="7"/>
    </row>
    <row r="3294" spans="2:5" x14ac:dyDescent="0.25">
      <c r="B3294" s="6"/>
      <c r="E3294" s="7"/>
    </row>
    <row r="3295" spans="2:5" x14ac:dyDescent="0.25">
      <c r="B3295" s="6"/>
      <c r="E3295" s="7"/>
    </row>
    <row r="3296" spans="2:5" x14ac:dyDescent="0.25">
      <c r="B3296" s="6"/>
      <c r="E3296" s="7"/>
    </row>
    <row r="3297" spans="2:5" x14ac:dyDescent="0.25">
      <c r="B3297" s="6"/>
      <c r="E3297" s="7"/>
    </row>
    <row r="3298" spans="2:5" x14ac:dyDescent="0.25">
      <c r="B3298" s="6"/>
      <c r="E3298" s="7"/>
    </row>
    <row r="3299" spans="2:5" x14ac:dyDescent="0.25">
      <c r="B3299" s="6"/>
      <c r="E3299" s="7"/>
    </row>
    <row r="3300" spans="2:5" x14ac:dyDescent="0.25">
      <c r="B3300" s="6"/>
      <c r="E3300" s="7"/>
    </row>
    <row r="3301" spans="2:5" x14ac:dyDescent="0.25">
      <c r="B3301" s="6"/>
      <c r="E3301" s="7"/>
    </row>
    <row r="3302" spans="2:5" x14ac:dyDescent="0.25">
      <c r="B3302" s="6"/>
      <c r="E3302" s="7"/>
    </row>
    <row r="3303" spans="2:5" x14ac:dyDescent="0.25">
      <c r="B3303" s="6"/>
      <c r="E3303" s="7"/>
    </row>
    <row r="3304" spans="2:5" x14ac:dyDescent="0.25">
      <c r="B3304" s="6"/>
      <c r="E3304" s="7"/>
    </row>
    <row r="3305" spans="2:5" x14ac:dyDescent="0.25">
      <c r="B3305" s="6"/>
      <c r="E3305" s="7"/>
    </row>
    <row r="3306" spans="2:5" x14ac:dyDescent="0.25">
      <c r="B3306" s="6"/>
      <c r="E3306" s="7"/>
    </row>
    <row r="3307" spans="2:5" x14ac:dyDescent="0.25">
      <c r="B3307" s="6"/>
      <c r="E3307" s="7"/>
    </row>
    <row r="3308" spans="2:5" x14ac:dyDescent="0.25">
      <c r="B3308" s="6"/>
      <c r="E3308" s="7"/>
    </row>
    <row r="3309" spans="2:5" x14ac:dyDescent="0.25">
      <c r="B3309" s="6"/>
      <c r="E3309" s="7"/>
    </row>
    <row r="3310" spans="2:5" x14ac:dyDescent="0.25">
      <c r="B3310" s="6"/>
      <c r="E3310" s="7"/>
    </row>
    <row r="3311" spans="2:5" x14ac:dyDescent="0.25">
      <c r="B3311" s="6"/>
      <c r="E3311" s="7"/>
    </row>
    <row r="3312" spans="2:5" x14ac:dyDescent="0.25">
      <c r="B3312" s="6"/>
      <c r="E3312" s="7"/>
    </row>
    <row r="3313" spans="2:5" x14ac:dyDescent="0.25">
      <c r="B3313" s="6"/>
      <c r="E3313" s="7"/>
    </row>
    <row r="3314" spans="2:5" x14ac:dyDescent="0.25">
      <c r="B3314" s="6"/>
      <c r="E3314" s="7"/>
    </row>
    <row r="3315" spans="2:5" x14ac:dyDescent="0.25">
      <c r="B3315" s="6"/>
      <c r="E3315" s="7"/>
    </row>
    <row r="3316" spans="2:5" x14ac:dyDescent="0.25">
      <c r="B3316" s="6"/>
      <c r="E3316" s="7"/>
    </row>
    <row r="3317" spans="2:5" x14ac:dyDescent="0.25">
      <c r="B3317" s="6"/>
      <c r="E3317" s="7"/>
    </row>
    <row r="3318" spans="2:5" x14ac:dyDescent="0.25">
      <c r="B3318" s="6"/>
      <c r="E3318" s="7"/>
    </row>
    <row r="3319" spans="2:5" x14ac:dyDescent="0.25">
      <c r="B3319" s="6"/>
      <c r="E3319" s="7"/>
    </row>
    <row r="3320" spans="2:5" x14ac:dyDescent="0.25">
      <c r="B3320" s="6"/>
      <c r="E3320" s="7"/>
    </row>
    <row r="3321" spans="2:5" x14ac:dyDescent="0.25">
      <c r="B3321" s="6"/>
      <c r="E3321" s="7"/>
    </row>
    <row r="3322" spans="2:5" x14ac:dyDescent="0.25">
      <c r="B3322" s="6"/>
      <c r="E3322" s="7"/>
    </row>
    <row r="3323" spans="2:5" x14ac:dyDescent="0.25">
      <c r="B3323" s="6"/>
      <c r="E3323" s="7"/>
    </row>
    <row r="3324" spans="2:5" x14ac:dyDescent="0.25">
      <c r="B3324" s="6"/>
      <c r="E3324" s="7"/>
    </row>
    <row r="3325" spans="2:5" x14ac:dyDescent="0.25">
      <c r="B3325" s="6"/>
      <c r="E3325" s="7"/>
    </row>
    <row r="3326" spans="2:5" x14ac:dyDescent="0.25">
      <c r="B3326" s="6"/>
      <c r="E3326" s="7"/>
    </row>
    <row r="3327" spans="2:5" x14ac:dyDescent="0.25">
      <c r="B3327" s="6"/>
      <c r="E3327" s="7"/>
    </row>
    <row r="3328" spans="2:5" x14ac:dyDescent="0.25">
      <c r="B3328" s="6"/>
      <c r="E3328" s="7"/>
    </row>
    <row r="3329" spans="2:5" x14ac:dyDescent="0.25">
      <c r="B3329" s="6"/>
      <c r="E3329" s="7"/>
    </row>
    <row r="3330" spans="2:5" x14ac:dyDescent="0.25">
      <c r="B3330" s="6"/>
      <c r="E3330" s="7"/>
    </row>
    <row r="3331" spans="2:5" x14ac:dyDescent="0.25">
      <c r="B3331" s="6"/>
      <c r="E3331" s="7"/>
    </row>
    <row r="3332" spans="2:5" x14ac:dyDescent="0.25">
      <c r="B3332" s="6"/>
      <c r="E3332" s="7"/>
    </row>
    <row r="3333" spans="2:5" x14ac:dyDescent="0.25">
      <c r="B3333" s="6"/>
      <c r="E3333" s="7"/>
    </row>
    <row r="3334" spans="2:5" x14ac:dyDescent="0.25">
      <c r="B3334" s="6"/>
      <c r="E3334" s="7"/>
    </row>
    <row r="3335" spans="2:5" x14ac:dyDescent="0.25">
      <c r="B3335" s="6"/>
      <c r="E3335" s="7"/>
    </row>
    <row r="3336" spans="2:5" x14ac:dyDescent="0.25">
      <c r="B3336" s="6"/>
      <c r="E3336" s="7"/>
    </row>
    <row r="3337" spans="2:5" x14ac:dyDescent="0.25">
      <c r="B3337" s="6"/>
      <c r="E3337" s="7"/>
    </row>
    <row r="3338" spans="2:5" x14ac:dyDescent="0.25">
      <c r="B3338" s="6"/>
      <c r="E3338" s="7"/>
    </row>
    <row r="3339" spans="2:5" x14ac:dyDescent="0.25">
      <c r="B3339" s="6"/>
      <c r="E3339" s="7"/>
    </row>
    <row r="3340" spans="2:5" x14ac:dyDescent="0.25">
      <c r="B3340" s="6"/>
      <c r="E3340" s="7"/>
    </row>
    <row r="3341" spans="2:5" x14ac:dyDescent="0.25">
      <c r="B3341" s="6"/>
      <c r="E3341" s="7"/>
    </row>
    <row r="3342" spans="2:5" x14ac:dyDescent="0.25">
      <c r="B3342" s="6"/>
      <c r="E3342" s="7"/>
    </row>
    <row r="3343" spans="2:5" x14ac:dyDescent="0.25">
      <c r="B3343" s="6"/>
      <c r="E3343" s="7"/>
    </row>
    <row r="3344" spans="2:5" x14ac:dyDescent="0.25">
      <c r="B3344" s="6"/>
      <c r="E3344" s="7"/>
    </row>
    <row r="3345" spans="2:5" x14ac:dyDescent="0.25">
      <c r="B3345" s="6"/>
      <c r="E3345" s="7"/>
    </row>
    <row r="3346" spans="2:5" x14ac:dyDescent="0.25">
      <c r="B3346" s="6"/>
      <c r="E3346" s="7"/>
    </row>
    <row r="3347" spans="2:5" x14ac:dyDescent="0.25">
      <c r="B3347" s="6"/>
      <c r="E3347" s="7"/>
    </row>
    <row r="3348" spans="2:5" x14ac:dyDescent="0.25">
      <c r="B3348" s="6"/>
      <c r="E3348" s="7"/>
    </row>
    <row r="3349" spans="2:5" x14ac:dyDescent="0.25">
      <c r="B3349" s="6"/>
      <c r="E3349" s="7"/>
    </row>
    <row r="3350" spans="2:5" x14ac:dyDescent="0.25">
      <c r="B3350" s="6"/>
      <c r="E3350" s="7"/>
    </row>
    <row r="3351" spans="2:5" x14ac:dyDescent="0.25">
      <c r="B3351" s="6"/>
      <c r="E3351" s="7"/>
    </row>
    <row r="3352" spans="2:5" x14ac:dyDescent="0.25">
      <c r="B3352" s="6"/>
      <c r="E3352" s="7"/>
    </row>
    <row r="3353" spans="2:5" x14ac:dyDescent="0.25">
      <c r="B3353" s="6"/>
      <c r="E3353" s="7"/>
    </row>
    <row r="3354" spans="2:5" x14ac:dyDescent="0.25">
      <c r="B3354" s="6"/>
      <c r="E3354" s="7"/>
    </row>
    <row r="3355" spans="2:5" x14ac:dyDescent="0.25">
      <c r="B3355" s="6"/>
      <c r="E3355" s="7"/>
    </row>
    <row r="3356" spans="2:5" x14ac:dyDescent="0.25">
      <c r="B3356" s="6"/>
      <c r="E3356" s="7"/>
    </row>
    <row r="3357" spans="2:5" x14ac:dyDescent="0.25">
      <c r="B3357" s="6"/>
      <c r="E3357" s="7"/>
    </row>
    <row r="3358" spans="2:5" x14ac:dyDescent="0.25">
      <c r="B3358" s="6"/>
      <c r="E3358" s="7"/>
    </row>
    <row r="3359" spans="2:5" x14ac:dyDescent="0.25">
      <c r="B3359" s="6"/>
      <c r="E3359" s="7"/>
    </row>
    <row r="3360" spans="2:5" x14ac:dyDescent="0.25">
      <c r="B3360" s="6"/>
      <c r="E3360" s="7"/>
    </row>
    <row r="3361" spans="2:5" x14ac:dyDescent="0.25">
      <c r="B3361" s="6"/>
      <c r="E3361" s="7"/>
    </row>
    <row r="3362" spans="2:5" x14ac:dyDescent="0.25">
      <c r="B3362" s="6"/>
      <c r="E3362" s="7"/>
    </row>
    <row r="3363" spans="2:5" x14ac:dyDescent="0.25">
      <c r="B3363" s="6"/>
      <c r="E3363" s="7"/>
    </row>
    <row r="3364" spans="2:5" x14ac:dyDescent="0.25">
      <c r="B3364" s="6"/>
      <c r="E3364" s="7"/>
    </row>
    <row r="3365" spans="2:5" x14ac:dyDescent="0.25">
      <c r="B3365" s="6"/>
      <c r="E3365" s="7"/>
    </row>
    <row r="3366" spans="2:5" x14ac:dyDescent="0.25">
      <c r="B3366" s="6"/>
      <c r="E3366" s="7"/>
    </row>
    <row r="3367" spans="2:5" x14ac:dyDescent="0.25">
      <c r="B3367" s="6"/>
      <c r="E3367" s="7"/>
    </row>
    <row r="3368" spans="2:5" x14ac:dyDescent="0.25">
      <c r="B3368" s="6"/>
      <c r="E3368" s="7"/>
    </row>
    <row r="3369" spans="2:5" x14ac:dyDescent="0.25">
      <c r="B3369" s="6"/>
      <c r="E3369" s="7"/>
    </row>
    <row r="3370" spans="2:5" x14ac:dyDescent="0.25">
      <c r="B3370" s="6"/>
      <c r="E3370" s="7"/>
    </row>
    <row r="3371" spans="2:5" x14ac:dyDescent="0.25">
      <c r="B3371" s="6"/>
      <c r="E3371" s="7"/>
    </row>
    <row r="3372" spans="2:5" x14ac:dyDescent="0.25">
      <c r="B3372" s="6"/>
      <c r="E3372" s="7"/>
    </row>
    <row r="3373" spans="2:5" x14ac:dyDescent="0.25">
      <c r="B3373" s="6"/>
      <c r="E3373" s="7"/>
    </row>
    <row r="3374" spans="2:5" x14ac:dyDescent="0.25">
      <c r="B3374" s="6"/>
      <c r="E3374" s="7"/>
    </row>
    <row r="3375" spans="2:5" x14ac:dyDescent="0.25">
      <c r="B3375" s="6"/>
      <c r="E3375" s="7"/>
    </row>
    <row r="3376" spans="2:5" x14ac:dyDescent="0.25">
      <c r="B3376" s="6"/>
      <c r="E3376" s="7"/>
    </row>
    <row r="3377" spans="2:5" x14ac:dyDescent="0.25">
      <c r="B3377" s="6"/>
      <c r="E3377" s="7"/>
    </row>
    <row r="3378" spans="2:5" x14ac:dyDescent="0.25">
      <c r="B3378" s="6"/>
      <c r="E3378" s="7"/>
    </row>
    <row r="3379" spans="2:5" x14ac:dyDescent="0.25">
      <c r="B3379" s="6"/>
      <c r="E3379" s="7"/>
    </row>
    <row r="3380" spans="2:5" x14ac:dyDescent="0.25">
      <c r="B3380" s="6"/>
      <c r="E3380" s="7"/>
    </row>
    <row r="3381" spans="2:5" x14ac:dyDescent="0.25">
      <c r="B3381" s="6"/>
      <c r="E3381" s="7"/>
    </row>
    <row r="3382" spans="2:5" x14ac:dyDescent="0.25">
      <c r="B3382" s="6"/>
      <c r="E3382" s="7"/>
    </row>
    <row r="3383" spans="2:5" x14ac:dyDescent="0.25">
      <c r="B3383" s="6"/>
      <c r="E3383" s="7"/>
    </row>
    <row r="3384" spans="2:5" x14ac:dyDescent="0.25">
      <c r="B3384" s="6"/>
      <c r="E3384" s="7"/>
    </row>
    <row r="3385" spans="2:5" x14ac:dyDescent="0.25">
      <c r="B3385" s="6"/>
      <c r="E3385" s="7"/>
    </row>
    <row r="3386" spans="2:5" x14ac:dyDescent="0.25">
      <c r="B3386" s="6"/>
      <c r="E3386" s="7"/>
    </row>
    <row r="3387" spans="2:5" x14ac:dyDescent="0.25">
      <c r="B3387" s="6"/>
      <c r="E3387" s="7"/>
    </row>
    <row r="3388" spans="2:5" x14ac:dyDescent="0.25">
      <c r="B3388" s="6"/>
      <c r="E3388" s="7"/>
    </row>
    <row r="3389" spans="2:5" x14ac:dyDescent="0.25">
      <c r="B3389" s="6"/>
      <c r="E3389" s="7"/>
    </row>
    <row r="3390" spans="2:5" x14ac:dyDescent="0.25">
      <c r="B3390" s="6"/>
      <c r="E3390" s="7"/>
    </row>
    <row r="3391" spans="2:5" x14ac:dyDescent="0.25">
      <c r="B3391" s="6"/>
      <c r="E3391" s="7"/>
    </row>
    <row r="3392" spans="2:5" x14ac:dyDescent="0.25">
      <c r="B3392" s="6"/>
      <c r="E3392" s="7"/>
    </row>
    <row r="3393" spans="2:5" x14ac:dyDescent="0.25">
      <c r="B3393" s="6"/>
      <c r="E3393" s="7"/>
    </row>
    <row r="3394" spans="2:5" x14ac:dyDescent="0.25">
      <c r="B3394" s="6"/>
      <c r="E3394" s="7"/>
    </row>
    <row r="3395" spans="2:5" x14ac:dyDescent="0.25">
      <c r="B3395" s="6"/>
      <c r="E3395" s="7"/>
    </row>
    <row r="3396" spans="2:5" x14ac:dyDescent="0.25">
      <c r="B3396" s="6"/>
      <c r="E3396" s="7"/>
    </row>
    <row r="3397" spans="2:5" x14ac:dyDescent="0.25">
      <c r="B3397" s="6"/>
      <c r="E3397" s="7"/>
    </row>
    <row r="3398" spans="2:5" x14ac:dyDescent="0.25">
      <c r="B3398" s="6"/>
      <c r="E3398" s="7"/>
    </row>
    <row r="3399" spans="2:5" x14ac:dyDescent="0.25">
      <c r="B3399" s="6"/>
      <c r="E3399" s="7"/>
    </row>
    <row r="3400" spans="2:5" x14ac:dyDescent="0.25">
      <c r="B3400" s="6"/>
      <c r="E3400" s="7"/>
    </row>
    <row r="3401" spans="2:5" x14ac:dyDescent="0.25">
      <c r="B3401" s="6"/>
      <c r="E3401" s="7"/>
    </row>
    <row r="3402" spans="2:5" x14ac:dyDescent="0.25">
      <c r="B3402" s="6"/>
      <c r="E3402" s="7"/>
    </row>
    <row r="3403" spans="2:5" x14ac:dyDescent="0.25">
      <c r="B3403" s="6"/>
      <c r="E3403" s="7"/>
    </row>
    <row r="3404" spans="2:5" x14ac:dyDescent="0.25">
      <c r="B3404" s="6"/>
      <c r="E3404" s="7"/>
    </row>
    <row r="3405" spans="2:5" x14ac:dyDescent="0.25">
      <c r="B3405" s="6"/>
      <c r="E3405" s="7"/>
    </row>
    <row r="3406" spans="2:5" x14ac:dyDescent="0.25">
      <c r="B3406" s="6"/>
      <c r="E3406" s="7"/>
    </row>
    <row r="3407" spans="2:5" x14ac:dyDescent="0.25">
      <c r="B3407" s="6"/>
      <c r="E3407" s="7"/>
    </row>
    <row r="3408" spans="2:5" x14ac:dyDescent="0.25">
      <c r="B3408" s="6"/>
      <c r="E3408" s="7"/>
    </row>
    <row r="3409" spans="2:5" x14ac:dyDescent="0.25">
      <c r="B3409" s="6"/>
      <c r="E3409" s="7"/>
    </row>
    <row r="3410" spans="2:5" x14ac:dyDescent="0.25">
      <c r="B3410" s="6"/>
      <c r="E3410" s="7"/>
    </row>
    <row r="3411" spans="2:5" x14ac:dyDescent="0.25">
      <c r="B3411" s="6"/>
      <c r="E3411" s="7"/>
    </row>
    <row r="3412" spans="2:5" x14ac:dyDescent="0.25">
      <c r="B3412" s="6"/>
      <c r="E3412" s="7"/>
    </row>
    <row r="3413" spans="2:5" x14ac:dyDescent="0.25">
      <c r="B3413" s="6"/>
      <c r="E3413" s="7"/>
    </row>
    <row r="3414" spans="2:5" x14ac:dyDescent="0.25">
      <c r="B3414" s="6"/>
      <c r="E3414" s="7"/>
    </row>
    <row r="3415" spans="2:5" x14ac:dyDescent="0.25">
      <c r="B3415" s="6"/>
      <c r="E3415" s="7"/>
    </row>
    <row r="3416" spans="2:5" x14ac:dyDescent="0.25">
      <c r="B3416" s="6"/>
      <c r="E3416" s="7"/>
    </row>
    <row r="3417" spans="2:5" x14ac:dyDescent="0.25">
      <c r="B3417" s="6"/>
      <c r="E3417" s="7"/>
    </row>
    <row r="3418" spans="2:5" x14ac:dyDescent="0.25">
      <c r="B3418" s="6"/>
      <c r="E3418" s="7"/>
    </row>
    <row r="3419" spans="2:5" x14ac:dyDescent="0.25">
      <c r="B3419" s="6"/>
      <c r="E3419" s="7"/>
    </row>
    <row r="3420" spans="2:5" x14ac:dyDescent="0.25">
      <c r="B3420" s="6"/>
      <c r="E3420" s="7"/>
    </row>
    <row r="3421" spans="2:5" x14ac:dyDescent="0.25">
      <c r="B3421" s="6"/>
      <c r="E3421" s="7"/>
    </row>
    <row r="3422" spans="2:5" x14ac:dyDescent="0.25">
      <c r="B3422" s="6"/>
      <c r="E3422" s="7"/>
    </row>
    <row r="3423" spans="2:5" x14ac:dyDescent="0.25">
      <c r="B3423" s="6"/>
      <c r="E3423" s="7"/>
    </row>
    <row r="3424" spans="2:5" x14ac:dyDescent="0.25">
      <c r="B3424" s="6"/>
      <c r="E3424" s="7"/>
    </row>
    <row r="3425" spans="2:5" x14ac:dyDescent="0.25">
      <c r="B3425" s="6"/>
      <c r="E3425" s="7"/>
    </row>
    <row r="3426" spans="2:5" x14ac:dyDescent="0.25">
      <c r="B3426" s="6"/>
      <c r="E3426" s="7"/>
    </row>
    <row r="3427" spans="2:5" x14ac:dyDescent="0.25">
      <c r="B3427" s="6"/>
      <c r="E3427" s="7"/>
    </row>
    <row r="3428" spans="2:5" x14ac:dyDescent="0.25">
      <c r="B3428" s="6"/>
      <c r="E3428" s="7"/>
    </row>
    <row r="3429" spans="2:5" x14ac:dyDescent="0.25">
      <c r="B3429" s="6"/>
      <c r="E3429" s="7"/>
    </row>
    <row r="3430" spans="2:5" x14ac:dyDescent="0.25">
      <c r="B3430" s="6"/>
      <c r="E3430" s="7"/>
    </row>
    <row r="3431" spans="2:5" x14ac:dyDescent="0.25">
      <c r="B3431" s="6"/>
      <c r="E3431" s="7"/>
    </row>
    <row r="3432" spans="2:5" x14ac:dyDescent="0.25">
      <c r="B3432" s="6"/>
      <c r="E3432" s="7"/>
    </row>
    <row r="3433" spans="2:5" x14ac:dyDescent="0.25">
      <c r="B3433" s="6"/>
      <c r="E3433" s="7"/>
    </row>
    <row r="3434" spans="2:5" x14ac:dyDescent="0.25">
      <c r="B3434" s="6"/>
      <c r="E3434" s="7"/>
    </row>
    <row r="3435" spans="2:5" x14ac:dyDescent="0.25">
      <c r="B3435" s="6"/>
      <c r="E3435" s="7"/>
    </row>
    <row r="3436" spans="2:5" x14ac:dyDescent="0.25">
      <c r="B3436" s="6"/>
      <c r="E3436" s="7"/>
    </row>
    <row r="3437" spans="2:5" x14ac:dyDescent="0.25">
      <c r="B3437" s="6"/>
      <c r="E3437" s="7"/>
    </row>
    <row r="3438" spans="2:5" x14ac:dyDescent="0.25">
      <c r="B3438" s="6"/>
      <c r="E3438" s="7"/>
    </row>
    <row r="3439" spans="2:5" x14ac:dyDescent="0.25">
      <c r="B3439" s="6"/>
      <c r="E3439" s="7"/>
    </row>
    <row r="3440" spans="2:5" x14ac:dyDescent="0.25">
      <c r="B3440" s="6"/>
      <c r="E3440" s="7"/>
    </row>
    <row r="3441" spans="2:5" x14ac:dyDescent="0.25">
      <c r="B3441" s="6"/>
      <c r="E3441" s="7"/>
    </row>
    <row r="3442" spans="2:5" x14ac:dyDescent="0.25">
      <c r="B3442" s="6"/>
      <c r="E3442" s="7"/>
    </row>
    <row r="3443" spans="2:5" x14ac:dyDescent="0.25">
      <c r="B3443" s="6"/>
      <c r="E3443" s="7"/>
    </row>
    <row r="3444" spans="2:5" x14ac:dyDescent="0.25">
      <c r="B3444" s="6"/>
      <c r="E3444" s="7"/>
    </row>
    <row r="3445" spans="2:5" x14ac:dyDescent="0.25">
      <c r="B3445" s="6"/>
      <c r="E3445" s="7"/>
    </row>
    <row r="3446" spans="2:5" x14ac:dyDescent="0.25">
      <c r="B3446" s="6"/>
      <c r="E3446" s="7"/>
    </row>
    <row r="3447" spans="2:5" x14ac:dyDescent="0.25">
      <c r="B3447" s="6"/>
      <c r="E3447" s="7"/>
    </row>
    <row r="3448" spans="2:5" x14ac:dyDescent="0.25">
      <c r="B3448" s="6"/>
      <c r="E3448" s="7"/>
    </row>
    <row r="3449" spans="2:5" x14ac:dyDescent="0.25">
      <c r="B3449" s="6"/>
      <c r="E3449" s="7"/>
    </row>
    <row r="3450" spans="2:5" x14ac:dyDescent="0.25">
      <c r="B3450" s="6"/>
      <c r="E3450" s="7"/>
    </row>
    <row r="3451" spans="2:5" x14ac:dyDescent="0.25">
      <c r="B3451" s="6"/>
      <c r="E3451" s="7"/>
    </row>
    <row r="3452" spans="2:5" x14ac:dyDescent="0.25">
      <c r="B3452" s="6"/>
      <c r="E3452" s="7"/>
    </row>
    <row r="3453" spans="2:5" x14ac:dyDescent="0.25">
      <c r="B3453" s="6"/>
      <c r="E3453" s="7"/>
    </row>
    <row r="3454" spans="2:5" x14ac:dyDescent="0.25">
      <c r="B3454" s="6"/>
      <c r="E3454" s="7"/>
    </row>
    <row r="3455" spans="2:5" x14ac:dyDescent="0.25">
      <c r="B3455" s="6"/>
      <c r="E3455" s="7"/>
    </row>
    <row r="3456" spans="2:5" x14ac:dyDescent="0.25">
      <c r="B3456" s="6"/>
      <c r="E3456" s="7"/>
    </row>
    <row r="3457" spans="2:5" x14ac:dyDescent="0.25">
      <c r="B3457" s="6"/>
      <c r="E3457" s="7"/>
    </row>
    <row r="3458" spans="2:5" x14ac:dyDescent="0.25">
      <c r="B3458" s="6"/>
      <c r="E3458" s="7"/>
    </row>
    <row r="3459" spans="2:5" x14ac:dyDescent="0.25">
      <c r="B3459" s="6"/>
      <c r="E3459" s="7"/>
    </row>
    <row r="3460" spans="2:5" x14ac:dyDescent="0.25">
      <c r="B3460" s="6"/>
      <c r="E3460" s="7"/>
    </row>
    <row r="3461" spans="2:5" x14ac:dyDescent="0.25">
      <c r="B3461" s="6"/>
      <c r="E3461" s="7"/>
    </row>
    <row r="3462" spans="2:5" x14ac:dyDescent="0.25">
      <c r="B3462" s="6"/>
      <c r="E3462" s="7"/>
    </row>
    <row r="3463" spans="2:5" x14ac:dyDescent="0.25">
      <c r="B3463" s="6"/>
      <c r="E3463" s="7"/>
    </row>
    <row r="3464" spans="2:5" x14ac:dyDescent="0.25">
      <c r="B3464" s="6"/>
      <c r="E3464" s="7"/>
    </row>
    <row r="3465" spans="2:5" x14ac:dyDescent="0.25">
      <c r="B3465" s="6"/>
      <c r="E3465" s="7"/>
    </row>
    <row r="3466" spans="2:5" x14ac:dyDescent="0.25">
      <c r="B3466" s="6"/>
      <c r="E3466" s="7"/>
    </row>
    <row r="3467" spans="2:5" x14ac:dyDescent="0.25">
      <c r="B3467" s="6"/>
      <c r="E3467" s="7"/>
    </row>
    <row r="3468" spans="2:5" x14ac:dyDescent="0.25">
      <c r="B3468" s="6"/>
      <c r="E3468" s="7"/>
    </row>
    <row r="3469" spans="2:5" x14ac:dyDescent="0.25">
      <c r="B3469" s="6"/>
      <c r="E3469" s="7"/>
    </row>
    <row r="3470" spans="2:5" x14ac:dyDescent="0.25">
      <c r="B3470" s="6"/>
      <c r="E3470" s="7"/>
    </row>
    <row r="3471" spans="2:5" x14ac:dyDescent="0.25">
      <c r="B3471" s="6"/>
      <c r="E3471" s="7"/>
    </row>
    <row r="3472" spans="2:5" x14ac:dyDescent="0.25">
      <c r="B3472" s="6"/>
      <c r="E3472" s="7"/>
    </row>
    <row r="3473" spans="2:5" x14ac:dyDescent="0.25">
      <c r="B3473" s="6"/>
      <c r="E3473" s="7"/>
    </row>
    <row r="3474" spans="2:5" x14ac:dyDescent="0.25">
      <c r="B3474" s="6"/>
      <c r="E3474" s="7"/>
    </row>
    <row r="3475" spans="2:5" x14ac:dyDescent="0.25">
      <c r="B3475" s="6"/>
      <c r="E3475" s="7"/>
    </row>
    <row r="3476" spans="2:5" x14ac:dyDescent="0.25">
      <c r="B3476" s="6"/>
      <c r="E3476" s="7"/>
    </row>
    <row r="3477" spans="2:5" x14ac:dyDescent="0.25">
      <c r="B3477" s="6"/>
      <c r="E3477" s="7"/>
    </row>
    <row r="3478" spans="2:5" x14ac:dyDescent="0.25">
      <c r="B3478" s="6"/>
      <c r="E3478" s="7"/>
    </row>
    <row r="3479" spans="2:5" x14ac:dyDescent="0.25">
      <c r="B3479" s="6"/>
      <c r="E3479" s="7"/>
    </row>
    <row r="3480" spans="2:5" x14ac:dyDescent="0.25">
      <c r="B3480" s="6"/>
      <c r="E3480" s="7"/>
    </row>
    <row r="3481" spans="2:5" x14ac:dyDescent="0.25">
      <c r="B3481" s="6"/>
      <c r="E3481" s="7"/>
    </row>
    <row r="3482" spans="2:5" x14ac:dyDescent="0.25">
      <c r="B3482" s="6"/>
      <c r="E3482" s="7"/>
    </row>
    <row r="3483" spans="2:5" x14ac:dyDescent="0.25">
      <c r="B3483" s="6"/>
      <c r="E3483" s="7"/>
    </row>
    <row r="3484" spans="2:5" x14ac:dyDescent="0.25">
      <c r="B3484" s="6"/>
      <c r="E3484" s="7"/>
    </row>
    <row r="3485" spans="2:5" x14ac:dyDescent="0.25">
      <c r="B3485" s="6"/>
      <c r="E3485" s="7"/>
    </row>
    <row r="3486" spans="2:5" x14ac:dyDescent="0.25">
      <c r="B3486" s="6"/>
      <c r="E3486" s="7"/>
    </row>
    <row r="3487" spans="2:5" x14ac:dyDescent="0.25">
      <c r="B3487" s="6"/>
      <c r="E3487" s="7"/>
    </row>
    <row r="3488" spans="2:5" x14ac:dyDescent="0.25">
      <c r="B3488" s="6"/>
      <c r="E3488" s="7"/>
    </row>
    <row r="3489" spans="2:5" x14ac:dyDescent="0.25">
      <c r="B3489" s="6"/>
      <c r="E3489" s="7"/>
    </row>
    <row r="3490" spans="2:5" x14ac:dyDescent="0.25">
      <c r="B3490" s="6"/>
      <c r="E3490" s="7"/>
    </row>
    <row r="3491" spans="2:5" x14ac:dyDescent="0.25">
      <c r="B3491" s="6"/>
      <c r="E3491" s="7"/>
    </row>
    <row r="3492" spans="2:5" x14ac:dyDescent="0.25">
      <c r="B3492" s="6"/>
      <c r="E3492" s="7"/>
    </row>
    <row r="3493" spans="2:5" x14ac:dyDescent="0.25">
      <c r="B3493" s="6"/>
      <c r="E3493" s="7"/>
    </row>
    <row r="3494" spans="2:5" x14ac:dyDescent="0.25">
      <c r="B3494" s="6"/>
      <c r="E3494" s="7"/>
    </row>
    <row r="3495" spans="2:5" x14ac:dyDescent="0.25">
      <c r="B3495" s="6"/>
      <c r="E3495" s="7"/>
    </row>
    <row r="3496" spans="2:5" x14ac:dyDescent="0.25">
      <c r="B3496" s="6"/>
      <c r="E3496" s="7"/>
    </row>
    <row r="3497" spans="2:5" x14ac:dyDescent="0.25">
      <c r="B3497" s="6"/>
      <c r="E3497" s="7"/>
    </row>
    <row r="3498" spans="2:5" x14ac:dyDescent="0.25">
      <c r="B3498" s="6"/>
      <c r="E3498" s="7"/>
    </row>
    <row r="3499" spans="2:5" x14ac:dyDescent="0.25">
      <c r="B3499" s="6"/>
      <c r="E3499" s="7"/>
    </row>
    <row r="3500" spans="2:5" x14ac:dyDescent="0.25">
      <c r="B3500" s="6"/>
      <c r="E3500" s="7"/>
    </row>
    <row r="3501" spans="2:5" x14ac:dyDescent="0.25">
      <c r="B3501" s="6"/>
      <c r="E3501" s="7"/>
    </row>
    <row r="3502" spans="2:5" x14ac:dyDescent="0.25">
      <c r="B3502" s="6"/>
      <c r="E3502" s="7"/>
    </row>
    <row r="3503" spans="2:5" x14ac:dyDescent="0.25">
      <c r="B3503" s="6"/>
      <c r="E3503" s="7"/>
    </row>
    <row r="3504" spans="2:5" x14ac:dyDescent="0.25">
      <c r="B3504" s="6"/>
      <c r="E3504" s="7"/>
    </row>
    <row r="3505" spans="2:5" x14ac:dyDescent="0.25">
      <c r="B3505" s="6"/>
      <c r="E3505" s="7"/>
    </row>
    <row r="3506" spans="2:5" x14ac:dyDescent="0.25">
      <c r="B3506" s="6"/>
      <c r="E3506" s="7"/>
    </row>
    <row r="3507" spans="2:5" x14ac:dyDescent="0.25">
      <c r="B3507" s="6"/>
      <c r="E3507" s="7"/>
    </row>
    <row r="3508" spans="2:5" x14ac:dyDescent="0.25">
      <c r="B3508" s="6"/>
      <c r="E3508" s="7"/>
    </row>
    <row r="3509" spans="2:5" x14ac:dyDescent="0.25">
      <c r="B3509" s="6"/>
      <c r="E3509" s="7"/>
    </row>
    <row r="3510" spans="2:5" x14ac:dyDescent="0.25">
      <c r="B3510" s="6"/>
      <c r="E3510" s="7"/>
    </row>
    <row r="3511" spans="2:5" x14ac:dyDescent="0.25">
      <c r="B3511" s="6"/>
      <c r="E3511" s="7"/>
    </row>
    <row r="3512" spans="2:5" x14ac:dyDescent="0.25">
      <c r="B3512" s="6"/>
      <c r="E3512" s="7"/>
    </row>
    <row r="3513" spans="2:5" x14ac:dyDescent="0.25">
      <c r="B3513" s="6"/>
      <c r="E3513" s="7"/>
    </row>
    <row r="3514" spans="2:5" x14ac:dyDescent="0.25">
      <c r="B3514" s="6"/>
      <c r="E3514" s="7"/>
    </row>
    <row r="3515" spans="2:5" x14ac:dyDescent="0.25">
      <c r="B3515" s="6"/>
      <c r="E3515" s="7"/>
    </row>
    <row r="3516" spans="2:5" x14ac:dyDescent="0.25">
      <c r="B3516" s="6"/>
      <c r="E3516" s="7"/>
    </row>
    <row r="3517" spans="2:5" x14ac:dyDescent="0.25">
      <c r="B3517" s="6"/>
      <c r="E3517" s="7"/>
    </row>
    <row r="3518" spans="2:5" x14ac:dyDescent="0.25">
      <c r="B3518" s="6"/>
      <c r="E3518" s="7"/>
    </row>
    <row r="3519" spans="2:5" x14ac:dyDescent="0.25">
      <c r="B3519" s="6"/>
      <c r="E3519" s="7"/>
    </row>
    <row r="3520" spans="2:5" x14ac:dyDescent="0.25">
      <c r="B3520" s="6"/>
      <c r="E3520" s="7"/>
    </row>
    <row r="3521" spans="2:5" x14ac:dyDescent="0.25">
      <c r="B3521" s="6"/>
      <c r="E3521" s="7"/>
    </row>
    <row r="3522" spans="2:5" x14ac:dyDescent="0.25">
      <c r="B3522" s="6"/>
      <c r="E3522" s="7"/>
    </row>
    <row r="3523" spans="2:5" x14ac:dyDescent="0.25">
      <c r="B3523" s="6"/>
      <c r="E3523" s="7"/>
    </row>
    <row r="3524" spans="2:5" x14ac:dyDescent="0.25">
      <c r="B3524" s="6"/>
      <c r="E3524" s="7"/>
    </row>
    <row r="3525" spans="2:5" x14ac:dyDescent="0.25">
      <c r="B3525" s="6"/>
      <c r="E3525" s="7"/>
    </row>
    <row r="3526" spans="2:5" x14ac:dyDescent="0.25">
      <c r="B3526" s="6"/>
      <c r="E3526" s="7"/>
    </row>
    <row r="3527" spans="2:5" x14ac:dyDescent="0.25">
      <c r="B3527" s="6"/>
      <c r="E3527" s="7"/>
    </row>
    <row r="3528" spans="2:5" x14ac:dyDescent="0.25">
      <c r="B3528" s="6"/>
      <c r="E3528" s="7"/>
    </row>
    <row r="3529" spans="2:5" x14ac:dyDescent="0.25">
      <c r="B3529" s="6"/>
      <c r="E3529" s="7"/>
    </row>
    <row r="3530" spans="2:5" x14ac:dyDescent="0.25">
      <c r="B3530" s="6"/>
      <c r="E3530" s="7"/>
    </row>
    <row r="3531" spans="2:5" x14ac:dyDescent="0.25">
      <c r="B3531" s="6"/>
      <c r="E3531" s="7"/>
    </row>
    <row r="3532" spans="2:5" x14ac:dyDescent="0.25">
      <c r="B3532" s="6"/>
      <c r="E3532" s="7"/>
    </row>
    <row r="3533" spans="2:5" x14ac:dyDescent="0.25">
      <c r="B3533" s="6"/>
      <c r="E3533" s="7"/>
    </row>
    <row r="3534" spans="2:5" x14ac:dyDescent="0.25">
      <c r="B3534" s="6"/>
      <c r="E3534" s="7"/>
    </row>
    <row r="3535" spans="2:5" x14ac:dyDescent="0.25">
      <c r="B3535" s="6"/>
      <c r="E3535" s="7"/>
    </row>
    <row r="3536" spans="2:5" x14ac:dyDescent="0.25">
      <c r="B3536" s="6"/>
      <c r="E3536" s="7"/>
    </row>
    <row r="3537" spans="2:5" x14ac:dyDescent="0.25">
      <c r="B3537" s="6"/>
      <c r="E3537" s="7"/>
    </row>
    <row r="3538" spans="2:5" x14ac:dyDescent="0.25">
      <c r="B3538" s="6"/>
      <c r="E3538" s="7"/>
    </row>
    <row r="3539" spans="2:5" x14ac:dyDescent="0.25">
      <c r="B3539" s="6"/>
      <c r="E3539" s="7"/>
    </row>
    <row r="3540" spans="2:5" x14ac:dyDescent="0.25">
      <c r="B3540" s="6"/>
      <c r="E3540" s="7"/>
    </row>
    <row r="3541" spans="2:5" x14ac:dyDescent="0.25">
      <c r="B3541" s="6"/>
      <c r="E3541" s="7"/>
    </row>
    <row r="3542" spans="2:5" x14ac:dyDescent="0.25">
      <c r="B3542" s="6"/>
      <c r="E3542" s="7"/>
    </row>
    <row r="3543" spans="2:5" x14ac:dyDescent="0.25">
      <c r="B3543" s="6"/>
      <c r="E3543" s="7"/>
    </row>
    <row r="3544" spans="2:5" x14ac:dyDescent="0.25">
      <c r="B3544" s="6"/>
      <c r="E3544" s="7"/>
    </row>
    <row r="3545" spans="2:5" x14ac:dyDescent="0.25">
      <c r="B3545" s="6"/>
      <c r="E3545" s="7"/>
    </row>
    <row r="3546" spans="2:5" x14ac:dyDescent="0.25">
      <c r="B3546" s="6"/>
      <c r="E3546" s="7"/>
    </row>
    <row r="3547" spans="2:5" x14ac:dyDescent="0.25">
      <c r="B3547" s="6"/>
      <c r="E3547" s="7"/>
    </row>
    <row r="3548" spans="2:5" x14ac:dyDescent="0.25">
      <c r="B3548" s="6"/>
      <c r="E3548" s="7"/>
    </row>
    <row r="3549" spans="2:5" x14ac:dyDescent="0.25">
      <c r="B3549" s="6"/>
      <c r="E3549" s="7"/>
    </row>
    <row r="3550" spans="2:5" x14ac:dyDescent="0.25">
      <c r="B3550" s="6"/>
      <c r="E3550" s="7"/>
    </row>
    <row r="3551" spans="2:5" x14ac:dyDescent="0.25">
      <c r="B3551" s="6"/>
      <c r="E3551" s="7"/>
    </row>
    <row r="3552" spans="2:5" x14ac:dyDescent="0.25">
      <c r="B3552" s="6"/>
      <c r="E3552" s="7"/>
    </row>
    <row r="3553" spans="2:5" x14ac:dyDescent="0.25">
      <c r="B3553" s="6"/>
      <c r="E3553" s="7"/>
    </row>
    <row r="3554" spans="2:5" x14ac:dyDescent="0.25">
      <c r="B3554" s="6"/>
      <c r="E3554" s="7"/>
    </row>
    <row r="3555" spans="2:5" x14ac:dyDescent="0.25">
      <c r="B3555" s="6"/>
      <c r="E3555" s="7"/>
    </row>
    <row r="3556" spans="2:5" x14ac:dyDescent="0.25">
      <c r="B3556" s="6"/>
      <c r="E3556" s="7"/>
    </row>
    <row r="3557" spans="2:5" x14ac:dyDescent="0.25">
      <c r="B3557" s="6"/>
      <c r="E3557" s="7"/>
    </row>
    <row r="3558" spans="2:5" x14ac:dyDescent="0.25">
      <c r="B3558" s="6"/>
      <c r="E3558" s="7"/>
    </row>
    <row r="3559" spans="2:5" x14ac:dyDescent="0.25">
      <c r="B3559" s="6"/>
      <c r="E3559" s="7"/>
    </row>
    <row r="3560" spans="2:5" x14ac:dyDescent="0.25">
      <c r="B3560" s="6"/>
      <c r="E3560" s="7"/>
    </row>
    <row r="3561" spans="2:5" x14ac:dyDescent="0.25">
      <c r="B3561" s="6"/>
      <c r="E3561" s="7"/>
    </row>
    <row r="3562" spans="2:5" x14ac:dyDescent="0.25">
      <c r="B3562" s="6"/>
      <c r="E3562" s="7"/>
    </row>
    <row r="3563" spans="2:5" x14ac:dyDescent="0.25">
      <c r="B3563" s="6"/>
      <c r="E3563" s="7"/>
    </row>
    <row r="3564" spans="2:5" x14ac:dyDescent="0.25">
      <c r="B3564" s="6"/>
      <c r="E3564" s="7"/>
    </row>
    <row r="3565" spans="2:5" x14ac:dyDescent="0.25">
      <c r="B3565" s="6"/>
      <c r="E3565" s="7"/>
    </row>
    <row r="3566" spans="2:5" x14ac:dyDescent="0.25">
      <c r="B3566" s="6"/>
      <c r="E3566" s="7"/>
    </row>
    <row r="3567" spans="2:5" x14ac:dyDescent="0.25">
      <c r="B3567" s="6"/>
      <c r="E3567" s="7"/>
    </row>
    <row r="3568" spans="2:5" x14ac:dyDescent="0.25">
      <c r="B3568" s="6"/>
      <c r="E3568" s="7"/>
    </row>
    <row r="3569" spans="2:5" x14ac:dyDescent="0.25">
      <c r="B3569" s="6"/>
      <c r="E3569" s="7"/>
    </row>
    <row r="3570" spans="2:5" x14ac:dyDescent="0.25">
      <c r="B3570" s="6"/>
      <c r="E3570" s="7"/>
    </row>
    <row r="3571" spans="2:5" x14ac:dyDescent="0.25">
      <c r="B3571" s="6"/>
      <c r="E3571" s="7"/>
    </row>
    <row r="3572" spans="2:5" x14ac:dyDescent="0.25">
      <c r="B3572" s="6"/>
      <c r="E3572" s="7"/>
    </row>
    <row r="3573" spans="2:5" x14ac:dyDescent="0.25">
      <c r="B3573" s="6"/>
      <c r="E3573" s="7"/>
    </row>
    <row r="3574" spans="2:5" x14ac:dyDescent="0.25">
      <c r="B3574" s="6"/>
      <c r="E3574" s="7"/>
    </row>
    <row r="3575" spans="2:5" x14ac:dyDescent="0.25">
      <c r="B3575" s="6"/>
      <c r="E3575" s="7"/>
    </row>
    <row r="3576" spans="2:5" x14ac:dyDescent="0.25">
      <c r="B3576" s="6"/>
      <c r="E3576" s="7"/>
    </row>
    <row r="3577" spans="2:5" x14ac:dyDescent="0.25">
      <c r="B3577" s="6"/>
      <c r="E3577" s="7"/>
    </row>
    <row r="3578" spans="2:5" x14ac:dyDescent="0.25">
      <c r="B3578" s="6"/>
      <c r="E3578" s="7"/>
    </row>
    <row r="3579" spans="2:5" x14ac:dyDescent="0.25">
      <c r="B3579" s="6"/>
      <c r="E3579" s="7"/>
    </row>
    <row r="3580" spans="2:5" x14ac:dyDescent="0.25">
      <c r="B3580" s="6"/>
      <c r="E3580" s="7"/>
    </row>
    <row r="3581" spans="2:5" x14ac:dyDescent="0.25">
      <c r="B3581" s="6"/>
      <c r="E3581" s="7"/>
    </row>
    <row r="3582" spans="2:5" x14ac:dyDescent="0.25">
      <c r="B3582" s="6"/>
      <c r="E3582" s="7"/>
    </row>
    <row r="3583" spans="2:5" x14ac:dyDescent="0.25">
      <c r="B3583" s="6"/>
      <c r="E3583" s="7"/>
    </row>
    <row r="3584" spans="2:5" x14ac:dyDescent="0.25">
      <c r="B3584" s="6"/>
      <c r="E3584" s="7"/>
    </row>
    <row r="3585" spans="2:5" x14ac:dyDescent="0.25">
      <c r="B3585" s="6"/>
      <c r="E3585" s="7"/>
    </row>
    <row r="3586" spans="2:5" x14ac:dyDescent="0.25">
      <c r="B3586" s="6"/>
      <c r="E3586" s="7"/>
    </row>
    <row r="3587" spans="2:5" x14ac:dyDescent="0.25">
      <c r="B3587" s="6"/>
      <c r="E3587" s="7"/>
    </row>
    <row r="3588" spans="2:5" x14ac:dyDescent="0.25">
      <c r="B3588" s="6"/>
      <c r="E3588" s="7"/>
    </row>
    <row r="3589" spans="2:5" x14ac:dyDescent="0.25">
      <c r="B3589" s="6"/>
      <c r="E3589" s="7"/>
    </row>
    <row r="3590" spans="2:5" x14ac:dyDescent="0.25">
      <c r="B3590" s="6"/>
      <c r="E3590" s="7"/>
    </row>
    <row r="3591" spans="2:5" x14ac:dyDescent="0.25">
      <c r="B3591" s="6"/>
      <c r="E3591" s="7"/>
    </row>
    <row r="3592" spans="2:5" x14ac:dyDescent="0.25">
      <c r="B3592" s="6"/>
      <c r="E3592" s="7"/>
    </row>
    <row r="3593" spans="2:5" x14ac:dyDescent="0.25">
      <c r="B3593" s="6"/>
      <c r="E3593" s="7"/>
    </row>
    <row r="3594" spans="2:5" x14ac:dyDescent="0.25">
      <c r="B3594" s="6"/>
      <c r="E3594" s="7"/>
    </row>
    <row r="3595" spans="2:5" x14ac:dyDescent="0.25">
      <c r="B3595" s="6"/>
      <c r="E3595" s="7"/>
    </row>
    <row r="3596" spans="2:5" x14ac:dyDescent="0.25">
      <c r="B3596" s="6"/>
      <c r="E3596" s="7"/>
    </row>
    <row r="3597" spans="2:5" x14ac:dyDescent="0.25">
      <c r="B3597" s="6"/>
      <c r="E3597" s="7"/>
    </row>
    <row r="3598" spans="2:5" x14ac:dyDescent="0.25">
      <c r="B3598" s="6"/>
      <c r="E3598" s="7"/>
    </row>
    <row r="3599" spans="2:5" x14ac:dyDescent="0.25">
      <c r="B3599" s="6"/>
      <c r="E3599" s="7"/>
    </row>
    <row r="3600" spans="2:5" x14ac:dyDescent="0.25">
      <c r="B3600" s="6"/>
      <c r="E3600" s="7"/>
    </row>
    <row r="3601" spans="2:5" x14ac:dyDescent="0.25">
      <c r="B3601" s="6"/>
      <c r="E3601" s="7"/>
    </row>
    <row r="3602" spans="2:5" x14ac:dyDescent="0.25">
      <c r="B3602" s="6"/>
      <c r="E3602" s="7"/>
    </row>
    <row r="3603" spans="2:5" x14ac:dyDescent="0.25">
      <c r="B3603" s="6"/>
      <c r="E3603" s="7"/>
    </row>
    <row r="3604" spans="2:5" x14ac:dyDescent="0.25">
      <c r="B3604" s="6"/>
      <c r="E3604" s="7"/>
    </row>
    <row r="3605" spans="2:5" x14ac:dyDescent="0.25">
      <c r="B3605" s="6"/>
      <c r="E3605" s="7"/>
    </row>
    <row r="3606" spans="2:5" x14ac:dyDescent="0.25">
      <c r="B3606" s="6"/>
      <c r="E3606" s="7"/>
    </row>
    <row r="3607" spans="2:5" x14ac:dyDescent="0.25">
      <c r="B3607" s="6"/>
      <c r="E3607" s="7"/>
    </row>
    <row r="3608" spans="2:5" x14ac:dyDescent="0.25">
      <c r="B3608" s="6"/>
      <c r="E3608" s="7"/>
    </row>
    <row r="3609" spans="2:5" x14ac:dyDescent="0.25">
      <c r="B3609" s="6"/>
      <c r="E3609" s="7"/>
    </row>
    <row r="3610" spans="2:5" x14ac:dyDescent="0.25">
      <c r="B3610" s="6"/>
      <c r="E3610" s="7"/>
    </row>
    <row r="3611" spans="2:5" x14ac:dyDescent="0.25">
      <c r="B3611" s="6"/>
      <c r="E3611" s="7"/>
    </row>
    <row r="3612" spans="2:5" x14ac:dyDescent="0.25">
      <c r="B3612" s="6"/>
      <c r="E3612" s="7"/>
    </row>
    <row r="3613" spans="2:5" x14ac:dyDescent="0.25">
      <c r="B3613" s="6"/>
      <c r="E3613" s="7"/>
    </row>
    <row r="3614" spans="2:5" x14ac:dyDescent="0.25">
      <c r="B3614" s="6"/>
      <c r="E3614" s="7"/>
    </row>
    <row r="3615" spans="2:5" x14ac:dyDescent="0.25">
      <c r="B3615" s="6"/>
      <c r="E3615" s="7"/>
    </row>
    <row r="3616" spans="2:5" x14ac:dyDescent="0.25">
      <c r="B3616" s="6"/>
      <c r="E3616" s="7"/>
    </row>
    <row r="3617" spans="2:5" x14ac:dyDescent="0.25">
      <c r="B3617" s="6"/>
      <c r="E3617" s="7"/>
    </row>
    <row r="3618" spans="2:5" x14ac:dyDescent="0.25">
      <c r="B3618" s="6"/>
      <c r="E3618" s="7"/>
    </row>
    <row r="3619" spans="2:5" x14ac:dyDescent="0.25">
      <c r="B3619" s="6"/>
      <c r="E3619" s="7"/>
    </row>
    <row r="3620" spans="2:5" x14ac:dyDescent="0.25">
      <c r="B3620" s="6"/>
      <c r="E3620" s="7"/>
    </row>
    <row r="3621" spans="2:5" x14ac:dyDescent="0.25">
      <c r="B3621" s="6"/>
      <c r="E3621" s="7"/>
    </row>
    <row r="3622" spans="2:5" x14ac:dyDescent="0.25">
      <c r="B3622" s="6"/>
      <c r="E3622" s="7"/>
    </row>
    <row r="3623" spans="2:5" x14ac:dyDescent="0.25">
      <c r="B3623" s="6"/>
      <c r="E3623" s="7"/>
    </row>
    <row r="3624" spans="2:5" x14ac:dyDescent="0.25">
      <c r="B3624" s="6"/>
      <c r="E3624" s="7"/>
    </row>
    <row r="3625" spans="2:5" x14ac:dyDescent="0.25">
      <c r="B3625" s="6"/>
      <c r="E3625" s="7"/>
    </row>
    <row r="3626" spans="2:5" x14ac:dyDescent="0.25">
      <c r="B3626" s="6"/>
      <c r="E3626" s="7"/>
    </row>
    <row r="3627" spans="2:5" x14ac:dyDescent="0.25">
      <c r="B3627" s="6"/>
      <c r="E3627" s="7"/>
    </row>
    <row r="3628" spans="2:5" x14ac:dyDescent="0.25">
      <c r="B3628" s="6"/>
      <c r="E3628" s="7"/>
    </row>
    <row r="3629" spans="2:5" x14ac:dyDescent="0.25">
      <c r="B3629" s="6"/>
      <c r="E3629" s="7"/>
    </row>
    <row r="3630" spans="2:5" x14ac:dyDescent="0.25">
      <c r="B3630" s="6"/>
      <c r="E3630" s="7"/>
    </row>
    <row r="3631" spans="2:5" x14ac:dyDescent="0.25">
      <c r="B3631" s="6"/>
      <c r="E3631" s="7"/>
    </row>
    <row r="3632" spans="2:5" x14ac:dyDescent="0.25">
      <c r="B3632" s="6"/>
      <c r="E3632" s="7"/>
    </row>
    <row r="3633" spans="2:5" x14ac:dyDescent="0.25">
      <c r="B3633" s="6"/>
      <c r="E3633" s="7"/>
    </row>
    <row r="3634" spans="2:5" x14ac:dyDescent="0.25">
      <c r="B3634" s="6"/>
      <c r="E3634" s="7"/>
    </row>
    <row r="3635" spans="2:5" x14ac:dyDescent="0.25">
      <c r="B3635" s="6"/>
      <c r="E3635" s="7"/>
    </row>
    <row r="3636" spans="2:5" x14ac:dyDescent="0.25">
      <c r="B3636" s="6"/>
      <c r="E3636" s="7"/>
    </row>
    <row r="3637" spans="2:5" x14ac:dyDescent="0.25">
      <c r="B3637" s="6"/>
      <c r="E3637" s="7"/>
    </row>
    <row r="3638" spans="2:5" x14ac:dyDescent="0.25">
      <c r="B3638" s="6"/>
      <c r="E3638" s="7"/>
    </row>
    <row r="3639" spans="2:5" x14ac:dyDescent="0.25">
      <c r="B3639" s="6"/>
      <c r="E3639" s="7"/>
    </row>
    <row r="3640" spans="2:5" x14ac:dyDescent="0.25">
      <c r="B3640" s="6"/>
      <c r="E3640" s="7"/>
    </row>
    <row r="3641" spans="2:5" x14ac:dyDescent="0.25">
      <c r="B3641" s="6"/>
      <c r="E3641" s="7"/>
    </row>
    <row r="3642" spans="2:5" x14ac:dyDescent="0.25">
      <c r="B3642" s="6"/>
      <c r="E3642" s="7"/>
    </row>
    <row r="3643" spans="2:5" x14ac:dyDescent="0.25">
      <c r="B3643" s="6"/>
      <c r="E3643" s="7"/>
    </row>
    <row r="3644" spans="2:5" x14ac:dyDescent="0.25">
      <c r="B3644" s="6"/>
      <c r="E3644" s="7"/>
    </row>
    <row r="3645" spans="2:5" x14ac:dyDescent="0.25">
      <c r="B3645" s="6"/>
      <c r="E3645" s="7"/>
    </row>
    <row r="3646" spans="2:5" x14ac:dyDescent="0.25">
      <c r="B3646" s="6"/>
      <c r="E3646" s="7"/>
    </row>
    <row r="3647" spans="2:5" x14ac:dyDescent="0.25">
      <c r="B3647" s="6"/>
      <c r="E3647" s="7"/>
    </row>
    <row r="3648" spans="2:5" x14ac:dyDescent="0.25">
      <c r="B3648" s="6"/>
      <c r="E3648" s="7"/>
    </row>
    <row r="3649" spans="2:5" x14ac:dyDescent="0.25">
      <c r="B3649" s="6"/>
      <c r="E3649" s="7"/>
    </row>
    <row r="3650" spans="2:5" x14ac:dyDescent="0.25">
      <c r="B3650" s="6"/>
      <c r="E3650" s="7"/>
    </row>
    <row r="3651" spans="2:5" x14ac:dyDescent="0.25">
      <c r="B3651" s="6"/>
      <c r="E3651" s="7"/>
    </row>
    <row r="3652" spans="2:5" x14ac:dyDescent="0.25">
      <c r="B3652" s="6"/>
      <c r="E3652" s="7"/>
    </row>
    <row r="3653" spans="2:5" x14ac:dyDescent="0.25">
      <c r="B3653" s="6"/>
      <c r="E3653" s="7"/>
    </row>
    <row r="3654" spans="2:5" x14ac:dyDescent="0.25">
      <c r="B3654" s="6"/>
      <c r="E3654" s="7"/>
    </row>
    <row r="3655" spans="2:5" x14ac:dyDescent="0.25">
      <c r="B3655" s="6"/>
      <c r="E3655" s="7"/>
    </row>
    <row r="3656" spans="2:5" x14ac:dyDescent="0.25">
      <c r="B3656" s="6"/>
      <c r="E3656" s="7"/>
    </row>
    <row r="3657" spans="2:5" x14ac:dyDescent="0.25">
      <c r="B3657" s="6"/>
      <c r="E3657" s="7"/>
    </row>
    <row r="3658" spans="2:5" x14ac:dyDescent="0.25">
      <c r="B3658" s="6"/>
      <c r="E3658" s="7"/>
    </row>
    <row r="3659" spans="2:5" x14ac:dyDescent="0.25">
      <c r="B3659" s="6"/>
      <c r="E3659" s="7"/>
    </row>
    <row r="3660" spans="2:5" x14ac:dyDescent="0.25">
      <c r="B3660" s="6"/>
      <c r="E3660" s="7"/>
    </row>
    <row r="3661" spans="2:5" x14ac:dyDescent="0.25">
      <c r="B3661" s="6"/>
      <c r="E3661" s="7"/>
    </row>
    <row r="3662" spans="2:5" x14ac:dyDescent="0.25">
      <c r="B3662" s="6"/>
      <c r="E3662" s="7"/>
    </row>
    <row r="3663" spans="2:5" x14ac:dyDescent="0.25">
      <c r="B3663" s="6"/>
      <c r="E3663" s="7"/>
    </row>
    <row r="3664" spans="2:5" x14ac:dyDescent="0.25">
      <c r="B3664" s="6"/>
      <c r="E3664" s="7"/>
    </row>
    <row r="3665" spans="2:5" x14ac:dyDescent="0.25">
      <c r="B3665" s="6"/>
      <c r="E3665" s="7"/>
    </row>
    <row r="3666" spans="2:5" x14ac:dyDescent="0.25">
      <c r="B3666" s="6"/>
      <c r="E3666" s="7"/>
    </row>
    <row r="3667" spans="2:5" x14ac:dyDescent="0.25">
      <c r="B3667" s="6"/>
      <c r="E3667" s="7"/>
    </row>
    <row r="3668" spans="2:5" x14ac:dyDescent="0.25">
      <c r="B3668" s="6"/>
      <c r="E3668" s="7"/>
    </row>
    <row r="3669" spans="2:5" x14ac:dyDescent="0.25">
      <c r="B3669" s="6"/>
      <c r="E3669" s="7"/>
    </row>
    <row r="3670" spans="2:5" x14ac:dyDescent="0.25">
      <c r="B3670" s="6"/>
      <c r="E3670" s="7"/>
    </row>
    <row r="3671" spans="2:5" x14ac:dyDescent="0.25">
      <c r="B3671" s="6"/>
      <c r="E3671" s="7"/>
    </row>
    <row r="3672" spans="2:5" x14ac:dyDescent="0.25">
      <c r="B3672" s="6"/>
      <c r="E3672" s="7"/>
    </row>
    <row r="3673" spans="2:5" x14ac:dyDescent="0.25">
      <c r="B3673" s="6"/>
      <c r="E3673" s="7"/>
    </row>
    <row r="3674" spans="2:5" x14ac:dyDescent="0.25">
      <c r="B3674" s="6"/>
      <c r="E3674" s="7"/>
    </row>
    <row r="3675" spans="2:5" x14ac:dyDescent="0.25">
      <c r="B3675" s="6"/>
      <c r="E3675" s="7"/>
    </row>
    <row r="3676" spans="2:5" x14ac:dyDescent="0.25">
      <c r="B3676" s="6"/>
      <c r="E3676" s="7"/>
    </row>
    <row r="3677" spans="2:5" x14ac:dyDescent="0.25">
      <c r="B3677" s="6"/>
      <c r="E3677" s="7"/>
    </row>
    <row r="3678" spans="2:5" x14ac:dyDescent="0.25">
      <c r="B3678" s="6"/>
      <c r="E3678" s="7"/>
    </row>
    <row r="3679" spans="2:5" x14ac:dyDescent="0.25">
      <c r="B3679" s="6"/>
      <c r="E3679" s="7"/>
    </row>
    <row r="3680" spans="2:5" x14ac:dyDescent="0.25">
      <c r="B3680" s="6"/>
      <c r="E3680" s="7"/>
    </row>
    <row r="3681" spans="2:5" x14ac:dyDescent="0.25">
      <c r="B3681" s="6"/>
      <c r="E3681" s="7"/>
    </row>
    <row r="3682" spans="2:5" x14ac:dyDescent="0.25">
      <c r="B3682" s="6"/>
      <c r="E3682" s="7"/>
    </row>
    <row r="3683" spans="2:5" x14ac:dyDescent="0.25">
      <c r="B3683" s="6"/>
      <c r="E3683" s="7"/>
    </row>
    <row r="3684" spans="2:5" x14ac:dyDescent="0.25">
      <c r="B3684" s="6"/>
      <c r="E3684" s="7"/>
    </row>
    <row r="3685" spans="2:5" x14ac:dyDescent="0.25">
      <c r="B3685" s="6"/>
      <c r="E3685" s="7"/>
    </row>
    <row r="3686" spans="2:5" x14ac:dyDescent="0.25">
      <c r="B3686" s="6"/>
      <c r="E3686" s="7"/>
    </row>
    <row r="3687" spans="2:5" x14ac:dyDescent="0.25">
      <c r="B3687" s="6"/>
      <c r="E3687" s="7"/>
    </row>
    <row r="3688" spans="2:5" x14ac:dyDescent="0.25">
      <c r="B3688" s="6"/>
      <c r="E3688" s="7"/>
    </row>
    <row r="3689" spans="2:5" x14ac:dyDescent="0.25">
      <c r="B3689" s="6"/>
      <c r="E3689" s="7"/>
    </row>
    <row r="3690" spans="2:5" x14ac:dyDescent="0.25">
      <c r="B3690" s="6"/>
      <c r="E3690" s="7"/>
    </row>
    <row r="3691" spans="2:5" x14ac:dyDescent="0.25">
      <c r="B3691" s="6"/>
      <c r="E3691" s="7"/>
    </row>
    <row r="3692" spans="2:5" x14ac:dyDescent="0.25">
      <c r="B3692" s="6"/>
      <c r="E3692" s="7"/>
    </row>
    <row r="3693" spans="2:5" x14ac:dyDescent="0.25">
      <c r="B3693" s="6"/>
      <c r="E3693" s="7"/>
    </row>
    <row r="3694" spans="2:5" x14ac:dyDescent="0.25">
      <c r="B3694" s="6"/>
      <c r="E3694" s="7"/>
    </row>
    <row r="3695" spans="2:5" x14ac:dyDescent="0.25">
      <c r="B3695" s="6"/>
      <c r="E3695" s="7"/>
    </row>
    <row r="3696" spans="2:5" x14ac:dyDescent="0.25">
      <c r="B3696" s="6"/>
      <c r="E3696" s="7"/>
    </row>
    <row r="3697" spans="2:5" x14ac:dyDescent="0.25">
      <c r="B3697" s="6"/>
      <c r="E3697" s="7"/>
    </row>
    <row r="3698" spans="2:5" x14ac:dyDescent="0.25">
      <c r="B3698" s="6"/>
      <c r="E3698" s="7"/>
    </row>
    <row r="3699" spans="2:5" x14ac:dyDescent="0.25">
      <c r="B3699" s="6"/>
      <c r="E3699" s="7"/>
    </row>
    <row r="3700" spans="2:5" x14ac:dyDescent="0.25">
      <c r="B3700" s="6"/>
      <c r="E3700" s="7"/>
    </row>
    <row r="3701" spans="2:5" x14ac:dyDescent="0.25">
      <c r="B3701" s="6"/>
      <c r="E3701" s="7"/>
    </row>
    <row r="3702" spans="2:5" x14ac:dyDescent="0.25">
      <c r="B3702" s="6"/>
      <c r="E3702" s="7"/>
    </row>
    <row r="3703" spans="2:5" x14ac:dyDescent="0.25">
      <c r="B3703" s="6"/>
      <c r="E3703" s="7"/>
    </row>
    <row r="3704" spans="2:5" x14ac:dyDescent="0.25">
      <c r="B3704" s="6"/>
      <c r="E3704" s="7"/>
    </row>
    <row r="3705" spans="2:5" x14ac:dyDescent="0.25">
      <c r="B3705" s="6"/>
      <c r="E3705" s="7"/>
    </row>
    <row r="3706" spans="2:5" x14ac:dyDescent="0.25">
      <c r="B3706" s="6"/>
      <c r="E3706" s="7"/>
    </row>
    <row r="3707" spans="2:5" x14ac:dyDescent="0.25">
      <c r="B3707" s="6"/>
      <c r="E3707" s="7"/>
    </row>
    <row r="3708" spans="2:5" x14ac:dyDescent="0.25">
      <c r="B3708" s="6"/>
      <c r="E3708" s="7"/>
    </row>
    <row r="3709" spans="2:5" x14ac:dyDescent="0.25">
      <c r="B3709" s="6"/>
      <c r="E3709" s="7"/>
    </row>
    <row r="3710" spans="2:5" x14ac:dyDescent="0.25">
      <c r="B3710" s="6"/>
      <c r="E3710" s="7"/>
    </row>
    <row r="3711" spans="2:5" x14ac:dyDescent="0.25">
      <c r="B3711" s="6"/>
      <c r="E3711" s="7"/>
    </row>
    <row r="3712" spans="2:5" x14ac:dyDescent="0.25">
      <c r="B3712" s="6"/>
      <c r="E3712" s="7"/>
    </row>
    <row r="3713" spans="2:5" x14ac:dyDescent="0.25">
      <c r="B3713" s="6"/>
      <c r="E3713" s="7"/>
    </row>
    <row r="3714" spans="2:5" x14ac:dyDescent="0.25">
      <c r="B3714" s="6"/>
      <c r="E3714" s="7"/>
    </row>
    <row r="3715" spans="2:5" x14ac:dyDescent="0.25">
      <c r="B3715" s="6"/>
      <c r="E3715" s="7"/>
    </row>
    <row r="3716" spans="2:5" x14ac:dyDescent="0.25">
      <c r="B3716" s="6"/>
      <c r="E3716" s="7"/>
    </row>
    <row r="3717" spans="2:5" x14ac:dyDescent="0.25">
      <c r="B3717" s="6"/>
      <c r="E3717" s="7"/>
    </row>
    <row r="3718" spans="2:5" x14ac:dyDescent="0.25">
      <c r="B3718" s="6"/>
      <c r="E3718" s="7"/>
    </row>
    <row r="3719" spans="2:5" x14ac:dyDescent="0.25">
      <c r="B3719" s="6"/>
      <c r="E3719" s="7"/>
    </row>
    <row r="3720" spans="2:5" x14ac:dyDescent="0.25">
      <c r="B3720" s="6"/>
      <c r="E3720" s="7"/>
    </row>
    <row r="3721" spans="2:5" x14ac:dyDescent="0.25">
      <c r="B3721" s="6"/>
      <c r="E3721" s="7"/>
    </row>
    <row r="3722" spans="2:5" x14ac:dyDescent="0.25">
      <c r="B3722" s="6"/>
      <c r="E3722" s="7"/>
    </row>
    <row r="3723" spans="2:5" x14ac:dyDescent="0.25">
      <c r="B3723" s="6"/>
      <c r="E3723" s="7"/>
    </row>
    <row r="3724" spans="2:5" x14ac:dyDescent="0.25">
      <c r="B3724" s="6"/>
      <c r="E3724" s="7"/>
    </row>
    <row r="3725" spans="2:5" x14ac:dyDescent="0.25">
      <c r="B3725" s="6"/>
      <c r="E3725" s="7"/>
    </row>
    <row r="3726" spans="2:5" x14ac:dyDescent="0.25">
      <c r="B3726" s="6"/>
      <c r="E3726" s="7"/>
    </row>
    <row r="3727" spans="2:5" x14ac:dyDescent="0.25">
      <c r="B3727" s="6"/>
      <c r="E3727" s="7"/>
    </row>
    <row r="3728" spans="2:5" x14ac:dyDescent="0.25">
      <c r="B3728" s="6"/>
      <c r="E3728" s="7"/>
    </row>
    <row r="3729" spans="2:5" x14ac:dyDescent="0.25">
      <c r="B3729" s="6"/>
      <c r="E3729" s="7"/>
    </row>
    <row r="3730" spans="2:5" x14ac:dyDescent="0.25">
      <c r="B3730" s="6"/>
      <c r="E3730" s="7"/>
    </row>
    <row r="3731" spans="2:5" x14ac:dyDescent="0.25">
      <c r="B3731" s="6"/>
      <c r="E3731" s="7"/>
    </row>
    <row r="3732" spans="2:5" x14ac:dyDescent="0.25">
      <c r="B3732" s="6"/>
      <c r="E3732" s="7"/>
    </row>
    <row r="3733" spans="2:5" x14ac:dyDescent="0.25">
      <c r="B3733" s="6"/>
      <c r="E3733" s="7"/>
    </row>
    <row r="3734" spans="2:5" x14ac:dyDescent="0.25">
      <c r="B3734" s="6"/>
      <c r="E3734" s="7"/>
    </row>
    <row r="3735" spans="2:5" x14ac:dyDescent="0.25">
      <c r="B3735" s="6"/>
      <c r="E3735" s="7"/>
    </row>
    <row r="3736" spans="2:5" x14ac:dyDescent="0.25">
      <c r="B3736" s="6"/>
      <c r="E3736" s="7"/>
    </row>
    <row r="3737" spans="2:5" x14ac:dyDescent="0.25">
      <c r="B3737" s="6"/>
      <c r="E3737" s="7"/>
    </row>
    <row r="3738" spans="2:5" x14ac:dyDescent="0.25">
      <c r="B3738" s="6"/>
      <c r="E3738" s="7"/>
    </row>
    <row r="3739" spans="2:5" x14ac:dyDescent="0.25">
      <c r="B3739" s="6"/>
      <c r="E3739" s="7"/>
    </row>
    <row r="3740" spans="2:5" x14ac:dyDescent="0.25">
      <c r="B3740" s="6"/>
      <c r="E3740" s="7"/>
    </row>
    <row r="3741" spans="2:5" x14ac:dyDescent="0.25">
      <c r="B3741" s="6"/>
      <c r="E3741" s="7"/>
    </row>
    <row r="3742" spans="2:5" x14ac:dyDescent="0.25">
      <c r="B3742" s="6"/>
      <c r="E3742" s="7"/>
    </row>
    <row r="3743" spans="2:5" x14ac:dyDescent="0.25">
      <c r="B3743" s="6"/>
      <c r="E3743" s="7"/>
    </row>
    <row r="3744" spans="2:5" x14ac:dyDescent="0.25">
      <c r="B3744" s="6"/>
      <c r="E3744" s="7"/>
    </row>
    <row r="3745" spans="2:5" x14ac:dyDescent="0.25">
      <c r="B3745" s="6"/>
      <c r="E3745" s="7"/>
    </row>
    <row r="3746" spans="2:5" x14ac:dyDescent="0.25">
      <c r="B3746" s="6"/>
      <c r="E3746" s="7"/>
    </row>
    <row r="3747" spans="2:5" x14ac:dyDescent="0.25">
      <c r="B3747" s="6"/>
      <c r="E3747" s="7"/>
    </row>
    <row r="3748" spans="2:5" x14ac:dyDescent="0.25">
      <c r="B3748" s="6"/>
      <c r="E3748" s="7"/>
    </row>
    <row r="3749" spans="2:5" x14ac:dyDescent="0.25">
      <c r="B3749" s="6"/>
      <c r="E3749" s="7"/>
    </row>
    <row r="3750" spans="2:5" x14ac:dyDescent="0.25">
      <c r="B3750" s="6"/>
      <c r="E3750" s="7"/>
    </row>
    <row r="3751" spans="2:5" x14ac:dyDescent="0.25">
      <c r="B3751" s="6"/>
      <c r="E3751" s="7"/>
    </row>
    <row r="3752" spans="2:5" x14ac:dyDescent="0.25">
      <c r="B3752" s="6"/>
      <c r="E3752" s="7"/>
    </row>
    <row r="3753" spans="2:5" x14ac:dyDescent="0.25">
      <c r="B3753" s="6"/>
      <c r="E3753" s="7"/>
    </row>
    <row r="3754" spans="2:5" x14ac:dyDescent="0.25">
      <c r="B3754" s="6"/>
      <c r="E3754" s="7"/>
    </row>
    <row r="3755" spans="2:5" x14ac:dyDescent="0.25">
      <c r="B3755" s="6"/>
      <c r="E3755" s="7"/>
    </row>
    <row r="3756" spans="2:5" x14ac:dyDescent="0.25">
      <c r="B3756" s="6"/>
      <c r="E3756" s="7"/>
    </row>
    <row r="3757" spans="2:5" x14ac:dyDescent="0.25">
      <c r="B3757" s="6"/>
      <c r="E3757" s="7"/>
    </row>
    <row r="3758" spans="2:5" x14ac:dyDescent="0.25">
      <c r="B3758" s="6"/>
      <c r="E3758" s="7"/>
    </row>
    <row r="3759" spans="2:5" x14ac:dyDescent="0.25">
      <c r="B3759" s="6"/>
      <c r="E3759" s="7"/>
    </row>
    <row r="3760" spans="2:5" x14ac:dyDescent="0.25">
      <c r="B3760" s="6"/>
      <c r="E3760" s="7"/>
    </row>
    <row r="3761" spans="2:5" x14ac:dyDescent="0.25">
      <c r="B3761" s="6"/>
      <c r="E3761" s="7"/>
    </row>
    <row r="3762" spans="2:5" x14ac:dyDescent="0.25">
      <c r="B3762" s="6"/>
      <c r="E3762" s="7"/>
    </row>
    <row r="3763" spans="2:5" x14ac:dyDescent="0.25">
      <c r="B3763" s="6"/>
      <c r="E3763" s="7"/>
    </row>
    <row r="3764" spans="2:5" x14ac:dyDescent="0.25">
      <c r="B3764" s="6"/>
      <c r="E3764" s="7"/>
    </row>
    <row r="3765" spans="2:5" x14ac:dyDescent="0.25">
      <c r="B3765" s="6"/>
      <c r="E3765" s="7"/>
    </row>
    <row r="3766" spans="2:5" x14ac:dyDescent="0.25">
      <c r="B3766" s="6"/>
      <c r="E3766" s="7"/>
    </row>
    <row r="3767" spans="2:5" x14ac:dyDescent="0.25">
      <c r="B3767" s="6"/>
      <c r="E3767" s="7"/>
    </row>
    <row r="3768" spans="2:5" x14ac:dyDescent="0.25">
      <c r="B3768" s="6"/>
      <c r="E3768" s="7"/>
    </row>
    <row r="3769" spans="2:5" x14ac:dyDescent="0.25">
      <c r="B3769" s="6"/>
      <c r="E3769" s="7"/>
    </row>
    <row r="3770" spans="2:5" x14ac:dyDescent="0.25">
      <c r="B3770" s="6"/>
      <c r="E3770" s="7"/>
    </row>
    <row r="3771" spans="2:5" x14ac:dyDescent="0.25">
      <c r="B3771" s="6"/>
      <c r="E3771" s="7"/>
    </row>
    <row r="3772" spans="2:5" x14ac:dyDescent="0.25">
      <c r="B3772" s="6"/>
      <c r="E3772" s="7"/>
    </row>
    <row r="3773" spans="2:5" x14ac:dyDescent="0.25">
      <c r="B3773" s="6"/>
      <c r="E3773" s="7"/>
    </row>
    <row r="3774" spans="2:5" x14ac:dyDescent="0.25">
      <c r="B3774" s="6"/>
      <c r="E3774" s="7"/>
    </row>
    <row r="3775" spans="2:5" x14ac:dyDescent="0.25">
      <c r="B3775" s="6"/>
      <c r="E3775" s="7"/>
    </row>
    <row r="3776" spans="2:5" x14ac:dyDescent="0.25">
      <c r="B3776" s="6"/>
      <c r="E3776" s="7"/>
    </row>
    <row r="3777" spans="2:5" x14ac:dyDescent="0.25">
      <c r="B3777" s="6"/>
      <c r="E3777" s="7"/>
    </row>
    <row r="3778" spans="2:5" x14ac:dyDescent="0.25">
      <c r="B3778" s="6"/>
      <c r="E3778" s="7"/>
    </row>
    <row r="3779" spans="2:5" x14ac:dyDescent="0.25">
      <c r="B3779" s="6"/>
      <c r="E3779" s="7"/>
    </row>
    <row r="3780" spans="2:5" x14ac:dyDescent="0.25">
      <c r="B3780" s="6"/>
      <c r="E3780" s="7"/>
    </row>
    <row r="3781" spans="2:5" x14ac:dyDescent="0.25">
      <c r="B3781" s="6"/>
      <c r="E3781" s="7"/>
    </row>
    <row r="3782" spans="2:5" x14ac:dyDescent="0.25">
      <c r="B3782" s="6"/>
      <c r="E3782" s="7"/>
    </row>
    <row r="3783" spans="2:5" x14ac:dyDescent="0.25">
      <c r="B3783" s="6"/>
      <c r="E3783" s="7"/>
    </row>
    <row r="3784" spans="2:5" x14ac:dyDescent="0.25">
      <c r="B3784" s="6"/>
      <c r="E3784" s="7"/>
    </row>
    <row r="3785" spans="2:5" x14ac:dyDescent="0.25">
      <c r="B3785" s="6"/>
      <c r="E3785" s="7"/>
    </row>
    <row r="3786" spans="2:5" x14ac:dyDescent="0.25">
      <c r="B3786" s="6"/>
      <c r="E3786" s="7"/>
    </row>
    <row r="3787" spans="2:5" x14ac:dyDescent="0.25">
      <c r="B3787" s="6"/>
      <c r="E3787" s="7"/>
    </row>
    <row r="3788" spans="2:5" x14ac:dyDescent="0.25">
      <c r="B3788" s="6"/>
      <c r="E3788" s="7"/>
    </row>
    <row r="3789" spans="2:5" x14ac:dyDescent="0.25">
      <c r="B3789" s="6"/>
      <c r="E3789" s="7"/>
    </row>
    <row r="3790" spans="2:5" x14ac:dyDescent="0.25">
      <c r="B3790" s="6"/>
      <c r="E3790" s="7"/>
    </row>
    <row r="3791" spans="2:5" x14ac:dyDescent="0.25">
      <c r="B3791" s="6"/>
      <c r="E3791" s="7"/>
    </row>
    <row r="3792" spans="2:5" x14ac:dyDescent="0.25">
      <c r="B3792" s="6"/>
      <c r="E3792" s="7"/>
    </row>
    <row r="3793" spans="2:5" x14ac:dyDescent="0.25">
      <c r="B3793" s="6"/>
      <c r="E3793" s="7"/>
    </row>
    <row r="3794" spans="2:5" x14ac:dyDescent="0.25">
      <c r="B3794" s="6"/>
      <c r="E3794" s="7"/>
    </row>
    <row r="3795" spans="2:5" x14ac:dyDescent="0.25">
      <c r="B3795" s="6"/>
      <c r="E3795" s="7"/>
    </row>
    <row r="3796" spans="2:5" x14ac:dyDescent="0.25">
      <c r="B3796" s="6"/>
      <c r="E3796" s="7"/>
    </row>
    <row r="3797" spans="2:5" x14ac:dyDescent="0.25">
      <c r="B3797" s="6"/>
      <c r="E3797" s="7"/>
    </row>
    <row r="3798" spans="2:5" x14ac:dyDescent="0.25">
      <c r="B3798" s="6"/>
      <c r="E3798" s="7"/>
    </row>
    <row r="3799" spans="2:5" x14ac:dyDescent="0.25">
      <c r="B3799" s="6"/>
      <c r="E3799" s="7"/>
    </row>
    <row r="3800" spans="2:5" x14ac:dyDescent="0.25">
      <c r="B3800" s="6"/>
      <c r="E3800" s="7"/>
    </row>
    <row r="3801" spans="2:5" x14ac:dyDescent="0.25">
      <c r="B3801" s="6"/>
      <c r="E3801" s="7"/>
    </row>
    <row r="3802" spans="2:5" x14ac:dyDescent="0.25">
      <c r="B3802" s="6"/>
      <c r="E3802" s="7"/>
    </row>
    <row r="3803" spans="2:5" x14ac:dyDescent="0.25">
      <c r="B3803" s="6"/>
      <c r="E3803" s="7"/>
    </row>
    <row r="3804" spans="2:5" x14ac:dyDescent="0.25">
      <c r="B3804" s="6"/>
      <c r="E3804" s="7"/>
    </row>
    <row r="3805" spans="2:5" x14ac:dyDescent="0.25">
      <c r="B3805" s="6"/>
      <c r="E3805" s="7"/>
    </row>
    <row r="3806" spans="2:5" x14ac:dyDescent="0.25">
      <c r="B3806" s="6"/>
      <c r="E3806" s="7"/>
    </row>
    <row r="3807" spans="2:5" x14ac:dyDescent="0.25">
      <c r="B3807" s="6"/>
      <c r="E3807" s="7"/>
    </row>
    <row r="3808" spans="2:5" x14ac:dyDescent="0.25">
      <c r="B3808" s="6"/>
      <c r="E3808" s="7"/>
    </row>
    <row r="3809" spans="2:5" x14ac:dyDescent="0.25">
      <c r="B3809" s="6"/>
      <c r="E3809" s="7"/>
    </row>
    <row r="3810" spans="2:5" x14ac:dyDescent="0.25">
      <c r="B3810" s="6"/>
      <c r="E3810" s="7"/>
    </row>
    <row r="3811" spans="2:5" x14ac:dyDescent="0.25">
      <c r="B3811" s="6"/>
      <c r="E3811" s="7"/>
    </row>
    <row r="3812" spans="2:5" x14ac:dyDescent="0.25">
      <c r="B3812" s="6"/>
      <c r="E3812" s="7"/>
    </row>
    <row r="3813" spans="2:5" x14ac:dyDescent="0.25">
      <c r="B3813" s="6"/>
      <c r="E3813" s="7"/>
    </row>
    <row r="3814" spans="2:5" x14ac:dyDescent="0.25">
      <c r="B3814" s="6"/>
      <c r="E3814" s="7"/>
    </row>
    <row r="3815" spans="2:5" x14ac:dyDescent="0.25">
      <c r="B3815" s="6"/>
      <c r="E3815" s="7"/>
    </row>
    <row r="3816" spans="2:5" x14ac:dyDescent="0.25">
      <c r="B3816" s="6"/>
      <c r="E3816" s="7"/>
    </row>
    <row r="3817" spans="2:5" x14ac:dyDescent="0.25">
      <c r="B3817" s="6"/>
      <c r="E3817" s="7"/>
    </row>
    <row r="3818" spans="2:5" x14ac:dyDescent="0.25">
      <c r="B3818" s="6"/>
      <c r="E3818" s="7"/>
    </row>
    <row r="3819" spans="2:5" x14ac:dyDescent="0.25">
      <c r="B3819" s="6"/>
      <c r="E3819" s="7"/>
    </row>
    <row r="3820" spans="2:5" x14ac:dyDescent="0.25">
      <c r="B3820" s="6"/>
      <c r="E3820" s="7"/>
    </row>
    <row r="3821" spans="2:5" x14ac:dyDescent="0.25">
      <c r="B3821" s="6"/>
      <c r="E3821" s="7"/>
    </row>
    <row r="3822" spans="2:5" x14ac:dyDescent="0.25">
      <c r="B3822" s="6"/>
      <c r="E3822" s="7"/>
    </row>
    <row r="3823" spans="2:5" x14ac:dyDescent="0.25">
      <c r="B3823" s="6"/>
      <c r="E3823" s="7"/>
    </row>
    <row r="3824" spans="2:5" x14ac:dyDescent="0.25">
      <c r="B3824" s="6"/>
      <c r="E3824" s="7"/>
    </row>
    <row r="3825" spans="2:5" x14ac:dyDescent="0.25">
      <c r="B3825" s="6"/>
      <c r="E3825" s="7"/>
    </row>
    <row r="3826" spans="2:5" x14ac:dyDescent="0.25">
      <c r="B3826" s="6"/>
      <c r="E3826" s="7"/>
    </row>
    <row r="3827" spans="2:5" x14ac:dyDescent="0.25">
      <c r="B3827" s="6"/>
      <c r="E3827" s="7"/>
    </row>
    <row r="3828" spans="2:5" x14ac:dyDescent="0.25">
      <c r="B3828" s="6"/>
      <c r="E3828" s="7"/>
    </row>
    <row r="3829" spans="2:5" x14ac:dyDescent="0.25">
      <c r="B3829" s="6"/>
      <c r="E3829" s="7"/>
    </row>
    <row r="3830" spans="2:5" x14ac:dyDescent="0.25">
      <c r="B3830" s="6"/>
      <c r="E3830" s="7"/>
    </row>
    <row r="3831" spans="2:5" x14ac:dyDescent="0.25">
      <c r="B3831" s="6"/>
      <c r="E3831" s="7"/>
    </row>
    <row r="3832" spans="2:5" x14ac:dyDescent="0.25">
      <c r="B3832" s="6"/>
      <c r="E3832" s="7"/>
    </row>
    <row r="3833" spans="2:5" x14ac:dyDescent="0.25">
      <c r="B3833" s="6"/>
      <c r="E3833" s="7"/>
    </row>
    <row r="3834" spans="2:5" x14ac:dyDescent="0.25">
      <c r="B3834" s="6"/>
      <c r="E3834" s="7"/>
    </row>
    <row r="3835" spans="2:5" x14ac:dyDescent="0.25">
      <c r="B3835" s="6"/>
      <c r="E3835" s="7"/>
    </row>
    <row r="3836" spans="2:5" x14ac:dyDescent="0.25">
      <c r="B3836" s="6"/>
      <c r="E3836" s="7"/>
    </row>
    <row r="3837" spans="2:5" x14ac:dyDescent="0.25">
      <c r="B3837" s="6"/>
      <c r="E3837" s="7"/>
    </row>
    <row r="3838" spans="2:5" x14ac:dyDescent="0.25">
      <c r="B3838" s="6"/>
      <c r="E3838" s="7"/>
    </row>
    <row r="3839" spans="2:5" x14ac:dyDescent="0.25">
      <c r="B3839" s="6"/>
      <c r="E3839" s="7"/>
    </row>
    <row r="3840" spans="2:5" x14ac:dyDescent="0.25">
      <c r="B3840" s="6"/>
      <c r="E3840" s="7"/>
    </row>
    <row r="3841" spans="2:5" x14ac:dyDescent="0.25">
      <c r="B3841" s="6"/>
      <c r="E3841" s="7"/>
    </row>
    <row r="3842" spans="2:5" x14ac:dyDescent="0.25">
      <c r="B3842" s="6"/>
      <c r="E3842" s="7"/>
    </row>
    <row r="3843" spans="2:5" x14ac:dyDescent="0.25">
      <c r="B3843" s="6"/>
      <c r="E3843" s="7"/>
    </row>
    <row r="3844" spans="2:5" x14ac:dyDescent="0.25">
      <c r="B3844" s="6"/>
      <c r="E3844" s="7"/>
    </row>
    <row r="3845" spans="2:5" x14ac:dyDescent="0.25">
      <c r="B3845" s="6"/>
      <c r="E3845" s="7"/>
    </row>
    <row r="3846" spans="2:5" x14ac:dyDescent="0.25">
      <c r="B3846" s="6"/>
      <c r="E3846" s="7"/>
    </row>
    <row r="3847" spans="2:5" x14ac:dyDescent="0.25">
      <c r="B3847" s="6"/>
      <c r="E3847" s="7"/>
    </row>
    <row r="3848" spans="2:5" x14ac:dyDescent="0.25">
      <c r="B3848" s="6"/>
      <c r="E3848" s="7"/>
    </row>
    <row r="3849" spans="2:5" x14ac:dyDescent="0.25">
      <c r="B3849" s="6"/>
      <c r="E3849" s="7"/>
    </row>
    <row r="3850" spans="2:5" x14ac:dyDescent="0.25">
      <c r="B3850" s="6"/>
      <c r="E3850" s="7"/>
    </row>
    <row r="3851" spans="2:5" x14ac:dyDescent="0.25">
      <c r="B3851" s="6"/>
      <c r="E3851" s="7"/>
    </row>
    <row r="3852" spans="2:5" x14ac:dyDescent="0.25">
      <c r="B3852" s="6"/>
      <c r="E3852" s="7"/>
    </row>
    <row r="3853" spans="2:5" x14ac:dyDescent="0.25">
      <c r="B3853" s="6"/>
      <c r="E3853" s="7"/>
    </row>
    <row r="3854" spans="2:5" x14ac:dyDescent="0.25">
      <c r="B3854" s="6"/>
      <c r="E3854" s="7"/>
    </row>
    <row r="3855" spans="2:5" x14ac:dyDescent="0.25">
      <c r="B3855" s="6"/>
      <c r="E3855" s="7"/>
    </row>
    <row r="3856" spans="2:5" x14ac:dyDescent="0.25">
      <c r="B3856" s="6"/>
      <c r="E3856" s="7"/>
    </row>
    <row r="3857" spans="2:5" x14ac:dyDescent="0.25">
      <c r="B3857" s="6"/>
      <c r="E3857" s="7"/>
    </row>
    <row r="3858" spans="2:5" x14ac:dyDescent="0.25">
      <c r="B3858" s="6"/>
      <c r="E3858" s="7"/>
    </row>
    <row r="3859" spans="2:5" x14ac:dyDescent="0.25">
      <c r="B3859" s="6"/>
      <c r="E3859" s="7"/>
    </row>
    <row r="3860" spans="2:5" x14ac:dyDescent="0.25">
      <c r="B3860" s="6"/>
      <c r="E3860" s="7"/>
    </row>
    <row r="3861" spans="2:5" x14ac:dyDescent="0.25">
      <c r="B3861" s="6"/>
      <c r="E3861" s="7"/>
    </row>
    <row r="3862" spans="2:5" x14ac:dyDescent="0.25">
      <c r="B3862" s="6"/>
      <c r="E3862" s="7"/>
    </row>
    <row r="3863" spans="2:5" x14ac:dyDescent="0.25">
      <c r="B3863" s="6"/>
      <c r="E3863" s="7"/>
    </row>
    <row r="3864" spans="2:5" x14ac:dyDescent="0.25">
      <c r="B3864" s="6"/>
      <c r="E3864" s="7"/>
    </row>
    <row r="3865" spans="2:5" x14ac:dyDescent="0.25">
      <c r="B3865" s="6"/>
      <c r="E3865" s="7"/>
    </row>
    <row r="3866" spans="2:5" x14ac:dyDescent="0.25">
      <c r="B3866" s="6"/>
      <c r="E3866" s="7"/>
    </row>
    <row r="3867" spans="2:5" x14ac:dyDescent="0.25">
      <c r="B3867" s="6"/>
      <c r="E3867" s="7"/>
    </row>
    <row r="3868" spans="2:5" x14ac:dyDescent="0.25">
      <c r="B3868" s="6"/>
      <c r="E3868" s="7"/>
    </row>
    <row r="3869" spans="2:5" x14ac:dyDescent="0.25">
      <c r="B3869" s="6"/>
      <c r="E3869" s="7"/>
    </row>
    <row r="3870" spans="2:5" x14ac:dyDescent="0.25">
      <c r="B3870" s="6"/>
      <c r="E3870" s="7"/>
    </row>
    <row r="3871" spans="2:5" x14ac:dyDescent="0.25">
      <c r="B3871" s="6"/>
      <c r="E3871" s="7"/>
    </row>
    <row r="3872" spans="2:5" x14ac:dyDescent="0.25">
      <c r="B3872" s="6"/>
      <c r="E3872" s="7"/>
    </row>
    <row r="3873" spans="2:5" x14ac:dyDescent="0.25">
      <c r="B3873" s="6"/>
      <c r="E3873" s="7"/>
    </row>
    <row r="3874" spans="2:5" x14ac:dyDescent="0.25">
      <c r="B3874" s="6"/>
      <c r="E3874" s="7"/>
    </row>
    <row r="3875" spans="2:5" x14ac:dyDescent="0.25">
      <c r="B3875" s="6"/>
      <c r="E3875" s="7"/>
    </row>
    <row r="3876" spans="2:5" x14ac:dyDescent="0.25">
      <c r="B3876" s="6"/>
      <c r="E3876" s="7"/>
    </row>
    <row r="3877" spans="2:5" x14ac:dyDescent="0.25">
      <c r="B3877" s="6"/>
      <c r="E3877" s="7"/>
    </row>
    <row r="3878" spans="2:5" x14ac:dyDescent="0.25">
      <c r="B3878" s="6"/>
      <c r="E3878" s="7"/>
    </row>
    <row r="3879" spans="2:5" x14ac:dyDescent="0.25">
      <c r="B3879" s="6"/>
      <c r="E3879" s="7"/>
    </row>
    <row r="3880" spans="2:5" x14ac:dyDescent="0.25">
      <c r="B3880" s="6"/>
      <c r="E3880" s="7"/>
    </row>
    <row r="3881" spans="2:5" x14ac:dyDescent="0.25">
      <c r="B3881" s="6"/>
      <c r="E3881" s="7"/>
    </row>
    <row r="3882" spans="2:5" x14ac:dyDescent="0.25">
      <c r="B3882" s="6"/>
      <c r="E3882" s="7"/>
    </row>
    <row r="3883" spans="2:5" x14ac:dyDescent="0.25">
      <c r="B3883" s="6"/>
      <c r="E3883" s="7"/>
    </row>
    <row r="3884" spans="2:5" x14ac:dyDescent="0.25">
      <c r="B3884" s="6"/>
      <c r="E3884" s="7"/>
    </row>
    <row r="3885" spans="2:5" x14ac:dyDescent="0.25">
      <c r="B3885" s="6"/>
      <c r="E3885" s="7"/>
    </row>
    <row r="3886" spans="2:5" x14ac:dyDescent="0.25">
      <c r="B3886" s="6"/>
      <c r="E3886" s="7"/>
    </row>
    <row r="3887" spans="2:5" x14ac:dyDescent="0.25">
      <c r="B3887" s="6"/>
      <c r="E3887" s="7"/>
    </row>
    <row r="3888" spans="2:5" x14ac:dyDescent="0.25">
      <c r="B3888" s="6"/>
      <c r="E3888" s="7"/>
    </row>
    <row r="3889" spans="2:5" x14ac:dyDescent="0.25">
      <c r="B3889" s="6"/>
      <c r="E3889" s="7"/>
    </row>
    <row r="3890" spans="2:5" x14ac:dyDescent="0.25">
      <c r="B3890" s="6"/>
      <c r="E3890" s="7"/>
    </row>
    <row r="3891" spans="2:5" x14ac:dyDescent="0.25">
      <c r="B3891" s="6"/>
      <c r="E3891" s="7"/>
    </row>
    <row r="3892" spans="2:5" x14ac:dyDescent="0.25">
      <c r="B3892" s="6"/>
      <c r="E3892" s="7"/>
    </row>
    <row r="3893" spans="2:5" x14ac:dyDescent="0.25">
      <c r="B3893" s="6"/>
      <c r="E3893" s="7"/>
    </row>
    <row r="3894" spans="2:5" x14ac:dyDescent="0.25">
      <c r="B3894" s="6"/>
      <c r="E3894" s="7"/>
    </row>
    <row r="3895" spans="2:5" x14ac:dyDescent="0.25">
      <c r="B3895" s="6"/>
      <c r="E3895" s="7"/>
    </row>
    <row r="3896" spans="2:5" x14ac:dyDescent="0.25">
      <c r="B3896" s="6"/>
      <c r="E3896" s="7"/>
    </row>
    <row r="3897" spans="2:5" x14ac:dyDescent="0.25">
      <c r="B3897" s="6"/>
      <c r="E3897" s="7"/>
    </row>
    <row r="3898" spans="2:5" x14ac:dyDescent="0.25">
      <c r="B3898" s="6"/>
      <c r="E3898" s="7"/>
    </row>
    <row r="3899" spans="2:5" x14ac:dyDescent="0.25">
      <c r="B3899" s="6"/>
      <c r="E3899" s="7"/>
    </row>
    <row r="3900" spans="2:5" x14ac:dyDescent="0.25">
      <c r="B3900" s="6"/>
      <c r="E3900" s="7"/>
    </row>
    <row r="3901" spans="2:5" x14ac:dyDescent="0.25">
      <c r="B3901" s="6"/>
      <c r="E3901" s="7"/>
    </row>
    <row r="3902" spans="2:5" x14ac:dyDescent="0.25">
      <c r="B3902" s="6"/>
      <c r="E3902" s="7"/>
    </row>
    <row r="3903" spans="2:5" x14ac:dyDescent="0.25">
      <c r="B3903" s="6"/>
      <c r="E3903" s="7"/>
    </row>
    <row r="3904" spans="2:5" x14ac:dyDescent="0.25">
      <c r="B3904" s="6"/>
      <c r="E3904" s="7"/>
    </row>
    <row r="3905" spans="2:5" x14ac:dyDescent="0.25">
      <c r="B3905" s="6"/>
      <c r="E3905" s="7"/>
    </row>
    <row r="3906" spans="2:5" x14ac:dyDescent="0.25">
      <c r="B3906" s="6"/>
      <c r="E3906" s="7"/>
    </row>
    <row r="3907" spans="2:5" x14ac:dyDescent="0.25">
      <c r="B3907" s="6"/>
      <c r="E3907" s="7"/>
    </row>
    <row r="3908" spans="2:5" x14ac:dyDescent="0.25">
      <c r="B3908" s="6"/>
      <c r="E3908" s="7"/>
    </row>
    <row r="3909" spans="2:5" x14ac:dyDescent="0.25">
      <c r="B3909" s="6"/>
      <c r="E3909" s="7"/>
    </row>
    <row r="3910" spans="2:5" x14ac:dyDescent="0.25">
      <c r="B3910" s="6"/>
      <c r="E3910" s="7"/>
    </row>
    <row r="3911" spans="2:5" x14ac:dyDescent="0.25">
      <c r="B3911" s="6"/>
      <c r="E3911" s="7"/>
    </row>
    <row r="3912" spans="2:5" x14ac:dyDescent="0.25">
      <c r="B3912" s="6"/>
      <c r="E3912" s="7"/>
    </row>
    <row r="3913" spans="2:5" x14ac:dyDescent="0.25">
      <c r="B3913" s="6"/>
      <c r="E3913" s="7"/>
    </row>
    <row r="3914" spans="2:5" x14ac:dyDescent="0.25">
      <c r="B3914" s="6"/>
      <c r="E3914" s="7"/>
    </row>
    <row r="3915" spans="2:5" x14ac:dyDescent="0.25">
      <c r="B3915" s="6"/>
      <c r="E3915" s="7"/>
    </row>
    <row r="3916" spans="2:5" x14ac:dyDescent="0.25">
      <c r="B3916" s="6"/>
      <c r="E3916" s="7"/>
    </row>
    <row r="3917" spans="2:5" x14ac:dyDescent="0.25">
      <c r="B3917" s="6"/>
      <c r="E3917" s="7"/>
    </row>
    <row r="3918" spans="2:5" x14ac:dyDescent="0.25">
      <c r="B3918" s="6"/>
      <c r="E3918" s="7"/>
    </row>
    <row r="3919" spans="2:5" x14ac:dyDescent="0.25">
      <c r="B3919" s="6"/>
      <c r="E3919" s="7"/>
    </row>
    <row r="3920" spans="2:5" x14ac:dyDescent="0.25">
      <c r="B3920" s="6"/>
      <c r="E3920" s="7"/>
    </row>
    <row r="3921" spans="2:5" x14ac:dyDescent="0.25">
      <c r="B3921" s="6"/>
      <c r="E3921" s="7"/>
    </row>
    <row r="3922" spans="2:5" x14ac:dyDescent="0.25">
      <c r="B3922" s="6"/>
      <c r="E3922" s="7"/>
    </row>
    <row r="3923" spans="2:5" x14ac:dyDescent="0.25">
      <c r="B3923" s="6"/>
      <c r="E3923" s="7"/>
    </row>
    <row r="3924" spans="2:5" x14ac:dyDescent="0.25">
      <c r="B3924" s="6"/>
      <c r="E3924" s="7"/>
    </row>
    <row r="3925" spans="2:5" x14ac:dyDescent="0.25">
      <c r="B3925" s="6"/>
      <c r="E3925" s="7"/>
    </row>
    <row r="3926" spans="2:5" x14ac:dyDescent="0.25">
      <c r="B3926" s="6"/>
      <c r="E3926" s="7"/>
    </row>
    <row r="3927" spans="2:5" x14ac:dyDescent="0.25">
      <c r="B3927" s="6"/>
      <c r="E3927" s="7"/>
    </row>
    <row r="3928" spans="2:5" x14ac:dyDescent="0.25">
      <c r="B3928" s="6"/>
      <c r="E3928" s="7"/>
    </row>
    <row r="3929" spans="2:5" x14ac:dyDescent="0.25">
      <c r="B3929" s="6"/>
      <c r="E3929" s="7"/>
    </row>
    <row r="3930" spans="2:5" x14ac:dyDescent="0.25">
      <c r="B3930" s="6"/>
      <c r="E3930" s="7"/>
    </row>
    <row r="3931" spans="2:5" x14ac:dyDescent="0.25">
      <c r="B3931" s="6"/>
      <c r="E3931" s="7"/>
    </row>
    <row r="3932" spans="2:5" x14ac:dyDescent="0.25">
      <c r="B3932" s="6"/>
      <c r="E3932" s="7"/>
    </row>
    <row r="3933" spans="2:5" x14ac:dyDescent="0.25">
      <c r="B3933" s="6"/>
      <c r="E3933" s="7"/>
    </row>
    <row r="3934" spans="2:5" x14ac:dyDescent="0.25">
      <c r="B3934" s="6"/>
      <c r="E3934" s="7"/>
    </row>
    <row r="3935" spans="2:5" x14ac:dyDescent="0.25">
      <c r="B3935" s="6"/>
      <c r="E3935" s="7"/>
    </row>
    <row r="3936" spans="2:5" x14ac:dyDescent="0.25">
      <c r="B3936" s="6"/>
      <c r="E3936" s="7"/>
    </row>
    <row r="3937" spans="2:5" x14ac:dyDescent="0.25">
      <c r="B3937" s="6"/>
      <c r="E3937" s="7"/>
    </row>
    <row r="3938" spans="2:5" x14ac:dyDescent="0.25">
      <c r="B3938" s="6"/>
      <c r="E3938" s="7"/>
    </row>
    <row r="3939" spans="2:5" x14ac:dyDescent="0.25">
      <c r="B3939" s="6"/>
      <c r="E3939" s="7"/>
    </row>
    <row r="3940" spans="2:5" x14ac:dyDescent="0.25">
      <c r="B3940" s="6"/>
      <c r="E3940" s="7"/>
    </row>
    <row r="3941" spans="2:5" x14ac:dyDescent="0.25">
      <c r="B3941" s="6"/>
      <c r="E3941" s="7"/>
    </row>
    <row r="3942" spans="2:5" x14ac:dyDescent="0.25">
      <c r="B3942" s="6"/>
      <c r="E3942" s="7"/>
    </row>
    <row r="3943" spans="2:5" x14ac:dyDescent="0.25">
      <c r="B3943" s="6"/>
      <c r="E3943" s="7"/>
    </row>
    <row r="3944" spans="2:5" x14ac:dyDescent="0.25">
      <c r="B3944" s="6"/>
      <c r="E3944" s="7"/>
    </row>
    <row r="3945" spans="2:5" x14ac:dyDescent="0.25">
      <c r="B3945" s="6"/>
      <c r="E3945" s="7"/>
    </row>
    <row r="3946" spans="2:5" x14ac:dyDescent="0.25">
      <c r="B3946" s="6"/>
      <c r="E3946" s="7"/>
    </row>
    <row r="3947" spans="2:5" x14ac:dyDescent="0.25">
      <c r="B3947" s="6"/>
      <c r="E3947" s="7"/>
    </row>
    <row r="3948" spans="2:5" x14ac:dyDescent="0.25">
      <c r="B3948" s="6"/>
      <c r="E3948" s="7"/>
    </row>
    <row r="3949" spans="2:5" x14ac:dyDescent="0.25">
      <c r="B3949" s="6"/>
      <c r="E3949" s="7"/>
    </row>
    <row r="3950" spans="2:5" x14ac:dyDescent="0.25">
      <c r="B3950" s="6"/>
      <c r="E3950" s="7"/>
    </row>
    <row r="3951" spans="2:5" x14ac:dyDescent="0.25">
      <c r="B3951" s="6"/>
      <c r="E3951" s="7"/>
    </row>
    <row r="3952" spans="2:5" x14ac:dyDescent="0.25">
      <c r="B3952" s="6"/>
      <c r="E3952" s="7"/>
    </row>
    <row r="3953" spans="2:5" x14ac:dyDescent="0.25">
      <c r="B3953" s="6"/>
      <c r="E3953" s="7"/>
    </row>
    <row r="3954" spans="2:5" x14ac:dyDescent="0.25">
      <c r="B3954" s="6"/>
      <c r="E3954" s="7"/>
    </row>
    <row r="3955" spans="2:5" x14ac:dyDescent="0.25">
      <c r="B3955" s="6"/>
      <c r="E3955" s="7"/>
    </row>
    <row r="3956" spans="2:5" x14ac:dyDescent="0.25">
      <c r="B3956" s="6"/>
      <c r="E3956" s="7"/>
    </row>
    <row r="3957" spans="2:5" x14ac:dyDescent="0.25">
      <c r="B3957" s="6"/>
      <c r="E3957" s="7"/>
    </row>
    <row r="3958" spans="2:5" x14ac:dyDescent="0.25">
      <c r="B3958" s="6"/>
      <c r="E3958" s="7"/>
    </row>
    <row r="3959" spans="2:5" x14ac:dyDescent="0.25">
      <c r="B3959" s="6"/>
      <c r="E3959" s="7"/>
    </row>
    <row r="3960" spans="2:5" x14ac:dyDescent="0.25">
      <c r="B3960" s="6"/>
      <c r="E3960" s="7"/>
    </row>
    <row r="3961" spans="2:5" x14ac:dyDescent="0.25">
      <c r="B3961" s="6"/>
      <c r="E3961" s="7"/>
    </row>
    <row r="3962" spans="2:5" x14ac:dyDescent="0.25">
      <c r="B3962" s="6"/>
      <c r="E3962" s="7"/>
    </row>
    <row r="3963" spans="2:5" x14ac:dyDescent="0.25">
      <c r="B3963" s="6"/>
      <c r="E3963" s="7"/>
    </row>
    <row r="3964" spans="2:5" x14ac:dyDescent="0.25">
      <c r="B3964" s="6"/>
      <c r="E3964" s="7"/>
    </row>
    <row r="3965" spans="2:5" x14ac:dyDescent="0.25">
      <c r="B3965" s="6"/>
      <c r="E3965" s="7"/>
    </row>
    <row r="3966" spans="2:5" x14ac:dyDescent="0.25">
      <c r="B3966" s="6"/>
      <c r="E3966" s="7"/>
    </row>
    <row r="3967" spans="2:5" x14ac:dyDescent="0.25">
      <c r="B3967" s="6"/>
      <c r="E3967" s="7"/>
    </row>
    <row r="3968" spans="2:5" x14ac:dyDescent="0.25">
      <c r="B3968" s="6"/>
      <c r="E3968" s="7"/>
    </row>
    <row r="3969" spans="2:5" x14ac:dyDescent="0.25">
      <c r="B3969" s="6"/>
      <c r="E3969" s="7"/>
    </row>
    <row r="3970" spans="2:5" x14ac:dyDescent="0.25">
      <c r="B3970" s="6"/>
      <c r="E3970" s="7"/>
    </row>
    <row r="3971" spans="2:5" x14ac:dyDescent="0.25">
      <c r="B3971" s="6"/>
      <c r="E3971" s="7"/>
    </row>
    <row r="3972" spans="2:5" x14ac:dyDescent="0.25">
      <c r="B3972" s="6"/>
      <c r="E3972" s="7"/>
    </row>
    <row r="3973" spans="2:5" x14ac:dyDescent="0.25">
      <c r="B3973" s="6"/>
      <c r="E3973" s="7"/>
    </row>
    <row r="3974" spans="2:5" x14ac:dyDescent="0.25">
      <c r="B3974" s="6"/>
      <c r="E3974" s="7"/>
    </row>
    <row r="3975" spans="2:5" x14ac:dyDescent="0.25">
      <c r="B3975" s="6"/>
      <c r="E3975" s="7"/>
    </row>
    <row r="3976" spans="2:5" x14ac:dyDescent="0.25">
      <c r="B3976" s="6"/>
      <c r="E3976" s="7"/>
    </row>
    <row r="3977" spans="2:5" x14ac:dyDescent="0.25">
      <c r="B3977" s="6"/>
      <c r="E3977" s="7"/>
    </row>
    <row r="3978" spans="2:5" x14ac:dyDescent="0.25">
      <c r="B3978" s="6"/>
      <c r="E3978" s="7"/>
    </row>
    <row r="3979" spans="2:5" x14ac:dyDescent="0.25">
      <c r="B3979" s="6"/>
      <c r="E3979" s="7"/>
    </row>
    <row r="3980" spans="2:5" x14ac:dyDescent="0.25">
      <c r="B3980" s="6"/>
      <c r="E3980" s="7"/>
    </row>
    <row r="3981" spans="2:5" x14ac:dyDescent="0.25">
      <c r="B3981" s="6"/>
      <c r="E3981" s="7"/>
    </row>
    <row r="3982" spans="2:5" x14ac:dyDescent="0.25">
      <c r="B3982" s="6"/>
      <c r="E3982" s="7"/>
    </row>
    <row r="3983" spans="2:5" x14ac:dyDescent="0.25">
      <c r="B3983" s="6"/>
      <c r="E3983" s="7"/>
    </row>
    <row r="3984" spans="2:5" x14ac:dyDescent="0.25">
      <c r="B3984" s="6"/>
      <c r="E3984" s="7"/>
    </row>
    <row r="3985" spans="2:5" x14ac:dyDescent="0.25">
      <c r="B3985" s="6"/>
      <c r="E3985" s="7"/>
    </row>
    <row r="3986" spans="2:5" x14ac:dyDescent="0.25">
      <c r="B3986" s="6"/>
      <c r="E3986" s="7"/>
    </row>
    <row r="3987" spans="2:5" x14ac:dyDescent="0.25">
      <c r="B3987" s="6"/>
      <c r="E3987" s="7"/>
    </row>
    <row r="3988" spans="2:5" x14ac:dyDescent="0.25">
      <c r="B3988" s="6"/>
      <c r="E3988" s="7"/>
    </row>
    <row r="3989" spans="2:5" x14ac:dyDescent="0.25">
      <c r="B3989" s="6"/>
      <c r="E3989" s="7"/>
    </row>
    <row r="3990" spans="2:5" x14ac:dyDescent="0.25">
      <c r="B3990" s="6"/>
      <c r="E3990" s="7"/>
    </row>
    <row r="3991" spans="2:5" x14ac:dyDescent="0.25">
      <c r="B3991" s="6"/>
      <c r="E3991" s="7"/>
    </row>
    <row r="3992" spans="2:5" x14ac:dyDescent="0.25">
      <c r="B3992" s="6"/>
      <c r="E3992" s="7"/>
    </row>
    <row r="3993" spans="2:5" x14ac:dyDescent="0.25">
      <c r="B3993" s="6"/>
      <c r="E3993" s="7"/>
    </row>
    <row r="3994" spans="2:5" x14ac:dyDescent="0.25">
      <c r="B3994" s="6"/>
      <c r="E3994" s="7"/>
    </row>
    <row r="3995" spans="2:5" x14ac:dyDescent="0.25">
      <c r="B3995" s="6"/>
      <c r="E3995" s="7"/>
    </row>
    <row r="3996" spans="2:5" x14ac:dyDescent="0.25">
      <c r="B3996" s="6"/>
      <c r="E3996" s="7"/>
    </row>
    <row r="3997" spans="2:5" x14ac:dyDescent="0.25">
      <c r="B3997" s="6"/>
      <c r="E3997" s="7"/>
    </row>
    <row r="3998" spans="2:5" x14ac:dyDescent="0.25">
      <c r="B3998" s="6"/>
      <c r="E3998" s="7"/>
    </row>
    <row r="3999" spans="2:5" x14ac:dyDescent="0.25">
      <c r="B3999" s="6"/>
      <c r="E3999" s="7"/>
    </row>
    <row r="4000" spans="2:5" x14ac:dyDescent="0.25">
      <c r="B4000" s="6"/>
      <c r="E4000" s="7"/>
    </row>
    <row r="4001" spans="2:5" x14ac:dyDescent="0.25">
      <c r="B4001" s="6"/>
      <c r="E4001" s="7"/>
    </row>
    <row r="4002" spans="2:5" x14ac:dyDescent="0.25">
      <c r="B4002" s="6"/>
      <c r="E4002" s="7"/>
    </row>
    <row r="4003" spans="2:5" x14ac:dyDescent="0.25">
      <c r="B4003" s="6"/>
      <c r="E4003" s="7"/>
    </row>
    <row r="4004" spans="2:5" x14ac:dyDescent="0.25">
      <c r="B4004" s="6"/>
      <c r="E4004" s="7"/>
    </row>
    <row r="4005" spans="2:5" x14ac:dyDescent="0.25">
      <c r="B4005" s="6"/>
      <c r="E4005" s="7"/>
    </row>
    <row r="4006" spans="2:5" x14ac:dyDescent="0.25">
      <c r="B4006" s="6"/>
      <c r="E4006" s="7"/>
    </row>
    <row r="4007" spans="2:5" x14ac:dyDescent="0.25">
      <c r="B4007" s="6"/>
      <c r="E4007" s="7"/>
    </row>
    <row r="4008" spans="2:5" x14ac:dyDescent="0.25">
      <c r="B4008" s="6"/>
      <c r="E4008" s="7"/>
    </row>
    <row r="4009" spans="2:5" x14ac:dyDescent="0.25">
      <c r="B4009" s="6"/>
      <c r="E4009" s="7"/>
    </row>
    <row r="4010" spans="2:5" x14ac:dyDescent="0.25">
      <c r="B4010" s="6"/>
      <c r="E4010" s="7"/>
    </row>
    <row r="4011" spans="2:5" x14ac:dyDescent="0.25">
      <c r="B4011" s="6"/>
      <c r="E4011" s="7"/>
    </row>
    <row r="4012" spans="2:5" x14ac:dyDescent="0.25">
      <c r="B4012" s="6"/>
      <c r="E4012" s="7"/>
    </row>
    <row r="4013" spans="2:5" x14ac:dyDescent="0.25">
      <c r="B4013" s="6"/>
      <c r="E4013" s="7"/>
    </row>
    <row r="4014" spans="2:5" x14ac:dyDescent="0.25">
      <c r="B4014" s="6"/>
      <c r="E4014" s="7"/>
    </row>
    <row r="4015" spans="2:5" x14ac:dyDescent="0.25">
      <c r="B4015" s="6"/>
      <c r="E4015" s="7"/>
    </row>
    <row r="4016" spans="2:5" x14ac:dyDescent="0.25">
      <c r="B4016" s="6"/>
      <c r="E4016" s="7"/>
    </row>
    <row r="4017" spans="2:5" x14ac:dyDescent="0.25">
      <c r="B4017" s="6"/>
      <c r="E4017" s="7"/>
    </row>
    <row r="4018" spans="2:5" x14ac:dyDescent="0.25">
      <c r="B4018" s="6"/>
      <c r="E4018" s="7"/>
    </row>
    <row r="4019" spans="2:5" x14ac:dyDescent="0.25">
      <c r="B4019" s="6"/>
      <c r="E4019" s="7"/>
    </row>
    <row r="4020" spans="2:5" x14ac:dyDescent="0.25">
      <c r="B4020" s="6"/>
      <c r="E4020" s="7"/>
    </row>
    <row r="4021" spans="2:5" x14ac:dyDescent="0.25">
      <c r="B4021" s="6"/>
      <c r="E4021" s="7"/>
    </row>
    <row r="4022" spans="2:5" x14ac:dyDescent="0.25">
      <c r="B4022" s="6"/>
      <c r="E4022" s="7"/>
    </row>
    <row r="4023" spans="2:5" x14ac:dyDescent="0.25">
      <c r="B4023" s="6"/>
      <c r="E4023" s="7"/>
    </row>
    <row r="4024" spans="2:5" x14ac:dyDescent="0.25">
      <c r="B4024" s="6"/>
      <c r="E4024" s="7"/>
    </row>
    <row r="4025" spans="2:5" x14ac:dyDescent="0.25">
      <c r="B4025" s="6"/>
      <c r="E4025" s="7"/>
    </row>
    <row r="4026" spans="2:5" x14ac:dyDescent="0.25">
      <c r="B4026" s="6"/>
      <c r="E4026" s="7"/>
    </row>
    <row r="4027" spans="2:5" x14ac:dyDescent="0.25">
      <c r="B4027" s="6"/>
      <c r="E4027" s="7"/>
    </row>
    <row r="4028" spans="2:5" x14ac:dyDescent="0.25">
      <c r="B4028" s="6"/>
      <c r="E4028" s="7"/>
    </row>
    <row r="4029" spans="2:5" x14ac:dyDescent="0.25">
      <c r="B4029" s="6"/>
      <c r="E4029" s="7"/>
    </row>
    <row r="4030" spans="2:5" x14ac:dyDescent="0.25">
      <c r="B4030" s="6"/>
      <c r="E4030" s="7"/>
    </row>
    <row r="4031" spans="2:5" x14ac:dyDescent="0.25">
      <c r="B4031" s="6"/>
      <c r="E4031" s="7"/>
    </row>
    <row r="4032" spans="2:5" x14ac:dyDescent="0.25">
      <c r="B4032" s="6"/>
      <c r="E4032" s="7"/>
    </row>
    <row r="4033" spans="2:5" x14ac:dyDescent="0.25">
      <c r="B4033" s="6"/>
      <c r="E4033" s="7"/>
    </row>
    <row r="4034" spans="2:5" x14ac:dyDescent="0.25">
      <c r="B4034" s="6"/>
      <c r="E4034" s="7"/>
    </row>
    <row r="4035" spans="2:5" x14ac:dyDescent="0.25">
      <c r="B4035" s="6"/>
      <c r="E4035" s="7"/>
    </row>
    <row r="4036" spans="2:5" x14ac:dyDescent="0.25">
      <c r="B4036" s="6"/>
      <c r="E4036" s="7"/>
    </row>
    <row r="4037" spans="2:5" x14ac:dyDescent="0.25">
      <c r="B4037" s="6"/>
      <c r="E4037" s="7"/>
    </row>
    <row r="4038" spans="2:5" x14ac:dyDescent="0.25">
      <c r="B4038" s="6"/>
      <c r="E4038" s="7"/>
    </row>
    <row r="4039" spans="2:5" x14ac:dyDescent="0.25">
      <c r="B4039" s="6"/>
      <c r="E4039" s="7"/>
    </row>
    <row r="4040" spans="2:5" x14ac:dyDescent="0.25">
      <c r="B4040" s="6"/>
      <c r="E4040" s="7"/>
    </row>
    <row r="4041" spans="2:5" x14ac:dyDescent="0.25">
      <c r="B4041" s="6"/>
      <c r="E4041" s="7"/>
    </row>
    <row r="4042" spans="2:5" x14ac:dyDescent="0.25">
      <c r="B4042" s="6"/>
      <c r="E4042" s="7"/>
    </row>
    <row r="4043" spans="2:5" x14ac:dyDescent="0.25">
      <c r="B4043" s="6"/>
      <c r="E4043" s="7"/>
    </row>
    <row r="4044" spans="2:5" x14ac:dyDescent="0.25">
      <c r="B4044" s="6"/>
      <c r="E4044" s="7"/>
    </row>
    <row r="4045" spans="2:5" x14ac:dyDescent="0.25">
      <c r="B4045" s="6"/>
      <c r="E4045" s="7"/>
    </row>
    <row r="4046" spans="2:5" x14ac:dyDescent="0.25">
      <c r="B4046" s="6"/>
      <c r="E4046" s="7"/>
    </row>
    <row r="4047" spans="2:5" x14ac:dyDescent="0.25">
      <c r="B4047" s="6"/>
      <c r="E4047" s="7"/>
    </row>
    <row r="4048" spans="2:5" x14ac:dyDescent="0.25">
      <c r="B4048" s="6"/>
      <c r="E4048" s="7"/>
    </row>
    <row r="4049" spans="2:5" x14ac:dyDescent="0.25">
      <c r="B4049" s="6"/>
      <c r="E4049" s="7"/>
    </row>
    <row r="4050" spans="2:5" x14ac:dyDescent="0.25">
      <c r="B4050" s="6"/>
      <c r="E4050" s="7"/>
    </row>
    <row r="4051" spans="2:5" x14ac:dyDescent="0.25">
      <c r="B4051" s="6"/>
      <c r="E4051" s="7"/>
    </row>
    <row r="4052" spans="2:5" x14ac:dyDescent="0.25">
      <c r="B4052" s="6"/>
      <c r="E4052" s="7"/>
    </row>
    <row r="4053" spans="2:5" x14ac:dyDescent="0.25">
      <c r="B4053" s="6"/>
      <c r="E4053" s="7"/>
    </row>
    <row r="4054" spans="2:5" x14ac:dyDescent="0.25">
      <c r="B4054" s="6"/>
      <c r="E4054" s="7"/>
    </row>
    <row r="4055" spans="2:5" x14ac:dyDescent="0.25">
      <c r="B4055" s="6"/>
      <c r="E4055" s="7"/>
    </row>
    <row r="4056" spans="2:5" x14ac:dyDescent="0.25">
      <c r="B4056" s="6"/>
      <c r="E4056" s="7"/>
    </row>
    <row r="4057" spans="2:5" x14ac:dyDescent="0.25">
      <c r="B4057" s="6"/>
      <c r="E4057" s="7"/>
    </row>
    <row r="4058" spans="2:5" x14ac:dyDescent="0.25">
      <c r="B4058" s="6"/>
      <c r="E4058" s="7"/>
    </row>
    <row r="4059" spans="2:5" x14ac:dyDescent="0.25">
      <c r="B4059" s="6"/>
      <c r="E4059" s="7"/>
    </row>
    <row r="4060" spans="2:5" x14ac:dyDescent="0.25">
      <c r="B4060" s="6"/>
      <c r="E4060" s="7"/>
    </row>
    <row r="4061" spans="2:5" x14ac:dyDescent="0.25">
      <c r="B4061" s="6"/>
      <c r="E4061" s="7"/>
    </row>
    <row r="4062" spans="2:5" x14ac:dyDescent="0.25">
      <c r="B4062" s="6"/>
      <c r="E4062" s="7"/>
    </row>
    <row r="4063" spans="2:5" x14ac:dyDescent="0.25">
      <c r="B4063" s="6"/>
      <c r="E4063" s="7"/>
    </row>
    <row r="4064" spans="2:5" x14ac:dyDescent="0.25">
      <c r="B4064" s="6"/>
      <c r="E4064" s="7"/>
    </row>
    <row r="4065" spans="2:5" x14ac:dyDescent="0.25">
      <c r="B4065" s="6"/>
      <c r="E4065" s="7"/>
    </row>
    <row r="4066" spans="2:5" x14ac:dyDescent="0.25">
      <c r="B4066" s="6"/>
      <c r="E4066" s="7"/>
    </row>
    <row r="4067" spans="2:5" x14ac:dyDescent="0.25">
      <c r="B4067" s="6"/>
      <c r="E4067" s="7"/>
    </row>
    <row r="4068" spans="2:5" x14ac:dyDescent="0.25">
      <c r="B4068" s="6"/>
      <c r="E4068" s="7"/>
    </row>
    <row r="4069" spans="2:5" x14ac:dyDescent="0.25">
      <c r="B4069" s="6"/>
      <c r="E4069" s="7"/>
    </row>
    <row r="4070" spans="2:5" x14ac:dyDescent="0.25">
      <c r="B4070" s="6"/>
      <c r="E4070" s="7"/>
    </row>
    <row r="4071" spans="2:5" x14ac:dyDescent="0.25">
      <c r="B4071" s="6"/>
      <c r="E4071" s="7"/>
    </row>
    <row r="4072" spans="2:5" x14ac:dyDescent="0.25">
      <c r="B4072" s="6"/>
      <c r="E4072" s="7"/>
    </row>
    <row r="4073" spans="2:5" x14ac:dyDescent="0.25">
      <c r="B4073" s="6"/>
      <c r="E4073" s="7"/>
    </row>
    <row r="4074" spans="2:5" x14ac:dyDescent="0.25">
      <c r="B4074" s="6"/>
      <c r="E4074" s="7"/>
    </row>
    <row r="4075" spans="2:5" x14ac:dyDescent="0.25">
      <c r="B4075" s="6"/>
      <c r="E4075" s="7"/>
    </row>
    <row r="4076" spans="2:5" x14ac:dyDescent="0.25">
      <c r="B4076" s="6"/>
      <c r="E4076" s="7"/>
    </row>
    <row r="4077" spans="2:5" x14ac:dyDescent="0.25">
      <c r="B4077" s="6"/>
      <c r="E4077" s="7"/>
    </row>
    <row r="4078" spans="2:5" x14ac:dyDescent="0.25">
      <c r="B4078" s="6"/>
      <c r="E4078" s="7"/>
    </row>
    <row r="4079" spans="2:5" x14ac:dyDescent="0.25">
      <c r="B4079" s="6"/>
      <c r="E4079" s="7"/>
    </row>
    <row r="4080" spans="2:5" x14ac:dyDescent="0.25">
      <c r="B4080" s="6"/>
      <c r="E4080" s="7"/>
    </row>
    <row r="4081" spans="2:5" x14ac:dyDescent="0.25">
      <c r="B4081" s="6"/>
      <c r="E4081" s="7"/>
    </row>
    <row r="4082" spans="2:5" x14ac:dyDescent="0.25">
      <c r="B4082" s="6"/>
      <c r="E4082" s="7"/>
    </row>
    <row r="4083" spans="2:5" x14ac:dyDescent="0.25">
      <c r="B4083" s="6"/>
      <c r="E4083" s="7"/>
    </row>
    <row r="4084" spans="2:5" x14ac:dyDescent="0.25">
      <c r="B4084" s="6"/>
      <c r="E4084" s="7"/>
    </row>
    <row r="4085" spans="2:5" x14ac:dyDescent="0.25">
      <c r="B4085" s="6"/>
      <c r="E4085" s="7"/>
    </row>
    <row r="4086" spans="2:5" x14ac:dyDescent="0.25">
      <c r="B4086" s="6"/>
      <c r="E4086" s="7"/>
    </row>
    <row r="4087" spans="2:5" x14ac:dyDescent="0.25">
      <c r="B4087" s="6"/>
      <c r="E4087" s="7"/>
    </row>
    <row r="4088" spans="2:5" x14ac:dyDescent="0.25">
      <c r="B4088" s="6"/>
      <c r="E4088" s="7"/>
    </row>
    <row r="4089" spans="2:5" x14ac:dyDescent="0.25">
      <c r="B4089" s="6"/>
      <c r="E4089" s="7"/>
    </row>
    <row r="4090" spans="2:5" x14ac:dyDescent="0.25">
      <c r="B4090" s="6"/>
      <c r="E4090" s="7"/>
    </row>
    <row r="4091" spans="2:5" x14ac:dyDescent="0.25">
      <c r="B4091" s="6"/>
      <c r="E4091" s="7"/>
    </row>
    <row r="4092" spans="2:5" x14ac:dyDescent="0.25">
      <c r="B4092" s="6"/>
      <c r="E4092" s="7"/>
    </row>
    <row r="4093" spans="2:5" x14ac:dyDescent="0.25">
      <c r="B4093" s="6"/>
      <c r="E4093" s="7"/>
    </row>
    <row r="4094" spans="2:5" x14ac:dyDescent="0.25">
      <c r="B4094" s="6"/>
      <c r="E4094" s="7"/>
    </row>
    <row r="4095" spans="2:5" x14ac:dyDescent="0.25">
      <c r="B4095" s="6"/>
      <c r="E4095" s="7"/>
    </row>
    <row r="4096" spans="2:5" x14ac:dyDescent="0.25">
      <c r="B4096" s="6"/>
      <c r="E4096" s="7"/>
    </row>
    <row r="4097" spans="2:5" x14ac:dyDescent="0.25">
      <c r="B4097" s="6"/>
      <c r="E4097" s="7"/>
    </row>
    <row r="4098" spans="2:5" x14ac:dyDescent="0.25">
      <c r="B4098" s="6"/>
      <c r="E4098" s="7"/>
    </row>
    <row r="4099" spans="2:5" x14ac:dyDescent="0.25">
      <c r="B4099" s="6"/>
      <c r="E4099" s="7"/>
    </row>
    <row r="4100" spans="2:5" x14ac:dyDescent="0.25">
      <c r="B4100" s="6"/>
      <c r="E4100" s="7"/>
    </row>
    <row r="4101" spans="2:5" x14ac:dyDescent="0.25">
      <c r="B4101" s="6"/>
      <c r="E4101" s="7"/>
    </row>
    <row r="4102" spans="2:5" x14ac:dyDescent="0.25">
      <c r="B4102" s="6"/>
      <c r="E4102" s="7"/>
    </row>
    <row r="4103" spans="2:5" x14ac:dyDescent="0.25">
      <c r="B4103" s="6"/>
      <c r="E4103" s="7"/>
    </row>
    <row r="4104" spans="2:5" x14ac:dyDescent="0.25">
      <c r="B4104" s="6"/>
      <c r="E4104" s="7"/>
    </row>
    <row r="4105" spans="2:5" x14ac:dyDescent="0.25">
      <c r="B4105" s="6"/>
      <c r="E4105" s="7"/>
    </row>
    <row r="4106" spans="2:5" x14ac:dyDescent="0.25">
      <c r="B4106" s="6"/>
      <c r="E4106" s="7"/>
    </row>
    <row r="4107" spans="2:5" x14ac:dyDescent="0.25">
      <c r="B4107" s="6"/>
      <c r="E4107" s="7"/>
    </row>
    <row r="4108" spans="2:5" x14ac:dyDescent="0.25">
      <c r="B4108" s="6"/>
      <c r="E4108" s="7"/>
    </row>
    <row r="4109" spans="2:5" x14ac:dyDescent="0.25">
      <c r="B4109" s="6"/>
      <c r="E4109" s="7"/>
    </row>
    <row r="4110" spans="2:5" x14ac:dyDescent="0.25">
      <c r="B4110" s="6"/>
      <c r="E4110" s="7"/>
    </row>
    <row r="4111" spans="2:5" x14ac:dyDescent="0.25">
      <c r="B4111" s="6"/>
      <c r="E4111" s="7"/>
    </row>
    <row r="4112" spans="2:5" x14ac:dyDescent="0.25">
      <c r="B4112" s="6"/>
      <c r="E4112" s="7"/>
    </row>
    <row r="4113" spans="2:5" x14ac:dyDescent="0.25">
      <c r="B4113" s="6"/>
      <c r="E4113" s="7"/>
    </row>
    <row r="4114" spans="2:5" x14ac:dyDescent="0.25">
      <c r="B4114" s="6"/>
      <c r="E4114" s="7"/>
    </row>
    <row r="4115" spans="2:5" x14ac:dyDescent="0.25">
      <c r="B4115" s="6"/>
      <c r="E4115" s="7"/>
    </row>
    <row r="4116" spans="2:5" x14ac:dyDescent="0.25">
      <c r="B4116" s="6"/>
      <c r="E4116" s="7"/>
    </row>
    <row r="4117" spans="2:5" x14ac:dyDescent="0.25">
      <c r="B4117" s="6"/>
      <c r="E4117" s="7"/>
    </row>
    <row r="4118" spans="2:5" x14ac:dyDescent="0.25">
      <c r="B4118" s="6"/>
      <c r="E4118" s="7"/>
    </row>
    <row r="4119" spans="2:5" x14ac:dyDescent="0.25">
      <c r="B4119" s="6"/>
      <c r="E4119" s="7"/>
    </row>
    <row r="4120" spans="2:5" x14ac:dyDescent="0.25">
      <c r="B4120" s="6"/>
      <c r="E4120" s="7"/>
    </row>
    <row r="4121" spans="2:5" x14ac:dyDescent="0.25">
      <c r="B4121" s="6"/>
      <c r="E4121" s="7"/>
    </row>
    <row r="4122" spans="2:5" x14ac:dyDescent="0.25">
      <c r="B4122" s="6"/>
      <c r="E4122" s="7"/>
    </row>
    <row r="4123" spans="2:5" x14ac:dyDescent="0.25">
      <c r="B4123" s="6"/>
      <c r="E4123" s="7"/>
    </row>
    <row r="4124" spans="2:5" x14ac:dyDescent="0.25">
      <c r="B4124" s="6"/>
      <c r="E4124" s="7"/>
    </row>
    <row r="4125" spans="2:5" x14ac:dyDescent="0.25">
      <c r="B4125" s="6"/>
      <c r="E4125" s="7"/>
    </row>
    <row r="4126" spans="2:5" x14ac:dyDescent="0.25">
      <c r="B4126" s="6"/>
      <c r="E4126" s="7"/>
    </row>
    <row r="4127" spans="2:5" x14ac:dyDescent="0.25">
      <c r="B4127" s="6"/>
      <c r="E4127" s="7"/>
    </row>
    <row r="4128" spans="2:5" x14ac:dyDescent="0.25">
      <c r="B4128" s="6"/>
      <c r="E4128" s="7"/>
    </row>
    <row r="4129" spans="2:5" x14ac:dyDescent="0.25">
      <c r="B4129" s="6"/>
      <c r="E4129" s="7"/>
    </row>
    <row r="4130" spans="2:5" x14ac:dyDescent="0.25">
      <c r="B4130" s="6"/>
      <c r="E4130" s="7"/>
    </row>
    <row r="4131" spans="2:5" x14ac:dyDescent="0.25">
      <c r="B4131" s="6"/>
      <c r="E4131" s="7"/>
    </row>
    <row r="4132" spans="2:5" x14ac:dyDescent="0.25">
      <c r="B4132" s="6"/>
      <c r="E4132" s="7"/>
    </row>
    <row r="4133" spans="2:5" x14ac:dyDescent="0.25">
      <c r="B4133" s="6"/>
      <c r="E4133" s="7"/>
    </row>
    <row r="4134" spans="2:5" x14ac:dyDescent="0.25">
      <c r="B4134" s="6"/>
      <c r="E4134" s="7"/>
    </row>
    <row r="4135" spans="2:5" x14ac:dyDescent="0.25">
      <c r="B4135" s="6"/>
      <c r="E4135" s="7"/>
    </row>
    <row r="4136" spans="2:5" x14ac:dyDescent="0.25">
      <c r="B4136" s="6"/>
      <c r="E4136" s="7"/>
    </row>
    <row r="4137" spans="2:5" x14ac:dyDescent="0.25">
      <c r="B4137" s="6"/>
      <c r="E4137" s="7"/>
    </row>
    <row r="4138" spans="2:5" x14ac:dyDescent="0.25">
      <c r="B4138" s="6"/>
      <c r="E4138" s="7"/>
    </row>
    <row r="4139" spans="2:5" x14ac:dyDescent="0.25">
      <c r="B4139" s="6"/>
      <c r="E4139" s="7"/>
    </row>
    <row r="4140" spans="2:5" x14ac:dyDescent="0.25">
      <c r="B4140" s="6"/>
      <c r="E4140" s="7"/>
    </row>
    <row r="4141" spans="2:5" x14ac:dyDescent="0.25">
      <c r="B4141" s="6"/>
      <c r="E4141" s="7"/>
    </row>
    <row r="4142" spans="2:5" x14ac:dyDescent="0.25">
      <c r="B4142" s="6"/>
      <c r="E4142" s="7"/>
    </row>
    <row r="4143" spans="2:5" x14ac:dyDescent="0.25">
      <c r="B4143" s="6"/>
      <c r="E4143" s="7"/>
    </row>
    <row r="4144" spans="2:5" x14ac:dyDescent="0.25">
      <c r="B4144" s="6"/>
      <c r="E4144" s="7"/>
    </row>
    <row r="4145" spans="2:5" x14ac:dyDescent="0.25">
      <c r="B4145" s="6"/>
      <c r="E4145" s="7"/>
    </row>
    <row r="4146" spans="2:5" x14ac:dyDescent="0.25">
      <c r="B4146" s="6"/>
      <c r="E4146" s="7"/>
    </row>
    <row r="4147" spans="2:5" x14ac:dyDescent="0.25">
      <c r="B4147" s="6"/>
      <c r="E4147" s="7"/>
    </row>
    <row r="4148" spans="2:5" x14ac:dyDescent="0.25">
      <c r="B4148" s="6"/>
      <c r="E4148" s="7"/>
    </row>
    <row r="4149" spans="2:5" x14ac:dyDescent="0.25">
      <c r="B4149" s="6"/>
      <c r="E4149" s="7"/>
    </row>
    <row r="4150" spans="2:5" x14ac:dyDescent="0.25">
      <c r="B4150" s="6"/>
      <c r="E4150" s="7"/>
    </row>
    <row r="4151" spans="2:5" x14ac:dyDescent="0.25">
      <c r="B4151" s="6"/>
      <c r="E4151" s="7"/>
    </row>
    <row r="4152" spans="2:5" x14ac:dyDescent="0.25">
      <c r="B4152" s="6"/>
      <c r="E4152" s="7"/>
    </row>
    <row r="4153" spans="2:5" x14ac:dyDescent="0.25">
      <c r="B4153" s="6"/>
      <c r="E4153" s="7"/>
    </row>
    <row r="4154" spans="2:5" x14ac:dyDescent="0.25">
      <c r="B4154" s="6"/>
      <c r="E4154" s="7"/>
    </row>
    <row r="4155" spans="2:5" x14ac:dyDescent="0.25">
      <c r="B4155" s="6"/>
      <c r="E4155" s="7"/>
    </row>
    <row r="4156" spans="2:5" x14ac:dyDescent="0.25">
      <c r="B4156" s="6"/>
      <c r="E4156" s="7"/>
    </row>
    <row r="4157" spans="2:5" x14ac:dyDescent="0.25">
      <c r="B4157" s="6"/>
      <c r="E4157" s="7"/>
    </row>
    <row r="4158" spans="2:5" x14ac:dyDescent="0.25">
      <c r="B4158" s="6"/>
      <c r="E4158" s="7"/>
    </row>
    <row r="4159" spans="2:5" x14ac:dyDescent="0.25">
      <c r="B4159" s="6"/>
      <c r="E4159" s="7"/>
    </row>
    <row r="4160" spans="2:5" x14ac:dyDescent="0.25">
      <c r="B4160" s="6"/>
      <c r="E4160" s="7"/>
    </row>
    <row r="4161" spans="2:5" x14ac:dyDescent="0.25">
      <c r="B4161" s="6"/>
      <c r="E4161" s="7"/>
    </row>
    <row r="4162" spans="2:5" x14ac:dyDescent="0.25">
      <c r="B4162" s="6"/>
      <c r="E4162" s="7"/>
    </row>
    <row r="4163" spans="2:5" x14ac:dyDescent="0.25">
      <c r="B4163" s="6"/>
      <c r="E4163" s="7"/>
    </row>
    <row r="4164" spans="2:5" x14ac:dyDescent="0.25">
      <c r="B4164" s="6"/>
      <c r="E4164" s="7"/>
    </row>
    <row r="4165" spans="2:5" x14ac:dyDescent="0.25">
      <c r="B4165" s="6"/>
      <c r="E4165" s="7"/>
    </row>
    <row r="4166" spans="2:5" x14ac:dyDescent="0.25">
      <c r="B4166" s="6"/>
      <c r="E4166" s="7"/>
    </row>
    <row r="4167" spans="2:5" x14ac:dyDescent="0.25">
      <c r="B4167" s="6"/>
      <c r="E4167" s="7"/>
    </row>
    <row r="4168" spans="2:5" x14ac:dyDescent="0.25">
      <c r="B4168" s="6"/>
      <c r="E4168" s="7"/>
    </row>
    <row r="4169" spans="2:5" x14ac:dyDescent="0.25">
      <c r="B4169" s="6"/>
      <c r="E4169" s="7"/>
    </row>
    <row r="4170" spans="2:5" x14ac:dyDescent="0.25">
      <c r="B4170" s="6"/>
      <c r="E4170" s="7"/>
    </row>
    <row r="4171" spans="2:5" x14ac:dyDescent="0.25">
      <c r="B4171" s="6"/>
      <c r="E4171" s="7"/>
    </row>
    <row r="4172" spans="2:5" x14ac:dyDescent="0.25">
      <c r="B4172" s="6"/>
      <c r="E4172" s="7"/>
    </row>
    <row r="4173" spans="2:5" x14ac:dyDescent="0.25">
      <c r="B4173" s="6"/>
      <c r="E4173" s="7"/>
    </row>
    <row r="4174" spans="2:5" x14ac:dyDescent="0.25">
      <c r="B4174" s="6"/>
      <c r="E4174" s="7"/>
    </row>
    <row r="4175" spans="2:5" x14ac:dyDescent="0.25">
      <c r="B4175" s="6"/>
      <c r="E4175" s="7"/>
    </row>
    <row r="4176" spans="2:5" x14ac:dyDescent="0.25">
      <c r="B4176" s="6"/>
      <c r="E4176" s="7"/>
    </row>
    <row r="4177" spans="2:5" x14ac:dyDescent="0.25">
      <c r="B4177" s="6"/>
      <c r="E4177" s="7"/>
    </row>
    <row r="4178" spans="2:5" x14ac:dyDescent="0.25">
      <c r="B4178" s="6"/>
      <c r="E4178" s="7"/>
    </row>
    <row r="4179" spans="2:5" x14ac:dyDescent="0.25">
      <c r="B4179" s="6"/>
      <c r="E4179" s="7"/>
    </row>
    <row r="4180" spans="2:5" x14ac:dyDescent="0.25">
      <c r="B4180" s="6"/>
      <c r="E4180" s="7"/>
    </row>
    <row r="4181" spans="2:5" x14ac:dyDescent="0.25">
      <c r="B4181" s="6"/>
      <c r="E4181" s="7"/>
    </row>
    <row r="4182" spans="2:5" x14ac:dyDescent="0.25">
      <c r="B4182" s="6"/>
      <c r="E4182" s="7"/>
    </row>
    <row r="4183" spans="2:5" x14ac:dyDescent="0.25">
      <c r="B4183" s="6"/>
      <c r="E4183" s="7"/>
    </row>
    <row r="4184" spans="2:5" x14ac:dyDescent="0.25">
      <c r="B4184" s="6"/>
      <c r="E4184" s="7"/>
    </row>
    <row r="4185" spans="2:5" x14ac:dyDescent="0.25">
      <c r="B4185" s="6"/>
      <c r="E4185" s="7"/>
    </row>
    <row r="4186" spans="2:5" x14ac:dyDescent="0.25">
      <c r="B4186" s="6"/>
      <c r="E4186" s="7"/>
    </row>
    <row r="4187" spans="2:5" x14ac:dyDescent="0.25">
      <c r="B4187" s="6"/>
      <c r="E4187" s="7"/>
    </row>
    <row r="4188" spans="2:5" x14ac:dyDescent="0.25">
      <c r="B4188" s="6"/>
      <c r="E4188" s="7"/>
    </row>
    <row r="4189" spans="2:5" x14ac:dyDescent="0.25">
      <c r="B4189" s="6"/>
      <c r="E4189" s="7"/>
    </row>
    <row r="4190" spans="2:5" x14ac:dyDescent="0.25">
      <c r="B4190" s="6"/>
      <c r="E4190" s="7"/>
    </row>
    <row r="4191" spans="2:5" x14ac:dyDescent="0.25">
      <c r="B4191" s="6"/>
      <c r="E4191" s="7"/>
    </row>
    <row r="4192" spans="2:5" x14ac:dyDescent="0.25">
      <c r="B4192" s="6"/>
      <c r="E4192" s="7"/>
    </row>
    <row r="4193" spans="2:5" x14ac:dyDescent="0.25">
      <c r="B4193" s="6"/>
      <c r="E4193" s="7"/>
    </row>
    <row r="4194" spans="2:5" x14ac:dyDescent="0.25">
      <c r="B4194" s="6"/>
      <c r="E4194" s="7"/>
    </row>
    <row r="4195" spans="2:5" x14ac:dyDescent="0.25">
      <c r="B4195" s="6"/>
      <c r="E4195" s="7"/>
    </row>
    <row r="4196" spans="2:5" x14ac:dyDescent="0.25">
      <c r="B4196" s="6"/>
      <c r="E4196" s="7"/>
    </row>
    <row r="4197" spans="2:5" x14ac:dyDescent="0.25">
      <c r="B4197" s="6"/>
      <c r="E4197" s="7"/>
    </row>
    <row r="4198" spans="2:5" x14ac:dyDescent="0.25">
      <c r="B4198" s="6"/>
      <c r="E4198" s="7"/>
    </row>
    <row r="4199" spans="2:5" x14ac:dyDescent="0.25">
      <c r="B4199" s="6"/>
      <c r="E4199" s="7"/>
    </row>
    <row r="4200" spans="2:5" x14ac:dyDescent="0.25">
      <c r="B4200" s="6"/>
      <c r="E4200" s="7"/>
    </row>
    <row r="4201" spans="2:5" x14ac:dyDescent="0.25">
      <c r="B4201" s="6"/>
      <c r="E4201" s="7"/>
    </row>
    <row r="4202" spans="2:5" x14ac:dyDescent="0.25">
      <c r="B4202" s="6"/>
      <c r="E4202" s="7"/>
    </row>
    <row r="4203" spans="2:5" x14ac:dyDescent="0.25">
      <c r="B4203" s="6"/>
      <c r="E4203" s="7"/>
    </row>
    <row r="4204" spans="2:5" x14ac:dyDescent="0.25">
      <c r="B4204" s="6"/>
      <c r="E4204" s="7"/>
    </row>
    <row r="4205" spans="2:5" x14ac:dyDescent="0.25">
      <c r="B4205" s="6"/>
      <c r="E4205" s="7"/>
    </row>
    <row r="4206" spans="2:5" x14ac:dyDescent="0.25">
      <c r="B4206" s="6"/>
      <c r="E4206" s="7"/>
    </row>
    <row r="4207" spans="2:5" x14ac:dyDescent="0.25">
      <c r="B4207" s="6"/>
      <c r="E4207" s="7"/>
    </row>
    <row r="4208" spans="2:5" x14ac:dyDescent="0.25">
      <c r="B4208" s="6"/>
      <c r="E4208" s="7"/>
    </row>
    <row r="4209" spans="2:5" x14ac:dyDescent="0.25">
      <c r="B4209" s="6"/>
      <c r="E4209" s="7"/>
    </row>
    <row r="4210" spans="2:5" x14ac:dyDescent="0.25">
      <c r="B4210" s="6"/>
      <c r="E4210" s="7"/>
    </row>
    <row r="4211" spans="2:5" x14ac:dyDescent="0.25">
      <c r="B4211" s="6"/>
      <c r="E4211" s="7"/>
    </row>
    <row r="4212" spans="2:5" x14ac:dyDescent="0.25">
      <c r="B4212" s="6"/>
      <c r="E4212" s="7"/>
    </row>
    <row r="4213" spans="2:5" x14ac:dyDescent="0.25">
      <c r="B4213" s="6"/>
      <c r="E4213" s="7"/>
    </row>
    <row r="4214" spans="2:5" x14ac:dyDescent="0.25">
      <c r="B4214" s="6"/>
      <c r="E4214" s="7"/>
    </row>
    <row r="4215" spans="2:5" x14ac:dyDescent="0.25">
      <c r="B4215" s="6"/>
      <c r="E4215" s="7"/>
    </row>
    <row r="4216" spans="2:5" x14ac:dyDescent="0.25">
      <c r="B4216" s="6"/>
      <c r="E4216" s="7"/>
    </row>
    <row r="4217" spans="2:5" x14ac:dyDescent="0.25">
      <c r="B4217" s="6"/>
      <c r="E4217" s="7"/>
    </row>
    <row r="4218" spans="2:5" x14ac:dyDescent="0.25">
      <c r="B4218" s="6"/>
      <c r="E4218" s="7"/>
    </row>
    <row r="4219" spans="2:5" x14ac:dyDescent="0.25">
      <c r="B4219" s="6"/>
      <c r="E4219" s="7"/>
    </row>
    <row r="4220" spans="2:5" x14ac:dyDescent="0.25">
      <c r="B4220" s="6"/>
      <c r="E4220" s="7"/>
    </row>
    <row r="4221" spans="2:5" x14ac:dyDescent="0.25">
      <c r="B4221" s="6"/>
      <c r="E4221" s="7"/>
    </row>
    <row r="4222" spans="2:5" x14ac:dyDescent="0.25">
      <c r="B4222" s="6"/>
      <c r="E4222" s="7"/>
    </row>
    <row r="4223" spans="2:5" x14ac:dyDescent="0.25">
      <c r="B4223" s="6"/>
      <c r="E4223" s="7"/>
    </row>
    <row r="4224" spans="2:5" x14ac:dyDescent="0.25">
      <c r="B4224" s="6"/>
      <c r="E4224" s="7"/>
    </row>
    <row r="4225" spans="2:5" x14ac:dyDescent="0.25">
      <c r="B4225" s="6"/>
      <c r="E4225" s="7"/>
    </row>
    <row r="4226" spans="2:5" x14ac:dyDescent="0.25">
      <c r="B4226" s="6"/>
      <c r="E4226" s="7"/>
    </row>
    <row r="4227" spans="2:5" x14ac:dyDescent="0.25">
      <c r="B4227" s="6"/>
      <c r="E4227" s="7"/>
    </row>
    <row r="4228" spans="2:5" x14ac:dyDescent="0.25">
      <c r="B4228" s="6"/>
      <c r="E4228" s="7"/>
    </row>
    <row r="4229" spans="2:5" x14ac:dyDescent="0.25">
      <c r="B4229" s="6"/>
      <c r="E4229" s="7"/>
    </row>
    <row r="4230" spans="2:5" x14ac:dyDescent="0.25">
      <c r="B4230" s="6"/>
      <c r="E4230" s="7"/>
    </row>
    <row r="4231" spans="2:5" x14ac:dyDescent="0.25">
      <c r="B4231" s="6"/>
      <c r="E4231" s="7"/>
    </row>
    <row r="4232" spans="2:5" x14ac:dyDescent="0.25">
      <c r="B4232" s="6"/>
      <c r="E4232" s="7"/>
    </row>
    <row r="4233" spans="2:5" x14ac:dyDescent="0.25">
      <c r="B4233" s="6"/>
      <c r="E4233" s="7"/>
    </row>
    <row r="4234" spans="2:5" x14ac:dyDescent="0.25">
      <c r="B4234" s="6"/>
      <c r="E4234" s="7"/>
    </row>
    <row r="4235" spans="2:5" x14ac:dyDescent="0.25">
      <c r="B4235" s="6"/>
      <c r="E4235" s="7"/>
    </row>
    <row r="4236" spans="2:5" x14ac:dyDescent="0.25">
      <c r="B4236" s="6"/>
      <c r="E4236" s="7"/>
    </row>
    <row r="4237" spans="2:5" x14ac:dyDescent="0.25">
      <c r="B4237" s="6"/>
      <c r="E4237" s="7"/>
    </row>
    <row r="4238" spans="2:5" x14ac:dyDescent="0.25">
      <c r="B4238" s="6"/>
      <c r="E4238" s="7"/>
    </row>
    <row r="4239" spans="2:5" x14ac:dyDescent="0.25">
      <c r="B4239" s="6"/>
      <c r="E4239" s="7"/>
    </row>
    <row r="4240" spans="2:5" x14ac:dyDescent="0.25">
      <c r="B4240" s="6"/>
      <c r="E4240" s="7"/>
    </row>
    <row r="4241" spans="2:5" x14ac:dyDescent="0.25">
      <c r="B4241" s="6"/>
      <c r="E4241" s="7"/>
    </row>
    <row r="4242" spans="2:5" x14ac:dyDescent="0.25">
      <c r="B4242" s="6"/>
      <c r="E4242" s="7"/>
    </row>
    <row r="4243" spans="2:5" x14ac:dyDescent="0.25">
      <c r="B4243" s="6"/>
      <c r="E4243" s="7"/>
    </row>
    <row r="4244" spans="2:5" x14ac:dyDescent="0.25">
      <c r="B4244" s="6"/>
      <c r="E4244" s="7"/>
    </row>
    <row r="4245" spans="2:5" x14ac:dyDescent="0.25">
      <c r="B4245" s="6"/>
      <c r="E4245" s="7"/>
    </row>
    <row r="4246" spans="2:5" x14ac:dyDescent="0.25">
      <c r="B4246" s="6"/>
      <c r="E4246" s="7"/>
    </row>
    <row r="4247" spans="2:5" x14ac:dyDescent="0.25">
      <c r="B4247" s="6"/>
      <c r="E4247" s="7"/>
    </row>
    <row r="4248" spans="2:5" x14ac:dyDescent="0.25">
      <c r="B4248" s="6"/>
      <c r="E4248" s="7"/>
    </row>
    <row r="4249" spans="2:5" x14ac:dyDescent="0.25">
      <c r="B4249" s="6"/>
      <c r="E4249" s="7"/>
    </row>
    <row r="4250" spans="2:5" x14ac:dyDescent="0.25">
      <c r="B4250" s="6"/>
      <c r="E4250" s="7"/>
    </row>
    <row r="4251" spans="2:5" x14ac:dyDescent="0.25">
      <c r="B4251" s="6"/>
      <c r="E4251" s="7"/>
    </row>
    <row r="4252" spans="2:5" x14ac:dyDescent="0.25">
      <c r="B4252" s="6"/>
      <c r="E4252" s="7"/>
    </row>
    <row r="4253" spans="2:5" x14ac:dyDescent="0.25">
      <c r="B4253" s="6"/>
      <c r="E4253" s="7"/>
    </row>
    <row r="4254" spans="2:5" x14ac:dyDescent="0.25">
      <c r="B4254" s="6"/>
      <c r="E4254" s="7"/>
    </row>
    <row r="4255" spans="2:5" x14ac:dyDescent="0.25">
      <c r="B4255" s="6"/>
      <c r="E4255" s="7"/>
    </row>
    <row r="4256" spans="2:5" x14ac:dyDescent="0.25">
      <c r="B4256" s="6"/>
      <c r="E4256" s="7"/>
    </row>
    <row r="4257" spans="2:5" x14ac:dyDescent="0.25">
      <c r="B4257" s="6"/>
      <c r="E4257" s="7"/>
    </row>
    <row r="4258" spans="2:5" x14ac:dyDescent="0.25">
      <c r="B4258" s="6"/>
      <c r="E4258" s="7"/>
    </row>
    <row r="4259" spans="2:5" x14ac:dyDescent="0.25">
      <c r="B4259" s="6"/>
      <c r="E4259" s="7"/>
    </row>
    <row r="4260" spans="2:5" x14ac:dyDescent="0.25">
      <c r="B4260" s="6"/>
      <c r="E4260" s="7"/>
    </row>
    <row r="4261" spans="2:5" x14ac:dyDescent="0.25">
      <c r="B4261" s="6"/>
      <c r="E4261" s="7"/>
    </row>
    <row r="4262" spans="2:5" x14ac:dyDescent="0.25">
      <c r="B4262" s="6"/>
      <c r="E4262" s="7"/>
    </row>
    <row r="4263" spans="2:5" x14ac:dyDescent="0.25">
      <c r="B4263" s="6"/>
      <c r="E4263" s="7"/>
    </row>
    <row r="4264" spans="2:5" x14ac:dyDescent="0.25">
      <c r="B4264" s="6"/>
      <c r="E4264" s="7"/>
    </row>
    <row r="4265" spans="2:5" x14ac:dyDescent="0.25">
      <c r="B4265" s="6"/>
      <c r="E4265" s="7"/>
    </row>
    <row r="4266" spans="2:5" x14ac:dyDescent="0.25">
      <c r="B4266" s="6"/>
      <c r="E4266" s="7"/>
    </row>
    <row r="4267" spans="2:5" x14ac:dyDescent="0.25">
      <c r="B4267" s="6"/>
      <c r="E4267" s="7"/>
    </row>
    <row r="4268" spans="2:5" x14ac:dyDescent="0.25">
      <c r="B4268" s="6"/>
      <c r="E4268" s="7"/>
    </row>
    <row r="4269" spans="2:5" x14ac:dyDescent="0.25">
      <c r="B4269" s="6"/>
      <c r="E4269" s="7"/>
    </row>
    <row r="4270" spans="2:5" x14ac:dyDescent="0.25">
      <c r="B4270" s="6"/>
      <c r="E4270" s="7"/>
    </row>
    <row r="4271" spans="2:5" x14ac:dyDescent="0.25">
      <c r="B4271" s="6"/>
      <c r="E4271" s="7"/>
    </row>
    <row r="4272" spans="2:5" x14ac:dyDescent="0.25">
      <c r="B4272" s="6"/>
      <c r="E4272" s="7"/>
    </row>
    <row r="4273" spans="2:5" x14ac:dyDescent="0.25">
      <c r="B4273" s="6"/>
      <c r="E4273" s="7"/>
    </row>
    <row r="4274" spans="2:5" x14ac:dyDescent="0.25">
      <c r="B4274" s="6"/>
      <c r="E4274" s="7"/>
    </row>
    <row r="4275" spans="2:5" x14ac:dyDescent="0.25">
      <c r="B4275" s="6"/>
      <c r="E4275" s="7"/>
    </row>
    <row r="4276" spans="2:5" x14ac:dyDescent="0.25">
      <c r="B4276" s="6"/>
      <c r="E4276" s="7"/>
    </row>
    <row r="4277" spans="2:5" x14ac:dyDescent="0.25">
      <c r="B4277" s="6"/>
      <c r="E4277" s="7"/>
    </row>
    <row r="4278" spans="2:5" x14ac:dyDescent="0.25">
      <c r="B4278" s="6"/>
      <c r="E4278" s="7"/>
    </row>
    <row r="4279" spans="2:5" x14ac:dyDescent="0.25">
      <c r="B4279" s="6"/>
      <c r="E4279" s="7"/>
    </row>
    <row r="4280" spans="2:5" x14ac:dyDescent="0.25">
      <c r="B4280" s="6"/>
      <c r="E4280" s="7"/>
    </row>
    <row r="4281" spans="2:5" x14ac:dyDescent="0.25">
      <c r="B4281" s="6"/>
      <c r="E4281" s="7"/>
    </row>
    <row r="4282" spans="2:5" x14ac:dyDescent="0.25">
      <c r="B4282" s="6"/>
      <c r="E4282" s="7"/>
    </row>
    <row r="4283" spans="2:5" x14ac:dyDescent="0.25">
      <c r="B4283" s="6"/>
      <c r="E4283" s="7"/>
    </row>
    <row r="4284" spans="2:5" x14ac:dyDescent="0.25">
      <c r="B4284" s="6"/>
      <c r="E4284" s="7"/>
    </row>
    <row r="4285" spans="2:5" x14ac:dyDescent="0.25">
      <c r="B4285" s="6"/>
      <c r="E4285" s="7"/>
    </row>
    <row r="4286" spans="2:5" x14ac:dyDescent="0.25">
      <c r="B4286" s="6"/>
      <c r="E4286" s="7"/>
    </row>
    <row r="4287" spans="2:5" x14ac:dyDescent="0.25">
      <c r="B4287" s="6"/>
      <c r="E4287" s="7"/>
    </row>
    <row r="4288" spans="2:5" x14ac:dyDescent="0.25">
      <c r="B4288" s="6"/>
      <c r="E4288" s="7"/>
    </row>
    <row r="4289" spans="2:5" x14ac:dyDescent="0.25">
      <c r="B4289" s="6"/>
      <c r="E4289" s="7"/>
    </row>
    <row r="4290" spans="2:5" x14ac:dyDescent="0.25">
      <c r="B4290" s="6"/>
      <c r="E4290" s="7"/>
    </row>
    <row r="4291" spans="2:5" x14ac:dyDescent="0.25">
      <c r="B4291" s="6"/>
      <c r="E4291" s="7"/>
    </row>
    <row r="4292" spans="2:5" x14ac:dyDescent="0.25">
      <c r="B4292" s="6"/>
      <c r="E4292" s="7"/>
    </row>
    <row r="4293" spans="2:5" x14ac:dyDescent="0.25">
      <c r="B4293" s="6"/>
      <c r="E4293" s="7"/>
    </row>
    <row r="4294" spans="2:5" x14ac:dyDescent="0.25">
      <c r="B4294" s="6"/>
      <c r="E4294" s="7"/>
    </row>
    <row r="4295" spans="2:5" x14ac:dyDescent="0.25">
      <c r="B4295" s="6"/>
      <c r="E4295" s="7"/>
    </row>
    <row r="4296" spans="2:5" x14ac:dyDescent="0.25">
      <c r="B4296" s="6"/>
      <c r="E4296" s="7"/>
    </row>
    <row r="4297" spans="2:5" x14ac:dyDescent="0.25">
      <c r="B4297" s="6"/>
      <c r="E4297" s="7"/>
    </row>
    <row r="4298" spans="2:5" x14ac:dyDescent="0.25">
      <c r="B4298" s="6"/>
      <c r="E4298" s="7"/>
    </row>
    <row r="4299" spans="2:5" x14ac:dyDescent="0.25">
      <c r="B4299" s="6"/>
      <c r="E4299" s="7"/>
    </row>
    <row r="4300" spans="2:5" x14ac:dyDescent="0.25">
      <c r="B4300" s="6"/>
      <c r="E4300" s="7"/>
    </row>
    <row r="4301" spans="2:5" x14ac:dyDescent="0.25">
      <c r="B4301" s="6"/>
      <c r="E4301" s="7"/>
    </row>
    <row r="4302" spans="2:5" x14ac:dyDescent="0.25">
      <c r="B4302" s="6"/>
      <c r="E4302" s="7"/>
    </row>
    <row r="4303" spans="2:5" x14ac:dyDescent="0.25">
      <c r="B4303" s="6"/>
      <c r="E4303" s="7"/>
    </row>
    <row r="4304" spans="2:5" x14ac:dyDescent="0.25">
      <c r="B4304" s="6"/>
      <c r="E4304" s="7"/>
    </row>
    <row r="4305" spans="2:5" x14ac:dyDescent="0.25">
      <c r="B4305" s="6"/>
      <c r="E4305" s="7"/>
    </row>
    <row r="4306" spans="2:5" x14ac:dyDescent="0.25">
      <c r="B4306" s="6"/>
      <c r="E4306" s="7"/>
    </row>
    <row r="4307" spans="2:5" x14ac:dyDescent="0.25">
      <c r="B4307" s="6"/>
      <c r="E4307" s="7"/>
    </row>
    <row r="4308" spans="2:5" x14ac:dyDescent="0.25">
      <c r="B4308" s="6"/>
      <c r="E4308" s="7"/>
    </row>
    <row r="4309" spans="2:5" x14ac:dyDescent="0.25">
      <c r="B4309" s="6"/>
      <c r="E4309" s="7"/>
    </row>
    <row r="4310" spans="2:5" x14ac:dyDescent="0.25">
      <c r="B4310" s="6"/>
      <c r="E4310" s="7"/>
    </row>
    <row r="4311" spans="2:5" x14ac:dyDescent="0.25">
      <c r="B4311" s="6"/>
      <c r="E4311" s="7"/>
    </row>
    <row r="4312" spans="2:5" x14ac:dyDescent="0.25">
      <c r="B4312" s="6"/>
      <c r="E4312" s="7"/>
    </row>
    <row r="4313" spans="2:5" x14ac:dyDescent="0.25">
      <c r="B4313" s="6"/>
      <c r="E4313" s="7"/>
    </row>
    <row r="4314" spans="2:5" x14ac:dyDescent="0.25">
      <c r="B4314" s="6"/>
      <c r="E4314" s="7"/>
    </row>
    <row r="4315" spans="2:5" x14ac:dyDescent="0.25">
      <c r="B4315" s="6"/>
      <c r="E4315" s="7"/>
    </row>
    <row r="4316" spans="2:5" x14ac:dyDescent="0.25">
      <c r="B4316" s="6"/>
      <c r="E4316" s="7"/>
    </row>
    <row r="4317" spans="2:5" x14ac:dyDescent="0.25">
      <c r="B4317" s="6"/>
      <c r="E4317" s="7"/>
    </row>
    <row r="4318" spans="2:5" x14ac:dyDescent="0.25">
      <c r="B4318" s="6"/>
      <c r="E4318" s="7"/>
    </row>
    <row r="4319" spans="2:5" x14ac:dyDescent="0.25">
      <c r="B4319" s="6"/>
      <c r="E4319" s="7"/>
    </row>
    <row r="4320" spans="2:5" x14ac:dyDescent="0.25">
      <c r="B4320" s="6"/>
      <c r="E4320" s="7"/>
    </row>
    <row r="4321" spans="2:5" x14ac:dyDescent="0.25">
      <c r="B4321" s="6"/>
      <c r="E4321" s="7"/>
    </row>
    <row r="4322" spans="2:5" x14ac:dyDescent="0.25">
      <c r="B4322" s="6"/>
      <c r="E4322" s="7"/>
    </row>
    <row r="4323" spans="2:5" x14ac:dyDescent="0.25">
      <c r="B4323" s="6"/>
      <c r="E4323" s="7"/>
    </row>
    <row r="4324" spans="2:5" x14ac:dyDescent="0.25">
      <c r="B4324" s="6"/>
      <c r="E4324" s="7"/>
    </row>
    <row r="4325" spans="2:5" x14ac:dyDescent="0.25">
      <c r="B4325" s="6"/>
      <c r="E4325" s="7"/>
    </row>
    <row r="4326" spans="2:5" x14ac:dyDescent="0.25">
      <c r="B4326" s="6"/>
      <c r="E4326" s="7"/>
    </row>
    <row r="4327" spans="2:5" x14ac:dyDescent="0.25">
      <c r="B4327" s="6"/>
      <c r="E4327" s="7"/>
    </row>
    <row r="4328" spans="2:5" x14ac:dyDescent="0.25">
      <c r="B4328" s="6"/>
      <c r="E4328" s="7"/>
    </row>
    <row r="4329" spans="2:5" x14ac:dyDescent="0.25">
      <c r="B4329" s="6"/>
      <c r="E4329" s="7"/>
    </row>
    <row r="4330" spans="2:5" x14ac:dyDescent="0.25">
      <c r="B4330" s="6"/>
      <c r="E4330" s="7"/>
    </row>
    <row r="4331" spans="2:5" x14ac:dyDescent="0.25">
      <c r="B4331" s="6"/>
      <c r="E4331" s="7"/>
    </row>
    <row r="4332" spans="2:5" x14ac:dyDescent="0.25">
      <c r="B4332" s="6"/>
      <c r="E4332" s="7"/>
    </row>
    <row r="4333" spans="2:5" x14ac:dyDescent="0.25">
      <c r="B4333" s="6"/>
      <c r="E4333" s="7"/>
    </row>
    <row r="4334" spans="2:5" x14ac:dyDescent="0.25">
      <c r="B4334" s="6"/>
      <c r="E4334" s="7"/>
    </row>
    <row r="4335" spans="2:5" x14ac:dyDescent="0.25">
      <c r="B4335" s="6"/>
      <c r="E4335" s="7"/>
    </row>
    <row r="4336" spans="2:5" x14ac:dyDescent="0.25">
      <c r="B4336" s="6"/>
      <c r="E4336" s="7"/>
    </row>
    <row r="4337" spans="2:5" x14ac:dyDescent="0.25">
      <c r="B4337" s="6"/>
      <c r="E4337" s="7"/>
    </row>
    <row r="4338" spans="2:5" x14ac:dyDescent="0.25">
      <c r="B4338" s="6"/>
      <c r="E4338" s="7"/>
    </row>
    <row r="4339" spans="2:5" x14ac:dyDescent="0.25">
      <c r="B4339" s="6"/>
      <c r="E4339" s="7"/>
    </row>
    <row r="4340" spans="2:5" x14ac:dyDescent="0.25">
      <c r="B4340" s="6"/>
      <c r="E4340" s="7"/>
    </row>
    <row r="4341" spans="2:5" x14ac:dyDescent="0.25">
      <c r="B4341" s="6"/>
      <c r="E4341" s="7"/>
    </row>
    <row r="4342" spans="2:5" x14ac:dyDescent="0.25">
      <c r="B4342" s="6"/>
      <c r="E4342" s="7"/>
    </row>
    <row r="4343" spans="2:5" x14ac:dyDescent="0.25">
      <c r="B4343" s="6"/>
      <c r="E4343" s="7"/>
    </row>
    <row r="4344" spans="2:5" x14ac:dyDescent="0.25">
      <c r="B4344" s="6"/>
      <c r="E4344" s="7"/>
    </row>
    <row r="4345" spans="2:5" x14ac:dyDescent="0.25">
      <c r="B4345" s="6"/>
      <c r="E4345" s="7"/>
    </row>
    <row r="4346" spans="2:5" x14ac:dyDescent="0.25">
      <c r="B4346" s="6"/>
      <c r="E4346" s="7"/>
    </row>
    <row r="4347" spans="2:5" x14ac:dyDescent="0.25">
      <c r="B4347" s="6"/>
      <c r="E4347" s="7"/>
    </row>
    <row r="4348" spans="2:5" x14ac:dyDescent="0.25">
      <c r="B4348" s="6"/>
      <c r="E4348" s="7"/>
    </row>
    <row r="4349" spans="2:5" x14ac:dyDescent="0.25">
      <c r="B4349" s="6"/>
      <c r="E4349" s="7"/>
    </row>
    <row r="4350" spans="2:5" x14ac:dyDescent="0.25">
      <c r="B4350" s="6"/>
      <c r="E4350" s="7"/>
    </row>
    <row r="4351" spans="2:5" x14ac:dyDescent="0.25">
      <c r="B4351" s="6"/>
      <c r="E4351" s="7"/>
    </row>
    <row r="4352" spans="2:5" x14ac:dyDescent="0.25">
      <c r="B4352" s="6"/>
      <c r="E4352" s="7"/>
    </row>
    <row r="4353" spans="2:5" x14ac:dyDescent="0.25">
      <c r="B4353" s="6"/>
      <c r="E4353" s="7"/>
    </row>
    <row r="4354" spans="2:5" x14ac:dyDescent="0.25">
      <c r="B4354" s="6"/>
      <c r="E4354" s="7"/>
    </row>
    <row r="4355" spans="2:5" x14ac:dyDescent="0.25">
      <c r="B4355" s="6"/>
      <c r="E4355" s="7"/>
    </row>
    <row r="4356" spans="2:5" x14ac:dyDescent="0.25">
      <c r="B4356" s="6"/>
      <c r="E4356" s="7"/>
    </row>
    <row r="4357" spans="2:5" x14ac:dyDescent="0.25">
      <c r="B4357" s="6"/>
      <c r="E4357" s="7"/>
    </row>
    <row r="4358" spans="2:5" x14ac:dyDescent="0.25">
      <c r="B4358" s="6"/>
      <c r="E4358" s="7"/>
    </row>
    <row r="4359" spans="2:5" x14ac:dyDescent="0.25">
      <c r="B4359" s="6"/>
      <c r="E4359" s="7"/>
    </row>
    <row r="4360" spans="2:5" x14ac:dyDescent="0.25">
      <c r="B4360" s="6"/>
      <c r="E4360" s="7"/>
    </row>
    <row r="4361" spans="2:5" x14ac:dyDescent="0.25">
      <c r="B4361" s="6"/>
      <c r="E4361" s="7"/>
    </row>
    <row r="4362" spans="2:5" x14ac:dyDescent="0.25">
      <c r="B4362" s="6"/>
      <c r="E4362" s="7"/>
    </row>
    <row r="4363" spans="2:5" x14ac:dyDescent="0.25">
      <c r="B4363" s="6"/>
      <c r="E4363" s="7"/>
    </row>
    <row r="4364" spans="2:5" x14ac:dyDescent="0.25">
      <c r="B4364" s="6"/>
      <c r="E4364" s="7"/>
    </row>
    <row r="4365" spans="2:5" x14ac:dyDescent="0.25">
      <c r="B4365" s="6"/>
      <c r="E4365" s="7"/>
    </row>
    <row r="4366" spans="2:5" x14ac:dyDescent="0.25">
      <c r="B4366" s="6"/>
      <c r="E4366" s="7"/>
    </row>
    <row r="4367" spans="2:5" x14ac:dyDescent="0.25">
      <c r="B4367" s="6"/>
      <c r="E4367" s="7"/>
    </row>
    <row r="4368" spans="2:5" x14ac:dyDescent="0.25">
      <c r="B4368" s="6"/>
      <c r="E4368" s="7"/>
    </row>
    <row r="4369" spans="2:5" x14ac:dyDescent="0.25">
      <c r="B4369" s="6"/>
      <c r="E4369" s="7"/>
    </row>
    <row r="4370" spans="2:5" x14ac:dyDescent="0.25">
      <c r="B4370" s="6"/>
      <c r="E4370" s="7"/>
    </row>
    <row r="4371" spans="2:5" x14ac:dyDescent="0.25">
      <c r="B4371" s="6"/>
      <c r="E4371" s="7"/>
    </row>
    <row r="4372" spans="2:5" x14ac:dyDescent="0.25">
      <c r="B4372" s="6"/>
      <c r="E4372" s="7"/>
    </row>
    <row r="4373" spans="2:5" x14ac:dyDescent="0.25">
      <c r="B4373" s="6"/>
      <c r="E4373" s="7"/>
    </row>
    <row r="4374" spans="2:5" x14ac:dyDescent="0.25">
      <c r="B4374" s="6"/>
      <c r="E4374" s="7"/>
    </row>
    <row r="4375" spans="2:5" x14ac:dyDescent="0.25">
      <c r="B4375" s="6"/>
      <c r="E4375" s="7"/>
    </row>
    <row r="4376" spans="2:5" x14ac:dyDescent="0.25">
      <c r="B4376" s="6"/>
      <c r="E4376" s="7"/>
    </row>
    <row r="4377" spans="2:5" x14ac:dyDescent="0.25">
      <c r="B4377" s="6"/>
      <c r="E4377" s="7"/>
    </row>
    <row r="4378" spans="2:5" x14ac:dyDescent="0.25">
      <c r="B4378" s="6"/>
      <c r="E4378" s="7"/>
    </row>
    <row r="4379" spans="2:5" x14ac:dyDescent="0.25">
      <c r="B4379" s="6"/>
      <c r="E4379" s="7"/>
    </row>
    <row r="4380" spans="2:5" x14ac:dyDescent="0.25">
      <c r="B4380" s="6"/>
      <c r="E4380" s="7"/>
    </row>
    <row r="4381" spans="2:5" x14ac:dyDescent="0.25">
      <c r="B4381" s="6"/>
      <c r="E4381" s="7"/>
    </row>
    <row r="4382" spans="2:5" x14ac:dyDescent="0.25">
      <c r="B4382" s="6"/>
      <c r="E4382" s="7"/>
    </row>
    <row r="4383" spans="2:5" x14ac:dyDescent="0.25">
      <c r="B4383" s="6"/>
      <c r="E4383" s="7"/>
    </row>
    <row r="4384" spans="2:5" x14ac:dyDescent="0.25">
      <c r="B4384" s="6"/>
      <c r="E4384" s="7"/>
    </row>
    <row r="4385" spans="2:5" x14ac:dyDescent="0.25">
      <c r="B4385" s="6"/>
      <c r="E4385" s="7"/>
    </row>
    <row r="4386" spans="2:5" x14ac:dyDescent="0.25">
      <c r="B4386" s="6"/>
      <c r="E4386" s="7"/>
    </row>
    <row r="4387" spans="2:5" x14ac:dyDescent="0.25">
      <c r="B4387" s="6"/>
      <c r="E4387" s="7"/>
    </row>
    <row r="4388" spans="2:5" x14ac:dyDescent="0.25">
      <c r="B4388" s="6"/>
      <c r="E4388" s="7"/>
    </row>
    <row r="4389" spans="2:5" x14ac:dyDescent="0.25">
      <c r="B4389" s="6"/>
      <c r="E4389" s="7"/>
    </row>
    <row r="4390" spans="2:5" x14ac:dyDescent="0.25">
      <c r="B4390" s="6"/>
      <c r="E4390" s="7"/>
    </row>
    <row r="4391" spans="2:5" x14ac:dyDescent="0.25">
      <c r="B4391" s="6"/>
      <c r="E4391" s="7"/>
    </row>
    <row r="4392" spans="2:5" x14ac:dyDescent="0.25">
      <c r="B4392" s="6"/>
      <c r="E4392" s="7"/>
    </row>
    <row r="4393" spans="2:5" x14ac:dyDescent="0.25">
      <c r="B4393" s="6"/>
      <c r="E4393" s="7"/>
    </row>
    <row r="4394" spans="2:5" x14ac:dyDescent="0.25">
      <c r="B4394" s="6"/>
      <c r="E4394" s="7"/>
    </row>
    <row r="4395" spans="2:5" x14ac:dyDescent="0.25">
      <c r="B4395" s="6"/>
      <c r="E4395" s="7"/>
    </row>
    <row r="4396" spans="2:5" x14ac:dyDescent="0.25">
      <c r="B4396" s="6"/>
      <c r="E4396" s="7"/>
    </row>
    <row r="4397" spans="2:5" x14ac:dyDescent="0.25">
      <c r="B4397" s="6"/>
      <c r="E4397" s="7"/>
    </row>
    <row r="4398" spans="2:5" x14ac:dyDescent="0.25">
      <c r="B4398" s="6"/>
      <c r="E4398" s="7"/>
    </row>
    <row r="4399" spans="2:5" x14ac:dyDescent="0.25">
      <c r="B4399" s="6"/>
      <c r="E4399" s="7"/>
    </row>
    <row r="4400" spans="2:5" x14ac:dyDescent="0.25">
      <c r="B4400" s="6"/>
      <c r="E4400" s="7"/>
    </row>
    <row r="4401" spans="2:5" x14ac:dyDescent="0.25">
      <c r="B4401" s="6"/>
      <c r="E4401" s="7"/>
    </row>
    <row r="4402" spans="2:5" x14ac:dyDescent="0.25">
      <c r="B4402" s="6"/>
      <c r="E4402" s="7"/>
    </row>
    <row r="4403" spans="2:5" x14ac:dyDescent="0.25">
      <c r="B4403" s="6"/>
      <c r="E4403" s="7"/>
    </row>
    <row r="4404" spans="2:5" x14ac:dyDescent="0.25">
      <c r="B4404" s="6"/>
      <c r="E4404" s="7"/>
    </row>
    <row r="4405" spans="2:5" x14ac:dyDescent="0.25">
      <c r="B4405" s="6"/>
      <c r="E4405" s="7"/>
    </row>
    <row r="4406" spans="2:5" x14ac:dyDescent="0.25">
      <c r="B4406" s="6"/>
      <c r="E4406" s="7"/>
    </row>
    <row r="4407" spans="2:5" x14ac:dyDescent="0.25">
      <c r="B4407" s="6"/>
      <c r="E4407" s="7"/>
    </row>
    <row r="4408" spans="2:5" x14ac:dyDescent="0.25">
      <c r="B4408" s="6"/>
      <c r="E4408" s="7"/>
    </row>
    <row r="4409" spans="2:5" x14ac:dyDescent="0.25">
      <c r="B4409" s="6"/>
      <c r="E4409" s="7"/>
    </row>
    <row r="4410" spans="2:5" x14ac:dyDescent="0.25">
      <c r="B4410" s="6"/>
      <c r="E4410" s="7"/>
    </row>
    <row r="4411" spans="2:5" x14ac:dyDescent="0.25">
      <c r="B4411" s="6"/>
      <c r="E4411" s="7"/>
    </row>
    <row r="4412" spans="2:5" x14ac:dyDescent="0.25">
      <c r="B4412" s="6"/>
      <c r="E4412" s="7"/>
    </row>
    <row r="4413" spans="2:5" x14ac:dyDescent="0.25">
      <c r="B4413" s="6"/>
      <c r="E4413" s="7"/>
    </row>
    <row r="4414" spans="2:5" x14ac:dyDescent="0.25">
      <c r="B4414" s="6"/>
      <c r="E4414" s="7"/>
    </row>
    <row r="4415" spans="2:5" x14ac:dyDescent="0.25">
      <c r="B4415" s="6"/>
      <c r="E4415" s="7"/>
    </row>
    <row r="4416" spans="2:5" x14ac:dyDescent="0.25">
      <c r="B4416" s="6"/>
      <c r="E4416" s="7"/>
    </row>
    <row r="4417" spans="2:5" x14ac:dyDescent="0.25">
      <c r="B4417" s="6"/>
      <c r="E4417" s="7"/>
    </row>
    <row r="4418" spans="2:5" x14ac:dyDescent="0.25">
      <c r="B4418" s="6"/>
      <c r="E4418" s="7"/>
    </row>
    <row r="4419" spans="2:5" x14ac:dyDescent="0.25">
      <c r="B4419" s="6"/>
      <c r="E4419" s="7"/>
    </row>
    <row r="4420" spans="2:5" x14ac:dyDescent="0.25">
      <c r="B4420" s="6"/>
      <c r="E4420" s="7"/>
    </row>
    <row r="4421" spans="2:5" x14ac:dyDescent="0.25">
      <c r="B4421" s="6"/>
      <c r="E4421" s="7"/>
    </row>
    <row r="4422" spans="2:5" x14ac:dyDescent="0.25">
      <c r="B4422" s="6"/>
      <c r="E4422" s="7"/>
    </row>
    <row r="4423" spans="2:5" x14ac:dyDescent="0.25">
      <c r="B4423" s="6"/>
      <c r="E4423" s="7"/>
    </row>
    <row r="4424" spans="2:5" x14ac:dyDescent="0.25">
      <c r="B4424" s="6"/>
      <c r="E4424" s="7"/>
    </row>
    <row r="4425" spans="2:5" x14ac:dyDescent="0.25">
      <c r="B4425" s="6"/>
      <c r="E4425" s="7"/>
    </row>
    <row r="4426" spans="2:5" x14ac:dyDescent="0.25">
      <c r="B4426" s="6"/>
      <c r="E4426" s="7"/>
    </row>
    <row r="4427" spans="2:5" x14ac:dyDescent="0.25">
      <c r="B4427" s="6"/>
      <c r="E4427" s="7"/>
    </row>
    <row r="4428" spans="2:5" x14ac:dyDescent="0.25">
      <c r="B4428" s="6"/>
      <c r="E4428" s="7"/>
    </row>
    <row r="4429" spans="2:5" x14ac:dyDescent="0.25">
      <c r="B4429" s="6"/>
      <c r="E4429" s="7"/>
    </row>
    <row r="4430" spans="2:5" x14ac:dyDescent="0.25">
      <c r="B4430" s="6"/>
      <c r="E4430" s="7"/>
    </row>
    <row r="4431" spans="2:5" x14ac:dyDescent="0.25">
      <c r="B4431" s="6"/>
      <c r="E4431" s="7"/>
    </row>
    <row r="4432" spans="2:5" x14ac:dyDescent="0.25">
      <c r="B4432" s="6"/>
      <c r="E4432" s="7"/>
    </row>
    <row r="4433" spans="2:5" x14ac:dyDescent="0.25">
      <c r="B4433" s="6"/>
      <c r="E4433" s="7"/>
    </row>
    <row r="4434" spans="2:5" x14ac:dyDescent="0.25">
      <c r="B4434" s="6"/>
      <c r="E4434" s="7"/>
    </row>
    <row r="4435" spans="2:5" x14ac:dyDescent="0.25">
      <c r="B4435" s="6"/>
      <c r="E4435" s="7"/>
    </row>
    <row r="4436" spans="2:5" x14ac:dyDescent="0.25">
      <c r="B4436" s="6"/>
      <c r="E4436" s="7"/>
    </row>
    <row r="4437" spans="2:5" x14ac:dyDescent="0.25">
      <c r="B4437" s="6"/>
      <c r="E4437" s="7"/>
    </row>
    <row r="4438" spans="2:5" x14ac:dyDescent="0.25">
      <c r="B4438" s="6"/>
      <c r="E4438" s="7"/>
    </row>
    <row r="4439" spans="2:5" x14ac:dyDescent="0.25">
      <c r="B4439" s="6"/>
      <c r="E4439" s="7"/>
    </row>
    <row r="4440" spans="2:5" x14ac:dyDescent="0.25">
      <c r="B4440" s="6"/>
      <c r="E4440" s="7"/>
    </row>
    <row r="4441" spans="2:5" x14ac:dyDescent="0.25">
      <c r="B4441" s="6"/>
      <c r="E4441" s="7"/>
    </row>
    <row r="4442" spans="2:5" x14ac:dyDescent="0.25">
      <c r="B4442" s="6"/>
      <c r="E4442" s="7"/>
    </row>
    <row r="4443" spans="2:5" x14ac:dyDescent="0.25">
      <c r="B4443" s="6"/>
      <c r="E4443" s="7"/>
    </row>
    <row r="4444" spans="2:5" x14ac:dyDescent="0.25">
      <c r="B4444" s="6"/>
      <c r="E4444" s="7"/>
    </row>
    <row r="4445" spans="2:5" x14ac:dyDescent="0.25">
      <c r="B4445" s="6"/>
      <c r="E4445" s="7"/>
    </row>
    <row r="4446" spans="2:5" x14ac:dyDescent="0.25">
      <c r="B4446" s="6"/>
      <c r="E4446" s="7"/>
    </row>
    <row r="4447" spans="2:5" x14ac:dyDescent="0.25">
      <c r="B4447" s="6"/>
      <c r="E4447" s="7"/>
    </row>
    <row r="4448" spans="2:5" x14ac:dyDescent="0.25">
      <c r="B4448" s="6"/>
      <c r="E4448" s="7"/>
    </row>
    <row r="4449" spans="2:5" x14ac:dyDescent="0.25">
      <c r="B4449" s="6"/>
      <c r="E4449" s="7"/>
    </row>
    <row r="4450" spans="2:5" x14ac:dyDescent="0.25">
      <c r="B4450" s="6"/>
      <c r="E4450" s="7"/>
    </row>
    <row r="4451" spans="2:5" x14ac:dyDescent="0.25">
      <c r="B4451" s="6"/>
      <c r="E4451" s="7"/>
    </row>
    <row r="4452" spans="2:5" x14ac:dyDescent="0.25">
      <c r="B4452" s="6"/>
      <c r="E4452" s="7"/>
    </row>
    <row r="4453" spans="2:5" x14ac:dyDescent="0.25">
      <c r="B4453" s="6"/>
      <c r="E4453" s="7"/>
    </row>
    <row r="4454" spans="2:5" x14ac:dyDescent="0.25">
      <c r="B4454" s="6"/>
      <c r="E4454" s="7"/>
    </row>
    <row r="4455" spans="2:5" x14ac:dyDescent="0.25">
      <c r="B4455" s="6"/>
      <c r="E4455" s="7"/>
    </row>
    <row r="4456" spans="2:5" x14ac:dyDescent="0.25">
      <c r="B4456" s="6"/>
      <c r="E4456" s="7"/>
    </row>
    <row r="4457" spans="2:5" x14ac:dyDescent="0.25">
      <c r="B4457" s="6"/>
      <c r="E4457" s="7"/>
    </row>
    <row r="4458" spans="2:5" x14ac:dyDescent="0.25">
      <c r="B4458" s="6"/>
      <c r="E4458" s="7"/>
    </row>
    <row r="4459" spans="2:5" x14ac:dyDescent="0.25">
      <c r="B4459" s="6"/>
      <c r="E4459" s="7"/>
    </row>
    <row r="4460" spans="2:5" x14ac:dyDescent="0.25">
      <c r="B4460" s="6"/>
      <c r="E4460" s="7"/>
    </row>
    <row r="4461" spans="2:5" x14ac:dyDescent="0.25">
      <c r="B4461" s="6"/>
      <c r="E4461" s="7"/>
    </row>
    <row r="4462" spans="2:5" x14ac:dyDescent="0.25">
      <c r="B4462" s="6"/>
      <c r="E4462" s="7"/>
    </row>
    <row r="4463" spans="2:5" x14ac:dyDescent="0.25">
      <c r="B4463" s="6"/>
      <c r="E4463" s="7"/>
    </row>
    <row r="4464" spans="2:5" x14ac:dyDescent="0.25">
      <c r="B4464" s="6"/>
      <c r="E4464" s="7"/>
    </row>
    <row r="4465" spans="2:5" x14ac:dyDescent="0.25">
      <c r="B4465" s="6"/>
      <c r="E4465" s="7"/>
    </row>
    <row r="4466" spans="2:5" x14ac:dyDescent="0.25">
      <c r="B4466" s="6"/>
      <c r="E4466" s="7"/>
    </row>
    <row r="4467" spans="2:5" x14ac:dyDescent="0.25">
      <c r="B4467" s="6"/>
      <c r="E4467" s="7"/>
    </row>
    <row r="4468" spans="2:5" x14ac:dyDescent="0.25">
      <c r="B4468" s="6"/>
      <c r="E4468" s="7"/>
    </row>
    <row r="4469" spans="2:5" x14ac:dyDescent="0.25">
      <c r="B4469" s="6"/>
      <c r="E4469" s="7"/>
    </row>
    <row r="4470" spans="2:5" x14ac:dyDescent="0.25">
      <c r="B4470" s="6"/>
      <c r="E4470" s="7"/>
    </row>
    <row r="4471" spans="2:5" x14ac:dyDescent="0.25">
      <c r="B4471" s="6"/>
      <c r="E4471" s="7"/>
    </row>
    <row r="4472" spans="2:5" x14ac:dyDescent="0.25">
      <c r="B4472" s="6"/>
      <c r="E4472" s="7"/>
    </row>
    <row r="4473" spans="2:5" x14ac:dyDescent="0.25">
      <c r="B4473" s="6"/>
      <c r="E4473" s="7"/>
    </row>
    <row r="4474" spans="2:5" x14ac:dyDescent="0.25">
      <c r="B4474" s="6"/>
      <c r="E4474" s="7"/>
    </row>
    <row r="4475" spans="2:5" x14ac:dyDescent="0.25">
      <c r="B4475" s="6"/>
      <c r="E4475" s="7"/>
    </row>
    <row r="4476" spans="2:5" x14ac:dyDescent="0.25">
      <c r="B4476" s="6"/>
      <c r="E4476" s="7"/>
    </row>
    <row r="4477" spans="2:5" x14ac:dyDescent="0.25">
      <c r="B4477" s="6"/>
      <c r="E4477" s="7"/>
    </row>
    <row r="4478" spans="2:5" x14ac:dyDescent="0.25">
      <c r="B4478" s="6"/>
      <c r="E4478" s="7"/>
    </row>
    <row r="4479" spans="2:5" x14ac:dyDescent="0.25">
      <c r="B4479" s="6"/>
      <c r="E4479" s="7"/>
    </row>
    <row r="4480" spans="2:5" x14ac:dyDescent="0.25">
      <c r="B4480" s="6"/>
      <c r="E4480" s="7"/>
    </row>
    <row r="4481" spans="2:5" x14ac:dyDescent="0.25">
      <c r="B4481" s="6"/>
      <c r="E4481" s="7"/>
    </row>
    <row r="4482" spans="2:5" x14ac:dyDescent="0.25">
      <c r="B4482" s="6"/>
      <c r="E4482" s="7"/>
    </row>
    <row r="4483" spans="2:5" x14ac:dyDescent="0.25">
      <c r="B4483" s="6"/>
      <c r="E4483" s="7"/>
    </row>
    <row r="4484" spans="2:5" x14ac:dyDescent="0.25">
      <c r="B4484" s="6"/>
      <c r="E4484" s="7"/>
    </row>
    <row r="4485" spans="2:5" x14ac:dyDescent="0.25">
      <c r="B4485" s="6"/>
      <c r="E4485" s="7"/>
    </row>
    <row r="4486" spans="2:5" x14ac:dyDescent="0.25">
      <c r="B4486" s="6"/>
      <c r="E4486" s="7"/>
    </row>
    <row r="4487" spans="2:5" x14ac:dyDescent="0.25">
      <c r="B4487" s="6"/>
      <c r="E4487" s="7"/>
    </row>
    <row r="4488" spans="2:5" x14ac:dyDescent="0.25">
      <c r="B4488" s="6"/>
      <c r="E4488" s="7"/>
    </row>
    <row r="4489" spans="2:5" x14ac:dyDescent="0.25">
      <c r="B4489" s="6"/>
      <c r="E4489" s="7"/>
    </row>
    <row r="4490" spans="2:5" x14ac:dyDescent="0.25">
      <c r="B4490" s="6"/>
      <c r="E4490" s="7"/>
    </row>
    <row r="4491" spans="2:5" x14ac:dyDescent="0.25">
      <c r="B4491" s="6"/>
      <c r="E4491" s="7"/>
    </row>
    <row r="4492" spans="2:5" x14ac:dyDescent="0.25">
      <c r="B4492" s="6"/>
      <c r="E4492" s="7"/>
    </row>
    <row r="4493" spans="2:5" x14ac:dyDescent="0.25">
      <c r="B4493" s="6"/>
      <c r="E4493" s="7"/>
    </row>
    <row r="4494" spans="2:5" x14ac:dyDescent="0.25">
      <c r="B4494" s="6"/>
      <c r="E4494" s="7"/>
    </row>
    <row r="4495" spans="2:5" x14ac:dyDescent="0.25">
      <c r="B4495" s="6"/>
      <c r="E4495" s="7"/>
    </row>
    <row r="4496" spans="2:5" x14ac:dyDescent="0.25">
      <c r="B4496" s="6"/>
      <c r="E4496" s="7"/>
    </row>
    <row r="4497" spans="2:5" x14ac:dyDescent="0.25">
      <c r="B4497" s="6"/>
      <c r="E4497" s="7"/>
    </row>
    <row r="4498" spans="2:5" x14ac:dyDescent="0.25">
      <c r="B4498" s="6"/>
      <c r="E4498" s="7"/>
    </row>
    <row r="4499" spans="2:5" x14ac:dyDescent="0.25">
      <c r="B4499" s="6"/>
      <c r="E4499" s="7"/>
    </row>
    <row r="4500" spans="2:5" x14ac:dyDescent="0.25">
      <c r="B4500" s="6"/>
      <c r="E4500" s="7"/>
    </row>
    <row r="4501" spans="2:5" x14ac:dyDescent="0.25">
      <c r="B4501" s="6"/>
      <c r="E4501" s="7"/>
    </row>
    <row r="4502" spans="2:5" x14ac:dyDescent="0.25">
      <c r="B4502" s="6"/>
      <c r="E4502" s="7"/>
    </row>
    <row r="4503" spans="2:5" x14ac:dyDescent="0.25">
      <c r="B4503" s="6"/>
      <c r="E4503" s="7"/>
    </row>
    <row r="4504" spans="2:5" x14ac:dyDescent="0.25">
      <c r="B4504" s="6"/>
      <c r="E4504" s="7"/>
    </row>
    <row r="4505" spans="2:5" x14ac:dyDescent="0.25">
      <c r="B4505" s="6"/>
      <c r="E4505" s="7"/>
    </row>
    <row r="4506" spans="2:5" x14ac:dyDescent="0.25">
      <c r="B4506" s="6"/>
      <c r="E4506" s="7"/>
    </row>
    <row r="4507" spans="2:5" x14ac:dyDescent="0.25">
      <c r="B4507" s="6"/>
      <c r="E4507" s="7"/>
    </row>
    <row r="4508" spans="2:5" x14ac:dyDescent="0.25">
      <c r="B4508" s="6"/>
      <c r="E4508" s="7"/>
    </row>
    <row r="4509" spans="2:5" x14ac:dyDescent="0.25">
      <c r="B4509" s="6"/>
      <c r="E4509" s="7"/>
    </row>
    <row r="4510" spans="2:5" x14ac:dyDescent="0.25">
      <c r="B4510" s="6"/>
      <c r="E4510" s="7"/>
    </row>
    <row r="4511" spans="2:5" x14ac:dyDescent="0.25">
      <c r="B4511" s="6"/>
      <c r="E4511" s="7"/>
    </row>
    <row r="4512" spans="2:5" x14ac:dyDescent="0.25">
      <c r="B4512" s="6"/>
      <c r="E4512" s="7"/>
    </row>
    <row r="4513" spans="2:5" x14ac:dyDescent="0.25">
      <c r="B4513" s="6"/>
      <c r="E4513" s="7"/>
    </row>
    <row r="4514" spans="2:5" x14ac:dyDescent="0.25">
      <c r="B4514" s="6"/>
      <c r="E4514" s="7"/>
    </row>
    <row r="4515" spans="2:5" x14ac:dyDescent="0.25">
      <c r="B4515" s="6"/>
      <c r="E4515" s="7"/>
    </row>
    <row r="4516" spans="2:5" x14ac:dyDescent="0.25">
      <c r="B4516" s="6"/>
      <c r="E4516" s="7"/>
    </row>
    <row r="4517" spans="2:5" x14ac:dyDescent="0.25">
      <c r="B4517" s="6"/>
      <c r="E4517" s="7"/>
    </row>
    <row r="4518" spans="2:5" x14ac:dyDescent="0.25">
      <c r="B4518" s="6"/>
      <c r="E4518" s="7"/>
    </row>
    <row r="4519" spans="2:5" x14ac:dyDescent="0.25">
      <c r="B4519" s="6"/>
      <c r="E4519" s="7"/>
    </row>
    <row r="4520" spans="2:5" x14ac:dyDescent="0.25">
      <c r="B4520" s="6"/>
      <c r="E4520" s="7"/>
    </row>
    <row r="4521" spans="2:5" x14ac:dyDescent="0.25">
      <c r="B4521" s="6"/>
      <c r="E4521" s="7"/>
    </row>
    <row r="4522" spans="2:5" x14ac:dyDescent="0.25">
      <c r="B4522" s="6"/>
      <c r="E4522" s="7"/>
    </row>
    <row r="4523" spans="2:5" x14ac:dyDescent="0.25">
      <c r="B4523" s="6"/>
      <c r="E4523" s="7"/>
    </row>
    <row r="4524" spans="2:5" x14ac:dyDescent="0.25">
      <c r="B4524" s="6"/>
      <c r="E4524" s="7"/>
    </row>
    <row r="4525" spans="2:5" x14ac:dyDescent="0.25">
      <c r="B4525" s="6"/>
      <c r="E4525" s="7"/>
    </row>
    <row r="4526" spans="2:5" x14ac:dyDescent="0.25">
      <c r="B4526" s="6"/>
      <c r="E4526" s="7"/>
    </row>
    <row r="4527" spans="2:5" x14ac:dyDescent="0.25">
      <c r="B4527" s="6"/>
      <c r="E4527" s="7"/>
    </row>
    <row r="4528" spans="2:5" x14ac:dyDescent="0.25">
      <c r="B4528" s="6"/>
      <c r="E4528" s="7"/>
    </row>
    <row r="4529" spans="2:5" x14ac:dyDescent="0.25">
      <c r="B4529" s="6"/>
      <c r="E4529" s="7"/>
    </row>
    <row r="4530" spans="2:5" x14ac:dyDescent="0.25">
      <c r="B4530" s="6"/>
      <c r="E4530" s="7"/>
    </row>
    <row r="4531" spans="2:5" x14ac:dyDescent="0.25">
      <c r="B4531" s="6"/>
      <c r="E4531" s="7"/>
    </row>
    <row r="4532" spans="2:5" x14ac:dyDescent="0.25">
      <c r="B4532" s="6"/>
      <c r="E4532" s="7"/>
    </row>
    <row r="4533" spans="2:5" x14ac:dyDescent="0.25">
      <c r="B4533" s="6"/>
      <c r="E4533" s="7"/>
    </row>
    <row r="4534" spans="2:5" x14ac:dyDescent="0.25">
      <c r="B4534" s="6"/>
      <c r="E4534" s="7"/>
    </row>
    <row r="4535" spans="2:5" x14ac:dyDescent="0.25">
      <c r="B4535" s="6"/>
      <c r="E4535" s="7"/>
    </row>
    <row r="4536" spans="2:5" x14ac:dyDescent="0.25">
      <c r="B4536" s="6"/>
      <c r="E4536" s="7"/>
    </row>
    <row r="4537" spans="2:5" x14ac:dyDescent="0.25">
      <c r="B4537" s="6"/>
      <c r="E4537" s="7"/>
    </row>
    <row r="4538" spans="2:5" x14ac:dyDescent="0.25">
      <c r="B4538" s="6"/>
      <c r="E4538" s="7"/>
    </row>
    <row r="4539" spans="2:5" x14ac:dyDescent="0.25">
      <c r="B4539" s="6"/>
      <c r="E4539" s="7"/>
    </row>
    <row r="4540" spans="2:5" x14ac:dyDescent="0.25">
      <c r="B4540" s="6"/>
      <c r="E4540" s="7"/>
    </row>
    <row r="4541" spans="2:5" x14ac:dyDescent="0.25">
      <c r="B4541" s="6"/>
      <c r="E4541" s="7"/>
    </row>
    <row r="4542" spans="2:5" x14ac:dyDescent="0.25">
      <c r="B4542" s="6"/>
      <c r="E4542" s="7"/>
    </row>
    <row r="4543" spans="2:5" x14ac:dyDescent="0.25">
      <c r="B4543" s="6"/>
      <c r="E4543" s="7"/>
    </row>
    <row r="4544" spans="2:5" x14ac:dyDescent="0.25">
      <c r="B4544" s="6"/>
      <c r="E4544" s="7"/>
    </row>
    <row r="4545" spans="2:5" x14ac:dyDescent="0.25">
      <c r="B4545" s="6"/>
      <c r="E4545" s="7"/>
    </row>
    <row r="4546" spans="2:5" x14ac:dyDescent="0.25">
      <c r="B4546" s="6"/>
      <c r="E4546" s="7"/>
    </row>
    <row r="4547" spans="2:5" x14ac:dyDescent="0.25">
      <c r="B4547" s="6"/>
      <c r="E4547" s="7"/>
    </row>
    <row r="4548" spans="2:5" x14ac:dyDescent="0.25">
      <c r="B4548" s="6"/>
      <c r="E4548" s="7"/>
    </row>
    <row r="4549" spans="2:5" x14ac:dyDescent="0.25">
      <c r="B4549" s="6"/>
      <c r="E4549" s="7"/>
    </row>
    <row r="4550" spans="2:5" x14ac:dyDescent="0.25">
      <c r="B4550" s="6"/>
      <c r="E4550" s="7"/>
    </row>
    <row r="4551" spans="2:5" x14ac:dyDescent="0.25">
      <c r="B4551" s="6"/>
      <c r="E4551" s="7"/>
    </row>
    <row r="4552" spans="2:5" x14ac:dyDescent="0.25">
      <c r="B4552" s="6"/>
      <c r="E4552" s="7"/>
    </row>
    <row r="4553" spans="2:5" x14ac:dyDescent="0.25">
      <c r="B4553" s="6"/>
      <c r="E4553" s="7"/>
    </row>
    <row r="4554" spans="2:5" x14ac:dyDescent="0.25">
      <c r="B4554" s="6"/>
      <c r="E4554" s="7"/>
    </row>
    <row r="4555" spans="2:5" x14ac:dyDescent="0.25">
      <c r="B4555" s="6"/>
      <c r="E4555" s="7"/>
    </row>
    <row r="4556" spans="2:5" x14ac:dyDescent="0.25">
      <c r="B4556" s="6"/>
      <c r="E4556" s="7"/>
    </row>
    <row r="4557" spans="2:5" x14ac:dyDescent="0.25">
      <c r="B4557" s="6"/>
      <c r="E4557" s="7"/>
    </row>
    <row r="4558" spans="2:5" x14ac:dyDescent="0.25">
      <c r="B4558" s="6"/>
      <c r="E4558" s="7"/>
    </row>
    <row r="4559" spans="2:5" x14ac:dyDescent="0.25">
      <c r="B4559" s="6"/>
      <c r="E4559" s="7"/>
    </row>
    <row r="4560" spans="2:5" x14ac:dyDescent="0.25">
      <c r="B4560" s="6"/>
      <c r="E4560" s="7"/>
    </row>
    <row r="4561" spans="2:5" x14ac:dyDescent="0.25">
      <c r="B4561" s="6"/>
      <c r="E4561" s="7"/>
    </row>
    <row r="4562" spans="2:5" x14ac:dyDescent="0.25">
      <c r="B4562" s="6"/>
      <c r="E4562" s="7"/>
    </row>
    <row r="4563" spans="2:5" x14ac:dyDescent="0.25">
      <c r="B4563" s="6"/>
      <c r="E4563" s="7"/>
    </row>
    <row r="4564" spans="2:5" x14ac:dyDescent="0.25">
      <c r="B4564" s="6"/>
      <c r="E4564" s="7"/>
    </row>
    <row r="4565" spans="2:5" x14ac:dyDescent="0.25">
      <c r="B4565" s="6"/>
      <c r="E4565" s="7"/>
    </row>
    <row r="4566" spans="2:5" x14ac:dyDescent="0.25">
      <c r="B4566" s="6"/>
      <c r="E4566" s="7"/>
    </row>
    <row r="4567" spans="2:5" x14ac:dyDescent="0.25">
      <c r="B4567" s="6"/>
      <c r="E4567" s="7"/>
    </row>
    <row r="4568" spans="2:5" x14ac:dyDescent="0.25">
      <c r="B4568" s="6"/>
      <c r="E4568" s="7"/>
    </row>
    <row r="4569" spans="2:5" x14ac:dyDescent="0.25">
      <c r="B4569" s="6"/>
      <c r="E4569" s="7"/>
    </row>
    <row r="4570" spans="2:5" x14ac:dyDescent="0.25">
      <c r="B4570" s="6"/>
      <c r="E4570" s="7"/>
    </row>
    <row r="4571" spans="2:5" x14ac:dyDescent="0.25">
      <c r="B4571" s="6"/>
      <c r="E4571" s="7"/>
    </row>
    <row r="4572" spans="2:5" x14ac:dyDescent="0.25">
      <c r="B4572" s="6"/>
      <c r="E4572" s="7"/>
    </row>
    <row r="4573" spans="2:5" x14ac:dyDescent="0.25">
      <c r="B4573" s="6"/>
      <c r="E4573" s="7"/>
    </row>
    <row r="4574" spans="2:5" x14ac:dyDescent="0.25">
      <c r="B4574" s="6"/>
      <c r="E4574" s="7"/>
    </row>
    <row r="4575" spans="2:5" x14ac:dyDescent="0.25">
      <c r="B4575" s="6"/>
      <c r="E4575" s="7"/>
    </row>
    <row r="4576" spans="2:5" x14ac:dyDescent="0.25">
      <c r="B4576" s="6"/>
      <c r="E4576" s="7"/>
    </row>
    <row r="4577" spans="2:5" x14ac:dyDescent="0.25">
      <c r="B4577" s="6"/>
      <c r="E4577" s="7"/>
    </row>
    <row r="4578" spans="2:5" x14ac:dyDescent="0.25">
      <c r="B4578" s="6"/>
      <c r="E4578" s="7"/>
    </row>
    <row r="4579" spans="2:5" x14ac:dyDescent="0.25">
      <c r="B4579" s="6"/>
      <c r="E4579" s="7"/>
    </row>
    <row r="4580" spans="2:5" x14ac:dyDescent="0.25">
      <c r="B4580" s="6"/>
      <c r="E4580" s="7"/>
    </row>
    <row r="4581" spans="2:5" x14ac:dyDescent="0.25">
      <c r="B4581" s="6"/>
      <c r="E4581" s="7"/>
    </row>
    <row r="4582" spans="2:5" x14ac:dyDescent="0.25">
      <c r="B4582" s="6"/>
      <c r="E4582" s="7"/>
    </row>
    <row r="4583" spans="2:5" x14ac:dyDescent="0.25">
      <c r="B4583" s="6"/>
      <c r="E4583" s="7"/>
    </row>
    <row r="4584" spans="2:5" x14ac:dyDescent="0.25">
      <c r="B4584" s="6"/>
      <c r="E4584" s="7"/>
    </row>
    <row r="4585" spans="2:5" x14ac:dyDescent="0.25">
      <c r="B4585" s="6"/>
      <c r="E4585" s="7"/>
    </row>
    <row r="4586" spans="2:5" x14ac:dyDescent="0.25">
      <c r="B4586" s="6"/>
      <c r="E4586" s="7"/>
    </row>
    <row r="4587" spans="2:5" x14ac:dyDescent="0.25">
      <c r="B4587" s="6"/>
      <c r="E4587" s="7"/>
    </row>
    <row r="4588" spans="2:5" x14ac:dyDescent="0.25">
      <c r="B4588" s="6"/>
      <c r="E4588" s="7"/>
    </row>
    <row r="4589" spans="2:5" x14ac:dyDescent="0.25">
      <c r="B4589" s="6"/>
      <c r="E4589" s="7"/>
    </row>
    <row r="4590" spans="2:5" x14ac:dyDescent="0.25">
      <c r="B4590" s="6"/>
      <c r="E4590" s="7"/>
    </row>
    <row r="4591" spans="2:5" x14ac:dyDescent="0.25">
      <c r="B4591" s="6"/>
      <c r="E4591" s="7"/>
    </row>
    <row r="4592" spans="2:5" x14ac:dyDescent="0.25">
      <c r="B4592" s="6"/>
      <c r="E4592" s="7"/>
    </row>
    <row r="4593" spans="2:5" x14ac:dyDescent="0.25">
      <c r="B4593" s="6"/>
      <c r="E4593" s="7"/>
    </row>
    <row r="4594" spans="2:5" x14ac:dyDescent="0.25">
      <c r="B4594" s="6"/>
      <c r="E4594" s="7"/>
    </row>
    <row r="4595" spans="2:5" x14ac:dyDescent="0.25">
      <c r="B4595" s="6"/>
      <c r="E4595" s="7"/>
    </row>
    <row r="4596" spans="2:5" x14ac:dyDescent="0.25">
      <c r="B4596" s="6"/>
      <c r="E4596" s="7"/>
    </row>
    <row r="4597" spans="2:5" x14ac:dyDescent="0.25">
      <c r="B4597" s="6"/>
      <c r="E4597" s="7"/>
    </row>
    <row r="4598" spans="2:5" x14ac:dyDescent="0.25">
      <c r="B4598" s="6"/>
      <c r="E4598" s="7"/>
    </row>
    <row r="4599" spans="2:5" x14ac:dyDescent="0.25">
      <c r="B4599" s="6"/>
      <c r="E4599" s="7"/>
    </row>
    <row r="4600" spans="2:5" x14ac:dyDescent="0.25">
      <c r="B4600" s="6"/>
      <c r="E4600" s="7"/>
    </row>
    <row r="4601" spans="2:5" x14ac:dyDescent="0.25">
      <c r="B4601" s="6"/>
      <c r="E4601" s="7"/>
    </row>
    <row r="4602" spans="2:5" x14ac:dyDescent="0.25">
      <c r="B4602" s="6"/>
      <c r="E4602" s="7"/>
    </row>
    <row r="4603" spans="2:5" x14ac:dyDescent="0.25">
      <c r="B4603" s="6"/>
      <c r="E4603" s="7"/>
    </row>
    <row r="4604" spans="2:5" x14ac:dyDescent="0.25">
      <c r="B4604" s="6"/>
      <c r="E4604" s="7"/>
    </row>
    <row r="4605" spans="2:5" x14ac:dyDescent="0.25">
      <c r="B4605" s="6"/>
      <c r="E4605" s="7"/>
    </row>
    <row r="4606" spans="2:5" x14ac:dyDescent="0.25">
      <c r="B4606" s="6"/>
      <c r="E4606" s="7"/>
    </row>
    <row r="4607" spans="2:5" x14ac:dyDescent="0.25">
      <c r="B4607" s="6"/>
      <c r="E4607" s="7"/>
    </row>
    <row r="4608" spans="2:5" x14ac:dyDescent="0.25">
      <c r="B4608" s="6"/>
      <c r="E4608" s="7"/>
    </row>
    <row r="4609" spans="2:5" x14ac:dyDescent="0.25">
      <c r="B4609" s="6"/>
      <c r="E4609" s="7"/>
    </row>
    <row r="4610" spans="2:5" x14ac:dyDescent="0.25">
      <c r="B4610" s="6"/>
      <c r="E4610" s="7"/>
    </row>
    <row r="4611" spans="2:5" x14ac:dyDescent="0.25">
      <c r="B4611" s="6"/>
      <c r="E4611" s="7"/>
    </row>
    <row r="4612" spans="2:5" x14ac:dyDescent="0.25">
      <c r="B4612" s="6"/>
      <c r="E4612" s="7"/>
    </row>
    <row r="4613" spans="2:5" x14ac:dyDescent="0.25">
      <c r="B4613" s="6"/>
      <c r="E4613" s="7"/>
    </row>
    <row r="4614" spans="2:5" x14ac:dyDescent="0.25">
      <c r="B4614" s="6"/>
      <c r="E4614" s="7"/>
    </row>
    <row r="4615" spans="2:5" x14ac:dyDescent="0.25">
      <c r="B4615" s="6"/>
      <c r="E4615" s="7"/>
    </row>
    <row r="4616" spans="2:5" x14ac:dyDescent="0.25">
      <c r="B4616" s="6"/>
      <c r="E4616" s="7"/>
    </row>
    <row r="4617" spans="2:5" x14ac:dyDescent="0.25">
      <c r="B4617" s="6"/>
      <c r="E4617" s="7"/>
    </row>
    <row r="4618" spans="2:5" x14ac:dyDescent="0.25">
      <c r="B4618" s="6"/>
      <c r="E4618" s="7"/>
    </row>
    <row r="4619" spans="2:5" x14ac:dyDescent="0.25">
      <c r="B4619" s="6"/>
      <c r="E4619" s="7"/>
    </row>
    <row r="4620" spans="2:5" x14ac:dyDescent="0.25">
      <c r="B4620" s="6"/>
      <c r="E4620" s="7"/>
    </row>
    <row r="4621" spans="2:5" x14ac:dyDescent="0.25">
      <c r="B4621" s="6"/>
      <c r="E4621" s="7"/>
    </row>
    <row r="4622" spans="2:5" x14ac:dyDescent="0.25">
      <c r="B4622" s="6"/>
      <c r="E4622" s="7"/>
    </row>
    <row r="4623" spans="2:5" x14ac:dyDescent="0.25">
      <c r="B4623" s="6"/>
      <c r="E4623" s="7"/>
    </row>
    <row r="4624" spans="2:5" x14ac:dyDescent="0.25">
      <c r="B4624" s="6"/>
      <c r="E4624" s="7"/>
    </row>
    <row r="4625" spans="2:5" x14ac:dyDescent="0.25">
      <c r="B4625" s="6"/>
      <c r="E4625" s="7"/>
    </row>
    <row r="4626" spans="2:5" x14ac:dyDescent="0.25">
      <c r="B4626" s="6"/>
      <c r="E4626" s="7"/>
    </row>
    <row r="4627" spans="2:5" x14ac:dyDescent="0.25">
      <c r="B4627" s="6"/>
      <c r="E4627" s="7"/>
    </row>
    <row r="4628" spans="2:5" x14ac:dyDescent="0.25">
      <c r="B4628" s="6"/>
      <c r="E4628" s="7"/>
    </row>
    <row r="4629" spans="2:5" x14ac:dyDescent="0.25">
      <c r="B4629" s="6"/>
      <c r="E4629" s="7"/>
    </row>
    <row r="4630" spans="2:5" x14ac:dyDescent="0.25">
      <c r="B4630" s="6"/>
      <c r="E4630" s="7"/>
    </row>
    <row r="4631" spans="2:5" x14ac:dyDescent="0.25">
      <c r="B4631" s="6"/>
      <c r="E4631" s="7"/>
    </row>
    <row r="4632" spans="2:5" x14ac:dyDescent="0.25">
      <c r="B4632" s="6"/>
      <c r="E4632" s="7"/>
    </row>
    <row r="4633" spans="2:5" x14ac:dyDescent="0.25">
      <c r="B4633" s="6"/>
      <c r="E4633" s="7"/>
    </row>
    <row r="4634" spans="2:5" x14ac:dyDescent="0.25">
      <c r="B4634" s="6"/>
      <c r="E4634" s="7"/>
    </row>
    <row r="4635" spans="2:5" x14ac:dyDescent="0.25">
      <c r="B4635" s="6"/>
      <c r="E4635" s="7"/>
    </row>
    <row r="4636" spans="2:5" x14ac:dyDescent="0.25">
      <c r="B4636" s="6"/>
      <c r="E4636" s="7"/>
    </row>
    <row r="4637" spans="2:5" x14ac:dyDescent="0.25">
      <c r="B4637" s="6"/>
      <c r="E4637" s="7"/>
    </row>
    <row r="4638" spans="2:5" x14ac:dyDescent="0.25">
      <c r="B4638" s="6"/>
      <c r="E4638" s="7"/>
    </row>
    <row r="4639" spans="2:5" x14ac:dyDescent="0.25">
      <c r="B4639" s="6"/>
      <c r="E4639" s="7"/>
    </row>
    <row r="4640" spans="2:5" x14ac:dyDescent="0.25">
      <c r="B4640" s="6"/>
      <c r="E4640" s="7"/>
    </row>
    <row r="4641" spans="2:5" x14ac:dyDescent="0.25">
      <c r="B4641" s="6"/>
      <c r="E4641" s="7"/>
    </row>
    <row r="4642" spans="2:5" x14ac:dyDescent="0.25">
      <c r="B4642" s="6"/>
      <c r="E4642" s="7"/>
    </row>
    <row r="4643" spans="2:5" x14ac:dyDescent="0.25">
      <c r="B4643" s="6"/>
      <c r="E4643" s="7"/>
    </row>
    <row r="4644" spans="2:5" x14ac:dyDescent="0.25">
      <c r="B4644" s="6"/>
      <c r="E4644" s="7"/>
    </row>
    <row r="4645" spans="2:5" x14ac:dyDescent="0.25">
      <c r="B4645" s="6"/>
      <c r="E4645" s="7"/>
    </row>
    <row r="4646" spans="2:5" x14ac:dyDescent="0.25">
      <c r="B4646" s="6"/>
      <c r="E4646" s="7"/>
    </row>
    <row r="4647" spans="2:5" x14ac:dyDescent="0.25">
      <c r="B4647" s="6"/>
      <c r="E4647" s="7"/>
    </row>
    <row r="4648" spans="2:5" x14ac:dyDescent="0.25">
      <c r="B4648" s="6"/>
      <c r="E4648" s="7"/>
    </row>
    <row r="4649" spans="2:5" x14ac:dyDescent="0.25">
      <c r="B4649" s="6"/>
      <c r="E4649" s="7"/>
    </row>
    <row r="4650" spans="2:5" x14ac:dyDescent="0.25">
      <c r="B4650" s="6"/>
      <c r="E4650" s="7"/>
    </row>
    <row r="4651" spans="2:5" x14ac:dyDescent="0.25">
      <c r="B4651" s="6"/>
      <c r="E4651" s="7"/>
    </row>
    <row r="4652" spans="2:5" x14ac:dyDescent="0.25">
      <c r="B4652" s="6"/>
      <c r="E4652" s="7"/>
    </row>
    <row r="4653" spans="2:5" x14ac:dyDescent="0.25">
      <c r="B4653" s="6"/>
      <c r="E4653" s="7"/>
    </row>
    <row r="4654" spans="2:5" x14ac:dyDescent="0.25">
      <c r="B4654" s="6"/>
      <c r="E4654" s="7"/>
    </row>
    <row r="4655" spans="2:5" x14ac:dyDescent="0.25">
      <c r="B4655" s="6"/>
      <c r="E4655" s="7"/>
    </row>
    <row r="4656" spans="2:5" x14ac:dyDescent="0.25">
      <c r="B4656" s="6"/>
      <c r="E4656" s="7"/>
    </row>
    <row r="4657" spans="2:5" x14ac:dyDescent="0.25">
      <c r="B4657" s="6"/>
      <c r="E4657" s="7"/>
    </row>
    <row r="4658" spans="2:5" x14ac:dyDescent="0.25">
      <c r="B4658" s="6"/>
      <c r="E4658" s="7"/>
    </row>
    <row r="4659" spans="2:5" x14ac:dyDescent="0.25">
      <c r="B4659" s="6"/>
      <c r="E4659" s="7"/>
    </row>
    <row r="4660" spans="2:5" x14ac:dyDescent="0.25">
      <c r="B4660" s="6"/>
      <c r="E4660" s="7"/>
    </row>
    <row r="4661" spans="2:5" x14ac:dyDescent="0.25">
      <c r="B4661" s="6"/>
      <c r="E4661" s="7"/>
    </row>
    <row r="4662" spans="2:5" x14ac:dyDescent="0.25">
      <c r="B4662" s="6"/>
      <c r="E4662" s="7"/>
    </row>
    <row r="4663" spans="2:5" x14ac:dyDescent="0.25">
      <c r="B4663" s="6"/>
      <c r="E4663" s="7"/>
    </row>
    <row r="4664" spans="2:5" x14ac:dyDescent="0.25">
      <c r="B4664" s="6"/>
      <c r="E4664" s="7"/>
    </row>
    <row r="4665" spans="2:5" x14ac:dyDescent="0.25">
      <c r="B4665" s="6"/>
      <c r="E4665" s="7"/>
    </row>
    <row r="4666" spans="2:5" x14ac:dyDescent="0.25">
      <c r="B4666" s="6"/>
      <c r="E4666" s="7"/>
    </row>
    <row r="4667" spans="2:5" x14ac:dyDescent="0.25">
      <c r="B4667" s="6"/>
      <c r="E4667" s="7"/>
    </row>
    <row r="4668" spans="2:5" x14ac:dyDescent="0.25">
      <c r="B4668" s="6"/>
      <c r="E4668" s="7"/>
    </row>
    <row r="4669" spans="2:5" x14ac:dyDescent="0.25">
      <c r="B4669" s="6"/>
      <c r="E4669" s="7"/>
    </row>
    <row r="4670" spans="2:5" x14ac:dyDescent="0.25">
      <c r="B4670" s="6"/>
      <c r="E4670" s="7"/>
    </row>
    <row r="4671" spans="2:5" x14ac:dyDescent="0.25">
      <c r="B4671" s="6"/>
      <c r="E4671" s="7"/>
    </row>
    <row r="4672" spans="2:5" x14ac:dyDescent="0.25">
      <c r="B4672" s="6"/>
      <c r="E4672" s="7"/>
    </row>
    <row r="4673" spans="2:5" x14ac:dyDescent="0.25">
      <c r="B4673" s="6"/>
      <c r="E4673" s="7"/>
    </row>
    <row r="4674" spans="2:5" x14ac:dyDescent="0.25">
      <c r="B4674" s="6"/>
      <c r="E4674" s="7"/>
    </row>
    <row r="4675" spans="2:5" x14ac:dyDescent="0.25">
      <c r="B4675" s="6"/>
      <c r="E4675" s="7"/>
    </row>
    <row r="4676" spans="2:5" x14ac:dyDescent="0.25">
      <c r="B4676" s="6"/>
      <c r="E4676" s="7"/>
    </row>
    <row r="4677" spans="2:5" x14ac:dyDescent="0.25">
      <c r="B4677" s="6"/>
      <c r="E4677" s="7"/>
    </row>
    <row r="4678" spans="2:5" x14ac:dyDescent="0.25">
      <c r="B4678" s="6"/>
      <c r="E4678" s="7"/>
    </row>
    <row r="4679" spans="2:5" x14ac:dyDescent="0.25">
      <c r="B4679" s="6"/>
      <c r="E4679" s="7"/>
    </row>
    <row r="4680" spans="2:5" x14ac:dyDescent="0.25">
      <c r="B4680" s="6"/>
      <c r="E4680" s="7"/>
    </row>
    <row r="4681" spans="2:5" x14ac:dyDescent="0.25">
      <c r="B4681" s="6"/>
      <c r="E4681" s="7"/>
    </row>
    <row r="4682" spans="2:5" x14ac:dyDescent="0.25">
      <c r="B4682" s="6"/>
      <c r="E4682" s="7"/>
    </row>
    <row r="4683" spans="2:5" x14ac:dyDescent="0.25">
      <c r="B4683" s="6"/>
      <c r="E4683" s="7"/>
    </row>
    <row r="4684" spans="2:5" x14ac:dyDescent="0.25">
      <c r="B4684" s="6"/>
      <c r="E4684" s="7"/>
    </row>
    <row r="4685" spans="2:5" x14ac:dyDescent="0.25">
      <c r="B4685" s="6"/>
      <c r="E4685" s="7"/>
    </row>
    <row r="4686" spans="2:5" x14ac:dyDescent="0.25">
      <c r="B4686" s="6"/>
      <c r="E4686" s="7"/>
    </row>
    <row r="4687" spans="2:5" x14ac:dyDescent="0.25">
      <c r="B4687" s="6"/>
      <c r="E4687" s="7"/>
    </row>
    <row r="4688" spans="2:5" x14ac:dyDescent="0.25">
      <c r="B4688" s="6"/>
      <c r="E4688" s="7"/>
    </row>
    <row r="4689" spans="2:5" x14ac:dyDescent="0.25">
      <c r="B4689" s="6"/>
      <c r="E4689" s="7"/>
    </row>
    <row r="4690" spans="2:5" x14ac:dyDescent="0.25">
      <c r="B4690" s="6"/>
      <c r="E4690" s="7"/>
    </row>
    <row r="4691" spans="2:5" x14ac:dyDescent="0.25">
      <c r="B4691" s="6"/>
      <c r="E4691" s="7"/>
    </row>
    <row r="4692" spans="2:5" x14ac:dyDescent="0.25">
      <c r="B4692" s="6"/>
      <c r="E4692" s="7"/>
    </row>
    <row r="4693" spans="2:5" x14ac:dyDescent="0.25">
      <c r="B4693" s="6"/>
      <c r="E4693" s="7"/>
    </row>
    <row r="4694" spans="2:5" x14ac:dyDescent="0.25">
      <c r="B4694" s="6"/>
      <c r="E4694" s="7"/>
    </row>
    <row r="4695" spans="2:5" x14ac:dyDescent="0.25">
      <c r="B4695" s="6"/>
      <c r="E4695" s="7"/>
    </row>
    <row r="4696" spans="2:5" x14ac:dyDescent="0.25">
      <c r="B4696" s="6"/>
      <c r="E4696" s="7"/>
    </row>
    <row r="4697" spans="2:5" x14ac:dyDescent="0.25">
      <c r="B4697" s="6"/>
      <c r="E4697" s="7"/>
    </row>
    <row r="4698" spans="2:5" x14ac:dyDescent="0.25">
      <c r="B4698" s="6"/>
      <c r="E4698" s="7"/>
    </row>
    <row r="4699" spans="2:5" x14ac:dyDescent="0.25">
      <c r="B4699" s="6"/>
      <c r="E4699" s="7"/>
    </row>
    <row r="4700" spans="2:5" x14ac:dyDescent="0.25">
      <c r="B4700" s="6"/>
      <c r="E4700" s="7"/>
    </row>
    <row r="4701" spans="2:5" x14ac:dyDescent="0.25">
      <c r="B4701" s="6"/>
      <c r="E4701" s="7"/>
    </row>
    <row r="4702" spans="2:5" x14ac:dyDescent="0.25">
      <c r="B4702" s="6"/>
      <c r="E4702" s="7"/>
    </row>
    <row r="4703" spans="2:5" x14ac:dyDescent="0.25">
      <c r="B4703" s="6"/>
      <c r="E4703" s="7"/>
    </row>
    <row r="4704" spans="2:5" x14ac:dyDescent="0.25">
      <c r="B4704" s="6"/>
      <c r="E4704" s="7"/>
    </row>
    <row r="4705" spans="2:5" x14ac:dyDescent="0.25">
      <c r="B4705" s="6"/>
      <c r="E4705" s="7"/>
    </row>
    <row r="4706" spans="2:5" x14ac:dyDescent="0.25">
      <c r="B4706" s="6"/>
      <c r="E4706" s="7"/>
    </row>
    <row r="4707" spans="2:5" x14ac:dyDescent="0.25">
      <c r="B4707" s="6"/>
      <c r="E4707" s="7"/>
    </row>
    <row r="4708" spans="2:5" x14ac:dyDescent="0.25">
      <c r="B4708" s="6"/>
      <c r="E4708" s="7"/>
    </row>
    <row r="4709" spans="2:5" x14ac:dyDescent="0.25">
      <c r="B4709" s="6"/>
      <c r="E4709" s="7"/>
    </row>
    <row r="4710" spans="2:5" x14ac:dyDescent="0.25">
      <c r="B4710" s="6"/>
      <c r="E4710" s="7"/>
    </row>
    <row r="4711" spans="2:5" x14ac:dyDescent="0.25">
      <c r="B4711" s="6"/>
      <c r="E4711" s="7"/>
    </row>
    <row r="4712" spans="2:5" x14ac:dyDescent="0.25">
      <c r="B4712" s="6"/>
      <c r="E4712" s="7"/>
    </row>
    <row r="4713" spans="2:5" x14ac:dyDescent="0.25">
      <c r="B4713" s="6"/>
      <c r="E4713" s="7"/>
    </row>
    <row r="4714" spans="2:5" x14ac:dyDescent="0.25">
      <c r="B4714" s="6"/>
      <c r="E4714" s="7"/>
    </row>
    <row r="4715" spans="2:5" x14ac:dyDescent="0.25">
      <c r="B4715" s="6"/>
      <c r="E4715" s="7"/>
    </row>
    <row r="4716" spans="2:5" x14ac:dyDescent="0.25">
      <c r="B4716" s="6"/>
      <c r="E4716" s="7"/>
    </row>
    <row r="4717" spans="2:5" x14ac:dyDescent="0.25">
      <c r="B4717" s="6"/>
      <c r="E4717" s="7"/>
    </row>
    <row r="4718" spans="2:5" x14ac:dyDescent="0.25">
      <c r="B4718" s="6"/>
      <c r="E4718" s="7"/>
    </row>
    <row r="4719" spans="2:5" x14ac:dyDescent="0.25">
      <c r="B4719" s="6"/>
      <c r="E4719" s="7"/>
    </row>
    <row r="4720" spans="2:5" x14ac:dyDescent="0.25">
      <c r="B4720" s="6"/>
      <c r="E4720" s="7"/>
    </row>
    <row r="4721" spans="2:5" x14ac:dyDescent="0.25">
      <c r="B4721" s="6"/>
      <c r="E4721" s="7"/>
    </row>
    <row r="4722" spans="2:5" x14ac:dyDescent="0.25">
      <c r="B4722" s="6"/>
      <c r="E4722" s="7"/>
    </row>
    <row r="4723" spans="2:5" x14ac:dyDescent="0.25">
      <c r="B4723" s="6"/>
      <c r="E4723" s="7"/>
    </row>
    <row r="4724" spans="2:5" x14ac:dyDescent="0.25">
      <c r="B4724" s="6"/>
      <c r="E4724" s="7"/>
    </row>
    <row r="4725" spans="2:5" x14ac:dyDescent="0.25">
      <c r="B4725" s="6"/>
      <c r="E4725" s="7"/>
    </row>
    <row r="4726" spans="2:5" x14ac:dyDescent="0.25">
      <c r="B4726" s="6"/>
      <c r="E4726" s="7"/>
    </row>
    <row r="4727" spans="2:5" x14ac:dyDescent="0.25">
      <c r="B4727" s="6"/>
      <c r="E4727" s="7"/>
    </row>
    <row r="4728" spans="2:5" x14ac:dyDescent="0.25">
      <c r="B4728" s="6"/>
      <c r="E4728" s="7"/>
    </row>
    <row r="4729" spans="2:5" x14ac:dyDescent="0.25">
      <c r="B4729" s="6"/>
      <c r="E4729" s="7"/>
    </row>
    <row r="4730" spans="2:5" x14ac:dyDescent="0.25">
      <c r="B4730" s="6"/>
      <c r="E4730" s="7"/>
    </row>
    <row r="4731" spans="2:5" x14ac:dyDescent="0.25">
      <c r="B4731" s="6"/>
      <c r="E4731" s="7"/>
    </row>
    <row r="4732" spans="2:5" x14ac:dyDescent="0.25">
      <c r="B4732" s="6"/>
      <c r="E4732" s="7"/>
    </row>
    <row r="4733" spans="2:5" x14ac:dyDescent="0.25">
      <c r="B4733" s="6"/>
      <c r="E4733" s="7"/>
    </row>
    <row r="4734" spans="2:5" x14ac:dyDescent="0.25">
      <c r="B4734" s="6"/>
      <c r="E4734" s="7"/>
    </row>
    <row r="4735" spans="2:5" x14ac:dyDescent="0.25">
      <c r="B4735" s="6"/>
      <c r="E4735" s="7"/>
    </row>
    <row r="4736" spans="2:5" x14ac:dyDescent="0.25">
      <c r="B4736" s="6"/>
      <c r="E4736" s="7"/>
    </row>
    <row r="4737" spans="2:5" x14ac:dyDescent="0.25">
      <c r="B4737" s="6"/>
      <c r="E4737" s="7"/>
    </row>
    <row r="4738" spans="2:5" x14ac:dyDescent="0.25">
      <c r="B4738" s="6"/>
      <c r="E4738" s="7"/>
    </row>
    <row r="4739" spans="2:5" x14ac:dyDescent="0.25">
      <c r="B4739" s="6"/>
      <c r="E4739" s="7"/>
    </row>
    <row r="4740" spans="2:5" x14ac:dyDescent="0.25">
      <c r="B4740" s="6"/>
      <c r="E4740" s="7"/>
    </row>
    <row r="4741" spans="2:5" x14ac:dyDescent="0.25">
      <c r="B4741" s="6"/>
      <c r="E4741" s="7"/>
    </row>
    <row r="4742" spans="2:5" x14ac:dyDescent="0.25">
      <c r="B4742" s="6"/>
      <c r="E4742" s="7"/>
    </row>
    <row r="4743" spans="2:5" x14ac:dyDescent="0.25">
      <c r="B4743" s="6"/>
      <c r="E4743" s="7"/>
    </row>
    <row r="4744" spans="2:5" x14ac:dyDescent="0.25">
      <c r="B4744" s="6"/>
      <c r="E4744" s="7"/>
    </row>
    <row r="4745" spans="2:5" x14ac:dyDescent="0.25">
      <c r="B4745" s="6"/>
      <c r="E4745" s="7"/>
    </row>
    <row r="4746" spans="2:5" x14ac:dyDescent="0.25">
      <c r="B4746" s="6"/>
      <c r="E4746" s="7"/>
    </row>
    <row r="4747" spans="2:5" x14ac:dyDescent="0.25">
      <c r="B4747" s="6"/>
      <c r="E4747" s="7"/>
    </row>
    <row r="4748" spans="2:5" x14ac:dyDescent="0.25">
      <c r="B4748" s="6"/>
      <c r="E4748" s="7"/>
    </row>
    <row r="4749" spans="2:5" x14ac:dyDescent="0.25">
      <c r="B4749" s="6"/>
      <c r="E4749" s="7"/>
    </row>
    <row r="4750" spans="2:5" x14ac:dyDescent="0.25">
      <c r="B4750" s="6"/>
      <c r="E4750" s="7"/>
    </row>
    <row r="4751" spans="2:5" x14ac:dyDescent="0.25">
      <c r="B4751" s="6"/>
      <c r="E4751" s="7"/>
    </row>
    <row r="4752" spans="2:5" x14ac:dyDescent="0.25">
      <c r="B4752" s="6"/>
      <c r="E4752" s="7"/>
    </row>
    <row r="4753" spans="2:5" x14ac:dyDescent="0.25">
      <c r="B4753" s="6"/>
      <c r="E4753" s="7"/>
    </row>
    <row r="4754" spans="2:5" x14ac:dyDescent="0.25">
      <c r="B4754" s="6"/>
      <c r="E4754" s="7"/>
    </row>
    <row r="4755" spans="2:5" x14ac:dyDescent="0.25">
      <c r="B4755" s="6"/>
      <c r="E4755" s="7"/>
    </row>
    <row r="4756" spans="2:5" x14ac:dyDescent="0.25">
      <c r="B4756" s="6"/>
      <c r="E4756" s="7"/>
    </row>
    <row r="4757" spans="2:5" x14ac:dyDescent="0.25">
      <c r="B4757" s="6"/>
      <c r="E4757" s="7"/>
    </row>
    <row r="4758" spans="2:5" x14ac:dyDescent="0.25">
      <c r="B4758" s="6"/>
      <c r="E4758" s="7"/>
    </row>
    <row r="4759" spans="2:5" x14ac:dyDescent="0.25">
      <c r="B4759" s="6"/>
      <c r="E4759" s="7"/>
    </row>
    <row r="4760" spans="2:5" x14ac:dyDescent="0.25">
      <c r="B4760" s="6"/>
      <c r="E4760" s="7"/>
    </row>
    <row r="4761" spans="2:5" x14ac:dyDescent="0.25">
      <c r="B4761" s="6"/>
      <c r="E4761" s="7"/>
    </row>
    <row r="4762" spans="2:5" x14ac:dyDescent="0.25">
      <c r="B4762" s="6"/>
      <c r="E4762" s="7"/>
    </row>
    <row r="4763" spans="2:5" x14ac:dyDescent="0.25">
      <c r="B4763" s="6"/>
      <c r="E4763" s="7"/>
    </row>
    <row r="4764" spans="2:5" x14ac:dyDescent="0.25">
      <c r="B4764" s="6"/>
      <c r="E4764" s="7"/>
    </row>
    <row r="4765" spans="2:5" x14ac:dyDescent="0.25">
      <c r="B4765" s="6"/>
      <c r="E4765" s="7"/>
    </row>
    <row r="4766" spans="2:5" x14ac:dyDescent="0.25">
      <c r="B4766" s="6"/>
      <c r="E4766" s="7"/>
    </row>
    <row r="4767" spans="2:5" x14ac:dyDescent="0.25">
      <c r="B4767" s="6"/>
      <c r="E4767" s="7"/>
    </row>
    <row r="4768" spans="2:5" x14ac:dyDescent="0.25">
      <c r="B4768" s="6"/>
      <c r="E4768" s="7"/>
    </row>
    <row r="4769" spans="2:5" x14ac:dyDescent="0.25">
      <c r="B4769" s="6"/>
      <c r="E4769" s="7"/>
    </row>
    <row r="4770" spans="2:5" x14ac:dyDescent="0.25">
      <c r="B4770" s="6"/>
      <c r="E4770" s="7"/>
    </row>
    <row r="4771" spans="2:5" x14ac:dyDescent="0.25">
      <c r="B4771" s="6"/>
      <c r="E4771" s="7"/>
    </row>
    <row r="4772" spans="2:5" x14ac:dyDescent="0.25">
      <c r="B4772" s="6"/>
      <c r="E4772" s="7"/>
    </row>
    <row r="4773" spans="2:5" x14ac:dyDescent="0.25">
      <c r="B4773" s="6"/>
      <c r="E4773" s="7"/>
    </row>
    <row r="4774" spans="2:5" x14ac:dyDescent="0.25">
      <c r="B4774" s="6"/>
      <c r="E4774" s="7"/>
    </row>
    <row r="4775" spans="2:5" x14ac:dyDescent="0.25">
      <c r="B4775" s="6"/>
      <c r="E4775" s="7"/>
    </row>
    <row r="4776" spans="2:5" x14ac:dyDescent="0.25">
      <c r="B4776" s="6"/>
      <c r="E4776" s="7"/>
    </row>
    <row r="4777" spans="2:5" x14ac:dyDescent="0.25">
      <c r="B4777" s="6"/>
      <c r="E4777" s="7"/>
    </row>
    <row r="4778" spans="2:5" x14ac:dyDescent="0.25">
      <c r="B4778" s="6"/>
      <c r="E4778" s="7"/>
    </row>
    <row r="4779" spans="2:5" x14ac:dyDescent="0.25">
      <c r="B4779" s="6"/>
      <c r="E4779" s="7"/>
    </row>
    <row r="4780" spans="2:5" x14ac:dyDescent="0.25">
      <c r="B4780" s="6"/>
      <c r="E4780" s="7"/>
    </row>
    <row r="4781" spans="2:5" x14ac:dyDescent="0.25">
      <c r="B4781" s="6"/>
      <c r="E4781" s="7"/>
    </row>
    <row r="4782" spans="2:5" x14ac:dyDescent="0.25">
      <c r="B4782" s="6"/>
      <c r="E4782" s="7"/>
    </row>
    <row r="4783" spans="2:5" x14ac:dyDescent="0.25">
      <c r="B4783" s="6"/>
      <c r="E4783" s="7"/>
    </row>
    <row r="4784" spans="2:5" x14ac:dyDescent="0.25">
      <c r="B4784" s="6"/>
      <c r="E4784" s="7"/>
    </row>
    <row r="4785" spans="2:5" x14ac:dyDescent="0.25">
      <c r="B4785" s="6"/>
      <c r="E4785" s="7"/>
    </row>
    <row r="4786" spans="2:5" x14ac:dyDescent="0.25">
      <c r="B4786" s="6"/>
      <c r="E4786" s="7"/>
    </row>
    <row r="4787" spans="2:5" x14ac:dyDescent="0.25">
      <c r="B4787" s="6"/>
      <c r="E4787" s="7"/>
    </row>
    <row r="4788" spans="2:5" x14ac:dyDescent="0.25">
      <c r="B4788" s="6"/>
      <c r="E4788" s="7"/>
    </row>
    <row r="4789" spans="2:5" x14ac:dyDescent="0.25">
      <c r="B4789" s="6"/>
      <c r="E4789" s="7"/>
    </row>
    <row r="4790" spans="2:5" x14ac:dyDescent="0.25">
      <c r="B4790" s="6"/>
      <c r="E4790" s="7"/>
    </row>
    <row r="4791" spans="2:5" x14ac:dyDescent="0.25">
      <c r="B4791" s="6"/>
      <c r="E4791" s="7"/>
    </row>
    <row r="4792" spans="2:5" x14ac:dyDescent="0.25">
      <c r="B4792" s="6"/>
      <c r="E4792" s="7"/>
    </row>
    <row r="4793" spans="2:5" x14ac:dyDescent="0.25">
      <c r="B4793" s="6"/>
      <c r="E4793" s="7"/>
    </row>
    <row r="4794" spans="2:5" x14ac:dyDescent="0.25">
      <c r="B4794" s="6"/>
      <c r="E4794" s="7"/>
    </row>
    <row r="4795" spans="2:5" x14ac:dyDescent="0.25">
      <c r="B4795" s="6"/>
      <c r="E4795" s="7"/>
    </row>
    <row r="4796" spans="2:5" x14ac:dyDescent="0.25">
      <c r="B4796" s="6"/>
      <c r="E4796" s="7"/>
    </row>
    <row r="4797" spans="2:5" x14ac:dyDescent="0.25">
      <c r="B4797" s="6"/>
      <c r="E4797" s="7"/>
    </row>
    <row r="4798" spans="2:5" x14ac:dyDescent="0.25">
      <c r="B4798" s="6"/>
      <c r="E4798" s="7"/>
    </row>
    <row r="4799" spans="2:5" x14ac:dyDescent="0.25">
      <c r="B4799" s="6"/>
      <c r="E4799" s="7"/>
    </row>
    <row r="4800" spans="2:5" x14ac:dyDescent="0.25">
      <c r="B4800" s="6"/>
      <c r="E4800" s="7"/>
    </row>
    <row r="4801" spans="2:5" x14ac:dyDescent="0.25">
      <c r="B4801" s="6"/>
      <c r="E4801" s="7"/>
    </row>
    <row r="4802" spans="2:5" x14ac:dyDescent="0.25">
      <c r="B4802" s="6"/>
      <c r="E4802" s="7"/>
    </row>
    <row r="4803" spans="2:5" x14ac:dyDescent="0.25">
      <c r="B4803" s="6"/>
      <c r="E4803" s="7"/>
    </row>
    <row r="4804" spans="2:5" x14ac:dyDescent="0.25">
      <c r="B4804" s="6"/>
      <c r="E4804" s="7"/>
    </row>
    <row r="4805" spans="2:5" x14ac:dyDescent="0.25">
      <c r="B4805" s="6"/>
      <c r="E4805" s="7"/>
    </row>
    <row r="4806" spans="2:5" x14ac:dyDescent="0.25">
      <c r="B4806" s="6"/>
      <c r="E4806" s="7"/>
    </row>
    <row r="4807" spans="2:5" x14ac:dyDescent="0.25">
      <c r="B4807" s="6"/>
      <c r="E4807" s="7"/>
    </row>
    <row r="4808" spans="2:5" x14ac:dyDescent="0.25">
      <c r="B4808" s="6"/>
      <c r="E4808" s="7"/>
    </row>
    <row r="4809" spans="2:5" x14ac:dyDescent="0.25">
      <c r="B4809" s="6"/>
      <c r="E4809" s="7"/>
    </row>
    <row r="4810" spans="2:5" x14ac:dyDescent="0.25">
      <c r="B4810" s="6"/>
      <c r="E4810" s="7"/>
    </row>
    <row r="4811" spans="2:5" x14ac:dyDescent="0.25">
      <c r="B4811" s="6"/>
      <c r="E4811" s="7"/>
    </row>
    <row r="4812" spans="2:5" x14ac:dyDescent="0.25">
      <c r="B4812" s="6"/>
      <c r="E4812" s="7"/>
    </row>
    <row r="4813" spans="2:5" x14ac:dyDescent="0.25">
      <c r="B4813" s="6"/>
      <c r="E4813" s="7"/>
    </row>
    <row r="4814" spans="2:5" x14ac:dyDescent="0.25">
      <c r="B4814" s="6"/>
      <c r="E4814" s="7"/>
    </row>
    <row r="4815" spans="2:5" x14ac:dyDescent="0.25">
      <c r="B4815" s="6"/>
      <c r="E4815" s="7"/>
    </row>
    <row r="4816" spans="2:5" x14ac:dyDescent="0.25">
      <c r="B4816" s="6"/>
      <c r="E4816" s="7"/>
    </row>
    <row r="4817" spans="2:5" x14ac:dyDescent="0.25">
      <c r="B4817" s="6"/>
      <c r="E4817" s="7"/>
    </row>
    <row r="4818" spans="2:5" x14ac:dyDescent="0.25">
      <c r="B4818" s="6"/>
      <c r="E4818" s="7"/>
    </row>
    <row r="4819" spans="2:5" x14ac:dyDescent="0.25">
      <c r="B4819" s="6"/>
      <c r="E4819" s="7"/>
    </row>
    <row r="4820" spans="2:5" x14ac:dyDescent="0.25">
      <c r="B4820" s="6"/>
      <c r="E4820" s="7"/>
    </row>
    <row r="4821" spans="2:5" x14ac:dyDescent="0.25">
      <c r="B4821" s="6"/>
      <c r="E4821" s="7"/>
    </row>
    <row r="4822" spans="2:5" x14ac:dyDescent="0.25">
      <c r="B4822" s="6"/>
      <c r="E4822" s="7"/>
    </row>
    <row r="4823" spans="2:5" x14ac:dyDescent="0.25">
      <c r="B4823" s="6"/>
      <c r="E4823" s="7"/>
    </row>
    <row r="4824" spans="2:5" x14ac:dyDescent="0.25">
      <c r="B4824" s="6"/>
      <c r="E4824" s="7"/>
    </row>
    <row r="4825" spans="2:5" x14ac:dyDescent="0.25">
      <c r="B4825" s="6"/>
      <c r="E4825" s="7"/>
    </row>
    <row r="4826" spans="2:5" x14ac:dyDescent="0.25">
      <c r="B4826" s="6"/>
      <c r="E4826" s="7"/>
    </row>
    <row r="4827" spans="2:5" x14ac:dyDescent="0.25">
      <c r="B4827" s="6"/>
      <c r="E4827" s="7"/>
    </row>
    <row r="4828" spans="2:5" x14ac:dyDescent="0.25">
      <c r="B4828" s="6"/>
      <c r="E4828" s="7"/>
    </row>
    <row r="4829" spans="2:5" x14ac:dyDescent="0.25">
      <c r="B4829" s="6"/>
      <c r="E4829" s="7"/>
    </row>
    <row r="4830" spans="2:5" x14ac:dyDescent="0.25">
      <c r="B4830" s="6"/>
      <c r="E4830" s="7"/>
    </row>
    <row r="4831" spans="2:5" x14ac:dyDescent="0.25">
      <c r="B4831" s="6"/>
      <c r="E4831" s="7"/>
    </row>
    <row r="4832" spans="2:5" x14ac:dyDescent="0.25">
      <c r="B4832" s="6"/>
      <c r="E4832" s="7"/>
    </row>
    <row r="4833" spans="2:5" x14ac:dyDescent="0.25">
      <c r="B4833" s="6"/>
      <c r="E4833" s="7"/>
    </row>
    <row r="4834" spans="2:5" x14ac:dyDescent="0.25">
      <c r="B4834" s="6"/>
      <c r="E4834" s="7"/>
    </row>
    <row r="4835" spans="2:5" x14ac:dyDescent="0.25">
      <c r="B4835" s="6"/>
      <c r="E4835" s="7"/>
    </row>
    <row r="4836" spans="2:5" x14ac:dyDescent="0.25">
      <c r="B4836" s="6"/>
      <c r="E4836" s="7"/>
    </row>
    <row r="4837" spans="2:5" x14ac:dyDescent="0.25">
      <c r="B4837" s="6"/>
      <c r="E4837" s="7"/>
    </row>
    <row r="4838" spans="2:5" x14ac:dyDescent="0.25">
      <c r="B4838" s="6"/>
      <c r="E4838" s="7"/>
    </row>
    <row r="4839" spans="2:5" x14ac:dyDescent="0.25">
      <c r="B4839" s="6"/>
      <c r="E4839" s="7"/>
    </row>
    <row r="4840" spans="2:5" x14ac:dyDescent="0.25">
      <c r="B4840" s="6"/>
      <c r="E4840" s="7"/>
    </row>
    <row r="4841" spans="2:5" x14ac:dyDescent="0.25">
      <c r="B4841" s="6"/>
      <c r="E4841" s="7"/>
    </row>
    <row r="4842" spans="2:5" x14ac:dyDescent="0.25">
      <c r="B4842" s="6"/>
      <c r="E4842" s="7"/>
    </row>
    <row r="4843" spans="2:5" x14ac:dyDescent="0.25">
      <c r="B4843" s="6"/>
      <c r="E4843" s="7"/>
    </row>
    <row r="4844" spans="2:5" x14ac:dyDescent="0.25">
      <c r="B4844" s="6"/>
      <c r="E4844" s="7"/>
    </row>
    <row r="4845" spans="2:5" x14ac:dyDescent="0.25">
      <c r="B4845" s="6"/>
      <c r="E4845" s="7"/>
    </row>
    <row r="4846" spans="2:5" x14ac:dyDescent="0.25">
      <c r="B4846" s="6"/>
      <c r="E4846" s="7"/>
    </row>
    <row r="4847" spans="2:5" x14ac:dyDescent="0.25">
      <c r="B4847" s="6"/>
      <c r="E4847" s="7"/>
    </row>
    <row r="4848" spans="2:5" x14ac:dyDescent="0.25">
      <c r="B4848" s="6"/>
      <c r="E4848" s="7"/>
    </row>
    <row r="4849" spans="2:5" x14ac:dyDescent="0.25">
      <c r="B4849" s="6"/>
      <c r="E4849" s="7"/>
    </row>
    <row r="4850" spans="2:5" x14ac:dyDescent="0.25">
      <c r="B4850" s="6"/>
      <c r="E4850" s="7"/>
    </row>
    <row r="4851" spans="2:5" x14ac:dyDescent="0.25">
      <c r="B4851" s="6"/>
      <c r="E4851" s="7"/>
    </row>
    <row r="4852" spans="2:5" x14ac:dyDescent="0.25">
      <c r="B4852" s="6"/>
      <c r="E4852" s="7"/>
    </row>
    <row r="4853" spans="2:5" x14ac:dyDescent="0.25">
      <c r="B4853" s="6"/>
      <c r="E4853" s="7"/>
    </row>
    <row r="4854" spans="2:5" x14ac:dyDescent="0.25">
      <c r="B4854" s="6"/>
      <c r="E4854" s="7"/>
    </row>
    <row r="4855" spans="2:5" x14ac:dyDescent="0.25">
      <c r="B4855" s="6"/>
      <c r="E4855" s="7"/>
    </row>
    <row r="4856" spans="2:5" x14ac:dyDescent="0.25">
      <c r="B4856" s="6"/>
      <c r="E4856" s="7"/>
    </row>
    <row r="4857" spans="2:5" x14ac:dyDescent="0.25">
      <c r="B4857" s="6"/>
      <c r="E4857" s="7"/>
    </row>
    <row r="4858" spans="2:5" x14ac:dyDescent="0.25">
      <c r="B4858" s="6"/>
      <c r="E4858" s="7"/>
    </row>
    <row r="4859" spans="2:5" x14ac:dyDescent="0.25">
      <c r="B4859" s="6"/>
      <c r="E4859" s="7"/>
    </row>
    <row r="4860" spans="2:5" x14ac:dyDescent="0.25">
      <c r="B4860" s="6"/>
      <c r="E4860" s="7"/>
    </row>
    <row r="4861" spans="2:5" x14ac:dyDescent="0.25">
      <c r="B4861" s="6"/>
      <c r="E4861" s="7"/>
    </row>
    <row r="4862" spans="2:5" x14ac:dyDescent="0.25">
      <c r="B4862" s="6"/>
      <c r="E4862" s="7"/>
    </row>
    <row r="4863" spans="2:5" x14ac:dyDescent="0.25">
      <c r="B4863" s="6"/>
      <c r="E4863" s="7"/>
    </row>
    <row r="4864" spans="2:5" x14ac:dyDescent="0.25">
      <c r="B4864" s="6"/>
      <c r="E4864" s="7"/>
    </row>
    <row r="4865" spans="2:5" x14ac:dyDescent="0.25">
      <c r="B4865" s="6"/>
      <c r="E4865" s="7"/>
    </row>
    <row r="4866" spans="2:5" x14ac:dyDescent="0.25">
      <c r="B4866" s="6"/>
      <c r="E4866" s="7"/>
    </row>
    <row r="4867" spans="2:5" x14ac:dyDescent="0.25">
      <c r="B4867" s="6"/>
      <c r="E4867" s="7"/>
    </row>
    <row r="4868" spans="2:5" x14ac:dyDescent="0.25">
      <c r="B4868" s="6"/>
      <c r="E4868" s="7"/>
    </row>
    <row r="4869" spans="2:5" x14ac:dyDescent="0.25">
      <c r="B4869" s="6"/>
      <c r="E4869" s="7"/>
    </row>
    <row r="4870" spans="2:5" x14ac:dyDescent="0.25">
      <c r="B4870" s="6"/>
      <c r="E4870" s="7"/>
    </row>
    <row r="4871" spans="2:5" x14ac:dyDescent="0.25">
      <c r="B4871" s="6"/>
      <c r="E4871" s="7"/>
    </row>
    <row r="4872" spans="2:5" x14ac:dyDescent="0.25">
      <c r="B4872" s="6"/>
      <c r="E4872" s="7"/>
    </row>
    <row r="4873" spans="2:5" x14ac:dyDescent="0.25">
      <c r="B4873" s="6"/>
      <c r="E4873" s="7"/>
    </row>
    <row r="4874" spans="2:5" x14ac:dyDescent="0.25">
      <c r="B4874" s="6"/>
      <c r="E4874" s="7"/>
    </row>
    <row r="4875" spans="2:5" x14ac:dyDescent="0.25">
      <c r="B4875" s="6"/>
      <c r="E4875" s="7"/>
    </row>
    <row r="4876" spans="2:5" x14ac:dyDescent="0.25">
      <c r="B4876" s="6"/>
      <c r="E4876" s="7"/>
    </row>
    <row r="4877" spans="2:5" x14ac:dyDescent="0.25">
      <c r="B4877" s="6"/>
      <c r="E4877" s="7"/>
    </row>
    <row r="4878" spans="2:5" x14ac:dyDescent="0.25">
      <c r="B4878" s="6"/>
      <c r="E4878" s="7"/>
    </row>
    <row r="4879" spans="2:5" x14ac:dyDescent="0.25">
      <c r="B4879" s="6"/>
      <c r="E4879" s="7"/>
    </row>
    <row r="4880" spans="2:5" x14ac:dyDescent="0.25">
      <c r="B4880" s="6"/>
      <c r="E4880" s="7"/>
    </row>
    <row r="4881" spans="2:5" x14ac:dyDescent="0.25">
      <c r="B4881" s="6"/>
      <c r="E4881" s="7"/>
    </row>
    <row r="4882" spans="2:5" x14ac:dyDescent="0.25">
      <c r="B4882" s="6"/>
      <c r="E4882" s="7"/>
    </row>
    <row r="4883" spans="2:5" x14ac:dyDescent="0.25">
      <c r="B4883" s="6"/>
      <c r="E4883" s="7"/>
    </row>
    <row r="4884" spans="2:5" x14ac:dyDescent="0.25">
      <c r="B4884" s="6"/>
      <c r="E4884" s="7"/>
    </row>
    <row r="4885" spans="2:5" x14ac:dyDescent="0.25">
      <c r="B4885" s="6"/>
      <c r="E4885" s="7"/>
    </row>
    <row r="4886" spans="2:5" x14ac:dyDescent="0.25">
      <c r="B4886" s="6"/>
      <c r="E4886" s="7"/>
    </row>
    <row r="4887" spans="2:5" x14ac:dyDescent="0.25">
      <c r="B4887" s="6"/>
      <c r="E4887" s="7"/>
    </row>
    <row r="4888" spans="2:5" x14ac:dyDescent="0.25">
      <c r="B4888" s="6"/>
      <c r="E4888" s="7"/>
    </row>
    <row r="4889" spans="2:5" x14ac:dyDescent="0.25">
      <c r="B4889" s="6"/>
      <c r="E4889" s="7"/>
    </row>
    <row r="4890" spans="2:5" x14ac:dyDescent="0.25">
      <c r="B4890" s="6"/>
      <c r="E4890" s="7"/>
    </row>
    <row r="4891" spans="2:5" x14ac:dyDescent="0.25">
      <c r="B4891" s="6"/>
      <c r="E4891" s="7"/>
    </row>
    <row r="4892" spans="2:5" x14ac:dyDescent="0.25">
      <c r="B4892" s="6"/>
      <c r="E4892" s="7"/>
    </row>
    <row r="4893" spans="2:5" x14ac:dyDescent="0.25">
      <c r="B4893" s="6"/>
      <c r="E4893" s="7"/>
    </row>
    <row r="4894" spans="2:5" x14ac:dyDescent="0.25">
      <c r="B4894" s="6"/>
      <c r="E4894" s="7"/>
    </row>
    <row r="4895" spans="2:5" x14ac:dyDescent="0.25">
      <c r="B4895" s="6"/>
      <c r="E4895" s="7"/>
    </row>
    <row r="4896" spans="2:5" x14ac:dyDescent="0.25">
      <c r="B4896" s="6"/>
      <c r="E4896" s="7"/>
    </row>
    <row r="4897" spans="2:5" x14ac:dyDescent="0.25">
      <c r="B4897" s="6"/>
      <c r="E4897" s="7"/>
    </row>
    <row r="4898" spans="2:5" x14ac:dyDescent="0.25">
      <c r="B4898" s="6"/>
      <c r="E4898" s="7"/>
    </row>
    <row r="4899" spans="2:5" x14ac:dyDescent="0.25">
      <c r="B4899" s="6"/>
      <c r="E4899" s="7"/>
    </row>
    <row r="4900" spans="2:5" x14ac:dyDescent="0.25">
      <c r="B4900" s="6"/>
      <c r="E4900" s="7"/>
    </row>
    <row r="4901" spans="2:5" x14ac:dyDescent="0.25">
      <c r="B4901" s="6"/>
      <c r="E4901" s="7"/>
    </row>
    <row r="4902" spans="2:5" x14ac:dyDescent="0.25">
      <c r="B4902" s="6"/>
      <c r="E4902" s="7"/>
    </row>
    <row r="4903" spans="2:5" x14ac:dyDescent="0.25">
      <c r="B4903" s="6"/>
      <c r="E4903" s="7"/>
    </row>
    <row r="4904" spans="2:5" x14ac:dyDescent="0.25">
      <c r="B4904" s="6"/>
      <c r="E4904" s="7"/>
    </row>
    <row r="4905" spans="2:5" x14ac:dyDescent="0.25">
      <c r="B4905" s="6"/>
      <c r="E4905" s="7"/>
    </row>
    <row r="4906" spans="2:5" x14ac:dyDescent="0.25">
      <c r="B4906" s="6"/>
      <c r="E4906" s="7"/>
    </row>
    <row r="4907" spans="2:5" x14ac:dyDescent="0.25">
      <c r="B4907" s="6"/>
      <c r="E4907" s="7"/>
    </row>
    <row r="4908" spans="2:5" x14ac:dyDescent="0.25">
      <c r="B4908" s="6"/>
      <c r="E4908" s="7"/>
    </row>
    <row r="4909" spans="2:5" x14ac:dyDescent="0.25">
      <c r="B4909" s="6"/>
      <c r="E4909" s="7"/>
    </row>
    <row r="4910" spans="2:5" x14ac:dyDescent="0.25">
      <c r="B4910" s="6"/>
      <c r="E4910" s="7"/>
    </row>
    <row r="4911" spans="2:5" x14ac:dyDescent="0.25">
      <c r="B4911" s="6"/>
      <c r="E4911" s="7"/>
    </row>
    <row r="4912" spans="2:5" x14ac:dyDescent="0.25">
      <c r="B4912" s="6"/>
      <c r="E4912" s="7"/>
    </row>
    <row r="4913" spans="2:5" x14ac:dyDescent="0.25">
      <c r="B4913" s="6"/>
      <c r="E4913" s="7"/>
    </row>
    <row r="4914" spans="2:5" x14ac:dyDescent="0.25">
      <c r="B4914" s="6"/>
      <c r="E4914" s="7"/>
    </row>
    <row r="4915" spans="2:5" x14ac:dyDescent="0.25">
      <c r="B4915" s="6"/>
      <c r="E4915" s="7"/>
    </row>
    <row r="4916" spans="2:5" x14ac:dyDescent="0.25">
      <c r="B4916" s="6"/>
      <c r="E4916" s="7"/>
    </row>
    <row r="4917" spans="2:5" x14ac:dyDescent="0.25">
      <c r="B4917" s="6"/>
      <c r="E4917" s="7"/>
    </row>
    <row r="4918" spans="2:5" x14ac:dyDescent="0.25">
      <c r="B4918" s="6"/>
      <c r="E4918" s="7"/>
    </row>
    <row r="4919" spans="2:5" x14ac:dyDescent="0.25">
      <c r="B4919" s="6"/>
      <c r="E4919" s="7"/>
    </row>
    <row r="4920" spans="2:5" x14ac:dyDescent="0.25">
      <c r="B4920" s="6"/>
      <c r="E4920" s="7"/>
    </row>
    <row r="4921" spans="2:5" x14ac:dyDescent="0.25">
      <c r="B4921" s="6"/>
      <c r="E4921" s="7"/>
    </row>
    <row r="4922" spans="2:5" x14ac:dyDescent="0.25">
      <c r="B4922" s="6"/>
      <c r="E4922" s="7"/>
    </row>
    <row r="4923" spans="2:5" x14ac:dyDescent="0.25">
      <c r="B4923" s="6"/>
      <c r="E4923" s="7"/>
    </row>
    <row r="4924" spans="2:5" x14ac:dyDescent="0.25">
      <c r="B4924" s="6"/>
      <c r="E4924" s="7"/>
    </row>
    <row r="4925" spans="2:5" x14ac:dyDescent="0.25">
      <c r="B4925" s="6"/>
      <c r="E4925" s="7"/>
    </row>
    <row r="4926" spans="2:5" x14ac:dyDescent="0.25">
      <c r="B4926" s="6"/>
      <c r="E4926" s="7"/>
    </row>
    <row r="4927" spans="2:5" x14ac:dyDescent="0.25">
      <c r="B4927" s="6"/>
      <c r="E4927" s="7"/>
    </row>
    <row r="4928" spans="2:5" x14ac:dyDescent="0.25">
      <c r="B4928" s="6"/>
      <c r="E4928" s="7"/>
    </row>
    <row r="4929" spans="2:5" x14ac:dyDescent="0.25">
      <c r="B4929" s="6"/>
      <c r="E4929" s="7"/>
    </row>
    <row r="4930" spans="2:5" x14ac:dyDescent="0.25">
      <c r="B4930" s="6"/>
      <c r="E4930" s="7"/>
    </row>
    <row r="4931" spans="2:5" x14ac:dyDescent="0.25">
      <c r="B4931" s="6"/>
      <c r="E4931" s="7"/>
    </row>
    <row r="4932" spans="2:5" x14ac:dyDescent="0.25">
      <c r="B4932" s="6"/>
      <c r="E4932" s="7"/>
    </row>
    <row r="4933" spans="2:5" x14ac:dyDescent="0.25">
      <c r="B4933" s="6"/>
      <c r="E4933" s="7"/>
    </row>
    <row r="4934" spans="2:5" x14ac:dyDescent="0.25">
      <c r="B4934" s="6"/>
      <c r="E4934" s="7"/>
    </row>
    <row r="4935" spans="2:5" x14ac:dyDescent="0.25">
      <c r="B4935" s="6"/>
      <c r="E4935" s="7"/>
    </row>
    <row r="4936" spans="2:5" x14ac:dyDescent="0.25">
      <c r="B4936" s="6"/>
      <c r="E4936" s="7"/>
    </row>
    <row r="4937" spans="2:5" x14ac:dyDescent="0.25">
      <c r="B4937" s="6"/>
      <c r="E4937" s="7"/>
    </row>
    <row r="4938" spans="2:5" x14ac:dyDescent="0.25">
      <c r="B4938" s="6"/>
      <c r="E4938" s="7"/>
    </row>
    <row r="4939" spans="2:5" x14ac:dyDescent="0.25">
      <c r="B4939" s="6"/>
      <c r="E4939" s="7"/>
    </row>
    <row r="4940" spans="2:5" x14ac:dyDescent="0.25">
      <c r="B4940" s="6"/>
      <c r="E4940" s="7"/>
    </row>
    <row r="4941" spans="2:5" x14ac:dyDescent="0.25">
      <c r="B4941" s="6"/>
      <c r="E4941" s="7"/>
    </row>
    <row r="4942" spans="2:5" x14ac:dyDescent="0.25">
      <c r="B4942" s="6"/>
      <c r="E4942" s="7"/>
    </row>
    <row r="4943" spans="2:5" x14ac:dyDescent="0.25">
      <c r="B4943" s="6"/>
      <c r="E4943" s="7"/>
    </row>
    <row r="4944" spans="2:5" x14ac:dyDescent="0.25">
      <c r="B4944" s="6"/>
      <c r="E4944" s="7"/>
    </row>
    <row r="4945" spans="2:5" x14ac:dyDescent="0.25">
      <c r="B4945" s="6"/>
      <c r="E4945" s="7"/>
    </row>
    <row r="4946" spans="2:5" x14ac:dyDescent="0.25">
      <c r="B4946" s="6"/>
      <c r="E4946" s="7"/>
    </row>
    <row r="4947" spans="2:5" x14ac:dyDescent="0.25">
      <c r="B4947" s="6"/>
      <c r="E4947" s="7"/>
    </row>
    <row r="4948" spans="2:5" x14ac:dyDescent="0.25">
      <c r="B4948" s="6"/>
      <c r="E4948" s="7"/>
    </row>
    <row r="4949" spans="2:5" x14ac:dyDescent="0.25">
      <c r="B4949" s="6"/>
      <c r="E4949" s="7"/>
    </row>
    <row r="4950" spans="2:5" x14ac:dyDescent="0.25">
      <c r="B4950" s="6"/>
      <c r="E4950" s="7"/>
    </row>
    <row r="4951" spans="2:5" x14ac:dyDescent="0.25">
      <c r="B4951" s="6"/>
      <c r="E4951" s="7"/>
    </row>
    <row r="4952" spans="2:5" x14ac:dyDescent="0.25">
      <c r="B4952" s="6"/>
      <c r="E4952" s="7"/>
    </row>
    <row r="4953" spans="2:5" x14ac:dyDescent="0.25">
      <c r="B4953" s="6"/>
      <c r="E4953" s="7"/>
    </row>
    <row r="4954" spans="2:5" x14ac:dyDescent="0.25">
      <c r="B4954" s="6"/>
      <c r="E4954" s="7"/>
    </row>
    <row r="4955" spans="2:5" x14ac:dyDescent="0.25">
      <c r="B4955" s="6"/>
      <c r="E4955" s="7"/>
    </row>
    <row r="4956" spans="2:5" x14ac:dyDescent="0.25">
      <c r="B4956" s="6"/>
      <c r="E4956" s="7"/>
    </row>
    <row r="4957" spans="2:5" x14ac:dyDescent="0.25">
      <c r="B4957" s="6"/>
      <c r="E4957" s="7"/>
    </row>
    <row r="4958" spans="2:5" x14ac:dyDescent="0.25">
      <c r="B4958" s="6"/>
      <c r="E4958" s="7"/>
    </row>
    <row r="4959" spans="2:5" x14ac:dyDescent="0.25">
      <c r="B4959" s="6"/>
      <c r="E4959" s="7"/>
    </row>
    <row r="4960" spans="2:5" x14ac:dyDescent="0.25">
      <c r="B4960" s="6"/>
      <c r="E4960" s="7"/>
    </row>
    <row r="4961" spans="2:5" x14ac:dyDescent="0.25">
      <c r="B4961" s="6"/>
      <c r="E4961" s="7"/>
    </row>
    <row r="4962" spans="2:5" x14ac:dyDescent="0.25">
      <c r="B4962" s="6"/>
      <c r="E4962" s="7"/>
    </row>
    <row r="4963" spans="2:5" x14ac:dyDescent="0.25">
      <c r="B4963" s="6"/>
      <c r="E4963" s="7"/>
    </row>
    <row r="4964" spans="2:5" x14ac:dyDescent="0.25">
      <c r="B4964" s="6"/>
      <c r="E4964" s="7"/>
    </row>
    <row r="4965" spans="2:5" x14ac:dyDescent="0.25">
      <c r="B4965" s="6"/>
      <c r="E4965" s="7"/>
    </row>
    <row r="4966" spans="2:5" x14ac:dyDescent="0.25">
      <c r="B4966" s="6"/>
      <c r="E4966" s="7"/>
    </row>
    <row r="4967" spans="2:5" x14ac:dyDescent="0.25">
      <c r="B4967" s="6"/>
      <c r="E4967" s="7"/>
    </row>
    <row r="4968" spans="2:5" x14ac:dyDescent="0.25">
      <c r="B4968" s="6"/>
      <c r="E4968" s="7"/>
    </row>
    <row r="4969" spans="2:5" x14ac:dyDescent="0.25">
      <c r="B4969" s="6"/>
      <c r="E4969" s="7"/>
    </row>
    <row r="4970" spans="2:5" x14ac:dyDescent="0.25">
      <c r="B4970" s="6"/>
      <c r="E4970" s="7"/>
    </row>
    <row r="4971" spans="2:5" x14ac:dyDescent="0.25">
      <c r="B4971" s="6"/>
      <c r="E4971" s="7"/>
    </row>
    <row r="4972" spans="2:5" x14ac:dyDescent="0.25">
      <c r="B4972" s="6"/>
      <c r="E4972" s="7"/>
    </row>
    <row r="4973" spans="2:5" x14ac:dyDescent="0.25">
      <c r="B4973" s="6"/>
      <c r="E4973" s="7"/>
    </row>
    <row r="4974" spans="2:5" x14ac:dyDescent="0.25">
      <c r="B4974" s="6"/>
      <c r="E4974" s="7"/>
    </row>
    <row r="4975" spans="2:5" x14ac:dyDescent="0.25">
      <c r="B4975" s="6"/>
      <c r="E4975" s="7"/>
    </row>
    <row r="4976" spans="2:5" x14ac:dyDescent="0.25">
      <c r="B4976" s="6"/>
      <c r="E4976" s="7"/>
    </row>
    <row r="4977" spans="2:5" x14ac:dyDescent="0.25">
      <c r="B4977" s="6"/>
      <c r="E4977" s="7"/>
    </row>
    <row r="4978" spans="2:5" x14ac:dyDescent="0.25">
      <c r="B4978" s="6"/>
      <c r="E4978" s="7"/>
    </row>
    <row r="4979" spans="2:5" x14ac:dyDescent="0.25">
      <c r="B4979" s="6"/>
      <c r="E4979" s="7"/>
    </row>
    <row r="4980" spans="2:5" x14ac:dyDescent="0.25">
      <c r="B4980" s="6"/>
      <c r="E4980" s="7"/>
    </row>
    <row r="4981" spans="2:5" x14ac:dyDescent="0.25">
      <c r="B4981" s="6"/>
      <c r="E4981" s="7"/>
    </row>
    <row r="4982" spans="2:5" x14ac:dyDescent="0.25">
      <c r="B4982" s="6"/>
      <c r="E4982" s="7"/>
    </row>
    <row r="4983" spans="2:5" x14ac:dyDescent="0.25">
      <c r="B4983" s="6"/>
      <c r="E4983" s="7"/>
    </row>
    <row r="4984" spans="2:5" x14ac:dyDescent="0.25">
      <c r="B4984" s="6"/>
      <c r="E4984" s="7"/>
    </row>
    <row r="4985" spans="2:5" x14ac:dyDescent="0.25">
      <c r="B4985" s="6"/>
      <c r="E4985" s="7"/>
    </row>
    <row r="4986" spans="2:5" x14ac:dyDescent="0.25">
      <c r="B4986" s="6"/>
      <c r="E4986" s="7"/>
    </row>
    <row r="4987" spans="2:5" x14ac:dyDescent="0.25">
      <c r="B4987" s="6"/>
      <c r="E4987" s="7"/>
    </row>
    <row r="4988" spans="2:5" x14ac:dyDescent="0.25">
      <c r="B4988" s="6"/>
      <c r="E4988" s="7"/>
    </row>
    <row r="4989" spans="2:5" x14ac:dyDescent="0.25">
      <c r="B4989" s="6"/>
      <c r="E4989" s="7"/>
    </row>
    <row r="4990" spans="2:5" x14ac:dyDescent="0.25">
      <c r="B4990" s="6"/>
      <c r="E4990" s="7"/>
    </row>
    <row r="4991" spans="2:5" x14ac:dyDescent="0.25">
      <c r="B4991" s="6"/>
      <c r="E4991" s="7"/>
    </row>
    <row r="4992" spans="2:5" x14ac:dyDescent="0.25">
      <c r="B4992" s="6"/>
      <c r="E4992" s="7"/>
    </row>
    <row r="4993" spans="2:5" x14ac:dyDescent="0.25">
      <c r="B4993" s="6"/>
      <c r="E4993" s="7"/>
    </row>
    <row r="4994" spans="2:5" x14ac:dyDescent="0.25">
      <c r="B4994" s="6"/>
      <c r="E4994" s="7"/>
    </row>
    <row r="4995" spans="2:5" x14ac:dyDescent="0.25">
      <c r="B4995" s="6"/>
      <c r="E4995" s="7"/>
    </row>
    <row r="4996" spans="2:5" x14ac:dyDescent="0.25">
      <c r="B4996" s="6"/>
      <c r="E4996" s="7"/>
    </row>
    <row r="4997" spans="2:5" x14ac:dyDescent="0.25">
      <c r="B4997" s="6"/>
      <c r="E4997" s="7"/>
    </row>
    <row r="4998" spans="2:5" x14ac:dyDescent="0.25">
      <c r="B4998" s="6"/>
      <c r="E4998" s="7"/>
    </row>
    <row r="4999" spans="2:5" x14ac:dyDescent="0.25">
      <c r="B4999" s="6"/>
      <c r="E4999" s="7"/>
    </row>
    <row r="5000" spans="2:5" x14ac:dyDescent="0.25">
      <c r="B5000" s="6"/>
      <c r="E5000" s="7"/>
    </row>
    <row r="5001" spans="2:5" x14ac:dyDescent="0.25">
      <c r="B5001" s="6"/>
      <c r="E5001" s="7"/>
    </row>
    <row r="5002" spans="2:5" x14ac:dyDescent="0.25">
      <c r="B5002" s="6"/>
      <c r="E5002" s="7"/>
    </row>
    <row r="5003" spans="2:5" x14ac:dyDescent="0.25">
      <c r="B5003" s="6"/>
      <c r="E5003" s="7"/>
    </row>
    <row r="5004" spans="2:5" x14ac:dyDescent="0.25">
      <c r="B5004" s="6"/>
      <c r="E5004" s="7"/>
    </row>
    <row r="5005" spans="2:5" x14ac:dyDescent="0.25">
      <c r="B5005" s="6"/>
      <c r="E5005" s="7"/>
    </row>
    <row r="5006" spans="2:5" x14ac:dyDescent="0.25">
      <c r="B5006" s="6"/>
      <c r="E5006" s="7"/>
    </row>
    <row r="5007" spans="2:5" x14ac:dyDescent="0.25">
      <c r="B5007" s="6"/>
      <c r="E5007" s="7"/>
    </row>
    <row r="5008" spans="2:5" x14ac:dyDescent="0.25">
      <c r="B5008" s="6"/>
      <c r="E5008" s="7"/>
    </row>
    <row r="5009" spans="2:5" x14ac:dyDescent="0.25">
      <c r="B5009" s="6"/>
      <c r="E5009" s="7"/>
    </row>
    <row r="5010" spans="2:5" x14ac:dyDescent="0.25">
      <c r="B5010" s="6"/>
      <c r="E5010" s="7"/>
    </row>
    <row r="5011" spans="2:5" x14ac:dyDescent="0.25">
      <c r="B5011" s="6"/>
      <c r="E5011" s="7"/>
    </row>
    <row r="5012" spans="2:5" x14ac:dyDescent="0.25">
      <c r="B5012" s="6"/>
      <c r="E5012" s="7"/>
    </row>
    <row r="5013" spans="2:5" x14ac:dyDescent="0.25">
      <c r="B5013" s="6"/>
      <c r="E5013" s="7"/>
    </row>
    <row r="5014" spans="2:5" x14ac:dyDescent="0.25">
      <c r="B5014" s="6"/>
      <c r="E5014" s="7"/>
    </row>
    <row r="5015" spans="2:5" x14ac:dyDescent="0.25">
      <c r="B5015" s="6"/>
      <c r="E5015" s="7"/>
    </row>
    <row r="5016" spans="2:5" x14ac:dyDescent="0.25">
      <c r="B5016" s="6"/>
      <c r="E5016" s="7"/>
    </row>
    <row r="5017" spans="2:5" x14ac:dyDescent="0.25">
      <c r="B5017" s="6"/>
      <c r="E5017" s="7"/>
    </row>
    <row r="5018" spans="2:5" x14ac:dyDescent="0.25">
      <c r="B5018" s="6"/>
      <c r="E5018" s="7"/>
    </row>
    <row r="5019" spans="2:5" x14ac:dyDescent="0.25">
      <c r="B5019" s="6"/>
      <c r="E5019" s="7"/>
    </row>
    <row r="5020" spans="2:5" x14ac:dyDescent="0.25">
      <c r="B5020" s="6"/>
      <c r="E5020" s="7"/>
    </row>
    <row r="5021" spans="2:5" x14ac:dyDescent="0.25">
      <c r="B5021" s="6"/>
      <c r="E5021" s="7"/>
    </row>
    <row r="5022" spans="2:5" x14ac:dyDescent="0.25">
      <c r="B5022" s="6"/>
      <c r="E5022" s="7"/>
    </row>
    <row r="5023" spans="2:5" x14ac:dyDescent="0.25">
      <c r="B5023" s="6"/>
      <c r="E5023" s="7"/>
    </row>
    <row r="5024" spans="2:5" x14ac:dyDescent="0.25">
      <c r="B5024" s="6"/>
      <c r="E5024" s="7"/>
    </row>
    <row r="5025" spans="2:5" x14ac:dyDescent="0.25">
      <c r="B5025" s="6"/>
      <c r="E5025" s="7"/>
    </row>
    <row r="5026" spans="2:5" x14ac:dyDescent="0.25">
      <c r="B5026" s="6"/>
      <c r="E5026" s="7"/>
    </row>
    <row r="5027" spans="2:5" x14ac:dyDescent="0.25">
      <c r="B5027" s="6"/>
      <c r="E5027" s="7"/>
    </row>
    <row r="5028" spans="2:5" x14ac:dyDescent="0.25">
      <c r="B5028" s="6"/>
      <c r="E5028" s="7"/>
    </row>
    <row r="5029" spans="2:5" x14ac:dyDescent="0.25">
      <c r="B5029" s="6"/>
      <c r="E5029" s="7"/>
    </row>
    <row r="5030" spans="2:5" x14ac:dyDescent="0.25">
      <c r="B5030" s="6"/>
      <c r="E5030" s="7"/>
    </row>
    <row r="5031" spans="2:5" x14ac:dyDescent="0.25">
      <c r="B5031" s="6"/>
      <c r="E5031" s="7"/>
    </row>
    <row r="5032" spans="2:5" x14ac:dyDescent="0.25">
      <c r="B5032" s="6"/>
      <c r="E5032" s="7"/>
    </row>
    <row r="5033" spans="2:5" x14ac:dyDescent="0.25">
      <c r="B5033" s="6"/>
      <c r="E5033" s="7"/>
    </row>
    <row r="5034" spans="2:5" x14ac:dyDescent="0.25">
      <c r="B5034" s="6"/>
      <c r="E5034" s="7"/>
    </row>
    <row r="5035" spans="2:5" x14ac:dyDescent="0.25">
      <c r="B5035" s="6"/>
      <c r="E5035" s="7"/>
    </row>
    <row r="5036" spans="2:5" x14ac:dyDescent="0.25">
      <c r="B5036" s="6"/>
      <c r="E5036" s="7"/>
    </row>
    <row r="5037" spans="2:5" x14ac:dyDescent="0.25">
      <c r="B5037" s="6"/>
      <c r="E5037" s="7"/>
    </row>
    <row r="5038" spans="2:5" x14ac:dyDescent="0.25">
      <c r="B5038" s="6"/>
      <c r="E5038" s="7"/>
    </row>
    <row r="5039" spans="2:5" x14ac:dyDescent="0.25">
      <c r="B5039" s="6"/>
      <c r="E5039" s="7"/>
    </row>
    <row r="5040" spans="2:5" x14ac:dyDescent="0.25">
      <c r="B5040" s="6"/>
      <c r="E5040" s="7"/>
    </row>
    <row r="5041" spans="2:5" x14ac:dyDescent="0.25">
      <c r="B5041" s="6"/>
      <c r="E5041" s="7"/>
    </row>
    <row r="5042" spans="2:5" x14ac:dyDescent="0.25">
      <c r="B5042" s="6"/>
      <c r="E5042" s="7"/>
    </row>
    <row r="5043" spans="2:5" x14ac:dyDescent="0.25">
      <c r="B5043" s="6"/>
      <c r="E5043" s="7"/>
    </row>
    <row r="5044" spans="2:5" x14ac:dyDescent="0.25">
      <c r="B5044" s="6"/>
      <c r="E5044" s="7"/>
    </row>
    <row r="5045" spans="2:5" x14ac:dyDescent="0.25">
      <c r="B5045" s="6"/>
      <c r="E5045" s="7"/>
    </row>
    <row r="5046" spans="2:5" x14ac:dyDescent="0.25">
      <c r="B5046" s="6"/>
      <c r="E5046" s="7"/>
    </row>
    <row r="5047" spans="2:5" x14ac:dyDescent="0.25">
      <c r="B5047" s="6"/>
      <c r="E5047" s="7"/>
    </row>
    <row r="5048" spans="2:5" x14ac:dyDescent="0.25">
      <c r="B5048" s="6"/>
      <c r="E5048" s="7"/>
    </row>
    <row r="5049" spans="2:5" x14ac:dyDescent="0.25">
      <c r="B5049" s="6"/>
      <c r="E5049" s="7"/>
    </row>
    <row r="5050" spans="2:5" x14ac:dyDescent="0.25">
      <c r="B5050" s="6"/>
      <c r="E5050" s="7"/>
    </row>
    <row r="5051" spans="2:5" x14ac:dyDescent="0.25">
      <c r="B5051" s="6"/>
      <c r="E5051" s="7"/>
    </row>
    <row r="5052" spans="2:5" x14ac:dyDescent="0.25">
      <c r="B5052" s="6"/>
      <c r="E5052" s="7"/>
    </row>
    <row r="5053" spans="2:5" x14ac:dyDescent="0.25">
      <c r="B5053" s="6"/>
      <c r="E5053" s="7"/>
    </row>
    <row r="5054" spans="2:5" x14ac:dyDescent="0.25">
      <c r="B5054" s="6"/>
      <c r="E5054" s="7"/>
    </row>
    <row r="5055" spans="2:5" x14ac:dyDescent="0.25">
      <c r="B5055" s="6"/>
      <c r="E5055" s="7"/>
    </row>
    <row r="5056" spans="2:5" x14ac:dyDescent="0.25">
      <c r="B5056" s="6"/>
      <c r="E5056" s="7"/>
    </row>
    <row r="5057" spans="2:5" x14ac:dyDescent="0.25">
      <c r="B5057" s="6"/>
      <c r="E5057" s="7"/>
    </row>
    <row r="5058" spans="2:5" x14ac:dyDescent="0.25">
      <c r="B5058" s="6"/>
      <c r="E5058" s="7"/>
    </row>
    <row r="5059" spans="2:5" x14ac:dyDescent="0.25">
      <c r="B5059" s="6"/>
      <c r="E5059" s="7"/>
    </row>
    <row r="5060" spans="2:5" x14ac:dyDescent="0.25">
      <c r="B5060" s="6"/>
      <c r="E5060" s="7"/>
    </row>
    <row r="5061" spans="2:5" x14ac:dyDescent="0.25">
      <c r="B5061" s="6"/>
      <c r="E5061" s="7"/>
    </row>
    <row r="5062" spans="2:5" x14ac:dyDescent="0.25">
      <c r="B5062" s="6"/>
      <c r="E5062" s="7"/>
    </row>
    <row r="5063" spans="2:5" x14ac:dyDescent="0.25">
      <c r="B5063" s="6"/>
      <c r="E5063" s="7"/>
    </row>
    <row r="5064" spans="2:5" x14ac:dyDescent="0.25">
      <c r="B5064" s="6"/>
      <c r="E5064" s="7"/>
    </row>
    <row r="5065" spans="2:5" x14ac:dyDescent="0.25">
      <c r="B5065" s="6"/>
      <c r="E5065" s="7"/>
    </row>
    <row r="5066" spans="2:5" x14ac:dyDescent="0.25">
      <c r="B5066" s="6"/>
      <c r="E5066" s="7"/>
    </row>
    <row r="5067" spans="2:5" x14ac:dyDescent="0.25">
      <c r="B5067" s="6"/>
      <c r="E5067" s="7"/>
    </row>
    <row r="5068" spans="2:5" x14ac:dyDescent="0.25">
      <c r="B5068" s="6"/>
      <c r="E5068" s="7"/>
    </row>
    <row r="5069" spans="2:5" x14ac:dyDescent="0.25">
      <c r="B5069" s="6"/>
      <c r="E5069" s="7"/>
    </row>
    <row r="5070" spans="2:5" x14ac:dyDescent="0.25">
      <c r="B5070" s="6"/>
      <c r="E5070" s="7"/>
    </row>
    <row r="5071" spans="2:5" x14ac:dyDescent="0.25">
      <c r="B5071" s="6"/>
      <c r="E5071" s="7"/>
    </row>
    <row r="5072" spans="2:5" x14ac:dyDescent="0.25">
      <c r="B5072" s="6"/>
      <c r="E5072" s="7"/>
    </row>
    <row r="5073" spans="2:5" x14ac:dyDescent="0.25">
      <c r="B5073" s="6"/>
      <c r="E5073" s="7"/>
    </row>
    <row r="5074" spans="2:5" x14ac:dyDescent="0.25">
      <c r="B5074" s="6"/>
      <c r="E5074" s="7"/>
    </row>
    <row r="5075" spans="2:5" x14ac:dyDescent="0.25">
      <c r="B5075" s="6"/>
      <c r="E5075" s="7"/>
    </row>
    <row r="5076" spans="2:5" x14ac:dyDescent="0.25">
      <c r="B5076" s="6"/>
      <c r="E5076" s="7"/>
    </row>
    <row r="5077" spans="2:5" x14ac:dyDescent="0.25">
      <c r="B5077" s="6"/>
      <c r="E5077" s="7"/>
    </row>
    <row r="5078" spans="2:5" x14ac:dyDescent="0.25">
      <c r="B5078" s="6"/>
      <c r="E5078" s="7"/>
    </row>
    <row r="5079" spans="2:5" x14ac:dyDescent="0.25">
      <c r="B5079" s="6"/>
      <c r="E5079" s="7"/>
    </row>
    <row r="5080" spans="2:5" x14ac:dyDescent="0.25">
      <c r="B5080" s="6"/>
      <c r="E5080" s="7"/>
    </row>
    <row r="5081" spans="2:5" x14ac:dyDescent="0.25">
      <c r="B5081" s="6"/>
      <c r="E5081" s="7"/>
    </row>
    <row r="5082" spans="2:5" x14ac:dyDescent="0.25">
      <c r="B5082" s="6"/>
      <c r="E5082" s="7"/>
    </row>
    <row r="5083" spans="2:5" x14ac:dyDescent="0.25">
      <c r="B5083" s="6"/>
      <c r="E5083" s="7"/>
    </row>
    <row r="5084" spans="2:5" x14ac:dyDescent="0.25">
      <c r="B5084" s="6"/>
      <c r="E5084" s="7"/>
    </row>
    <row r="5085" spans="2:5" x14ac:dyDescent="0.25">
      <c r="B5085" s="6"/>
      <c r="E5085" s="7"/>
    </row>
    <row r="5086" spans="2:5" x14ac:dyDescent="0.25">
      <c r="B5086" s="6"/>
      <c r="E5086" s="7"/>
    </row>
    <row r="5087" spans="2:5" x14ac:dyDescent="0.25">
      <c r="B5087" s="6"/>
      <c r="E5087" s="7"/>
    </row>
    <row r="5088" spans="2:5" x14ac:dyDescent="0.25">
      <c r="B5088" s="6"/>
      <c r="E5088" s="7"/>
    </row>
    <row r="5089" spans="2:5" x14ac:dyDescent="0.25">
      <c r="B5089" s="6"/>
      <c r="E5089" s="7"/>
    </row>
    <row r="5090" spans="2:5" x14ac:dyDescent="0.25">
      <c r="B5090" s="6"/>
      <c r="E5090" s="7"/>
    </row>
    <row r="5091" spans="2:5" x14ac:dyDescent="0.25">
      <c r="B5091" s="6"/>
      <c r="E5091" s="7"/>
    </row>
    <row r="5092" spans="2:5" x14ac:dyDescent="0.25">
      <c r="B5092" s="6"/>
      <c r="E5092" s="7"/>
    </row>
    <row r="5093" spans="2:5" x14ac:dyDescent="0.25">
      <c r="B5093" s="6"/>
      <c r="E5093" s="7"/>
    </row>
    <row r="5094" spans="2:5" x14ac:dyDescent="0.25">
      <c r="B5094" s="6"/>
      <c r="E5094" s="7"/>
    </row>
    <row r="5095" spans="2:5" x14ac:dyDescent="0.25">
      <c r="B5095" s="6"/>
      <c r="E5095" s="7"/>
    </row>
    <row r="5096" spans="2:5" x14ac:dyDescent="0.25">
      <c r="B5096" s="6"/>
      <c r="E5096" s="7"/>
    </row>
    <row r="5097" spans="2:5" x14ac:dyDescent="0.25">
      <c r="B5097" s="6"/>
      <c r="E5097" s="7"/>
    </row>
    <row r="5098" spans="2:5" x14ac:dyDescent="0.25">
      <c r="B5098" s="6"/>
      <c r="E5098" s="7"/>
    </row>
    <row r="5099" spans="2:5" x14ac:dyDescent="0.25">
      <c r="B5099" s="6"/>
      <c r="E5099" s="7"/>
    </row>
    <row r="5100" spans="2:5" x14ac:dyDescent="0.25">
      <c r="B5100" s="6"/>
      <c r="E5100" s="7"/>
    </row>
    <row r="5101" spans="2:5" x14ac:dyDescent="0.25">
      <c r="B5101" s="6"/>
      <c r="E5101" s="7"/>
    </row>
    <row r="5102" spans="2:5" x14ac:dyDescent="0.25">
      <c r="B5102" s="6"/>
      <c r="E5102" s="7"/>
    </row>
    <row r="5103" spans="2:5" x14ac:dyDescent="0.25">
      <c r="B5103" s="6"/>
      <c r="E5103" s="7"/>
    </row>
    <row r="5104" spans="2:5" x14ac:dyDescent="0.25">
      <c r="B5104" s="6"/>
      <c r="E5104" s="7"/>
    </row>
    <row r="5105" spans="2:5" x14ac:dyDescent="0.25">
      <c r="B5105" s="6"/>
      <c r="E5105" s="7"/>
    </row>
    <row r="5106" spans="2:5" x14ac:dyDescent="0.25">
      <c r="B5106" s="6"/>
      <c r="E5106" s="7"/>
    </row>
    <row r="5107" spans="2:5" x14ac:dyDescent="0.25">
      <c r="B5107" s="6"/>
      <c r="E5107" s="7"/>
    </row>
    <row r="5108" spans="2:5" x14ac:dyDescent="0.25">
      <c r="B5108" s="6"/>
      <c r="E5108" s="7"/>
    </row>
    <row r="5109" spans="2:5" x14ac:dyDescent="0.25">
      <c r="B5109" s="6"/>
      <c r="E5109" s="7"/>
    </row>
    <row r="5110" spans="2:5" x14ac:dyDescent="0.25">
      <c r="B5110" s="6"/>
      <c r="E5110" s="7"/>
    </row>
    <row r="5111" spans="2:5" x14ac:dyDescent="0.25">
      <c r="B5111" s="6"/>
      <c r="E5111" s="7"/>
    </row>
    <row r="5112" spans="2:5" x14ac:dyDescent="0.25">
      <c r="B5112" s="6"/>
      <c r="E5112" s="7"/>
    </row>
    <row r="5113" spans="2:5" x14ac:dyDescent="0.25">
      <c r="B5113" s="6"/>
      <c r="E5113" s="7"/>
    </row>
    <row r="5114" spans="2:5" x14ac:dyDescent="0.25">
      <c r="B5114" s="6"/>
      <c r="E5114" s="7"/>
    </row>
    <row r="5115" spans="2:5" x14ac:dyDescent="0.25">
      <c r="B5115" s="6"/>
      <c r="E5115" s="7"/>
    </row>
    <row r="5116" spans="2:5" x14ac:dyDescent="0.25">
      <c r="B5116" s="6"/>
      <c r="E5116" s="7"/>
    </row>
    <row r="5117" spans="2:5" x14ac:dyDescent="0.25">
      <c r="B5117" s="6"/>
      <c r="E5117" s="7"/>
    </row>
    <row r="5118" spans="2:5" x14ac:dyDescent="0.25">
      <c r="B5118" s="6"/>
      <c r="E5118" s="7"/>
    </row>
    <row r="5119" spans="2:5" x14ac:dyDescent="0.25">
      <c r="B5119" s="6"/>
      <c r="E5119" s="7"/>
    </row>
    <row r="5120" spans="2:5" x14ac:dyDescent="0.25">
      <c r="B5120" s="6"/>
      <c r="E5120" s="7"/>
    </row>
    <row r="5121" spans="2:5" x14ac:dyDescent="0.25">
      <c r="B5121" s="6"/>
      <c r="E5121" s="7"/>
    </row>
    <row r="5122" spans="2:5" x14ac:dyDescent="0.25">
      <c r="B5122" s="6"/>
      <c r="E5122" s="7"/>
    </row>
    <row r="5123" spans="2:5" x14ac:dyDescent="0.25">
      <c r="B5123" s="6"/>
      <c r="E5123" s="7"/>
    </row>
    <row r="5124" spans="2:5" x14ac:dyDescent="0.25">
      <c r="B5124" s="6"/>
      <c r="E5124" s="7"/>
    </row>
    <row r="5125" spans="2:5" x14ac:dyDescent="0.25">
      <c r="B5125" s="6"/>
      <c r="E5125" s="7"/>
    </row>
    <row r="5126" spans="2:5" x14ac:dyDescent="0.25">
      <c r="B5126" s="6"/>
      <c r="E5126" s="7"/>
    </row>
    <row r="5127" spans="2:5" x14ac:dyDescent="0.25">
      <c r="B5127" s="6"/>
      <c r="E5127" s="7"/>
    </row>
    <row r="5128" spans="2:5" x14ac:dyDescent="0.25">
      <c r="B5128" s="6"/>
      <c r="E5128" s="7"/>
    </row>
    <row r="5129" spans="2:5" x14ac:dyDescent="0.25">
      <c r="B5129" s="6"/>
      <c r="E5129" s="7"/>
    </row>
    <row r="5130" spans="2:5" x14ac:dyDescent="0.25">
      <c r="B5130" s="6"/>
      <c r="E5130" s="7"/>
    </row>
    <row r="5131" spans="2:5" x14ac:dyDescent="0.25">
      <c r="B5131" s="6"/>
      <c r="E5131" s="7"/>
    </row>
    <row r="5132" spans="2:5" x14ac:dyDescent="0.25">
      <c r="B5132" s="6"/>
      <c r="E5132" s="7"/>
    </row>
    <row r="5133" spans="2:5" x14ac:dyDescent="0.25">
      <c r="B5133" s="6"/>
      <c r="E5133" s="7"/>
    </row>
    <row r="5134" spans="2:5" x14ac:dyDescent="0.25">
      <c r="B5134" s="6"/>
      <c r="E5134" s="7"/>
    </row>
    <row r="5135" spans="2:5" x14ac:dyDescent="0.25">
      <c r="B5135" s="6"/>
      <c r="E5135" s="7"/>
    </row>
    <row r="5136" spans="2:5" x14ac:dyDescent="0.25">
      <c r="B5136" s="6"/>
      <c r="E5136" s="7"/>
    </row>
    <row r="5137" spans="2:5" x14ac:dyDescent="0.25">
      <c r="B5137" s="6"/>
      <c r="E5137" s="7"/>
    </row>
    <row r="5138" spans="2:5" x14ac:dyDescent="0.25">
      <c r="B5138" s="6"/>
      <c r="E5138" s="7"/>
    </row>
    <row r="5139" spans="2:5" x14ac:dyDescent="0.25">
      <c r="B5139" s="6"/>
      <c r="E5139" s="7"/>
    </row>
    <row r="5140" spans="2:5" x14ac:dyDescent="0.25">
      <c r="B5140" s="6"/>
      <c r="E5140" s="7"/>
    </row>
    <row r="5141" spans="2:5" x14ac:dyDescent="0.25">
      <c r="B5141" s="6"/>
      <c r="E5141" s="7"/>
    </row>
    <row r="5142" spans="2:5" x14ac:dyDescent="0.25">
      <c r="B5142" s="6"/>
      <c r="E5142" s="7"/>
    </row>
    <row r="5143" spans="2:5" x14ac:dyDescent="0.25">
      <c r="B5143" s="6"/>
      <c r="E5143" s="7"/>
    </row>
    <row r="5144" spans="2:5" x14ac:dyDescent="0.25">
      <c r="B5144" s="6"/>
      <c r="E5144" s="7"/>
    </row>
    <row r="5145" spans="2:5" x14ac:dyDescent="0.25">
      <c r="B5145" s="6"/>
      <c r="E5145" s="7"/>
    </row>
    <row r="5146" spans="2:5" x14ac:dyDescent="0.25">
      <c r="B5146" s="6"/>
      <c r="E5146" s="7"/>
    </row>
    <row r="5147" spans="2:5" x14ac:dyDescent="0.25">
      <c r="B5147" s="6"/>
      <c r="E5147" s="7"/>
    </row>
    <row r="5148" spans="2:5" x14ac:dyDescent="0.25">
      <c r="B5148" s="6"/>
      <c r="E5148" s="7"/>
    </row>
    <row r="5149" spans="2:5" x14ac:dyDescent="0.25">
      <c r="B5149" s="6"/>
      <c r="E5149" s="7"/>
    </row>
    <row r="5150" spans="2:5" x14ac:dyDescent="0.25">
      <c r="B5150" s="6"/>
      <c r="E5150" s="7"/>
    </row>
    <row r="5151" spans="2:5" x14ac:dyDescent="0.25">
      <c r="B5151" s="6"/>
      <c r="E5151" s="7"/>
    </row>
    <row r="5152" spans="2:5" x14ac:dyDescent="0.25">
      <c r="B5152" s="6"/>
      <c r="E5152" s="7"/>
    </row>
    <row r="5153" spans="2:5" x14ac:dyDescent="0.25">
      <c r="B5153" s="6"/>
      <c r="E5153" s="7"/>
    </row>
    <row r="5154" spans="2:5" x14ac:dyDescent="0.25">
      <c r="B5154" s="6"/>
      <c r="E5154" s="7"/>
    </row>
    <row r="5155" spans="2:5" x14ac:dyDescent="0.25">
      <c r="B5155" s="6"/>
      <c r="E5155" s="7"/>
    </row>
    <row r="5156" spans="2:5" x14ac:dyDescent="0.25">
      <c r="B5156" s="6"/>
      <c r="E5156" s="7"/>
    </row>
    <row r="5157" spans="2:5" x14ac:dyDescent="0.25">
      <c r="B5157" s="6"/>
      <c r="E5157" s="7"/>
    </row>
    <row r="5158" spans="2:5" x14ac:dyDescent="0.25">
      <c r="B5158" s="6"/>
      <c r="E5158" s="7"/>
    </row>
    <row r="5159" spans="2:5" x14ac:dyDescent="0.25">
      <c r="B5159" s="6"/>
      <c r="E5159" s="7"/>
    </row>
    <row r="5160" spans="2:5" x14ac:dyDescent="0.25">
      <c r="B5160" s="6"/>
      <c r="E5160" s="7"/>
    </row>
    <row r="5161" spans="2:5" x14ac:dyDescent="0.25">
      <c r="B5161" s="6"/>
      <c r="E5161" s="7"/>
    </row>
    <row r="5162" spans="2:5" x14ac:dyDescent="0.25">
      <c r="B5162" s="6"/>
      <c r="E5162" s="7"/>
    </row>
    <row r="5163" spans="2:5" x14ac:dyDescent="0.25">
      <c r="B5163" s="6"/>
      <c r="E5163" s="7"/>
    </row>
    <row r="5164" spans="2:5" x14ac:dyDescent="0.25">
      <c r="B5164" s="6"/>
      <c r="E5164" s="7"/>
    </row>
    <row r="5165" spans="2:5" x14ac:dyDescent="0.25">
      <c r="B5165" s="6"/>
      <c r="E5165" s="7"/>
    </row>
    <row r="5166" spans="2:5" x14ac:dyDescent="0.25">
      <c r="B5166" s="6"/>
      <c r="E5166" s="7"/>
    </row>
    <row r="5167" spans="2:5" x14ac:dyDescent="0.25">
      <c r="B5167" s="6"/>
      <c r="E5167" s="7"/>
    </row>
    <row r="5168" spans="2:5" x14ac:dyDescent="0.25">
      <c r="B5168" s="6"/>
      <c r="E5168" s="7"/>
    </row>
    <row r="5169" spans="2:5" x14ac:dyDescent="0.25">
      <c r="B5169" s="6"/>
      <c r="E5169" s="7"/>
    </row>
    <row r="5170" spans="2:5" x14ac:dyDescent="0.25">
      <c r="B5170" s="6"/>
      <c r="E5170" s="7"/>
    </row>
    <row r="5171" spans="2:5" x14ac:dyDescent="0.25">
      <c r="B5171" s="6"/>
      <c r="E5171" s="7"/>
    </row>
    <row r="5172" spans="2:5" x14ac:dyDescent="0.25">
      <c r="B5172" s="6"/>
      <c r="E5172" s="7"/>
    </row>
    <row r="5173" spans="2:5" x14ac:dyDescent="0.25">
      <c r="B5173" s="6"/>
      <c r="E5173" s="7"/>
    </row>
    <row r="5174" spans="2:5" x14ac:dyDescent="0.25">
      <c r="B5174" s="6"/>
      <c r="E5174" s="7"/>
    </row>
    <row r="5175" spans="2:5" x14ac:dyDescent="0.25">
      <c r="B5175" s="6"/>
      <c r="E5175" s="7"/>
    </row>
    <row r="5176" spans="2:5" x14ac:dyDescent="0.25">
      <c r="B5176" s="6"/>
      <c r="E5176" s="7"/>
    </row>
    <row r="5177" spans="2:5" x14ac:dyDescent="0.25">
      <c r="B5177" s="6"/>
      <c r="E5177" s="7"/>
    </row>
    <row r="5178" spans="2:5" x14ac:dyDescent="0.25">
      <c r="B5178" s="6"/>
      <c r="E5178" s="7"/>
    </row>
    <row r="5179" spans="2:5" x14ac:dyDescent="0.25">
      <c r="B5179" s="6"/>
      <c r="E5179" s="7"/>
    </row>
    <row r="5180" spans="2:5" x14ac:dyDescent="0.25">
      <c r="B5180" s="6"/>
      <c r="E5180" s="7"/>
    </row>
    <row r="5181" spans="2:5" x14ac:dyDescent="0.25">
      <c r="B5181" s="6"/>
      <c r="E5181" s="7"/>
    </row>
    <row r="5182" spans="2:5" x14ac:dyDescent="0.25">
      <c r="B5182" s="6"/>
      <c r="E5182" s="7"/>
    </row>
    <row r="5183" spans="2:5" x14ac:dyDescent="0.25">
      <c r="B5183" s="6"/>
      <c r="E5183" s="7"/>
    </row>
    <row r="5184" spans="2:5" x14ac:dyDescent="0.25">
      <c r="B5184" s="6"/>
      <c r="E5184" s="7"/>
    </row>
    <row r="5185" spans="2:5" x14ac:dyDescent="0.25">
      <c r="B5185" s="6"/>
      <c r="E5185" s="7"/>
    </row>
    <row r="5186" spans="2:5" x14ac:dyDescent="0.25">
      <c r="B5186" s="6"/>
      <c r="E5186" s="7"/>
    </row>
    <row r="5187" spans="2:5" x14ac:dyDescent="0.25">
      <c r="B5187" s="6"/>
      <c r="E5187" s="7"/>
    </row>
    <row r="5188" spans="2:5" x14ac:dyDescent="0.25">
      <c r="B5188" s="6"/>
      <c r="E5188" s="7"/>
    </row>
    <row r="5189" spans="2:5" x14ac:dyDescent="0.25">
      <c r="B5189" s="6"/>
      <c r="E5189" s="7"/>
    </row>
    <row r="5190" spans="2:5" x14ac:dyDescent="0.25">
      <c r="B5190" s="6"/>
      <c r="E5190" s="7"/>
    </row>
    <row r="5191" spans="2:5" x14ac:dyDescent="0.25">
      <c r="B5191" s="6"/>
      <c r="E5191" s="7"/>
    </row>
    <row r="5192" spans="2:5" x14ac:dyDescent="0.25">
      <c r="B5192" s="6"/>
      <c r="E5192" s="7"/>
    </row>
    <row r="5193" spans="2:5" x14ac:dyDescent="0.25">
      <c r="B5193" s="6"/>
      <c r="E5193" s="7"/>
    </row>
    <row r="5194" spans="2:5" x14ac:dyDescent="0.25">
      <c r="B5194" s="6"/>
      <c r="E5194" s="7"/>
    </row>
    <row r="5195" spans="2:5" x14ac:dyDescent="0.25">
      <c r="B5195" s="6"/>
      <c r="E5195" s="7"/>
    </row>
    <row r="5196" spans="2:5" x14ac:dyDescent="0.25">
      <c r="B5196" s="6"/>
      <c r="E5196" s="7"/>
    </row>
    <row r="5197" spans="2:5" x14ac:dyDescent="0.25">
      <c r="B5197" s="6"/>
      <c r="E5197" s="7"/>
    </row>
    <row r="5198" spans="2:5" x14ac:dyDescent="0.25">
      <c r="B5198" s="6"/>
      <c r="E5198" s="7"/>
    </row>
    <row r="5199" spans="2:5" x14ac:dyDescent="0.25">
      <c r="B5199" s="6"/>
      <c r="E5199" s="7"/>
    </row>
    <row r="5200" spans="2:5" x14ac:dyDescent="0.25">
      <c r="B5200" s="6"/>
      <c r="E5200" s="7"/>
    </row>
    <row r="5201" spans="2:5" x14ac:dyDescent="0.25">
      <c r="B5201" s="6"/>
      <c r="E5201" s="7"/>
    </row>
    <row r="5202" spans="2:5" x14ac:dyDescent="0.25">
      <c r="B5202" s="6"/>
      <c r="E5202" s="7"/>
    </row>
    <row r="5203" spans="2:5" x14ac:dyDescent="0.25">
      <c r="B5203" s="6"/>
      <c r="E5203" s="7"/>
    </row>
    <row r="5204" spans="2:5" x14ac:dyDescent="0.25">
      <c r="B5204" s="6"/>
      <c r="E5204" s="7"/>
    </row>
    <row r="5205" spans="2:5" x14ac:dyDescent="0.25">
      <c r="B5205" s="6"/>
      <c r="E5205" s="7"/>
    </row>
    <row r="5206" spans="2:5" x14ac:dyDescent="0.25">
      <c r="B5206" s="6"/>
      <c r="E5206" s="7"/>
    </row>
    <row r="5207" spans="2:5" x14ac:dyDescent="0.25">
      <c r="B5207" s="6"/>
      <c r="E5207" s="7"/>
    </row>
    <row r="5208" spans="2:5" x14ac:dyDescent="0.25">
      <c r="B5208" s="6"/>
      <c r="E5208" s="7"/>
    </row>
    <row r="5209" spans="2:5" x14ac:dyDescent="0.25">
      <c r="B5209" s="6"/>
      <c r="E5209" s="7"/>
    </row>
    <row r="5210" spans="2:5" x14ac:dyDescent="0.25">
      <c r="B5210" s="6"/>
      <c r="E5210" s="7"/>
    </row>
    <row r="5211" spans="2:5" x14ac:dyDescent="0.25">
      <c r="B5211" s="6"/>
      <c r="E5211" s="7"/>
    </row>
    <row r="5212" spans="2:5" x14ac:dyDescent="0.25">
      <c r="B5212" s="6"/>
      <c r="E5212" s="7"/>
    </row>
    <row r="5213" spans="2:5" x14ac:dyDescent="0.25">
      <c r="B5213" s="6"/>
      <c r="E5213" s="7"/>
    </row>
    <row r="5214" spans="2:5" x14ac:dyDescent="0.25">
      <c r="B5214" s="6"/>
      <c r="E5214" s="7"/>
    </row>
    <row r="5215" spans="2:5" x14ac:dyDescent="0.25">
      <c r="B5215" s="6"/>
      <c r="E5215" s="7"/>
    </row>
    <row r="5216" spans="2:5" x14ac:dyDescent="0.25">
      <c r="B5216" s="6"/>
      <c r="E5216" s="7"/>
    </row>
    <row r="5217" spans="2:5" x14ac:dyDescent="0.25">
      <c r="B5217" s="6"/>
      <c r="E5217" s="7"/>
    </row>
    <row r="5218" spans="2:5" x14ac:dyDescent="0.25">
      <c r="B5218" s="6"/>
      <c r="E5218" s="7"/>
    </row>
    <row r="5219" spans="2:5" x14ac:dyDescent="0.25">
      <c r="B5219" s="6"/>
      <c r="E5219" s="7"/>
    </row>
    <row r="5220" spans="2:5" x14ac:dyDescent="0.25">
      <c r="B5220" s="6"/>
      <c r="E5220" s="7"/>
    </row>
    <row r="5221" spans="2:5" x14ac:dyDescent="0.25">
      <c r="B5221" s="6"/>
      <c r="E5221" s="7"/>
    </row>
    <row r="5222" spans="2:5" x14ac:dyDescent="0.25">
      <c r="B5222" s="6"/>
      <c r="E5222" s="7"/>
    </row>
    <row r="5223" spans="2:5" x14ac:dyDescent="0.25">
      <c r="B5223" s="6"/>
      <c r="E5223" s="7"/>
    </row>
    <row r="5224" spans="2:5" x14ac:dyDescent="0.25">
      <c r="B5224" s="6"/>
      <c r="E5224" s="7"/>
    </row>
    <row r="5225" spans="2:5" x14ac:dyDescent="0.25">
      <c r="B5225" s="6"/>
      <c r="E5225" s="7"/>
    </row>
    <row r="5226" spans="2:5" x14ac:dyDescent="0.25">
      <c r="B5226" s="6"/>
      <c r="E5226" s="7"/>
    </row>
    <row r="5227" spans="2:5" x14ac:dyDescent="0.25">
      <c r="B5227" s="6"/>
      <c r="E5227" s="7"/>
    </row>
    <row r="5228" spans="2:5" x14ac:dyDescent="0.25">
      <c r="B5228" s="6"/>
      <c r="E5228" s="7"/>
    </row>
    <row r="5229" spans="2:5" x14ac:dyDescent="0.25">
      <c r="B5229" s="6"/>
      <c r="E5229" s="7"/>
    </row>
    <row r="5230" spans="2:5" x14ac:dyDescent="0.25">
      <c r="B5230" s="6"/>
      <c r="E5230" s="7"/>
    </row>
    <row r="5231" spans="2:5" x14ac:dyDescent="0.25">
      <c r="B5231" s="6"/>
      <c r="E5231" s="7"/>
    </row>
    <row r="5232" spans="2:5" x14ac:dyDescent="0.25">
      <c r="B5232" s="6"/>
      <c r="E5232" s="7"/>
    </row>
    <row r="5233" spans="2:5" x14ac:dyDescent="0.25">
      <c r="B5233" s="6"/>
      <c r="E5233" s="7"/>
    </row>
    <row r="5234" spans="2:5" x14ac:dyDescent="0.25">
      <c r="B5234" s="6"/>
      <c r="E5234" s="7"/>
    </row>
    <row r="5235" spans="2:5" x14ac:dyDescent="0.25">
      <c r="B5235" s="6"/>
      <c r="E5235" s="7"/>
    </row>
    <row r="5236" spans="2:5" x14ac:dyDescent="0.25">
      <c r="B5236" s="6"/>
      <c r="E5236" s="7"/>
    </row>
    <row r="5237" spans="2:5" x14ac:dyDescent="0.25">
      <c r="B5237" s="6"/>
      <c r="E5237" s="7"/>
    </row>
    <row r="5238" spans="2:5" x14ac:dyDescent="0.25">
      <c r="B5238" s="6"/>
      <c r="E5238" s="7"/>
    </row>
    <row r="5239" spans="2:5" x14ac:dyDescent="0.25">
      <c r="B5239" s="6"/>
      <c r="E5239" s="7"/>
    </row>
    <row r="5240" spans="2:5" x14ac:dyDescent="0.25">
      <c r="B5240" s="6"/>
      <c r="E5240" s="7"/>
    </row>
    <row r="5241" spans="2:5" x14ac:dyDescent="0.25">
      <c r="B5241" s="6"/>
      <c r="E5241" s="7"/>
    </row>
    <row r="5242" spans="2:5" x14ac:dyDescent="0.25">
      <c r="B5242" s="6"/>
      <c r="E5242" s="7"/>
    </row>
    <row r="5243" spans="2:5" x14ac:dyDescent="0.25">
      <c r="B5243" s="6"/>
      <c r="E5243" s="7"/>
    </row>
    <row r="5244" spans="2:5" x14ac:dyDescent="0.25">
      <c r="B5244" s="6"/>
      <c r="E5244" s="7"/>
    </row>
    <row r="5245" spans="2:5" x14ac:dyDescent="0.25">
      <c r="B5245" s="6"/>
      <c r="E5245" s="7"/>
    </row>
    <row r="5246" spans="2:5" x14ac:dyDescent="0.25">
      <c r="B5246" s="6"/>
      <c r="E5246" s="7"/>
    </row>
    <row r="5247" spans="2:5" x14ac:dyDescent="0.25">
      <c r="B5247" s="6"/>
      <c r="E5247" s="7"/>
    </row>
    <row r="5248" spans="2:5" x14ac:dyDescent="0.25">
      <c r="B5248" s="6"/>
      <c r="E5248" s="7"/>
    </row>
    <row r="5249" spans="2:5" x14ac:dyDescent="0.25">
      <c r="B5249" s="6"/>
      <c r="E5249" s="7"/>
    </row>
    <row r="5250" spans="2:5" x14ac:dyDescent="0.25">
      <c r="B5250" s="6"/>
      <c r="E5250" s="7"/>
    </row>
    <row r="5251" spans="2:5" x14ac:dyDescent="0.25">
      <c r="B5251" s="6"/>
      <c r="E5251" s="7"/>
    </row>
    <row r="5252" spans="2:5" x14ac:dyDescent="0.25">
      <c r="B5252" s="6"/>
      <c r="E5252" s="7"/>
    </row>
    <row r="5253" spans="2:5" x14ac:dyDescent="0.25">
      <c r="B5253" s="6"/>
      <c r="E5253" s="7"/>
    </row>
    <row r="5254" spans="2:5" x14ac:dyDescent="0.25">
      <c r="B5254" s="6"/>
      <c r="E5254" s="7"/>
    </row>
    <row r="5255" spans="2:5" x14ac:dyDescent="0.25">
      <c r="B5255" s="6"/>
      <c r="E5255" s="7"/>
    </row>
    <row r="5256" spans="2:5" x14ac:dyDescent="0.25">
      <c r="B5256" s="6"/>
      <c r="E5256" s="7"/>
    </row>
    <row r="5257" spans="2:5" x14ac:dyDescent="0.25">
      <c r="B5257" s="6"/>
      <c r="E5257" s="7"/>
    </row>
    <row r="5258" spans="2:5" x14ac:dyDescent="0.25">
      <c r="B5258" s="6"/>
      <c r="E5258" s="7"/>
    </row>
    <row r="5259" spans="2:5" x14ac:dyDescent="0.25">
      <c r="B5259" s="6"/>
      <c r="E5259" s="7"/>
    </row>
    <row r="5260" spans="2:5" x14ac:dyDescent="0.25">
      <c r="B5260" s="6"/>
      <c r="E5260" s="7"/>
    </row>
    <row r="5261" spans="2:5" x14ac:dyDescent="0.25">
      <c r="B5261" s="6"/>
      <c r="E5261" s="7"/>
    </row>
    <row r="5262" spans="2:5" x14ac:dyDescent="0.25">
      <c r="B5262" s="6"/>
      <c r="E5262" s="7"/>
    </row>
    <row r="5263" spans="2:5" x14ac:dyDescent="0.25">
      <c r="B5263" s="6"/>
      <c r="E5263" s="7"/>
    </row>
    <row r="5264" spans="2:5" x14ac:dyDescent="0.25">
      <c r="B5264" s="6"/>
      <c r="E5264" s="7"/>
    </row>
    <row r="5265" spans="2:5" x14ac:dyDescent="0.25">
      <c r="B5265" s="6"/>
      <c r="E5265" s="7"/>
    </row>
    <row r="5266" spans="2:5" x14ac:dyDescent="0.25">
      <c r="B5266" s="6"/>
      <c r="E5266" s="7"/>
    </row>
    <row r="5267" spans="2:5" x14ac:dyDescent="0.25">
      <c r="B5267" s="6"/>
      <c r="E5267" s="7"/>
    </row>
    <row r="5268" spans="2:5" x14ac:dyDescent="0.25">
      <c r="B5268" s="6"/>
      <c r="E5268" s="7"/>
    </row>
    <row r="5269" spans="2:5" x14ac:dyDescent="0.25">
      <c r="B5269" s="6"/>
      <c r="E5269" s="7"/>
    </row>
    <row r="5270" spans="2:5" x14ac:dyDescent="0.25">
      <c r="B5270" s="6"/>
      <c r="E5270" s="7"/>
    </row>
    <row r="5271" spans="2:5" x14ac:dyDescent="0.25">
      <c r="B5271" s="6"/>
      <c r="E5271" s="7"/>
    </row>
    <row r="5272" spans="2:5" x14ac:dyDescent="0.25">
      <c r="B5272" s="6"/>
      <c r="E5272" s="7"/>
    </row>
    <row r="5273" spans="2:5" x14ac:dyDescent="0.25">
      <c r="B5273" s="6"/>
      <c r="E5273" s="7"/>
    </row>
    <row r="5274" spans="2:5" x14ac:dyDescent="0.25">
      <c r="B5274" s="6"/>
      <c r="E5274" s="7"/>
    </row>
    <row r="5275" spans="2:5" x14ac:dyDescent="0.25">
      <c r="B5275" s="6"/>
      <c r="E5275" s="7"/>
    </row>
    <row r="5276" spans="2:5" x14ac:dyDescent="0.25">
      <c r="B5276" s="6"/>
      <c r="E5276" s="7"/>
    </row>
    <row r="5277" spans="2:5" x14ac:dyDescent="0.25">
      <c r="B5277" s="6"/>
      <c r="E5277" s="7"/>
    </row>
    <row r="5278" spans="2:5" x14ac:dyDescent="0.25">
      <c r="B5278" s="6"/>
      <c r="E5278" s="7"/>
    </row>
    <row r="5279" spans="2:5" x14ac:dyDescent="0.25">
      <c r="B5279" s="6"/>
      <c r="E5279" s="7"/>
    </row>
    <row r="5280" spans="2:5" x14ac:dyDescent="0.25">
      <c r="B5280" s="6"/>
      <c r="E5280" s="7"/>
    </row>
    <row r="5281" spans="2:5" x14ac:dyDescent="0.25">
      <c r="B5281" s="6"/>
      <c r="E5281" s="7"/>
    </row>
    <row r="5282" spans="2:5" x14ac:dyDescent="0.25">
      <c r="B5282" s="6"/>
      <c r="E5282" s="7"/>
    </row>
    <row r="5283" spans="2:5" x14ac:dyDescent="0.25">
      <c r="B5283" s="6"/>
      <c r="E5283" s="7"/>
    </row>
    <row r="5284" spans="2:5" x14ac:dyDescent="0.25">
      <c r="B5284" s="6"/>
      <c r="E5284" s="7"/>
    </row>
    <row r="5285" spans="2:5" x14ac:dyDescent="0.25">
      <c r="B5285" s="6"/>
      <c r="E5285" s="7"/>
    </row>
    <row r="5286" spans="2:5" x14ac:dyDescent="0.25">
      <c r="B5286" s="6"/>
      <c r="E5286" s="7"/>
    </row>
    <row r="5287" spans="2:5" x14ac:dyDescent="0.25">
      <c r="B5287" s="6"/>
      <c r="E5287" s="7"/>
    </row>
    <row r="5288" spans="2:5" x14ac:dyDescent="0.25">
      <c r="B5288" s="6"/>
      <c r="E5288" s="7"/>
    </row>
    <row r="5289" spans="2:5" x14ac:dyDescent="0.25">
      <c r="B5289" s="6"/>
      <c r="E5289" s="7"/>
    </row>
    <row r="5290" spans="2:5" x14ac:dyDescent="0.25">
      <c r="B5290" s="6"/>
      <c r="E5290" s="7"/>
    </row>
    <row r="5291" spans="2:5" x14ac:dyDescent="0.25">
      <c r="B5291" s="6"/>
      <c r="E5291" s="7"/>
    </row>
    <row r="5292" spans="2:5" x14ac:dyDescent="0.25">
      <c r="B5292" s="6"/>
      <c r="E5292" s="7"/>
    </row>
    <row r="5293" spans="2:5" x14ac:dyDescent="0.25">
      <c r="B5293" s="6"/>
      <c r="E5293" s="7"/>
    </row>
    <row r="5294" spans="2:5" x14ac:dyDescent="0.25">
      <c r="B5294" s="6"/>
      <c r="E5294" s="7"/>
    </row>
    <row r="5295" spans="2:5" x14ac:dyDescent="0.25">
      <c r="B5295" s="6"/>
      <c r="E5295" s="7"/>
    </row>
    <row r="5296" spans="2:5" x14ac:dyDescent="0.25">
      <c r="B5296" s="6"/>
      <c r="E5296" s="7"/>
    </row>
    <row r="5297" spans="2:5" x14ac:dyDescent="0.25">
      <c r="B5297" s="6"/>
      <c r="E5297" s="7"/>
    </row>
    <row r="5298" spans="2:5" x14ac:dyDescent="0.25">
      <c r="B5298" s="6"/>
      <c r="E5298" s="7"/>
    </row>
    <row r="5299" spans="2:5" x14ac:dyDescent="0.25">
      <c r="B5299" s="6"/>
      <c r="E5299" s="7"/>
    </row>
    <row r="5300" spans="2:5" x14ac:dyDescent="0.25">
      <c r="B5300" s="6"/>
      <c r="E5300" s="7"/>
    </row>
    <row r="5301" spans="2:5" x14ac:dyDescent="0.25">
      <c r="B5301" s="6"/>
      <c r="E5301" s="7"/>
    </row>
    <row r="5302" spans="2:5" x14ac:dyDescent="0.25">
      <c r="B5302" s="6"/>
      <c r="E5302" s="7"/>
    </row>
    <row r="5303" spans="2:5" x14ac:dyDescent="0.25">
      <c r="B5303" s="6"/>
      <c r="E5303" s="7"/>
    </row>
    <row r="5304" spans="2:5" x14ac:dyDescent="0.25">
      <c r="B5304" s="6"/>
      <c r="E5304" s="7"/>
    </row>
    <row r="5305" spans="2:5" x14ac:dyDescent="0.25">
      <c r="B5305" s="6"/>
      <c r="E5305" s="7"/>
    </row>
    <row r="5306" spans="2:5" x14ac:dyDescent="0.25">
      <c r="B5306" s="6"/>
      <c r="E5306" s="7"/>
    </row>
    <row r="5307" spans="2:5" x14ac:dyDescent="0.25">
      <c r="B5307" s="6"/>
      <c r="E5307" s="7"/>
    </row>
    <row r="5308" spans="2:5" x14ac:dyDescent="0.25">
      <c r="B5308" s="6"/>
      <c r="E5308" s="7"/>
    </row>
    <row r="5309" spans="2:5" x14ac:dyDescent="0.25">
      <c r="B5309" s="6"/>
      <c r="E5309" s="7"/>
    </row>
    <row r="5310" spans="2:5" x14ac:dyDescent="0.25">
      <c r="B5310" s="6"/>
      <c r="E5310" s="7"/>
    </row>
    <row r="5311" spans="2:5" x14ac:dyDescent="0.25">
      <c r="B5311" s="6"/>
      <c r="E5311" s="7"/>
    </row>
    <row r="5312" spans="2:5" x14ac:dyDescent="0.25">
      <c r="B5312" s="6"/>
      <c r="E5312" s="7"/>
    </row>
    <row r="5313" spans="2:5" x14ac:dyDescent="0.25">
      <c r="B5313" s="6"/>
      <c r="E5313" s="7"/>
    </row>
    <row r="5314" spans="2:5" x14ac:dyDescent="0.25">
      <c r="B5314" s="6"/>
      <c r="E5314" s="7"/>
    </row>
    <row r="5315" spans="2:5" x14ac:dyDescent="0.25">
      <c r="B5315" s="6"/>
      <c r="E5315" s="7"/>
    </row>
    <row r="5316" spans="2:5" x14ac:dyDescent="0.25">
      <c r="B5316" s="6"/>
      <c r="E5316" s="7"/>
    </row>
    <row r="5317" spans="2:5" x14ac:dyDescent="0.25">
      <c r="B5317" s="6"/>
      <c r="E5317" s="7"/>
    </row>
    <row r="5318" spans="2:5" x14ac:dyDescent="0.25">
      <c r="B5318" s="6"/>
      <c r="E5318" s="7"/>
    </row>
    <row r="5319" spans="2:5" x14ac:dyDescent="0.25">
      <c r="B5319" s="6"/>
      <c r="E5319" s="7"/>
    </row>
    <row r="5320" spans="2:5" x14ac:dyDescent="0.25">
      <c r="B5320" s="6"/>
      <c r="E5320" s="7"/>
    </row>
    <row r="5321" spans="2:5" x14ac:dyDescent="0.25">
      <c r="B5321" s="6"/>
      <c r="E5321" s="7"/>
    </row>
    <row r="5322" spans="2:5" x14ac:dyDescent="0.25">
      <c r="B5322" s="6"/>
      <c r="E5322" s="7"/>
    </row>
    <row r="5323" spans="2:5" x14ac:dyDescent="0.25">
      <c r="B5323" s="6"/>
      <c r="E5323" s="7"/>
    </row>
    <row r="5324" spans="2:5" x14ac:dyDescent="0.25">
      <c r="B5324" s="6"/>
      <c r="E5324" s="7"/>
    </row>
    <row r="5325" spans="2:5" x14ac:dyDescent="0.25">
      <c r="B5325" s="6"/>
      <c r="E5325" s="7"/>
    </row>
    <row r="5326" spans="2:5" x14ac:dyDescent="0.25">
      <c r="B5326" s="6"/>
      <c r="E5326" s="7"/>
    </row>
    <row r="5327" spans="2:5" x14ac:dyDescent="0.25">
      <c r="B5327" s="6"/>
      <c r="E5327" s="7"/>
    </row>
    <row r="5328" spans="2:5" x14ac:dyDescent="0.25">
      <c r="B5328" s="6"/>
      <c r="E5328" s="7"/>
    </row>
    <row r="5329" spans="2:5" x14ac:dyDescent="0.25">
      <c r="B5329" s="6"/>
      <c r="E5329" s="7"/>
    </row>
    <row r="5330" spans="2:5" x14ac:dyDescent="0.25">
      <c r="B5330" s="6"/>
      <c r="E5330" s="7"/>
    </row>
    <row r="5331" spans="2:5" x14ac:dyDescent="0.25">
      <c r="B5331" s="6"/>
      <c r="E5331" s="7"/>
    </row>
    <row r="5332" spans="2:5" x14ac:dyDescent="0.25">
      <c r="B5332" s="6"/>
      <c r="E5332" s="7"/>
    </row>
    <row r="5333" spans="2:5" x14ac:dyDescent="0.25">
      <c r="B5333" s="6"/>
      <c r="E5333" s="7"/>
    </row>
    <row r="5334" spans="2:5" x14ac:dyDescent="0.25">
      <c r="B5334" s="6"/>
      <c r="E5334" s="7"/>
    </row>
    <row r="5335" spans="2:5" x14ac:dyDescent="0.25">
      <c r="B5335" s="6"/>
      <c r="E5335" s="7"/>
    </row>
    <row r="5336" spans="2:5" x14ac:dyDescent="0.25">
      <c r="B5336" s="6"/>
      <c r="E5336" s="7"/>
    </row>
    <row r="5337" spans="2:5" x14ac:dyDescent="0.25">
      <c r="B5337" s="6"/>
      <c r="E5337" s="7"/>
    </row>
    <row r="5338" spans="2:5" x14ac:dyDescent="0.25">
      <c r="B5338" s="6"/>
      <c r="E5338" s="7"/>
    </row>
    <row r="5339" spans="2:5" x14ac:dyDescent="0.25">
      <c r="B5339" s="6"/>
      <c r="E5339" s="7"/>
    </row>
    <row r="5340" spans="2:5" x14ac:dyDescent="0.25">
      <c r="B5340" s="6"/>
      <c r="E5340" s="7"/>
    </row>
    <row r="5341" spans="2:5" x14ac:dyDescent="0.25">
      <c r="B5341" s="6"/>
      <c r="E5341" s="7"/>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Background signal value " prompt="This cell requires the researcher to determine if the background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value and error for wild type should be entered in the boxes to the right." sqref="A5" xr:uid="{00000000-0002-0000-0100-000007000000}"/>
    <dataValidation allowBlank="1" showInputMessage="1" showErrorMessage="1" promptTitle="Data for wild type" prompt="Enter the measured value for the wild type protein here." sqref="D5" xr:uid="{473590FF-521A-4926-BFCD-A40B91BFC6F2}"/>
    <dataValidation allowBlank="1" showInputMessage="1" showErrorMessage="1" promptTitle="Error for wild type" prompt="Enter the error for the wild type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
  <sheetViews>
    <sheetView workbookViewId="0"/>
  </sheetViews>
  <sheetFormatPr defaultRowHeight="15.75" x14ac:dyDescent="0.25"/>
  <sheetData>
    <row r="1" spans="1:1" x14ac:dyDescent="0.25">
      <c r="A1" t="s">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1" x14ac:dyDescent="0.25">
      <c r="B1" s="2" t="s">
        <v>2</v>
      </c>
      <c r="J1" s="2" t="s">
        <v>12</v>
      </c>
      <c r="K1" s="2"/>
      <c r="L1" s="2"/>
      <c r="M1" s="2"/>
      <c r="Q1" s="2" t="s">
        <v>13</v>
      </c>
      <c r="T1" s="2" t="s">
        <v>59</v>
      </c>
    </row>
    <row r="2" spans="1:21" x14ac:dyDescent="0.25">
      <c r="B2" t="s">
        <v>0</v>
      </c>
      <c r="C2" t="s">
        <v>2</v>
      </c>
      <c r="D2" t="s">
        <v>3</v>
      </c>
      <c r="E2" t="s">
        <v>10</v>
      </c>
      <c r="F2" t="s">
        <v>11</v>
      </c>
      <c r="G2" t="s">
        <v>22</v>
      </c>
      <c r="H2" t="s">
        <v>23</v>
      </c>
      <c r="I2" t="s">
        <v>81</v>
      </c>
      <c r="O2" t="s">
        <v>55</v>
      </c>
    </row>
    <row r="3" spans="1:21" x14ac:dyDescent="0.25">
      <c r="A3" s="13" t="s">
        <v>25</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57</v>
      </c>
      <c r="M3" t="s">
        <v>56</v>
      </c>
      <c r="N3" t="s">
        <v>54</v>
      </c>
      <c r="O3" t="s">
        <v>61</v>
      </c>
      <c r="Q3" t="s">
        <v>14</v>
      </c>
      <c r="R3">
        <f>MIN(G4:G8425)</f>
        <v>0</v>
      </c>
      <c r="T3" t="s">
        <v>64</v>
      </c>
    </row>
    <row r="4" spans="1:21" x14ac:dyDescent="0.25">
      <c r="A4" t="s">
        <v>25</v>
      </c>
      <c r="B4" t="str">
        <f>'Input and Summary Results'!G$8</f>
        <v xml:space="preserve"> </v>
      </c>
      <c r="C4">
        <f>IF(B4=0,FALSE,'Input and Summary Results'!$D$5)</f>
        <v>0</v>
      </c>
      <c r="D4">
        <f>IF(B4=0,FALSE,'Input and Summary Results'!$E$5)</f>
        <v>0</v>
      </c>
      <c r="E4" t="e">
        <f t="shared" ref="E4" si="0">IF(C4=FALSE,FALSE,LOG10(C4))</f>
        <v>#NUM!</v>
      </c>
      <c r="F4" t="e">
        <f>IF(D4=FALSE, FALSE,0.434*D4/C4)</f>
        <v>#DIV/0!</v>
      </c>
      <c r="G4" t="b">
        <f>IF(B4=" ",FALSE,(IF('Input and Summary Results'!$J$4="yes",'Data Transformation'!E4,'Data Transformation'!C4)))</f>
        <v>0</v>
      </c>
      <c r="H4" t="b">
        <f>IF(B4=" ",FALSE,(IF('Input and Summary Results'!$J$4="yes",'Data Transformation'!F4,'Data Transformation'!D4)))</f>
        <v>0</v>
      </c>
      <c r="I4" t="str">
        <f>IF(G4=FALSE,"",B4)</f>
        <v/>
      </c>
      <c r="J4" t="s">
        <v>26</v>
      </c>
      <c r="M4" t="str">
        <f>J4</f>
        <v>all</v>
      </c>
      <c r="N4">
        <f>(COUNTIF(I425:I8425,"&gt;0"))+1</f>
        <v>1</v>
      </c>
      <c r="O4" t="b">
        <f t="shared" ref="O4:O67" si="1">IF(N4&gt;4,N4,FALSE)</f>
        <v>0</v>
      </c>
      <c r="Q4" t="s">
        <v>15</v>
      </c>
      <c r="R4">
        <f>IF('Input and Summary Results'!J4="yes",MAX(E425:E8425),MAX(C425:C8425))</f>
        <v>0</v>
      </c>
      <c r="T4" t="s">
        <v>58</v>
      </c>
    </row>
    <row r="5" spans="1:21" x14ac:dyDescent="0.25">
      <c r="A5" t="s">
        <v>25</v>
      </c>
      <c r="B5" t="str">
        <f>'Input and Summary Results'!$G9</f>
        <v xml:space="preserve"> </v>
      </c>
      <c r="C5">
        <f>IF(B5=0,FALSE,'Input and Summary Results'!$D$5)</f>
        <v>0</v>
      </c>
      <c r="D5">
        <f>IF(B5=0,FALSE,'Input and Summary Results'!$E$5)</f>
        <v>0</v>
      </c>
      <c r="E5" t="e">
        <f t="shared" ref="E5:E68" si="2">IF(C5=FALSE,FALSE,LOG10(C5))</f>
        <v>#NUM!</v>
      </c>
      <c r="F5" t="e">
        <f t="shared" ref="F5:F68" si="3">IF(D5=FALSE, FALSE,0.434*D5/C5)</f>
        <v>#DIV/0!</v>
      </c>
      <c r="G5" t="b">
        <f>IF(B5=" ",FALSE,(IF('Input and Summary Results'!$J$4="yes",'Data Transformation'!E5,'Data Transformation'!C5)))</f>
        <v>0</v>
      </c>
      <c r="H5" t="b">
        <f>IF(B5=" ",FALSE,(IF('Input and Summary Results'!$J$4="yes",'Data Transformation'!F5,'Data Transformation'!D5)))</f>
        <v>0</v>
      </c>
      <c r="I5" t="str">
        <f t="shared" ref="I5:I68" si="4">IF(G5=FALSE,"",B5)</f>
        <v/>
      </c>
      <c r="J5" s="18">
        <f>LOOKUP(2,1/(COUNTIF($J$4:J4,'Input and Summary Results'!$B$7:$B$8007)=0),'Input and Summary Results'!$B$7:$B$8007)</f>
        <v>0</v>
      </c>
      <c r="K5" s="18">
        <f>IFERROR(J5," ")</f>
        <v>0</v>
      </c>
      <c r="M5" s="42" t="s">
        <v>80</v>
      </c>
      <c r="N5" s="43">
        <f>SUM(N6:N426)</f>
        <v>0</v>
      </c>
      <c r="O5" t="b">
        <f t="shared" si="1"/>
        <v>0</v>
      </c>
      <c r="Q5" t="s">
        <v>5</v>
      </c>
      <c r="R5" t="e">
        <f>$G$3</f>
        <v>#NUM!</v>
      </c>
      <c r="T5" t="s">
        <v>60</v>
      </c>
    </row>
    <row r="6" spans="1:21" x14ac:dyDescent="0.25">
      <c r="A6" t="s">
        <v>25</v>
      </c>
      <c r="B6" t="str">
        <f>'Input and Summary Results'!$G10</f>
        <v xml:space="preserve"> </v>
      </c>
      <c r="C6">
        <f>IF(B6=0,FALSE,'Input and Summary Results'!$D$5)</f>
        <v>0</v>
      </c>
      <c r="D6">
        <f>IF(B6=0,FALSE,'Input and Summary Results'!$E$5)</f>
        <v>0</v>
      </c>
      <c r="E6" t="e">
        <f t="shared" si="2"/>
        <v>#NUM!</v>
      </c>
      <c r="F6" t="e">
        <f t="shared" si="3"/>
        <v>#DIV/0!</v>
      </c>
      <c r="G6" t="b">
        <f>IF(B6=" ",FALSE,(IF('Input and Summary Results'!$J$4="yes",'Data Transformation'!E6,'Data Transformation'!C6)))</f>
        <v>0</v>
      </c>
      <c r="H6" t="b">
        <f>IF(B6=" ",FALSE,(IF('Input and Summary Results'!$J$4="yes",'Data Transformation'!F6,'Data Transformation'!D6)))</f>
        <v>0</v>
      </c>
      <c r="I6" t="str">
        <f t="shared" si="4"/>
        <v/>
      </c>
      <c r="J6" s="18" t="e">
        <f>LOOKUP(2,1/(COUNTIF($J$4:J5,'Input and Summary Results'!$B$7:$B$8007)=0),'Input and Summary Results'!$B$7:$B$8007)</f>
        <v>#N/A</v>
      </c>
      <c r="K6" s="18" t="str">
        <f t="shared" ref="K6:K69" si="5">IFERROR(J6," ")</f>
        <v xml:space="preserve"> </v>
      </c>
      <c r="L6" s="18">
        <v>1</v>
      </c>
      <c r="M6" t="e">
        <f>SMALL($K$6:$K$426,L6)</f>
        <v>#NUM!</v>
      </c>
      <c r="N6">
        <f t="shared" ref="N6:N69" si="6">COUNTIF($I$4:$I$8425,M6)</f>
        <v>0</v>
      </c>
      <c r="O6" t="b">
        <f t="shared" si="1"/>
        <v>0</v>
      </c>
      <c r="Q6" t="s">
        <v>16</v>
      </c>
      <c r="R6">
        <f>IF('Input and Summary Results'!J4="yes",LOG('Input and Summary Results'!J17,10),'Input and Summary Results'!J17)</f>
        <v>0</v>
      </c>
    </row>
    <row r="7" spans="1:21" x14ac:dyDescent="0.25">
      <c r="A7" t="s">
        <v>25</v>
      </c>
      <c r="B7" t="str">
        <f>'Input and Summary Results'!$G11</f>
        <v xml:space="preserve"> </v>
      </c>
      <c r="C7">
        <f>IF(B7=0,FALSE,'Input and Summary Results'!$D$5)</f>
        <v>0</v>
      </c>
      <c r="D7">
        <f>IF(B7=0,FALSE,'Input and Summary Results'!$E$5)</f>
        <v>0</v>
      </c>
      <c r="E7" t="e">
        <f t="shared" si="2"/>
        <v>#NUM!</v>
      </c>
      <c r="F7" t="e">
        <f t="shared" si="3"/>
        <v>#DIV/0!</v>
      </c>
      <c r="G7" t="b">
        <f>IF(B7=" ",FALSE,(IF('Input and Summary Results'!$J$4="yes",'Data Transformation'!E7,'Data Transformation'!C7)))</f>
        <v>0</v>
      </c>
      <c r="H7" t="b">
        <f>IF(B7=" ",FALSE,(IF('Input and Summary Results'!$J$4="yes",'Data Transformation'!F7,'Data Transformation'!D7)))</f>
        <v>0</v>
      </c>
      <c r="I7" t="str">
        <f t="shared" si="4"/>
        <v/>
      </c>
      <c r="J7" s="18" t="e">
        <f>LOOKUP(2,1/(COUNTIF($J$4:J6,'Input and Summary Results'!$B$7:$B$8007)=0),'Input and Summary Results'!$B$7:$B$8007)</f>
        <v>#N/A</v>
      </c>
      <c r="K7" s="18" t="str">
        <f t="shared" si="5"/>
        <v xml:space="preserve"> </v>
      </c>
      <c r="L7" s="18">
        <f>L6+1</f>
        <v>2</v>
      </c>
      <c r="M7" t="e">
        <f t="shared" ref="M7:M70" si="7">SMALL($K$6:$K$426,L7)</f>
        <v>#NUM!</v>
      </c>
      <c r="N7">
        <f t="shared" si="6"/>
        <v>0</v>
      </c>
      <c r="O7" t="b">
        <f t="shared" si="1"/>
        <v>0</v>
      </c>
      <c r="T7" t="s">
        <v>65</v>
      </c>
    </row>
    <row r="8" spans="1:21" x14ac:dyDescent="0.25">
      <c r="A8" t="s">
        <v>25</v>
      </c>
      <c r="B8" t="str">
        <f>'Input and Summary Results'!$G12</f>
        <v xml:space="preserve"> </v>
      </c>
      <c r="C8">
        <f>IF(B8=0,FALSE,'Input and Summary Results'!$D$5)</f>
        <v>0</v>
      </c>
      <c r="D8">
        <f>IF(B8=0,FALSE,'Input and Summary Results'!$E$5)</f>
        <v>0</v>
      </c>
      <c r="E8" t="e">
        <f t="shared" si="2"/>
        <v>#NUM!</v>
      </c>
      <c r="F8" t="e">
        <f t="shared" si="3"/>
        <v>#DIV/0!</v>
      </c>
      <c r="G8" t="b">
        <f>IF(B8=" ",FALSE,(IF('Input and Summary Results'!$J$4="yes",'Data Transformation'!E8,'Data Transformation'!C8)))</f>
        <v>0</v>
      </c>
      <c r="H8" t="b">
        <f>IF(B8=" ",FALSE,(IF('Input and Summary Results'!$J$4="yes",'Data Transformation'!F8,'Data Transformation'!D8)))</f>
        <v>0</v>
      </c>
      <c r="I8" t="str">
        <f t="shared" si="4"/>
        <v/>
      </c>
      <c r="J8" s="18" t="e">
        <f>LOOKUP(2,1/(COUNTIF($J$4:J7,'Input and Summary Results'!$B$7:$B$8007)=0),'Input and Summary Results'!$B$7:$B$8007)</f>
        <v>#N/A</v>
      </c>
      <c r="K8" s="18" t="str">
        <f t="shared" si="5"/>
        <v xml:space="preserve"> </v>
      </c>
      <c r="L8" s="18">
        <f t="shared" ref="L8:L71" si="8">L7+1</f>
        <v>3</v>
      </c>
      <c r="M8" t="e">
        <f t="shared" si="7"/>
        <v>#NUM!</v>
      </c>
      <c r="N8">
        <f t="shared" si="6"/>
        <v>0</v>
      </c>
      <c r="O8" t="b">
        <f t="shared" si="1"/>
        <v>0</v>
      </c>
      <c r="Q8" t="s">
        <v>83</v>
      </c>
      <c r="T8" t="s">
        <v>30</v>
      </c>
      <c r="U8">
        <f>IF('Input and Summary Results'!J4="yes",10^R9,R9)</f>
        <v>1</v>
      </c>
    </row>
    <row r="9" spans="1:21" x14ac:dyDescent="0.25">
      <c r="A9" t="s">
        <v>25</v>
      </c>
      <c r="B9" t="str">
        <f>'Input and Summary Results'!$G13</f>
        <v xml:space="preserve"> </v>
      </c>
      <c r="C9">
        <f>IF(B9=0,FALSE,'Input and Summary Results'!$D$5)</f>
        <v>0</v>
      </c>
      <c r="D9">
        <f>IF(B9=0,FALSE,'Input and Summary Results'!$E$5)</f>
        <v>0</v>
      </c>
      <c r="E9" t="e">
        <f t="shared" si="2"/>
        <v>#NUM!</v>
      </c>
      <c r="F9" t="e">
        <f t="shared" si="3"/>
        <v>#DIV/0!</v>
      </c>
      <c r="G9" t="b">
        <f>IF(B9=" ",FALSE,(IF('Input and Summary Results'!$J$4="yes",'Data Transformation'!E9,'Data Transformation'!C9)))</f>
        <v>0</v>
      </c>
      <c r="H9" t="b">
        <f>IF(B9=" ",FALSE,(IF('Input and Summary Results'!$J$4="yes",'Data Transformation'!F9,'Data Transformation'!D9)))</f>
        <v>0</v>
      </c>
      <c r="I9" t="str">
        <f t="shared" si="4"/>
        <v/>
      </c>
      <c r="J9" s="18" t="e">
        <f>LOOKUP(2,1/(COUNTIF($J$4:J8,'Input and Summary Results'!$B$7:$B$8007)=0),'Input and Summary Results'!$B$7:$B$8007)</f>
        <v>#N/A</v>
      </c>
      <c r="K9" s="18" t="str">
        <f t="shared" si="5"/>
        <v xml:space="preserve"> </v>
      </c>
      <c r="L9" s="18">
        <f t="shared" si="8"/>
        <v>4</v>
      </c>
      <c r="M9" t="e">
        <f t="shared" si="7"/>
        <v>#NUM!</v>
      </c>
      <c r="N9">
        <f t="shared" si="6"/>
        <v>0</v>
      </c>
      <c r="O9" t="b">
        <f t="shared" si="1"/>
        <v>0</v>
      </c>
      <c r="Q9" t="s">
        <v>14</v>
      </c>
      <c r="R9">
        <f>IF('Input and Summary Results'!J11="",'Data Transformation'!R3,IF('Input and Summary Results'!$J$4="yes",LOG('Input and Summary Results'!J11,10),'Input and Summary Results'!J11))</f>
        <v>0</v>
      </c>
      <c r="T9" t="s">
        <v>78</v>
      </c>
      <c r="U9">
        <f>IF('Input and Summary Results'!J4="yes",10^R10,R10)</f>
        <v>1</v>
      </c>
    </row>
    <row r="10" spans="1:21" x14ac:dyDescent="0.25">
      <c r="A10" t="s">
        <v>25</v>
      </c>
      <c r="B10" t="str">
        <f>'Input and Summary Results'!$G14</f>
        <v xml:space="preserve"> </v>
      </c>
      <c r="C10">
        <f>IF(B10=0,FALSE,'Input and Summary Results'!$D$5)</f>
        <v>0</v>
      </c>
      <c r="D10">
        <f>IF(B10=0,FALSE,'Input and Summary Results'!$E$5)</f>
        <v>0</v>
      </c>
      <c r="E10" t="e">
        <f t="shared" si="2"/>
        <v>#NUM!</v>
      </c>
      <c r="F10" t="e">
        <f t="shared" si="3"/>
        <v>#DIV/0!</v>
      </c>
      <c r="G10" t="b">
        <f>IF(B10=" ",FALSE,(IF('Input and Summary Results'!$J$4="yes",'Data Transformation'!E10,'Data Transformation'!C10)))</f>
        <v>0</v>
      </c>
      <c r="H10" t="b">
        <f>IF(B10=" ",FALSE,(IF('Input and Summary Results'!$J$4="yes",'Data Transformation'!F10,'Data Transformation'!D10)))</f>
        <v>0</v>
      </c>
      <c r="I10" t="str">
        <f t="shared" si="4"/>
        <v/>
      </c>
      <c r="J10" s="18" t="e">
        <f>LOOKUP(2,1/(COUNTIF($J$4:J9,'Input and Summary Results'!$B$7:$B$8007)=0),'Input and Summary Results'!$B$7:$B$8007)</f>
        <v>#N/A</v>
      </c>
      <c r="K10" s="18" t="str">
        <f t="shared" si="5"/>
        <v xml:space="preserve"> </v>
      </c>
      <c r="L10" s="18">
        <f t="shared" si="8"/>
        <v>5</v>
      </c>
      <c r="M10" t="e">
        <f t="shared" si="7"/>
        <v>#NUM!</v>
      </c>
      <c r="N10">
        <f t="shared" si="6"/>
        <v>0</v>
      </c>
      <c r="O10" t="b">
        <f t="shared" si="1"/>
        <v>0</v>
      </c>
      <c r="Q10" t="s">
        <v>15</v>
      </c>
      <c r="R10">
        <f>IF('Input and Summary Results'!J12="",'Data Transformation'!R4,IF('Input and Summary Results'!$J$4="yes",LOG('Input and Summary Results'!J12,10),'Input and Summary Results'!J12))</f>
        <v>0</v>
      </c>
    </row>
    <row r="11" spans="1:21" x14ac:dyDescent="0.25">
      <c r="A11" t="s">
        <v>25</v>
      </c>
      <c r="B11" t="str">
        <f>'Input and Summary Results'!$G15</f>
        <v xml:space="preserve"> </v>
      </c>
      <c r="C11">
        <f>IF(B11=0,FALSE,'Input and Summary Results'!$D$5)</f>
        <v>0</v>
      </c>
      <c r="D11">
        <f>IF(B11=0,FALSE,'Input and Summary Results'!$E$5)</f>
        <v>0</v>
      </c>
      <c r="E11" t="e">
        <f t="shared" si="2"/>
        <v>#NUM!</v>
      </c>
      <c r="F11" t="e">
        <f t="shared" si="3"/>
        <v>#DIV/0!</v>
      </c>
      <c r="G11" t="b">
        <f>IF(B11=" ",FALSE,(IF('Input and Summary Results'!$J$4="yes",'Data Transformation'!E11,'Data Transformation'!C11)))</f>
        <v>0</v>
      </c>
      <c r="H11" t="b">
        <f>IF(B11=" ",FALSE,(IF('Input and Summary Results'!$J$4="yes",'Data Transformation'!F11,'Data Transformation'!D11)))</f>
        <v>0</v>
      </c>
      <c r="I11" t="str">
        <f t="shared" si="4"/>
        <v/>
      </c>
      <c r="J11" s="18" t="e">
        <f>LOOKUP(2,1/(COUNTIF($J$4:J10,'Input and Summary Results'!$B$7:$B$8007)=0),'Input and Summary Results'!$B$7:$B$8007)</f>
        <v>#N/A</v>
      </c>
      <c r="K11" s="18" t="str">
        <f t="shared" si="5"/>
        <v xml:space="preserve"> </v>
      </c>
      <c r="L11" s="18">
        <f t="shared" si="8"/>
        <v>6</v>
      </c>
      <c r="M11" t="e">
        <f t="shared" si="7"/>
        <v>#NUM!</v>
      </c>
      <c r="N11">
        <f t="shared" si="6"/>
        <v>0</v>
      </c>
      <c r="O11" t="b">
        <f t="shared" si="1"/>
        <v>0</v>
      </c>
      <c r="T11" t="s">
        <v>102</v>
      </c>
      <c r="U11" t="e">
        <f>'Data Transformation'!$G$3+0.5*W25</f>
        <v>#NUM!</v>
      </c>
    </row>
    <row r="12" spans="1:21" x14ac:dyDescent="0.25">
      <c r="A12" t="s">
        <v>25</v>
      </c>
      <c r="B12" t="str">
        <f>'Input and Summary Results'!$G16</f>
        <v xml:space="preserve"> </v>
      </c>
      <c r="C12">
        <f>IF(B12=0,FALSE,'Input and Summary Results'!$D$5)</f>
        <v>0</v>
      </c>
      <c r="D12">
        <f>IF(B12=0,FALSE,'Input and Summary Results'!$E$5)</f>
        <v>0</v>
      </c>
      <c r="E12" t="e">
        <f t="shared" si="2"/>
        <v>#NUM!</v>
      </c>
      <c r="F12" t="e">
        <f t="shared" si="3"/>
        <v>#DIV/0!</v>
      </c>
      <c r="G12" t="b">
        <f>IF(B12=" ",FALSE,(IF('Input and Summary Results'!$J$4="yes",'Data Transformation'!E12,'Data Transformation'!C12)))</f>
        <v>0</v>
      </c>
      <c r="H12" t="b">
        <f>IF(B12=" ",FALSE,(IF('Input and Summary Results'!$J$4="yes",'Data Transformation'!F12,'Data Transformation'!D12)))</f>
        <v>0</v>
      </c>
      <c r="I12" t="str">
        <f t="shared" si="4"/>
        <v/>
      </c>
      <c r="J12" s="18" t="e">
        <f>LOOKUP(2,1/(COUNTIF($J$4:J11,'Input and Summary Results'!$B$7:$B$8007)=0),'Input and Summary Results'!$B$7:$B$8007)</f>
        <v>#N/A</v>
      </c>
      <c r="K12" s="18" t="str">
        <f t="shared" si="5"/>
        <v xml:space="preserve"> </v>
      </c>
      <c r="L12" s="18">
        <f t="shared" si="8"/>
        <v>7</v>
      </c>
      <c r="M12" t="e">
        <f t="shared" si="7"/>
        <v>#NUM!</v>
      </c>
      <c r="N12">
        <f t="shared" si="6"/>
        <v>0</v>
      </c>
      <c r="O12" t="b">
        <f t="shared" si="1"/>
        <v>0</v>
      </c>
      <c r="T12" t="s">
        <v>103</v>
      </c>
      <c r="U12" t="e">
        <f>U11-W25</f>
        <v>#NUM!</v>
      </c>
    </row>
    <row r="13" spans="1:21" x14ac:dyDescent="0.25">
      <c r="A13" t="s">
        <v>25</v>
      </c>
      <c r="B13" t="str">
        <f>'Input and Summary Results'!$G17</f>
        <v xml:space="preserve"> </v>
      </c>
      <c r="C13">
        <f>IF(B13=0,FALSE,'Input and Summary Results'!$D$5)</f>
        <v>0</v>
      </c>
      <c r="D13">
        <f>IF(B13=0,FALSE,'Input and Summary Results'!$E$5)</f>
        <v>0</v>
      </c>
      <c r="E13" t="e">
        <f t="shared" si="2"/>
        <v>#NUM!</v>
      </c>
      <c r="F13" t="e">
        <f t="shared" si="3"/>
        <v>#DIV/0!</v>
      </c>
      <c r="G13" t="b">
        <f>IF(B13=" ",FALSE,(IF('Input and Summary Results'!$J$4="yes",'Data Transformation'!E13,'Data Transformation'!C13)))</f>
        <v>0</v>
      </c>
      <c r="H13" t="b">
        <f>IF(B13=" ",FALSE,(IF('Input and Summary Results'!$J$4="yes",'Data Transformation'!F13,'Data Transformation'!D13)))</f>
        <v>0</v>
      </c>
      <c r="I13" t="str">
        <f t="shared" si="4"/>
        <v/>
      </c>
      <c r="J13" s="18" t="e">
        <f>LOOKUP(2,1/(COUNTIF($J$4:J12,'Input and Summary Results'!$B$7:$B$8007)=0),'Input and Summary Results'!$B$7:$B$8007)</f>
        <v>#N/A</v>
      </c>
      <c r="K13" s="18" t="str">
        <f t="shared" si="5"/>
        <v xml:space="preserve"> </v>
      </c>
      <c r="L13" s="18">
        <f t="shared" si="8"/>
        <v>8</v>
      </c>
      <c r="M13" t="e">
        <f t="shared" si="7"/>
        <v>#NUM!</v>
      </c>
      <c r="N13">
        <f t="shared" si="6"/>
        <v>0</v>
      </c>
      <c r="O13" t="b">
        <f t="shared" si="1"/>
        <v>0</v>
      </c>
    </row>
    <row r="14" spans="1:21" x14ac:dyDescent="0.25">
      <c r="A14" t="s">
        <v>25</v>
      </c>
      <c r="B14" t="str">
        <f>'Input and Summary Results'!$G18</f>
        <v xml:space="preserve"> </v>
      </c>
      <c r="C14">
        <f>IF(B14=0,FALSE,'Input and Summary Results'!$D$5)</f>
        <v>0</v>
      </c>
      <c r="D14">
        <f>IF(B14=0,FALSE,'Input and Summary Results'!$E$5)</f>
        <v>0</v>
      </c>
      <c r="E14" t="e">
        <f t="shared" si="2"/>
        <v>#NUM!</v>
      </c>
      <c r="F14" t="e">
        <f t="shared" si="3"/>
        <v>#DIV/0!</v>
      </c>
      <c r="G14" t="b">
        <f>IF(B14=" ",FALSE,(IF('Input and Summary Results'!$J$4="yes",'Data Transformation'!E14,'Data Transformation'!C14)))</f>
        <v>0</v>
      </c>
      <c r="H14" t="b">
        <f>IF(B14=" ",FALSE,(IF('Input and Summary Results'!$J$4="yes",'Data Transformation'!F14,'Data Transformation'!D14)))</f>
        <v>0</v>
      </c>
      <c r="I14" t="str">
        <f t="shared" si="4"/>
        <v/>
      </c>
      <c r="J14" s="18" t="e">
        <f>LOOKUP(2,1/(COUNTIF($J$4:J13,'Input and Summary Results'!$B$7:$B$8007)=0),'Input and Summary Results'!$B$7:$B$8007)</f>
        <v>#N/A</v>
      </c>
      <c r="K14" s="18" t="str">
        <f t="shared" si="5"/>
        <v xml:space="preserve"> </v>
      </c>
      <c r="L14" s="18">
        <f t="shared" si="8"/>
        <v>9</v>
      </c>
      <c r="M14" t="e">
        <f t="shared" si="7"/>
        <v>#NUM!</v>
      </c>
      <c r="N14">
        <f t="shared" si="6"/>
        <v>0</v>
      </c>
      <c r="O14" t="b">
        <f t="shared" si="1"/>
        <v>0</v>
      </c>
    </row>
    <row r="15" spans="1:21" x14ac:dyDescent="0.25">
      <c r="A15" t="s">
        <v>25</v>
      </c>
      <c r="B15" t="str">
        <f>'Input and Summary Results'!$G19</f>
        <v xml:space="preserve"> </v>
      </c>
      <c r="C15">
        <f>IF(B15=0,FALSE,'Input and Summary Results'!$D$5)</f>
        <v>0</v>
      </c>
      <c r="D15">
        <f>IF(B15=0,FALSE,'Input and Summary Results'!$E$5)</f>
        <v>0</v>
      </c>
      <c r="E15" t="e">
        <f t="shared" si="2"/>
        <v>#NUM!</v>
      </c>
      <c r="F15" t="e">
        <f t="shared" si="3"/>
        <v>#DIV/0!</v>
      </c>
      <c r="G15" t="b">
        <f>IF(B15=" ",FALSE,(IF('Input and Summary Results'!$J$4="yes",'Data Transformation'!E15,'Data Transformation'!C15)))</f>
        <v>0</v>
      </c>
      <c r="H15" t="b">
        <f>IF(B15=" ",FALSE,(IF('Input and Summary Results'!$J$4="yes",'Data Transformation'!F15,'Data Transformation'!D15)))</f>
        <v>0</v>
      </c>
      <c r="I15" t="str">
        <f t="shared" si="4"/>
        <v/>
      </c>
      <c r="J15" s="18" t="e">
        <f>LOOKUP(2,1/(COUNTIF($J$4:J14,'Input and Summary Results'!$B$7:$B$8007)=0),'Input and Summary Results'!$B$7:$B$8007)</f>
        <v>#N/A</v>
      </c>
      <c r="K15" s="18" t="str">
        <f t="shared" si="5"/>
        <v xml:space="preserve"> </v>
      </c>
      <c r="L15" s="18">
        <f t="shared" si="8"/>
        <v>10</v>
      </c>
      <c r="M15" t="e">
        <f t="shared" si="7"/>
        <v>#NUM!</v>
      </c>
      <c r="N15">
        <f t="shared" si="6"/>
        <v>0</v>
      </c>
      <c r="O15" t="b">
        <f t="shared" si="1"/>
        <v>0</v>
      </c>
      <c r="Q15" t="s">
        <v>84</v>
      </c>
      <c r="R15" t="e">
        <f>IF('Input and Summary Results'!J19="",_xlfn.AGGREGATE(1,6,H4,H425:H6424),(IF('Input and Summary Results'!J4="yes",'Input and Summary Results'!J19*0.434/C3,'Input and Summary Results'!J19)))</f>
        <v>#DIV/0!</v>
      </c>
      <c r="T15" t="s">
        <v>135</v>
      </c>
      <c r="U15" t="e">
        <f>IF('Input and Summary Results'!J4="yes",'Input and Summary Results'!J19*0.434/C3,'Input and Summary Results'!J19)</f>
        <v>#DIV/0!</v>
      </c>
    </row>
    <row r="16" spans="1:21" x14ac:dyDescent="0.25">
      <c r="A16" t="s">
        <v>25</v>
      </c>
      <c r="B16" t="str">
        <f>'Input and Summary Results'!$G20</f>
        <v xml:space="preserve"> </v>
      </c>
      <c r="C16">
        <f>IF(B16=0,FALSE,'Input and Summary Results'!$D$5)</f>
        <v>0</v>
      </c>
      <c r="D16">
        <f>IF(B16=0,FALSE,'Input and Summary Results'!$E$5)</f>
        <v>0</v>
      </c>
      <c r="E16" t="e">
        <f t="shared" si="2"/>
        <v>#NUM!</v>
      </c>
      <c r="F16" t="e">
        <f t="shared" si="3"/>
        <v>#DIV/0!</v>
      </c>
      <c r="G16" t="b">
        <f>IF(B16=" ",FALSE,(IF('Input and Summary Results'!$J$4="yes",'Data Transformation'!E16,'Data Transformation'!C16)))</f>
        <v>0</v>
      </c>
      <c r="H16" t="b">
        <f>IF(B16=" ",FALSE,(IF('Input and Summary Results'!$J$4="yes",'Data Transformation'!F16,'Data Transformation'!D16)))</f>
        <v>0</v>
      </c>
      <c r="I16" t="str">
        <f t="shared" si="4"/>
        <v/>
      </c>
      <c r="J16" s="18" t="e">
        <f>LOOKUP(2,1/(COUNTIF($J$4:J15,'Input and Summary Results'!$B$7:$B$8007)=0),'Input and Summary Results'!$B$7:$B$8007)</f>
        <v>#N/A</v>
      </c>
      <c r="K16" s="18" t="str">
        <f t="shared" si="5"/>
        <v xml:space="preserve"> </v>
      </c>
      <c r="L16" s="18">
        <f t="shared" si="8"/>
        <v>11</v>
      </c>
      <c r="M16" t="e">
        <f t="shared" si="7"/>
        <v>#NUM!</v>
      </c>
      <c r="N16">
        <f t="shared" si="6"/>
        <v>0</v>
      </c>
      <c r="O16" t="b">
        <f t="shared" si="1"/>
        <v>0</v>
      </c>
      <c r="Q16" t="s">
        <v>101</v>
      </c>
      <c r="R16" t="e">
        <f>R15*2</f>
        <v>#DIV/0!</v>
      </c>
    </row>
    <row r="17" spans="1:23" x14ac:dyDescent="0.25">
      <c r="A17" t="s">
        <v>25</v>
      </c>
      <c r="B17" t="str">
        <f>'Input and Summary Results'!$G21</f>
        <v xml:space="preserve"> </v>
      </c>
      <c r="C17">
        <f>IF(B17=0,FALSE,'Input and Summary Results'!$D$5)</f>
        <v>0</v>
      </c>
      <c r="D17">
        <f>IF(B17=0,FALSE,'Input and Summary Results'!$E$5)</f>
        <v>0</v>
      </c>
      <c r="E17" t="e">
        <f t="shared" si="2"/>
        <v>#NUM!</v>
      </c>
      <c r="F17" t="e">
        <f t="shared" si="3"/>
        <v>#DIV/0!</v>
      </c>
      <c r="G17" t="b">
        <f>IF(B17=" ",FALSE,(IF('Input and Summary Results'!$J$4="yes",'Data Transformation'!E17,'Data Transformation'!C17)))</f>
        <v>0</v>
      </c>
      <c r="H17" t="b">
        <f>IF(B17=" ",FALSE,(IF('Input and Summary Results'!$J$4="yes",'Data Transformation'!F17,'Data Transformation'!D17)))</f>
        <v>0</v>
      </c>
      <c r="I17" t="str">
        <f t="shared" si="4"/>
        <v/>
      </c>
      <c r="J17" s="18" t="e">
        <f>LOOKUP(2,1/(COUNTIF($J$4:J16,'Input and Summary Results'!$B$7:$B$8007)=0),'Input and Summary Results'!$B$7:$B$8007)</f>
        <v>#N/A</v>
      </c>
      <c r="K17" s="18" t="str">
        <f t="shared" si="5"/>
        <v xml:space="preserve"> </v>
      </c>
      <c r="L17" s="18">
        <f t="shared" si="8"/>
        <v>12</v>
      </c>
      <c r="M17" t="e">
        <f t="shared" si="7"/>
        <v>#NUM!</v>
      </c>
      <c r="N17">
        <f t="shared" si="6"/>
        <v>0</v>
      </c>
      <c r="O17" t="b">
        <f t="shared" si="1"/>
        <v>0</v>
      </c>
    </row>
    <row r="18" spans="1:23" x14ac:dyDescent="0.25">
      <c r="A18" t="s">
        <v>25</v>
      </c>
      <c r="B18" t="str">
        <f>'Input and Summary Results'!$G22</f>
        <v xml:space="preserve"> </v>
      </c>
      <c r="C18">
        <f>IF(B18=0,FALSE,'Input and Summary Results'!$D$5)</f>
        <v>0</v>
      </c>
      <c r="D18">
        <f>IF(B18=0,FALSE,'Input and Summary Results'!$E$5)</f>
        <v>0</v>
      </c>
      <c r="E18" t="e">
        <f t="shared" si="2"/>
        <v>#NUM!</v>
      </c>
      <c r="F18" t="e">
        <f t="shared" si="3"/>
        <v>#DIV/0!</v>
      </c>
      <c r="G18" t="b">
        <f>IF(B18=" ",FALSE,(IF('Input and Summary Results'!$J$4="yes",'Data Transformation'!E18,'Data Transformation'!C18)))</f>
        <v>0</v>
      </c>
      <c r="H18" t="b">
        <f>IF(B18=" ",FALSE,(IF('Input and Summary Results'!$J$4="yes",'Data Transformation'!F18,'Data Transformation'!D18)))</f>
        <v>0</v>
      </c>
      <c r="I18" t="str">
        <f t="shared" si="4"/>
        <v/>
      </c>
      <c r="J18" s="18" t="e">
        <f>LOOKUP(2,1/(COUNTIF($J$4:J17,'Input and Summary Results'!$B$7:$B$8007)=0),'Input and Summary Results'!$B$7:$B$8007)</f>
        <v>#N/A</v>
      </c>
      <c r="K18" s="18" t="str">
        <f t="shared" si="5"/>
        <v xml:space="preserve"> </v>
      </c>
      <c r="L18" s="18">
        <f t="shared" si="8"/>
        <v>13</v>
      </c>
      <c r="M18" t="e">
        <f t="shared" si="7"/>
        <v>#NUM!</v>
      </c>
      <c r="N18">
        <f t="shared" si="6"/>
        <v>0</v>
      </c>
      <c r="O18" t="b">
        <f t="shared" si="1"/>
        <v>0</v>
      </c>
      <c r="Q18" s="2" t="s">
        <v>17</v>
      </c>
    </row>
    <row r="19" spans="1:23" x14ac:dyDescent="0.25">
      <c r="A19" t="s">
        <v>25</v>
      </c>
      <c r="B19" t="str">
        <f>'Input and Summary Results'!$G23</f>
        <v xml:space="preserve"> </v>
      </c>
      <c r="C19">
        <f>IF(B19=0,FALSE,'Input and Summary Results'!$D$5)</f>
        <v>0</v>
      </c>
      <c r="D19">
        <f>IF(B19=0,FALSE,'Input and Summary Results'!$E$5)</f>
        <v>0</v>
      </c>
      <c r="E19" t="e">
        <f t="shared" si="2"/>
        <v>#NUM!</v>
      </c>
      <c r="F19" t="e">
        <f t="shared" si="3"/>
        <v>#DIV/0!</v>
      </c>
      <c r="G19" t="b">
        <f>IF(B19=" ",FALSE,(IF('Input and Summary Results'!$J$4="yes",'Data Transformation'!E19,'Data Transformation'!C19)))</f>
        <v>0</v>
      </c>
      <c r="H19" t="b">
        <f>IF(B19=" ",FALSE,(IF('Input and Summary Results'!$J$4="yes",'Data Transformation'!F19,'Data Transformation'!D19)))</f>
        <v>0</v>
      </c>
      <c r="I19" t="str">
        <f t="shared" si="4"/>
        <v/>
      </c>
      <c r="J19" s="18" t="e">
        <f>LOOKUP(2,1/(COUNTIF($J$4:J18,'Input and Summary Results'!$B$7:$B$8007)=0),'Input and Summary Results'!$B$7:$B$8007)</f>
        <v>#N/A</v>
      </c>
      <c r="K19" s="18" t="str">
        <f t="shared" si="5"/>
        <v xml:space="preserve"> </v>
      </c>
      <c r="L19" s="18">
        <f t="shared" si="8"/>
        <v>14</v>
      </c>
      <c r="M19" t="e">
        <f t="shared" si="7"/>
        <v>#NUM!</v>
      </c>
      <c r="N19">
        <f t="shared" si="6"/>
        <v>0</v>
      </c>
      <c r="O19" t="b">
        <f t="shared" si="1"/>
        <v>0</v>
      </c>
      <c r="Q19" t="s">
        <v>18</v>
      </c>
      <c r="R19" s="12" t="e">
        <f>(R10-R9)/R16</f>
        <v>#DIV/0!</v>
      </c>
    </row>
    <row r="20" spans="1:23" x14ac:dyDescent="0.25">
      <c r="A20" t="s">
        <v>25</v>
      </c>
      <c r="B20" t="str">
        <f>'Input and Summary Results'!$G24</f>
        <v xml:space="preserve"> </v>
      </c>
      <c r="C20">
        <f>IF(B20=0,FALSE,'Input and Summary Results'!$D$5)</f>
        <v>0</v>
      </c>
      <c r="D20">
        <f>IF(B20=0,FALSE,'Input and Summary Results'!$E$5)</f>
        <v>0</v>
      </c>
      <c r="E20" t="e">
        <f t="shared" si="2"/>
        <v>#NUM!</v>
      </c>
      <c r="F20" t="e">
        <f t="shared" si="3"/>
        <v>#DIV/0!</v>
      </c>
      <c r="G20" t="b">
        <f>IF(B20=" ",FALSE,(IF('Input and Summary Results'!$J$4="yes",'Data Transformation'!E20,'Data Transformation'!C20)))</f>
        <v>0</v>
      </c>
      <c r="H20" t="b">
        <f>IF(B20=" ",FALSE,(IF('Input and Summary Results'!$J$4="yes",'Data Transformation'!F20,'Data Transformation'!D20)))</f>
        <v>0</v>
      </c>
      <c r="I20" t="str">
        <f t="shared" si="4"/>
        <v/>
      </c>
      <c r="J20" s="18" t="e">
        <f>LOOKUP(2,1/(COUNTIF($J$4:J19,'Input and Summary Results'!$B$7:$B$8007)=0),'Input and Summary Results'!$B$7:$B$8007)</f>
        <v>#N/A</v>
      </c>
      <c r="K20" s="18" t="str">
        <f t="shared" si="5"/>
        <v xml:space="preserve"> </v>
      </c>
      <c r="L20" s="18">
        <f t="shared" si="8"/>
        <v>15</v>
      </c>
      <c r="M20" t="e">
        <f t="shared" si="7"/>
        <v>#NUM!</v>
      </c>
      <c r="N20">
        <f t="shared" si="6"/>
        <v>0</v>
      </c>
      <c r="O20" t="b">
        <f t="shared" si="1"/>
        <v>0</v>
      </c>
      <c r="Q20" t="s">
        <v>19</v>
      </c>
      <c r="R20" t="e">
        <f>AVERAGE(O6:O427)</f>
        <v>#DIV/0!</v>
      </c>
    </row>
    <row r="21" spans="1:23" x14ac:dyDescent="0.25">
      <c r="A21" t="s">
        <v>25</v>
      </c>
      <c r="B21" t="str">
        <f>'Input and Summary Results'!$G25</f>
        <v xml:space="preserve"> </v>
      </c>
      <c r="C21">
        <f>IF(B21=0,FALSE,'Input and Summary Results'!$D$5)</f>
        <v>0</v>
      </c>
      <c r="D21">
        <f>IF(B21=0,FALSE,'Input and Summary Results'!$E$5)</f>
        <v>0</v>
      </c>
      <c r="E21" t="e">
        <f t="shared" si="2"/>
        <v>#NUM!</v>
      </c>
      <c r="F21" t="e">
        <f t="shared" si="3"/>
        <v>#DIV/0!</v>
      </c>
      <c r="G21" t="b">
        <f>IF(B21=" ",FALSE,(IF('Input and Summary Results'!$J$4="yes",'Data Transformation'!E21,'Data Transformation'!C21)))</f>
        <v>0</v>
      </c>
      <c r="H21" t="b">
        <f>IF(B21=" ",FALSE,(IF('Input and Summary Results'!$J$4="yes",'Data Transformation'!F21,'Data Transformation'!D21)))</f>
        <v>0</v>
      </c>
      <c r="I21" t="str">
        <f t="shared" si="4"/>
        <v/>
      </c>
      <c r="J21" s="18" t="e">
        <f>LOOKUP(2,1/(COUNTIF($J$4:J20,'Input and Summary Results'!$B$7:$B$8007)=0),'Input and Summary Results'!$B$7:$B$8007)</f>
        <v>#N/A</v>
      </c>
      <c r="K21" s="18" t="str">
        <f t="shared" si="5"/>
        <v xml:space="preserve"> </v>
      </c>
      <c r="L21" s="18">
        <f t="shared" si="8"/>
        <v>16</v>
      </c>
      <c r="M21" t="e">
        <f t="shared" si="7"/>
        <v>#NUM!</v>
      </c>
      <c r="N21">
        <f t="shared" si="6"/>
        <v>0</v>
      </c>
      <c r="O21" t="b">
        <f t="shared" si="1"/>
        <v>0</v>
      </c>
      <c r="Q21" t="s">
        <v>20</v>
      </c>
      <c r="R21" t="e">
        <f>MEDIAN(O6:O427)</f>
        <v>#NUM!</v>
      </c>
    </row>
    <row r="22" spans="1:23" x14ac:dyDescent="0.25">
      <c r="A22" t="s">
        <v>25</v>
      </c>
      <c r="B22" t="str">
        <f>'Input and Summary Results'!$G26</f>
        <v xml:space="preserve"> </v>
      </c>
      <c r="C22">
        <f>IF(B22=0,FALSE,'Input and Summary Results'!$D$5)</f>
        <v>0</v>
      </c>
      <c r="D22">
        <f>IF(B22=0,FALSE,'Input and Summary Results'!$E$5)</f>
        <v>0</v>
      </c>
      <c r="E22" t="e">
        <f t="shared" si="2"/>
        <v>#NUM!</v>
      </c>
      <c r="F22" t="e">
        <f t="shared" si="3"/>
        <v>#DIV/0!</v>
      </c>
      <c r="G22" t="b">
        <f>IF(B22=" ",FALSE,(IF('Input and Summary Results'!$J$4="yes",'Data Transformation'!E22,'Data Transformation'!C22)))</f>
        <v>0</v>
      </c>
      <c r="H22" t="b">
        <f>IF(B22=" ",FALSE,(IF('Input and Summary Results'!$J$4="yes",'Data Transformation'!F22,'Data Transformation'!D22)))</f>
        <v>0</v>
      </c>
      <c r="I22" t="str">
        <f t="shared" si="4"/>
        <v/>
      </c>
      <c r="J22" s="18" t="e">
        <f>LOOKUP(2,1/(COUNTIF($J$4:J21,'Input and Summary Results'!$B$7:$B$8007)=0),'Input and Summary Results'!$B$7:$B$8007)</f>
        <v>#N/A</v>
      </c>
      <c r="K22" s="18" t="str">
        <f t="shared" si="5"/>
        <v xml:space="preserve"> </v>
      </c>
      <c r="L22" s="18">
        <f t="shared" si="8"/>
        <v>17</v>
      </c>
      <c r="M22" t="e">
        <f t="shared" si="7"/>
        <v>#NUM!</v>
      </c>
      <c r="N22">
        <f t="shared" si="6"/>
        <v>0</v>
      </c>
      <c r="O22" t="b">
        <f t="shared" si="1"/>
        <v>0</v>
      </c>
    </row>
    <row r="23" spans="1:23" x14ac:dyDescent="0.25">
      <c r="A23" t="s">
        <v>25</v>
      </c>
      <c r="B23" t="str">
        <f>'Input and Summary Results'!$G27</f>
        <v xml:space="preserve"> </v>
      </c>
      <c r="C23">
        <f>IF(B23=0,FALSE,'Input and Summary Results'!$D$5)</f>
        <v>0</v>
      </c>
      <c r="D23">
        <f>IF(B23=0,FALSE,'Input and Summary Results'!$E$5)</f>
        <v>0</v>
      </c>
      <c r="E23" t="e">
        <f t="shared" si="2"/>
        <v>#NUM!</v>
      </c>
      <c r="F23" t="e">
        <f t="shared" si="3"/>
        <v>#DIV/0!</v>
      </c>
      <c r="G23" t="b">
        <f>IF(B23=" ",FALSE,(IF('Input and Summary Results'!$J$4="yes",'Data Transformation'!E23,'Data Transformation'!C23)))</f>
        <v>0</v>
      </c>
      <c r="H23" t="b">
        <f>IF(B23=" ",FALSE,(IF('Input and Summary Results'!$J$4="yes",'Data Transformation'!F23,'Data Transformation'!D23)))</f>
        <v>0</v>
      </c>
      <c r="I23" t="str">
        <f t="shared" si="4"/>
        <v/>
      </c>
      <c r="J23" s="18" t="e">
        <f>LOOKUP(2,1/(COUNTIF($J$4:J22,'Input and Summary Results'!$B$7:$B$8007)=0),'Input and Summary Results'!$B$7:$B$8007)</f>
        <v>#N/A</v>
      </c>
      <c r="K23" s="18" t="str">
        <f t="shared" si="5"/>
        <v xml:space="preserve"> </v>
      </c>
      <c r="L23" s="18">
        <f t="shared" si="8"/>
        <v>18</v>
      </c>
      <c r="M23" t="e">
        <f t="shared" si="7"/>
        <v>#NUM!</v>
      </c>
      <c r="N23">
        <f t="shared" si="6"/>
        <v>0</v>
      </c>
      <c r="O23" t="b">
        <f t="shared" si="1"/>
        <v>0</v>
      </c>
      <c r="Q23" t="s">
        <v>21</v>
      </c>
      <c r="R23" s="12" t="e">
        <f>ROUNDDOWN(MIN(R19:R21),0)</f>
        <v>#DIV/0!</v>
      </c>
    </row>
    <row r="24" spans="1:23" x14ac:dyDescent="0.25">
      <c r="A24" t="s">
        <v>25</v>
      </c>
      <c r="B24" t="str">
        <f>'Input and Summary Results'!$G28</f>
        <v xml:space="preserve"> </v>
      </c>
      <c r="C24">
        <f>IF(B24=0,FALSE,'Input and Summary Results'!$D$5)</f>
        <v>0</v>
      </c>
      <c r="D24">
        <f>IF(B24=0,FALSE,'Input and Summary Results'!$E$5)</f>
        <v>0</v>
      </c>
      <c r="E24" t="e">
        <f t="shared" si="2"/>
        <v>#NUM!</v>
      </c>
      <c r="F24" t="e">
        <f t="shared" si="3"/>
        <v>#DIV/0!</v>
      </c>
      <c r="G24" t="b">
        <f>IF(B24=" ",FALSE,(IF('Input and Summary Results'!$J$4="yes",'Data Transformation'!E24,'Data Transformation'!C24)))</f>
        <v>0</v>
      </c>
      <c r="H24" t="b">
        <f>IF(B24=" ",FALSE,(IF('Input and Summary Results'!$J$4="yes",'Data Transformation'!F24,'Data Transformation'!D24)))</f>
        <v>0</v>
      </c>
      <c r="I24" t="str">
        <f t="shared" si="4"/>
        <v/>
      </c>
      <c r="J24" s="18" t="e">
        <f>LOOKUP(2,1/(COUNTIF($J$4:J23,'Input and Summary Results'!$B$7:$B$8007)=0),'Input and Summary Results'!$B$7:$B$8007)</f>
        <v>#N/A</v>
      </c>
      <c r="K24" s="18" t="str">
        <f t="shared" si="5"/>
        <v xml:space="preserve"> </v>
      </c>
      <c r="L24" s="18">
        <f t="shared" si="8"/>
        <v>19</v>
      </c>
      <c r="M24" t="e">
        <f t="shared" si="7"/>
        <v>#NUM!</v>
      </c>
      <c r="N24">
        <f t="shared" si="6"/>
        <v>0</v>
      </c>
      <c r="O24" t="b">
        <f t="shared" si="1"/>
        <v>0</v>
      </c>
      <c r="Q24" t="s">
        <v>24</v>
      </c>
      <c r="R24" t="e">
        <f>IF('Input and Summary Results'!J23&gt;0,(ROUNDDOWN('Input and Summary Results'!J23,0)),'Data Transformation'!R23)</f>
        <v>#DIV/0!</v>
      </c>
    </row>
    <row r="25" spans="1:23" x14ac:dyDescent="0.25">
      <c r="A25" t="s">
        <v>25</v>
      </c>
      <c r="B25" t="str">
        <f>'Input and Summary Results'!$G29</f>
        <v xml:space="preserve"> </v>
      </c>
      <c r="C25">
        <f>IF(B25=0,FALSE,'Input and Summary Results'!$D$5)</f>
        <v>0</v>
      </c>
      <c r="D25">
        <f>IF(B25=0,FALSE,'Input and Summary Results'!$E$5)</f>
        <v>0</v>
      </c>
      <c r="E25" t="e">
        <f t="shared" si="2"/>
        <v>#NUM!</v>
      </c>
      <c r="F25" t="e">
        <f t="shared" si="3"/>
        <v>#DIV/0!</v>
      </c>
      <c r="G25" t="b">
        <f>IF(B25=" ",FALSE,(IF('Input and Summary Results'!$J$4="yes",'Data Transformation'!E25,'Data Transformation'!C25)))</f>
        <v>0</v>
      </c>
      <c r="H25" t="b">
        <f>IF(B25=" ",FALSE,(IF('Input and Summary Results'!$J$4="yes",'Data Transformation'!F25,'Data Transformation'!D25)))</f>
        <v>0</v>
      </c>
      <c r="I25" t="str">
        <f t="shared" si="4"/>
        <v/>
      </c>
      <c r="J25" s="18" t="e">
        <f>LOOKUP(2,1/(COUNTIF($J$4:J24,'Input and Summary Results'!$B$7:$B$8007)=0),'Input and Summary Results'!$B$7:$B$8007)</f>
        <v>#N/A</v>
      </c>
      <c r="K25" s="18" t="str">
        <f t="shared" si="5"/>
        <v xml:space="preserve"> </v>
      </c>
      <c r="L25" s="18">
        <f t="shared" si="8"/>
        <v>20</v>
      </c>
      <c r="M25" t="e">
        <f t="shared" si="7"/>
        <v>#NUM!</v>
      </c>
      <c r="N25">
        <f t="shared" si="6"/>
        <v>0</v>
      </c>
      <c r="O25" t="b">
        <f t="shared" si="1"/>
        <v>0</v>
      </c>
      <c r="Q25" t="s">
        <v>8</v>
      </c>
      <c r="R25" t="e">
        <f>(R10-R9)/R24</f>
        <v>#DIV/0!</v>
      </c>
      <c r="T25" t="s">
        <v>146</v>
      </c>
      <c r="U25">
        <f>H4*4</f>
        <v>0</v>
      </c>
      <c r="V25" t="s">
        <v>145</v>
      </c>
      <c r="W25" t="e">
        <f>IF(ISNUMBER('Input and Summary Results'!J27),'Input and Summary Results'!J27,IF(ISNUMBER('Input and Summary Results'!J19),'Data Transformation'!U15*4,IF(ISNUMBER('Input and Summary Results'!E5),'Data Transformation'!U25,'Data Transformation'!U26)))</f>
        <v>#DIV/0!</v>
      </c>
    </row>
    <row r="26" spans="1:23" x14ac:dyDescent="0.25">
      <c r="A26" t="s">
        <v>25</v>
      </c>
      <c r="B26" t="str">
        <f>'Input and Summary Results'!$G30</f>
        <v xml:space="preserve"> </v>
      </c>
      <c r="C26">
        <f>IF(B26=0,FALSE,'Input and Summary Results'!$D$5)</f>
        <v>0</v>
      </c>
      <c r="D26">
        <f>IF(B26=0,FALSE,'Input and Summary Results'!$E$5)</f>
        <v>0</v>
      </c>
      <c r="E26" t="e">
        <f t="shared" si="2"/>
        <v>#NUM!</v>
      </c>
      <c r="F26" t="e">
        <f t="shared" si="3"/>
        <v>#DIV/0!</v>
      </c>
      <c r="G26" t="b">
        <f>IF(B26=" ",FALSE,(IF('Input and Summary Results'!$J$4="yes",'Data Transformation'!E26,'Data Transformation'!C26)))</f>
        <v>0</v>
      </c>
      <c r="H26" t="b">
        <f>IF(B26=" ",FALSE,(IF('Input and Summary Results'!$J$4="yes",'Data Transformation'!F26,'Data Transformation'!D26)))</f>
        <v>0</v>
      </c>
      <c r="I26" t="str">
        <f t="shared" si="4"/>
        <v/>
      </c>
      <c r="J26" s="18" t="e">
        <f>LOOKUP(2,1/(COUNTIF($J$4:J25,'Input and Summary Results'!$B$7:$B$8007)=0),'Input and Summary Results'!$B$7:$B$8007)</f>
        <v>#N/A</v>
      </c>
      <c r="K26" s="18" t="str">
        <f t="shared" si="5"/>
        <v xml:space="preserve"> </v>
      </c>
      <c r="L26" s="18">
        <f t="shared" si="8"/>
        <v>21</v>
      </c>
      <c r="M26" t="e">
        <f t="shared" si="7"/>
        <v>#NUM!</v>
      </c>
      <c r="N26">
        <f t="shared" si="6"/>
        <v>0</v>
      </c>
      <c r="O26" t="b">
        <f t="shared" si="1"/>
        <v>0</v>
      </c>
      <c r="Q26" t="s">
        <v>79</v>
      </c>
      <c r="R26" t="e">
        <f>10^R25</f>
        <v>#DIV/0!</v>
      </c>
      <c r="T26" t="s">
        <v>104</v>
      </c>
      <c r="U26" t="e">
        <f>R25*2</f>
        <v>#DIV/0!</v>
      </c>
    </row>
    <row r="27" spans="1:23" x14ac:dyDescent="0.25">
      <c r="A27" t="s">
        <v>25</v>
      </c>
      <c r="B27" t="str">
        <f>'Input and Summary Results'!$G31</f>
        <v xml:space="preserve"> </v>
      </c>
      <c r="C27">
        <f>IF(B27=0,FALSE,'Input and Summary Results'!$D$5)</f>
        <v>0</v>
      </c>
      <c r="D27">
        <f>IF(B27=0,FALSE,'Input and Summary Results'!$E$5)</f>
        <v>0</v>
      </c>
      <c r="E27" t="e">
        <f t="shared" si="2"/>
        <v>#NUM!</v>
      </c>
      <c r="F27" t="e">
        <f t="shared" si="3"/>
        <v>#DIV/0!</v>
      </c>
      <c r="G27" t="b">
        <f>IF(B27=" ",FALSE,(IF('Input and Summary Results'!$J$4="yes",'Data Transformation'!E27,'Data Transformation'!C27)))</f>
        <v>0</v>
      </c>
      <c r="H27" t="b">
        <f>IF(B27=" ",FALSE,(IF('Input and Summary Results'!$J$4="yes",'Data Transformation'!F27,'Data Transformation'!D27)))</f>
        <v>0</v>
      </c>
      <c r="I27" t="str">
        <f t="shared" si="4"/>
        <v/>
      </c>
      <c r="J27" s="18" t="e">
        <f>LOOKUP(2,1/(COUNTIF($J$4:J26,'Input and Summary Results'!$B$7:$B$8007)=0),'Input and Summary Results'!$B$7:$B$8007)</f>
        <v>#N/A</v>
      </c>
      <c r="K27" s="18" t="str">
        <f t="shared" si="5"/>
        <v xml:space="preserve"> </v>
      </c>
      <c r="L27" s="18">
        <f t="shared" si="8"/>
        <v>22</v>
      </c>
      <c r="M27" t="e">
        <f t="shared" si="7"/>
        <v>#NUM!</v>
      </c>
      <c r="N27">
        <f t="shared" si="6"/>
        <v>0</v>
      </c>
      <c r="O27" t="b">
        <f t="shared" si="1"/>
        <v>0</v>
      </c>
    </row>
    <row r="28" spans="1:23" x14ac:dyDescent="0.25">
      <c r="A28" t="s">
        <v>25</v>
      </c>
      <c r="B28" t="str">
        <f>'Input and Summary Results'!$G32</f>
        <v xml:space="preserve"> </v>
      </c>
      <c r="C28">
        <f>IF(B28=0,FALSE,'Input and Summary Results'!$D$5)</f>
        <v>0</v>
      </c>
      <c r="D28">
        <f>IF(B28=0,FALSE,'Input and Summary Results'!$E$5)</f>
        <v>0</v>
      </c>
      <c r="E28" t="e">
        <f t="shared" si="2"/>
        <v>#NUM!</v>
      </c>
      <c r="F28" t="e">
        <f t="shared" si="3"/>
        <v>#DIV/0!</v>
      </c>
      <c r="G28" t="b">
        <f>IF(B28=" ",FALSE,(IF('Input and Summary Results'!$J$4="yes",'Data Transformation'!E28,'Data Transformation'!C28)))</f>
        <v>0</v>
      </c>
      <c r="H28" t="b">
        <f>IF(B28=" ",FALSE,(IF('Input and Summary Results'!$J$4="yes",'Data Transformation'!F28,'Data Transformation'!D28)))</f>
        <v>0</v>
      </c>
      <c r="I28" t="str">
        <f t="shared" si="4"/>
        <v/>
      </c>
      <c r="J28" s="18" t="e">
        <f>LOOKUP(2,1/(COUNTIF($J$4:J27,'Input and Summary Results'!$B$7:$B$8007)=0),'Input and Summary Results'!$B$7:$B$8007)</f>
        <v>#N/A</v>
      </c>
      <c r="K28" s="18" t="str">
        <f t="shared" si="5"/>
        <v xml:space="preserve"> </v>
      </c>
      <c r="L28" s="18">
        <f t="shared" si="8"/>
        <v>23</v>
      </c>
      <c r="M28" t="e">
        <f t="shared" si="7"/>
        <v>#NUM!</v>
      </c>
      <c r="N28">
        <f t="shared" si="6"/>
        <v>0</v>
      </c>
      <c r="O28" t="b">
        <f t="shared" si="1"/>
        <v>0</v>
      </c>
      <c r="Q28" t="s">
        <v>122</v>
      </c>
      <c r="R28">
        <f>IF(ISNUMBER('Input and Summary Results'!J36),'Input and Summary Results'!J36,'Input and Summary Results'!J37)</f>
        <v>0.5</v>
      </c>
    </row>
    <row r="29" spans="1:23" x14ac:dyDescent="0.25">
      <c r="A29" t="s">
        <v>25</v>
      </c>
      <c r="B29" t="str">
        <f>'Input and Summary Results'!$G33</f>
        <v xml:space="preserve"> </v>
      </c>
      <c r="C29">
        <f>IF(B29=0,FALSE,'Input and Summary Results'!$D$5)</f>
        <v>0</v>
      </c>
      <c r="D29">
        <f>IF(B29=0,FALSE,'Input and Summary Results'!$E$5)</f>
        <v>0</v>
      </c>
      <c r="E29" t="e">
        <f t="shared" si="2"/>
        <v>#NUM!</v>
      </c>
      <c r="F29" t="e">
        <f t="shared" si="3"/>
        <v>#DIV/0!</v>
      </c>
      <c r="G29" t="b">
        <f>IF(B29=" ",FALSE,(IF('Input and Summary Results'!$J$4="yes",'Data Transformation'!E29,'Data Transformation'!C29)))</f>
        <v>0</v>
      </c>
      <c r="H29" t="b">
        <f>IF(B29=" ",FALSE,(IF('Input and Summary Results'!$J$4="yes",'Data Transformation'!F29,'Data Transformation'!D29)))</f>
        <v>0</v>
      </c>
      <c r="I29" t="str">
        <f t="shared" si="4"/>
        <v/>
      </c>
      <c r="J29" s="18" t="e">
        <f>LOOKUP(2,1/(COUNTIF($J$4:J28,'Input and Summary Results'!$B$7:$B$8007)=0),'Input and Summary Results'!$B$7:$B$8007)</f>
        <v>#N/A</v>
      </c>
      <c r="K29" s="18" t="str">
        <f t="shared" si="5"/>
        <v xml:space="preserve"> </v>
      </c>
      <c r="L29" s="18">
        <f t="shared" si="8"/>
        <v>24</v>
      </c>
      <c r="M29" t="e">
        <f t="shared" si="7"/>
        <v>#NUM!</v>
      </c>
      <c r="N29">
        <f t="shared" si="6"/>
        <v>0</v>
      </c>
      <c r="O29" t="b">
        <f t="shared" si="1"/>
        <v>0</v>
      </c>
      <c r="Q29" t="s">
        <v>123</v>
      </c>
      <c r="R29">
        <f>IF(ISNUMBER('Input and Summary Results'!J33),'Input and Summary Results'!J33,'Input and Summary Results'!J34)</f>
        <v>0.7</v>
      </c>
    </row>
    <row r="30" spans="1:23" x14ac:dyDescent="0.25">
      <c r="A30" t="s">
        <v>25</v>
      </c>
      <c r="B30" t="str">
        <f>'Input and Summary Results'!$G34</f>
        <v xml:space="preserve"> </v>
      </c>
      <c r="C30">
        <f>IF(B30=0,FALSE,'Input and Summary Results'!$D$5)</f>
        <v>0</v>
      </c>
      <c r="D30">
        <f>IF(B30=0,FALSE,'Input and Summary Results'!$E$5)</f>
        <v>0</v>
      </c>
      <c r="E30" t="e">
        <f t="shared" si="2"/>
        <v>#NUM!</v>
      </c>
      <c r="F30" t="e">
        <f t="shared" si="3"/>
        <v>#DIV/0!</v>
      </c>
      <c r="G30" t="b">
        <f>IF(B30=" ",FALSE,(IF('Input and Summary Results'!$J$4="yes",'Data Transformation'!E30,'Data Transformation'!C30)))</f>
        <v>0</v>
      </c>
      <c r="H30" t="b">
        <f>IF(B30=" ",FALSE,(IF('Input and Summary Results'!$J$4="yes",'Data Transformation'!F30,'Data Transformation'!D30)))</f>
        <v>0</v>
      </c>
      <c r="I30" t="str">
        <f t="shared" si="4"/>
        <v/>
      </c>
      <c r="J30" s="18" t="e">
        <f>LOOKUP(2,1/(COUNTIF($J$4:J29,'Input and Summary Results'!$B$7:$B$8007)=0),'Input and Summary Results'!$B$7:$B$8007)</f>
        <v>#N/A</v>
      </c>
      <c r="K30" s="18" t="str">
        <f t="shared" si="5"/>
        <v xml:space="preserve"> </v>
      </c>
      <c r="L30" s="18">
        <f t="shared" si="8"/>
        <v>25</v>
      </c>
      <c r="M30" t="e">
        <f t="shared" si="7"/>
        <v>#NUM!</v>
      </c>
      <c r="N30">
        <f t="shared" si="6"/>
        <v>0</v>
      </c>
      <c r="O30" t="b">
        <f t="shared" si="1"/>
        <v>0</v>
      </c>
      <c r="Q30" t="s">
        <v>124</v>
      </c>
      <c r="R30">
        <f>IF(ISNUMBER('Input and Summary Results'!J39),'Input and Summary Results'!J39,'Input and Summary Results'!J40)</f>
        <v>0.64</v>
      </c>
    </row>
    <row r="31" spans="1:23" x14ac:dyDescent="0.25">
      <c r="A31" t="s">
        <v>25</v>
      </c>
      <c r="B31" t="str">
        <f>'Input and Summary Results'!$G35</f>
        <v xml:space="preserve"> </v>
      </c>
      <c r="C31">
        <f>IF(B31=0,FALSE,'Input and Summary Results'!$D$5)</f>
        <v>0</v>
      </c>
      <c r="D31">
        <f>IF(B31=0,FALSE,'Input and Summary Results'!$E$5)</f>
        <v>0</v>
      </c>
      <c r="E31" t="e">
        <f t="shared" si="2"/>
        <v>#NUM!</v>
      </c>
      <c r="F31" t="e">
        <f t="shared" si="3"/>
        <v>#DIV/0!</v>
      </c>
      <c r="G31" t="b">
        <f>IF(B31=" ",FALSE,(IF('Input and Summary Results'!$J$4="yes",'Data Transformation'!E31,'Data Transformation'!C31)))</f>
        <v>0</v>
      </c>
      <c r="H31" t="b">
        <f>IF(B31=" ",FALSE,(IF('Input and Summary Results'!$J$4="yes",'Data Transformation'!F31,'Data Transformation'!D31)))</f>
        <v>0</v>
      </c>
      <c r="I31" t="str">
        <f t="shared" si="4"/>
        <v/>
      </c>
      <c r="J31" s="18" t="e">
        <f>LOOKUP(2,1/(COUNTIF($J$4:J30,'Input and Summary Results'!$B$7:$B$8007)=0),'Input and Summary Results'!$B$7:$B$8007)</f>
        <v>#N/A</v>
      </c>
      <c r="K31" s="18" t="str">
        <f t="shared" si="5"/>
        <v xml:space="preserve"> </v>
      </c>
      <c r="L31" s="18">
        <f t="shared" si="8"/>
        <v>26</v>
      </c>
      <c r="M31" t="e">
        <f t="shared" si="7"/>
        <v>#NUM!</v>
      </c>
      <c r="N31">
        <f t="shared" si="6"/>
        <v>0</v>
      </c>
      <c r="O31" t="b">
        <f t="shared" si="1"/>
        <v>0</v>
      </c>
      <c r="Q31" t="s">
        <v>125</v>
      </c>
      <c r="R31">
        <f>IF(ISNUMBER('Input and Summary Results'!J30),'Input and Summary Results'!J30,'Input and Summary Results'!J31)</f>
        <v>0.8</v>
      </c>
    </row>
    <row r="32" spans="1:23" x14ac:dyDescent="0.25">
      <c r="A32" t="s">
        <v>25</v>
      </c>
      <c r="B32" t="str">
        <f>'Input and Summary Results'!$G36</f>
        <v xml:space="preserve"> </v>
      </c>
      <c r="C32">
        <f>IF(B32=0,FALSE,'Input and Summary Results'!$D$5)</f>
        <v>0</v>
      </c>
      <c r="D32">
        <f>IF(B32=0,FALSE,'Input and Summary Results'!$E$5)</f>
        <v>0</v>
      </c>
      <c r="E32" t="e">
        <f t="shared" si="2"/>
        <v>#NUM!</v>
      </c>
      <c r="F32" t="e">
        <f t="shared" si="3"/>
        <v>#DIV/0!</v>
      </c>
      <c r="G32" t="b">
        <f>IF(B32=" ",FALSE,(IF('Input and Summary Results'!$J$4="yes",'Data Transformation'!E32,'Data Transformation'!C32)))</f>
        <v>0</v>
      </c>
      <c r="H32" t="b">
        <f>IF(B32=" ",FALSE,(IF('Input and Summary Results'!$J$4="yes",'Data Transformation'!F32,'Data Transformation'!D32)))</f>
        <v>0</v>
      </c>
      <c r="I32" t="str">
        <f t="shared" si="4"/>
        <v/>
      </c>
      <c r="J32" s="18" t="e">
        <f>LOOKUP(2,1/(COUNTIF($J$4:J31,'Input and Summary Results'!$B$7:$B$8007)=0),'Input and Summary Results'!$B$7:$B$8007)</f>
        <v>#N/A</v>
      </c>
      <c r="K32" s="18" t="str">
        <f t="shared" si="5"/>
        <v xml:space="preserve"> </v>
      </c>
      <c r="L32" s="18">
        <f t="shared" si="8"/>
        <v>27</v>
      </c>
      <c r="M32" t="e">
        <f t="shared" si="7"/>
        <v>#NUM!</v>
      </c>
      <c r="N32">
        <f t="shared" si="6"/>
        <v>0</v>
      </c>
      <c r="O32" t="b">
        <f t="shared" si="1"/>
        <v>0</v>
      </c>
    </row>
    <row r="33" spans="1:15" x14ac:dyDescent="0.25">
      <c r="A33" t="s">
        <v>25</v>
      </c>
      <c r="B33" t="str">
        <f>'Input and Summary Results'!$G37</f>
        <v xml:space="preserve"> </v>
      </c>
      <c r="C33">
        <f>IF(B33=0,FALSE,'Input and Summary Results'!$D$5)</f>
        <v>0</v>
      </c>
      <c r="D33">
        <f>IF(B33=0,FALSE,'Input and Summary Results'!$E$5)</f>
        <v>0</v>
      </c>
      <c r="E33" t="e">
        <f t="shared" si="2"/>
        <v>#NUM!</v>
      </c>
      <c r="F33" t="e">
        <f t="shared" si="3"/>
        <v>#DIV/0!</v>
      </c>
      <c r="G33" t="b">
        <f>IF(B33=" ",FALSE,(IF('Input and Summary Results'!$J$4="yes",'Data Transformation'!E33,'Data Transformation'!C33)))</f>
        <v>0</v>
      </c>
      <c r="H33" t="b">
        <f>IF(B33=" ",FALSE,(IF('Input and Summary Results'!$J$4="yes",'Data Transformation'!F33,'Data Transformation'!D33)))</f>
        <v>0</v>
      </c>
      <c r="I33" t="str">
        <f t="shared" si="4"/>
        <v/>
      </c>
      <c r="J33" s="18" t="e">
        <f>LOOKUP(2,1/(COUNTIF($J$4:J32,'Input and Summary Results'!$B$7:$B$8007)=0),'Input and Summary Results'!$B$7:$B$8007)</f>
        <v>#N/A</v>
      </c>
      <c r="K33" s="18" t="str">
        <f t="shared" si="5"/>
        <v xml:space="preserve"> </v>
      </c>
      <c r="L33" s="18">
        <f t="shared" si="8"/>
        <v>28</v>
      </c>
      <c r="M33" t="e">
        <f t="shared" si="7"/>
        <v>#NUM!</v>
      </c>
      <c r="N33">
        <f t="shared" si="6"/>
        <v>0</v>
      </c>
      <c r="O33" t="b">
        <f t="shared" si="1"/>
        <v>0</v>
      </c>
    </row>
    <row r="34" spans="1:15" x14ac:dyDescent="0.25">
      <c r="A34" t="s">
        <v>25</v>
      </c>
      <c r="B34" t="str">
        <f>'Input and Summary Results'!$G38</f>
        <v xml:space="preserve"> </v>
      </c>
      <c r="C34">
        <f>IF(B34=0,FALSE,'Input and Summary Results'!$D$5)</f>
        <v>0</v>
      </c>
      <c r="D34">
        <f>IF(B34=0,FALSE,'Input and Summary Results'!$E$5)</f>
        <v>0</v>
      </c>
      <c r="E34" t="e">
        <f t="shared" si="2"/>
        <v>#NUM!</v>
      </c>
      <c r="F34" t="e">
        <f t="shared" si="3"/>
        <v>#DIV/0!</v>
      </c>
      <c r="G34" t="b">
        <f>IF(B34=" ",FALSE,(IF('Input and Summary Results'!$J$4="yes",'Data Transformation'!E34,'Data Transformation'!C34)))</f>
        <v>0</v>
      </c>
      <c r="H34" t="b">
        <f>IF(B34=" ",FALSE,(IF('Input and Summary Results'!$J$4="yes",'Data Transformation'!F34,'Data Transformation'!D34)))</f>
        <v>0</v>
      </c>
      <c r="I34" t="str">
        <f t="shared" si="4"/>
        <v/>
      </c>
      <c r="J34" s="18" t="e">
        <f>LOOKUP(2,1/(COUNTIF($J$4:J33,'Input and Summary Results'!$B$7:$B$8007)=0),'Input and Summary Results'!$B$7:$B$8007)</f>
        <v>#N/A</v>
      </c>
      <c r="K34" s="18" t="str">
        <f t="shared" si="5"/>
        <v xml:space="preserve"> </v>
      </c>
      <c r="L34" s="18">
        <f t="shared" si="8"/>
        <v>29</v>
      </c>
      <c r="M34" t="e">
        <f t="shared" si="7"/>
        <v>#NUM!</v>
      </c>
      <c r="N34">
        <f t="shared" si="6"/>
        <v>0</v>
      </c>
      <c r="O34" t="b">
        <f t="shared" si="1"/>
        <v>0</v>
      </c>
    </row>
    <row r="35" spans="1:15" x14ac:dyDescent="0.25">
      <c r="A35" t="s">
        <v>25</v>
      </c>
      <c r="B35" t="str">
        <f>'Input and Summary Results'!$G39</f>
        <v xml:space="preserve"> </v>
      </c>
      <c r="C35">
        <f>IF(B35=0,FALSE,'Input and Summary Results'!$D$5)</f>
        <v>0</v>
      </c>
      <c r="D35">
        <f>IF(B35=0,FALSE,'Input and Summary Results'!$E$5)</f>
        <v>0</v>
      </c>
      <c r="E35" t="e">
        <f t="shared" si="2"/>
        <v>#NUM!</v>
      </c>
      <c r="F35" t="e">
        <f t="shared" si="3"/>
        <v>#DIV/0!</v>
      </c>
      <c r="G35" t="b">
        <f>IF(B35=" ",FALSE,(IF('Input and Summary Results'!$J$4="yes",'Data Transformation'!E35,'Data Transformation'!C35)))</f>
        <v>0</v>
      </c>
      <c r="H35" t="b">
        <f>IF(B35=" ",FALSE,(IF('Input and Summary Results'!$J$4="yes",'Data Transformation'!F35,'Data Transformation'!D35)))</f>
        <v>0</v>
      </c>
      <c r="I35" t="str">
        <f t="shared" si="4"/>
        <v/>
      </c>
      <c r="J35" s="18" t="e">
        <f>LOOKUP(2,1/(COUNTIF($J$4:J34,'Input and Summary Results'!$B$7:$B$8007)=0),'Input and Summary Results'!$B$7:$B$8007)</f>
        <v>#N/A</v>
      </c>
      <c r="K35" s="18" t="str">
        <f t="shared" si="5"/>
        <v xml:space="preserve"> </v>
      </c>
      <c r="L35" s="18">
        <f t="shared" si="8"/>
        <v>30</v>
      </c>
      <c r="M35" t="e">
        <f t="shared" si="7"/>
        <v>#NUM!</v>
      </c>
      <c r="N35">
        <f t="shared" si="6"/>
        <v>0</v>
      </c>
      <c r="O35" t="b">
        <f t="shared" si="1"/>
        <v>0</v>
      </c>
    </row>
    <row r="36" spans="1:15" x14ac:dyDescent="0.25">
      <c r="A36" t="s">
        <v>25</v>
      </c>
      <c r="B36" t="str">
        <f>'Input and Summary Results'!$G40</f>
        <v xml:space="preserve"> </v>
      </c>
      <c r="C36">
        <f>IF(B36=0,FALSE,'Input and Summary Results'!$D$5)</f>
        <v>0</v>
      </c>
      <c r="D36">
        <f>IF(B36=0,FALSE,'Input and Summary Results'!$E$5)</f>
        <v>0</v>
      </c>
      <c r="E36" t="e">
        <f t="shared" si="2"/>
        <v>#NUM!</v>
      </c>
      <c r="F36" t="e">
        <f t="shared" si="3"/>
        <v>#DIV/0!</v>
      </c>
      <c r="G36" t="b">
        <f>IF(B36=" ",FALSE,(IF('Input and Summary Results'!$J$4="yes",'Data Transformation'!E36,'Data Transformation'!C36)))</f>
        <v>0</v>
      </c>
      <c r="H36" t="b">
        <f>IF(B36=" ",FALSE,(IF('Input and Summary Results'!$J$4="yes",'Data Transformation'!F36,'Data Transformation'!D36)))</f>
        <v>0</v>
      </c>
      <c r="I36" t="str">
        <f t="shared" si="4"/>
        <v/>
      </c>
      <c r="J36" s="18" t="e">
        <f>LOOKUP(2,1/(COUNTIF($J$4:J35,'Input and Summary Results'!$B$7:$B$8007)=0),'Input and Summary Results'!$B$7:$B$8007)</f>
        <v>#N/A</v>
      </c>
      <c r="K36" s="18" t="str">
        <f t="shared" si="5"/>
        <v xml:space="preserve"> </v>
      </c>
      <c r="L36" s="18">
        <f t="shared" si="8"/>
        <v>31</v>
      </c>
      <c r="M36" t="e">
        <f t="shared" si="7"/>
        <v>#NUM!</v>
      </c>
      <c r="N36">
        <f t="shared" si="6"/>
        <v>0</v>
      </c>
      <c r="O36" t="b">
        <f t="shared" si="1"/>
        <v>0</v>
      </c>
    </row>
    <row r="37" spans="1:15" x14ac:dyDescent="0.25">
      <c r="A37" t="s">
        <v>25</v>
      </c>
      <c r="B37" t="str">
        <f>'Input and Summary Results'!$G41</f>
        <v xml:space="preserve"> </v>
      </c>
      <c r="C37">
        <f>IF(B37=0,FALSE,'Input and Summary Results'!$D$5)</f>
        <v>0</v>
      </c>
      <c r="D37">
        <f>IF(B37=0,FALSE,'Input and Summary Results'!$E$5)</f>
        <v>0</v>
      </c>
      <c r="E37" t="e">
        <f t="shared" si="2"/>
        <v>#NUM!</v>
      </c>
      <c r="F37" t="e">
        <f t="shared" si="3"/>
        <v>#DIV/0!</v>
      </c>
      <c r="G37" t="b">
        <f>IF(B37=" ",FALSE,(IF('Input and Summary Results'!$J$4="yes",'Data Transformation'!E37,'Data Transformation'!C37)))</f>
        <v>0</v>
      </c>
      <c r="H37" t="b">
        <f>IF(B37=" ",FALSE,(IF('Input and Summary Results'!$J$4="yes",'Data Transformation'!F37,'Data Transformation'!D37)))</f>
        <v>0</v>
      </c>
      <c r="I37" t="str">
        <f t="shared" si="4"/>
        <v/>
      </c>
      <c r="J37" s="18" t="e">
        <f>LOOKUP(2,1/(COUNTIF($J$4:J36,'Input and Summary Results'!$B$7:$B$8007)=0),'Input and Summary Results'!$B$7:$B$8007)</f>
        <v>#N/A</v>
      </c>
      <c r="K37" s="18" t="str">
        <f t="shared" si="5"/>
        <v xml:space="preserve"> </v>
      </c>
      <c r="L37" s="18">
        <f t="shared" si="8"/>
        <v>32</v>
      </c>
      <c r="M37" t="e">
        <f t="shared" si="7"/>
        <v>#NUM!</v>
      </c>
      <c r="N37">
        <f t="shared" si="6"/>
        <v>0</v>
      </c>
      <c r="O37" t="b">
        <f t="shared" si="1"/>
        <v>0</v>
      </c>
    </row>
    <row r="38" spans="1:15" x14ac:dyDescent="0.25">
      <c r="A38" t="s">
        <v>25</v>
      </c>
      <c r="B38" t="str">
        <f>'Input and Summary Results'!$G42</f>
        <v xml:space="preserve"> </v>
      </c>
      <c r="C38">
        <f>IF(B38=0,FALSE,'Input and Summary Results'!$D$5)</f>
        <v>0</v>
      </c>
      <c r="D38">
        <f>IF(B38=0,FALSE,'Input and Summary Results'!$E$5)</f>
        <v>0</v>
      </c>
      <c r="E38" t="e">
        <f t="shared" si="2"/>
        <v>#NUM!</v>
      </c>
      <c r="F38" t="e">
        <f t="shared" si="3"/>
        <v>#DIV/0!</v>
      </c>
      <c r="G38" t="b">
        <f>IF(B38=" ",FALSE,(IF('Input and Summary Results'!$J$4="yes",'Data Transformation'!E38,'Data Transformation'!C38)))</f>
        <v>0</v>
      </c>
      <c r="H38" t="b">
        <f>IF(B38=" ",FALSE,(IF('Input and Summary Results'!$J$4="yes",'Data Transformation'!F38,'Data Transformation'!D38)))</f>
        <v>0</v>
      </c>
      <c r="I38" t="str">
        <f t="shared" si="4"/>
        <v/>
      </c>
      <c r="J38" s="18" t="e">
        <f>LOOKUP(2,1/(COUNTIF($J$4:J37,'Input and Summary Results'!$B$7:$B$8007)=0),'Input and Summary Results'!$B$7:$B$8007)</f>
        <v>#N/A</v>
      </c>
      <c r="K38" s="18" t="str">
        <f t="shared" si="5"/>
        <v xml:space="preserve"> </v>
      </c>
      <c r="L38" s="18">
        <f t="shared" si="8"/>
        <v>33</v>
      </c>
      <c r="M38" t="e">
        <f t="shared" si="7"/>
        <v>#NUM!</v>
      </c>
      <c r="N38">
        <f t="shared" si="6"/>
        <v>0</v>
      </c>
      <c r="O38" t="b">
        <f t="shared" si="1"/>
        <v>0</v>
      </c>
    </row>
    <row r="39" spans="1:15" x14ac:dyDescent="0.25">
      <c r="A39" t="s">
        <v>25</v>
      </c>
      <c r="B39" t="str">
        <f>'Input and Summary Results'!$G43</f>
        <v xml:space="preserve"> </v>
      </c>
      <c r="C39">
        <f>IF(B39=0,FALSE,'Input and Summary Results'!$D$5)</f>
        <v>0</v>
      </c>
      <c r="D39">
        <f>IF(B39=0,FALSE,'Input and Summary Results'!$E$5)</f>
        <v>0</v>
      </c>
      <c r="E39" t="e">
        <f t="shared" si="2"/>
        <v>#NUM!</v>
      </c>
      <c r="F39" t="e">
        <f t="shared" si="3"/>
        <v>#DIV/0!</v>
      </c>
      <c r="G39" t="b">
        <f>IF(B39=" ",FALSE,(IF('Input and Summary Results'!$J$4="yes",'Data Transformation'!E39,'Data Transformation'!C39)))</f>
        <v>0</v>
      </c>
      <c r="H39" t="b">
        <f>IF(B39=" ",FALSE,(IF('Input and Summary Results'!$J$4="yes",'Data Transformation'!F39,'Data Transformation'!D39)))</f>
        <v>0</v>
      </c>
      <c r="I39" t="str">
        <f t="shared" si="4"/>
        <v/>
      </c>
      <c r="J39" s="18" t="e">
        <f>LOOKUP(2,1/(COUNTIF($J$4:J38,'Input and Summary Results'!$B$7:$B$8007)=0),'Input and Summary Results'!$B$7:$B$8007)</f>
        <v>#N/A</v>
      </c>
      <c r="K39" s="18" t="str">
        <f t="shared" si="5"/>
        <v xml:space="preserve"> </v>
      </c>
      <c r="L39" s="18">
        <f t="shared" si="8"/>
        <v>34</v>
      </c>
      <c r="M39" t="e">
        <f t="shared" si="7"/>
        <v>#NUM!</v>
      </c>
      <c r="N39">
        <f t="shared" si="6"/>
        <v>0</v>
      </c>
      <c r="O39" t="b">
        <f t="shared" si="1"/>
        <v>0</v>
      </c>
    </row>
    <row r="40" spans="1:15" x14ac:dyDescent="0.25">
      <c r="A40" t="s">
        <v>25</v>
      </c>
      <c r="B40" t="str">
        <f>'Input and Summary Results'!$G44</f>
        <v xml:space="preserve"> </v>
      </c>
      <c r="C40">
        <f>IF(B40=0,FALSE,'Input and Summary Results'!$D$5)</f>
        <v>0</v>
      </c>
      <c r="D40">
        <f>IF(B40=0,FALSE,'Input and Summary Results'!$E$5)</f>
        <v>0</v>
      </c>
      <c r="E40" t="e">
        <f t="shared" si="2"/>
        <v>#NUM!</v>
      </c>
      <c r="F40" t="e">
        <f t="shared" si="3"/>
        <v>#DIV/0!</v>
      </c>
      <c r="G40" t="b">
        <f>IF(B40=" ",FALSE,(IF('Input and Summary Results'!$J$4="yes",'Data Transformation'!E40,'Data Transformation'!C40)))</f>
        <v>0</v>
      </c>
      <c r="H40" t="b">
        <f>IF(B40=" ",FALSE,(IF('Input and Summary Results'!$J$4="yes",'Data Transformation'!F40,'Data Transformation'!D40)))</f>
        <v>0</v>
      </c>
      <c r="I40" t="str">
        <f t="shared" si="4"/>
        <v/>
      </c>
      <c r="J40" s="18" t="e">
        <f>LOOKUP(2,1/(COUNTIF($J$4:J39,'Input and Summary Results'!$B$7:$B$8007)=0),'Input and Summary Results'!$B$7:$B$8007)</f>
        <v>#N/A</v>
      </c>
      <c r="K40" s="18" t="str">
        <f t="shared" si="5"/>
        <v xml:space="preserve"> </v>
      </c>
      <c r="L40" s="18">
        <f t="shared" si="8"/>
        <v>35</v>
      </c>
      <c r="M40" t="e">
        <f t="shared" si="7"/>
        <v>#NUM!</v>
      </c>
      <c r="N40">
        <f t="shared" si="6"/>
        <v>0</v>
      </c>
      <c r="O40" t="b">
        <f t="shared" si="1"/>
        <v>0</v>
      </c>
    </row>
    <row r="41" spans="1:15" x14ac:dyDescent="0.25">
      <c r="A41" t="s">
        <v>25</v>
      </c>
      <c r="B41" t="str">
        <f>'Input and Summary Results'!$G45</f>
        <v xml:space="preserve"> </v>
      </c>
      <c r="C41">
        <f>IF(B41=0,FALSE,'Input and Summary Results'!$D$5)</f>
        <v>0</v>
      </c>
      <c r="D41">
        <f>IF(B41=0,FALSE,'Input and Summary Results'!$E$5)</f>
        <v>0</v>
      </c>
      <c r="E41" t="e">
        <f t="shared" si="2"/>
        <v>#NUM!</v>
      </c>
      <c r="F41" t="e">
        <f t="shared" si="3"/>
        <v>#DIV/0!</v>
      </c>
      <c r="G41" t="b">
        <f>IF(B41=" ",FALSE,(IF('Input and Summary Results'!$J$4="yes",'Data Transformation'!E41,'Data Transformation'!C41)))</f>
        <v>0</v>
      </c>
      <c r="H41" t="b">
        <f>IF(B41=" ",FALSE,(IF('Input and Summary Results'!$J$4="yes",'Data Transformation'!F41,'Data Transformation'!D41)))</f>
        <v>0</v>
      </c>
      <c r="I41" t="str">
        <f t="shared" si="4"/>
        <v/>
      </c>
      <c r="J41" s="18" t="e">
        <f>LOOKUP(2,1/(COUNTIF($J$4:J40,'Input and Summary Results'!$B$7:$B$8007)=0),'Input and Summary Results'!$B$7:$B$8007)</f>
        <v>#N/A</v>
      </c>
      <c r="K41" s="18" t="str">
        <f t="shared" si="5"/>
        <v xml:space="preserve"> </v>
      </c>
      <c r="L41" s="18">
        <f t="shared" si="8"/>
        <v>36</v>
      </c>
      <c r="M41" t="e">
        <f t="shared" si="7"/>
        <v>#NUM!</v>
      </c>
      <c r="N41">
        <f t="shared" si="6"/>
        <v>0</v>
      </c>
      <c r="O41" t="b">
        <f t="shared" si="1"/>
        <v>0</v>
      </c>
    </row>
    <row r="42" spans="1:15" x14ac:dyDescent="0.25">
      <c r="A42" t="s">
        <v>25</v>
      </c>
      <c r="B42" t="str">
        <f>'Input and Summary Results'!$G46</f>
        <v xml:space="preserve"> </v>
      </c>
      <c r="C42">
        <f>IF(B42=0,FALSE,'Input and Summary Results'!$D$5)</f>
        <v>0</v>
      </c>
      <c r="D42">
        <f>IF(B42=0,FALSE,'Input and Summary Results'!$E$5)</f>
        <v>0</v>
      </c>
      <c r="E42" t="e">
        <f t="shared" si="2"/>
        <v>#NUM!</v>
      </c>
      <c r="F42" t="e">
        <f t="shared" si="3"/>
        <v>#DIV/0!</v>
      </c>
      <c r="G42" t="b">
        <f>IF(B42=" ",FALSE,(IF('Input and Summary Results'!$J$4="yes",'Data Transformation'!E42,'Data Transformation'!C42)))</f>
        <v>0</v>
      </c>
      <c r="H42" t="b">
        <f>IF(B42=" ",FALSE,(IF('Input and Summary Results'!$J$4="yes",'Data Transformation'!F42,'Data Transformation'!D42)))</f>
        <v>0</v>
      </c>
      <c r="I42" t="str">
        <f t="shared" si="4"/>
        <v/>
      </c>
      <c r="J42" s="18" t="e">
        <f>LOOKUP(2,1/(COUNTIF($J$4:J41,'Input and Summary Results'!$B$7:$B$8007)=0),'Input and Summary Results'!$B$7:$B$8007)</f>
        <v>#N/A</v>
      </c>
      <c r="K42" s="18" t="str">
        <f t="shared" si="5"/>
        <v xml:space="preserve"> </v>
      </c>
      <c r="L42" s="18">
        <f t="shared" si="8"/>
        <v>37</v>
      </c>
      <c r="M42" t="e">
        <f t="shared" si="7"/>
        <v>#NUM!</v>
      </c>
      <c r="N42">
        <f t="shared" si="6"/>
        <v>0</v>
      </c>
      <c r="O42" t="b">
        <f t="shared" si="1"/>
        <v>0</v>
      </c>
    </row>
    <row r="43" spans="1:15" x14ac:dyDescent="0.25">
      <c r="A43" t="s">
        <v>25</v>
      </c>
      <c r="B43" t="str">
        <f>'Input and Summary Results'!$G47</f>
        <v xml:space="preserve"> </v>
      </c>
      <c r="C43">
        <f>IF(B43=0,FALSE,'Input and Summary Results'!$D$5)</f>
        <v>0</v>
      </c>
      <c r="D43">
        <f>IF(B43=0,FALSE,'Input and Summary Results'!$E$5)</f>
        <v>0</v>
      </c>
      <c r="E43" t="e">
        <f t="shared" si="2"/>
        <v>#NUM!</v>
      </c>
      <c r="F43" t="e">
        <f t="shared" si="3"/>
        <v>#DIV/0!</v>
      </c>
      <c r="G43" t="b">
        <f>IF(B43=" ",FALSE,(IF('Input and Summary Results'!$J$4="yes",'Data Transformation'!E43,'Data Transformation'!C43)))</f>
        <v>0</v>
      </c>
      <c r="H43" t="b">
        <f>IF(B43=" ",FALSE,(IF('Input and Summary Results'!$J$4="yes",'Data Transformation'!F43,'Data Transformation'!D43)))</f>
        <v>0</v>
      </c>
      <c r="I43" t="str">
        <f t="shared" si="4"/>
        <v/>
      </c>
      <c r="J43" s="18" t="e">
        <f>LOOKUP(2,1/(COUNTIF($J$4:J42,'Input and Summary Results'!$B$7:$B$8007)=0),'Input and Summary Results'!$B$7:$B$8007)</f>
        <v>#N/A</v>
      </c>
      <c r="K43" s="18" t="str">
        <f t="shared" si="5"/>
        <v xml:space="preserve"> </v>
      </c>
      <c r="L43" s="18">
        <f t="shared" si="8"/>
        <v>38</v>
      </c>
      <c r="M43" t="e">
        <f t="shared" si="7"/>
        <v>#NUM!</v>
      </c>
      <c r="N43">
        <f t="shared" si="6"/>
        <v>0</v>
      </c>
      <c r="O43" t="b">
        <f t="shared" si="1"/>
        <v>0</v>
      </c>
    </row>
    <row r="44" spans="1:15" x14ac:dyDescent="0.25">
      <c r="A44" t="s">
        <v>25</v>
      </c>
      <c r="B44" t="str">
        <f>'Input and Summary Results'!$G48</f>
        <v xml:space="preserve"> </v>
      </c>
      <c r="C44">
        <f>IF(B44=0,FALSE,'Input and Summary Results'!$D$5)</f>
        <v>0</v>
      </c>
      <c r="D44">
        <f>IF(B44=0,FALSE,'Input and Summary Results'!$E$5)</f>
        <v>0</v>
      </c>
      <c r="E44" t="e">
        <f t="shared" si="2"/>
        <v>#NUM!</v>
      </c>
      <c r="F44" t="e">
        <f t="shared" si="3"/>
        <v>#DIV/0!</v>
      </c>
      <c r="G44" t="b">
        <f>IF(B44=" ",FALSE,(IF('Input and Summary Results'!$J$4="yes",'Data Transformation'!E44,'Data Transformation'!C44)))</f>
        <v>0</v>
      </c>
      <c r="H44" t="b">
        <f>IF(B44=" ",FALSE,(IF('Input and Summary Results'!$J$4="yes",'Data Transformation'!F44,'Data Transformation'!D44)))</f>
        <v>0</v>
      </c>
      <c r="I44" t="str">
        <f t="shared" si="4"/>
        <v/>
      </c>
      <c r="J44" s="18" t="e">
        <f>LOOKUP(2,1/(COUNTIF($J$4:J43,'Input and Summary Results'!$B$7:$B$8007)=0),'Input and Summary Results'!$B$7:$B$8007)</f>
        <v>#N/A</v>
      </c>
      <c r="K44" s="18" t="str">
        <f t="shared" si="5"/>
        <v xml:space="preserve"> </v>
      </c>
      <c r="L44" s="18">
        <f t="shared" si="8"/>
        <v>39</v>
      </c>
      <c r="M44" t="e">
        <f t="shared" si="7"/>
        <v>#NUM!</v>
      </c>
      <c r="N44">
        <f t="shared" si="6"/>
        <v>0</v>
      </c>
      <c r="O44" t="b">
        <f t="shared" si="1"/>
        <v>0</v>
      </c>
    </row>
    <row r="45" spans="1:15" x14ac:dyDescent="0.25">
      <c r="A45" t="s">
        <v>25</v>
      </c>
      <c r="B45" t="str">
        <f>'Input and Summary Results'!$G49</f>
        <v xml:space="preserve"> </v>
      </c>
      <c r="C45">
        <f>IF(B45=0,FALSE,'Input and Summary Results'!$D$5)</f>
        <v>0</v>
      </c>
      <c r="D45">
        <f>IF(B45=0,FALSE,'Input and Summary Results'!$E$5)</f>
        <v>0</v>
      </c>
      <c r="E45" t="e">
        <f t="shared" si="2"/>
        <v>#NUM!</v>
      </c>
      <c r="F45" t="e">
        <f t="shared" si="3"/>
        <v>#DIV/0!</v>
      </c>
      <c r="G45" t="b">
        <f>IF(B45=" ",FALSE,(IF('Input and Summary Results'!$J$4="yes",'Data Transformation'!E45,'Data Transformation'!C45)))</f>
        <v>0</v>
      </c>
      <c r="H45" t="b">
        <f>IF(B45=" ",FALSE,(IF('Input and Summary Results'!$J$4="yes",'Data Transformation'!F45,'Data Transformation'!D45)))</f>
        <v>0</v>
      </c>
      <c r="I45" t="str">
        <f t="shared" si="4"/>
        <v/>
      </c>
      <c r="J45" s="18" t="e">
        <f>LOOKUP(2,1/(COUNTIF($J$4:J44,'Input and Summary Results'!$B$7:$B$8007)=0),'Input and Summary Results'!$B$7:$B$8007)</f>
        <v>#N/A</v>
      </c>
      <c r="K45" s="18" t="str">
        <f t="shared" si="5"/>
        <v xml:space="preserve"> </v>
      </c>
      <c r="L45" s="18">
        <f t="shared" si="8"/>
        <v>40</v>
      </c>
      <c r="M45" t="e">
        <f t="shared" si="7"/>
        <v>#NUM!</v>
      </c>
      <c r="N45">
        <f t="shared" si="6"/>
        <v>0</v>
      </c>
      <c r="O45" t="b">
        <f t="shared" si="1"/>
        <v>0</v>
      </c>
    </row>
    <row r="46" spans="1:15" x14ac:dyDescent="0.25">
      <c r="A46" t="s">
        <v>25</v>
      </c>
      <c r="B46" t="str">
        <f>'Input and Summary Results'!$G50</f>
        <v xml:space="preserve"> </v>
      </c>
      <c r="C46">
        <f>IF(B46=0,FALSE,'Input and Summary Results'!$D$5)</f>
        <v>0</v>
      </c>
      <c r="D46">
        <f>IF(B46=0,FALSE,'Input and Summary Results'!$E$5)</f>
        <v>0</v>
      </c>
      <c r="E46" t="e">
        <f t="shared" si="2"/>
        <v>#NUM!</v>
      </c>
      <c r="F46" t="e">
        <f t="shared" si="3"/>
        <v>#DIV/0!</v>
      </c>
      <c r="G46" t="b">
        <f>IF(B46=" ",FALSE,(IF('Input and Summary Results'!$J$4="yes",'Data Transformation'!E46,'Data Transformation'!C46)))</f>
        <v>0</v>
      </c>
      <c r="H46" t="b">
        <f>IF(B46=" ",FALSE,(IF('Input and Summary Results'!$J$4="yes",'Data Transformation'!F46,'Data Transformation'!D46)))</f>
        <v>0</v>
      </c>
      <c r="I46" t="str">
        <f t="shared" si="4"/>
        <v/>
      </c>
      <c r="J46" s="18" t="e">
        <f>LOOKUP(2,1/(COUNTIF($J$4:J45,'Input and Summary Results'!$B$7:$B$8007)=0),'Input and Summary Results'!$B$7:$B$8007)</f>
        <v>#N/A</v>
      </c>
      <c r="K46" s="18" t="str">
        <f t="shared" si="5"/>
        <v xml:space="preserve"> </v>
      </c>
      <c r="L46" s="18">
        <f t="shared" si="8"/>
        <v>41</v>
      </c>
      <c r="M46" t="e">
        <f t="shared" si="7"/>
        <v>#NUM!</v>
      </c>
      <c r="N46">
        <f t="shared" si="6"/>
        <v>0</v>
      </c>
      <c r="O46" t="b">
        <f t="shared" si="1"/>
        <v>0</v>
      </c>
    </row>
    <row r="47" spans="1:15" x14ac:dyDescent="0.25">
      <c r="A47" t="s">
        <v>25</v>
      </c>
      <c r="B47" t="str">
        <f>'Input and Summary Results'!$G51</f>
        <v xml:space="preserve"> </v>
      </c>
      <c r="C47">
        <f>IF(B47=0,FALSE,'Input and Summary Results'!$D$5)</f>
        <v>0</v>
      </c>
      <c r="D47">
        <f>IF(B47=0,FALSE,'Input and Summary Results'!$E$5)</f>
        <v>0</v>
      </c>
      <c r="E47" t="e">
        <f t="shared" si="2"/>
        <v>#NUM!</v>
      </c>
      <c r="F47" t="e">
        <f t="shared" si="3"/>
        <v>#DIV/0!</v>
      </c>
      <c r="G47" t="b">
        <f>IF(B47=" ",FALSE,(IF('Input and Summary Results'!$J$4="yes",'Data Transformation'!E47,'Data Transformation'!C47)))</f>
        <v>0</v>
      </c>
      <c r="H47" t="b">
        <f>IF(B47=" ",FALSE,(IF('Input and Summary Results'!$J$4="yes",'Data Transformation'!F47,'Data Transformation'!D47)))</f>
        <v>0</v>
      </c>
      <c r="I47" t="str">
        <f t="shared" si="4"/>
        <v/>
      </c>
      <c r="J47" s="18" t="e">
        <f>LOOKUP(2,1/(COUNTIF($J$4:J46,'Input and Summary Results'!$B$7:$B$8007)=0),'Input and Summary Results'!$B$7:$B$8007)</f>
        <v>#N/A</v>
      </c>
      <c r="K47" s="18" t="str">
        <f t="shared" si="5"/>
        <v xml:space="preserve"> </v>
      </c>
      <c r="L47" s="18">
        <f t="shared" si="8"/>
        <v>42</v>
      </c>
      <c r="M47" t="e">
        <f t="shared" si="7"/>
        <v>#NUM!</v>
      </c>
      <c r="N47">
        <f t="shared" si="6"/>
        <v>0</v>
      </c>
      <c r="O47" t="b">
        <f t="shared" si="1"/>
        <v>0</v>
      </c>
    </row>
    <row r="48" spans="1:15" x14ac:dyDescent="0.25">
      <c r="A48" t="s">
        <v>25</v>
      </c>
      <c r="B48" t="str">
        <f>'Input and Summary Results'!$G52</f>
        <v xml:space="preserve"> </v>
      </c>
      <c r="C48">
        <f>IF(B48=0,FALSE,'Input and Summary Results'!$D$5)</f>
        <v>0</v>
      </c>
      <c r="D48">
        <f>IF(B48=0,FALSE,'Input and Summary Results'!$E$5)</f>
        <v>0</v>
      </c>
      <c r="E48" t="e">
        <f t="shared" si="2"/>
        <v>#NUM!</v>
      </c>
      <c r="F48" t="e">
        <f t="shared" si="3"/>
        <v>#DIV/0!</v>
      </c>
      <c r="G48" t="b">
        <f>IF(B48=" ",FALSE,(IF('Input and Summary Results'!$J$4="yes",'Data Transformation'!E48,'Data Transformation'!C48)))</f>
        <v>0</v>
      </c>
      <c r="H48" t="b">
        <f>IF(B48=" ",FALSE,(IF('Input and Summary Results'!$J$4="yes",'Data Transformation'!F48,'Data Transformation'!D48)))</f>
        <v>0</v>
      </c>
      <c r="I48" t="str">
        <f t="shared" si="4"/>
        <v/>
      </c>
      <c r="J48" s="18" t="e">
        <f>LOOKUP(2,1/(COUNTIF($J$4:J47,'Input and Summary Results'!$B$7:$B$8007)=0),'Input and Summary Results'!$B$7:$B$8007)</f>
        <v>#N/A</v>
      </c>
      <c r="K48" s="18" t="str">
        <f t="shared" si="5"/>
        <v xml:space="preserve"> </v>
      </c>
      <c r="L48" s="18">
        <f t="shared" si="8"/>
        <v>43</v>
      </c>
      <c r="M48" t="e">
        <f t="shared" si="7"/>
        <v>#NUM!</v>
      </c>
      <c r="N48">
        <f t="shared" si="6"/>
        <v>0</v>
      </c>
      <c r="O48" t="b">
        <f t="shared" si="1"/>
        <v>0</v>
      </c>
    </row>
    <row r="49" spans="1:15" x14ac:dyDescent="0.25">
      <c r="A49" t="s">
        <v>25</v>
      </c>
      <c r="B49" t="str">
        <f>'Input and Summary Results'!$G53</f>
        <v xml:space="preserve"> </v>
      </c>
      <c r="C49">
        <f>IF(B49=0,FALSE,'Input and Summary Results'!$D$5)</f>
        <v>0</v>
      </c>
      <c r="D49">
        <f>IF(B49=0,FALSE,'Input and Summary Results'!$E$5)</f>
        <v>0</v>
      </c>
      <c r="E49" t="e">
        <f t="shared" si="2"/>
        <v>#NUM!</v>
      </c>
      <c r="F49" t="e">
        <f t="shared" si="3"/>
        <v>#DIV/0!</v>
      </c>
      <c r="G49" t="b">
        <f>IF(B49=" ",FALSE,(IF('Input and Summary Results'!$J$4="yes",'Data Transformation'!E49,'Data Transformation'!C49)))</f>
        <v>0</v>
      </c>
      <c r="H49" t="b">
        <f>IF(B49=" ",FALSE,(IF('Input and Summary Results'!$J$4="yes",'Data Transformation'!F49,'Data Transformation'!D49)))</f>
        <v>0</v>
      </c>
      <c r="I49" t="str">
        <f t="shared" si="4"/>
        <v/>
      </c>
      <c r="J49" s="18" t="e">
        <f>LOOKUP(2,1/(COUNTIF($J$4:J48,'Input and Summary Results'!$B$7:$B$8007)=0),'Input and Summary Results'!$B$7:$B$8007)</f>
        <v>#N/A</v>
      </c>
      <c r="K49" s="18" t="str">
        <f t="shared" si="5"/>
        <v xml:space="preserve"> </v>
      </c>
      <c r="L49" s="18">
        <f t="shared" si="8"/>
        <v>44</v>
      </c>
      <c r="M49" t="e">
        <f t="shared" si="7"/>
        <v>#NUM!</v>
      </c>
      <c r="N49">
        <f t="shared" si="6"/>
        <v>0</v>
      </c>
      <c r="O49" t="b">
        <f t="shared" si="1"/>
        <v>0</v>
      </c>
    </row>
    <row r="50" spans="1:15" x14ac:dyDescent="0.25">
      <c r="A50" t="s">
        <v>25</v>
      </c>
      <c r="B50" t="str">
        <f>'Input and Summary Results'!$G54</f>
        <v xml:space="preserve"> </v>
      </c>
      <c r="C50">
        <f>IF(B50=0,FALSE,'Input and Summary Results'!$D$5)</f>
        <v>0</v>
      </c>
      <c r="D50">
        <f>IF(B50=0,FALSE,'Input and Summary Results'!$E$5)</f>
        <v>0</v>
      </c>
      <c r="E50" t="e">
        <f t="shared" si="2"/>
        <v>#NUM!</v>
      </c>
      <c r="F50" t="e">
        <f t="shared" si="3"/>
        <v>#DIV/0!</v>
      </c>
      <c r="G50" t="b">
        <f>IF(B50=" ",FALSE,(IF('Input and Summary Results'!$J$4="yes",'Data Transformation'!E50,'Data Transformation'!C50)))</f>
        <v>0</v>
      </c>
      <c r="H50" t="b">
        <f>IF(B50=" ",FALSE,(IF('Input and Summary Results'!$J$4="yes",'Data Transformation'!F50,'Data Transformation'!D50)))</f>
        <v>0</v>
      </c>
      <c r="I50" t="str">
        <f t="shared" si="4"/>
        <v/>
      </c>
      <c r="J50" s="18" t="e">
        <f>LOOKUP(2,1/(COUNTIF($J$4:J49,'Input and Summary Results'!$B$7:$B$8007)=0),'Input and Summary Results'!$B$7:$B$8007)</f>
        <v>#N/A</v>
      </c>
      <c r="K50" s="18" t="str">
        <f t="shared" si="5"/>
        <v xml:space="preserve"> </v>
      </c>
      <c r="L50" s="18">
        <f t="shared" si="8"/>
        <v>45</v>
      </c>
      <c r="M50" t="e">
        <f t="shared" si="7"/>
        <v>#NUM!</v>
      </c>
      <c r="N50">
        <f t="shared" si="6"/>
        <v>0</v>
      </c>
      <c r="O50" t="b">
        <f t="shared" si="1"/>
        <v>0</v>
      </c>
    </row>
    <row r="51" spans="1:15" x14ac:dyDescent="0.25">
      <c r="A51" t="s">
        <v>25</v>
      </c>
      <c r="B51" t="str">
        <f>'Input and Summary Results'!$G55</f>
        <v xml:space="preserve"> </v>
      </c>
      <c r="C51">
        <f>IF(B51=0,FALSE,'Input and Summary Results'!$D$5)</f>
        <v>0</v>
      </c>
      <c r="D51">
        <f>IF(B51=0,FALSE,'Input and Summary Results'!$E$5)</f>
        <v>0</v>
      </c>
      <c r="E51" t="e">
        <f t="shared" si="2"/>
        <v>#NUM!</v>
      </c>
      <c r="F51" t="e">
        <f t="shared" si="3"/>
        <v>#DIV/0!</v>
      </c>
      <c r="G51" t="b">
        <f>IF(B51=" ",FALSE,(IF('Input and Summary Results'!$J$4="yes",'Data Transformation'!E51,'Data Transformation'!C51)))</f>
        <v>0</v>
      </c>
      <c r="H51" t="b">
        <f>IF(B51=" ",FALSE,(IF('Input and Summary Results'!$J$4="yes",'Data Transformation'!F51,'Data Transformation'!D51)))</f>
        <v>0</v>
      </c>
      <c r="I51" t="str">
        <f t="shared" si="4"/>
        <v/>
      </c>
      <c r="J51" s="18" t="e">
        <f>LOOKUP(2,1/(COUNTIF($J$4:J50,'Input and Summary Results'!$B$7:$B$8007)=0),'Input and Summary Results'!$B$7:$B$8007)</f>
        <v>#N/A</v>
      </c>
      <c r="K51" s="18" t="str">
        <f t="shared" si="5"/>
        <v xml:space="preserve"> </v>
      </c>
      <c r="L51" s="18">
        <f t="shared" si="8"/>
        <v>46</v>
      </c>
      <c r="M51" t="e">
        <f t="shared" si="7"/>
        <v>#NUM!</v>
      </c>
      <c r="N51">
        <f t="shared" si="6"/>
        <v>0</v>
      </c>
      <c r="O51" t="b">
        <f t="shared" si="1"/>
        <v>0</v>
      </c>
    </row>
    <row r="52" spans="1:15" x14ac:dyDescent="0.25">
      <c r="A52" t="s">
        <v>25</v>
      </c>
      <c r="B52" t="str">
        <f>'Input and Summary Results'!$G56</f>
        <v xml:space="preserve"> </v>
      </c>
      <c r="C52">
        <f>IF(B52=0,FALSE,'Input and Summary Results'!$D$5)</f>
        <v>0</v>
      </c>
      <c r="D52">
        <f>IF(B52=0,FALSE,'Input and Summary Results'!$E$5)</f>
        <v>0</v>
      </c>
      <c r="E52" t="e">
        <f t="shared" si="2"/>
        <v>#NUM!</v>
      </c>
      <c r="F52" t="e">
        <f t="shared" si="3"/>
        <v>#DIV/0!</v>
      </c>
      <c r="G52" t="b">
        <f>IF(B52=" ",FALSE,(IF('Input and Summary Results'!$J$4="yes",'Data Transformation'!E52,'Data Transformation'!C52)))</f>
        <v>0</v>
      </c>
      <c r="H52" t="b">
        <f>IF(B52=" ",FALSE,(IF('Input and Summary Results'!$J$4="yes",'Data Transformation'!F52,'Data Transformation'!D52)))</f>
        <v>0</v>
      </c>
      <c r="I52" t="str">
        <f t="shared" si="4"/>
        <v/>
      </c>
      <c r="J52" s="18" t="e">
        <f>LOOKUP(2,1/(COUNTIF($J$4:J51,'Input and Summary Results'!$B$7:$B$8007)=0),'Input and Summary Results'!$B$7:$B$8007)</f>
        <v>#N/A</v>
      </c>
      <c r="K52" s="18" t="str">
        <f t="shared" si="5"/>
        <v xml:space="preserve"> </v>
      </c>
      <c r="L52" s="18">
        <f t="shared" si="8"/>
        <v>47</v>
      </c>
      <c r="M52" t="e">
        <f t="shared" si="7"/>
        <v>#NUM!</v>
      </c>
      <c r="N52">
        <f t="shared" si="6"/>
        <v>0</v>
      </c>
      <c r="O52" t="b">
        <f t="shared" si="1"/>
        <v>0</v>
      </c>
    </row>
    <row r="53" spans="1:15" x14ac:dyDescent="0.25">
      <c r="A53" t="s">
        <v>25</v>
      </c>
      <c r="B53" t="str">
        <f>'Input and Summary Results'!$G57</f>
        <v xml:space="preserve"> </v>
      </c>
      <c r="C53">
        <f>IF(B53=0,FALSE,'Input and Summary Results'!$D$5)</f>
        <v>0</v>
      </c>
      <c r="D53">
        <f>IF(B53=0,FALSE,'Input and Summary Results'!$E$5)</f>
        <v>0</v>
      </c>
      <c r="E53" t="e">
        <f t="shared" si="2"/>
        <v>#NUM!</v>
      </c>
      <c r="F53" t="e">
        <f t="shared" si="3"/>
        <v>#DIV/0!</v>
      </c>
      <c r="G53" t="b">
        <f>IF(B53=" ",FALSE,(IF('Input and Summary Results'!$J$4="yes",'Data Transformation'!E53,'Data Transformation'!C53)))</f>
        <v>0</v>
      </c>
      <c r="H53" t="b">
        <f>IF(B53=" ",FALSE,(IF('Input and Summary Results'!$J$4="yes",'Data Transformation'!F53,'Data Transformation'!D53)))</f>
        <v>0</v>
      </c>
      <c r="I53" t="str">
        <f t="shared" si="4"/>
        <v/>
      </c>
      <c r="J53" s="18" t="e">
        <f>LOOKUP(2,1/(COUNTIF($J$4:J52,'Input and Summary Results'!$B$7:$B$8007)=0),'Input and Summary Results'!$B$7:$B$8007)</f>
        <v>#N/A</v>
      </c>
      <c r="K53" s="18" t="str">
        <f t="shared" si="5"/>
        <v xml:space="preserve"> </v>
      </c>
      <c r="L53" s="18">
        <f t="shared" si="8"/>
        <v>48</v>
      </c>
      <c r="M53" t="e">
        <f t="shared" si="7"/>
        <v>#NUM!</v>
      </c>
      <c r="N53">
        <f t="shared" si="6"/>
        <v>0</v>
      </c>
      <c r="O53" t="b">
        <f t="shared" si="1"/>
        <v>0</v>
      </c>
    </row>
    <row r="54" spans="1:15" x14ac:dyDescent="0.25">
      <c r="A54" t="s">
        <v>25</v>
      </c>
      <c r="B54" t="str">
        <f>'Input and Summary Results'!$G58</f>
        <v xml:space="preserve"> </v>
      </c>
      <c r="C54">
        <f>IF(B54=0,FALSE,'Input and Summary Results'!$D$5)</f>
        <v>0</v>
      </c>
      <c r="D54">
        <f>IF(B54=0,FALSE,'Input and Summary Results'!$E$5)</f>
        <v>0</v>
      </c>
      <c r="E54" t="e">
        <f t="shared" si="2"/>
        <v>#NUM!</v>
      </c>
      <c r="F54" t="e">
        <f t="shared" si="3"/>
        <v>#DIV/0!</v>
      </c>
      <c r="G54" t="b">
        <f>IF(B54=" ",FALSE,(IF('Input and Summary Results'!$J$4="yes",'Data Transformation'!E54,'Data Transformation'!C54)))</f>
        <v>0</v>
      </c>
      <c r="H54" t="b">
        <f>IF(B54=" ",FALSE,(IF('Input and Summary Results'!$J$4="yes",'Data Transformation'!F54,'Data Transformation'!D54)))</f>
        <v>0</v>
      </c>
      <c r="I54" t="str">
        <f t="shared" si="4"/>
        <v/>
      </c>
      <c r="J54" s="18" t="e">
        <f>LOOKUP(2,1/(COUNTIF($J$4:J53,'Input and Summary Results'!$B$7:$B$8007)=0),'Input and Summary Results'!$B$7:$B$8007)</f>
        <v>#N/A</v>
      </c>
      <c r="K54" s="18" t="str">
        <f t="shared" si="5"/>
        <v xml:space="preserve"> </v>
      </c>
      <c r="L54" s="18">
        <f t="shared" si="8"/>
        <v>49</v>
      </c>
      <c r="M54" t="e">
        <f t="shared" si="7"/>
        <v>#NUM!</v>
      </c>
      <c r="N54">
        <f t="shared" si="6"/>
        <v>0</v>
      </c>
      <c r="O54" t="b">
        <f t="shared" si="1"/>
        <v>0</v>
      </c>
    </row>
    <row r="55" spans="1:15" x14ac:dyDescent="0.25">
      <c r="A55" t="s">
        <v>25</v>
      </c>
      <c r="B55" t="str">
        <f>'Input and Summary Results'!$G59</f>
        <v xml:space="preserve"> </v>
      </c>
      <c r="C55">
        <f>IF(B55=0,FALSE,'Input and Summary Results'!$D$5)</f>
        <v>0</v>
      </c>
      <c r="D55">
        <f>IF(B55=0,FALSE,'Input and Summary Results'!$E$5)</f>
        <v>0</v>
      </c>
      <c r="E55" t="e">
        <f t="shared" si="2"/>
        <v>#NUM!</v>
      </c>
      <c r="F55" t="e">
        <f t="shared" si="3"/>
        <v>#DIV/0!</v>
      </c>
      <c r="G55" t="b">
        <f>IF(B55=" ",FALSE,(IF('Input and Summary Results'!$J$4="yes",'Data Transformation'!E55,'Data Transformation'!C55)))</f>
        <v>0</v>
      </c>
      <c r="H55" t="b">
        <f>IF(B55=" ",FALSE,(IF('Input and Summary Results'!$J$4="yes",'Data Transformation'!F55,'Data Transformation'!D55)))</f>
        <v>0</v>
      </c>
      <c r="I55" t="str">
        <f t="shared" si="4"/>
        <v/>
      </c>
      <c r="J55" s="18" t="e">
        <f>LOOKUP(2,1/(COUNTIF($J$4:J54,'Input and Summary Results'!$B$7:$B$8007)=0),'Input and Summary Results'!$B$7:$B$8007)</f>
        <v>#N/A</v>
      </c>
      <c r="K55" s="18" t="str">
        <f t="shared" si="5"/>
        <v xml:space="preserve"> </v>
      </c>
      <c r="L55" s="18">
        <f t="shared" si="8"/>
        <v>50</v>
      </c>
      <c r="M55" t="e">
        <f t="shared" si="7"/>
        <v>#NUM!</v>
      </c>
      <c r="N55">
        <f t="shared" si="6"/>
        <v>0</v>
      </c>
      <c r="O55" t="b">
        <f t="shared" si="1"/>
        <v>0</v>
      </c>
    </row>
    <row r="56" spans="1:15" x14ac:dyDescent="0.25">
      <c r="A56" t="s">
        <v>25</v>
      </c>
      <c r="B56" t="str">
        <f>'Input and Summary Results'!$G60</f>
        <v xml:space="preserve"> </v>
      </c>
      <c r="C56">
        <f>IF(B56=0,FALSE,'Input and Summary Results'!$D$5)</f>
        <v>0</v>
      </c>
      <c r="D56">
        <f>IF(B56=0,FALSE,'Input and Summary Results'!$E$5)</f>
        <v>0</v>
      </c>
      <c r="E56" t="e">
        <f t="shared" si="2"/>
        <v>#NUM!</v>
      </c>
      <c r="F56" t="e">
        <f t="shared" si="3"/>
        <v>#DIV/0!</v>
      </c>
      <c r="G56" t="b">
        <f>IF(B56=" ",FALSE,(IF('Input and Summary Results'!$J$4="yes",'Data Transformation'!E56,'Data Transformation'!C56)))</f>
        <v>0</v>
      </c>
      <c r="H56" t="b">
        <f>IF(B56=" ",FALSE,(IF('Input and Summary Results'!$J$4="yes",'Data Transformation'!F56,'Data Transformation'!D56)))</f>
        <v>0</v>
      </c>
      <c r="I56" t="str">
        <f t="shared" si="4"/>
        <v/>
      </c>
      <c r="J56" s="18" t="e">
        <f>LOOKUP(2,1/(COUNTIF($J$4:J55,'Input and Summary Results'!$B$7:$B$8007)=0),'Input and Summary Results'!$B$7:$B$8007)</f>
        <v>#N/A</v>
      </c>
      <c r="K56" s="18" t="str">
        <f t="shared" si="5"/>
        <v xml:space="preserve"> </v>
      </c>
      <c r="L56" s="18">
        <f t="shared" si="8"/>
        <v>51</v>
      </c>
      <c r="M56" t="e">
        <f t="shared" si="7"/>
        <v>#NUM!</v>
      </c>
      <c r="N56">
        <f t="shared" si="6"/>
        <v>0</v>
      </c>
      <c r="O56" t="b">
        <f t="shared" si="1"/>
        <v>0</v>
      </c>
    </row>
    <row r="57" spans="1:15" x14ac:dyDescent="0.25">
      <c r="A57" t="s">
        <v>25</v>
      </c>
      <c r="B57" t="str">
        <f>'Input and Summary Results'!$G61</f>
        <v xml:space="preserve"> </v>
      </c>
      <c r="C57">
        <f>IF(B57=0,FALSE,'Input and Summary Results'!$D$5)</f>
        <v>0</v>
      </c>
      <c r="D57">
        <f>IF(B57=0,FALSE,'Input and Summary Results'!$E$5)</f>
        <v>0</v>
      </c>
      <c r="E57" t="e">
        <f t="shared" si="2"/>
        <v>#NUM!</v>
      </c>
      <c r="F57" t="e">
        <f t="shared" si="3"/>
        <v>#DIV/0!</v>
      </c>
      <c r="G57" t="b">
        <f>IF(B57=" ",FALSE,(IF('Input and Summary Results'!$J$4="yes",'Data Transformation'!E57,'Data Transformation'!C57)))</f>
        <v>0</v>
      </c>
      <c r="H57" t="b">
        <f>IF(B57=" ",FALSE,(IF('Input and Summary Results'!$J$4="yes",'Data Transformation'!F57,'Data Transformation'!D57)))</f>
        <v>0</v>
      </c>
      <c r="I57" t="str">
        <f t="shared" si="4"/>
        <v/>
      </c>
      <c r="J57" s="18" t="e">
        <f>LOOKUP(2,1/(COUNTIF($J$4:J56,'Input and Summary Results'!$B$7:$B$8007)=0),'Input and Summary Results'!$B$7:$B$8007)</f>
        <v>#N/A</v>
      </c>
      <c r="K57" s="18" t="str">
        <f t="shared" si="5"/>
        <v xml:space="preserve"> </v>
      </c>
      <c r="L57" s="18">
        <f t="shared" si="8"/>
        <v>52</v>
      </c>
      <c r="M57" t="e">
        <f t="shared" si="7"/>
        <v>#NUM!</v>
      </c>
      <c r="N57">
        <f t="shared" si="6"/>
        <v>0</v>
      </c>
      <c r="O57" t="b">
        <f t="shared" si="1"/>
        <v>0</v>
      </c>
    </row>
    <row r="58" spans="1:15" x14ac:dyDescent="0.25">
      <c r="A58" t="s">
        <v>25</v>
      </c>
      <c r="B58" t="str">
        <f>'Input and Summary Results'!$G62</f>
        <v xml:space="preserve"> </v>
      </c>
      <c r="C58">
        <f>IF(B58=0,FALSE,'Input and Summary Results'!$D$5)</f>
        <v>0</v>
      </c>
      <c r="D58">
        <f>IF(B58=0,FALSE,'Input and Summary Results'!$E$5)</f>
        <v>0</v>
      </c>
      <c r="E58" t="e">
        <f t="shared" si="2"/>
        <v>#NUM!</v>
      </c>
      <c r="F58" t="e">
        <f t="shared" si="3"/>
        <v>#DIV/0!</v>
      </c>
      <c r="G58" t="b">
        <f>IF(B58=" ",FALSE,(IF('Input and Summary Results'!$J$4="yes",'Data Transformation'!E58,'Data Transformation'!C58)))</f>
        <v>0</v>
      </c>
      <c r="H58" t="b">
        <f>IF(B58=" ",FALSE,(IF('Input and Summary Results'!$J$4="yes",'Data Transformation'!F58,'Data Transformation'!D58)))</f>
        <v>0</v>
      </c>
      <c r="I58" t="str">
        <f t="shared" si="4"/>
        <v/>
      </c>
      <c r="J58" s="18" t="e">
        <f>LOOKUP(2,1/(COUNTIF($J$4:J57,'Input and Summary Results'!$B$7:$B$8007)=0),'Input and Summary Results'!$B$7:$B$8007)</f>
        <v>#N/A</v>
      </c>
      <c r="K58" s="18" t="str">
        <f t="shared" si="5"/>
        <v xml:space="preserve"> </v>
      </c>
      <c r="L58" s="18">
        <f t="shared" si="8"/>
        <v>53</v>
      </c>
      <c r="M58" t="e">
        <f t="shared" si="7"/>
        <v>#NUM!</v>
      </c>
      <c r="N58">
        <f t="shared" si="6"/>
        <v>0</v>
      </c>
      <c r="O58" t="b">
        <f t="shared" si="1"/>
        <v>0</v>
      </c>
    </row>
    <row r="59" spans="1:15" x14ac:dyDescent="0.25">
      <c r="A59" t="s">
        <v>25</v>
      </c>
      <c r="B59" t="str">
        <f>'Input and Summary Results'!$G63</f>
        <v xml:space="preserve"> </v>
      </c>
      <c r="C59">
        <f>IF(B59=0,FALSE,'Input and Summary Results'!$D$5)</f>
        <v>0</v>
      </c>
      <c r="D59">
        <f>IF(B59=0,FALSE,'Input and Summary Results'!$E$5)</f>
        <v>0</v>
      </c>
      <c r="E59" t="e">
        <f t="shared" si="2"/>
        <v>#NUM!</v>
      </c>
      <c r="F59" t="e">
        <f t="shared" si="3"/>
        <v>#DIV/0!</v>
      </c>
      <c r="G59" t="b">
        <f>IF(B59=" ",FALSE,(IF('Input and Summary Results'!$J$4="yes",'Data Transformation'!E59,'Data Transformation'!C59)))</f>
        <v>0</v>
      </c>
      <c r="H59" t="b">
        <f>IF(B59=" ",FALSE,(IF('Input and Summary Results'!$J$4="yes",'Data Transformation'!F59,'Data Transformation'!D59)))</f>
        <v>0</v>
      </c>
      <c r="I59" t="str">
        <f t="shared" si="4"/>
        <v/>
      </c>
      <c r="J59" s="18" t="e">
        <f>LOOKUP(2,1/(COUNTIF($J$4:J58,'Input and Summary Results'!$B$7:$B$8007)=0),'Input and Summary Results'!$B$7:$B$8007)</f>
        <v>#N/A</v>
      </c>
      <c r="K59" s="18" t="str">
        <f t="shared" si="5"/>
        <v xml:space="preserve"> </v>
      </c>
      <c r="L59" s="18">
        <f t="shared" si="8"/>
        <v>54</v>
      </c>
      <c r="M59" t="e">
        <f t="shared" si="7"/>
        <v>#NUM!</v>
      </c>
      <c r="N59">
        <f t="shared" si="6"/>
        <v>0</v>
      </c>
      <c r="O59" t="b">
        <f t="shared" si="1"/>
        <v>0</v>
      </c>
    </row>
    <row r="60" spans="1:15" x14ac:dyDescent="0.25">
      <c r="A60" t="s">
        <v>25</v>
      </c>
      <c r="B60" t="str">
        <f>'Input and Summary Results'!$G64</f>
        <v xml:space="preserve"> </v>
      </c>
      <c r="C60">
        <f>IF(B60=0,FALSE,'Input and Summary Results'!$D$5)</f>
        <v>0</v>
      </c>
      <c r="D60">
        <f>IF(B60=0,FALSE,'Input and Summary Results'!$E$5)</f>
        <v>0</v>
      </c>
      <c r="E60" t="e">
        <f t="shared" si="2"/>
        <v>#NUM!</v>
      </c>
      <c r="F60" t="e">
        <f t="shared" si="3"/>
        <v>#DIV/0!</v>
      </c>
      <c r="G60" t="b">
        <f>IF(B60=" ",FALSE,(IF('Input and Summary Results'!$J$4="yes",'Data Transformation'!E60,'Data Transformation'!C60)))</f>
        <v>0</v>
      </c>
      <c r="H60" t="b">
        <f>IF(B60=" ",FALSE,(IF('Input and Summary Results'!$J$4="yes",'Data Transformation'!F60,'Data Transformation'!D60)))</f>
        <v>0</v>
      </c>
      <c r="I60" t="str">
        <f t="shared" si="4"/>
        <v/>
      </c>
      <c r="J60" s="18" t="e">
        <f>LOOKUP(2,1/(COUNTIF($J$4:J59,'Input and Summary Results'!$B$7:$B$8007)=0),'Input and Summary Results'!$B$7:$B$8007)</f>
        <v>#N/A</v>
      </c>
      <c r="K60" s="18" t="str">
        <f t="shared" si="5"/>
        <v xml:space="preserve"> </v>
      </c>
      <c r="L60" s="18">
        <f t="shared" si="8"/>
        <v>55</v>
      </c>
      <c r="M60" t="e">
        <f t="shared" si="7"/>
        <v>#NUM!</v>
      </c>
      <c r="N60">
        <f t="shared" si="6"/>
        <v>0</v>
      </c>
      <c r="O60" t="b">
        <f t="shared" si="1"/>
        <v>0</v>
      </c>
    </row>
    <row r="61" spans="1:15" x14ac:dyDescent="0.25">
      <c r="A61" t="s">
        <v>25</v>
      </c>
      <c r="B61" t="str">
        <f>'Input and Summary Results'!$G65</f>
        <v xml:space="preserve"> </v>
      </c>
      <c r="C61">
        <f>IF(B61=0,FALSE,'Input and Summary Results'!$D$5)</f>
        <v>0</v>
      </c>
      <c r="D61">
        <f>IF(B61=0,FALSE,'Input and Summary Results'!$E$5)</f>
        <v>0</v>
      </c>
      <c r="E61" t="e">
        <f t="shared" si="2"/>
        <v>#NUM!</v>
      </c>
      <c r="F61" t="e">
        <f t="shared" si="3"/>
        <v>#DIV/0!</v>
      </c>
      <c r="G61" t="b">
        <f>IF(B61=" ",FALSE,(IF('Input and Summary Results'!$J$4="yes",'Data Transformation'!E61,'Data Transformation'!C61)))</f>
        <v>0</v>
      </c>
      <c r="H61" t="b">
        <f>IF(B61=" ",FALSE,(IF('Input and Summary Results'!$J$4="yes",'Data Transformation'!F61,'Data Transformation'!D61)))</f>
        <v>0</v>
      </c>
      <c r="I61" t="str">
        <f t="shared" si="4"/>
        <v/>
      </c>
      <c r="J61" s="18" t="e">
        <f>LOOKUP(2,1/(COUNTIF($J$4:J60,'Input and Summary Results'!$B$7:$B$8007)=0),'Input and Summary Results'!$B$7:$B$8007)</f>
        <v>#N/A</v>
      </c>
      <c r="K61" s="18" t="str">
        <f t="shared" si="5"/>
        <v xml:space="preserve"> </v>
      </c>
      <c r="L61" s="18">
        <f t="shared" si="8"/>
        <v>56</v>
      </c>
      <c r="M61" t="e">
        <f t="shared" si="7"/>
        <v>#NUM!</v>
      </c>
      <c r="N61">
        <f t="shared" si="6"/>
        <v>0</v>
      </c>
      <c r="O61" t="b">
        <f t="shared" si="1"/>
        <v>0</v>
      </c>
    </row>
    <row r="62" spans="1:15" x14ac:dyDescent="0.25">
      <c r="A62" t="s">
        <v>25</v>
      </c>
      <c r="B62" t="str">
        <f>'Input and Summary Results'!$G66</f>
        <v xml:space="preserve"> </v>
      </c>
      <c r="C62">
        <f>IF(B62=0,FALSE,'Input and Summary Results'!$D$5)</f>
        <v>0</v>
      </c>
      <c r="D62">
        <f>IF(B62=0,FALSE,'Input and Summary Results'!$E$5)</f>
        <v>0</v>
      </c>
      <c r="E62" t="e">
        <f t="shared" si="2"/>
        <v>#NUM!</v>
      </c>
      <c r="F62" t="e">
        <f t="shared" si="3"/>
        <v>#DIV/0!</v>
      </c>
      <c r="G62" t="b">
        <f>IF(B62=" ",FALSE,(IF('Input and Summary Results'!$J$4="yes",'Data Transformation'!E62,'Data Transformation'!C62)))</f>
        <v>0</v>
      </c>
      <c r="H62" t="b">
        <f>IF(B62=" ",FALSE,(IF('Input and Summary Results'!$J$4="yes",'Data Transformation'!F62,'Data Transformation'!D62)))</f>
        <v>0</v>
      </c>
      <c r="I62" t="str">
        <f t="shared" si="4"/>
        <v/>
      </c>
      <c r="J62" s="18" t="e">
        <f>LOOKUP(2,1/(COUNTIF($J$4:J61,'Input and Summary Results'!$B$7:$B$8007)=0),'Input and Summary Results'!$B$7:$B$8007)</f>
        <v>#N/A</v>
      </c>
      <c r="K62" s="18" t="str">
        <f t="shared" si="5"/>
        <v xml:space="preserve"> </v>
      </c>
      <c r="L62" s="18">
        <f t="shared" si="8"/>
        <v>57</v>
      </c>
      <c r="M62" t="e">
        <f t="shared" si="7"/>
        <v>#NUM!</v>
      </c>
      <c r="N62">
        <f t="shared" si="6"/>
        <v>0</v>
      </c>
      <c r="O62" t="b">
        <f t="shared" si="1"/>
        <v>0</v>
      </c>
    </row>
    <row r="63" spans="1:15" x14ac:dyDescent="0.25">
      <c r="A63" t="s">
        <v>25</v>
      </c>
      <c r="B63" t="str">
        <f>'Input and Summary Results'!$G67</f>
        <v xml:space="preserve"> </v>
      </c>
      <c r="C63">
        <f>IF(B63=0,FALSE,'Input and Summary Results'!$D$5)</f>
        <v>0</v>
      </c>
      <c r="D63">
        <f>IF(B63=0,FALSE,'Input and Summary Results'!$E$5)</f>
        <v>0</v>
      </c>
      <c r="E63" t="e">
        <f t="shared" si="2"/>
        <v>#NUM!</v>
      </c>
      <c r="F63" t="e">
        <f t="shared" si="3"/>
        <v>#DIV/0!</v>
      </c>
      <c r="G63" t="b">
        <f>IF(B63=" ",FALSE,(IF('Input and Summary Results'!$J$4="yes",'Data Transformation'!E63,'Data Transformation'!C63)))</f>
        <v>0</v>
      </c>
      <c r="H63" t="b">
        <f>IF(B63=" ",FALSE,(IF('Input and Summary Results'!$J$4="yes",'Data Transformation'!F63,'Data Transformation'!D63)))</f>
        <v>0</v>
      </c>
      <c r="I63" t="str">
        <f t="shared" si="4"/>
        <v/>
      </c>
      <c r="J63" s="18" t="e">
        <f>LOOKUP(2,1/(COUNTIF($J$4:J62,'Input and Summary Results'!$B$7:$B$8007)=0),'Input and Summary Results'!$B$7:$B$8007)</f>
        <v>#N/A</v>
      </c>
      <c r="K63" s="18" t="str">
        <f t="shared" si="5"/>
        <v xml:space="preserve"> </v>
      </c>
      <c r="L63" s="18">
        <f t="shared" si="8"/>
        <v>58</v>
      </c>
      <c r="M63" t="e">
        <f t="shared" si="7"/>
        <v>#NUM!</v>
      </c>
      <c r="N63">
        <f t="shared" si="6"/>
        <v>0</v>
      </c>
      <c r="O63" t="b">
        <f t="shared" si="1"/>
        <v>0</v>
      </c>
    </row>
    <row r="64" spans="1:15" x14ac:dyDescent="0.25">
      <c r="A64" t="s">
        <v>25</v>
      </c>
      <c r="B64" t="str">
        <f>'Input and Summary Results'!$G68</f>
        <v xml:space="preserve"> </v>
      </c>
      <c r="C64">
        <f>IF(B64=0,FALSE,'Input and Summary Results'!$D$5)</f>
        <v>0</v>
      </c>
      <c r="D64">
        <f>IF(B64=0,FALSE,'Input and Summary Results'!$E$5)</f>
        <v>0</v>
      </c>
      <c r="E64" t="e">
        <f t="shared" si="2"/>
        <v>#NUM!</v>
      </c>
      <c r="F64" t="e">
        <f t="shared" si="3"/>
        <v>#DIV/0!</v>
      </c>
      <c r="G64" t="b">
        <f>IF(B64=" ",FALSE,(IF('Input and Summary Results'!$J$4="yes",'Data Transformation'!E64,'Data Transformation'!C64)))</f>
        <v>0</v>
      </c>
      <c r="H64" t="b">
        <f>IF(B64=" ",FALSE,(IF('Input and Summary Results'!$J$4="yes",'Data Transformation'!F64,'Data Transformation'!D64)))</f>
        <v>0</v>
      </c>
      <c r="I64" t="str">
        <f t="shared" si="4"/>
        <v/>
      </c>
      <c r="J64" s="18" t="e">
        <f>LOOKUP(2,1/(COUNTIF($J$4:J63,'Input and Summary Results'!$B$7:$B$8007)=0),'Input and Summary Results'!$B$7:$B$8007)</f>
        <v>#N/A</v>
      </c>
      <c r="K64" s="18" t="str">
        <f t="shared" si="5"/>
        <v xml:space="preserve"> </v>
      </c>
      <c r="L64" s="18">
        <f t="shared" si="8"/>
        <v>59</v>
      </c>
      <c r="M64" t="e">
        <f t="shared" si="7"/>
        <v>#NUM!</v>
      </c>
      <c r="N64">
        <f t="shared" si="6"/>
        <v>0</v>
      </c>
      <c r="O64" t="b">
        <f t="shared" si="1"/>
        <v>0</v>
      </c>
    </row>
    <row r="65" spans="1:15" x14ac:dyDescent="0.25">
      <c r="A65" t="s">
        <v>25</v>
      </c>
      <c r="B65" t="str">
        <f>'Input and Summary Results'!$G69</f>
        <v xml:space="preserve"> </v>
      </c>
      <c r="C65">
        <f>IF(B65=0,FALSE,'Input and Summary Results'!$D$5)</f>
        <v>0</v>
      </c>
      <c r="D65">
        <f>IF(B65=0,FALSE,'Input and Summary Results'!$E$5)</f>
        <v>0</v>
      </c>
      <c r="E65" t="e">
        <f t="shared" si="2"/>
        <v>#NUM!</v>
      </c>
      <c r="F65" t="e">
        <f t="shared" si="3"/>
        <v>#DIV/0!</v>
      </c>
      <c r="G65" t="b">
        <f>IF(B65=" ",FALSE,(IF('Input and Summary Results'!$J$4="yes",'Data Transformation'!E65,'Data Transformation'!C65)))</f>
        <v>0</v>
      </c>
      <c r="H65" t="b">
        <f>IF(B65=" ",FALSE,(IF('Input and Summary Results'!$J$4="yes",'Data Transformation'!F65,'Data Transformation'!D65)))</f>
        <v>0</v>
      </c>
      <c r="I65" t="str">
        <f t="shared" si="4"/>
        <v/>
      </c>
      <c r="J65" s="18" t="e">
        <f>LOOKUP(2,1/(COUNTIF($J$4:J64,'Input and Summary Results'!$B$7:$B$8007)=0),'Input and Summary Results'!$B$7:$B$8007)</f>
        <v>#N/A</v>
      </c>
      <c r="K65" s="18" t="str">
        <f t="shared" si="5"/>
        <v xml:space="preserve"> </v>
      </c>
      <c r="L65" s="18">
        <f t="shared" si="8"/>
        <v>60</v>
      </c>
      <c r="M65" t="e">
        <f t="shared" si="7"/>
        <v>#NUM!</v>
      </c>
      <c r="N65">
        <f t="shared" si="6"/>
        <v>0</v>
      </c>
      <c r="O65" t="b">
        <f t="shared" si="1"/>
        <v>0</v>
      </c>
    </row>
    <row r="66" spans="1:15" x14ac:dyDescent="0.25">
      <c r="A66" t="s">
        <v>25</v>
      </c>
      <c r="B66" t="str">
        <f>'Input and Summary Results'!$G70</f>
        <v xml:space="preserve"> </v>
      </c>
      <c r="C66">
        <f>IF(B66=0,FALSE,'Input and Summary Results'!$D$5)</f>
        <v>0</v>
      </c>
      <c r="D66">
        <f>IF(B66=0,FALSE,'Input and Summary Results'!$E$5)</f>
        <v>0</v>
      </c>
      <c r="E66" t="e">
        <f t="shared" si="2"/>
        <v>#NUM!</v>
      </c>
      <c r="F66" t="e">
        <f t="shared" si="3"/>
        <v>#DIV/0!</v>
      </c>
      <c r="G66" t="b">
        <f>IF(B66=" ",FALSE,(IF('Input and Summary Results'!$J$4="yes",'Data Transformation'!E66,'Data Transformation'!C66)))</f>
        <v>0</v>
      </c>
      <c r="H66" t="b">
        <f>IF(B66=" ",FALSE,(IF('Input and Summary Results'!$J$4="yes",'Data Transformation'!F66,'Data Transformation'!D66)))</f>
        <v>0</v>
      </c>
      <c r="I66" t="str">
        <f t="shared" si="4"/>
        <v/>
      </c>
      <c r="J66" s="18" t="e">
        <f>LOOKUP(2,1/(COUNTIF($J$4:J65,'Input and Summary Results'!$B$7:$B$8007)=0),'Input and Summary Results'!$B$7:$B$8007)</f>
        <v>#N/A</v>
      </c>
      <c r="K66" s="18" t="str">
        <f t="shared" si="5"/>
        <v xml:space="preserve"> </v>
      </c>
      <c r="L66" s="18">
        <f t="shared" si="8"/>
        <v>61</v>
      </c>
      <c r="M66" t="e">
        <f t="shared" si="7"/>
        <v>#NUM!</v>
      </c>
      <c r="N66">
        <f t="shared" si="6"/>
        <v>0</v>
      </c>
      <c r="O66" t="b">
        <f t="shared" si="1"/>
        <v>0</v>
      </c>
    </row>
    <row r="67" spans="1:15" x14ac:dyDescent="0.25">
      <c r="A67" t="s">
        <v>25</v>
      </c>
      <c r="B67" t="str">
        <f>'Input and Summary Results'!$G71</f>
        <v xml:space="preserve"> </v>
      </c>
      <c r="C67">
        <f>IF(B67=0,FALSE,'Input and Summary Results'!$D$5)</f>
        <v>0</v>
      </c>
      <c r="D67">
        <f>IF(B67=0,FALSE,'Input and Summary Results'!$E$5)</f>
        <v>0</v>
      </c>
      <c r="E67" t="e">
        <f t="shared" si="2"/>
        <v>#NUM!</v>
      </c>
      <c r="F67" t="e">
        <f t="shared" si="3"/>
        <v>#DIV/0!</v>
      </c>
      <c r="G67" t="b">
        <f>IF(B67=" ",FALSE,(IF('Input and Summary Results'!$J$4="yes",'Data Transformation'!E67,'Data Transformation'!C67)))</f>
        <v>0</v>
      </c>
      <c r="H67" t="b">
        <f>IF(B67=" ",FALSE,(IF('Input and Summary Results'!$J$4="yes",'Data Transformation'!F67,'Data Transformation'!D67)))</f>
        <v>0</v>
      </c>
      <c r="I67" t="str">
        <f t="shared" si="4"/>
        <v/>
      </c>
      <c r="J67" s="18" t="e">
        <f>LOOKUP(2,1/(COUNTIF($J$4:J66,'Input and Summary Results'!$B$7:$B$8007)=0),'Input and Summary Results'!$B$7:$B$8007)</f>
        <v>#N/A</v>
      </c>
      <c r="K67" s="18" t="str">
        <f t="shared" si="5"/>
        <v xml:space="preserve"> </v>
      </c>
      <c r="L67" s="18">
        <f t="shared" si="8"/>
        <v>62</v>
      </c>
      <c r="M67" t="e">
        <f t="shared" si="7"/>
        <v>#NUM!</v>
      </c>
      <c r="N67">
        <f t="shared" si="6"/>
        <v>0</v>
      </c>
      <c r="O67" t="b">
        <f t="shared" si="1"/>
        <v>0</v>
      </c>
    </row>
    <row r="68" spans="1:15" x14ac:dyDescent="0.25">
      <c r="A68" t="s">
        <v>25</v>
      </c>
      <c r="B68" t="str">
        <f>'Input and Summary Results'!$G72</f>
        <v xml:space="preserve"> </v>
      </c>
      <c r="C68">
        <f>IF(B68=0,FALSE,'Input and Summary Results'!$D$5)</f>
        <v>0</v>
      </c>
      <c r="D68">
        <f>IF(B68=0,FALSE,'Input and Summary Results'!$E$5)</f>
        <v>0</v>
      </c>
      <c r="E68" t="e">
        <f t="shared" si="2"/>
        <v>#NUM!</v>
      </c>
      <c r="F68" t="e">
        <f t="shared" si="3"/>
        <v>#DIV/0!</v>
      </c>
      <c r="G68" t="b">
        <f>IF(B68=" ",FALSE,(IF('Input and Summary Results'!$J$4="yes",'Data Transformation'!E68,'Data Transformation'!C68)))</f>
        <v>0</v>
      </c>
      <c r="H68" t="b">
        <f>IF(B68=" ",FALSE,(IF('Input and Summary Results'!$J$4="yes",'Data Transformation'!F68,'Data Transformation'!D68)))</f>
        <v>0</v>
      </c>
      <c r="I68" t="str">
        <f t="shared" si="4"/>
        <v/>
      </c>
      <c r="J68" s="18" t="e">
        <f>LOOKUP(2,1/(COUNTIF($J$4:J67,'Input and Summary Results'!$B$7:$B$8007)=0),'Input and Summary Results'!$B$7:$B$8007)</f>
        <v>#N/A</v>
      </c>
      <c r="K68" s="18" t="str">
        <f t="shared" si="5"/>
        <v xml:space="preserve"> </v>
      </c>
      <c r="L68" s="18">
        <f t="shared" si="8"/>
        <v>63</v>
      </c>
      <c r="M68" t="e">
        <f t="shared" si="7"/>
        <v>#NUM!</v>
      </c>
      <c r="N68">
        <f t="shared" si="6"/>
        <v>0</v>
      </c>
      <c r="O68" t="b">
        <f t="shared" ref="O68:O131" si="9">IF(N68&gt;4,N68,FALSE)</f>
        <v>0</v>
      </c>
    </row>
    <row r="69" spans="1:15" x14ac:dyDescent="0.25">
      <c r="A69" t="s">
        <v>25</v>
      </c>
      <c r="B69" t="str">
        <f>'Input and Summary Results'!$G73</f>
        <v xml:space="preserve"> </v>
      </c>
      <c r="C69">
        <f>IF(B69=0,FALSE,'Input and Summary Results'!$D$5)</f>
        <v>0</v>
      </c>
      <c r="D69">
        <f>IF(B69=0,FALSE,'Input and Summary Results'!$E$5)</f>
        <v>0</v>
      </c>
      <c r="E69" t="e">
        <f t="shared" ref="E69:E132" si="10">IF(C69=FALSE,FALSE,LOG10(C69))</f>
        <v>#NUM!</v>
      </c>
      <c r="F69" t="e">
        <f t="shared" ref="F69:F132" si="11">IF(D69=FALSE, FALSE,0.434*D69/C69)</f>
        <v>#DIV/0!</v>
      </c>
      <c r="G69" t="b">
        <f>IF(B69=" ",FALSE,(IF('Input and Summary Results'!$J$4="yes",'Data Transformation'!E69,'Data Transformation'!C69)))</f>
        <v>0</v>
      </c>
      <c r="H69" t="b">
        <f>IF(B69=" ",FALSE,(IF('Input and Summary Results'!$J$4="yes",'Data Transformation'!F69,'Data Transformation'!D69)))</f>
        <v>0</v>
      </c>
      <c r="I69" t="str">
        <f t="shared" ref="I69:I132" si="12">IF(G69=FALSE,"",B69)</f>
        <v/>
      </c>
      <c r="J69" s="18" t="e">
        <f>LOOKUP(2,1/(COUNTIF($J$4:J68,'Input and Summary Results'!$B$7:$B$8007)=0),'Input and Summary Results'!$B$7:$B$8007)</f>
        <v>#N/A</v>
      </c>
      <c r="K69" s="18" t="str">
        <f t="shared" si="5"/>
        <v xml:space="preserve"> </v>
      </c>
      <c r="L69" s="18">
        <f t="shared" si="8"/>
        <v>64</v>
      </c>
      <c r="M69" t="e">
        <f t="shared" si="7"/>
        <v>#NUM!</v>
      </c>
      <c r="N69">
        <f t="shared" si="6"/>
        <v>0</v>
      </c>
      <c r="O69" t="b">
        <f t="shared" si="9"/>
        <v>0</v>
      </c>
    </row>
    <row r="70" spans="1:15" x14ac:dyDescent="0.25">
      <c r="A70" t="s">
        <v>25</v>
      </c>
      <c r="B70" t="str">
        <f>'Input and Summary Results'!$G74</f>
        <v xml:space="preserve"> </v>
      </c>
      <c r="C70">
        <f>IF(B70=0,FALSE,'Input and Summary Results'!$D$5)</f>
        <v>0</v>
      </c>
      <c r="D70">
        <f>IF(B70=0,FALSE,'Input and Summary Results'!$E$5)</f>
        <v>0</v>
      </c>
      <c r="E70" t="e">
        <f t="shared" si="10"/>
        <v>#NUM!</v>
      </c>
      <c r="F70" t="e">
        <f t="shared" si="11"/>
        <v>#DIV/0!</v>
      </c>
      <c r="G70" t="b">
        <f>IF(B70=" ",FALSE,(IF('Input and Summary Results'!$J$4="yes",'Data Transformation'!E70,'Data Transformation'!C70)))</f>
        <v>0</v>
      </c>
      <c r="H70" t="b">
        <f>IF(B70=" ",FALSE,(IF('Input and Summary Results'!$J$4="yes",'Data Transformation'!F70,'Data Transformation'!D70)))</f>
        <v>0</v>
      </c>
      <c r="I70" t="str">
        <f t="shared" si="12"/>
        <v/>
      </c>
      <c r="J70" s="18" t="e">
        <f>LOOKUP(2,1/(COUNTIF($J$4:J69,'Input and Summary Results'!$B$7:$B$8007)=0),'Input and Summary Results'!$B$7:$B$8007)</f>
        <v>#N/A</v>
      </c>
      <c r="K70" s="18" t="str">
        <f t="shared" ref="K70:K133" si="13">IFERROR(J70," ")</f>
        <v xml:space="preserve"> </v>
      </c>
      <c r="L70" s="18">
        <f t="shared" si="8"/>
        <v>65</v>
      </c>
      <c r="M70" t="e">
        <f t="shared" si="7"/>
        <v>#NUM!</v>
      </c>
      <c r="N70">
        <f t="shared" ref="N70:N133" si="14">COUNTIF($I$4:$I$8425,M70)</f>
        <v>0</v>
      </c>
      <c r="O70" t="b">
        <f t="shared" si="9"/>
        <v>0</v>
      </c>
    </row>
    <row r="71" spans="1:15" x14ac:dyDescent="0.25">
      <c r="A71" t="s">
        <v>25</v>
      </c>
      <c r="B71" t="str">
        <f>'Input and Summary Results'!$G75</f>
        <v xml:space="preserve"> </v>
      </c>
      <c r="C71">
        <f>IF(B71=0,FALSE,'Input and Summary Results'!$D$5)</f>
        <v>0</v>
      </c>
      <c r="D71">
        <f>IF(B71=0,FALSE,'Input and Summary Results'!$E$5)</f>
        <v>0</v>
      </c>
      <c r="E71" t="e">
        <f t="shared" si="10"/>
        <v>#NUM!</v>
      </c>
      <c r="F71" t="e">
        <f t="shared" si="11"/>
        <v>#DIV/0!</v>
      </c>
      <c r="G71" t="b">
        <f>IF(B71=" ",FALSE,(IF('Input and Summary Results'!$J$4="yes",'Data Transformation'!E71,'Data Transformation'!C71)))</f>
        <v>0</v>
      </c>
      <c r="H71" t="b">
        <f>IF(B71=" ",FALSE,(IF('Input and Summary Results'!$J$4="yes",'Data Transformation'!F71,'Data Transformation'!D71)))</f>
        <v>0</v>
      </c>
      <c r="I71" t="str">
        <f t="shared" si="12"/>
        <v/>
      </c>
      <c r="J71" s="18" t="e">
        <f>LOOKUP(2,1/(COUNTIF($J$4:J70,'Input and Summary Results'!$B$7:$B$8007)=0),'Input and Summary Results'!$B$7:$B$8007)</f>
        <v>#N/A</v>
      </c>
      <c r="K71" s="18" t="str">
        <f t="shared" si="13"/>
        <v xml:space="preserve"> </v>
      </c>
      <c r="L71" s="18">
        <f t="shared" si="8"/>
        <v>66</v>
      </c>
      <c r="M71" t="e">
        <f t="shared" ref="M71:M134" si="15">SMALL($K$6:$K$426,L71)</f>
        <v>#NUM!</v>
      </c>
      <c r="N71">
        <f t="shared" si="14"/>
        <v>0</v>
      </c>
      <c r="O71" t="b">
        <f t="shared" si="9"/>
        <v>0</v>
      </c>
    </row>
    <row r="72" spans="1:15" x14ac:dyDescent="0.25">
      <c r="A72" t="s">
        <v>25</v>
      </c>
      <c r="B72" t="str">
        <f>'Input and Summary Results'!$G76</f>
        <v xml:space="preserve"> </v>
      </c>
      <c r="C72">
        <f>IF(B72=0,FALSE,'Input and Summary Results'!$D$5)</f>
        <v>0</v>
      </c>
      <c r="D72">
        <f>IF(B72=0,FALSE,'Input and Summary Results'!$E$5)</f>
        <v>0</v>
      </c>
      <c r="E72" t="e">
        <f t="shared" si="10"/>
        <v>#NUM!</v>
      </c>
      <c r="F72" t="e">
        <f t="shared" si="11"/>
        <v>#DIV/0!</v>
      </c>
      <c r="G72" t="b">
        <f>IF(B72=" ",FALSE,(IF('Input and Summary Results'!$J$4="yes",'Data Transformation'!E72,'Data Transformation'!C72)))</f>
        <v>0</v>
      </c>
      <c r="H72" t="b">
        <f>IF(B72=" ",FALSE,(IF('Input and Summary Results'!$J$4="yes",'Data Transformation'!F72,'Data Transformation'!D72)))</f>
        <v>0</v>
      </c>
      <c r="I72" t="str">
        <f t="shared" si="12"/>
        <v/>
      </c>
      <c r="J72" s="18" t="e">
        <f>LOOKUP(2,1/(COUNTIF($J$4:J71,'Input and Summary Results'!$B$7:$B$8007)=0),'Input and Summary Results'!$B$7:$B$8007)</f>
        <v>#N/A</v>
      </c>
      <c r="K72" s="18" t="str">
        <f t="shared" si="13"/>
        <v xml:space="preserve"> </v>
      </c>
      <c r="L72" s="18">
        <f t="shared" ref="L72:L135" si="16">L71+1</f>
        <v>67</v>
      </c>
      <c r="M72" t="e">
        <f t="shared" si="15"/>
        <v>#NUM!</v>
      </c>
      <c r="N72">
        <f t="shared" si="14"/>
        <v>0</v>
      </c>
      <c r="O72" t="b">
        <f t="shared" si="9"/>
        <v>0</v>
      </c>
    </row>
    <row r="73" spans="1:15" x14ac:dyDescent="0.25">
      <c r="A73" t="s">
        <v>25</v>
      </c>
      <c r="B73" t="str">
        <f>'Input and Summary Results'!$G77</f>
        <v xml:space="preserve"> </v>
      </c>
      <c r="C73">
        <f>IF(B73=0,FALSE,'Input and Summary Results'!$D$5)</f>
        <v>0</v>
      </c>
      <c r="D73">
        <f>IF(B73=0,FALSE,'Input and Summary Results'!$E$5)</f>
        <v>0</v>
      </c>
      <c r="E73" t="e">
        <f t="shared" si="10"/>
        <v>#NUM!</v>
      </c>
      <c r="F73" t="e">
        <f t="shared" si="11"/>
        <v>#DIV/0!</v>
      </c>
      <c r="G73" t="b">
        <f>IF(B73=" ",FALSE,(IF('Input and Summary Results'!$J$4="yes",'Data Transformation'!E73,'Data Transformation'!C73)))</f>
        <v>0</v>
      </c>
      <c r="H73" t="b">
        <f>IF(B73=" ",FALSE,(IF('Input and Summary Results'!$J$4="yes",'Data Transformation'!F73,'Data Transformation'!D73)))</f>
        <v>0</v>
      </c>
      <c r="I73" t="str">
        <f t="shared" si="12"/>
        <v/>
      </c>
      <c r="J73" s="18" t="e">
        <f>LOOKUP(2,1/(COUNTIF($J$4:J72,'Input and Summary Results'!$B$7:$B$8007)=0),'Input and Summary Results'!$B$7:$B$8007)</f>
        <v>#N/A</v>
      </c>
      <c r="K73" s="18" t="str">
        <f t="shared" si="13"/>
        <v xml:space="preserve"> </v>
      </c>
      <c r="L73" s="18">
        <f t="shared" si="16"/>
        <v>68</v>
      </c>
      <c r="M73" t="e">
        <f t="shared" si="15"/>
        <v>#NUM!</v>
      </c>
      <c r="N73">
        <f t="shared" si="14"/>
        <v>0</v>
      </c>
      <c r="O73" t="b">
        <f t="shared" si="9"/>
        <v>0</v>
      </c>
    </row>
    <row r="74" spans="1:15" x14ac:dyDescent="0.25">
      <c r="A74" t="s">
        <v>25</v>
      </c>
      <c r="B74" t="str">
        <f>'Input and Summary Results'!$G78</f>
        <v xml:space="preserve"> </v>
      </c>
      <c r="C74">
        <f>IF(B74=0,FALSE,'Input and Summary Results'!$D$5)</f>
        <v>0</v>
      </c>
      <c r="D74">
        <f>IF(B74=0,FALSE,'Input and Summary Results'!$E$5)</f>
        <v>0</v>
      </c>
      <c r="E74" t="e">
        <f t="shared" si="10"/>
        <v>#NUM!</v>
      </c>
      <c r="F74" t="e">
        <f t="shared" si="11"/>
        <v>#DIV/0!</v>
      </c>
      <c r="G74" t="b">
        <f>IF(B74=" ",FALSE,(IF('Input and Summary Results'!$J$4="yes",'Data Transformation'!E74,'Data Transformation'!C74)))</f>
        <v>0</v>
      </c>
      <c r="H74" t="b">
        <f>IF(B74=" ",FALSE,(IF('Input and Summary Results'!$J$4="yes",'Data Transformation'!F74,'Data Transformation'!D74)))</f>
        <v>0</v>
      </c>
      <c r="I74" t="str">
        <f t="shared" si="12"/>
        <v/>
      </c>
      <c r="J74" s="18" t="e">
        <f>LOOKUP(2,1/(COUNTIF($J$4:J73,'Input and Summary Results'!$B$7:$B$8007)=0),'Input and Summary Results'!$B$7:$B$8007)</f>
        <v>#N/A</v>
      </c>
      <c r="K74" s="18" t="str">
        <f t="shared" si="13"/>
        <v xml:space="preserve"> </v>
      </c>
      <c r="L74" s="18">
        <f t="shared" si="16"/>
        <v>69</v>
      </c>
      <c r="M74" t="e">
        <f t="shared" si="15"/>
        <v>#NUM!</v>
      </c>
      <c r="N74">
        <f t="shared" si="14"/>
        <v>0</v>
      </c>
      <c r="O74" t="b">
        <f t="shared" si="9"/>
        <v>0</v>
      </c>
    </row>
    <row r="75" spans="1:15" x14ac:dyDescent="0.25">
      <c r="A75" t="s">
        <v>25</v>
      </c>
      <c r="B75" t="str">
        <f>'Input and Summary Results'!$G79</f>
        <v xml:space="preserve"> </v>
      </c>
      <c r="C75">
        <f>IF(B75=0,FALSE,'Input and Summary Results'!$D$5)</f>
        <v>0</v>
      </c>
      <c r="D75">
        <f>IF(B75=0,FALSE,'Input and Summary Results'!$E$5)</f>
        <v>0</v>
      </c>
      <c r="E75" t="e">
        <f t="shared" si="10"/>
        <v>#NUM!</v>
      </c>
      <c r="F75" t="e">
        <f t="shared" si="11"/>
        <v>#DIV/0!</v>
      </c>
      <c r="G75" t="b">
        <f>IF(B75=" ",FALSE,(IF('Input and Summary Results'!$J$4="yes",'Data Transformation'!E75,'Data Transformation'!C75)))</f>
        <v>0</v>
      </c>
      <c r="H75" t="b">
        <f>IF(B75=" ",FALSE,(IF('Input and Summary Results'!$J$4="yes",'Data Transformation'!F75,'Data Transformation'!D75)))</f>
        <v>0</v>
      </c>
      <c r="I75" t="str">
        <f t="shared" si="12"/>
        <v/>
      </c>
      <c r="J75" s="18" t="e">
        <f>LOOKUP(2,1/(COUNTIF($J$4:J74,'Input and Summary Results'!$B$7:$B$8007)=0),'Input and Summary Results'!$B$7:$B$8007)</f>
        <v>#N/A</v>
      </c>
      <c r="K75" s="18" t="str">
        <f t="shared" si="13"/>
        <v xml:space="preserve"> </v>
      </c>
      <c r="L75" s="18">
        <f t="shared" si="16"/>
        <v>70</v>
      </c>
      <c r="M75" t="e">
        <f t="shared" si="15"/>
        <v>#NUM!</v>
      </c>
      <c r="N75">
        <f t="shared" si="14"/>
        <v>0</v>
      </c>
      <c r="O75" t="b">
        <f t="shared" si="9"/>
        <v>0</v>
      </c>
    </row>
    <row r="76" spans="1:15" x14ac:dyDescent="0.25">
      <c r="A76" t="s">
        <v>25</v>
      </c>
      <c r="B76" t="str">
        <f>'Input and Summary Results'!$G80</f>
        <v xml:space="preserve"> </v>
      </c>
      <c r="C76">
        <f>IF(B76=0,FALSE,'Input and Summary Results'!$D$5)</f>
        <v>0</v>
      </c>
      <c r="D76">
        <f>IF(B76=0,FALSE,'Input and Summary Results'!$E$5)</f>
        <v>0</v>
      </c>
      <c r="E76" t="e">
        <f t="shared" si="10"/>
        <v>#NUM!</v>
      </c>
      <c r="F76" t="e">
        <f t="shared" si="11"/>
        <v>#DIV/0!</v>
      </c>
      <c r="G76" t="b">
        <f>IF(B76=" ",FALSE,(IF('Input and Summary Results'!$J$4="yes",'Data Transformation'!E76,'Data Transformation'!C76)))</f>
        <v>0</v>
      </c>
      <c r="H76" t="b">
        <f>IF(B76=" ",FALSE,(IF('Input and Summary Results'!$J$4="yes",'Data Transformation'!F76,'Data Transformation'!D76)))</f>
        <v>0</v>
      </c>
      <c r="I76" t="str">
        <f t="shared" si="12"/>
        <v/>
      </c>
      <c r="J76" s="18" t="e">
        <f>LOOKUP(2,1/(COUNTIF($J$4:J75,'Input and Summary Results'!$B$7:$B$8007)=0),'Input and Summary Results'!$B$7:$B$8007)</f>
        <v>#N/A</v>
      </c>
      <c r="K76" s="18" t="str">
        <f t="shared" si="13"/>
        <v xml:space="preserve"> </v>
      </c>
      <c r="L76" s="18">
        <f t="shared" si="16"/>
        <v>71</v>
      </c>
      <c r="M76" t="e">
        <f t="shared" si="15"/>
        <v>#NUM!</v>
      </c>
      <c r="N76">
        <f t="shared" si="14"/>
        <v>0</v>
      </c>
      <c r="O76" t="b">
        <f t="shared" si="9"/>
        <v>0</v>
      </c>
    </row>
    <row r="77" spans="1:15" x14ac:dyDescent="0.25">
      <c r="A77" t="s">
        <v>25</v>
      </c>
      <c r="B77" t="str">
        <f>'Input and Summary Results'!$G81</f>
        <v xml:space="preserve"> </v>
      </c>
      <c r="C77">
        <f>IF(B77=0,FALSE,'Input and Summary Results'!$D$5)</f>
        <v>0</v>
      </c>
      <c r="D77">
        <f>IF(B77=0,FALSE,'Input and Summary Results'!$E$5)</f>
        <v>0</v>
      </c>
      <c r="E77" t="e">
        <f t="shared" si="10"/>
        <v>#NUM!</v>
      </c>
      <c r="F77" t="e">
        <f t="shared" si="11"/>
        <v>#DIV/0!</v>
      </c>
      <c r="G77" t="b">
        <f>IF(B77=" ",FALSE,(IF('Input and Summary Results'!$J$4="yes",'Data Transformation'!E77,'Data Transformation'!C77)))</f>
        <v>0</v>
      </c>
      <c r="H77" t="b">
        <f>IF(B77=" ",FALSE,(IF('Input and Summary Results'!$J$4="yes",'Data Transformation'!F77,'Data Transformation'!D77)))</f>
        <v>0</v>
      </c>
      <c r="I77" t="str">
        <f t="shared" si="12"/>
        <v/>
      </c>
      <c r="J77" s="18" t="e">
        <f>LOOKUP(2,1/(COUNTIF($J$4:J76,'Input and Summary Results'!$B$7:$B$8007)=0),'Input and Summary Results'!$B$7:$B$8007)</f>
        <v>#N/A</v>
      </c>
      <c r="K77" s="18" t="str">
        <f t="shared" si="13"/>
        <v xml:space="preserve"> </v>
      </c>
      <c r="L77" s="18">
        <f t="shared" si="16"/>
        <v>72</v>
      </c>
      <c r="M77" t="e">
        <f t="shared" si="15"/>
        <v>#NUM!</v>
      </c>
      <c r="N77">
        <f t="shared" si="14"/>
        <v>0</v>
      </c>
      <c r="O77" t="b">
        <f t="shared" si="9"/>
        <v>0</v>
      </c>
    </row>
    <row r="78" spans="1:15" x14ac:dyDescent="0.25">
      <c r="A78" t="s">
        <v>25</v>
      </c>
      <c r="B78" t="str">
        <f>'Input and Summary Results'!$G82</f>
        <v xml:space="preserve"> </v>
      </c>
      <c r="C78">
        <f>IF(B78=0,FALSE,'Input and Summary Results'!$D$5)</f>
        <v>0</v>
      </c>
      <c r="D78">
        <f>IF(B78=0,FALSE,'Input and Summary Results'!$E$5)</f>
        <v>0</v>
      </c>
      <c r="E78" t="e">
        <f t="shared" si="10"/>
        <v>#NUM!</v>
      </c>
      <c r="F78" t="e">
        <f t="shared" si="11"/>
        <v>#DIV/0!</v>
      </c>
      <c r="G78" t="b">
        <f>IF(B78=" ",FALSE,(IF('Input and Summary Results'!$J$4="yes",'Data Transformation'!E78,'Data Transformation'!C78)))</f>
        <v>0</v>
      </c>
      <c r="H78" t="b">
        <f>IF(B78=" ",FALSE,(IF('Input and Summary Results'!$J$4="yes",'Data Transformation'!F78,'Data Transformation'!D78)))</f>
        <v>0</v>
      </c>
      <c r="I78" t="str">
        <f t="shared" si="12"/>
        <v/>
      </c>
      <c r="J78" s="18" t="e">
        <f>LOOKUP(2,1/(COUNTIF($J$4:J77,'Input and Summary Results'!$B$7:$B$8007)=0),'Input and Summary Results'!$B$7:$B$8007)</f>
        <v>#N/A</v>
      </c>
      <c r="K78" s="18" t="str">
        <f t="shared" si="13"/>
        <v xml:space="preserve"> </v>
      </c>
      <c r="L78" s="18">
        <f t="shared" si="16"/>
        <v>73</v>
      </c>
      <c r="M78" t="e">
        <f t="shared" si="15"/>
        <v>#NUM!</v>
      </c>
      <c r="N78">
        <f t="shared" si="14"/>
        <v>0</v>
      </c>
      <c r="O78" t="b">
        <f t="shared" si="9"/>
        <v>0</v>
      </c>
    </row>
    <row r="79" spans="1:15" x14ac:dyDescent="0.25">
      <c r="A79" t="s">
        <v>25</v>
      </c>
      <c r="B79" t="str">
        <f>'Input and Summary Results'!$G83</f>
        <v xml:space="preserve"> </v>
      </c>
      <c r="C79">
        <f>IF(B79=0,FALSE,'Input and Summary Results'!$D$5)</f>
        <v>0</v>
      </c>
      <c r="D79">
        <f>IF(B79=0,FALSE,'Input and Summary Results'!$E$5)</f>
        <v>0</v>
      </c>
      <c r="E79" t="e">
        <f t="shared" si="10"/>
        <v>#NUM!</v>
      </c>
      <c r="F79" t="e">
        <f t="shared" si="11"/>
        <v>#DIV/0!</v>
      </c>
      <c r="G79" t="b">
        <f>IF(B79=" ",FALSE,(IF('Input and Summary Results'!$J$4="yes",'Data Transformation'!E79,'Data Transformation'!C79)))</f>
        <v>0</v>
      </c>
      <c r="H79" t="b">
        <f>IF(B79=" ",FALSE,(IF('Input and Summary Results'!$J$4="yes",'Data Transformation'!F79,'Data Transformation'!D79)))</f>
        <v>0</v>
      </c>
      <c r="I79" t="str">
        <f t="shared" si="12"/>
        <v/>
      </c>
      <c r="J79" s="18" t="e">
        <f>LOOKUP(2,1/(COUNTIF($J$4:J78,'Input and Summary Results'!$B$7:$B$8007)=0),'Input and Summary Results'!$B$7:$B$8007)</f>
        <v>#N/A</v>
      </c>
      <c r="K79" s="18" t="str">
        <f t="shared" si="13"/>
        <v xml:space="preserve"> </v>
      </c>
      <c r="L79" s="18">
        <f t="shared" si="16"/>
        <v>74</v>
      </c>
      <c r="M79" t="e">
        <f t="shared" si="15"/>
        <v>#NUM!</v>
      </c>
      <c r="N79">
        <f t="shared" si="14"/>
        <v>0</v>
      </c>
      <c r="O79" t="b">
        <f t="shared" si="9"/>
        <v>0</v>
      </c>
    </row>
    <row r="80" spans="1:15" x14ac:dyDescent="0.25">
      <c r="A80" t="s">
        <v>25</v>
      </c>
      <c r="B80" t="str">
        <f>'Input and Summary Results'!$G84</f>
        <v xml:space="preserve"> </v>
      </c>
      <c r="C80">
        <f>IF(B80=0,FALSE,'Input and Summary Results'!$D$5)</f>
        <v>0</v>
      </c>
      <c r="D80">
        <f>IF(B80=0,FALSE,'Input and Summary Results'!$E$5)</f>
        <v>0</v>
      </c>
      <c r="E80" t="e">
        <f t="shared" si="10"/>
        <v>#NUM!</v>
      </c>
      <c r="F80" t="e">
        <f t="shared" si="11"/>
        <v>#DIV/0!</v>
      </c>
      <c r="G80" t="b">
        <f>IF(B80=" ",FALSE,(IF('Input and Summary Results'!$J$4="yes",'Data Transformation'!E80,'Data Transformation'!C80)))</f>
        <v>0</v>
      </c>
      <c r="H80" t="b">
        <f>IF(B80=" ",FALSE,(IF('Input and Summary Results'!$J$4="yes",'Data Transformation'!F80,'Data Transformation'!D80)))</f>
        <v>0</v>
      </c>
      <c r="I80" t="str">
        <f t="shared" si="12"/>
        <v/>
      </c>
      <c r="J80" s="18" t="e">
        <f>LOOKUP(2,1/(COUNTIF($J$4:J79,'Input and Summary Results'!$B$7:$B$8007)=0),'Input and Summary Results'!$B$7:$B$8007)</f>
        <v>#N/A</v>
      </c>
      <c r="K80" s="18" t="str">
        <f t="shared" si="13"/>
        <v xml:space="preserve"> </v>
      </c>
      <c r="L80" s="18">
        <f t="shared" si="16"/>
        <v>75</v>
      </c>
      <c r="M80" t="e">
        <f t="shared" si="15"/>
        <v>#NUM!</v>
      </c>
      <c r="N80">
        <f t="shared" si="14"/>
        <v>0</v>
      </c>
      <c r="O80" t="b">
        <f t="shared" si="9"/>
        <v>0</v>
      </c>
    </row>
    <row r="81" spans="1:15" x14ac:dyDescent="0.25">
      <c r="A81" t="s">
        <v>25</v>
      </c>
      <c r="B81" t="str">
        <f>'Input and Summary Results'!$G85</f>
        <v xml:space="preserve"> </v>
      </c>
      <c r="C81">
        <f>IF(B81=0,FALSE,'Input and Summary Results'!$D$5)</f>
        <v>0</v>
      </c>
      <c r="D81">
        <f>IF(B81=0,FALSE,'Input and Summary Results'!$E$5)</f>
        <v>0</v>
      </c>
      <c r="E81" t="e">
        <f t="shared" si="10"/>
        <v>#NUM!</v>
      </c>
      <c r="F81" t="e">
        <f t="shared" si="11"/>
        <v>#DIV/0!</v>
      </c>
      <c r="G81" t="b">
        <f>IF(B81=" ",FALSE,(IF('Input and Summary Results'!$J$4="yes",'Data Transformation'!E81,'Data Transformation'!C81)))</f>
        <v>0</v>
      </c>
      <c r="H81" t="b">
        <f>IF(B81=" ",FALSE,(IF('Input and Summary Results'!$J$4="yes",'Data Transformation'!F81,'Data Transformation'!D81)))</f>
        <v>0</v>
      </c>
      <c r="I81" t="str">
        <f t="shared" si="12"/>
        <v/>
      </c>
      <c r="J81" s="18" t="e">
        <f>LOOKUP(2,1/(COUNTIF($J$4:J80,'Input and Summary Results'!$B$7:$B$8007)=0),'Input and Summary Results'!$B$7:$B$8007)</f>
        <v>#N/A</v>
      </c>
      <c r="K81" s="18" t="str">
        <f t="shared" si="13"/>
        <v xml:space="preserve"> </v>
      </c>
      <c r="L81" s="18">
        <f t="shared" si="16"/>
        <v>76</v>
      </c>
      <c r="M81" t="e">
        <f t="shared" si="15"/>
        <v>#NUM!</v>
      </c>
      <c r="N81">
        <f t="shared" si="14"/>
        <v>0</v>
      </c>
      <c r="O81" t="b">
        <f t="shared" si="9"/>
        <v>0</v>
      </c>
    </row>
    <row r="82" spans="1:15" x14ac:dyDescent="0.25">
      <c r="A82" t="s">
        <v>25</v>
      </c>
      <c r="B82" t="str">
        <f>'Input and Summary Results'!$G86</f>
        <v xml:space="preserve"> </v>
      </c>
      <c r="C82">
        <f>IF(B82=0,FALSE,'Input and Summary Results'!$D$5)</f>
        <v>0</v>
      </c>
      <c r="D82">
        <f>IF(B82=0,FALSE,'Input and Summary Results'!$E$5)</f>
        <v>0</v>
      </c>
      <c r="E82" t="e">
        <f t="shared" si="10"/>
        <v>#NUM!</v>
      </c>
      <c r="F82" t="e">
        <f t="shared" si="11"/>
        <v>#DIV/0!</v>
      </c>
      <c r="G82" t="b">
        <f>IF(B82=" ",FALSE,(IF('Input and Summary Results'!$J$4="yes",'Data Transformation'!E82,'Data Transformation'!C82)))</f>
        <v>0</v>
      </c>
      <c r="H82" t="b">
        <f>IF(B82=" ",FALSE,(IF('Input and Summary Results'!$J$4="yes",'Data Transformation'!F82,'Data Transformation'!D82)))</f>
        <v>0</v>
      </c>
      <c r="I82" t="str">
        <f t="shared" si="12"/>
        <v/>
      </c>
      <c r="J82" s="18" t="e">
        <f>LOOKUP(2,1/(COUNTIF($J$4:J81,'Input and Summary Results'!$B$7:$B$8007)=0),'Input and Summary Results'!$B$7:$B$8007)</f>
        <v>#N/A</v>
      </c>
      <c r="K82" s="18" t="str">
        <f t="shared" si="13"/>
        <v xml:space="preserve"> </v>
      </c>
      <c r="L82" s="18">
        <f t="shared" si="16"/>
        <v>77</v>
      </c>
      <c r="M82" t="e">
        <f t="shared" si="15"/>
        <v>#NUM!</v>
      </c>
      <c r="N82">
        <f t="shared" si="14"/>
        <v>0</v>
      </c>
      <c r="O82" t="b">
        <f t="shared" si="9"/>
        <v>0</v>
      </c>
    </row>
    <row r="83" spans="1:15" x14ac:dyDescent="0.25">
      <c r="A83" t="s">
        <v>25</v>
      </c>
      <c r="B83" t="str">
        <f>'Input and Summary Results'!$G87</f>
        <v xml:space="preserve"> </v>
      </c>
      <c r="C83">
        <f>IF(B83=0,FALSE,'Input and Summary Results'!$D$5)</f>
        <v>0</v>
      </c>
      <c r="D83">
        <f>IF(B83=0,FALSE,'Input and Summary Results'!$E$5)</f>
        <v>0</v>
      </c>
      <c r="E83" t="e">
        <f t="shared" si="10"/>
        <v>#NUM!</v>
      </c>
      <c r="F83" t="e">
        <f t="shared" si="11"/>
        <v>#DIV/0!</v>
      </c>
      <c r="G83" t="b">
        <f>IF(B83=" ",FALSE,(IF('Input and Summary Results'!$J$4="yes",'Data Transformation'!E83,'Data Transformation'!C83)))</f>
        <v>0</v>
      </c>
      <c r="H83" t="b">
        <f>IF(B83=" ",FALSE,(IF('Input and Summary Results'!$J$4="yes",'Data Transformation'!F83,'Data Transformation'!D83)))</f>
        <v>0</v>
      </c>
      <c r="I83" t="str">
        <f t="shared" si="12"/>
        <v/>
      </c>
      <c r="J83" s="18" t="e">
        <f>LOOKUP(2,1/(COUNTIF($J$4:J82,'Input and Summary Results'!$B$7:$B$8007)=0),'Input and Summary Results'!$B$7:$B$8007)</f>
        <v>#N/A</v>
      </c>
      <c r="K83" s="18" t="str">
        <f t="shared" si="13"/>
        <v xml:space="preserve"> </v>
      </c>
      <c r="L83" s="18">
        <f t="shared" si="16"/>
        <v>78</v>
      </c>
      <c r="M83" t="e">
        <f t="shared" si="15"/>
        <v>#NUM!</v>
      </c>
      <c r="N83">
        <f t="shared" si="14"/>
        <v>0</v>
      </c>
      <c r="O83" t="b">
        <f t="shared" si="9"/>
        <v>0</v>
      </c>
    </row>
    <row r="84" spans="1:15" x14ac:dyDescent="0.25">
      <c r="A84" t="s">
        <v>25</v>
      </c>
      <c r="B84" t="str">
        <f>'Input and Summary Results'!$G88</f>
        <v xml:space="preserve"> </v>
      </c>
      <c r="C84">
        <f>IF(B84=0,FALSE,'Input and Summary Results'!$D$5)</f>
        <v>0</v>
      </c>
      <c r="D84">
        <f>IF(B84=0,FALSE,'Input and Summary Results'!$E$5)</f>
        <v>0</v>
      </c>
      <c r="E84" t="e">
        <f t="shared" si="10"/>
        <v>#NUM!</v>
      </c>
      <c r="F84" t="e">
        <f t="shared" si="11"/>
        <v>#DIV/0!</v>
      </c>
      <c r="G84" t="b">
        <f>IF(B84=" ",FALSE,(IF('Input and Summary Results'!$J$4="yes",'Data Transformation'!E84,'Data Transformation'!C84)))</f>
        <v>0</v>
      </c>
      <c r="H84" t="b">
        <f>IF(B84=" ",FALSE,(IF('Input and Summary Results'!$J$4="yes",'Data Transformation'!F84,'Data Transformation'!D84)))</f>
        <v>0</v>
      </c>
      <c r="I84" t="str">
        <f t="shared" si="12"/>
        <v/>
      </c>
      <c r="J84" s="18" t="e">
        <f>LOOKUP(2,1/(COUNTIF($J$4:J83,'Input and Summary Results'!$B$7:$B$8007)=0),'Input and Summary Results'!$B$7:$B$8007)</f>
        <v>#N/A</v>
      </c>
      <c r="K84" s="18" t="str">
        <f t="shared" si="13"/>
        <v xml:space="preserve"> </v>
      </c>
      <c r="L84" s="18">
        <f t="shared" si="16"/>
        <v>79</v>
      </c>
      <c r="M84" t="e">
        <f t="shared" si="15"/>
        <v>#NUM!</v>
      </c>
      <c r="N84">
        <f t="shared" si="14"/>
        <v>0</v>
      </c>
      <c r="O84" t="b">
        <f t="shared" si="9"/>
        <v>0</v>
      </c>
    </row>
    <row r="85" spans="1:15" x14ac:dyDescent="0.25">
      <c r="A85" t="s">
        <v>25</v>
      </c>
      <c r="B85" t="str">
        <f>'Input and Summary Results'!$G89</f>
        <v xml:space="preserve"> </v>
      </c>
      <c r="C85">
        <f>IF(B85=0,FALSE,'Input and Summary Results'!$D$5)</f>
        <v>0</v>
      </c>
      <c r="D85">
        <f>IF(B85=0,FALSE,'Input and Summary Results'!$E$5)</f>
        <v>0</v>
      </c>
      <c r="E85" t="e">
        <f t="shared" si="10"/>
        <v>#NUM!</v>
      </c>
      <c r="F85" t="e">
        <f t="shared" si="11"/>
        <v>#DIV/0!</v>
      </c>
      <c r="G85" t="b">
        <f>IF(B85=" ",FALSE,(IF('Input and Summary Results'!$J$4="yes",'Data Transformation'!E85,'Data Transformation'!C85)))</f>
        <v>0</v>
      </c>
      <c r="H85" t="b">
        <f>IF(B85=" ",FALSE,(IF('Input and Summary Results'!$J$4="yes",'Data Transformation'!F85,'Data Transformation'!D85)))</f>
        <v>0</v>
      </c>
      <c r="I85" t="str">
        <f t="shared" si="12"/>
        <v/>
      </c>
      <c r="J85" s="18" t="e">
        <f>LOOKUP(2,1/(COUNTIF($J$4:J84,'Input and Summary Results'!$B$7:$B$8007)=0),'Input and Summary Results'!$B$7:$B$8007)</f>
        <v>#N/A</v>
      </c>
      <c r="K85" s="18" t="str">
        <f t="shared" si="13"/>
        <v xml:space="preserve"> </v>
      </c>
      <c r="L85" s="18">
        <f t="shared" si="16"/>
        <v>80</v>
      </c>
      <c r="M85" t="e">
        <f t="shared" si="15"/>
        <v>#NUM!</v>
      </c>
      <c r="N85">
        <f t="shared" si="14"/>
        <v>0</v>
      </c>
      <c r="O85" t="b">
        <f t="shared" si="9"/>
        <v>0</v>
      </c>
    </row>
    <row r="86" spans="1:15" x14ac:dyDescent="0.25">
      <c r="A86" t="s">
        <v>25</v>
      </c>
      <c r="B86" t="str">
        <f>'Input and Summary Results'!$G90</f>
        <v xml:space="preserve"> </v>
      </c>
      <c r="C86">
        <f>IF(B86=0,FALSE,'Input and Summary Results'!$D$5)</f>
        <v>0</v>
      </c>
      <c r="D86">
        <f>IF(B86=0,FALSE,'Input and Summary Results'!$E$5)</f>
        <v>0</v>
      </c>
      <c r="E86" t="e">
        <f t="shared" si="10"/>
        <v>#NUM!</v>
      </c>
      <c r="F86" t="e">
        <f t="shared" si="11"/>
        <v>#DIV/0!</v>
      </c>
      <c r="G86" t="b">
        <f>IF(B86=" ",FALSE,(IF('Input and Summary Results'!$J$4="yes",'Data Transformation'!E86,'Data Transformation'!C86)))</f>
        <v>0</v>
      </c>
      <c r="H86" t="b">
        <f>IF(B86=" ",FALSE,(IF('Input and Summary Results'!$J$4="yes",'Data Transformation'!F86,'Data Transformation'!D86)))</f>
        <v>0</v>
      </c>
      <c r="I86" t="str">
        <f t="shared" si="12"/>
        <v/>
      </c>
      <c r="J86" s="18" t="e">
        <f>LOOKUP(2,1/(COUNTIF($J$4:J85,'Input and Summary Results'!$B$7:$B$8007)=0),'Input and Summary Results'!$B$7:$B$8007)</f>
        <v>#N/A</v>
      </c>
      <c r="K86" s="18" t="str">
        <f t="shared" si="13"/>
        <v xml:space="preserve"> </v>
      </c>
      <c r="L86" s="18">
        <f t="shared" si="16"/>
        <v>81</v>
      </c>
      <c r="M86" t="e">
        <f t="shared" si="15"/>
        <v>#NUM!</v>
      </c>
      <c r="N86">
        <f t="shared" si="14"/>
        <v>0</v>
      </c>
      <c r="O86" t="b">
        <f t="shared" si="9"/>
        <v>0</v>
      </c>
    </row>
    <row r="87" spans="1:15" x14ac:dyDescent="0.25">
      <c r="A87" t="s">
        <v>25</v>
      </c>
      <c r="B87" t="str">
        <f>'Input and Summary Results'!$G91</f>
        <v xml:space="preserve"> </v>
      </c>
      <c r="C87">
        <f>IF(B87=0,FALSE,'Input and Summary Results'!$D$5)</f>
        <v>0</v>
      </c>
      <c r="D87">
        <f>IF(B87=0,FALSE,'Input and Summary Results'!$E$5)</f>
        <v>0</v>
      </c>
      <c r="E87" t="e">
        <f t="shared" si="10"/>
        <v>#NUM!</v>
      </c>
      <c r="F87" t="e">
        <f t="shared" si="11"/>
        <v>#DIV/0!</v>
      </c>
      <c r="G87" t="b">
        <f>IF(B87=" ",FALSE,(IF('Input and Summary Results'!$J$4="yes",'Data Transformation'!E87,'Data Transformation'!C87)))</f>
        <v>0</v>
      </c>
      <c r="H87" t="b">
        <f>IF(B87=" ",FALSE,(IF('Input and Summary Results'!$J$4="yes",'Data Transformation'!F87,'Data Transformation'!D87)))</f>
        <v>0</v>
      </c>
      <c r="I87" t="str">
        <f t="shared" si="12"/>
        <v/>
      </c>
      <c r="J87" s="18" t="e">
        <f>LOOKUP(2,1/(COUNTIF($J$4:J86,'Input and Summary Results'!$B$7:$B$8007)=0),'Input and Summary Results'!$B$7:$B$8007)</f>
        <v>#N/A</v>
      </c>
      <c r="K87" s="18" t="str">
        <f t="shared" si="13"/>
        <v xml:space="preserve"> </v>
      </c>
      <c r="L87" s="18">
        <f t="shared" si="16"/>
        <v>82</v>
      </c>
      <c r="M87" t="e">
        <f t="shared" si="15"/>
        <v>#NUM!</v>
      </c>
      <c r="N87">
        <f t="shared" si="14"/>
        <v>0</v>
      </c>
      <c r="O87" t="b">
        <f t="shared" si="9"/>
        <v>0</v>
      </c>
    </row>
    <row r="88" spans="1:15" x14ac:dyDescent="0.25">
      <c r="A88" t="s">
        <v>25</v>
      </c>
      <c r="B88" t="str">
        <f>'Input and Summary Results'!$G92</f>
        <v xml:space="preserve"> </v>
      </c>
      <c r="C88">
        <f>IF(B88=0,FALSE,'Input and Summary Results'!$D$5)</f>
        <v>0</v>
      </c>
      <c r="D88">
        <f>IF(B88=0,FALSE,'Input and Summary Results'!$E$5)</f>
        <v>0</v>
      </c>
      <c r="E88" t="e">
        <f t="shared" si="10"/>
        <v>#NUM!</v>
      </c>
      <c r="F88" t="e">
        <f t="shared" si="11"/>
        <v>#DIV/0!</v>
      </c>
      <c r="G88" t="b">
        <f>IF(B88=" ",FALSE,(IF('Input and Summary Results'!$J$4="yes",'Data Transformation'!E88,'Data Transformation'!C88)))</f>
        <v>0</v>
      </c>
      <c r="H88" t="b">
        <f>IF(B88=" ",FALSE,(IF('Input and Summary Results'!$J$4="yes",'Data Transformation'!F88,'Data Transformation'!D88)))</f>
        <v>0</v>
      </c>
      <c r="I88" t="str">
        <f t="shared" si="12"/>
        <v/>
      </c>
      <c r="J88" s="18" t="e">
        <f>LOOKUP(2,1/(COUNTIF($J$4:J87,'Input and Summary Results'!$B$7:$B$8007)=0),'Input and Summary Results'!$B$7:$B$8007)</f>
        <v>#N/A</v>
      </c>
      <c r="K88" s="18" t="str">
        <f t="shared" si="13"/>
        <v xml:space="preserve"> </v>
      </c>
      <c r="L88" s="18">
        <f t="shared" si="16"/>
        <v>83</v>
      </c>
      <c r="M88" t="e">
        <f t="shared" si="15"/>
        <v>#NUM!</v>
      </c>
      <c r="N88">
        <f t="shared" si="14"/>
        <v>0</v>
      </c>
      <c r="O88" t="b">
        <f t="shared" si="9"/>
        <v>0</v>
      </c>
    </row>
    <row r="89" spans="1:15" x14ac:dyDescent="0.25">
      <c r="A89" t="s">
        <v>25</v>
      </c>
      <c r="B89" t="str">
        <f>'Input and Summary Results'!$G93</f>
        <v xml:space="preserve"> </v>
      </c>
      <c r="C89">
        <f>IF(B89=0,FALSE,'Input and Summary Results'!$D$5)</f>
        <v>0</v>
      </c>
      <c r="D89">
        <f>IF(B89=0,FALSE,'Input and Summary Results'!$E$5)</f>
        <v>0</v>
      </c>
      <c r="E89" t="e">
        <f t="shared" si="10"/>
        <v>#NUM!</v>
      </c>
      <c r="F89" t="e">
        <f t="shared" si="11"/>
        <v>#DIV/0!</v>
      </c>
      <c r="G89" t="b">
        <f>IF(B89=" ",FALSE,(IF('Input and Summary Results'!$J$4="yes",'Data Transformation'!E89,'Data Transformation'!C89)))</f>
        <v>0</v>
      </c>
      <c r="H89" t="b">
        <f>IF(B89=" ",FALSE,(IF('Input and Summary Results'!$J$4="yes",'Data Transformation'!F89,'Data Transformation'!D89)))</f>
        <v>0</v>
      </c>
      <c r="I89" t="str">
        <f t="shared" si="12"/>
        <v/>
      </c>
      <c r="J89" s="18" t="e">
        <f>LOOKUP(2,1/(COUNTIF($J$4:J88,'Input and Summary Results'!$B$7:$B$8007)=0),'Input and Summary Results'!$B$7:$B$8007)</f>
        <v>#N/A</v>
      </c>
      <c r="K89" s="18" t="str">
        <f t="shared" si="13"/>
        <v xml:space="preserve"> </v>
      </c>
      <c r="L89" s="18">
        <f t="shared" si="16"/>
        <v>84</v>
      </c>
      <c r="M89" t="e">
        <f t="shared" si="15"/>
        <v>#NUM!</v>
      </c>
      <c r="N89">
        <f t="shared" si="14"/>
        <v>0</v>
      </c>
      <c r="O89" t="b">
        <f t="shared" si="9"/>
        <v>0</v>
      </c>
    </row>
    <row r="90" spans="1:15" x14ac:dyDescent="0.25">
      <c r="A90" t="s">
        <v>25</v>
      </c>
      <c r="B90" t="str">
        <f>'Input and Summary Results'!$G94</f>
        <v xml:space="preserve"> </v>
      </c>
      <c r="C90">
        <f>IF(B90=0,FALSE,'Input and Summary Results'!$D$5)</f>
        <v>0</v>
      </c>
      <c r="D90">
        <f>IF(B90=0,FALSE,'Input and Summary Results'!$E$5)</f>
        <v>0</v>
      </c>
      <c r="E90" t="e">
        <f t="shared" si="10"/>
        <v>#NUM!</v>
      </c>
      <c r="F90" t="e">
        <f t="shared" si="11"/>
        <v>#DIV/0!</v>
      </c>
      <c r="G90" t="b">
        <f>IF(B90=" ",FALSE,(IF('Input and Summary Results'!$J$4="yes",'Data Transformation'!E90,'Data Transformation'!C90)))</f>
        <v>0</v>
      </c>
      <c r="H90" t="b">
        <f>IF(B90=" ",FALSE,(IF('Input and Summary Results'!$J$4="yes",'Data Transformation'!F90,'Data Transformation'!D90)))</f>
        <v>0</v>
      </c>
      <c r="I90" t="str">
        <f t="shared" si="12"/>
        <v/>
      </c>
      <c r="J90" s="18" t="e">
        <f>LOOKUP(2,1/(COUNTIF($J$4:J89,'Input and Summary Results'!$B$7:$B$8007)=0),'Input and Summary Results'!$B$7:$B$8007)</f>
        <v>#N/A</v>
      </c>
      <c r="K90" s="18" t="str">
        <f t="shared" si="13"/>
        <v xml:space="preserve"> </v>
      </c>
      <c r="L90" s="18">
        <f t="shared" si="16"/>
        <v>85</v>
      </c>
      <c r="M90" t="e">
        <f t="shared" si="15"/>
        <v>#NUM!</v>
      </c>
      <c r="N90">
        <f t="shared" si="14"/>
        <v>0</v>
      </c>
      <c r="O90" t="b">
        <f t="shared" si="9"/>
        <v>0</v>
      </c>
    </row>
    <row r="91" spans="1:15" x14ac:dyDescent="0.25">
      <c r="A91" t="s">
        <v>25</v>
      </c>
      <c r="B91" t="str">
        <f>'Input and Summary Results'!$G95</f>
        <v xml:space="preserve"> </v>
      </c>
      <c r="C91">
        <f>IF(B91=0,FALSE,'Input and Summary Results'!$D$5)</f>
        <v>0</v>
      </c>
      <c r="D91">
        <f>IF(B91=0,FALSE,'Input and Summary Results'!$E$5)</f>
        <v>0</v>
      </c>
      <c r="E91" t="e">
        <f t="shared" si="10"/>
        <v>#NUM!</v>
      </c>
      <c r="F91" t="e">
        <f t="shared" si="11"/>
        <v>#DIV/0!</v>
      </c>
      <c r="G91" t="b">
        <f>IF(B91=" ",FALSE,(IF('Input and Summary Results'!$J$4="yes",'Data Transformation'!E91,'Data Transformation'!C91)))</f>
        <v>0</v>
      </c>
      <c r="H91" t="b">
        <f>IF(B91=" ",FALSE,(IF('Input and Summary Results'!$J$4="yes",'Data Transformation'!F91,'Data Transformation'!D91)))</f>
        <v>0</v>
      </c>
      <c r="I91" t="str">
        <f t="shared" si="12"/>
        <v/>
      </c>
      <c r="J91" s="18" t="e">
        <f>LOOKUP(2,1/(COUNTIF($J$4:J90,'Input and Summary Results'!$B$7:$B$8007)=0),'Input and Summary Results'!$B$7:$B$8007)</f>
        <v>#N/A</v>
      </c>
      <c r="K91" s="18" t="str">
        <f t="shared" si="13"/>
        <v xml:space="preserve"> </v>
      </c>
      <c r="L91" s="18">
        <f t="shared" si="16"/>
        <v>86</v>
      </c>
      <c r="M91" t="e">
        <f t="shared" si="15"/>
        <v>#NUM!</v>
      </c>
      <c r="N91">
        <f t="shared" si="14"/>
        <v>0</v>
      </c>
      <c r="O91" t="b">
        <f t="shared" si="9"/>
        <v>0</v>
      </c>
    </row>
    <row r="92" spans="1:15" x14ac:dyDescent="0.25">
      <c r="A92" t="s">
        <v>25</v>
      </c>
      <c r="B92" t="str">
        <f>'Input and Summary Results'!$G96</f>
        <v xml:space="preserve"> </v>
      </c>
      <c r="C92">
        <f>IF(B92=0,FALSE,'Input and Summary Results'!$D$5)</f>
        <v>0</v>
      </c>
      <c r="D92">
        <f>IF(B92=0,FALSE,'Input and Summary Results'!$E$5)</f>
        <v>0</v>
      </c>
      <c r="E92" t="e">
        <f t="shared" si="10"/>
        <v>#NUM!</v>
      </c>
      <c r="F92" t="e">
        <f t="shared" si="11"/>
        <v>#DIV/0!</v>
      </c>
      <c r="G92" t="b">
        <f>IF(B92=" ",FALSE,(IF('Input and Summary Results'!$J$4="yes",'Data Transformation'!E92,'Data Transformation'!C92)))</f>
        <v>0</v>
      </c>
      <c r="H92" t="b">
        <f>IF(B92=" ",FALSE,(IF('Input and Summary Results'!$J$4="yes",'Data Transformation'!F92,'Data Transformation'!D92)))</f>
        <v>0</v>
      </c>
      <c r="I92" t="str">
        <f t="shared" si="12"/>
        <v/>
      </c>
      <c r="J92" s="18" t="e">
        <f>LOOKUP(2,1/(COUNTIF($J$4:J91,'Input and Summary Results'!$B$7:$B$8007)=0),'Input and Summary Results'!$B$7:$B$8007)</f>
        <v>#N/A</v>
      </c>
      <c r="K92" s="18" t="str">
        <f t="shared" si="13"/>
        <v xml:space="preserve"> </v>
      </c>
      <c r="L92" s="18">
        <f t="shared" si="16"/>
        <v>87</v>
      </c>
      <c r="M92" t="e">
        <f t="shared" si="15"/>
        <v>#NUM!</v>
      </c>
      <c r="N92">
        <f t="shared" si="14"/>
        <v>0</v>
      </c>
      <c r="O92" t="b">
        <f t="shared" si="9"/>
        <v>0</v>
      </c>
    </row>
    <row r="93" spans="1:15" x14ac:dyDescent="0.25">
      <c r="A93" t="s">
        <v>25</v>
      </c>
      <c r="B93" t="str">
        <f>'Input and Summary Results'!$G97</f>
        <v xml:space="preserve"> </v>
      </c>
      <c r="C93">
        <f>IF(B93=0,FALSE,'Input and Summary Results'!$D$5)</f>
        <v>0</v>
      </c>
      <c r="D93">
        <f>IF(B93=0,FALSE,'Input and Summary Results'!$E$5)</f>
        <v>0</v>
      </c>
      <c r="E93" t="e">
        <f t="shared" si="10"/>
        <v>#NUM!</v>
      </c>
      <c r="F93" t="e">
        <f t="shared" si="11"/>
        <v>#DIV/0!</v>
      </c>
      <c r="G93" t="b">
        <f>IF(B93=" ",FALSE,(IF('Input and Summary Results'!$J$4="yes",'Data Transformation'!E93,'Data Transformation'!C93)))</f>
        <v>0</v>
      </c>
      <c r="H93" t="b">
        <f>IF(B93=" ",FALSE,(IF('Input and Summary Results'!$J$4="yes",'Data Transformation'!F93,'Data Transformation'!D93)))</f>
        <v>0</v>
      </c>
      <c r="I93" t="str">
        <f t="shared" si="12"/>
        <v/>
      </c>
      <c r="J93" s="18" t="e">
        <f>LOOKUP(2,1/(COUNTIF($J$4:J92,'Input and Summary Results'!$B$7:$B$8007)=0),'Input and Summary Results'!$B$7:$B$8007)</f>
        <v>#N/A</v>
      </c>
      <c r="K93" s="18" t="str">
        <f t="shared" si="13"/>
        <v xml:space="preserve"> </v>
      </c>
      <c r="L93" s="18">
        <f t="shared" si="16"/>
        <v>88</v>
      </c>
      <c r="M93" t="e">
        <f t="shared" si="15"/>
        <v>#NUM!</v>
      </c>
      <c r="N93">
        <f t="shared" si="14"/>
        <v>0</v>
      </c>
      <c r="O93" t="b">
        <f t="shared" si="9"/>
        <v>0</v>
      </c>
    </row>
    <row r="94" spans="1:15" x14ac:dyDescent="0.25">
      <c r="A94" t="s">
        <v>25</v>
      </c>
      <c r="B94" t="str">
        <f>'Input and Summary Results'!$G98</f>
        <v xml:space="preserve"> </v>
      </c>
      <c r="C94">
        <f>IF(B94=0,FALSE,'Input and Summary Results'!$D$5)</f>
        <v>0</v>
      </c>
      <c r="D94">
        <f>IF(B94=0,FALSE,'Input and Summary Results'!$E$5)</f>
        <v>0</v>
      </c>
      <c r="E94" t="e">
        <f t="shared" si="10"/>
        <v>#NUM!</v>
      </c>
      <c r="F94" t="e">
        <f t="shared" si="11"/>
        <v>#DIV/0!</v>
      </c>
      <c r="G94" t="b">
        <f>IF(B94=" ",FALSE,(IF('Input and Summary Results'!$J$4="yes",'Data Transformation'!E94,'Data Transformation'!C94)))</f>
        <v>0</v>
      </c>
      <c r="H94" t="b">
        <f>IF(B94=" ",FALSE,(IF('Input and Summary Results'!$J$4="yes",'Data Transformation'!F94,'Data Transformation'!D94)))</f>
        <v>0</v>
      </c>
      <c r="I94" t="str">
        <f t="shared" si="12"/>
        <v/>
      </c>
      <c r="J94" s="18" t="e">
        <f>LOOKUP(2,1/(COUNTIF($J$4:J93,'Input and Summary Results'!$B$7:$B$8007)=0),'Input and Summary Results'!$B$7:$B$8007)</f>
        <v>#N/A</v>
      </c>
      <c r="K94" s="18" t="str">
        <f t="shared" si="13"/>
        <v xml:space="preserve"> </v>
      </c>
      <c r="L94" s="18">
        <f t="shared" si="16"/>
        <v>89</v>
      </c>
      <c r="M94" t="e">
        <f t="shared" si="15"/>
        <v>#NUM!</v>
      </c>
      <c r="N94">
        <f t="shared" si="14"/>
        <v>0</v>
      </c>
      <c r="O94" t="b">
        <f t="shared" si="9"/>
        <v>0</v>
      </c>
    </row>
    <row r="95" spans="1:15" x14ac:dyDescent="0.25">
      <c r="A95" t="s">
        <v>25</v>
      </c>
      <c r="B95" t="str">
        <f>'Input and Summary Results'!$G99</f>
        <v xml:space="preserve"> </v>
      </c>
      <c r="C95">
        <f>IF(B95=0,FALSE,'Input and Summary Results'!$D$5)</f>
        <v>0</v>
      </c>
      <c r="D95">
        <f>IF(B95=0,FALSE,'Input and Summary Results'!$E$5)</f>
        <v>0</v>
      </c>
      <c r="E95" t="e">
        <f t="shared" si="10"/>
        <v>#NUM!</v>
      </c>
      <c r="F95" t="e">
        <f t="shared" si="11"/>
        <v>#DIV/0!</v>
      </c>
      <c r="G95" t="b">
        <f>IF(B95=" ",FALSE,(IF('Input and Summary Results'!$J$4="yes",'Data Transformation'!E95,'Data Transformation'!C95)))</f>
        <v>0</v>
      </c>
      <c r="H95" t="b">
        <f>IF(B95=" ",FALSE,(IF('Input and Summary Results'!$J$4="yes",'Data Transformation'!F95,'Data Transformation'!D95)))</f>
        <v>0</v>
      </c>
      <c r="I95" t="str">
        <f t="shared" si="12"/>
        <v/>
      </c>
      <c r="J95" s="18" t="e">
        <f>LOOKUP(2,1/(COUNTIF($J$4:J94,'Input and Summary Results'!$B$7:$B$8007)=0),'Input and Summary Results'!$B$7:$B$8007)</f>
        <v>#N/A</v>
      </c>
      <c r="K95" s="18" t="str">
        <f t="shared" si="13"/>
        <v xml:space="preserve"> </v>
      </c>
      <c r="L95" s="18">
        <f t="shared" si="16"/>
        <v>90</v>
      </c>
      <c r="M95" t="e">
        <f t="shared" si="15"/>
        <v>#NUM!</v>
      </c>
      <c r="N95">
        <f t="shared" si="14"/>
        <v>0</v>
      </c>
      <c r="O95" t="b">
        <f t="shared" si="9"/>
        <v>0</v>
      </c>
    </row>
    <row r="96" spans="1:15" x14ac:dyDescent="0.25">
      <c r="A96" t="s">
        <v>25</v>
      </c>
      <c r="B96" t="str">
        <f>'Input and Summary Results'!$G100</f>
        <v xml:space="preserve"> </v>
      </c>
      <c r="C96">
        <f>IF(B96=0,FALSE,'Input and Summary Results'!$D$5)</f>
        <v>0</v>
      </c>
      <c r="D96">
        <f>IF(B96=0,FALSE,'Input and Summary Results'!$E$5)</f>
        <v>0</v>
      </c>
      <c r="E96" t="e">
        <f t="shared" si="10"/>
        <v>#NUM!</v>
      </c>
      <c r="F96" t="e">
        <f t="shared" si="11"/>
        <v>#DIV/0!</v>
      </c>
      <c r="G96" t="b">
        <f>IF(B96=" ",FALSE,(IF('Input and Summary Results'!$J$4="yes",'Data Transformation'!E96,'Data Transformation'!C96)))</f>
        <v>0</v>
      </c>
      <c r="H96" t="b">
        <f>IF(B96=" ",FALSE,(IF('Input and Summary Results'!$J$4="yes",'Data Transformation'!F96,'Data Transformation'!D96)))</f>
        <v>0</v>
      </c>
      <c r="I96" t="str">
        <f t="shared" si="12"/>
        <v/>
      </c>
      <c r="J96" s="18" t="e">
        <f>LOOKUP(2,1/(COUNTIF($J$4:J95,'Input and Summary Results'!$B$7:$B$8007)=0),'Input and Summary Results'!$B$7:$B$8007)</f>
        <v>#N/A</v>
      </c>
      <c r="K96" s="18" t="str">
        <f t="shared" si="13"/>
        <v xml:space="preserve"> </v>
      </c>
      <c r="L96" s="18">
        <f t="shared" si="16"/>
        <v>91</v>
      </c>
      <c r="M96" t="e">
        <f t="shared" si="15"/>
        <v>#NUM!</v>
      </c>
      <c r="N96">
        <f t="shared" si="14"/>
        <v>0</v>
      </c>
      <c r="O96" t="b">
        <f t="shared" si="9"/>
        <v>0</v>
      </c>
    </row>
    <row r="97" spans="1:15" x14ac:dyDescent="0.25">
      <c r="A97" t="s">
        <v>25</v>
      </c>
      <c r="B97" t="str">
        <f>'Input and Summary Results'!$G101</f>
        <v xml:space="preserve"> </v>
      </c>
      <c r="C97">
        <f>IF(B97=0,FALSE,'Input and Summary Results'!$D$5)</f>
        <v>0</v>
      </c>
      <c r="D97">
        <f>IF(B97=0,FALSE,'Input and Summary Results'!$E$5)</f>
        <v>0</v>
      </c>
      <c r="E97" t="e">
        <f t="shared" si="10"/>
        <v>#NUM!</v>
      </c>
      <c r="F97" t="e">
        <f t="shared" si="11"/>
        <v>#DIV/0!</v>
      </c>
      <c r="G97" t="b">
        <f>IF(B97=" ",FALSE,(IF('Input and Summary Results'!$J$4="yes",'Data Transformation'!E97,'Data Transformation'!C97)))</f>
        <v>0</v>
      </c>
      <c r="H97" t="b">
        <f>IF(B97=" ",FALSE,(IF('Input and Summary Results'!$J$4="yes",'Data Transformation'!F97,'Data Transformation'!D97)))</f>
        <v>0</v>
      </c>
      <c r="I97" t="str">
        <f t="shared" si="12"/>
        <v/>
      </c>
      <c r="J97" s="18" t="e">
        <f>LOOKUP(2,1/(COUNTIF($J$4:J96,'Input and Summary Results'!$B$7:$B$8007)=0),'Input and Summary Results'!$B$7:$B$8007)</f>
        <v>#N/A</v>
      </c>
      <c r="K97" s="18" t="str">
        <f t="shared" si="13"/>
        <v xml:space="preserve"> </v>
      </c>
      <c r="L97" s="18">
        <f t="shared" si="16"/>
        <v>92</v>
      </c>
      <c r="M97" t="e">
        <f t="shared" si="15"/>
        <v>#NUM!</v>
      </c>
      <c r="N97">
        <f t="shared" si="14"/>
        <v>0</v>
      </c>
      <c r="O97" t="b">
        <f t="shared" si="9"/>
        <v>0</v>
      </c>
    </row>
    <row r="98" spans="1:15" x14ac:dyDescent="0.25">
      <c r="A98" t="s">
        <v>25</v>
      </c>
      <c r="B98" t="str">
        <f>'Input and Summary Results'!$G102</f>
        <v xml:space="preserve"> </v>
      </c>
      <c r="C98">
        <f>IF(B98=0,FALSE,'Input and Summary Results'!$D$5)</f>
        <v>0</v>
      </c>
      <c r="D98">
        <f>IF(B98=0,FALSE,'Input and Summary Results'!$E$5)</f>
        <v>0</v>
      </c>
      <c r="E98" t="e">
        <f t="shared" si="10"/>
        <v>#NUM!</v>
      </c>
      <c r="F98" t="e">
        <f t="shared" si="11"/>
        <v>#DIV/0!</v>
      </c>
      <c r="G98" t="b">
        <f>IF(B98=" ",FALSE,(IF('Input and Summary Results'!$J$4="yes",'Data Transformation'!E98,'Data Transformation'!C98)))</f>
        <v>0</v>
      </c>
      <c r="H98" t="b">
        <f>IF(B98=" ",FALSE,(IF('Input and Summary Results'!$J$4="yes",'Data Transformation'!F98,'Data Transformation'!D98)))</f>
        <v>0</v>
      </c>
      <c r="I98" t="str">
        <f t="shared" si="12"/>
        <v/>
      </c>
      <c r="J98" s="18" t="e">
        <f>LOOKUP(2,1/(COUNTIF($J$4:J97,'Input and Summary Results'!$B$7:$B$8007)=0),'Input and Summary Results'!$B$7:$B$8007)</f>
        <v>#N/A</v>
      </c>
      <c r="K98" s="18" t="str">
        <f t="shared" si="13"/>
        <v xml:space="preserve"> </v>
      </c>
      <c r="L98" s="18">
        <f t="shared" si="16"/>
        <v>93</v>
      </c>
      <c r="M98" t="e">
        <f t="shared" si="15"/>
        <v>#NUM!</v>
      </c>
      <c r="N98">
        <f t="shared" si="14"/>
        <v>0</v>
      </c>
      <c r="O98" t="b">
        <f t="shared" si="9"/>
        <v>0</v>
      </c>
    </row>
    <row r="99" spans="1:15" x14ac:dyDescent="0.25">
      <c r="A99" t="s">
        <v>25</v>
      </c>
      <c r="B99" t="str">
        <f>'Input and Summary Results'!$G103</f>
        <v xml:space="preserve"> </v>
      </c>
      <c r="C99">
        <f>IF(B99=0,FALSE,'Input and Summary Results'!$D$5)</f>
        <v>0</v>
      </c>
      <c r="D99">
        <f>IF(B99=0,FALSE,'Input and Summary Results'!$E$5)</f>
        <v>0</v>
      </c>
      <c r="E99" t="e">
        <f t="shared" si="10"/>
        <v>#NUM!</v>
      </c>
      <c r="F99" t="e">
        <f t="shared" si="11"/>
        <v>#DIV/0!</v>
      </c>
      <c r="G99" t="b">
        <f>IF(B99=" ",FALSE,(IF('Input and Summary Results'!$J$4="yes",'Data Transformation'!E99,'Data Transformation'!C99)))</f>
        <v>0</v>
      </c>
      <c r="H99" t="b">
        <f>IF(B99=" ",FALSE,(IF('Input and Summary Results'!$J$4="yes",'Data Transformation'!F99,'Data Transformation'!D99)))</f>
        <v>0</v>
      </c>
      <c r="I99" t="str">
        <f t="shared" si="12"/>
        <v/>
      </c>
      <c r="J99" s="18" t="e">
        <f>LOOKUP(2,1/(COUNTIF($J$4:J98,'Input and Summary Results'!$B$7:$B$8007)=0),'Input and Summary Results'!$B$7:$B$8007)</f>
        <v>#N/A</v>
      </c>
      <c r="K99" s="18" t="str">
        <f t="shared" si="13"/>
        <v xml:space="preserve"> </v>
      </c>
      <c r="L99" s="18">
        <f t="shared" si="16"/>
        <v>94</v>
      </c>
      <c r="M99" t="e">
        <f t="shared" si="15"/>
        <v>#NUM!</v>
      </c>
      <c r="N99">
        <f t="shared" si="14"/>
        <v>0</v>
      </c>
      <c r="O99" t="b">
        <f t="shared" si="9"/>
        <v>0</v>
      </c>
    </row>
    <row r="100" spans="1:15" x14ac:dyDescent="0.25">
      <c r="A100" t="s">
        <v>25</v>
      </c>
      <c r="B100" t="str">
        <f>'Input and Summary Results'!$G104</f>
        <v xml:space="preserve"> </v>
      </c>
      <c r="C100">
        <f>IF(B100=0,FALSE,'Input and Summary Results'!$D$5)</f>
        <v>0</v>
      </c>
      <c r="D100">
        <f>IF(B100=0,FALSE,'Input and Summary Results'!$E$5)</f>
        <v>0</v>
      </c>
      <c r="E100" t="e">
        <f t="shared" si="10"/>
        <v>#NUM!</v>
      </c>
      <c r="F100" t="e">
        <f t="shared" si="11"/>
        <v>#DIV/0!</v>
      </c>
      <c r="G100" t="b">
        <f>IF(B100=" ",FALSE,(IF('Input and Summary Results'!$J$4="yes",'Data Transformation'!E100,'Data Transformation'!C100)))</f>
        <v>0</v>
      </c>
      <c r="H100" t="b">
        <f>IF(B100=" ",FALSE,(IF('Input and Summary Results'!$J$4="yes",'Data Transformation'!F100,'Data Transformation'!D100)))</f>
        <v>0</v>
      </c>
      <c r="I100" t="str">
        <f t="shared" si="12"/>
        <v/>
      </c>
      <c r="J100" s="18" t="e">
        <f>LOOKUP(2,1/(COUNTIF($J$4:J99,'Input and Summary Results'!$B$7:$B$8007)=0),'Input and Summary Results'!$B$7:$B$8007)</f>
        <v>#N/A</v>
      </c>
      <c r="K100" s="18" t="str">
        <f t="shared" si="13"/>
        <v xml:space="preserve"> </v>
      </c>
      <c r="L100" s="18">
        <f t="shared" si="16"/>
        <v>95</v>
      </c>
      <c r="M100" t="e">
        <f t="shared" si="15"/>
        <v>#NUM!</v>
      </c>
      <c r="N100">
        <f t="shared" si="14"/>
        <v>0</v>
      </c>
      <c r="O100" t="b">
        <f t="shared" si="9"/>
        <v>0</v>
      </c>
    </row>
    <row r="101" spans="1:15" x14ac:dyDescent="0.25">
      <c r="A101" t="s">
        <v>25</v>
      </c>
      <c r="B101" t="str">
        <f>'Input and Summary Results'!$G105</f>
        <v xml:space="preserve"> </v>
      </c>
      <c r="C101">
        <f>IF(B101=0,FALSE,'Input and Summary Results'!$D$5)</f>
        <v>0</v>
      </c>
      <c r="D101">
        <f>IF(B101=0,FALSE,'Input and Summary Results'!$E$5)</f>
        <v>0</v>
      </c>
      <c r="E101" t="e">
        <f t="shared" si="10"/>
        <v>#NUM!</v>
      </c>
      <c r="F101" t="e">
        <f t="shared" si="11"/>
        <v>#DIV/0!</v>
      </c>
      <c r="G101" t="b">
        <f>IF(B101=" ",FALSE,(IF('Input and Summary Results'!$J$4="yes",'Data Transformation'!E101,'Data Transformation'!C101)))</f>
        <v>0</v>
      </c>
      <c r="H101" t="b">
        <f>IF(B101=" ",FALSE,(IF('Input and Summary Results'!$J$4="yes",'Data Transformation'!F101,'Data Transformation'!D101)))</f>
        <v>0</v>
      </c>
      <c r="I101" t="str">
        <f t="shared" si="12"/>
        <v/>
      </c>
      <c r="J101" s="18" t="e">
        <f>LOOKUP(2,1/(COUNTIF($J$4:J100,'Input and Summary Results'!$B$7:$B$8007)=0),'Input and Summary Results'!$B$7:$B$8007)</f>
        <v>#N/A</v>
      </c>
      <c r="K101" s="18" t="str">
        <f t="shared" si="13"/>
        <v xml:space="preserve"> </v>
      </c>
      <c r="L101" s="18">
        <f t="shared" si="16"/>
        <v>96</v>
      </c>
      <c r="M101" t="e">
        <f t="shared" si="15"/>
        <v>#NUM!</v>
      </c>
      <c r="N101">
        <f t="shared" si="14"/>
        <v>0</v>
      </c>
      <c r="O101" t="b">
        <f t="shared" si="9"/>
        <v>0</v>
      </c>
    </row>
    <row r="102" spans="1:15" x14ac:dyDescent="0.25">
      <c r="A102" t="s">
        <v>25</v>
      </c>
      <c r="B102" t="str">
        <f>'Input and Summary Results'!$G106</f>
        <v xml:space="preserve"> </v>
      </c>
      <c r="C102">
        <f>IF(B102=0,FALSE,'Input and Summary Results'!$D$5)</f>
        <v>0</v>
      </c>
      <c r="D102">
        <f>IF(B102=0,FALSE,'Input and Summary Results'!$E$5)</f>
        <v>0</v>
      </c>
      <c r="E102" t="e">
        <f t="shared" si="10"/>
        <v>#NUM!</v>
      </c>
      <c r="F102" t="e">
        <f t="shared" si="11"/>
        <v>#DIV/0!</v>
      </c>
      <c r="G102" t="b">
        <f>IF(B102=" ",FALSE,(IF('Input and Summary Results'!$J$4="yes",'Data Transformation'!E102,'Data Transformation'!C102)))</f>
        <v>0</v>
      </c>
      <c r="H102" t="b">
        <f>IF(B102=" ",FALSE,(IF('Input and Summary Results'!$J$4="yes",'Data Transformation'!F102,'Data Transformation'!D102)))</f>
        <v>0</v>
      </c>
      <c r="I102" t="str">
        <f t="shared" si="12"/>
        <v/>
      </c>
      <c r="J102" s="18" t="e">
        <f>LOOKUP(2,1/(COUNTIF($J$4:J101,'Input and Summary Results'!$B$7:$B$8007)=0),'Input and Summary Results'!$B$7:$B$8007)</f>
        <v>#N/A</v>
      </c>
      <c r="K102" s="18" t="str">
        <f t="shared" si="13"/>
        <v xml:space="preserve"> </v>
      </c>
      <c r="L102" s="18">
        <f t="shared" si="16"/>
        <v>97</v>
      </c>
      <c r="M102" t="e">
        <f t="shared" si="15"/>
        <v>#NUM!</v>
      </c>
      <c r="N102">
        <f t="shared" si="14"/>
        <v>0</v>
      </c>
      <c r="O102" t="b">
        <f t="shared" si="9"/>
        <v>0</v>
      </c>
    </row>
    <row r="103" spans="1:15" x14ac:dyDescent="0.25">
      <c r="A103" t="s">
        <v>25</v>
      </c>
      <c r="B103" t="str">
        <f>'Input and Summary Results'!$G107</f>
        <v xml:space="preserve"> </v>
      </c>
      <c r="C103">
        <f>IF(B103=0,FALSE,'Input and Summary Results'!$D$5)</f>
        <v>0</v>
      </c>
      <c r="D103">
        <f>IF(B103=0,FALSE,'Input and Summary Results'!$E$5)</f>
        <v>0</v>
      </c>
      <c r="E103" t="e">
        <f t="shared" si="10"/>
        <v>#NUM!</v>
      </c>
      <c r="F103" t="e">
        <f t="shared" si="11"/>
        <v>#DIV/0!</v>
      </c>
      <c r="G103" t="b">
        <f>IF(B103=" ",FALSE,(IF('Input and Summary Results'!$J$4="yes",'Data Transformation'!E103,'Data Transformation'!C103)))</f>
        <v>0</v>
      </c>
      <c r="H103" t="b">
        <f>IF(B103=" ",FALSE,(IF('Input and Summary Results'!$J$4="yes",'Data Transformation'!F103,'Data Transformation'!D103)))</f>
        <v>0</v>
      </c>
      <c r="I103" t="str">
        <f t="shared" si="12"/>
        <v/>
      </c>
      <c r="J103" s="18" t="e">
        <f>LOOKUP(2,1/(COUNTIF($J$4:J102,'Input and Summary Results'!$B$7:$B$8007)=0),'Input and Summary Results'!$B$7:$B$8007)</f>
        <v>#N/A</v>
      </c>
      <c r="K103" s="18" t="str">
        <f t="shared" si="13"/>
        <v xml:space="preserve"> </v>
      </c>
      <c r="L103" s="18">
        <f t="shared" si="16"/>
        <v>98</v>
      </c>
      <c r="M103" t="e">
        <f t="shared" si="15"/>
        <v>#NUM!</v>
      </c>
      <c r="N103">
        <f t="shared" si="14"/>
        <v>0</v>
      </c>
      <c r="O103" t="b">
        <f t="shared" si="9"/>
        <v>0</v>
      </c>
    </row>
    <row r="104" spans="1:15" x14ac:dyDescent="0.25">
      <c r="A104" t="s">
        <v>25</v>
      </c>
      <c r="B104" t="str">
        <f>'Input and Summary Results'!$G108</f>
        <v xml:space="preserve"> </v>
      </c>
      <c r="C104">
        <f>IF(B104=0,FALSE,'Input and Summary Results'!$D$5)</f>
        <v>0</v>
      </c>
      <c r="D104">
        <f>IF(B104=0,FALSE,'Input and Summary Results'!$E$5)</f>
        <v>0</v>
      </c>
      <c r="E104" t="e">
        <f t="shared" si="10"/>
        <v>#NUM!</v>
      </c>
      <c r="F104" t="e">
        <f t="shared" si="11"/>
        <v>#DIV/0!</v>
      </c>
      <c r="G104" t="b">
        <f>IF(B104=" ",FALSE,(IF('Input and Summary Results'!$J$4="yes",'Data Transformation'!E104,'Data Transformation'!C104)))</f>
        <v>0</v>
      </c>
      <c r="H104" t="b">
        <f>IF(B104=" ",FALSE,(IF('Input and Summary Results'!$J$4="yes",'Data Transformation'!F104,'Data Transformation'!D104)))</f>
        <v>0</v>
      </c>
      <c r="I104" t="str">
        <f t="shared" si="12"/>
        <v/>
      </c>
      <c r="J104" s="18" t="e">
        <f>LOOKUP(2,1/(COUNTIF($J$4:J103,'Input and Summary Results'!$B$7:$B$8007)=0),'Input and Summary Results'!$B$7:$B$8007)</f>
        <v>#N/A</v>
      </c>
      <c r="K104" s="18" t="str">
        <f t="shared" si="13"/>
        <v xml:space="preserve"> </v>
      </c>
      <c r="L104" s="18">
        <f t="shared" si="16"/>
        <v>99</v>
      </c>
      <c r="M104" t="e">
        <f t="shared" si="15"/>
        <v>#NUM!</v>
      </c>
      <c r="N104">
        <f t="shared" si="14"/>
        <v>0</v>
      </c>
      <c r="O104" t="b">
        <f t="shared" si="9"/>
        <v>0</v>
      </c>
    </row>
    <row r="105" spans="1:15" x14ac:dyDescent="0.25">
      <c r="A105" t="s">
        <v>25</v>
      </c>
      <c r="B105" t="str">
        <f>'Input and Summary Results'!$G109</f>
        <v xml:space="preserve"> </v>
      </c>
      <c r="C105">
        <f>IF(B105=0,FALSE,'Input and Summary Results'!$D$5)</f>
        <v>0</v>
      </c>
      <c r="D105">
        <f>IF(B105=0,FALSE,'Input and Summary Results'!$E$5)</f>
        <v>0</v>
      </c>
      <c r="E105" t="e">
        <f t="shared" si="10"/>
        <v>#NUM!</v>
      </c>
      <c r="F105" t="e">
        <f t="shared" si="11"/>
        <v>#DIV/0!</v>
      </c>
      <c r="G105" t="b">
        <f>IF(B105=" ",FALSE,(IF('Input and Summary Results'!$J$4="yes",'Data Transformation'!E105,'Data Transformation'!C105)))</f>
        <v>0</v>
      </c>
      <c r="H105" t="b">
        <f>IF(B105=" ",FALSE,(IF('Input and Summary Results'!$J$4="yes",'Data Transformation'!F105,'Data Transformation'!D105)))</f>
        <v>0</v>
      </c>
      <c r="I105" t="str">
        <f t="shared" si="12"/>
        <v/>
      </c>
      <c r="J105" s="18" t="e">
        <f>LOOKUP(2,1/(COUNTIF($J$4:J104,'Input and Summary Results'!$B$7:$B$8007)=0),'Input and Summary Results'!$B$7:$B$8007)</f>
        <v>#N/A</v>
      </c>
      <c r="K105" s="18" t="str">
        <f t="shared" si="13"/>
        <v xml:space="preserve"> </v>
      </c>
      <c r="L105" s="18">
        <f t="shared" si="16"/>
        <v>100</v>
      </c>
      <c r="M105" t="e">
        <f t="shared" si="15"/>
        <v>#NUM!</v>
      </c>
      <c r="N105">
        <f t="shared" si="14"/>
        <v>0</v>
      </c>
      <c r="O105" t="b">
        <f t="shared" si="9"/>
        <v>0</v>
      </c>
    </row>
    <row r="106" spans="1:15" x14ac:dyDescent="0.25">
      <c r="A106" t="s">
        <v>25</v>
      </c>
      <c r="B106" t="str">
        <f>'Input and Summary Results'!$G110</f>
        <v xml:space="preserve"> </v>
      </c>
      <c r="C106">
        <f>IF(B106=0,FALSE,'Input and Summary Results'!$D$5)</f>
        <v>0</v>
      </c>
      <c r="D106">
        <f>IF(B106=0,FALSE,'Input and Summary Results'!$E$5)</f>
        <v>0</v>
      </c>
      <c r="E106" t="e">
        <f t="shared" si="10"/>
        <v>#NUM!</v>
      </c>
      <c r="F106" t="e">
        <f t="shared" si="11"/>
        <v>#DIV/0!</v>
      </c>
      <c r="G106" t="b">
        <f>IF(B106=" ",FALSE,(IF('Input and Summary Results'!$J$4="yes",'Data Transformation'!E106,'Data Transformation'!C106)))</f>
        <v>0</v>
      </c>
      <c r="H106" t="b">
        <f>IF(B106=" ",FALSE,(IF('Input and Summary Results'!$J$4="yes",'Data Transformation'!F106,'Data Transformation'!D106)))</f>
        <v>0</v>
      </c>
      <c r="I106" t="str">
        <f t="shared" si="12"/>
        <v/>
      </c>
      <c r="J106" s="18" t="e">
        <f>LOOKUP(2,1/(COUNTIF($J$4:J105,'Input and Summary Results'!$B$7:$B$8007)=0),'Input and Summary Results'!$B$7:$B$8007)</f>
        <v>#N/A</v>
      </c>
      <c r="K106" s="18" t="str">
        <f t="shared" si="13"/>
        <v xml:space="preserve"> </v>
      </c>
      <c r="L106" s="18">
        <f t="shared" si="16"/>
        <v>101</v>
      </c>
      <c r="M106" t="e">
        <f t="shared" si="15"/>
        <v>#NUM!</v>
      </c>
      <c r="N106">
        <f t="shared" si="14"/>
        <v>0</v>
      </c>
      <c r="O106" t="b">
        <f t="shared" si="9"/>
        <v>0</v>
      </c>
    </row>
    <row r="107" spans="1:15" x14ac:dyDescent="0.25">
      <c r="A107" t="s">
        <v>25</v>
      </c>
      <c r="B107" t="str">
        <f>'Input and Summary Results'!$G111</f>
        <v xml:space="preserve"> </v>
      </c>
      <c r="C107">
        <f>IF(B107=0,FALSE,'Input and Summary Results'!$D$5)</f>
        <v>0</v>
      </c>
      <c r="D107">
        <f>IF(B107=0,FALSE,'Input and Summary Results'!$E$5)</f>
        <v>0</v>
      </c>
      <c r="E107" t="e">
        <f t="shared" si="10"/>
        <v>#NUM!</v>
      </c>
      <c r="F107" t="e">
        <f t="shared" si="11"/>
        <v>#DIV/0!</v>
      </c>
      <c r="G107" t="b">
        <f>IF(B107=" ",FALSE,(IF('Input and Summary Results'!$J$4="yes",'Data Transformation'!E107,'Data Transformation'!C107)))</f>
        <v>0</v>
      </c>
      <c r="H107" t="b">
        <f>IF(B107=" ",FALSE,(IF('Input and Summary Results'!$J$4="yes",'Data Transformation'!F107,'Data Transformation'!D107)))</f>
        <v>0</v>
      </c>
      <c r="I107" t="str">
        <f t="shared" si="12"/>
        <v/>
      </c>
      <c r="J107" s="18" t="e">
        <f>LOOKUP(2,1/(COUNTIF($J$4:J106,'Input and Summary Results'!$B$7:$B$8007)=0),'Input and Summary Results'!$B$7:$B$8007)</f>
        <v>#N/A</v>
      </c>
      <c r="K107" s="18" t="str">
        <f t="shared" si="13"/>
        <v xml:space="preserve"> </v>
      </c>
      <c r="L107" s="18">
        <f t="shared" si="16"/>
        <v>102</v>
      </c>
      <c r="M107" t="e">
        <f t="shared" si="15"/>
        <v>#NUM!</v>
      </c>
      <c r="N107">
        <f t="shared" si="14"/>
        <v>0</v>
      </c>
      <c r="O107" t="b">
        <f t="shared" si="9"/>
        <v>0</v>
      </c>
    </row>
    <row r="108" spans="1:15" x14ac:dyDescent="0.25">
      <c r="A108" t="s">
        <v>25</v>
      </c>
      <c r="B108" t="str">
        <f>'Input and Summary Results'!$G112</f>
        <v xml:space="preserve"> </v>
      </c>
      <c r="C108">
        <f>IF(B108=0,FALSE,'Input and Summary Results'!$D$5)</f>
        <v>0</v>
      </c>
      <c r="D108">
        <f>IF(B108=0,FALSE,'Input and Summary Results'!$E$5)</f>
        <v>0</v>
      </c>
      <c r="E108" t="e">
        <f t="shared" si="10"/>
        <v>#NUM!</v>
      </c>
      <c r="F108" t="e">
        <f t="shared" si="11"/>
        <v>#DIV/0!</v>
      </c>
      <c r="G108" t="b">
        <f>IF(B108=" ",FALSE,(IF('Input and Summary Results'!$J$4="yes",'Data Transformation'!E108,'Data Transformation'!C108)))</f>
        <v>0</v>
      </c>
      <c r="H108" t="b">
        <f>IF(B108=" ",FALSE,(IF('Input and Summary Results'!$J$4="yes",'Data Transformation'!F108,'Data Transformation'!D108)))</f>
        <v>0</v>
      </c>
      <c r="I108" t="str">
        <f t="shared" si="12"/>
        <v/>
      </c>
      <c r="J108" s="18" t="e">
        <f>LOOKUP(2,1/(COUNTIF($J$4:J107,'Input and Summary Results'!$B$7:$B$8007)=0),'Input and Summary Results'!$B$7:$B$8007)</f>
        <v>#N/A</v>
      </c>
      <c r="K108" s="18" t="str">
        <f t="shared" si="13"/>
        <v xml:space="preserve"> </v>
      </c>
      <c r="L108" s="18">
        <f t="shared" si="16"/>
        <v>103</v>
      </c>
      <c r="M108" t="e">
        <f t="shared" si="15"/>
        <v>#NUM!</v>
      </c>
      <c r="N108">
        <f t="shared" si="14"/>
        <v>0</v>
      </c>
      <c r="O108" t="b">
        <f t="shared" si="9"/>
        <v>0</v>
      </c>
    </row>
    <row r="109" spans="1:15" x14ac:dyDescent="0.25">
      <c r="A109" t="s">
        <v>25</v>
      </c>
      <c r="B109" t="str">
        <f>'Input and Summary Results'!$G113</f>
        <v xml:space="preserve"> </v>
      </c>
      <c r="C109">
        <f>IF(B109=0,FALSE,'Input and Summary Results'!$D$5)</f>
        <v>0</v>
      </c>
      <c r="D109">
        <f>IF(B109=0,FALSE,'Input and Summary Results'!$E$5)</f>
        <v>0</v>
      </c>
      <c r="E109" t="e">
        <f t="shared" si="10"/>
        <v>#NUM!</v>
      </c>
      <c r="F109" t="e">
        <f t="shared" si="11"/>
        <v>#DIV/0!</v>
      </c>
      <c r="G109" t="b">
        <f>IF(B109=" ",FALSE,(IF('Input and Summary Results'!$J$4="yes",'Data Transformation'!E109,'Data Transformation'!C109)))</f>
        <v>0</v>
      </c>
      <c r="H109" t="b">
        <f>IF(B109=" ",FALSE,(IF('Input and Summary Results'!$J$4="yes",'Data Transformation'!F109,'Data Transformation'!D109)))</f>
        <v>0</v>
      </c>
      <c r="I109" t="str">
        <f t="shared" si="12"/>
        <v/>
      </c>
      <c r="J109" s="18" t="e">
        <f>LOOKUP(2,1/(COUNTIF($J$4:J108,'Input and Summary Results'!$B$7:$B$8007)=0),'Input and Summary Results'!$B$7:$B$8007)</f>
        <v>#N/A</v>
      </c>
      <c r="K109" s="18" t="str">
        <f t="shared" si="13"/>
        <v xml:space="preserve"> </v>
      </c>
      <c r="L109" s="18">
        <f t="shared" si="16"/>
        <v>104</v>
      </c>
      <c r="M109" t="e">
        <f t="shared" si="15"/>
        <v>#NUM!</v>
      </c>
      <c r="N109">
        <f t="shared" si="14"/>
        <v>0</v>
      </c>
      <c r="O109" t="b">
        <f t="shared" si="9"/>
        <v>0</v>
      </c>
    </row>
    <row r="110" spans="1:15" x14ac:dyDescent="0.25">
      <c r="A110" t="s">
        <v>25</v>
      </c>
      <c r="B110" t="str">
        <f>'Input and Summary Results'!$G114</f>
        <v xml:space="preserve"> </v>
      </c>
      <c r="C110">
        <f>IF(B110=0,FALSE,'Input and Summary Results'!$D$5)</f>
        <v>0</v>
      </c>
      <c r="D110">
        <f>IF(B110=0,FALSE,'Input and Summary Results'!$E$5)</f>
        <v>0</v>
      </c>
      <c r="E110" t="e">
        <f t="shared" si="10"/>
        <v>#NUM!</v>
      </c>
      <c r="F110" t="e">
        <f t="shared" si="11"/>
        <v>#DIV/0!</v>
      </c>
      <c r="G110" t="b">
        <f>IF(B110=" ",FALSE,(IF('Input and Summary Results'!$J$4="yes",'Data Transformation'!E110,'Data Transformation'!C110)))</f>
        <v>0</v>
      </c>
      <c r="H110" t="b">
        <f>IF(B110=" ",FALSE,(IF('Input and Summary Results'!$J$4="yes",'Data Transformation'!F110,'Data Transformation'!D110)))</f>
        <v>0</v>
      </c>
      <c r="I110" t="str">
        <f t="shared" si="12"/>
        <v/>
      </c>
      <c r="J110" s="18" t="e">
        <f>LOOKUP(2,1/(COUNTIF($J$4:J109,'Input and Summary Results'!$B$7:$B$8007)=0),'Input and Summary Results'!$B$7:$B$8007)</f>
        <v>#N/A</v>
      </c>
      <c r="K110" s="18" t="str">
        <f t="shared" si="13"/>
        <v xml:space="preserve"> </v>
      </c>
      <c r="L110" s="18">
        <f t="shared" si="16"/>
        <v>105</v>
      </c>
      <c r="M110" t="e">
        <f t="shared" si="15"/>
        <v>#NUM!</v>
      </c>
      <c r="N110">
        <f t="shared" si="14"/>
        <v>0</v>
      </c>
      <c r="O110" t="b">
        <f t="shared" si="9"/>
        <v>0</v>
      </c>
    </row>
    <row r="111" spans="1:15" x14ac:dyDescent="0.25">
      <c r="A111" t="s">
        <v>25</v>
      </c>
      <c r="B111" t="str">
        <f>'Input and Summary Results'!$G115</f>
        <v xml:space="preserve"> </v>
      </c>
      <c r="C111">
        <f>IF(B111=0,FALSE,'Input and Summary Results'!$D$5)</f>
        <v>0</v>
      </c>
      <c r="D111">
        <f>IF(B111=0,FALSE,'Input and Summary Results'!$E$5)</f>
        <v>0</v>
      </c>
      <c r="E111" t="e">
        <f t="shared" si="10"/>
        <v>#NUM!</v>
      </c>
      <c r="F111" t="e">
        <f t="shared" si="11"/>
        <v>#DIV/0!</v>
      </c>
      <c r="G111" t="b">
        <f>IF(B111=" ",FALSE,(IF('Input and Summary Results'!$J$4="yes",'Data Transformation'!E111,'Data Transformation'!C111)))</f>
        <v>0</v>
      </c>
      <c r="H111" t="b">
        <f>IF(B111=" ",FALSE,(IF('Input and Summary Results'!$J$4="yes",'Data Transformation'!F111,'Data Transformation'!D111)))</f>
        <v>0</v>
      </c>
      <c r="I111" t="str">
        <f t="shared" si="12"/>
        <v/>
      </c>
      <c r="J111" s="18" t="e">
        <f>LOOKUP(2,1/(COUNTIF($J$4:J110,'Input and Summary Results'!$B$7:$B$8007)=0),'Input and Summary Results'!$B$7:$B$8007)</f>
        <v>#N/A</v>
      </c>
      <c r="K111" s="18" t="str">
        <f t="shared" si="13"/>
        <v xml:space="preserve"> </v>
      </c>
      <c r="L111" s="18">
        <f t="shared" si="16"/>
        <v>106</v>
      </c>
      <c r="M111" t="e">
        <f t="shared" si="15"/>
        <v>#NUM!</v>
      </c>
      <c r="N111">
        <f t="shared" si="14"/>
        <v>0</v>
      </c>
      <c r="O111" t="b">
        <f t="shared" si="9"/>
        <v>0</v>
      </c>
    </row>
    <row r="112" spans="1:15" x14ac:dyDescent="0.25">
      <c r="A112" t="s">
        <v>25</v>
      </c>
      <c r="B112" t="str">
        <f>'Input and Summary Results'!$G116</f>
        <v xml:space="preserve"> </v>
      </c>
      <c r="C112">
        <f>IF(B112=0,FALSE,'Input and Summary Results'!$D$5)</f>
        <v>0</v>
      </c>
      <c r="D112">
        <f>IF(B112=0,FALSE,'Input and Summary Results'!$E$5)</f>
        <v>0</v>
      </c>
      <c r="E112" t="e">
        <f t="shared" si="10"/>
        <v>#NUM!</v>
      </c>
      <c r="F112" t="e">
        <f t="shared" si="11"/>
        <v>#DIV/0!</v>
      </c>
      <c r="G112" t="b">
        <f>IF(B112=" ",FALSE,(IF('Input and Summary Results'!$J$4="yes",'Data Transformation'!E112,'Data Transformation'!C112)))</f>
        <v>0</v>
      </c>
      <c r="H112" t="b">
        <f>IF(B112=" ",FALSE,(IF('Input and Summary Results'!$J$4="yes",'Data Transformation'!F112,'Data Transformation'!D112)))</f>
        <v>0</v>
      </c>
      <c r="I112" t="str">
        <f t="shared" si="12"/>
        <v/>
      </c>
      <c r="J112" s="18" t="e">
        <f>LOOKUP(2,1/(COUNTIF($J$4:J111,'Input and Summary Results'!$B$7:$B$8007)=0),'Input and Summary Results'!$B$7:$B$8007)</f>
        <v>#N/A</v>
      </c>
      <c r="K112" s="18" t="str">
        <f t="shared" si="13"/>
        <v xml:space="preserve"> </v>
      </c>
      <c r="L112" s="18">
        <f t="shared" si="16"/>
        <v>107</v>
      </c>
      <c r="M112" t="e">
        <f t="shared" si="15"/>
        <v>#NUM!</v>
      </c>
      <c r="N112">
        <f t="shared" si="14"/>
        <v>0</v>
      </c>
      <c r="O112" t="b">
        <f t="shared" si="9"/>
        <v>0</v>
      </c>
    </row>
    <row r="113" spans="1:15" x14ac:dyDescent="0.25">
      <c r="A113" t="s">
        <v>25</v>
      </c>
      <c r="B113" t="str">
        <f>'Input and Summary Results'!$G117</f>
        <v xml:space="preserve"> </v>
      </c>
      <c r="C113">
        <f>IF(B113=0,FALSE,'Input and Summary Results'!$D$5)</f>
        <v>0</v>
      </c>
      <c r="D113">
        <f>IF(B113=0,FALSE,'Input and Summary Results'!$E$5)</f>
        <v>0</v>
      </c>
      <c r="E113" t="e">
        <f t="shared" si="10"/>
        <v>#NUM!</v>
      </c>
      <c r="F113" t="e">
        <f t="shared" si="11"/>
        <v>#DIV/0!</v>
      </c>
      <c r="G113" t="b">
        <f>IF(B113=" ",FALSE,(IF('Input and Summary Results'!$J$4="yes",'Data Transformation'!E113,'Data Transformation'!C113)))</f>
        <v>0</v>
      </c>
      <c r="H113" t="b">
        <f>IF(B113=" ",FALSE,(IF('Input and Summary Results'!$J$4="yes",'Data Transformation'!F113,'Data Transformation'!D113)))</f>
        <v>0</v>
      </c>
      <c r="I113" t="str">
        <f t="shared" si="12"/>
        <v/>
      </c>
      <c r="J113" s="18" t="e">
        <f>LOOKUP(2,1/(COUNTIF($J$4:J112,'Input and Summary Results'!$B$7:$B$8007)=0),'Input and Summary Results'!$B$7:$B$8007)</f>
        <v>#N/A</v>
      </c>
      <c r="K113" s="18" t="str">
        <f t="shared" si="13"/>
        <v xml:space="preserve"> </v>
      </c>
      <c r="L113" s="18">
        <f t="shared" si="16"/>
        <v>108</v>
      </c>
      <c r="M113" t="e">
        <f t="shared" si="15"/>
        <v>#NUM!</v>
      </c>
      <c r="N113">
        <f t="shared" si="14"/>
        <v>0</v>
      </c>
      <c r="O113" t="b">
        <f t="shared" si="9"/>
        <v>0</v>
      </c>
    </row>
    <row r="114" spans="1:15" x14ac:dyDescent="0.25">
      <c r="A114" t="s">
        <v>25</v>
      </c>
      <c r="B114" t="str">
        <f>'Input and Summary Results'!$G118</f>
        <v xml:space="preserve"> </v>
      </c>
      <c r="C114">
        <f>IF(B114=0,FALSE,'Input and Summary Results'!$D$5)</f>
        <v>0</v>
      </c>
      <c r="D114">
        <f>IF(B114=0,FALSE,'Input and Summary Results'!$E$5)</f>
        <v>0</v>
      </c>
      <c r="E114" t="e">
        <f t="shared" si="10"/>
        <v>#NUM!</v>
      </c>
      <c r="F114" t="e">
        <f t="shared" si="11"/>
        <v>#DIV/0!</v>
      </c>
      <c r="G114" t="b">
        <f>IF(B114=" ",FALSE,(IF('Input and Summary Results'!$J$4="yes",'Data Transformation'!E114,'Data Transformation'!C114)))</f>
        <v>0</v>
      </c>
      <c r="H114" t="b">
        <f>IF(B114=" ",FALSE,(IF('Input and Summary Results'!$J$4="yes",'Data Transformation'!F114,'Data Transformation'!D114)))</f>
        <v>0</v>
      </c>
      <c r="I114" t="str">
        <f t="shared" si="12"/>
        <v/>
      </c>
      <c r="J114" s="18" t="e">
        <f>LOOKUP(2,1/(COUNTIF($J$4:J113,'Input and Summary Results'!$B$7:$B$8007)=0),'Input and Summary Results'!$B$7:$B$8007)</f>
        <v>#N/A</v>
      </c>
      <c r="K114" s="18" t="str">
        <f t="shared" si="13"/>
        <v xml:space="preserve"> </v>
      </c>
      <c r="L114" s="18">
        <f t="shared" si="16"/>
        <v>109</v>
      </c>
      <c r="M114" t="e">
        <f t="shared" si="15"/>
        <v>#NUM!</v>
      </c>
      <c r="N114">
        <f t="shared" si="14"/>
        <v>0</v>
      </c>
      <c r="O114" t="b">
        <f t="shared" si="9"/>
        <v>0</v>
      </c>
    </row>
    <row r="115" spans="1:15" x14ac:dyDescent="0.25">
      <c r="A115" t="s">
        <v>25</v>
      </c>
      <c r="B115" t="str">
        <f>'Input and Summary Results'!$G119</f>
        <v xml:space="preserve"> </v>
      </c>
      <c r="C115">
        <f>IF(B115=0,FALSE,'Input and Summary Results'!$D$5)</f>
        <v>0</v>
      </c>
      <c r="D115">
        <f>IF(B115=0,FALSE,'Input and Summary Results'!$E$5)</f>
        <v>0</v>
      </c>
      <c r="E115" t="e">
        <f t="shared" si="10"/>
        <v>#NUM!</v>
      </c>
      <c r="F115" t="e">
        <f t="shared" si="11"/>
        <v>#DIV/0!</v>
      </c>
      <c r="G115" t="b">
        <f>IF(B115=" ",FALSE,(IF('Input and Summary Results'!$J$4="yes",'Data Transformation'!E115,'Data Transformation'!C115)))</f>
        <v>0</v>
      </c>
      <c r="H115" t="b">
        <f>IF(B115=" ",FALSE,(IF('Input and Summary Results'!$J$4="yes",'Data Transformation'!F115,'Data Transformation'!D115)))</f>
        <v>0</v>
      </c>
      <c r="I115" t="str">
        <f t="shared" si="12"/>
        <v/>
      </c>
      <c r="J115" s="18" t="e">
        <f>LOOKUP(2,1/(COUNTIF($J$4:J114,'Input and Summary Results'!$B$7:$B$8007)=0),'Input and Summary Results'!$B$7:$B$8007)</f>
        <v>#N/A</v>
      </c>
      <c r="K115" s="18" t="str">
        <f t="shared" si="13"/>
        <v xml:space="preserve"> </v>
      </c>
      <c r="L115" s="18">
        <f t="shared" si="16"/>
        <v>110</v>
      </c>
      <c r="M115" t="e">
        <f t="shared" si="15"/>
        <v>#NUM!</v>
      </c>
      <c r="N115">
        <f t="shared" si="14"/>
        <v>0</v>
      </c>
      <c r="O115" t="b">
        <f t="shared" si="9"/>
        <v>0</v>
      </c>
    </row>
    <row r="116" spans="1:15" x14ac:dyDescent="0.25">
      <c r="A116" t="s">
        <v>25</v>
      </c>
      <c r="B116" t="str">
        <f>'Input and Summary Results'!$G120</f>
        <v xml:space="preserve"> </v>
      </c>
      <c r="C116">
        <f>IF(B116=0,FALSE,'Input and Summary Results'!$D$5)</f>
        <v>0</v>
      </c>
      <c r="D116">
        <f>IF(B116=0,FALSE,'Input and Summary Results'!$E$5)</f>
        <v>0</v>
      </c>
      <c r="E116" t="e">
        <f t="shared" si="10"/>
        <v>#NUM!</v>
      </c>
      <c r="F116" t="e">
        <f t="shared" si="11"/>
        <v>#DIV/0!</v>
      </c>
      <c r="G116" t="b">
        <f>IF(B116=" ",FALSE,(IF('Input and Summary Results'!$J$4="yes",'Data Transformation'!E116,'Data Transformation'!C116)))</f>
        <v>0</v>
      </c>
      <c r="H116" t="b">
        <f>IF(B116=" ",FALSE,(IF('Input and Summary Results'!$J$4="yes",'Data Transformation'!F116,'Data Transformation'!D116)))</f>
        <v>0</v>
      </c>
      <c r="I116" t="str">
        <f t="shared" si="12"/>
        <v/>
      </c>
      <c r="J116" s="18" t="e">
        <f>LOOKUP(2,1/(COUNTIF($J$4:J115,'Input and Summary Results'!$B$7:$B$8007)=0),'Input and Summary Results'!$B$7:$B$8007)</f>
        <v>#N/A</v>
      </c>
      <c r="K116" s="18" t="str">
        <f t="shared" si="13"/>
        <v xml:space="preserve"> </v>
      </c>
      <c r="L116" s="18">
        <f t="shared" si="16"/>
        <v>111</v>
      </c>
      <c r="M116" t="e">
        <f t="shared" si="15"/>
        <v>#NUM!</v>
      </c>
      <c r="N116">
        <f t="shared" si="14"/>
        <v>0</v>
      </c>
      <c r="O116" t="b">
        <f t="shared" si="9"/>
        <v>0</v>
      </c>
    </row>
    <row r="117" spans="1:15" x14ac:dyDescent="0.25">
      <c r="A117" t="s">
        <v>25</v>
      </c>
      <c r="B117" t="str">
        <f>'Input and Summary Results'!$G121</f>
        <v xml:space="preserve"> </v>
      </c>
      <c r="C117">
        <f>IF(B117=0,FALSE,'Input and Summary Results'!$D$5)</f>
        <v>0</v>
      </c>
      <c r="D117">
        <f>IF(B117=0,FALSE,'Input and Summary Results'!$E$5)</f>
        <v>0</v>
      </c>
      <c r="E117" t="e">
        <f t="shared" si="10"/>
        <v>#NUM!</v>
      </c>
      <c r="F117" t="e">
        <f t="shared" si="11"/>
        <v>#DIV/0!</v>
      </c>
      <c r="G117" t="b">
        <f>IF(B117=" ",FALSE,(IF('Input and Summary Results'!$J$4="yes",'Data Transformation'!E117,'Data Transformation'!C117)))</f>
        <v>0</v>
      </c>
      <c r="H117" t="b">
        <f>IF(B117=" ",FALSE,(IF('Input and Summary Results'!$J$4="yes",'Data Transformation'!F117,'Data Transformation'!D117)))</f>
        <v>0</v>
      </c>
      <c r="I117" t="str">
        <f t="shared" si="12"/>
        <v/>
      </c>
      <c r="J117" s="18" t="e">
        <f>LOOKUP(2,1/(COUNTIF($J$4:J116,'Input and Summary Results'!$B$7:$B$8007)=0),'Input and Summary Results'!$B$7:$B$8007)</f>
        <v>#N/A</v>
      </c>
      <c r="K117" s="18" t="str">
        <f t="shared" si="13"/>
        <v xml:space="preserve"> </v>
      </c>
      <c r="L117" s="18">
        <f t="shared" si="16"/>
        <v>112</v>
      </c>
      <c r="M117" t="e">
        <f t="shared" si="15"/>
        <v>#NUM!</v>
      </c>
      <c r="N117">
        <f t="shared" si="14"/>
        <v>0</v>
      </c>
      <c r="O117" t="b">
        <f t="shared" si="9"/>
        <v>0</v>
      </c>
    </row>
    <row r="118" spans="1:15" x14ac:dyDescent="0.25">
      <c r="A118" t="s">
        <v>25</v>
      </c>
      <c r="B118" t="str">
        <f>'Input and Summary Results'!$G122</f>
        <v xml:space="preserve"> </v>
      </c>
      <c r="C118">
        <f>IF(B118=0,FALSE,'Input and Summary Results'!$D$5)</f>
        <v>0</v>
      </c>
      <c r="D118">
        <f>IF(B118=0,FALSE,'Input and Summary Results'!$E$5)</f>
        <v>0</v>
      </c>
      <c r="E118" t="e">
        <f t="shared" si="10"/>
        <v>#NUM!</v>
      </c>
      <c r="F118" t="e">
        <f t="shared" si="11"/>
        <v>#DIV/0!</v>
      </c>
      <c r="G118" t="b">
        <f>IF(B118=" ",FALSE,(IF('Input and Summary Results'!$J$4="yes",'Data Transformation'!E118,'Data Transformation'!C118)))</f>
        <v>0</v>
      </c>
      <c r="H118" t="b">
        <f>IF(B118=" ",FALSE,(IF('Input and Summary Results'!$J$4="yes",'Data Transformation'!F118,'Data Transformation'!D118)))</f>
        <v>0</v>
      </c>
      <c r="I118" t="str">
        <f t="shared" si="12"/>
        <v/>
      </c>
      <c r="J118" s="18" t="e">
        <f>LOOKUP(2,1/(COUNTIF($J$4:J117,'Input and Summary Results'!$B$7:$B$8007)=0),'Input and Summary Results'!$B$7:$B$8007)</f>
        <v>#N/A</v>
      </c>
      <c r="K118" s="18" t="str">
        <f t="shared" si="13"/>
        <v xml:space="preserve"> </v>
      </c>
      <c r="L118" s="18">
        <f t="shared" si="16"/>
        <v>113</v>
      </c>
      <c r="M118" t="e">
        <f t="shared" si="15"/>
        <v>#NUM!</v>
      </c>
      <c r="N118">
        <f t="shared" si="14"/>
        <v>0</v>
      </c>
      <c r="O118" t="b">
        <f t="shared" si="9"/>
        <v>0</v>
      </c>
    </row>
    <row r="119" spans="1:15" x14ac:dyDescent="0.25">
      <c r="A119" t="s">
        <v>25</v>
      </c>
      <c r="B119" t="str">
        <f>'Input and Summary Results'!$G123</f>
        <v xml:space="preserve"> </v>
      </c>
      <c r="C119">
        <f>IF(B119=0,FALSE,'Input and Summary Results'!$D$5)</f>
        <v>0</v>
      </c>
      <c r="D119">
        <f>IF(B119=0,FALSE,'Input and Summary Results'!$E$5)</f>
        <v>0</v>
      </c>
      <c r="E119" t="e">
        <f t="shared" si="10"/>
        <v>#NUM!</v>
      </c>
      <c r="F119" t="e">
        <f t="shared" si="11"/>
        <v>#DIV/0!</v>
      </c>
      <c r="G119" t="b">
        <f>IF(B119=" ",FALSE,(IF('Input and Summary Results'!$J$4="yes",'Data Transformation'!E119,'Data Transformation'!C119)))</f>
        <v>0</v>
      </c>
      <c r="H119" t="b">
        <f>IF(B119=" ",FALSE,(IF('Input and Summary Results'!$J$4="yes",'Data Transformation'!F119,'Data Transformation'!D119)))</f>
        <v>0</v>
      </c>
      <c r="I119" t="str">
        <f t="shared" si="12"/>
        <v/>
      </c>
      <c r="J119" s="18" t="e">
        <f>LOOKUP(2,1/(COUNTIF($J$4:J118,'Input and Summary Results'!$B$7:$B$8007)=0),'Input and Summary Results'!$B$7:$B$8007)</f>
        <v>#N/A</v>
      </c>
      <c r="K119" s="18" t="str">
        <f t="shared" si="13"/>
        <v xml:space="preserve"> </v>
      </c>
      <c r="L119" s="18">
        <f t="shared" si="16"/>
        <v>114</v>
      </c>
      <c r="M119" t="e">
        <f t="shared" si="15"/>
        <v>#NUM!</v>
      </c>
      <c r="N119">
        <f t="shared" si="14"/>
        <v>0</v>
      </c>
      <c r="O119" t="b">
        <f t="shared" si="9"/>
        <v>0</v>
      </c>
    </row>
    <row r="120" spans="1:15" x14ac:dyDescent="0.25">
      <c r="A120" t="s">
        <v>25</v>
      </c>
      <c r="B120" t="str">
        <f>'Input and Summary Results'!$G124</f>
        <v xml:space="preserve"> </v>
      </c>
      <c r="C120">
        <f>IF(B120=0,FALSE,'Input and Summary Results'!$D$5)</f>
        <v>0</v>
      </c>
      <c r="D120">
        <f>IF(B120=0,FALSE,'Input and Summary Results'!$E$5)</f>
        <v>0</v>
      </c>
      <c r="E120" t="e">
        <f t="shared" si="10"/>
        <v>#NUM!</v>
      </c>
      <c r="F120" t="e">
        <f t="shared" si="11"/>
        <v>#DIV/0!</v>
      </c>
      <c r="G120" t="b">
        <f>IF(B120=" ",FALSE,(IF('Input and Summary Results'!$J$4="yes",'Data Transformation'!E120,'Data Transformation'!C120)))</f>
        <v>0</v>
      </c>
      <c r="H120" t="b">
        <f>IF(B120=" ",FALSE,(IF('Input and Summary Results'!$J$4="yes",'Data Transformation'!F120,'Data Transformation'!D120)))</f>
        <v>0</v>
      </c>
      <c r="I120" t="str">
        <f t="shared" si="12"/>
        <v/>
      </c>
      <c r="J120" s="18" t="e">
        <f>LOOKUP(2,1/(COUNTIF($J$4:J119,'Input and Summary Results'!$B$7:$B$8007)=0),'Input and Summary Results'!$B$7:$B$8007)</f>
        <v>#N/A</v>
      </c>
      <c r="K120" s="18" t="str">
        <f t="shared" si="13"/>
        <v xml:space="preserve"> </v>
      </c>
      <c r="L120" s="18">
        <f t="shared" si="16"/>
        <v>115</v>
      </c>
      <c r="M120" t="e">
        <f t="shared" si="15"/>
        <v>#NUM!</v>
      </c>
      <c r="N120">
        <f t="shared" si="14"/>
        <v>0</v>
      </c>
      <c r="O120" t="b">
        <f t="shared" si="9"/>
        <v>0</v>
      </c>
    </row>
    <row r="121" spans="1:15" x14ac:dyDescent="0.25">
      <c r="A121" t="s">
        <v>25</v>
      </c>
      <c r="B121" t="str">
        <f>'Input and Summary Results'!$G125</f>
        <v xml:space="preserve"> </v>
      </c>
      <c r="C121">
        <f>IF(B121=0,FALSE,'Input and Summary Results'!$D$5)</f>
        <v>0</v>
      </c>
      <c r="D121">
        <f>IF(B121=0,FALSE,'Input and Summary Results'!$E$5)</f>
        <v>0</v>
      </c>
      <c r="E121" t="e">
        <f t="shared" si="10"/>
        <v>#NUM!</v>
      </c>
      <c r="F121" t="e">
        <f t="shared" si="11"/>
        <v>#DIV/0!</v>
      </c>
      <c r="G121" t="b">
        <f>IF(B121=" ",FALSE,(IF('Input and Summary Results'!$J$4="yes",'Data Transformation'!E121,'Data Transformation'!C121)))</f>
        <v>0</v>
      </c>
      <c r="H121" t="b">
        <f>IF(B121=" ",FALSE,(IF('Input and Summary Results'!$J$4="yes",'Data Transformation'!F121,'Data Transformation'!D121)))</f>
        <v>0</v>
      </c>
      <c r="I121" t="str">
        <f t="shared" si="12"/>
        <v/>
      </c>
      <c r="J121" s="18" t="e">
        <f>LOOKUP(2,1/(COUNTIF($J$4:J120,'Input and Summary Results'!$B$7:$B$8007)=0),'Input and Summary Results'!$B$7:$B$8007)</f>
        <v>#N/A</v>
      </c>
      <c r="K121" s="18" t="str">
        <f t="shared" si="13"/>
        <v xml:space="preserve"> </v>
      </c>
      <c r="L121" s="18">
        <f t="shared" si="16"/>
        <v>116</v>
      </c>
      <c r="M121" t="e">
        <f t="shared" si="15"/>
        <v>#NUM!</v>
      </c>
      <c r="N121">
        <f t="shared" si="14"/>
        <v>0</v>
      </c>
      <c r="O121" t="b">
        <f t="shared" si="9"/>
        <v>0</v>
      </c>
    </row>
    <row r="122" spans="1:15" x14ac:dyDescent="0.25">
      <c r="A122" t="s">
        <v>25</v>
      </c>
      <c r="B122" t="str">
        <f>'Input and Summary Results'!$G126</f>
        <v xml:space="preserve"> </v>
      </c>
      <c r="C122">
        <f>IF(B122=0,FALSE,'Input and Summary Results'!$D$5)</f>
        <v>0</v>
      </c>
      <c r="D122">
        <f>IF(B122=0,FALSE,'Input and Summary Results'!$E$5)</f>
        <v>0</v>
      </c>
      <c r="E122" t="e">
        <f t="shared" si="10"/>
        <v>#NUM!</v>
      </c>
      <c r="F122" t="e">
        <f t="shared" si="11"/>
        <v>#DIV/0!</v>
      </c>
      <c r="G122" t="b">
        <f>IF(B122=" ",FALSE,(IF('Input and Summary Results'!$J$4="yes",'Data Transformation'!E122,'Data Transformation'!C122)))</f>
        <v>0</v>
      </c>
      <c r="H122" t="b">
        <f>IF(B122=" ",FALSE,(IF('Input and Summary Results'!$J$4="yes",'Data Transformation'!F122,'Data Transformation'!D122)))</f>
        <v>0</v>
      </c>
      <c r="I122" t="str">
        <f t="shared" si="12"/>
        <v/>
      </c>
      <c r="J122" s="18" t="e">
        <f>LOOKUP(2,1/(COUNTIF($J$4:J121,'Input and Summary Results'!$B$7:$B$8007)=0),'Input and Summary Results'!$B$7:$B$8007)</f>
        <v>#N/A</v>
      </c>
      <c r="K122" s="18" t="str">
        <f t="shared" si="13"/>
        <v xml:space="preserve"> </v>
      </c>
      <c r="L122" s="18">
        <f t="shared" si="16"/>
        <v>117</v>
      </c>
      <c r="M122" t="e">
        <f t="shared" si="15"/>
        <v>#NUM!</v>
      </c>
      <c r="N122">
        <f t="shared" si="14"/>
        <v>0</v>
      </c>
      <c r="O122" t="b">
        <f t="shared" si="9"/>
        <v>0</v>
      </c>
    </row>
    <row r="123" spans="1:15" x14ac:dyDescent="0.25">
      <c r="A123" t="s">
        <v>25</v>
      </c>
      <c r="B123" t="str">
        <f>'Input and Summary Results'!$G127</f>
        <v xml:space="preserve"> </v>
      </c>
      <c r="C123">
        <f>IF(B123=0,FALSE,'Input and Summary Results'!$D$5)</f>
        <v>0</v>
      </c>
      <c r="D123">
        <f>IF(B123=0,FALSE,'Input and Summary Results'!$E$5)</f>
        <v>0</v>
      </c>
      <c r="E123" t="e">
        <f t="shared" si="10"/>
        <v>#NUM!</v>
      </c>
      <c r="F123" t="e">
        <f t="shared" si="11"/>
        <v>#DIV/0!</v>
      </c>
      <c r="G123" t="b">
        <f>IF(B123=" ",FALSE,(IF('Input and Summary Results'!$J$4="yes",'Data Transformation'!E123,'Data Transformation'!C123)))</f>
        <v>0</v>
      </c>
      <c r="H123" t="b">
        <f>IF(B123=" ",FALSE,(IF('Input and Summary Results'!$J$4="yes",'Data Transformation'!F123,'Data Transformation'!D123)))</f>
        <v>0</v>
      </c>
      <c r="I123" t="str">
        <f t="shared" si="12"/>
        <v/>
      </c>
      <c r="J123" s="18" t="e">
        <f>LOOKUP(2,1/(COUNTIF($J$4:J122,'Input and Summary Results'!$B$7:$B$8007)=0),'Input and Summary Results'!$B$7:$B$8007)</f>
        <v>#N/A</v>
      </c>
      <c r="K123" s="18" t="str">
        <f t="shared" si="13"/>
        <v xml:space="preserve"> </v>
      </c>
      <c r="L123" s="18">
        <f t="shared" si="16"/>
        <v>118</v>
      </c>
      <c r="M123" t="e">
        <f t="shared" si="15"/>
        <v>#NUM!</v>
      </c>
      <c r="N123">
        <f t="shared" si="14"/>
        <v>0</v>
      </c>
      <c r="O123" t="b">
        <f t="shared" si="9"/>
        <v>0</v>
      </c>
    </row>
    <row r="124" spans="1:15" x14ac:dyDescent="0.25">
      <c r="A124" t="s">
        <v>25</v>
      </c>
      <c r="B124" t="str">
        <f>'Input and Summary Results'!$G128</f>
        <v xml:space="preserve"> </v>
      </c>
      <c r="C124">
        <f>IF(B124=0,FALSE,'Input and Summary Results'!$D$5)</f>
        <v>0</v>
      </c>
      <c r="D124">
        <f>IF(B124=0,FALSE,'Input and Summary Results'!$E$5)</f>
        <v>0</v>
      </c>
      <c r="E124" t="e">
        <f t="shared" si="10"/>
        <v>#NUM!</v>
      </c>
      <c r="F124" t="e">
        <f t="shared" si="11"/>
        <v>#DIV/0!</v>
      </c>
      <c r="G124" t="b">
        <f>IF(B124=" ",FALSE,(IF('Input and Summary Results'!$J$4="yes",'Data Transformation'!E124,'Data Transformation'!C124)))</f>
        <v>0</v>
      </c>
      <c r="H124" t="b">
        <f>IF(B124=" ",FALSE,(IF('Input and Summary Results'!$J$4="yes",'Data Transformation'!F124,'Data Transformation'!D124)))</f>
        <v>0</v>
      </c>
      <c r="I124" t="str">
        <f t="shared" si="12"/>
        <v/>
      </c>
      <c r="J124" s="18" t="e">
        <f>LOOKUP(2,1/(COUNTIF($J$4:J123,'Input and Summary Results'!$B$7:$B$8007)=0),'Input and Summary Results'!$B$7:$B$8007)</f>
        <v>#N/A</v>
      </c>
      <c r="K124" s="18" t="str">
        <f t="shared" si="13"/>
        <v xml:space="preserve"> </v>
      </c>
      <c r="L124" s="18">
        <f t="shared" si="16"/>
        <v>119</v>
      </c>
      <c r="M124" t="e">
        <f t="shared" si="15"/>
        <v>#NUM!</v>
      </c>
      <c r="N124">
        <f t="shared" si="14"/>
        <v>0</v>
      </c>
      <c r="O124" t="b">
        <f t="shared" si="9"/>
        <v>0</v>
      </c>
    </row>
    <row r="125" spans="1:15" x14ac:dyDescent="0.25">
      <c r="A125" t="s">
        <v>25</v>
      </c>
      <c r="B125" t="str">
        <f>'Input and Summary Results'!$G129</f>
        <v xml:space="preserve"> </v>
      </c>
      <c r="C125">
        <f>IF(B125=0,FALSE,'Input and Summary Results'!$D$5)</f>
        <v>0</v>
      </c>
      <c r="D125">
        <f>IF(B125=0,FALSE,'Input and Summary Results'!$E$5)</f>
        <v>0</v>
      </c>
      <c r="E125" t="e">
        <f t="shared" si="10"/>
        <v>#NUM!</v>
      </c>
      <c r="F125" t="e">
        <f t="shared" si="11"/>
        <v>#DIV/0!</v>
      </c>
      <c r="G125" t="b">
        <f>IF(B125=" ",FALSE,(IF('Input and Summary Results'!$J$4="yes",'Data Transformation'!E125,'Data Transformation'!C125)))</f>
        <v>0</v>
      </c>
      <c r="H125" t="b">
        <f>IF(B125=" ",FALSE,(IF('Input and Summary Results'!$J$4="yes",'Data Transformation'!F125,'Data Transformation'!D125)))</f>
        <v>0</v>
      </c>
      <c r="I125" t="str">
        <f t="shared" si="12"/>
        <v/>
      </c>
      <c r="J125" s="18" t="e">
        <f>LOOKUP(2,1/(COUNTIF($J$4:J124,'Input and Summary Results'!$B$7:$B$8007)=0),'Input and Summary Results'!$B$7:$B$8007)</f>
        <v>#N/A</v>
      </c>
      <c r="K125" s="18" t="str">
        <f t="shared" si="13"/>
        <v xml:space="preserve"> </v>
      </c>
      <c r="L125" s="18">
        <f t="shared" si="16"/>
        <v>120</v>
      </c>
      <c r="M125" t="e">
        <f t="shared" si="15"/>
        <v>#NUM!</v>
      </c>
      <c r="N125">
        <f t="shared" si="14"/>
        <v>0</v>
      </c>
      <c r="O125" t="b">
        <f t="shared" si="9"/>
        <v>0</v>
      </c>
    </row>
    <row r="126" spans="1:15" x14ac:dyDescent="0.25">
      <c r="A126" t="s">
        <v>25</v>
      </c>
      <c r="B126" t="str">
        <f>'Input and Summary Results'!$G130</f>
        <v xml:space="preserve"> </v>
      </c>
      <c r="C126">
        <f>IF(B126=0,FALSE,'Input and Summary Results'!$D$5)</f>
        <v>0</v>
      </c>
      <c r="D126">
        <f>IF(B126=0,FALSE,'Input and Summary Results'!$E$5)</f>
        <v>0</v>
      </c>
      <c r="E126" t="e">
        <f t="shared" si="10"/>
        <v>#NUM!</v>
      </c>
      <c r="F126" t="e">
        <f t="shared" si="11"/>
        <v>#DIV/0!</v>
      </c>
      <c r="G126" t="b">
        <f>IF(B126=" ",FALSE,(IF('Input and Summary Results'!$J$4="yes",'Data Transformation'!E126,'Data Transformation'!C126)))</f>
        <v>0</v>
      </c>
      <c r="H126" t="b">
        <f>IF(B126=" ",FALSE,(IF('Input and Summary Results'!$J$4="yes",'Data Transformation'!F126,'Data Transformation'!D126)))</f>
        <v>0</v>
      </c>
      <c r="I126" t="str">
        <f t="shared" si="12"/>
        <v/>
      </c>
      <c r="J126" s="18" t="e">
        <f>LOOKUP(2,1/(COUNTIF($J$4:J125,'Input and Summary Results'!$B$7:$B$8007)=0),'Input and Summary Results'!$B$7:$B$8007)</f>
        <v>#N/A</v>
      </c>
      <c r="K126" s="18" t="str">
        <f t="shared" si="13"/>
        <v xml:space="preserve"> </v>
      </c>
      <c r="L126" s="18">
        <f t="shared" si="16"/>
        <v>121</v>
      </c>
      <c r="M126" t="e">
        <f t="shared" si="15"/>
        <v>#NUM!</v>
      </c>
      <c r="N126">
        <f t="shared" si="14"/>
        <v>0</v>
      </c>
      <c r="O126" t="b">
        <f t="shared" si="9"/>
        <v>0</v>
      </c>
    </row>
    <row r="127" spans="1:15" x14ac:dyDescent="0.25">
      <c r="A127" t="s">
        <v>25</v>
      </c>
      <c r="B127" t="str">
        <f>'Input and Summary Results'!$G131</f>
        <v xml:space="preserve"> </v>
      </c>
      <c r="C127">
        <f>IF(B127=0,FALSE,'Input and Summary Results'!$D$5)</f>
        <v>0</v>
      </c>
      <c r="D127">
        <f>IF(B127=0,FALSE,'Input and Summary Results'!$E$5)</f>
        <v>0</v>
      </c>
      <c r="E127" t="e">
        <f t="shared" si="10"/>
        <v>#NUM!</v>
      </c>
      <c r="F127" t="e">
        <f t="shared" si="11"/>
        <v>#DIV/0!</v>
      </c>
      <c r="G127" t="b">
        <f>IF(B127=" ",FALSE,(IF('Input and Summary Results'!$J$4="yes",'Data Transformation'!E127,'Data Transformation'!C127)))</f>
        <v>0</v>
      </c>
      <c r="H127" t="b">
        <f>IF(B127=" ",FALSE,(IF('Input and Summary Results'!$J$4="yes",'Data Transformation'!F127,'Data Transformation'!D127)))</f>
        <v>0</v>
      </c>
      <c r="I127" t="str">
        <f t="shared" si="12"/>
        <v/>
      </c>
      <c r="J127" s="18" t="e">
        <f>LOOKUP(2,1/(COUNTIF($J$4:J126,'Input and Summary Results'!$B$7:$B$8007)=0),'Input and Summary Results'!$B$7:$B$8007)</f>
        <v>#N/A</v>
      </c>
      <c r="K127" s="18" t="str">
        <f t="shared" si="13"/>
        <v xml:space="preserve"> </v>
      </c>
      <c r="L127" s="18">
        <f t="shared" si="16"/>
        <v>122</v>
      </c>
      <c r="M127" t="e">
        <f t="shared" si="15"/>
        <v>#NUM!</v>
      </c>
      <c r="N127">
        <f t="shared" si="14"/>
        <v>0</v>
      </c>
      <c r="O127" t="b">
        <f t="shared" si="9"/>
        <v>0</v>
      </c>
    </row>
    <row r="128" spans="1:15" x14ac:dyDescent="0.25">
      <c r="A128" t="s">
        <v>25</v>
      </c>
      <c r="B128" t="str">
        <f>'Input and Summary Results'!$G132</f>
        <v xml:space="preserve"> </v>
      </c>
      <c r="C128">
        <f>IF(B128=0,FALSE,'Input and Summary Results'!$D$5)</f>
        <v>0</v>
      </c>
      <c r="D128">
        <f>IF(B128=0,FALSE,'Input and Summary Results'!$E$5)</f>
        <v>0</v>
      </c>
      <c r="E128" t="e">
        <f t="shared" si="10"/>
        <v>#NUM!</v>
      </c>
      <c r="F128" t="e">
        <f t="shared" si="11"/>
        <v>#DIV/0!</v>
      </c>
      <c r="G128" t="b">
        <f>IF(B128=" ",FALSE,(IF('Input and Summary Results'!$J$4="yes",'Data Transformation'!E128,'Data Transformation'!C128)))</f>
        <v>0</v>
      </c>
      <c r="H128" t="b">
        <f>IF(B128=" ",FALSE,(IF('Input and Summary Results'!$J$4="yes",'Data Transformation'!F128,'Data Transformation'!D128)))</f>
        <v>0</v>
      </c>
      <c r="I128" t="str">
        <f t="shared" si="12"/>
        <v/>
      </c>
      <c r="J128" s="18" t="e">
        <f>LOOKUP(2,1/(COUNTIF($J$4:J127,'Input and Summary Results'!$B$7:$B$8007)=0),'Input and Summary Results'!$B$7:$B$8007)</f>
        <v>#N/A</v>
      </c>
      <c r="K128" s="18" t="str">
        <f t="shared" si="13"/>
        <v xml:space="preserve"> </v>
      </c>
      <c r="L128" s="18">
        <f t="shared" si="16"/>
        <v>123</v>
      </c>
      <c r="M128" t="e">
        <f t="shared" si="15"/>
        <v>#NUM!</v>
      </c>
      <c r="N128">
        <f t="shared" si="14"/>
        <v>0</v>
      </c>
      <c r="O128" t="b">
        <f t="shared" si="9"/>
        <v>0</v>
      </c>
    </row>
    <row r="129" spans="1:15" x14ac:dyDescent="0.25">
      <c r="A129" t="s">
        <v>25</v>
      </c>
      <c r="B129" t="str">
        <f>'Input and Summary Results'!$G133</f>
        <v xml:space="preserve"> </v>
      </c>
      <c r="C129">
        <f>IF(B129=0,FALSE,'Input and Summary Results'!$D$5)</f>
        <v>0</v>
      </c>
      <c r="D129">
        <f>IF(B129=0,FALSE,'Input and Summary Results'!$E$5)</f>
        <v>0</v>
      </c>
      <c r="E129" t="e">
        <f t="shared" si="10"/>
        <v>#NUM!</v>
      </c>
      <c r="F129" t="e">
        <f t="shared" si="11"/>
        <v>#DIV/0!</v>
      </c>
      <c r="G129" t="b">
        <f>IF(B129=" ",FALSE,(IF('Input and Summary Results'!$J$4="yes",'Data Transformation'!E129,'Data Transformation'!C129)))</f>
        <v>0</v>
      </c>
      <c r="H129" t="b">
        <f>IF(B129=" ",FALSE,(IF('Input and Summary Results'!$J$4="yes",'Data Transformation'!F129,'Data Transformation'!D129)))</f>
        <v>0</v>
      </c>
      <c r="I129" t="str">
        <f t="shared" si="12"/>
        <v/>
      </c>
      <c r="J129" s="18" t="e">
        <f>LOOKUP(2,1/(COUNTIF($J$4:J128,'Input and Summary Results'!$B$7:$B$8007)=0),'Input and Summary Results'!$B$7:$B$8007)</f>
        <v>#N/A</v>
      </c>
      <c r="K129" s="18" t="str">
        <f t="shared" si="13"/>
        <v xml:space="preserve"> </v>
      </c>
      <c r="L129" s="18">
        <f t="shared" si="16"/>
        <v>124</v>
      </c>
      <c r="M129" t="e">
        <f t="shared" si="15"/>
        <v>#NUM!</v>
      </c>
      <c r="N129">
        <f t="shared" si="14"/>
        <v>0</v>
      </c>
      <c r="O129" t="b">
        <f t="shared" si="9"/>
        <v>0</v>
      </c>
    </row>
    <row r="130" spans="1:15" x14ac:dyDescent="0.25">
      <c r="A130" t="s">
        <v>25</v>
      </c>
      <c r="B130" t="str">
        <f>'Input and Summary Results'!$G134</f>
        <v xml:space="preserve"> </v>
      </c>
      <c r="C130">
        <f>IF(B130=0,FALSE,'Input and Summary Results'!$D$5)</f>
        <v>0</v>
      </c>
      <c r="D130">
        <f>IF(B130=0,FALSE,'Input and Summary Results'!$E$5)</f>
        <v>0</v>
      </c>
      <c r="E130" t="e">
        <f t="shared" si="10"/>
        <v>#NUM!</v>
      </c>
      <c r="F130" t="e">
        <f t="shared" si="11"/>
        <v>#DIV/0!</v>
      </c>
      <c r="G130" t="b">
        <f>IF(B130=" ",FALSE,(IF('Input and Summary Results'!$J$4="yes",'Data Transformation'!E130,'Data Transformation'!C130)))</f>
        <v>0</v>
      </c>
      <c r="H130" t="b">
        <f>IF(B130=" ",FALSE,(IF('Input and Summary Results'!$J$4="yes",'Data Transformation'!F130,'Data Transformation'!D130)))</f>
        <v>0</v>
      </c>
      <c r="I130" t="str">
        <f t="shared" si="12"/>
        <v/>
      </c>
      <c r="J130" s="18" t="e">
        <f>LOOKUP(2,1/(COUNTIF($J$4:J129,'Input and Summary Results'!$B$7:$B$8007)=0),'Input and Summary Results'!$B$7:$B$8007)</f>
        <v>#N/A</v>
      </c>
      <c r="K130" s="18" t="str">
        <f t="shared" si="13"/>
        <v xml:space="preserve"> </v>
      </c>
      <c r="L130" s="18">
        <f t="shared" si="16"/>
        <v>125</v>
      </c>
      <c r="M130" t="e">
        <f t="shared" si="15"/>
        <v>#NUM!</v>
      </c>
      <c r="N130">
        <f t="shared" si="14"/>
        <v>0</v>
      </c>
      <c r="O130" t="b">
        <f t="shared" si="9"/>
        <v>0</v>
      </c>
    </row>
    <row r="131" spans="1:15" x14ac:dyDescent="0.25">
      <c r="A131" t="s">
        <v>25</v>
      </c>
      <c r="B131" t="str">
        <f>'Input and Summary Results'!$G135</f>
        <v xml:space="preserve"> </v>
      </c>
      <c r="C131">
        <f>IF(B131=0,FALSE,'Input and Summary Results'!$D$5)</f>
        <v>0</v>
      </c>
      <c r="D131">
        <f>IF(B131=0,FALSE,'Input and Summary Results'!$E$5)</f>
        <v>0</v>
      </c>
      <c r="E131" t="e">
        <f t="shared" si="10"/>
        <v>#NUM!</v>
      </c>
      <c r="F131" t="e">
        <f t="shared" si="11"/>
        <v>#DIV/0!</v>
      </c>
      <c r="G131" t="b">
        <f>IF(B131=" ",FALSE,(IF('Input and Summary Results'!$J$4="yes",'Data Transformation'!E131,'Data Transformation'!C131)))</f>
        <v>0</v>
      </c>
      <c r="H131" t="b">
        <f>IF(B131=" ",FALSE,(IF('Input and Summary Results'!$J$4="yes",'Data Transformation'!F131,'Data Transformation'!D131)))</f>
        <v>0</v>
      </c>
      <c r="I131" t="str">
        <f t="shared" si="12"/>
        <v/>
      </c>
      <c r="J131" s="18" t="e">
        <f>LOOKUP(2,1/(COUNTIF($J$4:J130,'Input and Summary Results'!$B$7:$B$8007)=0),'Input and Summary Results'!$B$7:$B$8007)</f>
        <v>#N/A</v>
      </c>
      <c r="K131" s="18" t="str">
        <f t="shared" si="13"/>
        <v xml:space="preserve"> </v>
      </c>
      <c r="L131" s="18">
        <f t="shared" si="16"/>
        <v>126</v>
      </c>
      <c r="M131" t="e">
        <f t="shared" si="15"/>
        <v>#NUM!</v>
      </c>
      <c r="N131">
        <f t="shared" si="14"/>
        <v>0</v>
      </c>
      <c r="O131" t="b">
        <f t="shared" si="9"/>
        <v>0</v>
      </c>
    </row>
    <row r="132" spans="1:15" x14ac:dyDescent="0.25">
      <c r="A132" t="s">
        <v>25</v>
      </c>
      <c r="B132" t="str">
        <f>'Input and Summary Results'!$G136</f>
        <v xml:space="preserve"> </v>
      </c>
      <c r="C132">
        <f>IF(B132=0,FALSE,'Input and Summary Results'!$D$5)</f>
        <v>0</v>
      </c>
      <c r="D132">
        <f>IF(B132=0,FALSE,'Input and Summary Results'!$E$5)</f>
        <v>0</v>
      </c>
      <c r="E132" t="e">
        <f t="shared" si="10"/>
        <v>#NUM!</v>
      </c>
      <c r="F132" t="e">
        <f t="shared" si="11"/>
        <v>#DIV/0!</v>
      </c>
      <c r="G132" t="b">
        <f>IF(B132=" ",FALSE,(IF('Input and Summary Results'!$J$4="yes",'Data Transformation'!E132,'Data Transformation'!C132)))</f>
        <v>0</v>
      </c>
      <c r="H132" t="b">
        <f>IF(B132=" ",FALSE,(IF('Input and Summary Results'!$J$4="yes",'Data Transformation'!F132,'Data Transformation'!D132)))</f>
        <v>0</v>
      </c>
      <c r="I132" t="str">
        <f t="shared" si="12"/>
        <v/>
      </c>
      <c r="J132" s="18" t="e">
        <f>LOOKUP(2,1/(COUNTIF($J$4:J131,'Input and Summary Results'!$B$7:$B$8007)=0),'Input and Summary Results'!$B$7:$B$8007)</f>
        <v>#N/A</v>
      </c>
      <c r="K132" s="18" t="str">
        <f t="shared" si="13"/>
        <v xml:space="preserve"> </v>
      </c>
      <c r="L132" s="18">
        <f t="shared" si="16"/>
        <v>127</v>
      </c>
      <c r="M132" t="e">
        <f t="shared" si="15"/>
        <v>#NUM!</v>
      </c>
      <c r="N132">
        <f t="shared" si="14"/>
        <v>0</v>
      </c>
      <c r="O132" t="b">
        <f t="shared" ref="O132:O195" si="17">IF(N132&gt;4,N132,FALSE)</f>
        <v>0</v>
      </c>
    </row>
    <row r="133" spans="1:15" x14ac:dyDescent="0.25">
      <c r="A133" t="s">
        <v>25</v>
      </c>
      <c r="B133" t="str">
        <f>'Input and Summary Results'!$G137</f>
        <v xml:space="preserve"> </v>
      </c>
      <c r="C133">
        <f>IF(B133=0,FALSE,'Input and Summary Results'!$D$5)</f>
        <v>0</v>
      </c>
      <c r="D133">
        <f>IF(B133=0,FALSE,'Input and Summary Results'!$E$5)</f>
        <v>0</v>
      </c>
      <c r="E133" t="e">
        <f t="shared" ref="E133:E196" si="18">IF(C133=FALSE,FALSE,LOG10(C133))</f>
        <v>#NUM!</v>
      </c>
      <c r="F133" t="e">
        <f t="shared" ref="F133:F196" si="19">IF(D133=FALSE, FALSE,0.434*D133/C133)</f>
        <v>#DIV/0!</v>
      </c>
      <c r="G133" t="b">
        <f>IF(B133=" ",FALSE,(IF('Input and Summary Results'!$J$4="yes",'Data Transformation'!E133,'Data Transformation'!C133)))</f>
        <v>0</v>
      </c>
      <c r="H133" t="b">
        <f>IF(B133=" ",FALSE,(IF('Input and Summary Results'!$J$4="yes",'Data Transformation'!F133,'Data Transformation'!D133)))</f>
        <v>0</v>
      </c>
      <c r="I133" t="str">
        <f t="shared" ref="I133:I196" si="20">IF(G133=FALSE,"",B133)</f>
        <v/>
      </c>
      <c r="J133" s="18" t="e">
        <f>LOOKUP(2,1/(COUNTIF($J$4:J132,'Input and Summary Results'!$B$7:$B$8007)=0),'Input and Summary Results'!$B$7:$B$8007)</f>
        <v>#N/A</v>
      </c>
      <c r="K133" s="18" t="str">
        <f t="shared" si="13"/>
        <v xml:space="preserve"> </v>
      </c>
      <c r="L133" s="18">
        <f t="shared" si="16"/>
        <v>128</v>
      </c>
      <c r="M133" t="e">
        <f t="shared" si="15"/>
        <v>#NUM!</v>
      </c>
      <c r="N133">
        <f t="shared" si="14"/>
        <v>0</v>
      </c>
      <c r="O133" t="b">
        <f t="shared" si="17"/>
        <v>0</v>
      </c>
    </row>
    <row r="134" spans="1:15" x14ac:dyDescent="0.25">
      <c r="A134" t="s">
        <v>25</v>
      </c>
      <c r="B134" t="str">
        <f>'Input and Summary Results'!$G138</f>
        <v xml:space="preserve"> </v>
      </c>
      <c r="C134">
        <f>IF(B134=0,FALSE,'Input and Summary Results'!$D$5)</f>
        <v>0</v>
      </c>
      <c r="D134">
        <f>IF(B134=0,FALSE,'Input and Summary Results'!$E$5)</f>
        <v>0</v>
      </c>
      <c r="E134" t="e">
        <f t="shared" si="18"/>
        <v>#NUM!</v>
      </c>
      <c r="F134" t="e">
        <f t="shared" si="19"/>
        <v>#DIV/0!</v>
      </c>
      <c r="G134" t="b">
        <f>IF(B134=" ",FALSE,(IF('Input and Summary Results'!$J$4="yes",'Data Transformation'!E134,'Data Transformation'!C134)))</f>
        <v>0</v>
      </c>
      <c r="H134" t="b">
        <f>IF(B134=" ",FALSE,(IF('Input and Summary Results'!$J$4="yes",'Data Transformation'!F134,'Data Transformation'!D134)))</f>
        <v>0</v>
      </c>
      <c r="I134" t="str">
        <f t="shared" si="20"/>
        <v/>
      </c>
      <c r="J134" s="18" t="e">
        <f>LOOKUP(2,1/(COUNTIF($J$4:J133,'Input and Summary Results'!$B$7:$B$8007)=0),'Input and Summary Results'!$B$7:$B$8007)</f>
        <v>#N/A</v>
      </c>
      <c r="K134" s="18" t="str">
        <f t="shared" ref="K134:K197" si="21">IFERROR(J134," ")</f>
        <v xml:space="preserve"> </v>
      </c>
      <c r="L134" s="18">
        <f t="shared" si="16"/>
        <v>129</v>
      </c>
      <c r="M134" t="e">
        <f t="shared" si="15"/>
        <v>#NUM!</v>
      </c>
      <c r="N134">
        <f t="shared" ref="N134:N197" si="22">COUNTIF($I$4:$I$8425,M134)</f>
        <v>0</v>
      </c>
      <c r="O134" t="b">
        <f t="shared" si="17"/>
        <v>0</v>
      </c>
    </row>
    <row r="135" spans="1:15" x14ac:dyDescent="0.25">
      <c r="A135" t="s">
        <v>25</v>
      </c>
      <c r="B135" t="str">
        <f>'Input and Summary Results'!$G139</f>
        <v xml:space="preserve"> </v>
      </c>
      <c r="C135">
        <f>IF(B135=0,FALSE,'Input and Summary Results'!$D$5)</f>
        <v>0</v>
      </c>
      <c r="D135">
        <f>IF(B135=0,FALSE,'Input and Summary Results'!$E$5)</f>
        <v>0</v>
      </c>
      <c r="E135" t="e">
        <f t="shared" si="18"/>
        <v>#NUM!</v>
      </c>
      <c r="F135" t="e">
        <f t="shared" si="19"/>
        <v>#DIV/0!</v>
      </c>
      <c r="G135" t="b">
        <f>IF(B135=" ",FALSE,(IF('Input and Summary Results'!$J$4="yes",'Data Transformation'!E135,'Data Transformation'!C135)))</f>
        <v>0</v>
      </c>
      <c r="H135" t="b">
        <f>IF(B135=" ",FALSE,(IF('Input and Summary Results'!$J$4="yes",'Data Transformation'!F135,'Data Transformation'!D135)))</f>
        <v>0</v>
      </c>
      <c r="I135" t="str">
        <f t="shared" si="20"/>
        <v/>
      </c>
      <c r="J135" s="18" t="e">
        <f>LOOKUP(2,1/(COUNTIF($J$4:J134,'Input and Summary Results'!$B$7:$B$8007)=0),'Input and Summary Results'!$B$7:$B$8007)</f>
        <v>#N/A</v>
      </c>
      <c r="K135" s="18" t="str">
        <f t="shared" si="21"/>
        <v xml:space="preserve"> </v>
      </c>
      <c r="L135" s="18">
        <f t="shared" si="16"/>
        <v>130</v>
      </c>
      <c r="M135" t="e">
        <f t="shared" ref="M135:M198" si="23">SMALL($K$6:$K$426,L135)</f>
        <v>#NUM!</v>
      </c>
      <c r="N135">
        <f t="shared" si="22"/>
        <v>0</v>
      </c>
      <c r="O135" t="b">
        <f t="shared" si="17"/>
        <v>0</v>
      </c>
    </row>
    <row r="136" spans="1:15" x14ac:dyDescent="0.25">
      <c r="A136" t="s">
        <v>25</v>
      </c>
      <c r="B136" t="str">
        <f>'Input and Summary Results'!$G140</f>
        <v xml:space="preserve"> </v>
      </c>
      <c r="C136">
        <f>IF(B136=0,FALSE,'Input and Summary Results'!$D$5)</f>
        <v>0</v>
      </c>
      <c r="D136">
        <f>IF(B136=0,FALSE,'Input and Summary Results'!$E$5)</f>
        <v>0</v>
      </c>
      <c r="E136" t="e">
        <f t="shared" si="18"/>
        <v>#NUM!</v>
      </c>
      <c r="F136" t="e">
        <f t="shared" si="19"/>
        <v>#DIV/0!</v>
      </c>
      <c r="G136" t="b">
        <f>IF(B136=" ",FALSE,(IF('Input and Summary Results'!$J$4="yes",'Data Transformation'!E136,'Data Transformation'!C136)))</f>
        <v>0</v>
      </c>
      <c r="H136" t="b">
        <f>IF(B136=" ",FALSE,(IF('Input and Summary Results'!$J$4="yes",'Data Transformation'!F136,'Data Transformation'!D136)))</f>
        <v>0</v>
      </c>
      <c r="I136" t="str">
        <f t="shared" si="20"/>
        <v/>
      </c>
      <c r="J136" s="18" t="e">
        <f>LOOKUP(2,1/(COUNTIF($J$4:J135,'Input and Summary Results'!$B$7:$B$8007)=0),'Input and Summary Results'!$B$7:$B$8007)</f>
        <v>#N/A</v>
      </c>
      <c r="K136" s="18" t="str">
        <f t="shared" si="21"/>
        <v xml:space="preserve"> </v>
      </c>
      <c r="L136" s="18">
        <f t="shared" ref="L136:L199" si="24">L135+1</f>
        <v>131</v>
      </c>
      <c r="M136" t="e">
        <f t="shared" si="23"/>
        <v>#NUM!</v>
      </c>
      <c r="N136">
        <f t="shared" si="22"/>
        <v>0</v>
      </c>
      <c r="O136" t="b">
        <f t="shared" si="17"/>
        <v>0</v>
      </c>
    </row>
    <row r="137" spans="1:15" x14ac:dyDescent="0.25">
      <c r="A137" t="s">
        <v>25</v>
      </c>
      <c r="B137" t="str">
        <f>'Input and Summary Results'!$G141</f>
        <v xml:space="preserve"> </v>
      </c>
      <c r="C137">
        <f>IF(B137=0,FALSE,'Input and Summary Results'!$D$5)</f>
        <v>0</v>
      </c>
      <c r="D137">
        <f>IF(B137=0,FALSE,'Input and Summary Results'!$E$5)</f>
        <v>0</v>
      </c>
      <c r="E137" t="e">
        <f t="shared" si="18"/>
        <v>#NUM!</v>
      </c>
      <c r="F137" t="e">
        <f t="shared" si="19"/>
        <v>#DIV/0!</v>
      </c>
      <c r="G137" t="b">
        <f>IF(B137=" ",FALSE,(IF('Input and Summary Results'!$J$4="yes",'Data Transformation'!E137,'Data Transformation'!C137)))</f>
        <v>0</v>
      </c>
      <c r="H137" t="b">
        <f>IF(B137=" ",FALSE,(IF('Input and Summary Results'!$J$4="yes",'Data Transformation'!F137,'Data Transformation'!D137)))</f>
        <v>0</v>
      </c>
      <c r="I137" t="str">
        <f t="shared" si="20"/>
        <v/>
      </c>
      <c r="J137" s="18" t="e">
        <f>LOOKUP(2,1/(COUNTIF($J$4:J136,'Input and Summary Results'!$B$7:$B$8007)=0),'Input and Summary Results'!$B$7:$B$8007)</f>
        <v>#N/A</v>
      </c>
      <c r="K137" s="18" t="str">
        <f t="shared" si="21"/>
        <v xml:space="preserve"> </v>
      </c>
      <c r="L137" s="18">
        <f t="shared" si="24"/>
        <v>132</v>
      </c>
      <c r="M137" t="e">
        <f t="shared" si="23"/>
        <v>#NUM!</v>
      </c>
      <c r="N137">
        <f t="shared" si="22"/>
        <v>0</v>
      </c>
      <c r="O137" t="b">
        <f t="shared" si="17"/>
        <v>0</v>
      </c>
    </row>
    <row r="138" spans="1:15" x14ac:dyDescent="0.25">
      <c r="A138" t="s">
        <v>25</v>
      </c>
      <c r="B138" t="str">
        <f>'Input and Summary Results'!$G142</f>
        <v xml:space="preserve"> </v>
      </c>
      <c r="C138">
        <f>IF(B138=0,FALSE,'Input and Summary Results'!$D$5)</f>
        <v>0</v>
      </c>
      <c r="D138">
        <f>IF(B138=0,FALSE,'Input and Summary Results'!$E$5)</f>
        <v>0</v>
      </c>
      <c r="E138" t="e">
        <f t="shared" si="18"/>
        <v>#NUM!</v>
      </c>
      <c r="F138" t="e">
        <f t="shared" si="19"/>
        <v>#DIV/0!</v>
      </c>
      <c r="G138" t="b">
        <f>IF(B138=" ",FALSE,(IF('Input and Summary Results'!$J$4="yes",'Data Transformation'!E138,'Data Transformation'!C138)))</f>
        <v>0</v>
      </c>
      <c r="H138" t="b">
        <f>IF(B138=" ",FALSE,(IF('Input and Summary Results'!$J$4="yes",'Data Transformation'!F138,'Data Transformation'!D138)))</f>
        <v>0</v>
      </c>
      <c r="I138" t="str">
        <f t="shared" si="20"/>
        <v/>
      </c>
      <c r="J138" s="18" t="e">
        <f>LOOKUP(2,1/(COUNTIF($J$4:J137,'Input and Summary Results'!$B$7:$B$8007)=0),'Input and Summary Results'!$B$7:$B$8007)</f>
        <v>#N/A</v>
      </c>
      <c r="K138" s="18" t="str">
        <f t="shared" si="21"/>
        <v xml:space="preserve"> </v>
      </c>
      <c r="L138" s="18">
        <f t="shared" si="24"/>
        <v>133</v>
      </c>
      <c r="M138" t="e">
        <f t="shared" si="23"/>
        <v>#NUM!</v>
      </c>
      <c r="N138">
        <f t="shared" si="22"/>
        <v>0</v>
      </c>
      <c r="O138" t="b">
        <f t="shared" si="17"/>
        <v>0</v>
      </c>
    </row>
    <row r="139" spans="1:15" x14ac:dyDescent="0.25">
      <c r="A139" t="s">
        <v>25</v>
      </c>
      <c r="B139" t="str">
        <f>'Input and Summary Results'!$G143</f>
        <v xml:space="preserve"> </v>
      </c>
      <c r="C139">
        <f>IF(B139=0,FALSE,'Input and Summary Results'!$D$5)</f>
        <v>0</v>
      </c>
      <c r="D139">
        <f>IF(B139=0,FALSE,'Input and Summary Results'!$E$5)</f>
        <v>0</v>
      </c>
      <c r="E139" t="e">
        <f t="shared" si="18"/>
        <v>#NUM!</v>
      </c>
      <c r="F139" t="e">
        <f t="shared" si="19"/>
        <v>#DIV/0!</v>
      </c>
      <c r="G139" t="b">
        <f>IF(B139=" ",FALSE,(IF('Input and Summary Results'!$J$4="yes",'Data Transformation'!E139,'Data Transformation'!C139)))</f>
        <v>0</v>
      </c>
      <c r="H139" t="b">
        <f>IF(B139=" ",FALSE,(IF('Input and Summary Results'!$J$4="yes",'Data Transformation'!F139,'Data Transformation'!D139)))</f>
        <v>0</v>
      </c>
      <c r="I139" t="str">
        <f t="shared" si="20"/>
        <v/>
      </c>
      <c r="J139" s="18" t="e">
        <f>LOOKUP(2,1/(COUNTIF($J$4:J138,'Input and Summary Results'!$B$7:$B$8007)=0),'Input and Summary Results'!$B$7:$B$8007)</f>
        <v>#N/A</v>
      </c>
      <c r="K139" s="18" t="str">
        <f t="shared" si="21"/>
        <v xml:space="preserve"> </v>
      </c>
      <c r="L139" s="18">
        <f t="shared" si="24"/>
        <v>134</v>
      </c>
      <c r="M139" t="e">
        <f t="shared" si="23"/>
        <v>#NUM!</v>
      </c>
      <c r="N139">
        <f t="shared" si="22"/>
        <v>0</v>
      </c>
      <c r="O139" t="b">
        <f t="shared" si="17"/>
        <v>0</v>
      </c>
    </row>
    <row r="140" spans="1:15" x14ac:dyDescent="0.25">
      <c r="A140" t="s">
        <v>25</v>
      </c>
      <c r="B140" t="str">
        <f>'Input and Summary Results'!$G144</f>
        <v xml:space="preserve"> </v>
      </c>
      <c r="C140">
        <f>IF(B140=0,FALSE,'Input and Summary Results'!$D$5)</f>
        <v>0</v>
      </c>
      <c r="D140">
        <f>IF(B140=0,FALSE,'Input and Summary Results'!$E$5)</f>
        <v>0</v>
      </c>
      <c r="E140" t="e">
        <f t="shared" si="18"/>
        <v>#NUM!</v>
      </c>
      <c r="F140" t="e">
        <f t="shared" si="19"/>
        <v>#DIV/0!</v>
      </c>
      <c r="G140" t="b">
        <f>IF(B140=" ",FALSE,(IF('Input and Summary Results'!$J$4="yes",'Data Transformation'!E140,'Data Transformation'!C140)))</f>
        <v>0</v>
      </c>
      <c r="H140" t="b">
        <f>IF(B140=" ",FALSE,(IF('Input and Summary Results'!$J$4="yes",'Data Transformation'!F140,'Data Transformation'!D140)))</f>
        <v>0</v>
      </c>
      <c r="I140" t="str">
        <f t="shared" si="20"/>
        <v/>
      </c>
      <c r="J140" s="18" t="e">
        <f>LOOKUP(2,1/(COUNTIF($J$4:J139,'Input and Summary Results'!$B$7:$B$8007)=0),'Input and Summary Results'!$B$7:$B$8007)</f>
        <v>#N/A</v>
      </c>
      <c r="K140" s="18" t="str">
        <f t="shared" si="21"/>
        <v xml:space="preserve"> </v>
      </c>
      <c r="L140" s="18">
        <f t="shared" si="24"/>
        <v>135</v>
      </c>
      <c r="M140" t="e">
        <f t="shared" si="23"/>
        <v>#NUM!</v>
      </c>
      <c r="N140">
        <f t="shared" si="22"/>
        <v>0</v>
      </c>
      <c r="O140" t="b">
        <f t="shared" si="17"/>
        <v>0</v>
      </c>
    </row>
    <row r="141" spans="1:15" x14ac:dyDescent="0.25">
      <c r="A141" t="s">
        <v>25</v>
      </c>
      <c r="B141" t="str">
        <f>'Input and Summary Results'!$G145</f>
        <v xml:space="preserve"> </v>
      </c>
      <c r="C141">
        <f>IF(B141=0,FALSE,'Input and Summary Results'!$D$5)</f>
        <v>0</v>
      </c>
      <c r="D141">
        <f>IF(B141=0,FALSE,'Input and Summary Results'!$E$5)</f>
        <v>0</v>
      </c>
      <c r="E141" t="e">
        <f t="shared" si="18"/>
        <v>#NUM!</v>
      </c>
      <c r="F141" t="e">
        <f t="shared" si="19"/>
        <v>#DIV/0!</v>
      </c>
      <c r="G141" t="b">
        <f>IF(B141=" ",FALSE,(IF('Input and Summary Results'!$J$4="yes",'Data Transformation'!E141,'Data Transformation'!C141)))</f>
        <v>0</v>
      </c>
      <c r="H141" t="b">
        <f>IF(B141=" ",FALSE,(IF('Input and Summary Results'!$J$4="yes",'Data Transformation'!F141,'Data Transformation'!D141)))</f>
        <v>0</v>
      </c>
      <c r="I141" t="str">
        <f t="shared" si="20"/>
        <v/>
      </c>
      <c r="J141" s="18" t="e">
        <f>LOOKUP(2,1/(COUNTIF($J$4:J140,'Input and Summary Results'!$B$7:$B$8007)=0),'Input and Summary Results'!$B$7:$B$8007)</f>
        <v>#N/A</v>
      </c>
      <c r="K141" s="18" t="str">
        <f t="shared" si="21"/>
        <v xml:space="preserve"> </v>
      </c>
      <c r="L141" s="18">
        <f t="shared" si="24"/>
        <v>136</v>
      </c>
      <c r="M141" t="e">
        <f t="shared" si="23"/>
        <v>#NUM!</v>
      </c>
      <c r="N141">
        <f t="shared" si="22"/>
        <v>0</v>
      </c>
      <c r="O141" t="b">
        <f t="shared" si="17"/>
        <v>0</v>
      </c>
    </row>
    <row r="142" spans="1:15" x14ac:dyDescent="0.25">
      <c r="A142" t="s">
        <v>25</v>
      </c>
      <c r="B142" t="str">
        <f>'Input and Summary Results'!$G146</f>
        <v xml:space="preserve"> </v>
      </c>
      <c r="C142">
        <f>IF(B142=0,FALSE,'Input and Summary Results'!$D$5)</f>
        <v>0</v>
      </c>
      <c r="D142">
        <f>IF(B142=0,FALSE,'Input and Summary Results'!$E$5)</f>
        <v>0</v>
      </c>
      <c r="E142" t="e">
        <f t="shared" si="18"/>
        <v>#NUM!</v>
      </c>
      <c r="F142" t="e">
        <f t="shared" si="19"/>
        <v>#DIV/0!</v>
      </c>
      <c r="G142" t="b">
        <f>IF(B142=" ",FALSE,(IF('Input and Summary Results'!$J$4="yes",'Data Transformation'!E142,'Data Transformation'!C142)))</f>
        <v>0</v>
      </c>
      <c r="H142" t="b">
        <f>IF(B142=" ",FALSE,(IF('Input and Summary Results'!$J$4="yes",'Data Transformation'!F142,'Data Transformation'!D142)))</f>
        <v>0</v>
      </c>
      <c r="I142" t="str">
        <f t="shared" si="20"/>
        <v/>
      </c>
      <c r="J142" s="18" t="e">
        <f>LOOKUP(2,1/(COUNTIF($J$4:J141,'Input and Summary Results'!$B$7:$B$8007)=0),'Input and Summary Results'!$B$7:$B$8007)</f>
        <v>#N/A</v>
      </c>
      <c r="K142" s="18" t="str">
        <f t="shared" si="21"/>
        <v xml:space="preserve"> </v>
      </c>
      <c r="L142" s="18">
        <f t="shared" si="24"/>
        <v>137</v>
      </c>
      <c r="M142" t="e">
        <f t="shared" si="23"/>
        <v>#NUM!</v>
      </c>
      <c r="N142">
        <f t="shared" si="22"/>
        <v>0</v>
      </c>
      <c r="O142" t="b">
        <f t="shared" si="17"/>
        <v>0</v>
      </c>
    </row>
    <row r="143" spans="1:15" x14ac:dyDescent="0.25">
      <c r="A143" t="s">
        <v>25</v>
      </c>
      <c r="B143" t="str">
        <f>'Input and Summary Results'!$G147</f>
        <v xml:space="preserve"> </v>
      </c>
      <c r="C143">
        <f>IF(B143=0,FALSE,'Input and Summary Results'!$D$5)</f>
        <v>0</v>
      </c>
      <c r="D143">
        <f>IF(B143=0,FALSE,'Input and Summary Results'!$E$5)</f>
        <v>0</v>
      </c>
      <c r="E143" t="e">
        <f t="shared" si="18"/>
        <v>#NUM!</v>
      </c>
      <c r="F143" t="e">
        <f t="shared" si="19"/>
        <v>#DIV/0!</v>
      </c>
      <c r="G143" t="b">
        <f>IF(B143=" ",FALSE,(IF('Input and Summary Results'!$J$4="yes",'Data Transformation'!E143,'Data Transformation'!C143)))</f>
        <v>0</v>
      </c>
      <c r="H143" t="b">
        <f>IF(B143=" ",FALSE,(IF('Input and Summary Results'!$J$4="yes",'Data Transformation'!F143,'Data Transformation'!D143)))</f>
        <v>0</v>
      </c>
      <c r="I143" t="str">
        <f t="shared" si="20"/>
        <v/>
      </c>
      <c r="J143" s="18" t="e">
        <f>LOOKUP(2,1/(COUNTIF($J$4:J142,'Input and Summary Results'!$B$7:$B$8007)=0),'Input and Summary Results'!$B$7:$B$8007)</f>
        <v>#N/A</v>
      </c>
      <c r="K143" s="18" t="str">
        <f t="shared" si="21"/>
        <v xml:space="preserve"> </v>
      </c>
      <c r="L143" s="18">
        <f t="shared" si="24"/>
        <v>138</v>
      </c>
      <c r="M143" t="e">
        <f t="shared" si="23"/>
        <v>#NUM!</v>
      </c>
      <c r="N143">
        <f t="shared" si="22"/>
        <v>0</v>
      </c>
      <c r="O143" t="b">
        <f t="shared" si="17"/>
        <v>0</v>
      </c>
    </row>
    <row r="144" spans="1:15" x14ac:dyDescent="0.25">
      <c r="A144" t="s">
        <v>25</v>
      </c>
      <c r="B144" t="str">
        <f>'Input and Summary Results'!$G148</f>
        <v xml:space="preserve"> </v>
      </c>
      <c r="C144">
        <f>IF(B144=0,FALSE,'Input and Summary Results'!$D$5)</f>
        <v>0</v>
      </c>
      <c r="D144">
        <f>IF(B144=0,FALSE,'Input and Summary Results'!$E$5)</f>
        <v>0</v>
      </c>
      <c r="E144" t="e">
        <f t="shared" si="18"/>
        <v>#NUM!</v>
      </c>
      <c r="F144" t="e">
        <f t="shared" si="19"/>
        <v>#DIV/0!</v>
      </c>
      <c r="G144" t="b">
        <f>IF(B144=" ",FALSE,(IF('Input and Summary Results'!$J$4="yes",'Data Transformation'!E144,'Data Transformation'!C144)))</f>
        <v>0</v>
      </c>
      <c r="H144" t="b">
        <f>IF(B144=" ",FALSE,(IF('Input and Summary Results'!$J$4="yes",'Data Transformation'!F144,'Data Transformation'!D144)))</f>
        <v>0</v>
      </c>
      <c r="I144" t="str">
        <f t="shared" si="20"/>
        <v/>
      </c>
      <c r="J144" s="18" t="e">
        <f>LOOKUP(2,1/(COUNTIF($J$4:J143,'Input and Summary Results'!$B$7:$B$8007)=0),'Input and Summary Results'!$B$7:$B$8007)</f>
        <v>#N/A</v>
      </c>
      <c r="K144" s="18" t="str">
        <f t="shared" si="21"/>
        <v xml:space="preserve"> </v>
      </c>
      <c r="L144" s="18">
        <f t="shared" si="24"/>
        <v>139</v>
      </c>
      <c r="M144" t="e">
        <f t="shared" si="23"/>
        <v>#NUM!</v>
      </c>
      <c r="N144">
        <f t="shared" si="22"/>
        <v>0</v>
      </c>
      <c r="O144" t="b">
        <f t="shared" si="17"/>
        <v>0</v>
      </c>
    </row>
    <row r="145" spans="1:15" x14ac:dyDescent="0.25">
      <c r="A145" t="s">
        <v>25</v>
      </c>
      <c r="B145" t="str">
        <f>'Input and Summary Results'!$G149</f>
        <v xml:space="preserve"> </v>
      </c>
      <c r="C145">
        <f>IF(B145=0,FALSE,'Input and Summary Results'!$D$5)</f>
        <v>0</v>
      </c>
      <c r="D145">
        <f>IF(B145=0,FALSE,'Input and Summary Results'!$E$5)</f>
        <v>0</v>
      </c>
      <c r="E145" t="e">
        <f t="shared" si="18"/>
        <v>#NUM!</v>
      </c>
      <c r="F145" t="e">
        <f t="shared" si="19"/>
        <v>#DIV/0!</v>
      </c>
      <c r="G145" t="b">
        <f>IF(B145=" ",FALSE,(IF('Input and Summary Results'!$J$4="yes",'Data Transformation'!E145,'Data Transformation'!C145)))</f>
        <v>0</v>
      </c>
      <c r="H145" t="b">
        <f>IF(B145=" ",FALSE,(IF('Input and Summary Results'!$J$4="yes",'Data Transformation'!F145,'Data Transformation'!D145)))</f>
        <v>0</v>
      </c>
      <c r="I145" t="str">
        <f t="shared" si="20"/>
        <v/>
      </c>
      <c r="J145" s="18" t="e">
        <f>LOOKUP(2,1/(COUNTIF($J$4:J144,'Input and Summary Results'!$B$7:$B$8007)=0),'Input and Summary Results'!$B$7:$B$8007)</f>
        <v>#N/A</v>
      </c>
      <c r="K145" s="18" t="str">
        <f t="shared" si="21"/>
        <v xml:space="preserve"> </v>
      </c>
      <c r="L145" s="18">
        <f t="shared" si="24"/>
        <v>140</v>
      </c>
      <c r="M145" t="e">
        <f t="shared" si="23"/>
        <v>#NUM!</v>
      </c>
      <c r="N145">
        <f t="shared" si="22"/>
        <v>0</v>
      </c>
      <c r="O145" t="b">
        <f t="shared" si="17"/>
        <v>0</v>
      </c>
    </row>
    <row r="146" spans="1:15" x14ac:dyDescent="0.25">
      <c r="A146" t="s">
        <v>25</v>
      </c>
      <c r="B146" t="str">
        <f>'Input and Summary Results'!$G150</f>
        <v xml:space="preserve"> </v>
      </c>
      <c r="C146">
        <f>IF(B146=0,FALSE,'Input and Summary Results'!$D$5)</f>
        <v>0</v>
      </c>
      <c r="D146">
        <f>IF(B146=0,FALSE,'Input and Summary Results'!$E$5)</f>
        <v>0</v>
      </c>
      <c r="E146" t="e">
        <f t="shared" si="18"/>
        <v>#NUM!</v>
      </c>
      <c r="F146" t="e">
        <f t="shared" si="19"/>
        <v>#DIV/0!</v>
      </c>
      <c r="G146" t="b">
        <f>IF(B146=" ",FALSE,(IF('Input and Summary Results'!$J$4="yes",'Data Transformation'!E146,'Data Transformation'!C146)))</f>
        <v>0</v>
      </c>
      <c r="H146" t="b">
        <f>IF(B146=" ",FALSE,(IF('Input and Summary Results'!$J$4="yes",'Data Transformation'!F146,'Data Transformation'!D146)))</f>
        <v>0</v>
      </c>
      <c r="I146" t="str">
        <f t="shared" si="20"/>
        <v/>
      </c>
      <c r="J146" s="18" t="e">
        <f>LOOKUP(2,1/(COUNTIF($J$4:J145,'Input and Summary Results'!$B$7:$B$8007)=0),'Input and Summary Results'!$B$7:$B$8007)</f>
        <v>#N/A</v>
      </c>
      <c r="K146" s="18" t="str">
        <f t="shared" si="21"/>
        <v xml:space="preserve"> </v>
      </c>
      <c r="L146" s="18">
        <f t="shared" si="24"/>
        <v>141</v>
      </c>
      <c r="M146" t="e">
        <f t="shared" si="23"/>
        <v>#NUM!</v>
      </c>
      <c r="N146">
        <f t="shared" si="22"/>
        <v>0</v>
      </c>
      <c r="O146" t="b">
        <f t="shared" si="17"/>
        <v>0</v>
      </c>
    </row>
    <row r="147" spans="1:15" x14ac:dyDescent="0.25">
      <c r="A147" t="s">
        <v>25</v>
      </c>
      <c r="B147" t="str">
        <f>'Input and Summary Results'!$G151</f>
        <v xml:space="preserve"> </v>
      </c>
      <c r="C147">
        <f>IF(B147=0,FALSE,'Input and Summary Results'!$D$5)</f>
        <v>0</v>
      </c>
      <c r="D147">
        <f>IF(B147=0,FALSE,'Input and Summary Results'!$E$5)</f>
        <v>0</v>
      </c>
      <c r="E147" t="e">
        <f t="shared" si="18"/>
        <v>#NUM!</v>
      </c>
      <c r="F147" t="e">
        <f t="shared" si="19"/>
        <v>#DIV/0!</v>
      </c>
      <c r="G147" t="b">
        <f>IF(B147=" ",FALSE,(IF('Input and Summary Results'!$J$4="yes",'Data Transformation'!E147,'Data Transformation'!C147)))</f>
        <v>0</v>
      </c>
      <c r="H147" t="b">
        <f>IF(B147=" ",FALSE,(IF('Input and Summary Results'!$J$4="yes",'Data Transformation'!F147,'Data Transformation'!D147)))</f>
        <v>0</v>
      </c>
      <c r="I147" t="str">
        <f t="shared" si="20"/>
        <v/>
      </c>
      <c r="J147" s="18" t="e">
        <f>LOOKUP(2,1/(COUNTIF($J$4:J146,'Input and Summary Results'!$B$7:$B$8007)=0),'Input and Summary Results'!$B$7:$B$8007)</f>
        <v>#N/A</v>
      </c>
      <c r="K147" s="18" t="str">
        <f t="shared" si="21"/>
        <v xml:space="preserve"> </v>
      </c>
      <c r="L147" s="18">
        <f t="shared" si="24"/>
        <v>142</v>
      </c>
      <c r="M147" t="e">
        <f t="shared" si="23"/>
        <v>#NUM!</v>
      </c>
      <c r="N147">
        <f t="shared" si="22"/>
        <v>0</v>
      </c>
      <c r="O147" t="b">
        <f t="shared" si="17"/>
        <v>0</v>
      </c>
    </row>
    <row r="148" spans="1:15" x14ac:dyDescent="0.25">
      <c r="A148" t="s">
        <v>25</v>
      </c>
      <c r="B148" t="str">
        <f>'Input and Summary Results'!$G152</f>
        <v xml:space="preserve"> </v>
      </c>
      <c r="C148">
        <f>IF(B148=0,FALSE,'Input and Summary Results'!$D$5)</f>
        <v>0</v>
      </c>
      <c r="D148">
        <f>IF(B148=0,FALSE,'Input and Summary Results'!$E$5)</f>
        <v>0</v>
      </c>
      <c r="E148" t="e">
        <f t="shared" si="18"/>
        <v>#NUM!</v>
      </c>
      <c r="F148" t="e">
        <f t="shared" si="19"/>
        <v>#DIV/0!</v>
      </c>
      <c r="G148" t="b">
        <f>IF(B148=" ",FALSE,(IF('Input and Summary Results'!$J$4="yes",'Data Transformation'!E148,'Data Transformation'!C148)))</f>
        <v>0</v>
      </c>
      <c r="H148" t="b">
        <f>IF(B148=" ",FALSE,(IF('Input and Summary Results'!$J$4="yes",'Data Transformation'!F148,'Data Transformation'!D148)))</f>
        <v>0</v>
      </c>
      <c r="I148" t="str">
        <f t="shared" si="20"/>
        <v/>
      </c>
      <c r="J148" s="18" t="e">
        <f>LOOKUP(2,1/(COUNTIF($J$4:J147,'Input and Summary Results'!$B$7:$B$8007)=0),'Input and Summary Results'!$B$7:$B$8007)</f>
        <v>#N/A</v>
      </c>
      <c r="K148" s="18" t="str">
        <f t="shared" si="21"/>
        <v xml:space="preserve"> </v>
      </c>
      <c r="L148" s="18">
        <f t="shared" si="24"/>
        <v>143</v>
      </c>
      <c r="M148" t="e">
        <f t="shared" si="23"/>
        <v>#NUM!</v>
      </c>
      <c r="N148">
        <f t="shared" si="22"/>
        <v>0</v>
      </c>
      <c r="O148" t="b">
        <f t="shared" si="17"/>
        <v>0</v>
      </c>
    </row>
    <row r="149" spans="1:15" x14ac:dyDescent="0.25">
      <c r="A149" t="s">
        <v>25</v>
      </c>
      <c r="B149" t="str">
        <f>'Input and Summary Results'!$G153</f>
        <v xml:space="preserve"> </v>
      </c>
      <c r="C149">
        <f>IF(B149=0,FALSE,'Input and Summary Results'!$D$5)</f>
        <v>0</v>
      </c>
      <c r="D149">
        <f>IF(B149=0,FALSE,'Input and Summary Results'!$E$5)</f>
        <v>0</v>
      </c>
      <c r="E149" t="e">
        <f t="shared" si="18"/>
        <v>#NUM!</v>
      </c>
      <c r="F149" t="e">
        <f t="shared" si="19"/>
        <v>#DIV/0!</v>
      </c>
      <c r="G149" t="b">
        <f>IF(B149=" ",FALSE,(IF('Input and Summary Results'!$J$4="yes",'Data Transformation'!E149,'Data Transformation'!C149)))</f>
        <v>0</v>
      </c>
      <c r="H149" t="b">
        <f>IF(B149=" ",FALSE,(IF('Input and Summary Results'!$J$4="yes",'Data Transformation'!F149,'Data Transformation'!D149)))</f>
        <v>0</v>
      </c>
      <c r="I149" t="str">
        <f t="shared" si="20"/>
        <v/>
      </c>
      <c r="J149" s="18" t="e">
        <f>LOOKUP(2,1/(COUNTIF($J$4:J148,'Input and Summary Results'!$B$7:$B$8007)=0),'Input and Summary Results'!$B$7:$B$8007)</f>
        <v>#N/A</v>
      </c>
      <c r="K149" s="18" t="str">
        <f t="shared" si="21"/>
        <v xml:space="preserve"> </v>
      </c>
      <c r="L149" s="18">
        <f t="shared" si="24"/>
        <v>144</v>
      </c>
      <c r="M149" t="e">
        <f t="shared" si="23"/>
        <v>#NUM!</v>
      </c>
      <c r="N149">
        <f t="shared" si="22"/>
        <v>0</v>
      </c>
      <c r="O149" t="b">
        <f t="shared" si="17"/>
        <v>0</v>
      </c>
    </row>
    <row r="150" spans="1:15" x14ac:dyDescent="0.25">
      <c r="A150" t="s">
        <v>25</v>
      </c>
      <c r="B150" t="str">
        <f>'Input and Summary Results'!$G154</f>
        <v xml:space="preserve"> </v>
      </c>
      <c r="C150">
        <f>IF(B150=0,FALSE,'Input and Summary Results'!$D$5)</f>
        <v>0</v>
      </c>
      <c r="D150">
        <f>IF(B150=0,FALSE,'Input and Summary Results'!$E$5)</f>
        <v>0</v>
      </c>
      <c r="E150" t="e">
        <f t="shared" si="18"/>
        <v>#NUM!</v>
      </c>
      <c r="F150" t="e">
        <f t="shared" si="19"/>
        <v>#DIV/0!</v>
      </c>
      <c r="G150" t="b">
        <f>IF(B150=" ",FALSE,(IF('Input and Summary Results'!$J$4="yes",'Data Transformation'!E150,'Data Transformation'!C150)))</f>
        <v>0</v>
      </c>
      <c r="H150" t="b">
        <f>IF(B150=" ",FALSE,(IF('Input and Summary Results'!$J$4="yes",'Data Transformation'!F150,'Data Transformation'!D150)))</f>
        <v>0</v>
      </c>
      <c r="I150" t="str">
        <f t="shared" si="20"/>
        <v/>
      </c>
      <c r="J150" s="18" t="e">
        <f>LOOKUP(2,1/(COUNTIF($J$4:J149,'Input and Summary Results'!$B$7:$B$8007)=0),'Input and Summary Results'!$B$7:$B$8007)</f>
        <v>#N/A</v>
      </c>
      <c r="K150" s="18" t="str">
        <f t="shared" si="21"/>
        <v xml:space="preserve"> </v>
      </c>
      <c r="L150" s="18">
        <f t="shared" si="24"/>
        <v>145</v>
      </c>
      <c r="M150" t="e">
        <f t="shared" si="23"/>
        <v>#NUM!</v>
      </c>
      <c r="N150">
        <f t="shared" si="22"/>
        <v>0</v>
      </c>
      <c r="O150" t="b">
        <f t="shared" si="17"/>
        <v>0</v>
      </c>
    </row>
    <row r="151" spans="1:15" x14ac:dyDescent="0.25">
      <c r="A151" t="s">
        <v>25</v>
      </c>
      <c r="B151" t="str">
        <f>'Input and Summary Results'!$G155</f>
        <v xml:space="preserve"> </v>
      </c>
      <c r="C151">
        <f>IF(B151=0,FALSE,'Input and Summary Results'!$D$5)</f>
        <v>0</v>
      </c>
      <c r="D151">
        <f>IF(B151=0,FALSE,'Input and Summary Results'!$E$5)</f>
        <v>0</v>
      </c>
      <c r="E151" t="e">
        <f t="shared" si="18"/>
        <v>#NUM!</v>
      </c>
      <c r="F151" t="e">
        <f t="shared" si="19"/>
        <v>#DIV/0!</v>
      </c>
      <c r="G151" t="b">
        <f>IF(B151=" ",FALSE,(IF('Input and Summary Results'!$J$4="yes",'Data Transformation'!E151,'Data Transformation'!C151)))</f>
        <v>0</v>
      </c>
      <c r="H151" t="b">
        <f>IF(B151=" ",FALSE,(IF('Input and Summary Results'!$J$4="yes",'Data Transformation'!F151,'Data Transformation'!D151)))</f>
        <v>0</v>
      </c>
      <c r="I151" t="str">
        <f t="shared" si="20"/>
        <v/>
      </c>
      <c r="J151" s="18" t="e">
        <f>LOOKUP(2,1/(COUNTIF($J$4:J150,'Input and Summary Results'!$B$7:$B$8007)=0),'Input and Summary Results'!$B$7:$B$8007)</f>
        <v>#N/A</v>
      </c>
      <c r="K151" s="18" t="str">
        <f t="shared" si="21"/>
        <v xml:space="preserve"> </v>
      </c>
      <c r="L151" s="18">
        <f t="shared" si="24"/>
        <v>146</v>
      </c>
      <c r="M151" t="e">
        <f t="shared" si="23"/>
        <v>#NUM!</v>
      </c>
      <c r="N151">
        <f t="shared" si="22"/>
        <v>0</v>
      </c>
      <c r="O151" t="b">
        <f t="shared" si="17"/>
        <v>0</v>
      </c>
    </row>
    <row r="152" spans="1:15" x14ac:dyDescent="0.25">
      <c r="A152" t="s">
        <v>25</v>
      </c>
      <c r="B152" t="str">
        <f>'Input and Summary Results'!$G156</f>
        <v xml:space="preserve"> </v>
      </c>
      <c r="C152">
        <f>IF(B152=0,FALSE,'Input and Summary Results'!$D$5)</f>
        <v>0</v>
      </c>
      <c r="D152">
        <f>IF(B152=0,FALSE,'Input and Summary Results'!$E$5)</f>
        <v>0</v>
      </c>
      <c r="E152" t="e">
        <f t="shared" si="18"/>
        <v>#NUM!</v>
      </c>
      <c r="F152" t="e">
        <f t="shared" si="19"/>
        <v>#DIV/0!</v>
      </c>
      <c r="G152" t="b">
        <f>IF(B152=" ",FALSE,(IF('Input and Summary Results'!$J$4="yes",'Data Transformation'!E152,'Data Transformation'!C152)))</f>
        <v>0</v>
      </c>
      <c r="H152" t="b">
        <f>IF(B152=" ",FALSE,(IF('Input and Summary Results'!$J$4="yes",'Data Transformation'!F152,'Data Transformation'!D152)))</f>
        <v>0</v>
      </c>
      <c r="I152" t="str">
        <f t="shared" si="20"/>
        <v/>
      </c>
      <c r="J152" s="18" t="e">
        <f>LOOKUP(2,1/(COUNTIF($J$4:J151,'Input and Summary Results'!$B$7:$B$8007)=0),'Input and Summary Results'!$B$7:$B$8007)</f>
        <v>#N/A</v>
      </c>
      <c r="K152" s="18" t="str">
        <f t="shared" si="21"/>
        <v xml:space="preserve"> </v>
      </c>
      <c r="L152" s="18">
        <f t="shared" si="24"/>
        <v>147</v>
      </c>
      <c r="M152" t="e">
        <f t="shared" si="23"/>
        <v>#NUM!</v>
      </c>
      <c r="N152">
        <f t="shared" si="22"/>
        <v>0</v>
      </c>
      <c r="O152" t="b">
        <f t="shared" si="17"/>
        <v>0</v>
      </c>
    </row>
    <row r="153" spans="1:15" x14ac:dyDescent="0.25">
      <c r="A153" t="s">
        <v>25</v>
      </c>
      <c r="B153" t="str">
        <f>'Input and Summary Results'!$G157</f>
        <v xml:space="preserve"> </v>
      </c>
      <c r="C153">
        <f>IF(B153=0,FALSE,'Input and Summary Results'!$D$5)</f>
        <v>0</v>
      </c>
      <c r="D153">
        <f>IF(B153=0,FALSE,'Input and Summary Results'!$E$5)</f>
        <v>0</v>
      </c>
      <c r="E153" t="e">
        <f t="shared" si="18"/>
        <v>#NUM!</v>
      </c>
      <c r="F153" t="e">
        <f t="shared" si="19"/>
        <v>#DIV/0!</v>
      </c>
      <c r="G153" t="b">
        <f>IF(B153=" ",FALSE,(IF('Input and Summary Results'!$J$4="yes",'Data Transformation'!E153,'Data Transformation'!C153)))</f>
        <v>0</v>
      </c>
      <c r="H153" t="b">
        <f>IF(B153=" ",FALSE,(IF('Input and Summary Results'!$J$4="yes",'Data Transformation'!F153,'Data Transformation'!D153)))</f>
        <v>0</v>
      </c>
      <c r="I153" t="str">
        <f t="shared" si="20"/>
        <v/>
      </c>
      <c r="J153" s="18" t="e">
        <f>LOOKUP(2,1/(COUNTIF($J$4:J152,'Input and Summary Results'!$B$7:$B$8007)=0),'Input and Summary Results'!$B$7:$B$8007)</f>
        <v>#N/A</v>
      </c>
      <c r="K153" s="18" t="str">
        <f t="shared" si="21"/>
        <v xml:space="preserve"> </v>
      </c>
      <c r="L153" s="18">
        <f t="shared" si="24"/>
        <v>148</v>
      </c>
      <c r="M153" t="e">
        <f t="shared" si="23"/>
        <v>#NUM!</v>
      </c>
      <c r="N153">
        <f t="shared" si="22"/>
        <v>0</v>
      </c>
      <c r="O153" t="b">
        <f t="shared" si="17"/>
        <v>0</v>
      </c>
    </row>
    <row r="154" spans="1:15" x14ac:dyDescent="0.25">
      <c r="A154" t="s">
        <v>25</v>
      </c>
      <c r="B154" t="str">
        <f>'Input and Summary Results'!$G158</f>
        <v xml:space="preserve"> </v>
      </c>
      <c r="C154">
        <f>IF(B154=0,FALSE,'Input and Summary Results'!$D$5)</f>
        <v>0</v>
      </c>
      <c r="D154">
        <f>IF(B154=0,FALSE,'Input and Summary Results'!$E$5)</f>
        <v>0</v>
      </c>
      <c r="E154" t="e">
        <f t="shared" si="18"/>
        <v>#NUM!</v>
      </c>
      <c r="F154" t="e">
        <f t="shared" si="19"/>
        <v>#DIV/0!</v>
      </c>
      <c r="G154" t="b">
        <f>IF(B154=" ",FALSE,(IF('Input and Summary Results'!$J$4="yes",'Data Transformation'!E154,'Data Transformation'!C154)))</f>
        <v>0</v>
      </c>
      <c r="H154" t="b">
        <f>IF(B154=" ",FALSE,(IF('Input and Summary Results'!$J$4="yes",'Data Transformation'!F154,'Data Transformation'!D154)))</f>
        <v>0</v>
      </c>
      <c r="I154" t="str">
        <f t="shared" si="20"/>
        <v/>
      </c>
      <c r="J154" s="18" t="e">
        <f>LOOKUP(2,1/(COUNTIF($J$4:J153,'Input and Summary Results'!$B$7:$B$8007)=0),'Input and Summary Results'!$B$7:$B$8007)</f>
        <v>#N/A</v>
      </c>
      <c r="K154" s="18" t="str">
        <f t="shared" si="21"/>
        <v xml:space="preserve"> </v>
      </c>
      <c r="L154" s="18">
        <f t="shared" si="24"/>
        <v>149</v>
      </c>
      <c r="M154" t="e">
        <f t="shared" si="23"/>
        <v>#NUM!</v>
      </c>
      <c r="N154">
        <f t="shared" si="22"/>
        <v>0</v>
      </c>
      <c r="O154" t="b">
        <f t="shared" si="17"/>
        <v>0</v>
      </c>
    </row>
    <row r="155" spans="1:15" x14ac:dyDescent="0.25">
      <c r="A155" t="s">
        <v>25</v>
      </c>
      <c r="B155" t="str">
        <f>'Input and Summary Results'!$G159</f>
        <v xml:space="preserve"> </v>
      </c>
      <c r="C155">
        <f>IF(B155=0,FALSE,'Input and Summary Results'!$D$5)</f>
        <v>0</v>
      </c>
      <c r="D155">
        <f>IF(B155=0,FALSE,'Input and Summary Results'!$E$5)</f>
        <v>0</v>
      </c>
      <c r="E155" t="e">
        <f t="shared" si="18"/>
        <v>#NUM!</v>
      </c>
      <c r="F155" t="e">
        <f t="shared" si="19"/>
        <v>#DIV/0!</v>
      </c>
      <c r="G155" t="b">
        <f>IF(B155=" ",FALSE,(IF('Input and Summary Results'!$J$4="yes",'Data Transformation'!E155,'Data Transformation'!C155)))</f>
        <v>0</v>
      </c>
      <c r="H155" t="b">
        <f>IF(B155=" ",FALSE,(IF('Input and Summary Results'!$J$4="yes",'Data Transformation'!F155,'Data Transformation'!D155)))</f>
        <v>0</v>
      </c>
      <c r="I155" t="str">
        <f t="shared" si="20"/>
        <v/>
      </c>
      <c r="J155" s="18" t="e">
        <f>LOOKUP(2,1/(COUNTIF($J$4:J154,'Input and Summary Results'!$B$7:$B$8007)=0),'Input and Summary Results'!$B$7:$B$8007)</f>
        <v>#N/A</v>
      </c>
      <c r="K155" s="18" t="str">
        <f t="shared" si="21"/>
        <v xml:space="preserve"> </v>
      </c>
      <c r="L155" s="18">
        <f t="shared" si="24"/>
        <v>150</v>
      </c>
      <c r="M155" t="e">
        <f t="shared" si="23"/>
        <v>#NUM!</v>
      </c>
      <c r="N155">
        <f t="shared" si="22"/>
        <v>0</v>
      </c>
      <c r="O155" t="b">
        <f t="shared" si="17"/>
        <v>0</v>
      </c>
    </row>
    <row r="156" spans="1:15" x14ac:dyDescent="0.25">
      <c r="A156" t="s">
        <v>25</v>
      </c>
      <c r="B156" t="str">
        <f>'Input and Summary Results'!$G160</f>
        <v xml:space="preserve"> </v>
      </c>
      <c r="C156">
        <f>IF(B156=0,FALSE,'Input and Summary Results'!$D$5)</f>
        <v>0</v>
      </c>
      <c r="D156">
        <f>IF(B156=0,FALSE,'Input and Summary Results'!$E$5)</f>
        <v>0</v>
      </c>
      <c r="E156" t="e">
        <f t="shared" si="18"/>
        <v>#NUM!</v>
      </c>
      <c r="F156" t="e">
        <f t="shared" si="19"/>
        <v>#DIV/0!</v>
      </c>
      <c r="G156" t="b">
        <f>IF(B156=" ",FALSE,(IF('Input and Summary Results'!$J$4="yes",'Data Transformation'!E156,'Data Transformation'!C156)))</f>
        <v>0</v>
      </c>
      <c r="H156" t="b">
        <f>IF(B156=" ",FALSE,(IF('Input and Summary Results'!$J$4="yes",'Data Transformation'!F156,'Data Transformation'!D156)))</f>
        <v>0</v>
      </c>
      <c r="I156" t="str">
        <f t="shared" si="20"/>
        <v/>
      </c>
      <c r="J156" s="18" t="e">
        <f>LOOKUP(2,1/(COUNTIF($J$4:J155,'Input and Summary Results'!$B$7:$B$8007)=0),'Input and Summary Results'!$B$7:$B$8007)</f>
        <v>#N/A</v>
      </c>
      <c r="K156" s="18" t="str">
        <f t="shared" si="21"/>
        <v xml:space="preserve"> </v>
      </c>
      <c r="L156" s="18">
        <f t="shared" si="24"/>
        <v>151</v>
      </c>
      <c r="M156" t="e">
        <f t="shared" si="23"/>
        <v>#NUM!</v>
      </c>
      <c r="N156">
        <f t="shared" si="22"/>
        <v>0</v>
      </c>
      <c r="O156" t="b">
        <f t="shared" si="17"/>
        <v>0</v>
      </c>
    </row>
    <row r="157" spans="1:15" x14ac:dyDescent="0.25">
      <c r="A157" t="s">
        <v>25</v>
      </c>
      <c r="B157" t="str">
        <f>'Input and Summary Results'!$G161</f>
        <v xml:space="preserve"> </v>
      </c>
      <c r="C157">
        <f>IF(B157=0,FALSE,'Input and Summary Results'!$D$5)</f>
        <v>0</v>
      </c>
      <c r="D157">
        <f>IF(B157=0,FALSE,'Input and Summary Results'!$E$5)</f>
        <v>0</v>
      </c>
      <c r="E157" t="e">
        <f t="shared" si="18"/>
        <v>#NUM!</v>
      </c>
      <c r="F157" t="e">
        <f t="shared" si="19"/>
        <v>#DIV/0!</v>
      </c>
      <c r="G157" t="b">
        <f>IF(B157=" ",FALSE,(IF('Input and Summary Results'!$J$4="yes",'Data Transformation'!E157,'Data Transformation'!C157)))</f>
        <v>0</v>
      </c>
      <c r="H157" t="b">
        <f>IF(B157=" ",FALSE,(IF('Input and Summary Results'!$J$4="yes",'Data Transformation'!F157,'Data Transformation'!D157)))</f>
        <v>0</v>
      </c>
      <c r="I157" t="str">
        <f t="shared" si="20"/>
        <v/>
      </c>
      <c r="J157" s="18" t="e">
        <f>LOOKUP(2,1/(COUNTIF($J$4:J156,'Input and Summary Results'!$B$7:$B$8007)=0),'Input and Summary Results'!$B$7:$B$8007)</f>
        <v>#N/A</v>
      </c>
      <c r="K157" s="18" t="str">
        <f t="shared" si="21"/>
        <v xml:space="preserve"> </v>
      </c>
      <c r="L157" s="18">
        <f t="shared" si="24"/>
        <v>152</v>
      </c>
      <c r="M157" t="e">
        <f t="shared" si="23"/>
        <v>#NUM!</v>
      </c>
      <c r="N157">
        <f t="shared" si="22"/>
        <v>0</v>
      </c>
      <c r="O157" t="b">
        <f t="shared" si="17"/>
        <v>0</v>
      </c>
    </row>
    <row r="158" spans="1:15" x14ac:dyDescent="0.25">
      <c r="A158" t="s">
        <v>25</v>
      </c>
      <c r="B158" t="str">
        <f>'Input and Summary Results'!$G162</f>
        <v xml:space="preserve"> </v>
      </c>
      <c r="C158">
        <f>IF(B158=0,FALSE,'Input and Summary Results'!$D$5)</f>
        <v>0</v>
      </c>
      <c r="D158">
        <f>IF(B158=0,FALSE,'Input and Summary Results'!$E$5)</f>
        <v>0</v>
      </c>
      <c r="E158" t="e">
        <f t="shared" si="18"/>
        <v>#NUM!</v>
      </c>
      <c r="F158" t="e">
        <f t="shared" si="19"/>
        <v>#DIV/0!</v>
      </c>
      <c r="G158" t="b">
        <f>IF(B158=" ",FALSE,(IF('Input and Summary Results'!$J$4="yes",'Data Transformation'!E158,'Data Transformation'!C158)))</f>
        <v>0</v>
      </c>
      <c r="H158" t="b">
        <f>IF(B158=" ",FALSE,(IF('Input and Summary Results'!$J$4="yes",'Data Transformation'!F158,'Data Transformation'!D158)))</f>
        <v>0</v>
      </c>
      <c r="I158" t="str">
        <f t="shared" si="20"/>
        <v/>
      </c>
      <c r="J158" s="18" t="e">
        <f>LOOKUP(2,1/(COUNTIF($J$4:J157,'Input and Summary Results'!$B$7:$B$8007)=0),'Input and Summary Results'!$B$7:$B$8007)</f>
        <v>#N/A</v>
      </c>
      <c r="K158" s="18" t="str">
        <f t="shared" si="21"/>
        <v xml:space="preserve"> </v>
      </c>
      <c r="L158" s="18">
        <f t="shared" si="24"/>
        <v>153</v>
      </c>
      <c r="M158" t="e">
        <f t="shared" si="23"/>
        <v>#NUM!</v>
      </c>
      <c r="N158">
        <f t="shared" si="22"/>
        <v>0</v>
      </c>
      <c r="O158" t="b">
        <f t="shared" si="17"/>
        <v>0</v>
      </c>
    </row>
    <row r="159" spans="1:15" x14ac:dyDescent="0.25">
      <c r="A159" t="s">
        <v>25</v>
      </c>
      <c r="B159" t="str">
        <f>'Input and Summary Results'!$G163</f>
        <v xml:space="preserve"> </v>
      </c>
      <c r="C159">
        <f>IF(B159=0,FALSE,'Input and Summary Results'!$D$5)</f>
        <v>0</v>
      </c>
      <c r="D159">
        <f>IF(B159=0,FALSE,'Input and Summary Results'!$E$5)</f>
        <v>0</v>
      </c>
      <c r="E159" t="e">
        <f t="shared" si="18"/>
        <v>#NUM!</v>
      </c>
      <c r="F159" t="e">
        <f t="shared" si="19"/>
        <v>#DIV/0!</v>
      </c>
      <c r="G159" t="b">
        <f>IF(B159=" ",FALSE,(IF('Input and Summary Results'!$J$4="yes",'Data Transformation'!E159,'Data Transformation'!C159)))</f>
        <v>0</v>
      </c>
      <c r="H159" t="b">
        <f>IF(B159=" ",FALSE,(IF('Input and Summary Results'!$J$4="yes",'Data Transformation'!F159,'Data Transformation'!D159)))</f>
        <v>0</v>
      </c>
      <c r="I159" t="str">
        <f t="shared" si="20"/>
        <v/>
      </c>
      <c r="J159" s="18" t="e">
        <f>LOOKUP(2,1/(COUNTIF($J$4:J158,'Input and Summary Results'!$B$7:$B$8007)=0),'Input and Summary Results'!$B$7:$B$8007)</f>
        <v>#N/A</v>
      </c>
      <c r="K159" s="18" t="str">
        <f t="shared" si="21"/>
        <v xml:space="preserve"> </v>
      </c>
      <c r="L159" s="18">
        <f t="shared" si="24"/>
        <v>154</v>
      </c>
      <c r="M159" t="e">
        <f t="shared" si="23"/>
        <v>#NUM!</v>
      </c>
      <c r="N159">
        <f t="shared" si="22"/>
        <v>0</v>
      </c>
      <c r="O159" t="b">
        <f t="shared" si="17"/>
        <v>0</v>
      </c>
    </row>
    <row r="160" spans="1:15" x14ac:dyDescent="0.25">
      <c r="A160" t="s">
        <v>25</v>
      </c>
      <c r="B160" t="str">
        <f>'Input and Summary Results'!$G164</f>
        <v xml:space="preserve"> </v>
      </c>
      <c r="C160">
        <f>IF(B160=0,FALSE,'Input and Summary Results'!$D$5)</f>
        <v>0</v>
      </c>
      <c r="D160">
        <f>IF(B160=0,FALSE,'Input and Summary Results'!$E$5)</f>
        <v>0</v>
      </c>
      <c r="E160" t="e">
        <f t="shared" si="18"/>
        <v>#NUM!</v>
      </c>
      <c r="F160" t="e">
        <f t="shared" si="19"/>
        <v>#DIV/0!</v>
      </c>
      <c r="G160" t="b">
        <f>IF(B160=" ",FALSE,(IF('Input and Summary Results'!$J$4="yes",'Data Transformation'!E160,'Data Transformation'!C160)))</f>
        <v>0</v>
      </c>
      <c r="H160" t="b">
        <f>IF(B160=" ",FALSE,(IF('Input and Summary Results'!$J$4="yes",'Data Transformation'!F160,'Data Transformation'!D160)))</f>
        <v>0</v>
      </c>
      <c r="I160" t="str">
        <f t="shared" si="20"/>
        <v/>
      </c>
      <c r="J160" s="18" t="e">
        <f>LOOKUP(2,1/(COUNTIF($J$4:J159,'Input and Summary Results'!$B$7:$B$8007)=0),'Input and Summary Results'!$B$7:$B$8007)</f>
        <v>#N/A</v>
      </c>
      <c r="K160" s="18" t="str">
        <f t="shared" si="21"/>
        <v xml:space="preserve"> </v>
      </c>
      <c r="L160" s="18">
        <f t="shared" si="24"/>
        <v>155</v>
      </c>
      <c r="M160" t="e">
        <f t="shared" si="23"/>
        <v>#NUM!</v>
      </c>
      <c r="N160">
        <f t="shared" si="22"/>
        <v>0</v>
      </c>
      <c r="O160" t="b">
        <f t="shared" si="17"/>
        <v>0</v>
      </c>
    </row>
    <row r="161" spans="1:15" x14ac:dyDescent="0.25">
      <c r="A161" t="s">
        <v>25</v>
      </c>
      <c r="B161" t="str">
        <f>'Input and Summary Results'!$G165</f>
        <v xml:space="preserve"> </v>
      </c>
      <c r="C161">
        <f>IF(B161=0,FALSE,'Input and Summary Results'!$D$5)</f>
        <v>0</v>
      </c>
      <c r="D161">
        <f>IF(B161=0,FALSE,'Input and Summary Results'!$E$5)</f>
        <v>0</v>
      </c>
      <c r="E161" t="e">
        <f t="shared" si="18"/>
        <v>#NUM!</v>
      </c>
      <c r="F161" t="e">
        <f t="shared" si="19"/>
        <v>#DIV/0!</v>
      </c>
      <c r="G161" t="b">
        <f>IF(B161=" ",FALSE,(IF('Input and Summary Results'!$J$4="yes",'Data Transformation'!E161,'Data Transformation'!C161)))</f>
        <v>0</v>
      </c>
      <c r="H161" t="b">
        <f>IF(B161=" ",FALSE,(IF('Input and Summary Results'!$J$4="yes",'Data Transformation'!F161,'Data Transformation'!D161)))</f>
        <v>0</v>
      </c>
      <c r="I161" t="str">
        <f t="shared" si="20"/>
        <v/>
      </c>
      <c r="J161" s="18" t="e">
        <f>LOOKUP(2,1/(COUNTIF($J$4:J160,'Input and Summary Results'!$B$7:$B$8007)=0),'Input and Summary Results'!$B$7:$B$8007)</f>
        <v>#N/A</v>
      </c>
      <c r="K161" s="18" t="str">
        <f t="shared" si="21"/>
        <v xml:space="preserve"> </v>
      </c>
      <c r="L161" s="18">
        <f t="shared" si="24"/>
        <v>156</v>
      </c>
      <c r="M161" t="e">
        <f t="shared" si="23"/>
        <v>#NUM!</v>
      </c>
      <c r="N161">
        <f t="shared" si="22"/>
        <v>0</v>
      </c>
      <c r="O161" t="b">
        <f t="shared" si="17"/>
        <v>0</v>
      </c>
    </row>
    <row r="162" spans="1:15" x14ac:dyDescent="0.25">
      <c r="A162" t="s">
        <v>25</v>
      </c>
      <c r="B162" t="str">
        <f>'Input and Summary Results'!$G166</f>
        <v xml:space="preserve"> </v>
      </c>
      <c r="C162">
        <f>IF(B162=0,FALSE,'Input and Summary Results'!$D$5)</f>
        <v>0</v>
      </c>
      <c r="D162">
        <f>IF(B162=0,FALSE,'Input and Summary Results'!$E$5)</f>
        <v>0</v>
      </c>
      <c r="E162" t="e">
        <f t="shared" si="18"/>
        <v>#NUM!</v>
      </c>
      <c r="F162" t="e">
        <f t="shared" si="19"/>
        <v>#DIV/0!</v>
      </c>
      <c r="G162" t="b">
        <f>IF(B162=" ",FALSE,(IF('Input and Summary Results'!$J$4="yes",'Data Transformation'!E162,'Data Transformation'!C162)))</f>
        <v>0</v>
      </c>
      <c r="H162" t="b">
        <f>IF(B162=" ",FALSE,(IF('Input and Summary Results'!$J$4="yes",'Data Transformation'!F162,'Data Transformation'!D162)))</f>
        <v>0</v>
      </c>
      <c r="I162" t="str">
        <f t="shared" si="20"/>
        <v/>
      </c>
      <c r="J162" s="18" t="e">
        <f>LOOKUP(2,1/(COUNTIF($J$4:J161,'Input and Summary Results'!$B$7:$B$8007)=0),'Input and Summary Results'!$B$7:$B$8007)</f>
        <v>#N/A</v>
      </c>
      <c r="K162" s="18" t="str">
        <f t="shared" si="21"/>
        <v xml:space="preserve"> </v>
      </c>
      <c r="L162" s="18">
        <f t="shared" si="24"/>
        <v>157</v>
      </c>
      <c r="M162" t="e">
        <f t="shared" si="23"/>
        <v>#NUM!</v>
      </c>
      <c r="N162">
        <f t="shared" si="22"/>
        <v>0</v>
      </c>
      <c r="O162" t="b">
        <f t="shared" si="17"/>
        <v>0</v>
      </c>
    </row>
    <row r="163" spans="1:15" x14ac:dyDescent="0.25">
      <c r="A163" t="s">
        <v>25</v>
      </c>
      <c r="B163" t="str">
        <f>'Input and Summary Results'!$G167</f>
        <v xml:space="preserve"> </v>
      </c>
      <c r="C163">
        <f>IF(B163=0,FALSE,'Input and Summary Results'!$D$5)</f>
        <v>0</v>
      </c>
      <c r="D163">
        <f>IF(B163=0,FALSE,'Input and Summary Results'!$E$5)</f>
        <v>0</v>
      </c>
      <c r="E163" t="e">
        <f t="shared" si="18"/>
        <v>#NUM!</v>
      </c>
      <c r="F163" t="e">
        <f t="shared" si="19"/>
        <v>#DIV/0!</v>
      </c>
      <c r="G163" t="b">
        <f>IF(B163=" ",FALSE,(IF('Input and Summary Results'!$J$4="yes",'Data Transformation'!E163,'Data Transformation'!C163)))</f>
        <v>0</v>
      </c>
      <c r="H163" t="b">
        <f>IF(B163=" ",FALSE,(IF('Input and Summary Results'!$J$4="yes",'Data Transformation'!F163,'Data Transformation'!D163)))</f>
        <v>0</v>
      </c>
      <c r="I163" t="str">
        <f t="shared" si="20"/>
        <v/>
      </c>
      <c r="J163" s="18" t="e">
        <f>LOOKUP(2,1/(COUNTIF($J$4:J162,'Input and Summary Results'!$B$7:$B$8007)=0),'Input and Summary Results'!$B$7:$B$8007)</f>
        <v>#N/A</v>
      </c>
      <c r="K163" s="18" t="str">
        <f t="shared" si="21"/>
        <v xml:space="preserve"> </v>
      </c>
      <c r="L163" s="18">
        <f t="shared" si="24"/>
        <v>158</v>
      </c>
      <c r="M163" t="e">
        <f t="shared" si="23"/>
        <v>#NUM!</v>
      </c>
      <c r="N163">
        <f t="shared" si="22"/>
        <v>0</v>
      </c>
      <c r="O163" t="b">
        <f t="shared" si="17"/>
        <v>0</v>
      </c>
    </row>
    <row r="164" spans="1:15" x14ac:dyDescent="0.25">
      <c r="A164" t="s">
        <v>25</v>
      </c>
      <c r="B164" t="str">
        <f>'Input and Summary Results'!$G168</f>
        <v xml:space="preserve"> </v>
      </c>
      <c r="C164">
        <f>IF(B164=0,FALSE,'Input and Summary Results'!$D$5)</f>
        <v>0</v>
      </c>
      <c r="D164">
        <f>IF(B164=0,FALSE,'Input and Summary Results'!$E$5)</f>
        <v>0</v>
      </c>
      <c r="E164" t="e">
        <f t="shared" si="18"/>
        <v>#NUM!</v>
      </c>
      <c r="F164" t="e">
        <f t="shared" si="19"/>
        <v>#DIV/0!</v>
      </c>
      <c r="G164" t="b">
        <f>IF(B164=" ",FALSE,(IF('Input and Summary Results'!$J$4="yes",'Data Transformation'!E164,'Data Transformation'!C164)))</f>
        <v>0</v>
      </c>
      <c r="H164" t="b">
        <f>IF(B164=" ",FALSE,(IF('Input and Summary Results'!$J$4="yes",'Data Transformation'!F164,'Data Transformation'!D164)))</f>
        <v>0</v>
      </c>
      <c r="I164" t="str">
        <f t="shared" si="20"/>
        <v/>
      </c>
      <c r="J164" s="18" t="e">
        <f>LOOKUP(2,1/(COUNTIF($J$4:J163,'Input and Summary Results'!$B$7:$B$8007)=0),'Input and Summary Results'!$B$7:$B$8007)</f>
        <v>#N/A</v>
      </c>
      <c r="K164" s="18" t="str">
        <f t="shared" si="21"/>
        <v xml:space="preserve"> </v>
      </c>
      <c r="L164" s="18">
        <f t="shared" si="24"/>
        <v>159</v>
      </c>
      <c r="M164" t="e">
        <f t="shared" si="23"/>
        <v>#NUM!</v>
      </c>
      <c r="N164">
        <f t="shared" si="22"/>
        <v>0</v>
      </c>
      <c r="O164" t="b">
        <f t="shared" si="17"/>
        <v>0</v>
      </c>
    </row>
    <row r="165" spans="1:15" x14ac:dyDescent="0.25">
      <c r="A165" t="s">
        <v>25</v>
      </c>
      <c r="B165" t="str">
        <f>'Input and Summary Results'!$G169</f>
        <v xml:space="preserve"> </v>
      </c>
      <c r="C165">
        <f>IF(B165=0,FALSE,'Input and Summary Results'!$D$5)</f>
        <v>0</v>
      </c>
      <c r="D165">
        <f>IF(B165=0,FALSE,'Input and Summary Results'!$E$5)</f>
        <v>0</v>
      </c>
      <c r="E165" t="e">
        <f t="shared" si="18"/>
        <v>#NUM!</v>
      </c>
      <c r="F165" t="e">
        <f t="shared" si="19"/>
        <v>#DIV/0!</v>
      </c>
      <c r="G165" t="b">
        <f>IF(B165=" ",FALSE,(IF('Input and Summary Results'!$J$4="yes",'Data Transformation'!E165,'Data Transformation'!C165)))</f>
        <v>0</v>
      </c>
      <c r="H165" t="b">
        <f>IF(B165=" ",FALSE,(IF('Input and Summary Results'!$J$4="yes",'Data Transformation'!F165,'Data Transformation'!D165)))</f>
        <v>0</v>
      </c>
      <c r="I165" t="str">
        <f t="shared" si="20"/>
        <v/>
      </c>
      <c r="J165" s="18" t="e">
        <f>LOOKUP(2,1/(COUNTIF($J$4:J164,'Input and Summary Results'!$B$7:$B$8007)=0),'Input and Summary Results'!$B$7:$B$8007)</f>
        <v>#N/A</v>
      </c>
      <c r="K165" s="18" t="str">
        <f t="shared" si="21"/>
        <v xml:space="preserve"> </v>
      </c>
      <c r="L165" s="18">
        <f t="shared" si="24"/>
        <v>160</v>
      </c>
      <c r="M165" t="e">
        <f t="shared" si="23"/>
        <v>#NUM!</v>
      </c>
      <c r="N165">
        <f t="shared" si="22"/>
        <v>0</v>
      </c>
      <c r="O165" t="b">
        <f t="shared" si="17"/>
        <v>0</v>
      </c>
    </row>
    <row r="166" spans="1:15" x14ac:dyDescent="0.25">
      <c r="A166" t="s">
        <v>25</v>
      </c>
      <c r="B166" t="str">
        <f>'Input and Summary Results'!$G170</f>
        <v xml:space="preserve"> </v>
      </c>
      <c r="C166">
        <f>IF(B166=0,FALSE,'Input and Summary Results'!$D$5)</f>
        <v>0</v>
      </c>
      <c r="D166">
        <f>IF(B166=0,FALSE,'Input and Summary Results'!$E$5)</f>
        <v>0</v>
      </c>
      <c r="E166" t="e">
        <f t="shared" si="18"/>
        <v>#NUM!</v>
      </c>
      <c r="F166" t="e">
        <f t="shared" si="19"/>
        <v>#DIV/0!</v>
      </c>
      <c r="G166" t="b">
        <f>IF(B166=" ",FALSE,(IF('Input and Summary Results'!$J$4="yes",'Data Transformation'!E166,'Data Transformation'!C166)))</f>
        <v>0</v>
      </c>
      <c r="H166" t="b">
        <f>IF(B166=" ",FALSE,(IF('Input and Summary Results'!$J$4="yes",'Data Transformation'!F166,'Data Transformation'!D166)))</f>
        <v>0</v>
      </c>
      <c r="I166" t="str">
        <f t="shared" si="20"/>
        <v/>
      </c>
      <c r="J166" s="18" t="e">
        <f>LOOKUP(2,1/(COUNTIF($J$4:J165,'Input and Summary Results'!$B$7:$B$8007)=0),'Input and Summary Results'!$B$7:$B$8007)</f>
        <v>#N/A</v>
      </c>
      <c r="K166" s="18" t="str">
        <f t="shared" si="21"/>
        <v xml:space="preserve"> </v>
      </c>
      <c r="L166" s="18">
        <f t="shared" si="24"/>
        <v>161</v>
      </c>
      <c r="M166" t="e">
        <f t="shared" si="23"/>
        <v>#NUM!</v>
      </c>
      <c r="N166">
        <f t="shared" si="22"/>
        <v>0</v>
      </c>
      <c r="O166" t="b">
        <f t="shared" si="17"/>
        <v>0</v>
      </c>
    </row>
    <row r="167" spans="1:15" x14ac:dyDescent="0.25">
      <c r="A167" t="s">
        <v>25</v>
      </c>
      <c r="B167" t="str">
        <f>'Input and Summary Results'!$G171</f>
        <v xml:space="preserve"> </v>
      </c>
      <c r="C167">
        <f>IF(B167=0,FALSE,'Input and Summary Results'!$D$5)</f>
        <v>0</v>
      </c>
      <c r="D167">
        <f>IF(B167=0,FALSE,'Input and Summary Results'!$E$5)</f>
        <v>0</v>
      </c>
      <c r="E167" t="e">
        <f t="shared" si="18"/>
        <v>#NUM!</v>
      </c>
      <c r="F167" t="e">
        <f t="shared" si="19"/>
        <v>#DIV/0!</v>
      </c>
      <c r="G167" t="b">
        <f>IF(B167=" ",FALSE,(IF('Input and Summary Results'!$J$4="yes",'Data Transformation'!E167,'Data Transformation'!C167)))</f>
        <v>0</v>
      </c>
      <c r="H167" t="b">
        <f>IF(B167=" ",FALSE,(IF('Input and Summary Results'!$J$4="yes",'Data Transformation'!F167,'Data Transformation'!D167)))</f>
        <v>0</v>
      </c>
      <c r="I167" t="str">
        <f t="shared" si="20"/>
        <v/>
      </c>
      <c r="J167" s="18" t="e">
        <f>LOOKUP(2,1/(COUNTIF($J$4:J166,'Input and Summary Results'!$B$7:$B$8007)=0),'Input and Summary Results'!$B$7:$B$8007)</f>
        <v>#N/A</v>
      </c>
      <c r="K167" s="18" t="str">
        <f t="shared" si="21"/>
        <v xml:space="preserve"> </v>
      </c>
      <c r="L167" s="18">
        <f t="shared" si="24"/>
        <v>162</v>
      </c>
      <c r="M167" t="e">
        <f t="shared" si="23"/>
        <v>#NUM!</v>
      </c>
      <c r="N167">
        <f t="shared" si="22"/>
        <v>0</v>
      </c>
      <c r="O167" t="b">
        <f t="shared" si="17"/>
        <v>0</v>
      </c>
    </row>
    <row r="168" spans="1:15" x14ac:dyDescent="0.25">
      <c r="A168" t="s">
        <v>25</v>
      </c>
      <c r="B168" t="str">
        <f>'Input and Summary Results'!$G172</f>
        <v xml:space="preserve"> </v>
      </c>
      <c r="C168">
        <f>IF(B168=0,FALSE,'Input and Summary Results'!$D$5)</f>
        <v>0</v>
      </c>
      <c r="D168">
        <f>IF(B168=0,FALSE,'Input and Summary Results'!$E$5)</f>
        <v>0</v>
      </c>
      <c r="E168" t="e">
        <f t="shared" si="18"/>
        <v>#NUM!</v>
      </c>
      <c r="F168" t="e">
        <f t="shared" si="19"/>
        <v>#DIV/0!</v>
      </c>
      <c r="G168" t="b">
        <f>IF(B168=" ",FALSE,(IF('Input and Summary Results'!$J$4="yes",'Data Transformation'!E168,'Data Transformation'!C168)))</f>
        <v>0</v>
      </c>
      <c r="H168" t="b">
        <f>IF(B168=" ",FALSE,(IF('Input and Summary Results'!$J$4="yes",'Data Transformation'!F168,'Data Transformation'!D168)))</f>
        <v>0</v>
      </c>
      <c r="I168" t="str">
        <f t="shared" si="20"/>
        <v/>
      </c>
      <c r="J168" s="18" t="e">
        <f>LOOKUP(2,1/(COUNTIF($J$4:J167,'Input and Summary Results'!$B$7:$B$8007)=0),'Input and Summary Results'!$B$7:$B$8007)</f>
        <v>#N/A</v>
      </c>
      <c r="K168" s="18" t="str">
        <f t="shared" si="21"/>
        <v xml:space="preserve"> </v>
      </c>
      <c r="L168" s="18">
        <f t="shared" si="24"/>
        <v>163</v>
      </c>
      <c r="M168" t="e">
        <f t="shared" si="23"/>
        <v>#NUM!</v>
      </c>
      <c r="N168">
        <f t="shared" si="22"/>
        <v>0</v>
      </c>
      <c r="O168" t="b">
        <f t="shared" si="17"/>
        <v>0</v>
      </c>
    </row>
    <row r="169" spans="1:15" x14ac:dyDescent="0.25">
      <c r="A169" t="s">
        <v>25</v>
      </c>
      <c r="B169" t="str">
        <f>'Input and Summary Results'!$G173</f>
        <v xml:space="preserve"> </v>
      </c>
      <c r="C169">
        <f>IF(B169=0,FALSE,'Input and Summary Results'!$D$5)</f>
        <v>0</v>
      </c>
      <c r="D169">
        <f>IF(B169=0,FALSE,'Input and Summary Results'!$E$5)</f>
        <v>0</v>
      </c>
      <c r="E169" t="e">
        <f t="shared" si="18"/>
        <v>#NUM!</v>
      </c>
      <c r="F169" t="e">
        <f t="shared" si="19"/>
        <v>#DIV/0!</v>
      </c>
      <c r="G169" t="b">
        <f>IF(B169=" ",FALSE,(IF('Input and Summary Results'!$J$4="yes",'Data Transformation'!E169,'Data Transformation'!C169)))</f>
        <v>0</v>
      </c>
      <c r="H169" t="b">
        <f>IF(B169=" ",FALSE,(IF('Input and Summary Results'!$J$4="yes",'Data Transformation'!F169,'Data Transformation'!D169)))</f>
        <v>0</v>
      </c>
      <c r="I169" t="str">
        <f t="shared" si="20"/>
        <v/>
      </c>
      <c r="J169" s="18" t="e">
        <f>LOOKUP(2,1/(COUNTIF($J$4:J168,'Input and Summary Results'!$B$7:$B$8007)=0),'Input and Summary Results'!$B$7:$B$8007)</f>
        <v>#N/A</v>
      </c>
      <c r="K169" s="18" t="str">
        <f t="shared" si="21"/>
        <v xml:space="preserve"> </v>
      </c>
      <c r="L169" s="18">
        <f t="shared" si="24"/>
        <v>164</v>
      </c>
      <c r="M169" t="e">
        <f t="shared" si="23"/>
        <v>#NUM!</v>
      </c>
      <c r="N169">
        <f t="shared" si="22"/>
        <v>0</v>
      </c>
      <c r="O169" t="b">
        <f t="shared" si="17"/>
        <v>0</v>
      </c>
    </row>
    <row r="170" spans="1:15" x14ac:dyDescent="0.25">
      <c r="A170" t="s">
        <v>25</v>
      </c>
      <c r="B170" t="str">
        <f>'Input and Summary Results'!$G174</f>
        <v xml:space="preserve"> </v>
      </c>
      <c r="C170">
        <f>IF(B170=0,FALSE,'Input and Summary Results'!$D$5)</f>
        <v>0</v>
      </c>
      <c r="D170">
        <f>IF(B170=0,FALSE,'Input and Summary Results'!$E$5)</f>
        <v>0</v>
      </c>
      <c r="E170" t="e">
        <f t="shared" si="18"/>
        <v>#NUM!</v>
      </c>
      <c r="F170" t="e">
        <f t="shared" si="19"/>
        <v>#DIV/0!</v>
      </c>
      <c r="G170" t="b">
        <f>IF(B170=" ",FALSE,(IF('Input and Summary Results'!$J$4="yes",'Data Transformation'!E170,'Data Transformation'!C170)))</f>
        <v>0</v>
      </c>
      <c r="H170" t="b">
        <f>IF(B170=" ",FALSE,(IF('Input and Summary Results'!$J$4="yes",'Data Transformation'!F170,'Data Transformation'!D170)))</f>
        <v>0</v>
      </c>
      <c r="I170" t="str">
        <f t="shared" si="20"/>
        <v/>
      </c>
      <c r="J170" s="18" t="e">
        <f>LOOKUP(2,1/(COUNTIF($J$4:J169,'Input and Summary Results'!$B$7:$B$8007)=0),'Input and Summary Results'!$B$7:$B$8007)</f>
        <v>#N/A</v>
      </c>
      <c r="K170" s="18" t="str">
        <f t="shared" si="21"/>
        <v xml:space="preserve"> </v>
      </c>
      <c r="L170" s="18">
        <f t="shared" si="24"/>
        <v>165</v>
      </c>
      <c r="M170" t="e">
        <f t="shared" si="23"/>
        <v>#NUM!</v>
      </c>
      <c r="N170">
        <f t="shared" si="22"/>
        <v>0</v>
      </c>
      <c r="O170" t="b">
        <f t="shared" si="17"/>
        <v>0</v>
      </c>
    </row>
    <row r="171" spans="1:15" x14ac:dyDescent="0.25">
      <c r="A171" t="s">
        <v>25</v>
      </c>
      <c r="B171" t="str">
        <f>'Input and Summary Results'!$G175</f>
        <v xml:space="preserve"> </v>
      </c>
      <c r="C171">
        <f>IF(B171=0,FALSE,'Input and Summary Results'!$D$5)</f>
        <v>0</v>
      </c>
      <c r="D171">
        <f>IF(B171=0,FALSE,'Input and Summary Results'!$E$5)</f>
        <v>0</v>
      </c>
      <c r="E171" t="e">
        <f t="shared" si="18"/>
        <v>#NUM!</v>
      </c>
      <c r="F171" t="e">
        <f t="shared" si="19"/>
        <v>#DIV/0!</v>
      </c>
      <c r="G171" t="b">
        <f>IF(B171=" ",FALSE,(IF('Input and Summary Results'!$J$4="yes",'Data Transformation'!E171,'Data Transformation'!C171)))</f>
        <v>0</v>
      </c>
      <c r="H171" t="b">
        <f>IF(B171=" ",FALSE,(IF('Input and Summary Results'!$J$4="yes",'Data Transformation'!F171,'Data Transformation'!D171)))</f>
        <v>0</v>
      </c>
      <c r="I171" t="str">
        <f t="shared" si="20"/>
        <v/>
      </c>
      <c r="J171" s="18" t="e">
        <f>LOOKUP(2,1/(COUNTIF($J$4:J170,'Input and Summary Results'!$B$7:$B$8007)=0),'Input and Summary Results'!$B$7:$B$8007)</f>
        <v>#N/A</v>
      </c>
      <c r="K171" s="18" t="str">
        <f t="shared" si="21"/>
        <v xml:space="preserve"> </v>
      </c>
      <c r="L171" s="18">
        <f t="shared" si="24"/>
        <v>166</v>
      </c>
      <c r="M171" t="e">
        <f t="shared" si="23"/>
        <v>#NUM!</v>
      </c>
      <c r="N171">
        <f t="shared" si="22"/>
        <v>0</v>
      </c>
      <c r="O171" t="b">
        <f t="shared" si="17"/>
        <v>0</v>
      </c>
    </row>
    <row r="172" spans="1:15" x14ac:dyDescent="0.25">
      <c r="A172" t="s">
        <v>25</v>
      </c>
      <c r="B172" t="str">
        <f>'Input and Summary Results'!$G176</f>
        <v xml:space="preserve"> </v>
      </c>
      <c r="C172">
        <f>IF(B172=0,FALSE,'Input and Summary Results'!$D$5)</f>
        <v>0</v>
      </c>
      <c r="D172">
        <f>IF(B172=0,FALSE,'Input and Summary Results'!$E$5)</f>
        <v>0</v>
      </c>
      <c r="E172" t="e">
        <f t="shared" si="18"/>
        <v>#NUM!</v>
      </c>
      <c r="F172" t="e">
        <f t="shared" si="19"/>
        <v>#DIV/0!</v>
      </c>
      <c r="G172" t="b">
        <f>IF(B172=" ",FALSE,(IF('Input and Summary Results'!$J$4="yes",'Data Transformation'!E172,'Data Transformation'!C172)))</f>
        <v>0</v>
      </c>
      <c r="H172" t="b">
        <f>IF(B172=" ",FALSE,(IF('Input and Summary Results'!$J$4="yes",'Data Transformation'!F172,'Data Transformation'!D172)))</f>
        <v>0</v>
      </c>
      <c r="I172" t="str">
        <f t="shared" si="20"/>
        <v/>
      </c>
      <c r="J172" s="18" t="e">
        <f>LOOKUP(2,1/(COUNTIF($J$4:J171,'Input and Summary Results'!$B$7:$B$8007)=0),'Input and Summary Results'!$B$7:$B$8007)</f>
        <v>#N/A</v>
      </c>
      <c r="K172" s="18" t="str">
        <f t="shared" si="21"/>
        <v xml:space="preserve"> </v>
      </c>
      <c r="L172" s="18">
        <f t="shared" si="24"/>
        <v>167</v>
      </c>
      <c r="M172" t="e">
        <f t="shared" si="23"/>
        <v>#NUM!</v>
      </c>
      <c r="N172">
        <f t="shared" si="22"/>
        <v>0</v>
      </c>
      <c r="O172" t="b">
        <f t="shared" si="17"/>
        <v>0</v>
      </c>
    </row>
    <row r="173" spans="1:15" x14ac:dyDescent="0.25">
      <c r="A173" t="s">
        <v>25</v>
      </c>
      <c r="B173" t="str">
        <f>'Input and Summary Results'!$G177</f>
        <v xml:space="preserve"> </v>
      </c>
      <c r="C173">
        <f>IF(B173=0,FALSE,'Input and Summary Results'!$D$5)</f>
        <v>0</v>
      </c>
      <c r="D173">
        <f>IF(B173=0,FALSE,'Input and Summary Results'!$E$5)</f>
        <v>0</v>
      </c>
      <c r="E173" t="e">
        <f t="shared" si="18"/>
        <v>#NUM!</v>
      </c>
      <c r="F173" t="e">
        <f t="shared" si="19"/>
        <v>#DIV/0!</v>
      </c>
      <c r="G173" t="b">
        <f>IF(B173=" ",FALSE,(IF('Input and Summary Results'!$J$4="yes",'Data Transformation'!E173,'Data Transformation'!C173)))</f>
        <v>0</v>
      </c>
      <c r="H173" t="b">
        <f>IF(B173=" ",FALSE,(IF('Input and Summary Results'!$J$4="yes",'Data Transformation'!F173,'Data Transformation'!D173)))</f>
        <v>0</v>
      </c>
      <c r="I173" t="str">
        <f t="shared" si="20"/>
        <v/>
      </c>
      <c r="J173" s="18" t="e">
        <f>LOOKUP(2,1/(COUNTIF($J$4:J172,'Input and Summary Results'!$B$7:$B$8007)=0),'Input and Summary Results'!$B$7:$B$8007)</f>
        <v>#N/A</v>
      </c>
      <c r="K173" s="18" t="str">
        <f t="shared" si="21"/>
        <v xml:space="preserve"> </v>
      </c>
      <c r="L173" s="18">
        <f t="shared" si="24"/>
        <v>168</v>
      </c>
      <c r="M173" t="e">
        <f t="shared" si="23"/>
        <v>#NUM!</v>
      </c>
      <c r="N173">
        <f t="shared" si="22"/>
        <v>0</v>
      </c>
      <c r="O173" t="b">
        <f t="shared" si="17"/>
        <v>0</v>
      </c>
    </row>
    <row r="174" spans="1:15" x14ac:dyDescent="0.25">
      <c r="A174" t="s">
        <v>25</v>
      </c>
      <c r="B174" t="str">
        <f>'Input and Summary Results'!$G178</f>
        <v xml:space="preserve"> </v>
      </c>
      <c r="C174">
        <f>IF(B174=0,FALSE,'Input and Summary Results'!$D$5)</f>
        <v>0</v>
      </c>
      <c r="D174">
        <f>IF(B174=0,FALSE,'Input and Summary Results'!$E$5)</f>
        <v>0</v>
      </c>
      <c r="E174" t="e">
        <f t="shared" si="18"/>
        <v>#NUM!</v>
      </c>
      <c r="F174" t="e">
        <f t="shared" si="19"/>
        <v>#DIV/0!</v>
      </c>
      <c r="G174" t="b">
        <f>IF(B174=" ",FALSE,(IF('Input and Summary Results'!$J$4="yes",'Data Transformation'!E174,'Data Transformation'!C174)))</f>
        <v>0</v>
      </c>
      <c r="H174" t="b">
        <f>IF(B174=" ",FALSE,(IF('Input and Summary Results'!$J$4="yes",'Data Transformation'!F174,'Data Transformation'!D174)))</f>
        <v>0</v>
      </c>
      <c r="I174" t="str">
        <f t="shared" si="20"/>
        <v/>
      </c>
      <c r="J174" s="18" t="e">
        <f>LOOKUP(2,1/(COUNTIF($J$4:J173,'Input and Summary Results'!$B$7:$B$8007)=0),'Input and Summary Results'!$B$7:$B$8007)</f>
        <v>#N/A</v>
      </c>
      <c r="K174" s="18" t="str">
        <f t="shared" si="21"/>
        <v xml:space="preserve"> </v>
      </c>
      <c r="L174" s="18">
        <f t="shared" si="24"/>
        <v>169</v>
      </c>
      <c r="M174" t="e">
        <f t="shared" si="23"/>
        <v>#NUM!</v>
      </c>
      <c r="N174">
        <f t="shared" si="22"/>
        <v>0</v>
      </c>
      <c r="O174" t="b">
        <f t="shared" si="17"/>
        <v>0</v>
      </c>
    </row>
    <row r="175" spans="1:15" x14ac:dyDescent="0.25">
      <c r="A175" t="s">
        <v>25</v>
      </c>
      <c r="B175" t="str">
        <f>'Input and Summary Results'!$G179</f>
        <v xml:space="preserve"> </v>
      </c>
      <c r="C175">
        <f>IF(B175=0,FALSE,'Input and Summary Results'!$D$5)</f>
        <v>0</v>
      </c>
      <c r="D175">
        <f>IF(B175=0,FALSE,'Input and Summary Results'!$E$5)</f>
        <v>0</v>
      </c>
      <c r="E175" t="e">
        <f t="shared" si="18"/>
        <v>#NUM!</v>
      </c>
      <c r="F175" t="e">
        <f t="shared" si="19"/>
        <v>#DIV/0!</v>
      </c>
      <c r="G175" t="b">
        <f>IF(B175=" ",FALSE,(IF('Input and Summary Results'!$J$4="yes",'Data Transformation'!E175,'Data Transformation'!C175)))</f>
        <v>0</v>
      </c>
      <c r="H175" t="b">
        <f>IF(B175=" ",FALSE,(IF('Input and Summary Results'!$J$4="yes",'Data Transformation'!F175,'Data Transformation'!D175)))</f>
        <v>0</v>
      </c>
      <c r="I175" t="str">
        <f t="shared" si="20"/>
        <v/>
      </c>
      <c r="J175" s="18" t="e">
        <f>LOOKUP(2,1/(COUNTIF($J$4:J174,'Input and Summary Results'!$B$7:$B$8007)=0),'Input and Summary Results'!$B$7:$B$8007)</f>
        <v>#N/A</v>
      </c>
      <c r="K175" s="18" t="str">
        <f t="shared" si="21"/>
        <v xml:space="preserve"> </v>
      </c>
      <c r="L175" s="18">
        <f t="shared" si="24"/>
        <v>170</v>
      </c>
      <c r="M175" t="e">
        <f t="shared" si="23"/>
        <v>#NUM!</v>
      </c>
      <c r="N175">
        <f t="shared" si="22"/>
        <v>0</v>
      </c>
      <c r="O175" t="b">
        <f t="shared" si="17"/>
        <v>0</v>
      </c>
    </row>
    <row r="176" spans="1:15" x14ac:dyDescent="0.25">
      <c r="A176" t="s">
        <v>25</v>
      </c>
      <c r="B176" t="str">
        <f>'Input and Summary Results'!$G180</f>
        <v xml:space="preserve"> </v>
      </c>
      <c r="C176">
        <f>IF(B176=0,FALSE,'Input and Summary Results'!$D$5)</f>
        <v>0</v>
      </c>
      <c r="D176">
        <f>IF(B176=0,FALSE,'Input and Summary Results'!$E$5)</f>
        <v>0</v>
      </c>
      <c r="E176" t="e">
        <f t="shared" si="18"/>
        <v>#NUM!</v>
      </c>
      <c r="F176" t="e">
        <f t="shared" si="19"/>
        <v>#DIV/0!</v>
      </c>
      <c r="G176" t="b">
        <f>IF(B176=" ",FALSE,(IF('Input and Summary Results'!$J$4="yes",'Data Transformation'!E176,'Data Transformation'!C176)))</f>
        <v>0</v>
      </c>
      <c r="H176" t="b">
        <f>IF(B176=" ",FALSE,(IF('Input and Summary Results'!$J$4="yes",'Data Transformation'!F176,'Data Transformation'!D176)))</f>
        <v>0</v>
      </c>
      <c r="I176" t="str">
        <f t="shared" si="20"/>
        <v/>
      </c>
      <c r="J176" s="18" t="e">
        <f>LOOKUP(2,1/(COUNTIF($J$4:J175,'Input and Summary Results'!$B$7:$B$8007)=0),'Input and Summary Results'!$B$7:$B$8007)</f>
        <v>#N/A</v>
      </c>
      <c r="K176" s="18" t="str">
        <f t="shared" si="21"/>
        <v xml:space="preserve"> </v>
      </c>
      <c r="L176" s="18">
        <f t="shared" si="24"/>
        <v>171</v>
      </c>
      <c r="M176" t="e">
        <f t="shared" si="23"/>
        <v>#NUM!</v>
      </c>
      <c r="N176">
        <f t="shared" si="22"/>
        <v>0</v>
      </c>
      <c r="O176" t="b">
        <f t="shared" si="17"/>
        <v>0</v>
      </c>
    </row>
    <row r="177" spans="1:15" x14ac:dyDescent="0.25">
      <c r="A177" t="s">
        <v>25</v>
      </c>
      <c r="B177" t="str">
        <f>'Input and Summary Results'!$G181</f>
        <v xml:space="preserve"> </v>
      </c>
      <c r="C177">
        <f>IF(B177=0,FALSE,'Input and Summary Results'!$D$5)</f>
        <v>0</v>
      </c>
      <c r="D177">
        <f>IF(B177=0,FALSE,'Input and Summary Results'!$E$5)</f>
        <v>0</v>
      </c>
      <c r="E177" t="e">
        <f t="shared" si="18"/>
        <v>#NUM!</v>
      </c>
      <c r="F177" t="e">
        <f t="shared" si="19"/>
        <v>#DIV/0!</v>
      </c>
      <c r="G177" t="b">
        <f>IF(B177=" ",FALSE,(IF('Input and Summary Results'!$J$4="yes",'Data Transformation'!E177,'Data Transformation'!C177)))</f>
        <v>0</v>
      </c>
      <c r="H177" t="b">
        <f>IF(B177=" ",FALSE,(IF('Input and Summary Results'!$J$4="yes",'Data Transformation'!F177,'Data Transformation'!D177)))</f>
        <v>0</v>
      </c>
      <c r="I177" t="str">
        <f t="shared" si="20"/>
        <v/>
      </c>
      <c r="J177" s="18" t="e">
        <f>LOOKUP(2,1/(COUNTIF($J$4:J176,'Input and Summary Results'!$B$7:$B$8007)=0),'Input and Summary Results'!$B$7:$B$8007)</f>
        <v>#N/A</v>
      </c>
      <c r="K177" s="18" t="str">
        <f t="shared" si="21"/>
        <v xml:space="preserve"> </v>
      </c>
      <c r="L177" s="18">
        <f t="shared" si="24"/>
        <v>172</v>
      </c>
      <c r="M177" t="e">
        <f t="shared" si="23"/>
        <v>#NUM!</v>
      </c>
      <c r="N177">
        <f t="shared" si="22"/>
        <v>0</v>
      </c>
      <c r="O177" t="b">
        <f t="shared" si="17"/>
        <v>0</v>
      </c>
    </row>
    <row r="178" spans="1:15" x14ac:dyDescent="0.25">
      <c r="A178" t="s">
        <v>25</v>
      </c>
      <c r="B178" t="str">
        <f>'Input and Summary Results'!$G182</f>
        <v xml:space="preserve"> </v>
      </c>
      <c r="C178">
        <f>IF(B178=0,FALSE,'Input and Summary Results'!$D$5)</f>
        <v>0</v>
      </c>
      <c r="D178">
        <f>IF(B178=0,FALSE,'Input and Summary Results'!$E$5)</f>
        <v>0</v>
      </c>
      <c r="E178" t="e">
        <f t="shared" si="18"/>
        <v>#NUM!</v>
      </c>
      <c r="F178" t="e">
        <f t="shared" si="19"/>
        <v>#DIV/0!</v>
      </c>
      <c r="G178" t="b">
        <f>IF(B178=" ",FALSE,(IF('Input and Summary Results'!$J$4="yes",'Data Transformation'!E178,'Data Transformation'!C178)))</f>
        <v>0</v>
      </c>
      <c r="H178" t="b">
        <f>IF(B178=" ",FALSE,(IF('Input and Summary Results'!$J$4="yes",'Data Transformation'!F178,'Data Transformation'!D178)))</f>
        <v>0</v>
      </c>
      <c r="I178" t="str">
        <f t="shared" si="20"/>
        <v/>
      </c>
      <c r="J178" s="18" t="e">
        <f>LOOKUP(2,1/(COUNTIF($J$4:J177,'Input and Summary Results'!$B$7:$B$8007)=0),'Input and Summary Results'!$B$7:$B$8007)</f>
        <v>#N/A</v>
      </c>
      <c r="K178" s="18" t="str">
        <f t="shared" si="21"/>
        <v xml:space="preserve"> </v>
      </c>
      <c r="L178" s="18">
        <f t="shared" si="24"/>
        <v>173</v>
      </c>
      <c r="M178" t="e">
        <f t="shared" si="23"/>
        <v>#NUM!</v>
      </c>
      <c r="N178">
        <f t="shared" si="22"/>
        <v>0</v>
      </c>
      <c r="O178" t="b">
        <f t="shared" si="17"/>
        <v>0</v>
      </c>
    </row>
    <row r="179" spans="1:15" x14ac:dyDescent="0.25">
      <c r="A179" t="s">
        <v>25</v>
      </c>
      <c r="B179" t="str">
        <f>'Input and Summary Results'!$G183</f>
        <v xml:space="preserve"> </v>
      </c>
      <c r="C179">
        <f>IF(B179=0,FALSE,'Input and Summary Results'!$D$5)</f>
        <v>0</v>
      </c>
      <c r="D179">
        <f>IF(B179=0,FALSE,'Input and Summary Results'!$E$5)</f>
        <v>0</v>
      </c>
      <c r="E179" t="e">
        <f t="shared" si="18"/>
        <v>#NUM!</v>
      </c>
      <c r="F179" t="e">
        <f t="shared" si="19"/>
        <v>#DIV/0!</v>
      </c>
      <c r="G179" t="b">
        <f>IF(B179=" ",FALSE,(IF('Input and Summary Results'!$J$4="yes",'Data Transformation'!E179,'Data Transformation'!C179)))</f>
        <v>0</v>
      </c>
      <c r="H179" t="b">
        <f>IF(B179=" ",FALSE,(IF('Input and Summary Results'!$J$4="yes",'Data Transformation'!F179,'Data Transformation'!D179)))</f>
        <v>0</v>
      </c>
      <c r="I179" t="str">
        <f t="shared" si="20"/>
        <v/>
      </c>
      <c r="J179" s="18" t="e">
        <f>LOOKUP(2,1/(COUNTIF($J$4:J178,'Input and Summary Results'!$B$7:$B$8007)=0),'Input and Summary Results'!$B$7:$B$8007)</f>
        <v>#N/A</v>
      </c>
      <c r="K179" s="18" t="str">
        <f t="shared" si="21"/>
        <v xml:space="preserve"> </v>
      </c>
      <c r="L179" s="18">
        <f t="shared" si="24"/>
        <v>174</v>
      </c>
      <c r="M179" t="e">
        <f t="shared" si="23"/>
        <v>#NUM!</v>
      </c>
      <c r="N179">
        <f t="shared" si="22"/>
        <v>0</v>
      </c>
      <c r="O179" t="b">
        <f t="shared" si="17"/>
        <v>0</v>
      </c>
    </row>
    <row r="180" spans="1:15" x14ac:dyDescent="0.25">
      <c r="A180" t="s">
        <v>25</v>
      </c>
      <c r="B180" t="str">
        <f>'Input and Summary Results'!$G184</f>
        <v xml:space="preserve"> </v>
      </c>
      <c r="C180">
        <f>IF(B180=0,FALSE,'Input and Summary Results'!$D$5)</f>
        <v>0</v>
      </c>
      <c r="D180">
        <f>IF(B180=0,FALSE,'Input and Summary Results'!$E$5)</f>
        <v>0</v>
      </c>
      <c r="E180" t="e">
        <f t="shared" si="18"/>
        <v>#NUM!</v>
      </c>
      <c r="F180" t="e">
        <f t="shared" si="19"/>
        <v>#DIV/0!</v>
      </c>
      <c r="G180" t="b">
        <f>IF(B180=" ",FALSE,(IF('Input and Summary Results'!$J$4="yes",'Data Transformation'!E180,'Data Transformation'!C180)))</f>
        <v>0</v>
      </c>
      <c r="H180" t="b">
        <f>IF(B180=" ",FALSE,(IF('Input and Summary Results'!$J$4="yes",'Data Transformation'!F180,'Data Transformation'!D180)))</f>
        <v>0</v>
      </c>
      <c r="I180" t="str">
        <f t="shared" si="20"/>
        <v/>
      </c>
      <c r="J180" s="18" t="e">
        <f>LOOKUP(2,1/(COUNTIF($J$4:J179,'Input and Summary Results'!$B$7:$B$8007)=0),'Input and Summary Results'!$B$7:$B$8007)</f>
        <v>#N/A</v>
      </c>
      <c r="K180" s="18" t="str">
        <f t="shared" si="21"/>
        <v xml:space="preserve"> </v>
      </c>
      <c r="L180" s="18">
        <f t="shared" si="24"/>
        <v>175</v>
      </c>
      <c r="M180" t="e">
        <f t="shared" si="23"/>
        <v>#NUM!</v>
      </c>
      <c r="N180">
        <f t="shared" si="22"/>
        <v>0</v>
      </c>
      <c r="O180" t="b">
        <f t="shared" si="17"/>
        <v>0</v>
      </c>
    </row>
    <row r="181" spans="1:15" x14ac:dyDescent="0.25">
      <c r="A181" t="s">
        <v>25</v>
      </c>
      <c r="B181" t="str">
        <f>'Input and Summary Results'!$G185</f>
        <v xml:space="preserve"> </v>
      </c>
      <c r="C181">
        <f>IF(B181=0,FALSE,'Input and Summary Results'!$D$5)</f>
        <v>0</v>
      </c>
      <c r="D181">
        <f>IF(B181=0,FALSE,'Input and Summary Results'!$E$5)</f>
        <v>0</v>
      </c>
      <c r="E181" t="e">
        <f t="shared" si="18"/>
        <v>#NUM!</v>
      </c>
      <c r="F181" t="e">
        <f t="shared" si="19"/>
        <v>#DIV/0!</v>
      </c>
      <c r="G181" t="b">
        <f>IF(B181=" ",FALSE,(IF('Input and Summary Results'!$J$4="yes",'Data Transformation'!E181,'Data Transformation'!C181)))</f>
        <v>0</v>
      </c>
      <c r="H181" t="b">
        <f>IF(B181=" ",FALSE,(IF('Input and Summary Results'!$J$4="yes",'Data Transformation'!F181,'Data Transformation'!D181)))</f>
        <v>0</v>
      </c>
      <c r="I181" t="str">
        <f t="shared" si="20"/>
        <v/>
      </c>
      <c r="J181" s="18" t="e">
        <f>LOOKUP(2,1/(COUNTIF($J$4:J180,'Input and Summary Results'!$B$7:$B$8007)=0),'Input and Summary Results'!$B$7:$B$8007)</f>
        <v>#N/A</v>
      </c>
      <c r="K181" s="18" t="str">
        <f t="shared" si="21"/>
        <v xml:space="preserve"> </v>
      </c>
      <c r="L181" s="18">
        <f t="shared" si="24"/>
        <v>176</v>
      </c>
      <c r="M181" t="e">
        <f t="shared" si="23"/>
        <v>#NUM!</v>
      </c>
      <c r="N181">
        <f t="shared" si="22"/>
        <v>0</v>
      </c>
      <c r="O181" t="b">
        <f t="shared" si="17"/>
        <v>0</v>
      </c>
    </row>
    <row r="182" spans="1:15" x14ac:dyDescent="0.25">
      <c r="A182" t="s">
        <v>25</v>
      </c>
      <c r="B182" t="str">
        <f>'Input and Summary Results'!$G186</f>
        <v xml:space="preserve"> </v>
      </c>
      <c r="C182">
        <f>IF(B182=0,FALSE,'Input and Summary Results'!$D$5)</f>
        <v>0</v>
      </c>
      <c r="D182">
        <f>IF(B182=0,FALSE,'Input and Summary Results'!$E$5)</f>
        <v>0</v>
      </c>
      <c r="E182" t="e">
        <f t="shared" si="18"/>
        <v>#NUM!</v>
      </c>
      <c r="F182" t="e">
        <f t="shared" si="19"/>
        <v>#DIV/0!</v>
      </c>
      <c r="G182" t="b">
        <f>IF(B182=" ",FALSE,(IF('Input and Summary Results'!$J$4="yes",'Data Transformation'!E182,'Data Transformation'!C182)))</f>
        <v>0</v>
      </c>
      <c r="H182" t="b">
        <f>IF(B182=" ",FALSE,(IF('Input and Summary Results'!$J$4="yes",'Data Transformation'!F182,'Data Transformation'!D182)))</f>
        <v>0</v>
      </c>
      <c r="I182" t="str">
        <f t="shared" si="20"/>
        <v/>
      </c>
      <c r="J182" s="18" t="e">
        <f>LOOKUP(2,1/(COUNTIF($J$4:J181,'Input and Summary Results'!$B$7:$B$8007)=0),'Input and Summary Results'!$B$7:$B$8007)</f>
        <v>#N/A</v>
      </c>
      <c r="K182" s="18" t="str">
        <f t="shared" si="21"/>
        <v xml:space="preserve"> </v>
      </c>
      <c r="L182" s="18">
        <f t="shared" si="24"/>
        <v>177</v>
      </c>
      <c r="M182" t="e">
        <f t="shared" si="23"/>
        <v>#NUM!</v>
      </c>
      <c r="N182">
        <f t="shared" si="22"/>
        <v>0</v>
      </c>
      <c r="O182" t="b">
        <f t="shared" si="17"/>
        <v>0</v>
      </c>
    </row>
    <row r="183" spans="1:15" x14ac:dyDescent="0.25">
      <c r="A183" t="s">
        <v>25</v>
      </c>
      <c r="B183" t="str">
        <f>'Input and Summary Results'!$G187</f>
        <v xml:space="preserve"> </v>
      </c>
      <c r="C183">
        <f>IF(B183=0,FALSE,'Input and Summary Results'!$D$5)</f>
        <v>0</v>
      </c>
      <c r="D183">
        <f>IF(B183=0,FALSE,'Input and Summary Results'!$E$5)</f>
        <v>0</v>
      </c>
      <c r="E183" t="e">
        <f t="shared" si="18"/>
        <v>#NUM!</v>
      </c>
      <c r="F183" t="e">
        <f t="shared" si="19"/>
        <v>#DIV/0!</v>
      </c>
      <c r="G183" t="b">
        <f>IF(B183=" ",FALSE,(IF('Input and Summary Results'!$J$4="yes",'Data Transformation'!E183,'Data Transformation'!C183)))</f>
        <v>0</v>
      </c>
      <c r="H183" t="b">
        <f>IF(B183=" ",FALSE,(IF('Input and Summary Results'!$J$4="yes",'Data Transformation'!F183,'Data Transformation'!D183)))</f>
        <v>0</v>
      </c>
      <c r="I183" t="str">
        <f t="shared" si="20"/>
        <v/>
      </c>
      <c r="J183" s="18" t="e">
        <f>LOOKUP(2,1/(COUNTIF($J$4:J182,'Input and Summary Results'!$B$7:$B$8007)=0),'Input and Summary Results'!$B$7:$B$8007)</f>
        <v>#N/A</v>
      </c>
      <c r="K183" s="18" t="str">
        <f t="shared" si="21"/>
        <v xml:space="preserve"> </v>
      </c>
      <c r="L183" s="18">
        <f t="shared" si="24"/>
        <v>178</v>
      </c>
      <c r="M183" t="e">
        <f t="shared" si="23"/>
        <v>#NUM!</v>
      </c>
      <c r="N183">
        <f t="shared" si="22"/>
        <v>0</v>
      </c>
      <c r="O183" t="b">
        <f t="shared" si="17"/>
        <v>0</v>
      </c>
    </row>
    <row r="184" spans="1:15" x14ac:dyDescent="0.25">
      <c r="A184" t="s">
        <v>25</v>
      </c>
      <c r="B184" t="str">
        <f>'Input and Summary Results'!$G188</f>
        <v xml:space="preserve"> </v>
      </c>
      <c r="C184">
        <f>IF(B184=0,FALSE,'Input and Summary Results'!$D$5)</f>
        <v>0</v>
      </c>
      <c r="D184">
        <f>IF(B184=0,FALSE,'Input and Summary Results'!$E$5)</f>
        <v>0</v>
      </c>
      <c r="E184" t="e">
        <f t="shared" si="18"/>
        <v>#NUM!</v>
      </c>
      <c r="F184" t="e">
        <f t="shared" si="19"/>
        <v>#DIV/0!</v>
      </c>
      <c r="G184" t="b">
        <f>IF(B184=" ",FALSE,(IF('Input and Summary Results'!$J$4="yes",'Data Transformation'!E184,'Data Transformation'!C184)))</f>
        <v>0</v>
      </c>
      <c r="H184" t="b">
        <f>IF(B184=" ",FALSE,(IF('Input and Summary Results'!$J$4="yes",'Data Transformation'!F184,'Data Transformation'!D184)))</f>
        <v>0</v>
      </c>
      <c r="I184" t="str">
        <f t="shared" si="20"/>
        <v/>
      </c>
      <c r="J184" s="18" t="e">
        <f>LOOKUP(2,1/(COUNTIF($J$4:J183,'Input and Summary Results'!$B$7:$B$8007)=0),'Input and Summary Results'!$B$7:$B$8007)</f>
        <v>#N/A</v>
      </c>
      <c r="K184" s="18" t="str">
        <f t="shared" si="21"/>
        <v xml:space="preserve"> </v>
      </c>
      <c r="L184" s="18">
        <f t="shared" si="24"/>
        <v>179</v>
      </c>
      <c r="M184" t="e">
        <f t="shared" si="23"/>
        <v>#NUM!</v>
      </c>
      <c r="N184">
        <f t="shared" si="22"/>
        <v>0</v>
      </c>
      <c r="O184" t="b">
        <f t="shared" si="17"/>
        <v>0</v>
      </c>
    </row>
    <row r="185" spans="1:15" x14ac:dyDescent="0.25">
      <c r="A185" t="s">
        <v>25</v>
      </c>
      <c r="B185" t="str">
        <f>'Input and Summary Results'!$G189</f>
        <v xml:space="preserve"> </v>
      </c>
      <c r="C185">
        <f>IF(B185=0,FALSE,'Input and Summary Results'!$D$5)</f>
        <v>0</v>
      </c>
      <c r="D185">
        <f>IF(B185=0,FALSE,'Input and Summary Results'!$E$5)</f>
        <v>0</v>
      </c>
      <c r="E185" t="e">
        <f t="shared" si="18"/>
        <v>#NUM!</v>
      </c>
      <c r="F185" t="e">
        <f t="shared" si="19"/>
        <v>#DIV/0!</v>
      </c>
      <c r="G185" t="b">
        <f>IF(B185=" ",FALSE,(IF('Input and Summary Results'!$J$4="yes",'Data Transformation'!E185,'Data Transformation'!C185)))</f>
        <v>0</v>
      </c>
      <c r="H185" t="b">
        <f>IF(B185=" ",FALSE,(IF('Input and Summary Results'!$J$4="yes",'Data Transformation'!F185,'Data Transformation'!D185)))</f>
        <v>0</v>
      </c>
      <c r="I185" t="str">
        <f t="shared" si="20"/>
        <v/>
      </c>
      <c r="J185" s="18" t="e">
        <f>LOOKUP(2,1/(COUNTIF($J$4:J184,'Input and Summary Results'!$B$7:$B$8007)=0),'Input and Summary Results'!$B$7:$B$8007)</f>
        <v>#N/A</v>
      </c>
      <c r="K185" s="18" t="str">
        <f t="shared" si="21"/>
        <v xml:space="preserve"> </v>
      </c>
      <c r="L185" s="18">
        <f t="shared" si="24"/>
        <v>180</v>
      </c>
      <c r="M185" t="e">
        <f t="shared" si="23"/>
        <v>#NUM!</v>
      </c>
      <c r="N185">
        <f t="shared" si="22"/>
        <v>0</v>
      </c>
      <c r="O185" t="b">
        <f t="shared" si="17"/>
        <v>0</v>
      </c>
    </row>
    <row r="186" spans="1:15" x14ac:dyDescent="0.25">
      <c r="A186" t="s">
        <v>25</v>
      </c>
      <c r="B186" t="str">
        <f>'Input and Summary Results'!$G190</f>
        <v xml:space="preserve"> </v>
      </c>
      <c r="C186">
        <f>IF(B186=0,FALSE,'Input and Summary Results'!$D$5)</f>
        <v>0</v>
      </c>
      <c r="D186">
        <f>IF(B186=0,FALSE,'Input and Summary Results'!$E$5)</f>
        <v>0</v>
      </c>
      <c r="E186" t="e">
        <f t="shared" si="18"/>
        <v>#NUM!</v>
      </c>
      <c r="F186" t="e">
        <f t="shared" si="19"/>
        <v>#DIV/0!</v>
      </c>
      <c r="G186" t="b">
        <f>IF(B186=" ",FALSE,(IF('Input and Summary Results'!$J$4="yes",'Data Transformation'!E186,'Data Transformation'!C186)))</f>
        <v>0</v>
      </c>
      <c r="H186" t="b">
        <f>IF(B186=" ",FALSE,(IF('Input and Summary Results'!$J$4="yes",'Data Transformation'!F186,'Data Transformation'!D186)))</f>
        <v>0</v>
      </c>
      <c r="I186" t="str">
        <f t="shared" si="20"/>
        <v/>
      </c>
      <c r="J186" s="18" t="e">
        <f>LOOKUP(2,1/(COUNTIF($J$4:J185,'Input and Summary Results'!$B$7:$B$8007)=0),'Input and Summary Results'!$B$7:$B$8007)</f>
        <v>#N/A</v>
      </c>
      <c r="K186" s="18" t="str">
        <f t="shared" si="21"/>
        <v xml:space="preserve"> </v>
      </c>
      <c r="L186" s="18">
        <f t="shared" si="24"/>
        <v>181</v>
      </c>
      <c r="M186" t="e">
        <f t="shared" si="23"/>
        <v>#NUM!</v>
      </c>
      <c r="N186">
        <f t="shared" si="22"/>
        <v>0</v>
      </c>
      <c r="O186" t="b">
        <f t="shared" si="17"/>
        <v>0</v>
      </c>
    </row>
    <row r="187" spans="1:15" x14ac:dyDescent="0.25">
      <c r="A187" t="s">
        <v>25</v>
      </c>
      <c r="B187" t="str">
        <f>'Input and Summary Results'!$G191</f>
        <v xml:space="preserve"> </v>
      </c>
      <c r="C187">
        <f>IF(B187=0,FALSE,'Input and Summary Results'!$D$5)</f>
        <v>0</v>
      </c>
      <c r="D187">
        <f>IF(B187=0,FALSE,'Input and Summary Results'!$E$5)</f>
        <v>0</v>
      </c>
      <c r="E187" t="e">
        <f t="shared" si="18"/>
        <v>#NUM!</v>
      </c>
      <c r="F187" t="e">
        <f t="shared" si="19"/>
        <v>#DIV/0!</v>
      </c>
      <c r="G187" t="b">
        <f>IF(B187=" ",FALSE,(IF('Input and Summary Results'!$J$4="yes",'Data Transformation'!E187,'Data Transformation'!C187)))</f>
        <v>0</v>
      </c>
      <c r="H187" t="b">
        <f>IF(B187=" ",FALSE,(IF('Input and Summary Results'!$J$4="yes",'Data Transformation'!F187,'Data Transformation'!D187)))</f>
        <v>0</v>
      </c>
      <c r="I187" t="str">
        <f t="shared" si="20"/>
        <v/>
      </c>
      <c r="J187" s="18" t="e">
        <f>LOOKUP(2,1/(COUNTIF($J$4:J186,'Input and Summary Results'!$B$7:$B$8007)=0),'Input and Summary Results'!$B$7:$B$8007)</f>
        <v>#N/A</v>
      </c>
      <c r="K187" s="18" t="str">
        <f t="shared" si="21"/>
        <v xml:space="preserve"> </v>
      </c>
      <c r="L187" s="18">
        <f t="shared" si="24"/>
        <v>182</v>
      </c>
      <c r="M187" t="e">
        <f t="shared" si="23"/>
        <v>#NUM!</v>
      </c>
      <c r="N187">
        <f t="shared" si="22"/>
        <v>0</v>
      </c>
      <c r="O187" t="b">
        <f t="shared" si="17"/>
        <v>0</v>
      </c>
    </row>
    <row r="188" spans="1:15" x14ac:dyDescent="0.25">
      <c r="A188" t="s">
        <v>25</v>
      </c>
      <c r="B188" t="str">
        <f>'Input and Summary Results'!$G192</f>
        <v xml:space="preserve"> </v>
      </c>
      <c r="C188">
        <f>IF(B188=0,FALSE,'Input and Summary Results'!$D$5)</f>
        <v>0</v>
      </c>
      <c r="D188">
        <f>IF(B188=0,FALSE,'Input and Summary Results'!$E$5)</f>
        <v>0</v>
      </c>
      <c r="E188" t="e">
        <f t="shared" si="18"/>
        <v>#NUM!</v>
      </c>
      <c r="F188" t="e">
        <f t="shared" si="19"/>
        <v>#DIV/0!</v>
      </c>
      <c r="G188" t="b">
        <f>IF(B188=" ",FALSE,(IF('Input and Summary Results'!$J$4="yes",'Data Transformation'!E188,'Data Transformation'!C188)))</f>
        <v>0</v>
      </c>
      <c r="H188" t="b">
        <f>IF(B188=" ",FALSE,(IF('Input and Summary Results'!$J$4="yes",'Data Transformation'!F188,'Data Transformation'!D188)))</f>
        <v>0</v>
      </c>
      <c r="I188" t="str">
        <f t="shared" si="20"/>
        <v/>
      </c>
      <c r="J188" s="18" t="e">
        <f>LOOKUP(2,1/(COUNTIF($J$4:J187,'Input and Summary Results'!$B$7:$B$8007)=0),'Input and Summary Results'!$B$7:$B$8007)</f>
        <v>#N/A</v>
      </c>
      <c r="K188" s="18" t="str">
        <f t="shared" si="21"/>
        <v xml:space="preserve"> </v>
      </c>
      <c r="L188" s="18">
        <f t="shared" si="24"/>
        <v>183</v>
      </c>
      <c r="M188" t="e">
        <f t="shared" si="23"/>
        <v>#NUM!</v>
      </c>
      <c r="N188">
        <f t="shared" si="22"/>
        <v>0</v>
      </c>
      <c r="O188" t="b">
        <f t="shared" si="17"/>
        <v>0</v>
      </c>
    </row>
    <row r="189" spans="1:15" x14ac:dyDescent="0.25">
      <c r="A189" t="s">
        <v>25</v>
      </c>
      <c r="B189" t="str">
        <f>'Input and Summary Results'!$G193</f>
        <v xml:space="preserve"> </v>
      </c>
      <c r="C189">
        <f>IF(B189=0,FALSE,'Input and Summary Results'!$D$5)</f>
        <v>0</v>
      </c>
      <c r="D189">
        <f>IF(B189=0,FALSE,'Input and Summary Results'!$E$5)</f>
        <v>0</v>
      </c>
      <c r="E189" t="e">
        <f t="shared" si="18"/>
        <v>#NUM!</v>
      </c>
      <c r="F189" t="e">
        <f t="shared" si="19"/>
        <v>#DIV/0!</v>
      </c>
      <c r="G189" t="b">
        <f>IF(B189=" ",FALSE,(IF('Input and Summary Results'!$J$4="yes",'Data Transformation'!E189,'Data Transformation'!C189)))</f>
        <v>0</v>
      </c>
      <c r="H189" t="b">
        <f>IF(B189=" ",FALSE,(IF('Input and Summary Results'!$J$4="yes",'Data Transformation'!F189,'Data Transformation'!D189)))</f>
        <v>0</v>
      </c>
      <c r="I189" t="str">
        <f t="shared" si="20"/>
        <v/>
      </c>
      <c r="J189" s="18" t="e">
        <f>LOOKUP(2,1/(COUNTIF($J$4:J188,'Input and Summary Results'!$B$7:$B$8007)=0),'Input and Summary Results'!$B$7:$B$8007)</f>
        <v>#N/A</v>
      </c>
      <c r="K189" s="18" t="str">
        <f t="shared" si="21"/>
        <v xml:space="preserve"> </v>
      </c>
      <c r="L189" s="18">
        <f t="shared" si="24"/>
        <v>184</v>
      </c>
      <c r="M189" t="e">
        <f t="shared" si="23"/>
        <v>#NUM!</v>
      </c>
      <c r="N189">
        <f t="shared" si="22"/>
        <v>0</v>
      </c>
      <c r="O189" t="b">
        <f t="shared" si="17"/>
        <v>0</v>
      </c>
    </row>
    <row r="190" spans="1:15" x14ac:dyDescent="0.25">
      <c r="A190" t="s">
        <v>25</v>
      </c>
      <c r="B190" t="str">
        <f>'Input and Summary Results'!$G194</f>
        <v xml:space="preserve"> </v>
      </c>
      <c r="C190">
        <f>IF(B190=0,FALSE,'Input and Summary Results'!$D$5)</f>
        <v>0</v>
      </c>
      <c r="D190">
        <f>IF(B190=0,FALSE,'Input and Summary Results'!$E$5)</f>
        <v>0</v>
      </c>
      <c r="E190" t="e">
        <f t="shared" si="18"/>
        <v>#NUM!</v>
      </c>
      <c r="F190" t="e">
        <f t="shared" si="19"/>
        <v>#DIV/0!</v>
      </c>
      <c r="G190" t="b">
        <f>IF(B190=" ",FALSE,(IF('Input and Summary Results'!$J$4="yes",'Data Transformation'!E190,'Data Transformation'!C190)))</f>
        <v>0</v>
      </c>
      <c r="H190" t="b">
        <f>IF(B190=" ",FALSE,(IF('Input and Summary Results'!$J$4="yes",'Data Transformation'!F190,'Data Transformation'!D190)))</f>
        <v>0</v>
      </c>
      <c r="I190" t="str">
        <f t="shared" si="20"/>
        <v/>
      </c>
      <c r="J190" s="18" t="e">
        <f>LOOKUP(2,1/(COUNTIF($J$4:J189,'Input and Summary Results'!$B$7:$B$8007)=0),'Input and Summary Results'!$B$7:$B$8007)</f>
        <v>#N/A</v>
      </c>
      <c r="K190" s="18" t="str">
        <f t="shared" si="21"/>
        <v xml:space="preserve"> </v>
      </c>
      <c r="L190" s="18">
        <f t="shared" si="24"/>
        <v>185</v>
      </c>
      <c r="M190" t="e">
        <f t="shared" si="23"/>
        <v>#NUM!</v>
      </c>
      <c r="N190">
        <f t="shared" si="22"/>
        <v>0</v>
      </c>
      <c r="O190" t="b">
        <f t="shared" si="17"/>
        <v>0</v>
      </c>
    </row>
    <row r="191" spans="1:15" x14ac:dyDescent="0.25">
      <c r="A191" t="s">
        <v>25</v>
      </c>
      <c r="B191" t="str">
        <f>'Input and Summary Results'!$G195</f>
        <v xml:space="preserve"> </v>
      </c>
      <c r="C191">
        <f>IF(B191=0,FALSE,'Input and Summary Results'!$D$5)</f>
        <v>0</v>
      </c>
      <c r="D191">
        <f>IF(B191=0,FALSE,'Input and Summary Results'!$E$5)</f>
        <v>0</v>
      </c>
      <c r="E191" t="e">
        <f t="shared" si="18"/>
        <v>#NUM!</v>
      </c>
      <c r="F191" t="e">
        <f t="shared" si="19"/>
        <v>#DIV/0!</v>
      </c>
      <c r="G191" t="b">
        <f>IF(B191=" ",FALSE,(IF('Input and Summary Results'!$J$4="yes",'Data Transformation'!E191,'Data Transformation'!C191)))</f>
        <v>0</v>
      </c>
      <c r="H191" t="b">
        <f>IF(B191=" ",FALSE,(IF('Input and Summary Results'!$J$4="yes",'Data Transformation'!F191,'Data Transformation'!D191)))</f>
        <v>0</v>
      </c>
      <c r="I191" t="str">
        <f t="shared" si="20"/>
        <v/>
      </c>
      <c r="J191" s="18" t="e">
        <f>LOOKUP(2,1/(COUNTIF($J$4:J190,'Input and Summary Results'!$B$7:$B$8007)=0),'Input and Summary Results'!$B$7:$B$8007)</f>
        <v>#N/A</v>
      </c>
      <c r="K191" s="18" t="str">
        <f t="shared" si="21"/>
        <v xml:space="preserve"> </v>
      </c>
      <c r="L191" s="18">
        <f t="shared" si="24"/>
        <v>186</v>
      </c>
      <c r="M191" t="e">
        <f t="shared" si="23"/>
        <v>#NUM!</v>
      </c>
      <c r="N191">
        <f t="shared" si="22"/>
        <v>0</v>
      </c>
      <c r="O191" t="b">
        <f t="shared" si="17"/>
        <v>0</v>
      </c>
    </row>
    <row r="192" spans="1:15" x14ac:dyDescent="0.25">
      <c r="A192" t="s">
        <v>25</v>
      </c>
      <c r="B192" t="str">
        <f>'Input and Summary Results'!$G196</f>
        <v xml:space="preserve"> </v>
      </c>
      <c r="C192">
        <f>IF(B192=0,FALSE,'Input and Summary Results'!$D$5)</f>
        <v>0</v>
      </c>
      <c r="D192">
        <f>IF(B192=0,FALSE,'Input and Summary Results'!$E$5)</f>
        <v>0</v>
      </c>
      <c r="E192" t="e">
        <f t="shared" si="18"/>
        <v>#NUM!</v>
      </c>
      <c r="F192" t="e">
        <f t="shared" si="19"/>
        <v>#DIV/0!</v>
      </c>
      <c r="G192" t="b">
        <f>IF(B192=" ",FALSE,(IF('Input and Summary Results'!$J$4="yes",'Data Transformation'!E192,'Data Transformation'!C192)))</f>
        <v>0</v>
      </c>
      <c r="H192" t="b">
        <f>IF(B192=" ",FALSE,(IF('Input and Summary Results'!$J$4="yes",'Data Transformation'!F192,'Data Transformation'!D192)))</f>
        <v>0</v>
      </c>
      <c r="I192" t="str">
        <f t="shared" si="20"/>
        <v/>
      </c>
      <c r="J192" s="18" t="e">
        <f>LOOKUP(2,1/(COUNTIF($J$4:J191,'Input and Summary Results'!$B$7:$B$8007)=0),'Input and Summary Results'!$B$7:$B$8007)</f>
        <v>#N/A</v>
      </c>
      <c r="K192" s="18" t="str">
        <f t="shared" si="21"/>
        <v xml:space="preserve"> </v>
      </c>
      <c r="L192" s="18">
        <f t="shared" si="24"/>
        <v>187</v>
      </c>
      <c r="M192" t="e">
        <f t="shared" si="23"/>
        <v>#NUM!</v>
      </c>
      <c r="N192">
        <f t="shared" si="22"/>
        <v>0</v>
      </c>
      <c r="O192" t="b">
        <f t="shared" si="17"/>
        <v>0</v>
      </c>
    </row>
    <row r="193" spans="1:15" x14ac:dyDescent="0.25">
      <c r="A193" t="s">
        <v>25</v>
      </c>
      <c r="B193" t="str">
        <f>'Input and Summary Results'!$G197</f>
        <v xml:space="preserve"> </v>
      </c>
      <c r="C193">
        <f>IF(B193=0,FALSE,'Input and Summary Results'!$D$5)</f>
        <v>0</v>
      </c>
      <c r="D193">
        <f>IF(B193=0,FALSE,'Input and Summary Results'!$E$5)</f>
        <v>0</v>
      </c>
      <c r="E193" t="e">
        <f t="shared" si="18"/>
        <v>#NUM!</v>
      </c>
      <c r="F193" t="e">
        <f t="shared" si="19"/>
        <v>#DIV/0!</v>
      </c>
      <c r="G193" t="b">
        <f>IF(B193=" ",FALSE,(IF('Input and Summary Results'!$J$4="yes",'Data Transformation'!E193,'Data Transformation'!C193)))</f>
        <v>0</v>
      </c>
      <c r="H193" t="b">
        <f>IF(B193=" ",FALSE,(IF('Input and Summary Results'!$J$4="yes",'Data Transformation'!F193,'Data Transformation'!D193)))</f>
        <v>0</v>
      </c>
      <c r="I193" t="str">
        <f t="shared" si="20"/>
        <v/>
      </c>
      <c r="J193" s="18" t="e">
        <f>LOOKUP(2,1/(COUNTIF($J$4:J192,'Input and Summary Results'!$B$7:$B$8007)=0),'Input and Summary Results'!$B$7:$B$8007)</f>
        <v>#N/A</v>
      </c>
      <c r="K193" s="18" t="str">
        <f t="shared" si="21"/>
        <v xml:space="preserve"> </v>
      </c>
      <c r="L193" s="18">
        <f t="shared" si="24"/>
        <v>188</v>
      </c>
      <c r="M193" t="e">
        <f t="shared" si="23"/>
        <v>#NUM!</v>
      </c>
      <c r="N193">
        <f t="shared" si="22"/>
        <v>0</v>
      </c>
      <c r="O193" t="b">
        <f t="shared" si="17"/>
        <v>0</v>
      </c>
    </row>
    <row r="194" spans="1:15" x14ac:dyDescent="0.25">
      <c r="A194" t="s">
        <v>25</v>
      </c>
      <c r="B194" t="str">
        <f>'Input and Summary Results'!$G198</f>
        <v xml:space="preserve"> </v>
      </c>
      <c r="C194">
        <f>IF(B194=0,FALSE,'Input and Summary Results'!$D$5)</f>
        <v>0</v>
      </c>
      <c r="D194">
        <f>IF(B194=0,FALSE,'Input and Summary Results'!$E$5)</f>
        <v>0</v>
      </c>
      <c r="E194" t="e">
        <f t="shared" si="18"/>
        <v>#NUM!</v>
      </c>
      <c r="F194" t="e">
        <f t="shared" si="19"/>
        <v>#DIV/0!</v>
      </c>
      <c r="G194" t="b">
        <f>IF(B194=" ",FALSE,(IF('Input and Summary Results'!$J$4="yes",'Data Transformation'!E194,'Data Transformation'!C194)))</f>
        <v>0</v>
      </c>
      <c r="H194" t="b">
        <f>IF(B194=" ",FALSE,(IF('Input and Summary Results'!$J$4="yes",'Data Transformation'!F194,'Data Transformation'!D194)))</f>
        <v>0</v>
      </c>
      <c r="I194" t="str">
        <f t="shared" si="20"/>
        <v/>
      </c>
      <c r="J194" s="18" t="e">
        <f>LOOKUP(2,1/(COUNTIF($J$4:J193,'Input and Summary Results'!$B$7:$B$8007)=0),'Input and Summary Results'!$B$7:$B$8007)</f>
        <v>#N/A</v>
      </c>
      <c r="K194" s="18" t="str">
        <f t="shared" si="21"/>
        <v xml:space="preserve"> </v>
      </c>
      <c r="L194" s="18">
        <f t="shared" si="24"/>
        <v>189</v>
      </c>
      <c r="M194" t="e">
        <f t="shared" si="23"/>
        <v>#NUM!</v>
      </c>
      <c r="N194">
        <f t="shared" si="22"/>
        <v>0</v>
      </c>
      <c r="O194" t="b">
        <f t="shared" si="17"/>
        <v>0</v>
      </c>
    </row>
    <row r="195" spans="1:15" x14ac:dyDescent="0.25">
      <c r="A195" t="s">
        <v>25</v>
      </c>
      <c r="B195" t="str">
        <f>'Input and Summary Results'!$G199</f>
        <v xml:space="preserve"> </v>
      </c>
      <c r="C195">
        <f>IF(B195=0,FALSE,'Input and Summary Results'!$D$5)</f>
        <v>0</v>
      </c>
      <c r="D195">
        <f>IF(B195=0,FALSE,'Input and Summary Results'!$E$5)</f>
        <v>0</v>
      </c>
      <c r="E195" t="e">
        <f t="shared" si="18"/>
        <v>#NUM!</v>
      </c>
      <c r="F195" t="e">
        <f t="shared" si="19"/>
        <v>#DIV/0!</v>
      </c>
      <c r="G195" t="b">
        <f>IF(B195=" ",FALSE,(IF('Input and Summary Results'!$J$4="yes",'Data Transformation'!E195,'Data Transformation'!C195)))</f>
        <v>0</v>
      </c>
      <c r="H195" t="b">
        <f>IF(B195=" ",FALSE,(IF('Input and Summary Results'!$J$4="yes",'Data Transformation'!F195,'Data Transformation'!D195)))</f>
        <v>0</v>
      </c>
      <c r="I195" t="str">
        <f t="shared" si="20"/>
        <v/>
      </c>
      <c r="J195" s="18" t="e">
        <f>LOOKUP(2,1/(COUNTIF($J$4:J194,'Input and Summary Results'!$B$7:$B$8007)=0),'Input and Summary Results'!$B$7:$B$8007)</f>
        <v>#N/A</v>
      </c>
      <c r="K195" s="18" t="str">
        <f t="shared" si="21"/>
        <v xml:space="preserve"> </v>
      </c>
      <c r="L195" s="18">
        <f t="shared" si="24"/>
        <v>190</v>
      </c>
      <c r="M195" t="e">
        <f t="shared" si="23"/>
        <v>#NUM!</v>
      </c>
      <c r="N195">
        <f t="shared" si="22"/>
        <v>0</v>
      </c>
      <c r="O195" t="b">
        <f t="shared" si="17"/>
        <v>0</v>
      </c>
    </row>
    <row r="196" spans="1:15" x14ac:dyDescent="0.25">
      <c r="A196" t="s">
        <v>25</v>
      </c>
      <c r="B196" t="str">
        <f>'Input and Summary Results'!$G200</f>
        <v xml:space="preserve"> </v>
      </c>
      <c r="C196">
        <f>IF(B196=0,FALSE,'Input and Summary Results'!$D$5)</f>
        <v>0</v>
      </c>
      <c r="D196">
        <f>IF(B196=0,FALSE,'Input and Summary Results'!$E$5)</f>
        <v>0</v>
      </c>
      <c r="E196" t="e">
        <f t="shared" si="18"/>
        <v>#NUM!</v>
      </c>
      <c r="F196" t="e">
        <f t="shared" si="19"/>
        <v>#DIV/0!</v>
      </c>
      <c r="G196" t="b">
        <f>IF(B196=" ",FALSE,(IF('Input and Summary Results'!$J$4="yes",'Data Transformation'!E196,'Data Transformation'!C196)))</f>
        <v>0</v>
      </c>
      <c r="H196" t="b">
        <f>IF(B196=" ",FALSE,(IF('Input and Summary Results'!$J$4="yes",'Data Transformation'!F196,'Data Transformation'!D196)))</f>
        <v>0</v>
      </c>
      <c r="I196" t="str">
        <f t="shared" si="20"/>
        <v/>
      </c>
      <c r="J196" s="18" t="e">
        <f>LOOKUP(2,1/(COUNTIF($J$4:J195,'Input and Summary Results'!$B$7:$B$8007)=0),'Input and Summary Results'!$B$7:$B$8007)</f>
        <v>#N/A</v>
      </c>
      <c r="K196" s="18" t="str">
        <f t="shared" si="21"/>
        <v xml:space="preserve"> </v>
      </c>
      <c r="L196" s="18">
        <f t="shared" si="24"/>
        <v>191</v>
      </c>
      <c r="M196" t="e">
        <f t="shared" si="23"/>
        <v>#NUM!</v>
      </c>
      <c r="N196">
        <f t="shared" si="22"/>
        <v>0</v>
      </c>
      <c r="O196" t="b">
        <f t="shared" ref="O196:O259" si="25">IF(N196&gt;4,N196,FALSE)</f>
        <v>0</v>
      </c>
    </row>
    <row r="197" spans="1:15" x14ac:dyDescent="0.25">
      <c r="A197" t="s">
        <v>25</v>
      </c>
      <c r="B197" t="str">
        <f>'Input and Summary Results'!$G201</f>
        <v xml:space="preserve"> </v>
      </c>
      <c r="C197">
        <f>IF(B197=0,FALSE,'Input and Summary Results'!$D$5)</f>
        <v>0</v>
      </c>
      <c r="D197">
        <f>IF(B197=0,FALSE,'Input and Summary Results'!$E$5)</f>
        <v>0</v>
      </c>
      <c r="E197" t="e">
        <f t="shared" ref="E197:E260" si="26">IF(C197=FALSE,FALSE,LOG10(C197))</f>
        <v>#NUM!</v>
      </c>
      <c r="F197" t="e">
        <f t="shared" ref="F197:F260" si="27">IF(D197=FALSE, FALSE,0.434*D197/C197)</f>
        <v>#DIV/0!</v>
      </c>
      <c r="G197" t="b">
        <f>IF(B197=" ",FALSE,(IF('Input and Summary Results'!$J$4="yes",'Data Transformation'!E197,'Data Transformation'!C197)))</f>
        <v>0</v>
      </c>
      <c r="H197" t="b">
        <f>IF(B197=" ",FALSE,(IF('Input and Summary Results'!$J$4="yes",'Data Transformation'!F197,'Data Transformation'!D197)))</f>
        <v>0</v>
      </c>
      <c r="I197" t="str">
        <f t="shared" ref="I197:I260" si="28">IF(G197=FALSE,"",B197)</f>
        <v/>
      </c>
      <c r="J197" s="18" t="e">
        <f>LOOKUP(2,1/(COUNTIF($J$4:J196,'Input and Summary Results'!$B$7:$B$8007)=0),'Input and Summary Results'!$B$7:$B$8007)</f>
        <v>#N/A</v>
      </c>
      <c r="K197" s="18" t="str">
        <f t="shared" si="21"/>
        <v xml:space="preserve"> </v>
      </c>
      <c r="L197" s="18">
        <f t="shared" si="24"/>
        <v>192</v>
      </c>
      <c r="M197" t="e">
        <f t="shared" si="23"/>
        <v>#NUM!</v>
      </c>
      <c r="N197">
        <f t="shared" si="22"/>
        <v>0</v>
      </c>
      <c r="O197" t="b">
        <f t="shared" si="25"/>
        <v>0</v>
      </c>
    </row>
    <row r="198" spans="1:15" x14ac:dyDescent="0.25">
      <c r="A198" t="s">
        <v>25</v>
      </c>
      <c r="B198" t="str">
        <f>'Input and Summary Results'!$G202</f>
        <v xml:space="preserve"> </v>
      </c>
      <c r="C198">
        <f>IF(B198=0,FALSE,'Input and Summary Results'!$D$5)</f>
        <v>0</v>
      </c>
      <c r="D198">
        <f>IF(B198=0,FALSE,'Input and Summary Results'!$E$5)</f>
        <v>0</v>
      </c>
      <c r="E198" t="e">
        <f t="shared" si="26"/>
        <v>#NUM!</v>
      </c>
      <c r="F198" t="e">
        <f t="shared" si="27"/>
        <v>#DIV/0!</v>
      </c>
      <c r="G198" t="b">
        <f>IF(B198=" ",FALSE,(IF('Input and Summary Results'!$J$4="yes",'Data Transformation'!E198,'Data Transformation'!C198)))</f>
        <v>0</v>
      </c>
      <c r="H198" t="b">
        <f>IF(B198=" ",FALSE,(IF('Input and Summary Results'!$J$4="yes",'Data Transformation'!F198,'Data Transformation'!D198)))</f>
        <v>0</v>
      </c>
      <c r="I198" t="str">
        <f t="shared" si="28"/>
        <v/>
      </c>
      <c r="J198" s="18" t="e">
        <f>LOOKUP(2,1/(COUNTIF($J$4:J197,'Input and Summary Results'!$B$7:$B$8007)=0),'Input and Summary Results'!$B$7:$B$8007)</f>
        <v>#N/A</v>
      </c>
      <c r="K198" s="18" t="str">
        <f t="shared" ref="K198:K261" si="29">IFERROR(J198," ")</f>
        <v xml:space="preserve"> </v>
      </c>
      <c r="L198" s="18">
        <f t="shared" si="24"/>
        <v>193</v>
      </c>
      <c r="M198" t="e">
        <f t="shared" si="23"/>
        <v>#NUM!</v>
      </c>
      <c r="N198">
        <f t="shared" ref="N198:N261" si="30">COUNTIF($I$4:$I$8425,M198)</f>
        <v>0</v>
      </c>
      <c r="O198" t="b">
        <f t="shared" si="25"/>
        <v>0</v>
      </c>
    </row>
    <row r="199" spans="1:15" x14ac:dyDescent="0.25">
      <c r="A199" t="s">
        <v>25</v>
      </c>
      <c r="B199" t="str">
        <f>'Input and Summary Results'!$G203</f>
        <v xml:space="preserve"> </v>
      </c>
      <c r="C199">
        <f>IF(B199=0,FALSE,'Input and Summary Results'!$D$5)</f>
        <v>0</v>
      </c>
      <c r="D199">
        <f>IF(B199=0,FALSE,'Input and Summary Results'!$E$5)</f>
        <v>0</v>
      </c>
      <c r="E199" t="e">
        <f t="shared" si="26"/>
        <v>#NUM!</v>
      </c>
      <c r="F199" t="e">
        <f t="shared" si="27"/>
        <v>#DIV/0!</v>
      </c>
      <c r="G199" t="b">
        <f>IF(B199=" ",FALSE,(IF('Input and Summary Results'!$J$4="yes",'Data Transformation'!E199,'Data Transformation'!C199)))</f>
        <v>0</v>
      </c>
      <c r="H199" t="b">
        <f>IF(B199=" ",FALSE,(IF('Input and Summary Results'!$J$4="yes",'Data Transformation'!F199,'Data Transformation'!D199)))</f>
        <v>0</v>
      </c>
      <c r="I199" t="str">
        <f t="shared" si="28"/>
        <v/>
      </c>
      <c r="J199" s="18" t="e">
        <f>LOOKUP(2,1/(COUNTIF($J$4:J198,'Input and Summary Results'!$B$7:$B$8007)=0),'Input and Summary Results'!$B$7:$B$8007)</f>
        <v>#N/A</v>
      </c>
      <c r="K199" s="18" t="str">
        <f t="shared" si="29"/>
        <v xml:space="preserve"> </v>
      </c>
      <c r="L199" s="18">
        <f t="shared" si="24"/>
        <v>194</v>
      </c>
      <c r="M199" t="e">
        <f t="shared" ref="M199:M262" si="31">SMALL($K$6:$K$426,L199)</f>
        <v>#NUM!</v>
      </c>
      <c r="N199">
        <f t="shared" si="30"/>
        <v>0</v>
      </c>
      <c r="O199" t="b">
        <f t="shared" si="25"/>
        <v>0</v>
      </c>
    </row>
    <row r="200" spans="1:15" x14ac:dyDescent="0.25">
      <c r="A200" t="s">
        <v>25</v>
      </c>
      <c r="B200" t="str">
        <f>'Input and Summary Results'!$G204</f>
        <v xml:space="preserve"> </v>
      </c>
      <c r="C200">
        <f>IF(B200=0,FALSE,'Input and Summary Results'!$D$5)</f>
        <v>0</v>
      </c>
      <c r="D200">
        <f>IF(B200=0,FALSE,'Input and Summary Results'!$E$5)</f>
        <v>0</v>
      </c>
      <c r="E200" t="e">
        <f t="shared" si="26"/>
        <v>#NUM!</v>
      </c>
      <c r="F200" t="e">
        <f t="shared" si="27"/>
        <v>#DIV/0!</v>
      </c>
      <c r="G200" t="b">
        <f>IF(B200=" ",FALSE,(IF('Input and Summary Results'!$J$4="yes",'Data Transformation'!E200,'Data Transformation'!C200)))</f>
        <v>0</v>
      </c>
      <c r="H200" t="b">
        <f>IF(B200=" ",FALSE,(IF('Input and Summary Results'!$J$4="yes",'Data Transformation'!F200,'Data Transformation'!D200)))</f>
        <v>0</v>
      </c>
      <c r="I200" t="str">
        <f t="shared" si="28"/>
        <v/>
      </c>
      <c r="J200" s="18" t="e">
        <f>LOOKUP(2,1/(COUNTIF($J$4:J199,'Input and Summary Results'!$B$7:$B$8007)=0),'Input and Summary Results'!$B$7:$B$8007)</f>
        <v>#N/A</v>
      </c>
      <c r="K200" s="18" t="str">
        <f t="shared" si="29"/>
        <v xml:space="preserve"> </v>
      </c>
      <c r="L200" s="18">
        <f t="shared" ref="L200:L263" si="32">L199+1</f>
        <v>195</v>
      </c>
      <c r="M200" t="e">
        <f t="shared" si="31"/>
        <v>#NUM!</v>
      </c>
      <c r="N200">
        <f t="shared" si="30"/>
        <v>0</v>
      </c>
      <c r="O200" t="b">
        <f t="shared" si="25"/>
        <v>0</v>
      </c>
    </row>
    <row r="201" spans="1:15" x14ac:dyDescent="0.25">
      <c r="A201" t="s">
        <v>25</v>
      </c>
      <c r="B201" t="str">
        <f>'Input and Summary Results'!$G205</f>
        <v xml:space="preserve"> </v>
      </c>
      <c r="C201">
        <f>IF(B201=0,FALSE,'Input and Summary Results'!$D$5)</f>
        <v>0</v>
      </c>
      <c r="D201">
        <f>IF(B201=0,FALSE,'Input and Summary Results'!$E$5)</f>
        <v>0</v>
      </c>
      <c r="E201" t="e">
        <f t="shared" si="26"/>
        <v>#NUM!</v>
      </c>
      <c r="F201" t="e">
        <f t="shared" si="27"/>
        <v>#DIV/0!</v>
      </c>
      <c r="G201" t="b">
        <f>IF(B201=" ",FALSE,(IF('Input and Summary Results'!$J$4="yes",'Data Transformation'!E201,'Data Transformation'!C201)))</f>
        <v>0</v>
      </c>
      <c r="H201" t="b">
        <f>IF(B201=" ",FALSE,(IF('Input and Summary Results'!$J$4="yes",'Data Transformation'!F201,'Data Transformation'!D201)))</f>
        <v>0</v>
      </c>
      <c r="I201" t="str">
        <f t="shared" si="28"/>
        <v/>
      </c>
      <c r="J201" s="18" t="e">
        <f>LOOKUP(2,1/(COUNTIF($J$4:J200,'Input and Summary Results'!$B$7:$B$8007)=0),'Input and Summary Results'!$B$7:$B$8007)</f>
        <v>#N/A</v>
      </c>
      <c r="K201" s="18" t="str">
        <f t="shared" si="29"/>
        <v xml:space="preserve"> </v>
      </c>
      <c r="L201" s="18">
        <f t="shared" si="32"/>
        <v>196</v>
      </c>
      <c r="M201" t="e">
        <f t="shared" si="31"/>
        <v>#NUM!</v>
      </c>
      <c r="N201">
        <f t="shared" si="30"/>
        <v>0</v>
      </c>
      <c r="O201" t="b">
        <f t="shared" si="25"/>
        <v>0</v>
      </c>
    </row>
    <row r="202" spans="1:15" x14ac:dyDescent="0.25">
      <c r="A202" t="s">
        <v>25</v>
      </c>
      <c r="B202" t="str">
        <f>'Input and Summary Results'!$G206</f>
        <v xml:space="preserve"> </v>
      </c>
      <c r="C202">
        <f>IF(B202=0,FALSE,'Input and Summary Results'!$D$5)</f>
        <v>0</v>
      </c>
      <c r="D202">
        <f>IF(B202=0,FALSE,'Input and Summary Results'!$E$5)</f>
        <v>0</v>
      </c>
      <c r="E202" t="e">
        <f t="shared" si="26"/>
        <v>#NUM!</v>
      </c>
      <c r="F202" t="e">
        <f t="shared" si="27"/>
        <v>#DIV/0!</v>
      </c>
      <c r="G202" t="b">
        <f>IF(B202=" ",FALSE,(IF('Input and Summary Results'!$J$4="yes",'Data Transformation'!E202,'Data Transformation'!C202)))</f>
        <v>0</v>
      </c>
      <c r="H202" t="b">
        <f>IF(B202=" ",FALSE,(IF('Input and Summary Results'!$J$4="yes",'Data Transformation'!F202,'Data Transformation'!D202)))</f>
        <v>0</v>
      </c>
      <c r="I202" t="str">
        <f t="shared" si="28"/>
        <v/>
      </c>
      <c r="J202" s="18" t="e">
        <f>LOOKUP(2,1/(COUNTIF($J$4:J201,'Input and Summary Results'!$B$7:$B$8007)=0),'Input and Summary Results'!$B$7:$B$8007)</f>
        <v>#N/A</v>
      </c>
      <c r="K202" s="18" t="str">
        <f t="shared" si="29"/>
        <v xml:space="preserve"> </v>
      </c>
      <c r="L202" s="18">
        <f t="shared" si="32"/>
        <v>197</v>
      </c>
      <c r="M202" t="e">
        <f t="shared" si="31"/>
        <v>#NUM!</v>
      </c>
      <c r="N202">
        <f t="shared" si="30"/>
        <v>0</v>
      </c>
      <c r="O202" t="b">
        <f t="shared" si="25"/>
        <v>0</v>
      </c>
    </row>
    <row r="203" spans="1:15" x14ac:dyDescent="0.25">
      <c r="A203" t="s">
        <v>25</v>
      </c>
      <c r="B203" t="str">
        <f>'Input and Summary Results'!$G207</f>
        <v xml:space="preserve"> </v>
      </c>
      <c r="C203">
        <f>IF(B203=0,FALSE,'Input and Summary Results'!$D$5)</f>
        <v>0</v>
      </c>
      <c r="D203">
        <f>IF(B203=0,FALSE,'Input and Summary Results'!$E$5)</f>
        <v>0</v>
      </c>
      <c r="E203" t="e">
        <f t="shared" si="26"/>
        <v>#NUM!</v>
      </c>
      <c r="F203" t="e">
        <f t="shared" si="27"/>
        <v>#DIV/0!</v>
      </c>
      <c r="G203" t="b">
        <f>IF(B203=" ",FALSE,(IF('Input and Summary Results'!$J$4="yes",'Data Transformation'!E203,'Data Transformation'!C203)))</f>
        <v>0</v>
      </c>
      <c r="H203" t="b">
        <f>IF(B203=" ",FALSE,(IF('Input and Summary Results'!$J$4="yes",'Data Transformation'!F203,'Data Transformation'!D203)))</f>
        <v>0</v>
      </c>
      <c r="I203" t="str">
        <f t="shared" si="28"/>
        <v/>
      </c>
      <c r="J203" s="18" t="e">
        <f>LOOKUP(2,1/(COUNTIF($J$4:J202,'Input and Summary Results'!$B$7:$B$8007)=0),'Input and Summary Results'!$B$7:$B$8007)</f>
        <v>#N/A</v>
      </c>
      <c r="K203" s="18" t="str">
        <f t="shared" si="29"/>
        <v xml:space="preserve"> </v>
      </c>
      <c r="L203" s="18">
        <f t="shared" si="32"/>
        <v>198</v>
      </c>
      <c r="M203" t="e">
        <f t="shared" si="31"/>
        <v>#NUM!</v>
      </c>
      <c r="N203">
        <f t="shared" si="30"/>
        <v>0</v>
      </c>
      <c r="O203" t="b">
        <f t="shared" si="25"/>
        <v>0</v>
      </c>
    </row>
    <row r="204" spans="1:15" x14ac:dyDescent="0.25">
      <c r="A204" t="s">
        <v>25</v>
      </c>
      <c r="B204" t="str">
        <f>'Input and Summary Results'!$G208</f>
        <v xml:space="preserve"> </v>
      </c>
      <c r="C204">
        <f>IF(B204=0,FALSE,'Input and Summary Results'!$D$5)</f>
        <v>0</v>
      </c>
      <c r="D204">
        <f>IF(B204=0,FALSE,'Input and Summary Results'!$E$5)</f>
        <v>0</v>
      </c>
      <c r="E204" t="e">
        <f t="shared" si="26"/>
        <v>#NUM!</v>
      </c>
      <c r="F204" t="e">
        <f t="shared" si="27"/>
        <v>#DIV/0!</v>
      </c>
      <c r="G204" t="b">
        <f>IF(B204=" ",FALSE,(IF('Input and Summary Results'!$J$4="yes",'Data Transformation'!E204,'Data Transformation'!C204)))</f>
        <v>0</v>
      </c>
      <c r="H204" t="b">
        <f>IF(B204=" ",FALSE,(IF('Input and Summary Results'!$J$4="yes",'Data Transformation'!F204,'Data Transformation'!D204)))</f>
        <v>0</v>
      </c>
      <c r="I204" t="str">
        <f t="shared" si="28"/>
        <v/>
      </c>
      <c r="J204" s="18" t="e">
        <f>LOOKUP(2,1/(COUNTIF($J$4:J203,'Input and Summary Results'!$B$7:$B$8007)=0),'Input and Summary Results'!$B$7:$B$8007)</f>
        <v>#N/A</v>
      </c>
      <c r="K204" s="18" t="str">
        <f t="shared" si="29"/>
        <v xml:space="preserve"> </v>
      </c>
      <c r="L204" s="18">
        <f t="shared" si="32"/>
        <v>199</v>
      </c>
      <c r="M204" t="e">
        <f t="shared" si="31"/>
        <v>#NUM!</v>
      </c>
      <c r="N204">
        <f t="shared" si="30"/>
        <v>0</v>
      </c>
      <c r="O204" t="b">
        <f t="shared" si="25"/>
        <v>0</v>
      </c>
    </row>
    <row r="205" spans="1:15" x14ac:dyDescent="0.25">
      <c r="A205" t="s">
        <v>25</v>
      </c>
      <c r="B205" t="str">
        <f>'Input and Summary Results'!$G209</f>
        <v xml:space="preserve"> </v>
      </c>
      <c r="C205">
        <f>IF(B205=0,FALSE,'Input and Summary Results'!$D$5)</f>
        <v>0</v>
      </c>
      <c r="D205">
        <f>IF(B205=0,FALSE,'Input and Summary Results'!$E$5)</f>
        <v>0</v>
      </c>
      <c r="E205" t="e">
        <f t="shared" si="26"/>
        <v>#NUM!</v>
      </c>
      <c r="F205" t="e">
        <f t="shared" si="27"/>
        <v>#DIV/0!</v>
      </c>
      <c r="G205" t="b">
        <f>IF(B205=" ",FALSE,(IF('Input and Summary Results'!$J$4="yes",'Data Transformation'!E205,'Data Transformation'!C205)))</f>
        <v>0</v>
      </c>
      <c r="H205" t="b">
        <f>IF(B205=" ",FALSE,(IF('Input and Summary Results'!$J$4="yes",'Data Transformation'!F205,'Data Transformation'!D205)))</f>
        <v>0</v>
      </c>
      <c r="I205" t="str">
        <f t="shared" si="28"/>
        <v/>
      </c>
      <c r="J205" s="18" t="e">
        <f>LOOKUP(2,1/(COUNTIF($J$4:J204,'Input and Summary Results'!$B$7:$B$8007)=0),'Input and Summary Results'!$B$7:$B$8007)</f>
        <v>#N/A</v>
      </c>
      <c r="K205" s="18" t="str">
        <f t="shared" si="29"/>
        <v xml:space="preserve"> </v>
      </c>
      <c r="L205" s="18">
        <f t="shared" si="32"/>
        <v>200</v>
      </c>
      <c r="M205" t="e">
        <f t="shared" si="31"/>
        <v>#NUM!</v>
      </c>
      <c r="N205">
        <f t="shared" si="30"/>
        <v>0</v>
      </c>
      <c r="O205" t="b">
        <f t="shared" si="25"/>
        <v>0</v>
      </c>
    </row>
    <row r="206" spans="1:15" x14ac:dyDescent="0.25">
      <c r="A206" t="s">
        <v>25</v>
      </c>
      <c r="B206" t="str">
        <f>'Input and Summary Results'!$G210</f>
        <v xml:space="preserve"> </v>
      </c>
      <c r="C206">
        <f>IF(B206=0,FALSE,'Input and Summary Results'!$D$5)</f>
        <v>0</v>
      </c>
      <c r="D206">
        <f>IF(B206=0,FALSE,'Input and Summary Results'!$E$5)</f>
        <v>0</v>
      </c>
      <c r="E206" t="e">
        <f t="shared" si="26"/>
        <v>#NUM!</v>
      </c>
      <c r="F206" t="e">
        <f t="shared" si="27"/>
        <v>#DIV/0!</v>
      </c>
      <c r="G206" t="b">
        <f>IF(B206=" ",FALSE,(IF('Input and Summary Results'!$J$4="yes",'Data Transformation'!E206,'Data Transformation'!C206)))</f>
        <v>0</v>
      </c>
      <c r="H206" t="b">
        <f>IF(B206=" ",FALSE,(IF('Input and Summary Results'!$J$4="yes",'Data Transformation'!F206,'Data Transformation'!D206)))</f>
        <v>0</v>
      </c>
      <c r="I206" t="str">
        <f t="shared" si="28"/>
        <v/>
      </c>
      <c r="J206" s="18" t="e">
        <f>LOOKUP(2,1/(COUNTIF($J$4:J205,'Input and Summary Results'!$B$7:$B$8007)=0),'Input and Summary Results'!$B$7:$B$8007)</f>
        <v>#N/A</v>
      </c>
      <c r="K206" s="18" t="str">
        <f t="shared" si="29"/>
        <v xml:space="preserve"> </v>
      </c>
      <c r="L206" s="18">
        <f t="shared" si="32"/>
        <v>201</v>
      </c>
      <c r="M206" t="e">
        <f t="shared" si="31"/>
        <v>#NUM!</v>
      </c>
      <c r="N206">
        <f t="shared" si="30"/>
        <v>0</v>
      </c>
      <c r="O206" t="b">
        <f t="shared" si="25"/>
        <v>0</v>
      </c>
    </row>
    <row r="207" spans="1:15" x14ac:dyDescent="0.25">
      <c r="A207" t="s">
        <v>25</v>
      </c>
      <c r="B207" t="str">
        <f>'Input and Summary Results'!$G211</f>
        <v xml:space="preserve"> </v>
      </c>
      <c r="C207">
        <f>IF(B207=0,FALSE,'Input and Summary Results'!$D$5)</f>
        <v>0</v>
      </c>
      <c r="D207">
        <f>IF(B207=0,FALSE,'Input and Summary Results'!$E$5)</f>
        <v>0</v>
      </c>
      <c r="E207" t="e">
        <f t="shared" si="26"/>
        <v>#NUM!</v>
      </c>
      <c r="F207" t="e">
        <f t="shared" si="27"/>
        <v>#DIV/0!</v>
      </c>
      <c r="G207" t="b">
        <f>IF(B207=" ",FALSE,(IF('Input and Summary Results'!$J$4="yes",'Data Transformation'!E207,'Data Transformation'!C207)))</f>
        <v>0</v>
      </c>
      <c r="H207" t="b">
        <f>IF(B207=" ",FALSE,(IF('Input and Summary Results'!$J$4="yes",'Data Transformation'!F207,'Data Transformation'!D207)))</f>
        <v>0</v>
      </c>
      <c r="I207" t="str">
        <f t="shared" si="28"/>
        <v/>
      </c>
      <c r="J207" s="18" t="e">
        <f>LOOKUP(2,1/(COUNTIF($J$4:J206,'Input and Summary Results'!$B$7:$B$8007)=0),'Input and Summary Results'!$B$7:$B$8007)</f>
        <v>#N/A</v>
      </c>
      <c r="K207" s="18" t="str">
        <f t="shared" si="29"/>
        <v xml:space="preserve"> </v>
      </c>
      <c r="L207" s="18">
        <f t="shared" si="32"/>
        <v>202</v>
      </c>
      <c r="M207" t="e">
        <f t="shared" si="31"/>
        <v>#NUM!</v>
      </c>
      <c r="N207">
        <f t="shared" si="30"/>
        <v>0</v>
      </c>
      <c r="O207" t="b">
        <f t="shared" si="25"/>
        <v>0</v>
      </c>
    </row>
    <row r="208" spans="1:15" x14ac:dyDescent="0.25">
      <c r="A208" t="s">
        <v>25</v>
      </c>
      <c r="B208" t="str">
        <f>'Input and Summary Results'!$G212</f>
        <v xml:space="preserve"> </v>
      </c>
      <c r="C208">
        <f>IF(B208=0,FALSE,'Input and Summary Results'!$D$5)</f>
        <v>0</v>
      </c>
      <c r="D208">
        <f>IF(B208=0,FALSE,'Input and Summary Results'!$E$5)</f>
        <v>0</v>
      </c>
      <c r="E208" t="e">
        <f t="shared" si="26"/>
        <v>#NUM!</v>
      </c>
      <c r="F208" t="e">
        <f t="shared" si="27"/>
        <v>#DIV/0!</v>
      </c>
      <c r="G208" t="b">
        <f>IF(B208=" ",FALSE,(IF('Input and Summary Results'!$J$4="yes",'Data Transformation'!E208,'Data Transformation'!C208)))</f>
        <v>0</v>
      </c>
      <c r="H208" t="b">
        <f>IF(B208=" ",FALSE,(IF('Input and Summary Results'!$J$4="yes",'Data Transformation'!F208,'Data Transformation'!D208)))</f>
        <v>0</v>
      </c>
      <c r="I208" t="str">
        <f t="shared" si="28"/>
        <v/>
      </c>
      <c r="J208" s="18" t="e">
        <f>LOOKUP(2,1/(COUNTIF($J$4:J207,'Input and Summary Results'!$B$7:$B$8007)=0),'Input and Summary Results'!$B$7:$B$8007)</f>
        <v>#N/A</v>
      </c>
      <c r="K208" s="18" t="str">
        <f t="shared" si="29"/>
        <v xml:space="preserve"> </v>
      </c>
      <c r="L208" s="18">
        <f t="shared" si="32"/>
        <v>203</v>
      </c>
      <c r="M208" t="e">
        <f t="shared" si="31"/>
        <v>#NUM!</v>
      </c>
      <c r="N208">
        <f t="shared" si="30"/>
        <v>0</v>
      </c>
      <c r="O208" t="b">
        <f t="shared" si="25"/>
        <v>0</v>
      </c>
    </row>
    <row r="209" spans="1:15" x14ac:dyDescent="0.25">
      <c r="A209" t="s">
        <v>25</v>
      </c>
      <c r="B209" t="str">
        <f>'Input and Summary Results'!$G213</f>
        <v xml:space="preserve"> </v>
      </c>
      <c r="C209">
        <f>IF(B209=0,FALSE,'Input and Summary Results'!$D$5)</f>
        <v>0</v>
      </c>
      <c r="D209">
        <f>IF(B209=0,FALSE,'Input and Summary Results'!$E$5)</f>
        <v>0</v>
      </c>
      <c r="E209" t="e">
        <f t="shared" si="26"/>
        <v>#NUM!</v>
      </c>
      <c r="F209" t="e">
        <f t="shared" si="27"/>
        <v>#DIV/0!</v>
      </c>
      <c r="G209" t="b">
        <f>IF(B209=" ",FALSE,(IF('Input and Summary Results'!$J$4="yes",'Data Transformation'!E209,'Data Transformation'!C209)))</f>
        <v>0</v>
      </c>
      <c r="H209" t="b">
        <f>IF(B209=" ",FALSE,(IF('Input and Summary Results'!$J$4="yes",'Data Transformation'!F209,'Data Transformation'!D209)))</f>
        <v>0</v>
      </c>
      <c r="I209" t="str">
        <f t="shared" si="28"/>
        <v/>
      </c>
      <c r="J209" s="18" t="e">
        <f>LOOKUP(2,1/(COUNTIF($J$4:J208,'Input and Summary Results'!$B$7:$B$8007)=0),'Input and Summary Results'!$B$7:$B$8007)</f>
        <v>#N/A</v>
      </c>
      <c r="K209" s="18" t="str">
        <f t="shared" si="29"/>
        <v xml:space="preserve"> </v>
      </c>
      <c r="L209" s="18">
        <f t="shared" si="32"/>
        <v>204</v>
      </c>
      <c r="M209" t="e">
        <f t="shared" si="31"/>
        <v>#NUM!</v>
      </c>
      <c r="N209">
        <f t="shared" si="30"/>
        <v>0</v>
      </c>
      <c r="O209" t="b">
        <f t="shared" si="25"/>
        <v>0</v>
      </c>
    </row>
    <row r="210" spans="1:15" x14ac:dyDescent="0.25">
      <c r="A210" t="s">
        <v>25</v>
      </c>
      <c r="B210" t="str">
        <f>'Input and Summary Results'!$G214</f>
        <v xml:space="preserve"> </v>
      </c>
      <c r="C210">
        <f>IF(B210=0,FALSE,'Input and Summary Results'!$D$5)</f>
        <v>0</v>
      </c>
      <c r="D210">
        <f>IF(B210=0,FALSE,'Input and Summary Results'!$E$5)</f>
        <v>0</v>
      </c>
      <c r="E210" t="e">
        <f t="shared" si="26"/>
        <v>#NUM!</v>
      </c>
      <c r="F210" t="e">
        <f t="shared" si="27"/>
        <v>#DIV/0!</v>
      </c>
      <c r="G210" t="b">
        <f>IF(B210=" ",FALSE,(IF('Input and Summary Results'!$J$4="yes",'Data Transformation'!E210,'Data Transformation'!C210)))</f>
        <v>0</v>
      </c>
      <c r="H210" t="b">
        <f>IF(B210=" ",FALSE,(IF('Input and Summary Results'!$J$4="yes",'Data Transformation'!F210,'Data Transformation'!D210)))</f>
        <v>0</v>
      </c>
      <c r="I210" t="str">
        <f t="shared" si="28"/>
        <v/>
      </c>
      <c r="J210" s="18" t="e">
        <f>LOOKUP(2,1/(COUNTIF($J$4:J209,'Input and Summary Results'!$B$7:$B$8007)=0),'Input and Summary Results'!$B$7:$B$8007)</f>
        <v>#N/A</v>
      </c>
      <c r="K210" s="18" t="str">
        <f t="shared" si="29"/>
        <v xml:space="preserve"> </v>
      </c>
      <c r="L210" s="18">
        <f t="shared" si="32"/>
        <v>205</v>
      </c>
      <c r="M210" t="e">
        <f t="shared" si="31"/>
        <v>#NUM!</v>
      </c>
      <c r="N210">
        <f t="shared" si="30"/>
        <v>0</v>
      </c>
      <c r="O210" t="b">
        <f t="shared" si="25"/>
        <v>0</v>
      </c>
    </row>
    <row r="211" spans="1:15" x14ac:dyDescent="0.25">
      <c r="A211" t="s">
        <v>25</v>
      </c>
      <c r="B211" t="str">
        <f>'Input and Summary Results'!$G215</f>
        <v xml:space="preserve"> </v>
      </c>
      <c r="C211">
        <f>IF(B211=0,FALSE,'Input and Summary Results'!$D$5)</f>
        <v>0</v>
      </c>
      <c r="D211">
        <f>IF(B211=0,FALSE,'Input and Summary Results'!$E$5)</f>
        <v>0</v>
      </c>
      <c r="E211" t="e">
        <f t="shared" si="26"/>
        <v>#NUM!</v>
      </c>
      <c r="F211" t="e">
        <f t="shared" si="27"/>
        <v>#DIV/0!</v>
      </c>
      <c r="G211" t="b">
        <f>IF(B211=" ",FALSE,(IF('Input and Summary Results'!$J$4="yes",'Data Transformation'!E211,'Data Transformation'!C211)))</f>
        <v>0</v>
      </c>
      <c r="H211" t="b">
        <f>IF(B211=" ",FALSE,(IF('Input and Summary Results'!$J$4="yes",'Data Transformation'!F211,'Data Transformation'!D211)))</f>
        <v>0</v>
      </c>
      <c r="I211" t="str">
        <f t="shared" si="28"/>
        <v/>
      </c>
      <c r="J211" s="18" t="e">
        <f>LOOKUP(2,1/(COUNTIF($J$4:J210,'Input and Summary Results'!$B$7:$B$8007)=0),'Input and Summary Results'!$B$7:$B$8007)</f>
        <v>#N/A</v>
      </c>
      <c r="K211" s="18" t="str">
        <f t="shared" si="29"/>
        <v xml:space="preserve"> </v>
      </c>
      <c r="L211" s="18">
        <f t="shared" si="32"/>
        <v>206</v>
      </c>
      <c r="M211" t="e">
        <f t="shared" si="31"/>
        <v>#NUM!</v>
      </c>
      <c r="N211">
        <f t="shared" si="30"/>
        <v>0</v>
      </c>
      <c r="O211" t="b">
        <f t="shared" si="25"/>
        <v>0</v>
      </c>
    </row>
    <row r="212" spans="1:15" x14ac:dyDescent="0.25">
      <c r="A212" t="s">
        <v>25</v>
      </c>
      <c r="B212" t="str">
        <f>'Input and Summary Results'!$G216</f>
        <v xml:space="preserve"> </v>
      </c>
      <c r="C212">
        <f>IF(B212=0,FALSE,'Input and Summary Results'!$D$5)</f>
        <v>0</v>
      </c>
      <c r="D212">
        <f>IF(B212=0,FALSE,'Input and Summary Results'!$E$5)</f>
        <v>0</v>
      </c>
      <c r="E212" t="e">
        <f t="shared" si="26"/>
        <v>#NUM!</v>
      </c>
      <c r="F212" t="e">
        <f t="shared" si="27"/>
        <v>#DIV/0!</v>
      </c>
      <c r="G212" t="b">
        <f>IF(B212=" ",FALSE,(IF('Input and Summary Results'!$J$4="yes",'Data Transformation'!E212,'Data Transformation'!C212)))</f>
        <v>0</v>
      </c>
      <c r="H212" t="b">
        <f>IF(B212=" ",FALSE,(IF('Input and Summary Results'!$J$4="yes",'Data Transformation'!F212,'Data Transformation'!D212)))</f>
        <v>0</v>
      </c>
      <c r="I212" t="str">
        <f t="shared" si="28"/>
        <v/>
      </c>
      <c r="J212" s="18" t="e">
        <f>LOOKUP(2,1/(COUNTIF($J$4:J211,'Input and Summary Results'!$B$7:$B$8007)=0),'Input and Summary Results'!$B$7:$B$8007)</f>
        <v>#N/A</v>
      </c>
      <c r="K212" s="18" t="str">
        <f t="shared" si="29"/>
        <v xml:space="preserve"> </v>
      </c>
      <c r="L212" s="18">
        <f t="shared" si="32"/>
        <v>207</v>
      </c>
      <c r="M212" t="e">
        <f t="shared" si="31"/>
        <v>#NUM!</v>
      </c>
      <c r="N212">
        <f t="shared" si="30"/>
        <v>0</v>
      </c>
      <c r="O212" t="b">
        <f t="shared" si="25"/>
        <v>0</v>
      </c>
    </row>
    <row r="213" spans="1:15" x14ac:dyDescent="0.25">
      <c r="A213" t="s">
        <v>25</v>
      </c>
      <c r="B213" t="str">
        <f>'Input and Summary Results'!$G217</f>
        <v xml:space="preserve"> </v>
      </c>
      <c r="C213">
        <f>IF(B213=0,FALSE,'Input and Summary Results'!$D$5)</f>
        <v>0</v>
      </c>
      <c r="D213">
        <f>IF(B213=0,FALSE,'Input and Summary Results'!$E$5)</f>
        <v>0</v>
      </c>
      <c r="E213" t="e">
        <f t="shared" si="26"/>
        <v>#NUM!</v>
      </c>
      <c r="F213" t="e">
        <f t="shared" si="27"/>
        <v>#DIV/0!</v>
      </c>
      <c r="G213" t="b">
        <f>IF(B213=" ",FALSE,(IF('Input and Summary Results'!$J$4="yes",'Data Transformation'!E213,'Data Transformation'!C213)))</f>
        <v>0</v>
      </c>
      <c r="H213" t="b">
        <f>IF(B213=" ",FALSE,(IF('Input and Summary Results'!$J$4="yes",'Data Transformation'!F213,'Data Transformation'!D213)))</f>
        <v>0</v>
      </c>
      <c r="I213" t="str">
        <f t="shared" si="28"/>
        <v/>
      </c>
      <c r="J213" s="18" t="e">
        <f>LOOKUP(2,1/(COUNTIF($J$4:J212,'Input and Summary Results'!$B$7:$B$8007)=0),'Input and Summary Results'!$B$7:$B$8007)</f>
        <v>#N/A</v>
      </c>
      <c r="K213" s="18" t="str">
        <f t="shared" si="29"/>
        <v xml:space="preserve"> </v>
      </c>
      <c r="L213" s="18">
        <f t="shared" si="32"/>
        <v>208</v>
      </c>
      <c r="M213" t="e">
        <f t="shared" si="31"/>
        <v>#NUM!</v>
      </c>
      <c r="N213">
        <f t="shared" si="30"/>
        <v>0</v>
      </c>
      <c r="O213" t="b">
        <f t="shared" si="25"/>
        <v>0</v>
      </c>
    </row>
    <row r="214" spans="1:15" x14ac:dyDescent="0.25">
      <c r="A214" t="s">
        <v>25</v>
      </c>
      <c r="B214" t="str">
        <f>'Input and Summary Results'!$G218</f>
        <v xml:space="preserve"> </v>
      </c>
      <c r="C214">
        <f>IF(B214=0,FALSE,'Input and Summary Results'!$D$5)</f>
        <v>0</v>
      </c>
      <c r="D214">
        <f>IF(B214=0,FALSE,'Input and Summary Results'!$E$5)</f>
        <v>0</v>
      </c>
      <c r="E214" t="e">
        <f t="shared" si="26"/>
        <v>#NUM!</v>
      </c>
      <c r="F214" t="e">
        <f t="shared" si="27"/>
        <v>#DIV/0!</v>
      </c>
      <c r="G214" t="b">
        <f>IF(B214=" ",FALSE,(IF('Input and Summary Results'!$J$4="yes",'Data Transformation'!E214,'Data Transformation'!C214)))</f>
        <v>0</v>
      </c>
      <c r="H214" t="b">
        <f>IF(B214=" ",FALSE,(IF('Input and Summary Results'!$J$4="yes",'Data Transformation'!F214,'Data Transformation'!D214)))</f>
        <v>0</v>
      </c>
      <c r="I214" t="str">
        <f t="shared" si="28"/>
        <v/>
      </c>
      <c r="J214" s="18" t="e">
        <f>LOOKUP(2,1/(COUNTIF($J$4:J213,'Input and Summary Results'!$B$7:$B$8007)=0),'Input and Summary Results'!$B$7:$B$8007)</f>
        <v>#N/A</v>
      </c>
      <c r="K214" s="18" t="str">
        <f t="shared" si="29"/>
        <v xml:space="preserve"> </v>
      </c>
      <c r="L214" s="18">
        <f t="shared" si="32"/>
        <v>209</v>
      </c>
      <c r="M214" t="e">
        <f t="shared" si="31"/>
        <v>#NUM!</v>
      </c>
      <c r="N214">
        <f t="shared" si="30"/>
        <v>0</v>
      </c>
      <c r="O214" t="b">
        <f t="shared" si="25"/>
        <v>0</v>
      </c>
    </row>
    <row r="215" spans="1:15" x14ac:dyDescent="0.25">
      <c r="A215" t="s">
        <v>25</v>
      </c>
      <c r="B215" t="str">
        <f>'Input and Summary Results'!$G219</f>
        <v xml:space="preserve"> </v>
      </c>
      <c r="C215">
        <f>IF(B215=0,FALSE,'Input and Summary Results'!$D$5)</f>
        <v>0</v>
      </c>
      <c r="D215">
        <f>IF(B215=0,FALSE,'Input and Summary Results'!$E$5)</f>
        <v>0</v>
      </c>
      <c r="E215" t="e">
        <f t="shared" si="26"/>
        <v>#NUM!</v>
      </c>
      <c r="F215" t="e">
        <f t="shared" si="27"/>
        <v>#DIV/0!</v>
      </c>
      <c r="G215" t="b">
        <f>IF(B215=" ",FALSE,(IF('Input and Summary Results'!$J$4="yes",'Data Transformation'!E215,'Data Transformation'!C215)))</f>
        <v>0</v>
      </c>
      <c r="H215" t="b">
        <f>IF(B215=" ",FALSE,(IF('Input and Summary Results'!$J$4="yes",'Data Transformation'!F215,'Data Transformation'!D215)))</f>
        <v>0</v>
      </c>
      <c r="I215" t="str">
        <f t="shared" si="28"/>
        <v/>
      </c>
      <c r="J215" s="18" t="e">
        <f>LOOKUP(2,1/(COUNTIF($J$4:J214,'Input and Summary Results'!$B$7:$B$8007)=0),'Input and Summary Results'!$B$7:$B$8007)</f>
        <v>#N/A</v>
      </c>
      <c r="K215" s="18" t="str">
        <f t="shared" si="29"/>
        <v xml:space="preserve"> </v>
      </c>
      <c r="L215" s="18">
        <f t="shared" si="32"/>
        <v>210</v>
      </c>
      <c r="M215" t="e">
        <f t="shared" si="31"/>
        <v>#NUM!</v>
      </c>
      <c r="N215">
        <f t="shared" si="30"/>
        <v>0</v>
      </c>
      <c r="O215" t="b">
        <f t="shared" si="25"/>
        <v>0</v>
      </c>
    </row>
    <row r="216" spans="1:15" x14ac:dyDescent="0.25">
      <c r="A216" t="s">
        <v>25</v>
      </c>
      <c r="B216" t="str">
        <f>'Input and Summary Results'!$G220</f>
        <v xml:space="preserve"> </v>
      </c>
      <c r="C216">
        <f>IF(B216=0,FALSE,'Input and Summary Results'!$D$5)</f>
        <v>0</v>
      </c>
      <c r="D216">
        <f>IF(B216=0,FALSE,'Input and Summary Results'!$E$5)</f>
        <v>0</v>
      </c>
      <c r="E216" t="e">
        <f t="shared" si="26"/>
        <v>#NUM!</v>
      </c>
      <c r="F216" t="e">
        <f t="shared" si="27"/>
        <v>#DIV/0!</v>
      </c>
      <c r="G216" t="b">
        <f>IF(B216=" ",FALSE,(IF('Input and Summary Results'!$J$4="yes",'Data Transformation'!E216,'Data Transformation'!C216)))</f>
        <v>0</v>
      </c>
      <c r="H216" t="b">
        <f>IF(B216=" ",FALSE,(IF('Input and Summary Results'!$J$4="yes",'Data Transformation'!F216,'Data Transformation'!D216)))</f>
        <v>0</v>
      </c>
      <c r="I216" t="str">
        <f t="shared" si="28"/>
        <v/>
      </c>
      <c r="J216" s="18" t="e">
        <f>LOOKUP(2,1/(COUNTIF($J$4:J215,'Input and Summary Results'!$B$7:$B$8007)=0),'Input and Summary Results'!$B$7:$B$8007)</f>
        <v>#N/A</v>
      </c>
      <c r="K216" s="18" t="str">
        <f t="shared" si="29"/>
        <v xml:space="preserve"> </v>
      </c>
      <c r="L216" s="18">
        <f t="shared" si="32"/>
        <v>211</v>
      </c>
      <c r="M216" t="e">
        <f t="shared" si="31"/>
        <v>#NUM!</v>
      </c>
      <c r="N216">
        <f t="shared" si="30"/>
        <v>0</v>
      </c>
      <c r="O216" t="b">
        <f t="shared" si="25"/>
        <v>0</v>
      </c>
    </row>
    <row r="217" spans="1:15" x14ac:dyDescent="0.25">
      <c r="A217" t="s">
        <v>25</v>
      </c>
      <c r="B217" t="str">
        <f>'Input and Summary Results'!$G221</f>
        <v xml:space="preserve"> </v>
      </c>
      <c r="C217">
        <f>IF(B217=0,FALSE,'Input and Summary Results'!$D$5)</f>
        <v>0</v>
      </c>
      <c r="D217">
        <f>IF(B217=0,FALSE,'Input and Summary Results'!$E$5)</f>
        <v>0</v>
      </c>
      <c r="E217" t="e">
        <f t="shared" si="26"/>
        <v>#NUM!</v>
      </c>
      <c r="F217" t="e">
        <f t="shared" si="27"/>
        <v>#DIV/0!</v>
      </c>
      <c r="G217" t="b">
        <f>IF(B217=" ",FALSE,(IF('Input and Summary Results'!$J$4="yes",'Data Transformation'!E217,'Data Transformation'!C217)))</f>
        <v>0</v>
      </c>
      <c r="H217" t="b">
        <f>IF(B217=" ",FALSE,(IF('Input and Summary Results'!$J$4="yes",'Data Transformation'!F217,'Data Transformation'!D217)))</f>
        <v>0</v>
      </c>
      <c r="I217" t="str">
        <f t="shared" si="28"/>
        <v/>
      </c>
      <c r="J217" s="18" t="e">
        <f>LOOKUP(2,1/(COUNTIF($J$4:J216,'Input and Summary Results'!$B$7:$B$8007)=0),'Input and Summary Results'!$B$7:$B$8007)</f>
        <v>#N/A</v>
      </c>
      <c r="K217" s="18" t="str">
        <f t="shared" si="29"/>
        <v xml:space="preserve"> </v>
      </c>
      <c r="L217" s="18">
        <f t="shared" si="32"/>
        <v>212</v>
      </c>
      <c r="M217" t="e">
        <f t="shared" si="31"/>
        <v>#NUM!</v>
      </c>
      <c r="N217">
        <f t="shared" si="30"/>
        <v>0</v>
      </c>
      <c r="O217" t="b">
        <f t="shared" si="25"/>
        <v>0</v>
      </c>
    </row>
    <row r="218" spans="1:15" x14ac:dyDescent="0.25">
      <c r="A218" t="s">
        <v>25</v>
      </c>
      <c r="B218" t="str">
        <f>'Input and Summary Results'!$G222</f>
        <v xml:space="preserve"> </v>
      </c>
      <c r="C218">
        <f>IF(B218=0,FALSE,'Input and Summary Results'!$D$5)</f>
        <v>0</v>
      </c>
      <c r="D218">
        <f>IF(B218=0,FALSE,'Input and Summary Results'!$E$5)</f>
        <v>0</v>
      </c>
      <c r="E218" t="e">
        <f t="shared" si="26"/>
        <v>#NUM!</v>
      </c>
      <c r="F218" t="e">
        <f t="shared" si="27"/>
        <v>#DIV/0!</v>
      </c>
      <c r="G218" t="b">
        <f>IF(B218=" ",FALSE,(IF('Input and Summary Results'!$J$4="yes",'Data Transformation'!E218,'Data Transformation'!C218)))</f>
        <v>0</v>
      </c>
      <c r="H218" t="b">
        <f>IF(B218=" ",FALSE,(IF('Input and Summary Results'!$J$4="yes",'Data Transformation'!F218,'Data Transformation'!D218)))</f>
        <v>0</v>
      </c>
      <c r="I218" t="str">
        <f t="shared" si="28"/>
        <v/>
      </c>
      <c r="J218" s="18" t="e">
        <f>LOOKUP(2,1/(COUNTIF($J$4:J217,'Input and Summary Results'!$B$7:$B$8007)=0),'Input and Summary Results'!$B$7:$B$8007)</f>
        <v>#N/A</v>
      </c>
      <c r="K218" s="18" t="str">
        <f t="shared" si="29"/>
        <v xml:space="preserve"> </v>
      </c>
      <c r="L218" s="18">
        <f t="shared" si="32"/>
        <v>213</v>
      </c>
      <c r="M218" t="e">
        <f t="shared" si="31"/>
        <v>#NUM!</v>
      </c>
      <c r="N218">
        <f t="shared" si="30"/>
        <v>0</v>
      </c>
      <c r="O218" t="b">
        <f t="shared" si="25"/>
        <v>0</v>
      </c>
    </row>
    <row r="219" spans="1:15" x14ac:dyDescent="0.25">
      <c r="A219" t="s">
        <v>25</v>
      </c>
      <c r="B219" t="str">
        <f>'Input and Summary Results'!$G223</f>
        <v xml:space="preserve"> </v>
      </c>
      <c r="C219">
        <f>IF(B219=0,FALSE,'Input and Summary Results'!$D$5)</f>
        <v>0</v>
      </c>
      <c r="D219">
        <f>IF(B219=0,FALSE,'Input and Summary Results'!$E$5)</f>
        <v>0</v>
      </c>
      <c r="E219" t="e">
        <f t="shared" si="26"/>
        <v>#NUM!</v>
      </c>
      <c r="F219" t="e">
        <f t="shared" si="27"/>
        <v>#DIV/0!</v>
      </c>
      <c r="G219" t="b">
        <f>IF(B219=" ",FALSE,(IF('Input and Summary Results'!$J$4="yes",'Data Transformation'!E219,'Data Transformation'!C219)))</f>
        <v>0</v>
      </c>
      <c r="H219" t="b">
        <f>IF(B219=" ",FALSE,(IF('Input and Summary Results'!$J$4="yes",'Data Transformation'!F219,'Data Transformation'!D219)))</f>
        <v>0</v>
      </c>
      <c r="I219" t="str">
        <f t="shared" si="28"/>
        <v/>
      </c>
      <c r="J219" s="18" t="e">
        <f>LOOKUP(2,1/(COUNTIF($J$4:J218,'Input and Summary Results'!$B$7:$B$8007)=0),'Input and Summary Results'!$B$7:$B$8007)</f>
        <v>#N/A</v>
      </c>
      <c r="K219" s="18" t="str">
        <f t="shared" si="29"/>
        <v xml:space="preserve"> </v>
      </c>
      <c r="L219" s="18">
        <f t="shared" si="32"/>
        <v>214</v>
      </c>
      <c r="M219" t="e">
        <f t="shared" si="31"/>
        <v>#NUM!</v>
      </c>
      <c r="N219">
        <f t="shared" si="30"/>
        <v>0</v>
      </c>
      <c r="O219" t="b">
        <f t="shared" si="25"/>
        <v>0</v>
      </c>
    </row>
    <row r="220" spans="1:15" x14ac:dyDescent="0.25">
      <c r="A220" t="s">
        <v>25</v>
      </c>
      <c r="B220" t="str">
        <f>'Input and Summary Results'!$G224</f>
        <v xml:space="preserve"> </v>
      </c>
      <c r="C220">
        <f>IF(B220=0,FALSE,'Input and Summary Results'!$D$5)</f>
        <v>0</v>
      </c>
      <c r="D220">
        <f>IF(B220=0,FALSE,'Input and Summary Results'!$E$5)</f>
        <v>0</v>
      </c>
      <c r="E220" t="e">
        <f t="shared" si="26"/>
        <v>#NUM!</v>
      </c>
      <c r="F220" t="e">
        <f t="shared" si="27"/>
        <v>#DIV/0!</v>
      </c>
      <c r="G220" t="b">
        <f>IF(B220=" ",FALSE,(IF('Input and Summary Results'!$J$4="yes",'Data Transformation'!E220,'Data Transformation'!C220)))</f>
        <v>0</v>
      </c>
      <c r="H220" t="b">
        <f>IF(B220=" ",FALSE,(IF('Input and Summary Results'!$J$4="yes",'Data Transformation'!F220,'Data Transformation'!D220)))</f>
        <v>0</v>
      </c>
      <c r="I220" t="str">
        <f t="shared" si="28"/>
        <v/>
      </c>
      <c r="J220" s="18" t="e">
        <f>LOOKUP(2,1/(COUNTIF($J$4:J219,'Input and Summary Results'!$B$7:$B$8007)=0),'Input and Summary Results'!$B$7:$B$8007)</f>
        <v>#N/A</v>
      </c>
      <c r="K220" s="18" t="str">
        <f t="shared" si="29"/>
        <v xml:space="preserve"> </v>
      </c>
      <c r="L220" s="18">
        <f t="shared" si="32"/>
        <v>215</v>
      </c>
      <c r="M220" t="e">
        <f t="shared" si="31"/>
        <v>#NUM!</v>
      </c>
      <c r="N220">
        <f t="shared" si="30"/>
        <v>0</v>
      </c>
      <c r="O220" t="b">
        <f t="shared" si="25"/>
        <v>0</v>
      </c>
    </row>
    <row r="221" spans="1:15" x14ac:dyDescent="0.25">
      <c r="A221" t="s">
        <v>25</v>
      </c>
      <c r="B221" t="str">
        <f>'Input and Summary Results'!$G225</f>
        <v xml:space="preserve"> </v>
      </c>
      <c r="C221">
        <f>IF(B221=0,FALSE,'Input and Summary Results'!$D$5)</f>
        <v>0</v>
      </c>
      <c r="D221">
        <f>IF(B221=0,FALSE,'Input and Summary Results'!$E$5)</f>
        <v>0</v>
      </c>
      <c r="E221" t="e">
        <f t="shared" si="26"/>
        <v>#NUM!</v>
      </c>
      <c r="F221" t="e">
        <f t="shared" si="27"/>
        <v>#DIV/0!</v>
      </c>
      <c r="G221" t="b">
        <f>IF(B221=" ",FALSE,(IF('Input and Summary Results'!$J$4="yes",'Data Transformation'!E221,'Data Transformation'!C221)))</f>
        <v>0</v>
      </c>
      <c r="H221" t="b">
        <f>IF(B221=" ",FALSE,(IF('Input and Summary Results'!$J$4="yes",'Data Transformation'!F221,'Data Transformation'!D221)))</f>
        <v>0</v>
      </c>
      <c r="I221" t="str">
        <f t="shared" si="28"/>
        <v/>
      </c>
      <c r="J221" s="18" t="e">
        <f>LOOKUP(2,1/(COUNTIF($J$4:J220,'Input and Summary Results'!$B$7:$B$8007)=0),'Input and Summary Results'!$B$7:$B$8007)</f>
        <v>#N/A</v>
      </c>
      <c r="K221" s="18" t="str">
        <f t="shared" si="29"/>
        <v xml:space="preserve"> </v>
      </c>
      <c r="L221" s="18">
        <f t="shared" si="32"/>
        <v>216</v>
      </c>
      <c r="M221" t="e">
        <f t="shared" si="31"/>
        <v>#NUM!</v>
      </c>
      <c r="N221">
        <f t="shared" si="30"/>
        <v>0</v>
      </c>
      <c r="O221" t="b">
        <f t="shared" si="25"/>
        <v>0</v>
      </c>
    </row>
    <row r="222" spans="1:15" x14ac:dyDescent="0.25">
      <c r="A222" t="s">
        <v>25</v>
      </c>
      <c r="B222" t="str">
        <f>'Input and Summary Results'!$G226</f>
        <v xml:space="preserve"> </v>
      </c>
      <c r="C222">
        <f>IF(B222=0,FALSE,'Input and Summary Results'!$D$5)</f>
        <v>0</v>
      </c>
      <c r="D222">
        <f>IF(B222=0,FALSE,'Input and Summary Results'!$E$5)</f>
        <v>0</v>
      </c>
      <c r="E222" t="e">
        <f t="shared" si="26"/>
        <v>#NUM!</v>
      </c>
      <c r="F222" t="e">
        <f t="shared" si="27"/>
        <v>#DIV/0!</v>
      </c>
      <c r="G222" t="b">
        <f>IF(B222=" ",FALSE,(IF('Input and Summary Results'!$J$4="yes",'Data Transformation'!E222,'Data Transformation'!C222)))</f>
        <v>0</v>
      </c>
      <c r="H222" t="b">
        <f>IF(B222=" ",FALSE,(IF('Input and Summary Results'!$J$4="yes",'Data Transformation'!F222,'Data Transformation'!D222)))</f>
        <v>0</v>
      </c>
      <c r="I222" t="str">
        <f t="shared" si="28"/>
        <v/>
      </c>
      <c r="J222" s="18" t="e">
        <f>LOOKUP(2,1/(COUNTIF($J$4:J221,'Input and Summary Results'!$B$7:$B$8007)=0),'Input and Summary Results'!$B$7:$B$8007)</f>
        <v>#N/A</v>
      </c>
      <c r="K222" s="18" t="str">
        <f t="shared" si="29"/>
        <v xml:space="preserve"> </v>
      </c>
      <c r="L222" s="18">
        <f t="shared" si="32"/>
        <v>217</v>
      </c>
      <c r="M222" t="e">
        <f t="shared" si="31"/>
        <v>#NUM!</v>
      </c>
      <c r="N222">
        <f t="shared" si="30"/>
        <v>0</v>
      </c>
      <c r="O222" t="b">
        <f t="shared" si="25"/>
        <v>0</v>
      </c>
    </row>
    <row r="223" spans="1:15" x14ac:dyDescent="0.25">
      <c r="A223" t="s">
        <v>25</v>
      </c>
      <c r="B223" t="str">
        <f>'Input and Summary Results'!$G227</f>
        <v xml:space="preserve"> </v>
      </c>
      <c r="C223">
        <f>IF(B223=0,FALSE,'Input and Summary Results'!$D$5)</f>
        <v>0</v>
      </c>
      <c r="D223">
        <f>IF(B223=0,FALSE,'Input and Summary Results'!$E$5)</f>
        <v>0</v>
      </c>
      <c r="E223" t="e">
        <f t="shared" si="26"/>
        <v>#NUM!</v>
      </c>
      <c r="F223" t="e">
        <f t="shared" si="27"/>
        <v>#DIV/0!</v>
      </c>
      <c r="G223" t="b">
        <f>IF(B223=" ",FALSE,(IF('Input and Summary Results'!$J$4="yes",'Data Transformation'!E223,'Data Transformation'!C223)))</f>
        <v>0</v>
      </c>
      <c r="H223" t="b">
        <f>IF(B223=" ",FALSE,(IF('Input and Summary Results'!$J$4="yes",'Data Transformation'!F223,'Data Transformation'!D223)))</f>
        <v>0</v>
      </c>
      <c r="I223" t="str">
        <f t="shared" si="28"/>
        <v/>
      </c>
      <c r="J223" s="18" t="e">
        <f>LOOKUP(2,1/(COUNTIF($J$4:J222,'Input and Summary Results'!$B$7:$B$8007)=0),'Input and Summary Results'!$B$7:$B$8007)</f>
        <v>#N/A</v>
      </c>
      <c r="K223" s="18" t="str">
        <f t="shared" si="29"/>
        <v xml:space="preserve"> </v>
      </c>
      <c r="L223" s="18">
        <f t="shared" si="32"/>
        <v>218</v>
      </c>
      <c r="M223" t="e">
        <f t="shared" si="31"/>
        <v>#NUM!</v>
      </c>
      <c r="N223">
        <f t="shared" si="30"/>
        <v>0</v>
      </c>
      <c r="O223" t="b">
        <f t="shared" si="25"/>
        <v>0</v>
      </c>
    </row>
    <row r="224" spans="1:15" x14ac:dyDescent="0.25">
      <c r="A224" t="s">
        <v>25</v>
      </c>
      <c r="B224" t="str">
        <f>'Input and Summary Results'!$G228</f>
        <v xml:space="preserve"> </v>
      </c>
      <c r="C224">
        <f>IF(B224=0,FALSE,'Input and Summary Results'!$D$5)</f>
        <v>0</v>
      </c>
      <c r="D224">
        <f>IF(B224=0,FALSE,'Input and Summary Results'!$E$5)</f>
        <v>0</v>
      </c>
      <c r="E224" t="e">
        <f t="shared" si="26"/>
        <v>#NUM!</v>
      </c>
      <c r="F224" t="e">
        <f t="shared" si="27"/>
        <v>#DIV/0!</v>
      </c>
      <c r="G224" t="b">
        <f>IF(B224=" ",FALSE,(IF('Input and Summary Results'!$J$4="yes",'Data Transformation'!E224,'Data Transformation'!C224)))</f>
        <v>0</v>
      </c>
      <c r="H224" t="b">
        <f>IF(B224=" ",FALSE,(IF('Input and Summary Results'!$J$4="yes",'Data Transformation'!F224,'Data Transformation'!D224)))</f>
        <v>0</v>
      </c>
      <c r="I224" t="str">
        <f t="shared" si="28"/>
        <v/>
      </c>
      <c r="J224" s="18" t="e">
        <f>LOOKUP(2,1/(COUNTIF($J$4:J223,'Input and Summary Results'!$B$7:$B$8007)=0),'Input and Summary Results'!$B$7:$B$8007)</f>
        <v>#N/A</v>
      </c>
      <c r="K224" s="18" t="str">
        <f t="shared" si="29"/>
        <v xml:space="preserve"> </v>
      </c>
      <c r="L224" s="18">
        <f t="shared" si="32"/>
        <v>219</v>
      </c>
      <c r="M224" t="e">
        <f t="shared" si="31"/>
        <v>#NUM!</v>
      </c>
      <c r="N224">
        <f t="shared" si="30"/>
        <v>0</v>
      </c>
      <c r="O224" t="b">
        <f t="shared" si="25"/>
        <v>0</v>
      </c>
    </row>
    <row r="225" spans="1:15" x14ac:dyDescent="0.25">
      <c r="A225" t="s">
        <v>25</v>
      </c>
      <c r="B225" t="str">
        <f>'Input and Summary Results'!$G229</f>
        <v xml:space="preserve"> </v>
      </c>
      <c r="C225">
        <f>IF(B225=0,FALSE,'Input and Summary Results'!$D$5)</f>
        <v>0</v>
      </c>
      <c r="D225">
        <f>IF(B225=0,FALSE,'Input and Summary Results'!$E$5)</f>
        <v>0</v>
      </c>
      <c r="E225" t="e">
        <f t="shared" si="26"/>
        <v>#NUM!</v>
      </c>
      <c r="F225" t="e">
        <f t="shared" si="27"/>
        <v>#DIV/0!</v>
      </c>
      <c r="G225" t="b">
        <f>IF(B225=" ",FALSE,(IF('Input and Summary Results'!$J$4="yes",'Data Transformation'!E225,'Data Transformation'!C225)))</f>
        <v>0</v>
      </c>
      <c r="H225" t="b">
        <f>IF(B225=" ",FALSE,(IF('Input and Summary Results'!$J$4="yes",'Data Transformation'!F225,'Data Transformation'!D225)))</f>
        <v>0</v>
      </c>
      <c r="I225" t="str">
        <f t="shared" si="28"/>
        <v/>
      </c>
      <c r="J225" s="18" t="e">
        <f>LOOKUP(2,1/(COUNTIF($J$4:J224,'Input and Summary Results'!$B$7:$B$8007)=0),'Input and Summary Results'!$B$7:$B$8007)</f>
        <v>#N/A</v>
      </c>
      <c r="K225" s="18" t="str">
        <f t="shared" si="29"/>
        <v xml:space="preserve"> </v>
      </c>
      <c r="L225" s="18">
        <f t="shared" si="32"/>
        <v>220</v>
      </c>
      <c r="M225" t="e">
        <f t="shared" si="31"/>
        <v>#NUM!</v>
      </c>
      <c r="N225">
        <f t="shared" si="30"/>
        <v>0</v>
      </c>
      <c r="O225" t="b">
        <f t="shared" si="25"/>
        <v>0</v>
      </c>
    </row>
    <row r="226" spans="1:15" x14ac:dyDescent="0.25">
      <c r="A226" t="s">
        <v>25</v>
      </c>
      <c r="B226" t="str">
        <f>'Input and Summary Results'!$G230</f>
        <v xml:space="preserve"> </v>
      </c>
      <c r="C226">
        <f>IF(B226=0,FALSE,'Input and Summary Results'!$D$5)</f>
        <v>0</v>
      </c>
      <c r="D226">
        <f>IF(B226=0,FALSE,'Input and Summary Results'!$E$5)</f>
        <v>0</v>
      </c>
      <c r="E226" t="e">
        <f t="shared" si="26"/>
        <v>#NUM!</v>
      </c>
      <c r="F226" t="e">
        <f t="shared" si="27"/>
        <v>#DIV/0!</v>
      </c>
      <c r="G226" t="b">
        <f>IF(B226=" ",FALSE,(IF('Input and Summary Results'!$J$4="yes",'Data Transformation'!E226,'Data Transformation'!C226)))</f>
        <v>0</v>
      </c>
      <c r="H226" t="b">
        <f>IF(B226=" ",FALSE,(IF('Input and Summary Results'!$J$4="yes",'Data Transformation'!F226,'Data Transformation'!D226)))</f>
        <v>0</v>
      </c>
      <c r="I226" t="str">
        <f t="shared" si="28"/>
        <v/>
      </c>
      <c r="J226" s="18" t="e">
        <f>LOOKUP(2,1/(COUNTIF($J$4:J225,'Input and Summary Results'!$B$7:$B$8007)=0),'Input and Summary Results'!$B$7:$B$8007)</f>
        <v>#N/A</v>
      </c>
      <c r="K226" s="18" t="str">
        <f t="shared" si="29"/>
        <v xml:space="preserve"> </v>
      </c>
      <c r="L226" s="18">
        <f t="shared" si="32"/>
        <v>221</v>
      </c>
      <c r="M226" t="e">
        <f t="shared" si="31"/>
        <v>#NUM!</v>
      </c>
      <c r="N226">
        <f t="shared" si="30"/>
        <v>0</v>
      </c>
      <c r="O226" t="b">
        <f t="shared" si="25"/>
        <v>0</v>
      </c>
    </row>
    <row r="227" spans="1:15" x14ac:dyDescent="0.25">
      <c r="A227" t="s">
        <v>25</v>
      </c>
      <c r="B227" t="str">
        <f>'Input and Summary Results'!$G231</f>
        <v xml:space="preserve"> </v>
      </c>
      <c r="C227">
        <f>IF(B227=0,FALSE,'Input and Summary Results'!$D$5)</f>
        <v>0</v>
      </c>
      <c r="D227">
        <f>IF(B227=0,FALSE,'Input and Summary Results'!$E$5)</f>
        <v>0</v>
      </c>
      <c r="E227" t="e">
        <f t="shared" si="26"/>
        <v>#NUM!</v>
      </c>
      <c r="F227" t="e">
        <f t="shared" si="27"/>
        <v>#DIV/0!</v>
      </c>
      <c r="G227" t="b">
        <f>IF(B227=" ",FALSE,(IF('Input and Summary Results'!$J$4="yes",'Data Transformation'!E227,'Data Transformation'!C227)))</f>
        <v>0</v>
      </c>
      <c r="H227" t="b">
        <f>IF(B227=" ",FALSE,(IF('Input and Summary Results'!$J$4="yes",'Data Transformation'!F227,'Data Transformation'!D227)))</f>
        <v>0</v>
      </c>
      <c r="I227" t="str">
        <f t="shared" si="28"/>
        <v/>
      </c>
      <c r="J227" s="18" t="e">
        <f>LOOKUP(2,1/(COUNTIF($J$4:J226,'Input and Summary Results'!$B$7:$B$8007)=0),'Input and Summary Results'!$B$7:$B$8007)</f>
        <v>#N/A</v>
      </c>
      <c r="K227" s="18" t="str">
        <f t="shared" si="29"/>
        <v xml:space="preserve"> </v>
      </c>
      <c r="L227" s="18">
        <f t="shared" si="32"/>
        <v>222</v>
      </c>
      <c r="M227" t="e">
        <f t="shared" si="31"/>
        <v>#NUM!</v>
      </c>
      <c r="N227">
        <f t="shared" si="30"/>
        <v>0</v>
      </c>
      <c r="O227" t="b">
        <f t="shared" si="25"/>
        <v>0</v>
      </c>
    </row>
    <row r="228" spans="1:15" x14ac:dyDescent="0.25">
      <c r="A228" t="s">
        <v>25</v>
      </c>
      <c r="B228" t="str">
        <f>'Input and Summary Results'!$G232</f>
        <v xml:space="preserve"> </v>
      </c>
      <c r="C228">
        <f>IF(B228=0,FALSE,'Input and Summary Results'!$D$5)</f>
        <v>0</v>
      </c>
      <c r="D228">
        <f>IF(B228=0,FALSE,'Input and Summary Results'!$E$5)</f>
        <v>0</v>
      </c>
      <c r="E228" t="e">
        <f t="shared" si="26"/>
        <v>#NUM!</v>
      </c>
      <c r="F228" t="e">
        <f t="shared" si="27"/>
        <v>#DIV/0!</v>
      </c>
      <c r="G228" t="b">
        <f>IF(B228=" ",FALSE,(IF('Input and Summary Results'!$J$4="yes",'Data Transformation'!E228,'Data Transformation'!C228)))</f>
        <v>0</v>
      </c>
      <c r="H228" t="b">
        <f>IF(B228=" ",FALSE,(IF('Input and Summary Results'!$J$4="yes",'Data Transformation'!F228,'Data Transformation'!D228)))</f>
        <v>0</v>
      </c>
      <c r="I228" t="str">
        <f t="shared" si="28"/>
        <v/>
      </c>
      <c r="J228" s="18" t="e">
        <f>LOOKUP(2,1/(COUNTIF($J$4:J227,'Input and Summary Results'!$B$7:$B$8007)=0),'Input and Summary Results'!$B$7:$B$8007)</f>
        <v>#N/A</v>
      </c>
      <c r="K228" s="18" t="str">
        <f t="shared" si="29"/>
        <v xml:space="preserve"> </v>
      </c>
      <c r="L228" s="18">
        <f t="shared" si="32"/>
        <v>223</v>
      </c>
      <c r="M228" t="e">
        <f t="shared" si="31"/>
        <v>#NUM!</v>
      </c>
      <c r="N228">
        <f t="shared" si="30"/>
        <v>0</v>
      </c>
      <c r="O228" t="b">
        <f t="shared" si="25"/>
        <v>0</v>
      </c>
    </row>
    <row r="229" spans="1:15" x14ac:dyDescent="0.25">
      <c r="A229" t="s">
        <v>25</v>
      </c>
      <c r="B229" t="str">
        <f>'Input and Summary Results'!$G233</f>
        <v xml:space="preserve"> </v>
      </c>
      <c r="C229">
        <f>IF(B229=0,FALSE,'Input and Summary Results'!$D$5)</f>
        <v>0</v>
      </c>
      <c r="D229">
        <f>IF(B229=0,FALSE,'Input and Summary Results'!$E$5)</f>
        <v>0</v>
      </c>
      <c r="E229" t="e">
        <f t="shared" si="26"/>
        <v>#NUM!</v>
      </c>
      <c r="F229" t="e">
        <f t="shared" si="27"/>
        <v>#DIV/0!</v>
      </c>
      <c r="G229" t="b">
        <f>IF(B229=" ",FALSE,(IF('Input and Summary Results'!$J$4="yes",'Data Transformation'!E229,'Data Transformation'!C229)))</f>
        <v>0</v>
      </c>
      <c r="H229" t="b">
        <f>IF(B229=" ",FALSE,(IF('Input and Summary Results'!$J$4="yes",'Data Transformation'!F229,'Data Transformation'!D229)))</f>
        <v>0</v>
      </c>
      <c r="I229" t="str">
        <f t="shared" si="28"/>
        <v/>
      </c>
      <c r="J229" s="18" t="e">
        <f>LOOKUP(2,1/(COUNTIF($J$4:J228,'Input and Summary Results'!$B$7:$B$8007)=0),'Input and Summary Results'!$B$7:$B$8007)</f>
        <v>#N/A</v>
      </c>
      <c r="K229" s="18" t="str">
        <f t="shared" si="29"/>
        <v xml:space="preserve"> </v>
      </c>
      <c r="L229" s="18">
        <f t="shared" si="32"/>
        <v>224</v>
      </c>
      <c r="M229" t="e">
        <f t="shared" si="31"/>
        <v>#NUM!</v>
      </c>
      <c r="N229">
        <f t="shared" si="30"/>
        <v>0</v>
      </c>
      <c r="O229" t="b">
        <f t="shared" si="25"/>
        <v>0</v>
      </c>
    </row>
    <row r="230" spans="1:15" x14ac:dyDescent="0.25">
      <c r="A230" t="s">
        <v>25</v>
      </c>
      <c r="B230" t="str">
        <f>'Input and Summary Results'!$G234</f>
        <v xml:space="preserve"> </v>
      </c>
      <c r="C230">
        <f>IF(B230=0,FALSE,'Input and Summary Results'!$D$5)</f>
        <v>0</v>
      </c>
      <c r="D230">
        <f>IF(B230=0,FALSE,'Input and Summary Results'!$E$5)</f>
        <v>0</v>
      </c>
      <c r="E230" t="e">
        <f t="shared" si="26"/>
        <v>#NUM!</v>
      </c>
      <c r="F230" t="e">
        <f t="shared" si="27"/>
        <v>#DIV/0!</v>
      </c>
      <c r="G230" t="b">
        <f>IF(B230=" ",FALSE,(IF('Input and Summary Results'!$J$4="yes",'Data Transformation'!E230,'Data Transformation'!C230)))</f>
        <v>0</v>
      </c>
      <c r="H230" t="b">
        <f>IF(B230=" ",FALSE,(IF('Input and Summary Results'!$J$4="yes",'Data Transformation'!F230,'Data Transformation'!D230)))</f>
        <v>0</v>
      </c>
      <c r="I230" t="str">
        <f t="shared" si="28"/>
        <v/>
      </c>
      <c r="J230" s="18" t="e">
        <f>LOOKUP(2,1/(COUNTIF($J$4:J229,'Input and Summary Results'!$B$7:$B$8007)=0),'Input and Summary Results'!$B$7:$B$8007)</f>
        <v>#N/A</v>
      </c>
      <c r="K230" s="18" t="str">
        <f t="shared" si="29"/>
        <v xml:space="preserve"> </v>
      </c>
      <c r="L230" s="18">
        <f t="shared" si="32"/>
        <v>225</v>
      </c>
      <c r="M230" t="e">
        <f t="shared" si="31"/>
        <v>#NUM!</v>
      </c>
      <c r="N230">
        <f t="shared" si="30"/>
        <v>0</v>
      </c>
      <c r="O230" t="b">
        <f t="shared" si="25"/>
        <v>0</v>
      </c>
    </row>
    <row r="231" spans="1:15" x14ac:dyDescent="0.25">
      <c r="A231" t="s">
        <v>25</v>
      </c>
      <c r="B231" t="str">
        <f>'Input and Summary Results'!$G235</f>
        <v xml:space="preserve"> </v>
      </c>
      <c r="C231">
        <f>IF(B231=0,FALSE,'Input and Summary Results'!$D$5)</f>
        <v>0</v>
      </c>
      <c r="D231">
        <f>IF(B231=0,FALSE,'Input and Summary Results'!$E$5)</f>
        <v>0</v>
      </c>
      <c r="E231" t="e">
        <f t="shared" si="26"/>
        <v>#NUM!</v>
      </c>
      <c r="F231" t="e">
        <f t="shared" si="27"/>
        <v>#DIV/0!</v>
      </c>
      <c r="G231" t="b">
        <f>IF(B231=" ",FALSE,(IF('Input and Summary Results'!$J$4="yes",'Data Transformation'!E231,'Data Transformation'!C231)))</f>
        <v>0</v>
      </c>
      <c r="H231" t="b">
        <f>IF(B231=" ",FALSE,(IF('Input and Summary Results'!$J$4="yes",'Data Transformation'!F231,'Data Transformation'!D231)))</f>
        <v>0</v>
      </c>
      <c r="I231" t="str">
        <f t="shared" si="28"/>
        <v/>
      </c>
      <c r="J231" s="18" t="e">
        <f>LOOKUP(2,1/(COUNTIF($J$4:J230,'Input and Summary Results'!$B$7:$B$8007)=0),'Input and Summary Results'!$B$7:$B$8007)</f>
        <v>#N/A</v>
      </c>
      <c r="K231" s="18" t="str">
        <f t="shared" si="29"/>
        <v xml:space="preserve"> </v>
      </c>
      <c r="L231" s="18">
        <f t="shared" si="32"/>
        <v>226</v>
      </c>
      <c r="M231" t="e">
        <f t="shared" si="31"/>
        <v>#NUM!</v>
      </c>
      <c r="N231">
        <f t="shared" si="30"/>
        <v>0</v>
      </c>
      <c r="O231" t="b">
        <f t="shared" si="25"/>
        <v>0</v>
      </c>
    </row>
    <row r="232" spans="1:15" x14ac:dyDescent="0.25">
      <c r="A232" t="s">
        <v>25</v>
      </c>
      <c r="B232" t="str">
        <f>'Input and Summary Results'!$G236</f>
        <v xml:space="preserve"> </v>
      </c>
      <c r="C232">
        <f>IF(B232=0,FALSE,'Input and Summary Results'!$D$5)</f>
        <v>0</v>
      </c>
      <c r="D232">
        <f>IF(B232=0,FALSE,'Input and Summary Results'!$E$5)</f>
        <v>0</v>
      </c>
      <c r="E232" t="e">
        <f t="shared" si="26"/>
        <v>#NUM!</v>
      </c>
      <c r="F232" t="e">
        <f t="shared" si="27"/>
        <v>#DIV/0!</v>
      </c>
      <c r="G232" t="b">
        <f>IF(B232=" ",FALSE,(IF('Input and Summary Results'!$J$4="yes",'Data Transformation'!E232,'Data Transformation'!C232)))</f>
        <v>0</v>
      </c>
      <c r="H232" t="b">
        <f>IF(B232=" ",FALSE,(IF('Input and Summary Results'!$J$4="yes",'Data Transformation'!F232,'Data Transformation'!D232)))</f>
        <v>0</v>
      </c>
      <c r="I232" t="str">
        <f t="shared" si="28"/>
        <v/>
      </c>
      <c r="J232" s="18" t="e">
        <f>LOOKUP(2,1/(COUNTIF($J$4:J231,'Input and Summary Results'!$B$7:$B$8007)=0),'Input and Summary Results'!$B$7:$B$8007)</f>
        <v>#N/A</v>
      </c>
      <c r="K232" s="18" t="str">
        <f t="shared" si="29"/>
        <v xml:space="preserve"> </v>
      </c>
      <c r="L232" s="18">
        <f t="shared" si="32"/>
        <v>227</v>
      </c>
      <c r="M232" t="e">
        <f t="shared" si="31"/>
        <v>#NUM!</v>
      </c>
      <c r="N232">
        <f t="shared" si="30"/>
        <v>0</v>
      </c>
      <c r="O232" t="b">
        <f t="shared" si="25"/>
        <v>0</v>
      </c>
    </row>
    <row r="233" spans="1:15" x14ac:dyDescent="0.25">
      <c r="A233" t="s">
        <v>25</v>
      </c>
      <c r="B233" t="str">
        <f>'Input and Summary Results'!$G237</f>
        <v xml:space="preserve"> </v>
      </c>
      <c r="C233">
        <f>IF(B233=0,FALSE,'Input and Summary Results'!$D$5)</f>
        <v>0</v>
      </c>
      <c r="D233">
        <f>IF(B233=0,FALSE,'Input and Summary Results'!$E$5)</f>
        <v>0</v>
      </c>
      <c r="E233" t="e">
        <f t="shared" si="26"/>
        <v>#NUM!</v>
      </c>
      <c r="F233" t="e">
        <f t="shared" si="27"/>
        <v>#DIV/0!</v>
      </c>
      <c r="G233" t="b">
        <f>IF(B233=" ",FALSE,(IF('Input and Summary Results'!$J$4="yes",'Data Transformation'!E233,'Data Transformation'!C233)))</f>
        <v>0</v>
      </c>
      <c r="H233" t="b">
        <f>IF(B233=" ",FALSE,(IF('Input and Summary Results'!$J$4="yes",'Data Transformation'!F233,'Data Transformation'!D233)))</f>
        <v>0</v>
      </c>
      <c r="I233" t="str">
        <f t="shared" si="28"/>
        <v/>
      </c>
      <c r="J233" s="18" t="e">
        <f>LOOKUP(2,1/(COUNTIF($J$4:J232,'Input and Summary Results'!$B$7:$B$8007)=0),'Input and Summary Results'!$B$7:$B$8007)</f>
        <v>#N/A</v>
      </c>
      <c r="K233" s="18" t="str">
        <f t="shared" si="29"/>
        <v xml:space="preserve"> </v>
      </c>
      <c r="L233" s="18">
        <f t="shared" si="32"/>
        <v>228</v>
      </c>
      <c r="M233" t="e">
        <f t="shared" si="31"/>
        <v>#NUM!</v>
      </c>
      <c r="N233">
        <f t="shared" si="30"/>
        <v>0</v>
      </c>
      <c r="O233" t="b">
        <f t="shared" si="25"/>
        <v>0</v>
      </c>
    </row>
    <row r="234" spans="1:15" x14ac:dyDescent="0.25">
      <c r="A234" t="s">
        <v>25</v>
      </c>
      <c r="B234" t="str">
        <f>'Input and Summary Results'!$G238</f>
        <v xml:space="preserve"> </v>
      </c>
      <c r="C234">
        <f>IF(B234=0,FALSE,'Input and Summary Results'!$D$5)</f>
        <v>0</v>
      </c>
      <c r="D234">
        <f>IF(B234=0,FALSE,'Input and Summary Results'!$E$5)</f>
        <v>0</v>
      </c>
      <c r="E234" t="e">
        <f t="shared" si="26"/>
        <v>#NUM!</v>
      </c>
      <c r="F234" t="e">
        <f t="shared" si="27"/>
        <v>#DIV/0!</v>
      </c>
      <c r="G234" t="b">
        <f>IF(B234=" ",FALSE,(IF('Input and Summary Results'!$J$4="yes",'Data Transformation'!E234,'Data Transformation'!C234)))</f>
        <v>0</v>
      </c>
      <c r="H234" t="b">
        <f>IF(B234=" ",FALSE,(IF('Input and Summary Results'!$J$4="yes",'Data Transformation'!F234,'Data Transformation'!D234)))</f>
        <v>0</v>
      </c>
      <c r="I234" t="str">
        <f t="shared" si="28"/>
        <v/>
      </c>
      <c r="J234" s="18" t="e">
        <f>LOOKUP(2,1/(COUNTIF($J$4:J233,'Input and Summary Results'!$B$7:$B$8007)=0),'Input and Summary Results'!$B$7:$B$8007)</f>
        <v>#N/A</v>
      </c>
      <c r="K234" s="18" t="str">
        <f t="shared" si="29"/>
        <v xml:space="preserve"> </v>
      </c>
      <c r="L234" s="18">
        <f t="shared" si="32"/>
        <v>229</v>
      </c>
      <c r="M234" t="e">
        <f t="shared" si="31"/>
        <v>#NUM!</v>
      </c>
      <c r="N234">
        <f t="shared" si="30"/>
        <v>0</v>
      </c>
      <c r="O234" t="b">
        <f t="shared" si="25"/>
        <v>0</v>
      </c>
    </row>
    <row r="235" spans="1:15" x14ac:dyDescent="0.25">
      <c r="A235" t="s">
        <v>25</v>
      </c>
      <c r="B235" t="str">
        <f>'Input and Summary Results'!$G239</f>
        <v xml:space="preserve"> </v>
      </c>
      <c r="C235">
        <f>IF(B235=0,FALSE,'Input and Summary Results'!$D$5)</f>
        <v>0</v>
      </c>
      <c r="D235">
        <f>IF(B235=0,FALSE,'Input and Summary Results'!$E$5)</f>
        <v>0</v>
      </c>
      <c r="E235" t="e">
        <f t="shared" si="26"/>
        <v>#NUM!</v>
      </c>
      <c r="F235" t="e">
        <f t="shared" si="27"/>
        <v>#DIV/0!</v>
      </c>
      <c r="G235" t="b">
        <f>IF(B235=" ",FALSE,(IF('Input and Summary Results'!$J$4="yes",'Data Transformation'!E235,'Data Transformation'!C235)))</f>
        <v>0</v>
      </c>
      <c r="H235" t="b">
        <f>IF(B235=" ",FALSE,(IF('Input and Summary Results'!$J$4="yes",'Data Transformation'!F235,'Data Transformation'!D235)))</f>
        <v>0</v>
      </c>
      <c r="I235" t="str">
        <f t="shared" si="28"/>
        <v/>
      </c>
      <c r="J235" s="18" t="e">
        <f>LOOKUP(2,1/(COUNTIF($J$4:J234,'Input and Summary Results'!$B$7:$B$8007)=0),'Input and Summary Results'!$B$7:$B$8007)</f>
        <v>#N/A</v>
      </c>
      <c r="K235" s="18" t="str">
        <f t="shared" si="29"/>
        <v xml:space="preserve"> </v>
      </c>
      <c r="L235" s="18">
        <f t="shared" si="32"/>
        <v>230</v>
      </c>
      <c r="M235" t="e">
        <f t="shared" si="31"/>
        <v>#NUM!</v>
      </c>
      <c r="N235">
        <f t="shared" si="30"/>
        <v>0</v>
      </c>
      <c r="O235" t="b">
        <f t="shared" si="25"/>
        <v>0</v>
      </c>
    </row>
    <row r="236" spans="1:15" x14ac:dyDescent="0.25">
      <c r="A236" t="s">
        <v>25</v>
      </c>
      <c r="B236" t="str">
        <f>'Input and Summary Results'!$G240</f>
        <v xml:space="preserve"> </v>
      </c>
      <c r="C236">
        <f>IF(B236=0,FALSE,'Input and Summary Results'!$D$5)</f>
        <v>0</v>
      </c>
      <c r="D236">
        <f>IF(B236=0,FALSE,'Input and Summary Results'!$E$5)</f>
        <v>0</v>
      </c>
      <c r="E236" t="e">
        <f t="shared" si="26"/>
        <v>#NUM!</v>
      </c>
      <c r="F236" t="e">
        <f t="shared" si="27"/>
        <v>#DIV/0!</v>
      </c>
      <c r="G236" t="b">
        <f>IF(B236=" ",FALSE,(IF('Input and Summary Results'!$J$4="yes",'Data Transformation'!E236,'Data Transformation'!C236)))</f>
        <v>0</v>
      </c>
      <c r="H236" t="b">
        <f>IF(B236=" ",FALSE,(IF('Input and Summary Results'!$J$4="yes",'Data Transformation'!F236,'Data Transformation'!D236)))</f>
        <v>0</v>
      </c>
      <c r="I236" t="str">
        <f t="shared" si="28"/>
        <v/>
      </c>
      <c r="J236" s="18" t="e">
        <f>LOOKUP(2,1/(COUNTIF($J$4:J235,'Input and Summary Results'!$B$7:$B$8007)=0),'Input and Summary Results'!$B$7:$B$8007)</f>
        <v>#N/A</v>
      </c>
      <c r="K236" s="18" t="str">
        <f t="shared" si="29"/>
        <v xml:space="preserve"> </v>
      </c>
      <c r="L236" s="18">
        <f t="shared" si="32"/>
        <v>231</v>
      </c>
      <c r="M236" t="e">
        <f t="shared" si="31"/>
        <v>#NUM!</v>
      </c>
      <c r="N236">
        <f t="shared" si="30"/>
        <v>0</v>
      </c>
      <c r="O236" t="b">
        <f t="shared" si="25"/>
        <v>0</v>
      </c>
    </row>
    <row r="237" spans="1:15" x14ac:dyDescent="0.25">
      <c r="A237" t="s">
        <v>25</v>
      </c>
      <c r="B237" t="str">
        <f>'Input and Summary Results'!$G241</f>
        <v xml:space="preserve"> </v>
      </c>
      <c r="C237">
        <f>IF(B237=0,FALSE,'Input and Summary Results'!$D$5)</f>
        <v>0</v>
      </c>
      <c r="D237">
        <f>IF(B237=0,FALSE,'Input and Summary Results'!$E$5)</f>
        <v>0</v>
      </c>
      <c r="E237" t="e">
        <f t="shared" si="26"/>
        <v>#NUM!</v>
      </c>
      <c r="F237" t="e">
        <f t="shared" si="27"/>
        <v>#DIV/0!</v>
      </c>
      <c r="G237" t="b">
        <f>IF(B237=" ",FALSE,(IF('Input and Summary Results'!$J$4="yes",'Data Transformation'!E237,'Data Transformation'!C237)))</f>
        <v>0</v>
      </c>
      <c r="H237" t="b">
        <f>IF(B237=" ",FALSE,(IF('Input and Summary Results'!$J$4="yes",'Data Transformation'!F237,'Data Transformation'!D237)))</f>
        <v>0</v>
      </c>
      <c r="I237" t="str">
        <f t="shared" si="28"/>
        <v/>
      </c>
      <c r="J237" s="18" t="e">
        <f>LOOKUP(2,1/(COUNTIF($J$4:J236,'Input and Summary Results'!$B$7:$B$8007)=0),'Input and Summary Results'!$B$7:$B$8007)</f>
        <v>#N/A</v>
      </c>
      <c r="K237" s="18" t="str">
        <f t="shared" si="29"/>
        <v xml:space="preserve"> </v>
      </c>
      <c r="L237" s="18">
        <f t="shared" si="32"/>
        <v>232</v>
      </c>
      <c r="M237" t="e">
        <f t="shared" si="31"/>
        <v>#NUM!</v>
      </c>
      <c r="N237">
        <f t="shared" si="30"/>
        <v>0</v>
      </c>
      <c r="O237" t="b">
        <f t="shared" si="25"/>
        <v>0</v>
      </c>
    </row>
    <row r="238" spans="1:15" x14ac:dyDescent="0.25">
      <c r="A238" t="s">
        <v>25</v>
      </c>
      <c r="B238" t="str">
        <f>'Input and Summary Results'!$G242</f>
        <v xml:space="preserve"> </v>
      </c>
      <c r="C238">
        <f>IF(B238=0,FALSE,'Input and Summary Results'!$D$5)</f>
        <v>0</v>
      </c>
      <c r="D238">
        <f>IF(B238=0,FALSE,'Input and Summary Results'!$E$5)</f>
        <v>0</v>
      </c>
      <c r="E238" t="e">
        <f t="shared" si="26"/>
        <v>#NUM!</v>
      </c>
      <c r="F238" t="e">
        <f t="shared" si="27"/>
        <v>#DIV/0!</v>
      </c>
      <c r="G238" t="b">
        <f>IF(B238=" ",FALSE,(IF('Input and Summary Results'!$J$4="yes",'Data Transformation'!E238,'Data Transformation'!C238)))</f>
        <v>0</v>
      </c>
      <c r="H238" t="b">
        <f>IF(B238=" ",FALSE,(IF('Input and Summary Results'!$J$4="yes",'Data Transformation'!F238,'Data Transformation'!D238)))</f>
        <v>0</v>
      </c>
      <c r="I238" t="str">
        <f t="shared" si="28"/>
        <v/>
      </c>
      <c r="J238" s="18" t="e">
        <f>LOOKUP(2,1/(COUNTIF($J$4:J237,'Input and Summary Results'!$B$7:$B$8007)=0),'Input and Summary Results'!$B$7:$B$8007)</f>
        <v>#N/A</v>
      </c>
      <c r="K238" s="18" t="str">
        <f t="shared" si="29"/>
        <v xml:space="preserve"> </v>
      </c>
      <c r="L238" s="18">
        <f t="shared" si="32"/>
        <v>233</v>
      </c>
      <c r="M238" t="e">
        <f t="shared" si="31"/>
        <v>#NUM!</v>
      </c>
      <c r="N238">
        <f t="shared" si="30"/>
        <v>0</v>
      </c>
      <c r="O238" t="b">
        <f t="shared" si="25"/>
        <v>0</v>
      </c>
    </row>
    <row r="239" spans="1:15" x14ac:dyDescent="0.25">
      <c r="A239" t="s">
        <v>25</v>
      </c>
      <c r="B239" t="str">
        <f>'Input and Summary Results'!$G243</f>
        <v xml:space="preserve"> </v>
      </c>
      <c r="C239">
        <f>IF(B239=0,FALSE,'Input and Summary Results'!$D$5)</f>
        <v>0</v>
      </c>
      <c r="D239">
        <f>IF(B239=0,FALSE,'Input and Summary Results'!$E$5)</f>
        <v>0</v>
      </c>
      <c r="E239" t="e">
        <f t="shared" si="26"/>
        <v>#NUM!</v>
      </c>
      <c r="F239" t="e">
        <f t="shared" si="27"/>
        <v>#DIV/0!</v>
      </c>
      <c r="G239" t="b">
        <f>IF(B239=" ",FALSE,(IF('Input and Summary Results'!$J$4="yes",'Data Transformation'!E239,'Data Transformation'!C239)))</f>
        <v>0</v>
      </c>
      <c r="H239" t="b">
        <f>IF(B239=" ",FALSE,(IF('Input and Summary Results'!$J$4="yes",'Data Transformation'!F239,'Data Transformation'!D239)))</f>
        <v>0</v>
      </c>
      <c r="I239" t="str">
        <f t="shared" si="28"/>
        <v/>
      </c>
      <c r="J239" s="18" t="e">
        <f>LOOKUP(2,1/(COUNTIF($J$4:J238,'Input and Summary Results'!$B$7:$B$8007)=0),'Input and Summary Results'!$B$7:$B$8007)</f>
        <v>#N/A</v>
      </c>
      <c r="K239" s="18" t="str">
        <f t="shared" si="29"/>
        <v xml:space="preserve"> </v>
      </c>
      <c r="L239" s="18">
        <f t="shared" si="32"/>
        <v>234</v>
      </c>
      <c r="M239" t="e">
        <f t="shared" si="31"/>
        <v>#NUM!</v>
      </c>
      <c r="N239">
        <f t="shared" si="30"/>
        <v>0</v>
      </c>
      <c r="O239" t="b">
        <f t="shared" si="25"/>
        <v>0</v>
      </c>
    </row>
    <row r="240" spans="1:15" x14ac:dyDescent="0.25">
      <c r="A240" t="s">
        <v>25</v>
      </c>
      <c r="B240" t="str">
        <f>'Input and Summary Results'!$G244</f>
        <v xml:space="preserve"> </v>
      </c>
      <c r="C240">
        <f>IF(B240=0,FALSE,'Input and Summary Results'!$D$5)</f>
        <v>0</v>
      </c>
      <c r="D240">
        <f>IF(B240=0,FALSE,'Input and Summary Results'!$E$5)</f>
        <v>0</v>
      </c>
      <c r="E240" t="e">
        <f t="shared" si="26"/>
        <v>#NUM!</v>
      </c>
      <c r="F240" t="e">
        <f t="shared" si="27"/>
        <v>#DIV/0!</v>
      </c>
      <c r="G240" t="b">
        <f>IF(B240=" ",FALSE,(IF('Input and Summary Results'!$J$4="yes",'Data Transformation'!E240,'Data Transformation'!C240)))</f>
        <v>0</v>
      </c>
      <c r="H240" t="b">
        <f>IF(B240=" ",FALSE,(IF('Input and Summary Results'!$J$4="yes",'Data Transformation'!F240,'Data Transformation'!D240)))</f>
        <v>0</v>
      </c>
      <c r="I240" t="str">
        <f t="shared" si="28"/>
        <v/>
      </c>
      <c r="J240" s="18" t="e">
        <f>LOOKUP(2,1/(COUNTIF($J$4:J239,'Input and Summary Results'!$B$7:$B$8007)=0),'Input and Summary Results'!$B$7:$B$8007)</f>
        <v>#N/A</v>
      </c>
      <c r="K240" s="18" t="str">
        <f t="shared" si="29"/>
        <v xml:space="preserve"> </v>
      </c>
      <c r="L240" s="18">
        <f t="shared" si="32"/>
        <v>235</v>
      </c>
      <c r="M240" t="e">
        <f t="shared" si="31"/>
        <v>#NUM!</v>
      </c>
      <c r="N240">
        <f t="shared" si="30"/>
        <v>0</v>
      </c>
      <c r="O240" t="b">
        <f t="shared" si="25"/>
        <v>0</v>
      </c>
    </row>
    <row r="241" spans="1:15" x14ac:dyDescent="0.25">
      <c r="A241" t="s">
        <v>25</v>
      </c>
      <c r="B241" t="str">
        <f>'Input and Summary Results'!$G245</f>
        <v xml:space="preserve"> </v>
      </c>
      <c r="C241">
        <f>IF(B241=0,FALSE,'Input and Summary Results'!$D$5)</f>
        <v>0</v>
      </c>
      <c r="D241">
        <f>IF(B241=0,FALSE,'Input and Summary Results'!$E$5)</f>
        <v>0</v>
      </c>
      <c r="E241" t="e">
        <f t="shared" si="26"/>
        <v>#NUM!</v>
      </c>
      <c r="F241" t="e">
        <f t="shared" si="27"/>
        <v>#DIV/0!</v>
      </c>
      <c r="G241" t="b">
        <f>IF(B241=" ",FALSE,(IF('Input and Summary Results'!$J$4="yes",'Data Transformation'!E241,'Data Transformation'!C241)))</f>
        <v>0</v>
      </c>
      <c r="H241" t="b">
        <f>IF(B241=" ",FALSE,(IF('Input and Summary Results'!$J$4="yes",'Data Transformation'!F241,'Data Transformation'!D241)))</f>
        <v>0</v>
      </c>
      <c r="I241" t="str">
        <f t="shared" si="28"/>
        <v/>
      </c>
      <c r="J241" s="18" t="e">
        <f>LOOKUP(2,1/(COUNTIF($J$4:J240,'Input and Summary Results'!$B$7:$B$8007)=0),'Input and Summary Results'!$B$7:$B$8007)</f>
        <v>#N/A</v>
      </c>
      <c r="K241" s="18" t="str">
        <f t="shared" si="29"/>
        <v xml:space="preserve"> </v>
      </c>
      <c r="L241" s="18">
        <f t="shared" si="32"/>
        <v>236</v>
      </c>
      <c r="M241" t="e">
        <f t="shared" si="31"/>
        <v>#NUM!</v>
      </c>
      <c r="N241">
        <f t="shared" si="30"/>
        <v>0</v>
      </c>
      <c r="O241" t="b">
        <f t="shared" si="25"/>
        <v>0</v>
      </c>
    </row>
    <row r="242" spans="1:15" x14ac:dyDescent="0.25">
      <c r="A242" t="s">
        <v>25</v>
      </c>
      <c r="B242" t="str">
        <f>'Input and Summary Results'!$G246</f>
        <v xml:space="preserve"> </v>
      </c>
      <c r="C242">
        <f>IF(B242=0,FALSE,'Input and Summary Results'!$D$5)</f>
        <v>0</v>
      </c>
      <c r="D242">
        <f>IF(B242=0,FALSE,'Input and Summary Results'!$E$5)</f>
        <v>0</v>
      </c>
      <c r="E242" t="e">
        <f t="shared" si="26"/>
        <v>#NUM!</v>
      </c>
      <c r="F242" t="e">
        <f t="shared" si="27"/>
        <v>#DIV/0!</v>
      </c>
      <c r="G242" t="b">
        <f>IF(B242=" ",FALSE,(IF('Input and Summary Results'!$J$4="yes",'Data Transformation'!E242,'Data Transformation'!C242)))</f>
        <v>0</v>
      </c>
      <c r="H242" t="b">
        <f>IF(B242=" ",FALSE,(IF('Input and Summary Results'!$J$4="yes",'Data Transformation'!F242,'Data Transformation'!D242)))</f>
        <v>0</v>
      </c>
      <c r="I242" t="str">
        <f t="shared" si="28"/>
        <v/>
      </c>
      <c r="J242" s="18" t="e">
        <f>LOOKUP(2,1/(COUNTIF($J$4:J241,'Input and Summary Results'!$B$7:$B$8007)=0),'Input and Summary Results'!$B$7:$B$8007)</f>
        <v>#N/A</v>
      </c>
      <c r="K242" s="18" t="str">
        <f t="shared" si="29"/>
        <v xml:space="preserve"> </v>
      </c>
      <c r="L242" s="18">
        <f t="shared" si="32"/>
        <v>237</v>
      </c>
      <c r="M242" t="e">
        <f t="shared" si="31"/>
        <v>#NUM!</v>
      </c>
      <c r="N242">
        <f t="shared" si="30"/>
        <v>0</v>
      </c>
      <c r="O242" t="b">
        <f t="shared" si="25"/>
        <v>0</v>
      </c>
    </row>
    <row r="243" spans="1:15" x14ac:dyDescent="0.25">
      <c r="A243" t="s">
        <v>25</v>
      </c>
      <c r="B243" t="str">
        <f>'Input and Summary Results'!$G247</f>
        <v xml:space="preserve"> </v>
      </c>
      <c r="C243">
        <f>IF(B243=0,FALSE,'Input and Summary Results'!$D$5)</f>
        <v>0</v>
      </c>
      <c r="D243">
        <f>IF(B243=0,FALSE,'Input and Summary Results'!$E$5)</f>
        <v>0</v>
      </c>
      <c r="E243" t="e">
        <f t="shared" si="26"/>
        <v>#NUM!</v>
      </c>
      <c r="F243" t="e">
        <f t="shared" si="27"/>
        <v>#DIV/0!</v>
      </c>
      <c r="G243" t="b">
        <f>IF(B243=" ",FALSE,(IF('Input and Summary Results'!$J$4="yes",'Data Transformation'!E243,'Data Transformation'!C243)))</f>
        <v>0</v>
      </c>
      <c r="H243" t="b">
        <f>IF(B243=" ",FALSE,(IF('Input and Summary Results'!$J$4="yes",'Data Transformation'!F243,'Data Transformation'!D243)))</f>
        <v>0</v>
      </c>
      <c r="I243" t="str">
        <f t="shared" si="28"/>
        <v/>
      </c>
      <c r="J243" s="18" t="e">
        <f>LOOKUP(2,1/(COUNTIF($J$4:J242,'Input and Summary Results'!$B$7:$B$8007)=0),'Input and Summary Results'!$B$7:$B$8007)</f>
        <v>#N/A</v>
      </c>
      <c r="K243" s="18" t="str">
        <f t="shared" si="29"/>
        <v xml:space="preserve"> </v>
      </c>
      <c r="L243" s="18">
        <f t="shared" si="32"/>
        <v>238</v>
      </c>
      <c r="M243" t="e">
        <f t="shared" si="31"/>
        <v>#NUM!</v>
      </c>
      <c r="N243">
        <f t="shared" si="30"/>
        <v>0</v>
      </c>
      <c r="O243" t="b">
        <f t="shared" si="25"/>
        <v>0</v>
      </c>
    </row>
    <row r="244" spans="1:15" x14ac:dyDescent="0.25">
      <c r="A244" t="s">
        <v>25</v>
      </c>
      <c r="B244" t="str">
        <f>'Input and Summary Results'!$G248</f>
        <v xml:space="preserve"> </v>
      </c>
      <c r="C244">
        <f>IF(B244=0,FALSE,'Input and Summary Results'!$D$5)</f>
        <v>0</v>
      </c>
      <c r="D244">
        <f>IF(B244=0,FALSE,'Input and Summary Results'!$E$5)</f>
        <v>0</v>
      </c>
      <c r="E244" t="e">
        <f t="shared" si="26"/>
        <v>#NUM!</v>
      </c>
      <c r="F244" t="e">
        <f t="shared" si="27"/>
        <v>#DIV/0!</v>
      </c>
      <c r="G244" t="b">
        <f>IF(B244=" ",FALSE,(IF('Input and Summary Results'!$J$4="yes",'Data Transformation'!E244,'Data Transformation'!C244)))</f>
        <v>0</v>
      </c>
      <c r="H244" t="b">
        <f>IF(B244=" ",FALSE,(IF('Input and Summary Results'!$J$4="yes",'Data Transformation'!F244,'Data Transformation'!D244)))</f>
        <v>0</v>
      </c>
      <c r="I244" t="str">
        <f t="shared" si="28"/>
        <v/>
      </c>
      <c r="J244" s="18" t="e">
        <f>LOOKUP(2,1/(COUNTIF($J$4:J243,'Input and Summary Results'!$B$7:$B$8007)=0),'Input and Summary Results'!$B$7:$B$8007)</f>
        <v>#N/A</v>
      </c>
      <c r="K244" s="18" t="str">
        <f t="shared" si="29"/>
        <v xml:space="preserve"> </v>
      </c>
      <c r="L244" s="18">
        <f t="shared" si="32"/>
        <v>239</v>
      </c>
      <c r="M244" t="e">
        <f t="shared" si="31"/>
        <v>#NUM!</v>
      </c>
      <c r="N244">
        <f t="shared" si="30"/>
        <v>0</v>
      </c>
      <c r="O244" t="b">
        <f t="shared" si="25"/>
        <v>0</v>
      </c>
    </row>
    <row r="245" spans="1:15" x14ac:dyDescent="0.25">
      <c r="A245" t="s">
        <v>25</v>
      </c>
      <c r="B245" t="str">
        <f>'Input and Summary Results'!$G249</f>
        <v xml:space="preserve"> </v>
      </c>
      <c r="C245">
        <f>IF(B245=0,FALSE,'Input and Summary Results'!$D$5)</f>
        <v>0</v>
      </c>
      <c r="D245">
        <f>IF(B245=0,FALSE,'Input and Summary Results'!$E$5)</f>
        <v>0</v>
      </c>
      <c r="E245" t="e">
        <f t="shared" si="26"/>
        <v>#NUM!</v>
      </c>
      <c r="F245" t="e">
        <f t="shared" si="27"/>
        <v>#DIV/0!</v>
      </c>
      <c r="G245" t="b">
        <f>IF(B245=" ",FALSE,(IF('Input and Summary Results'!$J$4="yes",'Data Transformation'!E245,'Data Transformation'!C245)))</f>
        <v>0</v>
      </c>
      <c r="H245" t="b">
        <f>IF(B245=" ",FALSE,(IF('Input and Summary Results'!$J$4="yes",'Data Transformation'!F245,'Data Transformation'!D245)))</f>
        <v>0</v>
      </c>
      <c r="I245" t="str">
        <f t="shared" si="28"/>
        <v/>
      </c>
      <c r="J245" s="18" t="e">
        <f>LOOKUP(2,1/(COUNTIF($J$4:J244,'Input and Summary Results'!$B$7:$B$8007)=0),'Input and Summary Results'!$B$7:$B$8007)</f>
        <v>#N/A</v>
      </c>
      <c r="K245" s="18" t="str">
        <f t="shared" si="29"/>
        <v xml:space="preserve"> </v>
      </c>
      <c r="L245" s="18">
        <f t="shared" si="32"/>
        <v>240</v>
      </c>
      <c r="M245" t="e">
        <f t="shared" si="31"/>
        <v>#NUM!</v>
      </c>
      <c r="N245">
        <f t="shared" si="30"/>
        <v>0</v>
      </c>
      <c r="O245" t="b">
        <f t="shared" si="25"/>
        <v>0</v>
      </c>
    </row>
    <row r="246" spans="1:15" x14ac:dyDescent="0.25">
      <c r="A246" t="s">
        <v>25</v>
      </c>
      <c r="B246" t="str">
        <f>'Input and Summary Results'!$G250</f>
        <v xml:space="preserve"> </v>
      </c>
      <c r="C246">
        <f>IF(B246=0,FALSE,'Input and Summary Results'!$D$5)</f>
        <v>0</v>
      </c>
      <c r="D246">
        <f>IF(B246=0,FALSE,'Input and Summary Results'!$E$5)</f>
        <v>0</v>
      </c>
      <c r="E246" t="e">
        <f t="shared" si="26"/>
        <v>#NUM!</v>
      </c>
      <c r="F246" t="e">
        <f t="shared" si="27"/>
        <v>#DIV/0!</v>
      </c>
      <c r="G246" t="b">
        <f>IF(B246=" ",FALSE,(IF('Input and Summary Results'!$J$4="yes",'Data Transformation'!E246,'Data Transformation'!C246)))</f>
        <v>0</v>
      </c>
      <c r="H246" t="b">
        <f>IF(B246=" ",FALSE,(IF('Input and Summary Results'!$J$4="yes",'Data Transformation'!F246,'Data Transformation'!D246)))</f>
        <v>0</v>
      </c>
      <c r="I246" t="str">
        <f t="shared" si="28"/>
        <v/>
      </c>
      <c r="J246" s="18" t="e">
        <f>LOOKUP(2,1/(COUNTIF($J$4:J245,'Input and Summary Results'!$B$7:$B$8007)=0),'Input and Summary Results'!$B$7:$B$8007)</f>
        <v>#N/A</v>
      </c>
      <c r="K246" s="18" t="str">
        <f t="shared" si="29"/>
        <v xml:space="preserve"> </v>
      </c>
      <c r="L246" s="18">
        <f t="shared" si="32"/>
        <v>241</v>
      </c>
      <c r="M246" t="e">
        <f t="shared" si="31"/>
        <v>#NUM!</v>
      </c>
      <c r="N246">
        <f t="shared" si="30"/>
        <v>0</v>
      </c>
      <c r="O246" t="b">
        <f t="shared" si="25"/>
        <v>0</v>
      </c>
    </row>
    <row r="247" spans="1:15" x14ac:dyDescent="0.25">
      <c r="A247" t="s">
        <v>25</v>
      </c>
      <c r="B247" t="str">
        <f>'Input and Summary Results'!$G251</f>
        <v xml:space="preserve"> </v>
      </c>
      <c r="C247">
        <f>IF(B247=0,FALSE,'Input and Summary Results'!$D$5)</f>
        <v>0</v>
      </c>
      <c r="D247">
        <f>IF(B247=0,FALSE,'Input and Summary Results'!$E$5)</f>
        <v>0</v>
      </c>
      <c r="E247" t="e">
        <f t="shared" si="26"/>
        <v>#NUM!</v>
      </c>
      <c r="F247" t="e">
        <f t="shared" si="27"/>
        <v>#DIV/0!</v>
      </c>
      <c r="G247" t="b">
        <f>IF(B247=" ",FALSE,(IF('Input and Summary Results'!$J$4="yes",'Data Transformation'!E247,'Data Transformation'!C247)))</f>
        <v>0</v>
      </c>
      <c r="H247" t="b">
        <f>IF(B247=" ",FALSE,(IF('Input and Summary Results'!$J$4="yes",'Data Transformation'!F247,'Data Transformation'!D247)))</f>
        <v>0</v>
      </c>
      <c r="I247" t="str">
        <f t="shared" si="28"/>
        <v/>
      </c>
      <c r="J247" s="18" t="e">
        <f>LOOKUP(2,1/(COUNTIF($J$4:J246,'Input and Summary Results'!$B$7:$B$8007)=0),'Input and Summary Results'!$B$7:$B$8007)</f>
        <v>#N/A</v>
      </c>
      <c r="K247" s="18" t="str">
        <f t="shared" si="29"/>
        <v xml:space="preserve"> </v>
      </c>
      <c r="L247" s="18">
        <f t="shared" si="32"/>
        <v>242</v>
      </c>
      <c r="M247" t="e">
        <f t="shared" si="31"/>
        <v>#NUM!</v>
      </c>
      <c r="N247">
        <f t="shared" si="30"/>
        <v>0</v>
      </c>
      <c r="O247" t="b">
        <f t="shared" si="25"/>
        <v>0</v>
      </c>
    </row>
    <row r="248" spans="1:15" x14ac:dyDescent="0.25">
      <c r="A248" t="s">
        <v>25</v>
      </c>
      <c r="B248" t="str">
        <f>'Input and Summary Results'!$G252</f>
        <v xml:space="preserve"> </v>
      </c>
      <c r="C248">
        <f>IF(B248=0,FALSE,'Input and Summary Results'!$D$5)</f>
        <v>0</v>
      </c>
      <c r="D248">
        <f>IF(B248=0,FALSE,'Input and Summary Results'!$E$5)</f>
        <v>0</v>
      </c>
      <c r="E248" t="e">
        <f t="shared" si="26"/>
        <v>#NUM!</v>
      </c>
      <c r="F248" t="e">
        <f t="shared" si="27"/>
        <v>#DIV/0!</v>
      </c>
      <c r="G248" t="b">
        <f>IF(B248=" ",FALSE,(IF('Input and Summary Results'!$J$4="yes",'Data Transformation'!E248,'Data Transformation'!C248)))</f>
        <v>0</v>
      </c>
      <c r="H248" t="b">
        <f>IF(B248=" ",FALSE,(IF('Input and Summary Results'!$J$4="yes",'Data Transformation'!F248,'Data Transformation'!D248)))</f>
        <v>0</v>
      </c>
      <c r="I248" t="str">
        <f t="shared" si="28"/>
        <v/>
      </c>
      <c r="J248" s="18" t="e">
        <f>LOOKUP(2,1/(COUNTIF($J$4:J247,'Input and Summary Results'!$B$7:$B$8007)=0),'Input and Summary Results'!$B$7:$B$8007)</f>
        <v>#N/A</v>
      </c>
      <c r="K248" s="18" t="str">
        <f t="shared" si="29"/>
        <v xml:space="preserve"> </v>
      </c>
      <c r="L248" s="18">
        <f t="shared" si="32"/>
        <v>243</v>
      </c>
      <c r="M248" t="e">
        <f t="shared" si="31"/>
        <v>#NUM!</v>
      </c>
      <c r="N248">
        <f t="shared" si="30"/>
        <v>0</v>
      </c>
      <c r="O248" t="b">
        <f t="shared" si="25"/>
        <v>0</v>
      </c>
    </row>
    <row r="249" spans="1:15" x14ac:dyDescent="0.25">
      <c r="A249" t="s">
        <v>25</v>
      </c>
      <c r="B249" t="str">
        <f>'Input and Summary Results'!$G253</f>
        <v xml:space="preserve"> </v>
      </c>
      <c r="C249">
        <f>IF(B249=0,FALSE,'Input and Summary Results'!$D$5)</f>
        <v>0</v>
      </c>
      <c r="D249">
        <f>IF(B249=0,FALSE,'Input and Summary Results'!$E$5)</f>
        <v>0</v>
      </c>
      <c r="E249" t="e">
        <f t="shared" si="26"/>
        <v>#NUM!</v>
      </c>
      <c r="F249" t="e">
        <f t="shared" si="27"/>
        <v>#DIV/0!</v>
      </c>
      <c r="G249" t="b">
        <f>IF(B249=" ",FALSE,(IF('Input and Summary Results'!$J$4="yes",'Data Transformation'!E249,'Data Transformation'!C249)))</f>
        <v>0</v>
      </c>
      <c r="H249" t="b">
        <f>IF(B249=" ",FALSE,(IF('Input and Summary Results'!$J$4="yes",'Data Transformation'!F249,'Data Transformation'!D249)))</f>
        <v>0</v>
      </c>
      <c r="I249" t="str">
        <f t="shared" si="28"/>
        <v/>
      </c>
      <c r="J249" s="18" t="e">
        <f>LOOKUP(2,1/(COUNTIF($J$4:J248,'Input and Summary Results'!$B$7:$B$8007)=0),'Input and Summary Results'!$B$7:$B$8007)</f>
        <v>#N/A</v>
      </c>
      <c r="K249" s="18" t="str">
        <f t="shared" si="29"/>
        <v xml:space="preserve"> </v>
      </c>
      <c r="L249" s="18">
        <f t="shared" si="32"/>
        <v>244</v>
      </c>
      <c r="M249" t="e">
        <f t="shared" si="31"/>
        <v>#NUM!</v>
      </c>
      <c r="N249">
        <f t="shared" si="30"/>
        <v>0</v>
      </c>
      <c r="O249" t="b">
        <f t="shared" si="25"/>
        <v>0</v>
      </c>
    </row>
    <row r="250" spans="1:15" x14ac:dyDescent="0.25">
      <c r="A250" t="s">
        <v>25</v>
      </c>
      <c r="B250" t="str">
        <f>'Input and Summary Results'!$G254</f>
        <v xml:space="preserve"> </v>
      </c>
      <c r="C250">
        <f>IF(B250=0,FALSE,'Input and Summary Results'!$D$5)</f>
        <v>0</v>
      </c>
      <c r="D250">
        <f>IF(B250=0,FALSE,'Input and Summary Results'!$E$5)</f>
        <v>0</v>
      </c>
      <c r="E250" t="e">
        <f t="shared" si="26"/>
        <v>#NUM!</v>
      </c>
      <c r="F250" t="e">
        <f t="shared" si="27"/>
        <v>#DIV/0!</v>
      </c>
      <c r="G250" t="b">
        <f>IF(B250=" ",FALSE,(IF('Input and Summary Results'!$J$4="yes",'Data Transformation'!E250,'Data Transformation'!C250)))</f>
        <v>0</v>
      </c>
      <c r="H250" t="b">
        <f>IF(B250=" ",FALSE,(IF('Input and Summary Results'!$J$4="yes",'Data Transformation'!F250,'Data Transformation'!D250)))</f>
        <v>0</v>
      </c>
      <c r="I250" t="str">
        <f t="shared" si="28"/>
        <v/>
      </c>
      <c r="J250" s="18" t="e">
        <f>LOOKUP(2,1/(COUNTIF($J$4:J249,'Input and Summary Results'!$B$7:$B$8007)=0),'Input and Summary Results'!$B$7:$B$8007)</f>
        <v>#N/A</v>
      </c>
      <c r="K250" s="18" t="str">
        <f t="shared" si="29"/>
        <v xml:space="preserve"> </v>
      </c>
      <c r="L250" s="18">
        <f t="shared" si="32"/>
        <v>245</v>
      </c>
      <c r="M250" t="e">
        <f t="shared" si="31"/>
        <v>#NUM!</v>
      </c>
      <c r="N250">
        <f t="shared" si="30"/>
        <v>0</v>
      </c>
      <c r="O250" t="b">
        <f t="shared" si="25"/>
        <v>0</v>
      </c>
    </row>
    <row r="251" spans="1:15" x14ac:dyDescent="0.25">
      <c r="A251" t="s">
        <v>25</v>
      </c>
      <c r="B251" t="str">
        <f>'Input and Summary Results'!$G255</f>
        <v xml:space="preserve"> </v>
      </c>
      <c r="C251">
        <f>IF(B251=0,FALSE,'Input and Summary Results'!$D$5)</f>
        <v>0</v>
      </c>
      <c r="D251">
        <f>IF(B251=0,FALSE,'Input and Summary Results'!$E$5)</f>
        <v>0</v>
      </c>
      <c r="E251" t="e">
        <f t="shared" si="26"/>
        <v>#NUM!</v>
      </c>
      <c r="F251" t="e">
        <f t="shared" si="27"/>
        <v>#DIV/0!</v>
      </c>
      <c r="G251" t="b">
        <f>IF(B251=" ",FALSE,(IF('Input and Summary Results'!$J$4="yes",'Data Transformation'!E251,'Data Transformation'!C251)))</f>
        <v>0</v>
      </c>
      <c r="H251" t="b">
        <f>IF(B251=" ",FALSE,(IF('Input and Summary Results'!$J$4="yes",'Data Transformation'!F251,'Data Transformation'!D251)))</f>
        <v>0</v>
      </c>
      <c r="I251" t="str">
        <f t="shared" si="28"/>
        <v/>
      </c>
      <c r="J251" s="18" t="e">
        <f>LOOKUP(2,1/(COUNTIF($J$4:J250,'Input and Summary Results'!$B$7:$B$8007)=0),'Input and Summary Results'!$B$7:$B$8007)</f>
        <v>#N/A</v>
      </c>
      <c r="K251" s="18" t="str">
        <f t="shared" si="29"/>
        <v xml:space="preserve"> </v>
      </c>
      <c r="L251" s="18">
        <f t="shared" si="32"/>
        <v>246</v>
      </c>
      <c r="M251" t="e">
        <f t="shared" si="31"/>
        <v>#NUM!</v>
      </c>
      <c r="N251">
        <f t="shared" si="30"/>
        <v>0</v>
      </c>
      <c r="O251" t="b">
        <f t="shared" si="25"/>
        <v>0</v>
      </c>
    </row>
    <row r="252" spans="1:15" x14ac:dyDescent="0.25">
      <c r="A252" t="s">
        <v>25</v>
      </c>
      <c r="B252" t="str">
        <f>'Input and Summary Results'!$G256</f>
        <v xml:space="preserve"> </v>
      </c>
      <c r="C252">
        <f>IF(B252=0,FALSE,'Input and Summary Results'!$D$5)</f>
        <v>0</v>
      </c>
      <c r="D252">
        <f>IF(B252=0,FALSE,'Input and Summary Results'!$E$5)</f>
        <v>0</v>
      </c>
      <c r="E252" t="e">
        <f t="shared" si="26"/>
        <v>#NUM!</v>
      </c>
      <c r="F252" t="e">
        <f t="shared" si="27"/>
        <v>#DIV/0!</v>
      </c>
      <c r="G252" t="b">
        <f>IF(B252=" ",FALSE,(IF('Input and Summary Results'!$J$4="yes",'Data Transformation'!E252,'Data Transformation'!C252)))</f>
        <v>0</v>
      </c>
      <c r="H252" t="b">
        <f>IF(B252=" ",FALSE,(IF('Input and Summary Results'!$J$4="yes",'Data Transformation'!F252,'Data Transformation'!D252)))</f>
        <v>0</v>
      </c>
      <c r="I252" t="str">
        <f t="shared" si="28"/>
        <v/>
      </c>
      <c r="J252" s="18" t="e">
        <f>LOOKUP(2,1/(COUNTIF($J$4:J251,'Input and Summary Results'!$B$7:$B$8007)=0),'Input and Summary Results'!$B$7:$B$8007)</f>
        <v>#N/A</v>
      </c>
      <c r="K252" s="18" t="str">
        <f t="shared" si="29"/>
        <v xml:space="preserve"> </v>
      </c>
      <c r="L252" s="18">
        <f t="shared" si="32"/>
        <v>247</v>
      </c>
      <c r="M252" t="e">
        <f t="shared" si="31"/>
        <v>#NUM!</v>
      </c>
      <c r="N252">
        <f t="shared" si="30"/>
        <v>0</v>
      </c>
      <c r="O252" t="b">
        <f t="shared" si="25"/>
        <v>0</v>
      </c>
    </row>
    <row r="253" spans="1:15" x14ac:dyDescent="0.25">
      <c r="A253" t="s">
        <v>25</v>
      </c>
      <c r="B253" t="str">
        <f>'Input and Summary Results'!$G257</f>
        <v xml:space="preserve"> </v>
      </c>
      <c r="C253">
        <f>IF(B253=0,FALSE,'Input and Summary Results'!$D$5)</f>
        <v>0</v>
      </c>
      <c r="D253">
        <f>IF(B253=0,FALSE,'Input and Summary Results'!$E$5)</f>
        <v>0</v>
      </c>
      <c r="E253" t="e">
        <f t="shared" si="26"/>
        <v>#NUM!</v>
      </c>
      <c r="F253" t="e">
        <f t="shared" si="27"/>
        <v>#DIV/0!</v>
      </c>
      <c r="G253" t="b">
        <f>IF(B253=" ",FALSE,(IF('Input and Summary Results'!$J$4="yes",'Data Transformation'!E253,'Data Transformation'!C253)))</f>
        <v>0</v>
      </c>
      <c r="H253" t="b">
        <f>IF(B253=" ",FALSE,(IF('Input and Summary Results'!$J$4="yes",'Data Transformation'!F253,'Data Transformation'!D253)))</f>
        <v>0</v>
      </c>
      <c r="I253" t="str">
        <f t="shared" si="28"/>
        <v/>
      </c>
      <c r="J253" s="18" t="e">
        <f>LOOKUP(2,1/(COUNTIF($J$4:J252,'Input and Summary Results'!$B$7:$B$8007)=0),'Input and Summary Results'!$B$7:$B$8007)</f>
        <v>#N/A</v>
      </c>
      <c r="K253" s="18" t="str">
        <f t="shared" si="29"/>
        <v xml:space="preserve"> </v>
      </c>
      <c r="L253" s="18">
        <f t="shared" si="32"/>
        <v>248</v>
      </c>
      <c r="M253" t="e">
        <f t="shared" si="31"/>
        <v>#NUM!</v>
      </c>
      <c r="N253">
        <f t="shared" si="30"/>
        <v>0</v>
      </c>
      <c r="O253" t="b">
        <f t="shared" si="25"/>
        <v>0</v>
      </c>
    </row>
    <row r="254" spans="1:15" x14ac:dyDescent="0.25">
      <c r="A254" t="s">
        <v>25</v>
      </c>
      <c r="B254" t="str">
        <f>'Input and Summary Results'!$G258</f>
        <v xml:space="preserve"> </v>
      </c>
      <c r="C254">
        <f>IF(B254=0,FALSE,'Input and Summary Results'!$D$5)</f>
        <v>0</v>
      </c>
      <c r="D254">
        <f>IF(B254=0,FALSE,'Input and Summary Results'!$E$5)</f>
        <v>0</v>
      </c>
      <c r="E254" t="e">
        <f t="shared" si="26"/>
        <v>#NUM!</v>
      </c>
      <c r="F254" t="e">
        <f t="shared" si="27"/>
        <v>#DIV/0!</v>
      </c>
      <c r="G254" t="b">
        <f>IF(B254=" ",FALSE,(IF('Input and Summary Results'!$J$4="yes",'Data Transformation'!E254,'Data Transformation'!C254)))</f>
        <v>0</v>
      </c>
      <c r="H254" t="b">
        <f>IF(B254=" ",FALSE,(IF('Input and Summary Results'!$J$4="yes",'Data Transformation'!F254,'Data Transformation'!D254)))</f>
        <v>0</v>
      </c>
      <c r="I254" t="str">
        <f t="shared" si="28"/>
        <v/>
      </c>
      <c r="J254" s="18" t="e">
        <f>LOOKUP(2,1/(COUNTIF($J$4:J253,'Input and Summary Results'!$B$7:$B$8007)=0),'Input and Summary Results'!$B$7:$B$8007)</f>
        <v>#N/A</v>
      </c>
      <c r="K254" s="18" t="str">
        <f t="shared" si="29"/>
        <v xml:space="preserve"> </v>
      </c>
      <c r="L254" s="18">
        <f t="shared" si="32"/>
        <v>249</v>
      </c>
      <c r="M254" t="e">
        <f t="shared" si="31"/>
        <v>#NUM!</v>
      </c>
      <c r="N254">
        <f t="shared" si="30"/>
        <v>0</v>
      </c>
      <c r="O254" t="b">
        <f t="shared" si="25"/>
        <v>0</v>
      </c>
    </row>
    <row r="255" spans="1:15" x14ac:dyDescent="0.25">
      <c r="A255" t="s">
        <v>25</v>
      </c>
      <c r="B255" t="str">
        <f>'Input and Summary Results'!$G259</f>
        <v xml:space="preserve"> </v>
      </c>
      <c r="C255">
        <f>IF(B255=0,FALSE,'Input and Summary Results'!$D$5)</f>
        <v>0</v>
      </c>
      <c r="D255">
        <f>IF(B255=0,FALSE,'Input and Summary Results'!$E$5)</f>
        <v>0</v>
      </c>
      <c r="E255" t="e">
        <f t="shared" si="26"/>
        <v>#NUM!</v>
      </c>
      <c r="F255" t="e">
        <f t="shared" si="27"/>
        <v>#DIV/0!</v>
      </c>
      <c r="G255" t="b">
        <f>IF(B255=" ",FALSE,(IF('Input and Summary Results'!$J$4="yes",'Data Transformation'!E255,'Data Transformation'!C255)))</f>
        <v>0</v>
      </c>
      <c r="H255" t="b">
        <f>IF(B255=" ",FALSE,(IF('Input and Summary Results'!$J$4="yes",'Data Transformation'!F255,'Data Transformation'!D255)))</f>
        <v>0</v>
      </c>
      <c r="I255" t="str">
        <f t="shared" si="28"/>
        <v/>
      </c>
      <c r="J255" s="18" t="e">
        <f>LOOKUP(2,1/(COUNTIF($J$4:J254,'Input and Summary Results'!$B$7:$B$8007)=0),'Input and Summary Results'!$B$7:$B$8007)</f>
        <v>#N/A</v>
      </c>
      <c r="K255" s="18" t="str">
        <f t="shared" si="29"/>
        <v xml:space="preserve"> </v>
      </c>
      <c r="L255" s="18">
        <f t="shared" si="32"/>
        <v>250</v>
      </c>
      <c r="M255" t="e">
        <f t="shared" si="31"/>
        <v>#NUM!</v>
      </c>
      <c r="N255">
        <f t="shared" si="30"/>
        <v>0</v>
      </c>
      <c r="O255" t="b">
        <f t="shared" si="25"/>
        <v>0</v>
      </c>
    </row>
    <row r="256" spans="1:15" x14ac:dyDescent="0.25">
      <c r="A256" t="s">
        <v>25</v>
      </c>
      <c r="B256" t="str">
        <f>'Input and Summary Results'!$G260</f>
        <v xml:space="preserve"> </v>
      </c>
      <c r="C256">
        <f>IF(B256=0,FALSE,'Input and Summary Results'!$D$5)</f>
        <v>0</v>
      </c>
      <c r="D256">
        <f>IF(B256=0,FALSE,'Input and Summary Results'!$E$5)</f>
        <v>0</v>
      </c>
      <c r="E256" t="e">
        <f t="shared" si="26"/>
        <v>#NUM!</v>
      </c>
      <c r="F256" t="e">
        <f t="shared" si="27"/>
        <v>#DIV/0!</v>
      </c>
      <c r="G256" t="b">
        <f>IF(B256=" ",FALSE,(IF('Input and Summary Results'!$J$4="yes",'Data Transformation'!E256,'Data Transformation'!C256)))</f>
        <v>0</v>
      </c>
      <c r="H256" t="b">
        <f>IF(B256=" ",FALSE,(IF('Input and Summary Results'!$J$4="yes",'Data Transformation'!F256,'Data Transformation'!D256)))</f>
        <v>0</v>
      </c>
      <c r="I256" t="str">
        <f t="shared" si="28"/>
        <v/>
      </c>
      <c r="J256" s="18" t="e">
        <f>LOOKUP(2,1/(COUNTIF($J$4:J255,'Input and Summary Results'!$B$7:$B$8007)=0),'Input and Summary Results'!$B$7:$B$8007)</f>
        <v>#N/A</v>
      </c>
      <c r="K256" s="18" t="str">
        <f t="shared" si="29"/>
        <v xml:space="preserve"> </v>
      </c>
      <c r="L256" s="18">
        <f t="shared" si="32"/>
        <v>251</v>
      </c>
      <c r="M256" t="e">
        <f t="shared" si="31"/>
        <v>#NUM!</v>
      </c>
      <c r="N256">
        <f t="shared" si="30"/>
        <v>0</v>
      </c>
      <c r="O256" t="b">
        <f t="shared" si="25"/>
        <v>0</v>
      </c>
    </row>
    <row r="257" spans="1:15" x14ac:dyDescent="0.25">
      <c r="A257" t="s">
        <v>25</v>
      </c>
      <c r="B257" t="str">
        <f>'Input and Summary Results'!$G261</f>
        <v xml:space="preserve"> </v>
      </c>
      <c r="C257">
        <f>IF(B257=0,FALSE,'Input and Summary Results'!$D$5)</f>
        <v>0</v>
      </c>
      <c r="D257">
        <f>IF(B257=0,FALSE,'Input and Summary Results'!$E$5)</f>
        <v>0</v>
      </c>
      <c r="E257" t="e">
        <f t="shared" si="26"/>
        <v>#NUM!</v>
      </c>
      <c r="F257" t="e">
        <f t="shared" si="27"/>
        <v>#DIV/0!</v>
      </c>
      <c r="G257" t="b">
        <f>IF(B257=" ",FALSE,(IF('Input and Summary Results'!$J$4="yes",'Data Transformation'!E257,'Data Transformation'!C257)))</f>
        <v>0</v>
      </c>
      <c r="H257" t="b">
        <f>IF(B257=" ",FALSE,(IF('Input and Summary Results'!$J$4="yes",'Data Transformation'!F257,'Data Transformation'!D257)))</f>
        <v>0</v>
      </c>
      <c r="I257" t="str">
        <f t="shared" si="28"/>
        <v/>
      </c>
      <c r="J257" s="18" t="e">
        <f>LOOKUP(2,1/(COUNTIF($J$4:J256,'Input and Summary Results'!$B$7:$B$8007)=0),'Input and Summary Results'!$B$7:$B$8007)</f>
        <v>#N/A</v>
      </c>
      <c r="K257" s="18" t="str">
        <f t="shared" si="29"/>
        <v xml:space="preserve"> </v>
      </c>
      <c r="L257" s="18">
        <f t="shared" si="32"/>
        <v>252</v>
      </c>
      <c r="M257" t="e">
        <f t="shared" si="31"/>
        <v>#NUM!</v>
      </c>
      <c r="N257">
        <f t="shared" si="30"/>
        <v>0</v>
      </c>
      <c r="O257" t="b">
        <f t="shared" si="25"/>
        <v>0</v>
      </c>
    </row>
    <row r="258" spans="1:15" x14ac:dyDescent="0.25">
      <c r="A258" t="s">
        <v>25</v>
      </c>
      <c r="B258" t="str">
        <f>'Input and Summary Results'!$G262</f>
        <v xml:space="preserve"> </v>
      </c>
      <c r="C258">
        <f>IF(B258=0,FALSE,'Input and Summary Results'!$D$5)</f>
        <v>0</v>
      </c>
      <c r="D258">
        <f>IF(B258=0,FALSE,'Input and Summary Results'!$E$5)</f>
        <v>0</v>
      </c>
      <c r="E258" t="e">
        <f t="shared" si="26"/>
        <v>#NUM!</v>
      </c>
      <c r="F258" t="e">
        <f t="shared" si="27"/>
        <v>#DIV/0!</v>
      </c>
      <c r="G258" t="b">
        <f>IF(B258=" ",FALSE,(IF('Input and Summary Results'!$J$4="yes",'Data Transformation'!E258,'Data Transformation'!C258)))</f>
        <v>0</v>
      </c>
      <c r="H258" t="b">
        <f>IF(B258=" ",FALSE,(IF('Input and Summary Results'!$J$4="yes",'Data Transformation'!F258,'Data Transformation'!D258)))</f>
        <v>0</v>
      </c>
      <c r="I258" t="str">
        <f t="shared" si="28"/>
        <v/>
      </c>
      <c r="J258" s="18" t="e">
        <f>LOOKUP(2,1/(COUNTIF($J$4:J257,'Input and Summary Results'!$B$7:$B$8007)=0),'Input and Summary Results'!$B$7:$B$8007)</f>
        <v>#N/A</v>
      </c>
      <c r="K258" s="18" t="str">
        <f t="shared" si="29"/>
        <v xml:space="preserve"> </v>
      </c>
      <c r="L258" s="18">
        <f t="shared" si="32"/>
        <v>253</v>
      </c>
      <c r="M258" t="e">
        <f t="shared" si="31"/>
        <v>#NUM!</v>
      </c>
      <c r="N258">
        <f t="shared" si="30"/>
        <v>0</v>
      </c>
      <c r="O258" t="b">
        <f t="shared" si="25"/>
        <v>0</v>
      </c>
    </row>
    <row r="259" spans="1:15" x14ac:dyDescent="0.25">
      <c r="A259" t="s">
        <v>25</v>
      </c>
      <c r="B259" t="str">
        <f>'Input and Summary Results'!$G263</f>
        <v xml:space="preserve"> </v>
      </c>
      <c r="C259">
        <f>IF(B259=0,FALSE,'Input and Summary Results'!$D$5)</f>
        <v>0</v>
      </c>
      <c r="D259">
        <f>IF(B259=0,FALSE,'Input and Summary Results'!$E$5)</f>
        <v>0</v>
      </c>
      <c r="E259" t="e">
        <f t="shared" si="26"/>
        <v>#NUM!</v>
      </c>
      <c r="F259" t="e">
        <f t="shared" si="27"/>
        <v>#DIV/0!</v>
      </c>
      <c r="G259" t="b">
        <f>IF(B259=" ",FALSE,(IF('Input and Summary Results'!$J$4="yes",'Data Transformation'!E259,'Data Transformation'!C259)))</f>
        <v>0</v>
      </c>
      <c r="H259" t="b">
        <f>IF(B259=" ",FALSE,(IF('Input and Summary Results'!$J$4="yes",'Data Transformation'!F259,'Data Transformation'!D259)))</f>
        <v>0</v>
      </c>
      <c r="I259" t="str">
        <f t="shared" si="28"/>
        <v/>
      </c>
      <c r="J259" s="18" t="e">
        <f>LOOKUP(2,1/(COUNTIF($J$4:J258,'Input and Summary Results'!$B$7:$B$8007)=0),'Input and Summary Results'!$B$7:$B$8007)</f>
        <v>#N/A</v>
      </c>
      <c r="K259" s="18" t="str">
        <f t="shared" si="29"/>
        <v xml:space="preserve"> </v>
      </c>
      <c r="L259" s="18">
        <f t="shared" si="32"/>
        <v>254</v>
      </c>
      <c r="M259" t="e">
        <f t="shared" si="31"/>
        <v>#NUM!</v>
      </c>
      <c r="N259">
        <f t="shared" si="30"/>
        <v>0</v>
      </c>
      <c r="O259" t="b">
        <f t="shared" si="25"/>
        <v>0</v>
      </c>
    </row>
    <row r="260" spans="1:15" x14ac:dyDescent="0.25">
      <c r="A260" t="s">
        <v>25</v>
      </c>
      <c r="B260" t="str">
        <f>'Input and Summary Results'!$G264</f>
        <v xml:space="preserve"> </v>
      </c>
      <c r="C260">
        <f>IF(B260=0,FALSE,'Input and Summary Results'!$D$5)</f>
        <v>0</v>
      </c>
      <c r="D260">
        <f>IF(B260=0,FALSE,'Input and Summary Results'!$E$5)</f>
        <v>0</v>
      </c>
      <c r="E260" t="e">
        <f t="shared" si="26"/>
        <v>#NUM!</v>
      </c>
      <c r="F260" t="e">
        <f t="shared" si="27"/>
        <v>#DIV/0!</v>
      </c>
      <c r="G260" t="b">
        <f>IF(B260=" ",FALSE,(IF('Input and Summary Results'!$J$4="yes",'Data Transformation'!E260,'Data Transformation'!C260)))</f>
        <v>0</v>
      </c>
      <c r="H260" t="b">
        <f>IF(B260=" ",FALSE,(IF('Input and Summary Results'!$J$4="yes",'Data Transformation'!F260,'Data Transformation'!D260)))</f>
        <v>0</v>
      </c>
      <c r="I260" t="str">
        <f t="shared" si="28"/>
        <v/>
      </c>
      <c r="J260" s="18" t="e">
        <f>LOOKUP(2,1/(COUNTIF($J$4:J259,'Input and Summary Results'!$B$7:$B$8007)=0),'Input and Summary Results'!$B$7:$B$8007)</f>
        <v>#N/A</v>
      </c>
      <c r="K260" s="18" t="str">
        <f t="shared" si="29"/>
        <v xml:space="preserve"> </v>
      </c>
      <c r="L260" s="18">
        <f t="shared" si="32"/>
        <v>255</v>
      </c>
      <c r="M260" t="e">
        <f t="shared" si="31"/>
        <v>#NUM!</v>
      </c>
      <c r="N260">
        <f t="shared" si="30"/>
        <v>0</v>
      </c>
      <c r="O260" t="b">
        <f t="shared" ref="O260:O323" si="33">IF(N260&gt;4,N260,FALSE)</f>
        <v>0</v>
      </c>
    </row>
    <row r="261" spans="1:15" x14ac:dyDescent="0.25">
      <c r="A261" t="s">
        <v>25</v>
      </c>
      <c r="B261" t="str">
        <f>'Input and Summary Results'!$G265</f>
        <v xml:space="preserve"> </v>
      </c>
      <c r="C261">
        <f>IF(B261=0,FALSE,'Input and Summary Results'!$D$5)</f>
        <v>0</v>
      </c>
      <c r="D261">
        <f>IF(B261=0,FALSE,'Input and Summary Results'!$E$5)</f>
        <v>0</v>
      </c>
      <c r="E261" t="e">
        <f t="shared" ref="E261:E324" si="34">IF(C261=FALSE,FALSE,LOG10(C261))</f>
        <v>#NUM!</v>
      </c>
      <c r="F261" t="e">
        <f t="shared" ref="F261:F324" si="35">IF(D261=FALSE, FALSE,0.434*D261/C261)</f>
        <v>#DIV/0!</v>
      </c>
      <c r="G261" t="b">
        <f>IF(B261=" ",FALSE,(IF('Input and Summary Results'!$J$4="yes",'Data Transformation'!E261,'Data Transformation'!C261)))</f>
        <v>0</v>
      </c>
      <c r="H261" t="b">
        <f>IF(B261=" ",FALSE,(IF('Input and Summary Results'!$J$4="yes",'Data Transformation'!F261,'Data Transformation'!D261)))</f>
        <v>0</v>
      </c>
      <c r="I261" t="str">
        <f t="shared" ref="I261:I324" si="36">IF(G261=FALSE,"",B261)</f>
        <v/>
      </c>
      <c r="J261" s="18" t="e">
        <f>LOOKUP(2,1/(COUNTIF($J$4:J260,'Input and Summary Results'!$B$7:$B$8007)=0),'Input and Summary Results'!$B$7:$B$8007)</f>
        <v>#N/A</v>
      </c>
      <c r="K261" s="18" t="str">
        <f t="shared" si="29"/>
        <v xml:space="preserve"> </v>
      </c>
      <c r="L261" s="18">
        <f t="shared" si="32"/>
        <v>256</v>
      </c>
      <c r="M261" t="e">
        <f t="shared" si="31"/>
        <v>#NUM!</v>
      </c>
      <c r="N261">
        <f t="shared" si="30"/>
        <v>0</v>
      </c>
      <c r="O261" t="b">
        <f t="shared" si="33"/>
        <v>0</v>
      </c>
    </row>
    <row r="262" spans="1:15" x14ac:dyDescent="0.25">
      <c r="A262" t="s">
        <v>25</v>
      </c>
      <c r="B262" t="str">
        <f>'Input and Summary Results'!$G266</f>
        <v xml:space="preserve"> </v>
      </c>
      <c r="C262">
        <f>IF(B262=0,FALSE,'Input and Summary Results'!$D$5)</f>
        <v>0</v>
      </c>
      <c r="D262">
        <f>IF(B262=0,FALSE,'Input and Summary Results'!$E$5)</f>
        <v>0</v>
      </c>
      <c r="E262" t="e">
        <f t="shared" si="34"/>
        <v>#NUM!</v>
      </c>
      <c r="F262" t="e">
        <f t="shared" si="35"/>
        <v>#DIV/0!</v>
      </c>
      <c r="G262" t="b">
        <f>IF(B262=" ",FALSE,(IF('Input and Summary Results'!$J$4="yes",'Data Transformation'!E262,'Data Transformation'!C262)))</f>
        <v>0</v>
      </c>
      <c r="H262" t="b">
        <f>IF(B262=" ",FALSE,(IF('Input and Summary Results'!$J$4="yes",'Data Transformation'!F262,'Data Transformation'!D262)))</f>
        <v>0</v>
      </c>
      <c r="I262" t="str">
        <f t="shared" si="36"/>
        <v/>
      </c>
      <c r="J262" s="18" t="e">
        <f>LOOKUP(2,1/(COUNTIF($J$4:J261,'Input and Summary Results'!$B$7:$B$8007)=0),'Input and Summary Results'!$B$7:$B$8007)</f>
        <v>#N/A</v>
      </c>
      <c r="K262" s="18" t="str">
        <f t="shared" ref="K262:K325" si="37">IFERROR(J262," ")</f>
        <v xml:space="preserve"> </v>
      </c>
      <c r="L262" s="18">
        <f t="shared" si="32"/>
        <v>257</v>
      </c>
      <c r="M262" t="e">
        <f t="shared" si="31"/>
        <v>#NUM!</v>
      </c>
      <c r="N262">
        <f t="shared" ref="N262:N325" si="38">COUNTIF($I$4:$I$8425,M262)</f>
        <v>0</v>
      </c>
      <c r="O262" t="b">
        <f t="shared" si="33"/>
        <v>0</v>
      </c>
    </row>
    <row r="263" spans="1:15" x14ac:dyDescent="0.25">
      <c r="A263" t="s">
        <v>25</v>
      </c>
      <c r="B263" t="str">
        <f>'Input and Summary Results'!$G267</f>
        <v xml:space="preserve"> </v>
      </c>
      <c r="C263">
        <f>IF(B263=0,FALSE,'Input and Summary Results'!$D$5)</f>
        <v>0</v>
      </c>
      <c r="D263">
        <f>IF(B263=0,FALSE,'Input and Summary Results'!$E$5)</f>
        <v>0</v>
      </c>
      <c r="E263" t="e">
        <f t="shared" si="34"/>
        <v>#NUM!</v>
      </c>
      <c r="F263" t="e">
        <f t="shared" si="35"/>
        <v>#DIV/0!</v>
      </c>
      <c r="G263" t="b">
        <f>IF(B263=" ",FALSE,(IF('Input and Summary Results'!$J$4="yes",'Data Transformation'!E263,'Data Transformation'!C263)))</f>
        <v>0</v>
      </c>
      <c r="H263" t="b">
        <f>IF(B263=" ",FALSE,(IF('Input and Summary Results'!$J$4="yes",'Data Transformation'!F263,'Data Transformation'!D263)))</f>
        <v>0</v>
      </c>
      <c r="I263" t="str">
        <f t="shared" si="36"/>
        <v/>
      </c>
      <c r="J263" s="18" t="e">
        <f>LOOKUP(2,1/(COUNTIF($J$4:J262,'Input and Summary Results'!$B$7:$B$8007)=0),'Input and Summary Results'!$B$7:$B$8007)</f>
        <v>#N/A</v>
      </c>
      <c r="K263" s="18" t="str">
        <f t="shared" si="37"/>
        <v xml:space="preserve"> </v>
      </c>
      <c r="L263" s="18">
        <f t="shared" si="32"/>
        <v>258</v>
      </c>
      <c r="M263" t="e">
        <f t="shared" ref="M263:M326" si="39">SMALL($K$6:$K$426,L263)</f>
        <v>#NUM!</v>
      </c>
      <c r="N263">
        <f t="shared" si="38"/>
        <v>0</v>
      </c>
      <c r="O263" t="b">
        <f t="shared" si="33"/>
        <v>0</v>
      </c>
    </row>
    <row r="264" spans="1:15" x14ac:dyDescent="0.25">
      <c r="A264" t="s">
        <v>25</v>
      </c>
      <c r="B264" t="str">
        <f>'Input and Summary Results'!$G268</f>
        <v xml:space="preserve"> </v>
      </c>
      <c r="C264">
        <f>IF(B264=0,FALSE,'Input and Summary Results'!$D$5)</f>
        <v>0</v>
      </c>
      <c r="D264">
        <f>IF(B264=0,FALSE,'Input and Summary Results'!$E$5)</f>
        <v>0</v>
      </c>
      <c r="E264" t="e">
        <f t="shared" si="34"/>
        <v>#NUM!</v>
      </c>
      <c r="F264" t="e">
        <f t="shared" si="35"/>
        <v>#DIV/0!</v>
      </c>
      <c r="G264" t="b">
        <f>IF(B264=" ",FALSE,(IF('Input and Summary Results'!$J$4="yes",'Data Transformation'!E264,'Data Transformation'!C264)))</f>
        <v>0</v>
      </c>
      <c r="H264" t="b">
        <f>IF(B264=" ",FALSE,(IF('Input and Summary Results'!$J$4="yes",'Data Transformation'!F264,'Data Transformation'!D264)))</f>
        <v>0</v>
      </c>
      <c r="I264" t="str">
        <f t="shared" si="36"/>
        <v/>
      </c>
      <c r="J264" s="18" t="e">
        <f>LOOKUP(2,1/(COUNTIF($J$4:J263,'Input and Summary Results'!$B$7:$B$8007)=0),'Input and Summary Results'!$B$7:$B$8007)</f>
        <v>#N/A</v>
      </c>
      <c r="K264" s="18" t="str">
        <f t="shared" si="37"/>
        <v xml:space="preserve"> </v>
      </c>
      <c r="L264" s="18">
        <f t="shared" ref="L264:L327" si="40">L263+1</f>
        <v>259</v>
      </c>
      <c r="M264" t="e">
        <f t="shared" si="39"/>
        <v>#NUM!</v>
      </c>
      <c r="N264">
        <f t="shared" si="38"/>
        <v>0</v>
      </c>
      <c r="O264" t="b">
        <f t="shared" si="33"/>
        <v>0</v>
      </c>
    </row>
    <row r="265" spans="1:15" x14ac:dyDescent="0.25">
      <c r="A265" t="s">
        <v>25</v>
      </c>
      <c r="B265" t="str">
        <f>'Input and Summary Results'!$G269</f>
        <v xml:space="preserve"> </v>
      </c>
      <c r="C265">
        <f>IF(B265=0,FALSE,'Input and Summary Results'!$D$5)</f>
        <v>0</v>
      </c>
      <c r="D265">
        <f>IF(B265=0,FALSE,'Input and Summary Results'!$E$5)</f>
        <v>0</v>
      </c>
      <c r="E265" t="e">
        <f t="shared" si="34"/>
        <v>#NUM!</v>
      </c>
      <c r="F265" t="e">
        <f t="shared" si="35"/>
        <v>#DIV/0!</v>
      </c>
      <c r="G265" t="b">
        <f>IF(B265=" ",FALSE,(IF('Input and Summary Results'!$J$4="yes",'Data Transformation'!E265,'Data Transformation'!C265)))</f>
        <v>0</v>
      </c>
      <c r="H265" t="b">
        <f>IF(B265=" ",FALSE,(IF('Input and Summary Results'!$J$4="yes",'Data Transformation'!F265,'Data Transformation'!D265)))</f>
        <v>0</v>
      </c>
      <c r="I265" t="str">
        <f t="shared" si="36"/>
        <v/>
      </c>
      <c r="J265" s="18" t="e">
        <f>LOOKUP(2,1/(COUNTIF($J$4:J264,'Input and Summary Results'!$B$7:$B$8007)=0),'Input and Summary Results'!$B$7:$B$8007)</f>
        <v>#N/A</v>
      </c>
      <c r="K265" s="18" t="str">
        <f t="shared" si="37"/>
        <v xml:space="preserve"> </v>
      </c>
      <c r="L265" s="18">
        <f t="shared" si="40"/>
        <v>260</v>
      </c>
      <c r="M265" t="e">
        <f t="shared" si="39"/>
        <v>#NUM!</v>
      </c>
      <c r="N265">
        <f t="shared" si="38"/>
        <v>0</v>
      </c>
      <c r="O265" t="b">
        <f t="shared" si="33"/>
        <v>0</v>
      </c>
    </row>
    <row r="266" spans="1:15" x14ac:dyDescent="0.25">
      <c r="A266" t="s">
        <v>25</v>
      </c>
      <c r="B266" t="str">
        <f>'Input and Summary Results'!$G270</f>
        <v xml:space="preserve"> </v>
      </c>
      <c r="C266">
        <f>IF(B266=0,FALSE,'Input and Summary Results'!$D$5)</f>
        <v>0</v>
      </c>
      <c r="D266">
        <f>IF(B266=0,FALSE,'Input and Summary Results'!$E$5)</f>
        <v>0</v>
      </c>
      <c r="E266" t="e">
        <f t="shared" si="34"/>
        <v>#NUM!</v>
      </c>
      <c r="F266" t="e">
        <f t="shared" si="35"/>
        <v>#DIV/0!</v>
      </c>
      <c r="G266" t="b">
        <f>IF(B266=" ",FALSE,(IF('Input and Summary Results'!$J$4="yes",'Data Transformation'!E266,'Data Transformation'!C266)))</f>
        <v>0</v>
      </c>
      <c r="H266" t="b">
        <f>IF(B266=" ",FALSE,(IF('Input and Summary Results'!$J$4="yes",'Data Transformation'!F266,'Data Transformation'!D266)))</f>
        <v>0</v>
      </c>
      <c r="I266" t="str">
        <f t="shared" si="36"/>
        <v/>
      </c>
      <c r="J266" s="18" t="e">
        <f>LOOKUP(2,1/(COUNTIF($J$4:J265,'Input and Summary Results'!$B$7:$B$8007)=0),'Input and Summary Results'!$B$7:$B$8007)</f>
        <v>#N/A</v>
      </c>
      <c r="K266" s="18" t="str">
        <f t="shared" si="37"/>
        <v xml:space="preserve"> </v>
      </c>
      <c r="L266" s="18">
        <f t="shared" si="40"/>
        <v>261</v>
      </c>
      <c r="M266" t="e">
        <f t="shared" si="39"/>
        <v>#NUM!</v>
      </c>
      <c r="N266">
        <f t="shared" si="38"/>
        <v>0</v>
      </c>
      <c r="O266" t="b">
        <f t="shared" si="33"/>
        <v>0</v>
      </c>
    </row>
    <row r="267" spans="1:15" x14ac:dyDescent="0.25">
      <c r="A267" t="s">
        <v>25</v>
      </c>
      <c r="B267" t="str">
        <f>'Input and Summary Results'!$G271</f>
        <v xml:space="preserve"> </v>
      </c>
      <c r="C267">
        <f>IF(B267=0,FALSE,'Input and Summary Results'!$D$5)</f>
        <v>0</v>
      </c>
      <c r="D267">
        <f>IF(B267=0,FALSE,'Input and Summary Results'!$E$5)</f>
        <v>0</v>
      </c>
      <c r="E267" t="e">
        <f t="shared" si="34"/>
        <v>#NUM!</v>
      </c>
      <c r="F267" t="e">
        <f t="shared" si="35"/>
        <v>#DIV/0!</v>
      </c>
      <c r="G267" t="b">
        <f>IF(B267=" ",FALSE,(IF('Input and Summary Results'!$J$4="yes",'Data Transformation'!E267,'Data Transformation'!C267)))</f>
        <v>0</v>
      </c>
      <c r="H267" t="b">
        <f>IF(B267=" ",FALSE,(IF('Input and Summary Results'!$J$4="yes",'Data Transformation'!F267,'Data Transformation'!D267)))</f>
        <v>0</v>
      </c>
      <c r="I267" t="str">
        <f t="shared" si="36"/>
        <v/>
      </c>
      <c r="J267" s="18" t="e">
        <f>LOOKUP(2,1/(COUNTIF($J$4:J266,'Input and Summary Results'!$B$7:$B$8007)=0),'Input and Summary Results'!$B$7:$B$8007)</f>
        <v>#N/A</v>
      </c>
      <c r="K267" s="18" t="str">
        <f t="shared" si="37"/>
        <v xml:space="preserve"> </v>
      </c>
      <c r="L267" s="18">
        <f t="shared" si="40"/>
        <v>262</v>
      </c>
      <c r="M267" t="e">
        <f t="shared" si="39"/>
        <v>#NUM!</v>
      </c>
      <c r="N267">
        <f t="shared" si="38"/>
        <v>0</v>
      </c>
      <c r="O267" t="b">
        <f t="shared" si="33"/>
        <v>0</v>
      </c>
    </row>
    <row r="268" spans="1:15" x14ac:dyDescent="0.25">
      <c r="A268" t="s">
        <v>25</v>
      </c>
      <c r="B268" t="str">
        <f>'Input and Summary Results'!$G272</f>
        <v xml:space="preserve"> </v>
      </c>
      <c r="C268">
        <f>IF(B268=0,FALSE,'Input and Summary Results'!$D$5)</f>
        <v>0</v>
      </c>
      <c r="D268">
        <f>IF(B268=0,FALSE,'Input and Summary Results'!$E$5)</f>
        <v>0</v>
      </c>
      <c r="E268" t="e">
        <f t="shared" si="34"/>
        <v>#NUM!</v>
      </c>
      <c r="F268" t="e">
        <f t="shared" si="35"/>
        <v>#DIV/0!</v>
      </c>
      <c r="G268" t="b">
        <f>IF(B268=" ",FALSE,(IF('Input and Summary Results'!$J$4="yes",'Data Transformation'!E268,'Data Transformation'!C268)))</f>
        <v>0</v>
      </c>
      <c r="H268" t="b">
        <f>IF(B268=" ",FALSE,(IF('Input and Summary Results'!$J$4="yes",'Data Transformation'!F268,'Data Transformation'!D268)))</f>
        <v>0</v>
      </c>
      <c r="I268" t="str">
        <f t="shared" si="36"/>
        <v/>
      </c>
      <c r="J268" s="18" t="e">
        <f>LOOKUP(2,1/(COUNTIF($J$4:J267,'Input and Summary Results'!$B$7:$B$8007)=0),'Input and Summary Results'!$B$7:$B$8007)</f>
        <v>#N/A</v>
      </c>
      <c r="K268" s="18" t="str">
        <f t="shared" si="37"/>
        <v xml:space="preserve"> </v>
      </c>
      <c r="L268" s="18">
        <f t="shared" si="40"/>
        <v>263</v>
      </c>
      <c r="M268" t="e">
        <f t="shared" si="39"/>
        <v>#NUM!</v>
      </c>
      <c r="N268">
        <f t="shared" si="38"/>
        <v>0</v>
      </c>
      <c r="O268" t="b">
        <f t="shared" si="33"/>
        <v>0</v>
      </c>
    </row>
    <row r="269" spans="1:15" x14ac:dyDescent="0.25">
      <c r="A269" t="s">
        <v>25</v>
      </c>
      <c r="B269" t="str">
        <f>'Input and Summary Results'!$G273</f>
        <v xml:space="preserve"> </v>
      </c>
      <c r="C269">
        <f>IF(B269=0,FALSE,'Input and Summary Results'!$D$5)</f>
        <v>0</v>
      </c>
      <c r="D269">
        <f>IF(B269=0,FALSE,'Input and Summary Results'!$E$5)</f>
        <v>0</v>
      </c>
      <c r="E269" t="e">
        <f t="shared" si="34"/>
        <v>#NUM!</v>
      </c>
      <c r="F269" t="e">
        <f t="shared" si="35"/>
        <v>#DIV/0!</v>
      </c>
      <c r="G269" t="b">
        <f>IF(B269=" ",FALSE,(IF('Input and Summary Results'!$J$4="yes",'Data Transformation'!E269,'Data Transformation'!C269)))</f>
        <v>0</v>
      </c>
      <c r="H269" t="b">
        <f>IF(B269=" ",FALSE,(IF('Input and Summary Results'!$J$4="yes",'Data Transformation'!F269,'Data Transformation'!D269)))</f>
        <v>0</v>
      </c>
      <c r="I269" t="str">
        <f t="shared" si="36"/>
        <v/>
      </c>
      <c r="J269" s="18" t="e">
        <f>LOOKUP(2,1/(COUNTIF($J$4:J268,'Input and Summary Results'!$B$7:$B$8007)=0),'Input and Summary Results'!$B$7:$B$8007)</f>
        <v>#N/A</v>
      </c>
      <c r="K269" s="18" t="str">
        <f t="shared" si="37"/>
        <v xml:space="preserve"> </v>
      </c>
      <c r="L269" s="18">
        <f t="shared" si="40"/>
        <v>264</v>
      </c>
      <c r="M269" t="e">
        <f t="shared" si="39"/>
        <v>#NUM!</v>
      </c>
      <c r="N269">
        <f t="shared" si="38"/>
        <v>0</v>
      </c>
      <c r="O269" t="b">
        <f t="shared" si="33"/>
        <v>0</v>
      </c>
    </row>
    <row r="270" spans="1:15" x14ac:dyDescent="0.25">
      <c r="A270" t="s">
        <v>25</v>
      </c>
      <c r="B270" t="str">
        <f>'Input and Summary Results'!$G274</f>
        <v xml:space="preserve"> </v>
      </c>
      <c r="C270">
        <f>IF(B270=0,FALSE,'Input and Summary Results'!$D$5)</f>
        <v>0</v>
      </c>
      <c r="D270">
        <f>IF(B270=0,FALSE,'Input and Summary Results'!$E$5)</f>
        <v>0</v>
      </c>
      <c r="E270" t="e">
        <f t="shared" si="34"/>
        <v>#NUM!</v>
      </c>
      <c r="F270" t="e">
        <f t="shared" si="35"/>
        <v>#DIV/0!</v>
      </c>
      <c r="G270" t="b">
        <f>IF(B270=" ",FALSE,(IF('Input and Summary Results'!$J$4="yes",'Data Transformation'!E270,'Data Transformation'!C270)))</f>
        <v>0</v>
      </c>
      <c r="H270" t="b">
        <f>IF(B270=" ",FALSE,(IF('Input and Summary Results'!$J$4="yes",'Data Transformation'!F270,'Data Transformation'!D270)))</f>
        <v>0</v>
      </c>
      <c r="I270" t="str">
        <f t="shared" si="36"/>
        <v/>
      </c>
      <c r="J270" s="18" t="e">
        <f>LOOKUP(2,1/(COUNTIF($J$4:J269,'Input and Summary Results'!$B$7:$B$8007)=0),'Input and Summary Results'!$B$7:$B$8007)</f>
        <v>#N/A</v>
      </c>
      <c r="K270" s="18" t="str">
        <f t="shared" si="37"/>
        <v xml:space="preserve"> </v>
      </c>
      <c r="L270" s="18">
        <f t="shared" si="40"/>
        <v>265</v>
      </c>
      <c r="M270" t="e">
        <f t="shared" si="39"/>
        <v>#NUM!</v>
      </c>
      <c r="N270">
        <f t="shared" si="38"/>
        <v>0</v>
      </c>
      <c r="O270" t="b">
        <f t="shared" si="33"/>
        <v>0</v>
      </c>
    </row>
    <row r="271" spans="1:15" x14ac:dyDescent="0.25">
      <c r="A271" t="s">
        <v>25</v>
      </c>
      <c r="B271" t="str">
        <f>'Input and Summary Results'!$G275</f>
        <v xml:space="preserve"> </v>
      </c>
      <c r="C271">
        <f>IF(B271=0,FALSE,'Input and Summary Results'!$D$5)</f>
        <v>0</v>
      </c>
      <c r="D271">
        <f>IF(B271=0,FALSE,'Input and Summary Results'!$E$5)</f>
        <v>0</v>
      </c>
      <c r="E271" t="e">
        <f t="shared" si="34"/>
        <v>#NUM!</v>
      </c>
      <c r="F271" t="e">
        <f t="shared" si="35"/>
        <v>#DIV/0!</v>
      </c>
      <c r="G271" t="b">
        <f>IF(B271=" ",FALSE,(IF('Input and Summary Results'!$J$4="yes",'Data Transformation'!E271,'Data Transformation'!C271)))</f>
        <v>0</v>
      </c>
      <c r="H271" t="b">
        <f>IF(B271=" ",FALSE,(IF('Input and Summary Results'!$J$4="yes",'Data Transformation'!F271,'Data Transformation'!D271)))</f>
        <v>0</v>
      </c>
      <c r="I271" t="str">
        <f t="shared" si="36"/>
        <v/>
      </c>
      <c r="J271" s="18" t="e">
        <f>LOOKUP(2,1/(COUNTIF($J$4:J270,'Input and Summary Results'!$B$7:$B$8007)=0),'Input and Summary Results'!$B$7:$B$8007)</f>
        <v>#N/A</v>
      </c>
      <c r="K271" s="18" t="str">
        <f t="shared" si="37"/>
        <v xml:space="preserve"> </v>
      </c>
      <c r="L271" s="18">
        <f t="shared" si="40"/>
        <v>266</v>
      </c>
      <c r="M271" t="e">
        <f t="shared" si="39"/>
        <v>#NUM!</v>
      </c>
      <c r="N271">
        <f t="shared" si="38"/>
        <v>0</v>
      </c>
      <c r="O271" t="b">
        <f t="shared" si="33"/>
        <v>0</v>
      </c>
    </row>
    <row r="272" spans="1:15" x14ac:dyDescent="0.25">
      <c r="A272" t="s">
        <v>25</v>
      </c>
      <c r="B272" t="str">
        <f>'Input and Summary Results'!$G276</f>
        <v xml:space="preserve"> </v>
      </c>
      <c r="C272">
        <f>IF(B272=0,FALSE,'Input and Summary Results'!$D$5)</f>
        <v>0</v>
      </c>
      <c r="D272">
        <f>IF(B272=0,FALSE,'Input and Summary Results'!$E$5)</f>
        <v>0</v>
      </c>
      <c r="E272" t="e">
        <f t="shared" si="34"/>
        <v>#NUM!</v>
      </c>
      <c r="F272" t="e">
        <f t="shared" si="35"/>
        <v>#DIV/0!</v>
      </c>
      <c r="G272" t="b">
        <f>IF(B272=" ",FALSE,(IF('Input and Summary Results'!$J$4="yes",'Data Transformation'!E272,'Data Transformation'!C272)))</f>
        <v>0</v>
      </c>
      <c r="H272" t="b">
        <f>IF(B272=" ",FALSE,(IF('Input and Summary Results'!$J$4="yes",'Data Transformation'!F272,'Data Transformation'!D272)))</f>
        <v>0</v>
      </c>
      <c r="I272" t="str">
        <f t="shared" si="36"/>
        <v/>
      </c>
      <c r="J272" s="18" t="e">
        <f>LOOKUP(2,1/(COUNTIF($J$4:J271,'Input and Summary Results'!$B$7:$B$8007)=0),'Input and Summary Results'!$B$7:$B$8007)</f>
        <v>#N/A</v>
      </c>
      <c r="K272" s="18" t="str">
        <f t="shared" si="37"/>
        <v xml:space="preserve"> </v>
      </c>
      <c r="L272" s="18">
        <f t="shared" si="40"/>
        <v>267</v>
      </c>
      <c r="M272" t="e">
        <f t="shared" si="39"/>
        <v>#NUM!</v>
      </c>
      <c r="N272">
        <f t="shared" si="38"/>
        <v>0</v>
      </c>
      <c r="O272" t="b">
        <f t="shared" si="33"/>
        <v>0</v>
      </c>
    </row>
    <row r="273" spans="1:15" x14ac:dyDescent="0.25">
      <c r="A273" t="s">
        <v>25</v>
      </c>
      <c r="B273" t="str">
        <f>'Input and Summary Results'!$G277</f>
        <v xml:space="preserve"> </v>
      </c>
      <c r="C273">
        <f>IF(B273=0,FALSE,'Input and Summary Results'!$D$5)</f>
        <v>0</v>
      </c>
      <c r="D273">
        <f>IF(B273=0,FALSE,'Input and Summary Results'!$E$5)</f>
        <v>0</v>
      </c>
      <c r="E273" t="e">
        <f t="shared" si="34"/>
        <v>#NUM!</v>
      </c>
      <c r="F273" t="e">
        <f t="shared" si="35"/>
        <v>#DIV/0!</v>
      </c>
      <c r="G273" t="b">
        <f>IF(B273=" ",FALSE,(IF('Input and Summary Results'!$J$4="yes",'Data Transformation'!E273,'Data Transformation'!C273)))</f>
        <v>0</v>
      </c>
      <c r="H273" t="b">
        <f>IF(B273=" ",FALSE,(IF('Input and Summary Results'!$J$4="yes",'Data Transformation'!F273,'Data Transformation'!D273)))</f>
        <v>0</v>
      </c>
      <c r="I273" t="str">
        <f t="shared" si="36"/>
        <v/>
      </c>
      <c r="J273" s="18" t="e">
        <f>LOOKUP(2,1/(COUNTIF($J$4:J272,'Input and Summary Results'!$B$7:$B$8007)=0),'Input and Summary Results'!$B$7:$B$8007)</f>
        <v>#N/A</v>
      </c>
      <c r="K273" s="18" t="str">
        <f t="shared" si="37"/>
        <v xml:space="preserve"> </v>
      </c>
      <c r="L273" s="18">
        <f t="shared" si="40"/>
        <v>268</v>
      </c>
      <c r="M273" t="e">
        <f t="shared" si="39"/>
        <v>#NUM!</v>
      </c>
      <c r="N273">
        <f t="shared" si="38"/>
        <v>0</v>
      </c>
      <c r="O273" t="b">
        <f t="shared" si="33"/>
        <v>0</v>
      </c>
    </row>
    <row r="274" spans="1:15" x14ac:dyDescent="0.25">
      <c r="A274" t="s">
        <v>25</v>
      </c>
      <c r="B274" t="str">
        <f>'Input and Summary Results'!$G278</f>
        <v xml:space="preserve"> </v>
      </c>
      <c r="C274">
        <f>IF(B274=0,FALSE,'Input and Summary Results'!$D$5)</f>
        <v>0</v>
      </c>
      <c r="D274">
        <f>IF(B274=0,FALSE,'Input and Summary Results'!$E$5)</f>
        <v>0</v>
      </c>
      <c r="E274" t="e">
        <f t="shared" si="34"/>
        <v>#NUM!</v>
      </c>
      <c r="F274" t="e">
        <f t="shared" si="35"/>
        <v>#DIV/0!</v>
      </c>
      <c r="G274" t="b">
        <f>IF(B274=" ",FALSE,(IF('Input and Summary Results'!$J$4="yes",'Data Transformation'!E274,'Data Transformation'!C274)))</f>
        <v>0</v>
      </c>
      <c r="H274" t="b">
        <f>IF(B274=" ",FALSE,(IF('Input and Summary Results'!$J$4="yes",'Data Transformation'!F274,'Data Transformation'!D274)))</f>
        <v>0</v>
      </c>
      <c r="I274" t="str">
        <f t="shared" si="36"/>
        <v/>
      </c>
      <c r="J274" s="18" t="e">
        <f>LOOKUP(2,1/(COUNTIF($J$4:J273,'Input and Summary Results'!$B$7:$B$8007)=0),'Input and Summary Results'!$B$7:$B$8007)</f>
        <v>#N/A</v>
      </c>
      <c r="K274" s="18" t="str">
        <f t="shared" si="37"/>
        <v xml:space="preserve"> </v>
      </c>
      <c r="L274" s="18">
        <f t="shared" si="40"/>
        <v>269</v>
      </c>
      <c r="M274" t="e">
        <f t="shared" si="39"/>
        <v>#NUM!</v>
      </c>
      <c r="N274">
        <f t="shared" si="38"/>
        <v>0</v>
      </c>
      <c r="O274" t="b">
        <f t="shared" si="33"/>
        <v>0</v>
      </c>
    </row>
    <row r="275" spans="1:15" x14ac:dyDescent="0.25">
      <c r="A275" t="s">
        <v>25</v>
      </c>
      <c r="B275" t="str">
        <f>'Input and Summary Results'!$G279</f>
        <v xml:space="preserve"> </v>
      </c>
      <c r="C275">
        <f>IF(B275=0,FALSE,'Input and Summary Results'!$D$5)</f>
        <v>0</v>
      </c>
      <c r="D275">
        <f>IF(B275=0,FALSE,'Input and Summary Results'!$E$5)</f>
        <v>0</v>
      </c>
      <c r="E275" t="e">
        <f t="shared" si="34"/>
        <v>#NUM!</v>
      </c>
      <c r="F275" t="e">
        <f t="shared" si="35"/>
        <v>#DIV/0!</v>
      </c>
      <c r="G275" t="b">
        <f>IF(B275=" ",FALSE,(IF('Input and Summary Results'!$J$4="yes",'Data Transformation'!E275,'Data Transformation'!C275)))</f>
        <v>0</v>
      </c>
      <c r="H275" t="b">
        <f>IF(B275=" ",FALSE,(IF('Input and Summary Results'!$J$4="yes",'Data Transformation'!F275,'Data Transformation'!D275)))</f>
        <v>0</v>
      </c>
      <c r="I275" t="str">
        <f t="shared" si="36"/>
        <v/>
      </c>
      <c r="J275" s="18" t="e">
        <f>LOOKUP(2,1/(COUNTIF($J$4:J274,'Input and Summary Results'!$B$7:$B$8007)=0),'Input and Summary Results'!$B$7:$B$8007)</f>
        <v>#N/A</v>
      </c>
      <c r="K275" s="18" t="str">
        <f t="shared" si="37"/>
        <v xml:space="preserve"> </v>
      </c>
      <c r="L275" s="18">
        <f t="shared" si="40"/>
        <v>270</v>
      </c>
      <c r="M275" t="e">
        <f t="shared" si="39"/>
        <v>#NUM!</v>
      </c>
      <c r="N275">
        <f t="shared" si="38"/>
        <v>0</v>
      </c>
      <c r="O275" t="b">
        <f t="shared" si="33"/>
        <v>0</v>
      </c>
    </row>
    <row r="276" spans="1:15" x14ac:dyDescent="0.25">
      <c r="A276" t="s">
        <v>25</v>
      </c>
      <c r="B276" t="str">
        <f>'Input and Summary Results'!$G280</f>
        <v xml:space="preserve"> </v>
      </c>
      <c r="C276">
        <f>IF(B276=0,FALSE,'Input and Summary Results'!$D$5)</f>
        <v>0</v>
      </c>
      <c r="D276">
        <f>IF(B276=0,FALSE,'Input and Summary Results'!$E$5)</f>
        <v>0</v>
      </c>
      <c r="E276" t="e">
        <f t="shared" si="34"/>
        <v>#NUM!</v>
      </c>
      <c r="F276" t="e">
        <f t="shared" si="35"/>
        <v>#DIV/0!</v>
      </c>
      <c r="G276" t="b">
        <f>IF(B276=" ",FALSE,(IF('Input and Summary Results'!$J$4="yes",'Data Transformation'!E276,'Data Transformation'!C276)))</f>
        <v>0</v>
      </c>
      <c r="H276" t="b">
        <f>IF(B276=" ",FALSE,(IF('Input and Summary Results'!$J$4="yes",'Data Transformation'!F276,'Data Transformation'!D276)))</f>
        <v>0</v>
      </c>
      <c r="I276" t="str">
        <f t="shared" si="36"/>
        <v/>
      </c>
      <c r="J276" s="18" t="e">
        <f>LOOKUP(2,1/(COUNTIF($J$4:J275,'Input and Summary Results'!$B$7:$B$8007)=0),'Input and Summary Results'!$B$7:$B$8007)</f>
        <v>#N/A</v>
      </c>
      <c r="K276" s="18" t="str">
        <f t="shared" si="37"/>
        <v xml:space="preserve"> </v>
      </c>
      <c r="L276" s="18">
        <f t="shared" si="40"/>
        <v>271</v>
      </c>
      <c r="M276" t="e">
        <f t="shared" si="39"/>
        <v>#NUM!</v>
      </c>
      <c r="N276">
        <f t="shared" si="38"/>
        <v>0</v>
      </c>
      <c r="O276" t="b">
        <f t="shared" si="33"/>
        <v>0</v>
      </c>
    </row>
    <row r="277" spans="1:15" x14ac:dyDescent="0.25">
      <c r="A277" t="s">
        <v>25</v>
      </c>
      <c r="B277" t="str">
        <f>'Input and Summary Results'!$G281</f>
        <v xml:space="preserve"> </v>
      </c>
      <c r="C277">
        <f>IF(B277=0,FALSE,'Input and Summary Results'!$D$5)</f>
        <v>0</v>
      </c>
      <c r="D277">
        <f>IF(B277=0,FALSE,'Input and Summary Results'!$E$5)</f>
        <v>0</v>
      </c>
      <c r="E277" t="e">
        <f t="shared" si="34"/>
        <v>#NUM!</v>
      </c>
      <c r="F277" t="e">
        <f t="shared" si="35"/>
        <v>#DIV/0!</v>
      </c>
      <c r="G277" t="b">
        <f>IF(B277=" ",FALSE,(IF('Input and Summary Results'!$J$4="yes",'Data Transformation'!E277,'Data Transformation'!C277)))</f>
        <v>0</v>
      </c>
      <c r="H277" t="b">
        <f>IF(B277=" ",FALSE,(IF('Input and Summary Results'!$J$4="yes",'Data Transformation'!F277,'Data Transformation'!D277)))</f>
        <v>0</v>
      </c>
      <c r="I277" t="str">
        <f t="shared" si="36"/>
        <v/>
      </c>
      <c r="J277" s="18" t="e">
        <f>LOOKUP(2,1/(COUNTIF($J$4:J276,'Input and Summary Results'!$B$7:$B$8007)=0),'Input and Summary Results'!$B$7:$B$8007)</f>
        <v>#N/A</v>
      </c>
      <c r="K277" s="18" t="str">
        <f t="shared" si="37"/>
        <v xml:space="preserve"> </v>
      </c>
      <c r="L277" s="18">
        <f t="shared" si="40"/>
        <v>272</v>
      </c>
      <c r="M277" t="e">
        <f t="shared" si="39"/>
        <v>#NUM!</v>
      </c>
      <c r="N277">
        <f t="shared" si="38"/>
        <v>0</v>
      </c>
      <c r="O277" t="b">
        <f t="shared" si="33"/>
        <v>0</v>
      </c>
    </row>
    <row r="278" spans="1:15" x14ac:dyDescent="0.25">
      <c r="A278" t="s">
        <v>25</v>
      </c>
      <c r="B278" t="str">
        <f>'Input and Summary Results'!$G282</f>
        <v xml:space="preserve"> </v>
      </c>
      <c r="C278">
        <f>IF(B278=0,FALSE,'Input and Summary Results'!$D$5)</f>
        <v>0</v>
      </c>
      <c r="D278">
        <f>IF(B278=0,FALSE,'Input and Summary Results'!$E$5)</f>
        <v>0</v>
      </c>
      <c r="E278" t="e">
        <f t="shared" si="34"/>
        <v>#NUM!</v>
      </c>
      <c r="F278" t="e">
        <f t="shared" si="35"/>
        <v>#DIV/0!</v>
      </c>
      <c r="G278" t="b">
        <f>IF(B278=" ",FALSE,(IF('Input and Summary Results'!$J$4="yes",'Data Transformation'!E278,'Data Transformation'!C278)))</f>
        <v>0</v>
      </c>
      <c r="H278" t="b">
        <f>IF(B278=" ",FALSE,(IF('Input and Summary Results'!$J$4="yes",'Data Transformation'!F278,'Data Transformation'!D278)))</f>
        <v>0</v>
      </c>
      <c r="I278" t="str">
        <f t="shared" si="36"/>
        <v/>
      </c>
      <c r="J278" s="18" t="e">
        <f>LOOKUP(2,1/(COUNTIF($J$4:J277,'Input and Summary Results'!$B$7:$B$8007)=0),'Input and Summary Results'!$B$7:$B$8007)</f>
        <v>#N/A</v>
      </c>
      <c r="K278" s="18" t="str">
        <f t="shared" si="37"/>
        <v xml:space="preserve"> </v>
      </c>
      <c r="L278" s="18">
        <f t="shared" si="40"/>
        <v>273</v>
      </c>
      <c r="M278" t="e">
        <f t="shared" si="39"/>
        <v>#NUM!</v>
      </c>
      <c r="N278">
        <f t="shared" si="38"/>
        <v>0</v>
      </c>
      <c r="O278" t="b">
        <f t="shared" si="33"/>
        <v>0</v>
      </c>
    </row>
    <row r="279" spans="1:15" x14ac:dyDescent="0.25">
      <c r="A279" t="s">
        <v>25</v>
      </c>
      <c r="B279" t="str">
        <f>'Input and Summary Results'!$G283</f>
        <v xml:space="preserve"> </v>
      </c>
      <c r="C279">
        <f>IF(B279=0,FALSE,'Input and Summary Results'!$D$5)</f>
        <v>0</v>
      </c>
      <c r="D279">
        <f>IF(B279=0,FALSE,'Input and Summary Results'!$E$5)</f>
        <v>0</v>
      </c>
      <c r="E279" t="e">
        <f t="shared" si="34"/>
        <v>#NUM!</v>
      </c>
      <c r="F279" t="e">
        <f t="shared" si="35"/>
        <v>#DIV/0!</v>
      </c>
      <c r="G279" t="b">
        <f>IF(B279=" ",FALSE,(IF('Input and Summary Results'!$J$4="yes",'Data Transformation'!E279,'Data Transformation'!C279)))</f>
        <v>0</v>
      </c>
      <c r="H279" t="b">
        <f>IF(B279=" ",FALSE,(IF('Input and Summary Results'!$J$4="yes",'Data Transformation'!F279,'Data Transformation'!D279)))</f>
        <v>0</v>
      </c>
      <c r="I279" t="str">
        <f t="shared" si="36"/>
        <v/>
      </c>
      <c r="J279" s="18" t="e">
        <f>LOOKUP(2,1/(COUNTIF($J$4:J278,'Input and Summary Results'!$B$7:$B$8007)=0),'Input and Summary Results'!$B$7:$B$8007)</f>
        <v>#N/A</v>
      </c>
      <c r="K279" s="18" t="str">
        <f t="shared" si="37"/>
        <v xml:space="preserve"> </v>
      </c>
      <c r="L279" s="18">
        <f t="shared" si="40"/>
        <v>274</v>
      </c>
      <c r="M279" t="e">
        <f t="shared" si="39"/>
        <v>#NUM!</v>
      </c>
      <c r="N279">
        <f t="shared" si="38"/>
        <v>0</v>
      </c>
      <c r="O279" t="b">
        <f t="shared" si="33"/>
        <v>0</v>
      </c>
    </row>
    <row r="280" spans="1:15" x14ac:dyDescent="0.25">
      <c r="A280" t="s">
        <v>25</v>
      </c>
      <c r="B280" t="str">
        <f>'Input and Summary Results'!$G284</f>
        <v xml:space="preserve"> </v>
      </c>
      <c r="C280">
        <f>IF(B280=0,FALSE,'Input and Summary Results'!$D$5)</f>
        <v>0</v>
      </c>
      <c r="D280">
        <f>IF(B280=0,FALSE,'Input and Summary Results'!$E$5)</f>
        <v>0</v>
      </c>
      <c r="E280" t="e">
        <f t="shared" si="34"/>
        <v>#NUM!</v>
      </c>
      <c r="F280" t="e">
        <f t="shared" si="35"/>
        <v>#DIV/0!</v>
      </c>
      <c r="G280" t="b">
        <f>IF(B280=" ",FALSE,(IF('Input and Summary Results'!$J$4="yes",'Data Transformation'!E280,'Data Transformation'!C280)))</f>
        <v>0</v>
      </c>
      <c r="H280" t="b">
        <f>IF(B280=" ",FALSE,(IF('Input and Summary Results'!$J$4="yes",'Data Transformation'!F280,'Data Transformation'!D280)))</f>
        <v>0</v>
      </c>
      <c r="I280" t="str">
        <f t="shared" si="36"/>
        <v/>
      </c>
      <c r="J280" s="18" t="e">
        <f>LOOKUP(2,1/(COUNTIF($J$4:J279,'Input and Summary Results'!$B$7:$B$8007)=0),'Input and Summary Results'!$B$7:$B$8007)</f>
        <v>#N/A</v>
      </c>
      <c r="K280" s="18" t="str">
        <f t="shared" si="37"/>
        <v xml:space="preserve"> </v>
      </c>
      <c r="L280" s="18">
        <f t="shared" si="40"/>
        <v>275</v>
      </c>
      <c r="M280" t="e">
        <f t="shared" si="39"/>
        <v>#NUM!</v>
      </c>
      <c r="N280">
        <f t="shared" si="38"/>
        <v>0</v>
      </c>
      <c r="O280" t="b">
        <f t="shared" si="33"/>
        <v>0</v>
      </c>
    </row>
    <row r="281" spans="1:15" x14ac:dyDescent="0.25">
      <c r="A281" t="s">
        <v>25</v>
      </c>
      <c r="B281" t="str">
        <f>'Input and Summary Results'!$G285</f>
        <v xml:space="preserve"> </v>
      </c>
      <c r="C281">
        <f>IF(B281=0,FALSE,'Input and Summary Results'!$D$5)</f>
        <v>0</v>
      </c>
      <c r="D281">
        <f>IF(B281=0,FALSE,'Input and Summary Results'!$E$5)</f>
        <v>0</v>
      </c>
      <c r="E281" t="e">
        <f t="shared" si="34"/>
        <v>#NUM!</v>
      </c>
      <c r="F281" t="e">
        <f t="shared" si="35"/>
        <v>#DIV/0!</v>
      </c>
      <c r="G281" t="b">
        <f>IF(B281=" ",FALSE,(IF('Input and Summary Results'!$J$4="yes",'Data Transformation'!E281,'Data Transformation'!C281)))</f>
        <v>0</v>
      </c>
      <c r="H281" t="b">
        <f>IF(B281=" ",FALSE,(IF('Input and Summary Results'!$J$4="yes",'Data Transformation'!F281,'Data Transformation'!D281)))</f>
        <v>0</v>
      </c>
      <c r="I281" t="str">
        <f t="shared" si="36"/>
        <v/>
      </c>
      <c r="J281" s="18" t="e">
        <f>LOOKUP(2,1/(COUNTIF($J$4:J280,'Input and Summary Results'!$B$7:$B$8007)=0),'Input and Summary Results'!$B$7:$B$8007)</f>
        <v>#N/A</v>
      </c>
      <c r="K281" s="18" t="str">
        <f t="shared" si="37"/>
        <v xml:space="preserve"> </v>
      </c>
      <c r="L281" s="18">
        <f t="shared" si="40"/>
        <v>276</v>
      </c>
      <c r="M281" t="e">
        <f t="shared" si="39"/>
        <v>#NUM!</v>
      </c>
      <c r="N281">
        <f t="shared" si="38"/>
        <v>0</v>
      </c>
      <c r="O281" t="b">
        <f t="shared" si="33"/>
        <v>0</v>
      </c>
    </row>
    <row r="282" spans="1:15" x14ac:dyDescent="0.25">
      <c r="A282" t="s">
        <v>25</v>
      </c>
      <c r="B282" t="str">
        <f>'Input and Summary Results'!$G286</f>
        <v xml:space="preserve"> </v>
      </c>
      <c r="C282">
        <f>IF(B282=0,FALSE,'Input and Summary Results'!$D$5)</f>
        <v>0</v>
      </c>
      <c r="D282">
        <f>IF(B282=0,FALSE,'Input and Summary Results'!$E$5)</f>
        <v>0</v>
      </c>
      <c r="E282" t="e">
        <f t="shared" si="34"/>
        <v>#NUM!</v>
      </c>
      <c r="F282" t="e">
        <f t="shared" si="35"/>
        <v>#DIV/0!</v>
      </c>
      <c r="G282" t="b">
        <f>IF(B282=" ",FALSE,(IF('Input and Summary Results'!$J$4="yes",'Data Transformation'!E282,'Data Transformation'!C282)))</f>
        <v>0</v>
      </c>
      <c r="H282" t="b">
        <f>IF(B282=" ",FALSE,(IF('Input and Summary Results'!$J$4="yes",'Data Transformation'!F282,'Data Transformation'!D282)))</f>
        <v>0</v>
      </c>
      <c r="I282" t="str">
        <f t="shared" si="36"/>
        <v/>
      </c>
      <c r="J282" s="18" t="e">
        <f>LOOKUP(2,1/(COUNTIF($J$4:J281,'Input and Summary Results'!$B$7:$B$8007)=0),'Input and Summary Results'!$B$7:$B$8007)</f>
        <v>#N/A</v>
      </c>
      <c r="K282" s="18" t="str">
        <f t="shared" si="37"/>
        <v xml:space="preserve"> </v>
      </c>
      <c r="L282" s="18">
        <f t="shared" si="40"/>
        <v>277</v>
      </c>
      <c r="M282" t="e">
        <f t="shared" si="39"/>
        <v>#NUM!</v>
      </c>
      <c r="N282">
        <f t="shared" si="38"/>
        <v>0</v>
      </c>
      <c r="O282" t="b">
        <f t="shared" si="33"/>
        <v>0</v>
      </c>
    </row>
    <row r="283" spans="1:15" x14ac:dyDescent="0.25">
      <c r="A283" t="s">
        <v>25</v>
      </c>
      <c r="B283" t="str">
        <f>'Input and Summary Results'!$G287</f>
        <v xml:space="preserve"> </v>
      </c>
      <c r="C283">
        <f>IF(B283=0,FALSE,'Input and Summary Results'!$D$5)</f>
        <v>0</v>
      </c>
      <c r="D283">
        <f>IF(B283=0,FALSE,'Input and Summary Results'!$E$5)</f>
        <v>0</v>
      </c>
      <c r="E283" t="e">
        <f t="shared" si="34"/>
        <v>#NUM!</v>
      </c>
      <c r="F283" t="e">
        <f t="shared" si="35"/>
        <v>#DIV/0!</v>
      </c>
      <c r="G283" t="b">
        <f>IF(B283=" ",FALSE,(IF('Input and Summary Results'!$J$4="yes",'Data Transformation'!E283,'Data Transformation'!C283)))</f>
        <v>0</v>
      </c>
      <c r="H283" t="b">
        <f>IF(B283=" ",FALSE,(IF('Input and Summary Results'!$J$4="yes",'Data Transformation'!F283,'Data Transformation'!D283)))</f>
        <v>0</v>
      </c>
      <c r="I283" t="str">
        <f t="shared" si="36"/>
        <v/>
      </c>
      <c r="J283" s="18" t="e">
        <f>LOOKUP(2,1/(COUNTIF($J$4:J282,'Input and Summary Results'!$B$7:$B$8007)=0),'Input and Summary Results'!$B$7:$B$8007)</f>
        <v>#N/A</v>
      </c>
      <c r="K283" s="18" t="str">
        <f t="shared" si="37"/>
        <v xml:space="preserve"> </v>
      </c>
      <c r="L283" s="18">
        <f t="shared" si="40"/>
        <v>278</v>
      </c>
      <c r="M283" t="e">
        <f t="shared" si="39"/>
        <v>#NUM!</v>
      </c>
      <c r="N283">
        <f t="shared" si="38"/>
        <v>0</v>
      </c>
      <c r="O283" t="b">
        <f t="shared" si="33"/>
        <v>0</v>
      </c>
    </row>
    <row r="284" spans="1:15" x14ac:dyDescent="0.25">
      <c r="A284" t="s">
        <v>25</v>
      </c>
      <c r="B284" t="str">
        <f>'Input and Summary Results'!$G288</f>
        <v xml:space="preserve"> </v>
      </c>
      <c r="C284">
        <f>IF(B284=0,FALSE,'Input and Summary Results'!$D$5)</f>
        <v>0</v>
      </c>
      <c r="D284">
        <f>IF(B284=0,FALSE,'Input and Summary Results'!$E$5)</f>
        <v>0</v>
      </c>
      <c r="E284" t="e">
        <f t="shared" si="34"/>
        <v>#NUM!</v>
      </c>
      <c r="F284" t="e">
        <f t="shared" si="35"/>
        <v>#DIV/0!</v>
      </c>
      <c r="G284" t="b">
        <f>IF(B284=" ",FALSE,(IF('Input and Summary Results'!$J$4="yes",'Data Transformation'!E284,'Data Transformation'!C284)))</f>
        <v>0</v>
      </c>
      <c r="H284" t="b">
        <f>IF(B284=" ",FALSE,(IF('Input and Summary Results'!$J$4="yes",'Data Transformation'!F284,'Data Transformation'!D284)))</f>
        <v>0</v>
      </c>
      <c r="I284" t="str">
        <f t="shared" si="36"/>
        <v/>
      </c>
      <c r="J284" s="18" t="e">
        <f>LOOKUP(2,1/(COUNTIF($J$4:J283,'Input and Summary Results'!$B$7:$B$8007)=0),'Input and Summary Results'!$B$7:$B$8007)</f>
        <v>#N/A</v>
      </c>
      <c r="K284" s="18" t="str">
        <f t="shared" si="37"/>
        <v xml:space="preserve"> </v>
      </c>
      <c r="L284" s="18">
        <f t="shared" si="40"/>
        <v>279</v>
      </c>
      <c r="M284" t="e">
        <f t="shared" si="39"/>
        <v>#NUM!</v>
      </c>
      <c r="N284">
        <f t="shared" si="38"/>
        <v>0</v>
      </c>
      <c r="O284" t="b">
        <f t="shared" si="33"/>
        <v>0</v>
      </c>
    </row>
    <row r="285" spans="1:15" x14ac:dyDescent="0.25">
      <c r="A285" t="s">
        <v>25</v>
      </c>
      <c r="B285" t="str">
        <f>'Input and Summary Results'!$G289</f>
        <v xml:space="preserve"> </v>
      </c>
      <c r="C285">
        <f>IF(B285=0,FALSE,'Input and Summary Results'!$D$5)</f>
        <v>0</v>
      </c>
      <c r="D285">
        <f>IF(B285=0,FALSE,'Input and Summary Results'!$E$5)</f>
        <v>0</v>
      </c>
      <c r="E285" t="e">
        <f t="shared" si="34"/>
        <v>#NUM!</v>
      </c>
      <c r="F285" t="e">
        <f t="shared" si="35"/>
        <v>#DIV/0!</v>
      </c>
      <c r="G285" t="b">
        <f>IF(B285=" ",FALSE,(IF('Input and Summary Results'!$J$4="yes",'Data Transformation'!E285,'Data Transformation'!C285)))</f>
        <v>0</v>
      </c>
      <c r="H285" t="b">
        <f>IF(B285=" ",FALSE,(IF('Input and Summary Results'!$J$4="yes",'Data Transformation'!F285,'Data Transformation'!D285)))</f>
        <v>0</v>
      </c>
      <c r="I285" t="str">
        <f t="shared" si="36"/>
        <v/>
      </c>
      <c r="J285" s="18" t="e">
        <f>LOOKUP(2,1/(COUNTIF($J$4:J284,'Input and Summary Results'!$B$7:$B$8007)=0),'Input and Summary Results'!$B$7:$B$8007)</f>
        <v>#N/A</v>
      </c>
      <c r="K285" s="18" t="str">
        <f t="shared" si="37"/>
        <v xml:space="preserve"> </v>
      </c>
      <c r="L285" s="18">
        <f t="shared" si="40"/>
        <v>280</v>
      </c>
      <c r="M285" t="e">
        <f t="shared" si="39"/>
        <v>#NUM!</v>
      </c>
      <c r="N285">
        <f t="shared" si="38"/>
        <v>0</v>
      </c>
      <c r="O285" t="b">
        <f t="shared" si="33"/>
        <v>0</v>
      </c>
    </row>
    <row r="286" spans="1:15" x14ac:dyDescent="0.25">
      <c r="A286" t="s">
        <v>25</v>
      </c>
      <c r="B286" t="str">
        <f>'Input and Summary Results'!$G290</f>
        <v xml:space="preserve"> </v>
      </c>
      <c r="C286">
        <f>IF(B286=0,FALSE,'Input and Summary Results'!$D$5)</f>
        <v>0</v>
      </c>
      <c r="D286">
        <f>IF(B286=0,FALSE,'Input and Summary Results'!$E$5)</f>
        <v>0</v>
      </c>
      <c r="E286" t="e">
        <f t="shared" si="34"/>
        <v>#NUM!</v>
      </c>
      <c r="F286" t="e">
        <f t="shared" si="35"/>
        <v>#DIV/0!</v>
      </c>
      <c r="G286" t="b">
        <f>IF(B286=" ",FALSE,(IF('Input and Summary Results'!$J$4="yes",'Data Transformation'!E286,'Data Transformation'!C286)))</f>
        <v>0</v>
      </c>
      <c r="H286" t="b">
        <f>IF(B286=" ",FALSE,(IF('Input and Summary Results'!$J$4="yes",'Data Transformation'!F286,'Data Transformation'!D286)))</f>
        <v>0</v>
      </c>
      <c r="I286" t="str">
        <f t="shared" si="36"/>
        <v/>
      </c>
      <c r="J286" s="18" t="e">
        <f>LOOKUP(2,1/(COUNTIF($J$4:J285,'Input and Summary Results'!$B$7:$B$8007)=0),'Input and Summary Results'!$B$7:$B$8007)</f>
        <v>#N/A</v>
      </c>
      <c r="K286" s="18" t="str">
        <f t="shared" si="37"/>
        <v xml:space="preserve"> </v>
      </c>
      <c r="L286" s="18">
        <f t="shared" si="40"/>
        <v>281</v>
      </c>
      <c r="M286" t="e">
        <f t="shared" si="39"/>
        <v>#NUM!</v>
      </c>
      <c r="N286">
        <f t="shared" si="38"/>
        <v>0</v>
      </c>
      <c r="O286" t="b">
        <f t="shared" si="33"/>
        <v>0</v>
      </c>
    </row>
    <row r="287" spans="1:15" x14ac:dyDescent="0.25">
      <c r="A287" t="s">
        <v>25</v>
      </c>
      <c r="B287" t="str">
        <f>'Input and Summary Results'!$G291</f>
        <v xml:space="preserve"> </v>
      </c>
      <c r="C287">
        <f>IF(B287=0,FALSE,'Input and Summary Results'!$D$5)</f>
        <v>0</v>
      </c>
      <c r="D287">
        <f>IF(B287=0,FALSE,'Input and Summary Results'!$E$5)</f>
        <v>0</v>
      </c>
      <c r="E287" t="e">
        <f t="shared" si="34"/>
        <v>#NUM!</v>
      </c>
      <c r="F287" t="e">
        <f t="shared" si="35"/>
        <v>#DIV/0!</v>
      </c>
      <c r="G287" t="b">
        <f>IF(B287=" ",FALSE,(IF('Input and Summary Results'!$J$4="yes",'Data Transformation'!E287,'Data Transformation'!C287)))</f>
        <v>0</v>
      </c>
      <c r="H287" t="b">
        <f>IF(B287=" ",FALSE,(IF('Input and Summary Results'!$J$4="yes",'Data Transformation'!F287,'Data Transformation'!D287)))</f>
        <v>0</v>
      </c>
      <c r="I287" t="str">
        <f t="shared" si="36"/>
        <v/>
      </c>
      <c r="J287" s="18" t="e">
        <f>LOOKUP(2,1/(COUNTIF($J$4:J286,'Input and Summary Results'!$B$7:$B$8007)=0),'Input and Summary Results'!$B$7:$B$8007)</f>
        <v>#N/A</v>
      </c>
      <c r="K287" s="18" t="str">
        <f t="shared" si="37"/>
        <v xml:space="preserve"> </v>
      </c>
      <c r="L287" s="18">
        <f t="shared" si="40"/>
        <v>282</v>
      </c>
      <c r="M287" t="e">
        <f t="shared" si="39"/>
        <v>#NUM!</v>
      </c>
      <c r="N287">
        <f t="shared" si="38"/>
        <v>0</v>
      </c>
      <c r="O287" t="b">
        <f t="shared" si="33"/>
        <v>0</v>
      </c>
    </row>
    <row r="288" spans="1:15" x14ac:dyDescent="0.25">
      <c r="A288" t="s">
        <v>25</v>
      </c>
      <c r="B288" t="str">
        <f>'Input and Summary Results'!$G292</f>
        <v xml:space="preserve"> </v>
      </c>
      <c r="C288">
        <f>IF(B288=0,FALSE,'Input and Summary Results'!$D$5)</f>
        <v>0</v>
      </c>
      <c r="D288">
        <f>IF(B288=0,FALSE,'Input and Summary Results'!$E$5)</f>
        <v>0</v>
      </c>
      <c r="E288" t="e">
        <f t="shared" si="34"/>
        <v>#NUM!</v>
      </c>
      <c r="F288" t="e">
        <f t="shared" si="35"/>
        <v>#DIV/0!</v>
      </c>
      <c r="G288" t="b">
        <f>IF(B288=" ",FALSE,(IF('Input and Summary Results'!$J$4="yes",'Data Transformation'!E288,'Data Transformation'!C288)))</f>
        <v>0</v>
      </c>
      <c r="H288" t="b">
        <f>IF(B288=" ",FALSE,(IF('Input and Summary Results'!$J$4="yes",'Data Transformation'!F288,'Data Transformation'!D288)))</f>
        <v>0</v>
      </c>
      <c r="I288" t="str">
        <f t="shared" si="36"/>
        <v/>
      </c>
      <c r="J288" s="18" t="e">
        <f>LOOKUP(2,1/(COUNTIF($J$4:J287,'Input and Summary Results'!$B$7:$B$8007)=0),'Input and Summary Results'!$B$7:$B$8007)</f>
        <v>#N/A</v>
      </c>
      <c r="K288" s="18" t="str">
        <f t="shared" si="37"/>
        <v xml:space="preserve"> </v>
      </c>
      <c r="L288" s="18">
        <f t="shared" si="40"/>
        <v>283</v>
      </c>
      <c r="M288" t="e">
        <f t="shared" si="39"/>
        <v>#NUM!</v>
      </c>
      <c r="N288">
        <f t="shared" si="38"/>
        <v>0</v>
      </c>
      <c r="O288" t="b">
        <f t="shared" si="33"/>
        <v>0</v>
      </c>
    </row>
    <row r="289" spans="1:15" x14ac:dyDescent="0.25">
      <c r="A289" t="s">
        <v>25</v>
      </c>
      <c r="B289" t="str">
        <f>'Input and Summary Results'!$G293</f>
        <v xml:space="preserve"> </v>
      </c>
      <c r="C289">
        <f>IF(B289=0,FALSE,'Input and Summary Results'!$D$5)</f>
        <v>0</v>
      </c>
      <c r="D289">
        <f>IF(B289=0,FALSE,'Input and Summary Results'!$E$5)</f>
        <v>0</v>
      </c>
      <c r="E289" t="e">
        <f t="shared" si="34"/>
        <v>#NUM!</v>
      </c>
      <c r="F289" t="e">
        <f t="shared" si="35"/>
        <v>#DIV/0!</v>
      </c>
      <c r="G289" t="b">
        <f>IF(B289=" ",FALSE,(IF('Input and Summary Results'!$J$4="yes",'Data Transformation'!E289,'Data Transformation'!C289)))</f>
        <v>0</v>
      </c>
      <c r="H289" t="b">
        <f>IF(B289=" ",FALSE,(IF('Input and Summary Results'!$J$4="yes",'Data Transformation'!F289,'Data Transformation'!D289)))</f>
        <v>0</v>
      </c>
      <c r="I289" t="str">
        <f t="shared" si="36"/>
        <v/>
      </c>
      <c r="J289" s="18" t="e">
        <f>LOOKUP(2,1/(COUNTIF($J$4:J288,'Input and Summary Results'!$B$7:$B$8007)=0),'Input and Summary Results'!$B$7:$B$8007)</f>
        <v>#N/A</v>
      </c>
      <c r="K289" s="18" t="str">
        <f t="shared" si="37"/>
        <v xml:space="preserve"> </v>
      </c>
      <c r="L289" s="18">
        <f t="shared" si="40"/>
        <v>284</v>
      </c>
      <c r="M289" t="e">
        <f t="shared" si="39"/>
        <v>#NUM!</v>
      </c>
      <c r="N289">
        <f t="shared" si="38"/>
        <v>0</v>
      </c>
      <c r="O289" t="b">
        <f t="shared" si="33"/>
        <v>0</v>
      </c>
    </row>
    <row r="290" spans="1:15" x14ac:dyDescent="0.25">
      <c r="A290" t="s">
        <v>25</v>
      </c>
      <c r="B290" t="str">
        <f>'Input and Summary Results'!$G294</f>
        <v xml:space="preserve"> </v>
      </c>
      <c r="C290">
        <f>IF(B290=0,FALSE,'Input and Summary Results'!$D$5)</f>
        <v>0</v>
      </c>
      <c r="D290">
        <f>IF(B290=0,FALSE,'Input and Summary Results'!$E$5)</f>
        <v>0</v>
      </c>
      <c r="E290" t="e">
        <f t="shared" si="34"/>
        <v>#NUM!</v>
      </c>
      <c r="F290" t="e">
        <f t="shared" si="35"/>
        <v>#DIV/0!</v>
      </c>
      <c r="G290" t="b">
        <f>IF(B290=" ",FALSE,(IF('Input and Summary Results'!$J$4="yes",'Data Transformation'!E290,'Data Transformation'!C290)))</f>
        <v>0</v>
      </c>
      <c r="H290" t="b">
        <f>IF(B290=" ",FALSE,(IF('Input and Summary Results'!$J$4="yes",'Data Transformation'!F290,'Data Transformation'!D290)))</f>
        <v>0</v>
      </c>
      <c r="I290" t="str">
        <f t="shared" si="36"/>
        <v/>
      </c>
      <c r="J290" s="18" t="e">
        <f>LOOKUP(2,1/(COUNTIF($J$4:J289,'Input and Summary Results'!$B$7:$B$8007)=0),'Input and Summary Results'!$B$7:$B$8007)</f>
        <v>#N/A</v>
      </c>
      <c r="K290" s="18" t="str">
        <f t="shared" si="37"/>
        <v xml:space="preserve"> </v>
      </c>
      <c r="L290" s="18">
        <f t="shared" si="40"/>
        <v>285</v>
      </c>
      <c r="M290" t="e">
        <f t="shared" si="39"/>
        <v>#NUM!</v>
      </c>
      <c r="N290">
        <f t="shared" si="38"/>
        <v>0</v>
      </c>
      <c r="O290" t="b">
        <f t="shared" si="33"/>
        <v>0</v>
      </c>
    </row>
    <row r="291" spans="1:15" x14ac:dyDescent="0.25">
      <c r="A291" t="s">
        <v>25</v>
      </c>
      <c r="B291" t="str">
        <f>'Input and Summary Results'!$G295</f>
        <v xml:space="preserve"> </v>
      </c>
      <c r="C291">
        <f>IF(B291=0,FALSE,'Input and Summary Results'!$D$5)</f>
        <v>0</v>
      </c>
      <c r="D291">
        <f>IF(B291=0,FALSE,'Input and Summary Results'!$E$5)</f>
        <v>0</v>
      </c>
      <c r="E291" t="e">
        <f t="shared" si="34"/>
        <v>#NUM!</v>
      </c>
      <c r="F291" t="e">
        <f t="shared" si="35"/>
        <v>#DIV/0!</v>
      </c>
      <c r="G291" t="b">
        <f>IF(B291=" ",FALSE,(IF('Input and Summary Results'!$J$4="yes",'Data Transformation'!E291,'Data Transformation'!C291)))</f>
        <v>0</v>
      </c>
      <c r="H291" t="b">
        <f>IF(B291=" ",FALSE,(IF('Input and Summary Results'!$J$4="yes",'Data Transformation'!F291,'Data Transformation'!D291)))</f>
        <v>0</v>
      </c>
      <c r="I291" t="str">
        <f t="shared" si="36"/>
        <v/>
      </c>
      <c r="J291" s="18" t="e">
        <f>LOOKUP(2,1/(COUNTIF($J$4:J290,'Input and Summary Results'!$B$7:$B$8007)=0),'Input and Summary Results'!$B$7:$B$8007)</f>
        <v>#N/A</v>
      </c>
      <c r="K291" s="18" t="str">
        <f t="shared" si="37"/>
        <v xml:space="preserve"> </v>
      </c>
      <c r="L291" s="18">
        <f t="shared" si="40"/>
        <v>286</v>
      </c>
      <c r="M291" t="e">
        <f t="shared" si="39"/>
        <v>#NUM!</v>
      </c>
      <c r="N291">
        <f t="shared" si="38"/>
        <v>0</v>
      </c>
      <c r="O291" t="b">
        <f t="shared" si="33"/>
        <v>0</v>
      </c>
    </row>
    <row r="292" spans="1:15" x14ac:dyDescent="0.25">
      <c r="A292" t="s">
        <v>25</v>
      </c>
      <c r="B292" t="str">
        <f>'Input and Summary Results'!$G296</f>
        <v xml:space="preserve"> </v>
      </c>
      <c r="C292">
        <f>IF(B292=0,FALSE,'Input and Summary Results'!$D$5)</f>
        <v>0</v>
      </c>
      <c r="D292">
        <f>IF(B292=0,FALSE,'Input and Summary Results'!$E$5)</f>
        <v>0</v>
      </c>
      <c r="E292" t="e">
        <f t="shared" si="34"/>
        <v>#NUM!</v>
      </c>
      <c r="F292" t="e">
        <f t="shared" si="35"/>
        <v>#DIV/0!</v>
      </c>
      <c r="G292" t="b">
        <f>IF(B292=" ",FALSE,(IF('Input and Summary Results'!$J$4="yes",'Data Transformation'!E292,'Data Transformation'!C292)))</f>
        <v>0</v>
      </c>
      <c r="H292" t="b">
        <f>IF(B292=" ",FALSE,(IF('Input and Summary Results'!$J$4="yes",'Data Transformation'!F292,'Data Transformation'!D292)))</f>
        <v>0</v>
      </c>
      <c r="I292" t="str">
        <f t="shared" si="36"/>
        <v/>
      </c>
      <c r="J292" s="18" t="e">
        <f>LOOKUP(2,1/(COUNTIF($J$4:J291,'Input and Summary Results'!$B$7:$B$8007)=0),'Input and Summary Results'!$B$7:$B$8007)</f>
        <v>#N/A</v>
      </c>
      <c r="K292" s="18" t="str">
        <f t="shared" si="37"/>
        <v xml:space="preserve"> </v>
      </c>
      <c r="L292" s="18">
        <f t="shared" si="40"/>
        <v>287</v>
      </c>
      <c r="M292" t="e">
        <f t="shared" si="39"/>
        <v>#NUM!</v>
      </c>
      <c r="N292">
        <f t="shared" si="38"/>
        <v>0</v>
      </c>
      <c r="O292" t="b">
        <f t="shared" si="33"/>
        <v>0</v>
      </c>
    </row>
    <row r="293" spans="1:15" x14ac:dyDescent="0.25">
      <c r="A293" t="s">
        <v>25</v>
      </c>
      <c r="B293" t="str">
        <f>'Input and Summary Results'!$G297</f>
        <v xml:space="preserve"> </v>
      </c>
      <c r="C293">
        <f>IF(B293=0,FALSE,'Input and Summary Results'!$D$5)</f>
        <v>0</v>
      </c>
      <c r="D293">
        <f>IF(B293=0,FALSE,'Input and Summary Results'!$E$5)</f>
        <v>0</v>
      </c>
      <c r="E293" t="e">
        <f t="shared" si="34"/>
        <v>#NUM!</v>
      </c>
      <c r="F293" t="e">
        <f t="shared" si="35"/>
        <v>#DIV/0!</v>
      </c>
      <c r="G293" t="b">
        <f>IF(B293=" ",FALSE,(IF('Input and Summary Results'!$J$4="yes",'Data Transformation'!E293,'Data Transformation'!C293)))</f>
        <v>0</v>
      </c>
      <c r="H293" t="b">
        <f>IF(B293=" ",FALSE,(IF('Input and Summary Results'!$J$4="yes",'Data Transformation'!F293,'Data Transformation'!D293)))</f>
        <v>0</v>
      </c>
      <c r="I293" t="str">
        <f t="shared" si="36"/>
        <v/>
      </c>
      <c r="J293" s="18" t="e">
        <f>LOOKUP(2,1/(COUNTIF($J$4:J292,'Input and Summary Results'!$B$7:$B$8007)=0),'Input and Summary Results'!$B$7:$B$8007)</f>
        <v>#N/A</v>
      </c>
      <c r="K293" s="18" t="str">
        <f t="shared" si="37"/>
        <v xml:space="preserve"> </v>
      </c>
      <c r="L293" s="18">
        <f t="shared" si="40"/>
        <v>288</v>
      </c>
      <c r="M293" t="e">
        <f t="shared" si="39"/>
        <v>#NUM!</v>
      </c>
      <c r="N293">
        <f t="shared" si="38"/>
        <v>0</v>
      </c>
      <c r="O293" t="b">
        <f t="shared" si="33"/>
        <v>0</v>
      </c>
    </row>
    <row r="294" spans="1:15" x14ac:dyDescent="0.25">
      <c r="A294" t="s">
        <v>25</v>
      </c>
      <c r="B294" t="str">
        <f>'Input and Summary Results'!$G298</f>
        <v xml:space="preserve"> </v>
      </c>
      <c r="C294">
        <f>IF(B294=0,FALSE,'Input and Summary Results'!$D$5)</f>
        <v>0</v>
      </c>
      <c r="D294">
        <f>IF(B294=0,FALSE,'Input and Summary Results'!$E$5)</f>
        <v>0</v>
      </c>
      <c r="E294" t="e">
        <f t="shared" si="34"/>
        <v>#NUM!</v>
      </c>
      <c r="F294" t="e">
        <f t="shared" si="35"/>
        <v>#DIV/0!</v>
      </c>
      <c r="G294" t="b">
        <f>IF(B294=" ",FALSE,(IF('Input and Summary Results'!$J$4="yes",'Data Transformation'!E294,'Data Transformation'!C294)))</f>
        <v>0</v>
      </c>
      <c r="H294" t="b">
        <f>IF(B294=" ",FALSE,(IF('Input and Summary Results'!$J$4="yes",'Data Transformation'!F294,'Data Transformation'!D294)))</f>
        <v>0</v>
      </c>
      <c r="I294" t="str">
        <f t="shared" si="36"/>
        <v/>
      </c>
      <c r="J294" s="18" t="e">
        <f>LOOKUP(2,1/(COUNTIF($J$4:J293,'Input and Summary Results'!$B$7:$B$8007)=0),'Input and Summary Results'!$B$7:$B$8007)</f>
        <v>#N/A</v>
      </c>
      <c r="K294" s="18" t="str">
        <f t="shared" si="37"/>
        <v xml:space="preserve"> </v>
      </c>
      <c r="L294" s="18">
        <f t="shared" si="40"/>
        <v>289</v>
      </c>
      <c r="M294" t="e">
        <f t="shared" si="39"/>
        <v>#NUM!</v>
      </c>
      <c r="N294">
        <f t="shared" si="38"/>
        <v>0</v>
      </c>
      <c r="O294" t="b">
        <f t="shared" si="33"/>
        <v>0</v>
      </c>
    </row>
    <row r="295" spans="1:15" x14ac:dyDescent="0.25">
      <c r="A295" t="s">
        <v>25</v>
      </c>
      <c r="B295" t="str">
        <f>'Input and Summary Results'!$G299</f>
        <v xml:space="preserve"> </v>
      </c>
      <c r="C295">
        <f>IF(B295=0,FALSE,'Input and Summary Results'!$D$5)</f>
        <v>0</v>
      </c>
      <c r="D295">
        <f>IF(B295=0,FALSE,'Input and Summary Results'!$E$5)</f>
        <v>0</v>
      </c>
      <c r="E295" t="e">
        <f t="shared" si="34"/>
        <v>#NUM!</v>
      </c>
      <c r="F295" t="e">
        <f t="shared" si="35"/>
        <v>#DIV/0!</v>
      </c>
      <c r="G295" t="b">
        <f>IF(B295=" ",FALSE,(IF('Input and Summary Results'!$J$4="yes",'Data Transformation'!E295,'Data Transformation'!C295)))</f>
        <v>0</v>
      </c>
      <c r="H295" t="b">
        <f>IF(B295=" ",FALSE,(IF('Input and Summary Results'!$J$4="yes",'Data Transformation'!F295,'Data Transformation'!D295)))</f>
        <v>0</v>
      </c>
      <c r="I295" t="str">
        <f t="shared" si="36"/>
        <v/>
      </c>
      <c r="J295" s="18" t="e">
        <f>LOOKUP(2,1/(COUNTIF($J$4:J294,'Input and Summary Results'!$B$7:$B$8007)=0),'Input and Summary Results'!$B$7:$B$8007)</f>
        <v>#N/A</v>
      </c>
      <c r="K295" s="18" t="str">
        <f t="shared" si="37"/>
        <v xml:space="preserve"> </v>
      </c>
      <c r="L295" s="18">
        <f t="shared" si="40"/>
        <v>290</v>
      </c>
      <c r="M295" t="e">
        <f t="shared" si="39"/>
        <v>#NUM!</v>
      </c>
      <c r="N295">
        <f t="shared" si="38"/>
        <v>0</v>
      </c>
      <c r="O295" t="b">
        <f t="shared" si="33"/>
        <v>0</v>
      </c>
    </row>
    <row r="296" spans="1:15" x14ac:dyDescent="0.25">
      <c r="A296" t="s">
        <v>25</v>
      </c>
      <c r="B296" t="str">
        <f>'Input and Summary Results'!$G300</f>
        <v xml:space="preserve"> </v>
      </c>
      <c r="C296">
        <f>IF(B296=0,FALSE,'Input and Summary Results'!$D$5)</f>
        <v>0</v>
      </c>
      <c r="D296">
        <f>IF(B296=0,FALSE,'Input and Summary Results'!$E$5)</f>
        <v>0</v>
      </c>
      <c r="E296" t="e">
        <f t="shared" si="34"/>
        <v>#NUM!</v>
      </c>
      <c r="F296" t="e">
        <f t="shared" si="35"/>
        <v>#DIV/0!</v>
      </c>
      <c r="G296" t="b">
        <f>IF(B296=" ",FALSE,(IF('Input and Summary Results'!$J$4="yes",'Data Transformation'!E296,'Data Transformation'!C296)))</f>
        <v>0</v>
      </c>
      <c r="H296" t="b">
        <f>IF(B296=" ",FALSE,(IF('Input and Summary Results'!$J$4="yes",'Data Transformation'!F296,'Data Transformation'!D296)))</f>
        <v>0</v>
      </c>
      <c r="I296" t="str">
        <f t="shared" si="36"/>
        <v/>
      </c>
      <c r="J296" s="18" t="e">
        <f>LOOKUP(2,1/(COUNTIF($J$4:J295,'Input and Summary Results'!$B$7:$B$8007)=0),'Input and Summary Results'!$B$7:$B$8007)</f>
        <v>#N/A</v>
      </c>
      <c r="K296" s="18" t="str">
        <f t="shared" si="37"/>
        <v xml:space="preserve"> </v>
      </c>
      <c r="L296" s="18">
        <f t="shared" si="40"/>
        <v>291</v>
      </c>
      <c r="M296" t="e">
        <f t="shared" si="39"/>
        <v>#NUM!</v>
      </c>
      <c r="N296">
        <f t="shared" si="38"/>
        <v>0</v>
      </c>
      <c r="O296" t="b">
        <f t="shared" si="33"/>
        <v>0</v>
      </c>
    </row>
    <row r="297" spans="1:15" x14ac:dyDescent="0.25">
      <c r="A297" t="s">
        <v>25</v>
      </c>
      <c r="B297" t="str">
        <f>'Input and Summary Results'!$G301</f>
        <v xml:space="preserve"> </v>
      </c>
      <c r="C297">
        <f>IF(B297=0,FALSE,'Input and Summary Results'!$D$5)</f>
        <v>0</v>
      </c>
      <c r="D297">
        <f>IF(B297=0,FALSE,'Input and Summary Results'!$E$5)</f>
        <v>0</v>
      </c>
      <c r="E297" t="e">
        <f t="shared" si="34"/>
        <v>#NUM!</v>
      </c>
      <c r="F297" t="e">
        <f t="shared" si="35"/>
        <v>#DIV/0!</v>
      </c>
      <c r="G297" t="b">
        <f>IF(B297=" ",FALSE,(IF('Input and Summary Results'!$J$4="yes",'Data Transformation'!E297,'Data Transformation'!C297)))</f>
        <v>0</v>
      </c>
      <c r="H297" t="b">
        <f>IF(B297=" ",FALSE,(IF('Input and Summary Results'!$J$4="yes",'Data Transformation'!F297,'Data Transformation'!D297)))</f>
        <v>0</v>
      </c>
      <c r="I297" t="str">
        <f t="shared" si="36"/>
        <v/>
      </c>
      <c r="J297" s="18" t="e">
        <f>LOOKUP(2,1/(COUNTIF($J$4:J296,'Input and Summary Results'!$B$7:$B$8007)=0),'Input and Summary Results'!$B$7:$B$8007)</f>
        <v>#N/A</v>
      </c>
      <c r="K297" s="18" t="str">
        <f t="shared" si="37"/>
        <v xml:space="preserve"> </v>
      </c>
      <c r="L297" s="18">
        <f t="shared" si="40"/>
        <v>292</v>
      </c>
      <c r="M297" t="e">
        <f t="shared" si="39"/>
        <v>#NUM!</v>
      </c>
      <c r="N297">
        <f t="shared" si="38"/>
        <v>0</v>
      </c>
      <c r="O297" t="b">
        <f t="shared" si="33"/>
        <v>0</v>
      </c>
    </row>
    <row r="298" spans="1:15" x14ac:dyDescent="0.25">
      <c r="A298" t="s">
        <v>25</v>
      </c>
      <c r="B298" t="str">
        <f>'Input and Summary Results'!$G302</f>
        <v xml:space="preserve"> </v>
      </c>
      <c r="C298">
        <f>IF(B298=0,FALSE,'Input and Summary Results'!$D$5)</f>
        <v>0</v>
      </c>
      <c r="D298">
        <f>IF(B298=0,FALSE,'Input and Summary Results'!$E$5)</f>
        <v>0</v>
      </c>
      <c r="E298" t="e">
        <f t="shared" si="34"/>
        <v>#NUM!</v>
      </c>
      <c r="F298" t="e">
        <f t="shared" si="35"/>
        <v>#DIV/0!</v>
      </c>
      <c r="G298" t="b">
        <f>IF(B298=" ",FALSE,(IF('Input and Summary Results'!$J$4="yes",'Data Transformation'!E298,'Data Transformation'!C298)))</f>
        <v>0</v>
      </c>
      <c r="H298" t="b">
        <f>IF(B298=" ",FALSE,(IF('Input and Summary Results'!$J$4="yes",'Data Transformation'!F298,'Data Transformation'!D298)))</f>
        <v>0</v>
      </c>
      <c r="I298" t="str">
        <f t="shared" si="36"/>
        <v/>
      </c>
      <c r="J298" s="18" t="e">
        <f>LOOKUP(2,1/(COUNTIF($J$4:J297,'Input and Summary Results'!$B$7:$B$8007)=0),'Input and Summary Results'!$B$7:$B$8007)</f>
        <v>#N/A</v>
      </c>
      <c r="K298" s="18" t="str">
        <f t="shared" si="37"/>
        <v xml:space="preserve"> </v>
      </c>
      <c r="L298" s="18">
        <f t="shared" si="40"/>
        <v>293</v>
      </c>
      <c r="M298" t="e">
        <f t="shared" si="39"/>
        <v>#NUM!</v>
      </c>
      <c r="N298">
        <f t="shared" si="38"/>
        <v>0</v>
      </c>
      <c r="O298" t="b">
        <f t="shared" si="33"/>
        <v>0</v>
      </c>
    </row>
    <row r="299" spans="1:15" x14ac:dyDescent="0.25">
      <c r="A299" t="s">
        <v>25</v>
      </c>
      <c r="B299" t="str">
        <f>'Input and Summary Results'!$G303</f>
        <v xml:space="preserve"> </v>
      </c>
      <c r="C299">
        <f>IF(B299=0,FALSE,'Input and Summary Results'!$D$5)</f>
        <v>0</v>
      </c>
      <c r="D299">
        <f>IF(B299=0,FALSE,'Input and Summary Results'!$E$5)</f>
        <v>0</v>
      </c>
      <c r="E299" t="e">
        <f t="shared" si="34"/>
        <v>#NUM!</v>
      </c>
      <c r="F299" t="e">
        <f t="shared" si="35"/>
        <v>#DIV/0!</v>
      </c>
      <c r="G299" t="b">
        <f>IF(B299=" ",FALSE,(IF('Input and Summary Results'!$J$4="yes",'Data Transformation'!E299,'Data Transformation'!C299)))</f>
        <v>0</v>
      </c>
      <c r="H299" t="b">
        <f>IF(B299=" ",FALSE,(IF('Input and Summary Results'!$J$4="yes",'Data Transformation'!F299,'Data Transformation'!D299)))</f>
        <v>0</v>
      </c>
      <c r="I299" t="str">
        <f t="shared" si="36"/>
        <v/>
      </c>
      <c r="J299" s="18" t="e">
        <f>LOOKUP(2,1/(COUNTIF($J$4:J298,'Input and Summary Results'!$B$7:$B$8007)=0),'Input and Summary Results'!$B$7:$B$8007)</f>
        <v>#N/A</v>
      </c>
      <c r="K299" s="18" t="str">
        <f t="shared" si="37"/>
        <v xml:space="preserve"> </v>
      </c>
      <c r="L299" s="18">
        <f t="shared" si="40"/>
        <v>294</v>
      </c>
      <c r="M299" t="e">
        <f t="shared" si="39"/>
        <v>#NUM!</v>
      </c>
      <c r="N299">
        <f t="shared" si="38"/>
        <v>0</v>
      </c>
      <c r="O299" t="b">
        <f t="shared" si="33"/>
        <v>0</v>
      </c>
    </row>
    <row r="300" spans="1:15" x14ac:dyDescent="0.25">
      <c r="A300" t="s">
        <v>25</v>
      </c>
      <c r="B300" t="str">
        <f>'Input and Summary Results'!$G304</f>
        <v xml:space="preserve"> </v>
      </c>
      <c r="C300">
        <f>IF(B300=0,FALSE,'Input and Summary Results'!$D$5)</f>
        <v>0</v>
      </c>
      <c r="D300">
        <f>IF(B300=0,FALSE,'Input and Summary Results'!$E$5)</f>
        <v>0</v>
      </c>
      <c r="E300" t="e">
        <f t="shared" si="34"/>
        <v>#NUM!</v>
      </c>
      <c r="F300" t="e">
        <f t="shared" si="35"/>
        <v>#DIV/0!</v>
      </c>
      <c r="G300" t="b">
        <f>IF(B300=" ",FALSE,(IF('Input and Summary Results'!$J$4="yes",'Data Transformation'!E300,'Data Transformation'!C300)))</f>
        <v>0</v>
      </c>
      <c r="H300" t="b">
        <f>IF(B300=" ",FALSE,(IF('Input and Summary Results'!$J$4="yes",'Data Transformation'!F300,'Data Transformation'!D300)))</f>
        <v>0</v>
      </c>
      <c r="I300" t="str">
        <f t="shared" si="36"/>
        <v/>
      </c>
      <c r="J300" s="18" t="e">
        <f>LOOKUP(2,1/(COUNTIF($J$4:J299,'Input and Summary Results'!$B$7:$B$8007)=0),'Input and Summary Results'!$B$7:$B$8007)</f>
        <v>#N/A</v>
      </c>
      <c r="K300" s="18" t="str">
        <f t="shared" si="37"/>
        <v xml:space="preserve"> </v>
      </c>
      <c r="L300" s="18">
        <f t="shared" si="40"/>
        <v>295</v>
      </c>
      <c r="M300" t="e">
        <f t="shared" si="39"/>
        <v>#NUM!</v>
      </c>
      <c r="N300">
        <f t="shared" si="38"/>
        <v>0</v>
      </c>
      <c r="O300" t="b">
        <f t="shared" si="33"/>
        <v>0</v>
      </c>
    </row>
    <row r="301" spans="1:15" x14ac:dyDescent="0.25">
      <c r="A301" t="s">
        <v>25</v>
      </c>
      <c r="B301" t="str">
        <f>'Input and Summary Results'!$G305</f>
        <v xml:space="preserve"> </v>
      </c>
      <c r="C301">
        <f>IF(B301=0,FALSE,'Input and Summary Results'!$D$5)</f>
        <v>0</v>
      </c>
      <c r="D301">
        <f>IF(B301=0,FALSE,'Input and Summary Results'!$E$5)</f>
        <v>0</v>
      </c>
      <c r="E301" t="e">
        <f t="shared" si="34"/>
        <v>#NUM!</v>
      </c>
      <c r="F301" t="e">
        <f t="shared" si="35"/>
        <v>#DIV/0!</v>
      </c>
      <c r="G301" t="b">
        <f>IF(B301=" ",FALSE,(IF('Input and Summary Results'!$J$4="yes",'Data Transformation'!E301,'Data Transformation'!C301)))</f>
        <v>0</v>
      </c>
      <c r="H301" t="b">
        <f>IF(B301=" ",FALSE,(IF('Input and Summary Results'!$J$4="yes",'Data Transformation'!F301,'Data Transformation'!D301)))</f>
        <v>0</v>
      </c>
      <c r="I301" t="str">
        <f t="shared" si="36"/>
        <v/>
      </c>
      <c r="J301" s="18" t="e">
        <f>LOOKUP(2,1/(COUNTIF($J$4:J300,'Input and Summary Results'!$B$7:$B$8007)=0),'Input and Summary Results'!$B$7:$B$8007)</f>
        <v>#N/A</v>
      </c>
      <c r="K301" s="18" t="str">
        <f t="shared" si="37"/>
        <v xml:space="preserve"> </v>
      </c>
      <c r="L301" s="18">
        <f t="shared" si="40"/>
        <v>296</v>
      </c>
      <c r="M301" t="e">
        <f t="shared" si="39"/>
        <v>#NUM!</v>
      </c>
      <c r="N301">
        <f t="shared" si="38"/>
        <v>0</v>
      </c>
      <c r="O301" t="b">
        <f t="shared" si="33"/>
        <v>0</v>
      </c>
    </row>
    <row r="302" spans="1:15" x14ac:dyDescent="0.25">
      <c r="A302" t="s">
        <v>25</v>
      </c>
      <c r="B302" t="str">
        <f>'Input and Summary Results'!$G306</f>
        <v xml:space="preserve"> </v>
      </c>
      <c r="C302">
        <f>IF(B302=0,FALSE,'Input and Summary Results'!$D$5)</f>
        <v>0</v>
      </c>
      <c r="D302">
        <f>IF(B302=0,FALSE,'Input and Summary Results'!$E$5)</f>
        <v>0</v>
      </c>
      <c r="E302" t="e">
        <f t="shared" si="34"/>
        <v>#NUM!</v>
      </c>
      <c r="F302" t="e">
        <f t="shared" si="35"/>
        <v>#DIV/0!</v>
      </c>
      <c r="G302" t="b">
        <f>IF(B302=" ",FALSE,(IF('Input and Summary Results'!$J$4="yes",'Data Transformation'!E302,'Data Transformation'!C302)))</f>
        <v>0</v>
      </c>
      <c r="H302" t="b">
        <f>IF(B302=" ",FALSE,(IF('Input and Summary Results'!$J$4="yes",'Data Transformation'!F302,'Data Transformation'!D302)))</f>
        <v>0</v>
      </c>
      <c r="I302" t="str">
        <f t="shared" si="36"/>
        <v/>
      </c>
      <c r="J302" s="18" t="e">
        <f>LOOKUP(2,1/(COUNTIF($J$4:J301,'Input and Summary Results'!$B$7:$B$8007)=0),'Input and Summary Results'!$B$7:$B$8007)</f>
        <v>#N/A</v>
      </c>
      <c r="K302" s="18" t="str">
        <f t="shared" si="37"/>
        <v xml:space="preserve"> </v>
      </c>
      <c r="L302" s="18">
        <f t="shared" si="40"/>
        <v>297</v>
      </c>
      <c r="M302" t="e">
        <f t="shared" si="39"/>
        <v>#NUM!</v>
      </c>
      <c r="N302">
        <f t="shared" si="38"/>
        <v>0</v>
      </c>
      <c r="O302" t="b">
        <f t="shared" si="33"/>
        <v>0</v>
      </c>
    </row>
    <row r="303" spans="1:15" x14ac:dyDescent="0.25">
      <c r="A303" t="s">
        <v>25</v>
      </c>
      <c r="B303" t="str">
        <f>'Input and Summary Results'!$G307</f>
        <v xml:space="preserve"> </v>
      </c>
      <c r="C303">
        <f>IF(B303=0,FALSE,'Input and Summary Results'!$D$5)</f>
        <v>0</v>
      </c>
      <c r="D303">
        <f>IF(B303=0,FALSE,'Input and Summary Results'!$E$5)</f>
        <v>0</v>
      </c>
      <c r="E303" t="e">
        <f t="shared" si="34"/>
        <v>#NUM!</v>
      </c>
      <c r="F303" t="e">
        <f t="shared" si="35"/>
        <v>#DIV/0!</v>
      </c>
      <c r="G303" t="b">
        <f>IF(B303=" ",FALSE,(IF('Input and Summary Results'!$J$4="yes",'Data Transformation'!E303,'Data Transformation'!C303)))</f>
        <v>0</v>
      </c>
      <c r="H303" t="b">
        <f>IF(B303=" ",FALSE,(IF('Input and Summary Results'!$J$4="yes",'Data Transformation'!F303,'Data Transformation'!D303)))</f>
        <v>0</v>
      </c>
      <c r="I303" t="str">
        <f t="shared" si="36"/>
        <v/>
      </c>
      <c r="J303" s="18" t="e">
        <f>LOOKUP(2,1/(COUNTIF($J$4:J302,'Input and Summary Results'!$B$7:$B$8007)=0),'Input and Summary Results'!$B$7:$B$8007)</f>
        <v>#N/A</v>
      </c>
      <c r="K303" s="18" t="str">
        <f t="shared" si="37"/>
        <v xml:space="preserve"> </v>
      </c>
      <c r="L303" s="18">
        <f t="shared" si="40"/>
        <v>298</v>
      </c>
      <c r="M303" t="e">
        <f t="shared" si="39"/>
        <v>#NUM!</v>
      </c>
      <c r="N303">
        <f t="shared" si="38"/>
        <v>0</v>
      </c>
      <c r="O303" t="b">
        <f t="shared" si="33"/>
        <v>0</v>
      </c>
    </row>
    <row r="304" spans="1:15" x14ac:dyDescent="0.25">
      <c r="A304" t="s">
        <v>25</v>
      </c>
      <c r="B304" t="str">
        <f>'Input and Summary Results'!$G308</f>
        <v xml:space="preserve"> </v>
      </c>
      <c r="C304">
        <f>IF(B304=0,FALSE,'Input and Summary Results'!$D$5)</f>
        <v>0</v>
      </c>
      <c r="D304">
        <f>IF(B304=0,FALSE,'Input and Summary Results'!$E$5)</f>
        <v>0</v>
      </c>
      <c r="E304" t="e">
        <f t="shared" si="34"/>
        <v>#NUM!</v>
      </c>
      <c r="F304" t="e">
        <f t="shared" si="35"/>
        <v>#DIV/0!</v>
      </c>
      <c r="G304" t="b">
        <f>IF(B304=" ",FALSE,(IF('Input and Summary Results'!$J$4="yes",'Data Transformation'!E304,'Data Transformation'!C304)))</f>
        <v>0</v>
      </c>
      <c r="H304" t="b">
        <f>IF(B304=" ",FALSE,(IF('Input and Summary Results'!$J$4="yes",'Data Transformation'!F304,'Data Transformation'!D304)))</f>
        <v>0</v>
      </c>
      <c r="I304" t="str">
        <f t="shared" si="36"/>
        <v/>
      </c>
      <c r="J304" s="18" t="e">
        <f>LOOKUP(2,1/(COUNTIF($J$4:J303,'Input and Summary Results'!$B$7:$B$8007)=0),'Input and Summary Results'!$B$7:$B$8007)</f>
        <v>#N/A</v>
      </c>
      <c r="K304" s="18" t="str">
        <f t="shared" si="37"/>
        <v xml:space="preserve"> </v>
      </c>
      <c r="L304" s="18">
        <f t="shared" si="40"/>
        <v>299</v>
      </c>
      <c r="M304" t="e">
        <f t="shared" si="39"/>
        <v>#NUM!</v>
      </c>
      <c r="N304">
        <f t="shared" si="38"/>
        <v>0</v>
      </c>
      <c r="O304" t="b">
        <f t="shared" si="33"/>
        <v>0</v>
      </c>
    </row>
    <row r="305" spans="1:15" x14ac:dyDescent="0.25">
      <c r="A305" t="s">
        <v>25</v>
      </c>
      <c r="B305" t="str">
        <f>'Input and Summary Results'!$G309</f>
        <v xml:space="preserve"> </v>
      </c>
      <c r="C305">
        <f>IF(B305=0,FALSE,'Input and Summary Results'!$D$5)</f>
        <v>0</v>
      </c>
      <c r="D305">
        <f>IF(B305=0,FALSE,'Input and Summary Results'!$E$5)</f>
        <v>0</v>
      </c>
      <c r="E305" t="e">
        <f t="shared" si="34"/>
        <v>#NUM!</v>
      </c>
      <c r="F305" t="e">
        <f t="shared" si="35"/>
        <v>#DIV/0!</v>
      </c>
      <c r="G305" t="b">
        <f>IF(B305=" ",FALSE,(IF('Input and Summary Results'!$J$4="yes",'Data Transformation'!E305,'Data Transformation'!C305)))</f>
        <v>0</v>
      </c>
      <c r="H305" t="b">
        <f>IF(B305=" ",FALSE,(IF('Input and Summary Results'!$J$4="yes",'Data Transformation'!F305,'Data Transformation'!D305)))</f>
        <v>0</v>
      </c>
      <c r="I305" t="str">
        <f t="shared" si="36"/>
        <v/>
      </c>
      <c r="J305" s="18" t="e">
        <f>LOOKUP(2,1/(COUNTIF($J$4:J304,'Input and Summary Results'!$B$7:$B$8007)=0),'Input and Summary Results'!$B$7:$B$8007)</f>
        <v>#N/A</v>
      </c>
      <c r="K305" s="18" t="str">
        <f t="shared" si="37"/>
        <v xml:space="preserve"> </v>
      </c>
      <c r="L305" s="18">
        <f t="shared" si="40"/>
        <v>300</v>
      </c>
      <c r="M305" t="e">
        <f t="shared" si="39"/>
        <v>#NUM!</v>
      </c>
      <c r="N305">
        <f t="shared" si="38"/>
        <v>0</v>
      </c>
      <c r="O305" t="b">
        <f t="shared" si="33"/>
        <v>0</v>
      </c>
    </row>
    <row r="306" spans="1:15" x14ac:dyDescent="0.25">
      <c r="A306" t="s">
        <v>25</v>
      </c>
      <c r="B306" t="str">
        <f>'Input and Summary Results'!$G310</f>
        <v xml:space="preserve"> </v>
      </c>
      <c r="C306">
        <f>IF(B306=0,FALSE,'Input and Summary Results'!$D$5)</f>
        <v>0</v>
      </c>
      <c r="D306">
        <f>IF(B306=0,FALSE,'Input and Summary Results'!$E$5)</f>
        <v>0</v>
      </c>
      <c r="E306" t="e">
        <f t="shared" si="34"/>
        <v>#NUM!</v>
      </c>
      <c r="F306" t="e">
        <f t="shared" si="35"/>
        <v>#DIV/0!</v>
      </c>
      <c r="G306" t="b">
        <f>IF(B306=" ",FALSE,(IF('Input and Summary Results'!$J$4="yes",'Data Transformation'!E306,'Data Transformation'!C306)))</f>
        <v>0</v>
      </c>
      <c r="H306" t="b">
        <f>IF(B306=" ",FALSE,(IF('Input and Summary Results'!$J$4="yes",'Data Transformation'!F306,'Data Transformation'!D306)))</f>
        <v>0</v>
      </c>
      <c r="I306" t="str">
        <f t="shared" si="36"/>
        <v/>
      </c>
      <c r="J306" s="18" t="e">
        <f>LOOKUP(2,1/(COUNTIF($J$4:J305,'Input and Summary Results'!$B$7:$B$8007)=0),'Input and Summary Results'!$B$7:$B$8007)</f>
        <v>#N/A</v>
      </c>
      <c r="K306" s="18" t="str">
        <f t="shared" si="37"/>
        <v xml:space="preserve"> </v>
      </c>
      <c r="L306" s="18">
        <f t="shared" si="40"/>
        <v>301</v>
      </c>
      <c r="M306" t="e">
        <f t="shared" si="39"/>
        <v>#NUM!</v>
      </c>
      <c r="N306">
        <f t="shared" si="38"/>
        <v>0</v>
      </c>
      <c r="O306" t="b">
        <f t="shared" si="33"/>
        <v>0</v>
      </c>
    </row>
    <row r="307" spans="1:15" x14ac:dyDescent="0.25">
      <c r="A307" t="s">
        <v>25</v>
      </c>
      <c r="B307" t="str">
        <f>'Input and Summary Results'!$G311</f>
        <v xml:space="preserve"> </v>
      </c>
      <c r="C307">
        <f>IF(B307=0,FALSE,'Input and Summary Results'!$D$5)</f>
        <v>0</v>
      </c>
      <c r="D307">
        <f>IF(B307=0,FALSE,'Input and Summary Results'!$E$5)</f>
        <v>0</v>
      </c>
      <c r="E307" t="e">
        <f t="shared" si="34"/>
        <v>#NUM!</v>
      </c>
      <c r="F307" t="e">
        <f t="shared" si="35"/>
        <v>#DIV/0!</v>
      </c>
      <c r="G307" t="b">
        <f>IF(B307=" ",FALSE,(IF('Input and Summary Results'!$J$4="yes",'Data Transformation'!E307,'Data Transformation'!C307)))</f>
        <v>0</v>
      </c>
      <c r="H307" t="b">
        <f>IF(B307=" ",FALSE,(IF('Input and Summary Results'!$J$4="yes",'Data Transformation'!F307,'Data Transformation'!D307)))</f>
        <v>0</v>
      </c>
      <c r="I307" t="str">
        <f t="shared" si="36"/>
        <v/>
      </c>
      <c r="J307" s="18" t="e">
        <f>LOOKUP(2,1/(COUNTIF($J$4:J306,'Input and Summary Results'!$B$7:$B$8007)=0),'Input and Summary Results'!$B$7:$B$8007)</f>
        <v>#N/A</v>
      </c>
      <c r="K307" s="18" t="str">
        <f t="shared" si="37"/>
        <v xml:space="preserve"> </v>
      </c>
      <c r="L307" s="18">
        <f t="shared" si="40"/>
        <v>302</v>
      </c>
      <c r="M307" t="e">
        <f t="shared" si="39"/>
        <v>#NUM!</v>
      </c>
      <c r="N307">
        <f t="shared" si="38"/>
        <v>0</v>
      </c>
      <c r="O307" t="b">
        <f t="shared" si="33"/>
        <v>0</v>
      </c>
    </row>
    <row r="308" spans="1:15" x14ac:dyDescent="0.25">
      <c r="A308" t="s">
        <v>25</v>
      </c>
      <c r="B308" t="str">
        <f>'Input and Summary Results'!$G312</f>
        <v xml:space="preserve"> </v>
      </c>
      <c r="C308">
        <f>IF(B308=0,FALSE,'Input and Summary Results'!$D$5)</f>
        <v>0</v>
      </c>
      <c r="D308">
        <f>IF(B308=0,FALSE,'Input and Summary Results'!$E$5)</f>
        <v>0</v>
      </c>
      <c r="E308" t="e">
        <f t="shared" si="34"/>
        <v>#NUM!</v>
      </c>
      <c r="F308" t="e">
        <f t="shared" si="35"/>
        <v>#DIV/0!</v>
      </c>
      <c r="G308" t="b">
        <f>IF(B308=" ",FALSE,(IF('Input and Summary Results'!$J$4="yes",'Data Transformation'!E308,'Data Transformation'!C308)))</f>
        <v>0</v>
      </c>
      <c r="H308" t="b">
        <f>IF(B308=" ",FALSE,(IF('Input and Summary Results'!$J$4="yes",'Data Transformation'!F308,'Data Transformation'!D308)))</f>
        <v>0</v>
      </c>
      <c r="I308" t="str">
        <f t="shared" si="36"/>
        <v/>
      </c>
      <c r="J308" s="18" t="e">
        <f>LOOKUP(2,1/(COUNTIF($J$4:J307,'Input and Summary Results'!$B$7:$B$8007)=0),'Input and Summary Results'!$B$7:$B$8007)</f>
        <v>#N/A</v>
      </c>
      <c r="K308" s="18" t="str">
        <f t="shared" si="37"/>
        <v xml:space="preserve"> </v>
      </c>
      <c r="L308" s="18">
        <f t="shared" si="40"/>
        <v>303</v>
      </c>
      <c r="M308" t="e">
        <f t="shared" si="39"/>
        <v>#NUM!</v>
      </c>
      <c r="N308">
        <f t="shared" si="38"/>
        <v>0</v>
      </c>
      <c r="O308" t="b">
        <f t="shared" si="33"/>
        <v>0</v>
      </c>
    </row>
    <row r="309" spans="1:15" x14ac:dyDescent="0.25">
      <c r="A309" t="s">
        <v>25</v>
      </c>
      <c r="B309" t="str">
        <f>'Input and Summary Results'!$G313</f>
        <v xml:space="preserve"> </v>
      </c>
      <c r="C309">
        <f>IF(B309=0,FALSE,'Input and Summary Results'!$D$5)</f>
        <v>0</v>
      </c>
      <c r="D309">
        <f>IF(B309=0,FALSE,'Input and Summary Results'!$E$5)</f>
        <v>0</v>
      </c>
      <c r="E309" t="e">
        <f t="shared" si="34"/>
        <v>#NUM!</v>
      </c>
      <c r="F309" t="e">
        <f t="shared" si="35"/>
        <v>#DIV/0!</v>
      </c>
      <c r="G309" t="b">
        <f>IF(B309=" ",FALSE,(IF('Input and Summary Results'!$J$4="yes",'Data Transformation'!E309,'Data Transformation'!C309)))</f>
        <v>0</v>
      </c>
      <c r="H309" t="b">
        <f>IF(B309=" ",FALSE,(IF('Input and Summary Results'!$J$4="yes",'Data Transformation'!F309,'Data Transformation'!D309)))</f>
        <v>0</v>
      </c>
      <c r="I309" t="str">
        <f t="shared" si="36"/>
        <v/>
      </c>
      <c r="J309" s="18" t="e">
        <f>LOOKUP(2,1/(COUNTIF($J$4:J308,'Input and Summary Results'!$B$7:$B$8007)=0),'Input and Summary Results'!$B$7:$B$8007)</f>
        <v>#N/A</v>
      </c>
      <c r="K309" s="18" t="str">
        <f t="shared" si="37"/>
        <v xml:space="preserve"> </v>
      </c>
      <c r="L309" s="18">
        <f t="shared" si="40"/>
        <v>304</v>
      </c>
      <c r="M309" t="e">
        <f t="shared" si="39"/>
        <v>#NUM!</v>
      </c>
      <c r="N309">
        <f t="shared" si="38"/>
        <v>0</v>
      </c>
      <c r="O309" t="b">
        <f t="shared" si="33"/>
        <v>0</v>
      </c>
    </row>
    <row r="310" spans="1:15" x14ac:dyDescent="0.25">
      <c r="A310" t="s">
        <v>25</v>
      </c>
      <c r="B310" t="str">
        <f>'Input and Summary Results'!$G314</f>
        <v xml:space="preserve"> </v>
      </c>
      <c r="C310">
        <f>IF(B310=0,FALSE,'Input and Summary Results'!$D$5)</f>
        <v>0</v>
      </c>
      <c r="D310">
        <f>IF(B310=0,FALSE,'Input and Summary Results'!$E$5)</f>
        <v>0</v>
      </c>
      <c r="E310" t="e">
        <f t="shared" si="34"/>
        <v>#NUM!</v>
      </c>
      <c r="F310" t="e">
        <f t="shared" si="35"/>
        <v>#DIV/0!</v>
      </c>
      <c r="G310" t="b">
        <f>IF(B310=" ",FALSE,(IF('Input and Summary Results'!$J$4="yes",'Data Transformation'!E310,'Data Transformation'!C310)))</f>
        <v>0</v>
      </c>
      <c r="H310" t="b">
        <f>IF(B310=" ",FALSE,(IF('Input and Summary Results'!$J$4="yes",'Data Transformation'!F310,'Data Transformation'!D310)))</f>
        <v>0</v>
      </c>
      <c r="I310" t="str">
        <f t="shared" si="36"/>
        <v/>
      </c>
      <c r="J310" s="18" t="e">
        <f>LOOKUP(2,1/(COUNTIF($J$4:J309,'Input and Summary Results'!$B$7:$B$8007)=0),'Input and Summary Results'!$B$7:$B$8007)</f>
        <v>#N/A</v>
      </c>
      <c r="K310" s="18" t="str">
        <f t="shared" si="37"/>
        <v xml:space="preserve"> </v>
      </c>
      <c r="L310" s="18">
        <f t="shared" si="40"/>
        <v>305</v>
      </c>
      <c r="M310" t="e">
        <f t="shared" si="39"/>
        <v>#NUM!</v>
      </c>
      <c r="N310">
        <f t="shared" si="38"/>
        <v>0</v>
      </c>
      <c r="O310" t="b">
        <f t="shared" si="33"/>
        <v>0</v>
      </c>
    </row>
    <row r="311" spans="1:15" x14ac:dyDescent="0.25">
      <c r="A311" t="s">
        <v>25</v>
      </c>
      <c r="B311" t="str">
        <f>'Input and Summary Results'!$G315</f>
        <v xml:space="preserve"> </v>
      </c>
      <c r="C311">
        <f>IF(B311=0,FALSE,'Input and Summary Results'!$D$5)</f>
        <v>0</v>
      </c>
      <c r="D311">
        <f>IF(B311=0,FALSE,'Input and Summary Results'!$E$5)</f>
        <v>0</v>
      </c>
      <c r="E311" t="e">
        <f t="shared" si="34"/>
        <v>#NUM!</v>
      </c>
      <c r="F311" t="e">
        <f t="shared" si="35"/>
        <v>#DIV/0!</v>
      </c>
      <c r="G311" t="b">
        <f>IF(B311=" ",FALSE,(IF('Input and Summary Results'!$J$4="yes",'Data Transformation'!E311,'Data Transformation'!C311)))</f>
        <v>0</v>
      </c>
      <c r="H311" t="b">
        <f>IF(B311=" ",FALSE,(IF('Input and Summary Results'!$J$4="yes",'Data Transformation'!F311,'Data Transformation'!D311)))</f>
        <v>0</v>
      </c>
      <c r="I311" t="str">
        <f t="shared" si="36"/>
        <v/>
      </c>
      <c r="J311" s="18" t="e">
        <f>LOOKUP(2,1/(COUNTIF($J$4:J310,'Input and Summary Results'!$B$7:$B$8007)=0),'Input and Summary Results'!$B$7:$B$8007)</f>
        <v>#N/A</v>
      </c>
      <c r="K311" s="18" t="str">
        <f t="shared" si="37"/>
        <v xml:space="preserve"> </v>
      </c>
      <c r="L311" s="18">
        <f t="shared" si="40"/>
        <v>306</v>
      </c>
      <c r="M311" t="e">
        <f t="shared" si="39"/>
        <v>#NUM!</v>
      </c>
      <c r="N311">
        <f t="shared" si="38"/>
        <v>0</v>
      </c>
      <c r="O311" t="b">
        <f t="shared" si="33"/>
        <v>0</v>
      </c>
    </row>
    <row r="312" spans="1:15" x14ac:dyDescent="0.25">
      <c r="A312" t="s">
        <v>25</v>
      </c>
      <c r="B312" t="str">
        <f>'Input and Summary Results'!$G316</f>
        <v xml:space="preserve"> </v>
      </c>
      <c r="C312">
        <f>IF(B312=0,FALSE,'Input and Summary Results'!$D$5)</f>
        <v>0</v>
      </c>
      <c r="D312">
        <f>IF(B312=0,FALSE,'Input and Summary Results'!$E$5)</f>
        <v>0</v>
      </c>
      <c r="E312" t="e">
        <f t="shared" si="34"/>
        <v>#NUM!</v>
      </c>
      <c r="F312" t="e">
        <f t="shared" si="35"/>
        <v>#DIV/0!</v>
      </c>
      <c r="G312" t="b">
        <f>IF(B312=" ",FALSE,(IF('Input and Summary Results'!$J$4="yes",'Data Transformation'!E312,'Data Transformation'!C312)))</f>
        <v>0</v>
      </c>
      <c r="H312" t="b">
        <f>IF(B312=" ",FALSE,(IF('Input and Summary Results'!$J$4="yes",'Data Transformation'!F312,'Data Transformation'!D312)))</f>
        <v>0</v>
      </c>
      <c r="I312" t="str">
        <f t="shared" si="36"/>
        <v/>
      </c>
      <c r="J312" s="18" t="e">
        <f>LOOKUP(2,1/(COUNTIF($J$4:J311,'Input and Summary Results'!$B$7:$B$8007)=0),'Input and Summary Results'!$B$7:$B$8007)</f>
        <v>#N/A</v>
      </c>
      <c r="K312" s="18" t="str">
        <f t="shared" si="37"/>
        <v xml:space="preserve"> </v>
      </c>
      <c r="L312" s="18">
        <f t="shared" si="40"/>
        <v>307</v>
      </c>
      <c r="M312" t="e">
        <f t="shared" si="39"/>
        <v>#NUM!</v>
      </c>
      <c r="N312">
        <f t="shared" si="38"/>
        <v>0</v>
      </c>
      <c r="O312" t="b">
        <f t="shared" si="33"/>
        <v>0</v>
      </c>
    </row>
    <row r="313" spans="1:15" x14ac:dyDescent="0.25">
      <c r="A313" t="s">
        <v>25</v>
      </c>
      <c r="B313" t="str">
        <f>'Input and Summary Results'!$G317</f>
        <v xml:space="preserve"> </v>
      </c>
      <c r="C313">
        <f>IF(B313=0,FALSE,'Input and Summary Results'!$D$5)</f>
        <v>0</v>
      </c>
      <c r="D313">
        <f>IF(B313=0,FALSE,'Input and Summary Results'!$E$5)</f>
        <v>0</v>
      </c>
      <c r="E313" t="e">
        <f t="shared" si="34"/>
        <v>#NUM!</v>
      </c>
      <c r="F313" t="e">
        <f t="shared" si="35"/>
        <v>#DIV/0!</v>
      </c>
      <c r="G313" t="b">
        <f>IF(B313=" ",FALSE,(IF('Input and Summary Results'!$J$4="yes",'Data Transformation'!E313,'Data Transformation'!C313)))</f>
        <v>0</v>
      </c>
      <c r="H313" t="b">
        <f>IF(B313=" ",FALSE,(IF('Input and Summary Results'!$J$4="yes",'Data Transformation'!F313,'Data Transformation'!D313)))</f>
        <v>0</v>
      </c>
      <c r="I313" t="str">
        <f t="shared" si="36"/>
        <v/>
      </c>
      <c r="J313" s="18" t="e">
        <f>LOOKUP(2,1/(COUNTIF($J$4:J312,'Input and Summary Results'!$B$7:$B$8007)=0),'Input and Summary Results'!$B$7:$B$8007)</f>
        <v>#N/A</v>
      </c>
      <c r="K313" s="18" t="str">
        <f t="shared" si="37"/>
        <v xml:space="preserve"> </v>
      </c>
      <c r="L313" s="18">
        <f t="shared" si="40"/>
        <v>308</v>
      </c>
      <c r="M313" t="e">
        <f t="shared" si="39"/>
        <v>#NUM!</v>
      </c>
      <c r="N313">
        <f t="shared" si="38"/>
        <v>0</v>
      </c>
      <c r="O313" t="b">
        <f t="shared" si="33"/>
        <v>0</v>
      </c>
    </row>
    <row r="314" spans="1:15" x14ac:dyDescent="0.25">
      <c r="A314" t="s">
        <v>25</v>
      </c>
      <c r="B314" t="str">
        <f>'Input and Summary Results'!$G318</f>
        <v xml:space="preserve"> </v>
      </c>
      <c r="C314">
        <f>IF(B314=0,FALSE,'Input and Summary Results'!$D$5)</f>
        <v>0</v>
      </c>
      <c r="D314">
        <f>IF(B314=0,FALSE,'Input and Summary Results'!$E$5)</f>
        <v>0</v>
      </c>
      <c r="E314" t="e">
        <f t="shared" si="34"/>
        <v>#NUM!</v>
      </c>
      <c r="F314" t="e">
        <f t="shared" si="35"/>
        <v>#DIV/0!</v>
      </c>
      <c r="G314" t="b">
        <f>IF(B314=" ",FALSE,(IF('Input and Summary Results'!$J$4="yes",'Data Transformation'!E314,'Data Transformation'!C314)))</f>
        <v>0</v>
      </c>
      <c r="H314" t="b">
        <f>IF(B314=" ",FALSE,(IF('Input and Summary Results'!$J$4="yes",'Data Transformation'!F314,'Data Transformation'!D314)))</f>
        <v>0</v>
      </c>
      <c r="I314" t="str">
        <f t="shared" si="36"/>
        <v/>
      </c>
      <c r="J314" s="18" t="e">
        <f>LOOKUP(2,1/(COUNTIF($J$4:J313,'Input and Summary Results'!$B$7:$B$8007)=0),'Input and Summary Results'!$B$7:$B$8007)</f>
        <v>#N/A</v>
      </c>
      <c r="K314" s="18" t="str">
        <f t="shared" si="37"/>
        <v xml:space="preserve"> </v>
      </c>
      <c r="L314" s="18">
        <f t="shared" si="40"/>
        <v>309</v>
      </c>
      <c r="M314" t="e">
        <f t="shared" si="39"/>
        <v>#NUM!</v>
      </c>
      <c r="N314">
        <f t="shared" si="38"/>
        <v>0</v>
      </c>
      <c r="O314" t="b">
        <f t="shared" si="33"/>
        <v>0</v>
      </c>
    </row>
    <row r="315" spans="1:15" x14ac:dyDescent="0.25">
      <c r="A315" t="s">
        <v>25</v>
      </c>
      <c r="B315" t="str">
        <f>'Input and Summary Results'!$G319</f>
        <v xml:space="preserve"> </v>
      </c>
      <c r="C315">
        <f>IF(B315=0,FALSE,'Input and Summary Results'!$D$5)</f>
        <v>0</v>
      </c>
      <c r="D315">
        <f>IF(B315=0,FALSE,'Input and Summary Results'!$E$5)</f>
        <v>0</v>
      </c>
      <c r="E315" t="e">
        <f t="shared" si="34"/>
        <v>#NUM!</v>
      </c>
      <c r="F315" t="e">
        <f t="shared" si="35"/>
        <v>#DIV/0!</v>
      </c>
      <c r="G315" t="b">
        <f>IF(B315=" ",FALSE,(IF('Input and Summary Results'!$J$4="yes",'Data Transformation'!E315,'Data Transformation'!C315)))</f>
        <v>0</v>
      </c>
      <c r="H315" t="b">
        <f>IF(B315=" ",FALSE,(IF('Input and Summary Results'!$J$4="yes",'Data Transformation'!F315,'Data Transformation'!D315)))</f>
        <v>0</v>
      </c>
      <c r="I315" t="str">
        <f t="shared" si="36"/>
        <v/>
      </c>
      <c r="J315" s="18" t="e">
        <f>LOOKUP(2,1/(COUNTIF($J$4:J314,'Input and Summary Results'!$B$7:$B$8007)=0),'Input and Summary Results'!$B$7:$B$8007)</f>
        <v>#N/A</v>
      </c>
      <c r="K315" s="18" t="str">
        <f t="shared" si="37"/>
        <v xml:space="preserve"> </v>
      </c>
      <c r="L315" s="18">
        <f t="shared" si="40"/>
        <v>310</v>
      </c>
      <c r="M315" t="e">
        <f t="shared" si="39"/>
        <v>#NUM!</v>
      </c>
      <c r="N315">
        <f t="shared" si="38"/>
        <v>0</v>
      </c>
      <c r="O315" t="b">
        <f t="shared" si="33"/>
        <v>0</v>
      </c>
    </row>
    <row r="316" spans="1:15" x14ac:dyDescent="0.25">
      <c r="A316" t="s">
        <v>25</v>
      </c>
      <c r="B316" t="str">
        <f>'Input and Summary Results'!$G320</f>
        <v xml:space="preserve"> </v>
      </c>
      <c r="C316">
        <f>IF(B316=0,FALSE,'Input and Summary Results'!$D$5)</f>
        <v>0</v>
      </c>
      <c r="D316">
        <f>IF(B316=0,FALSE,'Input and Summary Results'!$E$5)</f>
        <v>0</v>
      </c>
      <c r="E316" t="e">
        <f t="shared" si="34"/>
        <v>#NUM!</v>
      </c>
      <c r="F316" t="e">
        <f t="shared" si="35"/>
        <v>#DIV/0!</v>
      </c>
      <c r="G316" t="b">
        <f>IF(B316=" ",FALSE,(IF('Input and Summary Results'!$J$4="yes",'Data Transformation'!E316,'Data Transformation'!C316)))</f>
        <v>0</v>
      </c>
      <c r="H316" t="b">
        <f>IF(B316=" ",FALSE,(IF('Input and Summary Results'!$J$4="yes",'Data Transformation'!F316,'Data Transformation'!D316)))</f>
        <v>0</v>
      </c>
      <c r="I316" t="str">
        <f t="shared" si="36"/>
        <v/>
      </c>
      <c r="J316" s="18" t="e">
        <f>LOOKUP(2,1/(COUNTIF($J$4:J315,'Input and Summary Results'!$B$7:$B$8007)=0),'Input and Summary Results'!$B$7:$B$8007)</f>
        <v>#N/A</v>
      </c>
      <c r="K316" s="18" t="str">
        <f t="shared" si="37"/>
        <v xml:space="preserve"> </v>
      </c>
      <c r="L316" s="18">
        <f t="shared" si="40"/>
        <v>311</v>
      </c>
      <c r="M316" t="e">
        <f t="shared" si="39"/>
        <v>#NUM!</v>
      </c>
      <c r="N316">
        <f t="shared" si="38"/>
        <v>0</v>
      </c>
      <c r="O316" t="b">
        <f t="shared" si="33"/>
        <v>0</v>
      </c>
    </row>
    <row r="317" spans="1:15" x14ac:dyDescent="0.25">
      <c r="A317" t="s">
        <v>25</v>
      </c>
      <c r="B317" t="str">
        <f>'Input and Summary Results'!$G321</f>
        <v xml:space="preserve"> </v>
      </c>
      <c r="C317">
        <f>IF(B317=0,FALSE,'Input and Summary Results'!$D$5)</f>
        <v>0</v>
      </c>
      <c r="D317">
        <f>IF(B317=0,FALSE,'Input and Summary Results'!$E$5)</f>
        <v>0</v>
      </c>
      <c r="E317" t="e">
        <f t="shared" si="34"/>
        <v>#NUM!</v>
      </c>
      <c r="F317" t="e">
        <f t="shared" si="35"/>
        <v>#DIV/0!</v>
      </c>
      <c r="G317" t="b">
        <f>IF(B317=" ",FALSE,(IF('Input and Summary Results'!$J$4="yes",'Data Transformation'!E317,'Data Transformation'!C317)))</f>
        <v>0</v>
      </c>
      <c r="H317" t="b">
        <f>IF(B317=" ",FALSE,(IF('Input and Summary Results'!$J$4="yes",'Data Transformation'!F317,'Data Transformation'!D317)))</f>
        <v>0</v>
      </c>
      <c r="I317" t="str">
        <f t="shared" si="36"/>
        <v/>
      </c>
      <c r="J317" s="18" t="e">
        <f>LOOKUP(2,1/(COUNTIF($J$4:J316,'Input and Summary Results'!$B$7:$B$8007)=0),'Input and Summary Results'!$B$7:$B$8007)</f>
        <v>#N/A</v>
      </c>
      <c r="K317" s="18" t="str">
        <f t="shared" si="37"/>
        <v xml:space="preserve"> </v>
      </c>
      <c r="L317" s="18">
        <f t="shared" si="40"/>
        <v>312</v>
      </c>
      <c r="M317" t="e">
        <f t="shared" si="39"/>
        <v>#NUM!</v>
      </c>
      <c r="N317">
        <f t="shared" si="38"/>
        <v>0</v>
      </c>
      <c r="O317" t="b">
        <f t="shared" si="33"/>
        <v>0</v>
      </c>
    </row>
    <row r="318" spans="1:15" x14ac:dyDescent="0.25">
      <c r="A318" t="s">
        <v>25</v>
      </c>
      <c r="B318" t="str">
        <f>'Input and Summary Results'!$G322</f>
        <v xml:space="preserve"> </v>
      </c>
      <c r="C318">
        <f>IF(B318=0,FALSE,'Input and Summary Results'!$D$5)</f>
        <v>0</v>
      </c>
      <c r="D318">
        <f>IF(B318=0,FALSE,'Input and Summary Results'!$E$5)</f>
        <v>0</v>
      </c>
      <c r="E318" t="e">
        <f t="shared" si="34"/>
        <v>#NUM!</v>
      </c>
      <c r="F318" t="e">
        <f t="shared" si="35"/>
        <v>#DIV/0!</v>
      </c>
      <c r="G318" t="b">
        <f>IF(B318=" ",FALSE,(IF('Input and Summary Results'!$J$4="yes",'Data Transformation'!E318,'Data Transformation'!C318)))</f>
        <v>0</v>
      </c>
      <c r="H318" t="b">
        <f>IF(B318=" ",FALSE,(IF('Input and Summary Results'!$J$4="yes",'Data Transformation'!F318,'Data Transformation'!D318)))</f>
        <v>0</v>
      </c>
      <c r="I318" t="str">
        <f t="shared" si="36"/>
        <v/>
      </c>
      <c r="J318" s="18" t="e">
        <f>LOOKUP(2,1/(COUNTIF($J$4:J317,'Input and Summary Results'!$B$7:$B$8007)=0),'Input and Summary Results'!$B$7:$B$8007)</f>
        <v>#N/A</v>
      </c>
      <c r="K318" s="18" t="str">
        <f t="shared" si="37"/>
        <v xml:space="preserve"> </v>
      </c>
      <c r="L318" s="18">
        <f t="shared" si="40"/>
        <v>313</v>
      </c>
      <c r="M318" t="e">
        <f t="shared" si="39"/>
        <v>#NUM!</v>
      </c>
      <c r="N318">
        <f t="shared" si="38"/>
        <v>0</v>
      </c>
      <c r="O318" t="b">
        <f t="shared" si="33"/>
        <v>0</v>
      </c>
    </row>
    <row r="319" spans="1:15" x14ac:dyDescent="0.25">
      <c r="A319" t="s">
        <v>25</v>
      </c>
      <c r="B319" t="str">
        <f>'Input and Summary Results'!$G323</f>
        <v xml:space="preserve"> </v>
      </c>
      <c r="C319">
        <f>IF(B319=0,FALSE,'Input and Summary Results'!$D$5)</f>
        <v>0</v>
      </c>
      <c r="D319">
        <f>IF(B319=0,FALSE,'Input and Summary Results'!$E$5)</f>
        <v>0</v>
      </c>
      <c r="E319" t="e">
        <f t="shared" si="34"/>
        <v>#NUM!</v>
      </c>
      <c r="F319" t="e">
        <f t="shared" si="35"/>
        <v>#DIV/0!</v>
      </c>
      <c r="G319" t="b">
        <f>IF(B319=" ",FALSE,(IF('Input and Summary Results'!$J$4="yes",'Data Transformation'!E319,'Data Transformation'!C319)))</f>
        <v>0</v>
      </c>
      <c r="H319" t="b">
        <f>IF(B319=" ",FALSE,(IF('Input and Summary Results'!$J$4="yes",'Data Transformation'!F319,'Data Transformation'!D319)))</f>
        <v>0</v>
      </c>
      <c r="I319" t="str">
        <f t="shared" si="36"/>
        <v/>
      </c>
      <c r="J319" s="18" t="e">
        <f>LOOKUP(2,1/(COUNTIF($J$4:J318,'Input and Summary Results'!$B$7:$B$8007)=0),'Input and Summary Results'!$B$7:$B$8007)</f>
        <v>#N/A</v>
      </c>
      <c r="K319" s="18" t="str">
        <f t="shared" si="37"/>
        <v xml:space="preserve"> </v>
      </c>
      <c r="L319" s="18">
        <f t="shared" si="40"/>
        <v>314</v>
      </c>
      <c r="M319" t="e">
        <f t="shared" si="39"/>
        <v>#NUM!</v>
      </c>
      <c r="N319">
        <f t="shared" si="38"/>
        <v>0</v>
      </c>
      <c r="O319" t="b">
        <f t="shared" si="33"/>
        <v>0</v>
      </c>
    </row>
    <row r="320" spans="1:15" x14ac:dyDescent="0.25">
      <c r="A320" t="s">
        <v>25</v>
      </c>
      <c r="B320" t="str">
        <f>'Input and Summary Results'!$G324</f>
        <v xml:space="preserve"> </v>
      </c>
      <c r="C320">
        <f>IF(B320=0,FALSE,'Input and Summary Results'!$D$5)</f>
        <v>0</v>
      </c>
      <c r="D320">
        <f>IF(B320=0,FALSE,'Input and Summary Results'!$E$5)</f>
        <v>0</v>
      </c>
      <c r="E320" t="e">
        <f t="shared" si="34"/>
        <v>#NUM!</v>
      </c>
      <c r="F320" t="e">
        <f t="shared" si="35"/>
        <v>#DIV/0!</v>
      </c>
      <c r="G320" t="b">
        <f>IF(B320=" ",FALSE,(IF('Input and Summary Results'!$J$4="yes",'Data Transformation'!E320,'Data Transformation'!C320)))</f>
        <v>0</v>
      </c>
      <c r="H320" t="b">
        <f>IF(B320=" ",FALSE,(IF('Input and Summary Results'!$J$4="yes",'Data Transformation'!F320,'Data Transformation'!D320)))</f>
        <v>0</v>
      </c>
      <c r="I320" t="str">
        <f t="shared" si="36"/>
        <v/>
      </c>
      <c r="J320" s="18" t="e">
        <f>LOOKUP(2,1/(COUNTIF($J$4:J319,'Input and Summary Results'!$B$7:$B$8007)=0),'Input and Summary Results'!$B$7:$B$8007)</f>
        <v>#N/A</v>
      </c>
      <c r="K320" s="18" t="str">
        <f t="shared" si="37"/>
        <v xml:space="preserve"> </v>
      </c>
      <c r="L320" s="18">
        <f t="shared" si="40"/>
        <v>315</v>
      </c>
      <c r="M320" t="e">
        <f t="shared" si="39"/>
        <v>#NUM!</v>
      </c>
      <c r="N320">
        <f t="shared" si="38"/>
        <v>0</v>
      </c>
      <c r="O320" t="b">
        <f t="shared" si="33"/>
        <v>0</v>
      </c>
    </row>
    <row r="321" spans="1:15" x14ac:dyDescent="0.25">
      <c r="A321" t="s">
        <v>25</v>
      </c>
      <c r="B321" t="str">
        <f>'Input and Summary Results'!$G325</f>
        <v xml:space="preserve"> </v>
      </c>
      <c r="C321">
        <f>IF(B321=0,FALSE,'Input and Summary Results'!$D$5)</f>
        <v>0</v>
      </c>
      <c r="D321">
        <f>IF(B321=0,FALSE,'Input and Summary Results'!$E$5)</f>
        <v>0</v>
      </c>
      <c r="E321" t="e">
        <f t="shared" si="34"/>
        <v>#NUM!</v>
      </c>
      <c r="F321" t="e">
        <f t="shared" si="35"/>
        <v>#DIV/0!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0</v>
      </c>
      <c r="D322">
        <f>IF(B322=0,FALSE,'Input and Summary Results'!$E$5)</f>
        <v>0</v>
      </c>
      <c r="E322" t="e">
        <f t="shared" si="34"/>
        <v>#NUM!</v>
      </c>
      <c r="F322" t="e">
        <f t="shared" si="35"/>
        <v>#DIV/0!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0</v>
      </c>
      <c r="D323">
        <f>IF(B323=0,FALSE,'Input and Summary Results'!$E$5)</f>
        <v>0</v>
      </c>
      <c r="E323" t="e">
        <f t="shared" si="34"/>
        <v>#NUM!</v>
      </c>
      <c r="F323" t="e">
        <f t="shared" si="35"/>
        <v>#DIV/0!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0</v>
      </c>
      <c r="D324">
        <f>IF(B324=0,FALSE,'Input and Summary Results'!$E$5)</f>
        <v>0</v>
      </c>
      <c r="E324" t="e">
        <f t="shared" si="34"/>
        <v>#NUM!</v>
      </c>
      <c r="F324" t="e">
        <f t="shared" si="35"/>
        <v>#DIV/0!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0</v>
      </c>
      <c r="D325">
        <f>IF(B325=0,FALSE,'Input and Summary Results'!$E$5)</f>
        <v>0</v>
      </c>
      <c r="E325" t="e">
        <f t="shared" ref="E325:E352" si="42">IF(C325=FALSE,FALSE,LOG10(C325))</f>
        <v>#NUM!</v>
      </c>
      <c r="F325" t="e">
        <f t="shared" ref="F325:F352" si="43">IF(D325=FALSE, FALSE,0.434*D325/C325)</f>
        <v>#DIV/0!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0</v>
      </c>
      <c r="D326">
        <f>IF(B326=0,FALSE,'Input and Summary Results'!$E$5)</f>
        <v>0</v>
      </c>
      <c r="E326" t="e">
        <f t="shared" si="42"/>
        <v>#NUM!</v>
      </c>
      <c r="F326" t="e">
        <f t="shared" si="43"/>
        <v>#DIV/0!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0</v>
      </c>
      <c r="D327">
        <f>IF(B327=0,FALSE,'Input and Summary Results'!$E$5)</f>
        <v>0</v>
      </c>
      <c r="E327" t="e">
        <f t="shared" si="42"/>
        <v>#NUM!</v>
      </c>
      <c r="F327" t="e">
        <f t="shared" si="43"/>
        <v>#DIV/0!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0</v>
      </c>
      <c r="D328">
        <f>IF(B328=0,FALSE,'Input and Summary Results'!$E$5)</f>
        <v>0</v>
      </c>
      <c r="E328" t="e">
        <f t="shared" si="42"/>
        <v>#NUM!</v>
      </c>
      <c r="F328" t="e">
        <f t="shared" si="43"/>
        <v>#DIV/0!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0</v>
      </c>
      <c r="D329">
        <f>IF(B329=0,FALSE,'Input and Summary Results'!$E$5)</f>
        <v>0</v>
      </c>
      <c r="E329" t="e">
        <f t="shared" si="42"/>
        <v>#NUM!</v>
      </c>
      <c r="F329" t="e">
        <f t="shared" si="43"/>
        <v>#DIV/0!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0</v>
      </c>
      <c r="D330">
        <f>IF(B330=0,FALSE,'Input and Summary Results'!$E$5)</f>
        <v>0</v>
      </c>
      <c r="E330" t="e">
        <f t="shared" si="42"/>
        <v>#NUM!</v>
      </c>
      <c r="F330" t="e">
        <f t="shared" si="43"/>
        <v>#DIV/0!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0</v>
      </c>
      <c r="D331">
        <f>IF(B331=0,FALSE,'Input and Summary Results'!$E$5)</f>
        <v>0</v>
      </c>
      <c r="E331" t="e">
        <f t="shared" si="42"/>
        <v>#NUM!</v>
      </c>
      <c r="F331" t="e">
        <f t="shared" si="43"/>
        <v>#DIV/0!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0</v>
      </c>
      <c r="D332">
        <f>IF(B332=0,FALSE,'Input and Summary Results'!$E$5)</f>
        <v>0</v>
      </c>
      <c r="E332" t="e">
        <f t="shared" si="42"/>
        <v>#NUM!</v>
      </c>
      <c r="F332" t="e">
        <f t="shared" si="43"/>
        <v>#DIV/0!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0</v>
      </c>
      <c r="D333">
        <f>IF(B333=0,FALSE,'Input and Summary Results'!$E$5)</f>
        <v>0</v>
      </c>
      <c r="E333" t="e">
        <f t="shared" si="42"/>
        <v>#NUM!</v>
      </c>
      <c r="F333" t="e">
        <f t="shared" si="43"/>
        <v>#DIV/0!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0</v>
      </c>
      <c r="D334">
        <f>IF(B334=0,FALSE,'Input and Summary Results'!$E$5)</f>
        <v>0</v>
      </c>
      <c r="E334" t="e">
        <f t="shared" si="42"/>
        <v>#NUM!</v>
      </c>
      <c r="F334" t="e">
        <f t="shared" si="43"/>
        <v>#DIV/0!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0</v>
      </c>
      <c r="D335">
        <f>IF(B335=0,FALSE,'Input and Summary Results'!$E$5)</f>
        <v>0</v>
      </c>
      <c r="E335" t="e">
        <f t="shared" si="42"/>
        <v>#NUM!</v>
      </c>
      <c r="F335" t="e">
        <f t="shared" si="43"/>
        <v>#DIV/0!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0</v>
      </c>
      <c r="D336">
        <f>IF(B336=0,FALSE,'Input and Summary Results'!$E$5)</f>
        <v>0</v>
      </c>
      <c r="E336" t="e">
        <f t="shared" si="42"/>
        <v>#NUM!</v>
      </c>
      <c r="F336" t="e">
        <f t="shared" si="43"/>
        <v>#DIV/0!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0</v>
      </c>
      <c r="D337">
        <f>IF(B337=0,FALSE,'Input and Summary Results'!$E$5)</f>
        <v>0</v>
      </c>
      <c r="E337" t="e">
        <f t="shared" si="42"/>
        <v>#NUM!</v>
      </c>
      <c r="F337" t="e">
        <f t="shared" si="43"/>
        <v>#DIV/0!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0</v>
      </c>
      <c r="D338">
        <f>IF(B338=0,FALSE,'Input and Summary Results'!$E$5)</f>
        <v>0</v>
      </c>
      <c r="E338" t="e">
        <f t="shared" si="42"/>
        <v>#NUM!</v>
      </c>
      <c r="F338" t="e">
        <f t="shared" si="43"/>
        <v>#DIV/0!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0</v>
      </c>
      <c r="D339">
        <f>IF(B339=0,FALSE,'Input and Summary Results'!$E$5)</f>
        <v>0</v>
      </c>
      <c r="E339" t="e">
        <f t="shared" si="42"/>
        <v>#NUM!</v>
      </c>
      <c r="F339" t="e">
        <f t="shared" si="43"/>
        <v>#DIV/0!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0</v>
      </c>
      <c r="D340">
        <f>IF(B340=0,FALSE,'Input and Summary Results'!$E$5)</f>
        <v>0</v>
      </c>
      <c r="E340" t="e">
        <f t="shared" si="42"/>
        <v>#NUM!</v>
      </c>
      <c r="F340" t="e">
        <f t="shared" si="43"/>
        <v>#DIV/0!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0</v>
      </c>
      <c r="D341">
        <f>IF(B341=0,FALSE,'Input and Summary Results'!$E$5)</f>
        <v>0</v>
      </c>
      <c r="E341" t="e">
        <f t="shared" si="42"/>
        <v>#NUM!</v>
      </c>
      <c r="F341" t="e">
        <f t="shared" si="43"/>
        <v>#DIV/0!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0</v>
      </c>
      <c r="D342">
        <f>IF(B342=0,FALSE,'Input and Summary Results'!$E$5)</f>
        <v>0</v>
      </c>
      <c r="E342" t="e">
        <f t="shared" si="42"/>
        <v>#NUM!</v>
      </c>
      <c r="F342" t="e">
        <f t="shared" si="43"/>
        <v>#DIV/0!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0</v>
      </c>
      <c r="D343">
        <f>IF(B343=0,FALSE,'Input and Summary Results'!$E$5)</f>
        <v>0</v>
      </c>
      <c r="E343" t="e">
        <f t="shared" si="42"/>
        <v>#NUM!</v>
      </c>
      <c r="F343" t="e">
        <f t="shared" si="43"/>
        <v>#DIV/0!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0</v>
      </c>
      <c r="D344">
        <f>IF(B344=0,FALSE,'Input and Summary Results'!$E$5)</f>
        <v>0</v>
      </c>
      <c r="E344" t="e">
        <f t="shared" si="42"/>
        <v>#NUM!</v>
      </c>
      <c r="F344" t="e">
        <f t="shared" si="43"/>
        <v>#DIV/0!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0</v>
      </c>
      <c r="D345">
        <f>IF(B345=0,FALSE,'Input and Summary Results'!$E$5)</f>
        <v>0</v>
      </c>
      <c r="E345" t="e">
        <f t="shared" si="42"/>
        <v>#NUM!</v>
      </c>
      <c r="F345" t="e">
        <f t="shared" si="43"/>
        <v>#DIV/0!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0</v>
      </c>
      <c r="D346">
        <f>IF(B346=0,FALSE,'Input and Summary Results'!$E$5)</f>
        <v>0</v>
      </c>
      <c r="E346" t="e">
        <f t="shared" si="42"/>
        <v>#NUM!</v>
      </c>
      <c r="F346" t="e">
        <f t="shared" si="43"/>
        <v>#DIV/0!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0</v>
      </c>
      <c r="D347">
        <f>IF(B347=0,FALSE,'Input and Summary Results'!$E$5)</f>
        <v>0</v>
      </c>
      <c r="E347" t="e">
        <f t="shared" si="42"/>
        <v>#NUM!</v>
      </c>
      <c r="F347" t="e">
        <f t="shared" si="43"/>
        <v>#DIV/0!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0</v>
      </c>
      <c r="D348">
        <f>IF(B348=0,FALSE,'Input and Summary Results'!$E$5)</f>
        <v>0</v>
      </c>
      <c r="E348" t="e">
        <f t="shared" si="42"/>
        <v>#NUM!</v>
      </c>
      <c r="F348" t="e">
        <f t="shared" si="43"/>
        <v>#DIV/0!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0</v>
      </c>
      <c r="D349">
        <f>IF(B349=0,FALSE,'Input and Summary Results'!$E$5)</f>
        <v>0</v>
      </c>
      <c r="E349" t="e">
        <f t="shared" si="42"/>
        <v>#NUM!</v>
      </c>
      <c r="F349" t="e">
        <f t="shared" si="43"/>
        <v>#DIV/0!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0</v>
      </c>
      <c r="D350">
        <f>IF(B350=0,FALSE,'Input and Summary Results'!$E$5)</f>
        <v>0</v>
      </c>
      <c r="E350" t="e">
        <f t="shared" si="42"/>
        <v>#NUM!</v>
      </c>
      <c r="F350" t="e">
        <f t="shared" si="43"/>
        <v>#DIV/0!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0</v>
      </c>
      <c r="D351">
        <f>IF(B351=0,FALSE,'Input and Summary Results'!$E$5)</f>
        <v>0</v>
      </c>
      <c r="E351" t="e">
        <f t="shared" si="42"/>
        <v>#NUM!</v>
      </c>
      <c r="F351" t="e">
        <f t="shared" si="43"/>
        <v>#DIV/0!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0</v>
      </c>
      <c r="D352">
        <f>IF(B352=0,FALSE,'Input and Summary Results'!$E$5)</f>
        <v>0</v>
      </c>
      <c r="E352" t="e">
        <f t="shared" si="42"/>
        <v>#NUM!</v>
      </c>
      <c r="F352" t="e">
        <f t="shared" si="43"/>
        <v>#DIV/0!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t="b">
        <f>IF('Input and Summary Results'!D7=0,FALSE,'Input and Summary Results'!$B7)</f>
        <v>0</v>
      </c>
      <c r="C425" t="b">
        <f>IF(OR(B425=0,'Input and Summary Results'!D7=0,'Input and Summary Results'!D7=""),FALSE,'Input and Summary Results'!$D7)</f>
        <v>0</v>
      </c>
      <c r="D425" t="b">
        <f>IF(OR(B425=0,'Input and Summary Results'!E7=0),FALSE,'Input and Summary Results'!$E7)</f>
        <v>0</v>
      </c>
      <c r="E425" t="b">
        <f>IF(C425=FALSE,FALSE,LOG10(C425))</f>
        <v>0</v>
      </c>
      <c r="F425" t="b">
        <f>IF(D425=FALSE, FALSE,0.434*D425/C425)</f>
        <v>0</v>
      </c>
      <c r="G425" t="b">
        <f>IF('Input and Summary Results'!$J$4="yes",IF(C425=FALSE,FALSE,IF('Data Transformation'!E425&lt;$R$10,E425,$R$10)),IF(C425=FALSE,FALSE,IF(C425&lt;$R$10,C425,$R$10)))</f>
        <v>0</v>
      </c>
      <c r="H425" t="b">
        <f>IF('Input and Summary Results'!$J$4="yes",'Data Transformation'!F425,'Data Transformation'!D425)</f>
        <v>0</v>
      </c>
      <c r="I425" t="str">
        <f t="shared" si="49"/>
        <v/>
      </c>
      <c r="J425" s="18"/>
      <c r="K425" s="18"/>
      <c r="L425" s="18"/>
    </row>
    <row r="426" spans="2:12" x14ac:dyDescent="0.25">
      <c r="B426" t="b">
        <f>IF('Input and Summary Results'!D8=0,FALSE,'Input and Summary Results'!$B8)</f>
        <v>0</v>
      </c>
      <c r="C426" t="b">
        <f>IF(OR(B426=0,'Input and Summary Results'!D8=0,'Input and Summary Results'!D8=""),FALSE,'Input and Summary Results'!$D8)</f>
        <v>0</v>
      </c>
      <c r="D426" t="b">
        <f>IF(OR(B426=0,'Input and Summary Results'!E8=0),FALSE,'Input and Summary Results'!$E8)</f>
        <v>0</v>
      </c>
      <c r="E426" t="b">
        <f t="shared" ref="E426:E489" si="50">IF(C426=FALSE,FALSE,LOG10(C426))</f>
        <v>0</v>
      </c>
      <c r="F426" t="b">
        <f t="shared" ref="F426:F489" si="51">IF(D426=FALSE, FALSE,0.434*D426/C426)</f>
        <v>0</v>
      </c>
      <c r="G426" t="b">
        <f>IF('Input and Summary Results'!$J$4="yes",IF(C426=FALSE,FALSE,IF('Data Transformation'!E426&lt;$R$10,E426,$R$10)),IF(C426=FALSE,FALSE,IF(C426&lt;$R$10,C426,$R$10)))</f>
        <v>0</v>
      </c>
      <c r="H426" t="b">
        <f>IF('Input and Summary Results'!$J$4="yes",'Data Transformation'!F426,'Data Transformation'!D426)</f>
        <v>0</v>
      </c>
      <c r="I426" t="str">
        <f t="shared" si="49"/>
        <v/>
      </c>
      <c r="J426" s="18"/>
      <c r="K426" s="18"/>
      <c r="L426" s="18"/>
    </row>
    <row r="427" spans="2:12" x14ac:dyDescent="0.25">
      <c r="B427" t="b">
        <f>IF('Input and Summary Results'!D9=0,FALSE,'Input and Summary Results'!$B9)</f>
        <v>0</v>
      </c>
      <c r="C427" t="b">
        <f>IF(OR(B427=0,'Input and Summary Results'!D9=0,'Input and Summary Results'!D9=""),FALSE,'Input and Summary Results'!$D9)</f>
        <v>0</v>
      </c>
      <c r="D427" t="b">
        <f>IF(OR(B427=0,'Input and Summary Results'!E9=0),FALSE,'Input and Summary Results'!$E9)</f>
        <v>0</v>
      </c>
      <c r="E427" t="b">
        <f t="shared" si="50"/>
        <v>0</v>
      </c>
      <c r="F427" t="b">
        <f t="shared" si="51"/>
        <v>0</v>
      </c>
      <c r="G427" t="b">
        <f>IF('Input and Summary Results'!$J$4="yes",IF(C427=FALSE,FALSE,IF('Data Transformation'!E427&lt;$R$10,E427,$R$10)),IF(C427=FALSE,FALSE,IF(C427&lt;$R$10,C427,$R$10)))</f>
        <v>0</v>
      </c>
      <c r="H427" t="b">
        <f>IF('Input and Summary Results'!$J$4="yes",'Data Transformation'!F427,'Data Transformation'!D427)</f>
        <v>0</v>
      </c>
      <c r="I427" t="str">
        <f t="shared" si="49"/>
        <v/>
      </c>
    </row>
    <row r="428" spans="2:12" x14ac:dyDescent="0.25">
      <c r="B428" t="b">
        <f>IF('Input and Summary Results'!D10=0,FALSE,'Input and Summary Results'!$B10)</f>
        <v>0</v>
      </c>
      <c r="C428" t="b">
        <f>IF(OR(B428=0,'Input and Summary Results'!D10=0,'Input and Summary Results'!D10=""),FALSE,'Input and Summary Results'!$D10)</f>
        <v>0</v>
      </c>
      <c r="D428" t="b">
        <f>IF(OR(B428=0,'Input and Summary Results'!E10=0),FALSE,'Input and Summary Results'!$E10)</f>
        <v>0</v>
      </c>
      <c r="E428" t="b">
        <f t="shared" si="50"/>
        <v>0</v>
      </c>
      <c r="F428" t="b">
        <f t="shared" si="51"/>
        <v>0</v>
      </c>
      <c r="G428" t="b">
        <f>IF('Input and Summary Results'!$J$4="yes",IF(C428=FALSE,FALSE,IF('Data Transformation'!E428&lt;$R$10,E428,$R$10)),IF(C428=FALSE,FALSE,IF(C428&lt;$R$10,C428,$R$10)))</f>
        <v>0</v>
      </c>
      <c r="H428" t="b">
        <f>IF('Input and Summary Results'!$J$4="yes",'Data Transformation'!F428,'Data Transformation'!D428)</f>
        <v>0</v>
      </c>
      <c r="I428" t="str">
        <f t="shared" si="49"/>
        <v/>
      </c>
    </row>
    <row r="429" spans="2:12" x14ac:dyDescent="0.25">
      <c r="B429" t="b">
        <f>IF('Input and Summary Results'!D11=0,FALSE,'Input and Summary Results'!$B11)</f>
        <v>0</v>
      </c>
      <c r="C429" t="b">
        <f>IF(OR(B429=0,'Input and Summary Results'!D11=0,'Input and Summary Results'!D11=""),FALSE,'Input and Summary Results'!$D11)</f>
        <v>0</v>
      </c>
      <c r="D429" t="b">
        <f>IF(OR(B429=0,'Input and Summary Results'!E11=0),FALSE,'Input and Summary Results'!$E11)</f>
        <v>0</v>
      </c>
      <c r="E429" t="b">
        <f t="shared" si="50"/>
        <v>0</v>
      </c>
      <c r="F429" t="b">
        <f t="shared" si="51"/>
        <v>0</v>
      </c>
      <c r="G429" t="b">
        <f>IF('Input and Summary Results'!$J$4="yes",IF(C429=FALSE,FALSE,IF('Data Transformation'!E429&lt;$R$10,E429,$R$10)),IF(C429=FALSE,FALSE,IF(C429&lt;$R$10,C429,$R$10)))</f>
        <v>0</v>
      </c>
      <c r="H429" t="b">
        <f>IF('Input and Summary Results'!$J$4="yes",'Data Transformation'!F429,'Data Transformation'!D429)</f>
        <v>0</v>
      </c>
      <c r="I429" t="str">
        <f t="shared" si="49"/>
        <v/>
      </c>
    </row>
    <row r="430" spans="2:12" x14ac:dyDescent="0.25">
      <c r="B430" t="b">
        <f>IF('Input and Summary Results'!D12=0,FALSE,'Input and Summary Results'!$B12)</f>
        <v>0</v>
      </c>
      <c r="C430" t="b">
        <f>IF(OR(B430=0,'Input and Summary Results'!D12=0,'Input and Summary Results'!D12=""),FALSE,'Input and Summary Results'!$D12)</f>
        <v>0</v>
      </c>
      <c r="D430" t="b">
        <f>IF(OR(B430=0,'Input and Summary Results'!E12=0),FALSE,'Input and Summary Results'!$E12)</f>
        <v>0</v>
      </c>
      <c r="E430" t="b">
        <f t="shared" si="50"/>
        <v>0</v>
      </c>
      <c r="F430" t="b">
        <f t="shared" si="51"/>
        <v>0</v>
      </c>
      <c r="G430" t="b">
        <f>IF('Input and Summary Results'!$J$4="yes",IF(C430=FALSE,FALSE,IF('Data Transformation'!E430&lt;$R$10,E430,$R$10)),IF(C430=FALSE,FALSE,IF(C430&lt;$R$10,C430,$R$10)))</f>
        <v>0</v>
      </c>
      <c r="H430" t="b">
        <f>IF('Input and Summary Results'!$J$4="yes",'Data Transformation'!F430,'Data Transformation'!D430)</f>
        <v>0</v>
      </c>
      <c r="I430" t="str">
        <f t="shared" si="49"/>
        <v/>
      </c>
    </row>
    <row r="431" spans="2:12" x14ac:dyDescent="0.25">
      <c r="B431" t="b">
        <f>IF('Input and Summary Results'!D13=0,FALSE,'Input and Summary Results'!$B13)</f>
        <v>0</v>
      </c>
      <c r="C431" t="b">
        <f>IF(OR(B431=0,'Input and Summary Results'!D13=0,'Input and Summary Results'!D13=""),FALSE,'Input and Summary Results'!$D13)</f>
        <v>0</v>
      </c>
      <c r="D431" t="b">
        <f>IF(OR(B431=0,'Input and Summary Results'!E13=0),FALSE,'Input and Summary Results'!$E13)</f>
        <v>0</v>
      </c>
      <c r="E431" t="b">
        <f t="shared" si="50"/>
        <v>0</v>
      </c>
      <c r="F431" t="b">
        <f t="shared" si="51"/>
        <v>0</v>
      </c>
      <c r="G431" t="b">
        <f>IF('Input and Summary Results'!$J$4="yes",IF(C431=FALSE,FALSE,IF('Data Transformation'!E431&lt;$R$10,E431,$R$10)),IF(C431=FALSE,FALSE,IF(C431&lt;$R$10,C431,$R$10)))</f>
        <v>0</v>
      </c>
      <c r="H431" t="b">
        <f>IF('Input and Summary Results'!$J$4="yes",'Data Transformation'!F431,'Data Transformation'!D431)</f>
        <v>0</v>
      </c>
      <c r="I431" t="str">
        <f t="shared" si="49"/>
        <v/>
      </c>
    </row>
    <row r="432" spans="2:12" x14ac:dyDescent="0.25">
      <c r="B432" t="b">
        <f>IF('Input and Summary Results'!D14=0,FALSE,'Input and Summary Results'!$B14)</f>
        <v>0</v>
      </c>
      <c r="C432" t="b">
        <f>IF(OR(B432=0,'Input and Summary Results'!D14=0,'Input and Summary Results'!D14=""),FALSE,'Input and Summary Results'!$D14)</f>
        <v>0</v>
      </c>
      <c r="D432" t="b">
        <f>IF(OR(B432=0,'Input and Summary Results'!E14=0),FALSE,'Input and Summary Results'!$E14)</f>
        <v>0</v>
      </c>
      <c r="E432" t="b">
        <f t="shared" si="50"/>
        <v>0</v>
      </c>
      <c r="F432" t="b">
        <f t="shared" si="51"/>
        <v>0</v>
      </c>
      <c r="G432" t="b">
        <f>IF('Input and Summary Results'!$J$4="yes",IF(C432=FALSE,FALSE,IF('Data Transformation'!E432&lt;$R$10,E432,$R$10)),IF(C432=FALSE,FALSE,IF(C432&lt;$R$10,C432,$R$10)))</f>
        <v>0</v>
      </c>
      <c r="H432" t="b">
        <f>IF('Input and Summary Results'!$J$4="yes",'Data Transformation'!F432,'Data Transformation'!D432)</f>
        <v>0</v>
      </c>
      <c r="I432" t="str">
        <f t="shared" si="49"/>
        <v/>
      </c>
    </row>
    <row r="433" spans="2:9" x14ac:dyDescent="0.25">
      <c r="B433" t="b">
        <f>IF('Input and Summary Results'!D15=0,FALSE,'Input and Summary Results'!$B15)</f>
        <v>0</v>
      </c>
      <c r="C433" t="b">
        <f>IF(OR(B433=0,'Input and Summary Results'!D15=0,'Input and Summary Results'!D15=""),FALSE,'Input and Summary Results'!$D15)</f>
        <v>0</v>
      </c>
      <c r="D433" t="b">
        <f>IF(OR(B433=0,'Input and Summary Results'!E15=0),FALSE,'Input and Summary Results'!$E15)</f>
        <v>0</v>
      </c>
      <c r="E433" t="b">
        <f t="shared" si="50"/>
        <v>0</v>
      </c>
      <c r="F433" t="b">
        <f t="shared" si="51"/>
        <v>0</v>
      </c>
      <c r="G433" t="b">
        <f>IF('Input and Summary Results'!$J$4="yes",IF(C433=FALSE,FALSE,IF('Data Transformation'!E433&lt;$R$10,E433,$R$10)),IF(C433=FALSE,FALSE,IF(C433&lt;$R$10,C433,$R$10)))</f>
        <v>0</v>
      </c>
      <c r="H433" t="b">
        <f>IF('Input and Summary Results'!$J$4="yes",'Data Transformation'!F433,'Data Transformation'!D433)</f>
        <v>0</v>
      </c>
      <c r="I433" t="str">
        <f t="shared" si="49"/>
        <v/>
      </c>
    </row>
    <row r="434" spans="2:9" x14ac:dyDescent="0.25">
      <c r="B434" t="b">
        <f>IF('Input and Summary Results'!D16=0,FALSE,'Input and Summary Results'!$B16)</f>
        <v>0</v>
      </c>
      <c r="C434" t="b">
        <f>IF(OR(B434=0,'Input and Summary Results'!D16=0,'Input and Summary Results'!D16=""),FALSE,'Input and Summary Results'!$D16)</f>
        <v>0</v>
      </c>
      <c r="D434" t="b">
        <f>IF(OR(B434=0,'Input and Summary Results'!E16=0),FALSE,'Input and Summary Results'!$E16)</f>
        <v>0</v>
      </c>
      <c r="E434" t="b">
        <f t="shared" si="50"/>
        <v>0</v>
      </c>
      <c r="F434" t="b">
        <f t="shared" si="51"/>
        <v>0</v>
      </c>
      <c r="G434" t="b">
        <f>IF('Input and Summary Results'!$J$4="yes",IF(C434=FALSE,FALSE,IF('Data Transformation'!E434&lt;$R$10,E434,$R$10)),IF(C434=FALSE,FALSE,IF(C434&lt;$R$10,C434,$R$10)))</f>
        <v>0</v>
      </c>
      <c r="H434" t="b">
        <f>IF('Input and Summary Results'!$J$4="yes",'Data Transformation'!F434,'Data Transformation'!D434)</f>
        <v>0</v>
      </c>
      <c r="I434" t="str">
        <f t="shared" si="49"/>
        <v/>
      </c>
    </row>
    <row r="435" spans="2:9" x14ac:dyDescent="0.25">
      <c r="B435" t="b">
        <f>IF('Input and Summary Results'!D17=0,FALSE,'Input and Summary Results'!$B17)</f>
        <v>0</v>
      </c>
      <c r="C435" t="b">
        <f>IF(OR(B435=0,'Input and Summary Results'!D17=0,'Input and Summary Results'!D17=""),FALSE,'Input and Summary Results'!$D17)</f>
        <v>0</v>
      </c>
      <c r="D435" t="b">
        <f>IF(OR(B435=0,'Input and Summary Results'!E17=0),FALSE,'Input and Summary Results'!$E17)</f>
        <v>0</v>
      </c>
      <c r="E435" t="b">
        <f t="shared" si="50"/>
        <v>0</v>
      </c>
      <c r="F435" t="b">
        <f t="shared" si="51"/>
        <v>0</v>
      </c>
      <c r="G435" t="b">
        <f>IF('Input and Summary Results'!$J$4="yes",IF(C435=FALSE,FALSE,IF('Data Transformation'!E435&lt;$R$10,E435,$R$10)),IF(C435=FALSE,FALSE,IF(C435&lt;$R$10,C435,$R$10)))</f>
        <v>0</v>
      </c>
      <c r="H435" t="b">
        <f>IF('Input and Summary Results'!$J$4="yes",'Data Transformation'!F435,'Data Transformation'!D435)</f>
        <v>0</v>
      </c>
      <c r="I435" t="str">
        <f t="shared" si="49"/>
        <v/>
      </c>
    </row>
    <row r="436" spans="2:9" x14ac:dyDescent="0.25">
      <c r="B436" t="b">
        <f>IF('Input and Summary Results'!D18=0,FALSE,'Input and Summary Results'!$B18)</f>
        <v>0</v>
      </c>
      <c r="C436" t="b">
        <f>IF(OR(B436=0,'Input and Summary Results'!D18=0,'Input and Summary Results'!D18=""),FALSE,'Input and Summary Results'!$D18)</f>
        <v>0</v>
      </c>
      <c r="D436" t="b">
        <f>IF(OR(B436=0,'Input and Summary Results'!E18=0),FALSE,'Input and Summary Results'!$E18)</f>
        <v>0</v>
      </c>
      <c r="E436" t="b">
        <f t="shared" si="50"/>
        <v>0</v>
      </c>
      <c r="F436" t="b">
        <f t="shared" si="51"/>
        <v>0</v>
      </c>
      <c r="G436" t="b">
        <f>IF('Input and Summary Results'!$J$4="yes",IF(C436=FALSE,FALSE,IF('Data Transformation'!E436&lt;$R$10,E436,$R$10)),IF(C436=FALSE,FALSE,IF(C436&lt;$R$10,C436,$R$10)))</f>
        <v>0</v>
      </c>
      <c r="H436" t="b">
        <f>IF('Input and Summary Results'!$J$4="yes",'Data Transformation'!F436,'Data Transformation'!D436)</f>
        <v>0</v>
      </c>
      <c r="I436" t="str">
        <f t="shared" si="49"/>
        <v/>
      </c>
    </row>
    <row r="437" spans="2:9" x14ac:dyDescent="0.25">
      <c r="B437" t="b">
        <f>IF('Input and Summary Results'!D19=0,FALSE,'Input and Summary Results'!$B19)</f>
        <v>0</v>
      </c>
      <c r="C437" t="b">
        <f>IF(OR(B437=0,'Input and Summary Results'!D19=0,'Input and Summary Results'!D19=""),FALSE,'Input and Summary Results'!$D19)</f>
        <v>0</v>
      </c>
      <c r="D437" t="b">
        <f>IF(OR(B437=0,'Input and Summary Results'!E19=0),FALSE,'Input and Summary Results'!$E19)</f>
        <v>0</v>
      </c>
      <c r="E437" t="b">
        <f t="shared" si="50"/>
        <v>0</v>
      </c>
      <c r="F437" t="b">
        <f t="shared" si="51"/>
        <v>0</v>
      </c>
      <c r="G437" t="b">
        <f>IF('Input and Summary Results'!$J$4="yes",IF(C437=FALSE,FALSE,IF('Data Transformation'!E437&lt;$R$10,E437,$R$10)),IF(C437=FALSE,FALSE,IF(C437&lt;$R$10,C437,$R$10)))</f>
        <v>0</v>
      </c>
      <c r="H437" t="b">
        <f>IF('Input and Summary Results'!$J$4="yes",'Data Transformation'!F437,'Data Transformation'!D437)</f>
        <v>0</v>
      </c>
      <c r="I437" t="str">
        <f t="shared" si="49"/>
        <v/>
      </c>
    </row>
    <row r="438" spans="2:9" x14ac:dyDescent="0.25">
      <c r="B438" t="b">
        <f>IF('Input and Summary Results'!D20=0,FALSE,'Input and Summary Results'!$B20)</f>
        <v>0</v>
      </c>
      <c r="C438" t="b">
        <f>IF(OR(B438=0,'Input and Summary Results'!D20=0,'Input and Summary Results'!D20=""),FALSE,'Input and Summary Results'!$D20)</f>
        <v>0</v>
      </c>
      <c r="D438" t="b">
        <f>IF(OR(B438=0,'Input and Summary Results'!E20=0),FALSE,'Input and Summary Results'!$E20)</f>
        <v>0</v>
      </c>
      <c r="E438" t="b">
        <f t="shared" si="50"/>
        <v>0</v>
      </c>
      <c r="F438" t="b">
        <f t="shared" si="51"/>
        <v>0</v>
      </c>
      <c r="G438" t="b">
        <f>IF('Input and Summary Results'!$J$4="yes",IF(C438=FALSE,FALSE,IF('Data Transformation'!E438&lt;$R$10,E438,$R$10)),IF(C438=FALSE,FALSE,IF(C438&lt;$R$10,C438,$R$10)))</f>
        <v>0</v>
      </c>
      <c r="H438" t="b">
        <f>IF('Input and Summary Results'!$J$4="yes",'Data Transformation'!F438,'Data Transformation'!D438)</f>
        <v>0</v>
      </c>
      <c r="I438" t="str">
        <f t="shared" si="49"/>
        <v/>
      </c>
    </row>
    <row r="439" spans="2:9" x14ac:dyDescent="0.25">
      <c r="B439" t="b">
        <f>IF('Input and Summary Results'!D21=0,FALSE,'Input and Summary Results'!$B21)</f>
        <v>0</v>
      </c>
      <c r="C439" t="b">
        <f>IF(OR(B439=0,'Input and Summary Results'!D21=0,'Input and Summary Results'!D21=""),FALSE,'Input and Summary Results'!$D21)</f>
        <v>0</v>
      </c>
      <c r="D439" t="b">
        <f>IF(OR(B439=0,'Input and Summary Results'!E21=0),FALSE,'Input and Summary Results'!$E21)</f>
        <v>0</v>
      </c>
      <c r="E439" t="b">
        <f t="shared" si="50"/>
        <v>0</v>
      </c>
      <c r="F439" t="b">
        <f t="shared" si="51"/>
        <v>0</v>
      </c>
      <c r="G439" t="b">
        <f>IF('Input and Summary Results'!$J$4="yes",IF(C439=FALSE,FALSE,IF('Data Transformation'!E439&lt;$R$10,E439,$R$10)),IF(C439=FALSE,FALSE,IF(C439&lt;$R$10,C439,$R$10)))</f>
        <v>0</v>
      </c>
      <c r="H439" t="b">
        <f>IF('Input and Summary Results'!$J$4="yes",'Data Transformation'!F439,'Data Transformation'!D439)</f>
        <v>0</v>
      </c>
      <c r="I439" t="str">
        <f t="shared" si="49"/>
        <v/>
      </c>
    </row>
    <row r="440" spans="2:9" x14ac:dyDescent="0.25">
      <c r="B440" t="b">
        <f>IF('Input and Summary Results'!D22=0,FALSE,'Input and Summary Results'!$B22)</f>
        <v>0</v>
      </c>
      <c r="C440" t="b">
        <f>IF(OR(B440=0,'Input and Summary Results'!D22=0,'Input and Summary Results'!D22=""),FALSE,'Input and Summary Results'!$D22)</f>
        <v>0</v>
      </c>
      <c r="D440" t="b">
        <f>IF(OR(B440=0,'Input and Summary Results'!E22=0),FALSE,'Input and Summary Results'!$E22)</f>
        <v>0</v>
      </c>
      <c r="E440" t="b">
        <f t="shared" si="50"/>
        <v>0</v>
      </c>
      <c r="F440" t="b">
        <f t="shared" si="51"/>
        <v>0</v>
      </c>
      <c r="G440" t="b">
        <f>IF('Input and Summary Results'!$J$4="yes",IF(C440=FALSE,FALSE,IF('Data Transformation'!E440&lt;$R$10,E440,$R$10)),IF(C440=FALSE,FALSE,IF(C440&lt;$R$10,C440,$R$10)))</f>
        <v>0</v>
      </c>
      <c r="H440" t="b">
        <f>IF('Input and Summary Results'!$J$4="yes",'Data Transformation'!F440,'Data Transformation'!D440)</f>
        <v>0</v>
      </c>
      <c r="I440" t="str">
        <f t="shared" si="49"/>
        <v/>
      </c>
    </row>
    <row r="441" spans="2:9" x14ac:dyDescent="0.25">
      <c r="B441" t="b">
        <f>IF('Input and Summary Results'!D23=0,FALSE,'Input and Summary Results'!$B23)</f>
        <v>0</v>
      </c>
      <c r="C441" t="b">
        <f>IF(OR(B441=0,'Input and Summary Results'!D23=0,'Input and Summary Results'!D23=""),FALSE,'Input and Summary Results'!$D23)</f>
        <v>0</v>
      </c>
      <c r="D441" t="b">
        <f>IF(OR(B441=0,'Input and Summary Results'!E23=0),FALSE,'Input and Summary Results'!$E23)</f>
        <v>0</v>
      </c>
      <c r="E441" t="b">
        <f t="shared" si="50"/>
        <v>0</v>
      </c>
      <c r="F441" t="b">
        <f t="shared" si="51"/>
        <v>0</v>
      </c>
      <c r="G441" t="b">
        <f>IF('Input and Summary Results'!$J$4="yes",IF(C441=FALSE,FALSE,IF('Data Transformation'!E441&lt;$R$10,E441,$R$10)),IF(C441=FALSE,FALSE,IF(C441&lt;$R$10,C441,$R$10)))</f>
        <v>0</v>
      </c>
      <c r="H441" t="b">
        <f>IF('Input and Summary Results'!$J$4="yes",'Data Transformation'!F441,'Data Transformation'!D441)</f>
        <v>0</v>
      </c>
      <c r="I441" t="str">
        <f t="shared" si="49"/>
        <v/>
      </c>
    </row>
    <row r="442" spans="2:9" x14ac:dyDescent="0.25">
      <c r="B442" t="b">
        <f>IF('Input and Summary Results'!D24=0,FALSE,'Input and Summary Results'!$B24)</f>
        <v>0</v>
      </c>
      <c r="C442" t="b">
        <f>IF(OR(B442=0,'Input and Summary Results'!D24=0,'Input and Summary Results'!D24=""),FALSE,'Input and Summary Results'!$D24)</f>
        <v>0</v>
      </c>
      <c r="D442" t="b">
        <f>IF(OR(B442=0,'Input and Summary Results'!E24=0),FALSE,'Input and Summary Results'!$E24)</f>
        <v>0</v>
      </c>
      <c r="E442" t="b">
        <f t="shared" si="50"/>
        <v>0</v>
      </c>
      <c r="F442" t="b">
        <f t="shared" si="51"/>
        <v>0</v>
      </c>
      <c r="G442" t="b">
        <f>IF('Input and Summary Results'!$J$4="yes",IF(C442=FALSE,FALSE,IF('Data Transformation'!E442&lt;$R$10,E442,$R$10)),IF(C442=FALSE,FALSE,IF(C442&lt;$R$10,C442,$R$10)))</f>
        <v>0</v>
      </c>
      <c r="H442" t="b">
        <f>IF('Input and Summary Results'!$J$4="yes",'Data Transformation'!F442,'Data Transformation'!D442)</f>
        <v>0</v>
      </c>
      <c r="I442" t="str">
        <f t="shared" si="49"/>
        <v/>
      </c>
    </row>
    <row r="443" spans="2:9" x14ac:dyDescent="0.25">
      <c r="B443" t="b">
        <f>IF('Input and Summary Results'!D25=0,FALSE,'Input and Summary Results'!$B25)</f>
        <v>0</v>
      </c>
      <c r="C443" t="b">
        <f>IF(OR(B443=0,'Input and Summary Results'!D25=0,'Input and Summary Results'!D25=""),FALSE,'Input and Summary Results'!$D25)</f>
        <v>0</v>
      </c>
      <c r="D443" t="b">
        <f>IF(OR(B443=0,'Input and Summary Results'!E25=0),FALSE,'Input and Summary Results'!$E25)</f>
        <v>0</v>
      </c>
      <c r="E443" t="b">
        <f t="shared" si="50"/>
        <v>0</v>
      </c>
      <c r="F443" t="b">
        <f t="shared" si="51"/>
        <v>0</v>
      </c>
      <c r="G443" t="b">
        <f>IF('Input and Summary Results'!$J$4="yes",IF(C443=FALSE,FALSE,IF('Data Transformation'!E443&lt;$R$10,E443,$R$10)),IF(C443=FALSE,FALSE,IF(C443&lt;$R$10,C443,$R$10)))</f>
        <v>0</v>
      </c>
      <c r="H443" t="b">
        <f>IF('Input and Summary Results'!$J$4="yes",'Data Transformation'!F443,'Data Transformation'!D443)</f>
        <v>0</v>
      </c>
      <c r="I443" t="str">
        <f t="shared" si="49"/>
        <v/>
      </c>
    </row>
    <row r="444" spans="2:9" x14ac:dyDescent="0.25">
      <c r="B444" t="b">
        <f>IF('Input and Summary Results'!D26=0,FALSE,'Input and Summary Results'!$B26)</f>
        <v>0</v>
      </c>
      <c r="C444" t="b">
        <f>IF(OR(B444=0,'Input and Summary Results'!D26=0,'Input and Summary Results'!D26=""),FALSE,'Input and Summary Results'!$D26)</f>
        <v>0</v>
      </c>
      <c r="D444" t="b">
        <f>IF(OR(B444=0,'Input and Summary Results'!E26=0),FALSE,'Input and Summary Results'!$E26)</f>
        <v>0</v>
      </c>
      <c r="E444" t="b">
        <f t="shared" si="50"/>
        <v>0</v>
      </c>
      <c r="F444" t="b">
        <f t="shared" si="51"/>
        <v>0</v>
      </c>
      <c r="G444" t="b">
        <f>IF('Input and Summary Results'!$J$4="yes",IF(C444=FALSE,FALSE,IF('Data Transformation'!E444&lt;$R$10,E444,$R$10)),IF(C444=FALSE,FALSE,IF(C444&lt;$R$10,C444,$R$10)))</f>
        <v>0</v>
      </c>
      <c r="H444" t="b">
        <f>IF('Input and Summary Results'!$J$4="yes",'Data Transformation'!F444,'Data Transformation'!D444)</f>
        <v>0</v>
      </c>
      <c r="I444" t="str">
        <f t="shared" si="49"/>
        <v/>
      </c>
    </row>
    <row r="445" spans="2:9" x14ac:dyDescent="0.25">
      <c r="B445" t="b">
        <f>IF('Input and Summary Results'!D27=0,FALSE,'Input and Summary Results'!$B27)</f>
        <v>0</v>
      </c>
      <c r="C445" t="b">
        <f>IF(OR(B445=0,'Input and Summary Results'!D27=0,'Input and Summary Results'!D27=""),FALSE,'Input and Summary Results'!$D27)</f>
        <v>0</v>
      </c>
      <c r="D445" t="b">
        <f>IF(OR(B445=0,'Input and Summary Results'!E27=0),FALSE,'Input and Summary Results'!$E27)</f>
        <v>0</v>
      </c>
      <c r="E445" t="b">
        <f t="shared" si="50"/>
        <v>0</v>
      </c>
      <c r="F445" t="b">
        <f t="shared" si="51"/>
        <v>0</v>
      </c>
      <c r="G445" t="b">
        <f>IF('Input and Summary Results'!$J$4="yes",IF(C445=FALSE,FALSE,IF('Data Transformation'!E445&lt;$R$10,E445,$R$10)),IF(C445=FALSE,FALSE,IF(C445&lt;$R$10,C445,$R$10)))</f>
        <v>0</v>
      </c>
      <c r="H445" t="b">
        <f>IF('Input and Summary Results'!$J$4="yes",'Data Transformation'!F445,'Data Transformation'!D445)</f>
        <v>0</v>
      </c>
      <c r="I445" t="str">
        <f t="shared" si="49"/>
        <v/>
      </c>
    </row>
    <row r="446" spans="2:9" x14ac:dyDescent="0.25">
      <c r="B446" t="b">
        <f>IF('Input and Summary Results'!D28=0,FALSE,'Input and Summary Results'!$B28)</f>
        <v>0</v>
      </c>
      <c r="C446" t="b">
        <f>IF(OR(B446=0,'Input and Summary Results'!D28=0,'Input and Summary Results'!D28=""),FALSE,'Input and Summary Results'!$D28)</f>
        <v>0</v>
      </c>
      <c r="D446" t="b">
        <f>IF(OR(B446=0,'Input and Summary Results'!E28=0),FALSE,'Input and Summary Results'!$E28)</f>
        <v>0</v>
      </c>
      <c r="E446" t="b">
        <f t="shared" si="50"/>
        <v>0</v>
      </c>
      <c r="F446" t="b">
        <f t="shared" si="51"/>
        <v>0</v>
      </c>
      <c r="G446" t="b">
        <f>IF('Input and Summary Results'!$J$4="yes",IF(C446=FALSE,FALSE,IF('Data Transformation'!E446&lt;$R$10,E446,$R$10)),IF(C446=FALSE,FALSE,IF(C446&lt;$R$10,C446,$R$10)))</f>
        <v>0</v>
      </c>
      <c r="H446" t="b">
        <f>IF('Input and Summary Results'!$J$4="yes",'Data Transformation'!F446,'Data Transformation'!D446)</f>
        <v>0</v>
      </c>
      <c r="I446" t="str">
        <f t="shared" si="49"/>
        <v/>
      </c>
    </row>
    <row r="447" spans="2:9" x14ac:dyDescent="0.25">
      <c r="B447" t="b">
        <f>IF('Input and Summary Results'!D29=0,FALSE,'Input and Summary Results'!$B29)</f>
        <v>0</v>
      </c>
      <c r="C447" t="b">
        <f>IF(OR(B447=0,'Input and Summary Results'!D29=0,'Input and Summary Results'!D29=""),FALSE,'Input and Summary Results'!$D29)</f>
        <v>0</v>
      </c>
      <c r="D447" t="b">
        <f>IF(OR(B447=0,'Input and Summary Results'!E29=0),FALSE,'Input and Summary Results'!$E29)</f>
        <v>0</v>
      </c>
      <c r="E447" t="b">
        <f t="shared" si="50"/>
        <v>0</v>
      </c>
      <c r="F447" t="b">
        <f t="shared" si="51"/>
        <v>0</v>
      </c>
      <c r="G447" t="b">
        <f>IF('Input and Summary Results'!$J$4="yes",IF(C447=FALSE,FALSE,IF('Data Transformation'!E447&lt;$R$10,E447,$R$10)),IF(C447=FALSE,FALSE,IF(C447&lt;$R$10,C447,$R$10)))</f>
        <v>0</v>
      </c>
      <c r="H447" t="b">
        <f>IF('Input and Summary Results'!$J$4="yes",'Data Transformation'!F447,'Data Transformation'!D447)</f>
        <v>0</v>
      </c>
      <c r="I447" t="str">
        <f t="shared" si="49"/>
        <v/>
      </c>
    </row>
    <row r="448" spans="2:9" x14ac:dyDescent="0.25">
      <c r="B448" t="b">
        <f>IF('Input and Summary Results'!D30=0,FALSE,'Input and Summary Results'!$B30)</f>
        <v>0</v>
      </c>
      <c r="C448" t="b">
        <f>IF(OR(B448=0,'Input and Summary Results'!D30=0,'Input and Summary Results'!D30=""),FALSE,'Input and Summary Results'!$D30)</f>
        <v>0</v>
      </c>
      <c r="D448" t="b">
        <f>IF(OR(B448=0,'Input and Summary Results'!E30=0),FALSE,'Input and Summary Results'!$E30)</f>
        <v>0</v>
      </c>
      <c r="E448" t="b">
        <f t="shared" si="50"/>
        <v>0</v>
      </c>
      <c r="F448" t="b">
        <f t="shared" si="51"/>
        <v>0</v>
      </c>
      <c r="G448" t="b">
        <f>IF('Input and Summary Results'!$J$4="yes",IF(C448=FALSE,FALSE,IF('Data Transformation'!E448&lt;$R$10,E448,$R$10)),IF(C448=FALSE,FALSE,IF(C448&lt;$R$10,C448,$R$10)))</f>
        <v>0</v>
      </c>
      <c r="H448" t="b">
        <f>IF('Input and Summary Results'!$J$4="yes",'Data Transformation'!F448,'Data Transformation'!D448)</f>
        <v>0</v>
      </c>
      <c r="I448" t="str">
        <f t="shared" si="49"/>
        <v/>
      </c>
    </row>
    <row r="449" spans="2:9" x14ac:dyDescent="0.25">
      <c r="B449" t="b">
        <f>IF('Input and Summary Results'!D31=0,FALSE,'Input and Summary Results'!$B31)</f>
        <v>0</v>
      </c>
      <c r="C449" t="b">
        <f>IF(OR(B449=0,'Input and Summary Results'!D31=0,'Input and Summary Results'!D31=""),FALSE,'Input and Summary Results'!$D31)</f>
        <v>0</v>
      </c>
      <c r="D449" t="b">
        <f>IF(OR(B449=0,'Input and Summary Results'!E31=0),FALSE,'Input and Summary Results'!$E31)</f>
        <v>0</v>
      </c>
      <c r="E449" t="b">
        <f t="shared" si="50"/>
        <v>0</v>
      </c>
      <c r="F449" t="b">
        <f t="shared" si="51"/>
        <v>0</v>
      </c>
      <c r="G449" t="b">
        <f>IF('Input and Summary Results'!$J$4="yes",IF(C449=FALSE,FALSE,IF('Data Transformation'!E449&lt;$R$10,E449,$R$10)),IF(C449=FALSE,FALSE,IF(C449&lt;$R$10,C449,$R$10)))</f>
        <v>0</v>
      </c>
      <c r="H449" t="b">
        <f>IF('Input and Summary Results'!$J$4="yes",'Data Transformation'!F449,'Data Transformation'!D449)</f>
        <v>0</v>
      </c>
      <c r="I449" t="str">
        <f t="shared" si="49"/>
        <v/>
      </c>
    </row>
    <row r="450" spans="2:9" x14ac:dyDescent="0.25">
      <c r="B450" t="b">
        <f>IF('Input and Summary Results'!D32=0,FALSE,'Input and Summary Results'!$B32)</f>
        <v>0</v>
      </c>
      <c r="C450" t="b">
        <f>IF(OR(B450=0,'Input and Summary Results'!D32=0,'Input and Summary Results'!D32=""),FALSE,'Input and Summary Results'!$D32)</f>
        <v>0</v>
      </c>
      <c r="D450" t="b">
        <f>IF(OR(B450=0,'Input and Summary Results'!E32=0),FALSE,'Input and Summary Results'!$E32)</f>
        <v>0</v>
      </c>
      <c r="E450" t="b">
        <f t="shared" si="50"/>
        <v>0</v>
      </c>
      <c r="F450" t="b">
        <f t="shared" si="51"/>
        <v>0</v>
      </c>
      <c r="G450" t="b">
        <f>IF('Input and Summary Results'!$J$4="yes",IF(C450=FALSE,FALSE,IF('Data Transformation'!E450&lt;$R$10,E450,$R$10)),IF(C450=FALSE,FALSE,IF(C450&lt;$R$10,C450,$R$10)))</f>
        <v>0</v>
      </c>
      <c r="H450" t="b">
        <f>IF('Input and Summary Results'!$J$4="yes",'Data Transformation'!F450,'Data Transformation'!D450)</f>
        <v>0</v>
      </c>
      <c r="I450" t="str">
        <f t="shared" si="49"/>
        <v/>
      </c>
    </row>
    <row r="451" spans="2:9" x14ac:dyDescent="0.25">
      <c r="B451" t="b">
        <f>IF('Input and Summary Results'!D33=0,FALSE,'Input and Summary Results'!$B33)</f>
        <v>0</v>
      </c>
      <c r="C451" t="b">
        <f>IF(OR(B451=0,'Input and Summary Results'!D33=0,'Input and Summary Results'!D33=""),FALSE,'Input and Summary Results'!$D33)</f>
        <v>0</v>
      </c>
      <c r="D451" t="b">
        <f>IF(OR(B451=0,'Input and Summary Results'!E33=0),FALSE,'Input and Summary Results'!$E33)</f>
        <v>0</v>
      </c>
      <c r="E451" t="b">
        <f t="shared" si="50"/>
        <v>0</v>
      </c>
      <c r="F451" t="b">
        <f t="shared" si="51"/>
        <v>0</v>
      </c>
      <c r="G451" t="b">
        <f>IF('Input and Summary Results'!$J$4="yes",IF(C451=FALSE,FALSE,IF('Data Transformation'!E451&lt;$R$10,E451,$R$10)),IF(C451=FALSE,FALSE,IF(C451&lt;$R$10,C451,$R$10)))</f>
        <v>0</v>
      </c>
      <c r="H451" t="b">
        <f>IF('Input and Summary Results'!$J$4="yes",'Data Transformation'!F451,'Data Transformation'!D451)</f>
        <v>0</v>
      </c>
      <c r="I451" t="str">
        <f t="shared" si="49"/>
        <v/>
      </c>
    </row>
    <row r="452" spans="2:9" x14ac:dyDescent="0.25">
      <c r="B452" t="b">
        <f>IF('Input and Summary Results'!D34=0,FALSE,'Input and Summary Results'!$B34)</f>
        <v>0</v>
      </c>
      <c r="C452" t="b">
        <f>IF(OR(B452=0,'Input and Summary Results'!D34=0,'Input and Summary Results'!D34=""),FALSE,'Input and Summary Results'!$D34)</f>
        <v>0</v>
      </c>
      <c r="D452" t="b">
        <f>IF(OR(B452=0,'Input and Summary Results'!E34=0),FALSE,'Input and Summary Results'!$E34)</f>
        <v>0</v>
      </c>
      <c r="E452" t="b">
        <f t="shared" si="50"/>
        <v>0</v>
      </c>
      <c r="F452" t="b">
        <f t="shared" si="51"/>
        <v>0</v>
      </c>
      <c r="G452" t="b">
        <f>IF('Input and Summary Results'!$J$4="yes",IF(C452=FALSE,FALSE,IF('Data Transformation'!E452&lt;$R$10,E452,$R$10)),IF(C452=FALSE,FALSE,IF(C452&lt;$R$10,C452,$R$10)))</f>
        <v>0</v>
      </c>
      <c r="H452" t="b">
        <f>IF('Input and Summary Results'!$J$4="yes",'Data Transformation'!F452,'Data Transformation'!D452)</f>
        <v>0</v>
      </c>
      <c r="I452" t="str">
        <f t="shared" si="49"/>
        <v/>
      </c>
    </row>
    <row r="453" spans="2:9" x14ac:dyDescent="0.25">
      <c r="B453" t="b">
        <f>IF('Input and Summary Results'!D35=0,FALSE,'Input and Summary Results'!$B35)</f>
        <v>0</v>
      </c>
      <c r="C453" t="b">
        <f>IF(OR(B453=0,'Input and Summary Results'!D35=0,'Input and Summary Results'!D35=""),FALSE,'Input and Summary Results'!$D35)</f>
        <v>0</v>
      </c>
      <c r="D453" t="b">
        <f>IF(OR(B453=0,'Input and Summary Results'!E35=0),FALSE,'Input and Summary Results'!$E35)</f>
        <v>0</v>
      </c>
      <c r="E453" t="b">
        <f t="shared" si="50"/>
        <v>0</v>
      </c>
      <c r="F453" t="b">
        <f t="shared" si="51"/>
        <v>0</v>
      </c>
      <c r="G453" t="b">
        <f>IF('Input and Summary Results'!$J$4="yes",IF(C453=FALSE,FALSE,IF('Data Transformation'!E453&lt;$R$10,E453,$R$10)),IF(C453=FALSE,FALSE,IF(C453&lt;$R$10,C453,$R$10)))</f>
        <v>0</v>
      </c>
      <c r="H453" t="b">
        <f>IF('Input and Summary Results'!$J$4="yes",'Data Transformation'!F453,'Data Transformation'!D453)</f>
        <v>0</v>
      </c>
      <c r="I453" t="str">
        <f t="shared" ref="I453:I516" si="52">IF(G453=FALSE,"",B453)</f>
        <v/>
      </c>
    </row>
    <row r="454" spans="2:9" x14ac:dyDescent="0.25">
      <c r="B454" t="b">
        <f>IF('Input and Summary Results'!D36=0,FALSE,'Input and Summary Results'!$B36)</f>
        <v>0</v>
      </c>
      <c r="C454" t="b">
        <f>IF(OR(B454=0,'Input and Summary Results'!D36=0,'Input and Summary Results'!D36=""),FALSE,'Input and Summary Results'!$D36)</f>
        <v>0</v>
      </c>
      <c r="D454" t="b">
        <f>IF(OR(B454=0,'Input and Summary Results'!E36=0),FALSE,'Input and Summary Results'!$E36)</f>
        <v>0</v>
      </c>
      <c r="E454" t="b">
        <f t="shared" si="50"/>
        <v>0</v>
      </c>
      <c r="F454" t="b">
        <f t="shared" si="51"/>
        <v>0</v>
      </c>
      <c r="G454" t="b">
        <f>IF('Input and Summary Results'!$J$4="yes",IF(C454=FALSE,FALSE,IF('Data Transformation'!E454&lt;$R$10,E454,$R$10)),IF(C454=FALSE,FALSE,IF(C454&lt;$R$10,C454,$R$10)))</f>
        <v>0</v>
      </c>
      <c r="H454" t="b">
        <f>IF('Input and Summary Results'!$J$4="yes",'Data Transformation'!F454,'Data Transformation'!D454)</f>
        <v>0</v>
      </c>
      <c r="I454" t="str">
        <f t="shared" si="52"/>
        <v/>
      </c>
    </row>
    <row r="455" spans="2:9" x14ac:dyDescent="0.25">
      <c r="B455" t="b">
        <f>IF('Input and Summary Results'!D37=0,FALSE,'Input and Summary Results'!$B37)</f>
        <v>0</v>
      </c>
      <c r="C455" t="b">
        <f>IF(OR(B455=0,'Input and Summary Results'!D37=0,'Input and Summary Results'!D37=""),FALSE,'Input and Summary Results'!$D37)</f>
        <v>0</v>
      </c>
      <c r="D455" t="b">
        <f>IF(OR(B455=0,'Input and Summary Results'!E37=0),FALSE,'Input and Summary Results'!$E37)</f>
        <v>0</v>
      </c>
      <c r="E455" t="b">
        <f t="shared" si="50"/>
        <v>0</v>
      </c>
      <c r="F455" t="b">
        <f t="shared" si="51"/>
        <v>0</v>
      </c>
      <c r="G455" t="b">
        <f>IF('Input and Summary Results'!$J$4="yes",IF(C455=FALSE,FALSE,IF('Data Transformation'!E455&lt;$R$10,E455,$R$10)),IF(C455=FALSE,FALSE,IF(C455&lt;$R$10,C455,$R$10)))</f>
        <v>0</v>
      </c>
      <c r="H455" t="b">
        <f>IF('Input and Summary Results'!$J$4="yes",'Data Transformation'!F455,'Data Transformation'!D455)</f>
        <v>0</v>
      </c>
      <c r="I455" t="str">
        <f t="shared" si="52"/>
        <v/>
      </c>
    </row>
    <row r="456" spans="2:9" x14ac:dyDescent="0.25">
      <c r="B456" t="b">
        <f>IF('Input and Summary Results'!D38=0,FALSE,'Input and Summary Results'!$B38)</f>
        <v>0</v>
      </c>
      <c r="C456" t="b">
        <f>IF(OR(B456=0,'Input and Summary Results'!D38=0,'Input and Summary Results'!D38=""),FALSE,'Input and Summary Results'!$D38)</f>
        <v>0</v>
      </c>
      <c r="D456" t="b">
        <f>IF(OR(B456=0,'Input and Summary Results'!E38=0),FALSE,'Input and Summary Results'!$E38)</f>
        <v>0</v>
      </c>
      <c r="E456" t="b">
        <f t="shared" si="50"/>
        <v>0</v>
      </c>
      <c r="F456" t="b">
        <f t="shared" si="51"/>
        <v>0</v>
      </c>
      <c r="G456" t="b">
        <f>IF('Input and Summary Results'!$J$4="yes",IF(C456=FALSE,FALSE,IF('Data Transformation'!E456&lt;$R$10,E456,$R$10)),IF(C456=FALSE,FALSE,IF(C456&lt;$R$10,C456,$R$10)))</f>
        <v>0</v>
      </c>
      <c r="H456" t="b">
        <f>IF('Input and Summary Results'!$J$4="yes",'Data Transformation'!F456,'Data Transformation'!D456)</f>
        <v>0</v>
      </c>
      <c r="I456" t="str">
        <f t="shared" si="52"/>
        <v/>
      </c>
    </row>
    <row r="457" spans="2:9" x14ac:dyDescent="0.25">
      <c r="B457" t="b">
        <f>IF('Input and Summary Results'!D39=0,FALSE,'Input and Summary Results'!$B39)</f>
        <v>0</v>
      </c>
      <c r="C457" t="b">
        <f>IF(OR(B457=0,'Input and Summary Results'!D39=0,'Input and Summary Results'!D39=""),FALSE,'Input and Summary Results'!$D39)</f>
        <v>0</v>
      </c>
      <c r="D457" t="b">
        <f>IF(OR(B457=0,'Input and Summary Results'!E39=0),FALSE,'Input and Summary Results'!$E39)</f>
        <v>0</v>
      </c>
      <c r="E457" t="b">
        <f t="shared" si="50"/>
        <v>0</v>
      </c>
      <c r="F457" t="b">
        <f t="shared" si="51"/>
        <v>0</v>
      </c>
      <c r="G457" t="b">
        <f>IF('Input and Summary Results'!$J$4="yes",IF(C457=FALSE,FALSE,IF('Data Transformation'!E457&lt;$R$10,E457,$R$10)),IF(C457=FALSE,FALSE,IF(C457&lt;$R$10,C457,$R$10)))</f>
        <v>0</v>
      </c>
      <c r="H457" t="b">
        <f>IF('Input and Summary Results'!$J$4="yes",'Data Transformation'!F457,'Data Transformation'!D457)</f>
        <v>0</v>
      </c>
      <c r="I457" t="str">
        <f t="shared" si="52"/>
        <v/>
      </c>
    </row>
    <row r="458" spans="2:9" x14ac:dyDescent="0.25">
      <c r="B458" t="b">
        <f>IF('Input and Summary Results'!D40=0,FALSE,'Input and Summary Results'!$B40)</f>
        <v>0</v>
      </c>
      <c r="C458" t="b">
        <f>IF(OR(B458=0,'Input and Summary Results'!D40=0,'Input and Summary Results'!D40=""),FALSE,'Input and Summary Results'!$D40)</f>
        <v>0</v>
      </c>
      <c r="D458" t="b">
        <f>IF(OR(B458=0,'Input and Summary Results'!E40=0),FALSE,'Input and Summary Results'!$E40)</f>
        <v>0</v>
      </c>
      <c r="E458" t="b">
        <f t="shared" si="50"/>
        <v>0</v>
      </c>
      <c r="F458" t="b">
        <f t="shared" si="51"/>
        <v>0</v>
      </c>
      <c r="G458" t="b">
        <f>IF('Input and Summary Results'!$J$4="yes",IF(C458=FALSE,FALSE,IF('Data Transformation'!E458&lt;$R$10,E458,$R$10)),IF(C458=FALSE,FALSE,IF(C458&lt;$R$10,C458,$R$10)))</f>
        <v>0</v>
      </c>
      <c r="H458" t="b">
        <f>IF('Input and Summary Results'!$J$4="yes",'Data Transformation'!F458,'Data Transformation'!D458)</f>
        <v>0</v>
      </c>
      <c r="I458" t="str">
        <f t="shared" si="52"/>
        <v/>
      </c>
    </row>
    <row r="459" spans="2:9" x14ac:dyDescent="0.25">
      <c r="B459" t="b">
        <f>IF('Input and Summary Results'!D41=0,FALSE,'Input and Summary Results'!$B41)</f>
        <v>0</v>
      </c>
      <c r="C459" t="b">
        <f>IF(OR(B459=0,'Input and Summary Results'!D41=0,'Input and Summary Results'!D41=""),FALSE,'Input and Summary Results'!$D41)</f>
        <v>0</v>
      </c>
      <c r="D459" t="b">
        <f>IF(OR(B459=0,'Input and Summary Results'!E41=0),FALSE,'Input and Summary Results'!$E41)</f>
        <v>0</v>
      </c>
      <c r="E459" t="b">
        <f t="shared" si="50"/>
        <v>0</v>
      </c>
      <c r="F459" t="b">
        <f t="shared" si="51"/>
        <v>0</v>
      </c>
      <c r="G459" t="b">
        <f>IF('Input and Summary Results'!$J$4="yes",IF(C459=FALSE,FALSE,IF('Data Transformation'!E459&lt;$R$10,E459,$R$10)),IF(C459=FALSE,FALSE,IF(C459&lt;$R$10,C459,$R$10)))</f>
        <v>0</v>
      </c>
      <c r="H459" t="b">
        <f>IF('Input and Summary Results'!$J$4="yes",'Data Transformation'!F459,'Data Transformation'!D459)</f>
        <v>0</v>
      </c>
      <c r="I459" t="str">
        <f t="shared" si="52"/>
        <v/>
      </c>
    </row>
    <row r="460" spans="2:9" x14ac:dyDescent="0.25">
      <c r="B460" t="b">
        <f>IF('Input and Summary Results'!D42=0,FALSE,'Input and Summary Results'!$B42)</f>
        <v>0</v>
      </c>
      <c r="C460" t="b">
        <f>IF(OR(B460=0,'Input and Summary Results'!D42=0,'Input and Summary Results'!D42=""),FALSE,'Input and Summary Results'!$D42)</f>
        <v>0</v>
      </c>
      <c r="D460" t="b">
        <f>IF(OR(B460=0,'Input and Summary Results'!E42=0),FALSE,'Input and Summary Results'!$E42)</f>
        <v>0</v>
      </c>
      <c r="E460" t="b">
        <f t="shared" si="50"/>
        <v>0</v>
      </c>
      <c r="F460" t="b">
        <f t="shared" si="51"/>
        <v>0</v>
      </c>
      <c r="G460" t="b">
        <f>IF('Input and Summary Results'!$J$4="yes",IF(C460=FALSE,FALSE,IF('Data Transformation'!E460&lt;$R$10,E460,$R$10)),IF(C460=FALSE,FALSE,IF(C460&lt;$R$10,C460,$R$10)))</f>
        <v>0</v>
      </c>
      <c r="H460" t="b">
        <f>IF('Input and Summary Results'!$J$4="yes",'Data Transformation'!F460,'Data Transformation'!D460)</f>
        <v>0</v>
      </c>
      <c r="I460" t="str">
        <f t="shared" si="52"/>
        <v/>
      </c>
    </row>
    <row r="461" spans="2:9" x14ac:dyDescent="0.25">
      <c r="B461" t="b">
        <f>IF('Input and Summary Results'!D43=0,FALSE,'Input and Summary Results'!$B43)</f>
        <v>0</v>
      </c>
      <c r="C461" t="b">
        <f>IF(OR(B461=0,'Input and Summary Results'!D43=0,'Input and Summary Results'!D43=""),FALSE,'Input and Summary Results'!$D43)</f>
        <v>0</v>
      </c>
      <c r="D461" t="b">
        <f>IF(OR(B461=0,'Input and Summary Results'!E43=0),FALSE,'Input and Summary Results'!$E43)</f>
        <v>0</v>
      </c>
      <c r="E461" t="b">
        <f t="shared" si="50"/>
        <v>0</v>
      </c>
      <c r="F461" t="b">
        <f t="shared" si="51"/>
        <v>0</v>
      </c>
      <c r="G461" t="b">
        <f>IF('Input and Summary Results'!$J$4="yes",IF(C461=FALSE,FALSE,IF('Data Transformation'!E461&lt;$R$10,E461,$R$10)),IF(C461=FALSE,FALSE,IF(C461&lt;$R$10,C461,$R$10)))</f>
        <v>0</v>
      </c>
      <c r="H461" t="b">
        <f>IF('Input and Summary Results'!$J$4="yes",'Data Transformation'!F461,'Data Transformation'!D461)</f>
        <v>0</v>
      </c>
      <c r="I461" t="str">
        <f t="shared" si="52"/>
        <v/>
      </c>
    </row>
    <row r="462" spans="2:9" x14ac:dyDescent="0.25">
      <c r="B462" t="b">
        <f>IF('Input and Summary Results'!D44=0,FALSE,'Input and Summary Results'!$B44)</f>
        <v>0</v>
      </c>
      <c r="C462" t="b">
        <f>IF(OR(B462=0,'Input and Summary Results'!D44=0,'Input and Summary Results'!D44=""),FALSE,'Input and Summary Results'!$D44)</f>
        <v>0</v>
      </c>
      <c r="D462" t="b">
        <f>IF(OR(B462=0,'Input and Summary Results'!E44=0),FALSE,'Input and Summary Results'!$E44)</f>
        <v>0</v>
      </c>
      <c r="E462" t="b">
        <f t="shared" si="50"/>
        <v>0</v>
      </c>
      <c r="F462" t="b">
        <f t="shared" si="51"/>
        <v>0</v>
      </c>
      <c r="G462" t="b">
        <f>IF('Input and Summary Results'!$J$4="yes",IF(C462=FALSE,FALSE,IF('Data Transformation'!E462&lt;$R$10,E462,$R$10)),IF(C462=FALSE,FALSE,IF(C462&lt;$R$10,C462,$R$10)))</f>
        <v>0</v>
      </c>
      <c r="H462" t="b">
        <f>IF('Input and Summary Results'!$J$4="yes",'Data Transformation'!F462,'Data Transformation'!D462)</f>
        <v>0</v>
      </c>
      <c r="I462" t="str">
        <f t="shared" si="52"/>
        <v/>
      </c>
    </row>
    <row r="463" spans="2:9" x14ac:dyDescent="0.25">
      <c r="B463" t="b">
        <f>IF('Input and Summary Results'!D45=0,FALSE,'Input and Summary Results'!$B45)</f>
        <v>0</v>
      </c>
      <c r="C463" t="b">
        <f>IF(OR(B463=0,'Input and Summary Results'!D45=0,'Input and Summary Results'!D45=""),FALSE,'Input and Summary Results'!$D45)</f>
        <v>0</v>
      </c>
      <c r="D463" t="b">
        <f>IF(OR(B463=0,'Input and Summary Results'!E45=0),FALSE,'Input and Summary Results'!$E45)</f>
        <v>0</v>
      </c>
      <c r="E463" t="b">
        <f t="shared" si="50"/>
        <v>0</v>
      </c>
      <c r="F463" t="b">
        <f t="shared" si="51"/>
        <v>0</v>
      </c>
      <c r="G463" t="b">
        <f>IF('Input and Summary Results'!$J$4="yes",IF(C463=FALSE,FALSE,IF('Data Transformation'!E463&lt;$R$10,E463,$R$10)),IF(C463=FALSE,FALSE,IF(C463&lt;$R$10,C463,$R$10)))</f>
        <v>0</v>
      </c>
      <c r="H463" t="b">
        <f>IF('Input and Summary Results'!$J$4="yes",'Data Transformation'!F463,'Data Transformation'!D463)</f>
        <v>0</v>
      </c>
      <c r="I463" t="str">
        <f t="shared" si="52"/>
        <v/>
      </c>
    </row>
    <row r="464" spans="2:9" x14ac:dyDescent="0.25">
      <c r="B464" t="b">
        <f>IF('Input and Summary Results'!D46=0,FALSE,'Input and Summary Results'!$B46)</f>
        <v>0</v>
      </c>
      <c r="C464" t="b">
        <f>IF(OR(B464=0,'Input and Summary Results'!D46=0,'Input and Summary Results'!D46=""),FALSE,'Input and Summary Results'!$D46)</f>
        <v>0</v>
      </c>
      <c r="D464" t="b">
        <f>IF(OR(B464=0,'Input and Summary Results'!E46=0),FALSE,'Input and Summary Results'!$E46)</f>
        <v>0</v>
      </c>
      <c r="E464" t="b">
        <f t="shared" si="50"/>
        <v>0</v>
      </c>
      <c r="F464" t="b">
        <f t="shared" si="51"/>
        <v>0</v>
      </c>
      <c r="G464" t="b">
        <f>IF('Input and Summary Results'!$J$4="yes",IF(C464=FALSE,FALSE,IF('Data Transformation'!E464&lt;$R$10,E464,$R$10)),IF(C464=FALSE,FALSE,IF(C464&lt;$R$10,C464,$R$10)))</f>
        <v>0</v>
      </c>
      <c r="H464" t="b">
        <f>IF('Input and Summary Results'!$J$4="yes",'Data Transformation'!F464,'Data Transformation'!D464)</f>
        <v>0</v>
      </c>
      <c r="I464" t="str">
        <f t="shared" si="52"/>
        <v/>
      </c>
    </row>
    <row r="465" spans="2:9" x14ac:dyDescent="0.25">
      <c r="B465" t="b">
        <f>IF('Input and Summary Results'!D47=0,FALSE,'Input and Summary Results'!$B47)</f>
        <v>0</v>
      </c>
      <c r="C465" t="b">
        <f>IF(OR(B465=0,'Input and Summary Results'!D47=0,'Input and Summary Results'!D47=""),FALSE,'Input and Summary Results'!$D47)</f>
        <v>0</v>
      </c>
      <c r="D465" t="b">
        <f>IF(OR(B465=0,'Input and Summary Results'!E47=0),FALSE,'Input and Summary Results'!$E47)</f>
        <v>0</v>
      </c>
      <c r="E465" t="b">
        <f t="shared" si="50"/>
        <v>0</v>
      </c>
      <c r="F465" t="b">
        <f t="shared" si="51"/>
        <v>0</v>
      </c>
      <c r="G465" t="b">
        <f>IF('Input and Summary Results'!$J$4="yes",IF(C465=FALSE,FALSE,IF('Data Transformation'!E465&lt;$R$10,E465,$R$10)),IF(C465=FALSE,FALSE,IF(C465&lt;$R$10,C465,$R$10)))</f>
        <v>0</v>
      </c>
      <c r="H465" t="b">
        <f>IF('Input and Summary Results'!$J$4="yes",'Data Transformation'!F465,'Data Transformation'!D465)</f>
        <v>0</v>
      </c>
      <c r="I465" t="str">
        <f t="shared" si="52"/>
        <v/>
      </c>
    </row>
    <row r="466" spans="2:9" x14ac:dyDescent="0.25">
      <c r="B466" t="b">
        <f>IF('Input and Summary Results'!D48=0,FALSE,'Input and Summary Results'!$B48)</f>
        <v>0</v>
      </c>
      <c r="C466" t="b">
        <f>IF(OR(B466=0,'Input and Summary Results'!D48=0,'Input and Summary Results'!D48=""),FALSE,'Input and Summary Results'!$D48)</f>
        <v>0</v>
      </c>
      <c r="D466" t="b">
        <f>IF(OR(B466=0,'Input and Summary Results'!E48=0),FALSE,'Input and Summary Results'!$E48)</f>
        <v>0</v>
      </c>
      <c r="E466" t="b">
        <f t="shared" si="50"/>
        <v>0</v>
      </c>
      <c r="F466" t="b">
        <f t="shared" si="51"/>
        <v>0</v>
      </c>
      <c r="G466" t="b">
        <f>IF('Input and Summary Results'!$J$4="yes",IF(C466=FALSE,FALSE,IF('Data Transformation'!E466&lt;$R$10,E466,$R$10)),IF(C466=FALSE,FALSE,IF(C466&lt;$R$10,C466,$R$10)))</f>
        <v>0</v>
      </c>
      <c r="H466" t="b">
        <f>IF('Input and Summary Results'!$J$4="yes",'Data Transformation'!F466,'Data Transformation'!D466)</f>
        <v>0</v>
      </c>
      <c r="I466" t="str">
        <f t="shared" si="52"/>
        <v/>
      </c>
    </row>
    <row r="467" spans="2:9" x14ac:dyDescent="0.25">
      <c r="B467" t="b">
        <f>IF('Input and Summary Results'!D49=0,FALSE,'Input and Summary Results'!$B49)</f>
        <v>0</v>
      </c>
      <c r="C467" t="b">
        <f>IF(OR(B467=0,'Input and Summary Results'!D49=0,'Input and Summary Results'!D49=""),FALSE,'Input and Summary Results'!$D49)</f>
        <v>0</v>
      </c>
      <c r="D467" t="b">
        <f>IF(OR(B467=0,'Input and Summary Results'!E49=0),FALSE,'Input and Summary Results'!$E49)</f>
        <v>0</v>
      </c>
      <c r="E467" t="b">
        <f t="shared" si="50"/>
        <v>0</v>
      </c>
      <c r="F467" t="b">
        <f t="shared" si="51"/>
        <v>0</v>
      </c>
      <c r="G467" t="b">
        <f>IF('Input and Summary Results'!$J$4="yes",IF(C467=FALSE,FALSE,IF('Data Transformation'!E467&lt;$R$10,E467,$R$10)),IF(C467=FALSE,FALSE,IF(C467&lt;$R$10,C467,$R$10)))</f>
        <v>0</v>
      </c>
      <c r="H467" t="b">
        <f>IF('Input and Summary Results'!$J$4="yes",'Data Transformation'!F467,'Data Transformation'!D467)</f>
        <v>0</v>
      </c>
      <c r="I467" t="str">
        <f t="shared" si="52"/>
        <v/>
      </c>
    </row>
    <row r="468" spans="2:9" x14ac:dyDescent="0.25">
      <c r="B468" t="b">
        <f>IF('Input and Summary Results'!D50=0,FALSE,'Input and Summary Results'!$B50)</f>
        <v>0</v>
      </c>
      <c r="C468" t="b">
        <f>IF(OR(B468=0,'Input and Summary Results'!D50=0,'Input and Summary Results'!D50=""),FALSE,'Input and Summary Results'!$D50)</f>
        <v>0</v>
      </c>
      <c r="D468" t="b">
        <f>IF(OR(B468=0,'Input and Summary Results'!E50=0),FALSE,'Input and Summary Results'!$E50)</f>
        <v>0</v>
      </c>
      <c r="E468" t="b">
        <f t="shared" si="50"/>
        <v>0</v>
      </c>
      <c r="F468" t="b">
        <f t="shared" si="51"/>
        <v>0</v>
      </c>
      <c r="G468" t="b">
        <f>IF('Input and Summary Results'!$J$4="yes",IF(C468=FALSE,FALSE,IF('Data Transformation'!E468&lt;$R$10,E468,$R$10)),IF(C468=FALSE,FALSE,IF(C468&lt;$R$10,C468,$R$10)))</f>
        <v>0</v>
      </c>
      <c r="H468" t="b">
        <f>IF('Input and Summary Results'!$J$4="yes",'Data Transformation'!F468,'Data Transformation'!D468)</f>
        <v>0</v>
      </c>
      <c r="I468" t="str">
        <f t="shared" si="52"/>
        <v/>
      </c>
    </row>
    <row r="469" spans="2:9" x14ac:dyDescent="0.25">
      <c r="B469" t="b">
        <f>IF('Input and Summary Results'!D51=0,FALSE,'Input and Summary Results'!$B51)</f>
        <v>0</v>
      </c>
      <c r="C469" t="b">
        <f>IF(OR(B469=0,'Input and Summary Results'!D51=0,'Input and Summary Results'!D51=""),FALSE,'Input and Summary Results'!$D51)</f>
        <v>0</v>
      </c>
      <c r="D469" t="b">
        <f>IF(OR(B469=0,'Input and Summary Results'!E51=0),FALSE,'Input and Summary Results'!$E51)</f>
        <v>0</v>
      </c>
      <c r="E469" t="b">
        <f t="shared" si="50"/>
        <v>0</v>
      </c>
      <c r="F469" t="b">
        <f t="shared" si="51"/>
        <v>0</v>
      </c>
      <c r="G469" t="b">
        <f>IF('Input and Summary Results'!$J$4="yes",IF(C469=FALSE,FALSE,IF('Data Transformation'!E469&lt;$R$10,E469,$R$10)),IF(C469=FALSE,FALSE,IF(C469&lt;$R$10,C469,$R$10)))</f>
        <v>0</v>
      </c>
      <c r="H469" t="b">
        <f>IF('Input and Summary Results'!$J$4="yes",'Data Transformation'!F469,'Data Transformation'!D469)</f>
        <v>0</v>
      </c>
      <c r="I469" t="str">
        <f t="shared" si="52"/>
        <v/>
      </c>
    </row>
    <row r="470" spans="2:9" x14ac:dyDescent="0.25">
      <c r="B470" t="b">
        <f>IF('Input and Summary Results'!D52=0,FALSE,'Input and Summary Results'!$B52)</f>
        <v>0</v>
      </c>
      <c r="C470" t="b">
        <f>IF(OR(B470=0,'Input and Summary Results'!D52=0,'Input and Summary Results'!D52=""),FALSE,'Input and Summary Results'!$D52)</f>
        <v>0</v>
      </c>
      <c r="D470" t="b">
        <f>IF(OR(B470=0,'Input and Summary Results'!E52=0),FALSE,'Input and Summary Results'!$E52)</f>
        <v>0</v>
      </c>
      <c r="E470" t="b">
        <f t="shared" si="50"/>
        <v>0</v>
      </c>
      <c r="F470" t="b">
        <f t="shared" si="51"/>
        <v>0</v>
      </c>
      <c r="G470" t="b">
        <f>IF('Input and Summary Results'!$J$4="yes",IF(C470=FALSE,FALSE,IF('Data Transformation'!E470&lt;$R$10,E470,$R$10)),IF(C470=FALSE,FALSE,IF(C470&lt;$R$10,C470,$R$10)))</f>
        <v>0</v>
      </c>
      <c r="H470" t="b">
        <f>IF('Input and Summary Results'!$J$4="yes",'Data Transformation'!F470,'Data Transformation'!D470)</f>
        <v>0</v>
      </c>
      <c r="I470" t="str">
        <f t="shared" si="52"/>
        <v/>
      </c>
    </row>
    <row r="471" spans="2:9" x14ac:dyDescent="0.25">
      <c r="B471" t="b">
        <f>IF('Input and Summary Results'!D53=0,FALSE,'Input and Summary Results'!$B53)</f>
        <v>0</v>
      </c>
      <c r="C471" t="b">
        <f>IF(OR(B471=0,'Input and Summary Results'!D53=0,'Input and Summary Results'!D53=""),FALSE,'Input and Summary Results'!$D53)</f>
        <v>0</v>
      </c>
      <c r="D471" t="b">
        <f>IF(OR(B471=0,'Input and Summary Results'!E53=0),FALSE,'Input and Summary Results'!$E53)</f>
        <v>0</v>
      </c>
      <c r="E471" t="b">
        <f t="shared" si="50"/>
        <v>0</v>
      </c>
      <c r="F471" t="b">
        <f t="shared" si="51"/>
        <v>0</v>
      </c>
      <c r="G471" t="b">
        <f>IF('Input and Summary Results'!$J$4="yes",IF(C471=FALSE,FALSE,IF('Data Transformation'!E471&lt;$R$10,E471,$R$10)),IF(C471=FALSE,FALSE,IF(C471&lt;$R$10,C471,$R$10)))</f>
        <v>0</v>
      </c>
      <c r="H471" t="b">
        <f>IF('Input and Summary Results'!$J$4="yes",'Data Transformation'!F471,'Data Transformation'!D471)</f>
        <v>0</v>
      </c>
      <c r="I471" t="str">
        <f t="shared" si="52"/>
        <v/>
      </c>
    </row>
    <row r="472" spans="2:9" x14ac:dyDescent="0.25">
      <c r="B472" t="b">
        <f>IF('Input and Summary Results'!D54=0,FALSE,'Input and Summary Results'!$B54)</f>
        <v>0</v>
      </c>
      <c r="C472" t="b">
        <f>IF(OR(B472=0,'Input and Summary Results'!D54=0,'Input and Summary Results'!D54=""),FALSE,'Input and Summary Results'!$D54)</f>
        <v>0</v>
      </c>
      <c r="D472" t="b">
        <f>IF(OR(B472=0,'Input and Summary Results'!E54=0),FALSE,'Input and Summary Results'!$E54)</f>
        <v>0</v>
      </c>
      <c r="E472" t="b">
        <f t="shared" si="50"/>
        <v>0</v>
      </c>
      <c r="F472" t="b">
        <f t="shared" si="51"/>
        <v>0</v>
      </c>
      <c r="G472" t="b">
        <f>IF('Input and Summary Results'!$J$4="yes",IF(C472=FALSE,FALSE,IF('Data Transformation'!E472&lt;$R$10,E472,$R$10)),IF(C472=FALSE,FALSE,IF(C472&lt;$R$10,C472,$R$10)))</f>
        <v>0</v>
      </c>
      <c r="H472" t="b">
        <f>IF('Input and Summary Results'!$J$4="yes",'Data Transformation'!F472,'Data Transformation'!D472)</f>
        <v>0</v>
      </c>
      <c r="I472" t="str">
        <f t="shared" si="52"/>
        <v/>
      </c>
    </row>
    <row r="473" spans="2:9" x14ac:dyDescent="0.25">
      <c r="B473" t="b">
        <f>IF('Input and Summary Results'!D55=0,FALSE,'Input and Summary Results'!$B55)</f>
        <v>0</v>
      </c>
      <c r="C473" t="b">
        <f>IF(OR(B473=0,'Input and Summary Results'!D55=0,'Input and Summary Results'!D55=""),FALSE,'Input and Summary Results'!$D55)</f>
        <v>0</v>
      </c>
      <c r="D473" t="b">
        <f>IF(OR(B473=0,'Input and Summary Results'!E55=0),FALSE,'Input and Summary Results'!$E55)</f>
        <v>0</v>
      </c>
      <c r="E473" t="b">
        <f t="shared" si="50"/>
        <v>0</v>
      </c>
      <c r="F473" t="b">
        <f t="shared" si="51"/>
        <v>0</v>
      </c>
      <c r="G473" t="b">
        <f>IF('Input and Summary Results'!$J$4="yes",IF(C473=FALSE,FALSE,IF('Data Transformation'!E473&lt;$R$10,E473,$R$10)),IF(C473=FALSE,FALSE,IF(C473&lt;$R$10,C473,$R$10)))</f>
        <v>0</v>
      </c>
      <c r="H473" t="b">
        <f>IF('Input and Summary Results'!$J$4="yes",'Data Transformation'!F473,'Data Transformation'!D473)</f>
        <v>0</v>
      </c>
      <c r="I473" t="str">
        <f t="shared" si="52"/>
        <v/>
      </c>
    </row>
    <row r="474" spans="2:9" x14ac:dyDescent="0.25">
      <c r="B474" t="b">
        <f>IF('Input and Summary Results'!D56=0,FALSE,'Input and Summary Results'!$B56)</f>
        <v>0</v>
      </c>
      <c r="C474" t="b">
        <f>IF(OR(B474=0,'Input and Summary Results'!D56=0,'Input and Summary Results'!D56=""),FALSE,'Input and Summary Results'!$D56)</f>
        <v>0</v>
      </c>
      <c r="D474" t="b">
        <f>IF(OR(B474=0,'Input and Summary Results'!E56=0),FALSE,'Input and Summary Results'!$E56)</f>
        <v>0</v>
      </c>
      <c r="E474" t="b">
        <f t="shared" si="50"/>
        <v>0</v>
      </c>
      <c r="F474" t="b">
        <f t="shared" si="51"/>
        <v>0</v>
      </c>
      <c r="G474" t="b">
        <f>IF('Input and Summary Results'!$J$4="yes",IF(C474=FALSE,FALSE,IF('Data Transformation'!E474&lt;$R$10,E474,$R$10)),IF(C474=FALSE,FALSE,IF(C474&lt;$R$10,C474,$R$10)))</f>
        <v>0</v>
      </c>
      <c r="H474" t="b">
        <f>IF('Input and Summary Results'!$J$4="yes",'Data Transformation'!F474,'Data Transformation'!D474)</f>
        <v>0</v>
      </c>
      <c r="I474" t="str">
        <f t="shared" si="52"/>
        <v/>
      </c>
    </row>
    <row r="475" spans="2:9" x14ac:dyDescent="0.25">
      <c r="B475" t="b">
        <f>IF('Input and Summary Results'!D57=0,FALSE,'Input and Summary Results'!$B57)</f>
        <v>0</v>
      </c>
      <c r="C475" t="b">
        <f>IF(OR(B475=0,'Input and Summary Results'!D57=0,'Input and Summary Results'!D57=""),FALSE,'Input and Summary Results'!$D57)</f>
        <v>0</v>
      </c>
      <c r="D475" t="b">
        <f>IF(OR(B475=0,'Input and Summary Results'!E57=0),FALSE,'Input and Summary Results'!$E57)</f>
        <v>0</v>
      </c>
      <c r="E475" t="b">
        <f t="shared" si="50"/>
        <v>0</v>
      </c>
      <c r="F475" t="b">
        <f t="shared" si="51"/>
        <v>0</v>
      </c>
      <c r="G475" t="b">
        <f>IF('Input and Summary Results'!$J$4="yes",IF(C475=FALSE,FALSE,IF('Data Transformation'!E475&lt;$R$10,E475,$R$10)),IF(C475=FALSE,FALSE,IF(C475&lt;$R$10,C475,$R$10)))</f>
        <v>0</v>
      </c>
      <c r="H475" t="b">
        <f>IF('Input and Summary Results'!$J$4="yes",'Data Transformation'!F475,'Data Transformation'!D475)</f>
        <v>0</v>
      </c>
      <c r="I475" t="str">
        <f t="shared" si="52"/>
        <v/>
      </c>
    </row>
    <row r="476" spans="2:9" x14ac:dyDescent="0.25">
      <c r="B476" t="b">
        <f>IF('Input and Summary Results'!D58=0,FALSE,'Input and Summary Results'!$B58)</f>
        <v>0</v>
      </c>
      <c r="C476" t="b">
        <f>IF(OR(B476=0,'Input and Summary Results'!D58=0,'Input and Summary Results'!D58=""),FALSE,'Input and Summary Results'!$D58)</f>
        <v>0</v>
      </c>
      <c r="D476" t="b">
        <f>IF(OR(B476=0,'Input and Summary Results'!E58=0),FALSE,'Input and Summary Results'!$E58)</f>
        <v>0</v>
      </c>
      <c r="E476" t="b">
        <f t="shared" si="50"/>
        <v>0</v>
      </c>
      <c r="F476" t="b">
        <f t="shared" si="51"/>
        <v>0</v>
      </c>
      <c r="G476" t="b">
        <f>IF('Input and Summary Results'!$J$4="yes",IF(C476=FALSE,FALSE,IF('Data Transformation'!E476&lt;$R$10,E476,$R$10)),IF(C476=FALSE,FALSE,IF(C476&lt;$R$10,C476,$R$10)))</f>
        <v>0</v>
      </c>
      <c r="H476" t="b">
        <f>IF('Input and Summary Results'!$J$4="yes",'Data Transformation'!F476,'Data Transformation'!D476)</f>
        <v>0</v>
      </c>
      <c r="I476" t="str">
        <f t="shared" si="52"/>
        <v/>
      </c>
    </row>
    <row r="477" spans="2:9" x14ac:dyDescent="0.25">
      <c r="B477" t="b">
        <f>IF('Input and Summary Results'!D59=0,FALSE,'Input and Summary Results'!$B59)</f>
        <v>0</v>
      </c>
      <c r="C477" t="b">
        <f>IF(OR(B477=0,'Input and Summary Results'!D59=0,'Input and Summary Results'!D59=""),FALSE,'Input and Summary Results'!$D59)</f>
        <v>0</v>
      </c>
      <c r="D477" t="b">
        <f>IF(OR(B477=0,'Input and Summary Results'!E59=0),FALSE,'Input and Summary Results'!$E59)</f>
        <v>0</v>
      </c>
      <c r="E477" t="b">
        <f t="shared" si="50"/>
        <v>0</v>
      </c>
      <c r="F477" t="b">
        <f t="shared" si="51"/>
        <v>0</v>
      </c>
      <c r="G477" t="b">
        <f>IF('Input and Summary Results'!$J$4="yes",IF(C477=FALSE,FALSE,IF('Data Transformation'!E477&lt;$R$10,E477,$R$10)),IF(C477=FALSE,FALSE,IF(C477&lt;$R$10,C477,$R$10)))</f>
        <v>0</v>
      </c>
      <c r="H477" t="b">
        <f>IF('Input and Summary Results'!$J$4="yes",'Data Transformation'!F477,'Data Transformation'!D477)</f>
        <v>0</v>
      </c>
      <c r="I477" t="str">
        <f t="shared" si="52"/>
        <v/>
      </c>
    </row>
    <row r="478" spans="2:9" x14ac:dyDescent="0.25">
      <c r="B478" t="b">
        <f>IF('Input and Summary Results'!D60=0,FALSE,'Input and Summary Results'!$B60)</f>
        <v>0</v>
      </c>
      <c r="C478" t="b">
        <f>IF(OR(B478=0,'Input and Summary Results'!D60=0,'Input and Summary Results'!D60=""),FALSE,'Input and Summary Results'!$D60)</f>
        <v>0</v>
      </c>
      <c r="D478" t="b">
        <f>IF(OR(B478=0,'Input and Summary Results'!E60=0),FALSE,'Input and Summary Results'!$E60)</f>
        <v>0</v>
      </c>
      <c r="E478" t="b">
        <f t="shared" si="50"/>
        <v>0</v>
      </c>
      <c r="F478" t="b">
        <f t="shared" si="51"/>
        <v>0</v>
      </c>
      <c r="G478" t="b">
        <f>IF('Input and Summary Results'!$J$4="yes",IF(C478=FALSE,FALSE,IF('Data Transformation'!E478&lt;$R$10,E478,$R$10)),IF(C478=FALSE,FALSE,IF(C478&lt;$R$10,C478,$R$10)))</f>
        <v>0</v>
      </c>
      <c r="H478" t="b">
        <f>IF('Input and Summary Results'!$J$4="yes",'Data Transformation'!F478,'Data Transformation'!D478)</f>
        <v>0</v>
      </c>
      <c r="I478" t="str">
        <f t="shared" si="52"/>
        <v/>
      </c>
    </row>
    <row r="479" spans="2:9" x14ac:dyDescent="0.25">
      <c r="B479" t="b">
        <f>IF('Input and Summary Results'!D61=0,FALSE,'Input and Summary Results'!$B61)</f>
        <v>0</v>
      </c>
      <c r="C479" t="b">
        <f>IF(OR(B479=0,'Input and Summary Results'!D61=0,'Input and Summary Results'!D61=""),FALSE,'Input and Summary Results'!$D61)</f>
        <v>0</v>
      </c>
      <c r="D479" t="b">
        <f>IF(OR(B479=0,'Input and Summary Results'!E61=0),FALSE,'Input and Summary Results'!$E61)</f>
        <v>0</v>
      </c>
      <c r="E479" t="b">
        <f t="shared" si="50"/>
        <v>0</v>
      </c>
      <c r="F479" t="b">
        <f t="shared" si="51"/>
        <v>0</v>
      </c>
      <c r="G479" t="b">
        <f>IF('Input and Summary Results'!$J$4="yes",IF(C479=FALSE,FALSE,IF('Data Transformation'!E479&lt;$R$10,E479,$R$10)),IF(C479=FALSE,FALSE,IF(C479&lt;$R$10,C479,$R$10)))</f>
        <v>0</v>
      </c>
      <c r="H479" t="b">
        <f>IF('Input and Summary Results'!$J$4="yes",'Data Transformation'!F479,'Data Transformation'!D479)</f>
        <v>0</v>
      </c>
      <c r="I479" t="str">
        <f t="shared" si="52"/>
        <v/>
      </c>
    </row>
    <row r="480" spans="2:9" x14ac:dyDescent="0.25">
      <c r="B480" t="b">
        <f>IF('Input and Summary Results'!D62=0,FALSE,'Input and Summary Results'!$B62)</f>
        <v>0</v>
      </c>
      <c r="C480" t="b">
        <f>IF(OR(B480=0,'Input and Summary Results'!D62=0,'Input and Summary Results'!D62=""),FALSE,'Input and Summary Results'!$D62)</f>
        <v>0</v>
      </c>
      <c r="D480" t="b">
        <f>IF(OR(B480=0,'Input and Summary Results'!E62=0),FALSE,'Input and Summary Results'!$E62)</f>
        <v>0</v>
      </c>
      <c r="E480" t="b">
        <f t="shared" si="50"/>
        <v>0</v>
      </c>
      <c r="F480" t="b">
        <f t="shared" si="51"/>
        <v>0</v>
      </c>
      <c r="G480" t="b">
        <f>IF('Input and Summary Results'!$J$4="yes",IF(C480=FALSE,FALSE,IF('Data Transformation'!E480&lt;$R$10,E480,$R$10)),IF(C480=FALSE,FALSE,IF(C480&lt;$R$10,C480,$R$10)))</f>
        <v>0</v>
      </c>
      <c r="H480" t="b">
        <f>IF('Input and Summary Results'!$J$4="yes",'Data Transformation'!F480,'Data Transformation'!D480)</f>
        <v>0</v>
      </c>
      <c r="I480" t="str">
        <f t="shared" si="52"/>
        <v/>
      </c>
    </row>
    <row r="481" spans="2:9" x14ac:dyDescent="0.25">
      <c r="B481" t="b">
        <f>IF('Input and Summary Results'!D63=0,FALSE,'Input and Summary Results'!$B63)</f>
        <v>0</v>
      </c>
      <c r="C481" t="b">
        <f>IF(OR(B481=0,'Input and Summary Results'!D63=0,'Input and Summary Results'!D63=""),FALSE,'Input and Summary Results'!$D63)</f>
        <v>0</v>
      </c>
      <c r="D481" t="b">
        <f>IF(OR(B481=0,'Input and Summary Results'!E63=0),FALSE,'Input and Summary Results'!$E63)</f>
        <v>0</v>
      </c>
      <c r="E481" t="b">
        <f t="shared" si="50"/>
        <v>0</v>
      </c>
      <c r="F481" t="b">
        <f t="shared" si="51"/>
        <v>0</v>
      </c>
      <c r="G481" t="b">
        <f>IF('Input and Summary Results'!$J$4="yes",IF(C481=FALSE,FALSE,IF('Data Transformation'!E481&lt;$R$10,E481,$R$10)),IF(C481=FALSE,FALSE,IF(C481&lt;$R$10,C481,$R$10)))</f>
        <v>0</v>
      </c>
      <c r="H481" t="b">
        <f>IF('Input and Summary Results'!$J$4="yes",'Data Transformation'!F481,'Data Transformation'!D481)</f>
        <v>0</v>
      </c>
      <c r="I481" t="str">
        <f t="shared" si="52"/>
        <v/>
      </c>
    </row>
    <row r="482" spans="2:9" x14ac:dyDescent="0.25">
      <c r="B482" t="b">
        <f>IF('Input and Summary Results'!D64=0,FALSE,'Input and Summary Results'!$B64)</f>
        <v>0</v>
      </c>
      <c r="C482" t="b">
        <f>IF(OR(B482=0,'Input and Summary Results'!D64=0,'Input and Summary Results'!D64=""),FALSE,'Input and Summary Results'!$D64)</f>
        <v>0</v>
      </c>
      <c r="D482" t="b">
        <f>IF(OR(B482=0,'Input and Summary Results'!E64=0),FALSE,'Input and Summary Results'!$E64)</f>
        <v>0</v>
      </c>
      <c r="E482" t="b">
        <f t="shared" si="50"/>
        <v>0</v>
      </c>
      <c r="F482" t="b">
        <f t="shared" si="51"/>
        <v>0</v>
      </c>
      <c r="G482" t="b">
        <f>IF('Input and Summary Results'!$J$4="yes",IF(C482=FALSE,FALSE,IF('Data Transformation'!E482&lt;$R$10,E482,$R$10)),IF(C482=FALSE,FALSE,IF(C482&lt;$R$10,C482,$R$10)))</f>
        <v>0</v>
      </c>
      <c r="H482" t="b">
        <f>IF('Input and Summary Results'!$J$4="yes",'Data Transformation'!F482,'Data Transformation'!D482)</f>
        <v>0</v>
      </c>
      <c r="I482" t="str">
        <f t="shared" si="52"/>
        <v/>
      </c>
    </row>
    <row r="483" spans="2:9" x14ac:dyDescent="0.25">
      <c r="B483" t="b">
        <f>IF('Input and Summary Results'!D65=0,FALSE,'Input and Summary Results'!$B65)</f>
        <v>0</v>
      </c>
      <c r="C483" t="b">
        <f>IF(OR(B483=0,'Input and Summary Results'!D65=0,'Input and Summary Results'!D65=""),FALSE,'Input and Summary Results'!$D65)</f>
        <v>0</v>
      </c>
      <c r="D483" t="b">
        <f>IF(OR(B483=0,'Input and Summary Results'!E65=0),FALSE,'Input and Summary Results'!$E65)</f>
        <v>0</v>
      </c>
      <c r="E483" t="b">
        <f t="shared" si="50"/>
        <v>0</v>
      </c>
      <c r="F483" t="b">
        <f t="shared" si="51"/>
        <v>0</v>
      </c>
      <c r="G483" t="b">
        <f>IF('Input and Summary Results'!$J$4="yes",IF(C483=FALSE,FALSE,IF('Data Transformation'!E483&lt;$R$10,E483,$R$10)),IF(C483=FALSE,FALSE,IF(C483&lt;$R$10,C483,$R$10)))</f>
        <v>0</v>
      </c>
      <c r="H483" t="b">
        <f>IF('Input and Summary Results'!$J$4="yes",'Data Transformation'!F483,'Data Transformation'!D483)</f>
        <v>0</v>
      </c>
      <c r="I483" t="str">
        <f t="shared" si="52"/>
        <v/>
      </c>
    </row>
    <row r="484" spans="2:9" x14ac:dyDescent="0.25">
      <c r="B484" t="b">
        <f>IF('Input and Summary Results'!D66=0,FALSE,'Input and Summary Results'!$B66)</f>
        <v>0</v>
      </c>
      <c r="C484" t="b">
        <f>IF(OR(B484=0,'Input and Summary Results'!D66=0,'Input and Summary Results'!D66=""),FALSE,'Input and Summary Results'!$D66)</f>
        <v>0</v>
      </c>
      <c r="D484" t="b">
        <f>IF(OR(B484=0,'Input and Summary Results'!E66=0),FALSE,'Input and Summary Results'!$E66)</f>
        <v>0</v>
      </c>
      <c r="E484" t="b">
        <f t="shared" si="50"/>
        <v>0</v>
      </c>
      <c r="F484" t="b">
        <f t="shared" si="51"/>
        <v>0</v>
      </c>
      <c r="G484" t="b">
        <f>IF('Input and Summary Results'!$J$4="yes",IF(C484=FALSE,FALSE,IF('Data Transformation'!E484&lt;$R$10,E484,$R$10)),IF(C484=FALSE,FALSE,IF(C484&lt;$R$10,C484,$R$10)))</f>
        <v>0</v>
      </c>
      <c r="H484" t="b">
        <f>IF('Input and Summary Results'!$J$4="yes",'Data Transformation'!F484,'Data Transformation'!D484)</f>
        <v>0</v>
      </c>
      <c r="I484" t="str">
        <f t="shared" si="52"/>
        <v/>
      </c>
    </row>
    <row r="485" spans="2:9" x14ac:dyDescent="0.25">
      <c r="B485" t="b">
        <f>IF('Input and Summary Results'!D67=0,FALSE,'Input and Summary Results'!$B67)</f>
        <v>0</v>
      </c>
      <c r="C485" t="b">
        <f>IF(OR(B485=0,'Input and Summary Results'!D67=0,'Input and Summary Results'!D67=""),FALSE,'Input and Summary Results'!$D67)</f>
        <v>0</v>
      </c>
      <c r="D485" t="b">
        <f>IF(OR(B485=0,'Input and Summary Results'!E67=0),FALSE,'Input and Summary Results'!$E67)</f>
        <v>0</v>
      </c>
      <c r="E485" t="b">
        <f t="shared" si="50"/>
        <v>0</v>
      </c>
      <c r="F485" t="b">
        <f t="shared" si="51"/>
        <v>0</v>
      </c>
      <c r="G485" t="b">
        <f>IF('Input and Summary Results'!$J$4="yes",IF(C485=FALSE,FALSE,IF('Data Transformation'!E485&lt;$R$10,E485,$R$10)),IF(C485=FALSE,FALSE,IF(C485&lt;$R$10,C485,$R$10)))</f>
        <v>0</v>
      </c>
      <c r="H485" t="b">
        <f>IF('Input and Summary Results'!$J$4="yes",'Data Transformation'!F485,'Data Transformation'!D485)</f>
        <v>0</v>
      </c>
      <c r="I485" t="str">
        <f t="shared" si="52"/>
        <v/>
      </c>
    </row>
    <row r="486" spans="2:9" x14ac:dyDescent="0.25">
      <c r="B486" t="b">
        <f>IF('Input and Summary Results'!D68=0,FALSE,'Input and Summary Results'!$B68)</f>
        <v>0</v>
      </c>
      <c r="C486" t="b">
        <f>IF(OR(B486=0,'Input and Summary Results'!D68=0,'Input and Summary Results'!D68=""),FALSE,'Input and Summary Results'!$D68)</f>
        <v>0</v>
      </c>
      <c r="D486" t="b">
        <f>IF(OR(B486=0,'Input and Summary Results'!E68=0),FALSE,'Input and Summary Results'!$E68)</f>
        <v>0</v>
      </c>
      <c r="E486" t="b">
        <f t="shared" si="50"/>
        <v>0</v>
      </c>
      <c r="F486" t="b">
        <f t="shared" si="51"/>
        <v>0</v>
      </c>
      <c r="G486" t="b">
        <f>IF('Input and Summary Results'!$J$4="yes",IF(C486=FALSE,FALSE,IF('Data Transformation'!E486&lt;$R$10,E486,$R$10)),IF(C486=FALSE,FALSE,IF(C486&lt;$R$10,C486,$R$10)))</f>
        <v>0</v>
      </c>
      <c r="H486" t="b">
        <f>IF('Input and Summary Results'!$J$4="yes",'Data Transformation'!F486,'Data Transformation'!D486)</f>
        <v>0</v>
      </c>
      <c r="I486" t="str">
        <f t="shared" si="52"/>
        <v/>
      </c>
    </row>
    <row r="487" spans="2:9" x14ac:dyDescent="0.25">
      <c r="B487" t="b">
        <f>IF('Input and Summary Results'!D69=0,FALSE,'Input and Summary Results'!$B69)</f>
        <v>0</v>
      </c>
      <c r="C487" t="b">
        <f>IF(OR(B487=0,'Input and Summary Results'!D69=0,'Input and Summary Results'!D69=""),FALSE,'Input and Summary Results'!$D69)</f>
        <v>0</v>
      </c>
      <c r="D487" t="b">
        <f>IF(OR(B487=0,'Input and Summary Results'!E69=0),FALSE,'Input and Summary Results'!$E69)</f>
        <v>0</v>
      </c>
      <c r="E487" t="b">
        <f t="shared" si="50"/>
        <v>0</v>
      </c>
      <c r="F487" t="b">
        <f t="shared" si="51"/>
        <v>0</v>
      </c>
      <c r="G487" t="b">
        <f>IF('Input and Summary Results'!$J$4="yes",IF(C487=FALSE,FALSE,IF('Data Transformation'!E487&lt;$R$10,E487,$R$10)),IF(C487=FALSE,FALSE,IF(C487&lt;$R$10,C487,$R$10)))</f>
        <v>0</v>
      </c>
      <c r="H487" t="b">
        <f>IF('Input and Summary Results'!$J$4="yes",'Data Transformation'!F487,'Data Transformation'!D487)</f>
        <v>0</v>
      </c>
      <c r="I487" t="str">
        <f t="shared" si="52"/>
        <v/>
      </c>
    </row>
    <row r="488" spans="2:9" x14ac:dyDescent="0.25">
      <c r="B488" t="b">
        <f>IF('Input and Summary Results'!D70=0,FALSE,'Input and Summary Results'!$B70)</f>
        <v>0</v>
      </c>
      <c r="C488" t="b">
        <f>IF(OR(B488=0,'Input and Summary Results'!D70=0,'Input and Summary Results'!D70=""),FALSE,'Input and Summary Results'!$D70)</f>
        <v>0</v>
      </c>
      <c r="D488" t="b">
        <f>IF(OR(B488=0,'Input and Summary Results'!E70=0),FALSE,'Input and Summary Results'!$E70)</f>
        <v>0</v>
      </c>
      <c r="E488" t="b">
        <f t="shared" si="50"/>
        <v>0</v>
      </c>
      <c r="F488" t="b">
        <f t="shared" si="51"/>
        <v>0</v>
      </c>
      <c r="G488" t="b">
        <f>IF('Input and Summary Results'!$J$4="yes",IF(C488=FALSE,FALSE,IF('Data Transformation'!E488&lt;$R$10,E488,$R$10)),IF(C488=FALSE,FALSE,IF(C488&lt;$R$10,C488,$R$10)))</f>
        <v>0</v>
      </c>
      <c r="H488" t="b">
        <f>IF('Input and Summary Results'!$J$4="yes",'Data Transformation'!F488,'Data Transformation'!D488)</f>
        <v>0</v>
      </c>
      <c r="I488" t="str">
        <f t="shared" si="52"/>
        <v/>
      </c>
    </row>
    <row r="489" spans="2:9" x14ac:dyDescent="0.25">
      <c r="B489" t="b">
        <f>IF('Input and Summary Results'!D71=0,FALSE,'Input and Summary Results'!$B71)</f>
        <v>0</v>
      </c>
      <c r="C489" t="b">
        <f>IF(OR(B489=0,'Input and Summary Results'!D71=0,'Input and Summary Results'!D71=""),FALSE,'Input and Summary Results'!$D71)</f>
        <v>0</v>
      </c>
      <c r="D489" t="b">
        <f>IF(OR(B489=0,'Input and Summary Results'!E71=0),FALSE,'Input and Summary Results'!$E71)</f>
        <v>0</v>
      </c>
      <c r="E489" t="b">
        <f t="shared" si="50"/>
        <v>0</v>
      </c>
      <c r="F489" t="b">
        <f t="shared" si="51"/>
        <v>0</v>
      </c>
      <c r="G489" t="b">
        <f>IF('Input and Summary Results'!$J$4="yes",IF(C489=FALSE,FALSE,IF('Data Transformation'!E489&lt;$R$10,E489,$R$10)),IF(C489=FALSE,FALSE,IF(C489&lt;$R$10,C489,$R$10)))</f>
        <v>0</v>
      </c>
      <c r="H489" t="b">
        <f>IF('Input and Summary Results'!$J$4="yes",'Data Transformation'!F489,'Data Transformation'!D489)</f>
        <v>0</v>
      </c>
      <c r="I489" t="str">
        <f t="shared" si="52"/>
        <v/>
      </c>
    </row>
    <row r="490" spans="2:9" x14ac:dyDescent="0.25">
      <c r="B490" t="b">
        <f>IF('Input and Summary Results'!D72=0,FALSE,'Input and Summary Results'!$B72)</f>
        <v>0</v>
      </c>
      <c r="C490" t="b">
        <f>IF(OR(B490=0,'Input and Summary Results'!D72=0,'Input and Summary Results'!D72=""),FALSE,'Input and Summary Results'!$D72)</f>
        <v>0</v>
      </c>
      <c r="D490" t="b">
        <f>IF(OR(B490=0,'Input and Summary Results'!E72=0),FALSE,'Input and Summary Results'!$E72)</f>
        <v>0</v>
      </c>
      <c r="E490" t="b">
        <f t="shared" ref="E490:E553" si="53">IF(C490=FALSE,FALSE,LOG10(C490))</f>
        <v>0</v>
      </c>
      <c r="F490" t="b">
        <f t="shared" ref="F490:F553" si="54">IF(D490=FALSE, FALSE,0.434*D490/C490)</f>
        <v>0</v>
      </c>
      <c r="G490" t="b">
        <f>IF('Input and Summary Results'!$J$4="yes",IF(C490=FALSE,FALSE,IF('Data Transformation'!E490&lt;$R$10,E490,$R$10)),IF(C490=FALSE,FALSE,IF(C490&lt;$R$10,C490,$R$10)))</f>
        <v>0</v>
      </c>
      <c r="H490" t="b">
        <f>IF('Input and Summary Results'!$J$4="yes",'Data Transformation'!F490,'Data Transformation'!D490)</f>
        <v>0</v>
      </c>
      <c r="I490" t="str">
        <f t="shared" si="52"/>
        <v/>
      </c>
    </row>
    <row r="491" spans="2:9" x14ac:dyDescent="0.25">
      <c r="B491" t="b">
        <f>IF('Input and Summary Results'!D73=0,FALSE,'Input and Summary Results'!$B73)</f>
        <v>0</v>
      </c>
      <c r="C491" t="b">
        <f>IF(OR(B491=0,'Input and Summary Results'!D73=0,'Input and Summary Results'!D73=""),FALSE,'Input and Summary Results'!$D73)</f>
        <v>0</v>
      </c>
      <c r="D491" t="b">
        <f>IF(OR(B491=0,'Input and Summary Results'!E73=0),FALSE,'Input and Summary Results'!$E73)</f>
        <v>0</v>
      </c>
      <c r="E491" t="b">
        <f t="shared" si="53"/>
        <v>0</v>
      </c>
      <c r="F491" t="b">
        <f t="shared" si="54"/>
        <v>0</v>
      </c>
      <c r="G491" t="b">
        <f>IF('Input and Summary Results'!$J$4="yes",IF(C491=FALSE,FALSE,IF('Data Transformation'!E491&lt;$R$10,E491,$R$10)),IF(C491=FALSE,FALSE,IF(C491&lt;$R$10,C491,$R$10)))</f>
        <v>0</v>
      </c>
      <c r="H491" t="b">
        <f>IF('Input and Summary Results'!$J$4="yes",'Data Transformation'!F491,'Data Transformation'!D491)</f>
        <v>0</v>
      </c>
      <c r="I491" t="str">
        <f t="shared" si="52"/>
        <v/>
      </c>
    </row>
    <row r="492" spans="2:9" x14ac:dyDescent="0.25">
      <c r="B492" t="b">
        <f>IF('Input and Summary Results'!D74=0,FALSE,'Input and Summary Results'!$B74)</f>
        <v>0</v>
      </c>
      <c r="C492" t="b">
        <f>IF(OR(B492=0,'Input and Summary Results'!D74=0,'Input and Summary Results'!D74=""),FALSE,'Input and Summary Results'!$D74)</f>
        <v>0</v>
      </c>
      <c r="D492" t="b">
        <f>IF(OR(B492=0,'Input and Summary Results'!E74=0),FALSE,'Input and Summary Results'!$E74)</f>
        <v>0</v>
      </c>
      <c r="E492" t="b">
        <f t="shared" si="53"/>
        <v>0</v>
      </c>
      <c r="F492" t="b">
        <f t="shared" si="54"/>
        <v>0</v>
      </c>
      <c r="G492" t="b">
        <f>IF('Input and Summary Results'!$J$4="yes",IF(C492=FALSE,FALSE,IF('Data Transformation'!E492&lt;$R$10,E492,$R$10)),IF(C492=FALSE,FALSE,IF(C492&lt;$R$10,C492,$R$10)))</f>
        <v>0</v>
      </c>
      <c r="H492" t="b">
        <f>IF('Input and Summary Results'!$J$4="yes",'Data Transformation'!F492,'Data Transformation'!D492)</f>
        <v>0</v>
      </c>
      <c r="I492" t="str">
        <f t="shared" si="52"/>
        <v/>
      </c>
    </row>
    <row r="493" spans="2:9" x14ac:dyDescent="0.25">
      <c r="B493" t="b">
        <f>IF('Input and Summary Results'!D75=0,FALSE,'Input and Summary Results'!$B75)</f>
        <v>0</v>
      </c>
      <c r="C493" t="b">
        <f>IF(OR(B493=0,'Input and Summary Results'!D75=0,'Input and Summary Results'!D75=""),FALSE,'Input and Summary Results'!$D75)</f>
        <v>0</v>
      </c>
      <c r="D493" t="b">
        <f>IF(OR(B493=0,'Input and Summary Results'!E75=0),FALSE,'Input and Summary Results'!$E75)</f>
        <v>0</v>
      </c>
      <c r="E493" t="b">
        <f t="shared" si="53"/>
        <v>0</v>
      </c>
      <c r="F493" t="b">
        <f t="shared" si="54"/>
        <v>0</v>
      </c>
      <c r="G493" t="b">
        <f>IF('Input and Summary Results'!$J$4="yes",IF(C493=FALSE,FALSE,IF('Data Transformation'!E493&lt;$R$10,E493,$R$10)),IF(C493=FALSE,FALSE,IF(C493&lt;$R$10,C493,$R$10)))</f>
        <v>0</v>
      </c>
      <c r="H493" t="b">
        <f>IF('Input and Summary Results'!$J$4="yes",'Data Transformation'!F493,'Data Transformation'!D493)</f>
        <v>0</v>
      </c>
      <c r="I493" t="str">
        <f t="shared" si="52"/>
        <v/>
      </c>
    </row>
    <row r="494" spans="2:9" x14ac:dyDescent="0.25">
      <c r="B494" t="b">
        <f>IF('Input and Summary Results'!D76=0,FALSE,'Input and Summary Results'!$B76)</f>
        <v>0</v>
      </c>
      <c r="C494" t="b">
        <f>IF(OR(B494=0,'Input and Summary Results'!D76=0,'Input and Summary Results'!D76=""),FALSE,'Input and Summary Results'!$D76)</f>
        <v>0</v>
      </c>
      <c r="D494" t="b">
        <f>IF(OR(B494=0,'Input and Summary Results'!E76=0),FALSE,'Input and Summary Results'!$E76)</f>
        <v>0</v>
      </c>
      <c r="E494" t="b">
        <f t="shared" si="53"/>
        <v>0</v>
      </c>
      <c r="F494" t="b">
        <f t="shared" si="54"/>
        <v>0</v>
      </c>
      <c r="G494" t="b">
        <f>IF('Input and Summary Results'!$J$4="yes",IF(C494=FALSE,FALSE,IF('Data Transformation'!E494&lt;$R$10,E494,$R$10)),IF(C494=FALSE,FALSE,IF(C494&lt;$R$10,C494,$R$10)))</f>
        <v>0</v>
      </c>
      <c r="H494" t="b">
        <f>IF('Input and Summary Results'!$J$4="yes",'Data Transformation'!F494,'Data Transformation'!D494)</f>
        <v>0</v>
      </c>
      <c r="I494" t="str">
        <f t="shared" si="52"/>
        <v/>
      </c>
    </row>
    <row r="495" spans="2:9" x14ac:dyDescent="0.25">
      <c r="B495" t="b">
        <f>IF('Input and Summary Results'!D77=0,FALSE,'Input and Summary Results'!$B77)</f>
        <v>0</v>
      </c>
      <c r="C495" t="b">
        <f>IF(OR(B495=0,'Input and Summary Results'!D77=0,'Input and Summary Results'!D77=""),FALSE,'Input and Summary Results'!$D77)</f>
        <v>0</v>
      </c>
      <c r="D495" t="b">
        <f>IF(OR(B495=0,'Input and Summary Results'!E77=0),FALSE,'Input and Summary Results'!$E77)</f>
        <v>0</v>
      </c>
      <c r="E495" t="b">
        <f t="shared" si="53"/>
        <v>0</v>
      </c>
      <c r="F495" t="b">
        <f t="shared" si="54"/>
        <v>0</v>
      </c>
      <c r="G495" t="b">
        <f>IF('Input and Summary Results'!$J$4="yes",IF(C495=FALSE,FALSE,IF('Data Transformation'!E495&lt;$R$10,E495,$R$10)),IF(C495=FALSE,FALSE,IF(C495&lt;$R$10,C495,$R$10)))</f>
        <v>0</v>
      </c>
      <c r="H495" t="b">
        <f>IF('Input and Summary Results'!$J$4="yes",'Data Transformation'!F495,'Data Transformation'!D495)</f>
        <v>0</v>
      </c>
      <c r="I495" t="str">
        <f t="shared" si="52"/>
        <v/>
      </c>
    </row>
    <row r="496" spans="2:9" x14ac:dyDescent="0.25">
      <c r="B496" t="b">
        <f>IF('Input and Summary Results'!D78=0,FALSE,'Input and Summary Results'!$B78)</f>
        <v>0</v>
      </c>
      <c r="C496" t="b">
        <f>IF(OR(B496=0,'Input and Summary Results'!D78=0,'Input and Summary Results'!D78=""),FALSE,'Input and Summary Results'!$D78)</f>
        <v>0</v>
      </c>
      <c r="D496" t="b">
        <f>IF(OR(B496=0,'Input and Summary Results'!E78=0),FALSE,'Input and Summary Results'!$E78)</f>
        <v>0</v>
      </c>
      <c r="E496" t="b">
        <f t="shared" si="53"/>
        <v>0</v>
      </c>
      <c r="F496" t="b">
        <f t="shared" si="54"/>
        <v>0</v>
      </c>
      <c r="G496" t="b">
        <f>IF('Input and Summary Results'!$J$4="yes",IF(C496=FALSE,FALSE,IF('Data Transformation'!E496&lt;$R$10,E496,$R$10)),IF(C496=FALSE,FALSE,IF(C496&lt;$R$10,C496,$R$10)))</f>
        <v>0</v>
      </c>
      <c r="H496" t="b">
        <f>IF('Input and Summary Results'!$J$4="yes",'Data Transformation'!F496,'Data Transformation'!D496)</f>
        <v>0</v>
      </c>
      <c r="I496" t="str">
        <f t="shared" si="52"/>
        <v/>
      </c>
    </row>
    <row r="497" spans="2:9" x14ac:dyDescent="0.25">
      <c r="B497" t="b">
        <f>IF('Input and Summary Results'!D79=0,FALSE,'Input and Summary Results'!$B79)</f>
        <v>0</v>
      </c>
      <c r="C497" t="b">
        <f>IF(OR(B497=0,'Input and Summary Results'!D79=0,'Input and Summary Results'!D79=""),FALSE,'Input and Summary Results'!$D79)</f>
        <v>0</v>
      </c>
      <c r="D497" t="b">
        <f>IF(OR(B497=0,'Input and Summary Results'!E79=0),FALSE,'Input and Summary Results'!$E79)</f>
        <v>0</v>
      </c>
      <c r="E497" t="b">
        <f t="shared" si="53"/>
        <v>0</v>
      </c>
      <c r="F497" t="b">
        <f t="shared" si="54"/>
        <v>0</v>
      </c>
      <c r="G497" t="b">
        <f>IF('Input and Summary Results'!$J$4="yes",IF(C497=FALSE,FALSE,IF('Data Transformation'!E497&lt;$R$10,E497,$R$10)),IF(C497=FALSE,FALSE,IF(C497&lt;$R$10,C497,$R$10)))</f>
        <v>0</v>
      </c>
      <c r="H497" t="b">
        <f>IF('Input and Summary Results'!$J$4="yes",'Data Transformation'!F497,'Data Transformation'!D497)</f>
        <v>0</v>
      </c>
      <c r="I497" t="str">
        <f t="shared" si="52"/>
        <v/>
      </c>
    </row>
    <row r="498" spans="2:9" x14ac:dyDescent="0.25">
      <c r="B498" t="b">
        <f>IF('Input and Summary Results'!D80=0,FALSE,'Input and Summary Results'!$B80)</f>
        <v>0</v>
      </c>
      <c r="C498" t="b">
        <f>IF(OR(B498=0,'Input and Summary Results'!D80=0,'Input and Summary Results'!D80=""),FALSE,'Input and Summary Results'!$D80)</f>
        <v>0</v>
      </c>
      <c r="D498" t="b">
        <f>IF(OR(B498=0,'Input and Summary Results'!E80=0),FALSE,'Input and Summary Results'!$E80)</f>
        <v>0</v>
      </c>
      <c r="E498" t="b">
        <f t="shared" si="53"/>
        <v>0</v>
      </c>
      <c r="F498" t="b">
        <f t="shared" si="54"/>
        <v>0</v>
      </c>
      <c r="G498" t="b">
        <f>IF('Input and Summary Results'!$J$4="yes",IF(C498=FALSE,FALSE,IF('Data Transformation'!E498&lt;$R$10,E498,$R$10)),IF(C498=FALSE,FALSE,IF(C498&lt;$R$10,C498,$R$10)))</f>
        <v>0</v>
      </c>
      <c r="H498" t="b">
        <f>IF('Input and Summary Results'!$J$4="yes",'Data Transformation'!F498,'Data Transformation'!D498)</f>
        <v>0</v>
      </c>
      <c r="I498" t="str">
        <f t="shared" si="52"/>
        <v/>
      </c>
    </row>
    <row r="499" spans="2:9" x14ac:dyDescent="0.25">
      <c r="B499" t="b">
        <f>IF('Input and Summary Results'!D81=0,FALSE,'Input and Summary Results'!$B81)</f>
        <v>0</v>
      </c>
      <c r="C499" t="b">
        <f>IF(OR(B499=0,'Input and Summary Results'!D81=0,'Input and Summary Results'!D81=""),FALSE,'Input and Summary Results'!$D81)</f>
        <v>0</v>
      </c>
      <c r="D499" t="b">
        <f>IF(OR(B499=0,'Input and Summary Results'!E81=0),FALSE,'Input and Summary Results'!$E81)</f>
        <v>0</v>
      </c>
      <c r="E499" t="b">
        <f t="shared" si="53"/>
        <v>0</v>
      </c>
      <c r="F499" t="b">
        <f t="shared" si="54"/>
        <v>0</v>
      </c>
      <c r="G499" t="b">
        <f>IF('Input and Summary Results'!$J$4="yes",IF(C499=FALSE,FALSE,IF('Data Transformation'!E499&lt;$R$10,E499,$R$10)),IF(C499=FALSE,FALSE,IF(C499&lt;$R$10,C499,$R$10)))</f>
        <v>0</v>
      </c>
      <c r="H499" t="b">
        <f>IF('Input and Summary Results'!$J$4="yes",'Data Transformation'!F499,'Data Transformation'!D499)</f>
        <v>0</v>
      </c>
      <c r="I499" t="str">
        <f t="shared" si="52"/>
        <v/>
      </c>
    </row>
    <row r="500" spans="2:9" x14ac:dyDescent="0.25">
      <c r="B500" t="b">
        <f>IF('Input and Summary Results'!D82=0,FALSE,'Input and Summary Results'!$B82)</f>
        <v>0</v>
      </c>
      <c r="C500" t="b">
        <f>IF(OR(B500=0,'Input and Summary Results'!D82=0,'Input and Summary Results'!D82=""),FALSE,'Input and Summary Results'!$D82)</f>
        <v>0</v>
      </c>
      <c r="D500" t="b">
        <f>IF(OR(B500=0,'Input and Summary Results'!E82=0),FALSE,'Input and Summary Results'!$E82)</f>
        <v>0</v>
      </c>
      <c r="E500" t="b">
        <f t="shared" si="53"/>
        <v>0</v>
      </c>
      <c r="F500" t="b">
        <f t="shared" si="54"/>
        <v>0</v>
      </c>
      <c r="G500" t="b">
        <f>IF('Input and Summary Results'!$J$4="yes",IF(C500=FALSE,FALSE,IF('Data Transformation'!E500&lt;$R$10,E500,$R$10)),IF(C500=FALSE,FALSE,IF(C500&lt;$R$10,C500,$R$10)))</f>
        <v>0</v>
      </c>
      <c r="H500" t="b">
        <f>IF('Input and Summary Results'!$J$4="yes",'Data Transformation'!F500,'Data Transformation'!D500)</f>
        <v>0</v>
      </c>
      <c r="I500" t="str">
        <f t="shared" si="52"/>
        <v/>
      </c>
    </row>
    <row r="501" spans="2:9" x14ac:dyDescent="0.25">
      <c r="B501" t="b">
        <f>IF('Input and Summary Results'!D83=0,FALSE,'Input and Summary Results'!$B83)</f>
        <v>0</v>
      </c>
      <c r="C501" t="b">
        <f>IF(OR(B501=0,'Input and Summary Results'!D83=0,'Input and Summary Results'!D83=""),FALSE,'Input and Summary Results'!$D83)</f>
        <v>0</v>
      </c>
      <c r="D501" t="b">
        <f>IF(OR(B501=0,'Input and Summary Results'!E83=0),FALSE,'Input and Summary Results'!$E83)</f>
        <v>0</v>
      </c>
      <c r="E501" t="b">
        <f t="shared" si="53"/>
        <v>0</v>
      </c>
      <c r="F501" t="b">
        <f t="shared" si="54"/>
        <v>0</v>
      </c>
      <c r="G501" t="b">
        <f>IF('Input and Summary Results'!$J$4="yes",IF(C501=FALSE,FALSE,IF('Data Transformation'!E501&lt;$R$10,E501,$R$10)),IF(C501=FALSE,FALSE,IF(C501&lt;$R$10,C501,$R$10)))</f>
        <v>0</v>
      </c>
      <c r="H501" t="b">
        <f>IF('Input and Summary Results'!$J$4="yes",'Data Transformation'!F501,'Data Transformation'!D501)</f>
        <v>0</v>
      </c>
      <c r="I501" t="str">
        <f t="shared" si="52"/>
        <v/>
      </c>
    </row>
    <row r="502" spans="2:9" x14ac:dyDescent="0.25">
      <c r="B502" t="b">
        <f>IF('Input and Summary Results'!D84=0,FALSE,'Input and Summary Results'!$B84)</f>
        <v>0</v>
      </c>
      <c r="C502" t="b">
        <f>IF(OR(B502=0,'Input and Summary Results'!D84=0,'Input and Summary Results'!D84=""),FALSE,'Input and Summary Results'!$D84)</f>
        <v>0</v>
      </c>
      <c r="D502" t="b">
        <f>IF(OR(B502=0,'Input and Summary Results'!E84=0),FALSE,'Input and Summary Results'!$E84)</f>
        <v>0</v>
      </c>
      <c r="E502" t="b">
        <f t="shared" si="53"/>
        <v>0</v>
      </c>
      <c r="F502" t="b">
        <f t="shared" si="54"/>
        <v>0</v>
      </c>
      <c r="G502" t="b">
        <f>IF('Input and Summary Results'!$J$4="yes",IF(C502=FALSE,FALSE,IF('Data Transformation'!E502&lt;$R$10,E502,$R$10)),IF(C502=FALSE,FALSE,IF(C502&lt;$R$10,C502,$R$10)))</f>
        <v>0</v>
      </c>
      <c r="H502" t="b">
        <f>IF('Input and Summary Results'!$J$4="yes",'Data Transformation'!F502,'Data Transformation'!D502)</f>
        <v>0</v>
      </c>
      <c r="I502" t="str">
        <f t="shared" si="52"/>
        <v/>
      </c>
    </row>
    <row r="503" spans="2:9" x14ac:dyDescent="0.25">
      <c r="B503" t="b">
        <f>IF('Input and Summary Results'!D85=0,FALSE,'Input and Summary Results'!$B85)</f>
        <v>0</v>
      </c>
      <c r="C503" t="b">
        <f>IF(OR(B503=0,'Input and Summary Results'!D85=0,'Input and Summary Results'!D85=""),FALSE,'Input and Summary Results'!$D85)</f>
        <v>0</v>
      </c>
      <c r="D503" t="b">
        <f>IF(OR(B503=0,'Input and Summary Results'!E85=0),FALSE,'Input and Summary Results'!$E85)</f>
        <v>0</v>
      </c>
      <c r="E503" t="b">
        <f t="shared" si="53"/>
        <v>0</v>
      </c>
      <c r="F503" t="b">
        <f t="shared" si="54"/>
        <v>0</v>
      </c>
      <c r="G503" t="b">
        <f>IF('Input and Summary Results'!$J$4="yes",IF(C503=FALSE,FALSE,IF('Data Transformation'!E503&lt;$R$10,E503,$R$10)),IF(C503=FALSE,FALSE,IF(C503&lt;$R$10,C503,$R$10)))</f>
        <v>0</v>
      </c>
      <c r="H503" t="b">
        <f>IF('Input and Summary Results'!$J$4="yes",'Data Transformation'!F503,'Data Transformation'!D503)</f>
        <v>0</v>
      </c>
      <c r="I503" t="str">
        <f t="shared" si="52"/>
        <v/>
      </c>
    </row>
    <row r="504" spans="2:9" x14ac:dyDescent="0.25">
      <c r="B504" t="b">
        <f>IF('Input and Summary Results'!D86=0,FALSE,'Input and Summary Results'!$B86)</f>
        <v>0</v>
      </c>
      <c r="C504" t="b">
        <f>IF(OR(B504=0,'Input and Summary Results'!D86=0,'Input and Summary Results'!D86=""),FALSE,'Input and Summary Results'!$D86)</f>
        <v>0</v>
      </c>
      <c r="D504" t="b">
        <f>IF(OR(B504=0,'Input and Summary Results'!E86=0),FALSE,'Input and Summary Results'!$E86)</f>
        <v>0</v>
      </c>
      <c r="E504" t="b">
        <f t="shared" si="53"/>
        <v>0</v>
      </c>
      <c r="F504" t="b">
        <f t="shared" si="54"/>
        <v>0</v>
      </c>
      <c r="G504" t="b">
        <f>IF('Input and Summary Results'!$J$4="yes",IF(C504=FALSE,FALSE,IF('Data Transformation'!E504&lt;$R$10,E504,$R$10)),IF(C504=FALSE,FALSE,IF(C504&lt;$R$10,C504,$R$10)))</f>
        <v>0</v>
      </c>
      <c r="H504" t="b">
        <f>IF('Input and Summary Results'!$J$4="yes",'Data Transformation'!F504,'Data Transformation'!D504)</f>
        <v>0</v>
      </c>
      <c r="I504" t="str">
        <f t="shared" si="52"/>
        <v/>
      </c>
    </row>
    <row r="505" spans="2:9" x14ac:dyDescent="0.25">
      <c r="B505" t="b">
        <f>IF('Input and Summary Results'!D87=0,FALSE,'Input and Summary Results'!$B87)</f>
        <v>0</v>
      </c>
      <c r="C505" t="b">
        <f>IF(OR(B505=0,'Input and Summary Results'!D87=0,'Input and Summary Results'!D87=""),FALSE,'Input and Summary Results'!$D87)</f>
        <v>0</v>
      </c>
      <c r="D505" t="b">
        <f>IF(OR(B505=0,'Input and Summary Results'!E87=0),FALSE,'Input and Summary Results'!$E87)</f>
        <v>0</v>
      </c>
      <c r="E505" t="b">
        <f t="shared" si="53"/>
        <v>0</v>
      </c>
      <c r="F505" t="b">
        <f t="shared" si="54"/>
        <v>0</v>
      </c>
      <c r="G505" t="b">
        <f>IF('Input and Summary Results'!$J$4="yes",IF(C505=FALSE,FALSE,IF('Data Transformation'!E505&lt;$R$10,E505,$R$10)),IF(C505=FALSE,FALSE,IF(C505&lt;$R$10,C505,$R$10)))</f>
        <v>0</v>
      </c>
      <c r="H505" t="b">
        <f>IF('Input and Summary Results'!$J$4="yes",'Data Transformation'!F505,'Data Transformation'!D505)</f>
        <v>0</v>
      </c>
      <c r="I505" t="str">
        <f t="shared" si="52"/>
        <v/>
      </c>
    </row>
    <row r="506" spans="2:9" x14ac:dyDescent="0.25">
      <c r="B506" t="b">
        <f>IF('Input and Summary Results'!D88=0,FALSE,'Input and Summary Results'!$B88)</f>
        <v>0</v>
      </c>
      <c r="C506" t="b">
        <f>IF(OR(B506=0,'Input and Summary Results'!D88=0,'Input and Summary Results'!D88=""),FALSE,'Input and Summary Results'!$D88)</f>
        <v>0</v>
      </c>
      <c r="D506" t="b">
        <f>IF(OR(B506=0,'Input and Summary Results'!E88=0),FALSE,'Input and Summary Results'!$E88)</f>
        <v>0</v>
      </c>
      <c r="E506" t="b">
        <f t="shared" si="53"/>
        <v>0</v>
      </c>
      <c r="F506" t="b">
        <f t="shared" si="54"/>
        <v>0</v>
      </c>
      <c r="G506" t="b">
        <f>IF('Input and Summary Results'!$J$4="yes",IF(C506=FALSE,FALSE,IF('Data Transformation'!E506&lt;$R$10,E506,$R$10)),IF(C506=FALSE,FALSE,IF(C506&lt;$R$10,C506,$R$10)))</f>
        <v>0</v>
      </c>
      <c r="H506" t="b">
        <f>IF('Input and Summary Results'!$J$4="yes",'Data Transformation'!F506,'Data Transformation'!D506)</f>
        <v>0</v>
      </c>
      <c r="I506" t="str">
        <f t="shared" si="52"/>
        <v/>
      </c>
    </row>
    <row r="507" spans="2:9" x14ac:dyDescent="0.25">
      <c r="B507" t="b">
        <f>IF('Input and Summary Results'!D89=0,FALSE,'Input and Summary Results'!$B89)</f>
        <v>0</v>
      </c>
      <c r="C507" t="b">
        <f>IF(OR(B507=0,'Input and Summary Results'!D89=0,'Input and Summary Results'!D89=""),FALSE,'Input and Summary Results'!$D89)</f>
        <v>0</v>
      </c>
      <c r="D507" t="b">
        <f>IF(OR(B507=0,'Input and Summary Results'!E89=0),FALSE,'Input and Summary Results'!$E89)</f>
        <v>0</v>
      </c>
      <c r="E507" t="b">
        <f t="shared" si="53"/>
        <v>0</v>
      </c>
      <c r="F507" t="b">
        <f t="shared" si="54"/>
        <v>0</v>
      </c>
      <c r="G507" t="b">
        <f>IF('Input and Summary Results'!$J$4="yes",IF(C507=FALSE,FALSE,IF('Data Transformation'!E507&lt;$R$10,E507,$R$10)),IF(C507=FALSE,FALSE,IF(C507&lt;$R$10,C507,$R$10)))</f>
        <v>0</v>
      </c>
      <c r="H507" t="b">
        <f>IF('Input and Summary Results'!$J$4="yes",'Data Transformation'!F507,'Data Transformation'!D507)</f>
        <v>0</v>
      </c>
      <c r="I507" t="str">
        <f t="shared" si="52"/>
        <v/>
      </c>
    </row>
    <row r="508" spans="2:9" x14ac:dyDescent="0.25">
      <c r="B508" t="b">
        <f>IF('Input and Summary Results'!D90=0,FALSE,'Input and Summary Results'!$B90)</f>
        <v>0</v>
      </c>
      <c r="C508" t="b">
        <f>IF(OR(B508=0,'Input and Summary Results'!D90=0,'Input and Summary Results'!D90=""),FALSE,'Input and Summary Results'!$D90)</f>
        <v>0</v>
      </c>
      <c r="D508" t="b">
        <f>IF(OR(B508=0,'Input and Summary Results'!E90=0),FALSE,'Input and Summary Results'!$E90)</f>
        <v>0</v>
      </c>
      <c r="E508" t="b">
        <f t="shared" si="53"/>
        <v>0</v>
      </c>
      <c r="F508" t="b">
        <f t="shared" si="54"/>
        <v>0</v>
      </c>
      <c r="G508" t="b">
        <f>IF('Input and Summary Results'!$J$4="yes",IF(C508=FALSE,FALSE,IF('Data Transformation'!E508&lt;$R$10,E508,$R$10)),IF(C508=FALSE,FALSE,IF(C508&lt;$R$10,C508,$R$10)))</f>
        <v>0</v>
      </c>
      <c r="H508" t="b">
        <f>IF('Input and Summary Results'!$J$4="yes",'Data Transformation'!F508,'Data Transformation'!D508)</f>
        <v>0</v>
      </c>
      <c r="I508" t="str">
        <f t="shared" si="52"/>
        <v/>
      </c>
    </row>
    <row r="509" spans="2:9" x14ac:dyDescent="0.25">
      <c r="B509" t="b">
        <f>IF('Input and Summary Results'!D91=0,FALSE,'Input and Summary Results'!$B91)</f>
        <v>0</v>
      </c>
      <c r="C509" t="b">
        <f>IF(OR(B509=0,'Input and Summary Results'!D91=0,'Input and Summary Results'!D91=""),FALSE,'Input and Summary Results'!$D91)</f>
        <v>0</v>
      </c>
      <c r="D509" t="b">
        <f>IF(OR(B509=0,'Input and Summary Results'!E91=0),FALSE,'Input and Summary Results'!$E91)</f>
        <v>0</v>
      </c>
      <c r="E509" t="b">
        <f t="shared" si="53"/>
        <v>0</v>
      </c>
      <c r="F509" t="b">
        <f t="shared" si="54"/>
        <v>0</v>
      </c>
      <c r="G509" t="b">
        <f>IF('Input and Summary Results'!$J$4="yes",IF(C509=FALSE,FALSE,IF('Data Transformation'!E509&lt;$R$10,E509,$R$10)),IF(C509=FALSE,FALSE,IF(C509&lt;$R$10,C509,$R$10)))</f>
        <v>0</v>
      </c>
      <c r="H509" t="b">
        <f>IF('Input and Summary Results'!$J$4="yes",'Data Transformation'!F509,'Data Transformation'!D509)</f>
        <v>0</v>
      </c>
      <c r="I509" t="str">
        <f t="shared" si="52"/>
        <v/>
      </c>
    </row>
    <row r="510" spans="2:9" x14ac:dyDescent="0.25">
      <c r="B510" t="b">
        <f>IF('Input and Summary Results'!D92=0,FALSE,'Input and Summary Results'!$B92)</f>
        <v>0</v>
      </c>
      <c r="C510" t="b">
        <f>IF(OR(B510=0,'Input and Summary Results'!D92=0,'Input and Summary Results'!D92=""),FALSE,'Input and Summary Results'!$D92)</f>
        <v>0</v>
      </c>
      <c r="D510" t="b">
        <f>IF(OR(B510=0,'Input and Summary Results'!E92=0),FALSE,'Input and Summary Results'!$E92)</f>
        <v>0</v>
      </c>
      <c r="E510" t="b">
        <f t="shared" si="53"/>
        <v>0</v>
      </c>
      <c r="F510" t="b">
        <f t="shared" si="54"/>
        <v>0</v>
      </c>
      <c r="G510" t="b">
        <f>IF('Input and Summary Results'!$J$4="yes",IF(C510=FALSE,FALSE,IF('Data Transformation'!E510&lt;$R$10,E510,$R$10)),IF(C510=FALSE,FALSE,IF(C510&lt;$R$10,C510,$R$10)))</f>
        <v>0</v>
      </c>
      <c r="H510" t="b">
        <f>IF('Input and Summary Results'!$J$4="yes",'Data Transformation'!F510,'Data Transformation'!D510)</f>
        <v>0</v>
      </c>
      <c r="I510" t="str">
        <f t="shared" si="52"/>
        <v/>
      </c>
    </row>
    <row r="511" spans="2:9" x14ac:dyDescent="0.25">
      <c r="B511" t="b">
        <f>IF('Input and Summary Results'!D93=0,FALSE,'Input and Summary Results'!$B93)</f>
        <v>0</v>
      </c>
      <c r="C511" t="b">
        <f>IF(OR(B511=0,'Input and Summary Results'!D93=0,'Input and Summary Results'!D93=""),FALSE,'Input and Summary Results'!$D93)</f>
        <v>0</v>
      </c>
      <c r="D511" t="b">
        <f>IF(OR(B511=0,'Input and Summary Results'!E93=0),FALSE,'Input and Summary Results'!$E93)</f>
        <v>0</v>
      </c>
      <c r="E511" t="b">
        <f t="shared" si="53"/>
        <v>0</v>
      </c>
      <c r="F511" t="b">
        <f t="shared" si="54"/>
        <v>0</v>
      </c>
      <c r="G511" t="b">
        <f>IF('Input and Summary Results'!$J$4="yes",IF(C511=FALSE,FALSE,IF('Data Transformation'!E511&lt;$R$10,E511,$R$10)),IF(C511=FALSE,FALSE,IF(C511&lt;$R$10,C511,$R$10)))</f>
        <v>0</v>
      </c>
      <c r="H511" t="b">
        <f>IF('Input and Summary Results'!$J$4="yes",'Data Transformation'!F511,'Data Transformation'!D511)</f>
        <v>0</v>
      </c>
      <c r="I511" t="str">
        <f t="shared" si="52"/>
        <v/>
      </c>
    </row>
    <row r="512" spans="2:9" x14ac:dyDescent="0.25">
      <c r="B512" t="b">
        <f>IF('Input and Summary Results'!D94=0,FALSE,'Input and Summary Results'!$B94)</f>
        <v>0</v>
      </c>
      <c r="C512" t="b">
        <f>IF(OR(B512=0,'Input and Summary Results'!D94=0,'Input and Summary Results'!D94=""),FALSE,'Input and Summary Results'!$D94)</f>
        <v>0</v>
      </c>
      <c r="D512" t="b">
        <f>IF(OR(B512=0,'Input and Summary Results'!E94=0),FALSE,'Input and Summary Results'!$E94)</f>
        <v>0</v>
      </c>
      <c r="E512" t="b">
        <f t="shared" si="53"/>
        <v>0</v>
      </c>
      <c r="F512" t="b">
        <f t="shared" si="54"/>
        <v>0</v>
      </c>
      <c r="G512" t="b">
        <f>IF('Input and Summary Results'!$J$4="yes",IF(C512=FALSE,FALSE,IF('Data Transformation'!E512&lt;$R$10,E512,$R$10)),IF(C512=FALSE,FALSE,IF(C512&lt;$R$10,C512,$R$10)))</f>
        <v>0</v>
      </c>
      <c r="H512" t="b">
        <f>IF('Input and Summary Results'!$J$4="yes",'Data Transformation'!F512,'Data Transformation'!D512)</f>
        <v>0</v>
      </c>
      <c r="I512" t="str">
        <f t="shared" si="52"/>
        <v/>
      </c>
    </row>
    <row r="513" spans="2:9" x14ac:dyDescent="0.25">
      <c r="B513" t="b">
        <f>IF('Input and Summary Results'!D95=0,FALSE,'Input and Summary Results'!$B95)</f>
        <v>0</v>
      </c>
      <c r="C513" t="b">
        <f>IF(OR(B513=0,'Input and Summary Results'!D95=0,'Input and Summary Results'!D95=""),FALSE,'Input and Summary Results'!$D95)</f>
        <v>0</v>
      </c>
      <c r="D513" t="b">
        <f>IF(OR(B513=0,'Input and Summary Results'!E95=0),FALSE,'Input and Summary Results'!$E95)</f>
        <v>0</v>
      </c>
      <c r="E513" t="b">
        <f t="shared" si="53"/>
        <v>0</v>
      </c>
      <c r="F513" t="b">
        <f t="shared" si="54"/>
        <v>0</v>
      </c>
      <c r="G513" t="b">
        <f>IF('Input and Summary Results'!$J$4="yes",IF(C513=FALSE,FALSE,IF('Data Transformation'!E513&lt;$R$10,E513,$R$10)),IF(C513=FALSE,FALSE,IF(C513&lt;$R$10,C513,$R$10)))</f>
        <v>0</v>
      </c>
      <c r="H513" t="b">
        <f>IF('Input and Summary Results'!$J$4="yes",'Data Transformation'!F513,'Data Transformation'!D513)</f>
        <v>0</v>
      </c>
      <c r="I513" t="str">
        <f t="shared" si="52"/>
        <v/>
      </c>
    </row>
    <row r="514" spans="2:9" x14ac:dyDescent="0.25">
      <c r="B514" t="b">
        <f>IF('Input and Summary Results'!D96=0,FALSE,'Input and Summary Results'!$B96)</f>
        <v>0</v>
      </c>
      <c r="C514" t="b">
        <f>IF(OR(B514=0,'Input and Summary Results'!D96=0,'Input and Summary Results'!D96=""),FALSE,'Input and Summary Results'!$D96)</f>
        <v>0</v>
      </c>
      <c r="D514" t="b">
        <f>IF(OR(B514=0,'Input and Summary Results'!E96=0),FALSE,'Input and Summary Results'!$E96)</f>
        <v>0</v>
      </c>
      <c r="E514" t="b">
        <f t="shared" si="53"/>
        <v>0</v>
      </c>
      <c r="F514" t="b">
        <f t="shared" si="54"/>
        <v>0</v>
      </c>
      <c r="G514" t="b">
        <f>IF('Input and Summary Results'!$J$4="yes",IF(C514=FALSE,FALSE,IF('Data Transformation'!E514&lt;$R$10,E514,$R$10)),IF(C514=FALSE,FALSE,IF(C514&lt;$R$10,C514,$R$10)))</f>
        <v>0</v>
      </c>
      <c r="H514" t="b">
        <f>IF('Input and Summary Results'!$J$4="yes",'Data Transformation'!F514,'Data Transformation'!D514)</f>
        <v>0</v>
      </c>
      <c r="I514" t="str">
        <f t="shared" si="52"/>
        <v/>
      </c>
    </row>
    <row r="515" spans="2:9" x14ac:dyDescent="0.25">
      <c r="B515" t="b">
        <f>IF('Input and Summary Results'!D97=0,FALSE,'Input and Summary Results'!$B97)</f>
        <v>0</v>
      </c>
      <c r="C515" t="b">
        <f>IF(OR(B515=0,'Input and Summary Results'!D97=0,'Input and Summary Results'!D97=""),FALSE,'Input and Summary Results'!$D97)</f>
        <v>0</v>
      </c>
      <c r="D515" t="b">
        <f>IF(OR(B515=0,'Input and Summary Results'!E97=0),FALSE,'Input and Summary Results'!$E97)</f>
        <v>0</v>
      </c>
      <c r="E515" t="b">
        <f t="shared" si="53"/>
        <v>0</v>
      </c>
      <c r="F515" t="b">
        <f t="shared" si="54"/>
        <v>0</v>
      </c>
      <c r="G515" t="b">
        <f>IF('Input and Summary Results'!$J$4="yes",IF(C515=FALSE,FALSE,IF('Data Transformation'!E515&lt;$R$10,E515,$R$10)),IF(C515=FALSE,FALSE,IF(C515&lt;$R$10,C515,$R$10)))</f>
        <v>0</v>
      </c>
      <c r="H515" t="b">
        <f>IF('Input and Summary Results'!$J$4="yes",'Data Transformation'!F515,'Data Transformation'!D515)</f>
        <v>0</v>
      </c>
      <c r="I515" t="str">
        <f t="shared" si="52"/>
        <v/>
      </c>
    </row>
    <row r="516" spans="2:9" x14ac:dyDescent="0.25">
      <c r="B516" t="b">
        <f>IF('Input and Summary Results'!D98=0,FALSE,'Input and Summary Results'!$B98)</f>
        <v>0</v>
      </c>
      <c r="C516" t="b">
        <f>IF(OR(B516=0,'Input and Summary Results'!D98=0,'Input and Summary Results'!D98=""),FALSE,'Input and Summary Results'!$D98)</f>
        <v>0</v>
      </c>
      <c r="D516" t="b">
        <f>IF(OR(B516=0,'Input and Summary Results'!E98=0),FALSE,'Input and Summary Results'!$E98)</f>
        <v>0</v>
      </c>
      <c r="E516" t="b">
        <f t="shared" si="53"/>
        <v>0</v>
      </c>
      <c r="F516" t="b">
        <f t="shared" si="54"/>
        <v>0</v>
      </c>
      <c r="G516" t="b">
        <f>IF('Input and Summary Results'!$J$4="yes",IF(C516=FALSE,FALSE,IF('Data Transformation'!E516&lt;$R$10,E516,$R$10)),IF(C516=FALSE,FALSE,IF(C516&lt;$R$10,C516,$R$10)))</f>
        <v>0</v>
      </c>
      <c r="H516" t="b">
        <f>IF('Input and Summary Results'!$J$4="yes",'Data Transformation'!F516,'Data Transformation'!D516)</f>
        <v>0</v>
      </c>
      <c r="I516" t="str">
        <f t="shared" si="52"/>
        <v/>
      </c>
    </row>
    <row r="517" spans="2:9" x14ac:dyDescent="0.25">
      <c r="B517" t="b">
        <f>IF('Input and Summary Results'!D99=0,FALSE,'Input and Summary Results'!$B99)</f>
        <v>0</v>
      </c>
      <c r="C517" t="b">
        <f>IF(OR(B517=0,'Input and Summary Results'!D99=0,'Input and Summary Results'!D99=""),FALSE,'Input and Summary Results'!$D99)</f>
        <v>0</v>
      </c>
      <c r="D517" t="b">
        <f>IF(OR(B517=0,'Input and Summary Results'!E99=0),FALSE,'Input and Summary Results'!$E99)</f>
        <v>0</v>
      </c>
      <c r="E517" t="b">
        <f t="shared" si="53"/>
        <v>0</v>
      </c>
      <c r="F517" t="b">
        <f t="shared" si="54"/>
        <v>0</v>
      </c>
      <c r="G517" t="b">
        <f>IF('Input and Summary Results'!$J$4="yes",IF(C517=FALSE,FALSE,IF('Data Transformation'!E517&lt;$R$10,E517,$R$10)),IF(C517=FALSE,FALSE,IF(C517&lt;$R$10,C517,$R$10)))</f>
        <v>0</v>
      </c>
      <c r="H517" t="b">
        <f>IF('Input and Summary Results'!$J$4="yes",'Data Transformation'!F517,'Data Transformation'!D517)</f>
        <v>0</v>
      </c>
      <c r="I517" t="str">
        <f t="shared" ref="I517:I580" si="55">IF(G517=FALSE,"",B517)</f>
        <v/>
      </c>
    </row>
    <row r="518" spans="2:9" x14ac:dyDescent="0.25">
      <c r="B518" t="b">
        <f>IF('Input and Summary Results'!D100=0,FALSE,'Input and Summary Results'!$B100)</f>
        <v>0</v>
      </c>
      <c r="C518" t="b">
        <f>IF(OR(B518=0,'Input and Summary Results'!D100=0,'Input and Summary Results'!D100=""),FALSE,'Input and Summary Results'!$D100)</f>
        <v>0</v>
      </c>
      <c r="D518" t="b">
        <f>IF(OR(B518=0,'Input and Summary Results'!E100=0),FALSE,'Input and Summary Results'!$E100)</f>
        <v>0</v>
      </c>
      <c r="E518" t="b">
        <f t="shared" si="53"/>
        <v>0</v>
      </c>
      <c r="F518" t="b">
        <f t="shared" si="54"/>
        <v>0</v>
      </c>
      <c r="G518" t="b">
        <f>IF('Input and Summary Results'!$J$4="yes",IF(C518=FALSE,FALSE,IF('Data Transformation'!E518&lt;$R$10,E518,$R$10)),IF(C518=FALSE,FALSE,IF(C518&lt;$R$10,C518,$R$10)))</f>
        <v>0</v>
      </c>
      <c r="H518" t="b">
        <f>IF('Input and Summary Results'!$J$4="yes",'Data Transformation'!F518,'Data Transformation'!D518)</f>
        <v>0</v>
      </c>
      <c r="I518" t="str">
        <f t="shared" si="55"/>
        <v/>
      </c>
    </row>
    <row r="519" spans="2:9" x14ac:dyDescent="0.25">
      <c r="B519" t="b">
        <f>IF('Input and Summary Results'!D101=0,FALSE,'Input and Summary Results'!$B101)</f>
        <v>0</v>
      </c>
      <c r="C519" t="b">
        <f>IF(OR(B519=0,'Input and Summary Results'!D101=0,'Input and Summary Results'!D101=""),FALSE,'Input and Summary Results'!$D101)</f>
        <v>0</v>
      </c>
      <c r="D519" t="b">
        <f>IF(OR(B519=0,'Input and Summary Results'!E101=0),FALSE,'Input and Summary Results'!$E101)</f>
        <v>0</v>
      </c>
      <c r="E519" t="b">
        <f t="shared" si="53"/>
        <v>0</v>
      </c>
      <c r="F519" t="b">
        <f t="shared" si="54"/>
        <v>0</v>
      </c>
      <c r="G519" t="b">
        <f>IF('Input and Summary Results'!$J$4="yes",IF(C519=FALSE,FALSE,IF('Data Transformation'!E519&lt;$R$10,E519,$R$10)),IF(C519=FALSE,FALSE,IF(C519&lt;$R$10,C519,$R$10)))</f>
        <v>0</v>
      </c>
      <c r="H519" t="b">
        <f>IF('Input and Summary Results'!$J$4="yes",'Data Transformation'!F519,'Data Transformation'!D519)</f>
        <v>0</v>
      </c>
      <c r="I519" t="str">
        <f t="shared" si="55"/>
        <v/>
      </c>
    </row>
    <row r="520" spans="2:9" x14ac:dyDescent="0.25">
      <c r="B520" t="b">
        <f>IF('Input and Summary Results'!D102=0,FALSE,'Input and Summary Results'!$B102)</f>
        <v>0</v>
      </c>
      <c r="C520" t="b">
        <f>IF(OR(B520=0,'Input and Summary Results'!D102=0,'Input and Summary Results'!D102=""),FALSE,'Input and Summary Results'!$D102)</f>
        <v>0</v>
      </c>
      <c r="D520" t="b">
        <f>IF(OR(B520=0,'Input and Summary Results'!E102=0),FALSE,'Input and Summary Results'!$E102)</f>
        <v>0</v>
      </c>
      <c r="E520" t="b">
        <f t="shared" si="53"/>
        <v>0</v>
      </c>
      <c r="F520" t="b">
        <f t="shared" si="54"/>
        <v>0</v>
      </c>
      <c r="G520" t="b">
        <f>IF('Input and Summary Results'!$J$4="yes",IF(C520=FALSE,FALSE,IF('Data Transformation'!E520&lt;$R$10,E520,$R$10)),IF(C520=FALSE,FALSE,IF(C520&lt;$R$10,C520,$R$10)))</f>
        <v>0</v>
      </c>
      <c r="H520" t="b">
        <f>IF('Input and Summary Results'!$J$4="yes",'Data Transformation'!F520,'Data Transformation'!D520)</f>
        <v>0</v>
      </c>
      <c r="I520" t="str">
        <f t="shared" si="55"/>
        <v/>
      </c>
    </row>
    <row r="521" spans="2:9" x14ac:dyDescent="0.25">
      <c r="B521" t="b">
        <f>IF('Input and Summary Results'!D103=0,FALSE,'Input and Summary Results'!$B103)</f>
        <v>0</v>
      </c>
      <c r="C521" t="b">
        <f>IF(OR(B521=0,'Input and Summary Results'!D103=0,'Input and Summary Results'!D103=""),FALSE,'Input and Summary Results'!$D103)</f>
        <v>0</v>
      </c>
      <c r="D521" t="b">
        <f>IF(OR(B521=0,'Input and Summary Results'!E103=0),FALSE,'Input and Summary Results'!$E103)</f>
        <v>0</v>
      </c>
      <c r="E521" t="b">
        <f t="shared" si="53"/>
        <v>0</v>
      </c>
      <c r="F521" t="b">
        <f t="shared" si="54"/>
        <v>0</v>
      </c>
      <c r="G521" t="b">
        <f>IF('Input and Summary Results'!$J$4="yes",IF(C521=FALSE,FALSE,IF('Data Transformation'!E521&lt;$R$10,E521,$R$10)),IF(C521=FALSE,FALSE,IF(C521&lt;$R$10,C521,$R$10)))</f>
        <v>0</v>
      </c>
      <c r="H521" t="b">
        <f>IF('Input and Summary Results'!$J$4="yes",'Data Transformation'!F521,'Data Transformation'!D521)</f>
        <v>0</v>
      </c>
      <c r="I521" t="str">
        <f t="shared" si="55"/>
        <v/>
      </c>
    </row>
    <row r="522" spans="2:9" x14ac:dyDescent="0.25">
      <c r="B522" t="b">
        <f>IF('Input and Summary Results'!D104=0,FALSE,'Input and Summary Results'!$B104)</f>
        <v>0</v>
      </c>
      <c r="C522" t="b">
        <f>IF(OR(B522=0,'Input and Summary Results'!D104=0,'Input and Summary Results'!D104=""),FALSE,'Input and Summary Results'!$D104)</f>
        <v>0</v>
      </c>
      <c r="D522" t="b">
        <f>IF(OR(B522=0,'Input and Summary Results'!E104=0),FALSE,'Input and Summary Results'!$E104)</f>
        <v>0</v>
      </c>
      <c r="E522" t="b">
        <f t="shared" si="53"/>
        <v>0</v>
      </c>
      <c r="F522" t="b">
        <f t="shared" si="54"/>
        <v>0</v>
      </c>
      <c r="G522" t="b">
        <f>IF('Input and Summary Results'!$J$4="yes",IF(C522=FALSE,FALSE,IF('Data Transformation'!E522&lt;$R$10,E522,$R$10)),IF(C522=FALSE,FALSE,IF(C522&lt;$R$10,C522,$R$10)))</f>
        <v>0</v>
      </c>
      <c r="H522" t="b">
        <f>IF('Input and Summary Results'!$J$4="yes",'Data Transformation'!F522,'Data Transformation'!D522)</f>
        <v>0</v>
      </c>
      <c r="I522" t="str">
        <f t="shared" si="55"/>
        <v/>
      </c>
    </row>
    <row r="523" spans="2:9" x14ac:dyDescent="0.25">
      <c r="B523" t="b">
        <f>IF('Input and Summary Results'!D105=0,FALSE,'Input and Summary Results'!$B105)</f>
        <v>0</v>
      </c>
      <c r="C523" t="b">
        <f>IF(OR(B523=0,'Input and Summary Results'!D105=0,'Input and Summary Results'!D105=""),FALSE,'Input and Summary Results'!$D105)</f>
        <v>0</v>
      </c>
      <c r="D523" t="b">
        <f>IF(OR(B523=0,'Input and Summary Results'!E105=0),FALSE,'Input and Summary Results'!$E105)</f>
        <v>0</v>
      </c>
      <c r="E523" t="b">
        <f t="shared" si="53"/>
        <v>0</v>
      </c>
      <c r="F523" t="b">
        <f t="shared" si="54"/>
        <v>0</v>
      </c>
      <c r="G523" t="b">
        <f>IF('Input and Summary Results'!$J$4="yes",IF(C523=FALSE,FALSE,IF('Data Transformation'!E523&lt;$R$10,E523,$R$10)),IF(C523=FALSE,FALSE,IF(C523&lt;$R$10,C523,$R$10)))</f>
        <v>0</v>
      </c>
      <c r="H523" t="b">
        <f>IF('Input and Summary Results'!$J$4="yes",'Data Transformation'!F523,'Data Transformation'!D523)</f>
        <v>0</v>
      </c>
      <c r="I523" t="str">
        <f t="shared" si="55"/>
        <v/>
      </c>
    </row>
    <row r="524" spans="2:9" x14ac:dyDescent="0.25">
      <c r="B524" t="b">
        <f>IF('Input and Summary Results'!D106=0,FALSE,'Input and Summary Results'!$B106)</f>
        <v>0</v>
      </c>
      <c r="C524" t="b">
        <f>IF(OR(B524=0,'Input and Summary Results'!D106=0,'Input and Summary Results'!D106=""),FALSE,'Input and Summary Results'!$D106)</f>
        <v>0</v>
      </c>
      <c r="D524" t="b">
        <f>IF(OR(B524=0,'Input and Summary Results'!E106=0),FALSE,'Input and Summary Results'!$E106)</f>
        <v>0</v>
      </c>
      <c r="E524" t="b">
        <f t="shared" si="53"/>
        <v>0</v>
      </c>
      <c r="F524" t="b">
        <f t="shared" si="54"/>
        <v>0</v>
      </c>
      <c r="G524" t="b">
        <f>IF('Input and Summary Results'!$J$4="yes",IF(C524=FALSE,FALSE,IF('Data Transformation'!E524&lt;$R$10,E524,$R$10)),IF(C524=FALSE,FALSE,IF(C524&lt;$R$10,C524,$R$10)))</f>
        <v>0</v>
      </c>
      <c r="H524" t="b">
        <f>IF('Input and Summary Results'!$J$4="yes",'Data Transformation'!F524,'Data Transformation'!D524)</f>
        <v>0</v>
      </c>
      <c r="I524" t="str">
        <f t="shared" si="55"/>
        <v/>
      </c>
    </row>
    <row r="525" spans="2:9" x14ac:dyDescent="0.25">
      <c r="B525" t="b">
        <f>IF('Input and Summary Results'!D107=0,FALSE,'Input and Summary Results'!$B107)</f>
        <v>0</v>
      </c>
      <c r="C525" t="b">
        <f>IF(OR(B525=0,'Input and Summary Results'!D107=0,'Input and Summary Results'!D107=""),FALSE,'Input and Summary Results'!$D107)</f>
        <v>0</v>
      </c>
      <c r="D525" t="b">
        <f>IF(OR(B525=0,'Input and Summary Results'!E107=0),FALSE,'Input and Summary Results'!$E107)</f>
        <v>0</v>
      </c>
      <c r="E525" t="b">
        <f t="shared" si="53"/>
        <v>0</v>
      </c>
      <c r="F525" t="b">
        <f t="shared" si="54"/>
        <v>0</v>
      </c>
      <c r="G525" t="b">
        <f>IF('Input and Summary Results'!$J$4="yes",IF(C525=FALSE,FALSE,IF('Data Transformation'!E525&lt;$R$10,E525,$R$10)),IF(C525=FALSE,FALSE,IF(C525&lt;$R$10,C525,$R$10)))</f>
        <v>0</v>
      </c>
      <c r="H525" t="b">
        <f>IF('Input and Summary Results'!$J$4="yes",'Data Transformation'!F525,'Data Transformation'!D525)</f>
        <v>0</v>
      </c>
      <c r="I525" t="str">
        <f t="shared" si="55"/>
        <v/>
      </c>
    </row>
    <row r="526" spans="2:9" x14ac:dyDescent="0.25">
      <c r="B526" t="b">
        <f>IF('Input and Summary Results'!D108=0,FALSE,'Input and Summary Results'!$B108)</f>
        <v>0</v>
      </c>
      <c r="C526" t="b">
        <f>IF(OR(B526=0,'Input and Summary Results'!D108=0,'Input and Summary Results'!D108=""),FALSE,'Input and Summary Results'!$D108)</f>
        <v>0</v>
      </c>
      <c r="D526" t="b">
        <f>IF(OR(B526=0,'Input and Summary Results'!E108=0),FALSE,'Input and Summary Results'!$E108)</f>
        <v>0</v>
      </c>
      <c r="E526" t="b">
        <f t="shared" si="53"/>
        <v>0</v>
      </c>
      <c r="F526" t="b">
        <f t="shared" si="54"/>
        <v>0</v>
      </c>
      <c r="G526" t="b">
        <f>IF('Input and Summary Results'!$J$4="yes",IF(C526=FALSE,FALSE,IF('Data Transformation'!E526&lt;$R$10,E526,$R$10)),IF(C526=FALSE,FALSE,IF(C526&lt;$R$10,C526,$R$10)))</f>
        <v>0</v>
      </c>
      <c r="H526" t="b">
        <f>IF('Input and Summary Results'!$J$4="yes",'Data Transformation'!F526,'Data Transformation'!D526)</f>
        <v>0</v>
      </c>
      <c r="I526" t="str">
        <f t="shared" si="55"/>
        <v/>
      </c>
    </row>
    <row r="527" spans="2:9" x14ac:dyDescent="0.25">
      <c r="B527" t="b">
        <f>IF('Input and Summary Results'!D109=0,FALSE,'Input and Summary Results'!$B109)</f>
        <v>0</v>
      </c>
      <c r="C527" t="b">
        <f>IF(OR(B527=0,'Input and Summary Results'!D109=0,'Input and Summary Results'!D109=""),FALSE,'Input and Summary Results'!$D109)</f>
        <v>0</v>
      </c>
      <c r="D527" t="b">
        <f>IF(OR(B527=0,'Input and Summary Results'!E109=0),FALSE,'Input and Summary Results'!$E109)</f>
        <v>0</v>
      </c>
      <c r="E527" t="b">
        <f t="shared" si="53"/>
        <v>0</v>
      </c>
      <c r="F527" t="b">
        <f t="shared" si="54"/>
        <v>0</v>
      </c>
      <c r="G527" t="b">
        <f>IF('Input and Summary Results'!$J$4="yes",IF(C527=FALSE,FALSE,IF('Data Transformation'!E527&lt;$R$10,E527,$R$10)),IF(C527=FALSE,FALSE,IF(C527&lt;$R$10,C527,$R$10)))</f>
        <v>0</v>
      </c>
      <c r="H527" t="b">
        <f>IF('Input and Summary Results'!$J$4="yes",'Data Transformation'!F527,'Data Transformation'!D527)</f>
        <v>0</v>
      </c>
      <c r="I527" t="str">
        <f t="shared" si="55"/>
        <v/>
      </c>
    </row>
    <row r="528" spans="2:9" x14ac:dyDescent="0.25">
      <c r="B528" t="b">
        <f>IF('Input and Summary Results'!D110=0,FALSE,'Input and Summary Results'!$B110)</f>
        <v>0</v>
      </c>
      <c r="C528" t="b">
        <f>IF(OR(B528=0,'Input and Summary Results'!D110=0,'Input and Summary Results'!D110=""),FALSE,'Input and Summary Results'!$D110)</f>
        <v>0</v>
      </c>
      <c r="D528" t="b">
        <f>IF(OR(B528=0,'Input and Summary Results'!E110=0),FALSE,'Input and Summary Results'!$E110)</f>
        <v>0</v>
      </c>
      <c r="E528" t="b">
        <f t="shared" si="53"/>
        <v>0</v>
      </c>
      <c r="F528" t="b">
        <f t="shared" si="54"/>
        <v>0</v>
      </c>
      <c r="G528" t="b">
        <f>IF('Input and Summary Results'!$J$4="yes",IF(C528=FALSE,FALSE,IF('Data Transformation'!E528&lt;$R$10,E528,$R$10)),IF(C528=FALSE,FALSE,IF(C528&lt;$R$10,C528,$R$10)))</f>
        <v>0</v>
      </c>
      <c r="H528" t="b">
        <f>IF('Input and Summary Results'!$J$4="yes",'Data Transformation'!F528,'Data Transformation'!D528)</f>
        <v>0</v>
      </c>
      <c r="I528" t="str">
        <f t="shared" si="55"/>
        <v/>
      </c>
    </row>
    <row r="529" spans="2:9" x14ac:dyDescent="0.25">
      <c r="B529" t="b">
        <f>IF('Input and Summary Results'!D111=0,FALSE,'Input and Summary Results'!$B111)</f>
        <v>0</v>
      </c>
      <c r="C529" t="b">
        <f>IF(OR(B529=0,'Input and Summary Results'!D111=0,'Input and Summary Results'!D111=""),FALSE,'Input and Summary Results'!$D111)</f>
        <v>0</v>
      </c>
      <c r="D529" t="b">
        <f>IF(OR(B529=0,'Input and Summary Results'!E111=0),FALSE,'Input and Summary Results'!$E111)</f>
        <v>0</v>
      </c>
      <c r="E529" t="b">
        <f t="shared" si="53"/>
        <v>0</v>
      </c>
      <c r="F529" t="b">
        <f t="shared" si="54"/>
        <v>0</v>
      </c>
      <c r="G529" t="b">
        <f>IF('Input and Summary Results'!$J$4="yes",IF(C529=FALSE,FALSE,IF('Data Transformation'!E529&lt;$R$10,E529,$R$10)),IF(C529=FALSE,FALSE,IF(C529&lt;$R$10,C529,$R$10)))</f>
        <v>0</v>
      </c>
      <c r="H529" t="b">
        <f>IF('Input and Summary Results'!$J$4="yes",'Data Transformation'!F529,'Data Transformation'!D529)</f>
        <v>0</v>
      </c>
      <c r="I529" t="str">
        <f t="shared" si="55"/>
        <v/>
      </c>
    </row>
    <row r="530" spans="2:9" x14ac:dyDescent="0.25">
      <c r="B530" t="b">
        <f>IF('Input and Summary Results'!D112=0,FALSE,'Input and Summary Results'!$B112)</f>
        <v>0</v>
      </c>
      <c r="C530" t="b">
        <f>IF(OR(B530=0,'Input and Summary Results'!D112=0,'Input and Summary Results'!D112=""),FALSE,'Input and Summary Results'!$D112)</f>
        <v>0</v>
      </c>
      <c r="D530" t="b">
        <f>IF(OR(B530=0,'Input and Summary Results'!E112=0),FALSE,'Input and Summary Results'!$E112)</f>
        <v>0</v>
      </c>
      <c r="E530" t="b">
        <f t="shared" si="53"/>
        <v>0</v>
      </c>
      <c r="F530" t="b">
        <f t="shared" si="54"/>
        <v>0</v>
      </c>
      <c r="G530" t="b">
        <f>IF('Input and Summary Results'!$J$4="yes",IF(C530=FALSE,FALSE,IF('Data Transformation'!E530&lt;$R$10,E530,$R$10)),IF(C530=FALSE,FALSE,IF(C530&lt;$R$10,C530,$R$10)))</f>
        <v>0</v>
      </c>
      <c r="H530" t="b">
        <f>IF('Input and Summary Results'!$J$4="yes",'Data Transformation'!F530,'Data Transformation'!D530)</f>
        <v>0</v>
      </c>
      <c r="I530" t="str">
        <f t="shared" si="55"/>
        <v/>
      </c>
    </row>
    <row r="531" spans="2:9" x14ac:dyDescent="0.25">
      <c r="B531" t="b">
        <f>IF('Input and Summary Results'!D113=0,FALSE,'Input and Summary Results'!$B113)</f>
        <v>0</v>
      </c>
      <c r="C531" t="b">
        <f>IF(OR(B531=0,'Input and Summary Results'!D113=0,'Input and Summary Results'!D113=""),FALSE,'Input and Summary Results'!$D113)</f>
        <v>0</v>
      </c>
      <c r="D531" t="b">
        <f>IF(OR(B531=0,'Input and Summary Results'!E113=0),FALSE,'Input and Summary Results'!$E113)</f>
        <v>0</v>
      </c>
      <c r="E531" t="b">
        <f t="shared" si="53"/>
        <v>0</v>
      </c>
      <c r="F531" t="b">
        <f t="shared" si="54"/>
        <v>0</v>
      </c>
      <c r="G531" t="b">
        <f>IF('Input and Summary Results'!$J$4="yes",IF(C531=FALSE,FALSE,IF('Data Transformation'!E531&lt;$R$10,E531,$R$10)),IF(C531=FALSE,FALSE,IF(C531&lt;$R$10,C531,$R$10)))</f>
        <v>0</v>
      </c>
      <c r="H531" t="b">
        <f>IF('Input and Summary Results'!$J$4="yes",'Data Transformation'!F531,'Data Transformation'!D531)</f>
        <v>0</v>
      </c>
      <c r="I531" t="str">
        <f t="shared" si="55"/>
        <v/>
      </c>
    </row>
    <row r="532" spans="2:9" x14ac:dyDescent="0.25">
      <c r="B532" t="b">
        <f>IF('Input and Summary Results'!D114=0,FALSE,'Input and Summary Results'!$B114)</f>
        <v>0</v>
      </c>
      <c r="C532" t="b">
        <f>IF(OR(B532=0,'Input and Summary Results'!D114=0,'Input and Summary Results'!D114=""),FALSE,'Input and Summary Results'!$D114)</f>
        <v>0</v>
      </c>
      <c r="D532" t="b">
        <f>IF(OR(B532=0,'Input and Summary Results'!E114=0),FALSE,'Input and Summary Results'!$E114)</f>
        <v>0</v>
      </c>
      <c r="E532" t="b">
        <f t="shared" si="53"/>
        <v>0</v>
      </c>
      <c r="F532" t="b">
        <f t="shared" si="54"/>
        <v>0</v>
      </c>
      <c r="G532" t="b">
        <f>IF('Input and Summary Results'!$J$4="yes",IF(C532=FALSE,FALSE,IF('Data Transformation'!E532&lt;$R$10,E532,$R$10)),IF(C532=FALSE,FALSE,IF(C532&lt;$R$10,C532,$R$10)))</f>
        <v>0</v>
      </c>
      <c r="H532" t="b">
        <f>IF('Input and Summary Results'!$J$4="yes",'Data Transformation'!F532,'Data Transformation'!D532)</f>
        <v>0</v>
      </c>
      <c r="I532" t="str">
        <f t="shared" si="55"/>
        <v/>
      </c>
    </row>
    <row r="533" spans="2:9" x14ac:dyDescent="0.25">
      <c r="B533" t="b">
        <f>IF('Input and Summary Results'!D115=0,FALSE,'Input and Summary Results'!$B115)</f>
        <v>0</v>
      </c>
      <c r="C533" t="b">
        <f>IF(OR(B533=0,'Input and Summary Results'!D115=0,'Input and Summary Results'!D115=""),FALSE,'Input and Summary Results'!$D115)</f>
        <v>0</v>
      </c>
      <c r="D533" t="b">
        <f>IF(OR(B533=0,'Input and Summary Results'!E115=0),FALSE,'Input and Summary Results'!$E115)</f>
        <v>0</v>
      </c>
      <c r="E533" t="b">
        <f t="shared" si="53"/>
        <v>0</v>
      </c>
      <c r="F533" t="b">
        <f t="shared" si="54"/>
        <v>0</v>
      </c>
      <c r="G533" t="b">
        <f>IF('Input and Summary Results'!$J$4="yes",IF(C533=FALSE,FALSE,IF('Data Transformation'!E533&lt;$R$10,E533,$R$10)),IF(C533=FALSE,FALSE,IF(C533&lt;$R$10,C533,$R$10)))</f>
        <v>0</v>
      </c>
      <c r="H533" t="b">
        <f>IF('Input and Summary Results'!$J$4="yes",'Data Transformation'!F533,'Data Transformation'!D533)</f>
        <v>0</v>
      </c>
      <c r="I533" t="str">
        <f t="shared" si="55"/>
        <v/>
      </c>
    </row>
    <row r="534" spans="2:9" x14ac:dyDescent="0.25">
      <c r="B534" t="b">
        <f>IF('Input and Summary Results'!D116=0,FALSE,'Input and Summary Results'!$B116)</f>
        <v>0</v>
      </c>
      <c r="C534" t="b">
        <f>IF(OR(B534=0,'Input and Summary Results'!D116=0,'Input and Summary Results'!D116=""),FALSE,'Input and Summary Results'!$D116)</f>
        <v>0</v>
      </c>
      <c r="D534" t="b">
        <f>IF(OR(B534=0,'Input and Summary Results'!E116=0),FALSE,'Input and Summary Results'!$E116)</f>
        <v>0</v>
      </c>
      <c r="E534" t="b">
        <f t="shared" si="53"/>
        <v>0</v>
      </c>
      <c r="F534" t="b">
        <f t="shared" si="54"/>
        <v>0</v>
      </c>
      <c r="G534" t="b">
        <f>IF('Input and Summary Results'!$J$4="yes",IF(C534=FALSE,FALSE,IF('Data Transformation'!E534&lt;$R$10,E534,$R$10)),IF(C534=FALSE,FALSE,IF(C534&lt;$R$10,C534,$R$10)))</f>
        <v>0</v>
      </c>
      <c r="H534" t="b">
        <f>IF('Input and Summary Results'!$J$4="yes",'Data Transformation'!F534,'Data Transformation'!D534)</f>
        <v>0</v>
      </c>
      <c r="I534" t="str">
        <f t="shared" si="55"/>
        <v/>
      </c>
    </row>
    <row r="535" spans="2:9" x14ac:dyDescent="0.25">
      <c r="B535" t="b">
        <f>IF('Input and Summary Results'!D117=0,FALSE,'Input and Summary Results'!$B117)</f>
        <v>0</v>
      </c>
      <c r="C535" t="b">
        <f>IF(OR(B535=0,'Input and Summary Results'!D117=0,'Input and Summary Results'!D117=""),FALSE,'Input and Summary Results'!$D117)</f>
        <v>0</v>
      </c>
      <c r="D535" t="b">
        <f>IF(OR(B535=0,'Input and Summary Results'!E117=0),FALSE,'Input and Summary Results'!$E117)</f>
        <v>0</v>
      </c>
      <c r="E535" t="b">
        <f t="shared" si="53"/>
        <v>0</v>
      </c>
      <c r="F535" t="b">
        <f t="shared" si="54"/>
        <v>0</v>
      </c>
      <c r="G535" t="b">
        <f>IF('Input and Summary Results'!$J$4="yes",IF(C535=FALSE,FALSE,IF('Data Transformation'!E535&lt;$R$10,E535,$R$10)),IF(C535=FALSE,FALSE,IF(C535&lt;$R$10,C535,$R$10)))</f>
        <v>0</v>
      </c>
      <c r="H535" t="b">
        <f>IF('Input and Summary Results'!$J$4="yes",'Data Transformation'!F535,'Data Transformation'!D535)</f>
        <v>0</v>
      </c>
      <c r="I535" t="str">
        <f t="shared" si="55"/>
        <v/>
      </c>
    </row>
    <row r="536" spans="2:9" x14ac:dyDescent="0.25">
      <c r="B536" t="b">
        <f>IF('Input and Summary Results'!D118=0,FALSE,'Input and Summary Results'!$B118)</f>
        <v>0</v>
      </c>
      <c r="C536" t="b">
        <f>IF(OR(B536=0,'Input and Summary Results'!D118=0,'Input and Summary Results'!D118=""),FALSE,'Input and Summary Results'!$D118)</f>
        <v>0</v>
      </c>
      <c r="D536" t="b">
        <f>IF(OR(B536=0,'Input and Summary Results'!E118=0),FALSE,'Input and Summary Results'!$E118)</f>
        <v>0</v>
      </c>
      <c r="E536" t="b">
        <f t="shared" si="53"/>
        <v>0</v>
      </c>
      <c r="F536" t="b">
        <f t="shared" si="54"/>
        <v>0</v>
      </c>
      <c r="G536" t="b">
        <f>IF('Input and Summary Results'!$J$4="yes",IF(C536=FALSE,FALSE,IF('Data Transformation'!E536&lt;$R$10,E536,$R$10)),IF(C536=FALSE,FALSE,IF(C536&lt;$R$10,C536,$R$10)))</f>
        <v>0</v>
      </c>
      <c r="H536" t="b">
        <f>IF('Input and Summary Results'!$J$4="yes",'Data Transformation'!F536,'Data Transformation'!D536)</f>
        <v>0</v>
      </c>
      <c r="I536" t="str">
        <f t="shared" si="55"/>
        <v/>
      </c>
    </row>
    <row r="537" spans="2:9" x14ac:dyDescent="0.25">
      <c r="B537" t="b">
        <f>IF('Input and Summary Results'!D119=0,FALSE,'Input and Summary Results'!$B119)</f>
        <v>0</v>
      </c>
      <c r="C537" t="b">
        <f>IF(OR(B537=0,'Input and Summary Results'!D119=0,'Input and Summary Results'!D119=""),FALSE,'Input and Summary Results'!$D119)</f>
        <v>0</v>
      </c>
      <c r="D537" t="b">
        <f>IF(OR(B537=0,'Input and Summary Results'!E119=0),FALSE,'Input and Summary Results'!$E119)</f>
        <v>0</v>
      </c>
      <c r="E537" t="b">
        <f t="shared" si="53"/>
        <v>0</v>
      </c>
      <c r="F537" t="b">
        <f t="shared" si="54"/>
        <v>0</v>
      </c>
      <c r="G537" t="b">
        <f>IF('Input and Summary Results'!$J$4="yes",IF(C537=FALSE,FALSE,IF('Data Transformation'!E537&lt;$R$10,E537,$R$10)),IF(C537=FALSE,FALSE,IF(C537&lt;$R$10,C537,$R$10)))</f>
        <v>0</v>
      </c>
      <c r="H537" t="b">
        <f>IF('Input and Summary Results'!$J$4="yes",'Data Transformation'!F537,'Data Transformation'!D537)</f>
        <v>0</v>
      </c>
      <c r="I537" t="str">
        <f t="shared" si="55"/>
        <v/>
      </c>
    </row>
    <row r="538" spans="2:9" x14ac:dyDescent="0.25">
      <c r="B538" t="b">
        <f>IF('Input and Summary Results'!D120=0,FALSE,'Input and Summary Results'!$B120)</f>
        <v>0</v>
      </c>
      <c r="C538" t="b">
        <f>IF(OR(B538=0,'Input and Summary Results'!D120=0,'Input and Summary Results'!D120=""),FALSE,'Input and Summary Results'!$D120)</f>
        <v>0</v>
      </c>
      <c r="D538" t="b">
        <f>IF(OR(B538=0,'Input and Summary Results'!E120=0),FALSE,'Input and Summary Results'!$E120)</f>
        <v>0</v>
      </c>
      <c r="E538" t="b">
        <f t="shared" si="53"/>
        <v>0</v>
      </c>
      <c r="F538" t="b">
        <f t="shared" si="54"/>
        <v>0</v>
      </c>
      <c r="G538" t="b">
        <f>IF('Input and Summary Results'!$J$4="yes",IF(C538=FALSE,FALSE,IF('Data Transformation'!E538&lt;$R$10,E538,$R$10)),IF(C538=FALSE,FALSE,IF(C538&lt;$R$10,C538,$R$10)))</f>
        <v>0</v>
      </c>
      <c r="H538" t="b">
        <f>IF('Input and Summary Results'!$J$4="yes",'Data Transformation'!F538,'Data Transformation'!D538)</f>
        <v>0</v>
      </c>
      <c r="I538" t="str">
        <f t="shared" si="55"/>
        <v/>
      </c>
    </row>
    <row r="539" spans="2:9" x14ac:dyDescent="0.25">
      <c r="B539" t="b">
        <f>IF('Input and Summary Results'!D121=0,FALSE,'Input and Summary Results'!$B121)</f>
        <v>0</v>
      </c>
      <c r="C539" t="b">
        <f>IF(OR(B539=0,'Input and Summary Results'!D121=0,'Input and Summary Results'!D121=""),FALSE,'Input and Summary Results'!$D121)</f>
        <v>0</v>
      </c>
      <c r="D539" t="b">
        <f>IF(OR(B539=0,'Input and Summary Results'!E121=0),FALSE,'Input and Summary Results'!$E121)</f>
        <v>0</v>
      </c>
      <c r="E539" t="b">
        <f t="shared" si="53"/>
        <v>0</v>
      </c>
      <c r="F539" t="b">
        <f t="shared" si="54"/>
        <v>0</v>
      </c>
      <c r="G539" t="b">
        <f>IF('Input and Summary Results'!$J$4="yes",IF(C539=FALSE,FALSE,IF('Data Transformation'!E539&lt;$R$10,E539,$R$10)),IF(C539=FALSE,FALSE,IF(C539&lt;$R$10,C539,$R$10)))</f>
        <v>0</v>
      </c>
      <c r="H539" t="b">
        <f>IF('Input and Summary Results'!$J$4="yes",'Data Transformation'!F539,'Data Transformation'!D539)</f>
        <v>0</v>
      </c>
      <c r="I539" t="str">
        <f t="shared" si="55"/>
        <v/>
      </c>
    </row>
    <row r="540" spans="2:9" x14ac:dyDescent="0.25">
      <c r="B540" t="b">
        <f>IF('Input and Summary Results'!D122=0,FALSE,'Input and Summary Results'!$B122)</f>
        <v>0</v>
      </c>
      <c r="C540" t="b">
        <f>IF(OR(B540=0,'Input and Summary Results'!D122=0,'Input and Summary Results'!D122=""),FALSE,'Input and Summary Results'!$D122)</f>
        <v>0</v>
      </c>
      <c r="D540" t="b">
        <f>IF(OR(B540=0,'Input and Summary Results'!E122=0),FALSE,'Input and Summary Results'!$E122)</f>
        <v>0</v>
      </c>
      <c r="E540" t="b">
        <f t="shared" si="53"/>
        <v>0</v>
      </c>
      <c r="F540" t="b">
        <f t="shared" si="54"/>
        <v>0</v>
      </c>
      <c r="G540" t="b">
        <f>IF('Input and Summary Results'!$J$4="yes",IF(C540=FALSE,FALSE,IF('Data Transformation'!E540&lt;$R$10,E540,$R$10)),IF(C540=FALSE,FALSE,IF(C540&lt;$R$10,C540,$R$10)))</f>
        <v>0</v>
      </c>
      <c r="H540" t="b">
        <f>IF('Input and Summary Results'!$J$4="yes",'Data Transformation'!F540,'Data Transformation'!D540)</f>
        <v>0</v>
      </c>
      <c r="I540" t="str">
        <f t="shared" si="55"/>
        <v/>
      </c>
    </row>
    <row r="541" spans="2:9" x14ac:dyDescent="0.25">
      <c r="B541" t="b">
        <f>IF('Input and Summary Results'!D123=0,FALSE,'Input and Summary Results'!$B123)</f>
        <v>0</v>
      </c>
      <c r="C541" t="b">
        <f>IF(OR(B541=0,'Input and Summary Results'!D123=0,'Input and Summary Results'!D123=""),FALSE,'Input and Summary Results'!$D123)</f>
        <v>0</v>
      </c>
      <c r="D541" t="b">
        <f>IF(OR(B541=0,'Input and Summary Results'!E123=0),FALSE,'Input and Summary Results'!$E123)</f>
        <v>0</v>
      </c>
      <c r="E541" t="b">
        <f t="shared" si="53"/>
        <v>0</v>
      </c>
      <c r="F541" t="b">
        <f t="shared" si="54"/>
        <v>0</v>
      </c>
      <c r="G541" t="b">
        <f>IF('Input and Summary Results'!$J$4="yes",IF(C541=FALSE,FALSE,IF('Data Transformation'!E541&lt;$R$10,E541,$R$10)),IF(C541=FALSE,FALSE,IF(C541&lt;$R$10,C541,$R$10)))</f>
        <v>0</v>
      </c>
      <c r="H541" t="b">
        <f>IF('Input and Summary Results'!$J$4="yes",'Data Transformation'!F541,'Data Transformation'!D541)</f>
        <v>0</v>
      </c>
      <c r="I541" t="str">
        <f t="shared" si="55"/>
        <v/>
      </c>
    </row>
    <row r="542" spans="2:9" x14ac:dyDescent="0.25">
      <c r="B542" t="b">
        <f>IF('Input and Summary Results'!D124=0,FALSE,'Input and Summary Results'!$B124)</f>
        <v>0</v>
      </c>
      <c r="C542" t="b">
        <f>IF(OR(B542=0,'Input and Summary Results'!D124=0,'Input and Summary Results'!D124=""),FALSE,'Input and Summary Results'!$D124)</f>
        <v>0</v>
      </c>
      <c r="D542" t="b">
        <f>IF(OR(B542=0,'Input and Summary Results'!E124=0),FALSE,'Input and Summary Results'!$E124)</f>
        <v>0</v>
      </c>
      <c r="E542" t="b">
        <f t="shared" si="53"/>
        <v>0</v>
      </c>
      <c r="F542" t="b">
        <f t="shared" si="54"/>
        <v>0</v>
      </c>
      <c r="G542" t="b">
        <f>IF('Input and Summary Results'!$J$4="yes",IF(C542=FALSE,FALSE,IF('Data Transformation'!E542&lt;$R$10,E542,$R$10)),IF(C542=FALSE,FALSE,IF(C542&lt;$R$10,C542,$R$10)))</f>
        <v>0</v>
      </c>
      <c r="H542" t="b">
        <f>IF('Input and Summary Results'!$J$4="yes",'Data Transformation'!F542,'Data Transformation'!D542)</f>
        <v>0</v>
      </c>
      <c r="I542" t="str">
        <f t="shared" si="55"/>
        <v/>
      </c>
    </row>
    <row r="543" spans="2:9" x14ac:dyDescent="0.25">
      <c r="B543" t="b">
        <f>IF('Input and Summary Results'!D125=0,FALSE,'Input and Summary Results'!$B125)</f>
        <v>0</v>
      </c>
      <c r="C543" t="b">
        <f>IF(OR(B543=0,'Input and Summary Results'!D125=0,'Input and Summary Results'!D125=""),FALSE,'Input and Summary Results'!$D125)</f>
        <v>0</v>
      </c>
      <c r="D543" t="b">
        <f>IF(OR(B543=0,'Input and Summary Results'!E125=0),FALSE,'Input and Summary Results'!$E125)</f>
        <v>0</v>
      </c>
      <c r="E543" t="b">
        <f t="shared" si="53"/>
        <v>0</v>
      </c>
      <c r="F543" t="b">
        <f t="shared" si="54"/>
        <v>0</v>
      </c>
      <c r="G543" t="b">
        <f>IF('Input and Summary Results'!$J$4="yes",IF(C543=FALSE,FALSE,IF('Data Transformation'!E543&lt;$R$10,E543,$R$10)),IF(C543=FALSE,FALSE,IF(C543&lt;$R$10,C543,$R$10)))</f>
        <v>0</v>
      </c>
      <c r="H543" t="b">
        <f>IF('Input and Summary Results'!$J$4="yes",'Data Transformation'!F543,'Data Transformation'!D543)</f>
        <v>0</v>
      </c>
      <c r="I543" t="str">
        <f t="shared" si="55"/>
        <v/>
      </c>
    </row>
    <row r="544" spans="2:9" x14ac:dyDescent="0.25">
      <c r="B544" t="b">
        <f>IF('Input and Summary Results'!D126=0,FALSE,'Input and Summary Results'!$B126)</f>
        <v>0</v>
      </c>
      <c r="C544" t="b">
        <f>IF(OR(B544=0,'Input and Summary Results'!D126=0,'Input and Summary Results'!D126=""),FALSE,'Input and Summary Results'!$D126)</f>
        <v>0</v>
      </c>
      <c r="D544" t="b">
        <f>IF(OR(B544=0,'Input and Summary Results'!E126=0),FALSE,'Input and Summary Results'!$E126)</f>
        <v>0</v>
      </c>
      <c r="E544" t="b">
        <f t="shared" si="53"/>
        <v>0</v>
      </c>
      <c r="F544" t="b">
        <f t="shared" si="54"/>
        <v>0</v>
      </c>
      <c r="G544" t="b">
        <f>IF('Input and Summary Results'!$J$4="yes",IF(C544=FALSE,FALSE,IF('Data Transformation'!E544&lt;$R$10,E544,$R$10)),IF(C544=FALSE,FALSE,IF(C544&lt;$R$10,C544,$R$10)))</f>
        <v>0</v>
      </c>
      <c r="H544" t="b">
        <f>IF('Input and Summary Results'!$J$4="yes",'Data Transformation'!F544,'Data Transformation'!D544)</f>
        <v>0</v>
      </c>
      <c r="I544" t="str">
        <f t="shared" si="55"/>
        <v/>
      </c>
    </row>
    <row r="545" spans="2:9" x14ac:dyDescent="0.25">
      <c r="B545" t="b">
        <f>IF('Input and Summary Results'!D127=0,FALSE,'Input and Summary Results'!$B127)</f>
        <v>0</v>
      </c>
      <c r="C545" t="b">
        <f>IF(OR(B545=0,'Input and Summary Results'!D127=0,'Input and Summary Results'!D127=""),FALSE,'Input and Summary Results'!$D127)</f>
        <v>0</v>
      </c>
      <c r="D545" t="b">
        <f>IF(OR(B545=0,'Input and Summary Results'!E127=0),FALSE,'Input and Summary Results'!$E127)</f>
        <v>0</v>
      </c>
      <c r="E545" t="b">
        <f t="shared" si="53"/>
        <v>0</v>
      </c>
      <c r="F545" t="b">
        <f t="shared" si="54"/>
        <v>0</v>
      </c>
      <c r="G545" t="b">
        <f>IF('Input and Summary Results'!$J$4="yes",IF(C545=FALSE,FALSE,IF('Data Transformation'!E545&lt;$R$10,E545,$R$10)),IF(C545=FALSE,FALSE,IF(C545&lt;$R$10,C545,$R$10)))</f>
        <v>0</v>
      </c>
      <c r="H545" t="b">
        <f>IF('Input and Summary Results'!$J$4="yes",'Data Transformation'!F545,'Data Transformation'!D545)</f>
        <v>0</v>
      </c>
      <c r="I545" t="str">
        <f t="shared" si="55"/>
        <v/>
      </c>
    </row>
    <row r="546" spans="2:9" x14ac:dyDescent="0.25">
      <c r="B546" t="b">
        <f>IF('Input and Summary Results'!D128=0,FALSE,'Input and Summary Results'!$B128)</f>
        <v>0</v>
      </c>
      <c r="C546" t="b">
        <f>IF(OR(B546=0,'Input and Summary Results'!D128=0,'Input and Summary Results'!D128=""),FALSE,'Input and Summary Results'!$D128)</f>
        <v>0</v>
      </c>
      <c r="D546" t="b">
        <f>IF(OR(B546=0,'Input and Summary Results'!E128=0),FALSE,'Input and Summary Results'!$E128)</f>
        <v>0</v>
      </c>
      <c r="E546" t="b">
        <f t="shared" si="53"/>
        <v>0</v>
      </c>
      <c r="F546" t="b">
        <f t="shared" si="54"/>
        <v>0</v>
      </c>
      <c r="G546" t="b">
        <f>IF('Input and Summary Results'!$J$4="yes",IF(C546=FALSE,FALSE,IF('Data Transformation'!E546&lt;$R$10,E546,$R$10)),IF(C546=FALSE,FALSE,IF(C546&lt;$R$10,C546,$R$10)))</f>
        <v>0</v>
      </c>
      <c r="H546" t="b">
        <f>IF('Input and Summary Results'!$J$4="yes",'Data Transformation'!F546,'Data Transformation'!D546)</f>
        <v>0</v>
      </c>
      <c r="I546" t="str">
        <f t="shared" si="55"/>
        <v/>
      </c>
    </row>
    <row r="547" spans="2:9" x14ac:dyDescent="0.25">
      <c r="B547" t="b">
        <f>IF('Input and Summary Results'!D129=0,FALSE,'Input and Summary Results'!$B129)</f>
        <v>0</v>
      </c>
      <c r="C547" t="b">
        <f>IF(OR(B547=0,'Input and Summary Results'!D129=0,'Input and Summary Results'!D129=""),FALSE,'Input and Summary Results'!$D129)</f>
        <v>0</v>
      </c>
      <c r="D547" t="b">
        <f>IF(OR(B547=0,'Input and Summary Results'!E129=0),FALSE,'Input and Summary Results'!$E129)</f>
        <v>0</v>
      </c>
      <c r="E547" t="b">
        <f t="shared" si="53"/>
        <v>0</v>
      </c>
      <c r="F547" t="b">
        <f t="shared" si="54"/>
        <v>0</v>
      </c>
      <c r="G547" t="b">
        <f>IF('Input and Summary Results'!$J$4="yes",IF(C547=FALSE,FALSE,IF('Data Transformation'!E547&lt;$R$10,E547,$R$10)),IF(C547=FALSE,FALSE,IF(C547&lt;$R$10,C547,$R$10)))</f>
        <v>0</v>
      </c>
      <c r="H547" t="b">
        <f>IF('Input and Summary Results'!$J$4="yes",'Data Transformation'!F547,'Data Transformation'!D547)</f>
        <v>0</v>
      </c>
      <c r="I547" t="str">
        <f t="shared" si="55"/>
        <v/>
      </c>
    </row>
    <row r="548" spans="2:9" x14ac:dyDescent="0.25">
      <c r="B548" t="b">
        <f>IF('Input and Summary Results'!D130=0,FALSE,'Input and Summary Results'!$B130)</f>
        <v>0</v>
      </c>
      <c r="C548" t="b">
        <f>IF(OR(B548=0,'Input and Summary Results'!D130=0,'Input and Summary Results'!D130=""),FALSE,'Input and Summary Results'!$D130)</f>
        <v>0</v>
      </c>
      <c r="D548" t="b">
        <f>IF(OR(B548=0,'Input and Summary Results'!E130=0),FALSE,'Input and Summary Results'!$E130)</f>
        <v>0</v>
      </c>
      <c r="E548" t="b">
        <f t="shared" si="53"/>
        <v>0</v>
      </c>
      <c r="F548" t="b">
        <f t="shared" si="54"/>
        <v>0</v>
      </c>
      <c r="G548" t="b">
        <f>IF('Input and Summary Results'!$J$4="yes",IF(C548=FALSE,FALSE,IF('Data Transformation'!E548&lt;$R$10,E548,$R$10)),IF(C548=FALSE,FALSE,IF(C548&lt;$R$10,C548,$R$10)))</f>
        <v>0</v>
      </c>
      <c r="H548" t="b">
        <f>IF('Input and Summary Results'!$J$4="yes",'Data Transformation'!F548,'Data Transformation'!D548)</f>
        <v>0</v>
      </c>
      <c r="I548" t="str">
        <f t="shared" si="55"/>
        <v/>
      </c>
    </row>
    <row r="549" spans="2:9" x14ac:dyDescent="0.25">
      <c r="B549" t="b">
        <f>IF('Input and Summary Results'!D131=0,FALSE,'Input and Summary Results'!$B131)</f>
        <v>0</v>
      </c>
      <c r="C549" t="b">
        <f>IF(OR(B549=0,'Input and Summary Results'!D131=0,'Input and Summary Results'!D131=""),FALSE,'Input and Summary Results'!$D131)</f>
        <v>0</v>
      </c>
      <c r="D549" t="b">
        <f>IF(OR(B549=0,'Input and Summary Results'!E131=0),FALSE,'Input and Summary Results'!$E131)</f>
        <v>0</v>
      </c>
      <c r="E549" t="b">
        <f t="shared" si="53"/>
        <v>0</v>
      </c>
      <c r="F549" t="b">
        <f t="shared" si="54"/>
        <v>0</v>
      </c>
      <c r="G549" t="b">
        <f>IF('Input and Summary Results'!$J$4="yes",IF(C549=FALSE,FALSE,IF('Data Transformation'!E549&lt;$R$10,E549,$R$10)),IF(C549=FALSE,FALSE,IF(C549&lt;$R$10,C549,$R$10)))</f>
        <v>0</v>
      </c>
      <c r="H549" t="b">
        <f>IF('Input and Summary Results'!$J$4="yes",'Data Transformation'!F549,'Data Transformation'!D549)</f>
        <v>0</v>
      </c>
      <c r="I549" t="str">
        <f t="shared" si="55"/>
        <v/>
      </c>
    </row>
    <row r="550" spans="2:9" x14ac:dyDescent="0.25">
      <c r="B550" t="b">
        <f>IF('Input and Summary Results'!D132=0,FALSE,'Input and Summary Results'!$B132)</f>
        <v>0</v>
      </c>
      <c r="C550" t="b">
        <f>IF(OR(B550=0,'Input and Summary Results'!D132=0,'Input and Summary Results'!D132=""),FALSE,'Input and Summary Results'!$D132)</f>
        <v>0</v>
      </c>
      <c r="D550" t="b">
        <f>IF(OR(B550=0,'Input and Summary Results'!E132=0),FALSE,'Input and Summary Results'!$E132)</f>
        <v>0</v>
      </c>
      <c r="E550" t="b">
        <f t="shared" si="53"/>
        <v>0</v>
      </c>
      <c r="F550" t="b">
        <f t="shared" si="54"/>
        <v>0</v>
      </c>
      <c r="G550" t="b">
        <f>IF('Input and Summary Results'!$J$4="yes",IF(C550=FALSE,FALSE,IF('Data Transformation'!E550&lt;$R$10,E550,$R$10)),IF(C550=FALSE,FALSE,IF(C550&lt;$R$10,C550,$R$10)))</f>
        <v>0</v>
      </c>
      <c r="H550" t="b">
        <f>IF('Input and Summary Results'!$J$4="yes",'Data Transformation'!F550,'Data Transformation'!D550)</f>
        <v>0</v>
      </c>
      <c r="I550" t="str">
        <f t="shared" si="55"/>
        <v/>
      </c>
    </row>
    <row r="551" spans="2:9" x14ac:dyDescent="0.25">
      <c r="B551" t="b">
        <f>IF('Input and Summary Results'!D133=0,FALSE,'Input and Summary Results'!$B133)</f>
        <v>0</v>
      </c>
      <c r="C551" t="b">
        <f>IF(OR(B551=0,'Input and Summary Results'!D133=0,'Input and Summary Results'!D133=""),FALSE,'Input and Summary Results'!$D133)</f>
        <v>0</v>
      </c>
      <c r="D551" t="b">
        <f>IF(OR(B551=0,'Input and Summary Results'!E133=0),FALSE,'Input and Summary Results'!$E133)</f>
        <v>0</v>
      </c>
      <c r="E551" t="b">
        <f t="shared" si="53"/>
        <v>0</v>
      </c>
      <c r="F551" t="b">
        <f t="shared" si="54"/>
        <v>0</v>
      </c>
      <c r="G551" t="b">
        <f>IF('Input and Summary Results'!$J$4="yes",IF(C551=FALSE,FALSE,IF('Data Transformation'!E551&lt;$R$10,E551,$R$10)),IF(C551=FALSE,FALSE,IF(C551&lt;$R$10,C551,$R$10)))</f>
        <v>0</v>
      </c>
      <c r="H551" t="b">
        <f>IF('Input and Summary Results'!$J$4="yes",'Data Transformation'!F551,'Data Transformation'!D551)</f>
        <v>0</v>
      </c>
      <c r="I551" t="str">
        <f t="shared" si="55"/>
        <v/>
      </c>
    </row>
    <row r="552" spans="2:9" x14ac:dyDescent="0.25">
      <c r="B552" t="b">
        <f>IF('Input and Summary Results'!D134=0,FALSE,'Input and Summary Results'!$B134)</f>
        <v>0</v>
      </c>
      <c r="C552" t="b">
        <f>IF(OR(B552=0,'Input and Summary Results'!D134=0,'Input and Summary Results'!D134=""),FALSE,'Input and Summary Results'!$D134)</f>
        <v>0</v>
      </c>
      <c r="D552" t="b">
        <f>IF(OR(B552=0,'Input and Summary Results'!E134=0),FALSE,'Input and Summary Results'!$E134)</f>
        <v>0</v>
      </c>
      <c r="E552" t="b">
        <f t="shared" si="53"/>
        <v>0</v>
      </c>
      <c r="F552" t="b">
        <f t="shared" si="54"/>
        <v>0</v>
      </c>
      <c r="G552" t="b">
        <f>IF('Input and Summary Results'!$J$4="yes",IF(C552=FALSE,FALSE,IF('Data Transformation'!E552&lt;$R$10,E552,$R$10)),IF(C552=FALSE,FALSE,IF(C552&lt;$R$10,C552,$R$10)))</f>
        <v>0</v>
      </c>
      <c r="H552" t="b">
        <f>IF('Input and Summary Results'!$J$4="yes",'Data Transformation'!F552,'Data Transformation'!D552)</f>
        <v>0</v>
      </c>
      <c r="I552" t="str">
        <f t="shared" si="55"/>
        <v/>
      </c>
    </row>
    <row r="553" spans="2:9" x14ac:dyDescent="0.25">
      <c r="B553" t="b">
        <f>IF('Input and Summary Results'!D135=0,FALSE,'Input and Summary Results'!$B135)</f>
        <v>0</v>
      </c>
      <c r="C553" t="b">
        <f>IF(OR(B553=0,'Input and Summary Results'!D135=0,'Input and Summary Results'!D135=""),FALSE,'Input and Summary Results'!$D135)</f>
        <v>0</v>
      </c>
      <c r="D553" t="b">
        <f>IF(OR(B553=0,'Input and Summary Results'!E135=0),FALSE,'Input and Summary Results'!$E135)</f>
        <v>0</v>
      </c>
      <c r="E553" t="b">
        <f t="shared" si="53"/>
        <v>0</v>
      </c>
      <c r="F553" t="b">
        <f t="shared" si="54"/>
        <v>0</v>
      </c>
      <c r="G553" t="b">
        <f>IF('Input and Summary Results'!$J$4="yes",IF(C553=FALSE,FALSE,IF('Data Transformation'!E553&lt;$R$10,E553,$R$10)),IF(C553=FALSE,FALSE,IF(C553&lt;$R$10,C553,$R$10)))</f>
        <v>0</v>
      </c>
      <c r="H553" t="b">
        <f>IF('Input and Summary Results'!$J$4="yes",'Data Transformation'!F553,'Data Transformation'!D553)</f>
        <v>0</v>
      </c>
      <c r="I553" t="str">
        <f t="shared" si="55"/>
        <v/>
      </c>
    </row>
    <row r="554" spans="2:9" x14ac:dyDescent="0.25">
      <c r="B554" t="b">
        <f>IF('Input and Summary Results'!D136=0,FALSE,'Input and Summary Results'!$B136)</f>
        <v>0</v>
      </c>
      <c r="C554" t="b">
        <f>IF(OR(B554=0,'Input and Summary Results'!D136=0,'Input and Summary Results'!D136=""),FALSE,'Input and Summary Results'!$D136)</f>
        <v>0</v>
      </c>
      <c r="D554" t="b">
        <f>IF(OR(B554=0,'Input and Summary Results'!E136=0),FALSE,'Input and Summary Results'!$E136)</f>
        <v>0</v>
      </c>
      <c r="E554" t="b">
        <f t="shared" ref="E554:E617" si="56">IF(C554=FALSE,FALSE,LOG10(C554))</f>
        <v>0</v>
      </c>
      <c r="F554" t="b">
        <f t="shared" ref="F554:F617" si="57">IF(D554=FALSE, FALSE,0.434*D554/C554)</f>
        <v>0</v>
      </c>
      <c r="G554" t="b">
        <f>IF('Input and Summary Results'!$J$4="yes",IF(C554=FALSE,FALSE,IF('Data Transformation'!E554&lt;$R$10,E554,$R$10)),IF(C554=FALSE,FALSE,IF(C554&lt;$R$10,C554,$R$10)))</f>
        <v>0</v>
      </c>
      <c r="H554" t="b">
        <f>IF('Input and Summary Results'!$J$4="yes",'Data Transformation'!F554,'Data Transformation'!D554)</f>
        <v>0</v>
      </c>
      <c r="I554" t="str">
        <f t="shared" si="55"/>
        <v/>
      </c>
    </row>
    <row r="555" spans="2:9" x14ac:dyDescent="0.25">
      <c r="B555" t="b">
        <f>IF('Input and Summary Results'!D137=0,FALSE,'Input and Summary Results'!$B137)</f>
        <v>0</v>
      </c>
      <c r="C555" t="b">
        <f>IF(OR(B555=0,'Input and Summary Results'!D137=0,'Input and Summary Results'!D137=""),FALSE,'Input and Summary Results'!$D137)</f>
        <v>0</v>
      </c>
      <c r="D555" t="b">
        <f>IF(OR(B555=0,'Input and Summary Results'!E137=0),FALSE,'Input and Summary Results'!$E137)</f>
        <v>0</v>
      </c>
      <c r="E555" t="b">
        <f t="shared" si="56"/>
        <v>0</v>
      </c>
      <c r="F555" t="b">
        <f t="shared" si="57"/>
        <v>0</v>
      </c>
      <c r="G555" t="b">
        <f>IF('Input and Summary Results'!$J$4="yes",IF(C555=FALSE,FALSE,IF('Data Transformation'!E555&lt;$R$10,E555,$R$10)),IF(C555=FALSE,FALSE,IF(C555&lt;$R$10,C555,$R$10)))</f>
        <v>0</v>
      </c>
      <c r="H555" t="b">
        <f>IF('Input and Summary Results'!$J$4="yes",'Data Transformation'!F555,'Data Transformation'!D555)</f>
        <v>0</v>
      </c>
      <c r="I555" t="str">
        <f t="shared" si="55"/>
        <v/>
      </c>
    </row>
    <row r="556" spans="2:9" x14ac:dyDescent="0.25">
      <c r="B556" t="b">
        <f>IF('Input and Summary Results'!D138=0,FALSE,'Input and Summary Results'!$B138)</f>
        <v>0</v>
      </c>
      <c r="C556" t="b">
        <f>IF(OR(B556=0,'Input and Summary Results'!D138=0,'Input and Summary Results'!D138=""),FALSE,'Input and Summary Results'!$D138)</f>
        <v>0</v>
      </c>
      <c r="D556" t="b">
        <f>IF(OR(B556=0,'Input and Summary Results'!E138=0),FALSE,'Input and Summary Results'!$E138)</f>
        <v>0</v>
      </c>
      <c r="E556" t="b">
        <f t="shared" si="56"/>
        <v>0</v>
      </c>
      <c r="F556" t="b">
        <f t="shared" si="57"/>
        <v>0</v>
      </c>
      <c r="G556" t="b">
        <f>IF('Input and Summary Results'!$J$4="yes",IF(C556=FALSE,FALSE,IF('Data Transformation'!E556&lt;$R$10,E556,$R$10)),IF(C556=FALSE,FALSE,IF(C556&lt;$R$10,C556,$R$10)))</f>
        <v>0</v>
      </c>
      <c r="H556" t="b">
        <f>IF('Input and Summary Results'!$J$4="yes",'Data Transformation'!F556,'Data Transformation'!D556)</f>
        <v>0</v>
      </c>
      <c r="I556" t="str">
        <f t="shared" si="55"/>
        <v/>
      </c>
    </row>
    <row r="557" spans="2:9" x14ac:dyDescent="0.25">
      <c r="B557" t="b">
        <f>IF('Input and Summary Results'!D139=0,FALSE,'Input and Summary Results'!$B139)</f>
        <v>0</v>
      </c>
      <c r="C557" t="b">
        <f>IF(OR(B557=0,'Input and Summary Results'!D139=0,'Input and Summary Results'!D139=""),FALSE,'Input and Summary Results'!$D139)</f>
        <v>0</v>
      </c>
      <c r="D557" t="b">
        <f>IF(OR(B557=0,'Input and Summary Results'!E139=0),FALSE,'Input and Summary Results'!$E139)</f>
        <v>0</v>
      </c>
      <c r="E557" t="b">
        <f t="shared" si="56"/>
        <v>0</v>
      </c>
      <c r="F557" t="b">
        <f t="shared" si="57"/>
        <v>0</v>
      </c>
      <c r="G557" t="b">
        <f>IF('Input and Summary Results'!$J$4="yes",IF(C557=FALSE,FALSE,IF('Data Transformation'!E557&lt;$R$10,E557,$R$10)),IF(C557=FALSE,FALSE,IF(C557&lt;$R$10,C557,$R$10)))</f>
        <v>0</v>
      </c>
      <c r="H557" t="b">
        <f>IF('Input and Summary Results'!$J$4="yes",'Data Transformation'!F557,'Data Transformation'!D557)</f>
        <v>0</v>
      </c>
      <c r="I557" t="str">
        <f t="shared" si="55"/>
        <v/>
      </c>
    </row>
    <row r="558" spans="2:9" x14ac:dyDescent="0.25">
      <c r="B558" t="b">
        <f>IF('Input and Summary Results'!D140=0,FALSE,'Input and Summary Results'!$B140)</f>
        <v>0</v>
      </c>
      <c r="C558" t="b">
        <f>IF(OR(B558=0,'Input and Summary Results'!D140=0,'Input and Summary Results'!D140=""),FALSE,'Input and Summary Results'!$D140)</f>
        <v>0</v>
      </c>
      <c r="D558" t="b">
        <f>IF(OR(B558=0,'Input and Summary Results'!E140=0),FALSE,'Input and Summary Results'!$E140)</f>
        <v>0</v>
      </c>
      <c r="E558" t="b">
        <f t="shared" si="56"/>
        <v>0</v>
      </c>
      <c r="F558" t="b">
        <f t="shared" si="57"/>
        <v>0</v>
      </c>
      <c r="G558" t="b">
        <f>IF('Input and Summary Results'!$J$4="yes",IF(C558=FALSE,FALSE,IF('Data Transformation'!E558&lt;$R$10,E558,$R$10)),IF(C558=FALSE,FALSE,IF(C558&lt;$R$10,C558,$R$10)))</f>
        <v>0</v>
      </c>
      <c r="H558" t="b">
        <f>IF('Input and Summary Results'!$J$4="yes",'Data Transformation'!F558,'Data Transformation'!D558)</f>
        <v>0</v>
      </c>
      <c r="I558" t="str">
        <f t="shared" si="55"/>
        <v/>
      </c>
    </row>
    <row r="559" spans="2:9" x14ac:dyDescent="0.25">
      <c r="B559" t="b">
        <f>IF('Input and Summary Results'!D141=0,FALSE,'Input and Summary Results'!$B141)</f>
        <v>0</v>
      </c>
      <c r="C559" t="b">
        <f>IF(OR(B559=0,'Input and Summary Results'!D141=0,'Input and Summary Results'!D141=""),FALSE,'Input and Summary Results'!$D141)</f>
        <v>0</v>
      </c>
      <c r="D559" t="b">
        <f>IF(OR(B559=0,'Input and Summary Results'!E141=0),FALSE,'Input and Summary Results'!$E141)</f>
        <v>0</v>
      </c>
      <c r="E559" t="b">
        <f t="shared" si="56"/>
        <v>0</v>
      </c>
      <c r="F559" t="b">
        <f t="shared" si="57"/>
        <v>0</v>
      </c>
      <c r="G559" t="b">
        <f>IF('Input and Summary Results'!$J$4="yes",IF(C559=FALSE,FALSE,IF('Data Transformation'!E559&lt;$R$10,E559,$R$10)),IF(C559=FALSE,FALSE,IF(C559&lt;$R$10,C559,$R$10)))</f>
        <v>0</v>
      </c>
      <c r="H559" t="b">
        <f>IF('Input and Summary Results'!$J$4="yes",'Data Transformation'!F559,'Data Transformation'!D559)</f>
        <v>0</v>
      </c>
      <c r="I559" t="str">
        <f t="shared" si="55"/>
        <v/>
      </c>
    </row>
    <row r="560" spans="2:9" x14ac:dyDescent="0.25">
      <c r="B560" t="b">
        <f>IF('Input and Summary Results'!D142=0,FALSE,'Input and Summary Results'!$B142)</f>
        <v>0</v>
      </c>
      <c r="C560" t="b">
        <f>IF(OR(B560=0,'Input and Summary Results'!D142=0,'Input and Summary Results'!D142=""),FALSE,'Input and Summary Results'!$D142)</f>
        <v>0</v>
      </c>
      <c r="D560" t="b">
        <f>IF(OR(B560=0,'Input and Summary Results'!E142=0),FALSE,'Input and Summary Results'!$E142)</f>
        <v>0</v>
      </c>
      <c r="E560" t="b">
        <f t="shared" si="56"/>
        <v>0</v>
      </c>
      <c r="F560" t="b">
        <f t="shared" si="57"/>
        <v>0</v>
      </c>
      <c r="G560" t="b">
        <f>IF('Input and Summary Results'!$J$4="yes",IF(C560=FALSE,FALSE,IF('Data Transformation'!E560&lt;$R$10,E560,$R$10)),IF(C560=FALSE,FALSE,IF(C560&lt;$R$10,C560,$R$10)))</f>
        <v>0</v>
      </c>
      <c r="H560" t="b">
        <f>IF('Input and Summary Results'!$J$4="yes",'Data Transformation'!F560,'Data Transformation'!D560)</f>
        <v>0</v>
      </c>
      <c r="I560" t="str">
        <f t="shared" si="55"/>
        <v/>
      </c>
    </row>
    <row r="561" spans="2:9" x14ac:dyDescent="0.25">
      <c r="B561" t="b">
        <f>IF('Input and Summary Results'!D143=0,FALSE,'Input and Summary Results'!$B143)</f>
        <v>0</v>
      </c>
      <c r="C561" t="b">
        <f>IF(OR(B561=0,'Input and Summary Results'!D143=0,'Input and Summary Results'!D143=""),FALSE,'Input and Summary Results'!$D143)</f>
        <v>0</v>
      </c>
      <c r="D561" t="b">
        <f>IF(OR(B561=0,'Input and Summary Results'!E143=0),FALSE,'Input and Summary Results'!$E143)</f>
        <v>0</v>
      </c>
      <c r="E561" t="b">
        <f t="shared" si="56"/>
        <v>0</v>
      </c>
      <c r="F561" t="b">
        <f t="shared" si="57"/>
        <v>0</v>
      </c>
      <c r="G561" t="b">
        <f>IF('Input and Summary Results'!$J$4="yes",IF(C561=FALSE,FALSE,IF('Data Transformation'!E561&lt;$R$10,E561,$R$10)),IF(C561=FALSE,FALSE,IF(C561&lt;$R$10,C561,$R$10)))</f>
        <v>0</v>
      </c>
      <c r="H561" t="b">
        <f>IF('Input and Summary Results'!$J$4="yes",'Data Transformation'!F561,'Data Transformation'!D561)</f>
        <v>0</v>
      </c>
      <c r="I561" t="str">
        <f t="shared" si="55"/>
        <v/>
      </c>
    </row>
    <row r="562" spans="2:9" x14ac:dyDescent="0.25">
      <c r="B562" t="b">
        <f>IF('Input and Summary Results'!D144=0,FALSE,'Input and Summary Results'!$B144)</f>
        <v>0</v>
      </c>
      <c r="C562" t="b">
        <f>IF(OR(B562=0,'Input and Summary Results'!D144=0,'Input and Summary Results'!D144=""),FALSE,'Input and Summary Results'!$D144)</f>
        <v>0</v>
      </c>
      <c r="D562" t="b">
        <f>IF(OR(B562=0,'Input and Summary Results'!E144=0),FALSE,'Input and Summary Results'!$E144)</f>
        <v>0</v>
      </c>
      <c r="E562" t="b">
        <f t="shared" si="56"/>
        <v>0</v>
      </c>
      <c r="F562" t="b">
        <f t="shared" si="57"/>
        <v>0</v>
      </c>
      <c r="G562" t="b">
        <f>IF('Input and Summary Results'!$J$4="yes",IF(C562=FALSE,FALSE,IF('Data Transformation'!E562&lt;$R$10,E562,$R$10)),IF(C562=FALSE,FALSE,IF(C562&lt;$R$10,C562,$R$10)))</f>
        <v>0</v>
      </c>
      <c r="H562" t="b">
        <f>IF('Input and Summary Results'!$J$4="yes",'Data Transformation'!F562,'Data Transformation'!D562)</f>
        <v>0</v>
      </c>
      <c r="I562" t="str">
        <f t="shared" si="55"/>
        <v/>
      </c>
    </row>
    <row r="563" spans="2:9" x14ac:dyDescent="0.25">
      <c r="B563" t="b">
        <f>IF('Input and Summary Results'!D145=0,FALSE,'Input and Summary Results'!$B145)</f>
        <v>0</v>
      </c>
      <c r="C563" t="b">
        <f>IF(OR(B563=0,'Input and Summary Results'!D145=0,'Input and Summary Results'!D145=""),FALSE,'Input and Summary Results'!$D145)</f>
        <v>0</v>
      </c>
      <c r="D563" t="b">
        <f>IF(OR(B563=0,'Input and Summary Results'!E145=0),FALSE,'Input and Summary Results'!$E145)</f>
        <v>0</v>
      </c>
      <c r="E563" t="b">
        <f t="shared" si="56"/>
        <v>0</v>
      </c>
      <c r="F563" t="b">
        <f t="shared" si="57"/>
        <v>0</v>
      </c>
      <c r="G563" t="b">
        <f>IF('Input and Summary Results'!$J$4="yes",IF(C563=FALSE,FALSE,IF('Data Transformation'!E563&lt;$R$10,E563,$R$10)),IF(C563=FALSE,FALSE,IF(C563&lt;$R$10,C563,$R$10)))</f>
        <v>0</v>
      </c>
      <c r="H563" t="b">
        <f>IF('Input and Summary Results'!$J$4="yes",'Data Transformation'!F563,'Data Transformation'!D563)</f>
        <v>0</v>
      </c>
      <c r="I563" t="str">
        <f t="shared" si="55"/>
        <v/>
      </c>
    </row>
    <row r="564" spans="2:9" x14ac:dyDescent="0.25">
      <c r="B564" t="b">
        <f>IF('Input and Summary Results'!D146=0,FALSE,'Input and Summary Results'!$B146)</f>
        <v>0</v>
      </c>
      <c r="C564" t="b">
        <f>IF(OR(B564=0,'Input and Summary Results'!D146=0,'Input and Summary Results'!D146=""),FALSE,'Input and Summary Results'!$D146)</f>
        <v>0</v>
      </c>
      <c r="D564" t="b">
        <f>IF(OR(B564=0,'Input and Summary Results'!E146=0),FALSE,'Input and Summary Results'!$E146)</f>
        <v>0</v>
      </c>
      <c r="E564" t="b">
        <f t="shared" si="56"/>
        <v>0</v>
      </c>
      <c r="F564" t="b">
        <f t="shared" si="57"/>
        <v>0</v>
      </c>
      <c r="G564" t="b">
        <f>IF('Input and Summary Results'!$J$4="yes",IF(C564=FALSE,FALSE,IF('Data Transformation'!E564&lt;$R$10,E564,$R$10)),IF(C564=FALSE,FALSE,IF(C564&lt;$R$10,C564,$R$10)))</f>
        <v>0</v>
      </c>
      <c r="H564" t="b">
        <f>IF('Input and Summary Results'!$J$4="yes",'Data Transformation'!F564,'Data Transformation'!D564)</f>
        <v>0</v>
      </c>
      <c r="I564" t="str">
        <f t="shared" si="55"/>
        <v/>
      </c>
    </row>
    <row r="565" spans="2:9" x14ac:dyDescent="0.25">
      <c r="B565" t="b">
        <f>IF('Input and Summary Results'!D147=0,FALSE,'Input and Summary Results'!$B147)</f>
        <v>0</v>
      </c>
      <c r="C565" t="b">
        <f>IF(OR(B565=0,'Input and Summary Results'!D147=0,'Input and Summary Results'!D147=""),FALSE,'Input and Summary Results'!$D147)</f>
        <v>0</v>
      </c>
      <c r="D565" t="b">
        <f>IF(OR(B565=0,'Input and Summary Results'!E147=0),FALSE,'Input and Summary Results'!$E147)</f>
        <v>0</v>
      </c>
      <c r="E565" t="b">
        <f t="shared" si="56"/>
        <v>0</v>
      </c>
      <c r="F565" t="b">
        <f t="shared" si="57"/>
        <v>0</v>
      </c>
      <c r="G565" t="b">
        <f>IF('Input and Summary Results'!$J$4="yes",IF(C565=FALSE,FALSE,IF('Data Transformation'!E565&lt;$R$10,E565,$R$10)),IF(C565=FALSE,FALSE,IF(C565&lt;$R$10,C565,$R$10)))</f>
        <v>0</v>
      </c>
      <c r="H565" t="b">
        <f>IF('Input and Summary Results'!$J$4="yes",'Data Transformation'!F565,'Data Transformation'!D565)</f>
        <v>0</v>
      </c>
      <c r="I565" t="str">
        <f t="shared" si="55"/>
        <v/>
      </c>
    </row>
    <row r="566" spans="2:9" x14ac:dyDescent="0.25">
      <c r="B566" t="b">
        <f>IF('Input and Summary Results'!D148=0,FALSE,'Input and Summary Results'!$B148)</f>
        <v>0</v>
      </c>
      <c r="C566" t="b">
        <f>IF(OR(B566=0,'Input and Summary Results'!D148=0,'Input and Summary Results'!D148=""),FALSE,'Input and Summary Results'!$D148)</f>
        <v>0</v>
      </c>
      <c r="D566" t="b">
        <f>IF(OR(B566=0,'Input and Summary Results'!E148=0),FALSE,'Input and Summary Results'!$E148)</f>
        <v>0</v>
      </c>
      <c r="E566" t="b">
        <f t="shared" si="56"/>
        <v>0</v>
      </c>
      <c r="F566" t="b">
        <f t="shared" si="57"/>
        <v>0</v>
      </c>
      <c r="G566" t="b">
        <f>IF('Input and Summary Results'!$J$4="yes",IF(C566=FALSE,FALSE,IF('Data Transformation'!E566&lt;$R$10,E566,$R$10)),IF(C566=FALSE,FALSE,IF(C566&lt;$R$10,C566,$R$10)))</f>
        <v>0</v>
      </c>
      <c r="H566" t="b">
        <f>IF('Input and Summary Results'!$J$4="yes",'Data Transformation'!F566,'Data Transformation'!D566)</f>
        <v>0</v>
      </c>
      <c r="I566" t="str">
        <f t="shared" si="55"/>
        <v/>
      </c>
    </row>
    <row r="567" spans="2:9" x14ac:dyDescent="0.25">
      <c r="B567" t="b">
        <f>IF('Input and Summary Results'!D149=0,FALSE,'Input and Summary Results'!$B149)</f>
        <v>0</v>
      </c>
      <c r="C567" t="b">
        <f>IF(OR(B567=0,'Input and Summary Results'!D149=0,'Input and Summary Results'!D149=""),FALSE,'Input and Summary Results'!$D149)</f>
        <v>0</v>
      </c>
      <c r="D567" t="b">
        <f>IF(OR(B567=0,'Input and Summary Results'!E149=0),FALSE,'Input and Summary Results'!$E149)</f>
        <v>0</v>
      </c>
      <c r="E567" t="b">
        <f t="shared" si="56"/>
        <v>0</v>
      </c>
      <c r="F567" t="b">
        <f t="shared" si="57"/>
        <v>0</v>
      </c>
      <c r="G567" t="b">
        <f>IF('Input and Summary Results'!$J$4="yes",IF(C567=FALSE,FALSE,IF('Data Transformation'!E567&lt;$R$10,E567,$R$10)),IF(C567=FALSE,FALSE,IF(C567&lt;$R$10,C567,$R$10)))</f>
        <v>0</v>
      </c>
      <c r="H567" t="b">
        <f>IF('Input and Summary Results'!$J$4="yes",'Data Transformation'!F567,'Data Transformation'!D567)</f>
        <v>0</v>
      </c>
      <c r="I567" t="str">
        <f t="shared" si="55"/>
        <v/>
      </c>
    </row>
    <row r="568" spans="2:9" x14ac:dyDescent="0.25">
      <c r="B568" t="b">
        <f>IF('Input and Summary Results'!D150=0,FALSE,'Input and Summary Results'!$B150)</f>
        <v>0</v>
      </c>
      <c r="C568" t="b">
        <f>IF(OR(B568=0,'Input and Summary Results'!D150=0,'Input and Summary Results'!D150=""),FALSE,'Input and Summary Results'!$D150)</f>
        <v>0</v>
      </c>
      <c r="D568" t="b">
        <f>IF(OR(B568=0,'Input and Summary Results'!E150=0),FALSE,'Input and Summary Results'!$E150)</f>
        <v>0</v>
      </c>
      <c r="E568" t="b">
        <f t="shared" si="56"/>
        <v>0</v>
      </c>
      <c r="F568" t="b">
        <f t="shared" si="57"/>
        <v>0</v>
      </c>
      <c r="G568" t="b">
        <f>IF('Input and Summary Results'!$J$4="yes",IF(C568=FALSE,FALSE,IF('Data Transformation'!E568&lt;$R$10,E568,$R$10)),IF(C568=FALSE,FALSE,IF(C568&lt;$R$10,C568,$R$10)))</f>
        <v>0</v>
      </c>
      <c r="H568" t="b">
        <f>IF('Input and Summary Results'!$J$4="yes",'Data Transformation'!F568,'Data Transformation'!D568)</f>
        <v>0</v>
      </c>
      <c r="I568" t="str">
        <f t="shared" si="55"/>
        <v/>
      </c>
    </row>
    <row r="569" spans="2:9" x14ac:dyDescent="0.25">
      <c r="B569" t="b">
        <f>IF('Input and Summary Results'!D151=0,FALSE,'Input and Summary Results'!$B151)</f>
        <v>0</v>
      </c>
      <c r="C569" t="b">
        <f>IF(OR(B569=0,'Input and Summary Results'!D151=0,'Input and Summary Results'!D151=""),FALSE,'Input and Summary Results'!$D151)</f>
        <v>0</v>
      </c>
      <c r="D569" t="b">
        <f>IF(OR(B569=0,'Input and Summary Results'!E151=0),FALSE,'Input and Summary Results'!$E151)</f>
        <v>0</v>
      </c>
      <c r="E569" t="b">
        <f t="shared" si="56"/>
        <v>0</v>
      </c>
      <c r="F569" t="b">
        <f t="shared" si="57"/>
        <v>0</v>
      </c>
      <c r="G569" t="b">
        <f>IF('Input and Summary Results'!$J$4="yes",IF(C569=FALSE,FALSE,IF('Data Transformation'!E569&lt;$R$10,E569,$R$10)),IF(C569=FALSE,FALSE,IF(C569&lt;$R$10,C569,$R$10)))</f>
        <v>0</v>
      </c>
      <c r="H569" t="b">
        <f>IF('Input and Summary Results'!$J$4="yes",'Data Transformation'!F569,'Data Transformation'!D569)</f>
        <v>0</v>
      </c>
      <c r="I569" t="str">
        <f t="shared" si="55"/>
        <v/>
      </c>
    </row>
    <row r="570" spans="2:9" x14ac:dyDescent="0.25">
      <c r="B570" t="b">
        <f>IF('Input and Summary Results'!D152=0,FALSE,'Input and Summary Results'!$B152)</f>
        <v>0</v>
      </c>
      <c r="C570" t="b">
        <f>IF(OR(B570=0,'Input and Summary Results'!D152=0,'Input and Summary Results'!D152=""),FALSE,'Input and Summary Results'!$D152)</f>
        <v>0</v>
      </c>
      <c r="D570" t="b">
        <f>IF(OR(B570=0,'Input and Summary Results'!E152=0),FALSE,'Input and Summary Results'!$E152)</f>
        <v>0</v>
      </c>
      <c r="E570" t="b">
        <f t="shared" si="56"/>
        <v>0</v>
      </c>
      <c r="F570" t="b">
        <f t="shared" si="57"/>
        <v>0</v>
      </c>
      <c r="G570" t="b">
        <f>IF('Input and Summary Results'!$J$4="yes",IF(C570=FALSE,FALSE,IF('Data Transformation'!E570&lt;$R$10,E570,$R$10)),IF(C570=FALSE,FALSE,IF(C570&lt;$R$10,C570,$R$10)))</f>
        <v>0</v>
      </c>
      <c r="H570" t="b">
        <f>IF('Input and Summary Results'!$J$4="yes",'Data Transformation'!F570,'Data Transformation'!D570)</f>
        <v>0</v>
      </c>
      <c r="I570" t="str">
        <f t="shared" si="55"/>
        <v/>
      </c>
    </row>
    <row r="571" spans="2:9" x14ac:dyDescent="0.25">
      <c r="B571" t="b">
        <f>IF('Input and Summary Results'!D153=0,FALSE,'Input and Summary Results'!$B153)</f>
        <v>0</v>
      </c>
      <c r="C571" t="b">
        <f>IF(OR(B571=0,'Input and Summary Results'!D153=0,'Input and Summary Results'!D153=""),FALSE,'Input and Summary Results'!$D153)</f>
        <v>0</v>
      </c>
      <c r="D571" t="b">
        <f>IF(OR(B571=0,'Input and Summary Results'!E153=0),FALSE,'Input and Summary Results'!$E153)</f>
        <v>0</v>
      </c>
      <c r="E571" t="b">
        <f t="shared" si="56"/>
        <v>0</v>
      </c>
      <c r="F571" t="b">
        <f t="shared" si="57"/>
        <v>0</v>
      </c>
      <c r="G571" t="b">
        <f>IF('Input and Summary Results'!$J$4="yes",IF(C571=FALSE,FALSE,IF('Data Transformation'!E571&lt;$R$10,E571,$R$10)),IF(C571=FALSE,FALSE,IF(C571&lt;$R$10,C571,$R$10)))</f>
        <v>0</v>
      </c>
      <c r="H571" t="b">
        <f>IF('Input and Summary Results'!$J$4="yes",'Data Transformation'!F571,'Data Transformation'!D571)</f>
        <v>0</v>
      </c>
      <c r="I571" t="str">
        <f t="shared" si="55"/>
        <v/>
      </c>
    </row>
    <row r="572" spans="2:9" x14ac:dyDescent="0.25">
      <c r="B572" t="b">
        <f>IF('Input and Summary Results'!D154=0,FALSE,'Input and Summary Results'!$B154)</f>
        <v>0</v>
      </c>
      <c r="C572" t="b">
        <f>IF(OR(B572=0,'Input and Summary Results'!D154=0,'Input and Summary Results'!D154=""),FALSE,'Input and Summary Results'!$D154)</f>
        <v>0</v>
      </c>
      <c r="D572" t="b">
        <f>IF(OR(B572=0,'Input and Summary Results'!E154=0),FALSE,'Input and Summary Results'!$E154)</f>
        <v>0</v>
      </c>
      <c r="E572" t="b">
        <f t="shared" si="56"/>
        <v>0</v>
      </c>
      <c r="F572" t="b">
        <f t="shared" si="57"/>
        <v>0</v>
      </c>
      <c r="G572" t="b">
        <f>IF('Input and Summary Results'!$J$4="yes",IF(C572=FALSE,FALSE,IF('Data Transformation'!E572&lt;$R$10,E572,$R$10)),IF(C572=FALSE,FALSE,IF(C572&lt;$R$10,C572,$R$10)))</f>
        <v>0</v>
      </c>
      <c r="H572" t="b">
        <f>IF('Input and Summary Results'!$J$4="yes",'Data Transformation'!F572,'Data Transformation'!D572)</f>
        <v>0</v>
      </c>
      <c r="I572" t="str">
        <f t="shared" si="55"/>
        <v/>
      </c>
    </row>
    <row r="573" spans="2:9" x14ac:dyDescent="0.25">
      <c r="B573" t="b">
        <f>IF('Input and Summary Results'!D155=0,FALSE,'Input and Summary Results'!$B155)</f>
        <v>0</v>
      </c>
      <c r="C573" t="b">
        <f>IF(OR(B573=0,'Input and Summary Results'!D155=0,'Input and Summary Results'!D155=""),FALSE,'Input and Summary Results'!$D155)</f>
        <v>0</v>
      </c>
      <c r="D573" t="b">
        <f>IF(OR(B573=0,'Input and Summary Results'!E155=0),FALSE,'Input and Summary Results'!$E155)</f>
        <v>0</v>
      </c>
      <c r="E573" t="b">
        <f t="shared" si="56"/>
        <v>0</v>
      </c>
      <c r="F573" t="b">
        <f t="shared" si="57"/>
        <v>0</v>
      </c>
      <c r="G573" t="b">
        <f>IF('Input and Summary Results'!$J$4="yes",IF(C573=FALSE,FALSE,IF('Data Transformation'!E573&lt;$R$10,E573,$R$10)),IF(C573=FALSE,FALSE,IF(C573&lt;$R$10,C573,$R$10)))</f>
        <v>0</v>
      </c>
      <c r="H573" t="b">
        <f>IF('Input and Summary Results'!$J$4="yes",'Data Transformation'!F573,'Data Transformation'!D573)</f>
        <v>0</v>
      </c>
      <c r="I573" t="str">
        <f t="shared" si="55"/>
        <v/>
      </c>
    </row>
    <row r="574" spans="2:9" x14ac:dyDescent="0.25">
      <c r="B574" t="b">
        <f>IF('Input and Summary Results'!D156=0,FALSE,'Input and Summary Results'!$B156)</f>
        <v>0</v>
      </c>
      <c r="C574" t="b">
        <f>IF(OR(B574=0,'Input and Summary Results'!D156=0,'Input and Summary Results'!D156=""),FALSE,'Input and Summary Results'!$D156)</f>
        <v>0</v>
      </c>
      <c r="D574" t="b">
        <f>IF(OR(B574=0,'Input and Summary Results'!E156=0),FALSE,'Input and Summary Results'!$E156)</f>
        <v>0</v>
      </c>
      <c r="E574" t="b">
        <f t="shared" si="56"/>
        <v>0</v>
      </c>
      <c r="F574" t="b">
        <f t="shared" si="57"/>
        <v>0</v>
      </c>
      <c r="G574" t="b">
        <f>IF('Input and Summary Results'!$J$4="yes",IF(C574=FALSE,FALSE,IF('Data Transformation'!E574&lt;$R$10,E574,$R$10)),IF(C574=FALSE,FALSE,IF(C574&lt;$R$10,C574,$R$10)))</f>
        <v>0</v>
      </c>
      <c r="H574" t="b">
        <f>IF('Input and Summary Results'!$J$4="yes",'Data Transformation'!F574,'Data Transformation'!D574)</f>
        <v>0</v>
      </c>
      <c r="I574" t="str">
        <f t="shared" si="55"/>
        <v/>
      </c>
    </row>
    <row r="575" spans="2:9" x14ac:dyDescent="0.25">
      <c r="B575" t="b">
        <f>IF('Input and Summary Results'!D157=0,FALSE,'Input and Summary Results'!$B157)</f>
        <v>0</v>
      </c>
      <c r="C575" t="b">
        <f>IF(OR(B575=0,'Input and Summary Results'!D157=0,'Input and Summary Results'!D157=""),FALSE,'Input and Summary Results'!$D157)</f>
        <v>0</v>
      </c>
      <c r="D575" t="b">
        <f>IF(OR(B575=0,'Input and Summary Results'!E157=0),FALSE,'Input and Summary Results'!$E157)</f>
        <v>0</v>
      </c>
      <c r="E575" t="b">
        <f t="shared" si="56"/>
        <v>0</v>
      </c>
      <c r="F575" t="b">
        <f t="shared" si="57"/>
        <v>0</v>
      </c>
      <c r="G575" t="b">
        <f>IF('Input and Summary Results'!$J$4="yes",IF(C575=FALSE,FALSE,IF('Data Transformation'!E575&lt;$R$10,E575,$R$10)),IF(C575=FALSE,FALSE,IF(C575&lt;$R$10,C575,$R$10)))</f>
        <v>0</v>
      </c>
      <c r="H575" t="b">
        <f>IF('Input and Summary Results'!$J$4="yes",'Data Transformation'!F575,'Data Transformation'!D575)</f>
        <v>0</v>
      </c>
      <c r="I575" t="str">
        <f t="shared" si="55"/>
        <v/>
      </c>
    </row>
    <row r="576" spans="2:9" x14ac:dyDescent="0.25">
      <c r="B576" t="b">
        <f>IF('Input and Summary Results'!D158=0,FALSE,'Input and Summary Results'!$B158)</f>
        <v>0</v>
      </c>
      <c r="C576" t="b">
        <f>IF(OR(B576=0,'Input and Summary Results'!D158=0,'Input and Summary Results'!D158=""),FALSE,'Input and Summary Results'!$D158)</f>
        <v>0</v>
      </c>
      <c r="D576" t="b">
        <f>IF(OR(B576=0,'Input and Summary Results'!E158=0),FALSE,'Input and Summary Results'!$E158)</f>
        <v>0</v>
      </c>
      <c r="E576" t="b">
        <f t="shared" si="56"/>
        <v>0</v>
      </c>
      <c r="F576" t="b">
        <f t="shared" si="57"/>
        <v>0</v>
      </c>
      <c r="G576" t="b">
        <f>IF('Input and Summary Results'!$J$4="yes",IF(C576=FALSE,FALSE,IF('Data Transformation'!E576&lt;$R$10,E576,$R$10)),IF(C576=FALSE,FALSE,IF(C576&lt;$R$10,C576,$R$10)))</f>
        <v>0</v>
      </c>
      <c r="H576" t="b">
        <f>IF('Input and Summary Results'!$J$4="yes",'Data Transformation'!F576,'Data Transformation'!D576)</f>
        <v>0</v>
      </c>
      <c r="I576" t="str">
        <f t="shared" si="55"/>
        <v/>
      </c>
    </row>
    <row r="577" spans="2:9" x14ac:dyDescent="0.25">
      <c r="B577" t="b">
        <f>IF('Input and Summary Results'!D159=0,FALSE,'Input and Summary Results'!$B159)</f>
        <v>0</v>
      </c>
      <c r="C577" t="b">
        <f>IF(OR(B577=0,'Input and Summary Results'!D159=0,'Input and Summary Results'!D159=""),FALSE,'Input and Summary Results'!$D159)</f>
        <v>0</v>
      </c>
      <c r="D577" t="b">
        <f>IF(OR(B577=0,'Input and Summary Results'!E159=0),FALSE,'Input and Summary Results'!$E159)</f>
        <v>0</v>
      </c>
      <c r="E577" t="b">
        <f t="shared" si="56"/>
        <v>0</v>
      </c>
      <c r="F577" t="b">
        <f t="shared" si="57"/>
        <v>0</v>
      </c>
      <c r="G577" t="b">
        <f>IF('Input and Summary Results'!$J$4="yes",IF(C577=FALSE,FALSE,IF('Data Transformation'!E577&lt;$R$10,E577,$R$10)),IF(C577=FALSE,FALSE,IF(C577&lt;$R$10,C577,$R$10)))</f>
        <v>0</v>
      </c>
      <c r="H577" t="b">
        <f>IF('Input and Summary Results'!$J$4="yes",'Data Transformation'!F577,'Data Transformation'!D577)</f>
        <v>0</v>
      </c>
      <c r="I577" t="str">
        <f t="shared" si="55"/>
        <v/>
      </c>
    </row>
    <row r="578" spans="2:9" x14ac:dyDescent="0.25">
      <c r="B578" t="b">
        <f>IF('Input and Summary Results'!D160=0,FALSE,'Input and Summary Results'!$B160)</f>
        <v>0</v>
      </c>
      <c r="C578" t="b">
        <f>IF(OR(B578=0,'Input and Summary Results'!D160=0,'Input and Summary Results'!D160=""),FALSE,'Input and Summary Results'!$D160)</f>
        <v>0</v>
      </c>
      <c r="D578" t="b">
        <f>IF(OR(B578=0,'Input and Summary Results'!E160=0),FALSE,'Input and Summary Results'!$E160)</f>
        <v>0</v>
      </c>
      <c r="E578" t="b">
        <f t="shared" si="56"/>
        <v>0</v>
      </c>
      <c r="F578" t="b">
        <f t="shared" si="57"/>
        <v>0</v>
      </c>
      <c r="G578" t="b">
        <f>IF('Input and Summary Results'!$J$4="yes",IF(C578=FALSE,FALSE,IF('Data Transformation'!E578&lt;$R$10,E578,$R$10)),IF(C578=FALSE,FALSE,IF(C578&lt;$R$10,C578,$R$10)))</f>
        <v>0</v>
      </c>
      <c r="H578" t="b">
        <f>IF('Input and Summary Results'!$J$4="yes",'Data Transformation'!F578,'Data Transformation'!D578)</f>
        <v>0</v>
      </c>
      <c r="I578" t="str">
        <f t="shared" si="55"/>
        <v/>
      </c>
    </row>
    <row r="579" spans="2:9" x14ac:dyDescent="0.25">
      <c r="B579" t="b">
        <f>IF('Input and Summary Results'!D161=0,FALSE,'Input and Summary Results'!$B161)</f>
        <v>0</v>
      </c>
      <c r="C579" t="b">
        <f>IF(OR(B579=0,'Input and Summary Results'!D161=0,'Input and Summary Results'!D161=""),FALSE,'Input and Summary Results'!$D161)</f>
        <v>0</v>
      </c>
      <c r="D579" t="b">
        <f>IF(OR(B579=0,'Input and Summary Results'!E161=0),FALSE,'Input and Summary Results'!$E161)</f>
        <v>0</v>
      </c>
      <c r="E579" t="b">
        <f t="shared" si="56"/>
        <v>0</v>
      </c>
      <c r="F579" t="b">
        <f t="shared" si="57"/>
        <v>0</v>
      </c>
      <c r="G579" t="b">
        <f>IF('Input and Summary Results'!$J$4="yes",IF(C579=FALSE,FALSE,IF('Data Transformation'!E579&lt;$R$10,E579,$R$10)),IF(C579=FALSE,FALSE,IF(C579&lt;$R$10,C579,$R$10)))</f>
        <v>0</v>
      </c>
      <c r="H579" t="b">
        <f>IF('Input and Summary Results'!$J$4="yes",'Data Transformation'!F579,'Data Transformation'!D579)</f>
        <v>0</v>
      </c>
      <c r="I579" t="str">
        <f t="shared" si="55"/>
        <v/>
      </c>
    </row>
    <row r="580" spans="2:9" x14ac:dyDescent="0.25">
      <c r="B580" t="b">
        <f>IF('Input and Summary Results'!D162=0,FALSE,'Input and Summary Results'!$B162)</f>
        <v>0</v>
      </c>
      <c r="C580" t="b">
        <f>IF(OR(B580=0,'Input and Summary Results'!D162=0,'Input and Summary Results'!D162=""),FALSE,'Input and Summary Results'!$D162)</f>
        <v>0</v>
      </c>
      <c r="D580" t="b">
        <f>IF(OR(B580=0,'Input and Summary Results'!E162=0),FALSE,'Input and Summary Results'!$E162)</f>
        <v>0</v>
      </c>
      <c r="E580" t="b">
        <f t="shared" si="56"/>
        <v>0</v>
      </c>
      <c r="F580" t="b">
        <f t="shared" si="57"/>
        <v>0</v>
      </c>
      <c r="G580" t="b">
        <f>IF('Input and Summary Results'!$J$4="yes",IF(C580=FALSE,FALSE,IF('Data Transformation'!E580&lt;$R$10,E580,$R$10)),IF(C580=FALSE,FALSE,IF(C580&lt;$R$10,C580,$R$10)))</f>
        <v>0</v>
      </c>
      <c r="H580" t="b">
        <f>IF('Input and Summary Results'!$J$4="yes",'Data Transformation'!F580,'Data Transformation'!D580)</f>
        <v>0</v>
      </c>
      <c r="I580" t="str">
        <f t="shared" si="55"/>
        <v/>
      </c>
    </row>
    <row r="581" spans="2:9" x14ac:dyDescent="0.25">
      <c r="B581" t="b">
        <f>IF('Input and Summary Results'!D163=0,FALSE,'Input and Summary Results'!$B163)</f>
        <v>0</v>
      </c>
      <c r="C581" t="b">
        <f>IF(OR(B581=0,'Input and Summary Results'!D163=0,'Input and Summary Results'!D163=""),FALSE,'Input and Summary Results'!$D163)</f>
        <v>0</v>
      </c>
      <c r="D581" t="b">
        <f>IF(OR(B581=0,'Input and Summary Results'!E163=0),FALSE,'Input and Summary Results'!$E163)</f>
        <v>0</v>
      </c>
      <c r="E581" t="b">
        <f t="shared" si="56"/>
        <v>0</v>
      </c>
      <c r="F581" t="b">
        <f t="shared" si="57"/>
        <v>0</v>
      </c>
      <c r="G581" t="b">
        <f>IF('Input and Summary Results'!$J$4="yes",IF(C581=FALSE,FALSE,IF('Data Transformation'!E581&lt;$R$10,E581,$R$10)),IF(C581=FALSE,FALSE,IF(C581&lt;$R$10,C581,$R$10)))</f>
        <v>0</v>
      </c>
      <c r="H581" t="b">
        <f>IF('Input and Summary Results'!$J$4="yes",'Data Transformation'!F581,'Data Transformation'!D581)</f>
        <v>0</v>
      </c>
      <c r="I581" t="str">
        <f t="shared" ref="I581:I644" si="58">IF(G581=FALSE,"",B581)</f>
        <v/>
      </c>
    </row>
    <row r="582" spans="2:9" x14ac:dyDescent="0.25">
      <c r="B582" t="b">
        <f>IF('Input and Summary Results'!D164=0,FALSE,'Input and Summary Results'!$B164)</f>
        <v>0</v>
      </c>
      <c r="C582" t="b">
        <f>IF(OR(B582=0,'Input and Summary Results'!D164=0,'Input and Summary Results'!D164=""),FALSE,'Input and Summary Results'!$D164)</f>
        <v>0</v>
      </c>
      <c r="D582" t="b">
        <f>IF(OR(B582=0,'Input and Summary Results'!E164=0),FALSE,'Input and Summary Results'!$E164)</f>
        <v>0</v>
      </c>
      <c r="E582" t="b">
        <f t="shared" si="56"/>
        <v>0</v>
      </c>
      <c r="F582" t="b">
        <f t="shared" si="57"/>
        <v>0</v>
      </c>
      <c r="G582" t="b">
        <f>IF('Input and Summary Results'!$J$4="yes",IF(C582=FALSE,FALSE,IF('Data Transformation'!E582&lt;$R$10,E582,$R$10)),IF(C582=FALSE,FALSE,IF(C582&lt;$R$10,C582,$R$10)))</f>
        <v>0</v>
      </c>
      <c r="H582" t="b">
        <f>IF('Input and Summary Results'!$J$4="yes",'Data Transformation'!F582,'Data Transformation'!D582)</f>
        <v>0</v>
      </c>
      <c r="I582" t="str">
        <f t="shared" si="58"/>
        <v/>
      </c>
    </row>
    <row r="583" spans="2:9" x14ac:dyDescent="0.25">
      <c r="B583" t="b">
        <f>IF('Input and Summary Results'!D165=0,FALSE,'Input and Summary Results'!$B165)</f>
        <v>0</v>
      </c>
      <c r="C583" t="b">
        <f>IF(OR(B583=0,'Input and Summary Results'!D165=0,'Input and Summary Results'!D165=""),FALSE,'Input and Summary Results'!$D165)</f>
        <v>0</v>
      </c>
      <c r="D583" t="b">
        <f>IF(OR(B583=0,'Input and Summary Results'!E165=0),FALSE,'Input and Summary Results'!$E165)</f>
        <v>0</v>
      </c>
      <c r="E583" t="b">
        <f t="shared" si="56"/>
        <v>0</v>
      </c>
      <c r="F583" t="b">
        <f t="shared" si="57"/>
        <v>0</v>
      </c>
      <c r="G583" t="b">
        <f>IF('Input and Summary Results'!$J$4="yes",IF(C583=FALSE,FALSE,IF('Data Transformation'!E583&lt;$R$10,E583,$R$10)),IF(C583=FALSE,FALSE,IF(C583&lt;$R$10,C583,$R$10)))</f>
        <v>0</v>
      </c>
      <c r="H583" t="b">
        <f>IF('Input and Summary Results'!$J$4="yes",'Data Transformation'!F583,'Data Transformation'!D583)</f>
        <v>0</v>
      </c>
      <c r="I583" t="str">
        <f t="shared" si="58"/>
        <v/>
      </c>
    </row>
    <row r="584" spans="2:9" x14ac:dyDescent="0.25">
      <c r="B584" t="b">
        <f>IF('Input and Summary Results'!D166=0,FALSE,'Input and Summary Results'!$B166)</f>
        <v>0</v>
      </c>
      <c r="C584" t="b">
        <f>IF(OR(B584=0,'Input and Summary Results'!D166=0,'Input and Summary Results'!D166=""),FALSE,'Input and Summary Results'!$D166)</f>
        <v>0</v>
      </c>
      <c r="D584" t="b">
        <f>IF(OR(B584=0,'Input and Summary Results'!E166=0),FALSE,'Input and Summary Results'!$E166)</f>
        <v>0</v>
      </c>
      <c r="E584" t="b">
        <f t="shared" si="56"/>
        <v>0</v>
      </c>
      <c r="F584" t="b">
        <f t="shared" si="57"/>
        <v>0</v>
      </c>
      <c r="G584" t="b">
        <f>IF('Input and Summary Results'!$J$4="yes",IF(C584=FALSE,FALSE,IF('Data Transformation'!E584&lt;$R$10,E584,$R$10)),IF(C584=FALSE,FALSE,IF(C584&lt;$R$10,C584,$R$10)))</f>
        <v>0</v>
      </c>
      <c r="H584" t="b">
        <f>IF('Input and Summary Results'!$J$4="yes",'Data Transformation'!F584,'Data Transformation'!D584)</f>
        <v>0</v>
      </c>
      <c r="I584" t="str">
        <f t="shared" si="58"/>
        <v/>
      </c>
    </row>
    <row r="585" spans="2:9" x14ac:dyDescent="0.25">
      <c r="B585" t="b">
        <f>IF('Input and Summary Results'!D167=0,FALSE,'Input and Summary Results'!$B167)</f>
        <v>0</v>
      </c>
      <c r="C585" t="b">
        <f>IF(OR(B585=0,'Input and Summary Results'!D167=0,'Input and Summary Results'!D167=""),FALSE,'Input and Summary Results'!$D167)</f>
        <v>0</v>
      </c>
      <c r="D585" t="b">
        <f>IF(OR(B585=0,'Input and Summary Results'!E167=0),FALSE,'Input and Summary Results'!$E167)</f>
        <v>0</v>
      </c>
      <c r="E585" t="b">
        <f t="shared" si="56"/>
        <v>0</v>
      </c>
      <c r="F585" t="b">
        <f t="shared" si="57"/>
        <v>0</v>
      </c>
      <c r="G585" t="b">
        <f>IF('Input and Summary Results'!$J$4="yes",IF(C585=FALSE,FALSE,IF('Data Transformation'!E585&lt;$R$10,E585,$R$10)),IF(C585=FALSE,FALSE,IF(C585&lt;$R$10,C585,$R$10)))</f>
        <v>0</v>
      </c>
      <c r="H585" t="b">
        <f>IF('Input and Summary Results'!$J$4="yes",'Data Transformation'!F585,'Data Transformation'!D585)</f>
        <v>0</v>
      </c>
      <c r="I585" t="str">
        <f t="shared" si="58"/>
        <v/>
      </c>
    </row>
    <row r="586" spans="2:9" x14ac:dyDescent="0.25">
      <c r="B586" t="b">
        <f>IF('Input and Summary Results'!D168=0,FALSE,'Input and Summary Results'!$B168)</f>
        <v>0</v>
      </c>
      <c r="C586" t="b">
        <f>IF(OR(B586=0,'Input and Summary Results'!D168=0,'Input and Summary Results'!D168=""),FALSE,'Input and Summary Results'!$D168)</f>
        <v>0</v>
      </c>
      <c r="D586" t="b">
        <f>IF(OR(B586=0,'Input and Summary Results'!E168=0),FALSE,'Input and Summary Results'!$E168)</f>
        <v>0</v>
      </c>
      <c r="E586" t="b">
        <f t="shared" si="56"/>
        <v>0</v>
      </c>
      <c r="F586" t="b">
        <f t="shared" si="57"/>
        <v>0</v>
      </c>
      <c r="G586" t="b">
        <f>IF('Input and Summary Results'!$J$4="yes",IF(C586=FALSE,FALSE,IF('Data Transformation'!E586&lt;$R$10,E586,$R$10)),IF(C586=FALSE,FALSE,IF(C586&lt;$R$10,C586,$R$10)))</f>
        <v>0</v>
      </c>
      <c r="H586" t="b">
        <f>IF('Input and Summary Results'!$J$4="yes",'Data Transformation'!F586,'Data Transformation'!D586)</f>
        <v>0</v>
      </c>
      <c r="I586" t="str">
        <f t="shared" si="58"/>
        <v/>
      </c>
    </row>
    <row r="587" spans="2:9" x14ac:dyDescent="0.25">
      <c r="B587" t="b">
        <f>IF('Input and Summary Results'!D169=0,FALSE,'Input and Summary Results'!$B169)</f>
        <v>0</v>
      </c>
      <c r="C587" t="b">
        <f>IF(OR(B587=0,'Input and Summary Results'!D169=0,'Input and Summary Results'!D169=""),FALSE,'Input and Summary Results'!$D169)</f>
        <v>0</v>
      </c>
      <c r="D587" t="b">
        <f>IF(OR(B587=0,'Input and Summary Results'!E169=0),FALSE,'Input and Summary Results'!$E169)</f>
        <v>0</v>
      </c>
      <c r="E587" t="b">
        <f t="shared" si="56"/>
        <v>0</v>
      </c>
      <c r="F587" t="b">
        <f t="shared" si="57"/>
        <v>0</v>
      </c>
      <c r="G587" t="b">
        <f>IF('Input and Summary Results'!$J$4="yes",IF(C587=FALSE,FALSE,IF('Data Transformation'!E587&lt;$R$10,E587,$R$10)),IF(C587=FALSE,FALSE,IF(C587&lt;$R$10,C587,$R$10)))</f>
        <v>0</v>
      </c>
      <c r="H587" t="b">
        <f>IF('Input and Summary Results'!$J$4="yes",'Data Transformation'!F587,'Data Transformation'!D587)</f>
        <v>0</v>
      </c>
      <c r="I587" t="str">
        <f t="shared" si="58"/>
        <v/>
      </c>
    </row>
    <row r="588" spans="2:9" x14ac:dyDescent="0.25">
      <c r="B588" t="b">
        <f>IF('Input and Summary Results'!D170=0,FALSE,'Input and Summary Results'!$B170)</f>
        <v>0</v>
      </c>
      <c r="C588" t="b">
        <f>IF(OR(B588=0,'Input and Summary Results'!D170=0,'Input and Summary Results'!D170=""),FALSE,'Input and Summary Results'!$D170)</f>
        <v>0</v>
      </c>
      <c r="D588" t="b">
        <f>IF(OR(B588=0,'Input and Summary Results'!E170=0),FALSE,'Input and Summary Results'!$E170)</f>
        <v>0</v>
      </c>
      <c r="E588" t="b">
        <f t="shared" si="56"/>
        <v>0</v>
      </c>
      <c r="F588" t="b">
        <f t="shared" si="57"/>
        <v>0</v>
      </c>
      <c r="G588" t="b">
        <f>IF('Input and Summary Results'!$J$4="yes",IF(C588=FALSE,FALSE,IF('Data Transformation'!E588&lt;$R$10,E588,$R$10)),IF(C588=FALSE,FALSE,IF(C588&lt;$R$10,C588,$R$10)))</f>
        <v>0</v>
      </c>
      <c r="H588" t="b">
        <f>IF('Input and Summary Results'!$J$4="yes",'Data Transformation'!F588,'Data Transformation'!D588)</f>
        <v>0</v>
      </c>
      <c r="I588" t="str">
        <f t="shared" si="58"/>
        <v/>
      </c>
    </row>
    <row r="589" spans="2:9" x14ac:dyDescent="0.25">
      <c r="B589" t="b">
        <f>IF('Input and Summary Results'!D171=0,FALSE,'Input and Summary Results'!$B171)</f>
        <v>0</v>
      </c>
      <c r="C589" t="b">
        <f>IF(OR(B589=0,'Input and Summary Results'!D171=0,'Input and Summary Results'!D171=""),FALSE,'Input and Summary Results'!$D171)</f>
        <v>0</v>
      </c>
      <c r="D589" t="b">
        <f>IF(OR(B589=0,'Input and Summary Results'!E171=0),FALSE,'Input and Summary Results'!$E171)</f>
        <v>0</v>
      </c>
      <c r="E589" t="b">
        <f t="shared" si="56"/>
        <v>0</v>
      </c>
      <c r="F589" t="b">
        <f t="shared" si="57"/>
        <v>0</v>
      </c>
      <c r="G589" t="b">
        <f>IF('Input and Summary Results'!$J$4="yes",IF(C589=FALSE,FALSE,IF('Data Transformation'!E589&lt;$R$10,E589,$R$10)),IF(C589=FALSE,FALSE,IF(C589&lt;$R$10,C589,$R$10)))</f>
        <v>0</v>
      </c>
      <c r="H589" t="b">
        <f>IF('Input and Summary Results'!$J$4="yes",'Data Transformation'!F589,'Data Transformation'!D589)</f>
        <v>0</v>
      </c>
      <c r="I589" t="str">
        <f t="shared" si="58"/>
        <v/>
      </c>
    </row>
    <row r="590" spans="2:9" x14ac:dyDescent="0.25">
      <c r="B590" t="b">
        <f>IF('Input and Summary Results'!D172=0,FALSE,'Input and Summary Results'!$B172)</f>
        <v>0</v>
      </c>
      <c r="C590" t="b">
        <f>IF(OR(B590=0,'Input and Summary Results'!D172=0,'Input and Summary Results'!D172=""),FALSE,'Input and Summary Results'!$D172)</f>
        <v>0</v>
      </c>
      <c r="D590" t="b">
        <f>IF(OR(B590=0,'Input and Summary Results'!E172=0),FALSE,'Input and Summary Results'!$E172)</f>
        <v>0</v>
      </c>
      <c r="E590" t="b">
        <f t="shared" si="56"/>
        <v>0</v>
      </c>
      <c r="F590" t="b">
        <f t="shared" si="57"/>
        <v>0</v>
      </c>
      <c r="G590" t="b">
        <f>IF('Input and Summary Results'!$J$4="yes",IF(C590=FALSE,FALSE,IF('Data Transformation'!E590&lt;$R$10,E590,$R$10)),IF(C590=FALSE,FALSE,IF(C590&lt;$R$10,C590,$R$10)))</f>
        <v>0</v>
      </c>
      <c r="H590" t="b">
        <f>IF('Input and Summary Results'!$J$4="yes",'Data Transformation'!F590,'Data Transformation'!D590)</f>
        <v>0</v>
      </c>
      <c r="I590" t="str">
        <f t="shared" si="58"/>
        <v/>
      </c>
    </row>
    <row r="591" spans="2:9" x14ac:dyDescent="0.25">
      <c r="B591" t="b">
        <f>IF('Input and Summary Results'!D173=0,FALSE,'Input and Summary Results'!$B173)</f>
        <v>0</v>
      </c>
      <c r="C591" t="b">
        <f>IF(OR(B591=0,'Input and Summary Results'!D173=0,'Input and Summary Results'!D173=""),FALSE,'Input and Summary Results'!$D173)</f>
        <v>0</v>
      </c>
      <c r="D591" t="b">
        <f>IF(OR(B591=0,'Input and Summary Results'!E173=0),FALSE,'Input and Summary Results'!$E173)</f>
        <v>0</v>
      </c>
      <c r="E591" t="b">
        <f t="shared" si="56"/>
        <v>0</v>
      </c>
      <c r="F591" t="b">
        <f t="shared" si="57"/>
        <v>0</v>
      </c>
      <c r="G591" t="b">
        <f>IF('Input and Summary Results'!$J$4="yes",IF(C591=FALSE,FALSE,IF('Data Transformation'!E591&lt;$R$10,E591,$R$10)),IF(C591=FALSE,FALSE,IF(C591&lt;$R$10,C591,$R$10)))</f>
        <v>0</v>
      </c>
      <c r="H591" t="b">
        <f>IF('Input and Summary Results'!$J$4="yes",'Data Transformation'!F591,'Data Transformation'!D591)</f>
        <v>0</v>
      </c>
      <c r="I591" t="str">
        <f t="shared" si="58"/>
        <v/>
      </c>
    </row>
    <row r="592" spans="2:9" x14ac:dyDescent="0.25">
      <c r="B592" t="b">
        <f>IF('Input and Summary Results'!D174=0,FALSE,'Input and Summary Results'!$B174)</f>
        <v>0</v>
      </c>
      <c r="C592" t="b">
        <f>IF(OR(B592=0,'Input and Summary Results'!D174=0,'Input and Summary Results'!D174=""),FALSE,'Input and Summary Results'!$D174)</f>
        <v>0</v>
      </c>
      <c r="D592" t="b">
        <f>IF(OR(B592=0,'Input and Summary Results'!E174=0),FALSE,'Input and Summary Results'!$E174)</f>
        <v>0</v>
      </c>
      <c r="E592" t="b">
        <f t="shared" si="56"/>
        <v>0</v>
      </c>
      <c r="F592" t="b">
        <f t="shared" si="57"/>
        <v>0</v>
      </c>
      <c r="G592" t="b">
        <f>IF('Input and Summary Results'!$J$4="yes",IF(C592=FALSE,FALSE,IF('Data Transformation'!E592&lt;$R$10,E592,$R$10)),IF(C592=FALSE,FALSE,IF(C592&lt;$R$10,C592,$R$10)))</f>
        <v>0</v>
      </c>
      <c r="H592" t="b">
        <f>IF('Input and Summary Results'!$J$4="yes",'Data Transformation'!F592,'Data Transformation'!D592)</f>
        <v>0</v>
      </c>
      <c r="I592" t="str">
        <f t="shared" si="58"/>
        <v/>
      </c>
    </row>
    <row r="593" spans="2:9" x14ac:dyDescent="0.25">
      <c r="B593" t="b">
        <f>IF('Input and Summary Results'!D175=0,FALSE,'Input and Summary Results'!$B175)</f>
        <v>0</v>
      </c>
      <c r="C593" t="b">
        <f>IF(OR(B593=0,'Input and Summary Results'!D175=0,'Input and Summary Results'!D175=""),FALSE,'Input and Summary Results'!$D175)</f>
        <v>0</v>
      </c>
      <c r="D593" t="b">
        <f>IF(OR(B593=0,'Input and Summary Results'!E175=0),FALSE,'Input and Summary Results'!$E175)</f>
        <v>0</v>
      </c>
      <c r="E593" t="b">
        <f t="shared" si="56"/>
        <v>0</v>
      </c>
      <c r="F593" t="b">
        <f t="shared" si="57"/>
        <v>0</v>
      </c>
      <c r="G593" t="b">
        <f>IF('Input and Summary Results'!$J$4="yes",IF(C593=FALSE,FALSE,IF('Data Transformation'!E593&lt;$R$10,E593,$R$10)),IF(C593=FALSE,FALSE,IF(C593&lt;$R$10,C593,$R$10)))</f>
        <v>0</v>
      </c>
      <c r="H593" t="b">
        <f>IF('Input and Summary Results'!$J$4="yes",'Data Transformation'!F593,'Data Transformation'!D593)</f>
        <v>0</v>
      </c>
      <c r="I593" t="str">
        <f t="shared" si="58"/>
        <v/>
      </c>
    </row>
    <row r="594" spans="2:9" x14ac:dyDescent="0.25">
      <c r="B594" t="b">
        <f>IF('Input and Summary Results'!D176=0,FALSE,'Input and Summary Results'!$B176)</f>
        <v>0</v>
      </c>
      <c r="C594" t="b">
        <f>IF(OR(B594=0,'Input and Summary Results'!D176=0,'Input and Summary Results'!D176=""),FALSE,'Input and Summary Results'!$D176)</f>
        <v>0</v>
      </c>
      <c r="D594" t="b">
        <f>IF(OR(B594=0,'Input and Summary Results'!E176=0),FALSE,'Input and Summary Results'!$E176)</f>
        <v>0</v>
      </c>
      <c r="E594" t="b">
        <f t="shared" si="56"/>
        <v>0</v>
      </c>
      <c r="F594" t="b">
        <f t="shared" si="57"/>
        <v>0</v>
      </c>
      <c r="G594" t="b">
        <f>IF('Input and Summary Results'!$J$4="yes",IF(C594=FALSE,FALSE,IF('Data Transformation'!E594&lt;$R$10,E594,$R$10)),IF(C594=FALSE,FALSE,IF(C594&lt;$R$10,C594,$R$10)))</f>
        <v>0</v>
      </c>
      <c r="H594" t="b">
        <f>IF('Input and Summary Results'!$J$4="yes",'Data Transformation'!F594,'Data Transformation'!D594)</f>
        <v>0</v>
      </c>
      <c r="I594" t="str">
        <f t="shared" si="58"/>
        <v/>
      </c>
    </row>
    <row r="595" spans="2:9" x14ac:dyDescent="0.25">
      <c r="B595" t="b">
        <f>IF('Input and Summary Results'!D177=0,FALSE,'Input and Summary Results'!$B177)</f>
        <v>0</v>
      </c>
      <c r="C595" t="b">
        <f>IF(OR(B595=0,'Input and Summary Results'!D177=0,'Input and Summary Results'!D177=""),FALSE,'Input and Summary Results'!$D177)</f>
        <v>0</v>
      </c>
      <c r="D595" t="b">
        <f>IF(OR(B595=0,'Input and Summary Results'!E177=0),FALSE,'Input and Summary Results'!$E177)</f>
        <v>0</v>
      </c>
      <c r="E595" t="b">
        <f t="shared" si="56"/>
        <v>0</v>
      </c>
      <c r="F595" t="b">
        <f t="shared" si="57"/>
        <v>0</v>
      </c>
      <c r="G595" t="b">
        <f>IF('Input and Summary Results'!$J$4="yes",IF(C595=FALSE,FALSE,IF('Data Transformation'!E595&lt;$R$10,E595,$R$10)),IF(C595=FALSE,FALSE,IF(C595&lt;$R$10,C595,$R$10)))</f>
        <v>0</v>
      </c>
      <c r="H595" t="b">
        <f>IF('Input and Summary Results'!$J$4="yes",'Data Transformation'!F595,'Data Transformation'!D595)</f>
        <v>0</v>
      </c>
      <c r="I595" t="str">
        <f t="shared" si="58"/>
        <v/>
      </c>
    </row>
    <row r="596" spans="2:9" x14ac:dyDescent="0.25">
      <c r="B596" t="b">
        <f>IF('Input and Summary Results'!D178=0,FALSE,'Input and Summary Results'!$B178)</f>
        <v>0</v>
      </c>
      <c r="C596" t="b">
        <f>IF(OR(B596=0,'Input and Summary Results'!D178=0,'Input and Summary Results'!D178=""),FALSE,'Input and Summary Results'!$D178)</f>
        <v>0</v>
      </c>
      <c r="D596" t="b">
        <f>IF(OR(B596=0,'Input and Summary Results'!E178=0),FALSE,'Input and Summary Results'!$E178)</f>
        <v>0</v>
      </c>
      <c r="E596" t="b">
        <f t="shared" si="56"/>
        <v>0</v>
      </c>
      <c r="F596" t="b">
        <f t="shared" si="57"/>
        <v>0</v>
      </c>
      <c r="G596" t="b">
        <f>IF('Input and Summary Results'!$J$4="yes",IF(C596=FALSE,FALSE,IF('Data Transformation'!E596&lt;$R$10,E596,$R$10)),IF(C596=FALSE,FALSE,IF(C596&lt;$R$10,C596,$R$10)))</f>
        <v>0</v>
      </c>
      <c r="H596" t="b">
        <f>IF('Input and Summary Results'!$J$4="yes",'Data Transformation'!F596,'Data Transformation'!D596)</f>
        <v>0</v>
      </c>
      <c r="I596" t="str">
        <f t="shared" si="58"/>
        <v/>
      </c>
    </row>
    <row r="597" spans="2:9" x14ac:dyDescent="0.25">
      <c r="B597" t="b">
        <f>IF('Input and Summary Results'!D179=0,FALSE,'Input and Summary Results'!$B179)</f>
        <v>0</v>
      </c>
      <c r="C597" t="b">
        <f>IF(OR(B597=0,'Input and Summary Results'!D179=0,'Input and Summary Results'!D179=""),FALSE,'Input and Summary Results'!$D179)</f>
        <v>0</v>
      </c>
      <c r="D597" t="b">
        <f>IF(OR(B597=0,'Input and Summary Results'!E179=0),FALSE,'Input and Summary Results'!$E179)</f>
        <v>0</v>
      </c>
      <c r="E597" t="b">
        <f t="shared" si="56"/>
        <v>0</v>
      </c>
      <c r="F597" t="b">
        <f t="shared" si="57"/>
        <v>0</v>
      </c>
      <c r="G597" t="b">
        <f>IF('Input and Summary Results'!$J$4="yes",IF(C597=FALSE,FALSE,IF('Data Transformation'!E597&lt;$R$10,E597,$R$10)),IF(C597=FALSE,FALSE,IF(C597&lt;$R$10,C597,$R$10)))</f>
        <v>0</v>
      </c>
      <c r="H597" t="b">
        <f>IF('Input and Summary Results'!$J$4="yes",'Data Transformation'!F597,'Data Transformation'!D597)</f>
        <v>0</v>
      </c>
      <c r="I597" t="str">
        <f t="shared" si="58"/>
        <v/>
      </c>
    </row>
    <row r="598" spans="2:9" x14ac:dyDescent="0.25">
      <c r="B598" t="b">
        <f>IF('Input and Summary Results'!D180=0,FALSE,'Input and Summary Results'!$B180)</f>
        <v>0</v>
      </c>
      <c r="C598" t="b">
        <f>IF(OR(B598=0,'Input and Summary Results'!D180=0,'Input and Summary Results'!D180=""),FALSE,'Input and Summary Results'!$D180)</f>
        <v>0</v>
      </c>
      <c r="D598" t="b">
        <f>IF(OR(B598=0,'Input and Summary Results'!E180=0),FALSE,'Input and Summary Results'!$E180)</f>
        <v>0</v>
      </c>
      <c r="E598" t="b">
        <f t="shared" si="56"/>
        <v>0</v>
      </c>
      <c r="F598" t="b">
        <f t="shared" si="57"/>
        <v>0</v>
      </c>
      <c r="G598" t="b">
        <f>IF('Input and Summary Results'!$J$4="yes",IF(C598=FALSE,FALSE,IF('Data Transformation'!E598&lt;$R$10,E598,$R$10)),IF(C598=FALSE,FALSE,IF(C598&lt;$R$10,C598,$R$10)))</f>
        <v>0</v>
      </c>
      <c r="H598" t="b">
        <f>IF('Input and Summary Results'!$J$4="yes",'Data Transformation'!F598,'Data Transformation'!D598)</f>
        <v>0</v>
      </c>
      <c r="I598" t="str">
        <f t="shared" si="58"/>
        <v/>
      </c>
    </row>
    <row r="599" spans="2:9" x14ac:dyDescent="0.25">
      <c r="B599" t="b">
        <f>IF('Input and Summary Results'!D181=0,FALSE,'Input and Summary Results'!$B181)</f>
        <v>0</v>
      </c>
      <c r="C599" t="b">
        <f>IF(OR(B599=0,'Input and Summary Results'!D181=0,'Input and Summary Results'!D181=""),FALSE,'Input and Summary Results'!$D181)</f>
        <v>0</v>
      </c>
      <c r="D599" t="b">
        <f>IF(OR(B599=0,'Input and Summary Results'!E181=0),FALSE,'Input and Summary Results'!$E181)</f>
        <v>0</v>
      </c>
      <c r="E599" t="b">
        <f t="shared" si="56"/>
        <v>0</v>
      </c>
      <c r="F599" t="b">
        <f t="shared" si="57"/>
        <v>0</v>
      </c>
      <c r="G599" t="b">
        <f>IF('Input and Summary Results'!$J$4="yes",IF(C599=FALSE,FALSE,IF('Data Transformation'!E599&lt;$R$10,E599,$R$10)),IF(C599=FALSE,FALSE,IF(C599&lt;$R$10,C599,$R$10)))</f>
        <v>0</v>
      </c>
      <c r="H599" t="b">
        <f>IF('Input and Summary Results'!$J$4="yes",'Data Transformation'!F599,'Data Transformation'!D599)</f>
        <v>0</v>
      </c>
      <c r="I599" t="str">
        <f t="shared" si="58"/>
        <v/>
      </c>
    </row>
    <row r="600" spans="2:9" x14ac:dyDescent="0.25">
      <c r="B600" t="b">
        <f>IF('Input and Summary Results'!D182=0,FALSE,'Input and Summary Results'!$B182)</f>
        <v>0</v>
      </c>
      <c r="C600" t="b">
        <f>IF(OR(B600=0,'Input and Summary Results'!D182=0,'Input and Summary Results'!D182=""),FALSE,'Input and Summary Results'!$D182)</f>
        <v>0</v>
      </c>
      <c r="D600" t="b">
        <f>IF(OR(B600=0,'Input and Summary Results'!E182=0),FALSE,'Input and Summary Results'!$E182)</f>
        <v>0</v>
      </c>
      <c r="E600" t="b">
        <f t="shared" si="56"/>
        <v>0</v>
      </c>
      <c r="F600" t="b">
        <f t="shared" si="57"/>
        <v>0</v>
      </c>
      <c r="G600" t="b">
        <f>IF('Input and Summary Results'!$J$4="yes",IF(C600=FALSE,FALSE,IF('Data Transformation'!E600&lt;$R$10,E600,$R$10)),IF(C600=FALSE,FALSE,IF(C600&lt;$R$10,C600,$R$10)))</f>
        <v>0</v>
      </c>
      <c r="H600" t="b">
        <f>IF('Input and Summary Results'!$J$4="yes",'Data Transformation'!F600,'Data Transformation'!D600)</f>
        <v>0</v>
      </c>
      <c r="I600" t="str">
        <f t="shared" si="58"/>
        <v/>
      </c>
    </row>
    <row r="601" spans="2:9" x14ac:dyDescent="0.25">
      <c r="B601" t="b">
        <f>IF('Input and Summary Results'!D183=0,FALSE,'Input and Summary Results'!$B183)</f>
        <v>0</v>
      </c>
      <c r="C601" t="b">
        <f>IF(OR(B601=0,'Input and Summary Results'!D183=0,'Input and Summary Results'!D183=""),FALSE,'Input and Summary Results'!$D183)</f>
        <v>0</v>
      </c>
      <c r="D601" t="b">
        <f>IF(OR(B601=0,'Input and Summary Results'!E183=0),FALSE,'Input and Summary Results'!$E183)</f>
        <v>0</v>
      </c>
      <c r="E601" t="b">
        <f t="shared" si="56"/>
        <v>0</v>
      </c>
      <c r="F601" t="b">
        <f t="shared" si="57"/>
        <v>0</v>
      </c>
      <c r="G601" t="b">
        <f>IF('Input and Summary Results'!$J$4="yes",IF(C601=FALSE,FALSE,IF('Data Transformation'!E601&lt;$R$10,E601,$R$10)),IF(C601=FALSE,FALSE,IF(C601&lt;$R$10,C601,$R$10)))</f>
        <v>0</v>
      </c>
      <c r="H601" t="b">
        <f>IF('Input and Summary Results'!$J$4="yes",'Data Transformation'!F601,'Data Transformation'!D601)</f>
        <v>0</v>
      </c>
      <c r="I601" t="str">
        <f t="shared" si="58"/>
        <v/>
      </c>
    </row>
    <row r="602" spans="2:9" x14ac:dyDescent="0.25">
      <c r="B602" t="b">
        <f>IF('Input and Summary Results'!D184=0,FALSE,'Input and Summary Results'!$B184)</f>
        <v>0</v>
      </c>
      <c r="C602" t="b">
        <f>IF(OR(B602=0,'Input and Summary Results'!D184=0,'Input and Summary Results'!D184=""),FALSE,'Input and Summary Results'!$D184)</f>
        <v>0</v>
      </c>
      <c r="D602" t="b">
        <f>IF(OR(B602=0,'Input and Summary Results'!E184=0),FALSE,'Input and Summary Results'!$E184)</f>
        <v>0</v>
      </c>
      <c r="E602" t="b">
        <f t="shared" si="56"/>
        <v>0</v>
      </c>
      <c r="F602" t="b">
        <f t="shared" si="57"/>
        <v>0</v>
      </c>
      <c r="G602" t="b">
        <f>IF('Input and Summary Results'!$J$4="yes",IF(C602=FALSE,FALSE,IF('Data Transformation'!E602&lt;$R$10,E602,$R$10)),IF(C602=FALSE,FALSE,IF(C602&lt;$R$10,C602,$R$10)))</f>
        <v>0</v>
      </c>
      <c r="H602" t="b">
        <f>IF('Input and Summary Results'!$J$4="yes",'Data Transformation'!F602,'Data Transformation'!D602)</f>
        <v>0</v>
      </c>
      <c r="I602" t="str">
        <f t="shared" si="58"/>
        <v/>
      </c>
    </row>
    <row r="603" spans="2:9" x14ac:dyDescent="0.25">
      <c r="B603" t="b">
        <f>IF('Input and Summary Results'!D185=0,FALSE,'Input and Summary Results'!$B185)</f>
        <v>0</v>
      </c>
      <c r="C603" t="b">
        <f>IF(OR(B603=0,'Input and Summary Results'!D185=0,'Input and Summary Results'!D185=""),FALSE,'Input and Summary Results'!$D185)</f>
        <v>0</v>
      </c>
      <c r="D603" t="b">
        <f>IF(OR(B603=0,'Input and Summary Results'!E185=0),FALSE,'Input and Summary Results'!$E185)</f>
        <v>0</v>
      </c>
      <c r="E603" t="b">
        <f t="shared" si="56"/>
        <v>0</v>
      </c>
      <c r="F603" t="b">
        <f t="shared" si="57"/>
        <v>0</v>
      </c>
      <c r="G603" t="b">
        <f>IF('Input and Summary Results'!$J$4="yes",IF(C603=FALSE,FALSE,IF('Data Transformation'!E603&lt;$R$10,E603,$R$10)),IF(C603=FALSE,FALSE,IF(C603&lt;$R$10,C603,$R$10)))</f>
        <v>0</v>
      </c>
      <c r="H603" t="b">
        <f>IF('Input and Summary Results'!$J$4="yes",'Data Transformation'!F603,'Data Transformation'!D603)</f>
        <v>0</v>
      </c>
      <c r="I603" t="str">
        <f t="shared" si="58"/>
        <v/>
      </c>
    </row>
    <row r="604" spans="2:9" x14ac:dyDescent="0.25">
      <c r="B604" t="b">
        <f>IF('Input and Summary Results'!D186=0,FALSE,'Input and Summary Results'!$B186)</f>
        <v>0</v>
      </c>
      <c r="C604" t="b">
        <f>IF(OR(B604=0,'Input and Summary Results'!D186=0,'Input and Summary Results'!D186=""),FALSE,'Input and Summary Results'!$D186)</f>
        <v>0</v>
      </c>
      <c r="D604" t="b">
        <f>IF(OR(B604=0,'Input and Summary Results'!E186=0),FALSE,'Input and Summary Results'!$E186)</f>
        <v>0</v>
      </c>
      <c r="E604" t="b">
        <f t="shared" si="56"/>
        <v>0</v>
      </c>
      <c r="F604" t="b">
        <f t="shared" si="57"/>
        <v>0</v>
      </c>
      <c r="G604" t="b">
        <f>IF('Input and Summary Results'!$J$4="yes",IF(C604=FALSE,FALSE,IF('Data Transformation'!E604&lt;$R$10,E604,$R$10)),IF(C604=FALSE,FALSE,IF(C604&lt;$R$10,C604,$R$10)))</f>
        <v>0</v>
      </c>
      <c r="H604" t="b">
        <f>IF('Input and Summary Results'!$J$4="yes",'Data Transformation'!F604,'Data Transformation'!D604)</f>
        <v>0</v>
      </c>
      <c r="I604" t="str">
        <f t="shared" si="58"/>
        <v/>
      </c>
    </row>
    <row r="605" spans="2:9" x14ac:dyDescent="0.25">
      <c r="B605" t="b">
        <f>IF('Input and Summary Results'!D187=0,FALSE,'Input and Summary Results'!$B187)</f>
        <v>0</v>
      </c>
      <c r="C605" t="b">
        <f>IF(OR(B605=0,'Input and Summary Results'!D187=0,'Input and Summary Results'!D187=""),FALSE,'Input and Summary Results'!$D187)</f>
        <v>0</v>
      </c>
      <c r="D605" t="b">
        <f>IF(OR(B605=0,'Input and Summary Results'!E187=0),FALSE,'Input and Summary Results'!$E187)</f>
        <v>0</v>
      </c>
      <c r="E605" t="b">
        <f t="shared" si="56"/>
        <v>0</v>
      </c>
      <c r="F605" t="b">
        <f t="shared" si="57"/>
        <v>0</v>
      </c>
      <c r="G605" t="b">
        <f>IF('Input and Summary Results'!$J$4="yes",IF(C605=FALSE,FALSE,IF('Data Transformation'!E605&lt;$R$10,E605,$R$10)),IF(C605=FALSE,FALSE,IF(C605&lt;$R$10,C605,$R$10)))</f>
        <v>0</v>
      </c>
      <c r="H605" t="b">
        <f>IF('Input and Summary Results'!$J$4="yes",'Data Transformation'!F605,'Data Transformation'!D605)</f>
        <v>0</v>
      </c>
      <c r="I605" t="str">
        <f t="shared" si="58"/>
        <v/>
      </c>
    </row>
    <row r="606" spans="2:9" x14ac:dyDescent="0.25">
      <c r="B606" t="b">
        <f>IF('Input and Summary Results'!D188=0,FALSE,'Input and Summary Results'!$B188)</f>
        <v>0</v>
      </c>
      <c r="C606" t="b">
        <f>IF(OR(B606=0,'Input and Summary Results'!D188=0,'Input and Summary Results'!D188=""),FALSE,'Input and Summary Results'!$D188)</f>
        <v>0</v>
      </c>
      <c r="D606" t="b">
        <f>IF(OR(B606=0,'Input and Summary Results'!E188=0),FALSE,'Input and Summary Results'!$E188)</f>
        <v>0</v>
      </c>
      <c r="E606" t="b">
        <f t="shared" si="56"/>
        <v>0</v>
      </c>
      <c r="F606" t="b">
        <f t="shared" si="57"/>
        <v>0</v>
      </c>
      <c r="G606" t="b">
        <f>IF('Input and Summary Results'!$J$4="yes",IF(C606=FALSE,FALSE,IF('Data Transformation'!E606&lt;$R$10,E606,$R$10)),IF(C606=FALSE,FALSE,IF(C606&lt;$R$10,C606,$R$10)))</f>
        <v>0</v>
      </c>
      <c r="H606" t="b">
        <f>IF('Input and Summary Results'!$J$4="yes",'Data Transformation'!F606,'Data Transformation'!D606)</f>
        <v>0</v>
      </c>
      <c r="I606" t="str">
        <f t="shared" si="58"/>
        <v/>
      </c>
    </row>
    <row r="607" spans="2:9" x14ac:dyDescent="0.25">
      <c r="B607" t="b">
        <f>IF('Input and Summary Results'!D189=0,FALSE,'Input and Summary Results'!$B189)</f>
        <v>0</v>
      </c>
      <c r="C607" t="b">
        <f>IF(OR(B607=0,'Input and Summary Results'!D189=0,'Input and Summary Results'!D189=""),FALSE,'Input and Summary Results'!$D189)</f>
        <v>0</v>
      </c>
      <c r="D607" t="b">
        <f>IF(OR(B607=0,'Input and Summary Results'!E189=0),FALSE,'Input and Summary Results'!$E189)</f>
        <v>0</v>
      </c>
      <c r="E607" t="b">
        <f t="shared" si="56"/>
        <v>0</v>
      </c>
      <c r="F607" t="b">
        <f t="shared" si="57"/>
        <v>0</v>
      </c>
      <c r="G607" t="b">
        <f>IF('Input and Summary Results'!$J$4="yes",IF(C607=FALSE,FALSE,IF('Data Transformation'!E607&lt;$R$10,E607,$R$10)),IF(C607=FALSE,FALSE,IF(C607&lt;$R$10,C607,$R$10)))</f>
        <v>0</v>
      </c>
      <c r="H607" t="b">
        <f>IF('Input and Summary Results'!$J$4="yes",'Data Transformation'!F607,'Data Transformation'!D607)</f>
        <v>0</v>
      </c>
      <c r="I607" t="str">
        <f t="shared" si="58"/>
        <v/>
      </c>
    </row>
    <row r="608" spans="2:9" x14ac:dyDescent="0.25">
      <c r="B608" t="b">
        <f>IF('Input and Summary Results'!D190=0,FALSE,'Input and Summary Results'!$B190)</f>
        <v>0</v>
      </c>
      <c r="C608" t="b">
        <f>IF(OR(B608=0,'Input and Summary Results'!D190=0,'Input and Summary Results'!D190=""),FALSE,'Input and Summary Results'!$D190)</f>
        <v>0</v>
      </c>
      <c r="D608" t="b">
        <f>IF(OR(B608=0,'Input and Summary Results'!E190=0),FALSE,'Input and Summary Results'!$E190)</f>
        <v>0</v>
      </c>
      <c r="E608" t="b">
        <f t="shared" si="56"/>
        <v>0</v>
      </c>
      <c r="F608" t="b">
        <f t="shared" si="57"/>
        <v>0</v>
      </c>
      <c r="G608" t="b">
        <f>IF('Input and Summary Results'!$J$4="yes",IF(C608=FALSE,FALSE,IF('Data Transformation'!E608&lt;$R$10,E608,$R$10)),IF(C608=FALSE,FALSE,IF(C608&lt;$R$10,C608,$R$10)))</f>
        <v>0</v>
      </c>
      <c r="H608" t="b">
        <f>IF('Input and Summary Results'!$J$4="yes",'Data Transformation'!F608,'Data Transformation'!D608)</f>
        <v>0</v>
      </c>
      <c r="I608" t="str">
        <f t="shared" si="58"/>
        <v/>
      </c>
    </row>
    <row r="609" spans="2:9" x14ac:dyDescent="0.25">
      <c r="B609" t="b">
        <f>IF('Input and Summary Results'!D191=0,FALSE,'Input and Summary Results'!$B191)</f>
        <v>0</v>
      </c>
      <c r="C609" t="b">
        <f>IF(OR(B609=0,'Input and Summary Results'!D191=0,'Input and Summary Results'!D191=""),FALSE,'Input and Summary Results'!$D191)</f>
        <v>0</v>
      </c>
      <c r="D609" t="b">
        <f>IF(OR(B609=0,'Input and Summary Results'!E191=0),FALSE,'Input and Summary Results'!$E191)</f>
        <v>0</v>
      </c>
      <c r="E609" t="b">
        <f t="shared" si="56"/>
        <v>0</v>
      </c>
      <c r="F609" t="b">
        <f t="shared" si="57"/>
        <v>0</v>
      </c>
      <c r="G609" t="b">
        <f>IF('Input and Summary Results'!$J$4="yes",IF(C609=FALSE,FALSE,IF('Data Transformation'!E609&lt;$R$10,E609,$R$10)),IF(C609=FALSE,FALSE,IF(C609&lt;$R$10,C609,$R$10)))</f>
        <v>0</v>
      </c>
      <c r="H609" t="b">
        <f>IF('Input and Summary Results'!$J$4="yes",'Data Transformation'!F609,'Data Transformation'!D609)</f>
        <v>0</v>
      </c>
      <c r="I609" t="str">
        <f t="shared" si="58"/>
        <v/>
      </c>
    </row>
    <row r="610" spans="2:9" x14ac:dyDescent="0.25">
      <c r="B610" t="b">
        <f>IF('Input and Summary Results'!D192=0,FALSE,'Input and Summary Results'!$B192)</f>
        <v>0</v>
      </c>
      <c r="C610" t="b">
        <f>IF(OR(B610=0,'Input and Summary Results'!D192=0,'Input and Summary Results'!D192=""),FALSE,'Input and Summary Results'!$D192)</f>
        <v>0</v>
      </c>
      <c r="D610" t="b">
        <f>IF(OR(B610=0,'Input and Summary Results'!E192=0),FALSE,'Input and Summary Results'!$E192)</f>
        <v>0</v>
      </c>
      <c r="E610" t="b">
        <f t="shared" si="56"/>
        <v>0</v>
      </c>
      <c r="F610" t="b">
        <f t="shared" si="57"/>
        <v>0</v>
      </c>
      <c r="G610" t="b">
        <f>IF('Input and Summary Results'!$J$4="yes",IF(C610=FALSE,FALSE,IF('Data Transformation'!E610&lt;$R$10,E610,$R$10)),IF(C610=FALSE,FALSE,IF(C610&lt;$R$10,C610,$R$10)))</f>
        <v>0</v>
      </c>
      <c r="H610" t="b">
        <f>IF('Input and Summary Results'!$J$4="yes",'Data Transformation'!F610,'Data Transformation'!D610)</f>
        <v>0</v>
      </c>
      <c r="I610" t="str">
        <f t="shared" si="58"/>
        <v/>
      </c>
    </row>
    <row r="611" spans="2:9" x14ac:dyDescent="0.25">
      <c r="B611" t="b">
        <f>IF('Input and Summary Results'!D193=0,FALSE,'Input and Summary Results'!$B193)</f>
        <v>0</v>
      </c>
      <c r="C611" t="b">
        <f>IF(OR(B611=0,'Input and Summary Results'!D193=0,'Input and Summary Results'!D193=""),FALSE,'Input and Summary Results'!$D193)</f>
        <v>0</v>
      </c>
      <c r="D611" t="b">
        <f>IF(OR(B611=0,'Input and Summary Results'!E193=0),FALSE,'Input and Summary Results'!$E193)</f>
        <v>0</v>
      </c>
      <c r="E611" t="b">
        <f t="shared" si="56"/>
        <v>0</v>
      </c>
      <c r="F611" t="b">
        <f t="shared" si="57"/>
        <v>0</v>
      </c>
      <c r="G611" t="b">
        <f>IF('Input and Summary Results'!$J$4="yes",IF(C611=FALSE,FALSE,IF('Data Transformation'!E611&lt;$R$10,E611,$R$10)),IF(C611=FALSE,FALSE,IF(C611&lt;$R$10,C611,$R$10)))</f>
        <v>0</v>
      </c>
      <c r="H611" t="b">
        <f>IF('Input and Summary Results'!$J$4="yes",'Data Transformation'!F611,'Data Transformation'!D611)</f>
        <v>0</v>
      </c>
      <c r="I611" t="str">
        <f t="shared" si="58"/>
        <v/>
      </c>
    </row>
    <row r="612" spans="2:9" x14ac:dyDescent="0.25">
      <c r="B612" t="b">
        <f>IF('Input and Summary Results'!D194=0,FALSE,'Input and Summary Results'!$B194)</f>
        <v>0</v>
      </c>
      <c r="C612" t="b">
        <f>IF(OR(B612=0,'Input and Summary Results'!D194=0,'Input and Summary Results'!D194=""),FALSE,'Input and Summary Results'!$D194)</f>
        <v>0</v>
      </c>
      <c r="D612" t="b">
        <f>IF(OR(B612=0,'Input and Summary Results'!E194=0),FALSE,'Input and Summary Results'!$E194)</f>
        <v>0</v>
      </c>
      <c r="E612" t="b">
        <f t="shared" si="56"/>
        <v>0</v>
      </c>
      <c r="F612" t="b">
        <f t="shared" si="57"/>
        <v>0</v>
      </c>
      <c r="G612" t="b">
        <f>IF('Input and Summary Results'!$J$4="yes",IF(C612=FALSE,FALSE,IF('Data Transformation'!E612&lt;$R$10,E612,$R$10)),IF(C612=FALSE,FALSE,IF(C612&lt;$R$10,C612,$R$10)))</f>
        <v>0</v>
      </c>
      <c r="H612" t="b">
        <f>IF('Input and Summary Results'!$J$4="yes",'Data Transformation'!F612,'Data Transformation'!D612)</f>
        <v>0</v>
      </c>
      <c r="I612" t="str">
        <f t="shared" si="58"/>
        <v/>
      </c>
    </row>
    <row r="613" spans="2:9" x14ac:dyDescent="0.25">
      <c r="B613" t="b">
        <f>IF('Input and Summary Results'!D195=0,FALSE,'Input and Summary Results'!$B195)</f>
        <v>0</v>
      </c>
      <c r="C613" t="b">
        <f>IF(OR(B613=0,'Input and Summary Results'!D195=0,'Input and Summary Results'!D195=""),FALSE,'Input and Summary Results'!$D195)</f>
        <v>0</v>
      </c>
      <c r="D613" t="b">
        <f>IF(OR(B613=0,'Input and Summary Results'!E195=0),FALSE,'Input and Summary Results'!$E195)</f>
        <v>0</v>
      </c>
      <c r="E613" t="b">
        <f t="shared" si="56"/>
        <v>0</v>
      </c>
      <c r="F613" t="b">
        <f t="shared" si="57"/>
        <v>0</v>
      </c>
      <c r="G613" t="b">
        <f>IF('Input and Summary Results'!$J$4="yes",IF(C613=FALSE,FALSE,IF('Data Transformation'!E613&lt;$R$10,E613,$R$10)),IF(C613=FALSE,FALSE,IF(C613&lt;$R$10,C613,$R$10)))</f>
        <v>0</v>
      </c>
      <c r="H613" t="b">
        <f>IF('Input and Summary Results'!$J$4="yes",'Data Transformation'!F613,'Data Transformation'!D613)</f>
        <v>0</v>
      </c>
      <c r="I613" t="str">
        <f t="shared" si="58"/>
        <v/>
      </c>
    </row>
    <row r="614" spans="2:9" x14ac:dyDescent="0.25">
      <c r="B614" t="b">
        <f>IF('Input and Summary Results'!D196=0,FALSE,'Input and Summary Results'!$B196)</f>
        <v>0</v>
      </c>
      <c r="C614" t="b">
        <f>IF(OR(B614=0,'Input and Summary Results'!D196=0,'Input and Summary Results'!D196=""),FALSE,'Input and Summary Results'!$D196)</f>
        <v>0</v>
      </c>
      <c r="D614" t="b">
        <f>IF(OR(B614=0,'Input and Summary Results'!E196=0),FALSE,'Input and Summary Results'!$E196)</f>
        <v>0</v>
      </c>
      <c r="E614" t="b">
        <f t="shared" si="56"/>
        <v>0</v>
      </c>
      <c r="F614" t="b">
        <f t="shared" si="57"/>
        <v>0</v>
      </c>
      <c r="G614" t="b">
        <f>IF('Input and Summary Results'!$J$4="yes",IF(C614=FALSE,FALSE,IF('Data Transformation'!E614&lt;$R$10,E614,$R$10)),IF(C614=FALSE,FALSE,IF(C614&lt;$R$10,C614,$R$10)))</f>
        <v>0</v>
      </c>
      <c r="H614" t="b">
        <f>IF('Input and Summary Results'!$J$4="yes",'Data Transformation'!F614,'Data Transformation'!D614)</f>
        <v>0</v>
      </c>
      <c r="I614" t="str">
        <f t="shared" si="58"/>
        <v/>
      </c>
    </row>
    <row r="615" spans="2:9" x14ac:dyDescent="0.25">
      <c r="B615" t="b">
        <f>IF('Input and Summary Results'!D197=0,FALSE,'Input and Summary Results'!$B197)</f>
        <v>0</v>
      </c>
      <c r="C615" t="b">
        <f>IF(OR(B615=0,'Input and Summary Results'!D197=0,'Input and Summary Results'!D197=""),FALSE,'Input and Summary Results'!$D197)</f>
        <v>0</v>
      </c>
      <c r="D615" t="b">
        <f>IF(OR(B615=0,'Input and Summary Results'!E197=0),FALSE,'Input and Summary Results'!$E197)</f>
        <v>0</v>
      </c>
      <c r="E615" t="b">
        <f t="shared" si="56"/>
        <v>0</v>
      </c>
      <c r="F615" t="b">
        <f t="shared" si="57"/>
        <v>0</v>
      </c>
      <c r="G615" t="b">
        <f>IF('Input and Summary Results'!$J$4="yes",IF(C615=FALSE,FALSE,IF('Data Transformation'!E615&lt;$R$10,E615,$R$10)),IF(C615=FALSE,FALSE,IF(C615&lt;$R$10,C615,$R$10)))</f>
        <v>0</v>
      </c>
      <c r="H615" t="b">
        <f>IF('Input and Summary Results'!$J$4="yes",'Data Transformation'!F615,'Data Transformation'!D615)</f>
        <v>0</v>
      </c>
      <c r="I615" t="str">
        <f t="shared" si="58"/>
        <v/>
      </c>
    </row>
    <row r="616" spans="2:9" x14ac:dyDescent="0.25">
      <c r="B616" t="b">
        <f>IF('Input and Summary Results'!D198=0,FALSE,'Input and Summary Results'!$B198)</f>
        <v>0</v>
      </c>
      <c r="C616" t="b">
        <f>IF(OR(B616=0,'Input and Summary Results'!D198=0,'Input and Summary Results'!D198=""),FALSE,'Input and Summary Results'!$D198)</f>
        <v>0</v>
      </c>
      <c r="D616" t="b">
        <f>IF(OR(B616=0,'Input and Summary Results'!E198=0),FALSE,'Input and Summary Results'!$E198)</f>
        <v>0</v>
      </c>
      <c r="E616" t="b">
        <f t="shared" si="56"/>
        <v>0</v>
      </c>
      <c r="F616" t="b">
        <f t="shared" si="57"/>
        <v>0</v>
      </c>
      <c r="G616" t="b">
        <f>IF('Input and Summary Results'!$J$4="yes",IF(C616=FALSE,FALSE,IF('Data Transformation'!E616&lt;$R$10,E616,$R$10)),IF(C616=FALSE,FALSE,IF(C616&lt;$R$10,C616,$R$10)))</f>
        <v>0</v>
      </c>
      <c r="H616" t="b">
        <f>IF('Input and Summary Results'!$J$4="yes",'Data Transformation'!F616,'Data Transformation'!D616)</f>
        <v>0</v>
      </c>
      <c r="I616" t="str">
        <f t="shared" si="58"/>
        <v/>
      </c>
    </row>
    <row r="617" spans="2:9" x14ac:dyDescent="0.25">
      <c r="B617" t="b">
        <f>IF('Input and Summary Results'!D199=0,FALSE,'Input and Summary Results'!$B199)</f>
        <v>0</v>
      </c>
      <c r="C617" t="b">
        <f>IF(OR(B617=0,'Input and Summary Results'!D199=0,'Input and Summary Results'!D199=""),FALSE,'Input and Summary Results'!$D199)</f>
        <v>0</v>
      </c>
      <c r="D617" t="b">
        <f>IF(OR(B617=0,'Input and Summary Results'!E199=0),FALSE,'Input and Summary Results'!$E199)</f>
        <v>0</v>
      </c>
      <c r="E617" t="b">
        <f t="shared" si="56"/>
        <v>0</v>
      </c>
      <c r="F617" t="b">
        <f t="shared" si="57"/>
        <v>0</v>
      </c>
      <c r="G617" t="b">
        <f>IF('Input and Summary Results'!$J$4="yes",IF(C617=FALSE,FALSE,IF('Data Transformation'!E617&lt;$R$10,E617,$R$10)),IF(C617=FALSE,FALSE,IF(C617&lt;$R$10,C617,$R$10)))</f>
        <v>0</v>
      </c>
      <c r="H617" t="b">
        <f>IF('Input and Summary Results'!$J$4="yes",'Data Transformation'!F617,'Data Transformation'!D617)</f>
        <v>0</v>
      </c>
      <c r="I617" t="str">
        <f t="shared" si="58"/>
        <v/>
      </c>
    </row>
    <row r="618" spans="2:9" x14ac:dyDescent="0.25">
      <c r="B618" t="b">
        <f>IF('Input and Summary Results'!D200=0,FALSE,'Input and Summary Results'!$B200)</f>
        <v>0</v>
      </c>
      <c r="C618" t="b">
        <f>IF(OR(B618=0,'Input and Summary Results'!D200=0,'Input and Summary Results'!D200=""),FALSE,'Input and Summary Results'!$D200)</f>
        <v>0</v>
      </c>
      <c r="D618" t="b">
        <f>IF(OR(B618=0,'Input and Summary Results'!E200=0),FALSE,'Input and Summary Results'!$E200)</f>
        <v>0</v>
      </c>
      <c r="E618" t="b">
        <f t="shared" ref="E618:E681" si="59">IF(C618=FALSE,FALSE,LOG10(C618))</f>
        <v>0</v>
      </c>
      <c r="F618" t="b">
        <f t="shared" ref="F618:F681" si="60">IF(D618=FALSE, FALSE,0.434*D618/C618)</f>
        <v>0</v>
      </c>
      <c r="G618" t="b">
        <f>IF('Input and Summary Results'!$J$4="yes",IF(C618=FALSE,FALSE,IF('Data Transformation'!E618&lt;$R$10,E618,$R$10)),IF(C618=FALSE,FALSE,IF(C618&lt;$R$10,C618,$R$10)))</f>
        <v>0</v>
      </c>
      <c r="H618" t="b">
        <f>IF('Input and Summary Results'!$J$4="yes",'Data Transformation'!F618,'Data Transformation'!D618)</f>
        <v>0</v>
      </c>
      <c r="I618" t="str">
        <f t="shared" si="58"/>
        <v/>
      </c>
    </row>
    <row r="619" spans="2:9" x14ac:dyDescent="0.25">
      <c r="B619" t="b">
        <f>IF('Input and Summary Results'!D201=0,FALSE,'Input and Summary Results'!$B201)</f>
        <v>0</v>
      </c>
      <c r="C619" t="b">
        <f>IF(OR(B619=0,'Input and Summary Results'!D201=0,'Input and Summary Results'!D201=""),FALSE,'Input and Summary Results'!$D201)</f>
        <v>0</v>
      </c>
      <c r="D619" t="b">
        <f>IF(OR(B619=0,'Input and Summary Results'!E201=0),FALSE,'Input and Summary Results'!$E201)</f>
        <v>0</v>
      </c>
      <c r="E619" t="b">
        <f t="shared" si="59"/>
        <v>0</v>
      </c>
      <c r="F619" t="b">
        <f t="shared" si="60"/>
        <v>0</v>
      </c>
      <c r="G619" t="b">
        <f>IF('Input and Summary Results'!$J$4="yes",IF(C619=FALSE,FALSE,IF('Data Transformation'!E619&lt;$R$10,E619,$R$10)),IF(C619=FALSE,FALSE,IF(C619&lt;$R$10,C619,$R$10)))</f>
        <v>0</v>
      </c>
      <c r="H619" t="b">
        <f>IF('Input and Summary Results'!$J$4="yes",'Data Transformation'!F619,'Data Transformation'!D619)</f>
        <v>0</v>
      </c>
      <c r="I619" t="str">
        <f t="shared" si="58"/>
        <v/>
      </c>
    </row>
    <row r="620" spans="2:9" x14ac:dyDescent="0.25">
      <c r="B620" t="b">
        <f>IF('Input and Summary Results'!D202=0,FALSE,'Input and Summary Results'!$B202)</f>
        <v>0</v>
      </c>
      <c r="C620" t="b">
        <f>IF(OR(B620=0,'Input and Summary Results'!D202=0,'Input and Summary Results'!D202=""),FALSE,'Input and Summary Results'!$D202)</f>
        <v>0</v>
      </c>
      <c r="D620" t="b">
        <f>IF(OR(B620=0,'Input and Summary Results'!E202=0),FALSE,'Input and Summary Results'!$E202)</f>
        <v>0</v>
      </c>
      <c r="E620" t="b">
        <f t="shared" si="59"/>
        <v>0</v>
      </c>
      <c r="F620" t="b">
        <f t="shared" si="60"/>
        <v>0</v>
      </c>
      <c r="G620" t="b">
        <f>IF('Input and Summary Results'!$J$4="yes",IF(C620=FALSE,FALSE,IF('Data Transformation'!E620&lt;$R$10,E620,$R$10)),IF(C620=FALSE,FALSE,IF(C620&lt;$R$10,C620,$R$10)))</f>
        <v>0</v>
      </c>
      <c r="H620" t="b">
        <f>IF('Input and Summary Results'!$J$4="yes",'Data Transformation'!F620,'Data Transformation'!D620)</f>
        <v>0</v>
      </c>
      <c r="I620" t="str">
        <f t="shared" si="58"/>
        <v/>
      </c>
    </row>
    <row r="621" spans="2:9" x14ac:dyDescent="0.25">
      <c r="B621" t="b">
        <f>IF('Input and Summary Results'!D203=0,FALSE,'Input and Summary Results'!$B203)</f>
        <v>0</v>
      </c>
      <c r="C621" t="b">
        <f>IF(OR(B621=0,'Input and Summary Results'!D203=0,'Input and Summary Results'!D203=""),FALSE,'Input and Summary Results'!$D203)</f>
        <v>0</v>
      </c>
      <c r="D621" t="b">
        <f>IF(OR(B621=0,'Input and Summary Results'!E203=0),FALSE,'Input and Summary Results'!$E203)</f>
        <v>0</v>
      </c>
      <c r="E621" t="b">
        <f t="shared" si="59"/>
        <v>0</v>
      </c>
      <c r="F621" t="b">
        <f t="shared" si="60"/>
        <v>0</v>
      </c>
      <c r="G621" t="b">
        <f>IF('Input and Summary Results'!$J$4="yes",IF(C621=FALSE,FALSE,IF('Data Transformation'!E621&lt;$R$10,E621,$R$10)),IF(C621=FALSE,FALSE,IF(C621&lt;$R$10,C621,$R$10)))</f>
        <v>0</v>
      </c>
      <c r="H621" t="b">
        <f>IF('Input and Summary Results'!$J$4="yes",'Data Transformation'!F621,'Data Transformation'!D621)</f>
        <v>0</v>
      </c>
      <c r="I621" t="str">
        <f t="shared" si="58"/>
        <v/>
      </c>
    </row>
    <row r="622" spans="2:9" x14ac:dyDescent="0.25">
      <c r="B622" t="b">
        <f>IF('Input and Summary Results'!D204=0,FALSE,'Input and Summary Results'!$B204)</f>
        <v>0</v>
      </c>
      <c r="C622" t="b">
        <f>IF(OR(B622=0,'Input and Summary Results'!D204=0,'Input and Summary Results'!D204=""),FALSE,'Input and Summary Results'!$D204)</f>
        <v>0</v>
      </c>
      <c r="D622" t="b">
        <f>IF(OR(B622=0,'Input and Summary Results'!E204=0),FALSE,'Input and Summary Results'!$E204)</f>
        <v>0</v>
      </c>
      <c r="E622" t="b">
        <f t="shared" si="59"/>
        <v>0</v>
      </c>
      <c r="F622" t="b">
        <f t="shared" si="60"/>
        <v>0</v>
      </c>
      <c r="G622" t="b">
        <f>IF('Input and Summary Results'!$J$4="yes",IF(C622=FALSE,FALSE,IF('Data Transformation'!E622&lt;$R$10,E622,$R$10)),IF(C622=FALSE,FALSE,IF(C622&lt;$R$10,C622,$R$10)))</f>
        <v>0</v>
      </c>
      <c r="H622" t="b">
        <f>IF('Input and Summary Results'!$J$4="yes",'Data Transformation'!F622,'Data Transformation'!D622)</f>
        <v>0</v>
      </c>
      <c r="I622" t="str">
        <f t="shared" si="58"/>
        <v/>
      </c>
    </row>
    <row r="623" spans="2:9" x14ac:dyDescent="0.25">
      <c r="B623" t="b">
        <f>IF('Input and Summary Results'!D205=0,FALSE,'Input and Summary Results'!$B205)</f>
        <v>0</v>
      </c>
      <c r="C623" t="b">
        <f>IF(OR(B623=0,'Input and Summary Results'!D205=0,'Input and Summary Results'!D205=""),FALSE,'Input and Summary Results'!$D205)</f>
        <v>0</v>
      </c>
      <c r="D623" t="b">
        <f>IF(OR(B623=0,'Input and Summary Results'!E205=0),FALSE,'Input and Summary Results'!$E205)</f>
        <v>0</v>
      </c>
      <c r="E623" t="b">
        <f t="shared" si="59"/>
        <v>0</v>
      </c>
      <c r="F623" t="b">
        <f t="shared" si="60"/>
        <v>0</v>
      </c>
      <c r="G623" t="b">
        <f>IF('Input and Summary Results'!$J$4="yes",IF(C623=FALSE,FALSE,IF('Data Transformation'!E623&lt;$R$10,E623,$R$10)),IF(C623=FALSE,FALSE,IF(C623&lt;$R$10,C623,$R$10)))</f>
        <v>0</v>
      </c>
      <c r="H623" t="b">
        <f>IF('Input and Summary Results'!$J$4="yes",'Data Transformation'!F623,'Data Transformation'!D623)</f>
        <v>0</v>
      </c>
      <c r="I623" t="str">
        <f t="shared" si="58"/>
        <v/>
      </c>
    </row>
    <row r="624" spans="2:9" x14ac:dyDescent="0.25">
      <c r="B624" t="b">
        <f>IF('Input and Summary Results'!D206=0,FALSE,'Input and Summary Results'!$B206)</f>
        <v>0</v>
      </c>
      <c r="C624" t="b">
        <f>IF(OR(B624=0,'Input and Summary Results'!D206=0,'Input and Summary Results'!D206=""),FALSE,'Input and Summary Results'!$D206)</f>
        <v>0</v>
      </c>
      <c r="D624" t="b">
        <f>IF(OR(B624=0,'Input and Summary Results'!E206=0),FALSE,'Input and Summary Results'!$E206)</f>
        <v>0</v>
      </c>
      <c r="E624" t="b">
        <f t="shared" si="59"/>
        <v>0</v>
      </c>
      <c r="F624" t="b">
        <f t="shared" si="60"/>
        <v>0</v>
      </c>
      <c r="G624" t="b">
        <f>IF('Input and Summary Results'!$J$4="yes",IF(C624=FALSE,FALSE,IF('Data Transformation'!E624&lt;$R$10,E624,$R$10)),IF(C624=FALSE,FALSE,IF(C624&lt;$R$10,C624,$R$10)))</f>
        <v>0</v>
      </c>
      <c r="H624" t="b">
        <f>IF('Input and Summary Results'!$J$4="yes",'Data Transformation'!F624,'Data Transformation'!D624)</f>
        <v>0</v>
      </c>
      <c r="I624" t="str">
        <f t="shared" si="58"/>
        <v/>
      </c>
    </row>
    <row r="625" spans="2:9" x14ac:dyDescent="0.25">
      <c r="B625" t="b">
        <f>IF('Input and Summary Results'!D207=0,FALSE,'Input and Summary Results'!$B207)</f>
        <v>0</v>
      </c>
      <c r="C625" t="b">
        <f>IF(OR(B625=0,'Input and Summary Results'!D207=0,'Input and Summary Results'!D207=""),FALSE,'Input and Summary Results'!$D207)</f>
        <v>0</v>
      </c>
      <c r="D625" t="b">
        <f>IF(OR(B625=0,'Input and Summary Results'!E207=0),FALSE,'Input and Summary Results'!$E207)</f>
        <v>0</v>
      </c>
      <c r="E625" t="b">
        <f t="shared" si="59"/>
        <v>0</v>
      </c>
      <c r="F625" t="b">
        <f t="shared" si="60"/>
        <v>0</v>
      </c>
      <c r="G625" t="b">
        <f>IF('Input and Summary Results'!$J$4="yes",IF(C625=FALSE,FALSE,IF('Data Transformation'!E625&lt;$R$10,E625,$R$10)),IF(C625=FALSE,FALSE,IF(C625&lt;$R$10,C625,$R$10)))</f>
        <v>0</v>
      </c>
      <c r="H625" t="b">
        <f>IF('Input and Summary Results'!$J$4="yes",'Data Transformation'!F625,'Data Transformation'!D625)</f>
        <v>0</v>
      </c>
      <c r="I625" t="str">
        <f t="shared" si="58"/>
        <v/>
      </c>
    </row>
    <row r="626" spans="2:9" x14ac:dyDescent="0.25">
      <c r="B626" t="b">
        <f>IF('Input and Summary Results'!D208=0,FALSE,'Input and Summary Results'!$B208)</f>
        <v>0</v>
      </c>
      <c r="C626" t="b">
        <f>IF(OR(B626=0,'Input and Summary Results'!D208=0,'Input and Summary Results'!D208=""),FALSE,'Input and Summary Results'!$D208)</f>
        <v>0</v>
      </c>
      <c r="D626" t="b">
        <f>IF(OR(B626=0,'Input and Summary Results'!E208=0),FALSE,'Input and Summary Results'!$E208)</f>
        <v>0</v>
      </c>
      <c r="E626" t="b">
        <f t="shared" si="59"/>
        <v>0</v>
      </c>
      <c r="F626" t="b">
        <f t="shared" si="60"/>
        <v>0</v>
      </c>
      <c r="G626" t="b">
        <f>IF('Input and Summary Results'!$J$4="yes",IF(C626=FALSE,FALSE,IF('Data Transformation'!E626&lt;$R$10,E626,$R$10)),IF(C626=FALSE,FALSE,IF(C626&lt;$R$10,C626,$R$10)))</f>
        <v>0</v>
      </c>
      <c r="H626" t="b">
        <f>IF('Input and Summary Results'!$J$4="yes",'Data Transformation'!F626,'Data Transformation'!D626)</f>
        <v>0</v>
      </c>
      <c r="I626" t="str">
        <f t="shared" si="58"/>
        <v/>
      </c>
    </row>
    <row r="627" spans="2:9" x14ac:dyDescent="0.25">
      <c r="B627" t="b">
        <f>IF('Input and Summary Results'!D209=0,FALSE,'Input and Summary Results'!$B209)</f>
        <v>0</v>
      </c>
      <c r="C627" t="b">
        <f>IF(OR(B627=0,'Input and Summary Results'!D209=0,'Input and Summary Results'!D209=""),FALSE,'Input and Summary Results'!$D209)</f>
        <v>0</v>
      </c>
      <c r="D627" t="b">
        <f>IF(OR(B627=0,'Input and Summary Results'!E209=0),FALSE,'Input and Summary Results'!$E209)</f>
        <v>0</v>
      </c>
      <c r="E627" t="b">
        <f t="shared" si="59"/>
        <v>0</v>
      </c>
      <c r="F627" t="b">
        <f t="shared" si="60"/>
        <v>0</v>
      </c>
      <c r="G627" t="b">
        <f>IF('Input and Summary Results'!$J$4="yes",IF(C627=FALSE,FALSE,IF('Data Transformation'!E627&lt;$R$10,E627,$R$10)),IF(C627=FALSE,FALSE,IF(C627&lt;$R$10,C627,$R$10)))</f>
        <v>0</v>
      </c>
      <c r="H627" t="b">
        <f>IF('Input and Summary Results'!$J$4="yes",'Data Transformation'!F627,'Data Transformation'!D627)</f>
        <v>0</v>
      </c>
      <c r="I627" t="str">
        <f t="shared" si="58"/>
        <v/>
      </c>
    </row>
    <row r="628" spans="2:9" x14ac:dyDescent="0.25">
      <c r="B628" t="b">
        <f>IF('Input and Summary Results'!D210=0,FALSE,'Input and Summary Results'!$B210)</f>
        <v>0</v>
      </c>
      <c r="C628" t="b">
        <f>IF(OR(B628=0,'Input and Summary Results'!D210=0,'Input and Summary Results'!D210=""),FALSE,'Input and Summary Results'!$D210)</f>
        <v>0</v>
      </c>
      <c r="D628" t="b">
        <f>IF(OR(B628=0,'Input and Summary Results'!E210=0),FALSE,'Input and Summary Results'!$E210)</f>
        <v>0</v>
      </c>
      <c r="E628" t="b">
        <f t="shared" si="59"/>
        <v>0</v>
      </c>
      <c r="F628" t="b">
        <f t="shared" si="60"/>
        <v>0</v>
      </c>
      <c r="G628" t="b">
        <f>IF('Input and Summary Results'!$J$4="yes",IF(C628=FALSE,FALSE,IF('Data Transformation'!E628&lt;$R$10,E628,$R$10)),IF(C628=FALSE,FALSE,IF(C628&lt;$R$10,C628,$R$10)))</f>
        <v>0</v>
      </c>
      <c r="H628" t="b">
        <f>IF('Input and Summary Results'!$J$4="yes",'Data Transformation'!F628,'Data Transformation'!D628)</f>
        <v>0</v>
      </c>
      <c r="I628" t="str">
        <f t="shared" si="58"/>
        <v/>
      </c>
    </row>
    <row r="629" spans="2:9" x14ac:dyDescent="0.25">
      <c r="B629" t="b">
        <f>IF('Input and Summary Results'!D211=0,FALSE,'Input and Summary Results'!$B211)</f>
        <v>0</v>
      </c>
      <c r="C629" t="b">
        <f>IF(OR(B629=0,'Input and Summary Results'!D211=0,'Input and Summary Results'!D211=""),FALSE,'Input and Summary Results'!$D211)</f>
        <v>0</v>
      </c>
      <c r="D629" t="b">
        <f>IF(OR(B629=0,'Input and Summary Results'!E211=0),FALSE,'Input and Summary Results'!$E211)</f>
        <v>0</v>
      </c>
      <c r="E629" t="b">
        <f t="shared" si="59"/>
        <v>0</v>
      </c>
      <c r="F629" t="b">
        <f t="shared" si="60"/>
        <v>0</v>
      </c>
      <c r="G629" t="b">
        <f>IF('Input and Summary Results'!$J$4="yes",IF(C629=FALSE,FALSE,IF('Data Transformation'!E629&lt;$R$10,E629,$R$10)),IF(C629=FALSE,FALSE,IF(C629&lt;$R$10,C629,$R$10)))</f>
        <v>0</v>
      </c>
      <c r="H629" t="b">
        <f>IF('Input and Summary Results'!$J$4="yes",'Data Transformation'!F629,'Data Transformation'!D629)</f>
        <v>0</v>
      </c>
      <c r="I629" t="str">
        <f t="shared" si="58"/>
        <v/>
      </c>
    </row>
    <row r="630" spans="2:9" x14ac:dyDescent="0.25">
      <c r="B630" t="b">
        <f>IF('Input and Summary Results'!D212=0,FALSE,'Input and Summary Results'!$B212)</f>
        <v>0</v>
      </c>
      <c r="C630" t="b">
        <f>IF(OR(B630=0,'Input and Summary Results'!D212=0,'Input and Summary Results'!D212=""),FALSE,'Input and Summary Results'!$D212)</f>
        <v>0</v>
      </c>
      <c r="D630" t="b">
        <f>IF(OR(B630=0,'Input and Summary Results'!E212=0),FALSE,'Input and Summary Results'!$E212)</f>
        <v>0</v>
      </c>
      <c r="E630" t="b">
        <f t="shared" si="59"/>
        <v>0</v>
      </c>
      <c r="F630" t="b">
        <f t="shared" si="60"/>
        <v>0</v>
      </c>
      <c r="G630" t="b">
        <f>IF('Input and Summary Results'!$J$4="yes",IF(C630=FALSE,FALSE,IF('Data Transformation'!E630&lt;$R$10,E630,$R$10)),IF(C630=FALSE,FALSE,IF(C630&lt;$R$10,C630,$R$10)))</f>
        <v>0</v>
      </c>
      <c r="H630" t="b">
        <f>IF('Input and Summary Results'!$J$4="yes",'Data Transformation'!F630,'Data Transformation'!D630)</f>
        <v>0</v>
      </c>
      <c r="I630" t="str">
        <f t="shared" si="58"/>
        <v/>
      </c>
    </row>
    <row r="631" spans="2:9" x14ac:dyDescent="0.25">
      <c r="B631" t="b">
        <f>IF('Input and Summary Results'!D213=0,FALSE,'Input and Summary Results'!$B213)</f>
        <v>0</v>
      </c>
      <c r="C631" t="b">
        <f>IF(OR(B631=0,'Input and Summary Results'!D213=0,'Input and Summary Results'!D213=""),FALSE,'Input and Summary Results'!$D213)</f>
        <v>0</v>
      </c>
      <c r="D631" t="b">
        <f>IF(OR(B631=0,'Input and Summary Results'!E213=0),FALSE,'Input and Summary Results'!$E213)</f>
        <v>0</v>
      </c>
      <c r="E631" t="b">
        <f t="shared" si="59"/>
        <v>0</v>
      </c>
      <c r="F631" t="b">
        <f t="shared" si="60"/>
        <v>0</v>
      </c>
      <c r="G631" t="b">
        <f>IF('Input and Summary Results'!$J$4="yes",IF(C631=FALSE,FALSE,IF('Data Transformation'!E631&lt;$R$10,E631,$R$10)),IF(C631=FALSE,FALSE,IF(C631&lt;$R$10,C631,$R$10)))</f>
        <v>0</v>
      </c>
      <c r="H631" t="b">
        <f>IF('Input and Summary Results'!$J$4="yes",'Data Transformation'!F631,'Data Transformation'!D631)</f>
        <v>0</v>
      </c>
      <c r="I631" t="str">
        <f t="shared" si="58"/>
        <v/>
      </c>
    </row>
    <row r="632" spans="2:9" x14ac:dyDescent="0.25">
      <c r="B632" t="b">
        <f>IF('Input and Summary Results'!D214=0,FALSE,'Input and Summary Results'!$B214)</f>
        <v>0</v>
      </c>
      <c r="C632" t="b">
        <f>IF(OR(B632=0,'Input and Summary Results'!D214=0,'Input and Summary Results'!D214=""),FALSE,'Input and Summary Results'!$D214)</f>
        <v>0</v>
      </c>
      <c r="D632" t="b">
        <f>IF(OR(B632=0,'Input and Summary Results'!E214=0),FALSE,'Input and Summary Results'!$E214)</f>
        <v>0</v>
      </c>
      <c r="E632" t="b">
        <f t="shared" si="59"/>
        <v>0</v>
      </c>
      <c r="F632" t="b">
        <f t="shared" si="60"/>
        <v>0</v>
      </c>
      <c r="G632" t="b">
        <f>IF('Input and Summary Results'!$J$4="yes",IF(C632=FALSE,FALSE,IF('Data Transformation'!E632&lt;$R$10,E632,$R$10)),IF(C632=FALSE,FALSE,IF(C632&lt;$R$10,C632,$R$10)))</f>
        <v>0</v>
      </c>
      <c r="H632" t="b">
        <f>IF('Input and Summary Results'!$J$4="yes",'Data Transformation'!F632,'Data Transformation'!D632)</f>
        <v>0</v>
      </c>
      <c r="I632" t="str">
        <f t="shared" si="58"/>
        <v/>
      </c>
    </row>
    <row r="633" spans="2:9" x14ac:dyDescent="0.25">
      <c r="B633" t="b">
        <f>IF('Input and Summary Results'!D215=0,FALSE,'Input and Summary Results'!$B215)</f>
        <v>0</v>
      </c>
      <c r="C633" t="b">
        <f>IF(OR(B633=0,'Input and Summary Results'!D215=0,'Input and Summary Results'!D215=""),FALSE,'Input and Summary Results'!$D215)</f>
        <v>0</v>
      </c>
      <c r="D633" t="b">
        <f>IF(OR(B633=0,'Input and Summary Results'!E215=0),FALSE,'Input and Summary Results'!$E215)</f>
        <v>0</v>
      </c>
      <c r="E633" t="b">
        <f t="shared" si="59"/>
        <v>0</v>
      </c>
      <c r="F633" t="b">
        <f t="shared" si="60"/>
        <v>0</v>
      </c>
      <c r="G633" t="b">
        <f>IF('Input and Summary Results'!$J$4="yes",IF(C633=FALSE,FALSE,IF('Data Transformation'!E633&lt;$R$10,E633,$R$10)),IF(C633=FALSE,FALSE,IF(C633&lt;$R$10,C633,$R$10)))</f>
        <v>0</v>
      </c>
      <c r="H633" t="b">
        <f>IF('Input and Summary Results'!$J$4="yes",'Data Transformation'!F633,'Data Transformation'!D633)</f>
        <v>0</v>
      </c>
      <c r="I633" t="str">
        <f t="shared" si="58"/>
        <v/>
      </c>
    </row>
    <row r="634" spans="2:9" x14ac:dyDescent="0.25">
      <c r="B634" t="b">
        <f>IF('Input and Summary Results'!D216=0,FALSE,'Input and Summary Results'!$B216)</f>
        <v>0</v>
      </c>
      <c r="C634" t="b">
        <f>IF(OR(B634=0,'Input and Summary Results'!D216=0,'Input and Summary Results'!D216=""),FALSE,'Input and Summary Results'!$D216)</f>
        <v>0</v>
      </c>
      <c r="D634" t="b">
        <f>IF(OR(B634=0,'Input and Summary Results'!E216=0),FALSE,'Input and Summary Results'!$E216)</f>
        <v>0</v>
      </c>
      <c r="E634" t="b">
        <f t="shared" si="59"/>
        <v>0</v>
      </c>
      <c r="F634" t="b">
        <f t="shared" si="60"/>
        <v>0</v>
      </c>
      <c r="G634" t="b">
        <f>IF('Input and Summary Results'!$J$4="yes",IF(C634=FALSE,FALSE,IF('Data Transformation'!E634&lt;$R$10,E634,$R$10)),IF(C634=FALSE,FALSE,IF(C634&lt;$R$10,C634,$R$10)))</f>
        <v>0</v>
      </c>
      <c r="H634" t="b">
        <f>IF('Input and Summary Results'!$J$4="yes",'Data Transformation'!F634,'Data Transformation'!D634)</f>
        <v>0</v>
      </c>
      <c r="I634" t="str">
        <f t="shared" si="58"/>
        <v/>
      </c>
    </row>
    <row r="635" spans="2:9" x14ac:dyDescent="0.25">
      <c r="B635" t="b">
        <f>IF('Input and Summary Results'!D217=0,FALSE,'Input and Summary Results'!$B217)</f>
        <v>0</v>
      </c>
      <c r="C635" t="b">
        <f>IF(OR(B635=0,'Input and Summary Results'!D217=0,'Input and Summary Results'!D217=""),FALSE,'Input and Summary Results'!$D217)</f>
        <v>0</v>
      </c>
      <c r="D635" t="b">
        <f>IF(OR(B635=0,'Input and Summary Results'!E217=0),FALSE,'Input and Summary Results'!$E217)</f>
        <v>0</v>
      </c>
      <c r="E635" t="b">
        <f t="shared" si="59"/>
        <v>0</v>
      </c>
      <c r="F635" t="b">
        <f t="shared" si="60"/>
        <v>0</v>
      </c>
      <c r="G635" t="b">
        <f>IF('Input and Summary Results'!$J$4="yes",IF(C635=FALSE,FALSE,IF('Data Transformation'!E635&lt;$R$10,E635,$R$10)),IF(C635=FALSE,FALSE,IF(C635&lt;$R$10,C635,$R$10)))</f>
        <v>0</v>
      </c>
      <c r="H635" t="b">
        <f>IF('Input and Summary Results'!$J$4="yes",'Data Transformation'!F635,'Data Transformation'!D635)</f>
        <v>0</v>
      </c>
      <c r="I635" t="str">
        <f t="shared" si="58"/>
        <v/>
      </c>
    </row>
    <row r="636" spans="2:9" x14ac:dyDescent="0.25">
      <c r="B636" t="b">
        <f>IF('Input and Summary Results'!D218=0,FALSE,'Input and Summary Results'!$B218)</f>
        <v>0</v>
      </c>
      <c r="C636" t="b">
        <f>IF(OR(B636=0,'Input and Summary Results'!D218=0,'Input and Summary Results'!D218=""),FALSE,'Input and Summary Results'!$D218)</f>
        <v>0</v>
      </c>
      <c r="D636" t="b">
        <f>IF(OR(B636=0,'Input and Summary Results'!E218=0),FALSE,'Input and Summary Results'!$E218)</f>
        <v>0</v>
      </c>
      <c r="E636" t="b">
        <f t="shared" si="59"/>
        <v>0</v>
      </c>
      <c r="F636" t="b">
        <f t="shared" si="60"/>
        <v>0</v>
      </c>
      <c r="G636" t="b">
        <f>IF('Input and Summary Results'!$J$4="yes",IF(C636=FALSE,FALSE,IF('Data Transformation'!E636&lt;$R$10,E636,$R$10)),IF(C636=FALSE,FALSE,IF(C636&lt;$R$10,C636,$R$10)))</f>
        <v>0</v>
      </c>
      <c r="H636" t="b">
        <f>IF('Input and Summary Results'!$J$4="yes",'Data Transformation'!F636,'Data Transformation'!D636)</f>
        <v>0</v>
      </c>
      <c r="I636" t="str">
        <f t="shared" si="58"/>
        <v/>
      </c>
    </row>
    <row r="637" spans="2:9" x14ac:dyDescent="0.25">
      <c r="B637" t="b">
        <f>IF('Input and Summary Results'!D219=0,FALSE,'Input and Summary Results'!$B219)</f>
        <v>0</v>
      </c>
      <c r="C637" t="b">
        <f>IF(OR(B637=0,'Input and Summary Results'!D219=0,'Input and Summary Results'!D219=""),FALSE,'Input and Summary Results'!$D219)</f>
        <v>0</v>
      </c>
      <c r="D637" t="b">
        <f>IF(OR(B637=0,'Input and Summary Results'!E219=0),FALSE,'Input and Summary Results'!$E219)</f>
        <v>0</v>
      </c>
      <c r="E637" t="b">
        <f t="shared" si="59"/>
        <v>0</v>
      </c>
      <c r="F637" t="b">
        <f t="shared" si="60"/>
        <v>0</v>
      </c>
      <c r="G637" t="b">
        <f>IF('Input and Summary Results'!$J$4="yes",IF(C637=FALSE,FALSE,IF('Data Transformation'!E637&lt;$R$10,E637,$R$10)),IF(C637=FALSE,FALSE,IF(C637&lt;$R$10,C637,$R$10)))</f>
        <v>0</v>
      </c>
      <c r="H637" t="b">
        <f>IF('Input and Summary Results'!$J$4="yes",'Data Transformation'!F637,'Data Transformation'!D637)</f>
        <v>0</v>
      </c>
      <c r="I637" t="str">
        <f t="shared" si="58"/>
        <v/>
      </c>
    </row>
    <row r="638" spans="2:9" x14ac:dyDescent="0.25">
      <c r="B638" t="b">
        <f>IF('Input and Summary Results'!D220=0,FALSE,'Input and Summary Results'!$B220)</f>
        <v>0</v>
      </c>
      <c r="C638" t="b">
        <f>IF(OR(B638=0,'Input and Summary Results'!D220=0,'Input and Summary Results'!D220=""),FALSE,'Input and Summary Results'!$D220)</f>
        <v>0</v>
      </c>
      <c r="D638" t="b">
        <f>IF(OR(B638=0,'Input and Summary Results'!E220=0),FALSE,'Input and Summary Results'!$E220)</f>
        <v>0</v>
      </c>
      <c r="E638" t="b">
        <f t="shared" si="59"/>
        <v>0</v>
      </c>
      <c r="F638" t="b">
        <f t="shared" si="60"/>
        <v>0</v>
      </c>
      <c r="G638" t="b">
        <f>IF('Input and Summary Results'!$J$4="yes",IF(C638=FALSE,FALSE,IF('Data Transformation'!E638&lt;$R$10,E638,$R$10)),IF(C638=FALSE,FALSE,IF(C638&lt;$R$10,C638,$R$10)))</f>
        <v>0</v>
      </c>
      <c r="H638" t="b">
        <f>IF('Input and Summary Results'!$J$4="yes",'Data Transformation'!F638,'Data Transformation'!D638)</f>
        <v>0</v>
      </c>
      <c r="I638" t="str">
        <f t="shared" si="58"/>
        <v/>
      </c>
    </row>
    <row r="639" spans="2:9" x14ac:dyDescent="0.25">
      <c r="B639" t="b">
        <f>IF('Input and Summary Results'!D221=0,FALSE,'Input and Summary Results'!$B221)</f>
        <v>0</v>
      </c>
      <c r="C639" t="b">
        <f>IF(OR(B639=0,'Input and Summary Results'!D221=0,'Input and Summary Results'!D221=""),FALSE,'Input and Summary Results'!$D221)</f>
        <v>0</v>
      </c>
      <c r="D639" t="b">
        <f>IF(OR(B639=0,'Input and Summary Results'!E221=0),FALSE,'Input and Summary Results'!$E221)</f>
        <v>0</v>
      </c>
      <c r="E639" t="b">
        <f t="shared" si="59"/>
        <v>0</v>
      </c>
      <c r="F639" t="b">
        <f t="shared" si="60"/>
        <v>0</v>
      </c>
      <c r="G639" t="b">
        <f>IF('Input and Summary Results'!$J$4="yes",IF(C639=FALSE,FALSE,IF('Data Transformation'!E639&lt;$R$10,E639,$R$10)),IF(C639=FALSE,FALSE,IF(C639&lt;$R$10,C639,$R$10)))</f>
        <v>0</v>
      </c>
      <c r="H639" t="b">
        <f>IF('Input and Summary Results'!$J$4="yes",'Data Transformation'!F639,'Data Transformation'!D639)</f>
        <v>0</v>
      </c>
      <c r="I639" t="str">
        <f t="shared" si="58"/>
        <v/>
      </c>
    </row>
    <row r="640" spans="2:9" x14ac:dyDescent="0.25">
      <c r="B640" t="b">
        <f>IF('Input and Summary Results'!D222=0,FALSE,'Input and Summary Results'!$B222)</f>
        <v>0</v>
      </c>
      <c r="C640" t="b">
        <f>IF(OR(B640=0,'Input and Summary Results'!D222=0,'Input and Summary Results'!D222=""),FALSE,'Input and Summary Results'!$D222)</f>
        <v>0</v>
      </c>
      <c r="D640" t="b">
        <f>IF(OR(B640=0,'Input and Summary Results'!E222=0),FALSE,'Input and Summary Results'!$E222)</f>
        <v>0</v>
      </c>
      <c r="E640" t="b">
        <f t="shared" si="59"/>
        <v>0</v>
      </c>
      <c r="F640" t="b">
        <f t="shared" si="60"/>
        <v>0</v>
      </c>
      <c r="G640" t="b">
        <f>IF('Input and Summary Results'!$J$4="yes",IF(C640=FALSE,FALSE,IF('Data Transformation'!E640&lt;$R$10,E640,$R$10)),IF(C640=FALSE,FALSE,IF(C640&lt;$R$10,C640,$R$10)))</f>
        <v>0</v>
      </c>
      <c r="H640" t="b">
        <f>IF('Input and Summary Results'!$J$4="yes",'Data Transformation'!F640,'Data Transformation'!D640)</f>
        <v>0</v>
      </c>
      <c r="I640" t="str">
        <f t="shared" si="58"/>
        <v/>
      </c>
    </row>
    <row r="641" spans="2:9" x14ac:dyDescent="0.25">
      <c r="B641" t="b">
        <f>IF('Input and Summary Results'!D223=0,FALSE,'Input and Summary Results'!$B223)</f>
        <v>0</v>
      </c>
      <c r="C641" t="b">
        <f>IF(OR(B641=0,'Input and Summary Results'!D223=0,'Input and Summary Results'!D223=""),FALSE,'Input and Summary Results'!$D223)</f>
        <v>0</v>
      </c>
      <c r="D641" t="b">
        <f>IF(OR(B641=0,'Input and Summary Results'!E223=0),FALSE,'Input and Summary Results'!$E223)</f>
        <v>0</v>
      </c>
      <c r="E641" t="b">
        <f t="shared" si="59"/>
        <v>0</v>
      </c>
      <c r="F641" t="b">
        <f t="shared" si="60"/>
        <v>0</v>
      </c>
      <c r="G641" t="b">
        <f>IF('Input and Summary Results'!$J$4="yes",IF(C641=FALSE,FALSE,IF('Data Transformation'!E641&lt;$R$10,E641,$R$10)),IF(C641=FALSE,FALSE,IF(C641&lt;$R$10,C641,$R$10)))</f>
        <v>0</v>
      </c>
      <c r="H641" t="b">
        <f>IF('Input and Summary Results'!$J$4="yes",'Data Transformation'!F641,'Data Transformation'!D641)</f>
        <v>0</v>
      </c>
      <c r="I641" t="str">
        <f t="shared" si="58"/>
        <v/>
      </c>
    </row>
    <row r="642" spans="2:9" x14ac:dyDescent="0.25">
      <c r="B642" t="b">
        <f>IF('Input and Summary Results'!D224=0,FALSE,'Input and Summary Results'!$B224)</f>
        <v>0</v>
      </c>
      <c r="C642" t="b">
        <f>IF(OR(B642=0,'Input and Summary Results'!D224=0,'Input and Summary Results'!D224=""),FALSE,'Input and Summary Results'!$D224)</f>
        <v>0</v>
      </c>
      <c r="D642" t="b">
        <f>IF(OR(B642=0,'Input and Summary Results'!E224=0),FALSE,'Input and Summary Results'!$E224)</f>
        <v>0</v>
      </c>
      <c r="E642" t="b">
        <f t="shared" si="59"/>
        <v>0</v>
      </c>
      <c r="F642" t="b">
        <f t="shared" si="60"/>
        <v>0</v>
      </c>
      <c r="G642" t="b">
        <f>IF('Input and Summary Results'!$J$4="yes",IF(C642=FALSE,FALSE,IF('Data Transformation'!E642&lt;$R$10,E642,$R$10)),IF(C642=FALSE,FALSE,IF(C642&lt;$R$10,C642,$R$10)))</f>
        <v>0</v>
      </c>
      <c r="H642" t="b">
        <f>IF('Input and Summary Results'!$J$4="yes",'Data Transformation'!F642,'Data Transformation'!D642)</f>
        <v>0</v>
      </c>
      <c r="I642" t="str">
        <f t="shared" si="58"/>
        <v/>
      </c>
    </row>
    <row r="643" spans="2:9" x14ac:dyDescent="0.25">
      <c r="B643" t="b">
        <f>IF('Input and Summary Results'!D225=0,FALSE,'Input and Summary Results'!$B225)</f>
        <v>0</v>
      </c>
      <c r="C643" t="b">
        <f>IF(OR(B643=0,'Input and Summary Results'!D225=0,'Input and Summary Results'!D225=""),FALSE,'Input and Summary Results'!$D225)</f>
        <v>0</v>
      </c>
      <c r="D643" t="b">
        <f>IF(OR(B643=0,'Input and Summary Results'!E225=0),FALSE,'Input and Summary Results'!$E225)</f>
        <v>0</v>
      </c>
      <c r="E643" t="b">
        <f t="shared" si="59"/>
        <v>0</v>
      </c>
      <c r="F643" t="b">
        <f t="shared" si="60"/>
        <v>0</v>
      </c>
      <c r="G643" t="b">
        <f>IF('Input and Summary Results'!$J$4="yes",IF(C643=FALSE,FALSE,IF('Data Transformation'!E643&lt;$R$10,E643,$R$10)),IF(C643=FALSE,FALSE,IF(C643&lt;$R$10,C643,$R$10)))</f>
        <v>0</v>
      </c>
      <c r="H643" t="b">
        <f>IF('Input and Summary Results'!$J$4="yes",'Data Transformation'!F643,'Data Transformation'!D643)</f>
        <v>0</v>
      </c>
      <c r="I643" t="str">
        <f t="shared" si="58"/>
        <v/>
      </c>
    </row>
    <row r="644" spans="2:9" x14ac:dyDescent="0.25">
      <c r="B644" t="b">
        <f>IF('Input and Summary Results'!D226=0,FALSE,'Input and Summary Results'!$B226)</f>
        <v>0</v>
      </c>
      <c r="C644" t="b">
        <f>IF(OR(B644=0,'Input and Summary Results'!D226=0,'Input and Summary Results'!D226=""),FALSE,'Input and Summary Results'!$D226)</f>
        <v>0</v>
      </c>
      <c r="D644" t="b">
        <f>IF(OR(B644=0,'Input and Summary Results'!E226=0),FALSE,'Input and Summary Results'!$E226)</f>
        <v>0</v>
      </c>
      <c r="E644" t="b">
        <f t="shared" si="59"/>
        <v>0</v>
      </c>
      <c r="F644" t="b">
        <f t="shared" si="60"/>
        <v>0</v>
      </c>
      <c r="G644" t="b">
        <f>IF('Input and Summary Results'!$J$4="yes",IF(C644=FALSE,FALSE,IF('Data Transformation'!E644&lt;$R$10,E644,$R$10)),IF(C644=FALSE,FALSE,IF(C644&lt;$R$10,C644,$R$10)))</f>
        <v>0</v>
      </c>
      <c r="H644" t="b">
        <f>IF('Input and Summary Results'!$J$4="yes",'Data Transformation'!F644,'Data Transformation'!D644)</f>
        <v>0</v>
      </c>
      <c r="I644" t="str">
        <f t="shared" si="58"/>
        <v/>
      </c>
    </row>
    <row r="645" spans="2:9" x14ac:dyDescent="0.25">
      <c r="B645" t="b">
        <f>IF('Input and Summary Results'!D227=0,FALSE,'Input and Summary Results'!$B227)</f>
        <v>0</v>
      </c>
      <c r="C645" t="b">
        <f>IF(OR(B645=0,'Input and Summary Results'!D227=0,'Input and Summary Results'!D227=""),FALSE,'Input and Summary Results'!$D227)</f>
        <v>0</v>
      </c>
      <c r="D645" t="b">
        <f>IF(OR(B645=0,'Input and Summary Results'!E227=0),FALSE,'Input and Summary Results'!$E227)</f>
        <v>0</v>
      </c>
      <c r="E645" t="b">
        <f t="shared" si="59"/>
        <v>0</v>
      </c>
      <c r="F645" t="b">
        <f t="shared" si="60"/>
        <v>0</v>
      </c>
      <c r="G645" t="b">
        <f>IF('Input and Summary Results'!$J$4="yes",IF(C645=FALSE,FALSE,IF('Data Transformation'!E645&lt;$R$10,E645,$R$10)),IF(C645=FALSE,FALSE,IF(C645&lt;$R$10,C645,$R$10)))</f>
        <v>0</v>
      </c>
      <c r="H645" t="b">
        <f>IF('Input and Summary Results'!$J$4="yes",'Data Transformation'!F645,'Data Transformation'!D645)</f>
        <v>0</v>
      </c>
      <c r="I645" t="str">
        <f t="shared" ref="I645:I708" si="61">IF(G645=FALSE,"",B645)</f>
        <v/>
      </c>
    </row>
    <row r="646" spans="2:9" x14ac:dyDescent="0.25">
      <c r="B646" t="b">
        <f>IF('Input and Summary Results'!D228=0,FALSE,'Input and Summary Results'!$B228)</f>
        <v>0</v>
      </c>
      <c r="C646" t="b">
        <f>IF(OR(B646=0,'Input and Summary Results'!D228=0,'Input and Summary Results'!D228=""),FALSE,'Input and Summary Results'!$D228)</f>
        <v>0</v>
      </c>
      <c r="D646" t="b">
        <f>IF(OR(B646=0,'Input and Summary Results'!E228=0),FALSE,'Input and Summary Results'!$E228)</f>
        <v>0</v>
      </c>
      <c r="E646" t="b">
        <f t="shared" si="59"/>
        <v>0</v>
      </c>
      <c r="F646" t="b">
        <f t="shared" si="60"/>
        <v>0</v>
      </c>
      <c r="G646" t="b">
        <f>IF('Input and Summary Results'!$J$4="yes",IF(C646=FALSE,FALSE,IF('Data Transformation'!E646&lt;$R$10,E646,$R$10)),IF(C646=FALSE,FALSE,IF(C646&lt;$R$10,C646,$R$10)))</f>
        <v>0</v>
      </c>
      <c r="H646" t="b">
        <f>IF('Input and Summary Results'!$J$4="yes",'Data Transformation'!F646,'Data Transformation'!D646)</f>
        <v>0</v>
      </c>
      <c r="I646" t="str">
        <f t="shared" si="61"/>
        <v/>
      </c>
    </row>
    <row r="647" spans="2:9" x14ac:dyDescent="0.25">
      <c r="B647" t="b">
        <f>IF('Input and Summary Results'!D229=0,FALSE,'Input and Summary Results'!$B229)</f>
        <v>0</v>
      </c>
      <c r="C647" t="b">
        <f>IF(OR(B647=0,'Input and Summary Results'!D229=0,'Input and Summary Results'!D229=""),FALSE,'Input and Summary Results'!$D229)</f>
        <v>0</v>
      </c>
      <c r="D647" t="b">
        <f>IF(OR(B647=0,'Input and Summary Results'!E229=0),FALSE,'Input and Summary Results'!$E229)</f>
        <v>0</v>
      </c>
      <c r="E647" t="b">
        <f t="shared" si="59"/>
        <v>0</v>
      </c>
      <c r="F647" t="b">
        <f t="shared" si="60"/>
        <v>0</v>
      </c>
      <c r="G647" t="b">
        <f>IF('Input and Summary Results'!$J$4="yes",IF(C647=FALSE,FALSE,IF('Data Transformation'!E647&lt;$R$10,E647,$R$10)),IF(C647=FALSE,FALSE,IF(C647&lt;$R$10,C647,$R$10)))</f>
        <v>0</v>
      </c>
      <c r="H647" t="b">
        <f>IF('Input and Summary Results'!$J$4="yes",'Data Transformation'!F647,'Data Transformation'!D647)</f>
        <v>0</v>
      </c>
      <c r="I647" t="str">
        <f t="shared" si="61"/>
        <v/>
      </c>
    </row>
    <row r="648" spans="2:9" x14ac:dyDescent="0.25">
      <c r="B648" t="b">
        <f>IF('Input and Summary Results'!D230=0,FALSE,'Input and Summary Results'!$B230)</f>
        <v>0</v>
      </c>
      <c r="C648" t="b">
        <f>IF(OR(B648=0,'Input and Summary Results'!D230=0,'Input and Summary Results'!D230=""),FALSE,'Input and Summary Results'!$D230)</f>
        <v>0</v>
      </c>
      <c r="D648" t="b">
        <f>IF(OR(B648=0,'Input and Summary Results'!E230=0),FALSE,'Input and Summary Results'!$E230)</f>
        <v>0</v>
      </c>
      <c r="E648" t="b">
        <f t="shared" si="59"/>
        <v>0</v>
      </c>
      <c r="F648" t="b">
        <f t="shared" si="60"/>
        <v>0</v>
      </c>
      <c r="G648" t="b">
        <f>IF('Input and Summary Results'!$J$4="yes",IF(C648=FALSE,FALSE,IF('Data Transformation'!E648&lt;$R$10,E648,$R$10)),IF(C648=FALSE,FALSE,IF(C648&lt;$R$10,C648,$R$10)))</f>
        <v>0</v>
      </c>
      <c r="H648" t="b">
        <f>IF('Input and Summary Results'!$J$4="yes",'Data Transformation'!F648,'Data Transformation'!D648)</f>
        <v>0</v>
      </c>
      <c r="I648" t="str">
        <f t="shared" si="61"/>
        <v/>
      </c>
    </row>
    <row r="649" spans="2:9" x14ac:dyDescent="0.25">
      <c r="B649" t="b">
        <f>IF('Input and Summary Results'!D231=0,FALSE,'Input and Summary Results'!$B231)</f>
        <v>0</v>
      </c>
      <c r="C649" t="b">
        <f>IF(OR(B649=0,'Input and Summary Results'!D231=0,'Input and Summary Results'!D231=""),FALSE,'Input and Summary Results'!$D231)</f>
        <v>0</v>
      </c>
      <c r="D649" t="b">
        <f>IF(OR(B649=0,'Input and Summary Results'!E231=0),FALSE,'Input and Summary Results'!$E231)</f>
        <v>0</v>
      </c>
      <c r="E649" t="b">
        <f t="shared" si="59"/>
        <v>0</v>
      </c>
      <c r="F649" t="b">
        <f t="shared" si="60"/>
        <v>0</v>
      </c>
      <c r="G649" t="b">
        <f>IF('Input and Summary Results'!$J$4="yes",IF(C649=FALSE,FALSE,IF('Data Transformation'!E649&lt;$R$10,E649,$R$10)),IF(C649=FALSE,FALSE,IF(C649&lt;$R$10,C649,$R$10)))</f>
        <v>0</v>
      </c>
      <c r="H649" t="b">
        <f>IF('Input and Summary Results'!$J$4="yes",'Data Transformation'!F649,'Data Transformation'!D649)</f>
        <v>0</v>
      </c>
      <c r="I649" t="str">
        <f t="shared" si="61"/>
        <v/>
      </c>
    </row>
    <row r="650" spans="2:9" x14ac:dyDescent="0.25">
      <c r="B650" t="b">
        <f>IF('Input and Summary Results'!D232=0,FALSE,'Input and Summary Results'!$B232)</f>
        <v>0</v>
      </c>
      <c r="C650" t="b">
        <f>IF(OR(B650=0,'Input and Summary Results'!D232=0,'Input and Summary Results'!D232=""),FALSE,'Input and Summary Results'!$D232)</f>
        <v>0</v>
      </c>
      <c r="D650" t="b">
        <f>IF(OR(B650=0,'Input and Summary Results'!E232=0),FALSE,'Input and Summary Results'!$E232)</f>
        <v>0</v>
      </c>
      <c r="E650" t="b">
        <f t="shared" si="59"/>
        <v>0</v>
      </c>
      <c r="F650" t="b">
        <f t="shared" si="60"/>
        <v>0</v>
      </c>
      <c r="G650" t="b">
        <f>IF('Input and Summary Results'!$J$4="yes",IF(C650=FALSE,FALSE,IF('Data Transformation'!E650&lt;$R$10,E650,$R$10)),IF(C650=FALSE,FALSE,IF(C650&lt;$R$10,C650,$R$10)))</f>
        <v>0</v>
      </c>
      <c r="H650" t="b">
        <f>IF('Input and Summary Results'!$J$4="yes",'Data Transformation'!F650,'Data Transformation'!D650)</f>
        <v>0</v>
      </c>
      <c r="I650" t="str">
        <f t="shared" si="61"/>
        <v/>
      </c>
    </row>
    <row r="651" spans="2:9" x14ac:dyDescent="0.25">
      <c r="B651" t="b">
        <f>IF('Input and Summary Results'!D233=0,FALSE,'Input and Summary Results'!$B233)</f>
        <v>0</v>
      </c>
      <c r="C651" t="b">
        <f>IF(OR(B651=0,'Input and Summary Results'!D233=0,'Input and Summary Results'!D233=""),FALSE,'Input and Summary Results'!$D233)</f>
        <v>0</v>
      </c>
      <c r="D651" t="b">
        <f>IF(OR(B651=0,'Input and Summary Results'!E233=0),FALSE,'Input and Summary Results'!$E233)</f>
        <v>0</v>
      </c>
      <c r="E651" t="b">
        <f t="shared" si="59"/>
        <v>0</v>
      </c>
      <c r="F651" t="b">
        <f t="shared" si="60"/>
        <v>0</v>
      </c>
      <c r="G651" t="b">
        <f>IF('Input and Summary Results'!$J$4="yes",IF(C651=FALSE,FALSE,IF('Data Transformation'!E651&lt;$R$10,E651,$R$10)),IF(C651=FALSE,FALSE,IF(C651&lt;$R$10,C651,$R$10)))</f>
        <v>0</v>
      </c>
      <c r="H651" t="b">
        <f>IF('Input and Summary Results'!$J$4="yes",'Data Transformation'!F651,'Data Transformation'!D651)</f>
        <v>0</v>
      </c>
      <c r="I651" t="str">
        <f t="shared" si="61"/>
        <v/>
      </c>
    </row>
    <row r="652" spans="2:9" x14ac:dyDescent="0.25">
      <c r="B652" t="b">
        <f>IF('Input and Summary Results'!D234=0,FALSE,'Input and Summary Results'!$B234)</f>
        <v>0</v>
      </c>
      <c r="C652" t="b">
        <f>IF(OR(B652=0,'Input and Summary Results'!D234=0,'Input and Summary Results'!D234=""),FALSE,'Input and Summary Results'!$D234)</f>
        <v>0</v>
      </c>
      <c r="D652" t="b">
        <f>IF(OR(B652=0,'Input and Summary Results'!E234=0),FALSE,'Input and Summary Results'!$E234)</f>
        <v>0</v>
      </c>
      <c r="E652" t="b">
        <f t="shared" si="59"/>
        <v>0</v>
      </c>
      <c r="F652" t="b">
        <f t="shared" si="60"/>
        <v>0</v>
      </c>
      <c r="G652" t="b">
        <f>IF('Input and Summary Results'!$J$4="yes",IF(C652=FALSE,FALSE,IF('Data Transformation'!E652&lt;$R$10,E652,$R$10)),IF(C652=FALSE,FALSE,IF(C652&lt;$R$10,C652,$R$10)))</f>
        <v>0</v>
      </c>
      <c r="H652" t="b">
        <f>IF('Input and Summary Results'!$J$4="yes",'Data Transformation'!F652,'Data Transformation'!D652)</f>
        <v>0</v>
      </c>
      <c r="I652" t="str">
        <f t="shared" si="61"/>
        <v/>
      </c>
    </row>
    <row r="653" spans="2:9" x14ac:dyDescent="0.25">
      <c r="B653" t="b">
        <f>IF('Input and Summary Results'!D235=0,FALSE,'Input and Summary Results'!$B235)</f>
        <v>0</v>
      </c>
      <c r="C653" t="b">
        <f>IF(OR(B653=0,'Input and Summary Results'!D235=0,'Input and Summary Results'!D235=""),FALSE,'Input and Summary Results'!$D235)</f>
        <v>0</v>
      </c>
      <c r="D653" t="b">
        <f>IF(OR(B653=0,'Input and Summary Results'!E235=0),FALSE,'Input and Summary Results'!$E235)</f>
        <v>0</v>
      </c>
      <c r="E653" t="b">
        <f t="shared" si="59"/>
        <v>0</v>
      </c>
      <c r="F653" t="b">
        <f t="shared" si="60"/>
        <v>0</v>
      </c>
      <c r="G653" t="b">
        <f>IF('Input and Summary Results'!$J$4="yes",IF(C653=FALSE,FALSE,IF('Data Transformation'!E653&lt;$R$10,E653,$R$10)),IF(C653=FALSE,FALSE,IF(C653&lt;$R$10,C653,$R$10)))</f>
        <v>0</v>
      </c>
      <c r="H653" t="b">
        <f>IF('Input and Summary Results'!$J$4="yes",'Data Transformation'!F653,'Data Transformation'!D653)</f>
        <v>0</v>
      </c>
      <c r="I653" t="str">
        <f t="shared" si="61"/>
        <v/>
      </c>
    </row>
    <row r="654" spans="2:9" x14ac:dyDescent="0.25">
      <c r="B654" t="b">
        <f>IF('Input and Summary Results'!D236=0,FALSE,'Input and Summary Results'!$B236)</f>
        <v>0</v>
      </c>
      <c r="C654" t="b">
        <f>IF(OR(B654=0,'Input and Summary Results'!D236=0,'Input and Summary Results'!D236=""),FALSE,'Input and Summary Results'!$D236)</f>
        <v>0</v>
      </c>
      <c r="D654" t="b">
        <f>IF(OR(B654=0,'Input and Summary Results'!E236=0),FALSE,'Input and Summary Results'!$E236)</f>
        <v>0</v>
      </c>
      <c r="E654" t="b">
        <f t="shared" si="59"/>
        <v>0</v>
      </c>
      <c r="F654" t="b">
        <f t="shared" si="60"/>
        <v>0</v>
      </c>
      <c r="G654" t="b">
        <f>IF('Input and Summary Results'!$J$4="yes",IF(C654=FALSE,FALSE,IF('Data Transformation'!E654&lt;$R$10,E654,$R$10)),IF(C654=FALSE,FALSE,IF(C654&lt;$R$10,C654,$R$10)))</f>
        <v>0</v>
      </c>
      <c r="H654" t="b">
        <f>IF('Input and Summary Results'!$J$4="yes",'Data Transformation'!F654,'Data Transformation'!D654)</f>
        <v>0</v>
      </c>
      <c r="I654" t="str">
        <f t="shared" si="61"/>
        <v/>
      </c>
    </row>
    <row r="655" spans="2:9" x14ac:dyDescent="0.25">
      <c r="B655" t="b">
        <f>IF('Input and Summary Results'!D237=0,FALSE,'Input and Summary Results'!$B237)</f>
        <v>0</v>
      </c>
      <c r="C655" t="b">
        <f>IF(OR(B655=0,'Input and Summary Results'!D237=0,'Input and Summary Results'!D237=""),FALSE,'Input and Summary Results'!$D237)</f>
        <v>0</v>
      </c>
      <c r="D655" t="b">
        <f>IF(OR(B655=0,'Input and Summary Results'!E237=0),FALSE,'Input and Summary Results'!$E237)</f>
        <v>0</v>
      </c>
      <c r="E655" t="b">
        <f t="shared" si="59"/>
        <v>0</v>
      </c>
      <c r="F655" t="b">
        <f t="shared" si="60"/>
        <v>0</v>
      </c>
      <c r="G655" t="b">
        <f>IF('Input and Summary Results'!$J$4="yes",IF(C655=FALSE,FALSE,IF('Data Transformation'!E655&lt;$R$10,E655,$R$10)),IF(C655=FALSE,FALSE,IF(C655&lt;$R$10,C655,$R$10)))</f>
        <v>0</v>
      </c>
      <c r="H655" t="b">
        <f>IF('Input and Summary Results'!$J$4="yes",'Data Transformation'!F655,'Data Transformation'!D655)</f>
        <v>0</v>
      </c>
      <c r="I655" t="str">
        <f t="shared" si="61"/>
        <v/>
      </c>
    </row>
    <row r="656" spans="2:9" x14ac:dyDescent="0.25">
      <c r="B656" t="b">
        <f>IF('Input and Summary Results'!D238=0,FALSE,'Input and Summary Results'!$B238)</f>
        <v>0</v>
      </c>
      <c r="C656" t="b">
        <f>IF(OR(B656=0,'Input and Summary Results'!D238=0,'Input and Summary Results'!D238=""),FALSE,'Input and Summary Results'!$D238)</f>
        <v>0</v>
      </c>
      <c r="D656" t="b">
        <f>IF(OR(B656=0,'Input and Summary Results'!E238=0),FALSE,'Input and Summary Results'!$E238)</f>
        <v>0</v>
      </c>
      <c r="E656" t="b">
        <f t="shared" si="59"/>
        <v>0</v>
      </c>
      <c r="F656" t="b">
        <f t="shared" si="60"/>
        <v>0</v>
      </c>
      <c r="G656" t="b">
        <f>IF('Input and Summary Results'!$J$4="yes",IF(C656=FALSE,FALSE,IF('Data Transformation'!E656&lt;$R$10,E656,$R$10)),IF(C656=FALSE,FALSE,IF(C656&lt;$R$10,C656,$R$10)))</f>
        <v>0</v>
      </c>
      <c r="H656" t="b">
        <f>IF('Input and Summary Results'!$J$4="yes",'Data Transformation'!F656,'Data Transformation'!D656)</f>
        <v>0</v>
      </c>
      <c r="I656" t="str">
        <f t="shared" si="61"/>
        <v/>
      </c>
    </row>
    <row r="657" spans="2:9" x14ac:dyDescent="0.25">
      <c r="B657" t="b">
        <f>IF('Input and Summary Results'!D239=0,FALSE,'Input and Summary Results'!$B239)</f>
        <v>0</v>
      </c>
      <c r="C657" t="b">
        <f>IF(OR(B657=0,'Input and Summary Results'!D239=0,'Input and Summary Results'!D239=""),FALSE,'Input and Summary Results'!$D239)</f>
        <v>0</v>
      </c>
      <c r="D657" t="b">
        <f>IF(OR(B657=0,'Input and Summary Results'!E239=0),FALSE,'Input and Summary Results'!$E239)</f>
        <v>0</v>
      </c>
      <c r="E657" t="b">
        <f t="shared" si="59"/>
        <v>0</v>
      </c>
      <c r="F657" t="b">
        <f t="shared" si="60"/>
        <v>0</v>
      </c>
      <c r="G657" t="b">
        <f>IF('Input and Summary Results'!$J$4="yes",IF(C657=FALSE,FALSE,IF('Data Transformation'!E657&lt;$R$10,E657,$R$10)),IF(C657=FALSE,FALSE,IF(C657&lt;$R$10,C657,$R$10)))</f>
        <v>0</v>
      </c>
      <c r="H657" t="b">
        <f>IF('Input and Summary Results'!$J$4="yes",'Data Transformation'!F657,'Data Transformation'!D657)</f>
        <v>0</v>
      </c>
      <c r="I657" t="str">
        <f t="shared" si="61"/>
        <v/>
      </c>
    </row>
    <row r="658" spans="2:9" x14ac:dyDescent="0.25">
      <c r="B658" t="b">
        <f>IF('Input and Summary Results'!D240=0,FALSE,'Input and Summary Results'!$B240)</f>
        <v>0</v>
      </c>
      <c r="C658" t="b">
        <f>IF(OR(B658=0,'Input and Summary Results'!D240=0,'Input and Summary Results'!D240=""),FALSE,'Input and Summary Results'!$D240)</f>
        <v>0</v>
      </c>
      <c r="D658" t="b">
        <f>IF(OR(B658=0,'Input and Summary Results'!E240=0),FALSE,'Input and Summary Results'!$E240)</f>
        <v>0</v>
      </c>
      <c r="E658" t="b">
        <f t="shared" si="59"/>
        <v>0</v>
      </c>
      <c r="F658" t="b">
        <f t="shared" si="60"/>
        <v>0</v>
      </c>
      <c r="G658" t="b">
        <f>IF('Input and Summary Results'!$J$4="yes",IF(C658=FALSE,FALSE,IF('Data Transformation'!E658&lt;$R$10,E658,$R$10)),IF(C658=FALSE,FALSE,IF(C658&lt;$R$10,C658,$R$10)))</f>
        <v>0</v>
      </c>
      <c r="H658" t="b">
        <f>IF('Input and Summary Results'!$J$4="yes",'Data Transformation'!F658,'Data Transformation'!D658)</f>
        <v>0</v>
      </c>
      <c r="I658" t="str">
        <f t="shared" si="61"/>
        <v/>
      </c>
    </row>
    <row r="659" spans="2:9" x14ac:dyDescent="0.25">
      <c r="B659" t="b">
        <f>IF('Input and Summary Results'!D241=0,FALSE,'Input and Summary Results'!$B241)</f>
        <v>0</v>
      </c>
      <c r="C659" t="b">
        <f>IF(OR(B659=0,'Input and Summary Results'!D241=0,'Input and Summary Results'!D241=""),FALSE,'Input and Summary Results'!$D241)</f>
        <v>0</v>
      </c>
      <c r="D659" t="b">
        <f>IF(OR(B659=0,'Input and Summary Results'!E241=0),FALSE,'Input and Summary Results'!$E241)</f>
        <v>0</v>
      </c>
      <c r="E659" t="b">
        <f t="shared" si="59"/>
        <v>0</v>
      </c>
      <c r="F659" t="b">
        <f t="shared" si="60"/>
        <v>0</v>
      </c>
      <c r="G659" t="b">
        <f>IF('Input and Summary Results'!$J$4="yes",IF(C659=FALSE,FALSE,IF('Data Transformation'!E659&lt;$R$10,E659,$R$10)),IF(C659=FALSE,FALSE,IF(C659&lt;$R$10,C659,$R$10)))</f>
        <v>0</v>
      </c>
      <c r="H659" t="b">
        <f>IF('Input and Summary Results'!$J$4="yes",'Data Transformation'!F659,'Data Transformation'!D659)</f>
        <v>0</v>
      </c>
      <c r="I659" t="str">
        <f t="shared" si="61"/>
        <v/>
      </c>
    </row>
    <row r="660" spans="2:9" x14ac:dyDescent="0.25">
      <c r="B660" t="b">
        <f>IF('Input and Summary Results'!D242=0,FALSE,'Input and Summary Results'!$B242)</f>
        <v>0</v>
      </c>
      <c r="C660" t="b">
        <f>IF(OR(B660=0,'Input and Summary Results'!D242=0,'Input and Summary Results'!D242=""),FALSE,'Input and Summary Results'!$D242)</f>
        <v>0</v>
      </c>
      <c r="D660" t="b">
        <f>IF(OR(B660=0,'Input and Summary Results'!E242=0),FALSE,'Input and Summary Results'!$E242)</f>
        <v>0</v>
      </c>
      <c r="E660" t="b">
        <f t="shared" si="59"/>
        <v>0</v>
      </c>
      <c r="F660" t="b">
        <f t="shared" si="60"/>
        <v>0</v>
      </c>
      <c r="G660" t="b">
        <f>IF('Input and Summary Results'!$J$4="yes",IF(C660=FALSE,FALSE,IF('Data Transformation'!E660&lt;$R$10,E660,$R$10)),IF(C660=FALSE,FALSE,IF(C660&lt;$R$10,C660,$R$10)))</f>
        <v>0</v>
      </c>
      <c r="H660" t="b">
        <f>IF('Input and Summary Results'!$J$4="yes",'Data Transformation'!F660,'Data Transformation'!D660)</f>
        <v>0</v>
      </c>
      <c r="I660" t="str">
        <f t="shared" si="61"/>
        <v/>
      </c>
    </row>
    <row r="661" spans="2:9" x14ac:dyDescent="0.25">
      <c r="B661" t="b">
        <f>IF('Input and Summary Results'!D243=0,FALSE,'Input and Summary Results'!$B243)</f>
        <v>0</v>
      </c>
      <c r="C661" t="b">
        <f>IF(OR(B661=0,'Input and Summary Results'!D243=0,'Input and Summary Results'!D243=""),FALSE,'Input and Summary Results'!$D243)</f>
        <v>0</v>
      </c>
      <c r="D661" t="b">
        <f>IF(OR(B661=0,'Input and Summary Results'!E243=0),FALSE,'Input and Summary Results'!$E243)</f>
        <v>0</v>
      </c>
      <c r="E661" t="b">
        <f t="shared" si="59"/>
        <v>0</v>
      </c>
      <c r="F661" t="b">
        <f t="shared" si="60"/>
        <v>0</v>
      </c>
      <c r="G661" t="b">
        <f>IF('Input and Summary Results'!$J$4="yes",IF(C661=FALSE,FALSE,IF('Data Transformation'!E661&lt;$R$10,E661,$R$10)),IF(C661=FALSE,FALSE,IF(C661&lt;$R$10,C661,$R$10)))</f>
        <v>0</v>
      </c>
      <c r="H661" t="b">
        <f>IF('Input and Summary Results'!$J$4="yes",'Data Transformation'!F661,'Data Transformation'!D661)</f>
        <v>0</v>
      </c>
      <c r="I661" t="str">
        <f t="shared" si="61"/>
        <v/>
      </c>
    </row>
    <row r="662" spans="2:9" x14ac:dyDescent="0.25">
      <c r="B662" t="b">
        <f>IF('Input and Summary Results'!D244=0,FALSE,'Input and Summary Results'!$B244)</f>
        <v>0</v>
      </c>
      <c r="C662" t="b">
        <f>IF(OR(B662=0,'Input and Summary Results'!D244=0,'Input and Summary Results'!D244=""),FALSE,'Input and Summary Results'!$D244)</f>
        <v>0</v>
      </c>
      <c r="D662" t="b">
        <f>IF(OR(B662=0,'Input and Summary Results'!E244=0),FALSE,'Input and Summary Results'!$E244)</f>
        <v>0</v>
      </c>
      <c r="E662" t="b">
        <f t="shared" si="59"/>
        <v>0</v>
      </c>
      <c r="F662" t="b">
        <f t="shared" si="60"/>
        <v>0</v>
      </c>
      <c r="G662" t="b">
        <f>IF('Input and Summary Results'!$J$4="yes",IF(C662=FALSE,FALSE,IF('Data Transformation'!E662&lt;$R$10,E662,$R$10)),IF(C662=FALSE,FALSE,IF(C662&lt;$R$10,C662,$R$10)))</f>
        <v>0</v>
      </c>
      <c r="H662" t="b">
        <f>IF('Input and Summary Results'!$J$4="yes",'Data Transformation'!F662,'Data Transformation'!D662)</f>
        <v>0</v>
      </c>
      <c r="I662" t="str">
        <f t="shared" si="61"/>
        <v/>
      </c>
    </row>
    <row r="663" spans="2:9" x14ac:dyDescent="0.25">
      <c r="B663" t="b">
        <f>IF('Input and Summary Results'!D245=0,FALSE,'Input and Summary Results'!$B245)</f>
        <v>0</v>
      </c>
      <c r="C663" t="b">
        <f>IF(OR(B663=0,'Input and Summary Results'!D245=0,'Input and Summary Results'!D245=""),FALSE,'Input and Summary Results'!$D245)</f>
        <v>0</v>
      </c>
      <c r="D663" t="b">
        <f>IF(OR(B663=0,'Input and Summary Results'!E245=0),FALSE,'Input and Summary Results'!$E245)</f>
        <v>0</v>
      </c>
      <c r="E663" t="b">
        <f t="shared" si="59"/>
        <v>0</v>
      </c>
      <c r="F663" t="b">
        <f t="shared" si="60"/>
        <v>0</v>
      </c>
      <c r="G663" t="b">
        <f>IF('Input and Summary Results'!$J$4="yes",IF(C663=FALSE,FALSE,IF('Data Transformation'!E663&lt;$R$10,E663,$R$10)),IF(C663=FALSE,FALSE,IF(C663&lt;$R$10,C663,$R$10)))</f>
        <v>0</v>
      </c>
      <c r="H663" t="b">
        <f>IF('Input and Summary Results'!$J$4="yes",'Data Transformation'!F663,'Data Transformation'!D663)</f>
        <v>0</v>
      </c>
      <c r="I663" t="str">
        <f t="shared" si="61"/>
        <v/>
      </c>
    </row>
    <row r="664" spans="2:9" x14ac:dyDescent="0.25">
      <c r="B664" t="b">
        <f>IF('Input and Summary Results'!D246=0,FALSE,'Input and Summary Results'!$B246)</f>
        <v>0</v>
      </c>
      <c r="C664" t="b">
        <f>IF(OR(B664=0,'Input and Summary Results'!D246=0,'Input and Summary Results'!D246=""),FALSE,'Input and Summary Results'!$D246)</f>
        <v>0</v>
      </c>
      <c r="D664" t="b">
        <f>IF(OR(B664=0,'Input and Summary Results'!E246=0),FALSE,'Input and Summary Results'!$E246)</f>
        <v>0</v>
      </c>
      <c r="E664" t="b">
        <f t="shared" si="59"/>
        <v>0</v>
      </c>
      <c r="F664" t="b">
        <f t="shared" si="60"/>
        <v>0</v>
      </c>
      <c r="G664" t="b">
        <f>IF('Input and Summary Results'!$J$4="yes",IF(C664=FALSE,FALSE,IF('Data Transformation'!E664&lt;$R$10,E664,$R$10)),IF(C664=FALSE,FALSE,IF(C664&lt;$R$10,C664,$R$10)))</f>
        <v>0</v>
      </c>
      <c r="H664" t="b">
        <f>IF('Input and Summary Results'!$J$4="yes",'Data Transformation'!F664,'Data Transformation'!D664)</f>
        <v>0</v>
      </c>
      <c r="I664" t="str">
        <f t="shared" si="61"/>
        <v/>
      </c>
    </row>
    <row r="665" spans="2:9" x14ac:dyDescent="0.25">
      <c r="B665" t="b">
        <f>IF('Input and Summary Results'!D247=0,FALSE,'Input and Summary Results'!$B247)</f>
        <v>0</v>
      </c>
      <c r="C665" t="b">
        <f>IF(OR(B665=0,'Input and Summary Results'!D247=0,'Input and Summary Results'!D247=""),FALSE,'Input and Summary Results'!$D247)</f>
        <v>0</v>
      </c>
      <c r="D665" t="b">
        <f>IF(OR(B665=0,'Input and Summary Results'!E247=0),FALSE,'Input and Summary Results'!$E247)</f>
        <v>0</v>
      </c>
      <c r="E665" t="b">
        <f t="shared" si="59"/>
        <v>0</v>
      </c>
      <c r="F665" t="b">
        <f t="shared" si="60"/>
        <v>0</v>
      </c>
      <c r="G665" t="b">
        <f>IF('Input and Summary Results'!$J$4="yes",IF(C665=FALSE,FALSE,IF('Data Transformation'!E665&lt;$R$10,E665,$R$10)),IF(C665=FALSE,FALSE,IF(C665&lt;$R$10,C665,$R$10)))</f>
        <v>0</v>
      </c>
      <c r="H665" t="b">
        <f>IF('Input and Summary Results'!$J$4="yes",'Data Transformation'!F665,'Data Transformation'!D665)</f>
        <v>0</v>
      </c>
      <c r="I665" t="str">
        <f t="shared" si="61"/>
        <v/>
      </c>
    </row>
    <row r="666" spans="2:9" x14ac:dyDescent="0.25">
      <c r="B666" t="b">
        <f>IF('Input and Summary Results'!D248=0,FALSE,'Input and Summary Results'!$B248)</f>
        <v>0</v>
      </c>
      <c r="C666" t="b">
        <f>IF(OR(B666=0,'Input and Summary Results'!D248=0,'Input and Summary Results'!D248=""),FALSE,'Input and Summary Results'!$D248)</f>
        <v>0</v>
      </c>
      <c r="D666" t="b">
        <f>IF(OR(B666=0,'Input and Summary Results'!E248=0),FALSE,'Input and Summary Results'!$E248)</f>
        <v>0</v>
      </c>
      <c r="E666" t="b">
        <f t="shared" si="59"/>
        <v>0</v>
      </c>
      <c r="F666" t="b">
        <f t="shared" si="60"/>
        <v>0</v>
      </c>
      <c r="G666" t="b">
        <f>IF('Input and Summary Results'!$J$4="yes",IF(C666=FALSE,FALSE,IF('Data Transformation'!E666&lt;$R$10,E666,$R$10)),IF(C666=FALSE,FALSE,IF(C666&lt;$R$10,C666,$R$10)))</f>
        <v>0</v>
      </c>
      <c r="H666" t="b">
        <f>IF('Input and Summary Results'!$J$4="yes",'Data Transformation'!F666,'Data Transformation'!D666)</f>
        <v>0</v>
      </c>
      <c r="I666" t="str">
        <f t="shared" si="61"/>
        <v/>
      </c>
    </row>
    <row r="667" spans="2:9" x14ac:dyDescent="0.25">
      <c r="B667" t="b">
        <f>IF('Input and Summary Results'!D249=0,FALSE,'Input and Summary Results'!$B249)</f>
        <v>0</v>
      </c>
      <c r="C667" t="b">
        <f>IF(OR(B667=0,'Input and Summary Results'!D249=0,'Input and Summary Results'!D249=""),FALSE,'Input and Summary Results'!$D249)</f>
        <v>0</v>
      </c>
      <c r="D667" t="b">
        <f>IF(OR(B667=0,'Input and Summary Results'!E249=0),FALSE,'Input and Summary Results'!$E249)</f>
        <v>0</v>
      </c>
      <c r="E667" t="b">
        <f t="shared" si="59"/>
        <v>0</v>
      </c>
      <c r="F667" t="b">
        <f t="shared" si="60"/>
        <v>0</v>
      </c>
      <c r="G667" t="b">
        <f>IF('Input and Summary Results'!$J$4="yes",IF(C667=FALSE,FALSE,IF('Data Transformation'!E667&lt;$R$10,E667,$R$10)),IF(C667=FALSE,FALSE,IF(C667&lt;$R$10,C667,$R$10)))</f>
        <v>0</v>
      </c>
      <c r="H667" t="b">
        <f>IF('Input and Summary Results'!$J$4="yes",'Data Transformation'!F667,'Data Transformation'!D667)</f>
        <v>0</v>
      </c>
      <c r="I667" t="str">
        <f t="shared" si="61"/>
        <v/>
      </c>
    </row>
    <row r="668" spans="2:9" x14ac:dyDescent="0.25">
      <c r="B668" t="b">
        <f>IF('Input and Summary Results'!D250=0,FALSE,'Input and Summary Results'!$B250)</f>
        <v>0</v>
      </c>
      <c r="C668" t="b">
        <f>IF(OR(B668=0,'Input and Summary Results'!D250=0,'Input and Summary Results'!D250=""),FALSE,'Input and Summary Results'!$D250)</f>
        <v>0</v>
      </c>
      <c r="D668" t="b">
        <f>IF(OR(B668=0,'Input and Summary Results'!E250=0),FALSE,'Input and Summary Results'!$E250)</f>
        <v>0</v>
      </c>
      <c r="E668" t="b">
        <f t="shared" si="59"/>
        <v>0</v>
      </c>
      <c r="F668" t="b">
        <f t="shared" si="60"/>
        <v>0</v>
      </c>
      <c r="G668" t="b">
        <f>IF('Input and Summary Results'!$J$4="yes",IF(C668=FALSE,FALSE,IF('Data Transformation'!E668&lt;$R$10,E668,$R$10)),IF(C668=FALSE,FALSE,IF(C668&lt;$R$10,C668,$R$10)))</f>
        <v>0</v>
      </c>
      <c r="H668" t="b">
        <f>IF('Input and Summary Results'!$J$4="yes",'Data Transformation'!F668,'Data Transformation'!D668)</f>
        <v>0</v>
      </c>
      <c r="I668" t="str">
        <f t="shared" si="61"/>
        <v/>
      </c>
    </row>
    <row r="669" spans="2:9" x14ac:dyDescent="0.25">
      <c r="B669" t="b">
        <f>IF('Input and Summary Results'!D251=0,FALSE,'Input and Summary Results'!$B251)</f>
        <v>0</v>
      </c>
      <c r="C669" t="b">
        <f>IF(OR(B669=0,'Input and Summary Results'!D251=0,'Input and Summary Results'!D251=""),FALSE,'Input and Summary Results'!$D251)</f>
        <v>0</v>
      </c>
      <c r="D669" t="b">
        <f>IF(OR(B669=0,'Input and Summary Results'!E251=0),FALSE,'Input and Summary Results'!$E251)</f>
        <v>0</v>
      </c>
      <c r="E669" t="b">
        <f t="shared" si="59"/>
        <v>0</v>
      </c>
      <c r="F669" t="b">
        <f t="shared" si="60"/>
        <v>0</v>
      </c>
      <c r="G669" t="b">
        <f>IF('Input and Summary Results'!$J$4="yes",IF(C669=FALSE,FALSE,IF('Data Transformation'!E669&lt;$R$10,E669,$R$10)),IF(C669=FALSE,FALSE,IF(C669&lt;$R$10,C669,$R$10)))</f>
        <v>0</v>
      </c>
      <c r="H669" t="b">
        <f>IF('Input and Summary Results'!$J$4="yes",'Data Transformation'!F669,'Data Transformation'!D669)</f>
        <v>0</v>
      </c>
      <c r="I669" t="str">
        <f t="shared" si="61"/>
        <v/>
      </c>
    </row>
    <row r="670" spans="2:9" x14ac:dyDescent="0.25">
      <c r="B670" t="b">
        <f>IF('Input and Summary Results'!D252=0,FALSE,'Input and Summary Results'!$B252)</f>
        <v>0</v>
      </c>
      <c r="C670" t="b">
        <f>IF(OR(B670=0,'Input and Summary Results'!D252=0,'Input and Summary Results'!D252=""),FALSE,'Input and Summary Results'!$D252)</f>
        <v>0</v>
      </c>
      <c r="D670" t="b">
        <f>IF(OR(B670=0,'Input and Summary Results'!E252=0),FALSE,'Input and Summary Results'!$E252)</f>
        <v>0</v>
      </c>
      <c r="E670" t="b">
        <f t="shared" si="59"/>
        <v>0</v>
      </c>
      <c r="F670" t="b">
        <f t="shared" si="60"/>
        <v>0</v>
      </c>
      <c r="G670" t="b">
        <f>IF('Input and Summary Results'!$J$4="yes",IF(C670=FALSE,FALSE,IF('Data Transformation'!E670&lt;$R$10,E670,$R$10)),IF(C670=FALSE,FALSE,IF(C670&lt;$R$10,C670,$R$10)))</f>
        <v>0</v>
      </c>
      <c r="H670" t="b">
        <f>IF('Input and Summary Results'!$J$4="yes",'Data Transformation'!F670,'Data Transformation'!D670)</f>
        <v>0</v>
      </c>
      <c r="I670" t="str">
        <f t="shared" si="61"/>
        <v/>
      </c>
    </row>
    <row r="671" spans="2:9" x14ac:dyDescent="0.25">
      <c r="B671" t="b">
        <f>IF('Input and Summary Results'!D253=0,FALSE,'Input and Summary Results'!$B253)</f>
        <v>0</v>
      </c>
      <c r="C671" t="b">
        <f>IF(OR(B671=0,'Input and Summary Results'!D253=0,'Input and Summary Results'!D253=""),FALSE,'Input and Summary Results'!$D253)</f>
        <v>0</v>
      </c>
      <c r="D671" t="b">
        <f>IF(OR(B671=0,'Input and Summary Results'!E253=0),FALSE,'Input and Summary Results'!$E253)</f>
        <v>0</v>
      </c>
      <c r="E671" t="b">
        <f t="shared" si="59"/>
        <v>0</v>
      </c>
      <c r="F671" t="b">
        <f t="shared" si="60"/>
        <v>0</v>
      </c>
      <c r="G671" t="b">
        <f>IF('Input and Summary Results'!$J$4="yes",IF(C671=FALSE,FALSE,IF('Data Transformation'!E671&lt;$R$10,E671,$R$10)),IF(C671=FALSE,FALSE,IF(C671&lt;$R$10,C671,$R$10)))</f>
        <v>0</v>
      </c>
      <c r="H671" t="b">
        <f>IF('Input and Summary Results'!$J$4="yes",'Data Transformation'!F671,'Data Transformation'!D671)</f>
        <v>0</v>
      </c>
      <c r="I671" t="str">
        <f t="shared" si="61"/>
        <v/>
      </c>
    </row>
    <row r="672" spans="2:9" x14ac:dyDescent="0.25">
      <c r="B672" t="b">
        <f>IF('Input and Summary Results'!D254=0,FALSE,'Input and Summary Results'!$B254)</f>
        <v>0</v>
      </c>
      <c r="C672" t="b">
        <f>IF(OR(B672=0,'Input and Summary Results'!D254=0,'Input and Summary Results'!D254=""),FALSE,'Input and Summary Results'!$D254)</f>
        <v>0</v>
      </c>
      <c r="D672" t="b">
        <f>IF(OR(B672=0,'Input and Summary Results'!E254=0),FALSE,'Input and Summary Results'!$E254)</f>
        <v>0</v>
      </c>
      <c r="E672" t="b">
        <f t="shared" si="59"/>
        <v>0</v>
      </c>
      <c r="F672" t="b">
        <f t="shared" si="60"/>
        <v>0</v>
      </c>
      <c r="G672" t="b">
        <f>IF('Input and Summary Results'!$J$4="yes",IF(C672=FALSE,FALSE,IF('Data Transformation'!E672&lt;$R$10,E672,$R$10)),IF(C672=FALSE,FALSE,IF(C672&lt;$R$10,C672,$R$10)))</f>
        <v>0</v>
      </c>
      <c r="H672" t="b">
        <f>IF('Input and Summary Results'!$J$4="yes",'Data Transformation'!F672,'Data Transformation'!D672)</f>
        <v>0</v>
      </c>
      <c r="I672" t="str">
        <f t="shared" si="61"/>
        <v/>
      </c>
    </row>
    <row r="673" spans="2:9" x14ac:dyDescent="0.25">
      <c r="B673" t="b">
        <f>IF('Input and Summary Results'!D255=0,FALSE,'Input and Summary Results'!$B255)</f>
        <v>0</v>
      </c>
      <c r="C673" t="b">
        <f>IF(OR(B673=0,'Input and Summary Results'!D255=0,'Input and Summary Results'!D255=""),FALSE,'Input and Summary Results'!$D255)</f>
        <v>0</v>
      </c>
      <c r="D673" t="b">
        <f>IF(OR(B673=0,'Input and Summary Results'!E255=0),FALSE,'Input and Summary Results'!$E255)</f>
        <v>0</v>
      </c>
      <c r="E673" t="b">
        <f t="shared" si="59"/>
        <v>0</v>
      </c>
      <c r="F673" t="b">
        <f t="shared" si="60"/>
        <v>0</v>
      </c>
      <c r="G673" t="b">
        <f>IF('Input and Summary Results'!$J$4="yes",IF(C673=FALSE,FALSE,IF('Data Transformation'!E673&lt;$R$10,E673,$R$10)),IF(C673=FALSE,FALSE,IF(C673&lt;$R$10,C673,$R$10)))</f>
        <v>0</v>
      </c>
      <c r="H673" t="b">
        <f>IF('Input and Summary Results'!$J$4="yes",'Data Transformation'!F673,'Data Transformation'!D673)</f>
        <v>0</v>
      </c>
      <c r="I673" t="str">
        <f t="shared" si="61"/>
        <v/>
      </c>
    </row>
    <row r="674" spans="2:9" x14ac:dyDescent="0.25">
      <c r="B674" t="b">
        <f>IF('Input and Summary Results'!D256=0,FALSE,'Input and Summary Results'!$B256)</f>
        <v>0</v>
      </c>
      <c r="C674" t="b">
        <f>IF(OR(B674=0,'Input and Summary Results'!D256=0,'Input and Summary Results'!D256=""),FALSE,'Input and Summary Results'!$D256)</f>
        <v>0</v>
      </c>
      <c r="D674" t="b">
        <f>IF(OR(B674=0,'Input and Summary Results'!E256=0),FALSE,'Input and Summary Results'!$E256)</f>
        <v>0</v>
      </c>
      <c r="E674" t="b">
        <f t="shared" si="59"/>
        <v>0</v>
      </c>
      <c r="F674" t="b">
        <f t="shared" si="60"/>
        <v>0</v>
      </c>
      <c r="G674" t="b">
        <f>IF('Input and Summary Results'!$J$4="yes",IF(C674=FALSE,FALSE,IF('Data Transformation'!E674&lt;$R$10,E674,$R$10)),IF(C674=FALSE,FALSE,IF(C674&lt;$R$10,C674,$R$10)))</f>
        <v>0</v>
      </c>
      <c r="H674" t="b">
        <f>IF('Input and Summary Results'!$J$4="yes",'Data Transformation'!F674,'Data Transformation'!D674)</f>
        <v>0</v>
      </c>
      <c r="I674" t="str">
        <f t="shared" si="61"/>
        <v/>
      </c>
    </row>
    <row r="675" spans="2:9" x14ac:dyDescent="0.25">
      <c r="B675" t="b">
        <f>IF('Input and Summary Results'!D257=0,FALSE,'Input and Summary Results'!$B257)</f>
        <v>0</v>
      </c>
      <c r="C675" t="b">
        <f>IF(OR(B675=0,'Input and Summary Results'!D257=0,'Input and Summary Results'!D257=""),FALSE,'Input and Summary Results'!$D257)</f>
        <v>0</v>
      </c>
      <c r="D675" t="b">
        <f>IF(OR(B675=0,'Input and Summary Results'!E257=0),FALSE,'Input and Summary Results'!$E257)</f>
        <v>0</v>
      </c>
      <c r="E675" t="b">
        <f t="shared" si="59"/>
        <v>0</v>
      </c>
      <c r="F675" t="b">
        <f t="shared" si="60"/>
        <v>0</v>
      </c>
      <c r="G675" t="b">
        <f>IF('Input and Summary Results'!$J$4="yes",IF(C675=FALSE,FALSE,IF('Data Transformation'!E675&lt;$R$10,E675,$R$10)),IF(C675=FALSE,FALSE,IF(C675&lt;$R$10,C675,$R$10)))</f>
        <v>0</v>
      </c>
      <c r="H675" t="b">
        <f>IF('Input and Summary Results'!$J$4="yes",'Data Transformation'!F675,'Data Transformation'!D675)</f>
        <v>0</v>
      </c>
      <c r="I675" t="str">
        <f t="shared" si="61"/>
        <v/>
      </c>
    </row>
    <row r="676" spans="2:9" x14ac:dyDescent="0.25">
      <c r="B676" t="b">
        <f>IF('Input and Summary Results'!D258=0,FALSE,'Input and Summary Results'!$B258)</f>
        <v>0</v>
      </c>
      <c r="C676" t="b">
        <f>IF(OR(B676=0,'Input and Summary Results'!D258=0,'Input and Summary Results'!D258=""),FALSE,'Input and Summary Results'!$D258)</f>
        <v>0</v>
      </c>
      <c r="D676" t="b">
        <f>IF(OR(B676=0,'Input and Summary Results'!E258=0),FALSE,'Input and Summary Results'!$E258)</f>
        <v>0</v>
      </c>
      <c r="E676" t="b">
        <f t="shared" si="59"/>
        <v>0</v>
      </c>
      <c r="F676" t="b">
        <f t="shared" si="60"/>
        <v>0</v>
      </c>
      <c r="G676" t="b">
        <f>IF('Input and Summary Results'!$J$4="yes",IF(C676=FALSE,FALSE,IF('Data Transformation'!E676&lt;$R$10,E676,$R$10)),IF(C676=FALSE,FALSE,IF(C676&lt;$R$10,C676,$R$10)))</f>
        <v>0</v>
      </c>
      <c r="H676" t="b">
        <f>IF('Input and Summary Results'!$J$4="yes",'Data Transformation'!F676,'Data Transformation'!D676)</f>
        <v>0</v>
      </c>
      <c r="I676" t="str">
        <f t="shared" si="61"/>
        <v/>
      </c>
    </row>
    <row r="677" spans="2:9" x14ac:dyDescent="0.25">
      <c r="B677" t="b">
        <f>IF('Input and Summary Results'!D259=0,FALSE,'Input and Summary Results'!$B259)</f>
        <v>0</v>
      </c>
      <c r="C677" t="b">
        <f>IF(OR(B677=0,'Input and Summary Results'!D259=0,'Input and Summary Results'!D259=""),FALSE,'Input and Summary Results'!$D259)</f>
        <v>0</v>
      </c>
      <c r="D677" t="b">
        <f>IF(OR(B677=0,'Input and Summary Results'!E259=0),FALSE,'Input and Summary Results'!$E259)</f>
        <v>0</v>
      </c>
      <c r="E677" t="b">
        <f t="shared" si="59"/>
        <v>0</v>
      </c>
      <c r="F677" t="b">
        <f t="shared" si="60"/>
        <v>0</v>
      </c>
      <c r="G677" t="b">
        <f>IF('Input and Summary Results'!$J$4="yes",IF(C677=FALSE,FALSE,IF('Data Transformation'!E677&lt;$R$10,E677,$R$10)),IF(C677=FALSE,FALSE,IF(C677&lt;$R$10,C677,$R$10)))</f>
        <v>0</v>
      </c>
      <c r="H677" t="b">
        <f>IF('Input and Summary Results'!$J$4="yes",'Data Transformation'!F677,'Data Transformation'!D677)</f>
        <v>0</v>
      </c>
      <c r="I677" t="str">
        <f t="shared" si="61"/>
        <v/>
      </c>
    </row>
    <row r="678" spans="2:9" x14ac:dyDescent="0.25">
      <c r="B678" t="b">
        <f>IF('Input and Summary Results'!D260=0,FALSE,'Input and Summary Results'!$B260)</f>
        <v>0</v>
      </c>
      <c r="C678" t="b">
        <f>IF(OR(B678=0,'Input and Summary Results'!D260=0,'Input and Summary Results'!D260=""),FALSE,'Input and Summary Results'!$D260)</f>
        <v>0</v>
      </c>
      <c r="D678" t="b">
        <f>IF(OR(B678=0,'Input and Summary Results'!E260=0),FALSE,'Input and Summary Results'!$E260)</f>
        <v>0</v>
      </c>
      <c r="E678" t="b">
        <f t="shared" si="59"/>
        <v>0</v>
      </c>
      <c r="F678" t="b">
        <f t="shared" si="60"/>
        <v>0</v>
      </c>
      <c r="G678" t="b">
        <f>IF('Input and Summary Results'!$J$4="yes",IF(C678=FALSE,FALSE,IF('Data Transformation'!E678&lt;$R$10,E678,$R$10)),IF(C678=FALSE,FALSE,IF(C678&lt;$R$10,C678,$R$10)))</f>
        <v>0</v>
      </c>
      <c r="H678" t="b">
        <f>IF('Input and Summary Results'!$J$4="yes",'Data Transformation'!F678,'Data Transformation'!D678)</f>
        <v>0</v>
      </c>
      <c r="I678" t="str">
        <f t="shared" si="61"/>
        <v/>
      </c>
    </row>
    <row r="679" spans="2:9" x14ac:dyDescent="0.25">
      <c r="B679" t="b">
        <f>IF('Input and Summary Results'!D261=0,FALSE,'Input and Summary Results'!$B261)</f>
        <v>0</v>
      </c>
      <c r="C679" t="b">
        <f>IF(OR(B679=0,'Input and Summary Results'!D261=0,'Input and Summary Results'!D261=""),FALSE,'Input and Summary Results'!$D261)</f>
        <v>0</v>
      </c>
      <c r="D679" t="b">
        <f>IF(OR(B679=0,'Input and Summary Results'!E261=0),FALSE,'Input and Summary Results'!$E261)</f>
        <v>0</v>
      </c>
      <c r="E679" t="b">
        <f t="shared" si="59"/>
        <v>0</v>
      </c>
      <c r="F679" t="b">
        <f t="shared" si="60"/>
        <v>0</v>
      </c>
      <c r="G679" t="b">
        <f>IF('Input and Summary Results'!$J$4="yes",IF(C679=FALSE,FALSE,IF('Data Transformation'!E679&lt;$R$10,E679,$R$10)),IF(C679=FALSE,FALSE,IF(C679&lt;$R$10,C679,$R$10)))</f>
        <v>0</v>
      </c>
      <c r="H679" t="b">
        <f>IF('Input and Summary Results'!$J$4="yes",'Data Transformation'!F679,'Data Transformation'!D679)</f>
        <v>0</v>
      </c>
      <c r="I679" t="str">
        <f t="shared" si="61"/>
        <v/>
      </c>
    </row>
    <row r="680" spans="2:9" x14ac:dyDescent="0.25">
      <c r="B680" t="b">
        <f>IF('Input and Summary Results'!D262=0,FALSE,'Input and Summary Results'!$B262)</f>
        <v>0</v>
      </c>
      <c r="C680" t="b">
        <f>IF(OR(B680=0,'Input and Summary Results'!D262=0,'Input and Summary Results'!D262=""),FALSE,'Input and Summary Results'!$D262)</f>
        <v>0</v>
      </c>
      <c r="D680" t="b">
        <f>IF(OR(B680=0,'Input and Summary Results'!E262=0),FALSE,'Input and Summary Results'!$E262)</f>
        <v>0</v>
      </c>
      <c r="E680" t="b">
        <f t="shared" si="59"/>
        <v>0</v>
      </c>
      <c r="F680" t="b">
        <f t="shared" si="60"/>
        <v>0</v>
      </c>
      <c r="G680" t="b">
        <f>IF('Input and Summary Results'!$J$4="yes",IF(C680=FALSE,FALSE,IF('Data Transformation'!E680&lt;$R$10,E680,$R$10)),IF(C680=FALSE,FALSE,IF(C680&lt;$R$10,C680,$R$10)))</f>
        <v>0</v>
      </c>
      <c r="H680" t="b">
        <f>IF('Input and Summary Results'!$J$4="yes",'Data Transformation'!F680,'Data Transformation'!D680)</f>
        <v>0</v>
      </c>
      <c r="I680" t="str">
        <f t="shared" si="61"/>
        <v/>
      </c>
    </row>
    <row r="681" spans="2:9" x14ac:dyDescent="0.25">
      <c r="B681" t="b">
        <f>IF('Input and Summary Results'!D263=0,FALSE,'Input and Summary Results'!$B263)</f>
        <v>0</v>
      </c>
      <c r="C681" t="b">
        <f>IF(OR(B681=0,'Input and Summary Results'!D263=0,'Input and Summary Results'!D263=""),FALSE,'Input and Summary Results'!$D263)</f>
        <v>0</v>
      </c>
      <c r="D681" t="b">
        <f>IF(OR(B681=0,'Input and Summary Results'!E263=0),FALSE,'Input and Summary Results'!$E263)</f>
        <v>0</v>
      </c>
      <c r="E681" t="b">
        <f t="shared" si="59"/>
        <v>0</v>
      </c>
      <c r="F681" t="b">
        <f t="shared" si="60"/>
        <v>0</v>
      </c>
      <c r="G681" t="b">
        <f>IF('Input and Summary Results'!$J$4="yes",IF(C681=FALSE,FALSE,IF('Data Transformation'!E681&lt;$R$10,E681,$R$10)),IF(C681=FALSE,FALSE,IF(C681&lt;$R$10,C681,$R$10)))</f>
        <v>0</v>
      </c>
      <c r="H681" t="b">
        <f>IF('Input and Summary Results'!$J$4="yes",'Data Transformation'!F681,'Data Transformation'!D681)</f>
        <v>0</v>
      </c>
      <c r="I681" t="str">
        <f t="shared" si="61"/>
        <v/>
      </c>
    </row>
    <row r="682" spans="2:9" x14ac:dyDescent="0.25">
      <c r="B682" t="b">
        <f>IF('Input and Summary Results'!D264=0,FALSE,'Input and Summary Results'!$B264)</f>
        <v>0</v>
      </c>
      <c r="C682" t="b">
        <f>IF(OR(B682=0,'Input and Summary Results'!D264=0,'Input and Summary Results'!D264=""),FALSE,'Input and Summary Results'!$D264)</f>
        <v>0</v>
      </c>
      <c r="D682" t="b">
        <f>IF(OR(B682=0,'Input and Summary Results'!E264=0),FALSE,'Input and Summary Results'!$E264)</f>
        <v>0</v>
      </c>
      <c r="E682" t="b">
        <f t="shared" ref="E682:E745" si="62">IF(C682=FALSE,FALSE,LOG10(C682))</f>
        <v>0</v>
      </c>
      <c r="F682" t="b">
        <f t="shared" ref="F682:F745" si="63">IF(D682=FALSE, FALSE,0.434*D682/C682)</f>
        <v>0</v>
      </c>
      <c r="G682" t="b">
        <f>IF('Input and Summary Results'!$J$4="yes",IF(C682=FALSE,FALSE,IF('Data Transformation'!E682&lt;$R$10,E682,$R$10)),IF(C682=FALSE,FALSE,IF(C682&lt;$R$10,C682,$R$10)))</f>
        <v>0</v>
      </c>
      <c r="H682" t="b">
        <f>IF('Input and Summary Results'!$J$4="yes",'Data Transformation'!F682,'Data Transformation'!D682)</f>
        <v>0</v>
      </c>
      <c r="I682" t="str">
        <f t="shared" si="61"/>
        <v/>
      </c>
    </row>
    <row r="683" spans="2:9" x14ac:dyDescent="0.25">
      <c r="B683" t="b">
        <f>IF('Input and Summary Results'!D265=0,FALSE,'Input and Summary Results'!$B265)</f>
        <v>0</v>
      </c>
      <c r="C683" t="b">
        <f>IF(OR(B683=0,'Input and Summary Results'!D265=0,'Input and Summary Results'!D265=""),FALSE,'Input and Summary Results'!$D265)</f>
        <v>0</v>
      </c>
      <c r="D683" t="b">
        <f>IF(OR(B683=0,'Input and Summary Results'!E265=0),FALSE,'Input and Summary Results'!$E265)</f>
        <v>0</v>
      </c>
      <c r="E683" t="b">
        <f t="shared" si="62"/>
        <v>0</v>
      </c>
      <c r="F683" t="b">
        <f t="shared" si="63"/>
        <v>0</v>
      </c>
      <c r="G683" t="b">
        <f>IF('Input and Summary Results'!$J$4="yes",IF(C683=FALSE,FALSE,IF('Data Transformation'!E683&lt;$R$10,E683,$R$10)),IF(C683=FALSE,FALSE,IF(C683&lt;$R$10,C683,$R$10)))</f>
        <v>0</v>
      </c>
      <c r="H683" t="b">
        <f>IF('Input and Summary Results'!$J$4="yes",'Data Transformation'!F683,'Data Transformation'!D683)</f>
        <v>0</v>
      </c>
      <c r="I683" t="str">
        <f t="shared" si="61"/>
        <v/>
      </c>
    </row>
    <row r="684" spans="2:9" x14ac:dyDescent="0.25">
      <c r="B684" t="b">
        <f>IF('Input and Summary Results'!D266=0,FALSE,'Input and Summary Results'!$B266)</f>
        <v>0</v>
      </c>
      <c r="C684" t="b">
        <f>IF(OR(B684=0,'Input and Summary Results'!D266=0,'Input and Summary Results'!D266=""),FALSE,'Input and Summary Results'!$D266)</f>
        <v>0</v>
      </c>
      <c r="D684" t="b">
        <f>IF(OR(B684=0,'Input and Summary Results'!E266=0),FALSE,'Input and Summary Results'!$E266)</f>
        <v>0</v>
      </c>
      <c r="E684" t="b">
        <f t="shared" si="62"/>
        <v>0</v>
      </c>
      <c r="F684" t="b">
        <f t="shared" si="63"/>
        <v>0</v>
      </c>
      <c r="G684" t="b">
        <f>IF('Input and Summary Results'!$J$4="yes",IF(C684=FALSE,FALSE,IF('Data Transformation'!E684&lt;$R$10,E684,$R$10)),IF(C684=FALSE,FALSE,IF(C684&lt;$R$10,C684,$R$10)))</f>
        <v>0</v>
      </c>
      <c r="H684" t="b">
        <f>IF('Input and Summary Results'!$J$4="yes",'Data Transformation'!F684,'Data Transformation'!D684)</f>
        <v>0</v>
      </c>
      <c r="I684" t="str">
        <f t="shared" si="61"/>
        <v/>
      </c>
    </row>
    <row r="685" spans="2:9" x14ac:dyDescent="0.25">
      <c r="B685" t="b">
        <f>IF('Input and Summary Results'!D267=0,FALSE,'Input and Summary Results'!$B267)</f>
        <v>0</v>
      </c>
      <c r="C685" t="b">
        <f>IF(OR(B685=0,'Input and Summary Results'!D267=0,'Input and Summary Results'!D267=""),FALSE,'Input and Summary Results'!$D267)</f>
        <v>0</v>
      </c>
      <c r="D685" t="b">
        <f>IF(OR(B685=0,'Input and Summary Results'!E267=0),FALSE,'Input and Summary Results'!$E267)</f>
        <v>0</v>
      </c>
      <c r="E685" t="b">
        <f t="shared" si="62"/>
        <v>0</v>
      </c>
      <c r="F685" t="b">
        <f t="shared" si="63"/>
        <v>0</v>
      </c>
      <c r="G685" t="b">
        <f>IF('Input and Summary Results'!$J$4="yes",IF(C685=FALSE,FALSE,IF('Data Transformation'!E685&lt;$R$10,E685,$R$10)),IF(C685=FALSE,FALSE,IF(C685&lt;$R$10,C685,$R$10)))</f>
        <v>0</v>
      </c>
      <c r="H685" t="b">
        <f>IF('Input and Summary Results'!$J$4="yes",'Data Transformation'!F685,'Data Transformation'!D685)</f>
        <v>0</v>
      </c>
      <c r="I685" t="str">
        <f t="shared" si="61"/>
        <v/>
      </c>
    </row>
    <row r="686" spans="2:9" x14ac:dyDescent="0.25">
      <c r="B686" t="b">
        <f>IF('Input and Summary Results'!D268=0,FALSE,'Input and Summary Results'!$B268)</f>
        <v>0</v>
      </c>
      <c r="C686" t="b">
        <f>IF(OR(B686=0,'Input and Summary Results'!D268=0,'Input and Summary Results'!D268=""),FALSE,'Input and Summary Results'!$D268)</f>
        <v>0</v>
      </c>
      <c r="D686" t="b">
        <f>IF(OR(B686=0,'Input and Summary Results'!E268=0),FALSE,'Input and Summary Results'!$E268)</f>
        <v>0</v>
      </c>
      <c r="E686" t="b">
        <f t="shared" si="62"/>
        <v>0</v>
      </c>
      <c r="F686" t="b">
        <f t="shared" si="63"/>
        <v>0</v>
      </c>
      <c r="G686" t="b">
        <f>IF('Input and Summary Results'!$J$4="yes",IF(C686=FALSE,FALSE,IF('Data Transformation'!E686&lt;$R$10,E686,$R$10)),IF(C686=FALSE,FALSE,IF(C686&lt;$R$10,C686,$R$10)))</f>
        <v>0</v>
      </c>
      <c r="H686" t="b">
        <f>IF('Input and Summary Results'!$J$4="yes",'Data Transformation'!F686,'Data Transformation'!D686)</f>
        <v>0</v>
      </c>
      <c r="I686" t="str">
        <f t="shared" si="61"/>
        <v/>
      </c>
    </row>
    <row r="687" spans="2:9" x14ac:dyDescent="0.25">
      <c r="B687" t="b">
        <f>IF('Input and Summary Results'!D269=0,FALSE,'Input and Summary Results'!$B269)</f>
        <v>0</v>
      </c>
      <c r="C687" t="b">
        <f>IF(OR(B687=0,'Input and Summary Results'!D269=0,'Input and Summary Results'!D269=""),FALSE,'Input and Summary Results'!$D269)</f>
        <v>0</v>
      </c>
      <c r="D687" t="b">
        <f>IF(OR(B687=0,'Input and Summary Results'!E269=0),FALSE,'Input and Summary Results'!$E269)</f>
        <v>0</v>
      </c>
      <c r="E687" t="b">
        <f t="shared" si="62"/>
        <v>0</v>
      </c>
      <c r="F687" t="b">
        <f t="shared" si="63"/>
        <v>0</v>
      </c>
      <c r="G687" t="b">
        <f>IF('Input and Summary Results'!$J$4="yes",IF(C687=FALSE,FALSE,IF('Data Transformation'!E687&lt;$R$10,E687,$R$10)),IF(C687=FALSE,FALSE,IF(C687&lt;$R$10,C687,$R$10)))</f>
        <v>0</v>
      </c>
      <c r="H687" t="b">
        <f>IF('Input and Summary Results'!$J$4="yes",'Data Transformation'!F687,'Data Transformation'!D687)</f>
        <v>0</v>
      </c>
      <c r="I687" t="str">
        <f t="shared" si="61"/>
        <v/>
      </c>
    </row>
    <row r="688" spans="2:9" x14ac:dyDescent="0.25">
      <c r="B688" t="b">
        <f>IF('Input and Summary Results'!D270=0,FALSE,'Input and Summary Results'!$B270)</f>
        <v>0</v>
      </c>
      <c r="C688" t="b">
        <f>IF(OR(B688=0,'Input and Summary Results'!D270=0,'Input and Summary Results'!D270=""),FALSE,'Input and Summary Results'!$D270)</f>
        <v>0</v>
      </c>
      <c r="D688" t="b">
        <f>IF(OR(B688=0,'Input and Summary Results'!E270=0),FALSE,'Input and Summary Results'!$E270)</f>
        <v>0</v>
      </c>
      <c r="E688" t="b">
        <f t="shared" si="62"/>
        <v>0</v>
      </c>
      <c r="F688" t="b">
        <f t="shared" si="63"/>
        <v>0</v>
      </c>
      <c r="G688" t="b">
        <f>IF('Input and Summary Results'!$J$4="yes",IF(C688=FALSE,FALSE,IF('Data Transformation'!E688&lt;$R$10,E688,$R$10)),IF(C688=FALSE,FALSE,IF(C688&lt;$R$10,C688,$R$10)))</f>
        <v>0</v>
      </c>
      <c r="H688" t="b">
        <f>IF('Input and Summary Results'!$J$4="yes",'Data Transformation'!F688,'Data Transformation'!D688)</f>
        <v>0</v>
      </c>
      <c r="I688" t="str">
        <f t="shared" si="61"/>
        <v/>
      </c>
    </row>
    <row r="689" spans="2:9" x14ac:dyDescent="0.25">
      <c r="B689" t="b">
        <f>IF('Input and Summary Results'!D271=0,FALSE,'Input and Summary Results'!$B271)</f>
        <v>0</v>
      </c>
      <c r="C689" t="b">
        <f>IF(OR(B689=0,'Input and Summary Results'!D271=0,'Input and Summary Results'!D271=""),FALSE,'Input and Summary Results'!$D271)</f>
        <v>0</v>
      </c>
      <c r="D689" t="b">
        <f>IF(OR(B689=0,'Input and Summary Results'!E271=0),FALSE,'Input and Summary Results'!$E271)</f>
        <v>0</v>
      </c>
      <c r="E689" t="b">
        <f t="shared" si="62"/>
        <v>0</v>
      </c>
      <c r="F689" t="b">
        <f t="shared" si="63"/>
        <v>0</v>
      </c>
      <c r="G689" t="b">
        <f>IF('Input and Summary Results'!$J$4="yes",IF(C689=FALSE,FALSE,IF('Data Transformation'!E689&lt;$R$10,E689,$R$10)),IF(C689=FALSE,FALSE,IF(C689&lt;$R$10,C689,$R$10)))</f>
        <v>0</v>
      </c>
      <c r="H689" t="b">
        <f>IF('Input and Summary Results'!$J$4="yes",'Data Transformation'!F689,'Data Transformation'!D689)</f>
        <v>0</v>
      </c>
      <c r="I689" t="str">
        <f t="shared" si="61"/>
        <v/>
      </c>
    </row>
    <row r="690" spans="2:9" x14ac:dyDescent="0.25">
      <c r="B690" t="b">
        <f>IF('Input and Summary Results'!D272=0,FALSE,'Input and Summary Results'!$B272)</f>
        <v>0</v>
      </c>
      <c r="C690" t="b">
        <f>IF(OR(B690=0,'Input and Summary Results'!D272=0,'Input and Summary Results'!D272=""),FALSE,'Input and Summary Results'!$D272)</f>
        <v>0</v>
      </c>
      <c r="D690" t="b">
        <f>IF(OR(B690=0,'Input and Summary Results'!E272=0),FALSE,'Input and Summary Results'!$E272)</f>
        <v>0</v>
      </c>
      <c r="E690" t="b">
        <f t="shared" si="62"/>
        <v>0</v>
      </c>
      <c r="F690" t="b">
        <f t="shared" si="63"/>
        <v>0</v>
      </c>
      <c r="G690" t="b">
        <f>IF('Input and Summary Results'!$J$4="yes",IF(C690=FALSE,FALSE,IF('Data Transformation'!E690&lt;$R$10,E690,$R$10)),IF(C690=FALSE,FALSE,IF(C690&lt;$R$10,C690,$R$10)))</f>
        <v>0</v>
      </c>
      <c r="H690" t="b">
        <f>IF('Input and Summary Results'!$J$4="yes",'Data Transformation'!F690,'Data Transformation'!D690)</f>
        <v>0</v>
      </c>
      <c r="I690" t="str">
        <f t="shared" si="61"/>
        <v/>
      </c>
    </row>
    <row r="691" spans="2:9" x14ac:dyDescent="0.25">
      <c r="B691" t="b">
        <f>IF('Input and Summary Results'!D273=0,FALSE,'Input and Summary Results'!$B273)</f>
        <v>0</v>
      </c>
      <c r="C691" t="b">
        <f>IF(OR(B691=0,'Input and Summary Results'!D273=0,'Input and Summary Results'!D273=""),FALSE,'Input and Summary Results'!$D273)</f>
        <v>0</v>
      </c>
      <c r="D691" t="b">
        <f>IF(OR(B691=0,'Input and Summary Results'!E273=0),FALSE,'Input and Summary Results'!$E273)</f>
        <v>0</v>
      </c>
      <c r="E691" t="b">
        <f t="shared" si="62"/>
        <v>0</v>
      </c>
      <c r="F691" t="b">
        <f t="shared" si="63"/>
        <v>0</v>
      </c>
      <c r="G691" t="b">
        <f>IF('Input and Summary Results'!$J$4="yes",IF(C691=FALSE,FALSE,IF('Data Transformation'!E691&lt;$R$10,E691,$R$10)),IF(C691=FALSE,FALSE,IF(C691&lt;$R$10,C691,$R$10)))</f>
        <v>0</v>
      </c>
      <c r="H691" t="b">
        <f>IF('Input and Summary Results'!$J$4="yes",'Data Transformation'!F691,'Data Transformation'!D691)</f>
        <v>0</v>
      </c>
      <c r="I691" t="str">
        <f t="shared" si="61"/>
        <v/>
      </c>
    </row>
    <row r="692" spans="2:9" x14ac:dyDescent="0.25">
      <c r="B692" t="b">
        <f>IF('Input and Summary Results'!D274=0,FALSE,'Input and Summary Results'!$B274)</f>
        <v>0</v>
      </c>
      <c r="C692" t="b">
        <f>IF(OR(B692=0,'Input and Summary Results'!D274=0,'Input and Summary Results'!D274=""),FALSE,'Input and Summary Results'!$D274)</f>
        <v>0</v>
      </c>
      <c r="D692" t="b">
        <f>IF(OR(B692=0,'Input and Summary Results'!E274=0),FALSE,'Input and Summary Results'!$E274)</f>
        <v>0</v>
      </c>
      <c r="E692" t="b">
        <f t="shared" si="62"/>
        <v>0</v>
      </c>
      <c r="F692" t="b">
        <f t="shared" si="63"/>
        <v>0</v>
      </c>
      <c r="G692" t="b">
        <f>IF('Input and Summary Results'!$J$4="yes",IF(C692=FALSE,FALSE,IF('Data Transformation'!E692&lt;$R$10,E692,$R$10)),IF(C692=FALSE,FALSE,IF(C692&lt;$R$10,C692,$R$10)))</f>
        <v>0</v>
      </c>
      <c r="H692" t="b">
        <f>IF('Input and Summary Results'!$J$4="yes",'Data Transformation'!F692,'Data Transformation'!D692)</f>
        <v>0</v>
      </c>
      <c r="I692" t="str">
        <f t="shared" si="61"/>
        <v/>
      </c>
    </row>
    <row r="693" spans="2:9" x14ac:dyDescent="0.25">
      <c r="B693" t="b">
        <f>IF('Input and Summary Results'!D275=0,FALSE,'Input and Summary Results'!$B275)</f>
        <v>0</v>
      </c>
      <c r="C693" t="b">
        <f>IF(OR(B693=0,'Input and Summary Results'!D275=0,'Input and Summary Results'!D275=""),FALSE,'Input and Summary Results'!$D275)</f>
        <v>0</v>
      </c>
      <c r="D693" t="b">
        <f>IF(OR(B693=0,'Input and Summary Results'!E275=0),FALSE,'Input and Summary Results'!$E275)</f>
        <v>0</v>
      </c>
      <c r="E693" t="b">
        <f t="shared" si="62"/>
        <v>0</v>
      </c>
      <c r="F693" t="b">
        <f t="shared" si="63"/>
        <v>0</v>
      </c>
      <c r="G693" t="b">
        <f>IF('Input and Summary Results'!$J$4="yes",IF(C693=FALSE,FALSE,IF('Data Transformation'!E693&lt;$R$10,E693,$R$10)),IF(C693=FALSE,FALSE,IF(C693&lt;$R$10,C693,$R$10)))</f>
        <v>0</v>
      </c>
      <c r="H693" t="b">
        <f>IF('Input and Summary Results'!$J$4="yes",'Data Transformation'!F693,'Data Transformation'!D693)</f>
        <v>0</v>
      </c>
      <c r="I693" t="str">
        <f t="shared" si="61"/>
        <v/>
      </c>
    </row>
    <row r="694" spans="2:9" x14ac:dyDescent="0.25">
      <c r="B694" t="b">
        <f>IF('Input and Summary Results'!D276=0,FALSE,'Input and Summary Results'!$B276)</f>
        <v>0</v>
      </c>
      <c r="C694" t="b">
        <f>IF(OR(B694=0,'Input and Summary Results'!D276=0,'Input and Summary Results'!D276=""),FALSE,'Input and Summary Results'!$D276)</f>
        <v>0</v>
      </c>
      <c r="D694" t="b">
        <f>IF(OR(B694=0,'Input and Summary Results'!E276=0),FALSE,'Input and Summary Results'!$E276)</f>
        <v>0</v>
      </c>
      <c r="E694" t="b">
        <f t="shared" si="62"/>
        <v>0</v>
      </c>
      <c r="F694" t="b">
        <f t="shared" si="63"/>
        <v>0</v>
      </c>
      <c r="G694" t="b">
        <f>IF('Input and Summary Results'!$J$4="yes",IF(C694=FALSE,FALSE,IF('Data Transformation'!E694&lt;$R$10,E694,$R$10)),IF(C694=FALSE,FALSE,IF(C694&lt;$R$10,C694,$R$10)))</f>
        <v>0</v>
      </c>
      <c r="H694" t="b">
        <f>IF('Input and Summary Results'!$J$4="yes",'Data Transformation'!F694,'Data Transformation'!D694)</f>
        <v>0</v>
      </c>
      <c r="I694" t="str">
        <f t="shared" si="61"/>
        <v/>
      </c>
    </row>
    <row r="695" spans="2:9" x14ac:dyDescent="0.25">
      <c r="B695" t="b">
        <f>IF('Input and Summary Results'!D277=0,FALSE,'Input and Summary Results'!$B277)</f>
        <v>0</v>
      </c>
      <c r="C695" t="b">
        <f>IF(OR(B695=0,'Input and Summary Results'!D277=0,'Input and Summary Results'!D277=""),FALSE,'Input and Summary Results'!$D277)</f>
        <v>0</v>
      </c>
      <c r="D695" t="b">
        <f>IF(OR(B695=0,'Input and Summary Results'!E277=0),FALSE,'Input and Summary Results'!$E277)</f>
        <v>0</v>
      </c>
      <c r="E695" t="b">
        <f t="shared" si="62"/>
        <v>0</v>
      </c>
      <c r="F695" t="b">
        <f t="shared" si="63"/>
        <v>0</v>
      </c>
      <c r="G695" t="b">
        <f>IF('Input and Summary Results'!$J$4="yes",IF(C695=FALSE,FALSE,IF('Data Transformation'!E695&lt;$R$10,E695,$R$10)),IF(C695=FALSE,FALSE,IF(C695&lt;$R$10,C695,$R$10)))</f>
        <v>0</v>
      </c>
      <c r="H695" t="b">
        <f>IF('Input and Summary Results'!$J$4="yes",'Data Transformation'!F695,'Data Transformation'!D695)</f>
        <v>0</v>
      </c>
      <c r="I695" t="str">
        <f t="shared" si="61"/>
        <v/>
      </c>
    </row>
    <row r="696" spans="2:9" x14ac:dyDescent="0.25">
      <c r="B696" t="b">
        <f>IF('Input and Summary Results'!D278=0,FALSE,'Input and Summary Results'!$B278)</f>
        <v>0</v>
      </c>
      <c r="C696" t="b">
        <f>IF(OR(B696=0,'Input and Summary Results'!D278=0,'Input and Summary Results'!D278=""),FALSE,'Input and Summary Results'!$D278)</f>
        <v>0</v>
      </c>
      <c r="D696" t="b">
        <f>IF(OR(B696=0,'Input and Summary Results'!E278=0),FALSE,'Input and Summary Results'!$E278)</f>
        <v>0</v>
      </c>
      <c r="E696" t="b">
        <f t="shared" si="62"/>
        <v>0</v>
      </c>
      <c r="F696" t="b">
        <f t="shared" si="63"/>
        <v>0</v>
      </c>
      <c r="G696" t="b">
        <f>IF('Input and Summary Results'!$J$4="yes",IF(C696=FALSE,FALSE,IF('Data Transformation'!E696&lt;$R$10,E696,$R$10)),IF(C696=FALSE,FALSE,IF(C696&lt;$R$10,C696,$R$10)))</f>
        <v>0</v>
      </c>
      <c r="H696" t="b">
        <f>IF('Input and Summary Results'!$J$4="yes",'Data Transformation'!F696,'Data Transformation'!D696)</f>
        <v>0</v>
      </c>
      <c r="I696" t="str">
        <f t="shared" si="61"/>
        <v/>
      </c>
    </row>
    <row r="697" spans="2:9" x14ac:dyDescent="0.25">
      <c r="B697" t="b">
        <f>IF('Input and Summary Results'!D279=0,FALSE,'Input and Summary Results'!$B279)</f>
        <v>0</v>
      </c>
      <c r="C697" t="b">
        <f>IF(OR(B697=0,'Input and Summary Results'!D279=0,'Input and Summary Results'!D279=""),FALSE,'Input and Summary Results'!$D279)</f>
        <v>0</v>
      </c>
      <c r="D697" t="b">
        <f>IF(OR(B697=0,'Input and Summary Results'!E279=0),FALSE,'Input and Summary Results'!$E279)</f>
        <v>0</v>
      </c>
      <c r="E697" t="b">
        <f t="shared" si="62"/>
        <v>0</v>
      </c>
      <c r="F697" t="b">
        <f t="shared" si="63"/>
        <v>0</v>
      </c>
      <c r="G697" t="b">
        <f>IF('Input and Summary Results'!$J$4="yes",IF(C697=FALSE,FALSE,IF('Data Transformation'!E697&lt;$R$10,E697,$R$10)),IF(C697=FALSE,FALSE,IF(C697&lt;$R$10,C697,$R$10)))</f>
        <v>0</v>
      </c>
      <c r="H697" t="b">
        <f>IF('Input and Summary Results'!$J$4="yes",'Data Transformation'!F697,'Data Transformation'!D697)</f>
        <v>0</v>
      </c>
      <c r="I697" t="str">
        <f t="shared" si="61"/>
        <v/>
      </c>
    </row>
    <row r="698" spans="2:9" x14ac:dyDescent="0.25">
      <c r="B698" t="b">
        <f>IF('Input and Summary Results'!D280=0,FALSE,'Input and Summary Results'!$B280)</f>
        <v>0</v>
      </c>
      <c r="C698" t="b">
        <f>IF(OR(B698=0,'Input and Summary Results'!D280=0,'Input and Summary Results'!D280=""),FALSE,'Input and Summary Results'!$D280)</f>
        <v>0</v>
      </c>
      <c r="D698" t="b">
        <f>IF(OR(B698=0,'Input and Summary Results'!E280=0),FALSE,'Input and Summary Results'!$E280)</f>
        <v>0</v>
      </c>
      <c r="E698" t="b">
        <f t="shared" si="62"/>
        <v>0</v>
      </c>
      <c r="F698" t="b">
        <f t="shared" si="63"/>
        <v>0</v>
      </c>
      <c r="G698" t="b">
        <f>IF('Input and Summary Results'!$J$4="yes",IF(C698=FALSE,FALSE,IF('Data Transformation'!E698&lt;$R$10,E698,$R$10)),IF(C698=FALSE,FALSE,IF(C698&lt;$R$10,C698,$R$10)))</f>
        <v>0</v>
      </c>
      <c r="H698" t="b">
        <f>IF('Input and Summary Results'!$J$4="yes",'Data Transformation'!F698,'Data Transformation'!D698)</f>
        <v>0</v>
      </c>
      <c r="I698" t="str">
        <f t="shared" si="61"/>
        <v/>
      </c>
    </row>
    <row r="699" spans="2:9" x14ac:dyDescent="0.25">
      <c r="B699" t="b">
        <f>IF('Input and Summary Results'!D281=0,FALSE,'Input and Summary Results'!$B281)</f>
        <v>0</v>
      </c>
      <c r="C699" t="b">
        <f>IF(OR(B699=0,'Input and Summary Results'!D281=0,'Input and Summary Results'!D281=""),FALSE,'Input and Summary Results'!$D281)</f>
        <v>0</v>
      </c>
      <c r="D699" t="b">
        <f>IF(OR(B699=0,'Input and Summary Results'!E281=0),FALSE,'Input and Summary Results'!$E281)</f>
        <v>0</v>
      </c>
      <c r="E699" t="b">
        <f t="shared" si="62"/>
        <v>0</v>
      </c>
      <c r="F699" t="b">
        <f t="shared" si="63"/>
        <v>0</v>
      </c>
      <c r="G699" t="b">
        <f>IF('Input and Summary Results'!$J$4="yes",IF(C699=FALSE,FALSE,IF('Data Transformation'!E699&lt;$R$10,E699,$R$10)),IF(C699=FALSE,FALSE,IF(C699&lt;$R$10,C699,$R$10)))</f>
        <v>0</v>
      </c>
      <c r="H699" t="b">
        <f>IF('Input and Summary Results'!$J$4="yes",'Data Transformation'!F699,'Data Transformation'!D699)</f>
        <v>0</v>
      </c>
      <c r="I699" t="str">
        <f t="shared" si="61"/>
        <v/>
      </c>
    </row>
    <row r="700" spans="2:9" x14ac:dyDescent="0.25">
      <c r="B700" t="b">
        <f>IF('Input and Summary Results'!D282=0,FALSE,'Input and Summary Results'!$B282)</f>
        <v>0</v>
      </c>
      <c r="C700" t="b">
        <f>IF(OR(B700=0,'Input and Summary Results'!D282=0,'Input and Summary Results'!D282=""),FALSE,'Input and Summary Results'!$D282)</f>
        <v>0</v>
      </c>
      <c r="D700" t="b">
        <f>IF(OR(B700=0,'Input and Summary Results'!E282=0),FALSE,'Input and Summary Results'!$E282)</f>
        <v>0</v>
      </c>
      <c r="E700" t="b">
        <f t="shared" si="62"/>
        <v>0</v>
      </c>
      <c r="F700" t="b">
        <f t="shared" si="63"/>
        <v>0</v>
      </c>
      <c r="G700" t="b">
        <f>IF('Input and Summary Results'!$J$4="yes",IF(C700=FALSE,FALSE,IF('Data Transformation'!E700&lt;$R$10,E700,$R$10)),IF(C700=FALSE,FALSE,IF(C700&lt;$R$10,C700,$R$10)))</f>
        <v>0</v>
      </c>
      <c r="H700" t="b">
        <f>IF('Input and Summary Results'!$J$4="yes",'Data Transformation'!F700,'Data Transformation'!D700)</f>
        <v>0</v>
      </c>
      <c r="I700" t="str">
        <f t="shared" si="61"/>
        <v/>
      </c>
    </row>
    <row r="701" spans="2:9" x14ac:dyDescent="0.25">
      <c r="B701" t="b">
        <f>IF('Input and Summary Results'!D283=0,FALSE,'Input and Summary Results'!$B283)</f>
        <v>0</v>
      </c>
      <c r="C701" t="b">
        <f>IF(OR(B701=0,'Input and Summary Results'!D283=0,'Input and Summary Results'!D283=""),FALSE,'Input and Summary Results'!$D283)</f>
        <v>0</v>
      </c>
      <c r="D701" t="b">
        <f>IF(OR(B701=0,'Input and Summary Results'!E283=0),FALSE,'Input and Summary Results'!$E283)</f>
        <v>0</v>
      </c>
      <c r="E701" t="b">
        <f t="shared" si="62"/>
        <v>0</v>
      </c>
      <c r="F701" t="b">
        <f t="shared" si="63"/>
        <v>0</v>
      </c>
      <c r="G701" t="b">
        <f>IF('Input and Summary Results'!$J$4="yes",IF(C701=FALSE,FALSE,IF('Data Transformation'!E701&lt;$R$10,E701,$R$10)),IF(C701=FALSE,FALSE,IF(C701&lt;$R$10,C701,$R$10)))</f>
        <v>0</v>
      </c>
      <c r="H701" t="b">
        <f>IF('Input and Summary Results'!$J$4="yes",'Data Transformation'!F701,'Data Transformation'!D701)</f>
        <v>0</v>
      </c>
      <c r="I701" t="str">
        <f t="shared" si="61"/>
        <v/>
      </c>
    </row>
    <row r="702" spans="2:9" x14ac:dyDescent="0.25">
      <c r="B702" t="b">
        <f>IF('Input and Summary Results'!D284=0,FALSE,'Input and Summary Results'!$B284)</f>
        <v>0</v>
      </c>
      <c r="C702" t="b">
        <f>IF(OR(B702=0,'Input and Summary Results'!D284=0,'Input and Summary Results'!D284=""),FALSE,'Input and Summary Results'!$D284)</f>
        <v>0</v>
      </c>
      <c r="D702" t="b">
        <f>IF(OR(B702=0,'Input and Summary Results'!E284=0),FALSE,'Input and Summary Results'!$E284)</f>
        <v>0</v>
      </c>
      <c r="E702" t="b">
        <f t="shared" si="62"/>
        <v>0</v>
      </c>
      <c r="F702" t="b">
        <f t="shared" si="63"/>
        <v>0</v>
      </c>
      <c r="G702" t="b">
        <f>IF('Input and Summary Results'!$J$4="yes",IF(C702=FALSE,FALSE,IF('Data Transformation'!E702&lt;$R$10,E702,$R$10)),IF(C702=FALSE,FALSE,IF(C702&lt;$R$10,C702,$R$10)))</f>
        <v>0</v>
      </c>
      <c r="H702" t="b">
        <f>IF('Input and Summary Results'!$J$4="yes",'Data Transformation'!F702,'Data Transformation'!D702)</f>
        <v>0</v>
      </c>
      <c r="I702" t="str">
        <f t="shared" si="61"/>
        <v/>
      </c>
    </row>
    <row r="703" spans="2:9" x14ac:dyDescent="0.25">
      <c r="B703" t="b">
        <f>IF('Input and Summary Results'!D285=0,FALSE,'Input and Summary Results'!$B285)</f>
        <v>0</v>
      </c>
      <c r="C703" t="b">
        <f>IF(OR(B703=0,'Input and Summary Results'!D285=0,'Input and Summary Results'!D285=""),FALSE,'Input and Summary Results'!$D285)</f>
        <v>0</v>
      </c>
      <c r="D703" t="b">
        <f>IF(OR(B703=0,'Input and Summary Results'!E285=0),FALSE,'Input and Summary Results'!$E285)</f>
        <v>0</v>
      </c>
      <c r="E703" t="b">
        <f t="shared" si="62"/>
        <v>0</v>
      </c>
      <c r="F703" t="b">
        <f t="shared" si="63"/>
        <v>0</v>
      </c>
      <c r="G703" t="b">
        <f>IF('Input and Summary Results'!$J$4="yes",IF(C703=FALSE,FALSE,IF('Data Transformation'!E703&lt;$R$10,E703,$R$10)),IF(C703=FALSE,FALSE,IF(C703&lt;$R$10,C703,$R$10)))</f>
        <v>0</v>
      </c>
      <c r="H703" t="b">
        <f>IF('Input and Summary Results'!$J$4="yes",'Data Transformation'!F703,'Data Transformation'!D703)</f>
        <v>0</v>
      </c>
      <c r="I703" t="str">
        <f t="shared" si="61"/>
        <v/>
      </c>
    </row>
    <row r="704" spans="2:9" x14ac:dyDescent="0.25">
      <c r="B704" t="b">
        <f>IF('Input and Summary Results'!D286=0,FALSE,'Input and Summary Results'!$B286)</f>
        <v>0</v>
      </c>
      <c r="C704" t="b">
        <f>IF(OR(B704=0,'Input and Summary Results'!D286=0,'Input and Summary Results'!D286=""),FALSE,'Input and Summary Results'!$D286)</f>
        <v>0</v>
      </c>
      <c r="D704" t="b">
        <f>IF(OR(B704=0,'Input and Summary Results'!E286=0),FALSE,'Input and Summary Results'!$E286)</f>
        <v>0</v>
      </c>
      <c r="E704" t="b">
        <f t="shared" si="62"/>
        <v>0</v>
      </c>
      <c r="F704" t="b">
        <f t="shared" si="63"/>
        <v>0</v>
      </c>
      <c r="G704" t="b">
        <f>IF('Input and Summary Results'!$J$4="yes",IF(C704=FALSE,FALSE,IF('Data Transformation'!E704&lt;$R$10,E704,$R$10)),IF(C704=FALSE,FALSE,IF(C704&lt;$R$10,C704,$R$10)))</f>
        <v>0</v>
      </c>
      <c r="H704" t="b">
        <f>IF('Input and Summary Results'!$J$4="yes",'Data Transformation'!F704,'Data Transformation'!D704)</f>
        <v>0</v>
      </c>
      <c r="I704" t="str">
        <f t="shared" si="61"/>
        <v/>
      </c>
    </row>
    <row r="705" spans="2:9" x14ac:dyDescent="0.25">
      <c r="B705" t="b">
        <f>IF('Input and Summary Results'!D287=0,FALSE,'Input and Summary Results'!$B287)</f>
        <v>0</v>
      </c>
      <c r="C705" t="b">
        <f>IF(OR(B705=0,'Input and Summary Results'!D287=0,'Input and Summary Results'!D287=""),FALSE,'Input and Summary Results'!$D287)</f>
        <v>0</v>
      </c>
      <c r="D705" t="b">
        <f>IF(OR(B705=0,'Input and Summary Results'!E287=0),FALSE,'Input and Summary Results'!$E287)</f>
        <v>0</v>
      </c>
      <c r="E705" t="b">
        <f t="shared" si="62"/>
        <v>0</v>
      </c>
      <c r="F705" t="b">
        <f t="shared" si="63"/>
        <v>0</v>
      </c>
      <c r="G705" t="b">
        <f>IF('Input and Summary Results'!$J$4="yes",IF(C705=FALSE,FALSE,IF('Data Transformation'!E705&lt;$R$10,E705,$R$10)),IF(C705=FALSE,FALSE,IF(C705&lt;$R$10,C705,$R$10)))</f>
        <v>0</v>
      </c>
      <c r="H705" t="b">
        <f>IF('Input and Summary Results'!$J$4="yes",'Data Transformation'!F705,'Data Transformation'!D705)</f>
        <v>0</v>
      </c>
      <c r="I705" t="str">
        <f t="shared" si="61"/>
        <v/>
      </c>
    </row>
    <row r="706" spans="2:9" x14ac:dyDescent="0.25">
      <c r="B706" t="b">
        <f>IF('Input and Summary Results'!D288=0,FALSE,'Input and Summary Results'!$B288)</f>
        <v>0</v>
      </c>
      <c r="C706" t="b">
        <f>IF(OR(B706=0,'Input and Summary Results'!D288=0,'Input and Summary Results'!D288=""),FALSE,'Input and Summary Results'!$D288)</f>
        <v>0</v>
      </c>
      <c r="D706" t="b">
        <f>IF(OR(B706=0,'Input and Summary Results'!E288=0),FALSE,'Input and Summary Results'!$E288)</f>
        <v>0</v>
      </c>
      <c r="E706" t="b">
        <f t="shared" si="62"/>
        <v>0</v>
      </c>
      <c r="F706" t="b">
        <f t="shared" si="63"/>
        <v>0</v>
      </c>
      <c r="G706" t="b">
        <f>IF('Input and Summary Results'!$J$4="yes",IF(C706=FALSE,FALSE,IF('Data Transformation'!E706&lt;$R$10,E706,$R$10)),IF(C706=FALSE,FALSE,IF(C706&lt;$R$10,C706,$R$10)))</f>
        <v>0</v>
      </c>
      <c r="H706" t="b">
        <f>IF('Input and Summary Results'!$J$4="yes",'Data Transformation'!F706,'Data Transformation'!D706)</f>
        <v>0</v>
      </c>
      <c r="I706" t="str">
        <f t="shared" si="61"/>
        <v/>
      </c>
    </row>
    <row r="707" spans="2:9" x14ac:dyDescent="0.25">
      <c r="B707" t="b">
        <f>IF('Input and Summary Results'!D289=0,FALSE,'Input and Summary Results'!$B289)</f>
        <v>0</v>
      </c>
      <c r="C707" t="b">
        <f>IF(OR(B707=0,'Input and Summary Results'!D289=0,'Input and Summary Results'!D289=""),FALSE,'Input and Summary Results'!$D289)</f>
        <v>0</v>
      </c>
      <c r="D707" t="b">
        <f>IF(OR(B707=0,'Input and Summary Results'!E289=0),FALSE,'Input and Summary Results'!$E289)</f>
        <v>0</v>
      </c>
      <c r="E707" t="b">
        <f t="shared" si="62"/>
        <v>0</v>
      </c>
      <c r="F707" t="b">
        <f t="shared" si="63"/>
        <v>0</v>
      </c>
      <c r="G707" t="b">
        <f>IF('Input and Summary Results'!$J$4="yes",IF(C707=FALSE,FALSE,IF('Data Transformation'!E707&lt;$R$10,E707,$R$10)),IF(C707=FALSE,FALSE,IF(C707&lt;$R$10,C707,$R$10)))</f>
        <v>0</v>
      </c>
      <c r="H707" t="b">
        <f>IF('Input and Summary Results'!$J$4="yes",'Data Transformation'!F707,'Data Transformation'!D707)</f>
        <v>0</v>
      </c>
      <c r="I707" t="str">
        <f t="shared" si="61"/>
        <v/>
      </c>
    </row>
    <row r="708" spans="2:9" x14ac:dyDescent="0.25">
      <c r="B708" t="b">
        <f>IF('Input and Summary Results'!D290=0,FALSE,'Input and Summary Results'!$B290)</f>
        <v>0</v>
      </c>
      <c r="C708" t="b">
        <f>IF(OR(B708=0,'Input and Summary Results'!D290=0,'Input and Summary Results'!D290=""),FALSE,'Input and Summary Results'!$D290)</f>
        <v>0</v>
      </c>
      <c r="D708" t="b">
        <f>IF(OR(B708=0,'Input and Summary Results'!E290=0),FALSE,'Input and Summary Results'!$E290)</f>
        <v>0</v>
      </c>
      <c r="E708" t="b">
        <f t="shared" si="62"/>
        <v>0</v>
      </c>
      <c r="F708" t="b">
        <f t="shared" si="63"/>
        <v>0</v>
      </c>
      <c r="G708" t="b">
        <f>IF('Input and Summary Results'!$J$4="yes",IF(C708=FALSE,FALSE,IF('Data Transformation'!E708&lt;$R$10,E708,$R$10)),IF(C708=FALSE,FALSE,IF(C708&lt;$R$10,C708,$R$10)))</f>
        <v>0</v>
      </c>
      <c r="H708" t="b">
        <f>IF('Input and Summary Results'!$J$4="yes",'Data Transformation'!F708,'Data Transformation'!D708)</f>
        <v>0</v>
      </c>
      <c r="I708" t="str">
        <f t="shared" si="61"/>
        <v/>
      </c>
    </row>
    <row r="709" spans="2:9" x14ac:dyDescent="0.25">
      <c r="B709" t="b">
        <f>IF('Input and Summary Results'!D291=0,FALSE,'Input and Summary Results'!$B291)</f>
        <v>0</v>
      </c>
      <c r="C709" t="b">
        <f>IF(OR(B709=0,'Input and Summary Results'!D291=0,'Input and Summary Results'!D291=""),FALSE,'Input and Summary Results'!$D291)</f>
        <v>0</v>
      </c>
      <c r="D709" t="b">
        <f>IF(OR(B709=0,'Input and Summary Results'!E291=0),FALSE,'Input and Summary Results'!$E291)</f>
        <v>0</v>
      </c>
      <c r="E709" t="b">
        <f t="shared" si="62"/>
        <v>0</v>
      </c>
      <c r="F709" t="b">
        <f t="shared" si="63"/>
        <v>0</v>
      </c>
      <c r="G709" t="b">
        <f>IF('Input and Summary Results'!$J$4="yes",IF(C709=FALSE,FALSE,IF('Data Transformation'!E709&lt;$R$10,E709,$R$10)),IF(C709=FALSE,FALSE,IF(C709&lt;$R$10,C709,$R$10)))</f>
        <v>0</v>
      </c>
      <c r="H709" t="b">
        <f>IF('Input and Summary Results'!$J$4="yes",'Data Transformation'!F709,'Data Transformation'!D709)</f>
        <v>0</v>
      </c>
      <c r="I709" t="str">
        <f t="shared" ref="I709:I772" si="64">IF(G709=FALSE,"",B709)</f>
        <v/>
      </c>
    </row>
    <row r="710" spans="2:9" x14ac:dyDescent="0.25">
      <c r="B710" t="b">
        <f>IF('Input and Summary Results'!D292=0,FALSE,'Input and Summary Results'!$B292)</f>
        <v>0</v>
      </c>
      <c r="C710" t="b">
        <f>IF(OR(B710=0,'Input and Summary Results'!D292=0,'Input and Summary Results'!D292=""),FALSE,'Input and Summary Results'!$D292)</f>
        <v>0</v>
      </c>
      <c r="D710" t="b">
        <f>IF(OR(B710=0,'Input and Summary Results'!E292=0),FALSE,'Input and Summary Results'!$E292)</f>
        <v>0</v>
      </c>
      <c r="E710" t="b">
        <f t="shared" si="62"/>
        <v>0</v>
      </c>
      <c r="F710" t="b">
        <f t="shared" si="63"/>
        <v>0</v>
      </c>
      <c r="G710" t="b">
        <f>IF('Input and Summary Results'!$J$4="yes",IF(C710=FALSE,FALSE,IF('Data Transformation'!E710&lt;$R$10,E710,$R$10)),IF(C710=FALSE,FALSE,IF(C710&lt;$R$10,C710,$R$10)))</f>
        <v>0</v>
      </c>
      <c r="H710" t="b">
        <f>IF('Input and Summary Results'!$J$4="yes",'Data Transformation'!F710,'Data Transformation'!D710)</f>
        <v>0</v>
      </c>
      <c r="I710" t="str">
        <f t="shared" si="64"/>
        <v/>
      </c>
    </row>
    <row r="711" spans="2:9" x14ac:dyDescent="0.25">
      <c r="B711" t="b">
        <f>IF('Input and Summary Results'!D293=0,FALSE,'Input and Summary Results'!$B293)</f>
        <v>0</v>
      </c>
      <c r="C711" t="b">
        <f>IF(OR(B711=0,'Input and Summary Results'!D293=0,'Input and Summary Results'!D293=""),FALSE,'Input and Summary Results'!$D293)</f>
        <v>0</v>
      </c>
      <c r="D711" t="b">
        <f>IF(OR(B711=0,'Input and Summary Results'!E293=0),FALSE,'Input and Summary Results'!$E293)</f>
        <v>0</v>
      </c>
      <c r="E711" t="b">
        <f t="shared" si="62"/>
        <v>0</v>
      </c>
      <c r="F711" t="b">
        <f t="shared" si="63"/>
        <v>0</v>
      </c>
      <c r="G711" t="b">
        <f>IF('Input and Summary Results'!$J$4="yes",IF(C711=FALSE,FALSE,IF('Data Transformation'!E711&lt;$R$10,E711,$R$10)),IF(C711=FALSE,FALSE,IF(C711&lt;$R$10,C711,$R$10)))</f>
        <v>0</v>
      </c>
      <c r="H711" t="b">
        <f>IF('Input and Summary Results'!$J$4="yes",'Data Transformation'!F711,'Data Transformation'!D711)</f>
        <v>0</v>
      </c>
      <c r="I711" t="str">
        <f t="shared" si="64"/>
        <v/>
      </c>
    </row>
    <row r="712" spans="2:9" x14ac:dyDescent="0.25">
      <c r="B712" t="b">
        <f>IF('Input and Summary Results'!D294=0,FALSE,'Input and Summary Results'!$B294)</f>
        <v>0</v>
      </c>
      <c r="C712" t="b">
        <f>IF(OR(B712=0,'Input and Summary Results'!D294=0,'Input and Summary Results'!D294=""),FALSE,'Input and Summary Results'!$D294)</f>
        <v>0</v>
      </c>
      <c r="D712" t="b">
        <f>IF(OR(B712=0,'Input and Summary Results'!E294=0),FALSE,'Input and Summary Results'!$E294)</f>
        <v>0</v>
      </c>
      <c r="E712" t="b">
        <f t="shared" si="62"/>
        <v>0</v>
      </c>
      <c r="F712" t="b">
        <f t="shared" si="63"/>
        <v>0</v>
      </c>
      <c r="G712" t="b">
        <f>IF('Input and Summary Results'!$J$4="yes",IF(C712=FALSE,FALSE,IF('Data Transformation'!E712&lt;$R$10,E712,$R$10)),IF(C712=FALSE,FALSE,IF(C712&lt;$R$10,C712,$R$10)))</f>
        <v>0</v>
      </c>
      <c r="H712" t="b">
        <f>IF('Input and Summary Results'!$J$4="yes",'Data Transformation'!F712,'Data Transformation'!D712)</f>
        <v>0</v>
      </c>
      <c r="I712" t="str">
        <f t="shared" si="64"/>
        <v/>
      </c>
    </row>
    <row r="713" spans="2:9" x14ac:dyDescent="0.25">
      <c r="B713" t="b">
        <f>IF('Input and Summary Results'!D295=0,FALSE,'Input and Summary Results'!$B295)</f>
        <v>0</v>
      </c>
      <c r="C713" t="b">
        <f>IF(OR(B713=0,'Input and Summary Results'!D295=0,'Input and Summary Results'!D295=""),FALSE,'Input and Summary Results'!$D295)</f>
        <v>0</v>
      </c>
      <c r="D713" t="b">
        <f>IF(OR(B713=0,'Input and Summary Results'!E295=0),FALSE,'Input and Summary Results'!$E295)</f>
        <v>0</v>
      </c>
      <c r="E713" t="b">
        <f t="shared" si="62"/>
        <v>0</v>
      </c>
      <c r="F713" t="b">
        <f t="shared" si="63"/>
        <v>0</v>
      </c>
      <c r="G713" t="b">
        <f>IF('Input and Summary Results'!$J$4="yes",IF(C713=FALSE,FALSE,IF('Data Transformation'!E713&lt;$R$10,E713,$R$10)),IF(C713=FALSE,FALSE,IF(C713&lt;$R$10,C713,$R$10)))</f>
        <v>0</v>
      </c>
      <c r="H713" t="b">
        <f>IF('Input and Summary Results'!$J$4="yes",'Data Transformation'!F713,'Data Transformation'!D713)</f>
        <v>0</v>
      </c>
      <c r="I713" t="str">
        <f t="shared" si="64"/>
        <v/>
      </c>
    </row>
    <row r="714" spans="2:9" x14ac:dyDescent="0.25">
      <c r="B714" t="b">
        <f>IF('Input and Summary Results'!D296=0,FALSE,'Input and Summary Results'!$B296)</f>
        <v>0</v>
      </c>
      <c r="C714" t="b">
        <f>IF(OR(B714=0,'Input and Summary Results'!D296=0,'Input and Summary Results'!D296=""),FALSE,'Input and Summary Results'!$D296)</f>
        <v>0</v>
      </c>
      <c r="D714" t="b">
        <f>IF(OR(B714=0,'Input and Summary Results'!E296=0),FALSE,'Input and Summary Results'!$E296)</f>
        <v>0</v>
      </c>
      <c r="E714" t="b">
        <f t="shared" si="62"/>
        <v>0</v>
      </c>
      <c r="F714" t="b">
        <f t="shared" si="63"/>
        <v>0</v>
      </c>
      <c r="G714" t="b">
        <f>IF('Input and Summary Results'!$J$4="yes",IF(C714=FALSE,FALSE,IF('Data Transformation'!E714&lt;$R$10,E714,$R$10)),IF(C714=FALSE,FALSE,IF(C714&lt;$R$10,C714,$R$10)))</f>
        <v>0</v>
      </c>
      <c r="H714" t="b">
        <f>IF('Input and Summary Results'!$J$4="yes",'Data Transformation'!F714,'Data Transformation'!D714)</f>
        <v>0</v>
      </c>
      <c r="I714" t="str">
        <f t="shared" si="64"/>
        <v/>
      </c>
    </row>
    <row r="715" spans="2:9" x14ac:dyDescent="0.25">
      <c r="B715" t="b">
        <f>IF('Input and Summary Results'!D297=0,FALSE,'Input and Summary Results'!$B297)</f>
        <v>0</v>
      </c>
      <c r="C715" t="b">
        <f>IF(OR(B715=0,'Input and Summary Results'!D297=0,'Input and Summary Results'!D297=""),FALSE,'Input and Summary Results'!$D297)</f>
        <v>0</v>
      </c>
      <c r="D715" t="b">
        <f>IF(OR(B715=0,'Input and Summary Results'!E297=0),FALSE,'Input and Summary Results'!$E297)</f>
        <v>0</v>
      </c>
      <c r="E715" t="b">
        <f t="shared" si="62"/>
        <v>0</v>
      </c>
      <c r="F715" t="b">
        <f t="shared" si="63"/>
        <v>0</v>
      </c>
      <c r="G715" t="b">
        <f>IF('Input and Summary Results'!$J$4="yes",IF(C715=FALSE,FALSE,IF('Data Transformation'!E715&lt;$R$10,E715,$R$10)),IF(C715=FALSE,FALSE,IF(C715&lt;$R$10,C715,$R$10)))</f>
        <v>0</v>
      </c>
      <c r="H715" t="b">
        <f>IF('Input and Summary Results'!$J$4="yes",'Data Transformation'!F715,'Data Transformation'!D715)</f>
        <v>0</v>
      </c>
      <c r="I715" t="str">
        <f t="shared" si="64"/>
        <v/>
      </c>
    </row>
    <row r="716" spans="2:9" x14ac:dyDescent="0.25">
      <c r="B716" t="b">
        <f>IF('Input and Summary Results'!D298=0,FALSE,'Input and Summary Results'!$B298)</f>
        <v>0</v>
      </c>
      <c r="C716" t="b">
        <f>IF(OR(B716=0,'Input and Summary Results'!D298=0,'Input and Summary Results'!D298=""),FALSE,'Input and Summary Results'!$D298)</f>
        <v>0</v>
      </c>
      <c r="D716" t="b">
        <f>IF(OR(B716=0,'Input and Summary Results'!E298=0),FALSE,'Input and Summary Results'!$E298)</f>
        <v>0</v>
      </c>
      <c r="E716" t="b">
        <f t="shared" si="62"/>
        <v>0</v>
      </c>
      <c r="F716" t="b">
        <f t="shared" si="63"/>
        <v>0</v>
      </c>
      <c r="G716" t="b">
        <f>IF('Input and Summary Results'!$J$4="yes",IF(C716=FALSE,FALSE,IF('Data Transformation'!E716&lt;$R$10,E716,$R$10)),IF(C716=FALSE,FALSE,IF(C716&lt;$R$10,C716,$R$10)))</f>
        <v>0</v>
      </c>
      <c r="H716" t="b">
        <f>IF('Input and Summary Results'!$J$4="yes",'Data Transformation'!F716,'Data Transformation'!D716)</f>
        <v>0</v>
      </c>
      <c r="I716" t="str">
        <f t="shared" si="64"/>
        <v/>
      </c>
    </row>
    <row r="717" spans="2:9" x14ac:dyDescent="0.25">
      <c r="B717" t="b">
        <f>IF('Input and Summary Results'!D299=0,FALSE,'Input and Summary Results'!$B299)</f>
        <v>0</v>
      </c>
      <c r="C717" t="b">
        <f>IF(OR(B717=0,'Input and Summary Results'!D299=0,'Input and Summary Results'!D299=""),FALSE,'Input and Summary Results'!$D299)</f>
        <v>0</v>
      </c>
      <c r="D717" t="b">
        <f>IF(OR(B717=0,'Input and Summary Results'!E299=0),FALSE,'Input and Summary Results'!$E299)</f>
        <v>0</v>
      </c>
      <c r="E717" t="b">
        <f t="shared" si="62"/>
        <v>0</v>
      </c>
      <c r="F717" t="b">
        <f t="shared" si="63"/>
        <v>0</v>
      </c>
      <c r="G717" t="b">
        <f>IF('Input and Summary Results'!$J$4="yes",IF(C717=FALSE,FALSE,IF('Data Transformation'!E717&lt;$R$10,E717,$R$10)),IF(C717=FALSE,FALSE,IF(C717&lt;$R$10,C717,$R$10)))</f>
        <v>0</v>
      </c>
      <c r="H717" t="b">
        <f>IF('Input and Summary Results'!$J$4="yes",'Data Transformation'!F717,'Data Transformation'!D717)</f>
        <v>0</v>
      </c>
      <c r="I717" t="str">
        <f t="shared" si="64"/>
        <v/>
      </c>
    </row>
    <row r="718" spans="2:9" x14ac:dyDescent="0.25">
      <c r="B718" t="b">
        <f>IF('Input and Summary Results'!D300=0,FALSE,'Input and Summary Results'!$B300)</f>
        <v>0</v>
      </c>
      <c r="C718" t="b">
        <f>IF(OR(B718=0,'Input and Summary Results'!D300=0,'Input and Summary Results'!D300=""),FALSE,'Input and Summary Results'!$D300)</f>
        <v>0</v>
      </c>
      <c r="D718" t="b">
        <f>IF(OR(B718=0,'Input and Summary Results'!E300=0),FALSE,'Input and Summary Results'!$E300)</f>
        <v>0</v>
      </c>
      <c r="E718" t="b">
        <f t="shared" si="62"/>
        <v>0</v>
      </c>
      <c r="F718" t="b">
        <f t="shared" si="63"/>
        <v>0</v>
      </c>
      <c r="G718" t="b">
        <f>IF('Input and Summary Results'!$J$4="yes",IF(C718=FALSE,FALSE,IF('Data Transformation'!E718&lt;$R$10,E718,$R$10)),IF(C718=FALSE,FALSE,IF(C718&lt;$R$10,C718,$R$10)))</f>
        <v>0</v>
      </c>
      <c r="H718" t="b">
        <f>IF('Input and Summary Results'!$J$4="yes",'Data Transformation'!F718,'Data Transformation'!D718)</f>
        <v>0</v>
      </c>
      <c r="I718" t="str">
        <f t="shared" si="64"/>
        <v/>
      </c>
    </row>
    <row r="719" spans="2:9" x14ac:dyDescent="0.25">
      <c r="B719" t="b">
        <f>IF('Input and Summary Results'!D301=0,FALSE,'Input and Summary Results'!$B301)</f>
        <v>0</v>
      </c>
      <c r="C719" t="b">
        <f>IF(OR(B719=0,'Input and Summary Results'!D301=0,'Input and Summary Results'!D301=""),FALSE,'Input and Summary Results'!$D301)</f>
        <v>0</v>
      </c>
      <c r="D719" t="b">
        <f>IF(OR(B719=0,'Input and Summary Results'!E301=0),FALSE,'Input and Summary Results'!$E301)</f>
        <v>0</v>
      </c>
      <c r="E719" t="b">
        <f t="shared" si="62"/>
        <v>0</v>
      </c>
      <c r="F719" t="b">
        <f t="shared" si="63"/>
        <v>0</v>
      </c>
      <c r="G719" t="b">
        <f>IF('Input and Summary Results'!$J$4="yes",IF(C719=FALSE,FALSE,IF('Data Transformation'!E719&lt;$R$10,E719,$R$10)),IF(C719=FALSE,FALSE,IF(C719&lt;$R$10,C719,$R$10)))</f>
        <v>0</v>
      </c>
      <c r="H719" t="b">
        <f>IF('Input and Summary Results'!$J$4="yes",'Data Transformation'!F719,'Data Transformation'!D719)</f>
        <v>0</v>
      </c>
      <c r="I719" t="str">
        <f t="shared" si="64"/>
        <v/>
      </c>
    </row>
    <row r="720" spans="2:9" x14ac:dyDescent="0.25">
      <c r="B720" t="b">
        <f>IF('Input and Summary Results'!D302=0,FALSE,'Input and Summary Results'!$B302)</f>
        <v>0</v>
      </c>
      <c r="C720" t="b">
        <f>IF(OR(B720=0,'Input and Summary Results'!D302=0,'Input and Summary Results'!D302=""),FALSE,'Input and Summary Results'!$D302)</f>
        <v>0</v>
      </c>
      <c r="D720" t="b">
        <f>IF(OR(B720=0,'Input and Summary Results'!E302=0),FALSE,'Input and Summary Results'!$E302)</f>
        <v>0</v>
      </c>
      <c r="E720" t="b">
        <f t="shared" si="62"/>
        <v>0</v>
      </c>
      <c r="F720" t="b">
        <f t="shared" si="63"/>
        <v>0</v>
      </c>
      <c r="G720" t="b">
        <f>IF('Input and Summary Results'!$J$4="yes",IF(C720=FALSE,FALSE,IF('Data Transformation'!E720&lt;$R$10,E720,$R$10)),IF(C720=FALSE,FALSE,IF(C720&lt;$R$10,C720,$R$10)))</f>
        <v>0</v>
      </c>
      <c r="H720" t="b">
        <f>IF('Input and Summary Results'!$J$4="yes",'Data Transformation'!F720,'Data Transformation'!D720)</f>
        <v>0</v>
      </c>
      <c r="I720" t="str">
        <f t="shared" si="64"/>
        <v/>
      </c>
    </row>
    <row r="721" spans="2:9" x14ac:dyDescent="0.25">
      <c r="B721" t="b">
        <f>IF('Input and Summary Results'!D303=0,FALSE,'Input and Summary Results'!$B303)</f>
        <v>0</v>
      </c>
      <c r="C721" t="b">
        <f>IF(OR(B721=0,'Input and Summary Results'!D303=0,'Input and Summary Results'!D303=""),FALSE,'Input and Summary Results'!$D303)</f>
        <v>0</v>
      </c>
      <c r="D721" t="b">
        <f>IF(OR(B721=0,'Input and Summary Results'!E303=0),FALSE,'Input and Summary Results'!$E303)</f>
        <v>0</v>
      </c>
      <c r="E721" t="b">
        <f t="shared" si="62"/>
        <v>0</v>
      </c>
      <c r="F721" t="b">
        <f t="shared" si="63"/>
        <v>0</v>
      </c>
      <c r="G721" t="b">
        <f>IF('Input and Summary Results'!$J$4="yes",IF(C721=FALSE,FALSE,IF('Data Transformation'!E721&lt;$R$10,E721,$R$10)),IF(C721=FALSE,FALSE,IF(C721&lt;$R$10,C721,$R$10)))</f>
        <v>0</v>
      </c>
      <c r="H721" t="b">
        <f>IF('Input and Summary Results'!$J$4="yes",'Data Transformation'!F721,'Data Transformation'!D721)</f>
        <v>0</v>
      </c>
      <c r="I721" t="str">
        <f t="shared" si="64"/>
        <v/>
      </c>
    </row>
    <row r="722" spans="2:9" x14ac:dyDescent="0.25">
      <c r="B722" t="b">
        <f>IF('Input and Summary Results'!D304=0,FALSE,'Input and Summary Results'!$B304)</f>
        <v>0</v>
      </c>
      <c r="C722" t="b">
        <f>IF(OR(B722=0,'Input and Summary Results'!D304=0,'Input and Summary Results'!D304=""),FALSE,'Input and Summary Results'!$D304)</f>
        <v>0</v>
      </c>
      <c r="D722" t="b">
        <f>IF(OR(B722=0,'Input and Summary Results'!E304=0),FALSE,'Input and Summary Results'!$E304)</f>
        <v>0</v>
      </c>
      <c r="E722" t="b">
        <f t="shared" si="62"/>
        <v>0</v>
      </c>
      <c r="F722" t="b">
        <f t="shared" si="63"/>
        <v>0</v>
      </c>
      <c r="G722" t="b">
        <f>IF('Input and Summary Results'!$J$4="yes",IF(C722=FALSE,FALSE,IF('Data Transformation'!E722&lt;$R$10,E722,$R$10)),IF(C722=FALSE,FALSE,IF(C722&lt;$R$10,C722,$R$10)))</f>
        <v>0</v>
      </c>
      <c r="H722" t="b">
        <f>IF('Input and Summary Results'!$J$4="yes",'Data Transformation'!F722,'Data Transformation'!D722)</f>
        <v>0</v>
      </c>
      <c r="I722" t="str">
        <f t="shared" si="64"/>
        <v/>
      </c>
    </row>
    <row r="723" spans="2:9" x14ac:dyDescent="0.25">
      <c r="B723" t="b">
        <f>IF('Input and Summary Results'!D305=0,FALSE,'Input and Summary Results'!$B305)</f>
        <v>0</v>
      </c>
      <c r="C723" t="b">
        <f>IF(OR(B723=0,'Input and Summary Results'!D305=0,'Input and Summary Results'!D305=""),FALSE,'Input and Summary Results'!$D305)</f>
        <v>0</v>
      </c>
      <c r="D723" t="b">
        <f>IF(OR(B723=0,'Input and Summary Results'!E305=0),FALSE,'Input and Summary Results'!$E305)</f>
        <v>0</v>
      </c>
      <c r="E723" t="b">
        <f t="shared" si="62"/>
        <v>0</v>
      </c>
      <c r="F723" t="b">
        <f t="shared" si="63"/>
        <v>0</v>
      </c>
      <c r="G723" t="b">
        <f>IF('Input and Summary Results'!$J$4="yes",IF(C723=FALSE,FALSE,IF('Data Transformation'!E723&lt;$R$10,E723,$R$10)),IF(C723=FALSE,FALSE,IF(C723&lt;$R$10,C723,$R$10)))</f>
        <v>0</v>
      </c>
      <c r="H723" t="b">
        <f>IF('Input and Summary Results'!$J$4="yes",'Data Transformation'!F723,'Data Transformation'!D723)</f>
        <v>0</v>
      </c>
      <c r="I723" t="str">
        <f t="shared" si="64"/>
        <v/>
      </c>
    </row>
    <row r="724" spans="2:9" x14ac:dyDescent="0.25">
      <c r="B724" t="b">
        <f>IF('Input and Summary Results'!D306=0,FALSE,'Input and Summary Results'!$B306)</f>
        <v>0</v>
      </c>
      <c r="C724" t="b">
        <f>IF(OR(B724=0,'Input and Summary Results'!D306=0,'Input and Summary Results'!D306=""),FALSE,'Input and Summary Results'!$D306)</f>
        <v>0</v>
      </c>
      <c r="D724" t="b">
        <f>IF(OR(B724=0,'Input and Summary Results'!E306=0),FALSE,'Input and Summary Results'!$E306)</f>
        <v>0</v>
      </c>
      <c r="E724" t="b">
        <f t="shared" si="62"/>
        <v>0</v>
      </c>
      <c r="F724" t="b">
        <f t="shared" si="63"/>
        <v>0</v>
      </c>
      <c r="G724" t="b">
        <f>IF('Input and Summary Results'!$J$4="yes",IF(C724=FALSE,FALSE,IF('Data Transformation'!E724&lt;$R$10,E724,$R$10)),IF(C724=FALSE,FALSE,IF(C724&lt;$R$10,C724,$R$10)))</f>
        <v>0</v>
      </c>
      <c r="H724" t="b">
        <f>IF('Input and Summary Results'!$J$4="yes",'Data Transformation'!F724,'Data Transformation'!D724)</f>
        <v>0</v>
      </c>
      <c r="I724" t="str">
        <f t="shared" si="64"/>
        <v/>
      </c>
    </row>
    <row r="725" spans="2:9" x14ac:dyDescent="0.25">
      <c r="B725" t="b">
        <f>IF('Input and Summary Results'!D307=0,FALSE,'Input and Summary Results'!$B307)</f>
        <v>0</v>
      </c>
      <c r="C725" t="b">
        <f>IF(OR(B725=0,'Input and Summary Results'!D307=0,'Input and Summary Results'!D307=""),FALSE,'Input and Summary Results'!$D307)</f>
        <v>0</v>
      </c>
      <c r="D725" t="b">
        <f>IF(OR(B725=0,'Input and Summary Results'!E307=0),FALSE,'Input and Summary Results'!$E307)</f>
        <v>0</v>
      </c>
      <c r="E725" t="b">
        <f t="shared" si="62"/>
        <v>0</v>
      </c>
      <c r="F725" t="b">
        <f t="shared" si="63"/>
        <v>0</v>
      </c>
      <c r="G725" t="b">
        <f>IF('Input and Summary Results'!$J$4="yes",IF(C725=FALSE,FALSE,IF('Data Transformation'!E725&lt;$R$10,E725,$R$10)),IF(C725=FALSE,FALSE,IF(C725&lt;$R$10,C725,$R$10)))</f>
        <v>0</v>
      </c>
      <c r="H725" t="b">
        <f>IF('Input and Summary Results'!$J$4="yes",'Data Transformation'!F725,'Data Transformation'!D725)</f>
        <v>0</v>
      </c>
      <c r="I725" t="str">
        <f t="shared" si="64"/>
        <v/>
      </c>
    </row>
    <row r="726" spans="2:9" x14ac:dyDescent="0.25">
      <c r="B726" t="b">
        <f>IF('Input and Summary Results'!D308=0,FALSE,'Input and Summary Results'!$B308)</f>
        <v>0</v>
      </c>
      <c r="C726" t="b">
        <f>IF(OR(B726=0,'Input and Summary Results'!D308=0,'Input and Summary Results'!D308=""),FALSE,'Input and Summary Results'!$D308)</f>
        <v>0</v>
      </c>
      <c r="D726" t="b">
        <f>IF(OR(B726=0,'Input and Summary Results'!E308=0),FALSE,'Input and Summary Results'!$E308)</f>
        <v>0</v>
      </c>
      <c r="E726" t="b">
        <f t="shared" si="62"/>
        <v>0</v>
      </c>
      <c r="F726" t="b">
        <f t="shared" si="63"/>
        <v>0</v>
      </c>
      <c r="G726" t="b">
        <f>IF('Input and Summary Results'!$J$4="yes",IF(C726=FALSE,FALSE,IF('Data Transformation'!E726&lt;$R$10,E726,$R$10)),IF(C726=FALSE,FALSE,IF(C726&lt;$R$10,C726,$R$10)))</f>
        <v>0</v>
      </c>
      <c r="H726" t="b">
        <f>IF('Input and Summary Results'!$J$4="yes",'Data Transformation'!F726,'Data Transformation'!D726)</f>
        <v>0</v>
      </c>
      <c r="I726" t="str">
        <f t="shared" si="64"/>
        <v/>
      </c>
    </row>
    <row r="727" spans="2:9" x14ac:dyDescent="0.25">
      <c r="B727" t="b">
        <f>IF('Input and Summary Results'!D309=0,FALSE,'Input and Summary Results'!$B309)</f>
        <v>0</v>
      </c>
      <c r="C727" t="b">
        <f>IF(OR(B727=0,'Input and Summary Results'!D309=0,'Input and Summary Results'!D309=""),FALSE,'Input and Summary Results'!$D309)</f>
        <v>0</v>
      </c>
      <c r="D727" t="b">
        <f>IF(OR(B727=0,'Input and Summary Results'!E309=0),FALSE,'Input and Summary Results'!$E309)</f>
        <v>0</v>
      </c>
      <c r="E727" t="b">
        <f t="shared" si="62"/>
        <v>0</v>
      </c>
      <c r="F727" t="b">
        <f t="shared" si="63"/>
        <v>0</v>
      </c>
      <c r="G727" t="b">
        <f>IF('Input and Summary Results'!$J$4="yes",IF(C727=FALSE,FALSE,IF('Data Transformation'!E727&lt;$R$10,E727,$R$10)),IF(C727=FALSE,FALSE,IF(C727&lt;$R$10,C727,$R$10)))</f>
        <v>0</v>
      </c>
      <c r="H727" t="b">
        <f>IF('Input and Summary Results'!$J$4="yes",'Data Transformation'!F727,'Data Transformation'!D727)</f>
        <v>0</v>
      </c>
      <c r="I727" t="str">
        <f t="shared" si="64"/>
        <v/>
      </c>
    </row>
    <row r="728" spans="2:9" x14ac:dyDescent="0.25">
      <c r="B728" t="b">
        <f>IF('Input and Summary Results'!D310=0,FALSE,'Input and Summary Results'!$B310)</f>
        <v>0</v>
      </c>
      <c r="C728" t="b">
        <f>IF(OR(B728=0,'Input and Summary Results'!D310=0,'Input and Summary Results'!D310=""),FALSE,'Input and Summary Results'!$D310)</f>
        <v>0</v>
      </c>
      <c r="D728" t="b">
        <f>IF(OR(B728=0,'Input and Summary Results'!E310=0),FALSE,'Input and Summary Results'!$E310)</f>
        <v>0</v>
      </c>
      <c r="E728" t="b">
        <f t="shared" si="62"/>
        <v>0</v>
      </c>
      <c r="F728" t="b">
        <f t="shared" si="63"/>
        <v>0</v>
      </c>
      <c r="G728" t="b">
        <f>IF('Input and Summary Results'!$J$4="yes",IF(C728=FALSE,FALSE,IF('Data Transformation'!E728&lt;$R$10,E728,$R$10)),IF(C728=FALSE,FALSE,IF(C728&lt;$R$10,C728,$R$10)))</f>
        <v>0</v>
      </c>
      <c r="H728" t="b">
        <f>IF('Input and Summary Results'!$J$4="yes",'Data Transformation'!F728,'Data Transformation'!D728)</f>
        <v>0</v>
      </c>
      <c r="I728" t="str">
        <f t="shared" si="64"/>
        <v/>
      </c>
    </row>
    <row r="729" spans="2:9" x14ac:dyDescent="0.25">
      <c r="B729" t="b">
        <f>IF('Input and Summary Results'!D311=0,FALSE,'Input and Summary Results'!$B311)</f>
        <v>0</v>
      </c>
      <c r="C729" t="b">
        <f>IF(OR(B729=0,'Input and Summary Results'!D311=0,'Input and Summary Results'!D311=""),FALSE,'Input and Summary Results'!$D311)</f>
        <v>0</v>
      </c>
      <c r="D729" t="b">
        <f>IF(OR(B729=0,'Input and Summary Results'!E311=0),FALSE,'Input and Summary Results'!$E311)</f>
        <v>0</v>
      </c>
      <c r="E729" t="b">
        <f t="shared" si="62"/>
        <v>0</v>
      </c>
      <c r="F729" t="b">
        <f t="shared" si="63"/>
        <v>0</v>
      </c>
      <c r="G729" t="b">
        <f>IF('Input and Summary Results'!$J$4="yes",IF(C729=FALSE,FALSE,IF('Data Transformation'!E729&lt;$R$10,E729,$R$10)),IF(C729=FALSE,FALSE,IF(C729&lt;$R$10,C729,$R$10)))</f>
        <v>0</v>
      </c>
      <c r="H729" t="b">
        <f>IF('Input and Summary Results'!$J$4="yes",'Data Transformation'!F729,'Data Transformation'!D729)</f>
        <v>0</v>
      </c>
      <c r="I729" t="str">
        <f t="shared" si="64"/>
        <v/>
      </c>
    </row>
    <row r="730" spans="2:9" x14ac:dyDescent="0.25">
      <c r="B730" t="b">
        <f>IF('Input and Summary Results'!D312=0,FALSE,'Input and Summary Results'!$B312)</f>
        <v>0</v>
      </c>
      <c r="C730" t="b">
        <f>IF(OR(B730=0,'Input and Summary Results'!D312=0,'Input and Summary Results'!D312=""),FALSE,'Input and Summary Results'!$D312)</f>
        <v>0</v>
      </c>
      <c r="D730" t="b">
        <f>IF(OR(B730=0,'Input and Summary Results'!E312=0),FALSE,'Input and Summary Results'!$E312)</f>
        <v>0</v>
      </c>
      <c r="E730" t="b">
        <f t="shared" si="62"/>
        <v>0</v>
      </c>
      <c r="F730" t="b">
        <f t="shared" si="63"/>
        <v>0</v>
      </c>
      <c r="G730" t="b">
        <f>IF('Input and Summary Results'!$J$4="yes",IF(C730=FALSE,FALSE,IF('Data Transformation'!E730&lt;$R$10,E730,$R$10)),IF(C730=FALSE,FALSE,IF(C730&lt;$R$10,C730,$R$10)))</f>
        <v>0</v>
      </c>
      <c r="H730" t="b">
        <f>IF('Input and Summary Results'!$J$4="yes",'Data Transformation'!F730,'Data Transformation'!D730)</f>
        <v>0</v>
      </c>
      <c r="I730" t="str">
        <f t="shared" si="64"/>
        <v/>
      </c>
    </row>
    <row r="731" spans="2:9" x14ac:dyDescent="0.25">
      <c r="B731" t="b">
        <f>IF('Input and Summary Results'!D313=0,FALSE,'Input and Summary Results'!$B313)</f>
        <v>0</v>
      </c>
      <c r="C731" t="b">
        <f>IF(OR(B731=0,'Input and Summary Results'!D313=0,'Input and Summary Results'!D313=""),FALSE,'Input and Summary Results'!$D313)</f>
        <v>0</v>
      </c>
      <c r="D731" t="b">
        <f>IF(OR(B731=0,'Input and Summary Results'!E313=0),FALSE,'Input and Summary Results'!$E313)</f>
        <v>0</v>
      </c>
      <c r="E731" t="b">
        <f t="shared" si="62"/>
        <v>0</v>
      </c>
      <c r="F731" t="b">
        <f t="shared" si="63"/>
        <v>0</v>
      </c>
      <c r="G731" t="b">
        <f>IF('Input and Summary Results'!$J$4="yes",IF(C731=FALSE,FALSE,IF('Data Transformation'!E731&lt;$R$10,E731,$R$10)),IF(C731=FALSE,FALSE,IF(C731&lt;$R$10,C731,$R$10)))</f>
        <v>0</v>
      </c>
      <c r="H731" t="b">
        <f>IF('Input and Summary Results'!$J$4="yes",'Data Transformation'!F731,'Data Transformation'!D731)</f>
        <v>0</v>
      </c>
      <c r="I731" t="str">
        <f t="shared" si="64"/>
        <v/>
      </c>
    </row>
    <row r="732" spans="2:9" x14ac:dyDescent="0.25">
      <c r="B732" t="b">
        <f>IF('Input and Summary Results'!D314=0,FALSE,'Input and Summary Results'!$B314)</f>
        <v>0</v>
      </c>
      <c r="C732" t="b">
        <f>IF(OR(B732=0,'Input and Summary Results'!D314=0,'Input and Summary Results'!D314=""),FALSE,'Input and Summary Results'!$D314)</f>
        <v>0</v>
      </c>
      <c r="D732" t="b">
        <f>IF(OR(B732=0,'Input and Summary Results'!E314=0),FALSE,'Input and Summary Results'!$E314)</f>
        <v>0</v>
      </c>
      <c r="E732" t="b">
        <f t="shared" si="62"/>
        <v>0</v>
      </c>
      <c r="F732" t="b">
        <f t="shared" si="63"/>
        <v>0</v>
      </c>
      <c r="G732" t="b">
        <f>IF('Input and Summary Results'!$J$4="yes",IF(C732=FALSE,FALSE,IF('Data Transformation'!E732&lt;$R$10,E732,$R$10)),IF(C732=FALSE,FALSE,IF(C732&lt;$R$10,C732,$R$10)))</f>
        <v>0</v>
      </c>
      <c r="H732" t="b">
        <f>IF('Input and Summary Results'!$J$4="yes",'Data Transformation'!F732,'Data Transformation'!D732)</f>
        <v>0</v>
      </c>
      <c r="I732" t="str">
        <f t="shared" si="64"/>
        <v/>
      </c>
    </row>
    <row r="733" spans="2:9" x14ac:dyDescent="0.25">
      <c r="B733" t="b">
        <f>IF('Input and Summary Results'!D315=0,FALSE,'Input and Summary Results'!$B315)</f>
        <v>0</v>
      </c>
      <c r="C733" t="b">
        <f>IF(OR(B733=0,'Input and Summary Results'!D315=0,'Input and Summary Results'!D315=""),FALSE,'Input and Summary Results'!$D315)</f>
        <v>0</v>
      </c>
      <c r="D733" t="b">
        <f>IF(OR(B733=0,'Input and Summary Results'!E315=0),FALSE,'Input and Summary Results'!$E315)</f>
        <v>0</v>
      </c>
      <c r="E733" t="b">
        <f t="shared" si="62"/>
        <v>0</v>
      </c>
      <c r="F733" t="b">
        <f t="shared" si="63"/>
        <v>0</v>
      </c>
      <c r="G733" t="b">
        <f>IF('Input and Summary Results'!$J$4="yes",IF(C733=FALSE,FALSE,IF('Data Transformation'!E733&lt;$R$10,E733,$R$10)),IF(C733=FALSE,FALSE,IF(C733&lt;$R$10,C733,$R$10)))</f>
        <v>0</v>
      </c>
      <c r="H733" t="b">
        <f>IF('Input and Summary Results'!$J$4="yes",'Data Transformation'!F733,'Data Transformation'!D733)</f>
        <v>0</v>
      </c>
      <c r="I733" t="str">
        <f t="shared" si="64"/>
        <v/>
      </c>
    </row>
    <row r="734" spans="2:9" x14ac:dyDescent="0.25">
      <c r="B734" t="b">
        <f>IF('Input and Summary Results'!D316=0,FALSE,'Input and Summary Results'!$B316)</f>
        <v>0</v>
      </c>
      <c r="C734" t="b">
        <f>IF(OR(B734=0,'Input and Summary Results'!D316=0,'Input and Summary Results'!D316=""),FALSE,'Input and Summary Results'!$D316)</f>
        <v>0</v>
      </c>
      <c r="D734" t="b">
        <f>IF(OR(B734=0,'Input and Summary Results'!E316=0),FALSE,'Input and Summary Results'!$E316)</f>
        <v>0</v>
      </c>
      <c r="E734" t="b">
        <f t="shared" si="62"/>
        <v>0</v>
      </c>
      <c r="F734" t="b">
        <f t="shared" si="63"/>
        <v>0</v>
      </c>
      <c r="G734" t="b">
        <f>IF('Input and Summary Results'!$J$4="yes",IF(C734=FALSE,FALSE,IF('Data Transformation'!E734&lt;$R$10,E734,$R$10)),IF(C734=FALSE,FALSE,IF(C734&lt;$R$10,C734,$R$10)))</f>
        <v>0</v>
      </c>
      <c r="H734" t="b">
        <f>IF('Input and Summary Results'!$J$4="yes",'Data Transformation'!F734,'Data Transformation'!D734)</f>
        <v>0</v>
      </c>
      <c r="I734" t="str">
        <f t="shared" si="64"/>
        <v/>
      </c>
    </row>
    <row r="735" spans="2:9" x14ac:dyDescent="0.25">
      <c r="B735" t="b">
        <f>IF('Input and Summary Results'!D317=0,FALSE,'Input and Summary Results'!$B317)</f>
        <v>0</v>
      </c>
      <c r="C735" t="b">
        <f>IF(OR(B735=0,'Input and Summary Results'!D317=0,'Input and Summary Results'!D317=""),FALSE,'Input and Summary Results'!$D317)</f>
        <v>0</v>
      </c>
      <c r="D735" t="b">
        <f>IF(OR(B735=0,'Input and Summary Results'!E317=0),FALSE,'Input and Summary Results'!$E317)</f>
        <v>0</v>
      </c>
      <c r="E735" t="b">
        <f t="shared" si="62"/>
        <v>0</v>
      </c>
      <c r="F735" t="b">
        <f t="shared" si="63"/>
        <v>0</v>
      </c>
      <c r="G735" t="b">
        <f>IF('Input and Summary Results'!$J$4="yes",IF(C735=FALSE,FALSE,IF('Data Transformation'!E735&lt;$R$10,E735,$R$10)),IF(C735=FALSE,FALSE,IF(C735&lt;$R$10,C735,$R$10)))</f>
        <v>0</v>
      </c>
      <c r="H735" t="b">
        <f>IF('Input and Summary Results'!$J$4="yes",'Data Transformation'!F735,'Data Transformation'!D735)</f>
        <v>0</v>
      </c>
      <c r="I735" t="str">
        <f t="shared" si="64"/>
        <v/>
      </c>
    </row>
    <row r="736" spans="2:9" x14ac:dyDescent="0.25">
      <c r="B736" t="b">
        <f>IF('Input and Summary Results'!D318=0,FALSE,'Input and Summary Results'!$B318)</f>
        <v>0</v>
      </c>
      <c r="C736" t="b">
        <f>IF(OR(B736=0,'Input and Summary Results'!D318=0,'Input and Summary Results'!D318=""),FALSE,'Input and Summary Results'!$D318)</f>
        <v>0</v>
      </c>
      <c r="D736" t="b">
        <f>IF(OR(B736=0,'Input and Summary Results'!E318=0),FALSE,'Input and Summary Results'!$E318)</f>
        <v>0</v>
      </c>
      <c r="E736" t="b">
        <f t="shared" si="62"/>
        <v>0</v>
      </c>
      <c r="F736" t="b">
        <f t="shared" si="63"/>
        <v>0</v>
      </c>
      <c r="G736" t="b">
        <f>IF('Input and Summary Results'!$J$4="yes",IF(C736=FALSE,FALSE,IF('Data Transformation'!E736&lt;$R$10,E736,$R$10)),IF(C736=FALSE,FALSE,IF(C736&lt;$R$10,C736,$R$10)))</f>
        <v>0</v>
      </c>
      <c r="H736" t="b">
        <f>IF('Input and Summary Results'!$J$4="yes",'Data Transformation'!F736,'Data Transformation'!D736)</f>
        <v>0</v>
      </c>
      <c r="I736" t="str">
        <f t="shared" si="64"/>
        <v/>
      </c>
    </row>
    <row r="737" spans="2:9" x14ac:dyDescent="0.25">
      <c r="B737" t="b">
        <f>IF('Input and Summary Results'!D319=0,FALSE,'Input and Summary Results'!$B319)</f>
        <v>0</v>
      </c>
      <c r="C737" t="b">
        <f>IF(OR(B737=0,'Input and Summary Results'!D319=0,'Input and Summary Results'!D319=""),FALSE,'Input and Summary Results'!$D319)</f>
        <v>0</v>
      </c>
      <c r="D737" t="b">
        <f>IF(OR(B737=0,'Input and Summary Results'!E319=0),FALSE,'Input and Summary Results'!$E319)</f>
        <v>0</v>
      </c>
      <c r="E737" t="b">
        <f t="shared" si="62"/>
        <v>0</v>
      </c>
      <c r="F737" t="b">
        <f t="shared" si="63"/>
        <v>0</v>
      </c>
      <c r="G737" t="b">
        <f>IF('Input and Summary Results'!$J$4="yes",IF(C737=FALSE,FALSE,IF('Data Transformation'!E737&lt;$R$10,E737,$R$10)),IF(C737=FALSE,FALSE,IF(C737&lt;$R$10,C737,$R$10)))</f>
        <v>0</v>
      </c>
      <c r="H737" t="b">
        <f>IF('Input and Summary Results'!$J$4="yes",'Data Transformation'!F737,'Data Transformation'!D737)</f>
        <v>0</v>
      </c>
      <c r="I737" t="str">
        <f t="shared" si="64"/>
        <v/>
      </c>
    </row>
    <row r="738" spans="2:9" x14ac:dyDescent="0.25">
      <c r="B738" t="b">
        <f>IF('Input and Summary Results'!D320=0,FALSE,'Input and Summary Results'!$B320)</f>
        <v>0</v>
      </c>
      <c r="C738" t="b">
        <f>IF(OR(B738=0,'Input and Summary Results'!D320=0,'Input and Summary Results'!D320=""),FALSE,'Input and Summary Results'!$D320)</f>
        <v>0</v>
      </c>
      <c r="D738" t="b">
        <f>IF(OR(B738=0,'Input and Summary Results'!E320=0),FALSE,'Input and Summary Results'!$E320)</f>
        <v>0</v>
      </c>
      <c r="E738" t="b">
        <f t="shared" si="62"/>
        <v>0</v>
      </c>
      <c r="F738" t="b">
        <f t="shared" si="63"/>
        <v>0</v>
      </c>
      <c r="G738" t="b">
        <f>IF('Input and Summary Results'!$J$4="yes",IF(C738=FALSE,FALSE,IF('Data Transformation'!E738&lt;$R$10,E738,$R$10)),IF(C738=FALSE,FALSE,IF(C738&lt;$R$10,C738,$R$10)))</f>
        <v>0</v>
      </c>
      <c r="H738" t="b">
        <f>IF('Input and Summary Results'!$J$4="yes",'Data Transformation'!F738,'Data Transformation'!D738)</f>
        <v>0</v>
      </c>
      <c r="I738" t="str">
        <f t="shared" si="64"/>
        <v/>
      </c>
    </row>
    <row r="739" spans="2:9" x14ac:dyDescent="0.25">
      <c r="B739" t="b">
        <f>IF('Input and Summary Results'!D321=0,FALSE,'Input and Summary Results'!$B321)</f>
        <v>0</v>
      </c>
      <c r="C739" t="b">
        <f>IF(OR(B739=0,'Input and Summary Results'!D321=0,'Input and Summary Results'!D321=""),FALSE,'Input and Summary Results'!$D321)</f>
        <v>0</v>
      </c>
      <c r="D739" t="b">
        <f>IF(OR(B739=0,'Input and Summary Results'!E321=0),FALSE,'Input and Summary Results'!$E321)</f>
        <v>0</v>
      </c>
      <c r="E739" t="b">
        <f t="shared" si="62"/>
        <v>0</v>
      </c>
      <c r="F739" t="b">
        <f t="shared" si="63"/>
        <v>0</v>
      </c>
      <c r="G739" t="b">
        <f>IF('Input and Summary Results'!$J$4="yes",IF(C739=FALSE,FALSE,IF('Data Transformation'!E739&lt;$R$10,E739,$R$10)),IF(C739=FALSE,FALSE,IF(C739&lt;$R$10,C739,$R$10)))</f>
        <v>0</v>
      </c>
      <c r="H739" t="b">
        <f>IF('Input and Summary Results'!$J$4="yes",'Data Transformation'!F739,'Data Transformation'!D739)</f>
        <v>0</v>
      </c>
      <c r="I739" t="str">
        <f t="shared" si="64"/>
        <v/>
      </c>
    </row>
    <row r="740" spans="2:9" x14ac:dyDescent="0.25">
      <c r="B740" t="b">
        <f>IF('Input and Summary Results'!D322=0,FALSE,'Input and Summary Results'!$B322)</f>
        <v>0</v>
      </c>
      <c r="C740" t="b">
        <f>IF(OR(B740=0,'Input and Summary Results'!D322=0,'Input and Summary Results'!D322=""),FALSE,'Input and Summary Results'!$D322)</f>
        <v>0</v>
      </c>
      <c r="D740" t="b">
        <f>IF(OR(B740=0,'Input and Summary Results'!E322=0),FALSE,'Input and Summary Results'!$E322)</f>
        <v>0</v>
      </c>
      <c r="E740" t="b">
        <f t="shared" si="62"/>
        <v>0</v>
      </c>
      <c r="F740" t="b">
        <f t="shared" si="63"/>
        <v>0</v>
      </c>
      <c r="G740" t="b">
        <f>IF('Input and Summary Results'!$J$4="yes",IF(C740=FALSE,FALSE,IF('Data Transformation'!E740&lt;$R$10,E740,$R$10)),IF(C740=FALSE,FALSE,IF(C740&lt;$R$10,C740,$R$10)))</f>
        <v>0</v>
      </c>
      <c r="H740" t="b">
        <f>IF('Input and Summary Results'!$J$4="yes",'Data Transformation'!F740,'Data Transformation'!D740)</f>
        <v>0</v>
      </c>
      <c r="I740" t="str">
        <f t="shared" si="64"/>
        <v/>
      </c>
    </row>
    <row r="741" spans="2:9" x14ac:dyDescent="0.25">
      <c r="B741" t="b">
        <f>IF('Input and Summary Results'!D323=0,FALSE,'Input and Summary Results'!$B323)</f>
        <v>0</v>
      </c>
      <c r="C741" t="b">
        <f>IF(OR(B741=0,'Input and Summary Results'!D323=0,'Input and Summary Results'!D323=""),FALSE,'Input and Summary Results'!$D323)</f>
        <v>0</v>
      </c>
      <c r="D741" t="b">
        <f>IF(OR(B741=0,'Input and Summary Results'!E323=0),FALSE,'Input and Summary Results'!$E323)</f>
        <v>0</v>
      </c>
      <c r="E741" t="b">
        <f t="shared" si="62"/>
        <v>0</v>
      </c>
      <c r="F741" t="b">
        <f t="shared" si="63"/>
        <v>0</v>
      </c>
      <c r="G741" t="b">
        <f>IF('Input and Summary Results'!$J$4="yes",IF(C741=FALSE,FALSE,IF('Data Transformation'!E741&lt;$R$10,E741,$R$10)),IF(C741=FALSE,FALSE,IF(C741&lt;$R$10,C741,$R$10)))</f>
        <v>0</v>
      </c>
      <c r="H741" t="b">
        <f>IF('Input and Summary Results'!$J$4="yes",'Data Transformation'!F741,'Data Transformation'!D741)</f>
        <v>0</v>
      </c>
      <c r="I741" t="str">
        <f t="shared" si="64"/>
        <v/>
      </c>
    </row>
    <row r="742" spans="2:9" x14ac:dyDescent="0.25">
      <c r="B742" t="b">
        <f>IF('Input and Summary Results'!D324=0,FALSE,'Input and Summary Results'!$B324)</f>
        <v>0</v>
      </c>
      <c r="C742" t="b">
        <f>IF(OR(B742=0,'Input and Summary Results'!D324=0,'Input and Summary Results'!D324=""),FALSE,'Input and Summary Results'!$D324)</f>
        <v>0</v>
      </c>
      <c r="D742" t="b">
        <f>IF(OR(B742=0,'Input and Summary Results'!E324=0),FALSE,'Input and Summary Results'!$E324)</f>
        <v>0</v>
      </c>
      <c r="E742" t="b">
        <f t="shared" si="62"/>
        <v>0</v>
      </c>
      <c r="F742" t="b">
        <f t="shared" si="63"/>
        <v>0</v>
      </c>
      <c r="G742" t="b">
        <f>IF('Input and Summary Results'!$J$4="yes",IF(C742=FALSE,FALSE,IF('Data Transformation'!E742&lt;$R$10,E742,$R$10)),IF(C742=FALSE,FALSE,IF(C742&lt;$R$10,C742,$R$10)))</f>
        <v>0</v>
      </c>
      <c r="H742" t="b">
        <f>IF('Input and Summary Results'!$J$4="yes",'Data Transformation'!F742,'Data Transformation'!D742)</f>
        <v>0</v>
      </c>
      <c r="I742" t="str">
        <f t="shared" si="64"/>
        <v/>
      </c>
    </row>
    <row r="743" spans="2:9" x14ac:dyDescent="0.25">
      <c r="B743" t="b">
        <f>IF('Input and Summary Results'!D325=0,FALSE,'Input and Summary Results'!$B325)</f>
        <v>0</v>
      </c>
      <c r="C743" t="b">
        <f>IF(OR(B743=0,'Input and Summary Results'!D325=0,'Input and Summary Results'!D325=""),FALSE,'Input and Summary Results'!$D325)</f>
        <v>0</v>
      </c>
      <c r="D743" t="b">
        <f>IF(OR(B743=0,'Input and Summary Results'!E325=0),FALSE,'Input and Summary Results'!$E325)</f>
        <v>0</v>
      </c>
      <c r="E743" t="b">
        <f t="shared" si="62"/>
        <v>0</v>
      </c>
      <c r="F743" t="b">
        <f t="shared" si="63"/>
        <v>0</v>
      </c>
      <c r="G743" t="b">
        <f>IF('Input and Summary Results'!$J$4="yes",IF(C743=FALSE,FALSE,IF('Data Transformation'!E743&lt;$R$10,E743,$R$10)),IF(C743=FALSE,FALSE,IF(C743&lt;$R$10,C743,$R$10)))</f>
        <v>0</v>
      </c>
      <c r="H743" t="b">
        <f>IF('Input and Summary Results'!$J$4="yes",'Data Transformation'!F743,'Data Transformation'!D743)</f>
        <v>0</v>
      </c>
      <c r="I743" t="str">
        <f t="shared" si="64"/>
        <v/>
      </c>
    </row>
    <row r="744" spans="2:9" x14ac:dyDescent="0.25">
      <c r="B744" t="b">
        <f>IF('Input and Summary Results'!D326=0,FALSE,'Input and Summary Results'!$B326)</f>
        <v>0</v>
      </c>
      <c r="C744" t="b">
        <f>IF(OR(B744=0,'Input and Summary Results'!D326=0,'Input and Summary Results'!D326=""),FALSE,'Input and Summary Results'!$D326)</f>
        <v>0</v>
      </c>
      <c r="D744" t="b">
        <f>IF(OR(B744=0,'Input and Summary Results'!E326=0),FALSE,'Input and Summary Results'!$E326)</f>
        <v>0</v>
      </c>
      <c r="E744" t="b">
        <f t="shared" si="62"/>
        <v>0</v>
      </c>
      <c r="F744" t="b">
        <f t="shared" si="63"/>
        <v>0</v>
      </c>
      <c r="G744" t="b">
        <f>IF('Input and Summary Results'!$J$4="yes",IF(C744=FALSE,FALSE,IF('Data Transformation'!E744&lt;$R$10,E744,$R$10)),IF(C744=FALSE,FALSE,IF(C744&lt;$R$10,C744,$R$10)))</f>
        <v>0</v>
      </c>
      <c r="H744" t="b">
        <f>IF('Input and Summary Results'!$J$4="yes",'Data Transformation'!F744,'Data Transformation'!D744)</f>
        <v>0</v>
      </c>
      <c r="I744" t="str">
        <f t="shared" si="64"/>
        <v/>
      </c>
    </row>
    <row r="745" spans="2:9" x14ac:dyDescent="0.25">
      <c r="B745" t="b">
        <f>IF('Input and Summary Results'!D327=0,FALSE,'Input and Summary Results'!$B327)</f>
        <v>0</v>
      </c>
      <c r="C745" t="b">
        <f>IF(OR(B745=0,'Input and Summary Results'!D327=0,'Input and Summary Results'!D327=""),FALSE,'Input and Summary Results'!$D327)</f>
        <v>0</v>
      </c>
      <c r="D745" t="b">
        <f>IF(OR(B745=0,'Input and Summary Results'!E327=0),FALSE,'Input and Summary Results'!$E327)</f>
        <v>0</v>
      </c>
      <c r="E745" t="b">
        <f t="shared" si="62"/>
        <v>0</v>
      </c>
      <c r="F745" t="b">
        <f t="shared" si="63"/>
        <v>0</v>
      </c>
      <c r="G745" t="b">
        <f>IF('Input and Summary Results'!$J$4="yes",IF(C745=FALSE,FALSE,IF('Data Transformation'!E745&lt;$R$10,E745,$R$10)),IF(C745=FALSE,FALSE,IF(C745&lt;$R$10,C745,$R$10)))</f>
        <v>0</v>
      </c>
      <c r="H745" t="b">
        <f>IF('Input and Summary Results'!$J$4="yes",'Data Transformation'!F745,'Data Transformation'!D745)</f>
        <v>0</v>
      </c>
      <c r="I745" t="str">
        <f t="shared" si="64"/>
        <v/>
      </c>
    </row>
    <row r="746" spans="2:9" x14ac:dyDescent="0.25">
      <c r="B746" t="b">
        <f>IF('Input and Summary Results'!D328=0,FALSE,'Input and Summary Results'!$B328)</f>
        <v>0</v>
      </c>
      <c r="C746" t="b">
        <f>IF(OR(B746=0,'Input and Summary Results'!D328=0,'Input and Summary Results'!D328=""),FALSE,'Input and Summary Results'!$D328)</f>
        <v>0</v>
      </c>
      <c r="D746" t="b">
        <f>IF(OR(B746=0,'Input and Summary Results'!E328=0),FALSE,'Input and Summary Results'!$E328)</f>
        <v>0</v>
      </c>
      <c r="E746" t="b">
        <f t="shared" ref="E746:E809" si="65">IF(C746=FALSE,FALSE,LOG10(C746))</f>
        <v>0</v>
      </c>
      <c r="F746" t="b">
        <f t="shared" ref="F746:F809" si="66">IF(D746=FALSE, FALSE,0.434*D746/C746)</f>
        <v>0</v>
      </c>
      <c r="G746" t="b">
        <f>IF('Input and Summary Results'!$J$4="yes",IF(C746=FALSE,FALSE,IF('Data Transformation'!E746&lt;$R$10,E746,$R$10)),IF(C746=FALSE,FALSE,IF(C746&lt;$R$10,C746,$R$10)))</f>
        <v>0</v>
      </c>
      <c r="H746" t="b">
        <f>IF('Input and Summary Results'!$J$4="yes",'Data Transformation'!F746,'Data Transformation'!D746)</f>
        <v>0</v>
      </c>
      <c r="I746" t="str">
        <f t="shared" si="64"/>
        <v/>
      </c>
    </row>
    <row r="747" spans="2:9" x14ac:dyDescent="0.25">
      <c r="B747" t="b">
        <f>IF('Input and Summary Results'!D329=0,FALSE,'Input and Summary Results'!$B329)</f>
        <v>0</v>
      </c>
      <c r="C747" t="b">
        <f>IF(OR(B747=0,'Input and Summary Results'!D329=0,'Input and Summary Results'!D329=""),FALSE,'Input and Summary Results'!$D329)</f>
        <v>0</v>
      </c>
      <c r="D747" t="b">
        <f>IF(OR(B747=0,'Input and Summary Results'!E329=0),FALSE,'Input and Summary Results'!$E329)</f>
        <v>0</v>
      </c>
      <c r="E747" t="b">
        <f t="shared" si="65"/>
        <v>0</v>
      </c>
      <c r="F747" t="b">
        <f t="shared" si="66"/>
        <v>0</v>
      </c>
      <c r="G747" t="b">
        <f>IF('Input and Summary Results'!$J$4="yes",IF(C747=FALSE,FALSE,IF('Data Transformation'!E747&lt;$R$10,E747,$R$10)),IF(C747=FALSE,FALSE,IF(C747&lt;$R$10,C747,$R$10)))</f>
        <v>0</v>
      </c>
      <c r="H747" t="b">
        <f>IF('Input and Summary Results'!$J$4="yes",'Data Transformation'!F747,'Data Transformation'!D747)</f>
        <v>0</v>
      </c>
      <c r="I747" t="str">
        <f t="shared" si="64"/>
        <v/>
      </c>
    </row>
    <row r="748" spans="2:9" x14ac:dyDescent="0.25">
      <c r="B748" t="b">
        <f>IF('Input and Summary Results'!D330=0,FALSE,'Input and Summary Results'!$B330)</f>
        <v>0</v>
      </c>
      <c r="C748" t="b">
        <f>IF(OR(B748=0,'Input and Summary Results'!D330=0,'Input and Summary Results'!D330=""),FALSE,'Input and Summary Results'!$D330)</f>
        <v>0</v>
      </c>
      <c r="D748" t="b">
        <f>IF(OR(B748=0,'Input and Summary Results'!E330=0),FALSE,'Input and Summary Results'!$E330)</f>
        <v>0</v>
      </c>
      <c r="E748" t="b">
        <f t="shared" si="65"/>
        <v>0</v>
      </c>
      <c r="F748" t="b">
        <f t="shared" si="66"/>
        <v>0</v>
      </c>
      <c r="G748" t="b">
        <f>IF('Input and Summary Results'!$J$4="yes",IF(C748=FALSE,FALSE,IF('Data Transformation'!E748&lt;$R$10,E748,$R$10)),IF(C748=FALSE,FALSE,IF(C748&lt;$R$10,C748,$R$10)))</f>
        <v>0</v>
      </c>
      <c r="H748" t="b">
        <f>IF('Input and Summary Results'!$J$4="yes",'Data Transformation'!F748,'Data Transformation'!D748)</f>
        <v>0</v>
      </c>
      <c r="I748" t="str">
        <f t="shared" si="64"/>
        <v/>
      </c>
    </row>
    <row r="749" spans="2:9" x14ac:dyDescent="0.25">
      <c r="B749" t="b">
        <f>IF('Input and Summary Results'!D331=0,FALSE,'Input and Summary Results'!$B331)</f>
        <v>0</v>
      </c>
      <c r="C749" t="b">
        <f>IF(OR(B749=0,'Input and Summary Results'!D331=0,'Input and Summary Results'!D331=""),FALSE,'Input and Summary Results'!$D331)</f>
        <v>0</v>
      </c>
      <c r="D749" t="b">
        <f>IF(OR(B749=0,'Input and Summary Results'!E331=0),FALSE,'Input and Summary Results'!$E331)</f>
        <v>0</v>
      </c>
      <c r="E749" t="b">
        <f t="shared" si="65"/>
        <v>0</v>
      </c>
      <c r="F749" t="b">
        <f t="shared" si="66"/>
        <v>0</v>
      </c>
      <c r="G749" t="b">
        <f>IF('Input and Summary Results'!$J$4="yes",IF(C749=FALSE,FALSE,IF('Data Transformation'!E749&lt;$R$10,E749,$R$10)),IF(C749=FALSE,FALSE,IF(C749&lt;$R$10,C749,$R$10)))</f>
        <v>0</v>
      </c>
      <c r="H749" t="b">
        <f>IF('Input and Summary Results'!$J$4="yes",'Data Transformation'!F749,'Data Transformation'!D749)</f>
        <v>0</v>
      </c>
      <c r="I749" t="str">
        <f t="shared" si="64"/>
        <v/>
      </c>
    </row>
    <row r="750" spans="2:9" x14ac:dyDescent="0.25">
      <c r="B750" t="b">
        <f>IF('Input and Summary Results'!D332=0,FALSE,'Input and Summary Results'!$B332)</f>
        <v>0</v>
      </c>
      <c r="C750" t="b">
        <f>IF(OR(B750=0,'Input and Summary Results'!D332=0,'Input and Summary Results'!D332=""),FALSE,'Input and Summary Results'!$D332)</f>
        <v>0</v>
      </c>
      <c r="D750" t="b">
        <f>IF(OR(B750=0,'Input and Summary Results'!E332=0),FALSE,'Input and Summary Results'!$E332)</f>
        <v>0</v>
      </c>
      <c r="E750" t="b">
        <f t="shared" si="65"/>
        <v>0</v>
      </c>
      <c r="F750" t="b">
        <f t="shared" si="66"/>
        <v>0</v>
      </c>
      <c r="G750" t="b">
        <f>IF('Input and Summary Results'!$J$4="yes",IF(C750=FALSE,FALSE,IF('Data Transformation'!E750&lt;$R$10,E750,$R$10)),IF(C750=FALSE,FALSE,IF(C750&lt;$R$10,C750,$R$10)))</f>
        <v>0</v>
      </c>
      <c r="H750" t="b">
        <f>IF('Input and Summary Results'!$J$4="yes",'Data Transformation'!F750,'Data Transformation'!D750)</f>
        <v>0</v>
      </c>
      <c r="I750" t="str">
        <f t="shared" si="64"/>
        <v/>
      </c>
    </row>
    <row r="751" spans="2:9" x14ac:dyDescent="0.25">
      <c r="B751" t="b">
        <f>IF('Input and Summary Results'!D333=0,FALSE,'Input and Summary Results'!$B333)</f>
        <v>0</v>
      </c>
      <c r="C751" t="b">
        <f>IF(OR(B751=0,'Input and Summary Results'!D333=0,'Input and Summary Results'!D333=""),FALSE,'Input and Summary Results'!$D333)</f>
        <v>0</v>
      </c>
      <c r="D751" t="b">
        <f>IF(OR(B751=0,'Input and Summary Results'!E333=0),FALSE,'Input and Summary Results'!$E333)</f>
        <v>0</v>
      </c>
      <c r="E751" t="b">
        <f t="shared" si="65"/>
        <v>0</v>
      </c>
      <c r="F751" t="b">
        <f t="shared" si="66"/>
        <v>0</v>
      </c>
      <c r="G751" t="b">
        <f>IF('Input and Summary Results'!$J$4="yes",IF(C751=FALSE,FALSE,IF('Data Transformation'!E751&lt;$R$10,E751,$R$10)),IF(C751=FALSE,FALSE,IF(C751&lt;$R$10,C751,$R$10)))</f>
        <v>0</v>
      </c>
      <c r="H751" t="b">
        <f>IF('Input and Summary Results'!$J$4="yes",'Data Transformation'!F751,'Data Transformation'!D751)</f>
        <v>0</v>
      </c>
      <c r="I751" t="str">
        <f t="shared" si="64"/>
        <v/>
      </c>
    </row>
    <row r="752" spans="2:9" x14ac:dyDescent="0.25">
      <c r="B752" t="b">
        <f>IF('Input and Summary Results'!D334=0,FALSE,'Input and Summary Results'!$B334)</f>
        <v>0</v>
      </c>
      <c r="C752" t="b">
        <f>IF(OR(B752=0,'Input and Summary Results'!D334=0,'Input and Summary Results'!D334=""),FALSE,'Input and Summary Results'!$D334)</f>
        <v>0</v>
      </c>
      <c r="D752" t="b">
        <f>IF(OR(B752=0,'Input and Summary Results'!E334=0),FALSE,'Input and Summary Results'!$E334)</f>
        <v>0</v>
      </c>
      <c r="E752" t="b">
        <f t="shared" si="65"/>
        <v>0</v>
      </c>
      <c r="F752" t="b">
        <f t="shared" si="66"/>
        <v>0</v>
      </c>
      <c r="G752" t="b">
        <f>IF('Input and Summary Results'!$J$4="yes",IF(C752=FALSE,FALSE,IF('Data Transformation'!E752&lt;$R$10,E752,$R$10)),IF(C752=FALSE,FALSE,IF(C752&lt;$R$10,C752,$R$10)))</f>
        <v>0</v>
      </c>
      <c r="H752" t="b">
        <f>IF('Input and Summary Results'!$J$4="yes",'Data Transformation'!F752,'Data Transformation'!D752)</f>
        <v>0</v>
      </c>
      <c r="I752" t="str">
        <f t="shared" si="64"/>
        <v/>
      </c>
    </row>
    <row r="753" spans="2:9" x14ac:dyDescent="0.25">
      <c r="B753" t="b">
        <f>IF('Input and Summary Results'!D335=0,FALSE,'Input and Summary Results'!$B335)</f>
        <v>0</v>
      </c>
      <c r="C753" t="b">
        <f>IF(OR(B753=0,'Input and Summary Results'!D335=0,'Input and Summary Results'!D335=""),FALSE,'Input and Summary Results'!$D335)</f>
        <v>0</v>
      </c>
      <c r="D753" t="b">
        <f>IF(OR(B753=0,'Input and Summary Results'!E335=0),FALSE,'Input and Summary Results'!$E335)</f>
        <v>0</v>
      </c>
      <c r="E753" t="b">
        <f t="shared" si="65"/>
        <v>0</v>
      </c>
      <c r="F753" t="b">
        <f t="shared" si="66"/>
        <v>0</v>
      </c>
      <c r="G753" t="b">
        <f>IF('Input and Summary Results'!$J$4="yes",IF(C753=FALSE,FALSE,IF('Data Transformation'!E753&lt;$R$10,E753,$R$10)),IF(C753=FALSE,FALSE,IF(C753&lt;$R$10,C753,$R$10)))</f>
        <v>0</v>
      </c>
      <c r="H753" t="b">
        <f>IF('Input and Summary Results'!$J$4="yes",'Data Transformation'!F753,'Data Transformation'!D753)</f>
        <v>0</v>
      </c>
      <c r="I753" t="str">
        <f t="shared" si="64"/>
        <v/>
      </c>
    </row>
    <row r="754" spans="2:9" x14ac:dyDescent="0.25">
      <c r="B754" t="b">
        <f>IF('Input and Summary Results'!D336=0,FALSE,'Input and Summary Results'!$B336)</f>
        <v>0</v>
      </c>
      <c r="C754" t="b">
        <f>IF(OR(B754=0,'Input and Summary Results'!D336=0,'Input and Summary Results'!D336=""),FALSE,'Input and Summary Results'!$D336)</f>
        <v>0</v>
      </c>
      <c r="D754" t="b">
        <f>IF(OR(B754=0,'Input and Summary Results'!E336=0),FALSE,'Input and Summary Results'!$E336)</f>
        <v>0</v>
      </c>
      <c r="E754" t="b">
        <f t="shared" si="65"/>
        <v>0</v>
      </c>
      <c r="F754" t="b">
        <f t="shared" si="66"/>
        <v>0</v>
      </c>
      <c r="G754" t="b">
        <f>IF('Input and Summary Results'!$J$4="yes",IF(C754=FALSE,FALSE,IF('Data Transformation'!E754&lt;$R$10,E754,$R$10)),IF(C754=FALSE,FALSE,IF(C754&lt;$R$10,C754,$R$10)))</f>
        <v>0</v>
      </c>
      <c r="H754" t="b">
        <f>IF('Input and Summary Results'!$J$4="yes",'Data Transformation'!F754,'Data Transformation'!D754)</f>
        <v>0</v>
      </c>
      <c r="I754" t="str">
        <f t="shared" si="64"/>
        <v/>
      </c>
    </row>
    <row r="755" spans="2:9" x14ac:dyDescent="0.25">
      <c r="B755" t="b">
        <f>IF('Input and Summary Results'!D337=0,FALSE,'Input and Summary Results'!$B337)</f>
        <v>0</v>
      </c>
      <c r="C755" t="b">
        <f>IF(OR(B755=0,'Input and Summary Results'!D337=0,'Input and Summary Results'!D337=""),FALSE,'Input and Summary Results'!$D337)</f>
        <v>0</v>
      </c>
      <c r="D755" t="b">
        <f>IF(OR(B755=0,'Input and Summary Results'!E337=0),FALSE,'Input and Summary Results'!$E337)</f>
        <v>0</v>
      </c>
      <c r="E755" t="b">
        <f t="shared" si="65"/>
        <v>0</v>
      </c>
      <c r="F755" t="b">
        <f t="shared" si="66"/>
        <v>0</v>
      </c>
      <c r="G755" t="b">
        <f>IF('Input and Summary Results'!$J$4="yes",IF(C755=FALSE,FALSE,IF('Data Transformation'!E755&lt;$R$10,E755,$R$10)),IF(C755=FALSE,FALSE,IF(C755&lt;$R$10,C755,$R$10)))</f>
        <v>0</v>
      </c>
      <c r="H755" t="b">
        <f>IF('Input and Summary Results'!$J$4="yes",'Data Transformation'!F755,'Data Transformation'!D755)</f>
        <v>0</v>
      </c>
      <c r="I755" t="str">
        <f t="shared" si="64"/>
        <v/>
      </c>
    </row>
    <row r="756" spans="2:9" x14ac:dyDescent="0.25">
      <c r="B756" t="b">
        <f>IF('Input and Summary Results'!D338=0,FALSE,'Input and Summary Results'!$B338)</f>
        <v>0</v>
      </c>
      <c r="C756" t="b">
        <f>IF(OR(B756=0,'Input and Summary Results'!D338=0,'Input and Summary Results'!D338=""),FALSE,'Input and Summary Results'!$D338)</f>
        <v>0</v>
      </c>
      <c r="D756" t="b">
        <f>IF(OR(B756=0,'Input and Summary Results'!E338=0),FALSE,'Input and Summary Results'!$E338)</f>
        <v>0</v>
      </c>
      <c r="E756" t="b">
        <f t="shared" si="65"/>
        <v>0</v>
      </c>
      <c r="F756" t="b">
        <f t="shared" si="66"/>
        <v>0</v>
      </c>
      <c r="G756" t="b">
        <f>IF('Input and Summary Results'!$J$4="yes",IF(C756=FALSE,FALSE,IF('Data Transformation'!E756&lt;$R$10,E756,$R$10)),IF(C756=FALSE,FALSE,IF(C756&lt;$R$10,C756,$R$10)))</f>
        <v>0</v>
      </c>
      <c r="H756" t="b">
        <f>IF('Input and Summary Results'!$J$4="yes",'Data Transformation'!F756,'Data Transformation'!D756)</f>
        <v>0</v>
      </c>
      <c r="I756" t="str">
        <f t="shared" si="64"/>
        <v/>
      </c>
    </row>
    <row r="757" spans="2:9" x14ac:dyDescent="0.25">
      <c r="B757" t="b">
        <f>IF('Input and Summary Results'!D339=0,FALSE,'Input and Summary Results'!$B339)</f>
        <v>0</v>
      </c>
      <c r="C757" t="b">
        <f>IF(OR(B757=0,'Input and Summary Results'!D339=0,'Input and Summary Results'!D339=""),FALSE,'Input and Summary Results'!$D339)</f>
        <v>0</v>
      </c>
      <c r="D757" t="b">
        <f>IF(OR(B757=0,'Input and Summary Results'!E339=0),FALSE,'Input and Summary Results'!$E339)</f>
        <v>0</v>
      </c>
      <c r="E757" t="b">
        <f t="shared" si="65"/>
        <v>0</v>
      </c>
      <c r="F757" t="b">
        <f t="shared" si="66"/>
        <v>0</v>
      </c>
      <c r="G757" t="b">
        <f>IF('Input and Summary Results'!$J$4="yes",IF(C757=FALSE,FALSE,IF('Data Transformation'!E757&lt;$R$10,E757,$R$10)),IF(C757=FALSE,FALSE,IF(C757&lt;$R$10,C757,$R$10)))</f>
        <v>0</v>
      </c>
      <c r="H757" t="b">
        <f>IF('Input and Summary Results'!$J$4="yes",'Data Transformation'!F757,'Data Transformation'!D757)</f>
        <v>0</v>
      </c>
      <c r="I757" t="str">
        <f t="shared" si="64"/>
        <v/>
      </c>
    </row>
    <row r="758" spans="2:9" x14ac:dyDescent="0.25">
      <c r="B758" t="b">
        <f>IF('Input and Summary Results'!D340=0,FALSE,'Input and Summary Results'!$B340)</f>
        <v>0</v>
      </c>
      <c r="C758" t="b">
        <f>IF(OR(B758=0,'Input and Summary Results'!D340=0,'Input and Summary Results'!D340=""),FALSE,'Input and Summary Results'!$D340)</f>
        <v>0</v>
      </c>
      <c r="D758" t="b">
        <f>IF(OR(B758=0,'Input and Summary Results'!E340=0),FALSE,'Input and Summary Results'!$E340)</f>
        <v>0</v>
      </c>
      <c r="E758" t="b">
        <f t="shared" si="65"/>
        <v>0</v>
      </c>
      <c r="F758" t="b">
        <f t="shared" si="66"/>
        <v>0</v>
      </c>
      <c r="G758" t="b">
        <f>IF('Input and Summary Results'!$J$4="yes",IF(C758=FALSE,FALSE,IF('Data Transformation'!E758&lt;$R$10,E758,$R$10)),IF(C758=FALSE,FALSE,IF(C758&lt;$R$10,C758,$R$10)))</f>
        <v>0</v>
      </c>
      <c r="H758" t="b">
        <f>IF('Input and Summary Results'!$J$4="yes",'Data Transformation'!F758,'Data Transformation'!D758)</f>
        <v>0</v>
      </c>
      <c r="I758" t="str">
        <f t="shared" si="64"/>
        <v/>
      </c>
    </row>
    <row r="759" spans="2:9" x14ac:dyDescent="0.25">
      <c r="B759" t="b">
        <f>IF('Input and Summary Results'!D341=0,FALSE,'Input and Summary Results'!$B341)</f>
        <v>0</v>
      </c>
      <c r="C759" t="b">
        <f>IF(OR(B759=0,'Input and Summary Results'!D341=0,'Input and Summary Results'!D341=""),FALSE,'Input and Summary Results'!$D341)</f>
        <v>0</v>
      </c>
      <c r="D759" t="b">
        <f>IF(OR(B759=0,'Input and Summary Results'!E341=0),FALSE,'Input and Summary Results'!$E341)</f>
        <v>0</v>
      </c>
      <c r="E759" t="b">
        <f t="shared" si="65"/>
        <v>0</v>
      </c>
      <c r="F759" t="b">
        <f t="shared" si="66"/>
        <v>0</v>
      </c>
      <c r="G759" t="b">
        <f>IF('Input and Summary Results'!$J$4="yes",IF(C759=FALSE,FALSE,IF('Data Transformation'!E759&lt;$R$10,E759,$R$10)),IF(C759=FALSE,FALSE,IF(C759&lt;$R$10,C759,$R$10)))</f>
        <v>0</v>
      </c>
      <c r="H759" t="b">
        <f>IF('Input and Summary Results'!$J$4="yes",'Data Transformation'!F759,'Data Transformation'!D759)</f>
        <v>0</v>
      </c>
      <c r="I759" t="str">
        <f t="shared" si="64"/>
        <v/>
      </c>
    </row>
    <row r="760" spans="2:9" x14ac:dyDescent="0.25">
      <c r="B760" t="b">
        <f>IF('Input and Summary Results'!D342=0,FALSE,'Input and Summary Results'!$B342)</f>
        <v>0</v>
      </c>
      <c r="C760" t="b">
        <f>IF(OR(B760=0,'Input and Summary Results'!D342=0,'Input and Summary Results'!D342=""),FALSE,'Input and Summary Results'!$D342)</f>
        <v>0</v>
      </c>
      <c r="D760" t="b">
        <f>IF(OR(B760=0,'Input and Summary Results'!E342=0),FALSE,'Input and Summary Results'!$E342)</f>
        <v>0</v>
      </c>
      <c r="E760" t="b">
        <f t="shared" si="65"/>
        <v>0</v>
      </c>
      <c r="F760" t="b">
        <f t="shared" si="66"/>
        <v>0</v>
      </c>
      <c r="G760" t="b">
        <f>IF('Input and Summary Results'!$J$4="yes",IF(C760=FALSE,FALSE,IF('Data Transformation'!E760&lt;$R$10,E760,$R$10)),IF(C760=FALSE,FALSE,IF(C760&lt;$R$10,C760,$R$10)))</f>
        <v>0</v>
      </c>
      <c r="H760" t="b">
        <f>IF('Input and Summary Results'!$J$4="yes",'Data Transformation'!F760,'Data Transformation'!D760)</f>
        <v>0</v>
      </c>
      <c r="I760" t="str">
        <f t="shared" si="64"/>
        <v/>
      </c>
    </row>
    <row r="761" spans="2:9" x14ac:dyDescent="0.25">
      <c r="B761" t="b">
        <f>IF('Input and Summary Results'!D343=0,FALSE,'Input and Summary Results'!$B343)</f>
        <v>0</v>
      </c>
      <c r="C761" t="b">
        <f>IF(OR(B761=0,'Input and Summary Results'!D343=0,'Input and Summary Results'!D343=""),FALSE,'Input and Summary Results'!$D343)</f>
        <v>0</v>
      </c>
      <c r="D761" t="b">
        <f>IF(OR(B761=0,'Input and Summary Results'!E343=0),FALSE,'Input and Summary Results'!$E343)</f>
        <v>0</v>
      </c>
      <c r="E761" t="b">
        <f t="shared" si="65"/>
        <v>0</v>
      </c>
      <c r="F761" t="b">
        <f t="shared" si="66"/>
        <v>0</v>
      </c>
      <c r="G761" t="b">
        <f>IF('Input and Summary Results'!$J$4="yes",IF(C761=FALSE,FALSE,IF('Data Transformation'!E761&lt;$R$10,E761,$R$10)),IF(C761=FALSE,FALSE,IF(C761&lt;$R$10,C761,$R$10)))</f>
        <v>0</v>
      </c>
      <c r="H761" t="b">
        <f>IF('Input and Summary Results'!$J$4="yes",'Data Transformation'!F761,'Data Transformation'!D761)</f>
        <v>0</v>
      </c>
      <c r="I761" t="str">
        <f t="shared" si="64"/>
        <v/>
      </c>
    </row>
    <row r="762" spans="2:9" x14ac:dyDescent="0.25">
      <c r="B762" t="b">
        <f>IF('Input and Summary Results'!D344=0,FALSE,'Input and Summary Results'!$B344)</f>
        <v>0</v>
      </c>
      <c r="C762" t="b">
        <f>IF(OR(B762=0,'Input and Summary Results'!D344=0,'Input and Summary Results'!D344=""),FALSE,'Input and Summary Results'!$D344)</f>
        <v>0</v>
      </c>
      <c r="D762" t="b">
        <f>IF(OR(B762=0,'Input and Summary Results'!E344=0),FALSE,'Input and Summary Results'!$E344)</f>
        <v>0</v>
      </c>
      <c r="E762" t="b">
        <f t="shared" si="65"/>
        <v>0</v>
      </c>
      <c r="F762" t="b">
        <f t="shared" si="66"/>
        <v>0</v>
      </c>
      <c r="G762" t="b">
        <f>IF('Input and Summary Results'!$J$4="yes",IF(C762=FALSE,FALSE,IF('Data Transformation'!E762&lt;$R$10,E762,$R$10)),IF(C762=FALSE,FALSE,IF(C762&lt;$R$10,C762,$R$10)))</f>
        <v>0</v>
      </c>
      <c r="H762" t="b">
        <f>IF('Input and Summary Results'!$J$4="yes",'Data Transformation'!F762,'Data Transformation'!D762)</f>
        <v>0</v>
      </c>
      <c r="I762" t="str">
        <f t="shared" si="64"/>
        <v/>
      </c>
    </row>
    <row r="763" spans="2:9" x14ac:dyDescent="0.25">
      <c r="B763" t="b">
        <f>IF('Input and Summary Results'!D345=0,FALSE,'Input and Summary Results'!$B345)</f>
        <v>0</v>
      </c>
      <c r="C763" t="b">
        <f>IF(OR(B763=0,'Input and Summary Results'!D345=0,'Input and Summary Results'!D345=""),FALSE,'Input and Summary Results'!$D345)</f>
        <v>0</v>
      </c>
      <c r="D763" t="b">
        <f>IF(OR(B763=0,'Input and Summary Results'!E345=0),FALSE,'Input and Summary Results'!$E345)</f>
        <v>0</v>
      </c>
      <c r="E763" t="b">
        <f t="shared" si="65"/>
        <v>0</v>
      </c>
      <c r="F763" t="b">
        <f t="shared" si="66"/>
        <v>0</v>
      </c>
      <c r="G763" t="b">
        <f>IF('Input and Summary Results'!$J$4="yes",IF(C763=FALSE,FALSE,IF('Data Transformation'!E763&lt;$R$10,E763,$R$10)),IF(C763=FALSE,FALSE,IF(C763&lt;$R$10,C763,$R$10)))</f>
        <v>0</v>
      </c>
      <c r="H763" t="b">
        <f>IF('Input and Summary Results'!$J$4="yes",'Data Transformation'!F763,'Data Transformation'!D763)</f>
        <v>0</v>
      </c>
      <c r="I763" t="str">
        <f t="shared" si="64"/>
        <v/>
      </c>
    </row>
    <row r="764" spans="2:9" x14ac:dyDescent="0.25">
      <c r="B764" t="b">
        <f>IF('Input and Summary Results'!D346=0,FALSE,'Input and Summary Results'!$B346)</f>
        <v>0</v>
      </c>
      <c r="C764" t="b">
        <f>IF(OR(B764=0,'Input and Summary Results'!D346=0,'Input and Summary Results'!D346=""),FALSE,'Input and Summary Results'!$D346)</f>
        <v>0</v>
      </c>
      <c r="D764" t="b">
        <f>IF(OR(B764=0,'Input and Summary Results'!E346=0),FALSE,'Input and Summary Results'!$E346)</f>
        <v>0</v>
      </c>
      <c r="E764" t="b">
        <f t="shared" si="65"/>
        <v>0</v>
      </c>
      <c r="F764" t="b">
        <f t="shared" si="66"/>
        <v>0</v>
      </c>
      <c r="G764" t="b">
        <f>IF('Input and Summary Results'!$J$4="yes",IF(C764=FALSE,FALSE,IF('Data Transformation'!E764&lt;$R$10,E764,$R$10)),IF(C764=FALSE,FALSE,IF(C764&lt;$R$10,C764,$R$10)))</f>
        <v>0</v>
      </c>
      <c r="H764" t="b">
        <f>IF('Input and Summary Results'!$J$4="yes",'Data Transformation'!F764,'Data Transformation'!D764)</f>
        <v>0</v>
      </c>
      <c r="I764" t="str">
        <f t="shared" si="64"/>
        <v/>
      </c>
    </row>
    <row r="765" spans="2:9" x14ac:dyDescent="0.25">
      <c r="B765" t="b">
        <f>IF('Input and Summary Results'!D347=0,FALSE,'Input and Summary Results'!$B347)</f>
        <v>0</v>
      </c>
      <c r="C765" t="b">
        <f>IF(OR(B765=0,'Input and Summary Results'!D347=0,'Input and Summary Results'!D347=""),FALSE,'Input and Summary Results'!$D347)</f>
        <v>0</v>
      </c>
      <c r="D765" t="b">
        <f>IF(OR(B765=0,'Input and Summary Results'!E347=0),FALSE,'Input and Summary Results'!$E347)</f>
        <v>0</v>
      </c>
      <c r="E765" t="b">
        <f t="shared" si="65"/>
        <v>0</v>
      </c>
      <c r="F765" t="b">
        <f t="shared" si="66"/>
        <v>0</v>
      </c>
      <c r="G765" t="b">
        <f>IF('Input and Summary Results'!$J$4="yes",IF(C765=FALSE,FALSE,IF('Data Transformation'!E765&lt;$R$10,E765,$R$10)),IF(C765=FALSE,FALSE,IF(C765&lt;$R$10,C765,$R$10)))</f>
        <v>0</v>
      </c>
      <c r="H765" t="b">
        <f>IF('Input and Summary Results'!$J$4="yes",'Data Transformation'!F765,'Data Transformation'!D765)</f>
        <v>0</v>
      </c>
      <c r="I765" t="str">
        <f t="shared" si="64"/>
        <v/>
      </c>
    </row>
    <row r="766" spans="2:9" x14ac:dyDescent="0.25">
      <c r="B766" t="b">
        <f>IF('Input and Summary Results'!D348=0,FALSE,'Input and Summary Results'!$B348)</f>
        <v>0</v>
      </c>
      <c r="C766" t="b">
        <f>IF(OR(B766=0,'Input and Summary Results'!D348=0,'Input and Summary Results'!D348=""),FALSE,'Input and Summary Results'!$D348)</f>
        <v>0</v>
      </c>
      <c r="D766" t="b">
        <f>IF(OR(B766=0,'Input and Summary Results'!E348=0),FALSE,'Input and Summary Results'!$E348)</f>
        <v>0</v>
      </c>
      <c r="E766" t="b">
        <f t="shared" si="65"/>
        <v>0</v>
      </c>
      <c r="F766" t="b">
        <f t="shared" si="66"/>
        <v>0</v>
      </c>
      <c r="G766" t="b">
        <f>IF('Input and Summary Results'!$J$4="yes",IF(C766=FALSE,FALSE,IF('Data Transformation'!E766&lt;$R$10,E766,$R$10)),IF(C766=FALSE,FALSE,IF(C766&lt;$R$10,C766,$R$10)))</f>
        <v>0</v>
      </c>
      <c r="H766" t="b">
        <f>IF('Input and Summary Results'!$J$4="yes",'Data Transformation'!F766,'Data Transformation'!D766)</f>
        <v>0</v>
      </c>
      <c r="I766" t="str">
        <f t="shared" si="64"/>
        <v/>
      </c>
    </row>
    <row r="767" spans="2:9" x14ac:dyDescent="0.25">
      <c r="B767" t="b">
        <f>IF('Input and Summary Results'!D349=0,FALSE,'Input and Summary Results'!$B349)</f>
        <v>0</v>
      </c>
      <c r="C767" t="b">
        <f>IF(OR(B767=0,'Input and Summary Results'!D349=0,'Input and Summary Results'!D349=""),FALSE,'Input and Summary Results'!$D349)</f>
        <v>0</v>
      </c>
      <c r="D767" t="b">
        <f>IF(OR(B767=0,'Input and Summary Results'!E349=0),FALSE,'Input and Summary Results'!$E349)</f>
        <v>0</v>
      </c>
      <c r="E767" t="b">
        <f t="shared" si="65"/>
        <v>0</v>
      </c>
      <c r="F767" t="b">
        <f t="shared" si="66"/>
        <v>0</v>
      </c>
      <c r="G767" t="b">
        <f>IF('Input and Summary Results'!$J$4="yes",IF(C767=FALSE,FALSE,IF('Data Transformation'!E767&lt;$R$10,E767,$R$10)),IF(C767=FALSE,FALSE,IF(C767&lt;$R$10,C767,$R$10)))</f>
        <v>0</v>
      </c>
      <c r="H767" t="b">
        <f>IF('Input and Summary Results'!$J$4="yes",'Data Transformation'!F767,'Data Transformation'!D767)</f>
        <v>0</v>
      </c>
      <c r="I767" t="str">
        <f t="shared" si="64"/>
        <v/>
      </c>
    </row>
    <row r="768" spans="2:9" x14ac:dyDescent="0.25">
      <c r="B768" t="b">
        <f>IF('Input and Summary Results'!D350=0,FALSE,'Input and Summary Results'!$B350)</f>
        <v>0</v>
      </c>
      <c r="C768" t="b">
        <f>IF(OR(B768=0,'Input and Summary Results'!D350=0,'Input and Summary Results'!D350=""),FALSE,'Input and Summary Results'!$D350)</f>
        <v>0</v>
      </c>
      <c r="D768" t="b">
        <f>IF(OR(B768=0,'Input and Summary Results'!E350=0),FALSE,'Input and Summary Results'!$E350)</f>
        <v>0</v>
      </c>
      <c r="E768" t="b">
        <f t="shared" si="65"/>
        <v>0</v>
      </c>
      <c r="F768" t="b">
        <f t="shared" si="66"/>
        <v>0</v>
      </c>
      <c r="G768" t="b">
        <f>IF('Input and Summary Results'!$J$4="yes",IF(C768=FALSE,FALSE,IF('Data Transformation'!E768&lt;$R$10,E768,$R$10)),IF(C768=FALSE,FALSE,IF(C768&lt;$R$10,C768,$R$10)))</f>
        <v>0</v>
      </c>
      <c r="H768" t="b">
        <f>IF('Input and Summary Results'!$J$4="yes",'Data Transformation'!F768,'Data Transformation'!D768)</f>
        <v>0</v>
      </c>
      <c r="I768" t="str">
        <f t="shared" si="64"/>
        <v/>
      </c>
    </row>
    <row r="769" spans="2:9" x14ac:dyDescent="0.25">
      <c r="B769" t="b">
        <f>IF('Input and Summary Results'!D351=0,FALSE,'Input and Summary Results'!$B351)</f>
        <v>0</v>
      </c>
      <c r="C769" t="b">
        <f>IF(OR(B769=0,'Input and Summary Results'!D351=0,'Input and Summary Results'!D351=""),FALSE,'Input and Summary Results'!$D351)</f>
        <v>0</v>
      </c>
      <c r="D769" t="b">
        <f>IF(OR(B769=0,'Input and Summary Results'!E351=0),FALSE,'Input and Summary Results'!$E351)</f>
        <v>0</v>
      </c>
      <c r="E769" t="b">
        <f t="shared" si="65"/>
        <v>0</v>
      </c>
      <c r="F769" t="b">
        <f t="shared" si="66"/>
        <v>0</v>
      </c>
      <c r="G769" t="b">
        <f>IF('Input and Summary Results'!$J$4="yes",IF(C769=FALSE,FALSE,IF('Data Transformation'!E769&lt;$R$10,E769,$R$10)),IF(C769=FALSE,FALSE,IF(C769&lt;$R$10,C769,$R$10)))</f>
        <v>0</v>
      </c>
      <c r="H769" t="b">
        <f>IF('Input and Summary Results'!$J$4="yes",'Data Transformation'!F769,'Data Transformation'!D769)</f>
        <v>0</v>
      </c>
      <c r="I769" t="str">
        <f t="shared" si="64"/>
        <v/>
      </c>
    </row>
    <row r="770" spans="2:9" x14ac:dyDescent="0.25">
      <c r="B770" t="b">
        <f>IF('Input and Summary Results'!D352=0,FALSE,'Input and Summary Results'!$B352)</f>
        <v>0</v>
      </c>
      <c r="C770" t="b">
        <f>IF(OR(B770=0,'Input and Summary Results'!D352=0,'Input and Summary Results'!D352=""),FALSE,'Input and Summary Results'!$D352)</f>
        <v>0</v>
      </c>
      <c r="D770" t="b">
        <f>IF(OR(B770=0,'Input and Summary Results'!E352=0),FALSE,'Input and Summary Results'!$E352)</f>
        <v>0</v>
      </c>
      <c r="E770" t="b">
        <f t="shared" si="65"/>
        <v>0</v>
      </c>
      <c r="F770" t="b">
        <f t="shared" si="66"/>
        <v>0</v>
      </c>
      <c r="G770" t="b">
        <f>IF('Input and Summary Results'!$J$4="yes",IF(C770=FALSE,FALSE,IF('Data Transformation'!E770&lt;$R$10,E770,$R$10)),IF(C770=FALSE,FALSE,IF(C770&lt;$R$10,C770,$R$10)))</f>
        <v>0</v>
      </c>
      <c r="H770" t="b">
        <f>IF('Input and Summary Results'!$J$4="yes",'Data Transformation'!F770,'Data Transformation'!D770)</f>
        <v>0</v>
      </c>
      <c r="I770" t="str">
        <f t="shared" si="64"/>
        <v/>
      </c>
    </row>
    <row r="771" spans="2:9" x14ac:dyDescent="0.25">
      <c r="B771" t="b">
        <f>IF('Input and Summary Results'!D353=0,FALSE,'Input and Summary Results'!$B353)</f>
        <v>0</v>
      </c>
      <c r="C771" t="b">
        <f>IF(OR(B771=0,'Input and Summary Results'!D353=0,'Input and Summary Results'!D353=""),FALSE,'Input and Summary Results'!$D353)</f>
        <v>0</v>
      </c>
      <c r="D771" t="b">
        <f>IF(OR(B771=0,'Input and Summary Results'!E353=0),FALSE,'Input and Summary Results'!$E353)</f>
        <v>0</v>
      </c>
      <c r="E771" t="b">
        <f t="shared" si="65"/>
        <v>0</v>
      </c>
      <c r="F771" t="b">
        <f t="shared" si="66"/>
        <v>0</v>
      </c>
      <c r="G771" t="b">
        <f>IF('Input and Summary Results'!$J$4="yes",IF(C771=FALSE,FALSE,IF('Data Transformation'!E771&lt;$R$10,E771,$R$10)),IF(C771=FALSE,FALSE,IF(C771&lt;$R$10,C771,$R$10)))</f>
        <v>0</v>
      </c>
      <c r="H771" t="b">
        <f>IF('Input and Summary Results'!$J$4="yes",'Data Transformation'!F771,'Data Transformation'!D771)</f>
        <v>0</v>
      </c>
      <c r="I771" t="str">
        <f t="shared" si="64"/>
        <v/>
      </c>
    </row>
    <row r="772" spans="2:9" x14ac:dyDescent="0.25">
      <c r="B772" t="b">
        <f>IF('Input and Summary Results'!D354=0,FALSE,'Input and Summary Results'!$B354)</f>
        <v>0</v>
      </c>
      <c r="C772" t="b">
        <f>IF(OR(B772=0,'Input and Summary Results'!D354=0,'Input and Summary Results'!D354=""),FALSE,'Input and Summary Results'!$D354)</f>
        <v>0</v>
      </c>
      <c r="D772" t="b">
        <f>IF(OR(B772=0,'Input and Summary Results'!E354=0),FALSE,'Input and Summary Results'!$E354)</f>
        <v>0</v>
      </c>
      <c r="E772" t="b">
        <f t="shared" si="65"/>
        <v>0</v>
      </c>
      <c r="F772" t="b">
        <f t="shared" si="66"/>
        <v>0</v>
      </c>
      <c r="G772" t="b">
        <f>IF('Input and Summary Results'!$J$4="yes",IF(C772=FALSE,FALSE,IF('Data Transformation'!E772&lt;$R$10,E772,$R$10)),IF(C772=FALSE,FALSE,IF(C772&lt;$R$10,C772,$R$10)))</f>
        <v>0</v>
      </c>
      <c r="H772" t="b">
        <f>IF('Input and Summary Results'!$J$4="yes",'Data Transformation'!F772,'Data Transformation'!D772)</f>
        <v>0</v>
      </c>
      <c r="I772" t="str">
        <f t="shared" si="64"/>
        <v/>
      </c>
    </row>
    <row r="773" spans="2:9" x14ac:dyDescent="0.25">
      <c r="B773" t="b">
        <f>IF('Input and Summary Results'!D355=0,FALSE,'Input and Summary Results'!$B355)</f>
        <v>0</v>
      </c>
      <c r="C773" t="b">
        <f>IF(OR(B773=0,'Input and Summary Results'!D355=0,'Input and Summary Results'!D355=""),FALSE,'Input and Summary Results'!$D355)</f>
        <v>0</v>
      </c>
      <c r="D773" t="b">
        <f>IF(OR(B773=0,'Input and Summary Results'!E355=0),FALSE,'Input and Summary Results'!$E355)</f>
        <v>0</v>
      </c>
      <c r="E773" t="b">
        <f t="shared" si="65"/>
        <v>0</v>
      </c>
      <c r="F773" t="b">
        <f t="shared" si="66"/>
        <v>0</v>
      </c>
      <c r="G773" t="b">
        <f>IF('Input and Summary Results'!$J$4="yes",IF(C773=FALSE,FALSE,IF('Data Transformation'!E773&lt;$R$10,E773,$R$10)),IF(C773=FALSE,FALSE,IF(C773&lt;$R$10,C773,$R$10)))</f>
        <v>0</v>
      </c>
      <c r="H773" t="b">
        <f>IF('Input and Summary Results'!$J$4="yes",'Data Transformation'!F773,'Data Transformation'!D773)</f>
        <v>0</v>
      </c>
      <c r="I773" t="str">
        <f t="shared" ref="I773:I836" si="67">IF(G773=FALSE,"",B773)</f>
        <v/>
      </c>
    </row>
    <row r="774" spans="2:9" x14ac:dyDescent="0.25">
      <c r="B774" t="b">
        <f>IF('Input and Summary Results'!D356=0,FALSE,'Input and Summary Results'!$B356)</f>
        <v>0</v>
      </c>
      <c r="C774" t="b">
        <f>IF(OR(B774=0,'Input and Summary Results'!D356=0,'Input and Summary Results'!D356=""),FALSE,'Input and Summary Results'!$D356)</f>
        <v>0</v>
      </c>
      <c r="D774" t="b">
        <f>IF(OR(B774=0,'Input and Summary Results'!E356=0),FALSE,'Input and Summary Results'!$E356)</f>
        <v>0</v>
      </c>
      <c r="E774" t="b">
        <f t="shared" si="65"/>
        <v>0</v>
      </c>
      <c r="F774" t="b">
        <f t="shared" si="66"/>
        <v>0</v>
      </c>
      <c r="G774" t="b">
        <f>IF('Input and Summary Results'!$J$4="yes",IF(C774=FALSE,FALSE,IF('Data Transformation'!E774&lt;$R$10,E774,$R$10)),IF(C774=FALSE,FALSE,IF(C774&lt;$R$10,C774,$R$10)))</f>
        <v>0</v>
      </c>
      <c r="H774" t="b">
        <f>IF('Input and Summary Results'!$J$4="yes",'Data Transformation'!F774,'Data Transformation'!D774)</f>
        <v>0</v>
      </c>
      <c r="I774" t="str">
        <f t="shared" si="67"/>
        <v/>
      </c>
    </row>
    <row r="775" spans="2:9" x14ac:dyDescent="0.25">
      <c r="B775" t="b">
        <f>IF('Input and Summary Results'!D357=0,FALSE,'Input and Summary Results'!$B357)</f>
        <v>0</v>
      </c>
      <c r="C775" t="b">
        <f>IF(OR(B775=0,'Input and Summary Results'!D357=0,'Input and Summary Results'!D357=""),FALSE,'Input and Summary Results'!$D357)</f>
        <v>0</v>
      </c>
      <c r="D775" t="b">
        <f>IF(OR(B775=0,'Input and Summary Results'!E357=0),FALSE,'Input and Summary Results'!$E357)</f>
        <v>0</v>
      </c>
      <c r="E775" t="b">
        <f t="shared" si="65"/>
        <v>0</v>
      </c>
      <c r="F775" t="b">
        <f t="shared" si="66"/>
        <v>0</v>
      </c>
      <c r="G775" t="b">
        <f>IF('Input and Summary Results'!$J$4="yes",IF(C775=FALSE,FALSE,IF('Data Transformation'!E775&lt;$R$10,E775,$R$10)),IF(C775=FALSE,FALSE,IF(C775&lt;$R$10,C775,$R$10)))</f>
        <v>0</v>
      </c>
      <c r="H775" t="b">
        <f>IF('Input and Summary Results'!$J$4="yes",'Data Transformation'!F775,'Data Transformation'!D775)</f>
        <v>0</v>
      </c>
      <c r="I775" t="str">
        <f t="shared" si="67"/>
        <v/>
      </c>
    </row>
    <row r="776" spans="2:9" x14ac:dyDescent="0.25">
      <c r="B776" t="b">
        <f>IF('Input and Summary Results'!D358=0,FALSE,'Input and Summary Results'!$B358)</f>
        <v>0</v>
      </c>
      <c r="C776" t="b">
        <f>IF(OR(B776=0,'Input and Summary Results'!D358=0,'Input and Summary Results'!D358=""),FALSE,'Input and Summary Results'!$D358)</f>
        <v>0</v>
      </c>
      <c r="D776" t="b">
        <f>IF(OR(B776=0,'Input and Summary Results'!E358=0),FALSE,'Input and Summary Results'!$E358)</f>
        <v>0</v>
      </c>
      <c r="E776" t="b">
        <f t="shared" si="65"/>
        <v>0</v>
      </c>
      <c r="F776" t="b">
        <f t="shared" si="66"/>
        <v>0</v>
      </c>
      <c r="G776" t="b">
        <f>IF('Input and Summary Results'!$J$4="yes",IF(C776=FALSE,FALSE,IF('Data Transformation'!E776&lt;$R$10,E776,$R$10)),IF(C776=FALSE,FALSE,IF(C776&lt;$R$10,C776,$R$10)))</f>
        <v>0</v>
      </c>
      <c r="H776" t="b">
        <f>IF('Input and Summary Results'!$J$4="yes",'Data Transformation'!F776,'Data Transformation'!D776)</f>
        <v>0</v>
      </c>
      <c r="I776" t="str">
        <f t="shared" si="67"/>
        <v/>
      </c>
    </row>
    <row r="777" spans="2:9" x14ac:dyDescent="0.25">
      <c r="B777" t="b">
        <f>IF('Input and Summary Results'!D359=0,FALSE,'Input and Summary Results'!$B359)</f>
        <v>0</v>
      </c>
      <c r="C777" t="b">
        <f>IF(OR(B777=0,'Input and Summary Results'!D359=0,'Input and Summary Results'!D359=""),FALSE,'Input and Summary Results'!$D359)</f>
        <v>0</v>
      </c>
      <c r="D777" t="b">
        <f>IF(OR(B777=0,'Input and Summary Results'!E359=0),FALSE,'Input and Summary Results'!$E359)</f>
        <v>0</v>
      </c>
      <c r="E777" t="b">
        <f t="shared" si="65"/>
        <v>0</v>
      </c>
      <c r="F777" t="b">
        <f t="shared" si="66"/>
        <v>0</v>
      </c>
      <c r="G777" t="b">
        <f>IF('Input and Summary Results'!$J$4="yes",IF(C777=FALSE,FALSE,IF('Data Transformation'!E777&lt;$R$10,E777,$R$10)),IF(C777=FALSE,FALSE,IF(C777&lt;$R$10,C777,$R$10)))</f>
        <v>0</v>
      </c>
      <c r="H777" t="b">
        <f>IF('Input and Summary Results'!$J$4="yes",'Data Transformation'!F777,'Data Transformation'!D777)</f>
        <v>0</v>
      </c>
      <c r="I777" t="str">
        <f t="shared" si="67"/>
        <v/>
      </c>
    </row>
    <row r="778" spans="2:9" x14ac:dyDescent="0.25">
      <c r="B778" t="b">
        <f>IF('Input and Summary Results'!D360=0,FALSE,'Input and Summary Results'!$B360)</f>
        <v>0</v>
      </c>
      <c r="C778" t="b">
        <f>IF(OR(B778=0,'Input and Summary Results'!D360=0,'Input and Summary Results'!D360=""),FALSE,'Input and Summary Results'!$D360)</f>
        <v>0</v>
      </c>
      <c r="D778" t="b">
        <f>IF(OR(B778=0,'Input and Summary Results'!E360=0),FALSE,'Input and Summary Results'!$E360)</f>
        <v>0</v>
      </c>
      <c r="E778" t="b">
        <f t="shared" si="65"/>
        <v>0</v>
      </c>
      <c r="F778" t="b">
        <f t="shared" si="66"/>
        <v>0</v>
      </c>
      <c r="G778" t="b">
        <f>IF('Input and Summary Results'!$J$4="yes",IF(C778=FALSE,FALSE,IF('Data Transformation'!E778&lt;$R$10,E778,$R$10)),IF(C778=FALSE,FALSE,IF(C778&lt;$R$10,C778,$R$10)))</f>
        <v>0</v>
      </c>
      <c r="H778" t="b">
        <f>IF('Input and Summary Results'!$J$4="yes",'Data Transformation'!F778,'Data Transformation'!D778)</f>
        <v>0</v>
      </c>
      <c r="I778" t="str">
        <f t="shared" si="67"/>
        <v/>
      </c>
    </row>
    <row r="779" spans="2:9" x14ac:dyDescent="0.25">
      <c r="B779" t="b">
        <f>IF('Input and Summary Results'!D361=0,FALSE,'Input and Summary Results'!$B361)</f>
        <v>0</v>
      </c>
      <c r="C779" t="b">
        <f>IF(OR(B779=0,'Input and Summary Results'!D361=0,'Input and Summary Results'!D361=""),FALSE,'Input and Summary Results'!$D361)</f>
        <v>0</v>
      </c>
      <c r="D779" t="b">
        <f>IF(OR(B779=0,'Input and Summary Results'!E361=0),FALSE,'Input and Summary Results'!$E361)</f>
        <v>0</v>
      </c>
      <c r="E779" t="b">
        <f t="shared" si="65"/>
        <v>0</v>
      </c>
      <c r="F779" t="b">
        <f t="shared" si="66"/>
        <v>0</v>
      </c>
      <c r="G779" t="b">
        <f>IF('Input and Summary Results'!$J$4="yes",IF(C779=FALSE,FALSE,IF('Data Transformation'!E779&lt;$R$10,E779,$R$10)),IF(C779=FALSE,FALSE,IF(C779&lt;$R$10,C779,$R$10)))</f>
        <v>0</v>
      </c>
      <c r="H779" t="b">
        <f>IF('Input and Summary Results'!$J$4="yes",'Data Transformation'!F779,'Data Transformation'!D779)</f>
        <v>0</v>
      </c>
      <c r="I779" t="str">
        <f t="shared" si="67"/>
        <v/>
      </c>
    </row>
    <row r="780" spans="2:9" x14ac:dyDescent="0.25">
      <c r="B780" t="b">
        <f>IF('Input and Summary Results'!D362=0,FALSE,'Input and Summary Results'!$B362)</f>
        <v>0</v>
      </c>
      <c r="C780" t="b">
        <f>IF(OR(B780=0,'Input and Summary Results'!D362=0,'Input and Summary Results'!D362=""),FALSE,'Input and Summary Results'!$D362)</f>
        <v>0</v>
      </c>
      <c r="D780" t="b">
        <f>IF(OR(B780=0,'Input and Summary Results'!E362=0),FALSE,'Input and Summary Results'!$E362)</f>
        <v>0</v>
      </c>
      <c r="E780" t="b">
        <f t="shared" si="65"/>
        <v>0</v>
      </c>
      <c r="F780" t="b">
        <f t="shared" si="66"/>
        <v>0</v>
      </c>
      <c r="G780" t="b">
        <f>IF('Input and Summary Results'!$J$4="yes",IF(C780=FALSE,FALSE,IF('Data Transformation'!E780&lt;$R$10,E780,$R$10)),IF(C780=FALSE,FALSE,IF(C780&lt;$R$10,C780,$R$10)))</f>
        <v>0</v>
      </c>
      <c r="H780" t="b">
        <f>IF('Input and Summary Results'!$J$4="yes",'Data Transformation'!F780,'Data Transformation'!D780)</f>
        <v>0</v>
      </c>
      <c r="I780" t="str">
        <f t="shared" si="67"/>
        <v/>
      </c>
    </row>
    <row r="781" spans="2:9" x14ac:dyDescent="0.25">
      <c r="B781" t="b">
        <f>IF('Input and Summary Results'!D363=0,FALSE,'Input and Summary Results'!$B363)</f>
        <v>0</v>
      </c>
      <c r="C781" t="b">
        <f>IF(OR(B781=0,'Input and Summary Results'!D363=0,'Input and Summary Results'!D363=""),FALSE,'Input and Summary Results'!$D363)</f>
        <v>0</v>
      </c>
      <c r="D781" t="b">
        <f>IF(OR(B781=0,'Input and Summary Results'!E363=0),FALSE,'Input and Summary Results'!$E363)</f>
        <v>0</v>
      </c>
      <c r="E781" t="b">
        <f t="shared" si="65"/>
        <v>0</v>
      </c>
      <c r="F781" t="b">
        <f t="shared" si="66"/>
        <v>0</v>
      </c>
      <c r="G781" t="b">
        <f>IF('Input and Summary Results'!$J$4="yes",IF(C781=FALSE,FALSE,IF('Data Transformation'!E781&lt;$R$10,E781,$R$10)),IF(C781=FALSE,FALSE,IF(C781&lt;$R$10,C781,$R$10)))</f>
        <v>0</v>
      </c>
      <c r="H781" t="b">
        <f>IF('Input and Summary Results'!$J$4="yes",'Data Transformation'!F781,'Data Transformation'!D781)</f>
        <v>0</v>
      </c>
      <c r="I781" t="str">
        <f t="shared" si="67"/>
        <v/>
      </c>
    </row>
    <row r="782" spans="2:9" x14ac:dyDescent="0.25">
      <c r="B782" t="b">
        <f>IF('Input and Summary Results'!D364=0,FALSE,'Input and Summary Results'!$B364)</f>
        <v>0</v>
      </c>
      <c r="C782" t="b">
        <f>IF(OR(B782=0,'Input and Summary Results'!D364=0,'Input and Summary Results'!D364=""),FALSE,'Input and Summary Results'!$D364)</f>
        <v>0</v>
      </c>
      <c r="D782" t="b">
        <f>IF(OR(B782=0,'Input and Summary Results'!E364=0),FALSE,'Input and Summary Results'!$E364)</f>
        <v>0</v>
      </c>
      <c r="E782" t="b">
        <f t="shared" si="65"/>
        <v>0</v>
      </c>
      <c r="F782" t="b">
        <f t="shared" si="66"/>
        <v>0</v>
      </c>
      <c r="G782" t="b">
        <f>IF('Input and Summary Results'!$J$4="yes",IF(C782=FALSE,FALSE,IF('Data Transformation'!E782&lt;$R$10,E782,$R$10)),IF(C782=FALSE,FALSE,IF(C782&lt;$R$10,C782,$R$10)))</f>
        <v>0</v>
      </c>
      <c r="H782" t="b">
        <f>IF('Input and Summary Results'!$J$4="yes",'Data Transformation'!F782,'Data Transformation'!D782)</f>
        <v>0</v>
      </c>
      <c r="I782" t="str">
        <f t="shared" si="67"/>
        <v/>
      </c>
    </row>
    <row r="783" spans="2:9" x14ac:dyDescent="0.25">
      <c r="B783" t="b">
        <f>IF('Input and Summary Results'!D365=0,FALSE,'Input and Summary Results'!$B365)</f>
        <v>0</v>
      </c>
      <c r="C783" t="b">
        <f>IF(OR(B783=0,'Input and Summary Results'!D365=0,'Input and Summary Results'!D365=""),FALSE,'Input and Summary Results'!$D365)</f>
        <v>0</v>
      </c>
      <c r="D783" t="b">
        <f>IF(OR(B783=0,'Input and Summary Results'!E365=0),FALSE,'Input and Summary Results'!$E365)</f>
        <v>0</v>
      </c>
      <c r="E783" t="b">
        <f t="shared" si="65"/>
        <v>0</v>
      </c>
      <c r="F783" t="b">
        <f t="shared" si="66"/>
        <v>0</v>
      </c>
      <c r="G783" t="b">
        <f>IF('Input and Summary Results'!$J$4="yes",IF(C783=FALSE,FALSE,IF('Data Transformation'!E783&lt;$R$10,E783,$R$10)),IF(C783=FALSE,FALSE,IF(C783&lt;$R$10,C783,$R$10)))</f>
        <v>0</v>
      </c>
      <c r="H783" t="b">
        <f>IF('Input and Summary Results'!$J$4="yes",'Data Transformation'!F783,'Data Transformation'!D783)</f>
        <v>0</v>
      </c>
      <c r="I783" t="str">
        <f t="shared" si="67"/>
        <v/>
      </c>
    </row>
    <row r="784" spans="2:9" x14ac:dyDescent="0.25">
      <c r="B784" t="b">
        <f>IF('Input and Summary Results'!D366=0,FALSE,'Input and Summary Results'!$B366)</f>
        <v>0</v>
      </c>
      <c r="C784" t="b">
        <f>IF(OR(B784=0,'Input and Summary Results'!D366=0,'Input and Summary Results'!D366=""),FALSE,'Input and Summary Results'!$D366)</f>
        <v>0</v>
      </c>
      <c r="D784" t="b">
        <f>IF(OR(B784=0,'Input and Summary Results'!E366=0),FALSE,'Input and Summary Results'!$E366)</f>
        <v>0</v>
      </c>
      <c r="E784" t="b">
        <f t="shared" si="65"/>
        <v>0</v>
      </c>
      <c r="F784" t="b">
        <f t="shared" si="66"/>
        <v>0</v>
      </c>
      <c r="G784" t="b">
        <f>IF('Input and Summary Results'!$J$4="yes",IF(C784=FALSE,FALSE,IF('Data Transformation'!E784&lt;$R$10,E784,$R$10)),IF(C784=FALSE,FALSE,IF(C784&lt;$R$10,C784,$R$10)))</f>
        <v>0</v>
      </c>
      <c r="H784" t="b">
        <f>IF('Input and Summary Results'!$J$4="yes",'Data Transformation'!F784,'Data Transformation'!D784)</f>
        <v>0</v>
      </c>
      <c r="I784" t="str">
        <f t="shared" si="67"/>
        <v/>
      </c>
    </row>
    <row r="785" spans="2:9" x14ac:dyDescent="0.25">
      <c r="B785" t="b">
        <f>IF('Input and Summary Results'!D367=0,FALSE,'Input and Summary Results'!$B367)</f>
        <v>0</v>
      </c>
      <c r="C785" t="b">
        <f>IF(OR(B785=0,'Input and Summary Results'!D367=0,'Input and Summary Results'!D367=""),FALSE,'Input and Summary Results'!$D367)</f>
        <v>0</v>
      </c>
      <c r="D785" t="b">
        <f>IF(OR(B785=0,'Input and Summary Results'!E367=0),FALSE,'Input and Summary Results'!$E367)</f>
        <v>0</v>
      </c>
      <c r="E785" t="b">
        <f t="shared" si="65"/>
        <v>0</v>
      </c>
      <c r="F785" t="b">
        <f t="shared" si="66"/>
        <v>0</v>
      </c>
      <c r="G785" t="b">
        <f>IF('Input and Summary Results'!$J$4="yes",IF(C785=FALSE,FALSE,IF('Data Transformation'!E785&lt;$R$10,E785,$R$10)),IF(C785=FALSE,FALSE,IF(C785&lt;$R$10,C785,$R$10)))</f>
        <v>0</v>
      </c>
      <c r="H785" t="b">
        <f>IF('Input and Summary Results'!$J$4="yes",'Data Transformation'!F785,'Data Transformation'!D785)</f>
        <v>0</v>
      </c>
      <c r="I785" t="str">
        <f t="shared" si="67"/>
        <v/>
      </c>
    </row>
    <row r="786" spans="2:9" x14ac:dyDescent="0.25">
      <c r="B786" t="b">
        <f>IF('Input and Summary Results'!D368=0,FALSE,'Input and Summary Results'!$B368)</f>
        <v>0</v>
      </c>
      <c r="C786" t="b">
        <f>IF(OR(B786=0,'Input and Summary Results'!D368=0,'Input and Summary Results'!D368=""),FALSE,'Input and Summary Results'!$D368)</f>
        <v>0</v>
      </c>
      <c r="D786" t="b">
        <f>IF(OR(B786=0,'Input and Summary Results'!E368=0),FALSE,'Input and Summary Results'!$E368)</f>
        <v>0</v>
      </c>
      <c r="E786" t="b">
        <f t="shared" si="65"/>
        <v>0</v>
      </c>
      <c r="F786" t="b">
        <f t="shared" si="66"/>
        <v>0</v>
      </c>
      <c r="G786" t="b">
        <f>IF('Input and Summary Results'!$J$4="yes",IF(C786=FALSE,FALSE,IF('Data Transformation'!E786&lt;$R$10,E786,$R$10)),IF(C786=FALSE,FALSE,IF(C786&lt;$R$10,C786,$R$10)))</f>
        <v>0</v>
      </c>
      <c r="H786" t="b">
        <f>IF('Input and Summary Results'!$J$4="yes",'Data Transformation'!F786,'Data Transformation'!D786)</f>
        <v>0</v>
      </c>
      <c r="I786" t="str">
        <f t="shared" si="67"/>
        <v/>
      </c>
    </row>
    <row r="787" spans="2:9" x14ac:dyDescent="0.25">
      <c r="B787" t="b">
        <f>IF('Input and Summary Results'!D369=0,FALSE,'Input and Summary Results'!$B369)</f>
        <v>0</v>
      </c>
      <c r="C787" t="b">
        <f>IF(OR(B787=0,'Input and Summary Results'!D369=0,'Input and Summary Results'!D369=""),FALSE,'Input and Summary Results'!$D369)</f>
        <v>0</v>
      </c>
      <c r="D787" t="b">
        <f>IF(OR(B787=0,'Input and Summary Results'!E369=0),FALSE,'Input and Summary Results'!$E369)</f>
        <v>0</v>
      </c>
      <c r="E787" t="b">
        <f t="shared" si="65"/>
        <v>0</v>
      </c>
      <c r="F787" t="b">
        <f t="shared" si="66"/>
        <v>0</v>
      </c>
      <c r="G787" t="b">
        <f>IF('Input and Summary Results'!$J$4="yes",IF(C787=FALSE,FALSE,IF('Data Transformation'!E787&lt;$R$10,E787,$R$10)),IF(C787=FALSE,FALSE,IF(C787&lt;$R$10,C787,$R$10)))</f>
        <v>0</v>
      </c>
      <c r="H787" t="b">
        <f>IF('Input and Summary Results'!$J$4="yes",'Data Transformation'!F787,'Data Transformation'!D787)</f>
        <v>0</v>
      </c>
      <c r="I787" t="str">
        <f t="shared" si="67"/>
        <v/>
      </c>
    </row>
    <row r="788" spans="2:9" x14ac:dyDescent="0.25">
      <c r="B788" t="b">
        <f>IF('Input and Summary Results'!D370=0,FALSE,'Input and Summary Results'!$B370)</f>
        <v>0</v>
      </c>
      <c r="C788" t="b">
        <f>IF(OR(B788=0,'Input and Summary Results'!D370=0,'Input and Summary Results'!D370=""),FALSE,'Input and Summary Results'!$D370)</f>
        <v>0</v>
      </c>
      <c r="D788" t="b">
        <f>IF(OR(B788=0,'Input and Summary Results'!E370=0),FALSE,'Input and Summary Results'!$E370)</f>
        <v>0</v>
      </c>
      <c r="E788" t="b">
        <f t="shared" si="65"/>
        <v>0</v>
      </c>
      <c r="F788" t="b">
        <f t="shared" si="66"/>
        <v>0</v>
      </c>
      <c r="G788" t="b">
        <f>IF('Input and Summary Results'!$J$4="yes",IF(C788=FALSE,FALSE,IF('Data Transformation'!E788&lt;$R$10,E788,$R$10)),IF(C788=FALSE,FALSE,IF(C788&lt;$R$10,C788,$R$10)))</f>
        <v>0</v>
      </c>
      <c r="H788" t="b">
        <f>IF('Input and Summary Results'!$J$4="yes",'Data Transformation'!F788,'Data Transformation'!D788)</f>
        <v>0</v>
      </c>
      <c r="I788" t="str">
        <f t="shared" si="67"/>
        <v/>
      </c>
    </row>
    <row r="789" spans="2:9" x14ac:dyDescent="0.25">
      <c r="B789" t="b">
        <f>IF('Input and Summary Results'!D371=0,FALSE,'Input and Summary Results'!$B371)</f>
        <v>0</v>
      </c>
      <c r="C789" t="b">
        <f>IF(OR(B789=0,'Input and Summary Results'!D371=0,'Input and Summary Results'!D371=""),FALSE,'Input and Summary Results'!$D371)</f>
        <v>0</v>
      </c>
      <c r="D789" t="b">
        <f>IF(OR(B789=0,'Input and Summary Results'!E371=0),FALSE,'Input and Summary Results'!$E371)</f>
        <v>0</v>
      </c>
      <c r="E789" t="b">
        <f t="shared" si="65"/>
        <v>0</v>
      </c>
      <c r="F789" t="b">
        <f t="shared" si="66"/>
        <v>0</v>
      </c>
      <c r="G789" t="b">
        <f>IF('Input and Summary Results'!$J$4="yes",IF(C789=FALSE,FALSE,IF('Data Transformation'!E789&lt;$R$10,E789,$R$10)),IF(C789=FALSE,FALSE,IF(C789&lt;$R$10,C789,$R$10)))</f>
        <v>0</v>
      </c>
      <c r="H789" t="b">
        <f>IF('Input and Summary Results'!$J$4="yes",'Data Transformation'!F789,'Data Transformation'!D789)</f>
        <v>0</v>
      </c>
      <c r="I789" t="str">
        <f t="shared" si="67"/>
        <v/>
      </c>
    </row>
    <row r="790" spans="2:9" x14ac:dyDescent="0.25">
      <c r="B790" t="b">
        <f>IF('Input and Summary Results'!D372=0,FALSE,'Input and Summary Results'!$B372)</f>
        <v>0</v>
      </c>
      <c r="C790" t="b">
        <f>IF(OR(B790=0,'Input and Summary Results'!D372=0,'Input and Summary Results'!D372=""),FALSE,'Input and Summary Results'!$D372)</f>
        <v>0</v>
      </c>
      <c r="D790" t="b">
        <f>IF(OR(B790=0,'Input and Summary Results'!E372=0),FALSE,'Input and Summary Results'!$E372)</f>
        <v>0</v>
      </c>
      <c r="E790" t="b">
        <f t="shared" si="65"/>
        <v>0</v>
      </c>
      <c r="F790" t="b">
        <f t="shared" si="66"/>
        <v>0</v>
      </c>
      <c r="G790" t="b">
        <f>IF('Input and Summary Results'!$J$4="yes",IF(C790=FALSE,FALSE,IF('Data Transformation'!E790&lt;$R$10,E790,$R$10)),IF(C790=FALSE,FALSE,IF(C790&lt;$R$10,C790,$R$10)))</f>
        <v>0</v>
      </c>
      <c r="H790" t="b">
        <f>IF('Input and Summary Results'!$J$4="yes",'Data Transformation'!F790,'Data Transformation'!D790)</f>
        <v>0</v>
      </c>
      <c r="I790" t="str">
        <f t="shared" si="67"/>
        <v/>
      </c>
    </row>
    <row r="791" spans="2:9" x14ac:dyDescent="0.25">
      <c r="B791" t="b">
        <f>IF('Input and Summary Results'!D373=0,FALSE,'Input and Summary Results'!$B373)</f>
        <v>0</v>
      </c>
      <c r="C791" t="b">
        <f>IF(OR(B791=0,'Input and Summary Results'!D373=0,'Input and Summary Results'!D373=""),FALSE,'Input and Summary Results'!$D373)</f>
        <v>0</v>
      </c>
      <c r="D791" t="b">
        <f>IF(OR(B791=0,'Input and Summary Results'!E373=0),FALSE,'Input and Summary Results'!$E373)</f>
        <v>0</v>
      </c>
      <c r="E791" t="b">
        <f t="shared" si="65"/>
        <v>0</v>
      </c>
      <c r="F791" t="b">
        <f t="shared" si="66"/>
        <v>0</v>
      </c>
      <c r="G791" t="b">
        <f>IF('Input and Summary Results'!$J$4="yes",IF(C791=FALSE,FALSE,IF('Data Transformation'!E791&lt;$R$10,E791,$R$10)),IF(C791=FALSE,FALSE,IF(C791&lt;$R$10,C791,$R$10)))</f>
        <v>0</v>
      </c>
      <c r="H791" t="b">
        <f>IF('Input and Summary Results'!$J$4="yes",'Data Transformation'!F791,'Data Transformation'!D791)</f>
        <v>0</v>
      </c>
      <c r="I791" t="str">
        <f t="shared" si="67"/>
        <v/>
      </c>
    </row>
    <row r="792" spans="2:9" x14ac:dyDescent="0.25">
      <c r="B792" t="b">
        <f>IF('Input and Summary Results'!D374=0,FALSE,'Input and Summary Results'!$B374)</f>
        <v>0</v>
      </c>
      <c r="C792" t="b">
        <f>IF(OR(B792=0,'Input and Summary Results'!D374=0,'Input and Summary Results'!D374=""),FALSE,'Input and Summary Results'!$D374)</f>
        <v>0</v>
      </c>
      <c r="D792" t="b">
        <f>IF(OR(B792=0,'Input and Summary Results'!E374=0),FALSE,'Input and Summary Results'!$E374)</f>
        <v>0</v>
      </c>
      <c r="E792" t="b">
        <f t="shared" si="65"/>
        <v>0</v>
      </c>
      <c r="F792" t="b">
        <f t="shared" si="66"/>
        <v>0</v>
      </c>
      <c r="G792" t="b">
        <f>IF('Input and Summary Results'!$J$4="yes",IF(C792=FALSE,FALSE,IF('Data Transformation'!E792&lt;$R$10,E792,$R$10)),IF(C792=FALSE,FALSE,IF(C792&lt;$R$10,C792,$R$10)))</f>
        <v>0</v>
      </c>
      <c r="H792" t="b">
        <f>IF('Input and Summary Results'!$J$4="yes",'Data Transformation'!F792,'Data Transformation'!D792)</f>
        <v>0</v>
      </c>
      <c r="I792" t="str">
        <f t="shared" si="67"/>
        <v/>
      </c>
    </row>
    <row r="793" spans="2:9" x14ac:dyDescent="0.25">
      <c r="B793" t="b">
        <f>IF('Input and Summary Results'!D375=0,FALSE,'Input and Summary Results'!$B375)</f>
        <v>0</v>
      </c>
      <c r="C793" t="b">
        <f>IF(OR(B793=0,'Input and Summary Results'!D375=0,'Input and Summary Results'!D375=""),FALSE,'Input and Summary Results'!$D375)</f>
        <v>0</v>
      </c>
      <c r="D793" t="b">
        <f>IF(OR(B793=0,'Input and Summary Results'!E375=0),FALSE,'Input and Summary Results'!$E375)</f>
        <v>0</v>
      </c>
      <c r="E793" t="b">
        <f t="shared" si="65"/>
        <v>0</v>
      </c>
      <c r="F793" t="b">
        <f t="shared" si="66"/>
        <v>0</v>
      </c>
      <c r="G793" t="b">
        <f>IF('Input and Summary Results'!$J$4="yes",IF(C793=FALSE,FALSE,IF('Data Transformation'!E793&lt;$R$10,E793,$R$10)),IF(C793=FALSE,FALSE,IF(C793&lt;$R$10,C793,$R$10)))</f>
        <v>0</v>
      </c>
      <c r="H793" t="b">
        <f>IF('Input and Summary Results'!$J$4="yes",'Data Transformation'!F793,'Data Transformation'!D793)</f>
        <v>0</v>
      </c>
      <c r="I793" t="str">
        <f t="shared" si="67"/>
        <v/>
      </c>
    </row>
    <row r="794" spans="2:9" x14ac:dyDescent="0.25">
      <c r="B794" t="b">
        <f>IF('Input and Summary Results'!D376=0,FALSE,'Input and Summary Results'!$B376)</f>
        <v>0</v>
      </c>
      <c r="C794" t="b">
        <f>IF(OR(B794=0,'Input and Summary Results'!D376=0,'Input and Summary Results'!D376=""),FALSE,'Input and Summary Results'!$D376)</f>
        <v>0</v>
      </c>
      <c r="D794" t="b">
        <f>IF(OR(B794=0,'Input and Summary Results'!E376=0),FALSE,'Input and Summary Results'!$E376)</f>
        <v>0</v>
      </c>
      <c r="E794" t="b">
        <f t="shared" si="65"/>
        <v>0</v>
      </c>
      <c r="F794" t="b">
        <f t="shared" si="66"/>
        <v>0</v>
      </c>
      <c r="G794" t="b">
        <f>IF('Input and Summary Results'!$J$4="yes",IF(C794=FALSE,FALSE,IF('Data Transformation'!E794&lt;$R$10,E794,$R$10)),IF(C794=FALSE,FALSE,IF(C794&lt;$R$10,C794,$R$10)))</f>
        <v>0</v>
      </c>
      <c r="H794" t="b">
        <f>IF('Input and Summary Results'!$J$4="yes",'Data Transformation'!F794,'Data Transformation'!D794)</f>
        <v>0</v>
      </c>
      <c r="I794" t="str">
        <f t="shared" si="67"/>
        <v/>
      </c>
    </row>
    <row r="795" spans="2:9" x14ac:dyDescent="0.25">
      <c r="B795" t="b">
        <f>IF('Input and Summary Results'!D377=0,FALSE,'Input and Summary Results'!$B377)</f>
        <v>0</v>
      </c>
      <c r="C795" t="b">
        <f>IF(OR(B795=0,'Input and Summary Results'!D377=0,'Input and Summary Results'!D377=""),FALSE,'Input and Summary Results'!$D377)</f>
        <v>0</v>
      </c>
      <c r="D795" t="b">
        <f>IF(OR(B795=0,'Input and Summary Results'!E377=0),FALSE,'Input and Summary Results'!$E377)</f>
        <v>0</v>
      </c>
      <c r="E795" t="b">
        <f t="shared" si="65"/>
        <v>0</v>
      </c>
      <c r="F795" t="b">
        <f t="shared" si="66"/>
        <v>0</v>
      </c>
      <c r="G795" t="b">
        <f>IF('Input and Summary Results'!$J$4="yes",IF(C795=FALSE,FALSE,IF('Data Transformation'!E795&lt;$R$10,E795,$R$10)),IF(C795=FALSE,FALSE,IF(C795&lt;$R$10,C795,$R$10)))</f>
        <v>0</v>
      </c>
      <c r="H795" t="b">
        <f>IF('Input and Summary Results'!$J$4="yes",'Data Transformation'!F795,'Data Transformation'!D795)</f>
        <v>0</v>
      </c>
      <c r="I795" t="str">
        <f t="shared" si="67"/>
        <v/>
      </c>
    </row>
    <row r="796" spans="2:9" x14ac:dyDescent="0.25">
      <c r="B796" t="b">
        <f>IF('Input and Summary Results'!D378=0,FALSE,'Input and Summary Results'!$B378)</f>
        <v>0</v>
      </c>
      <c r="C796" t="b">
        <f>IF(OR(B796=0,'Input and Summary Results'!D378=0,'Input and Summary Results'!D378=""),FALSE,'Input and Summary Results'!$D378)</f>
        <v>0</v>
      </c>
      <c r="D796" t="b">
        <f>IF(OR(B796=0,'Input and Summary Results'!E378=0),FALSE,'Input and Summary Results'!$E378)</f>
        <v>0</v>
      </c>
      <c r="E796" t="b">
        <f t="shared" si="65"/>
        <v>0</v>
      </c>
      <c r="F796" t="b">
        <f t="shared" si="66"/>
        <v>0</v>
      </c>
      <c r="G796" t="b">
        <f>IF('Input and Summary Results'!$J$4="yes",IF(C796=FALSE,FALSE,IF('Data Transformation'!E796&lt;$R$10,E796,$R$10)),IF(C796=FALSE,FALSE,IF(C796&lt;$R$10,C796,$R$10)))</f>
        <v>0</v>
      </c>
      <c r="H796" t="b">
        <f>IF('Input and Summary Results'!$J$4="yes",'Data Transformation'!F796,'Data Transformation'!D796)</f>
        <v>0</v>
      </c>
      <c r="I796" t="str">
        <f t="shared" si="67"/>
        <v/>
      </c>
    </row>
    <row r="797" spans="2:9" x14ac:dyDescent="0.25">
      <c r="B797" t="b">
        <f>IF('Input and Summary Results'!D379=0,FALSE,'Input and Summary Results'!$B379)</f>
        <v>0</v>
      </c>
      <c r="C797" t="b">
        <f>IF(OR(B797=0,'Input and Summary Results'!D379=0,'Input and Summary Results'!D379=""),FALSE,'Input and Summary Results'!$D379)</f>
        <v>0</v>
      </c>
      <c r="D797" t="b">
        <f>IF(OR(B797=0,'Input and Summary Results'!E379=0),FALSE,'Input and Summary Results'!$E379)</f>
        <v>0</v>
      </c>
      <c r="E797" t="b">
        <f t="shared" si="65"/>
        <v>0</v>
      </c>
      <c r="F797" t="b">
        <f t="shared" si="66"/>
        <v>0</v>
      </c>
      <c r="G797" t="b">
        <f>IF('Input and Summary Results'!$J$4="yes",IF(C797=FALSE,FALSE,IF('Data Transformation'!E797&lt;$R$10,E797,$R$10)),IF(C797=FALSE,FALSE,IF(C797&lt;$R$10,C797,$R$10)))</f>
        <v>0</v>
      </c>
      <c r="H797" t="b">
        <f>IF('Input and Summary Results'!$J$4="yes",'Data Transformation'!F797,'Data Transformation'!D797)</f>
        <v>0</v>
      </c>
      <c r="I797" t="str">
        <f t="shared" si="67"/>
        <v/>
      </c>
    </row>
    <row r="798" spans="2:9" x14ac:dyDescent="0.25">
      <c r="B798" t="b">
        <f>IF('Input and Summary Results'!D380=0,FALSE,'Input and Summary Results'!$B380)</f>
        <v>0</v>
      </c>
      <c r="C798" t="b">
        <f>IF(OR(B798=0,'Input and Summary Results'!D380=0,'Input and Summary Results'!D380=""),FALSE,'Input and Summary Results'!$D380)</f>
        <v>0</v>
      </c>
      <c r="D798" t="b">
        <f>IF(OR(B798=0,'Input and Summary Results'!E380=0),FALSE,'Input and Summary Results'!$E380)</f>
        <v>0</v>
      </c>
      <c r="E798" t="b">
        <f t="shared" si="65"/>
        <v>0</v>
      </c>
      <c r="F798" t="b">
        <f t="shared" si="66"/>
        <v>0</v>
      </c>
      <c r="G798" t="b">
        <f>IF('Input and Summary Results'!$J$4="yes",IF(C798=FALSE,FALSE,IF('Data Transformation'!E798&lt;$R$10,E798,$R$10)),IF(C798=FALSE,FALSE,IF(C798&lt;$R$10,C798,$R$10)))</f>
        <v>0</v>
      </c>
      <c r="H798" t="b">
        <f>IF('Input and Summary Results'!$J$4="yes",'Data Transformation'!F798,'Data Transformation'!D798)</f>
        <v>0</v>
      </c>
      <c r="I798" t="str">
        <f t="shared" si="67"/>
        <v/>
      </c>
    </row>
    <row r="799" spans="2:9" x14ac:dyDescent="0.25">
      <c r="B799" t="b">
        <f>IF('Input and Summary Results'!D381=0,FALSE,'Input and Summary Results'!$B381)</f>
        <v>0</v>
      </c>
      <c r="C799" t="b">
        <f>IF(OR(B799=0,'Input and Summary Results'!D381=0,'Input and Summary Results'!D381=""),FALSE,'Input and Summary Results'!$D381)</f>
        <v>0</v>
      </c>
      <c r="D799" t="b">
        <f>IF(OR(B799=0,'Input and Summary Results'!E381=0),FALSE,'Input and Summary Results'!$E381)</f>
        <v>0</v>
      </c>
      <c r="E799" t="b">
        <f t="shared" si="65"/>
        <v>0</v>
      </c>
      <c r="F799" t="b">
        <f t="shared" si="66"/>
        <v>0</v>
      </c>
      <c r="G799" t="b">
        <f>IF('Input and Summary Results'!$J$4="yes",IF(C799=FALSE,FALSE,IF('Data Transformation'!E799&lt;$R$10,E799,$R$10)),IF(C799=FALSE,FALSE,IF(C799&lt;$R$10,C799,$R$10)))</f>
        <v>0</v>
      </c>
      <c r="H799" t="b">
        <f>IF('Input and Summary Results'!$J$4="yes",'Data Transformation'!F799,'Data Transformation'!D799)</f>
        <v>0</v>
      </c>
      <c r="I799" t="str">
        <f t="shared" si="67"/>
        <v/>
      </c>
    </row>
    <row r="800" spans="2:9" x14ac:dyDescent="0.25">
      <c r="B800" t="b">
        <f>IF('Input and Summary Results'!D382=0,FALSE,'Input and Summary Results'!$B382)</f>
        <v>0</v>
      </c>
      <c r="C800" t="b">
        <f>IF(OR(B800=0,'Input and Summary Results'!D382=0,'Input and Summary Results'!D382=""),FALSE,'Input and Summary Results'!$D382)</f>
        <v>0</v>
      </c>
      <c r="D800" t="b">
        <f>IF(OR(B800=0,'Input and Summary Results'!E382=0),FALSE,'Input and Summary Results'!$E382)</f>
        <v>0</v>
      </c>
      <c r="E800" t="b">
        <f t="shared" si="65"/>
        <v>0</v>
      </c>
      <c r="F800" t="b">
        <f t="shared" si="66"/>
        <v>0</v>
      </c>
      <c r="G800" t="b">
        <f>IF('Input and Summary Results'!$J$4="yes",IF(C800=FALSE,FALSE,IF('Data Transformation'!E800&lt;$R$10,E800,$R$10)),IF(C800=FALSE,FALSE,IF(C800&lt;$R$10,C800,$R$10)))</f>
        <v>0</v>
      </c>
      <c r="H800" t="b">
        <f>IF('Input and Summary Results'!$J$4="yes",'Data Transformation'!F800,'Data Transformation'!D800)</f>
        <v>0</v>
      </c>
      <c r="I800" t="str">
        <f t="shared" si="67"/>
        <v/>
      </c>
    </row>
    <row r="801" spans="2:9" x14ac:dyDescent="0.25">
      <c r="B801" t="b">
        <f>IF('Input and Summary Results'!D383=0,FALSE,'Input and Summary Results'!$B383)</f>
        <v>0</v>
      </c>
      <c r="C801" t="b">
        <f>IF(OR(B801=0,'Input and Summary Results'!D383=0,'Input and Summary Results'!D383=""),FALSE,'Input and Summary Results'!$D383)</f>
        <v>0</v>
      </c>
      <c r="D801" t="b">
        <f>IF(OR(B801=0,'Input and Summary Results'!E383=0),FALSE,'Input and Summary Results'!$E383)</f>
        <v>0</v>
      </c>
      <c r="E801" t="b">
        <f t="shared" si="65"/>
        <v>0</v>
      </c>
      <c r="F801" t="b">
        <f t="shared" si="66"/>
        <v>0</v>
      </c>
      <c r="G801" t="b">
        <f>IF('Input and Summary Results'!$J$4="yes",IF(C801=FALSE,FALSE,IF('Data Transformation'!E801&lt;$R$10,E801,$R$10)),IF(C801=FALSE,FALSE,IF(C801&lt;$R$10,C801,$R$10)))</f>
        <v>0</v>
      </c>
      <c r="H801" t="b">
        <f>IF('Input and Summary Results'!$J$4="yes",'Data Transformation'!F801,'Data Transformation'!D801)</f>
        <v>0</v>
      </c>
      <c r="I801" t="str">
        <f t="shared" si="67"/>
        <v/>
      </c>
    </row>
    <row r="802" spans="2:9" x14ac:dyDescent="0.25">
      <c r="B802" t="b">
        <f>IF('Input and Summary Results'!D384=0,FALSE,'Input and Summary Results'!$B384)</f>
        <v>0</v>
      </c>
      <c r="C802" t="b">
        <f>IF(OR(B802=0,'Input and Summary Results'!D384=0,'Input and Summary Results'!D384=""),FALSE,'Input and Summary Results'!$D384)</f>
        <v>0</v>
      </c>
      <c r="D802" t="b">
        <f>IF(OR(B802=0,'Input and Summary Results'!E384=0),FALSE,'Input and Summary Results'!$E384)</f>
        <v>0</v>
      </c>
      <c r="E802" t="b">
        <f t="shared" si="65"/>
        <v>0</v>
      </c>
      <c r="F802" t="b">
        <f t="shared" si="66"/>
        <v>0</v>
      </c>
      <c r="G802" t="b">
        <f>IF('Input and Summary Results'!$J$4="yes",IF(C802=FALSE,FALSE,IF('Data Transformation'!E802&lt;$R$10,E802,$R$10)),IF(C802=FALSE,FALSE,IF(C802&lt;$R$10,C802,$R$10)))</f>
        <v>0</v>
      </c>
      <c r="H802" t="b">
        <f>IF('Input and Summary Results'!$J$4="yes",'Data Transformation'!F802,'Data Transformation'!D802)</f>
        <v>0</v>
      </c>
      <c r="I802" t="str">
        <f t="shared" si="67"/>
        <v/>
      </c>
    </row>
    <row r="803" spans="2:9" x14ac:dyDescent="0.25">
      <c r="B803" t="b">
        <f>IF('Input and Summary Results'!D385=0,FALSE,'Input and Summary Results'!$B385)</f>
        <v>0</v>
      </c>
      <c r="C803" t="b">
        <f>IF(OR(B803=0,'Input and Summary Results'!D385=0,'Input and Summary Results'!D385=""),FALSE,'Input and Summary Results'!$D385)</f>
        <v>0</v>
      </c>
      <c r="D803" t="b">
        <f>IF(OR(B803=0,'Input and Summary Results'!E385=0),FALSE,'Input and Summary Results'!$E385)</f>
        <v>0</v>
      </c>
      <c r="E803" t="b">
        <f t="shared" si="65"/>
        <v>0</v>
      </c>
      <c r="F803" t="b">
        <f t="shared" si="66"/>
        <v>0</v>
      </c>
      <c r="G803" t="b">
        <f>IF('Input and Summary Results'!$J$4="yes",IF(C803=FALSE,FALSE,IF('Data Transformation'!E803&lt;$R$10,E803,$R$10)),IF(C803=FALSE,FALSE,IF(C803&lt;$R$10,C803,$R$10)))</f>
        <v>0</v>
      </c>
      <c r="H803" t="b">
        <f>IF('Input and Summary Results'!$J$4="yes",'Data Transformation'!F803,'Data Transformation'!D803)</f>
        <v>0</v>
      </c>
      <c r="I803" t="str">
        <f t="shared" si="67"/>
        <v/>
      </c>
    </row>
    <row r="804" spans="2:9" x14ac:dyDescent="0.25">
      <c r="B804" t="b">
        <f>IF('Input and Summary Results'!D386=0,FALSE,'Input and Summary Results'!$B386)</f>
        <v>0</v>
      </c>
      <c r="C804" t="b">
        <f>IF(OR(B804=0,'Input and Summary Results'!D386=0,'Input and Summary Results'!D386=""),FALSE,'Input and Summary Results'!$D386)</f>
        <v>0</v>
      </c>
      <c r="D804" t="b">
        <f>IF(OR(B804=0,'Input and Summary Results'!E386=0),FALSE,'Input and Summary Results'!$E386)</f>
        <v>0</v>
      </c>
      <c r="E804" t="b">
        <f t="shared" si="65"/>
        <v>0</v>
      </c>
      <c r="F804" t="b">
        <f t="shared" si="66"/>
        <v>0</v>
      </c>
      <c r="G804" t="b">
        <f>IF('Input and Summary Results'!$J$4="yes",IF(C804=FALSE,FALSE,IF('Data Transformation'!E804&lt;$R$10,E804,$R$10)),IF(C804=FALSE,FALSE,IF(C804&lt;$R$10,C804,$R$10)))</f>
        <v>0</v>
      </c>
      <c r="H804" t="b">
        <f>IF('Input and Summary Results'!$J$4="yes",'Data Transformation'!F804,'Data Transformation'!D804)</f>
        <v>0</v>
      </c>
      <c r="I804" t="str">
        <f t="shared" si="67"/>
        <v/>
      </c>
    </row>
    <row r="805" spans="2:9" x14ac:dyDescent="0.25">
      <c r="B805" t="b">
        <f>IF('Input and Summary Results'!D387=0,FALSE,'Input and Summary Results'!$B387)</f>
        <v>0</v>
      </c>
      <c r="C805" t="b">
        <f>IF(OR(B805=0,'Input and Summary Results'!D387=0,'Input and Summary Results'!D387=""),FALSE,'Input and Summary Results'!$D387)</f>
        <v>0</v>
      </c>
      <c r="D805" t="b">
        <f>IF(OR(B805=0,'Input and Summary Results'!E387=0),FALSE,'Input and Summary Results'!$E387)</f>
        <v>0</v>
      </c>
      <c r="E805" t="b">
        <f t="shared" si="65"/>
        <v>0</v>
      </c>
      <c r="F805" t="b">
        <f t="shared" si="66"/>
        <v>0</v>
      </c>
      <c r="G805" t="b">
        <f>IF('Input and Summary Results'!$J$4="yes",IF(C805=FALSE,FALSE,IF('Data Transformation'!E805&lt;$R$10,E805,$R$10)),IF(C805=FALSE,FALSE,IF(C805&lt;$R$10,C805,$R$10)))</f>
        <v>0</v>
      </c>
      <c r="H805" t="b">
        <f>IF('Input and Summary Results'!$J$4="yes",'Data Transformation'!F805,'Data Transformation'!D805)</f>
        <v>0</v>
      </c>
      <c r="I805" t="str">
        <f t="shared" si="67"/>
        <v/>
      </c>
    </row>
    <row r="806" spans="2:9" x14ac:dyDescent="0.25">
      <c r="B806" t="b">
        <f>IF('Input and Summary Results'!D388=0,FALSE,'Input and Summary Results'!$B388)</f>
        <v>0</v>
      </c>
      <c r="C806" t="b">
        <f>IF(OR(B806=0,'Input and Summary Results'!D388=0,'Input and Summary Results'!D388=""),FALSE,'Input and Summary Results'!$D388)</f>
        <v>0</v>
      </c>
      <c r="D806" t="b">
        <f>IF(OR(B806=0,'Input and Summary Results'!E388=0),FALSE,'Input and Summary Results'!$E388)</f>
        <v>0</v>
      </c>
      <c r="E806" t="b">
        <f t="shared" si="65"/>
        <v>0</v>
      </c>
      <c r="F806" t="b">
        <f t="shared" si="66"/>
        <v>0</v>
      </c>
      <c r="G806" t="b">
        <f>IF('Input and Summary Results'!$J$4="yes",IF(C806=FALSE,FALSE,IF('Data Transformation'!E806&lt;$R$10,E806,$R$10)),IF(C806=FALSE,FALSE,IF(C806&lt;$R$10,C806,$R$10)))</f>
        <v>0</v>
      </c>
      <c r="H806" t="b">
        <f>IF('Input and Summary Results'!$J$4="yes",'Data Transformation'!F806,'Data Transformation'!D806)</f>
        <v>0</v>
      </c>
      <c r="I806" t="str">
        <f t="shared" si="67"/>
        <v/>
      </c>
    </row>
    <row r="807" spans="2:9" x14ac:dyDescent="0.25">
      <c r="B807" t="b">
        <f>IF('Input and Summary Results'!D389=0,FALSE,'Input and Summary Results'!$B389)</f>
        <v>0</v>
      </c>
      <c r="C807" t="b">
        <f>IF(OR(B807=0,'Input and Summary Results'!D389=0,'Input and Summary Results'!D389=""),FALSE,'Input and Summary Results'!$D389)</f>
        <v>0</v>
      </c>
      <c r="D807" t="b">
        <f>IF(OR(B807=0,'Input and Summary Results'!E389=0),FALSE,'Input and Summary Results'!$E389)</f>
        <v>0</v>
      </c>
      <c r="E807" t="b">
        <f t="shared" si="65"/>
        <v>0</v>
      </c>
      <c r="F807" t="b">
        <f t="shared" si="66"/>
        <v>0</v>
      </c>
      <c r="G807" t="b">
        <f>IF('Input and Summary Results'!$J$4="yes",IF(C807=FALSE,FALSE,IF('Data Transformation'!E807&lt;$R$10,E807,$R$10)),IF(C807=FALSE,FALSE,IF(C807&lt;$R$10,C807,$R$10)))</f>
        <v>0</v>
      </c>
      <c r="H807" t="b">
        <f>IF('Input and Summary Results'!$J$4="yes",'Data Transformation'!F807,'Data Transformation'!D807)</f>
        <v>0</v>
      </c>
      <c r="I807" t="str">
        <f t="shared" si="67"/>
        <v/>
      </c>
    </row>
    <row r="808" spans="2:9" x14ac:dyDescent="0.25">
      <c r="B808" t="b">
        <f>IF('Input and Summary Results'!D390=0,FALSE,'Input and Summary Results'!$B390)</f>
        <v>0</v>
      </c>
      <c r="C808" t="b">
        <f>IF(OR(B808=0,'Input and Summary Results'!D390=0,'Input and Summary Results'!D390=""),FALSE,'Input and Summary Results'!$D390)</f>
        <v>0</v>
      </c>
      <c r="D808" t="b">
        <f>IF(OR(B808=0,'Input and Summary Results'!E390=0),FALSE,'Input and Summary Results'!$E390)</f>
        <v>0</v>
      </c>
      <c r="E808" t="b">
        <f t="shared" si="65"/>
        <v>0</v>
      </c>
      <c r="F808" t="b">
        <f t="shared" si="66"/>
        <v>0</v>
      </c>
      <c r="G808" t="b">
        <f>IF('Input and Summary Results'!$J$4="yes",IF(C808=FALSE,FALSE,IF('Data Transformation'!E808&lt;$R$10,E808,$R$10)),IF(C808=FALSE,FALSE,IF(C808&lt;$R$10,C808,$R$10)))</f>
        <v>0</v>
      </c>
      <c r="H808" t="b">
        <f>IF('Input and Summary Results'!$J$4="yes",'Data Transformation'!F808,'Data Transformation'!D808)</f>
        <v>0</v>
      </c>
      <c r="I808" t="str">
        <f t="shared" si="67"/>
        <v/>
      </c>
    </row>
    <row r="809" spans="2:9" x14ac:dyDescent="0.25">
      <c r="B809" t="b">
        <f>IF('Input and Summary Results'!D391=0,FALSE,'Input and Summary Results'!$B391)</f>
        <v>0</v>
      </c>
      <c r="C809" t="b">
        <f>IF(OR(B809=0,'Input and Summary Results'!D391=0,'Input and Summary Results'!D391=""),FALSE,'Input and Summary Results'!$D391)</f>
        <v>0</v>
      </c>
      <c r="D809" t="b">
        <f>IF(OR(B809=0,'Input and Summary Results'!E391=0),FALSE,'Input and Summary Results'!$E391)</f>
        <v>0</v>
      </c>
      <c r="E809" t="b">
        <f t="shared" si="65"/>
        <v>0</v>
      </c>
      <c r="F809" t="b">
        <f t="shared" si="66"/>
        <v>0</v>
      </c>
      <c r="G809" t="b">
        <f>IF('Input and Summary Results'!$J$4="yes",IF(C809=FALSE,FALSE,IF('Data Transformation'!E809&lt;$R$10,E809,$R$10)),IF(C809=FALSE,FALSE,IF(C809&lt;$R$10,C809,$R$10)))</f>
        <v>0</v>
      </c>
      <c r="H809" t="b">
        <f>IF('Input and Summary Results'!$J$4="yes",'Data Transformation'!F809,'Data Transformation'!D809)</f>
        <v>0</v>
      </c>
      <c r="I809" t="str">
        <f t="shared" si="67"/>
        <v/>
      </c>
    </row>
    <row r="810" spans="2:9" x14ac:dyDescent="0.25">
      <c r="B810" t="b">
        <f>IF('Input and Summary Results'!D392=0,FALSE,'Input and Summary Results'!$B392)</f>
        <v>0</v>
      </c>
      <c r="C810" t="b">
        <f>IF(OR(B810=0,'Input and Summary Results'!D392=0,'Input and Summary Results'!D392=""),FALSE,'Input and Summary Results'!$D392)</f>
        <v>0</v>
      </c>
      <c r="D810" t="b">
        <f>IF(OR(B810=0,'Input and Summary Results'!E392=0),FALSE,'Input and Summary Results'!$E392)</f>
        <v>0</v>
      </c>
      <c r="E810" t="b">
        <f t="shared" ref="E810:E873" si="68">IF(C810=FALSE,FALSE,LOG10(C810))</f>
        <v>0</v>
      </c>
      <c r="F810" t="b">
        <f t="shared" ref="F810:F873" si="69">IF(D810=FALSE, FALSE,0.434*D810/C810)</f>
        <v>0</v>
      </c>
      <c r="G810" t="b">
        <f>IF('Input and Summary Results'!$J$4="yes",IF(C810=FALSE,FALSE,IF('Data Transformation'!E810&lt;$R$10,E810,$R$10)),IF(C810=FALSE,FALSE,IF(C810&lt;$R$10,C810,$R$10)))</f>
        <v>0</v>
      </c>
      <c r="H810" t="b">
        <f>IF('Input and Summary Results'!$J$4="yes",'Data Transformation'!F810,'Data Transformation'!D810)</f>
        <v>0</v>
      </c>
      <c r="I810" t="str">
        <f t="shared" si="67"/>
        <v/>
      </c>
    </row>
    <row r="811" spans="2:9" x14ac:dyDescent="0.25">
      <c r="B811" t="b">
        <f>IF('Input and Summary Results'!D393=0,FALSE,'Input and Summary Results'!$B393)</f>
        <v>0</v>
      </c>
      <c r="C811" t="b">
        <f>IF(OR(B811=0,'Input and Summary Results'!D393=0,'Input and Summary Results'!D393=""),FALSE,'Input and Summary Results'!$D393)</f>
        <v>0</v>
      </c>
      <c r="D811" t="b">
        <f>IF(OR(B811=0,'Input and Summary Results'!E393=0),FALSE,'Input and Summary Results'!$E393)</f>
        <v>0</v>
      </c>
      <c r="E811" t="b">
        <f t="shared" si="68"/>
        <v>0</v>
      </c>
      <c r="F811" t="b">
        <f t="shared" si="69"/>
        <v>0</v>
      </c>
      <c r="G811" t="b">
        <f>IF('Input and Summary Results'!$J$4="yes",IF(C811=FALSE,FALSE,IF('Data Transformation'!E811&lt;$R$10,E811,$R$10)),IF(C811=FALSE,FALSE,IF(C811&lt;$R$10,C811,$R$10)))</f>
        <v>0</v>
      </c>
      <c r="H811" t="b">
        <f>IF('Input and Summary Results'!$J$4="yes",'Data Transformation'!F811,'Data Transformation'!D811)</f>
        <v>0</v>
      </c>
      <c r="I811" t="str">
        <f t="shared" si="67"/>
        <v/>
      </c>
    </row>
    <row r="812" spans="2:9" x14ac:dyDescent="0.25">
      <c r="B812" t="b">
        <f>IF('Input and Summary Results'!D394=0,FALSE,'Input and Summary Results'!$B394)</f>
        <v>0</v>
      </c>
      <c r="C812" t="b">
        <f>IF(OR(B812=0,'Input and Summary Results'!D394=0,'Input and Summary Results'!D394=""),FALSE,'Input and Summary Results'!$D394)</f>
        <v>0</v>
      </c>
      <c r="D812" t="b">
        <f>IF(OR(B812=0,'Input and Summary Results'!E394=0),FALSE,'Input and Summary Results'!$E394)</f>
        <v>0</v>
      </c>
      <c r="E812" t="b">
        <f t="shared" si="68"/>
        <v>0</v>
      </c>
      <c r="F812" t="b">
        <f t="shared" si="69"/>
        <v>0</v>
      </c>
      <c r="G812" t="b">
        <f>IF('Input and Summary Results'!$J$4="yes",IF(C812=FALSE,FALSE,IF('Data Transformation'!E812&lt;$R$10,E812,$R$10)),IF(C812=FALSE,FALSE,IF(C812&lt;$R$10,C812,$R$10)))</f>
        <v>0</v>
      </c>
      <c r="H812" t="b">
        <f>IF('Input and Summary Results'!$J$4="yes",'Data Transformation'!F812,'Data Transformation'!D812)</f>
        <v>0</v>
      </c>
      <c r="I812" t="str">
        <f t="shared" si="67"/>
        <v/>
      </c>
    </row>
    <row r="813" spans="2:9" x14ac:dyDescent="0.25">
      <c r="B813" t="b">
        <f>IF('Input and Summary Results'!D395=0,FALSE,'Input and Summary Results'!$B395)</f>
        <v>0</v>
      </c>
      <c r="C813" t="b">
        <f>IF(OR(B813=0,'Input and Summary Results'!D395=0,'Input and Summary Results'!D395=""),FALSE,'Input and Summary Results'!$D395)</f>
        <v>0</v>
      </c>
      <c r="D813" t="b">
        <f>IF(OR(B813=0,'Input and Summary Results'!E395=0),FALSE,'Input and Summary Results'!$E395)</f>
        <v>0</v>
      </c>
      <c r="E813" t="b">
        <f t="shared" si="68"/>
        <v>0</v>
      </c>
      <c r="F813" t="b">
        <f t="shared" si="69"/>
        <v>0</v>
      </c>
      <c r="G813" t="b">
        <f>IF('Input and Summary Results'!$J$4="yes",IF(C813=FALSE,FALSE,IF('Data Transformation'!E813&lt;$R$10,E813,$R$10)),IF(C813=FALSE,FALSE,IF(C813&lt;$R$10,C813,$R$10)))</f>
        <v>0</v>
      </c>
      <c r="H813" t="b">
        <f>IF('Input and Summary Results'!$J$4="yes",'Data Transformation'!F813,'Data Transformation'!D813)</f>
        <v>0</v>
      </c>
      <c r="I813" t="str">
        <f t="shared" si="67"/>
        <v/>
      </c>
    </row>
    <row r="814" spans="2:9" x14ac:dyDescent="0.25">
      <c r="B814" t="b">
        <f>IF('Input and Summary Results'!D396=0,FALSE,'Input and Summary Results'!$B396)</f>
        <v>0</v>
      </c>
      <c r="C814" t="b">
        <f>IF(OR(B814=0,'Input and Summary Results'!D396=0,'Input and Summary Results'!D396=""),FALSE,'Input and Summary Results'!$D396)</f>
        <v>0</v>
      </c>
      <c r="D814" t="b">
        <f>IF(OR(B814=0,'Input and Summary Results'!E396=0),FALSE,'Input and Summary Results'!$E396)</f>
        <v>0</v>
      </c>
      <c r="E814" t="b">
        <f t="shared" si="68"/>
        <v>0</v>
      </c>
      <c r="F814" t="b">
        <f t="shared" si="69"/>
        <v>0</v>
      </c>
      <c r="G814" t="b">
        <f>IF('Input and Summary Results'!$J$4="yes",IF(C814=FALSE,FALSE,IF('Data Transformation'!E814&lt;$R$10,E814,$R$10)),IF(C814=FALSE,FALSE,IF(C814&lt;$R$10,C814,$R$10)))</f>
        <v>0</v>
      </c>
      <c r="H814" t="b">
        <f>IF('Input and Summary Results'!$J$4="yes",'Data Transformation'!F814,'Data Transformation'!D814)</f>
        <v>0</v>
      </c>
      <c r="I814" t="str">
        <f t="shared" si="67"/>
        <v/>
      </c>
    </row>
    <row r="815" spans="2:9" x14ac:dyDescent="0.25">
      <c r="B815" t="b">
        <f>IF('Input and Summary Results'!D397=0,FALSE,'Input and Summary Results'!$B397)</f>
        <v>0</v>
      </c>
      <c r="C815" t="b">
        <f>IF(OR(B815=0,'Input and Summary Results'!D397=0,'Input and Summary Results'!D397=""),FALSE,'Input and Summary Results'!$D397)</f>
        <v>0</v>
      </c>
      <c r="D815" t="b">
        <f>IF(OR(B815=0,'Input and Summary Results'!E397=0),FALSE,'Input and Summary Results'!$E397)</f>
        <v>0</v>
      </c>
      <c r="E815" t="b">
        <f t="shared" si="68"/>
        <v>0</v>
      </c>
      <c r="F815" t="b">
        <f t="shared" si="69"/>
        <v>0</v>
      </c>
      <c r="G815" t="b">
        <f>IF('Input and Summary Results'!$J$4="yes",IF(C815=FALSE,FALSE,IF('Data Transformation'!E815&lt;$R$10,E815,$R$10)),IF(C815=FALSE,FALSE,IF(C815&lt;$R$10,C815,$R$10)))</f>
        <v>0</v>
      </c>
      <c r="H815" t="b">
        <f>IF('Input and Summary Results'!$J$4="yes",'Data Transformation'!F815,'Data Transformation'!D815)</f>
        <v>0</v>
      </c>
      <c r="I815" t="str">
        <f t="shared" si="67"/>
        <v/>
      </c>
    </row>
    <row r="816" spans="2:9" x14ac:dyDescent="0.25">
      <c r="B816" t="b">
        <f>IF('Input and Summary Results'!D398=0,FALSE,'Input and Summary Results'!$B398)</f>
        <v>0</v>
      </c>
      <c r="C816" t="b">
        <f>IF(OR(B816=0,'Input and Summary Results'!D398=0,'Input and Summary Results'!D398=""),FALSE,'Input and Summary Results'!$D398)</f>
        <v>0</v>
      </c>
      <c r="D816" t="b">
        <f>IF(OR(B816=0,'Input and Summary Results'!E398=0),FALSE,'Input and Summary Results'!$E398)</f>
        <v>0</v>
      </c>
      <c r="E816" t="b">
        <f t="shared" si="68"/>
        <v>0</v>
      </c>
      <c r="F816" t="b">
        <f t="shared" si="69"/>
        <v>0</v>
      </c>
      <c r="G816" t="b">
        <f>IF('Input and Summary Results'!$J$4="yes",IF(C816=FALSE,FALSE,IF('Data Transformation'!E816&lt;$R$10,E816,$R$10)),IF(C816=FALSE,FALSE,IF(C816&lt;$R$10,C816,$R$10)))</f>
        <v>0</v>
      </c>
      <c r="H816" t="b">
        <f>IF('Input and Summary Results'!$J$4="yes",'Data Transformation'!F816,'Data Transformation'!D816)</f>
        <v>0</v>
      </c>
      <c r="I816" t="str">
        <f t="shared" si="67"/>
        <v/>
      </c>
    </row>
    <row r="817" spans="2:9" x14ac:dyDescent="0.25">
      <c r="B817" t="b">
        <f>IF('Input and Summary Results'!D399=0,FALSE,'Input and Summary Results'!$B399)</f>
        <v>0</v>
      </c>
      <c r="C817" t="b">
        <f>IF(OR(B817=0,'Input and Summary Results'!D399=0,'Input and Summary Results'!D399=""),FALSE,'Input and Summary Results'!$D399)</f>
        <v>0</v>
      </c>
      <c r="D817" t="b">
        <f>IF(OR(B817=0,'Input and Summary Results'!E399=0),FALSE,'Input and Summary Results'!$E399)</f>
        <v>0</v>
      </c>
      <c r="E817" t="b">
        <f t="shared" si="68"/>
        <v>0</v>
      </c>
      <c r="F817" t="b">
        <f t="shared" si="69"/>
        <v>0</v>
      </c>
      <c r="G817" t="b">
        <f>IF('Input and Summary Results'!$J$4="yes",IF(C817=FALSE,FALSE,IF('Data Transformation'!E817&lt;$R$10,E817,$R$10)),IF(C817=FALSE,FALSE,IF(C817&lt;$R$10,C817,$R$10)))</f>
        <v>0</v>
      </c>
      <c r="H817" t="b">
        <f>IF('Input and Summary Results'!$J$4="yes",'Data Transformation'!F817,'Data Transformation'!D817)</f>
        <v>0</v>
      </c>
      <c r="I817" t="str">
        <f t="shared" si="67"/>
        <v/>
      </c>
    </row>
    <row r="818" spans="2:9" x14ac:dyDescent="0.25">
      <c r="B818" t="b">
        <f>IF('Input and Summary Results'!D400=0,FALSE,'Input and Summary Results'!$B400)</f>
        <v>0</v>
      </c>
      <c r="C818" t="b">
        <f>IF(OR(B818=0,'Input and Summary Results'!D400=0,'Input and Summary Results'!D400=""),FALSE,'Input and Summary Results'!$D400)</f>
        <v>0</v>
      </c>
      <c r="D818" t="b">
        <f>IF(OR(B818=0,'Input and Summary Results'!E400=0),FALSE,'Input and Summary Results'!$E400)</f>
        <v>0</v>
      </c>
      <c r="E818" t="b">
        <f t="shared" si="68"/>
        <v>0</v>
      </c>
      <c r="F818" t="b">
        <f t="shared" si="69"/>
        <v>0</v>
      </c>
      <c r="G818" t="b">
        <f>IF('Input and Summary Results'!$J$4="yes",IF(C818=FALSE,FALSE,IF('Data Transformation'!E818&lt;$R$10,E818,$R$10)),IF(C818=FALSE,FALSE,IF(C818&lt;$R$10,C818,$R$10)))</f>
        <v>0</v>
      </c>
      <c r="H818" t="b">
        <f>IF('Input and Summary Results'!$J$4="yes",'Data Transformation'!F818,'Data Transformation'!D818)</f>
        <v>0</v>
      </c>
      <c r="I818" t="str">
        <f t="shared" si="67"/>
        <v/>
      </c>
    </row>
    <row r="819" spans="2:9" x14ac:dyDescent="0.25">
      <c r="B819" t="b">
        <f>IF('Input and Summary Results'!D401=0,FALSE,'Input and Summary Results'!$B401)</f>
        <v>0</v>
      </c>
      <c r="C819" t="b">
        <f>IF(OR(B819=0,'Input and Summary Results'!D401=0,'Input and Summary Results'!D401=""),FALSE,'Input and Summary Results'!$D401)</f>
        <v>0</v>
      </c>
      <c r="D819" t="b">
        <f>IF(OR(B819=0,'Input and Summary Results'!E401=0),FALSE,'Input and Summary Results'!$E401)</f>
        <v>0</v>
      </c>
      <c r="E819" t="b">
        <f t="shared" si="68"/>
        <v>0</v>
      </c>
      <c r="F819" t="b">
        <f t="shared" si="69"/>
        <v>0</v>
      </c>
      <c r="G819" t="b">
        <f>IF('Input and Summary Results'!$J$4="yes",IF(C819=FALSE,FALSE,IF('Data Transformation'!E819&lt;$R$10,E819,$R$10)),IF(C819=FALSE,FALSE,IF(C819&lt;$R$10,C819,$R$10)))</f>
        <v>0</v>
      </c>
      <c r="H819" t="b">
        <f>IF('Input and Summary Results'!$J$4="yes",'Data Transformation'!F819,'Data Transformation'!D819)</f>
        <v>0</v>
      </c>
      <c r="I819" t="str">
        <f t="shared" si="67"/>
        <v/>
      </c>
    </row>
    <row r="820" spans="2:9" x14ac:dyDescent="0.25">
      <c r="B820" t="b">
        <f>IF('Input and Summary Results'!D402=0,FALSE,'Input and Summary Results'!$B402)</f>
        <v>0</v>
      </c>
      <c r="C820" t="b">
        <f>IF(OR(B820=0,'Input and Summary Results'!D402=0,'Input and Summary Results'!D402=""),FALSE,'Input and Summary Results'!$D402)</f>
        <v>0</v>
      </c>
      <c r="D820" t="b">
        <f>IF(OR(B820=0,'Input and Summary Results'!E402=0),FALSE,'Input and Summary Results'!$E402)</f>
        <v>0</v>
      </c>
      <c r="E820" t="b">
        <f t="shared" si="68"/>
        <v>0</v>
      </c>
      <c r="F820" t="b">
        <f t="shared" si="69"/>
        <v>0</v>
      </c>
      <c r="G820" t="b">
        <f>IF('Input and Summary Results'!$J$4="yes",IF(C820=FALSE,FALSE,IF('Data Transformation'!E820&lt;$R$10,E820,$R$10)),IF(C820=FALSE,FALSE,IF(C820&lt;$R$10,C820,$R$10)))</f>
        <v>0</v>
      </c>
      <c r="H820" t="b">
        <f>IF('Input and Summary Results'!$J$4="yes",'Data Transformation'!F820,'Data Transformation'!D820)</f>
        <v>0</v>
      </c>
      <c r="I820" t="str">
        <f t="shared" si="67"/>
        <v/>
      </c>
    </row>
    <row r="821" spans="2:9" x14ac:dyDescent="0.25">
      <c r="B821" t="b">
        <f>IF('Input and Summary Results'!D403=0,FALSE,'Input and Summary Results'!$B403)</f>
        <v>0</v>
      </c>
      <c r="C821" t="b">
        <f>IF(OR(B821=0,'Input and Summary Results'!D403=0,'Input and Summary Results'!D403=""),FALSE,'Input and Summary Results'!$D403)</f>
        <v>0</v>
      </c>
      <c r="D821" t="b">
        <f>IF(OR(B821=0,'Input and Summary Results'!E403=0),FALSE,'Input and Summary Results'!$E403)</f>
        <v>0</v>
      </c>
      <c r="E821" t="b">
        <f t="shared" si="68"/>
        <v>0</v>
      </c>
      <c r="F821" t="b">
        <f t="shared" si="69"/>
        <v>0</v>
      </c>
      <c r="G821" t="b">
        <f>IF('Input and Summary Results'!$J$4="yes",IF(C821=FALSE,FALSE,IF('Data Transformation'!E821&lt;$R$10,E821,$R$10)),IF(C821=FALSE,FALSE,IF(C821&lt;$R$10,C821,$R$10)))</f>
        <v>0</v>
      </c>
      <c r="H821" t="b">
        <f>IF('Input and Summary Results'!$J$4="yes",'Data Transformation'!F821,'Data Transformation'!D821)</f>
        <v>0</v>
      </c>
      <c r="I821" t="str">
        <f t="shared" si="67"/>
        <v/>
      </c>
    </row>
    <row r="822" spans="2:9" x14ac:dyDescent="0.25">
      <c r="B822" t="b">
        <f>IF('Input and Summary Results'!D404=0,FALSE,'Input and Summary Results'!$B404)</f>
        <v>0</v>
      </c>
      <c r="C822" t="b">
        <f>IF(OR(B822=0,'Input and Summary Results'!D404=0,'Input and Summary Results'!D404=""),FALSE,'Input and Summary Results'!$D404)</f>
        <v>0</v>
      </c>
      <c r="D822" t="b">
        <f>IF(OR(B822=0,'Input and Summary Results'!E404=0),FALSE,'Input and Summary Results'!$E404)</f>
        <v>0</v>
      </c>
      <c r="E822" t="b">
        <f t="shared" si="68"/>
        <v>0</v>
      </c>
      <c r="F822" t="b">
        <f t="shared" si="69"/>
        <v>0</v>
      </c>
      <c r="G822" t="b">
        <f>IF('Input and Summary Results'!$J$4="yes",IF(C822=FALSE,FALSE,IF('Data Transformation'!E822&lt;$R$10,E822,$R$10)),IF(C822=FALSE,FALSE,IF(C822&lt;$R$10,C822,$R$10)))</f>
        <v>0</v>
      </c>
      <c r="H822" t="b">
        <f>IF('Input and Summary Results'!$J$4="yes",'Data Transformation'!F822,'Data Transformation'!D822)</f>
        <v>0</v>
      </c>
      <c r="I822" t="str">
        <f t="shared" si="67"/>
        <v/>
      </c>
    </row>
    <row r="823" spans="2:9" x14ac:dyDescent="0.25">
      <c r="B823" t="b">
        <f>IF('Input and Summary Results'!D405=0,FALSE,'Input and Summary Results'!$B405)</f>
        <v>0</v>
      </c>
      <c r="C823" t="b">
        <f>IF(OR(B823=0,'Input and Summary Results'!D405=0,'Input and Summary Results'!D405=""),FALSE,'Input and Summary Results'!$D405)</f>
        <v>0</v>
      </c>
      <c r="D823" t="b">
        <f>IF(OR(B823=0,'Input and Summary Results'!E405=0),FALSE,'Input and Summary Results'!$E405)</f>
        <v>0</v>
      </c>
      <c r="E823" t="b">
        <f t="shared" si="68"/>
        <v>0</v>
      </c>
      <c r="F823" t="b">
        <f t="shared" si="69"/>
        <v>0</v>
      </c>
      <c r="G823" t="b">
        <f>IF('Input and Summary Results'!$J$4="yes",IF(C823=FALSE,FALSE,IF('Data Transformation'!E823&lt;$R$10,E823,$R$10)),IF(C823=FALSE,FALSE,IF(C823&lt;$R$10,C823,$R$10)))</f>
        <v>0</v>
      </c>
      <c r="H823" t="b">
        <f>IF('Input and Summary Results'!$J$4="yes",'Data Transformation'!F823,'Data Transformation'!D823)</f>
        <v>0</v>
      </c>
      <c r="I823" t="str">
        <f t="shared" si="67"/>
        <v/>
      </c>
    </row>
    <row r="824" spans="2:9" x14ac:dyDescent="0.25">
      <c r="B824" t="b">
        <f>IF('Input and Summary Results'!D406=0,FALSE,'Input and Summary Results'!$B406)</f>
        <v>0</v>
      </c>
      <c r="C824" t="b">
        <f>IF(OR(B824=0,'Input and Summary Results'!D406=0,'Input and Summary Results'!D406=""),FALSE,'Input and Summary Results'!$D406)</f>
        <v>0</v>
      </c>
      <c r="D824" t="b">
        <f>IF(OR(B824=0,'Input and Summary Results'!E406=0),FALSE,'Input and Summary Results'!$E406)</f>
        <v>0</v>
      </c>
      <c r="E824" t="b">
        <f t="shared" si="68"/>
        <v>0</v>
      </c>
      <c r="F824" t="b">
        <f t="shared" si="69"/>
        <v>0</v>
      </c>
      <c r="G824" t="b">
        <f>IF('Input and Summary Results'!$J$4="yes",IF(C824=FALSE,FALSE,IF('Data Transformation'!E824&lt;$R$10,E824,$R$10)),IF(C824=FALSE,FALSE,IF(C824&lt;$R$10,C824,$R$10)))</f>
        <v>0</v>
      </c>
      <c r="H824" t="b">
        <f>IF('Input and Summary Results'!$J$4="yes",'Data Transformation'!F824,'Data Transformation'!D824)</f>
        <v>0</v>
      </c>
      <c r="I824" t="str">
        <f t="shared" si="67"/>
        <v/>
      </c>
    </row>
    <row r="825" spans="2:9" x14ac:dyDescent="0.25">
      <c r="B825" t="b">
        <f>IF('Input and Summary Results'!D407=0,FALSE,'Input and Summary Results'!$B407)</f>
        <v>0</v>
      </c>
      <c r="C825" t="b">
        <f>IF(OR(B825=0,'Input and Summary Results'!D407=0,'Input and Summary Results'!D407=""),FALSE,'Input and Summary Results'!$D407)</f>
        <v>0</v>
      </c>
      <c r="D825" t="b">
        <f>IF(OR(B825=0,'Input and Summary Results'!E407=0),FALSE,'Input and Summary Results'!$E407)</f>
        <v>0</v>
      </c>
      <c r="E825" t="b">
        <f t="shared" si="68"/>
        <v>0</v>
      </c>
      <c r="F825" t="b">
        <f t="shared" si="69"/>
        <v>0</v>
      </c>
      <c r="G825" t="b">
        <f>IF('Input and Summary Results'!$J$4="yes",IF(C825=FALSE,FALSE,IF('Data Transformation'!E825&lt;$R$10,E825,$R$10)),IF(C825=FALSE,FALSE,IF(C825&lt;$R$10,C825,$R$10)))</f>
        <v>0</v>
      </c>
      <c r="H825" t="b">
        <f>IF('Input and Summary Results'!$J$4="yes",'Data Transformation'!F825,'Data Transformation'!D825)</f>
        <v>0</v>
      </c>
      <c r="I825" t="str">
        <f t="shared" si="67"/>
        <v/>
      </c>
    </row>
    <row r="826" spans="2:9" x14ac:dyDescent="0.25">
      <c r="B826" t="b">
        <f>IF('Input and Summary Results'!D408=0,FALSE,'Input and Summary Results'!$B408)</f>
        <v>0</v>
      </c>
      <c r="C826" t="b">
        <f>IF(OR(B826=0,'Input and Summary Results'!D408=0,'Input and Summary Results'!D408=""),FALSE,'Input and Summary Results'!$D408)</f>
        <v>0</v>
      </c>
      <c r="D826" t="b">
        <f>IF(OR(B826=0,'Input and Summary Results'!E408=0),FALSE,'Input and Summary Results'!$E408)</f>
        <v>0</v>
      </c>
      <c r="E826" t="b">
        <f t="shared" si="68"/>
        <v>0</v>
      </c>
      <c r="F826" t="b">
        <f t="shared" si="69"/>
        <v>0</v>
      </c>
      <c r="G826" t="b">
        <f>IF('Input and Summary Results'!$J$4="yes",IF(C826=FALSE,FALSE,IF('Data Transformation'!E826&lt;$R$10,E826,$R$10)),IF(C826=FALSE,FALSE,IF(C826&lt;$R$10,C826,$R$10)))</f>
        <v>0</v>
      </c>
      <c r="H826" t="b">
        <f>IF('Input and Summary Results'!$J$4="yes",'Data Transformation'!F826,'Data Transformation'!D826)</f>
        <v>0</v>
      </c>
      <c r="I826" t="str">
        <f t="shared" si="67"/>
        <v/>
      </c>
    </row>
    <row r="827" spans="2:9" x14ac:dyDescent="0.25">
      <c r="B827" t="b">
        <f>IF('Input and Summary Results'!D409=0,FALSE,'Input and Summary Results'!$B409)</f>
        <v>0</v>
      </c>
      <c r="C827" t="b">
        <f>IF(OR(B827=0,'Input and Summary Results'!D409=0,'Input and Summary Results'!D409=""),FALSE,'Input and Summary Results'!$D409)</f>
        <v>0</v>
      </c>
      <c r="D827" t="b">
        <f>IF(OR(B827=0,'Input and Summary Results'!E409=0),FALSE,'Input and Summary Results'!$E409)</f>
        <v>0</v>
      </c>
      <c r="E827" t="b">
        <f t="shared" si="68"/>
        <v>0</v>
      </c>
      <c r="F827" t="b">
        <f t="shared" si="69"/>
        <v>0</v>
      </c>
      <c r="G827" t="b">
        <f>IF('Input and Summary Results'!$J$4="yes",IF(C827=FALSE,FALSE,IF('Data Transformation'!E827&lt;$R$10,E827,$R$10)),IF(C827=FALSE,FALSE,IF(C827&lt;$R$10,C827,$R$10)))</f>
        <v>0</v>
      </c>
      <c r="H827" t="b">
        <f>IF('Input and Summary Results'!$J$4="yes",'Data Transformation'!F827,'Data Transformation'!D827)</f>
        <v>0</v>
      </c>
      <c r="I827" t="str">
        <f t="shared" si="67"/>
        <v/>
      </c>
    </row>
    <row r="828" spans="2:9" x14ac:dyDescent="0.25">
      <c r="B828" t="b">
        <f>IF('Input and Summary Results'!D410=0,FALSE,'Input and Summary Results'!$B410)</f>
        <v>0</v>
      </c>
      <c r="C828" t="b">
        <f>IF(OR(B828=0,'Input and Summary Results'!D410=0,'Input and Summary Results'!D410=""),FALSE,'Input and Summary Results'!$D410)</f>
        <v>0</v>
      </c>
      <c r="D828" t="b">
        <f>IF(OR(B828=0,'Input and Summary Results'!E410=0),FALSE,'Input and Summary Results'!$E410)</f>
        <v>0</v>
      </c>
      <c r="E828" t="b">
        <f t="shared" si="68"/>
        <v>0</v>
      </c>
      <c r="F828" t="b">
        <f t="shared" si="69"/>
        <v>0</v>
      </c>
      <c r="G828" t="b">
        <f>IF('Input and Summary Results'!$J$4="yes",IF(C828=FALSE,FALSE,IF('Data Transformation'!E828&lt;$R$10,E828,$R$10)),IF(C828=FALSE,FALSE,IF(C828&lt;$R$10,C828,$R$10)))</f>
        <v>0</v>
      </c>
      <c r="H828" t="b">
        <f>IF('Input and Summary Results'!$J$4="yes",'Data Transformation'!F828,'Data Transformation'!D828)</f>
        <v>0</v>
      </c>
      <c r="I828" t="str">
        <f t="shared" si="67"/>
        <v/>
      </c>
    </row>
    <row r="829" spans="2:9" x14ac:dyDescent="0.25">
      <c r="B829" t="b">
        <f>IF('Input and Summary Results'!D411=0,FALSE,'Input and Summary Results'!$B411)</f>
        <v>0</v>
      </c>
      <c r="C829" t="b">
        <f>IF(OR(B829=0,'Input and Summary Results'!D411=0,'Input and Summary Results'!D411=""),FALSE,'Input and Summary Results'!$D411)</f>
        <v>0</v>
      </c>
      <c r="D829" t="b">
        <f>IF(OR(B829=0,'Input and Summary Results'!E411=0),FALSE,'Input and Summary Results'!$E411)</f>
        <v>0</v>
      </c>
      <c r="E829" t="b">
        <f t="shared" si="68"/>
        <v>0</v>
      </c>
      <c r="F829" t="b">
        <f t="shared" si="69"/>
        <v>0</v>
      </c>
      <c r="G829" t="b">
        <f>IF('Input and Summary Results'!$J$4="yes",IF(C829=FALSE,FALSE,IF('Data Transformation'!E829&lt;$R$10,E829,$R$10)),IF(C829=FALSE,FALSE,IF(C829&lt;$R$10,C829,$R$10)))</f>
        <v>0</v>
      </c>
      <c r="H829" t="b">
        <f>IF('Input and Summary Results'!$J$4="yes",'Data Transformation'!F829,'Data Transformation'!D829)</f>
        <v>0</v>
      </c>
      <c r="I829" t="str">
        <f t="shared" si="67"/>
        <v/>
      </c>
    </row>
    <row r="830" spans="2:9" x14ac:dyDescent="0.25">
      <c r="B830" t="b">
        <f>IF('Input and Summary Results'!D412=0,FALSE,'Input and Summary Results'!$B412)</f>
        <v>0</v>
      </c>
      <c r="C830" t="b">
        <f>IF(OR(B830=0,'Input and Summary Results'!D412=0,'Input and Summary Results'!D412=""),FALSE,'Input and Summary Results'!$D412)</f>
        <v>0</v>
      </c>
      <c r="D830" t="b">
        <f>IF(OR(B830=0,'Input and Summary Results'!E412=0),FALSE,'Input and Summary Results'!$E412)</f>
        <v>0</v>
      </c>
      <c r="E830" t="b">
        <f t="shared" si="68"/>
        <v>0</v>
      </c>
      <c r="F830" t="b">
        <f t="shared" si="69"/>
        <v>0</v>
      </c>
      <c r="G830" t="b">
        <f>IF('Input and Summary Results'!$J$4="yes",IF(C830=FALSE,FALSE,IF('Data Transformation'!E830&lt;$R$10,E830,$R$10)),IF(C830=FALSE,FALSE,IF(C830&lt;$R$10,C830,$R$10)))</f>
        <v>0</v>
      </c>
      <c r="H830" t="b">
        <f>IF('Input and Summary Results'!$J$4="yes",'Data Transformation'!F830,'Data Transformation'!D830)</f>
        <v>0</v>
      </c>
      <c r="I830" t="str">
        <f t="shared" si="67"/>
        <v/>
      </c>
    </row>
    <row r="831" spans="2:9" x14ac:dyDescent="0.25">
      <c r="B831" t="b">
        <f>IF('Input and Summary Results'!D413=0,FALSE,'Input and Summary Results'!$B413)</f>
        <v>0</v>
      </c>
      <c r="C831" t="b">
        <f>IF(OR(B831=0,'Input and Summary Results'!D413=0,'Input and Summary Results'!D413=""),FALSE,'Input and Summary Results'!$D413)</f>
        <v>0</v>
      </c>
      <c r="D831" t="b">
        <f>IF(OR(B831=0,'Input and Summary Results'!E413=0),FALSE,'Input and Summary Results'!$E413)</f>
        <v>0</v>
      </c>
      <c r="E831" t="b">
        <f t="shared" si="68"/>
        <v>0</v>
      </c>
      <c r="F831" t="b">
        <f t="shared" si="69"/>
        <v>0</v>
      </c>
      <c r="G831" t="b">
        <f>IF('Input and Summary Results'!$J$4="yes",IF(C831=FALSE,FALSE,IF('Data Transformation'!E831&lt;$R$10,E831,$R$10)),IF(C831=FALSE,FALSE,IF(C831&lt;$R$10,C831,$R$10)))</f>
        <v>0</v>
      </c>
      <c r="H831" t="b">
        <f>IF('Input and Summary Results'!$J$4="yes",'Data Transformation'!F831,'Data Transformation'!D831)</f>
        <v>0</v>
      </c>
      <c r="I831" t="str">
        <f t="shared" si="67"/>
        <v/>
      </c>
    </row>
    <row r="832" spans="2:9" x14ac:dyDescent="0.25">
      <c r="B832" t="b">
        <f>IF('Input and Summary Results'!D414=0,FALSE,'Input and Summary Results'!$B414)</f>
        <v>0</v>
      </c>
      <c r="C832" t="b">
        <f>IF(OR(B832=0,'Input and Summary Results'!D414=0,'Input and Summary Results'!D414=""),FALSE,'Input and Summary Results'!$D414)</f>
        <v>0</v>
      </c>
      <c r="D832" t="b">
        <f>IF(OR(B832=0,'Input and Summary Results'!E414=0),FALSE,'Input and Summary Results'!$E414)</f>
        <v>0</v>
      </c>
      <c r="E832" t="b">
        <f t="shared" si="68"/>
        <v>0</v>
      </c>
      <c r="F832" t="b">
        <f t="shared" si="69"/>
        <v>0</v>
      </c>
      <c r="G832" t="b">
        <f>IF('Input and Summary Results'!$J$4="yes",IF(C832=FALSE,FALSE,IF('Data Transformation'!E832&lt;$R$10,E832,$R$10)),IF(C832=FALSE,FALSE,IF(C832&lt;$R$10,C832,$R$10)))</f>
        <v>0</v>
      </c>
      <c r="H832" t="b">
        <f>IF('Input and Summary Results'!$J$4="yes",'Data Transformation'!F832,'Data Transformation'!D832)</f>
        <v>0</v>
      </c>
      <c r="I832" t="str">
        <f t="shared" si="67"/>
        <v/>
      </c>
    </row>
    <row r="833" spans="2:9" x14ac:dyDescent="0.25">
      <c r="B833" t="b">
        <f>IF('Input and Summary Results'!D415=0,FALSE,'Input and Summary Results'!$B415)</f>
        <v>0</v>
      </c>
      <c r="C833" t="b">
        <f>IF(OR(B833=0,'Input and Summary Results'!D415=0,'Input and Summary Results'!D415=""),FALSE,'Input and Summary Results'!$D415)</f>
        <v>0</v>
      </c>
      <c r="D833" t="b">
        <f>IF(OR(B833=0,'Input and Summary Results'!E415=0),FALSE,'Input and Summary Results'!$E415)</f>
        <v>0</v>
      </c>
      <c r="E833" t="b">
        <f t="shared" si="68"/>
        <v>0</v>
      </c>
      <c r="F833" t="b">
        <f t="shared" si="69"/>
        <v>0</v>
      </c>
      <c r="G833" t="b">
        <f>IF('Input and Summary Results'!$J$4="yes",IF(C833=FALSE,FALSE,IF('Data Transformation'!E833&lt;$R$10,E833,$R$10)),IF(C833=FALSE,FALSE,IF(C833&lt;$R$10,C833,$R$10)))</f>
        <v>0</v>
      </c>
      <c r="H833" t="b">
        <f>IF('Input and Summary Results'!$J$4="yes",'Data Transformation'!F833,'Data Transformation'!D833)</f>
        <v>0</v>
      </c>
      <c r="I833" t="str">
        <f t="shared" si="67"/>
        <v/>
      </c>
    </row>
    <row r="834" spans="2:9" x14ac:dyDescent="0.25">
      <c r="B834" t="b">
        <f>IF('Input and Summary Results'!D416=0,FALSE,'Input and Summary Results'!$B416)</f>
        <v>0</v>
      </c>
      <c r="C834" t="b">
        <f>IF(OR(B834=0,'Input and Summary Results'!D416=0,'Input and Summary Results'!D416=""),FALSE,'Input and Summary Results'!$D416)</f>
        <v>0</v>
      </c>
      <c r="D834" t="b">
        <f>IF(OR(B834=0,'Input and Summary Results'!E416=0),FALSE,'Input and Summary Results'!$E416)</f>
        <v>0</v>
      </c>
      <c r="E834" t="b">
        <f t="shared" si="68"/>
        <v>0</v>
      </c>
      <c r="F834" t="b">
        <f t="shared" si="69"/>
        <v>0</v>
      </c>
      <c r="G834" t="b">
        <f>IF('Input and Summary Results'!$J$4="yes",IF(C834=FALSE,FALSE,IF('Data Transformation'!E834&lt;$R$10,E834,$R$10)),IF(C834=FALSE,FALSE,IF(C834&lt;$R$10,C834,$R$10)))</f>
        <v>0</v>
      </c>
      <c r="H834" t="b">
        <f>IF('Input and Summary Results'!$J$4="yes",'Data Transformation'!F834,'Data Transformation'!D834)</f>
        <v>0</v>
      </c>
      <c r="I834" t="str">
        <f t="shared" si="67"/>
        <v/>
      </c>
    </row>
    <row r="835" spans="2:9" x14ac:dyDescent="0.25">
      <c r="B835" t="b">
        <f>IF('Input and Summary Results'!D417=0,FALSE,'Input and Summary Results'!$B417)</f>
        <v>0</v>
      </c>
      <c r="C835" t="b">
        <f>IF(OR(B835=0,'Input and Summary Results'!D417=0,'Input and Summary Results'!D417=""),FALSE,'Input and Summary Results'!$D417)</f>
        <v>0</v>
      </c>
      <c r="D835" t="b">
        <f>IF(OR(B835=0,'Input and Summary Results'!E417=0),FALSE,'Input and Summary Results'!$E417)</f>
        <v>0</v>
      </c>
      <c r="E835" t="b">
        <f t="shared" si="68"/>
        <v>0</v>
      </c>
      <c r="F835" t="b">
        <f t="shared" si="69"/>
        <v>0</v>
      </c>
      <c r="G835" t="b">
        <f>IF('Input and Summary Results'!$J$4="yes",IF(C835=FALSE,FALSE,IF('Data Transformation'!E835&lt;$R$10,E835,$R$10)),IF(C835=FALSE,FALSE,IF(C835&lt;$R$10,C835,$R$10)))</f>
        <v>0</v>
      </c>
      <c r="H835" t="b">
        <f>IF('Input and Summary Results'!$J$4="yes",'Data Transformation'!F835,'Data Transformation'!D835)</f>
        <v>0</v>
      </c>
      <c r="I835" t="str">
        <f t="shared" si="67"/>
        <v/>
      </c>
    </row>
    <row r="836" spans="2:9" x14ac:dyDescent="0.25">
      <c r="B836" t="b">
        <f>IF('Input and Summary Results'!D418=0,FALSE,'Input and Summary Results'!$B418)</f>
        <v>0</v>
      </c>
      <c r="C836" t="b">
        <f>IF(OR(B836=0,'Input and Summary Results'!D418=0,'Input and Summary Results'!D418=""),FALSE,'Input and Summary Results'!$D418)</f>
        <v>0</v>
      </c>
      <c r="D836" t="b">
        <f>IF(OR(B836=0,'Input and Summary Results'!E418=0),FALSE,'Input and Summary Results'!$E418)</f>
        <v>0</v>
      </c>
      <c r="E836" t="b">
        <f t="shared" si="68"/>
        <v>0</v>
      </c>
      <c r="F836" t="b">
        <f t="shared" si="69"/>
        <v>0</v>
      </c>
      <c r="G836" t="b">
        <f>IF('Input and Summary Results'!$J$4="yes",IF(C836=FALSE,FALSE,IF('Data Transformation'!E836&lt;$R$10,E836,$R$10)),IF(C836=FALSE,FALSE,IF(C836&lt;$R$10,C836,$R$10)))</f>
        <v>0</v>
      </c>
      <c r="H836" t="b">
        <f>IF('Input and Summary Results'!$J$4="yes",'Data Transformation'!F836,'Data Transformation'!D836)</f>
        <v>0</v>
      </c>
      <c r="I836" t="str">
        <f t="shared" si="67"/>
        <v/>
      </c>
    </row>
    <row r="837" spans="2:9" x14ac:dyDescent="0.25">
      <c r="B837" t="b">
        <f>IF('Input and Summary Results'!D419=0,FALSE,'Input and Summary Results'!$B419)</f>
        <v>0</v>
      </c>
      <c r="C837" t="b">
        <f>IF(OR(B837=0,'Input and Summary Results'!D419=0,'Input and Summary Results'!D419=""),FALSE,'Input and Summary Results'!$D419)</f>
        <v>0</v>
      </c>
      <c r="D837" t="b">
        <f>IF(OR(B837=0,'Input and Summary Results'!E419=0),FALSE,'Input and Summary Results'!$E419)</f>
        <v>0</v>
      </c>
      <c r="E837" t="b">
        <f t="shared" si="68"/>
        <v>0</v>
      </c>
      <c r="F837" t="b">
        <f t="shared" si="69"/>
        <v>0</v>
      </c>
      <c r="G837" t="b">
        <f>IF('Input and Summary Results'!$J$4="yes",IF(C837=FALSE,FALSE,IF('Data Transformation'!E837&lt;$R$10,E837,$R$10)),IF(C837=FALSE,FALSE,IF(C837&lt;$R$10,C837,$R$10)))</f>
        <v>0</v>
      </c>
      <c r="H837" t="b">
        <f>IF('Input and Summary Results'!$J$4="yes",'Data Transformation'!F837,'Data Transformation'!D837)</f>
        <v>0</v>
      </c>
      <c r="I837" t="str">
        <f t="shared" ref="I837:I900" si="70">IF(G837=FALSE,"",B837)</f>
        <v/>
      </c>
    </row>
    <row r="838" spans="2:9" x14ac:dyDescent="0.25">
      <c r="B838" t="b">
        <f>IF('Input and Summary Results'!D420=0,FALSE,'Input and Summary Results'!$B420)</f>
        <v>0</v>
      </c>
      <c r="C838" t="b">
        <f>IF(OR(B838=0,'Input and Summary Results'!D420=0,'Input and Summary Results'!D420=""),FALSE,'Input and Summary Results'!$D420)</f>
        <v>0</v>
      </c>
      <c r="D838" t="b">
        <f>IF(OR(B838=0,'Input and Summary Results'!E420=0),FALSE,'Input and Summary Results'!$E420)</f>
        <v>0</v>
      </c>
      <c r="E838" t="b">
        <f t="shared" si="68"/>
        <v>0</v>
      </c>
      <c r="F838" t="b">
        <f t="shared" si="69"/>
        <v>0</v>
      </c>
      <c r="G838" t="b">
        <f>IF('Input and Summary Results'!$J$4="yes",IF(C838=FALSE,FALSE,IF('Data Transformation'!E838&lt;$R$10,E838,$R$10)),IF(C838=FALSE,FALSE,IF(C838&lt;$R$10,C838,$R$10)))</f>
        <v>0</v>
      </c>
      <c r="H838" t="b">
        <f>IF('Input and Summary Results'!$J$4="yes",'Data Transformation'!F838,'Data Transformation'!D838)</f>
        <v>0</v>
      </c>
      <c r="I838" t="str">
        <f t="shared" si="70"/>
        <v/>
      </c>
    </row>
    <row r="839" spans="2:9" x14ac:dyDescent="0.25">
      <c r="B839" t="b">
        <f>IF('Input and Summary Results'!D421=0,FALSE,'Input and Summary Results'!$B421)</f>
        <v>0</v>
      </c>
      <c r="C839" t="b">
        <f>IF(OR(B839=0,'Input and Summary Results'!D421=0,'Input and Summary Results'!D421=""),FALSE,'Input and Summary Results'!$D421)</f>
        <v>0</v>
      </c>
      <c r="D839" t="b">
        <f>IF(OR(B839=0,'Input and Summary Results'!E421=0),FALSE,'Input and Summary Results'!$E421)</f>
        <v>0</v>
      </c>
      <c r="E839" t="b">
        <f t="shared" si="68"/>
        <v>0</v>
      </c>
      <c r="F839" t="b">
        <f t="shared" si="69"/>
        <v>0</v>
      </c>
      <c r="G839" t="b">
        <f>IF('Input and Summary Results'!$J$4="yes",IF(C839=FALSE,FALSE,IF('Data Transformation'!E839&lt;$R$10,E839,$R$10)),IF(C839=FALSE,FALSE,IF(C839&lt;$R$10,C839,$R$10)))</f>
        <v>0</v>
      </c>
      <c r="H839" t="b">
        <f>IF('Input and Summary Results'!$J$4="yes",'Data Transformation'!F839,'Data Transformation'!D839)</f>
        <v>0</v>
      </c>
      <c r="I839" t="str">
        <f t="shared" si="70"/>
        <v/>
      </c>
    </row>
    <row r="840" spans="2:9" x14ac:dyDescent="0.25">
      <c r="B840" t="b">
        <f>IF('Input and Summary Results'!D422=0,FALSE,'Input and Summary Results'!$B422)</f>
        <v>0</v>
      </c>
      <c r="C840" t="b">
        <f>IF(OR(B840=0,'Input and Summary Results'!D422=0,'Input and Summary Results'!D422=""),FALSE,'Input and Summary Results'!$D422)</f>
        <v>0</v>
      </c>
      <c r="D840" t="b">
        <f>IF(OR(B840=0,'Input and Summary Results'!E422=0),FALSE,'Input and Summary Results'!$E422)</f>
        <v>0</v>
      </c>
      <c r="E840" t="b">
        <f t="shared" si="68"/>
        <v>0</v>
      </c>
      <c r="F840" t="b">
        <f t="shared" si="69"/>
        <v>0</v>
      </c>
      <c r="G840" t="b">
        <f>IF('Input and Summary Results'!$J$4="yes",IF(C840=FALSE,FALSE,IF('Data Transformation'!E840&lt;$R$10,E840,$R$10)),IF(C840=FALSE,FALSE,IF(C840&lt;$R$10,C840,$R$10)))</f>
        <v>0</v>
      </c>
      <c r="H840" t="b">
        <f>IF('Input and Summary Results'!$J$4="yes",'Data Transformation'!F840,'Data Transformation'!D840)</f>
        <v>0</v>
      </c>
      <c r="I840" t="str">
        <f t="shared" si="70"/>
        <v/>
      </c>
    </row>
    <row r="841" spans="2:9" x14ac:dyDescent="0.25">
      <c r="B841" t="b">
        <f>IF('Input and Summary Results'!D423=0,FALSE,'Input and Summary Results'!$B423)</f>
        <v>0</v>
      </c>
      <c r="C841" t="b">
        <f>IF(OR(B841=0,'Input and Summary Results'!D423=0,'Input and Summary Results'!D423=""),FALSE,'Input and Summary Results'!$D423)</f>
        <v>0</v>
      </c>
      <c r="D841" t="b">
        <f>IF(OR(B841=0,'Input and Summary Results'!E423=0),FALSE,'Input and Summary Results'!$E423)</f>
        <v>0</v>
      </c>
      <c r="E841" t="b">
        <f t="shared" si="68"/>
        <v>0</v>
      </c>
      <c r="F841" t="b">
        <f t="shared" si="69"/>
        <v>0</v>
      </c>
      <c r="G841" t="b">
        <f>IF('Input and Summary Results'!$J$4="yes",IF(C841=FALSE,FALSE,IF('Data Transformation'!E841&lt;$R$10,E841,$R$10)),IF(C841=FALSE,FALSE,IF(C841&lt;$R$10,C841,$R$10)))</f>
        <v>0</v>
      </c>
      <c r="H841" t="b">
        <f>IF('Input and Summary Results'!$J$4="yes",'Data Transformation'!F841,'Data Transformation'!D841)</f>
        <v>0</v>
      </c>
      <c r="I841" t="str">
        <f t="shared" si="70"/>
        <v/>
      </c>
    </row>
    <row r="842" spans="2:9" x14ac:dyDescent="0.25">
      <c r="B842" t="b">
        <f>IF('Input and Summary Results'!D424=0,FALSE,'Input and Summary Results'!$B424)</f>
        <v>0</v>
      </c>
      <c r="C842" t="b">
        <f>IF(OR(B842=0,'Input and Summary Results'!D424=0,'Input and Summary Results'!D424=""),FALSE,'Input and Summary Results'!$D424)</f>
        <v>0</v>
      </c>
      <c r="D842" t="b">
        <f>IF(OR(B842=0,'Input and Summary Results'!E424=0),FALSE,'Input and Summary Results'!$E424)</f>
        <v>0</v>
      </c>
      <c r="E842" t="b">
        <f t="shared" si="68"/>
        <v>0</v>
      </c>
      <c r="F842" t="b">
        <f t="shared" si="69"/>
        <v>0</v>
      </c>
      <c r="G842" t="b">
        <f>IF('Input and Summary Results'!$J$4="yes",IF(C842=FALSE,FALSE,IF('Data Transformation'!E842&lt;$R$10,E842,$R$10)),IF(C842=FALSE,FALSE,IF(C842&lt;$R$10,C842,$R$10)))</f>
        <v>0</v>
      </c>
      <c r="H842" t="b">
        <f>IF('Input and Summary Results'!$J$4="yes",'Data Transformation'!F842,'Data Transformation'!D842)</f>
        <v>0</v>
      </c>
      <c r="I842" t="str">
        <f t="shared" si="70"/>
        <v/>
      </c>
    </row>
    <row r="843" spans="2:9" x14ac:dyDescent="0.25">
      <c r="B843" t="b">
        <f>IF('Input and Summary Results'!D425=0,FALSE,'Input and Summary Results'!$B425)</f>
        <v>0</v>
      </c>
      <c r="C843" t="b">
        <f>IF(OR(B843=0,'Input and Summary Results'!D425=0,'Input and Summary Results'!D425=""),FALSE,'Input and Summary Results'!$D425)</f>
        <v>0</v>
      </c>
      <c r="D843" t="b">
        <f>IF(OR(B843=0,'Input and Summary Results'!E425=0),FALSE,'Input and Summary Results'!$E425)</f>
        <v>0</v>
      </c>
      <c r="E843" t="b">
        <f t="shared" si="68"/>
        <v>0</v>
      </c>
      <c r="F843" t="b">
        <f t="shared" si="69"/>
        <v>0</v>
      </c>
      <c r="G843" t="b">
        <f>IF('Input and Summary Results'!$J$4="yes",IF(C843=FALSE,FALSE,IF('Data Transformation'!E843&lt;$R$10,E843,$R$10)),IF(C843=FALSE,FALSE,IF(C843&lt;$R$10,C843,$R$10)))</f>
        <v>0</v>
      </c>
      <c r="H843" t="b">
        <f>IF('Input and Summary Results'!$J$4="yes",'Data Transformation'!F843,'Data Transformation'!D843)</f>
        <v>0</v>
      </c>
      <c r="I843" t="str">
        <f t="shared" si="70"/>
        <v/>
      </c>
    </row>
    <row r="844" spans="2:9" x14ac:dyDescent="0.25">
      <c r="B844" t="b">
        <f>IF('Input and Summary Results'!D426=0,FALSE,'Input and Summary Results'!$B426)</f>
        <v>0</v>
      </c>
      <c r="C844" t="b">
        <f>IF(OR(B844=0,'Input and Summary Results'!D426=0,'Input and Summary Results'!D426=""),FALSE,'Input and Summary Results'!$D426)</f>
        <v>0</v>
      </c>
      <c r="D844" t="b">
        <f>IF(OR(B844=0,'Input and Summary Results'!E426=0),FALSE,'Input and Summary Results'!$E426)</f>
        <v>0</v>
      </c>
      <c r="E844" t="b">
        <f t="shared" si="68"/>
        <v>0</v>
      </c>
      <c r="F844" t="b">
        <f t="shared" si="69"/>
        <v>0</v>
      </c>
      <c r="G844" t="b">
        <f>IF('Input and Summary Results'!$J$4="yes",IF(C844=FALSE,FALSE,IF('Data Transformation'!E844&lt;$R$10,E844,$R$10)),IF(C844=FALSE,FALSE,IF(C844&lt;$R$10,C844,$R$10)))</f>
        <v>0</v>
      </c>
      <c r="H844" t="b">
        <f>IF('Input and Summary Results'!$J$4="yes",'Data Transformation'!F844,'Data Transformation'!D844)</f>
        <v>0</v>
      </c>
      <c r="I844" t="str">
        <f t="shared" si="70"/>
        <v/>
      </c>
    </row>
    <row r="845" spans="2:9" x14ac:dyDescent="0.25">
      <c r="B845" t="b">
        <f>IF('Input and Summary Results'!D427=0,FALSE,'Input and Summary Results'!$B427)</f>
        <v>0</v>
      </c>
      <c r="C845" t="b">
        <f>IF(OR(B845=0,'Input and Summary Results'!D427=0,'Input and Summary Results'!D427=""),FALSE,'Input and Summary Results'!$D427)</f>
        <v>0</v>
      </c>
      <c r="D845" t="b">
        <f>IF(OR(B845=0,'Input and Summary Results'!E427=0),FALSE,'Input and Summary Results'!$E427)</f>
        <v>0</v>
      </c>
      <c r="E845" t="b">
        <f t="shared" si="68"/>
        <v>0</v>
      </c>
      <c r="F845" t="b">
        <f t="shared" si="69"/>
        <v>0</v>
      </c>
      <c r="G845" t="b">
        <f>IF('Input and Summary Results'!$J$4="yes",IF(C845=FALSE,FALSE,IF('Data Transformation'!E845&lt;$R$10,E845,$R$10)),IF(C845=FALSE,FALSE,IF(C845&lt;$R$10,C845,$R$10)))</f>
        <v>0</v>
      </c>
      <c r="H845" t="b">
        <f>IF('Input and Summary Results'!$J$4="yes",'Data Transformation'!F845,'Data Transformation'!D845)</f>
        <v>0</v>
      </c>
      <c r="I845" t="str">
        <f t="shared" si="70"/>
        <v/>
      </c>
    </row>
    <row r="846" spans="2:9" x14ac:dyDescent="0.25">
      <c r="B846" t="b">
        <f>IF('Input and Summary Results'!D428=0,FALSE,'Input and Summary Results'!$B428)</f>
        <v>0</v>
      </c>
      <c r="C846" t="b">
        <f>IF(OR(B846=0,'Input and Summary Results'!D428=0,'Input and Summary Results'!D428=""),FALSE,'Input and Summary Results'!$D428)</f>
        <v>0</v>
      </c>
      <c r="D846" t="b">
        <f>IF(OR(B846=0,'Input and Summary Results'!E428=0),FALSE,'Input and Summary Results'!$E428)</f>
        <v>0</v>
      </c>
      <c r="E846" t="b">
        <f t="shared" si="68"/>
        <v>0</v>
      </c>
      <c r="F846" t="b">
        <f t="shared" si="69"/>
        <v>0</v>
      </c>
      <c r="G846" t="b">
        <f>IF('Input and Summary Results'!$J$4="yes",IF(C846=FALSE,FALSE,IF('Data Transformation'!E846&lt;$R$10,E846,$R$10)),IF(C846=FALSE,FALSE,IF(C846&lt;$R$10,C846,$R$10)))</f>
        <v>0</v>
      </c>
      <c r="H846" t="b">
        <f>IF('Input and Summary Results'!$J$4="yes",'Data Transformation'!F846,'Data Transformation'!D846)</f>
        <v>0</v>
      </c>
      <c r="I846" t="str">
        <f t="shared" si="70"/>
        <v/>
      </c>
    </row>
    <row r="847" spans="2:9" x14ac:dyDescent="0.25">
      <c r="B847" t="b">
        <f>IF('Input and Summary Results'!D429=0,FALSE,'Input and Summary Results'!$B429)</f>
        <v>0</v>
      </c>
      <c r="C847" t="b">
        <f>IF(OR(B847=0,'Input and Summary Results'!D429=0,'Input and Summary Results'!D429=""),FALSE,'Input and Summary Results'!$D429)</f>
        <v>0</v>
      </c>
      <c r="D847" t="b">
        <f>IF(OR(B847=0,'Input and Summary Results'!E429=0),FALSE,'Input and Summary Results'!$E429)</f>
        <v>0</v>
      </c>
      <c r="E847" t="b">
        <f t="shared" si="68"/>
        <v>0</v>
      </c>
      <c r="F847" t="b">
        <f t="shared" si="69"/>
        <v>0</v>
      </c>
      <c r="G847" t="b">
        <f>IF('Input and Summary Results'!$J$4="yes",IF(C847=FALSE,FALSE,IF('Data Transformation'!E847&lt;$R$10,E847,$R$10)),IF(C847=FALSE,FALSE,IF(C847&lt;$R$10,C847,$R$10)))</f>
        <v>0</v>
      </c>
      <c r="H847" t="b">
        <f>IF('Input and Summary Results'!$J$4="yes",'Data Transformation'!F847,'Data Transformation'!D847)</f>
        <v>0</v>
      </c>
      <c r="I847" t="str">
        <f t="shared" si="70"/>
        <v/>
      </c>
    </row>
    <row r="848" spans="2:9" x14ac:dyDescent="0.25">
      <c r="B848" t="b">
        <f>IF('Input and Summary Results'!D430=0,FALSE,'Input and Summary Results'!$B430)</f>
        <v>0</v>
      </c>
      <c r="C848" t="b">
        <f>IF(OR(B848=0,'Input and Summary Results'!D430=0,'Input and Summary Results'!D430=""),FALSE,'Input and Summary Results'!$D430)</f>
        <v>0</v>
      </c>
      <c r="D848" t="b">
        <f>IF(OR(B848=0,'Input and Summary Results'!E430=0),FALSE,'Input and Summary Results'!$E430)</f>
        <v>0</v>
      </c>
      <c r="E848" t="b">
        <f t="shared" si="68"/>
        <v>0</v>
      </c>
      <c r="F848" t="b">
        <f t="shared" si="69"/>
        <v>0</v>
      </c>
      <c r="G848" t="b">
        <f>IF('Input and Summary Results'!$J$4="yes",IF(C848=FALSE,FALSE,IF('Data Transformation'!E848&lt;$R$10,E848,$R$10)),IF(C848=FALSE,FALSE,IF(C848&lt;$R$10,C848,$R$10)))</f>
        <v>0</v>
      </c>
      <c r="H848" t="b">
        <f>IF('Input and Summary Results'!$J$4="yes",'Data Transformation'!F848,'Data Transformation'!D848)</f>
        <v>0</v>
      </c>
      <c r="I848" t="str">
        <f t="shared" si="70"/>
        <v/>
      </c>
    </row>
    <row r="849" spans="2:9" x14ac:dyDescent="0.25">
      <c r="B849" t="b">
        <f>IF('Input and Summary Results'!D431=0,FALSE,'Input and Summary Results'!$B431)</f>
        <v>0</v>
      </c>
      <c r="C849" t="b">
        <f>IF(OR(B849=0,'Input and Summary Results'!D431=0,'Input and Summary Results'!D431=""),FALSE,'Input and Summary Results'!$D431)</f>
        <v>0</v>
      </c>
      <c r="D849" t="b">
        <f>IF(OR(B849=0,'Input and Summary Results'!E431=0),FALSE,'Input and Summary Results'!$E431)</f>
        <v>0</v>
      </c>
      <c r="E849" t="b">
        <f t="shared" si="68"/>
        <v>0</v>
      </c>
      <c r="F849" t="b">
        <f t="shared" si="69"/>
        <v>0</v>
      </c>
      <c r="G849" t="b">
        <f>IF('Input and Summary Results'!$J$4="yes",IF(C849=FALSE,FALSE,IF('Data Transformation'!E849&lt;$R$10,E849,$R$10)),IF(C849=FALSE,FALSE,IF(C849&lt;$R$10,C849,$R$10)))</f>
        <v>0</v>
      </c>
      <c r="H849" t="b">
        <f>IF('Input and Summary Results'!$J$4="yes",'Data Transformation'!F849,'Data Transformation'!D849)</f>
        <v>0</v>
      </c>
      <c r="I849" t="str">
        <f t="shared" si="70"/>
        <v/>
      </c>
    </row>
    <row r="850" spans="2:9" x14ac:dyDescent="0.25">
      <c r="B850" t="b">
        <f>IF('Input and Summary Results'!D432=0,FALSE,'Input and Summary Results'!$B432)</f>
        <v>0</v>
      </c>
      <c r="C850" t="b">
        <f>IF(OR(B850=0,'Input and Summary Results'!D432=0,'Input and Summary Results'!D432=""),FALSE,'Input and Summary Results'!$D432)</f>
        <v>0</v>
      </c>
      <c r="D850" t="b">
        <f>IF(OR(B850=0,'Input and Summary Results'!E432=0),FALSE,'Input and Summary Results'!$E432)</f>
        <v>0</v>
      </c>
      <c r="E850" t="b">
        <f t="shared" si="68"/>
        <v>0</v>
      </c>
      <c r="F850" t="b">
        <f t="shared" si="69"/>
        <v>0</v>
      </c>
      <c r="G850" t="b">
        <f>IF('Input and Summary Results'!$J$4="yes",IF(C850=FALSE,FALSE,IF('Data Transformation'!E850&lt;$R$10,E850,$R$10)),IF(C850=FALSE,FALSE,IF(C850&lt;$R$10,C850,$R$10)))</f>
        <v>0</v>
      </c>
      <c r="H850" t="b">
        <f>IF('Input and Summary Results'!$J$4="yes",'Data Transformation'!F850,'Data Transformation'!D850)</f>
        <v>0</v>
      </c>
      <c r="I850" t="str">
        <f t="shared" si="70"/>
        <v/>
      </c>
    </row>
    <row r="851" spans="2:9" x14ac:dyDescent="0.25">
      <c r="B851" t="b">
        <f>IF('Input and Summary Results'!D433=0,FALSE,'Input and Summary Results'!$B433)</f>
        <v>0</v>
      </c>
      <c r="C851" t="b">
        <f>IF(OR(B851=0,'Input and Summary Results'!D433=0,'Input and Summary Results'!D433=""),FALSE,'Input and Summary Results'!$D433)</f>
        <v>0</v>
      </c>
      <c r="D851" t="b">
        <f>IF(OR(B851=0,'Input and Summary Results'!E433=0),FALSE,'Input and Summary Results'!$E433)</f>
        <v>0</v>
      </c>
      <c r="E851" t="b">
        <f t="shared" si="68"/>
        <v>0</v>
      </c>
      <c r="F851" t="b">
        <f t="shared" si="69"/>
        <v>0</v>
      </c>
      <c r="G851" t="b">
        <f>IF('Input and Summary Results'!$J$4="yes",IF(C851=FALSE,FALSE,IF('Data Transformation'!E851&lt;$R$10,E851,$R$10)),IF(C851=FALSE,FALSE,IF(C851&lt;$R$10,C851,$R$10)))</f>
        <v>0</v>
      </c>
      <c r="H851" t="b">
        <f>IF('Input and Summary Results'!$J$4="yes",'Data Transformation'!F851,'Data Transformation'!D851)</f>
        <v>0</v>
      </c>
      <c r="I851" t="str">
        <f t="shared" si="70"/>
        <v/>
      </c>
    </row>
    <row r="852" spans="2:9" x14ac:dyDescent="0.25">
      <c r="B852" t="b">
        <f>IF('Input and Summary Results'!D434=0,FALSE,'Input and Summary Results'!$B434)</f>
        <v>0</v>
      </c>
      <c r="C852" t="b">
        <f>IF(OR(B852=0,'Input and Summary Results'!D434=0,'Input and Summary Results'!D434=""),FALSE,'Input and Summary Results'!$D434)</f>
        <v>0</v>
      </c>
      <c r="D852" t="b">
        <f>IF(OR(B852=0,'Input and Summary Results'!E434=0),FALSE,'Input and Summary Results'!$E434)</f>
        <v>0</v>
      </c>
      <c r="E852" t="b">
        <f t="shared" si="68"/>
        <v>0</v>
      </c>
      <c r="F852" t="b">
        <f t="shared" si="69"/>
        <v>0</v>
      </c>
      <c r="G852" t="b">
        <f>IF('Input and Summary Results'!$J$4="yes",IF(C852=FALSE,FALSE,IF('Data Transformation'!E852&lt;$R$10,E852,$R$10)),IF(C852=FALSE,FALSE,IF(C852&lt;$R$10,C852,$R$10)))</f>
        <v>0</v>
      </c>
      <c r="H852" t="b">
        <f>IF('Input and Summary Results'!$J$4="yes",'Data Transformation'!F852,'Data Transformation'!D852)</f>
        <v>0</v>
      </c>
      <c r="I852" t="str">
        <f t="shared" si="70"/>
        <v/>
      </c>
    </row>
    <row r="853" spans="2:9" x14ac:dyDescent="0.25">
      <c r="B853" t="b">
        <f>IF('Input and Summary Results'!D435=0,FALSE,'Input and Summary Results'!$B435)</f>
        <v>0</v>
      </c>
      <c r="C853" t="b">
        <f>IF(OR(B853=0,'Input and Summary Results'!D435=0,'Input and Summary Results'!D435=""),FALSE,'Input and Summary Results'!$D435)</f>
        <v>0</v>
      </c>
      <c r="D853" t="b">
        <f>IF(OR(B853=0,'Input and Summary Results'!E435=0),FALSE,'Input and Summary Results'!$E435)</f>
        <v>0</v>
      </c>
      <c r="E853" t="b">
        <f t="shared" si="68"/>
        <v>0</v>
      </c>
      <c r="F853" t="b">
        <f t="shared" si="69"/>
        <v>0</v>
      </c>
      <c r="G853" t="b">
        <f>IF('Input and Summary Results'!$J$4="yes",IF(C853=FALSE,FALSE,IF('Data Transformation'!E853&lt;$R$10,E853,$R$10)),IF(C853=FALSE,FALSE,IF(C853&lt;$R$10,C853,$R$10)))</f>
        <v>0</v>
      </c>
      <c r="H853" t="b">
        <f>IF('Input and Summary Results'!$J$4="yes",'Data Transformation'!F853,'Data Transformation'!D853)</f>
        <v>0</v>
      </c>
      <c r="I853" t="str">
        <f t="shared" si="70"/>
        <v/>
      </c>
    </row>
    <row r="854" spans="2:9" x14ac:dyDescent="0.25">
      <c r="B854" t="b">
        <f>IF('Input and Summary Results'!D436=0,FALSE,'Input and Summary Results'!$B436)</f>
        <v>0</v>
      </c>
      <c r="C854" t="b">
        <f>IF(OR(B854=0,'Input and Summary Results'!D436=0,'Input and Summary Results'!D436=""),FALSE,'Input and Summary Results'!$D436)</f>
        <v>0</v>
      </c>
      <c r="D854" t="b">
        <f>IF(OR(B854=0,'Input and Summary Results'!E436=0),FALSE,'Input and Summary Results'!$E436)</f>
        <v>0</v>
      </c>
      <c r="E854" t="b">
        <f t="shared" si="68"/>
        <v>0</v>
      </c>
      <c r="F854" t="b">
        <f t="shared" si="69"/>
        <v>0</v>
      </c>
      <c r="G854" t="b">
        <f>IF('Input and Summary Results'!$J$4="yes",IF(C854=FALSE,FALSE,IF('Data Transformation'!E854&lt;$R$10,E854,$R$10)),IF(C854=FALSE,FALSE,IF(C854&lt;$R$10,C854,$R$10)))</f>
        <v>0</v>
      </c>
      <c r="H854" t="b">
        <f>IF('Input and Summary Results'!$J$4="yes",'Data Transformation'!F854,'Data Transformation'!D854)</f>
        <v>0</v>
      </c>
      <c r="I854" t="str">
        <f t="shared" si="70"/>
        <v/>
      </c>
    </row>
    <row r="855" spans="2:9" x14ac:dyDescent="0.25">
      <c r="B855" t="b">
        <f>IF('Input and Summary Results'!D437=0,FALSE,'Input and Summary Results'!$B437)</f>
        <v>0</v>
      </c>
      <c r="C855" t="b">
        <f>IF(OR(B855=0,'Input and Summary Results'!D437=0,'Input and Summary Results'!D437=""),FALSE,'Input and Summary Results'!$D437)</f>
        <v>0</v>
      </c>
      <c r="D855" t="b">
        <f>IF(OR(B855=0,'Input and Summary Results'!E437=0),FALSE,'Input and Summary Results'!$E437)</f>
        <v>0</v>
      </c>
      <c r="E855" t="b">
        <f t="shared" si="68"/>
        <v>0</v>
      </c>
      <c r="F855" t="b">
        <f t="shared" si="69"/>
        <v>0</v>
      </c>
      <c r="G855" t="b">
        <f>IF('Input and Summary Results'!$J$4="yes",IF(C855=FALSE,FALSE,IF('Data Transformation'!E855&lt;$R$10,E855,$R$10)),IF(C855=FALSE,FALSE,IF(C855&lt;$R$10,C855,$R$10)))</f>
        <v>0</v>
      </c>
      <c r="H855" t="b">
        <f>IF('Input and Summary Results'!$J$4="yes",'Data Transformation'!F855,'Data Transformation'!D855)</f>
        <v>0</v>
      </c>
      <c r="I855" t="str">
        <f t="shared" si="70"/>
        <v/>
      </c>
    </row>
    <row r="856" spans="2:9" x14ac:dyDescent="0.25">
      <c r="B856" t="b">
        <f>IF('Input and Summary Results'!D438=0,FALSE,'Input and Summary Results'!$B438)</f>
        <v>0</v>
      </c>
      <c r="C856" t="b">
        <f>IF(OR(B856=0,'Input and Summary Results'!D438=0,'Input and Summary Results'!D438=""),FALSE,'Input and Summary Results'!$D438)</f>
        <v>0</v>
      </c>
      <c r="D856" t="b">
        <f>IF(OR(B856=0,'Input and Summary Results'!E438=0),FALSE,'Input and Summary Results'!$E438)</f>
        <v>0</v>
      </c>
      <c r="E856" t="b">
        <f t="shared" si="68"/>
        <v>0</v>
      </c>
      <c r="F856" t="b">
        <f t="shared" si="69"/>
        <v>0</v>
      </c>
      <c r="G856" t="b">
        <f>IF('Input and Summary Results'!$J$4="yes",IF(C856=FALSE,FALSE,IF('Data Transformation'!E856&lt;$R$10,E856,$R$10)),IF(C856=FALSE,FALSE,IF(C856&lt;$R$10,C856,$R$10)))</f>
        <v>0</v>
      </c>
      <c r="H856" t="b">
        <f>IF('Input and Summary Results'!$J$4="yes",'Data Transformation'!F856,'Data Transformation'!D856)</f>
        <v>0</v>
      </c>
      <c r="I856" t="str">
        <f t="shared" si="70"/>
        <v/>
      </c>
    </row>
    <row r="857" spans="2:9" x14ac:dyDescent="0.25">
      <c r="B857" t="b">
        <f>IF('Input and Summary Results'!D439=0,FALSE,'Input and Summary Results'!$B439)</f>
        <v>0</v>
      </c>
      <c r="C857" t="b">
        <f>IF(OR(B857=0,'Input and Summary Results'!D439=0,'Input and Summary Results'!D439=""),FALSE,'Input and Summary Results'!$D439)</f>
        <v>0</v>
      </c>
      <c r="D857" t="b">
        <f>IF(OR(B857=0,'Input and Summary Results'!E439=0),FALSE,'Input and Summary Results'!$E439)</f>
        <v>0</v>
      </c>
      <c r="E857" t="b">
        <f t="shared" si="68"/>
        <v>0</v>
      </c>
      <c r="F857" t="b">
        <f t="shared" si="69"/>
        <v>0</v>
      </c>
      <c r="G857" t="b">
        <f>IF('Input and Summary Results'!$J$4="yes",IF(C857=FALSE,FALSE,IF('Data Transformation'!E857&lt;$R$10,E857,$R$10)),IF(C857=FALSE,FALSE,IF(C857&lt;$R$10,C857,$R$10)))</f>
        <v>0</v>
      </c>
      <c r="H857" t="b">
        <f>IF('Input and Summary Results'!$J$4="yes",'Data Transformation'!F857,'Data Transformation'!D857)</f>
        <v>0</v>
      </c>
      <c r="I857" t="str">
        <f t="shared" si="70"/>
        <v/>
      </c>
    </row>
    <row r="858" spans="2:9" x14ac:dyDescent="0.25">
      <c r="B858" t="b">
        <f>IF('Input and Summary Results'!D440=0,FALSE,'Input and Summary Results'!$B440)</f>
        <v>0</v>
      </c>
      <c r="C858" t="b">
        <f>IF(OR(B858=0,'Input and Summary Results'!D440=0,'Input and Summary Results'!D440=""),FALSE,'Input and Summary Results'!$D440)</f>
        <v>0</v>
      </c>
      <c r="D858" t="b">
        <f>IF(OR(B858=0,'Input and Summary Results'!E440=0),FALSE,'Input and Summary Results'!$E440)</f>
        <v>0</v>
      </c>
      <c r="E858" t="b">
        <f t="shared" si="68"/>
        <v>0</v>
      </c>
      <c r="F858" t="b">
        <f t="shared" si="69"/>
        <v>0</v>
      </c>
      <c r="G858" t="b">
        <f>IF('Input and Summary Results'!$J$4="yes",IF(C858=FALSE,FALSE,IF('Data Transformation'!E858&lt;$R$10,E858,$R$10)),IF(C858=FALSE,FALSE,IF(C858&lt;$R$10,C858,$R$10)))</f>
        <v>0</v>
      </c>
      <c r="H858" t="b">
        <f>IF('Input and Summary Results'!$J$4="yes",'Data Transformation'!F858,'Data Transformation'!D858)</f>
        <v>0</v>
      </c>
      <c r="I858" t="str">
        <f t="shared" si="70"/>
        <v/>
      </c>
    </row>
    <row r="859" spans="2:9" x14ac:dyDescent="0.25">
      <c r="B859" t="b">
        <f>IF('Input and Summary Results'!D441=0,FALSE,'Input and Summary Results'!$B441)</f>
        <v>0</v>
      </c>
      <c r="C859" t="b">
        <f>IF(OR(B859=0,'Input and Summary Results'!D441=0,'Input and Summary Results'!D441=""),FALSE,'Input and Summary Results'!$D441)</f>
        <v>0</v>
      </c>
      <c r="D859" t="b">
        <f>IF(OR(B859=0,'Input and Summary Results'!E441=0),FALSE,'Input and Summary Results'!$E441)</f>
        <v>0</v>
      </c>
      <c r="E859" t="b">
        <f t="shared" si="68"/>
        <v>0</v>
      </c>
      <c r="F859" t="b">
        <f t="shared" si="69"/>
        <v>0</v>
      </c>
      <c r="G859" t="b">
        <f>IF('Input and Summary Results'!$J$4="yes",IF(C859=FALSE,FALSE,IF('Data Transformation'!E859&lt;$R$10,E859,$R$10)),IF(C859=FALSE,FALSE,IF(C859&lt;$R$10,C859,$R$10)))</f>
        <v>0</v>
      </c>
      <c r="H859" t="b">
        <f>IF('Input and Summary Results'!$J$4="yes",'Data Transformation'!F859,'Data Transformation'!D859)</f>
        <v>0</v>
      </c>
      <c r="I859" t="str">
        <f t="shared" si="70"/>
        <v/>
      </c>
    </row>
    <row r="860" spans="2:9" x14ac:dyDescent="0.25">
      <c r="B860" t="b">
        <f>IF('Input and Summary Results'!D442=0,FALSE,'Input and Summary Results'!$B442)</f>
        <v>0</v>
      </c>
      <c r="C860" t="b">
        <f>IF(OR(B860=0,'Input and Summary Results'!D442=0,'Input and Summary Results'!D442=""),FALSE,'Input and Summary Results'!$D442)</f>
        <v>0</v>
      </c>
      <c r="D860" t="b">
        <f>IF(OR(B860=0,'Input and Summary Results'!E442=0),FALSE,'Input and Summary Results'!$E442)</f>
        <v>0</v>
      </c>
      <c r="E860" t="b">
        <f t="shared" si="68"/>
        <v>0</v>
      </c>
      <c r="F860" t="b">
        <f t="shared" si="69"/>
        <v>0</v>
      </c>
      <c r="G860" t="b">
        <f>IF('Input and Summary Results'!$J$4="yes",IF(C860=FALSE,FALSE,IF('Data Transformation'!E860&lt;$R$10,E860,$R$10)),IF(C860=FALSE,FALSE,IF(C860&lt;$R$10,C860,$R$10)))</f>
        <v>0</v>
      </c>
      <c r="H860" t="b">
        <f>IF('Input and Summary Results'!$J$4="yes",'Data Transformation'!F860,'Data Transformation'!D860)</f>
        <v>0</v>
      </c>
      <c r="I860" t="str">
        <f t="shared" si="70"/>
        <v/>
      </c>
    </row>
    <row r="861" spans="2:9" x14ac:dyDescent="0.25">
      <c r="B861" t="b">
        <f>IF('Input and Summary Results'!D443=0,FALSE,'Input and Summary Results'!$B443)</f>
        <v>0</v>
      </c>
      <c r="C861" t="b">
        <f>IF(OR(B861=0,'Input and Summary Results'!D443=0,'Input and Summary Results'!D443=""),FALSE,'Input and Summary Results'!$D443)</f>
        <v>0</v>
      </c>
      <c r="D861" t="b">
        <f>IF(OR(B861=0,'Input and Summary Results'!E443=0),FALSE,'Input and Summary Results'!$E443)</f>
        <v>0</v>
      </c>
      <c r="E861" t="b">
        <f t="shared" si="68"/>
        <v>0</v>
      </c>
      <c r="F861" t="b">
        <f t="shared" si="69"/>
        <v>0</v>
      </c>
      <c r="G861" t="b">
        <f>IF('Input and Summary Results'!$J$4="yes",IF(C861=FALSE,FALSE,IF('Data Transformation'!E861&lt;$R$10,E861,$R$10)),IF(C861=FALSE,FALSE,IF(C861&lt;$R$10,C861,$R$10)))</f>
        <v>0</v>
      </c>
      <c r="H861" t="b">
        <f>IF('Input and Summary Results'!$J$4="yes",'Data Transformation'!F861,'Data Transformation'!D861)</f>
        <v>0</v>
      </c>
      <c r="I861" t="str">
        <f t="shared" si="70"/>
        <v/>
      </c>
    </row>
    <row r="862" spans="2:9" x14ac:dyDescent="0.25">
      <c r="B862" t="b">
        <f>IF('Input and Summary Results'!D444=0,FALSE,'Input and Summary Results'!$B444)</f>
        <v>0</v>
      </c>
      <c r="C862" t="b">
        <f>IF(OR(B862=0,'Input and Summary Results'!D444=0,'Input and Summary Results'!D444=""),FALSE,'Input and Summary Results'!$D444)</f>
        <v>0</v>
      </c>
      <c r="D862" t="b">
        <f>IF(OR(B862=0,'Input and Summary Results'!E444=0),FALSE,'Input and Summary Results'!$E444)</f>
        <v>0</v>
      </c>
      <c r="E862" t="b">
        <f t="shared" si="68"/>
        <v>0</v>
      </c>
      <c r="F862" t="b">
        <f t="shared" si="69"/>
        <v>0</v>
      </c>
      <c r="G862" t="b">
        <f>IF('Input and Summary Results'!$J$4="yes",IF(C862=FALSE,FALSE,IF('Data Transformation'!E862&lt;$R$10,E862,$R$10)),IF(C862=FALSE,FALSE,IF(C862&lt;$R$10,C862,$R$10)))</f>
        <v>0</v>
      </c>
      <c r="H862" t="b">
        <f>IF('Input and Summary Results'!$J$4="yes",'Data Transformation'!F862,'Data Transformation'!D862)</f>
        <v>0</v>
      </c>
      <c r="I862" t="str">
        <f t="shared" si="70"/>
        <v/>
      </c>
    </row>
    <row r="863" spans="2:9" x14ac:dyDescent="0.25">
      <c r="B863" t="b">
        <f>IF('Input and Summary Results'!D445=0,FALSE,'Input and Summary Results'!$B445)</f>
        <v>0</v>
      </c>
      <c r="C863" t="b">
        <f>IF(OR(B863=0,'Input and Summary Results'!D445=0,'Input and Summary Results'!D445=""),FALSE,'Input and Summary Results'!$D445)</f>
        <v>0</v>
      </c>
      <c r="D863" t="b">
        <f>IF(OR(B863=0,'Input and Summary Results'!E445=0),FALSE,'Input and Summary Results'!$E445)</f>
        <v>0</v>
      </c>
      <c r="E863" t="b">
        <f t="shared" si="68"/>
        <v>0</v>
      </c>
      <c r="F863" t="b">
        <f t="shared" si="69"/>
        <v>0</v>
      </c>
      <c r="G863" t="b">
        <f>IF('Input and Summary Results'!$J$4="yes",IF(C863=FALSE,FALSE,IF('Data Transformation'!E863&lt;$R$10,E863,$R$10)),IF(C863=FALSE,FALSE,IF(C863&lt;$R$10,C863,$R$10)))</f>
        <v>0</v>
      </c>
      <c r="H863" t="b">
        <f>IF('Input and Summary Results'!$J$4="yes",'Data Transformation'!F863,'Data Transformation'!D863)</f>
        <v>0</v>
      </c>
      <c r="I863" t="str">
        <f t="shared" si="70"/>
        <v/>
      </c>
    </row>
    <row r="864" spans="2:9" x14ac:dyDescent="0.25">
      <c r="B864" t="b">
        <f>IF('Input and Summary Results'!D446=0,FALSE,'Input and Summary Results'!$B446)</f>
        <v>0</v>
      </c>
      <c r="C864" t="b">
        <f>IF(OR(B864=0,'Input and Summary Results'!D446=0,'Input and Summary Results'!D446=""),FALSE,'Input and Summary Results'!$D446)</f>
        <v>0</v>
      </c>
      <c r="D864" t="b">
        <f>IF(OR(B864=0,'Input and Summary Results'!E446=0),FALSE,'Input and Summary Results'!$E446)</f>
        <v>0</v>
      </c>
      <c r="E864" t="b">
        <f t="shared" si="68"/>
        <v>0</v>
      </c>
      <c r="F864" t="b">
        <f t="shared" si="69"/>
        <v>0</v>
      </c>
      <c r="G864" t="b">
        <f>IF('Input and Summary Results'!$J$4="yes",IF(C864=FALSE,FALSE,IF('Data Transformation'!E864&lt;$R$10,E864,$R$10)),IF(C864=FALSE,FALSE,IF(C864&lt;$R$10,C864,$R$10)))</f>
        <v>0</v>
      </c>
      <c r="H864" t="b">
        <f>IF('Input and Summary Results'!$J$4="yes",'Data Transformation'!F864,'Data Transformation'!D864)</f>
        <v>0</v>
      </c>
      <c r="I864" t="str">
        <f t="shared" si="70"/>
        <v/>
      </c>
    </row>
    <row r="865" spans="2:9" x14ac:dyDescent="0.25">
      <c r="B865" t="b">
        <f>IF('Input and Summary Results'!D447=0,FALSE,'Input and Summary Results'!$B447)</f>
        <v>0</v>
      </c>
      <c r="C865" t="b">
        <f>IF(OR(B865=0,'Input and Summary Results'!D447=0,'Input and Summary Results'!D447=""),FALSE,'Input and Summary Results'!$D447)</f>
        <v>0</v>
      </c>
      <c r="D865" t="b">
        <f>IF(OR(B865=0,'Input and Summary Results'!E447=0),FALSE,'Input and Summary Results'!$E447)</f>
        <v>0</v>
      </c>
      <c r="E865" t="b">
        <f t="shared" si="68"/>
        <v>0</v>
      </c>
      <c r="F865" t="b">
        <f t="shared" si="69"/>
        <v>0</v>
      </c>
      <c r="G865" t="b">
        <f>IF('Input and Summary Results'!$J$4="yes",IF(C865=FALSE,FALSE,IF('Data Transformation'!E865&lt;$R$10,E865,$R$10)),IF(C865=FALSE,FALSE,IF(C865&lt;$R$10,C865,$R$10)))</f>
        <v>0</v>
      </c>
      <c r="H865" t="b">
        <f>IF('Input and Summary Results'!$J$4="yes",'Data Transformation'!F865,'Data Transformation'!D865)</f>
        <v>0</v>
      </c>
      <c r="I865" t="str">
        <f t="shared" si="70"/>
        <v/>
      </c>
    </row>
    <row r="866" spans="2:9" x14ac:dyDescent="0.25">
      <c r="B866" t="b">
        <f>IF('Input and Summary Results'!D448=0,FALSE,'Input and Summary Results'!$B448)</f>
        <v>0</v>
      </c>
      <c r="C866" t="b">
        <f>IF(OR(B866=0,'Input and Summary Results'!D448=0,'Input and Summary Results'!D448=""),FALSE,'Input and Summary Results'!$D448)</f>
        <v>0</v>
      </c>
      <c r="D866" t="b">
        <f>IF(OR(B866=0,'Input and Summary Results'!E448=0),FALSE,'Input and Summary Results'!$E448)</f>
        <v>0</v>
      </c>
      <c r="E866" t="b">
        <f t="shared" si="68"/>
        <v>0</v>
      </c>
      <c r="F866" t="b">
        <f t="shared" si="69"/>
        <v>0</v>
      </c>
      <c r="G866" t="b">
        <f>IF('Input and Summary Results'!$J$4="yes",IF(C866=FALSE,FALSE,IF('Data Transformation'!E866&lt;$R$10,E866,$R$10)),IF(C866=FALSE,FALSE,IF(C866&lt;$R$10,C866,$R$10)))</f>
        <v>0</v>
      </c>
      <c r="H866" t="b">
        <f>IF('Input and Summary Results'!$J$4="yes",'Data Transformation'!F866,'Data Transformation'!D866)</f>
        <v>0</v>
      </c>
      <c r="I866" t="str">
        <f t="shared" si="70"/>
        <v/>
      </c>
    </row>
    <row r="867" spans="2:9" x14ac:dyDescent="0.25">
      <c r="B867" t="b">
        <f>IF('Input and Summary Results'!D449=0,FALSE,'Input and Summary Results'!$B449)</f>
        <v>0</v>
      </c>
      <c r="C867" t="b">
        <f>IF(OR(B867=0,'Input and Summary Results'!D449=0,'Input and Summary Results'!D449=""),FALSE,'Input and Summary Results'!$D449)</f>
        <v>0</v>
      </c>
      <c r="D867" t="b">
        <f>IF(OR(B867=0,'Input and Summary Results'!E449=0),FALSE,'Input and Summary Results'!$E449)</f>
        <v>0</v>
      </c>
      <c r="E867" t="b">
        <f t="shared" si="68"/>
        <v>0</v>
      </c>
      <c r="F867" t="b">
        <f t="shared" si="69"/>
        <v>0</v>
      </c>
      <c r="G867" t="b">
        <f>IF('Input and Summary Results'!$J$4="yes",IF(C867=FALSE,FALSE,IF('Data Transformation'!E867&lt;$R$10,E867,$R$10)),IF(C867=FALSE,FALSE,IF(C867&lt;$R$10,C867,$R$10)))</f>
        <v>0</v>
      </c>
      <c r="H867" t="b">
        <f>IF('Input and Summary Results'!$J$4="yes",'Data Transformation'!F867,'Data Transformation'!D867)</f>
        <v>0</v>
      </c>
      <c r="I867" t="str">
        <f t="shared" si="70"/>
        <v/>
      </c>
    </row>
    <row r="868" spans="2:9" x14ac:dyDescent="0.25">
      <c r="B868" t="b">
        <f>IF('Input and Summary Results'!D450=0,FALSE,'Input and Summary Results'!$B450)</f>
        <v>0</v>
      </c>
      <c r="C868" t="b">
        <f>IF(OR(B868=0,'Input and Summary Results'!D450=0,'Input and Summary Results'!D450=""),FALSE,'Input and Summary Results'!$D450)</f>
        <v>0</v>
      </c>
      <c r="D868" t="b">
        <f>IF(OR(B868=0,'Input and Summary Results'!E450=0),FALSE,'Input and Summary Results'!$E450)</f>
        <v>0</v>
      </c>
      <c r="E868" t="b">
        <f t="shared" si="68"/>
        <v>0</v>
      </c>
      <c r="F868" t="b">
        <f t="shared" si="69"/>
        <v>0</v>
      </c>
      <c r="G868" t="b">
        <f>IF('Input and Summary Results'!$J$4="yes",IF(C868=FALSE,FALSE,IF('Data Transformation'!E868&lt;$R$10,E868,$R$10)),IF(C868=FALSE,FALSE,IF(C868&lt;$R$10,C868,$R$10)))</f>
        <v>0</v>
      </c>
      <c r="H868" t="b">
        <f>IF('Input and Summary Results'!$J$4="yes",'Data Transformation'!F868,'Data Transformation'!D868)</f>
        <v>0</v>
      </c>
      <c r="I868" t="str">
        <f t="shared" si="70"/>
        <v/>
      </c>
    </row>
    <row r="869" spans="2:9" x14ac:dyDescent="0.25">
      <c r="B869" t="b">
        <f>IF('Input and Summary Results'!D451=0,FALSE,'Input and Summary Results'!$B451)</f>
        <v>0</v>
      </c>
      <c r="C869" t="b">
        <f>IF(OR(B869=0,'Input and Summary Results'!D451=0,'Input and Summary Results'!D451=""),FALSE,'Input and Summary Results'!$D451)</f>
        <v>0</v>
      </c>
      <c r="D869" t="b">
        <f>IF(OR(B869=0,'Input and Summary Results'!E451=0),FALSE,'Input and Summary Results'!$E451)</f>
        <v>0</v>
      </c>
      <c r="E869" t="b">
        <f t="shared" si="68"/>
        <v>0</v>
      </c>
      <c r="F869" t="b">
        <f t="shared" si="69"/>
        <v>0</v>
      </c>
      <c r="G869" t="b">
        <f>IF('Input and Summary Results'!$J$4="yes",IF(C869=FALSE,FALSE,IF('Data Transformation'!E869&lt;$R$10,E869,$R$10)),IF(C869=FALSE,FALSE,IF(C869&lt;$R$10,C869,$R$10)))</f>
        <v>0</v>
      </c>
      <c r="H869" t="b">
        <f>IF('Input and Summary Results'!$J$4="yes",'Data Transformation'!F869,'Data Transformation'!D869)</f>
        <v>0</v>
      </c>
      <c r="I869" t="str">
        <f t="shared" si="70"/>
        <v/>
      </c>
    </row>
    <row r="870" spans="2:9" x14ac:dyDescent="0.25">
      <c r="B870" t="b">
        <f>IF('Input and Summary Results'!D452=0,FALSE,'Input and Summary Results'!$B452)</f>
        <v>0</v>
      </c>
      <c r="C870" t="b">
        <f>IF(OR(B870=0,'Input and Summary Results'!D452=0,'Input and Summary Results'!D452=""),FALSE,'Input and Summary Results'!$D452)</f>
        <v>0</v>
      </c>
      <c r="D870" t="b">
        <f>IF(OR(B870=0,'Input and Summary Results'!E452=0),FALSE,'Input and Summary Results'!$E452)</f>
        <v>0</v>
      </c>
      <c r="E870" t="b">
        <f t="shared" si="68"/>
        <v>0</v>
      </c>
      <c r="F870" t="b">
        <f t="shared" si="69"/>
        <v>0</v>
      </c>
      <c r="G870" t="b">
        <f>IF('Input and Summary Results'!$J$4="yes",IF(C870=FALSE,FALSE,IF('Data Transformation'!E870&lt;$R$10,E870,$R$10)),IF(C870=FALSE,FALSE,IF(C870&lt;$R$10,C870,$R$10)))</f>
        <v>0</v>
      </c>
      <c r="H870" t="b">
        <f>IF('Input and Summary Results'!$J$4="yes",'Data Transformation'!F870,'Data Transformation'!D870)</f>
        <v>0</v>
      </c>
      <c r="I870" t="str">
        <f t="shared" si="70"/>
        <v/>
      </c>
    </row>
    <row r="871" spans="2:9" x14ac:dyDescent="0.25">
      <c r="B871" t="b">
        <f>IF('Input and Summary Results'!D453=0,FALSE,'Input and Summary Results'!$B453)</f>
        <v>0</v>
      </c>
      <c r="C871" t="b">
        <f>IF(OR(B871=0,'Input and Summary Results'!D453=0,'Input and Summary Results'!D453=""),FALSE,'Input and Summary Results'!$D453)</f>
        <v>0</v>
      </c>
      <c r="D871" t="b">
        <f>IF(OR(B871=0,'Input and Summary Results'!E453=0),FALSE,'Input and Summary Results'!$E453)</f>
        <v>0</v>
      </c>
      <c r="E871" t="b">
        <f t="shared" si="68"/>
        <v>0</v>
      </c>
      <c r="F871" t="b">
        <f t="shared" si="69"/>
        <v>0</v>
      </c>
      <c r="G871" t="b">
        <f>IF('Input and Summary Results'!$J$4="yes",IF(C871=FALSE,FALSE,IF('Data Transformation'!E871&lt;$R$10,E871,$R$10)),IF(C871=FALSE,FALSE,IF(C871&lt;$R$10,C871,$R$10)))</f>
        <v>0</v>
      </c>
      <c r="H871" t="b">
        <f>IF('Input and Summary Results'!$J$4="yes",'Data Transformation'!F871,'Data Transformation'!D871)</f>
        <v>0</v>
      </c>
      <c r="I871" t="str">
        <f t="shared" si="70"/>
        <v/>
      </c>
    </row>
    <row r="872" spans="2:9" x14ac:dyDescent="0.25">
      <c r="B872" t="b">
        <f>IF('Input and Summary Results'!D454=0,FALSE,'Input and Summary Results'!$B454)</f>
        <v>0</v>
      </c>
      <c r="C872" t="b">
        <f>IF(OR(B872=0,'Input and Summary Results'!D454=0,'Input and Summary Results'!D454=""),FALSE,'Input and Summary Results'!$D454)</f>
        <v>0</v>
      </c>
      <c r="D872" t="b">
        <f>IF(OR(B872=0,'Input and Summary Results'!E454=0),FALSE,'Input and Summary Results'!$E454)</f>
        <v>0</v>
      </c>
      <c r="E872" t="b">
        <f t="shared" si="68"/>
        <v>0</v>
      </c>
      <c r="F872" t="b">
        <f t="shared" si="69"/>
        <v>0</v>
      </c>
      <c r="G872" t="b">
        <f>IF('Input and Summary Results'!$J$4="yes",IF(C872=FALSE,FALSE,IF('Data Transformation'!E872&lt;$R$10,E872,$R$10)),IF(C872=FALSE,FALSE,IF(C872&lt;$R$10,C872,$R$10)))</f>
        <v>0</v>
      </c>
      <c r="H872" t="b">
        <f>IF('Input and Summary Results'!$J$4="yes",'Data Transformation'!F872,'Data Transformation'!D872)</f>
        <v>0</v>
      </c>
      <c r="I872" t="str">
        <f t="shared" si="70"/>
        <v/>
      </c>
    </row>
    <row r="873" spans="2:9" x14ac:dyDescent="0.25">
      <c r="B873" t="b">
        <f>IF('Input and Summary Results'!D455=0,FALSE,'Input and Summary Results'!$B455)</f>
        <v>0</v>
      </c>
      <c r="C873" t="b">
        <f>IF(OR(B873=0,'Input and Summary Results'!D455=0,'Input and Summary Results'!D455=""),FALSE,'Input and Summary Results'!$D455)</f>
        <v>0</v>
      </c>
      <c r="D873" t="b">
        <f>IF(OR(B873=0,'Input and Summary Results'!E455=0),FALSE,'Input and Summary Results'!$E455)</f>
        <v>0</v>
      </c>
      <c r="E873" t="b">
        <f t="shared" si="68"/>
        <v>0</v>
      </c>
      <c r="F873" t="b">
        <f t="shared" si="69"/>
        <v>0</v>
      </c>
      <c r="G873" t="b">
        <f>IF('Input and Summary Results'!$J$4="yes",IF(C873=FALSE,FALSE,IF('Data Transformation'!E873&lt;$R$10,E873,$R$10)),IF(C873=FALSE,FALSE,IF(C873&lt;$R$10,C873,$R$10)))</f>
        <v>0</v>
      </c>
      <c r="H873" t="b">
        <f>IF('Input and Summary Results'!$J$4="yes",'Data Transformation'!F873,'Data Transformation'!D873)</f>
        <v>0</v>
      </c>
      <c r="I873" t="str">
        <f t="shared" si="70"/>
        <v/>
      </c>
    </row>
    <row r="874" spans="2:9" x14ac:dyDescent="0.25">
      <c r="B874" t="b">
        <f>IF('Input and Summary Results'!D456=0,FALSE,'Input and Summary Results'!$B456)</f>
        <v>0</v>
      </c>
      <c r="C874" t="b">
        <f>IF(OR(B874=0,'Input and Summary Results'!D456=0,'Input and Summary Results'!D456=""),FALSE,'Input and Summary Results'!$D456)</f>
        <v>0</v>
      </c>
      <c r="D874" t="b">
        <f>IF(OR(B874=0,'Input and Summary Results'!E456=0),FALSE,'Input and Summary Results'!$E456)</f>
        <v>0</v>
      </c>
      <c r="E874" t="b">
        <f t="shared" ref="E874:E937" si="71">IF(C874=FALSE,FALSE,LOG10(C874))</f>
        <v>0</v>
      </c>
      <c r="F874" t="b">
        <f t="shared" ref="F874:F937" si="72">IF(D874=FALSE, FALSE,0.434*D874/C874)</f>
        <v>0</v>
      </c>
      <c r="G874" t="b">
        <f>IF('Input and Summary Results'!$J$4="yes",IF(C874=FALSE,FALSE,IF('Data Transformation'!E874&lt;$R$10,E874,$R$10)),IF(C874=FALSE,FALSE,IF(C874&lt;$R$10,C874,$R$10)))</f>
        <v>0</v>
      </c>
      <c r="H874" t="b">
        <f>IF('Input and Summary Results'!$J$4="yes",'Data Transformation'!F874,'Data Transformation'!D874)</f>
        <v>0</v>
      </c>
      <c r="I874" t="str">
        <f t="shared" si="70"/>
        <v/>
      </c>
    </row>
    <row r="875" spans="2:9" x14ac:dyDescent="0.25">
      <c r="B875" t="b">
        <f>IF('Input and Summary Results'!D457=0,FALSE,'Input and Summary Results'!$B457)</f>
        <v>0</v>
      </c>
      <c r="C875" t="b">
        <f>IF(OR(B875=0,'Input and Summary Results'!D457=0,'Input and Summary Results'!D457=""),FALSE,'Input and Summary Results'!$D457)</f>
        <v>0</v>
      </c>
      <c r="D875" t="b">
        <f>IF(OR(B875=0,'Input and Summary Results'!E457=0),FALSE,'Input and Summary Results'!$E457)</f>
        <v>0</v>
      </c>
      <c r="E875" t="b">
        <f t="shared" si="71"/>
        <v>0</v>
      </c>
      <c r="F875" t="b">
        <f t="shared" si="72"/>
        <v>0</v>
      </c>
      <c r="G875" t="b">
        <f>IF('Input and Summary Results'!$J$4="yes",IF(C875=FALSE,FALSE,IF('Data Transformation'!E875&lt;$R$10,E875,$R$10)),IF(C875=FALSE,FALSE,IF(C875&lt;$R$10,C875,$R$10)))</f>
        <v>0</v>
      </c>
      <c r="H875" t="b">
        <f>IF('Input and Summary Results'!$J$4="yes",'Data Transformation'!F875,'Data Transformation'!D875)</f>
        <v>0</v>
      </c>
      <c r="I875" t="str">
        <f t="shared" si="70"/>
        <v/>
      </c>
    </row>
    <row r="876" spans="2:9" x14ac:dyDescent="0.25">
      <c r="B876" t="b">
        <f>IF('Input and Summary Results'!D458=0,FALSE,'Input and Summary Results'!$B458)</f>
        <v>0</v>
      </c>
      <c r="C876" t="b">
        <f>IF(OR(B876=0,'Input and Summary Results'!D458=0,'Input and Summary Results'!D458=""),FALSE,'Input and Summary Results'!$D458)</f>
        <v>0</v>
      </c>
      <c r="D876" t="b">
        <f>IF(OR(B876=0,'Input and Summary Results'!E458=0),FALSE,'Input and Summary Results'!$E458)</f>
        <v>0</v>
      </c>
      <c r="E876" t="b">
        <f t="shared" si="71"/>
        <v>0</v>
      </c>
      <c r="F876" t="b">
        <f t="shared" si="72"/>
        <v>0</v>
      </c>
      <c r="G876" t="b">
        <f>IF('Input and Summary Results'!$J$4="yes",IF(C876=FALSE,FALSE,IF('Data Transformation'!E876&lt;$R$10,E876,$R$10)),IF(C876=FALSE,FALSE,IF(C876&lt;$R$10,C876,$R$10)))</f>
        <v>0</v>
      </c>
      <c r="H876" t="b">
        <f>IF('Input and Summary Results'!$J$4="yes",'Data Transformation'!F876,'Data Transformation'!D876)</f>
        <v>0</v>
      </c>
      <c r="I876" t="str">
        <f t="shared" si="70"/>
        <v/>
      </c>
    </row>
    <row r="877" spans="2:9" x14ac:dyDescent="0.25">
      <c r="B877" t="b">
        <f>IF('Input and Summary Results'!D459=0,FALSE,'Input and Summary Results'!$B459)</f>
        <v>0</v>
      </c>
      <c r="C877" t="b">
        <f>IF(OR(B877=0,'Input and Summary Results'!D459=0,'Input and Summary Results'!D459=""),FALSE,'Input and Summary Results'!$D459)</f>
        <v>0</v>
      </c>
      <c r="D877" t="b">
        <f>IF(OR(B877=0,'Input and Summary Results'!E459=0),FALSE,'Input and Summary Results'!$E459)</f>
        <v>0</v>
      </c>
      <c r="E877" t="b">
        <f t="shared" si="71"/>
        <v>0</v>
      </c>
      <c r="F877" t="b">
        <f t="shared" si="72"/>
        <v>0</v>
      </c>
      <c r="G877" t="b">
        <f>IF('Input and Summary Results'!$J$4="yes",IF(C877=FALSE,FALSE,IF('Data Transformation'!E877&lt;$R$10,E877,$R$10)),IF(C877=FALSE,FALSE,IF(C877&lt;$R$10,C877,$R$10)))</f>
        <v>0</v>
      </c>
      <c r="H877" t="b">
        <f>IF('Input and Summary Results'!$J$4="yes",'Data Transformation'!F877,'Data Transformation'!D877)</f>
        <v>0</v>
      </c>
      <c r="I877" t="str">
        <f t="shared" si="70"/>
        <v/>
      </c>
    </row>
    <row r="878" spans="2:9" x14ac:dyDescent="0.25">
      <c r="B878" t="b">
        <f>IF('Input and Summary Results'!D460=0,FALSE,'Input and Summary Results'!$B460)</f>
        <v>0</v>
      </c>
      <c r="C878" t="b">
        <f>IF(OR(B878=0,'Input and Summary Results'!D460=0,'Input and Summary Results'!D460=""),FALSE,'Input and Summary Results'!$D460)</f>
        <v>0</v>
      </c>
      <c r="D878" t="b">
        <f>IF(OR(B878=0,'Input and Summary Results'!E460=0),FALSE,'Input and Summary Results'!$E460)</f>
        <v>0</v>
      </c>
      <c r="E878" t="b">
        <f t="shared" si="71"/>
        <v>0</v>
      </c>
      <c r="F878" t="b">
        <f t="shared" si="72"/>
        <v>0</v>
      </c>
      <c r="G878" t="b">
        <f>IF('Input and Summary Results'!$J$4="yes",IF(C878=FALSE,FALSE,IF('Data Transformation'!E878&lt;$R$10,E878,$R$10)),IF(C878=FALSE,FALSE,IF(C878&lt;$R$10,C878,$R$10)))</f>
        <v>0</v>
      </c>
      <c r="H878" t="b">
        <f>IF('Input and Summary Results'!$J$4="yes",'Data Transformation'!F878,'Data Transformation'!D878)</f>
        <v>0</v>
      </c>
      <c r="I878" t="str">
        <f t="shared" si="70"/>
        <v/>
      </c>
    </row>
    <row r="879" spans="2:9" x14ac:dyDescent="0.25">
      <c r="B879" t="b">
        <f>IF('Input and Summary Results'!D461=0,FALSE,'Input and Summary Results'!$B461)</f>
        <v>0</v>
      </c>
      <c r="C879" t="b">
        <f>IF(OR(B879=0,'Input and Summary Results'!D461=0,'Input and Summary Results'!D461=""),FALSE,'Input and Summary Results'!$D461)</f>
        <v>0</v>
      </c>
      <c r="D879" t="b">
        <f>IF(OR(B879=0,'Input and Summary Results'!E461=0),FALSE,'Input and Summary Results'!$E461)</f>
        <v>0</v>
      </c>
      <c r="E879" t="b">
        <f t="shared" si="71"/>
        <v>0</v>
      </c>
      <c r="F879" t="b">
        <f t="shared" si="72"/>
        <v>0</v>
      </c>
      <c r="G879" t="b">
        <f>IF('Input and Summary Results'!$J$4="yes",IF(C879=FALSE,FALSE,IF('Data Transformation'!E879&lt;$R$10,E879,$R$10)),IF(C879=FALSE,FALSE,IF(C879&lt;$R$10,C879,$R$10)))</f>
        <v>0</v>
      </c>
      <c r="H879" t="b">
        <f>IF('Input and Summary Results'!$J$4="yes",'Data Transformation'!F879,'Data Transformation'!D879)</f>
        <v>0</v>
      </c>
      <c r="I879" t="str">
        <f t="shared" si="70"/>
        <v/>
      </c>
    </row>
    <row r="880" spans="2:9" x14ac:dyDescent="0.25">
      <c r="B880" t="b">
        <f>IF('Input and Summary Results'!D462=0,FALSE,'Input and Summary Results'!$B462)</f>
        <v>0</v>
      </c>
      <c r="C880" t="b">
        <f>IF(OR(B880=0,'Input and Summary Results'!D462=0,'Input and Summary Results'!D462=""),FALSE,'Input and Summary Results'!$D462)</f>
        <v>0</v>
      </c>
      <c r="D880" t="b">
        <f>IF(OR(B880=0,'Input and Summary Results'!E462=0),FALSE,'Input and Summary Results'!$E462)</f>
        <v>0</v>
      </c>
      <c r="E880" t="b">
        <f t="shared" si="71"/>
        <v>0</v>
      </c>
      <c r="F880" t="b">
        <f t="shared" si="72"/>
        <v>0</v>
      </c>
      <c r="G880" t="b">
        <f>IF('Input and Summary Results'!$J$4="yes",IF(C880=FALSE,FALSE,IF('Data Transformation'!E880&lt;$R$10,E880,$R$10)),IF(C880=FALSE,FALSE,IF(C880&lt;$R$10,C880,$R$10)))</f>
        <v>0</v>
      </c>
      <c r="H880" t="b">
        <f>IF('Input and Summary Results'!$J$4="yes",'Data Transformation'!F880,'Data Transformation'!D880)</f>
        <v>0</v>
      </c>
      <c r="I880" t="str">
        <f t="shared" si="70"/>
        <v/>
      </c>
    </row>
    <row r="881" spans="2:9" x14ac:dyDescent="0.25">
      <c r="B881" t="b">
        <f>IF('Input and Summary Results'!D463=0,FALSE,'Input and Summary Results'!$B463)</f>
        <v>0</v>
      </c>
      <c r="C881" t="b">
        <f>IF(OR(B881=0,'Input and Summary Results'!D463=0,'Input and Summary Results'!D463=""),FALSE,'Input and Summary Results'!$D463)</f>
        <v>0</v>
      </c>
      <c r="D881" t="b">
        <f>IF(OR(B881=0,'Input and Summary Results'!E463=0),FALSE,'Input and Summary Results'!$E463)</f>
        <v>0</v>
      </c>
      <c r="E881" t="b">
        <f t="shared" si="71"/>
        <v>0</v>
      </c>
      <c r="F881" t="b">
        <f t="shared" si="72"/>
        <v>0</v>
      </c>
      <c r="G881" t="b">
        <f>IF('Input and Summary Results'!$J$4="yes",IF(C881=FALSE,FALSE,IF('Data Transformation'!E881&lt;$R$10,E881,$R$10)),IF(C881=FALSE,FALSE,IF(C881&lt;$R$10,C881,$R$10)))</f>
        <v>0</v>
      </c>
      <c r="H881" t="b">
        <f>IF('Input and Summary Results'!$J$4="yes",'Data Transformation'!F881,'Data Transformation'!D881)</f>
        <v>0</v>
      </c>
      <c r="I881" t="str">
        <f t="shared" si="70"/>
        <v/>
      </c>
    </row>
    <row r="882" spans="2:9" x14ac:dyDescent="0.25">
      <c r="B882" t="b">
        <f>IF('Input and Summary Results'!D464=0,FALSE,'Input and Summary Results'!$B464)</f>
        <v>0</v>
      </c>
      <c r="C882" t="b">
        <f>IF(OR(B882=0,'Input and Summary Results'!D464=0,'Input and Summary Results'!D464=""),FALSE,'Input and Summary Results'!$D464)</f>
        <v>0</v>
      </c>
      <c r="D882" t="b">
        <f>IF(OR(B882=0,'Input and Summary Results'!E464=0),FALSE,'Input and Summary Results'!$E464)</f>
        <v>0</v>
      </c>
      <c r="E882" t="b">
        <f t="shared" si="71"/>
        <v>0</v>
      </c>
      <c r="F882" t="b">
        <f t="shared" si="72"/>
        <v>0</v>
      </c>
      <c r="G882" t="b">
        <f>IF('Input and Summary Results'!$J$4="yes",IF(C882=FALSE,FALSE,IF('Data Transformation'!E882&lt;$R$10,E882,$R$10)),IF(C882=FALSE,FALSE,IF(C882&lt;$R$10,C882,$R$10)))</f>
        <v>0</v>
      </c>
      <c r="H882" t="b">
        <f>IF('Input and Summary Results'!$J$4="yes",'Data Transformation'!F882,'Data Transformation'!D882)</f>
        <v>0</v>
      </c>
      <c r="I882" t="str">
        <f t="shared" si="70"/>
        <v/>
      </c>
    </row>
    <row r="883" spans="2:9" x14ac:dyDescent="0.25">
      <c r="B883" t="b">
        <f>IF('Input and Summary Results'!D465=0,FALSE,'Input and Summary Results'!$B465)</f>
        <v>0</v>
      </c>
      <c r="C883" t="b">
        <f>IF(OR(B883=0,'Input and Summary Results'!D465=0,'Input and Summary Results'!D465=""),FALSE,'Input and Summary Results'!$D465)</f>
        <v>0</v>
      </c>
      <c r="D883" t="b">
        <f>IF(OR(B883=0,'Input and Summary Results'!E465=0),FALSE,'Input and Summary Results'!$E465)</f>
        <v>0</v>
      </c>
      <c r="E883" t="b">
        <f t="shared" si="71"/>
        <v>0</v>
      </c>
      <c r="F883" t="b">
        <f t="shared" si="72"/>
        <v>0</v>
      </c>
      <c r="G883" t="b">
        <f>IF('Input and Summary Results'!$J$4="yes",IF(C883=FALSE,FALSE,IF('Data Transformation'!E883&lt;$R$10,E883,$R$10)),IF(C883=FALSE,FALSE,IF(C883&lt;$R$10,C883,$R$10)))</f>
        <v>0</v>
      </c>
      <c r="H883" t="b">
        <f>IF('Input and Summary Results'!$J$4="yes",'Data Transformation'!F883,'Data Transformation'!D883)</f>
        <v>0</v>
      </c>
      <c r="I883" t="str">
        <f t="shared" si="70"/>
        <v/>
      </c>
    </row>
    <row r="884" spans="2:9" x14ac:dyDescent="0.25">
      <c r="B884" t="b">
        <f>IF('Input and Summary Results'!D466=0,FALSE,'Input and Summary Results'!$B466)</f>
        <v>0</v>
      </c>
      <c r="C884" t="b">
        <f>IF(OR(B884=0,'Input and Summary Results'!D466=0,'Input and Summary Results'!D466=""),FALSE,'Input and Summary Results'!$D466)</f>
        <v>0</v>
      </c>
      <c r="D884" t="b">
        <f>IF(OR(B884=0,'Input and Summary Results'!E466=0),FALSE,'Input and Summary Results'!$E466)</f>
        <v>0</v>
      </c>
      <c r="E884" t="b">
        <f t="shared" si="71"/>
        <v>0</v>
      </c>
      <c r="F884" t="b">
        <f t="shared" si="72"/>
        <v>0</v>
      </c>
      <c r="G884" t="b">
        <f>IF('Input and Summary Results'!$J$4="yes",IF(C884=FALSE,FALSE,IF('Data Transformation'!E884&lt;$R$10,E884,$R$10)),IF(C884=FALSE,FALSE,IF(C884&lt;$R$10,C884,$R$10)))</f>
        <v>0</v>
      </c>
      <c r="H884" t="b">
        <f>IF('Input and Summary Results'!$J$4="yes",'Data Transformation'!F884,'Data Transformation'!D884)</f>
        <v>0</v>
      </c>
      <c r="I884" t="str">
        <f t="shared" si="70"/>
        <v/>
      </c>
    </row>
    <row r="885" spans="2:9" x14ac:dyDescent="0.25">
      <c r="B885" t="b">
        <f>IF('Input and Summary Results'!D467=0,FALSE,'Input and Summary Results'!$B467)</f>
        <v>0</v>
      </c>
      <c r="C885" t="b">
        <f>IF(OR(B885=0,'Input and Summary Results'!D467=0,'Input and Summary Results'!D467=""),FALSE,'Input and Summary Results'!$D467)</f>
        <v>0</v>
      </c>
      <c r="D885" t="b">
        <f>IF(OR(B885=0,'Input and Summary Results'!E467=0),FALSE,'Input and Summary Results'!$E467)</f>
        <v>0</v>
      </c>
      <c r="E885" t="b">
        <f t="shared" si="71"/>
        <v>0</v>
      </c>
      <c r="F885" t="b">
        <f t="shared" si="72"/>
        <v>0</v>
      </c>
      <c r="G885" t="b">
        <f>IF('Input and Summary Results'!$J$4="yes",IF(C885=FALSE,FALSE,IF('Data Transformation'!E885&lt;$R$10,E885,$R$10)),IF(C885=FALSE,FALSE,IF(C885&lt;$R$10,C885,$R$10)))</f>
        <v>0</v>
      </c>
      <c r="H885" t="b">
        <f>IF('Input and Summary Results'!$J$4="yes",'Data Transformation'!F885,'Data Transformation'!D885)</f>
        <v>0</v>
      </c>
      <c r="I885" t="str">
        <f t="shared" si="70"/>
        <v/>
      </c>
    </row>
    <row r="886" spans="2:9" x14ac:dyDescent="0.25">
      <c r="B886" t="b">
        <f>IF('Input and Summary Results'!D468=0,FALSE,'Input and Summary Results'!$B468)</f>
        <v>0</v>
      </c>
      <c r="C886" t="b">
        <f>IF(OR(B886=0,'Input and Summary Results'!D468=0,'Input and Summary Results'!D468=""),FALSE,'Input and Summary Results'!$D468)</f>
        <v>0</v>
      </c>
      <c r="D886" t="b">
        <f>IF(OR(B886=0,'Input and Summary Results'!E468=0),FALSE,'Input and Summary Results'!$E468)</f>
        <v>0</v>
      </c>
      <c r="E886" t="b">
        <f t="shared" si="71"/>
        <v>0</v>
      </c>
      <c r="F886" t="b">
        <f t="shared" si="72"/>
        <v>0</v>
      </c>
      <c r="G886" t="b">
        <f>IF('Input and Summary Results'!$J$4="yes",IF(C886=FALSE,FALSE,IF('Data Transformation'!E886&lt;$R$10,E886,$R$10)),IF(C886=FALSE,FALSE,IF(C886&lt;$R$10,C886,$R$10)))</f>
        <v>0</v>
      </c>
      <c r="H886" t="b">
        <f>IF('Input and Summary Results'!$J$4="yes",'Data Transformation'!F886,'Data Transformation'!D886)</f>
        <v>0</v>
      </c>
      <c r="I886" t="str">
        <f t="shared" si="70"/>
        <v/>
      </c>
    </row>
    <row r="887" spans="2:9" x14ac:dyDescent="0.25">
      <c r="B887" t="b">
        <f>IF('Input and Summary Results'!D469=0,FALSE,'Input and Summary Results'!$B469)</f>
        <v>0</v>
      </c>
      <c r="C887" t="b">
        <f>IF(OR(B887=0,'Input and Summary Results'!D469=0,'Input and Summary Results'!D469=""),FALSE,'Input and Summary Results'!$D469)</f>
        <v>0</v>
      </c>
      <c r="D887" t="b">
        <f>IF(OR(B887=0,'Input and Summary Results'!E469=0),FALSE,'Input and Summary Results'!$E469)</f>
        <v>0</v>
      </c>
      <c r="E887" t="b">
        <f t="shared" si="71"/>
        <v>0</v>
      </c>
      <c r="F887" t="b">
        <f t="shared" si="72"/>
        <v>0</v>
      </c>
      <c r="G887" t="b">
        <f>IF('Input and Summary Results'!$J$4="yes",IF(C887=FALSE,FALSE,IF('Data Transformation'!E887&lt;$R$10,E887,$R$10)),IF(C887=FALSE,FALSE,IF(C887&lt;$R$10,C887,$R$10)))</f>
        <v>0</v>
      </c>
      <c r="H887" t="b">
        <f>IF('Input and Summary Results'!$J$4="yes",'Data Transformation'!F887,'Data Transformation'!D887)</f>
        <v>0</v>
      </c>
      <c r="I887" t="str">
        <f t="shared" si="70"/>
        <v/>
      </c>
    </row>
    <row r="888" spans="2:9" x14ac:dyDescent="0.25">
      <c r="B888" t="b">
        <f>IF('Input and Summary Results'!D470=0,FALSE,'Input and Summary Results'!$B470)</f>
        <v>0</v>
      </c>
      <c r="C888" t="b">
        <f>IF(OR(B888=0,'Input and Summary Results'!D470=0,'Input and Summary Results'!D470=""),FALSE,'Input and Summary Results'!$D470)</f>
        <v>0</v>
      </c>
      <c r="D888" t="b">
        <f>IF(OR(B888=0,'Input and Summary Results'!E470=0),FALSE,'Input and Summary Results'!$E470)</f>
        <v>0</v>
      </c>
      <c r="E888" t="b">
        <f t="shared" si="71"/>
        <v>0</v>
      </c>
      <c r="F888" t="b">
        <f t="shared" si="72"/>
        <v>0</v>
      </c>
      <c r="G888" t="b">
        <f>IF('Input and Summary Results'!$J$4="yes",IF(C888=FALSE,FALSE,IF('Data Transformation'!E888&lt;$R$10,E888,$R$10)),IF(C888=FALSE,FALSE,IF(C888&lt;$R$10,C888,$R$10)))</f>
        <v>0</v>
      </c>
      <c r="H888" t="b">
        <f>IF('Input and Summary Results'!$J$4="yes",'Data Transformation'!F888,'Data Transformation'!D888)</f>
        <v>0</v>
      </c>
      <c r="I888" t="str">
        <f t="shared" si="70"/>
        <v/>
      </c>
    </row>
    <row r="889" spans="2:9" x14ac:dyDescent="0.25">
      <c r="B889" t="b">
        <f>IF('Input and Summary Results'!D471=0,FALSE,'Input and Summary Results'!$B471)</f>
        <v>0</v>
      </c>
      <c r="C889" t="b">
        <f>IF(OR(B889=0,'Input and Summary Results'!D471=0,'Input and Summary Results'!D471=""),FALSE,'Input and Summary Results'!$D471)</f>
        <v>0</v>
      </c>
      <c r="D889" t="b">
        <f>IF(OR(B889=0,'Input and Summary Results'!E471=0),FALSE,'Input and Summary Results'!$E471)</f>
        <v>0</v>
      </c>
      <c r="E889" t="b">
        <f t="shared" si="71"/>
        <v>0</v>
      </c>
      <c r="F889" t="b">
        <f t="shared" si="72"/>
        <v>0</v>
      </c>
      <c r="G889" t="b">
        <f>IF('Input and Summary Results'!$J$4="yes",IF(C889=FALSE,FALSE,IF('Data Transformation'!E889&lt;$R$10,E889,$R$10)),IF(C889=FALSE,FALSE,IF(C889&lt;$R$10,C889,$R$10)))</f>
        <v>0</v>
      </c>
      <c r="H889" t="b">
        <f>IF('Input and Summary Results'!$J$4="yes",'Data Transformation'!F889,'Data Transformation'!D889)</f>
        <v>0</v>
      </c>
      <c r="I889" t="str">
        <f t="shared" si="70"/>
        <v/>
      </c>
    </row>
    <row r="890" spans="2:9" x14ac:dyDescent="0.25">
      <c r="B890" t="b">
        <f>IF('Input and Summary Results'!D472=0,FALSE,'Input and Summary Results'!$B472)</f>
        <v>0</v>
      </c>
      <c r="C890" t="b">
        <f>IF(OR(B890=0,'Input and Summary Results'!D472=0,'Input and Summary Results'!D472=""),FALSE,'Input and Summary Results'!$D472)</f>
        <v>0</v>
      </c>
      <c r="D890" t="b">
        <f>IF(OR(B890=0,'Input and Summary Results'!E472=0),FALSE,'Input and Summary Results'!$E472)</f>
        <v>0</v>
      </c>
      <c r="E890" t="b">
        <f t="shared" si="71"/>
        <v>0</v>
      </c>
      <c r="F890" t="b">
        <f t="shared" si="72"/>
        <v>0</v>
      </c>
      <c r="G890" t="b">
        <f>IF('Input and Summary Results'!$J$4="yes",IF(C890=FALSE,FALSE,IF('Data Transformation'!E890&lt;$R$10,E890,$R$10)),IF(C890=FALSE,FALSE,IF(C890&lt;$R$10,C890,$R$10)))</f>
        <v>0</v>
      </c>
      <c r="H890" t="b">
        <f>IF('Input and Summary Results'!$J$4="yes",'Data Transformation'!F890,'Data Transformation'!D890)</f>
        <v>0</v>
      </c>
      <c r="I890" t="str">
        <f t="shared" si="70"/>
        <v/>
      </c>
    </row>
    <row r="891" spans="2:9" x14ac:dyDescent="0.25">
      <c r="B891" t="b">
        <f>IF('Input and Summary Results'!D473=0,FALSE,'Input and Summary Results'!$B473)</f>
        <v>0</v>
      </c>
      <c r="C891" t="b">
        <f>IF(OR(B891=0,'Input and Summary Results'!D473=0,'Input and Summary Results'!D473=""),FALSE,'Input and Summary Results'!$D473)</f>
        <v>0</v>
      </c>
      <c r="D891" t="b">
        <f>IF(OR(B891=0,'Input and Summary Results'!E473=0),FALSE,'Input and Summary Results'!$E473)</f>
        <v>0</v>
      </c>
      <c r="E891" t="b">
        <f t="shared" si="71"/>
        <v>0</v>
      </c>
      <c r="F891" t="b">
        <f t="shared" si="72"/>
        <v>0</v>
      </c>
      <c r="G891" t="b">
        <f>IF('Input and Summary Results'!$J$4="yes",IF(C891=FALSE,FALSE,IF('Data Transformation'!E891&lt;$R$10,E891,$R$10)),IF(C891=FALSE,FALSE,IF(C891&lt;$R$10,C891,$R$10)))</f>
        <v>0</v>
      </c>
      <c r="H891" t="b">
        <f>IF('Input and Summary Results'!$J$4="yes",'Data Transformation'!F891,'Data Transformation'!D891)</f>
        <v>0</v>
      </c>
      <c r="I891" t="str">
        <f t="shared" si="70"/>
        <v/>
      </c>
    </row>
    <row r="892" spans="2:9" x14ac:dyDescent="0.25">
      <c r="B892" t="b">
        <f>IF('Input and Summary Results'!D474=0,FALSE,'Input and Summary Results'!$B474)</f>
        <v>0</v>
      </c>
      <c r="C892" t="b">
        <f>IF(OR(B892=0,'Input and Summary Results'!D474=0,'Input and Summary Results'!D474=""),FALSE,'Input and Summary Results'!$D474)</f>
        <v>0</v>
      </c>
      <c r="D892" t="b">
        <f>IF(OR(B892=0,'Input and Summary Results'!E474=0),FALSE,'Input and Summary Results'!$E474)</f>
        <v>0</v>
      </c>
      <c r="E892" t="b">
        <f t="shared" si="71"/>
        <v>0</v>
      </c>
      <c r="F892" t="b">
        <f t="shared" si="72"/>
        <v>0</v>
      </c>
      <c r="G892" t="b">
        <f>IF('Input and Summary Results'!$J$4="yes",IF(C892=FALSE,FALSE,IF('Data Transformation'!E892&lt;$R$10,E892,$R$10)),IF(C892=FALSE,FALSE,IF(C892&lt;$R$10,C892,$R$10)))</f>
        <v>0</v>
      </c>
      <c r="H892" t="b">
        <f>IF('Input and Summary Results'!$J$4="yes",'Data Transformation'!F892,'Data Transformation'!D892)</f>
        <v>0</v>
      </c>
      <c r="I892" t="str">
        <f t="shared" si="70"/>
        <v/>
      </c>
    </row>
    <row r="893" spans="2:9" x14ac:dyDescent="0.25">
      <c r="B893" t="b">
        <f>IF('Input and Summary Results'!D475=0,FALSE,'Input and Summary Results'!$B475)</f>
        <v>0</v>
      </c>
      <c r="C893" t="b">
        <f>IF(OR(B893=0,'Input and Summary Results'!D475=0,'Input and Summary Results'!D475=""),FALSE,'Input and Summary Results'!$D475)</f>
        <v>0</v>
      </c>
      <c r="D893" t="b">
        <f>IF(OR(B893=0,'Input and Summary Results'!E475=0),FALSE,'Input and Summary Results'!$E475)</f>
        <v>0</v>
      </c>
      <c r="E893" t="b">
        <f t="shared" si="71"/>
        <v>0</v>
      </c>
      <c r="F893" t="b">
        <f t="shared" si="72"/>
        <v>0</v>
      </c>
      <c r="G893" t="b">
        <f>IF('Input and Summary Results'!$J$4="yes",IF(C893=FALSE,FALSE,IF('Data Transformation'!E893&lt;$R$10,E893,$R$10)),IF(C893=FALSE,FALSE,IF(C893&lt;$R$10,C893,$R$10)))</f>
        <v>0</v>
      </c>
      <c r="H893" t="b">
        <f>IF('Input and Summary Results'!$J$4="yes",'Data Transformation'!F893,'Data Transformation'!D893)</f>
        <v>0</v>
      </c>
      <c r="I893" t="str">
        <f t="shared" si="70"/>
        <v/>
      </c>
    </row>
    <row r="894" spans="2:9" x14ac:dyDescent="0.25">
      <c r="B894" t="b">
        <f>IF('Input and Summary Results'!D476=0,FALSE,'Input and Summary Results'!$B476)</f>
        <v>0</v>
      </c>
      <c r="C894" t="b">
        <f>IF(OR(B894=0,'Input and Summary Results'!D476=0,'Input and Summary Results'!D476=""),FALSE,'Input and Summary Results'!$D476)</f>
        <v>0</v>
      </c>
      <c r="D894" t="b">
        <f>IF(OR(B894=0,'Input and Summary Results'!E476=0),FALSE,'Input and Summary Results'!$E476)</f>
        <v>0</v>
      </c>
      <c r="E894" t="b">
        <f t="shared" si="71"/>
        <v>0</v>
      </c>
      <c r="F894" t="b">
        <f t="shared" si="72"/>
        <v>0</v>
      </c>
      <c r="G894" t="b">
        <f>IF('Input and Summary Results'!$J$4="yes",IF(C894=FALSE,FALSE,IF('Data Transformation'!E894&lt;$R$10,E894,$R$10)),IF(C894=FALSE,FALSE,IF(C894&lt;$R$10,C894,$R$10)))</f>
        <v>0</v>
      </c>
      <c r="H894" t="b">
        <f>IF('Input and Summary Results'!$J$4="yes",'Data Transformation'!F894,'Data Transformation'!D894)</f>
        <v>0</v>
      </c>
      <c r="I894" t="str">
        <f t="shared" si="70"/>
        <v/>
      </c>
    </row>
    <row r="895" spans="2:9" x14ac:dyDescent="0.25">
      <c r="B895" t="b">
        <f>IF('Input and Summary Results'!D477=0,FALSE,'Input and Summary Results'!$B477)</f>
        <v>0</v>
      </c>
      <c r="C895" t="b">
        <f>IF(OR(B895=0,'Input and Summary Results'!D477=0,'Input and Summary Results'!D477=""),FALSE,'Input and Summary Results'!$D477)</f>
        <v>0</v>
      </c>
      <c r="D895" t="b">
        <f>IF(OR(B895=0,'Input and Summary Results'!E477=0),FALSE,'Input and Summary Results'!$E477)</f>
        <v>0</v>
      </c>
      <c r="E895" t="b">
        <f t="shared" si="71"/>
        <v>0</v>
      </c>
      <c r="F895" t="b">
        <f t="shared" si="72"/>
        <v>0</v>
      </c>
      <c r="G895" t="b">
        <f>IF('Input and Summary Results'!$J$4="yes",IF(C895=FALSE,FALSE,IF('Data Transformation'!E895&lt;$R$10,E895,$R$10)),IF(C895=FALSE,FALSE,IF(C895&lt;$R$10,C895,$R$10)))</f>
        <v>0</v>
      </c>
      <c r="H895" t="b">
        <f>IF('Input and Summary Results'!$J$4="yes",'Data Transformation'!F895,'Data Transformation'!D895)</f>
        <v>0</v>
      </c>
      <c r="I895" t="str">
        <f t="shared" si="70"/>
        <v/>
      </c>
    </row>
    <row r="896" spans="2:9" x14ac:dyDescent="0.25">
      <c r="B896" t="b">
        <f>IF('Input and Summary Results'!D478=0,FALSE,'Input and Summary Results'!$B478)</f>
        <v>0</v>
      </c>
      <c r="C896" t="b">
        <f>IF(OR(B896=0,'Input and Summary Results'!D478=0,'Input and Summary Results'!D478=""),FALSE,'Input and Summary Results'!$D478)</f>
        <v>0</v>
      </c>
      <c r="D896" t="b">
        <f>IF(OR(B896=0,'Input and Summary Results'!E478=0),FALSE,'Input and Summary Results'!$E478)</f>
        <v>0</v>
      </c>
      <c r="E896" t="b">
        <f t="shared" si="71"/>
        <v>0</v>
      </c>
      <c r="F896" t="b">
        <f t="shared" si="72"/>
        <v>0</v>
      </c>
      <c r="G896" t="b">
        <f>IF('Input and Summary Results'!$J$4="yes",IF(C896=FALSE,FALSE,IF('Data Transformation'!E896&lt;$R$10,E896,$R$10)),IF(C896=FALSE,FALSE,IF(C896&lt;$R$10,C896,$R$10)))</f>
        <v>0</v>
      </c>
      <c r="H896" t="b">
        <f>IF('Input and Summary Results'!$J$4="yes",'Data Transformation'!F896,'Data Transformation'!D896)</f>
        <v>0</v>
      </c>
      <c r="I896" t="str">
        <f t="shared" si="70"/>
        <v/>
      </c>
    </row>
    <row r="897" spans="2:9" x14ac:dyDescent="0.25">
      <c r="B897" t="b">
        <f>IF('Input and Summary Results'!D479=0,FALSE,'Input and Summary Results'!$B479)</f>
        <v>0</v>
      </c>
      <c r="C897" t="b">
        <f>IF(OR(B897=0,'Input and Summary Results'!D479=0,'Input and Summary Results'!D479=""),FALSE,'Input and Summary Results'!$D479)</f>
        <v>0</v>
      </c>
      <c r="D897" t="b">
        <f>IF(OR(B897=0,'Input and Summary Results'!E479=0),FALSE,'Input and Summary Results'!$E479)</f>
        <v>0</v>
      </c>
      <c r="E897" t="b">
        <f t="shared" si="71"/>
        <v>0</v>
      </c>
      <c r="F897" t="b">
        <f t="shared" si="72"/>
        <v>0</v>
      </c>
      <c r="G897" t="b">
        <f>IF('Input and Summary Results'!$J$4="yes",IF(C897=FALSE,FALSE,IF('Data Transformation'!E897&lt;$R$10,E897,$R$10)),IF(C897=FALSE,FALSE,IF(C897&lt;$R$10,C897,$R$10)))</f>
        <v>0</v>
      </c>
      <c r="H897" t="b">
        <f>IF('Input and Summary Results'!$J$4="yes",'Data Transformation'!F897,'Data Transformation'!D897)</f>
        <v>0</v>
      </c>
      <c r="I897" t="str">
        <f t="shared" si="70"/>
        <v/>
      </c>
    </row>
    <row r="898" spans="2:9" x14ac:dyDescent="0.25">
      <c r="B898" t="b">
        <f>IF('Input and Summary Results'!D480=0,FALSE,'Input and Summary Results'!$B480)</f>
        <v>0</v>
      </c>
      <c r="C898" t="b">
        <f>IF(OR(B898=0,'Input and Summary Results'!D480=0,'Input and Summary Results'!D480=""),FALSE,'Input and Summary Results'!$D480)</f>
        <v>0</v>
      </c>
      <c r="D898" t="b">
        <f>IF(OR(B898=0,'Input and Summary Results'!E480=0),FALSE,'Input and Summary Results'!$E480)</f>
        <v>0</v>
      </c>
      <c r="E898" t="b">
        <f t="shared" si="71"/>
        <v>0</v>
      </c>
      <c r="F898" t="b">
        <f t="shared" si="72"/>
        <v>0</v>
      </c>
      <c r="G898" t="b">
        <f>IF('Input and Summary Results'!$J$4="yes",IF(C898=FALSE,FALSE,IF('Data Transformation'!E898&lt;$R$10,E898,$R$10)),IF(C898=FALSE,FALSE,IF(C898&lt;$R$10,C898,$R$10)))</f>
        <v>0</v>
      </c>
      <c r="H898" t="b">
        <f>IF('Input and Summary Results'!$J$4="yes",'Data Transformation'!F898,'Data Transformation'!D898)</f>
        <v>0</v>
      </c>
      <c r="I898" t="str">
        <f t="shared" si="70"/>
        <v/>
      </c>
    </row>
    <row r="899" spans="2:9" x14ac:dyDescent="0.25">
      <c r="B899" t="b">
        <f>IF('Input and Summary Results'!D481=0,FALSE,'Input and Summary Results'!$B481)</f>
        <v>0</v>
      </c>
      <c r="C899" t="b">
        <f>IF(OR(B899=0,'Input and Summary Results'!D481=0,'Input and Summary Results'!D481=""),FALSE,'Input and Summary Results'!$D481)</f>
        <v>0</v>
      </c>
      <c r="D899" t="b">
        <f>IF(OR(B899=0,'Input and Summary Results'!E481=0),FALSE,'Input and Summary Results'!$E481)</f>
        <v>0</v>
      </c>
      <c r="E899" t="b">
        <f t="shared" si="71"/>
        <v>0</v>
      </c>
      <c r="F899" t="b">
        <f t="shared" si="72"/>
        <v>0</v>
      </c>
      <c r="G899" t="b">
        <f>IF('Input and Summary Results'!$J$4="yes",IF(C899=FALSE,FALSE,IF('Data Transformation'!E899&lt;$R$10,E899,$R$10)),IF(C899=FALSE,FALSE,IF(C899&lt;$R$10,C899,$R$10)))</f>
        <v>0</v>
      </c>
      <c r="H899" t="b">
        <f>IF('Input and Summary Results'!$J$4="yes",'Data Transformation'!F899,'Data Transformation'!D899)</f>
        <v>0</v>
      </c>
      <c r="I899" t="str">
        <f t="shared" si="70"/>
        <v/>
      </c>
    </row>
    <row r="900" spans="2:9" x14ac:dyDescent="0.25">
      <c r="B900" t="b">
        <f>IF('Input and Summary Results'!D482=0,FALSE,'Input and Summary Results'!$B482)</f>
        <v>0</v>
      </c>
      <c r="C900" t="b">
        <f>IF(OR(B900=0,'Input and Summary Results'!D482=0,'Input and Summary Results'!D482=""),FALSE,'Input and Summary Results'!$D482)</f>
        <v>0</v>
      </c>
      <c r="D900" t="b">
        <f>IF(OR(B900=0,'Input and Summary Results'!E482=0),FALSE,'Input and Summary Results'!$E482)</f>
        <v>0</v>
      </c>
      <c r="E900" t="b">
        <f t="shared" si="71"/>
        <v>0</v>
      </c>
      <c r="F900" t="b">
        <f t="shared" si="72"/>
        <v>0</v>
      </c>
      <c r="G900" t="b">
        <f>IF('Input and Summary Results'!$J$4="yes",IF(C900=FALSE,FALSE,IF('Data Transformation'!E900&lt;$R$10,E900,$R$10)),IF(C900=FALSE,FALSE,IF(C900&lt;$R$10,C900,$R$10)))</f>
        <v>0</v>
      </c>
      <c r="H900" t="b">
        <f>IF('Input and Summary Results'!$J$4="yes",'Data Transformation'!F900,'Data Transformation'!D900)</f>
        <v>0</v>
      </c>
      <c r="I900" t="str">
        <f t="shared" si="70"/>
        <v/>
      </c>
    </row>
    <row r="901" spans="2:9" x14ac:dyDescent="0.25">
      <c r="B901" t="b">
        <f>IF('Input and Summary Results'!D483=0,FALSE,'Input and Summary Results'!$B483)</f>
        <v>0</v>
      </c>
      <c r="C901" t="b">
        <f>IF(OR(B901=0,'Input and Summary Results'!D483=0,'Input and Summary Results'!D483=""),FALSE,'Input and Summary Results'!$D483)</f>
        <v>0</v>
      </c>
      <c r="D901" t="b">
        <f>IF(OR(B901=0,'Input and Summary Results'!E483=0),FALSE,'Input and Summary Results'!$E483)</f>
        <v>0</v>
      </c>
      <c r="E901" t="b">
        <f t="shared" si="71"/>
        <v>0</v>
      </c>
      <c r="F901" t="b">
        <f t="shared" si="72"/>
        <v>0</v>
      </c>
      <c r="G901" t="b">
        <f>IF('Input and Summary Results'!$J$4="yes",IF(C901=FALSE,FALSE,IF('Data Transformation'!E901&lt;$R$10,E901,$R$10)),IF(C901=FALSE,FALSE,IF(C901&lt;$R$10,C901,$R$10)))</f>
        <v>0</v>
      </c>
      <c r="H901" t="b">
        <f>IF('Input and Summary Results'!$J$4="yes",'Data Transformation'!F901,'Data Transformation'!D901)</f>
        <v>0</v>
      </c>
      <c r="I901" t="str">
        <f t="shared" ref="I901:I964" si="73">IF(G901=FALSE,"",B901)</f>
        <v/>
      </c>
    </row>
    <row r="902" spans="2:9" x14ac:dyDescent="0.25">
      <c r="B902" t="b">
        <f>IF('Input and Summary Results'!D484=0,FALSE,'Input and Summary Results'!$B484)</f>
        <v>0</v>
      </c>
      <c r="C902" t="b">
        <f>IF(OR(B902=0,'Input and Summary Results'!D484=0,'Input and Summary Results'!D484=""),FALSE,'Input and Summary Results'!$D484)</f>
        <v>0</v>
      </c>
      <c r="D902" t="b">
        <f>IF(OR(B902=0,'Input and Summary Results'!E484=0),FALSE,'Input and Summary Results'!$E484)</f>
        <v>0</v>
      </c>
      <c r="E902" t="b">
        <f t="shared" si="71"/>
        <v>0</v>
      </c>
      <c r="F902" t="b">
        <f t="shared" si="72"/>
        <v>0</v>
      </c>
      <c r="G902" t="b">
        <f>IF('Input and Summary Results'!$J$4="yes",IF(C902=FALSE,FALSE,IF('Data Transformation'!E902&lt;$R$10,E902,$R$10)),IF(C902=FALSE,FALSE,IF(C902&lt;$R$10,C902,$R$10)))</f>
        <v>0</v>
      </c>
      <c r="H902" t="b">
        <f>IF('Input and Summary Results'!$J$4="yes",'Data Transformation'!F902,'Data Transformation'!D902)</f>
        <v>0</v>
      </c>
      <c r="I902" t="str">
        <f t="shared" si="73"/>
        <v/>
      </c>
    </row>
    <row r="903" spans="2:9" x14ac:dyDescent="0.25">
      <c r="B903" t="b">
        <f>IF('Input and Summary Results'!D485=0,FALSE,'Input and Summary Results'!$B485)</f>
        <v>0</v>
      </c>
      <c r="C903" t="b">
        <f>IF(OR(B903=0,'Input and Summary Results'!D485=0,'Input and Summary Results'!D485=""),FALSE,'Input and Summary Results'!$D485)</f>
        <v>0</v>
      </c>
      <c r="D903" t="b">
        <f>IF(OR(B903=0,'Input and Summary Results'!E485=0),FALSE,'Input and Summary Results'!$E485)</f>
        <v>0</v>
      </c>
      <c r="E903" t="b">
        <f t="shared" si="71"/>
        <v>0</v>
      </c>
      <c r="F903" t="b">
        <f t="shared" si="72"/>
        <v>0</v>
      </c>
      <c r="G903" t="b">
        <f>IF('Input and Summary Results'!$J$4="yes",IF(C903=FALSE,FALSE,IF('Data Transformation'!E903&lt;$R$10,E903,$R$10)),IF(C903=FALSE,FALSE,IF(C903&lt;$R$10,C903,$R$10)))</f>
        <v>0</v>
      </c>
      <c r="H903" t="b">
        <f>IF('Input and Summary Results'!$J$4="yes",'Data Transformation'!F903,'Data Transformation'!D903)</f>
        <v>0</v>
      </c>
      <c r="I903" t="str">
        <f t="shared" si="73"/>
        <v/>
      </c>
    </row>
    <row r="904" spans="2:9" x14ac:dyDescent="0.25">
      <c r="B904" t="b">
        <f>IF('Input and Summary Results'!D486=0,FALSE,'Input and Summary Results'!$B486)</f>
        <v>0</v>
      </c>
      <c r="C904" t="b">
        <f>IF(OR(B904=0,'Input and Summary Results'!D486=0,'Input and Summary Results'!D486=""),FALSE,'Input and Summary Results'!$D486)</f>
        <v>0</v>
      </c>
      <c r="D904" t="b">
        <f>IF(OR(B904=0,'Input and Summary Results'!E486=0),FALSE,'Input and Summary Results'!$E486)</f>
        <v>0</v>
      </c>
      <c r="E904" t="b">
        <f t="shared" si="71"/>
        <v>0</v>
      </c>
      <c r="F904" t="b">
        <f t="shared" si="72"/>
        <v>0</v>
      </c>
      <c r="G904" t="b">
        <f>IF('Input and Summary Results'!$J$4="yes",IF(C904=FALSE,FALSE,IF('Data Transformation'!E904&lt;$R$10,E904,$R$10)),IF(C904=FALSE,FALSE,IF(C904&lt;$R$10,C904,$R$10)))</f>
        <v>0</v>
      </c>
      <c r="H904" t="b">
        <f>IF('Input and Summary Results'!$J$4="yes",'Data Transformation'!F904,'Data Transformation'!D904)</f>
        <v>0</v>
      </c>
      <c r="I904" t="str">
        <f t="shared" si="73"/>
        <v/>
      </c>
    </row>
    <row r="905" spans="2:9" x14ac:dyDescent="0.25">
      <c r="B905" t="b">
        <f>IF('Input and Summary Results'!D487=0,FALSE,'Input and Summary Results'!$B487)</f>
        <v>0</v>
      </c>
      <c r="C905" t="b">
        <f>IF(OR(B905=0,'Input and Summary Results'!D487=0,'Input and Summary Results'!D487=""),FALSE,'Input and Summary Results'!$D487)</f>
        <v>0</v>
      </c>
      <c r="D905" t="b">
        <f>IF(OR(B905=0,'Input and Summary Results'!E487=0),FALSE,'Input and Summary Results'!$E487)</f>
        <v>0</v>
      </c>
      <c r="E905" t="b">
        <f t="shared" si="71"/>
        <v>0</v>
      </c>
      <c r="F905" t="b">
        <f t="shared" si="72"/>
        <v>0</v>
      </c>
      <c r="G905" t="b">
        <f>IF('Input and Summary Results'!$J$4="yes",IF(C905=FALSE,FALSE,IF('Data Transformation'!E905&lt;$R$10,E905,$R$10)),IF(C905=FALSE,FALSE,IF(C905&lt;$R$10,C905,$R$10)))</f>
        <v>0</v>
      </c>
      <c r="H905" t="b">
        <f>IF('Input and Summary Results'!$J$4="yes",'Data Transformation'!F905,'Data Transformation'!D905)</f>
        <v>0</v>
      </c>
      <c r="I905" t="str">
        <f t="shared" si="73"/>
        <v/>
      </c>
    </row>
    <row r="906" spans="2:9" x14ac:dyDescent="0.25">
      <c r="B906" t="b">
        <f>IF('Input and Summary Results'!D488=0,FALSE,'Input and Summary Results'!$B488)</f>
        <v>0</v>
      </c>
      <c r="C906" t="b">
        <f>IF(OR(B906=0,'Input and Summary Results'!D488=0,'Input and Summary Results'!D488=""),FALSE,'Input and Summary Results'!$D488)</f>
        <v>0</v>
      </c>
      <c r="D906" t="b">
        <f>IF(OR(B906=0,'Input and Summary Results'!E488=0),FALSE,'Input and Summary Results'!$E488)</f>
        <v>0</v>
      </c>
      <c r="E906" t="b">
        <f t="shared" si="71"/>
        <v>0</v>
      </c>
      <c r="F906" t="b">
        <f t="shared" si="72"/>
        <v>0</v>
      </c>
      <c r="G906" t="b">
        <f>IF('Input and Summary Results'!$J$4="yes",IF(C906=FALSE,FALSE,IF('Data Transformation'!E906&lt;$R$10,E906,$R$10)),IF(C906=FALSE,FALSE,IF(C906&lt;$R$10,C906,$R$10)))</f>
        <v>0</v>
      </c>
      <c r="H906" t="b">
        <f>IF('Input and Summary Results'!$J$4="yes",'Data Transformation'!F906,'Data Transformation'!D906)</f>
        <v>0</v>
      </c>
      <c r="I906" t="str">
        <f t="shared" si="73"/>
        <v/>
      </c>
    </row>
    <row r="907" spans="2:9" x14ac:dyDescent="0.25">
      <c r="B907" t="b">
        <f>IF('Input and Summary Results'!D489=0,FALSE,'Input and Summary Results'!$B489)</f>
        <v>0</v>
      </c>
      <c r="C907" t="b">
        <f>IF(OR(B907=0,'Input and Summary Results'!D489=0,'Input and Summary Results'!D489=""),FALSE,'Input and Summary Results'!$D489)</f>
        <v>0</v>
      </c>
      <c r="D907" t="b">
        <f>IF(OR(B907=0,'Input and Summary Results'!E489=0),FALSE,'Input and Summary Results'!$E489)</f>
        <v>0</v>
      </c>
      <c r="E907" t="b">
        <f t="shared" si="71"/>
        <v>0</v>
      </c>
      <c r="F907" t="b">
        <f t="shared" si="72"/>
        <v>0</v>
      </c>
      <c r="G907" t="b">
        <f>IF('Input and Summary Results'!$J$4="yes",IF(C907=FALSE,FALSE,IF('Data Transformation'!E907&lt;$R$10,E907,$R$10)),IF(C907=FALSE,FALSE,IF(C907&lt;$R$10,C907,$R$10)))</f>
        <v>0</v>
      </c>
      <c r="H907" t="b">
        <f>IF('Input and Summary Results'!$J$4="yes",'Data Transformation'!F907,'Data Transformation'!D907)</f>
        <v>0</v>
      </c>
      <c r="I907" t="str">
        <f t="shared" si="73"/>
        <v/>
      </c>
    </row>
    <row r="908" spans="2:9" x14ac:dyDescent="0.25">
      <c r="B908" t="b">
        <f>IF('Input and Summary Results'!D490=0,FALSE,'Input and Summary Results'!$B490)</f>
        <v>0</v>
      </c>
      <c r="C908" t="b">
        <f>IF(OR(B908=0,'Input and Summary Results'!D490=0,'Input and Summary Results'!D490=""),FALSE,'Input and Summary Results'!$D490)</f>
        <v>0</v>
      </c>
      <c r="D908" t="b">
        <f>IF(OR(B908=0,'Input and Summary Results'!E490=0),FALSE,'Input and Summary Results'!$E490)</f>
        <v>0</v>
      </c>
      <c r="E908" t="b">
        <f t="shared" si="71"/>
        <v>0</v>
      </c>
      <c r="F908" t="b">
        <f t="shared" si="72"/>
        <v>0</v>
      </c>
      <c r="G908" t="b">
        <f>IF('Input and Summary Results'!$J$4="yes",IF(C908=FALSE,FALSE,IF('Data Transformation'!E908&lt;$R$10,E908,$R$10)),IF(C908=FALSE,FALSE,IF(C908&lt;$R$10,C908,$R$10)))</f>
        <v>0</v>
      </c>
      <c r="H908" t="b">
        <f>IF('Input and Summary Results'!$J$4="yes",'Data Transformation'!F908,'Data Transformation'!D908)</f>
        <v>0</v>
      </c>
      <c r="I908" t="str">
        <f t="shared" si="73"/>
        <v/>
      </c>
    </row>
    <row r="909" spans="2:9" x14ac:dyDescent="0.25">
      <c r="B909" t="b">
        <f>IF('Input and Summary Results'!D491=0,FALSE,'Input and Summary Results'!$B491)</f>
        <v>0</v>
      </c>
      <c r="C909" t="b">
        <f>IF(OR(B909=0,'Input and Summary Results'!D491=0,'Input and Summary Results'!D491=""),FALSE,'Input and Summary Results'!$D491)</f>
        <v>0</v>
      </c>
      <c r="D909" t="b">
        <f>IF(OR(B909=0,'Input and Summary Results'!E491=0),FALSE,'Input and Summary Results'!$E491)</f>
        <v>0</v>
      </c>
      <c r="E909" t="b">
        <f t="shared" si="71"/>
        <v>0</v>
      </c>
      <c r="F909" t="b">
        <f t="shared" si="72"/>
        <v>0</v>
      </c>
      <c r="G909" t="b">
        <f>IF('Input and Summary Results'!$J$4="yes",IF(C909=FALSE,FALSE,IF('Data Transformation'!E909&lt;$R$10,E909,$R$10)),IF(C909=FALSE,FALSE,IF(C909&lt;$R$10,C909,$R$10)))</f>
        <v>0</v>
      </c>
      <c r="H909" t="b">
        <f>IF('Input and Summary Results'!$J$4="yes",'Data Transformation'!F909,'Data Transformation'!D909)</f>
        <v>0</v>
      </c>
      <c r="I909" t="str">
        <f t="shared" si="73"/>
        <v/>
      </c>
    </row>
    <row r="910" spans="2:9" x14ac:dyDescent="0.25">
      <c r="B910" t="b">
        <f>IF('Input and Summary Results'!D492=0,FALSE,'Input and Summary Results'!$B492)</f>
        <v>0</v>
      </c>
      <c r="C910" t="b">
        <f>IF(OR(B910=0,'Input and Summary Results'!D492=0,'Input and Summary Results'!D492=""),FALSE,'Input and Summary Results'!$D492)</f>
        <v>0</v>
      </c>
      <c r="D910" t="b">
        <f>IF(OR(B910=0,'Input and Summary Results'!E492=0),FALSE,'Input and Summary Results'!$E492)</f>
        <v>0</v>
      </c>
      <c r="E910" t="b">
        <f t="shared" si="71"/>
        <v>0</v>
      </c>
      <c r="F910" t="b">
        <f t="shared" si="72"/>
        <v>0</v>
      </c>
      <c r="G910" t="b">
        <f>IF('Input and Summary Results'!$J$4="yes",IF(C910=FALSE,FALSE,IF('Data Transformation'!E910&lt;$R$10,E910,$R$10)),IF(C910=FALSE,FALSE,IF(C910&lt;$R$10,C910,$R$10)))</f>
        <v>0</v>
      </c>
      <c r="H910" t="b">
        <f>IF('Input and Summary Results'!$J$4="yes",'Data Transformation'!F910,'Data Transformation'!D910)</f>
        <v>0</v>
      </c>
      <c r="I910" t="str">
        <f t="shared" si="73"/>
        <v/>
      </c>
    </row>
    <row r="911" spans="2:9" x14ac:dyDescent="0.25">
      <c r="B911" t="b">
        <f>IF('Input and Summary Results'!D493=0,FALSE,'Input and Summary Results'!$B493)</f>
        <v>0</v>
      </c>
      <c r="C911" t="b">
        <f>IF(OR(B911=0,'Input and Summary Results'!D493=0,'Input and Summary Results'!D493=""),FALSE,'Input and Summary Results'!$D493)</f>
        <v>0</v>
      </c>
      <c r="D911" t="b">
        <f>IF(OR(B911=0,'Input and Summary Results'!E493=0),FALSE,'Input and Summary Results'!$E493)</f>
        <v>0</v>
      </c>
      <c r="E911" t="b">
        <f t="shared" si="71"/>
        <v>0</v>
      </c>
      <c r="F911" t="b">
        <f t="shared" si="72"/>
        <v>0</v>
      </c>
      <c r="G911" t="b">
        <f>IF('Input and Summary Results'!$J$4="yes",IF(C911=FALSE,FALSE,IF('Data Transformation'!E911&lt;$R$10,E911,$R$10)),IF(C911=FALSE,FALSE,IF(C911&lt;$R$10,C911,$R$10)))</f>
        <v>0</v>
      </c>
      <c r="H911" t="b">
        <f>IF('Input and Summary Results'!$J$4="yes",'Data Transformation'!F911,'Data Transformation'!D911)</f>
        <v>0</v>
      </c>
      <c r="I911" t="str">
        <f t="shared" si="73"/>
        <v/>
      </c>
    </row>
    <row r="912" spans="2:9" x14ac:dyDescent="0.25">
      <c r="B912" t="b">
        <f>IF('Input and Summary Results'!D494=0,FALSE,'Input and Summary Results'!$B494)</f>
        <v>0</v>
      </c>
      <c r="C912" t="b">
        <f>IF(OR(B912=0,'Input and Summary Results'!D494=0,'Input and Summary Results'!D494=""),FALSE,'Input and Summary Results'!$D494)</f>
        <v>0</v>
      </c>
      <c r="D912" t="b">
        <f>IF(OR(B912=0,'Input and Summary Results'!E494=0),FALSE,'Input and Summary Results'!$E494)</f>
        <v>0</v>
      </c>
      <c r="E912" t="b">
        <f t="shared" si="71"/>
        <v>0</v>
      </c>
      <c r="F912" t="b">
        <f t="shared" si="72"/>
        <v>0</v>
      </c>
      <c r="G912" t="b">
        <f>IF('Input and Summary Results'!$J$4="yes",IF(C912=FALSE,FALSE,IF('Data Transformation'!E912&lt;$R$10,E912,$R$10)),IF(C912=FALSE,FALSE,IF(C912&lt;$R$10,C912,$R$10)))</f>
        <v>0</v>
      </c>
      <c r="H912" t="b">
        <f>IF('Input and Summary Results'!$J$4="yes",'Data Transformation'!F912,'Data Transformation'!D912)</f>
        <v>0</v>
      </c>
      <c r="I912" t="str">
        <f t="shared" si="73"/>
        <v/>
      </c>
    </row>
    <row r="913" spans="2:9" x14ac:dyDescent="0.25">
      <c r="B913" t="b">
        <f>IF('Input and Summary Results'!D495=0,FALSE,'Input and Summary Results'!$B495)</f>
        <v>0</v>
      </c>
      <c r="C913" t="b">
        <f>IF(OR(B913=0,'Input and Summary Results'!D495=0,'Input and Summary Results'!D495=""),FALSE,'Input and Summary Results'!$D495)</f>
        <v>0</v>
      </c>
      <c r="D913" t="b">
        <f>IF(OR(B913=0,'Input and Summary Results'!E495=0),FALSE,'Input and Summary Results'!$E495)</f>
        <v>0</v>
      </c>
      <c r="E913" t="b">
        <f t="shared" si="71"/>
        <v>0</v>
      </c>
      <c r="F913" t="b">
        <f t="shared" si="72"/>
        <v>0</v>
      </c>
      <c r="G913" t="b">
        <f>IF('Input and Summary Results'!$J$4="yes",IF(C913=FALSE,FALSE,IF('Data Transformation'!E913&lt;$R$10,E913,$R$10)),IF(C913=FALSE,FALSE,IF(C913&lt;$R$10,C913,$R$10)))</f>
        <v>0</v>
      </c>
      <c r="H913" t="b">
        <f>IF('Input and Summary Results'!$J$4="yes",'Data Transformation'!F913,'Data Transformation'!D913)</f>
        <v>0</v>
      </c>
      <c r="I913" t="str">
        <f t="shared" si="73"/>
        <v/>
      </c>
    </row>
    <row r="914" spans="2:9" x14ac:dyDescent="0.25">
      <c r="B914" t="b">
        <f>IF('Input and Summary Results'!D496=0,FALSE,'Input and Summary Results'!$B496)</f>
        <v>0</v>
      </c>
      <c r="C914" t="b">
        <f>IF(OR(B914=0,'Input and Summary Results'!D496=0,'Input and Summary Results'!D496=""),FALSE,'Input and Summary Results'!$D496)</f>
        <v>0</v>
      </c>
      <c r="D914" t="b">
        <f>IF(OR(B914=0,'Input and Summary Results'!E496=0),FALSE,'Input and Summary Results'!$E496)</f>
        <v>0</v>
      </c>
      <c r="E914" t="b">
        <f t="shared" si="71"/>
        <v>0</v>
      </c>
      <c r="F914" t="b">
        <f t="shared" si="72"/>
        <v>0</v>
      </c>
      <c r="G914" t="b">
        <f>IF('Input and Summary Results'!$J$4="yes",IF(C914=FALSE,FALSE,IF('Data Transformation'!E914&lt;$R$10,E914,$R$10)),IF(C914=FALSE,FALSE,IF(C914&lt;$R$10,C914,$R$10)))</f>
        <v>0</v>
      </c>
      <c r="H914" t="b">
        <f>IF('Input and Summary Results'!$J$4="yes",'Data Transformation'!F914,'Data Transformation'!D914)</f>
        <v>0</v>
      </c>
      <c r="I914" t="str">
        <f t="shared" si="73"/>
        <v/>
      </c>
    </row>
    <row r="915" spans="2:9" x14ac:dyDescent="0.25">
      <c r="B915" t="b">
        <f>IF('Input and Summary Results'!D497=0,FALSE,'Input and Summary Results'!$B497)</f>
        <v>0</v>
      </c>
      <c r="C915" t="b">
        <f>IF(OR(B915=0,'Input and Summary Results'!D497=0,'Input and Summary Results'!D497=""),FALSE,'Input and Summary Results'!$D497)</f>
        <v>0</v>
      </c>
      <c r="D915" t="b">
        <f>IF(OR(B915=0,'Input and Summary Results'!E497=0),FALSE,'Input and Summary Results'!$E497)</f>
        <v>0</v>
      </c>
      <c r="E915" t="b">
        <f t="shared" si="71"/>
        <v>0</v>
      </c>
      <c r="F915" t="b">
        <f t="shared" si="72"/>
        <v>0</v>
      </c>
      <c r="G915" t="b">
        <f>IF('Input and Summary Results'!$J$4="yes",IF(C915=FALSE,FALSE,IF('Data Transformation'!E915&lt;$R$10,E915,$R$10)),IF(C915=FALSE,FALSE,IF(C915&lt;$R$10,C915,$R$10)))</f>
        <v>0</v>
      </c>
      <c r="H915" t="b">
        <f>IF('Input and Summary Results'!$J$4="yes",'Data Transformation'!F915,'Data Transformation'!D915)</f>
        <v>0</v>
      </c>
      <c r="I915" t="str">
        <f t="shared" si="73"/>
        <v/>
      </c>
    </row>
    <row r="916" spans="2:9" x14ac:dyDescent="0.25">
      <c r="B916" t="b">
        <f>IF('Input and Summary Results'!D498=0,FALSE,'Input and Summary Results'!$B498)</f>
        <v>0</v>
      </c>
      <c r="C916" t="b">
        <f>IF(OR(B916=0,'Input and Summary Results'!D498=0,'Input and Summary Results'!D498=""),FALSE,'Input and Summary Results'!$D498)</f>
        <v>0</v>
      </c>
      <c r="D916" t="b">
        <f>IF(OR(B916=0,'Input and Summary Results'!E498=0),FALSE,'Input and Summary Results'!$E498)</f>
        <v>0</v>
      </c>
      <c r="E916" t="b">
        <f t="shared" si="71"/>
        <v>0</v>
      </c>
      <c r="F916" t="b">
        <f t="shared" si="72"/>
        <v>0</v>
      </c>
      <c r="G916" t="b">
        <f>IF('Input and Summary Results'!$J$4="yes",IF(C916=FALSE,FALSE,IF('Data Transformation'!E916&lt;$R$10,E916,$R$10)),IF(C916=FALSE,FALSE,IF(C916&lt;$R$10,C916,$R$10)))</f>
        <v>0</v>
      </c>
      <c r="H916" t="b">
        <f>IF('Input and Summary Results'!$J$4="yes",'Data Transformation'!F916,'Data Transformation'!D916)</f>
        <v>0</v>
      </c>
      <c r="I916" t="str">
        <f t="shared" si="73"/>
        <v/>
      </c>
    </row>
    <row r="917" spans="2:9" x14ac:dyDescent="0.25">
      <c r="B917" t="b">
        <f>IF('Input and Summary Results'!D499=0,FALSE,'Input and Summary Results'!$B499)</f>
        <v>0</v>
      </c>
      <c r="C917" t="b">
        <f>IF(OR(B917=0,'Input and Summary Results'!D499=0,'Input and Summary Results'!D499=""),FALSE,'Input and Summary Results'!$D499)</f>
        <v>0</v>
      </c>
      <c r="D917" t="b">
        <f>IF(OR(B917=0,'Input and Summary Results'!E499=0),FALSE,'Input and Summary Results'!$E499)</f>
        <v>0</v>
      </c>
      <c r="E917" t="b">
        <f t="shared" si="71"/>
        <v>0</v>
      </c>
      <c r="F917" t="b">
        <f t="shared" si="72"/>
        <v>0</v>
      </c>
      <c r="G917" t="b">
        <f>IF('Input and Summary Results'!$J$4="yes",IF(C917=FALSE,FALSE,IF('Data Transformation'!E917&lt;$R$10,E917,$R$10)),IF(C917=FALSE,FALSE,IF(C917&lt;$R$10,C917,$R$10)))</f>
        <v>0</v>
      </c>
      <c r="H917" t="b">
        <f>IF('Input and Summary Results'!$J$4="yes",'Data Transformation'!F917,'Data Transformation'!D917)</f>
        <v>0</v>
      </c>
      <c r="I917" t="str">
        <f t="shared" si="73"/>
        <v/>
      </c>
    </row>
    <row r="918" spans="2:9" x14ac:dyDescent="0.25">
      <c r="B918" t="b">
        <f>IF('Input and Summary Results'!D500=0,FALSE,'Input and Summary Results'!$B500)</f>
        <v>0</v>
      </c>
      <c r="C918" t="b">
        <f>IF(OR(B918=0,'Input and Summary Results'!D500=0,'Input and Summary Results'!D500=""),FALSE,'Input and Summary Results'!$D500)</f>
        <v>0</v>
      </c>
      <c r="D918" t="b">
        <f>IF(OR(B918=0,'Input and Summary Results'!E500=0),FALSE,'Input and Summary Results'!$E500)</f>
        <v>0</v>
      </c>
      <c r="E918" t="b">
        <f t="shared" si="71"/>
        <v>0</v>
      </c>
      <c r="F918" t="b">
        <f t="shared" si="72"/>
        <v>0</v>
      </c>
      <c r="G918" t="b">
        <f>IF('Input and Summary Results'!$J$4="yes",IF(C918=FALSE,FALSE,IF('Data Transformation'!E918&lt;$R$10,E918,$R$10)),IF(C918=FALSE,FALSE,IF(C918&lt;$R$10,C918,$R$10)))</f>
        <v>0</v>
      </c>
      <c r="H918" t="b">
        <f>IF('Input and Summary Results'!$J$4="yes",'Data Transformation'!F918,'Data Transformation'!D918)</f>
        <v>0</v>
      </c>
      <c r="I918" t="str">
        <f t="shared" si="73"/>
        <v/>
      </c>
    </row>
    <row r="919" spans="2:9" x14ac:dyDescent="0.25">
      <c r="B919" t="b">
        <f>IF('Input and Summary Results'!D501=0,FALSE,'Input and Summary Results'!$B501)</f>
        <v>0</v>
      </c>
      <c r="C919" t="b">
        <f>IF(OR(B919=0,'Input and Summary Results'!D501=0,'Input and Summary Results'!D501=""),FALSE,'Input and Summary Results'!$D501)</f>
        <v>0</v>
      </c>
      <c r="D919" t="b">
        <f>IF(OR(B919=0,'Input and Summary Results'!E501=0),FALSE,'Input and Summary Results'!$E501)</f>
        <v>0</v>
      </c>
      <c r="E919" t="b">
        <f t="shared" si="71"/>
        <v>0</v>
      </c>
      <c r="F919" t="b">
        <f t="shared" si="72"/>
        <v>0</v>
      </c>
      <c r="G919" t="b">
        <f>IF('Input and Summary Results'!$J$4="yes",IF(C919=FALSE,FALSE,IF('Data Transformation'!E919&lt;$R$10,E919,$R$10)),IF(C919=FALSE,FALSE,IF(C919&lt;$R$10,C919,$R$10)))</f>
        <v>0</v>
      </c>
      <c r="H919" t="b">
        <f>IF('Input and Summary Results'!$J$4="yes",'Data Transformation'!F919,'Data Transformation'!D919)</f>
        <v>0</v>
      </c>
      <c r="I919" t="str">
        <f t="shared" si="73"/>
        <v/>
      </c>
    </row>
    <row r="920" spans="2:9" x14ac:dyDescent="0.25">
      <c r="B920" t="b">
        <f>IF('Input and Summary Results'!D502=0,FALSE,'Input and Summary Results'!$B502)</f>
        <v>0</v>
      </c>
      <c r="C920" t="b">
        <f>IF(OR(B920=0,'Input and Summary Results'!D502=0,'Input and Summary Results'!D502=""),FALSE,'Input and Summary Results'!$D502)</f>
        <v>0</v>
      </c>
      <c r="D920" t="b">
        <f>IF(OR(B920=0,'Input and Summary Results'!E502=0),FALSE,'Input and Summary Results'!$E502)</f>
        <v>0</v>
      </c>
      <c r="E920" t="b">
        <f t="shared" si="71"/>
        <v>0</v>
      </c>
      <c r="F920" t="b">
        <f t="shared" si="72"/>
        <v>0</v>
      </c>
      <c r="G920" t="b">
        <f>IF('Input and Summary Results'!$J$4="yes",IF(C920=FALSE,FALSE,IF('Data Transformation'!E920&lt;$R$10,E920,$R$10)),IF(C920=FALSE,FALSE,IF(C920&lt;$R$10,C920,$R$10)))</f>
        <v>0</v>
      </c>
      <c r="H920" t="b">
        <f>IF('Input and Summary Results'!$J$4="yes",'Data Transformation'!F920,'Data Transformation'!D920)</f>
        <v>0</v>
      </c>
      <c r="I920" t="str">
        <f t="shared" si="73"/>
        <v/>
      </c>
    </row>
    <row r="921" spans="2:9" x14ac:dyDescent="0.25">
      <c r="B921" t="b">
        <f>IF('Input and Summary Results'!D503=0,FALSE,'Input and Summary Results'!$B503)</f>
        <v>0</v>
      </c>
      <c r="C921" t="b">
        <f>IF(OR(B921=0,'Input and Summary Results'!D503=0,'Input and Summary Results'!D503=""),FALSE,'Input and Summary Results'!$D503)</f>
        <v>0</v>
      </c>
      <c r="D921" t="b">
        <f>IF(OR(B921=0,'Input and Summary Results'!E503=0),FALSE,'Input and Summary Results'!$E503)</f>
        <v>0</v>
      </c>
      <c r="E921" t="b">
        <f t="shared" si="71"/>
        <v>0</v>
      </c>
      <c r="F921" t="b">
        <f t="shared" si="72"/>
        <v>0</v>
      </c>
      <c r="G921" t="b">
        <f>IF('Input and Summary Results'!$J$4="yes",IF(C921=FALSE,FALSE,IF('Data Transformation'!E921&lt;$R$10,E921,$R$10)),IF(C921=FALSE,FALSE,IF(C921&lt;$R$10,C921,$R$10)))</f>
        <v>0</v>
      </c>
      <c r="H921" t="b">
        <f>IF('Input and Summary Results'!$J$4="yes",'Data Transformation'!F921,'Data Transformation'!D921)</f>
        <v>0</v>
      </c>
      <c r="I921" t="str">
        <f t="shared" si="73"/>
        <v/>
      </c>
    </row>
    <row r="922" spans="2:9" x14ac:dyDescent="0.25">
      <c r="B922" t="b">
        <f>IF('Input and Summary Results'!D504=0,FALSE,'Input and Summary Results'!$B504)</f>
        <v>0</v>
      </c>
      <c r="C922" t="b">
        <f>IF(OR(B922=0,'Input and Summary Results'!D504=0,'Input and Summary Results'!D504=""),FALSE,'Input and Summary Results'!$D504)</f>
        <v>0</v>
      </c>
      <c r="D922" t="b">
        <f>IF(OR(B922=0,'Input and Summary Results'!E504=0),FALSE,'Input and Summary Results'!$E504)</f>
        <v>0</v>
      </c>
      <c r="E922" t="b">
        <f t="shared" si="71"/>
        <v>0</v>
      </c>
      <c r="F922" t="b">
        <f t="shared" si="72"/>
        <v>0</v>
      </c>
      <c r="G922" t="b">
        <f>IF('Input and Summary Results'!$J$4="yes",IF(C922=FALSE,FALSE,IF('Data Transformation'!E922&lt;$R$10,E922,$R$10)),IF(C922=FALSE,FALSE,IF(C922&lt;$R$10,C922,$R$10)))</f>
        <v>0</v>
      </c>
      <c r="H922" t="b">
        <f>IF('Input and Summary Results'!$J$4="yes",'Data Transformation'!F922,'Data Transformation'!D922)</f>
        <v>0</v>
      </c>
      <c r="I922" t="str">
        <f t="shared" si="73"/>
        <v/>
      </c>
    </row>
    <row r="923" spans="2:9" x14ac:dyDescent="0.25">
      <c r="B923" t="b">
        <f>IF('Input and Summary Results'!D505=0,FALSE,'Input and Summary Results'!$B505)</f>
        <v>0</v>
      </c>
      <c r="C923" t="b">
        <f>IF(OR(B923=0,'Input and Summary Results'!D505=0,'Input and Summary Results'!D505=""),FALSE,'Input and Summary Results'!$D505)</f>
        <v>0</v>
      </c>
      <c r="D923" t="b">
        <f>IF(OR(B923=0,'Input and Summary Results'!E505=0),FALSE,'Input and Summary Results'!$E505)</f>
        <v>0</v>
      </c>
      <c r="E923" t="b">
        <f t="shared" si="71"/>
        <v>0</v>
      </c>
      <c r="F923" t="b">
        <f t="shared" si="72"/>
        <v>0</v>
      </c>
      <c r="G923" t="b">
        <f>IF('Input and Summary Results'!$J$4="yes",IF(C923=FALSE,FALSE,IF('Data Transformation'!E923&lt;$R$10,E923,$R$10)),IF(C923=FALSE,FALSE,IF(C923&lt;$R$10,C923,$R$10)))</f>
        <v>0</v>
      </c>
      <c r="H923" t="b">
        <f>IF('Input and Summary Results'!$J$4="yes",'Data Transformation'!F923,'Data Transformation'!D923)</f>
        <v>0</v>
      </c>
      <c r="I923" t="str">
        <f t="shared" si="73"/>
        <v/>
      </c>
    </row>
    <row r="924" spans="2:9" x14ac:dyDescent="0.25">
      <c r="B924" t="b">
        <f>IF('Input and Summary Results'!D506=0,FALSE,'Input and Summary Results'!$B506)</f>
        <v>0</v>
      </c>
      <c r="C924" t="b">
        <f>IF(OR(B924=0,'Input and Summary Results'!D506=0,'Input and Summary Results'!D506=""),FALSE,'Input and Summary Results'!$D506)</f>
        <v>0</v>
      </c>
      <c r="D924" t="b">
        <f>IF(OR(B924=0,'Input and Summary Results'!E506=0),FALSE,'Input and Summary Results'!$E506)</f>
        <v>0</v>
      </c>
      <c r="E924" t="b">
        <f t="shared" si="71"/>
        <v>0</v>
      </c>
      <c r="F924" t="b">
        <f t="shared" si="72"/>
        <v>0</v>
      </c>
      <c r="G924" t="b">
        <f>IF('Input and Summary Results'!$J$4="yes",IF(C924=FALSE,FALSE,IF('Data Transformation'!E924&lt;$R$10,E924,$R$10)),IF(C924=FALSE,FALSE,IF(C924&lt;$R$10,C924,$R$10)))</f>
        <v>0</v>
      </c>
      <c r="H924" t="b">
        <f>IF('Input and Summary Results'!$J$4="yes",'Data Transformation'!F924,'Data Transformation'!D924)</f>
        <v>0</v>
      </c>
      <c r="I924" t="str">
        <f t="shared" si="73"/>
        <v/>
      </c>
    </row>
    <row r="925" spans="2:9" x14ac:dyDescent="0.25">
      <c r="B925" t="b">
        <f>IF('Input and Summary Results'!D507=0,FALSE,'Input and Summary Results'!$B507)</f>
        <v>0</v>
      </c>
      <c r="C925" t="b">
        <f>IF(OR(B925=0,'Input and Summary Results'!D507=0,'Input and Summary Results'!D507=""),FALSE,'Input and Summary Results'!$D507)</f>
        <v>0</v>
      </c>
      <c r="D925" t="b">
        <f>IF(OR(B925=0,'Input and Summary Results'!E507=0),FALSE,'Input and Summary Results'!$E507)</f>
        <v>0</v>
      </c>
      <c r="E925" t="b">
        <f t="shared" si="71"/>
        <v>0</v>
      </c>
      <c r="F925" t="b">
        <f t="shared" si="72"/>
        <v>0</v>
      </c>
      <c r="G925" t="b">
        <f>IF('Input and Summary Results'!$J$4="yes",IF(C925=FALSE,FALSE,IF('Data Transformation'!E925&lt;$R$10,E925,$R$10)),IF(C925=FALSE,FALSE,IF(C925&lt;$R$10,C925,$R$10)))</f>
        <v>0</v>
      </c>
      <c r="H925" t="b">
        <f>IF('Input and Summary Results'!$J$4="yes",'Data Transformation'!F925,'Data Transformation'!D925)</f>
        <v>0</v>
      </c>
      <c r="I925" t="str">
        <f t="shared" si="73"/>
        <v/>
      </c>
    </row>
    <row r="926" spans="2:9" x14ac:dyDescent="0.25">
      <c r="B926" t="b">
        <f>IF('Input and Summary Results'!D508=0,FALSE,'Input and Summary Results'!$B508)</f>
        <v>0</v>
      </c>
      <c r="C926" t="b">
        <f>IF(OR(B926=0,'Input and Summary Results'!D508=0,'Input and Summary Results'!D508=""),FALSE,'Input and Summary Results'!$D508)</f>
        <v>0</v>
      </c>
      <c r="D926" t="b">
        <f>IF(OR(B926=0,'Input and Summary Results'!E508=0),FALSE,'Input and Summary Results'!$E508)</f>
        <v>0</v>
      </c>
      <c r="E926" t="b">
        <f t="shared" si="71"/>
        <v>0</v>
      </c>
      <c r="F926" t="b">
        <f t="shared" si="72"/>
        <v>0</v>
      </c>
      <c r="G926" t="b">
        <f>IF('Input and Summary Results'!$J$4="yes",IF(C926=FALSE,FALSE,IF('Data Transformation'!E926&lt;$R$10,E926,$R$10)),IF(C926=FALSE,FALSE,IF(C926&lt;$R$10,C926,$R$10)))</f>
        <v>0</v>
      </c>
      <c r="H926" t="b">
        <f>IF('Input and Summary Results'!$J$4="yes",'Data Transformation'!F926,'Data Transformation'!D926)</f>
        <v>0</v>
      </c>
      <c r="I926" t="str">
        <f t="shared" si="73"/>
        <v/>
      </c>
    </row>
    <row r="927" spans="2:9" x14ac:dyDescent="0.25">
      <c r="B927" t="b">
        <f>IF('Input and Summary Results'!D509=0,FALSE,'Input and Summary Results'!$B509)</f>
        <v>0</v>
      </c>
      <c r="C927" t="b">
        <f>IF(OR(B927=0,'Input and Summary Results'!D509=0,'Input and Summary Results'!D509=""),FALSE,'Input and Summary Results'!$D509)</f>
        <v>0</v>
      </c>
      <c r="D927" t="b">
        <f>IF(OR(B927=0,'Input and Summary Results'!E509=0),FALSE,'Input and Summary Results'!$E509)</f>
        <v>0</v>
      </c>
      <c r="E927" t="b">
        <f t="shared" si="71"/>
        <v>0</v>
      </c>
      <c r="F927" t="b">
        <f t="shared" si="72"/>
        <v>0</v>
      </c>
      <c r="G927" t="b">
        <f>IF('Input and Summary Results'!$J$4="yes",IF(C927=FALSE,FALSE,IF('Data Transformation'!E927&lt;$R$10,E927,$R$10)),IF(C927=FALSE,FALSE,IF(C927&lt;$R$10,C927,$R$10)))</f>
        <v>0</v>
      </c>
      <c r="H927" t="b">
        <f>IF('Input and Summary Results'!$J$4="yes",'Data Transformation'!F927,'Data Transformation'!D927)</f>
        <v>0</v>
      </c>
      <c r="I927" t="str">
        <f t="shared" si="73"/>
        <v/>
      </c>
    </row>
    <row r="928" spans="2:9" x14ac:dyDescent="0.25">
      <c r="B928" t="b">
        <f>IF('Input and Summary Results'!D510=0,FALSE,'Input and Summary Results'!$B510)</f>
        <v>0</v>
      </c>
      <c r="C928" t="b">
        <f>IF(OR(B928=0,'Input and Summary Results'!D510=0,'Input and Summary Results'!D510=""),FALSE,'Input and Summary Results'!$D510)</f>
        <v>0</v>
      </c>
      <c r="D928" t="b">
        <f>IF(OR(B928=0,'Input and Summary Results'!E510=0),FALSE,'Input and Summary Results'!$E510)</f>
        <v>0</v>
      </c>
      <c r="E928" t="b">
        <f t="shared" si="71"/>
        <v>0</v>
      </c>
      <c r="F928" t="b">
        <f t="shared" si="72"/>
        <v>0</v>
      </c>
      <c r="G928" t="b">
        <f>IF('Input and Summary Results'!$J$4="yes",IF(C928=FALSE,FALSE,IF('Data Transformation'!E928&lt;$R$10,E928,$R$10)),IF(C928=FALSE,FALSE,IF(C928&lt;$R$10,C928,$R$10)))</f>
        <v>0</v>
      </c>
      <c r="H928" t="b">
        <f>IF('Input and Summary Results'!$J$4="yes",'Data Transformation'!F928,'Data Transformation'!D928)</f>
        <v>0</v>
      </c>
      <c r="I928" t="str">
        <f t="shared" si="73"/>
        <v/>
      </c>
    </row>
    <row r="929" spans="2:9" x14ac:dyDescent="0.25">
      <c r="B929" t="b">
        <f>IF('Input and Summary Results'!D511=0,FALSE,'Input and Summary Results'!$B511)</f>
        <v>0</v>
      </c>
      <c r="C929" t="b">
        <f>IF(OR(B929=0,'Input and Summary Results'!D511=0,'Input and Summary Results'!D511=""),FALSE,'Input and Summary Results'!$D511)</f>
        <v>0</v>
      </c>
      <c r="D929" t="b">
        <f>IF(OR(B929=0,'Input and Summary Results'!E511=0),FALSE,'Input and Summary Results'!$E511)</f>
        <v>0</v>
      </c>
      <c r="E929" t="b">
        <f t="shared" si="71"/>
        <v>0</v>
      </c>
      <c r="F929" t="b">
        <f t="shared" si="72"/>
        <v>0</v>
      </c>
      <c r="G929" t="b">
        <f>IF('Input and Summary Results'!$J$4="yes",IF(C929=FALSE,FALSE,IF('Data Transformation'!E929&lt;$R$10,E929,$R$10)),IF(C929=FALSE,FALSE,IF(C929&lt;$R$10,C929,$R$10)))</f>
        <v>0</v>
      </c>
      <c r="H929" t="b">
        <f>IF('Input and Summary Results'!$J$4="yes",'Data Transformation'!F929,'Data Transformation'!D929)</f>
        <v>0</v>
      </c>
      <c r="I929" t="str">
        <f t="shared" si="73"/>
        <v/>
      </c>
    </row>
    <row r="930" spans="2:9" x14ac:dyDescent="0.25">
      <c r="B930" t="b">
        <f>IF('Input and Summary Results'!D512=0,FALSE,'Input and Summary Results'!$B512)</f>
        <v>0</v>
      </c>
      <c r="C930" t="b">
        <f>IF(OR(B930=0,'Input and Summary Results'!D512=0,'Input and Summary Results'!D512=""),FALSE,'Input and Summary Results'!$D512)</f>
        <v>0</v>
      </c>
      <c r="D930" t="b">
        <f>IF(OR(B930=0,'Input and Summary Results'!E512=0),FALSE,'Input and Summary Results'!$E512)</f>
        <v>0</v>
      </c>
      <c r="E930" t="b">
        <f t="shared" si="71"/>
        <v>0</v>
      </c>
      <c r="F930" t="b">
        <f t="shared" si="72"/>
        <v>0</v>
      </c>
      <c r="G930" t="b">
        <f>IF('Input and Summary Results'!$J$4="yes",IF(C930=FALSE,FALSE,IF('Data Transformation'!E930&lt;$R$10,E930,$R$10)),IF(C930=FALSE,FALSE,IF(C930&lt;$R$10,C930,$R$10)))</f>
        <v>0</v>
      </c>
      <c r="H930" t="b">
        <f>IF('Input and Summary Results'!$J$4="yes",'Data Transformation'!F930,'Data Transformation'!D930)</f>
        <v>0</v>
      </c>
      <c r="I930" t="str">
        <f t="shared" si="73"/>
        <v/>
      </c>
    </row>
    <row r="931" spans="2:9" x14ac:dyDescent="0.25">
      <c r="B931" t="b">
        <f>IF('Input and Summary Results'!D513=0,FALSE,'Input and Summary Results'!$B513)</f>
        <v>0</v>
      </c>
      <c r="C931" t="b">
        <f>IF(OR(B931=0,'Input and Summary Results'!D513=0,'Input and Summary Results'!D513=""),FALSE,'Input and Summary Results'!$D513)</f>
        <v>0</v>
      </c>
      <c r="D931" t="b">
        <f>IF(OR(B931=0,'Input and Summary Results'!E513=0),FALSE,'Input and Summary Results'!$E513)</f>
        <v>0</v>
      </c>
      <c r="E931" t="b">
        <f t="shared" si="71"/>
        <v>0</v>
      </c>
      <c r="F931" t="b">
        <f t="shared" si="72"/>
        <v>0</v>
      </c>
      <c r="G931" t="b">
        <f>IF('Input and Summary Results'!$J$4="yes",IF(C931=FALSE,FALSE,IF('Data Transformation'!E931&lt;$R$10,E931,$R$10)),IF(C931=FALSE,FALSE,IF(C931&lt;$R$10,C931,$R$10)))</f>
        <v>0</v>
      </c>
      <c r="H931" t="b">
        <f>IF('Input and Summary Results'!$J$4="yes",'Data Transformation'!F931,'Data Transformation'!D931)</f>
        <v>0</v>
      </c>
      <c r="I931" t="str">
        <f t="shared" si="73"/>
        <v/>
      </c>
    </row>
    <row r="932" spans="2:9" x14ac:dyDescent="0.25">
      <c r="B932" t="b">
        <f>IF('Input and Summary Results'!D514=0,FALSE,'Input and Summary Results'!$B514)</f>
        <v>0</v>
      </c>
      <c r="C932" t="b">
        <f>IF(OR(B932=0,'Input and Summary Results'!D514=0,'Input and Summary Results'!D514=""),FALSE,'Input and Summary Results'!$D514)</f>
        <v>0</v>
      </c>
      <c r="D932" t="b">
        <f>IF(OR(B932=0,'Input and Summary Results'!E514=0),FALSE,'Input and Summary Results'!$E514)</f>
        <v>0</v>
      </c>
      <c r="E932" t="b">
        <f t="shared" si="71"/>
        <v>0</v>
      </c>
      <c r="F932" t="b">
        <f t="shared" si="72"/>
        <v>0</v>
      </c>
      <c r="G932" t="b">
        <f>IF('Input and Summary Results'!$J$4="yes",IF(C932=FALSE,FALSE,IF('Data Transformation'!E932&lt;$R$10,E932,$R$10)),IF(C932=FALSE,FALSE,IF(C932&lt;$R$10,C932,$R$10)))</f>
        <v>0</v>
      </c>
      <c r="H932" t="b">
        <f>IF('Input and Summary Results'!$J$4="yes",'Data Transformation'!F932,'Data Transformation'!D932)</f>
        <v>0</v>
      </c>
      <c r="I932" t="str">
        <f t="shared" si="73"/>
        <v/>
      </c>
    </row>
    <row r="933" spans="2:9" x14ac:dyDescent="0.25">
      <c r="B933" t="b">
        <f>IF('Input and Summary Results'!D515=0,FALSE,'Input and Summary Results'!$B515)</f>
        <v>0</v>
      </c>
      <c r="C933" t="b">
        <f>IF(OR(B933=0,'Input and Summary Results'!D515=0,'Input and Summary Results'!D515=""),FALSE,'Input and Summary Results'!$D515)</f>
        <v>0</v>
      </c>
      <c r="D933" t="b">
        <f>IF(OR(B933=0,'Input and Summary Results'!E515=0),FALSE,'Input and Summary Results'!$E515)</f>
        <v>0</v>
      </c>
      <c r="E933" t="b">
        <f t="shared" si="71"/>
        <v>0</v>
      </c>
      <c r="F933" t="b">
        <f t="shared" si="72"/>
        <v>0</v>
      </c>
      <c r="G933" t="b">
        <f>IF('Input and Summary Results'!$J$4="yes",IF(C933=FALSE,FALSE,IF('Data Transformation'!E933&lt;$R$10,E933,$R$10)),IF(C933=FALSE,FALSE,IF(C933&lt;$R$10,C933,$R$10)))</f>
        <v>0</v>
      </c>
      <c r="H933" t="b">
        <f>IF('Input and Summary Results'!$J$4="yes",'Data Transformation'!F933,'Data Transformation'!D933)</f>
        <v>0</v>
      </c>
      <c r="I933" t="str">
        <f t="shared" si="73"/>
        <v/>
      </c>
    </row>
    <row r="934" spans="2:9" x14ac:dyDescent="0.25">
      <c r="B934" t="b">
        <f>IF('Input and Summary Results'!D516=0,FALSE,'Input and Summary Results'!$B516)</f>
        <v>0</v>
      </c>
      <c r="C934" t="b">
        <f>IF(OR(B934=0,'Input and Summary Results'!D516=0,'Input and Summary Results'!D516=""),FALSE,'Input and Summary Results'!$D516)</f>
        <v>0</v>
      </c>
      <c r="D934" t="b">
        <f>IF(OR(B934=0,'Input and Summary Results'!E516=0),FALSE,'Input and Summary Results'!$E516)</f>
        <v>0</v>
      </c>
      <c r="E934" t="b">
        <f t="shared" si="71"/>
        <v>0</v>
      </c>
      <c r="F934" t="b">
        <f t="shared" si="72"/>
        <v>0</v>
      </c>
      <c r="G934" t="b">
        <f>IF('Input and Summary Results'!$J$4="yes",IF(C934=FALSE,FALSE,IF('Data Transformation'!E934&lt;$R$10,E934,$R$10)),IF(C934=FALSE,FALSE,IF(C934&lt;$R$10,C934,$R$10)))</f>
        <v>0</v>
      </c>
      <c r="H934" t="b">
        <f>IF('Input and Summary Results'!$J$4="yes",'Data Transformation'!F934,'Data Transformation'!D934)</f>
        <v>0</v>
      </c>
      <c r="I934" t="str">
        <f t="shared" si="73"/>
        <v/>
      </c>
    </row>
    <row r="935" spans="2:9" x14ac:dyDescent="0.25">
      <c r="B935" t="b">
        <f>IF('Input and Summary Results'!D517=0,FALSE,'Input and Summary Results'!$B517)</f>
        <v>0</v>
      </c>
      <c r="C935" t="b">
        <f>IF(OR(B935=0,'Input and Summary Results'!D517=0,'Input and Summary Results'!D517=""),FALSE,'Input and Summary Results'!$D517)</f>
        <v>0</v>
      </c>
      <c r="D935" t="b">
        <f>IF(OR(B935=0,'Input and Summary Results'!E517=0),FALSE,'Input and Summary Results'!$E517)</f>
        <v>0</v>
      </c>
      <c r="E935" t="b">
        <f t="shared" si="71"/>
        <v>0</v>
      </c>
      <c r="F935" t="b">
        <f t="shared" si="72"/>
        <v>0</v>
      </c>
      <c r="G935" t="b">
        <f>IF('Input and Summary Results'!$J$4="yes",IF(C935=FALSE,FALSE,IF('Data Transformation'!E935&lt;$R$10,E935,$R$10)),IF(C935=FALSE,FALSE,IF(C935&lt;$R$10,C935,$R$10)))</f>
        <v>0</v>
      </c>
      <c r="H935" t="b">
        <f>IF('Input and Summary Results'!$J$4="yes",'Data Transformation'!F935,'Data Transformation'!D935)</f>
        <v>0</v>
      </c>
      <c r="I935" t="str">
        <f t="shared" si="73"/>
        <v/>
      </c>
    </row>
    <row r="936" spans="2:9" x14ac:dyDescent="0.25">
      <c r="B936" t="b">
        <f>IF('Input and Summary Results'!D518=0,FALSE,'Input and Summary Results'!$B518)</f>
        <v>0</v>
      </c>
      <c r="C936" t="b">
        <f>IF(OR(B936=0,'Input and Summary Results'!D518=0,'Input and Summary Results'!D518=""),FALSE,'Input and Summary Results'!$D518)</f>
        <v>0</v>
      </c>
      <c r="D936" t="b">
        <f>IF(OR(B936=0,'Input and Summary Results'!E518=0),FALSE,'Input and Summary Results'!$E518)</f>
        <v>0</v>
      </c>
      <c r="E936" t="b">
        <f t="shared" si="71"/>
        <v>0</v>
      </c>
      <c r="F936" t="b">
        <f t="shared" si="72"/>
        <v>0</v>
      </c>
      <c r="G936" t="b">
        <f>IF('Input and Summary Results'!$J$4="yes",IF(C936=FALSE,FALSE,IF('Data Transformation'!E936&lt;$R$10,E936,$R$10)),IF(C936=FALSE,FALSE,IF(C936&lt;$R$10,C936,$R$10)))</f>
        <v>0</v>
      </c>
      <c r="H936" t="b">
        <f>IF('Input and Summary Results'!$J$4="yes",'Data Transformation'!F936,'Data Transformation'!D936)</f>
        <v>0</v>
      </c>
      <c r="I936" t="str">
        <f t="shared" si="73"/>
        <v/>
      </c>
    </row>
    <row r="937" spans="2:9" x14ac:dyDescent="0.25">
      <c r="B937" t="b">
        <f>IF('Input and Summary Results'!D519=0,FALSE,'Input and Summary Results'!$B519)</f>
        <v>0</v>
      </c>
      <c r="C937" t="b">
        <f>IF(OR(B937=0,'Input and Summary Results'!D519=0,'Input and Summary Results'!D519=""),FALSE,'Input and Summary Results'!$D519)</f>
        <v>0</v>
      </c>
      <c r="D937" t="b">
        <f>IF(OR(B937=0,'Input and Summary Results'!E519=0),FALSE,'Input and Summary Results'!$E519)</f>
        <v>0</v>
      </c>
      <c r="E937" t="b">
        <f t="shared" si="71"/>
        <v>0</v>
      </c>
      <c r="F937" t="b">
        <f t="shared" si="72"/>
        <v>0</v>
      </c>
      <c r="G937" t="b">
        <f>IF('Input and Summary Results'!$J$4="yes",IF(C937=FALSE,FALSE,IF('Data Transformation'!E937&lt;$R$10,E937,$R$10)),IF(C937=FALSE,FALSE,IF(C937&lt;$R$10,C937,$R$10)))</f>
        <v>0</v>
      </c>
      <c r="H937" t="b">
        <f>IF('Input and Summary Results'!$J$4="yes",'Data Transformation'!F937,'Data Transformation'!D937)</f>
        <v>0</v>
      </c>
      <c r="I937" t="str">
        <f t="shared" si="73"/>
        <v/>
      </c>
    </row>
    <row r="938" spans="2:9" x14ac:dyDescent="0.25">
      <c r="B938" t="b">
        <f>IF('Input and Summary Results'!D520=0,FALSE,'Input and Summary Results'!$B520)</f>
        <v>0</v>
      </c>
      <c r="C938" t="b">
        <f>IF(OR(B938=0,'Input and Summary Results'!D520=0,'Input and Summary Results'!D520=""),FALSE,'Input and Summary Results'!$D520)</f>
        <v>0</v>
      </c>
      <c r="D938" t="b">
        <f>IF(OR(B938=0,'Input and Summary Results'!E520=0),FALSE,'Input and Summary Results'!$E520)</f>
        <v>0</v>
      </c>
      <c r="E938" t="b">
        <f t="shared" ref="E938:E1001" si="74">IF(C938=FALSE,FALSE,LOG10(C938))</f>
        <v>0</v>
      </c>
      <c r="F938" t="b">
        <f t="shared" ref="F938:F1001" si="75">IF(D938=FALSE, FALSE,0.434*D938/C938)</f>
        <v>0</v>
      </c>
      <c r="G938" t="b">
        <f>IF('Input and Summary Results'!$J$4="yes",IF(C938=FALSE,FALSE,IF('Data Transformation'!E938&lt;$R$10,E938,$R$10)),IF(C938=FALSE,FALSE,IF(C938&lt;$R$10,C938,$R$10)))</f>
        <v>0</v>
      </c>
      <c r="H938" t="b">
        <f>IF('Input and Summary Results'!$J$4="yes",'Data Transformation'!F938,'Data Transformation'!D938)</f>
        <v>0</v>
      </c>
      <c r="I938" t="str">
        <f t="shared" si="73"/>
        <v/>
      </c>
    </row>
    <row r="939" spans="2:9" x14ac:dyDescent="0.25">
      <c r="B939" t="b">
        <f>IF('Input and Summary Results'!D521=0,FALSE,'Input and Summary Results'!$B521)</f>
        <v>0</v>
      </c>
      <c r="C939" t="b">
        <f>IF(OR(B939=0,'Input and Summary Results'!D521=0,'Input and Summary Results'!D521=""),FALSE,'Input and Summary Results'!$D521)</f>
        <v>0</v>
      </c>
      <c r="D939" t="b">
        <f>IF(OR(B939=0,'Input and Summary Results'!E521=0),FALSE,'Input and Summary Results'!$E521)</f>
        <v>0</v>
      </c>
      <c r="E939" t="b">
        <f t="shared" si="74"/>
        <v>0</v>
      </c>
      <c r="F939" t="b">
        <f t="shared" si="75"/>
        <v>0</v>
      </c>
      <c r="G939" t="b">
        <f>IF('Input and Summary Results'!$J$4="yes",IF(C939=FALSE,FALSE,IF('Data Transformation'!E939&lt;$R$10,E939,$R$10)),IF(C939=FALSE,FALSE,IF(C939&lt;$R$10,C939,$R$10)))</f>
        <v>0</v>
      </c>
      <c r="H939" t="b">
        <f>IF('Input and Summary Results'!$J$4="yes",'Data Transformation'!F939,'Data Transformation'!D939)</f>
        <v>0</v>
      </c>
      <c r="I939" t="str">
        <f t="shared" si="73"/>
        <v/>
      </c>
    </row>
    <row r="940" spans="2:9" x14ac:dyDescent="0.25">
      <c r="B940" t="b">
        <f>IF('Input and Summary Results'!D522=0,FALSE,'Input and Summary Results'!$B522)</f>
        <v>0</v>
      </c>
      <c r="C940" t="b">
        <f>IF(OR(B940=0,'Input and Summary Results'!D522=0,'Input and Summary Results'!D522=""),FALSE,'Input and Summary Results'!$D522)</f>
        <v>0</v>
      </c>
      <c r="D940" t="b">
        <f>IF(OR(B940=0,'Input and Summary Results'!E522=0),FALSE,'Input and Summary Results'!$E522)</f>
        <v>0</v>
      </c>
      <c r="E940" t="b">
        <f t="shared" si="74"/>
        <v>0</v>
      </c>
      <c r="F940" t="b">
        <f t="shared" si="75"/>
        <v>0</v>
      </c>
      <c r="G940" t="b">
        <f>IF('Input and Summary Results'!$J$4="yes",IF(C940=FALSE,FALSE,IF('Data Transformation'!E940&lt;$R$10,E940,$R$10)),IF(C940=FALSE,FALSE,IF(C940&lt;$R$10,C940,$R$10)))</f>
        <v>0</v>
      </c>
      <c r="H940" t="b">
        <f>IF('Input and Summary Results'!$J$4="yes",'Data Transformation'!F940,'Data Transformation'!D940)</f>
        <v>0</v>
      </c>
      <c r="I940" t="str">
        <f t="shared" si="73"/>
        <v/>
      </c>
    </row>
    <row r="941" spans="2:9" x14ac:dyDescent="0.25">
      <c r="B941" t="b">
        <f>IF('Input and Summary Results'!D523=0,FALSE,'Input and Summary Results'!$B523)</f>
        <v>0</v>
      </c>
      <c r="C941" t="b">
        <f>IF(OR(B941=0,'Input and Summary Results'!D523=0,'Input and Summary Results'!D523=""),FALSE,'Input and Summary Results'!$D523)</f>
        <v>0</v>
      </c>
      <c r="D941" t="b">
        <f>IF(OR(B941=0,'Input and Summary Results'!E523=0),FALSE,'Input and Summary Results'!$E523)</f>
        <v>0</v>
      </c>
      <c r="E941" t="b">
        <f t="shared" si="74"/>
        <v>0</v>
      </c>
      <c r="F941" t="b">
        <f t="shared" si="75"/>
        <v>0</v>
      </c>
      <c r="G941" t="b">
        <f>IF('Input and Summary Results'!$J$4="yes",IF(C941=FALSE,FALSE,IF('Data Transformation'!E941&lt;$R$10,E941,$R$10)),IF(C941=FALSE,FALSE,IF(C941&lt;$R$10,C941,$R$10)))</f>
        <v>0</v>
      </c>
      <c r="H941" t="b">
        <f>IF('Input and Summary Results'!$J$4="yes",'Data Transformation'!F941,'Data Transformation'!D941)</f>
        <v>0</v>
      </c>
      <c r="I941" t="str">
        <f t="shared" si="73"/>
        <v/>
      </c>
    </row>
    <row r="942" spans="2:9" x14ac:dyDescent="0.25">
      <c r="B942" t="b">
        <f>IF('Input and Summary Results'!D524=0,FALSE,'Input and Summary Results'!$B524)</f>
        <v>0</v>
      </c>
      <c r="C942" t="b">
        <f>IF(OR(B942=0,'Input and Summary Results'!D524=0,'Input and Summary Results'!D524=""),FALSE,'Input and Summary Results'!$D524)</f>
        <v>0</v>
      </c>
      <c r="D942" t="b">
        <f>IF(OR(B942=0,'Input and Summary Results'!E524=0),FALSE,'Input and Summary Results'!$E524)</f>
        <v>0</v>
      </c>
      <c r="E942" t="b">
        <f t="shared" si="74"/>
        <v>0</v>
      </c>
      <c r="F942" t="b">
        <f t="shared" si="75"/>
        <v>0</v>
      </c>
      <c r="G942" t="b">
        <f>IF('Input and Summary Results'!$J$4="yes",IF(C942=FALSE,FALSE,IF('Data Transformation'!E942&lt;$R$10,E942,$R$10)),IF(C942=FALSE,FALSE,IF(C942&lt;$R$10,C942,$R$10)))</f>
        <v>0</v>
      </c>
      <c r="H942" t="b">
        <f>IF('Input and Summary Results'!$J$4="yes",'Data Transformation'!F942,'Data Transformation'!D942)</f>
        <v>0</v>
      </c>
      <c r="I942" t="str">
        <f t="shared" si="73"/>
        <v/>
      </c>
    </row>
    <row r="943" spans="2:9" x14ac:dyDescent="0.25">
      <c r="B943" t="b">
        <f>IF('Input and Summary Results'!D525=0,FALSE,'Input and Summary Results'!$B525)</f>
        <v>0</v>
      </c>
      <c r="C943" t="b">
        <f>IF(OR(B943=0,'Input and Summary Results'!D525=0,'Input and Summary Results'!D525=""),FALSE,'Input and Summary Results'!$D525)</f>
        <v>0</v>
      </c>
      <c r="D943" t="b">
        <f>IF(OR(B943=0,'Input and Summary Results'!E525=0),FALSE,'Input and Summary Results'!$E525)</f>
        <v>0</v>
      </c>
      <c r="E943" t="b">
        <f t="shared" si="74"/>
        <v>0</v>
      </c>
      <c r="F943" t="b">
        <f t="shared" si="75"/>
        <v>0</v>
      </c>
      <c r="G943" t="b">
        <f>IF('Input and Summary Results'!$J$4="yes",IF(C943=FALSE,FALSE,IF('Data Transformation'!E943&lt;$R$10,E943,$R$10)),IF(C943=FALSE,FALSE,IF(C943&lt;$R$10,C943,$R$10)))</f>
        <v>0</v>
      </c>
      <c r="H943" t="b">
        <f>IF('Input and Summary Results'!$J$4="yes",'Data Transformation'!F943,'Data Transformation'!D943)</f>
        <v>0</v>
      </c>
      <c r="I943" t="str">
        <f t="shared" si="73"/>
        <v/>
      </c>
    </row>
    <row r="944" spans="2:9" x14ac:dyDescent="0.25">
      <c r="B944" t="b">
        <f>IF('Input and Summary Results'!D526=0,FALSE,'Input and Summary Results'!$B526)</f>
        <v>0</v>
      </c>
      <c r="C944" t="b">
        <f>IF(OR(B944=0,'Input and Summary Results'!D526=0,'Input and Summary Results'!D526=""),FALSE,'Input and Summary Results'!$D526)</f>
        <v>0</v>
      </c>
      <c r="D944" t="b">
        <f>IF(OR(B944=0,'Input and Summary Results'!E526=0),FALSE,'Input and Summary Results'!$E526)</f>
        <v>0</v>
      </c>
      <c r="E944" t="b">
        <f t="shared" si="74"/>
        <v>0</v>
      </c>
      <c r="F944" t="b">
        <f t="shared" si="75"/>
        <v>0</v>
      </c>
      <c r="G944" t="b">
        <f>IF('Input and Summary Results'!$J$4="yes",IF(C944=FALSE,FALSE,IF('Data Transformation'!E944&lt;$R$10,E944,$R$10)),IF(C944=FALSE,FALSE,IF(C944&lt;$R$10,C944,$R$10)))</f>
        <v>0</v>
      </c>
      <c r="H944" t="b">
        <f>IF('Input and Summary Results'!$J$4="yes",'Data Transformation'!F944,'Data Transformation'!D944)</f>
        <v>0</v>
      </c>
      <c r="I944" t="str">
        <f t="shared" si="73"/>
        <v/>
      </c>
    </row>
    <row r="945" spans="2:9" x14ac:dyDescent="0.25">
      <c r="B945" t="b">
        <f>IF('Input and Summary Results'!D527=0,FALSE,'Input and Summary Results'!$B527)</f>
        <v>0</v>
      </c>
      <c r="C945" t="b">
        <f>IF(OR(B945=0,'Input and Summary Results'!D527=0,'Input and Summary Results'!D527=""),FALSE,'Input and Summary Results'!$D527)</f>
        <v>0</v>
      </c>
      <c r="D945" t="b">
        <f>IF(OR(B945=0,'Input and Summary Results'!E527=0),FALSE,'Input and Summary Results'!$E527)</f>
        <v>0</v>
      </c>
      <c r="E945" t="b">
        <f t="shared" si="74"/>
        <v>0</v>
      </c>
      <c r="F945" t="b">
        <f t="shared" si="75"/>
        <v>0</v>
      </c>
      <c r="G945" t="b">
        <f>IF('Input and Summary Results'!$J$4="yes",IF(C945=FALSE,FALSE,IF('Data Transformation'!E945&lt;$R$10,E945,$R$10)),IF(C945=FALSE,FALSE,IF(C945&lt;$R$10,C945,$R$10)))</f>
        <v>0</v>
      </c>
      <c r="H945" t="b">
        <f>IF('Input and Summary Results'!$J$4="yes",'Data Transformation'!F945,'Data Transformation'!D945)</f>
        <v>0</v>
      </c>
      <c r="I945" t="str">
        <f t="shared" si="73"/>
        <v/>
      </c>
    </row>
    <row r="946" spans="2:9" x14ac:dyDescent="0.25">
      <c r="B946" t="b">
        <f>IF('Input and Summary Results'!D528=0,FALSE,'Input and Summary Results'!$B528)</f>
        <v>0</v>
      </c>
      <c r="C946" t="b">
        <f>IF(OR(B946=0,'Input and Summary Results'!D528=0,'Input and Summary Results'!D528=""),FALSE,'Input and Summary Results'!$D528)</f>
        <v>0</v>
      </c>
      <c r="D946" t="b">
        <f>IF(OR(B946=0,'Input and Summary Results'!E528=0),FALSE,'Input and Summary Results'!$E528)</f>
        <v>0</v>
      </c>
      <c r="E946" t="b">
        <f t="shared" si="74"/>
        <v>0</v>
      </c>
      <c r="F946" t="b">
        <f t="shared" si="75"/>
        <v>0</v>
      </c>
      <c r="G946" t="b">
        <f>IF('Input and Summary Results'!$J$4="yes",IF(C946=FALSE,FALSE,IF('Data Transformation'!E946&lt;$R$10,E946,$R$10)),IF(C946=FALSE,FALSE,IF(C946&lt;$R$10,C946,$R$10)))</f>
        <v>0</v>
      </c>
      <c r="H946" t="b">
        <f>IF('Input and Summary Results'!$J$4="yes",'Data Transformation'!F946,'Data Transformation'!D946)</f>
        <v>0</v>
      </c>
      <c r="I946" t="str">
        <f t="shared" si="73"/>
        <v/>
      </c>
    </row>
    <row r="947" spans="2:9" x14ac:dyDescent="0.25">
      <c r="B947" t="b">
        <f>IF('Input and Summary Results'!D529=0,FALSE,'Input and Summary Results'!$B529)</f>
        <v>0</v>
      </c>
      <c r="C947" t="b">
        <f>IF(OR(B947=0,'Input and Summary Results'!D529=0,'Input and Summary Results'!D529=""),FALSE,'Input and Summary Results'!$D529)</f>
        <v>0</v>
      </c>
      <c r="D947" t="b">
        <f>IF(OR(B947=0,'Input and Summary Results'!E529=0),FALSE,'Input and Summary Results'!$E529)</f>
        <v>0</v>
      </c>
      <c r="E947" t="b">
        <f t="shared" si="74"/>
        <v>0</v>
      </c>
      <c r="F947" t="b">
        <f t="shared" si="75"/>
        <v>0</v>
      </c>
      <c r="G947" t="b">
        <f>IF('Input and Summary Results'!$J$4="yes",IF(C947=FALSE,FALSE,IF('Data Transformation'!E947&lt;$R$10,E947,$R$10)),IF(C947=FALSE,FALSE,IF(C947&lt;$R$10,C947,$R$10)))</f>
        <v>0</v>
      </c>
      <c r="H947" t="b">
        <f>IF('Input and Summary Results'!$J$4="yes",'Data Transformation'!F947,'Data Transformation'!D947)</f>
        <v>0</v>
      </c>
      <c r="I947" t="str">
        <f t="shared" si="73"/>
        <v/>
      </c>
    </row>
    <row r="948" spans="2:9" x14ac:dyDescent="0.25">
      <c r="B948" t="b">
        <f>IF('Input and Summary Results'!D530=0,FALSE,'Input and Summary Results'!$B530)</f>
        <v>0</v>
      </c>
      <c r="C948" t="b">
        <f>IF(OR(B948=0,'Input and Summary Results'!D530=0,'Input and Summary Results'!D530=""),FALSE,'Input and Summary Results'!$D530)</f>
        <v>0</v>
      </c>
      <c r="D948" t="b">
        <f>IF(OR(B948=0,'Input and Summary Results'!E530=0),FALSE,'Input and Summary Results'!$E530)</f>
        <v>0</v>
      </c>
      <c r="E948" t="b">
        <f t="shared" si="74"/>
        <v>0</v>
      </c>
      <c r="F948" t="b">
        <f t="shared" si="75"/>
        <v>0</v>
      </c>
      <c r="G948" t="b">
        <f>IF('Input and Summary Results'!$J$4="yes",IF(C948=FALSE,FALSE,IF('Data Transformation'!E948&lt;$R$10,E948,$R$10)),IF(C948=FALSE,FALSE,IF(C948&lt;$R$10,C948,$R$10)))</f>
        <v>0</v>
      </c>
      <c r="H948" t="b">
        <f>IF('Input and Summary Results'!$J$4="yes",'Data Transformation'!F948,'Data Transformation'!D948)</f>
        <v>0</v>
      </c>
      <c r="I948" t="str">
        <f t="shared" si="73"/>
        <v/>
      </c>
    </row>
    <row r="949" spans="2:9" x14ac:dyDescent="0.25">
      <c r="B949" t="b">
        <f>IF('Input and Summary Results'!D531=0,FALSE,'Input and Summary Results'!$B531)</f>
        <v>0</v>
      </c>
      <c r="C949" t="b">
        <f>IF(OR(B949=0,'Input and Summary Results'!D531=0,'Input and Summary Results'!D531=""),FALSE,'Input and Summary Results'!$D531)</f>
        <v>0</v>
      </c>
      <c r="D949" t="b">
        <f>IF(OR(B949=0,'Input and Summary Results'!E531=0),FALSE,'Input and Summary Results'!$E531)</f>
        <v>0</v>
      </c>
      <c r="E949" t="b">
        <f t="shared" si="74"/>
        <v>0</v>
      </c>
      <c r="F949" t="b">
        <f t="shared" si="75"/>
        <v>0</v>
      </c>
      <c r="G949" t="b">
        <f>IF('Input and Summary Results'!$J$4="yes",IF(C949=FALSE,FALSE,IF('Data Transformation'!E949&lt;$R$10,E949,$R$10)),IF(C949=FALSE,FALSE,IF(C949&lt;$R$10,C949,$R$10)))</f>
        <v>0</v>
      </c>
      <c r="H949" t="b">
        <f>IF('Input and Summary Results'!$J$4="yes",'Data Transformation'!F949,'Data Transformation'!D949)</f>
        <v>0</v>
      </c>
      <c r="I949" t="str">
        <f t="shared" si="73"/>
        <v/>
      </c>
    </row>
    <row r="950" spans="2:9" x14ac:dyDescent="0.25">
      <c r="B950" t="b">
        <f>IF('Input and Summary Results'!D532=0,FALSE,'Input and Summary Results'!$B532)</f>
        <v>0</v>
      </c>
      <c r="C950" t="b">
        <f>IF(OR(B950=0,'Input and Summary Results'!D532=0,'Input and Summary Results'!D532=""),FALSE,'Input and Summary Results'!$D532)</f>
        <v>0</v>
      </c>
      <c r="D950" t="b">
        <f>IF(OR(B950=0,'Input and Summary Results'!E532=0),FALSE,'Input and Summary Results'!$E532)</f>
        <v>0</v>
      </c>
      <c r="E950" t="b">
        <f t="shared" si="74"/>
        <v>0</v>
      </c>
      <c r="F950" t="b">
        <f t="shared" si="75"/>
        <v>0</v>
      </c>
      <c r="G950" t="b">
        <f>IF('Input and Summary Results'!$J$4="yes",IF(C950=FALSE,FALSE,IF('Data Transformation'!E950&lt;$R$10,E950,$R$10)),IF(C950=FALSE,FALSE,IF(C950&lt;$R$10,C950,$R$10)))</f>
        <v>0</v>
      </c>
      <c r="H950" t="b">
        <f>IF('Input and Summary Results'!$J$4="yes",'Data Transformation'!F950,'Data Transformation'!D950)</f>
        <v>0</v>
      </c>
      <c r="I950" t="str">
        <f t="shared" si="73"/>
        <v/>
      </c>
    </row>
    <row r="951" spans="2:9" x14ac:dyDescent="0.25">
      <c r="B951" t="b">
        <f>IF('Input and Summary Results'!D533=0,FALSE,'Input and Summary Results'!$B533)</f>
        <v>0</v>
      </c>
      <c r="C951" t="b">
        <f>IF(OR(B951=0,'Input and Summary Results'!D533=0,'Input and Summary Results'!D533=""),FALSE,'Input and Summary Results'!$D533)</f>
        <v>0</v>
      </c>
      <c r="D951" t="b">
        <f>IF(OR(B951=0,'Input and Summary Results'!E533=0),FALSE,'Input and Summary Results'!$E533)</f>
        <v>0</v>
      </c>
      <c r="E951" t="b">
        <f t="shared" si="74"/>
        <v>0</v>
      </c>
      <c r="F951" t="b">
        <f t="shared" si="75"/>
        <v>0</v>
      </c>
      <c r="G951" t="b">
        <f>IF('Input and Summary Results'!$J$4="yes",IF(C951=FALSE,FALSE,IF('Data Transformation'!E951&lt;$R$10,E951,$R$10)),IF(C951=FALSE,FALSE,IF(C951&lt;$R$10,C951,$R$10)))</f>
        <v>0</v>
      </c>
      <c r="H951" t="b">
        <f>IF('Input and Summary Results'!$J$4="yes",'Data Transformation'!F951,'Data Transformation'!D951)</f>
        <v>0</v>
      </c>
      <c r="I951" t="str">
        <f t="shared" si="73"/>
        <v/>
      </c>
    </row>
    <row r="952" spans="2:9" x14ac:dyDescent="0.25">
      <c r="B952" t="b">
        <f>IF('Input and Summary Results'!D534=0,FALSE,'Input and Summary Results'!$B534)</f>
        <v>0</v>
      </c>
      <c r="C952" t="b">
        <f>IF(OR(B952=0,'Input and Summary Results'!D534=0,'Input and Summary Results'!D534=""),FALSE,'Input and Summary Results'!$D534)</f>
        <v>0</v>
      </c>
      <c r="D952" t="b">
        <f>IF(OR(B952=0,'Input and Summary Results'!E534=0),FALSE,'Input and Summary Results'!$E534)</f>
        <v>0</v>
      </c>
      <c r="E952" t="b">
        <f t="shared" si="74"/>
        <v>0</v>
      </c>
      <c r="F952" t="b">
        <f t="shared" si="75"/>
        <v>0</v>
      </c>
      <c r="G952" t="b">
        <f>IF('Input and Summary Results'!$J$4="yes",IF(C952=FALSE,FALSE,IF('Data Transformation'!E952&lt;$R$10,E952,$R$10)),IF(C952=FALSE,FALSE,IF(C952&lt;$R$10,C952,$R$10)))</f>
        <v>0</v>
      </c>
      <c r="H952" t="b">
        <f>IF('Input and Summary Results'!$J$4="yes",'Data Transformation'!F952,'Data Transformation'!D952)</f>
        <v>0</v>
      </c>
      <c r="I952" t="str">
        <f t="shared" si="73"/>
        <v/>
      </c>
    </row>
    <row r="953" spans="2:9" x14ac:dyDescent="0.25">
      <c r="B953" t="b">
        <f>IF('Input and Summary Results'!D535=0,FALSE,'Input and Summary Results'!$B535)</f>
        <v>0</v>
      </c>
      <c r="C953" t="b">
        <f>IF(OR(B953=0,'Input and Summary Results'!D535=0,'Input and Summary Results'!D535=""),FALSE,'Input and Summary Results'!$D535)</f>
        <v>0</v>
      </c>
      <c r="D953" t="b">
        <f>IF(OR(B953=0,'Input and Summary Results'!E535=0),FALSE,'Input and Summary Results'!$E535)</f>
        <v>0</v>
      </c>
      <c r="E953" t="b">
        <f t="shared" si="74"/>
        <v>0</v>
      </c>
      <c r="F953" t="b">
        <f t="shared" si="75"/>
        <v>0</v>
      </c>
      <c r="G953" t="b">
        <f>IF('Input and Summary Results'!$J$4="yes",IF(C953=FALSE,FALSE,IF('Data Transformation'!E953&lt;$R$10,E953,$R$10)),IF(C953=FALSE,FALSE,IF(C953&lt;$R$10,C953,$R$10)))</f>
        <v>0</v>
      </c>
      <c r="H953" t="b">
        <f>IF('Input and Summary Results'!$J$4="yes",'Data Transformation'!F953,'Data Transformation'!D953)</f>
        <v>0</v>
      </c>
      <c r="I953" t="str">
        <f t="shared" si="73"/>
        <v/>
      </c>
    </row>
    <row r="954" spans="2:9" x14ac:dyDescent="0.25">
      <c r="B954" t="b">
        <f>IF('Input and Summary Results'!D536=0,FALSE,'Input and Summary Results'!$B536)</f>
        <v>0</v>
      </c>
      <c r="C954" t="b">
        <f>IF(OR(B954=0,'Input and Summary Results'!D536=0,'Input and Summary Results'!D536=""),FALSE,'Input and Summary Results'!$D536)</f>
        <v>0</v>
      </c>
      <c r="D954" t="b">
        <f>IF(OR(B954=0,'Input and Summary Results'!E536=0),FALSE,'Input and Summary Results'!$E536)</f>
        <v>0</v>
      </c>
      <c r="E954" t="b">
        <f t="shared" si="74"/>
        <v>0</v>
      </c>
      <c r="F954" t="b">
        <f t="shared" si="75"/>
        <v>0</v>
      </c>
      <c r="G954" t="b">
        <f>IF('Input and Summary Results'!$J$4="yes",IF(C954=FALSE,FALSE,IF('Data Transformation'!E954&lt;$R$10,E954,$R$10)),IF(C954=FALSE,FALSE,IF(C954&lt;$R$10,C954,$R$10)))</f>
        <v>0</v>
      </c>
      <c r="H954" t="b">
        <f>IF('Input and Summary Results'!$J$4="yes",'Data Transformation'!F954,'Data Transformation'!D954)</f>
        <v>0</v>
      </c>
      <c r="I954" t="str">
        <f t="shared" si="73"/>
        <v/>
      </c>
    </row>
    <row r="955" spans="2:9" x14ac:dyDescent="0.25">
      <c r="B955" t="b">
        <f>IF('Input and Summary Results'!D537=0,FALSE,'Input and Summary Results'!$B537)</f>
        <v>0</v>
      </c>
      <c r="C955" t="b">
        <f>IF(OR(B955=0,'Input and Summary Results'!D537=0,'Input and Summary Results'!D537=""),FALSE,'Input and Summary Results'!$D537)</f>
        <v>0</v>
      </c>
      <c r="D955" t="b">
        <f>IF(OR(B955=0,'Input and Summary Results'!E537=0),FALSE,'Input and Summary Results'!$E537)</f>
        <v>0</v>
      </c>
      <c r="E955" t="b">
        <f t="shared" si="74"/>
        <v>0</v>
      </c>
      <c r="F955" t="b">
        <f t="shared" si="75"/>
        <v>0</v>
      </c>
      <c r="G955" t="b">
        <f>IF('Input and Summary Results'!$J$4="yes",IF(C955=FALSE,FALSE,IF('Data Transformation'!E955&lt;$R$10,E955,$R$10)),IF(C955=FALSE,FALSE,IF(C955&lt;$R$10,C955,$R$10)))</f>
        <v>0</v>
      </c>
      <c r="H955" t="b">
        <f>IF('Input and Summary Results'!$J$4="yes",'Data Transformation'!F955,'Data Transformation'!D955)</f>
        <v>0</v>
      </c>
      <c r="I955" t="str">
        <f t="shared" si="73"/>
        <v/>
      </c>
    </row>
    <row r="956" spans="2:9" x14ac:dyDescent="0.25">
      <c r="B956" t="b">
        <f>IF('Input and Summary Results'!D538=0,FALSE,'Input and Summary Results'!$B538)</f>
        <v>0</v>
      </c>
      <c r="C956" t="b">
        <f>IF(OR(B956=0,'Input and Summary Results'!D538=0,'Input and Summary Results'!D538=""),FALSE,'Input and Summary Results'!$D538)</f>
        <v>0</v>
      </c>
      <c r="D956" t="b">
        <f>IF(OR(B956=0,'Input and Summary Results'!E538=0),FALSE,'Input and Summary Results'!$E538)</f>
        <v>0</v>
      </c>
      <c r="E956" t="b">
        <f t="shared" si="74"/>
        <v>0</v>
      </c>
      <c r="F956" t="b">
        <f t="shared" si="75"/>
        <v>0</v>
      </c>
      <c r="G956" t="b">
        <f>IF('Input and Summary Results'!$J$4="yes",IF(C956=FALSE,FALSE,IF('Data Transformation'!E956&lt;$R$10,E956,$R$10)),IF(C956=FALSE,FALSE,IF(C956&lt;$R$10,C956,$R$10)))</f>
        <v>0</v>
      </c>
      <c r="H956" t="b">
        <f>IF('Input and Summary Results'!$J$4="yes",'Data Transformation'!F956,'Data Transformation'!D956)</f>
        <v>0</v>
      </c>
      <c r="I956" t="str">
        <f t="shared" si="73"/>
        <v/>
      </c>
    </row>
    <row r="957" spans="2:9" x14ac:dyDescent="0.25">
      <c r="B957" t="b">
        <f>IF('Input and Summary Results'!D539=0,FALSE,'Input and Summary Results'!$B539)</f>
        <v>0</v>
      </c>
      <c r="C957" t="b">
        <f>IF(OR(B957=0,'Input and Summary Results'!D539=0,'Input and Summary Results'!D539=""),FALSE,'Input and Summary Results'!$D539)</f>
        <v>0</v>
      </c>
      <c r="D957" t="b">
        <f>IF(OR(B957=0,'Input and Summary Results'!E539=0),FALSE,'Input and Summary Results'!$E539)</f>
        <v>0</v>
      </c>
      <c r="E957" t="b">
        <f t="shared" si="74"/>
        <v>0</v>
      </c>
      <c r="F957" t="b">
        <f t="shared" si="75"/>
        <v>0</v>
      </c>
      <c r="G957" t="b">
        <f>IF('Input and Summary Results'!$J$4="yes",IF(C957=FALSE,FALSE,IF('Data Transformation'!E957&lt;$R$10,E957,$R$10)),IF(C957=FALSE,FALSE,IF(C957&lt;$R$10,C957,$R$10)))</f>
        <v>0</v>
      </c>
      <c r="H957" t="b">
        <f>IF('Input and Summary Results'!$J$4="yes",'Data Transformation'!F957,'Data Transformation'!D957)</f>
        <v>0</v>
      </c>
      <c r="I957" t="str">
        <f t="shared" si="73"/>
        <v/>
      </c>
    </row>
    <row r="958" spans="2:9" x14ac:dyDescent="0.25">
      <c r="B958" t="b">
        <f>IF('Input and Summary Results'!D540=0,FALSE,'Input and Summary Results'!$B540)</f>
        <v>0</v>
      </c>
      <c r="C958" t="b">
        <f>IF(OR(B958=0,'Input and Summary Results'!D540=0,'Input and Summary Results'!D540=""),FALSE,'Input and Summary Results'!$D540)</f>
        <v>0</v>
      </c>
      <c r="D958" t="b">
        <f>IF(OR(B958=0,'Input and Summary Results'!E540=0),FALSE,'Input and Summary Results'!$E540)</f>
        <v>0</v>
      </c>
      <c r="E958" t="b">
        <f t="shared" si="74"/>
        <v>0</v>
      </c>
      <c r="F958" t="b">
        <f t="shared" si="75"/>
        <v>0</v>
      </c>
      <c r="G958" t="b">
        <f>IF('Input and Summary Results'!$J$4="yes",IF(C958=FALSE,FALSE,IF('Data Transformation'!E958&lt;$R$10,E958,$R$10)),IF(C958=FALSE,FALSE,IF(C958&lt;$R$10,C958,$R$10)))</f>
        <v>0</v>
      </c>
      <c r="H958" t="b">
        <f>IF('Input and Summary Results'!$J$4="yes",'Data Transformation'!F958,'Data Transformation'!D958)</f>
        <v>0</v>
      </c>
      <c r="I958" t="str">
        <f t="shared" si="73"/>
        <v/>
      </c>
    </row>
    <row r="959" spans="2:9" x14ac:dyDescent="0.25">
      <c r="B959" t="b">
        <f>IF('Input and Summary Results'!D541=0,FALSE,'Input and Summary Results'!$B541)</f>
        <v>0</v>
      </c>
      <c r="C959" t="b">
        <f>IF(OR(B959=0,'Input and Summary Results'!D541=0,'Input and Summary Results'!D541=""),FALSE,'Input and Summary Results'!$D541)</f>
        <v>0</v>
      </c>
      <c r="D959" t="b">
        <f>IF(OR(B959=0,'Input and Summary Results'!E541=0),FALSE,'Input and Summary Results'!$E541)</f>
        <v>0</v>
      </c>
      <c r="E959" t="b">
        <f t="shared" si="74"/>
        <v>0</v>
      </c>
      <c r="F959" t="b">
        <f t="shared" si="75"/>
        <v>0</v>
      </c>
      <c r="G959" t="b">
        <f>IF('Input and Summary Results'!$J$4="yes",IF(C959=FALSE,FALSE,IF('Data Transformation'!E959&lt;$R$10,E959,$R$10)),IF(C959=FALSE,FALSE,IF(C959&lt;$R$10,C959,$R$10)))</f>
        <v>0</v>
      </c>
      <c r="H959" t="b">
        <f>IF('Input and Summary Results'!$J$4="yes",'Data Transformation'!F959,'Data Transformation'!D959)</f>
        <v>0</v>
      </c>
      <c r="I959" t="str">
        <f t="shared" si="73"/>
        <v/>
      </c>
    </row>
    <row r="960" spans="2:9" x14ac:dyDescent="0.25">
      <c r="B960" t="b">
        <f>IF('Input and Summary Results'!D542=0,FALSE,'Input and Summary Results'!$B542)</f>
        <v>0</v>
      </c>
      <c r="C960" t="b">
        <f>IF(OR(B960=0,'Input and Summary Results'!D542=0,'Input and Summary Results'!D542=""),FALSE,'Input and Summary Results'!$D542)</f>
        <v>0</v>
      </c>
      <c r="D960" t="b">
        <f>IF(OR(B960=0,'Input and Summary Results'!E542=0),FALSE,'Input and Summary Results'!$E542)</f>
        <v>0</v>
      </c>
      <c r="E960" t="b">
        <f t="shared" si="74"/>
        <v>0</v>
      </c>
      <c r="F960" t="b">
        <f t="shared" si="75"/>
        <v>0</v>
      </c>
      <c r="G960" t="b">
        <f>IF('Input and Summary Results'!$J$4="yes",IF(C960=FALSE,FALSE,IF('Data Transformation'!E960&lt;$R$10,E960,$R$10)),IF(C960=FALSE,FALSE,IF(C960&lt;$R$10,C960,$R$10)))</f>
        <v>0</v>
      </c>
      <c r="H960" t="b">
        <f>IF('Input and Summary Results'!$J$4="yes",'Data Transformation'!F960,'Data Transformation'!D960)</f>
        <v>0</v>
      </c>
      <c r="I960" t="str">
        <f t="shared" si="73"/>
        <v/>
      </c>
    </row>
    <row r="961" spans="2:9" x14ac:dyDescent="0.25">
      <c r="B961" t="b">
        <f>IF('Input and Summary Results'!D543=0,FALSE,'Input and Summary Results'!$B543)</f>
        <v>0</v>
      </c>
      <c r="C961" t="b">
        <f>IF(OR(B961=0,'Input and Summary Results'!D543=0,'Input and Summary Results'!D543=""),FALSE,'Input and Summary Results'!$D543)</f>
        <v>0</v>
      </c>
      <c r="D961" t="b">
        <f>IF(OR(B961=0,'Input and Summary Results'!E543=0),FALSE,'Input and Summary Results'!$E543)</f>
        <v>0</v>
      </c>
      <c r="E961" t="b">
        <f t="shared" si="74"/>
        <v>0</v>
      </c>
      <c r="F961" t="b">
        <f t="shared" si="75"/>
        <v>0</v>
      </c>
      <c r="G961" t="b">
        <f>IF('Input and Summary Results'!$J$4="yes",IF(C961=FALSE,FALSE,IF('Data Transformation'!E961&lt;$R$10,E961,$R$10)),IF(C961=FALSE,FALSE,IF(C961&lt;$R$10,C961,$R$10)))</f>
        <v>0</v>
      </c>
      <c r="H961" t="b">
        <f>IF('Input and Summary Results'!$J$4="yes",'Data Transformation'!F961,'Data Transformation'!D961)</f>
        <v>0</v>
      </c>
      <c r="I961" t="str">
        <f t="shared" si="73"/>
        <v/>
      </c>
    </row>
    <row r="962" spans="2:9" x14ac:dyDescent="0.25">
      <c r="B962" t="b">
        <f>IF('Input and Summary Results'!D544=0,FALSE,'Input and Summary Results'!$B544)</f>
        <v>0</v>
      </c>
      <c r="C962" t="b">
        <f>IF(OR(B962=0,'Input and Summary Results'!D544=0,'Input and Summary Results'!D544=""),FALSE,'Input and Summary Results'!$D544)</f>
        <v>0</v>
      </c>
      <c r="D962" t="b">
        <f>IF(OR(B962=0,'Input and Summary Results'!E544=0),FALSE,'Input and Summary Results'!$E544)</f>
        <v>0</v>
      </c>
      <c r="E962" t="b">
        <f t="shared" si="74"/>
        <v>0</v>
      </c>
      <c r="F962" t="b">
        <f t="shared" si="75"/>
        <v>0</v>
      </c>
      <c r="G962" t="b">
        <f>IF('Input and Summary Results'!$J$4="yes",IF(C962=FALSE,FALSE,IF('Data Transformation'!E962&lt;$R$10,E962,$R$10)),IF(C962=FALSE,FALSE,IF(C962&lt;$R$10,C962,$R$10)))</f>
        <v>0</v>
      </c>
      <c r="H962" t="b">
        <f>IF('Input and Summary Results'!$J$4="yes",'Data Transformation'!F962,'Data Transformation'!D962)</f>
        <v>0</v>
      </c>
      <c r="I962" t="str">
        <f t="shared" si="73"/>
        <v/>
      </c>
    </row>
    <row r="963" spans="2:9" x14ac:dyDescent="0.25">
      <c r="B963" t="b">
        <f>IF('Input and Summary Results'!D545=0,FALSE,'Input and Summary Results'!$B545)</f>
        <v>0</v>
      </c>
      <c r="C963" t="b">
        <f>IF(OR(B963=0,'Input and Summary Results'!D545=0,'Input and Summary Results'!D545=""),FALSE,'Input and Summary Results'!$D545)</f>
        <v>0</v>
      </c>
      <c r="D963" t="b">
        <f>IF(OR(B963=0,'Input and Summary Results'!E545=0),FALSE,'Input and Summary Results'!$E545)</f>
        <v>0</v>
      </c>
      <c r="E963" t="b">
        <f t="shared" si="74"/>
        <v>0</v>
      </c>
      <c r="F963" t="b">
        <f t="shared" si="75"/>
        <v>0</v>
      </c>
      <c r="G963" t="b">
        <f>IF('Input and Summary Results'!$J$4="yes",IF(C963=FALSE,FALSE,IF('Data Transformation'!E963&lt;$R$10,E963,$R$10)),IF(C963=FALSE,FALSE,IF(C963&lt;$R$10,C963,$R$10)))</f>
        <v>0</v>
      </c>
      <c r="H963" t="b">
        <f>IF('Input and Summary Results'!$J$4="yes",'Data Transformation'!F963,'Data Transformation'!D963)</f>
        <v>0</v>
      </c>
      <c r="I963" t="str">
        <f t="shared" si="73"/>
        <v/>
      </c>
    </row>
    <row r="964" spans="2:9" x14ac:dyDescent="0.25">
      <c r="B964" t="b">
        <f>IF('Input and Summary Results'!D546=0,FALSE,'Input and Summary Results'!$B546)</f>
        <v>0</v>
      </c>
      <c r="C964" t="b">
        <f>IF(OR(B964=0,'Input and Summary Results'!D546=0,'Input and Summary Results'!D546=""),FALSE,'Input and Summary Results'!$D546)</f>
        <v>0</v>
      </c>
      <c r="D964" t="b">
        <f>IF(OR(B964=0,'Input and Summary Results'!E546=0),FALSE,'Input and Summary Results'!$E546)</f>
        <v>0</v>
      </c>
      <c r="E964" t="b">
        <f t="shared" si="74"/>
        <v>0</v>
      </c>
      <c r="F964" t="b">
        <f t="shared" si="75"/>
        <v>0</v>
      </c>
      <c r="G964" t="b">
        <f>IF('Input and Summary Results'!$J$4="yes",IF(C964=FALSE,FALSE,IF('Data Transformation'!E964&lt;$R$10,E964,$R$10)),IF(C964=FALSE,FALSE,IF(C964&lt;$R$10,C964,$R$10)))</f>
        <v>0</v>
      </c>
      <c r="H964" t="b">
        <f>IF('Input and Summary Results'!$J$4="yes",'Data Transformation'!F964,'Data Transformation'!D964)</f>
        <v>0</v>
      </c>
      <c r="I964" t="str">
        <f t="shared" si="73"/>
        <v/>
      </c>
    </row>
    <row r="965" spans="2:9" x14ac:dyDescent="0.25">
      <c r="B965" t="b">
        <f>IF('Input and Summary Results'!D547=0,FALSE,'Input and Summary Results'!$B547)</f>
        <v>0</v>
      </c>
      <c r="C965" t="b">
        <f>IF(OR(B965=0,'Input and Summary Results'!D547=0,'Input and Summary Results'!D547=""),FALSE,'Input and Summary Results'!$D547)</f>
        <v>0</v>
      </c>
      <c r="D965" t="b">
        <f>IF(OR(B965=0,'Input and Summary Results'!E547=0),FALSE,'Input and Summary Results'!$E547)</f>
        <v>0</v>
      </c>
      <c r="E965" t="b">
        <f t="shared" si="74"/>
        <v>0</v>
      </c>
      <c r="F965" t="b">
        <f t="shared" si="75"/>
        <v>0</v>
      </c>
      <c r="G965" t="b">
        <f>IF('Input and Summary Results'!$J$4="yes",IF(C965=FALSE,FALSE,IF('Data Transformation'!E965&lt;$R$10,E965,$R$10)),IF(C965=FALSE,FALSE,IF(C965&lt;$R$10,C965,$R$10)))</f>
        <v>0</v>
      </c>
      <c r="H965" t="b">
        <f>IF('Input and Summary Results'!$J$4="yes",'Data Transformation'!F965,'Data Transformation'!D965)</f>
        <v>0</v>
      </c>
      <c r="I965" t="str">
        <f t="shared" ref="I965:I1028" si="76">IF(G965=FALSE,"",B965)</f>
        <v/>
      </c>
    </row>
    <row r="966" spans="2:9" x14ac:dyDescent="0.25">
      <c r="B966" t="b">
        <f>IF('Input and Summary Results'!D548=0,FALSE,'Input and Summary Results'!$B548)</f>
        <v>0</v>
      </c>
      <c r="C966" t="b">
        <f>IF(OR(B966=0,'Input and Summary Results'!D548=0,'Input and Summary Results'!D548=""),FALSE,'Input and Summary Results'!$D548)</f>
        <v>0</v>
      </c>
      <c r="D966" t="b">
        <f>IF(OR(B966=0,'Input and Summary Results'!E548=0),FALSE,'Input and Summary Results'!$E548)</f>
        <v>0</v>
      </c>
      <c r="E966" t="b">
        <f t="shared" si="74"/>
        <v>0</v>
      </c>
      <c r="F966" t="b">
        <f t="shared" si="75"/>
        <v>0</v>
      </c>
      <c r="G966" t="b">
        <f>IF('Input and Summary Results'!$J$4="yes",IF(C966=FALSE,FALSE,IF('Data Transformation'!E966&lt;$R$10,E966,$R$10)),IF(C966=FALSE,FALSE,IF(C966&lt;$R$10,C966,$R$10)))</f>
        <v>0</v>
      </c>
      <c r="H966" t="b">
        <f>IF('Input and Summary Results'!$J$4="yes",'Data Transformation'!F966,'Data Transformation'!D966)</f>
        <v>0</v>
      </c>
      <c r="I966" t="str">
        <f t="shared" si="76"/>
        <v/>
      </c>
    </row>
    <row r="967" spans="2:9" x14ac:dyDescent="0.25">
      <c r="B967" t="b">
        <f>IF('Input and Summary Results'!D549=0,FALSE,'Input and Summary Results'!$B549)</f>
        <v>0</v>
      </c>
      <c r="C967" t="b">
        <f>IF(OR(B967=0,'Input and Summary Results'!D549=0,'Input and Summary Results'!D549=""),FALSE,'Input and Summary Results'!$D549)</f>
        <v>0</v>
      </c>
      <c r="D967" t="b">
        <f>IF(OR(B967=0,'Input and Summary Results'!E549=0),FALSE,'Input and Summary Results'!$E549)</f>
        <v>0</v>
      </c>
      <c r="E967" t="b">
        <f t="shared" si="74"/>
        <v>0</v>
      </c>
      <c r="F967" t="b">
        <f t="shared" si="75"/>
        <v>0</v>
      </c>
      <c r="G967" t="b">
        <f>IF('Input and Summary Results'!$J$4="yes",IF(C967=FALSE,FALSE,IF('Data Transformation'!E967&lt;$R$10,E967,$R$10)),IF(C967=FALSE,FALSE,IF(C967&lt;$R$10,C967,$R$10)))</f>
        <v>0</v>
      </c>
      <c r="H967" t="b">
        <f>IF('Input and Summary Results'!$J$4="yes",'Data Transformation'!F967,'Data Transformation'!D967)</f>
        <v>0</v>
      </c>
      <c r="I967" t="str">
        <f t="shared" si="76"/>
        <v/>
      </c>
    </row>
    <row r="968" spans="2:9" x14ac:dyDescent="0.25">
      <c r="B968" t="b">
        <f>IF('Input and Summary Results'!D550=0,FALSE,'Input and Summary Results'!$B550)</f>
        <v>0</v>
      </c>
      <c r="C968" t="b">
        <f>IF(OR(B968=0,'Input and Summary Results'!D550=0,'Input and Summary Results'!D550=""),FALSE,'Input and Summary Results'!$D550)</f>
        <v>0</v>
      </c>
      <c r="D968" t="b">
        <f>IF(OR(B968=0,'Input and Summary Results'!E550=0),FALSE,'Input and Summary Results'!$E550)</f>
        <v>0</v>
      </c>
      <c r="E968" t="b">
        <f t="shared" si="74"/>
        <v>0</v>
      </c>
      <c r="F968" t="b">
        <f t="shared" si="75"/>
        <v>0</v>
      </c>
      <c r="G968" t="b">
        <f>IF('Input and Summary Results'!$J$4="yes",IF(C968=FALSE,FALSE,IF('Data Transformation'!E968&lt;$R$10,E968,$R$10)),IF(C968=FALSE,FALSE,IF(C968&lt;$R$10,C968,$R$10)))</f>
        <v>0</v>
      </c>
      <c r="H968" t="b">
        <f>IF('Input and Summary Results'!$J$4="yes",'Data Transformation'!F968,'Data Transformation'!D968)</f>
        <v>0</v>
      </c>
      <c r="I968" t="str">
        <f t="shared" si="76"/>
        <v/>
      </c>
    </row>
    <row r="969" spans="2:9" x14ac:dyDescent="0.25">
      <c r="B969" t="b">
        <f>IF('Input and Summary Results'!D551=0,FALSE,'Input and Summary Results'!$B551)</f>
        <v>0</v>
      </c>
      <c r="C969" t="b">
        <f>IF(OR(B969=0,'Input and Summary Results'!D551=0,'Input and Summary Results'!D551=""),FALSE,'Input and Summary Results'!$D551)</f>
        <v>0</v>
      </c>
      <c r="D969" t="b">
        <f>IF(OR(B969=0,'Input and Summary Results'!E551=0),FALSE,'Input and Summary Results'!$E551)</f>
        <v>0</v>
      </c>
      <c r="E969" t="b">
        <f t="shared" si="74"/>
        <v>0</v>
      </c>
      <c r="F969" t="b">
        <f t="shared" si="75"/>
        <v>0</v>
      </c>
      <c r="G969" t="b">
        <f>IF('Input and Summary Results'!$J$4="yes",IF(C969=FALSE,FALSE,IF('Data Transformation'!E969&lt;$R$10,E969,$R$10)),IF(C969=FALSE,FALSE,IF(C969&lt;$R$10,C969,$R$10)))</f>
        <v>0</v>
      </c>
      <c r="H969" t="b">
        <f>IF('Input and Summary Results'!$J$4="yes",'Data Transformation'!F969,'Data Transformation'!D969)</f>
        <v>0</v>
      </c>
      <c r="I969" t="str">
        <f t="shared" si="76"/>
        <v/>
      </c>
    </row>
    <row r="970" spans="2:9" x14ac:dyDescent="0.25">
      <c r="B970" t="b">
        <f>IF('Input and Summary Results'!D552=0,FALSE,'Input and Summary Results'!$B552)</f>
        <v>0</v>
      </c>
      <c r="C970" t="b">
        <f>IF(OR(B970=0,'Input and Summary Results'!D552=0,'Input and Summary Results'!D552=""),FALSE,'Input and Summary Results'!$D552)</f>
        <v>0</v>
      </c>
      <c r="D970" t="b">
        <f>IF(OR(B970=0,'Input and Summary Results'!E552=0),FALSE,'Input and Summary Results'!$E552)</f>
        <v>0</v>
      </c>
      <c r="E970" t="b">
        <f t="shared" si="74"/>
        <v>0</v>
      </c>
      <c r="F970" t="b">
        <f t="shared" si="75"/>
        <v>0</v>
      </c>
      <c r="G970" t="b">
        <f>IF('Input and Summary Results'!$J$4="yes",IF(C970=FALSE,FALSE,IF('Data Transformation'!E970&lt;$R$10,E970,$R$10)),IF(C970=FALSE,FALSE,IF(C970&lt;$R$10,C970,$R$10)))</f>
        <v>0</v>
      </c>
      <c r="H970" t="b">
        <f>IF('Input and Summary Results'!$J$4="yes",'Data Transformation'!F970,'Data Transformation'!D970)</f>
        <v>0</v>
      </c>
      <c r="I970" t="str">
        <f t="shared" si="76"/>
        <v/>
      </c>
    </row>
    <row r="971" spans="2:9" x14ac:dyDescent="0.25">
      <c r="B971" t="b">
        <f>IF('Input and Summary Results'!D553=0,FALSE,'Input and Summary Results'!$B553)</f>
        <v>0</v>
      </c>
      <c r="C971" t="b">
        <f>IF(OR(B971=0,'Input and Summary Results'!D553=0,'Input and Summary Results'!D553=""),FALSE,'Input and Summary Results'!$D553)</f>
        <v>0</v>
      </c>
      <c r="D971" t="b">
        <f>IF(OR(B971=0,'Input and Summary Results'!E553=0),FALSE,'Input and Summary Results'!$E553)</f>
        <v>0</v>
      </c>
      <c r="E971" t="b">
        <f t="shared" si="74"/>
        <v>0</v>
      </c>
      <c r="F971" t="b">
        <f t="shared" si="75"/>
        <v>0</v>
      </c>
      <c r="G971" t="b">
        <f>IF('Input and Summary Results'!$J$4="yes",IF(C971=FALSE,FALSE,IF('Data Transformation'!E971&lt;$R$10,E971,$R$10)),IF(C971=FALSE,FALSE,IF(C971&lt;$R$10,C971,$R$10)))</f>
        <v>0</v>
      </c>
      <c r="H971" t="b">
        <f>IF('Input and Summary Results'!$J$4="yes",'Data Transformation'!F971,'Data Transformation'!D971)</f>
        <v>0</v>
      </c>
      <c r="I971" t="str">
        <f t="shared" si="76"/>
        <v/>
      </c>
    </row>
    <row r="972" spans="2:9" x14ac:dyDescent="0.25">
      <c r="B972" t="b">
        <f>IF('Input and Summary Results'!D554=0,FALSE,'Input and Summary Results'!$B554)</f>
        <v>0</v>
      </c>
      <c r="C972" t="b">
        <f>IF(OR(B972=0,'Input and Summary Results'!D554=0,'Input and Summary Results'!D554=""),FALSE,'Input and Summary Results'!$D554)</f>
        <v>0</v>
      </c>
      <c r="D972" t="b">
        <f>IF(OR(B972=0,'Input and Summary Results'!E554=0),FALSE,'Input and Summary Results'!$E554)</f>
        <v>0</v>
      </c>
      <c r="E972" t="b">
        <f t="shared" si="74"/>
        <v>0</v>
      </c>
      <c r="F972" t="b">
        <f t="shared" si="75"/>
        <v>0</v>
      </c>
      <c r="G972" t="b">
        <f>IF('Input and Summary Results'!$J$4="yes",IF(C972=FALSE,FALSE,IF('Data Transformation'!E972&lt;$R$10,E972,$R$10)),IF(C972=FALSE,FALSE,IF(C972&lt;$R$10,C972,$R$10)))</f>
        <v>0</v>
      </c>
      <c r="H972" t="b">
        <f>IF('Input and Summary Results'!$J$4="yes",'Data Transformation'!F972,'Data Transformation'!D972)</f>
        <v>0</v>
      </c>
      <c r="I972" t="str">
        <f t="shared" si="76"/>
        <v/>
      </c>
    </row>
    <row r="973" spans="2:9" x14ac:dyDescent="0.25">
      <c r="B973" t="b">
        <f>IF('Input and Summary Results'!D555=0,FALSE,'Input and Summary Results'!$B555)</f>
        <v>0</v>
      </c>
      <c r="C973" t="b">
        <f>IF(OR(B973=0,'Input and Summary Results'!D555=0,'Input and Summary Results'!D555=""),FALSE,'Input and Summary Results'!$D555)</f>
        <v>0</v>
      </c>
      <c r="D973" t="b">
        <f>IF(OR(B973=0,'Input and Summary Results'!E555=0),FALSE,'Input and Summary Results'!$E555)</f>
        <v>0</v>
      </c>
      <c r="E973" t="b">
        <f t="shared" si="74"/>
        <v>0</v>
      </c>
      <c r="F973" t="b">
        <f t="shared" si="75"/>
        <v>0</v>
      </c>
      <c r="G973" t="b">
        <f>IF('Input and Summary Results'!$J$4="yes",IF(C973=FALSE,FALSE,IF('Data Transformation'!E973&lt;$R$10,E973,$R$10)),IF(C973=FALSE,FALSE,IF(C973&lt;$R$10,C973,$R$10)))</f>
        <v>0</v>
      </c>
      <c r="H973" t="b">
        <f>IF('Input and Summary Results'!$J$4="yes",'Data Transformation'!F973,'Data Transformation'!D973)</f>
        <v>0</v>
      </c>
      <c r="I973" t="str">
        <f t="shared" si="76"/>
        <v/>
      </c>
    </row>
    <row r="974" spans="2:9" x14ac:dyDescent="0.25">
      <c r="B974" t="b">
        <f>IF('Input and Summary Results'!D556=0,FALSE,'Input and Summary Results'!$B556)</f>
        <v>0</v>
      </c>
      <c r="C974" t="b">
        <f>IF(OR(B974=0,'Input and Summary Results'!D556=0,'Input and Summary Results'!D556=""),FALSE,'Input and Summary Results'!$D556)</f>
        <v>0</v>
      </c>
      <c r="D974" t="b">
        <f>IF(OR(B974=0,'Input and Summary Results'!E556=0),FALSE,'Input and Summary Results'!$E556)</f>
        <v>0</v>
      </c>
      <c r="E974" t="b">
        <f t="shared" si="74"/>
        <v>0</v>
      </c>
      <c r="F974" t="b">
        <f t="shared" si="75"/>
        <v>0</v>
      </c>
      <c r="G974" t="b">
        <f>IF('Input and Summary Results'!$J$4="yes",IF(C974=FALSE,FALSE,IF('Data Transformation'!E974&lt;$R$10,E974,$R$10)),IF(C974=FALSE,FALSE,IF(C974&lt;$R$10,C974,$R$10)))</f>
        <v>0</v>
      </c>
      <c r="H974" t="b">
        <f>IF('Input and Summary Results'!$J$4="yes",'Data Transformation'!F974,'Data Transformation'!D974)</f>
        <v>0</v>
      </c>
      <c r="I974" t="str">
        <f t="shared" si="76"/>
        <v/>
      </c>
    </row>
    <row r="975" spans="2:9" x14ac:dyDescent="0.25">
      <c r="B975" t="b">
        <f>IF('Input and Summary Results'!D557=0,FALSE,'Input and Summary Results'!$B557)</f>
        <v>0</v>
      </c>
      <c r="C975" t="b">
        <f>IF(OR(B975=0,'Input and Summary Results'!D557=0,'Input and Summary Results'!D557=""),FALSE,'Input and Summary Results'!$D557)</f>
        <v>0</v>
      </c>
      <c r="D975" t="b">
        <f>IF(OR(B975=0,'Input and Summary Results'!E557=0),FALSE,'Input and Summary Results'!$E557)</f>
        <v>0</v>
      </c>
      <c r="E975" t="b">
        <f t="shared" si="74"/>
        <v>0</v>
      </c>
      <c r="F975" t="b">
        <f t="shared" si="75"/>
        <v>0</v>
      </c>
      <c r="G975" t="b">
        <f>IF('Input and Summary Results'!$J$4="yes",IF(C975=FALSE,FALSE,IF('Data Transformation'!E975&lt;$R$10,E975,$R$10)),IF(C975=FALSE,FALSE,IF(C975&lt;$R$10,C975,$R$10)))</f>
        <v>0</v>
      </c>
      <c r="H975" t="b">
        <f>IF('Input and Summary Results'!$J$4="yes",'Data Transformation'!F975,'Data Transformation'!D975)</f>
        <v>0</v>
      </c>
      <c r="I975" t="str">
        <f t="shared" si="76"/>
        <v/>
      </c>
    </row>
    <row r="976" spans="2:9" x14ac:dyDescent="0.25">
      <c r="B976" t="b">
        <f>IF('Input and Summary Results'!D558=0,FALSE,'Input and Summary Results'!$B558)</f>
        <v>0</v>
      </c>
      <c r="C976" t="b">
        <f>IF(OR(B976=0,'Input and Summary Results'!D558=0,'Input and Summary Results'!D558=""),FALSE,'Input and Summary Results'!$D558)</f>
        <v>0</v>
      </c>
      <c r="D976" t="b">
        <f>IF(OR(B976=0,'Input and Summary Results'!E558=0),FALSE,'Input and Summary Results'!$E558)</f>
        <v>0</v>
      </c>
      <c r="E976" t="b">
        <f t="shared" si="74"/>
        <v>0</v>
      </c>
      <c r="F976" t="b">
        <f t="shared" si="75"/>
        <v>0</v>
      </c>
      <c r="G976" t="b">
        <f>IF('Input and Summary Results'!$J$4="yes",IF(C976=FALSE,FALSE,IF('Data Transformation'!E976&lt;$R$10,E976,$R$10)),IF(C976=FALSE,FALSE,IF(C976&lt;$R$10,C976,$R$10)))</f>
        <v>0</v>
      </c>
      <c r="H976" t="b">
        <f>IF('Input and Summary Results'!$J$4="yes",'Data Transformation'!F976,'Data Transformation'!D976)</f>
        <v>0</v>
      </c>
      <c r="I976" t="str">
        <f t="shared" si="76"/>
        <v/>
      </c>
    </row>
    <row r="977" spans="2:9" x14ac:dyDescent="0.25">
      <c r="B977" t="b">
        <f>IF('Input and Summary Results'!D559=0,FALSE,'Input and Summary Results'!$B559)</f>
        <v>0</v>
      </c>
      <c r="C977" t="b">
        <f>IF(OR(B977=0,'Input and Summary Results'!D559=0,'Input and Summary Results'!D559=""),FALSE,'Input and Summary Results'!$D559)</f>
        <v>0</v>
      </c>
      <c r="D977" t="b">
        <f>IF(OR(B977=0,'Input and Summary Results'!E559=0),FALSE,'Input and Summary Results'!$E559)</f>
        <v>0</v>
      </c>
      <c r="E977" t="b">
        <f t="shared" si="74"/>
        <v>0</v>
      </c>
      <c r="F977" t="b">
        <f t="shared" si="75"/>
        <v>0</v>
      </c>
      <c r="G977" t="b">
        <f>IF('Input and Summary Results'!$J$4="yes",IF(C977=FALSE,FALSE,IF('Data Transformation'!E977&lt;$R$10,E977,$R$10)),IF(C977=FALSE,FALSE,IF(C977&lt;$R$10,C977,$R$10)))</f>
        <v>0</v>
      </c>
      <c r="H977" t="b">
        <f>IF('Input and Summary Results'!$J$4="yes",'Data Transformation'!F977,'Data Transformation'!D977)</f>
        <v>0</v>
      </c>
      <c r="I977" t="str">
        <f t="shared" si="76"/>
        <v/>
      </c>
    </row>
    <row r="978" spans="2:9" x14ac:dyDescent="0.25">
      <c r="B978" t="b">
        <f>IF('Input and Summary Results'!D560=0,FALSE,'Input and Summary Results'!$B560)</f>
        <v>0</v>
      </c>
      <c r="C978" t="b">
        <f>IF(OR(B978=0,'Input and Summary Results'!D560=0,'Input and Summary Results'!D560=""),FALSE,'Input and Summary Results'!$D560)</f>
        <v>0</v>
      </c>
      <c r="D978" t="b">
        <f>IF(OR(B978=0,'Input and Summary Results'!E560=0),FALSE,'Input and Summary Results'!$E560)</f>
        <v>0</v>
      </c>
      <c r="E978" t="b">
        <f t="shared" si="74"/>
        <v>0</v>
      </c>
      <c r="F978" t="b">
        <f t="shared" si="75"/>
        <v>0</v>
      </c>
      <c r="G978" t="b">
        <f>IF('Input and Summary Results'!$J$4="yes",IF(C978=FALSE,FALSE,IF('Data Transformation'!E978&lt;$R$10,E978,$R$10)),IF(C978=FALSE,FALSE,IF(C978&lt;$R$10,C978,$R$10)))</f>
        <v>0</v>
      </c>
      <c r="H978" t="b">
        <f>IF('Input and Summary Results'!$J$4="yes",'Data Transformation'!F978,'Data Transformation'!D978)</f>
        <v>0</v>
      </c>
      <c r="I978" t="str">
        <f t="shared" si="76"/>
        <v/>
      </c>
    </row>
    <row r="979" spans="2:9" x14ac:dyDescent="0.25">
      <c r="B979" t="b">
        <f>IF('Input and Summary Results'!D561=0,FALSE,'Input and Summary Results'!$B561)</f>
        <v>0</v>
      </c>
      <c r="C979" t="b">
        <f>IF(OR(B979=0,'Input and Summary Results'!D561=0,'Input and Summary Results'!D561=""),FALSE,'Input and Summary Results'!$D561)</f>
        <v>0</v>
      </c>
      <c r="D979" t="b">
        <f>IF(OR(B979=0,'Input and Summary Results'!E561=0),FALSE,'Input and Summary Results'!$E561)</f>
        <v>0</v>
      </c>
      <c r="E979" t="b">
        <f t="shared" si="74"/>
        <v>0</v>
      </c>
      <c r="F979" t="b">
        <f t="shared" si="75"/>
        <v>0</v>
      </c>
      <c r="G979" t="b">
        <f>IF('Input and Summary Results'!$J$4="yes",IF(C979=FALSE,FALSE,IF('Data Transformation'!E979&lt;$R$10,E979,$R$10)),IF(C979=FALSE,FALSE,IF(C979&lt;$R$10,C979,$R$10)))</f>
        <v>0</v>
      </c>
      <c r="H979" t="b">
        <f>IF('Input and Summary Results'!$J$4="yes",'Data Transformation'!F979,'Data Transformation'!D979)</f>
        <v>0</v>
      </c>
      <c r="I979" t="str">
        <f t="shared" si="76"/>
        <v/>
      </c>
    </row>
    <row r="980" spans="2:9" x14ac:dyDescent="0.25">
      <c r="B980" t="b">
        <f>IF('Input and Summary Results'!D562=0,FALSE,'Input and Summary Results'!$B562)</f>
        <v>0</v>
      </c>
      <c r="C980" t="b">
        <f>IF(OR(B980=0,'Input and Summary Results'!D562=0,'Input and Summary Results'!D562=""),FALSE,'Input and Summary Results'!$D562)</f>
        <v>0</v>
      </c>
      <c r="D980" t="b">
        <f>IF(OR(B980=0,'Input and Summary Results'!E562=0),FALSE,'Input and Summary Results'!$E562)</f>
        <v>0</v>
      </c>
      <c r="E980" t="b">
        <f t="shared" si="74"/>
        <v>0</v>
      </c>
      <c r="F980" t="b">
        <f t="shared" si="75"/>
        <v>0</v>
      </c>
      <c r="G980" t="b">
        <f>IF('Input and Summary Results'!$J$4="yes",IF(C980=FALSE,FALSE,IF('Data Transformation'!E980&lt;$R$10,E980,$R$10)),IF(C980=FALSE,FALSE,IF(C980&lt;$R$10,C980,$R$10)))</f>
        <v>0</v>
      </c>
      <c r="H980" t="b">
        <f>IF('Input and Summary Results'!$J$4="yes",'Data Transformation'!F980,'Data Transformation'!D980)</f>
        <v>0</v>
      </c>
      <c r="I980" t="str">
        <f t="shared" si="76"/>
        <v/>
      </c>
    </row>
    <row r="981" spans="2:9" x14ac:dyDescent="0.25">
      <c r="B981" t="b">
        <f>IF('Input and Summary Results'!D563=0,FALSE,'Input and Summary Results'!$B563)</f>
        <v>0</v>
      </c>
      <c r="C981" t="b">
        <f>IF(OR(B981=0,'Input and Summary Results'!D563=0,'Input and Summary Results'!D563=""),FALSE,'Input and Summary Results'!$D563)</f>
        <v>0</v>
      </c>
      <c r="D981" t="b">
        <f>IF(OR(B981=0,'Input and Summary Results'!E563=0),FALSE,'Input and Summary Results'!$E563)</f>
        <v>0</v>
      </c>
      <c r="E981" t="b">
        <f t="shared" si="74"/>
        <v>0</v>
      </c>
      <c r="F981" t="b">
        <f t="shared" si="75"/>
        <v>0</v>
      </c>
      <c r="G981" t="b">
        <f>IF('Input and Summary Results'!$J$4="yes",IF(C981=FALSE,FALSE,IF('Data Transformation'!E981&lt;$R$10,E981,$R$10)),IF(C981=FALSE,FALSE,IF(C981&lt;$R$10,C981,$R$10)))</f>
        <v>0</v>
      </c>
      <c r="H981" t="b">
        <f>IF('Input and Summary Results'!$J$4="yes",'Data Transformation'!F981,'Data Transformation'!D981)</f>
        <v>0</v>
      </c>
      <c r="I981" t="str">
        <f t="shared" si="76"/>
        <v/>
      </c>
    </row>
    <row r="982" spans="2:9" x14ac:dyDescent="0.25">
      <c r="B982" t="b">
        <f>IF('Input and Summary Results'!D564=0,FALSE,'Input and Summary Results'!$B564)</f>
        <v>0</v>
      </c>
      <c r="C982" t="b">
        <f>IF(OR(B982=0,'Input and Summary Results'!D564=0,'Input and Summary Results'!D564=""),FALSE,'Input and Summary Results'!$D564)</f>
        <v>0</v>
      </c>
      <c r="D982" t="b">
        <f>IF(OR(B982=0,'Input and Summary Results'!E564=0),FALSE,'Input and Summary Results'!$E564)</f>
        <v>0</v>
      </c>
      <c r="E982" t="b">
        <f t="shared" si="74"/>
        <v>0</v>
      </c>
      <c r="F982" t="b">
        <f t="shared" si="75"/>
        <v>0</v>
      </c>
      <c r="G982" t="b">
        <f>IF('Input and Summary Results'!$J$4="yes",IF(C982=FALSE,FALSE,IF('Data Transformation'!E982&lt;$R$10,E982,$R$10)),IF(C982=FALSE,FALSE,IF(C982&lt;$R$10,C982,$R$10)))</f>
        <v>0</v>
      </c>
      <c r="H982" t="b">
        <f>IF('Input and Summary Results'!$J$4="yes",'Data Transformation'!F982,'Data Transformation'!D982)</f>
        <v>0</v>
      </c>
      <c r="I982" t="str">
        <f t="shared" si="76"/>
        <v/>
      </c>
    </row>
    <row r="983" spans="2:9" x14ac:dyDescent="0.25">
      <c r="B983" t="b">
        <f>IF('Input and Summary Results'!D565=0,FALSE,'Input and Summary Results'!$B565)</f>
        <v>0</v>
      </c>
      <c r="C983" t="b">
        <f>IF(OR(B983=0,'Input and Summary Results'!D565=0,'Input and Summary Results'!D565=""),FALSE,'Input and Summary Results'!$D565)</f>
        <v>0</v>
      </c>
      <c r="D983" t="b">
        <f>IF(OR(B983=0,'Input and Summary Results'!E565=0),FALSE,'Input and Summary Results'!$E565)</f>
        <v>0</v>
      </c>
      <c r="E983" t="b">
        <f t="shared" si="74"/>
        <v>0</v>
      </c>
      <c r="F983" t="b">
        <f t="shared" si="75"/>
        <v>0</v>
      </c>
      <c r="G983" t="b">
        <f>IF('Input and Summary Results'!$J$4="yes",IF(C983=FALSE,FALSE,IF('Data Transformation'!E983&lt;$R$10,E983,$R$10)),IF(C983=FALSE,FALSE,IF(C983&lt;$R$10,C983,$R$10)))</f>
        <v>0</v>
      </c>
      <c r="H983" t="b">
        <f>IF('Input and Summary Results'!$J$4="yes",'Data Transformation'!F983,'Data Transformation'!D983)</f>
        <v>0</v>
      </c>
      <c r="I983" t="str">
        <f t="shared" si="76"/>
        <v/>
      </c>
    </row>
    <row r="984" spans="2:9" x14ac:dyDescent="0.25">
      <c r="B984" t="b">
        <f>IF('Input and Summary Results'!D566=0,FALSE,'Input and Summary Results'!$B566)</f>
        <v>0</v>
      </c>
      <c r="C984" t="b">
        <f>IF(OR(B984=0,'Input and Summary Results'!D566=0,'Input and Summary Results'!D566=""),FALSE,'Input and Summary Results'!$D566)</f>
        <v>0</v>
      </c>
      <c r="D984" t="b">
        <f>IF(OR(B984=0,'Input and Summary Results'!E566=0),FALSE,'Input and Summary Results'!$E566)</f>
        <v>0</v>
      </c>
      <c r="E984" t="b">
        <f t="shared" si="74"/>
        <v>0</v>
      </c>
      <c r="F984" t="b">
        <f t="shared" si="75"/>
        <v>0</v>
      </c>
      <c r="G984" t="b">
        <f>IF('Input and Summary Results'!$J$4="yes",IF(C984=FALSE,FALSE,IF('Data Transformation'!E984&lt;$R$10,E984,$R$10)),IF(C984=FALSE,FALSE,IF(C984&lt;$R$10,C984,$R$10)))</f>
        <v>0</v>
      </c>
      <c r="H984" t="b">
        <f>IF('Input and Summary Results'!$J$4="yes",'Data Transformation'!F984,'Data Transformation'!D984)</f>
        <v>0</v>
      </c>
      <c r="I984" t="str">
        <f t="shared" si="76"/>
        <v/>
      </c>
    </row>
    <row r="985" spans="2:9" x14ac:dyDescent="0.25">
      <c r="B985" t="b">
        <f>IF('Input and Summary Results'!D567=0,FALSE,'Input and Summary Results'!$B567)</f>
        <v>0</v>
      </c>
      <c r="C985" t="b">
        <f>IF(OR(B985=0,'Input and Summary Results'!D567=0,'Input and Summary Results'!D567=""),FALSE,'Input and Summary Results'!$D567)</f>
        <v>0</v>
      </c>
      <c r="D985" t="b">
        <f>IF(OR(B985=0,'Input and Summary Results'!E567=0),FALSE,'Input and Summary Results'!$E567)</f>
        <v>0</v>
      </c>
      <c r="E985" t="b">
        <f t="shared" si="74"/>
        <v>0</v>
      </c>
      <c r="F985" t="b">
        <f t="shared" si="75"/>
        <v>0</v>
      </c>
      <c r="G985" t="b">
        <f>IF('Input and Summary Results'!$J$4="yes",IF(C985=FALSE,FALSE,IF('Data Transformation'!E985&lt;$R$10,E985,$R$10)),IF(C985=FALSE,FALSE,IF(C985&lt;$R$10,C985,$R$10)))</f>
        <v>0</v>
      </c>
      <c r="H985" t="b">
        <f>IF('Input and Summary Results'!$J$4="yes",'Data Transformation'!F985,'Data Transformation'!D985)</f>
        <v>0</v>
      </c>
      <c r="I985" t="str">
        <f t="shared" si="76"/>
        <v/>
      </c>
    </row>
    <row r="986" spans="2:9" x14ac:dyDescent="0.25">
      <c r="B986" t="b">
        <f>IF('Input and Summary Results'!D568=0,FALSE,'Input and Summary Results'!$B568)</f>
        <v>0</v>
      </c>
      <c r="C986" t="b">
        <f>IF(OR(B986=0,'Input and Summary Results'!D568=0,'Input and Summary Results'!D568=""),FALSE,'Input and Summary Results'!$D568)</f>
        <v>0</v>
      </c>
      <c r="D986" t="b">
        <f>IF(OR(B986=0,'Input and Summary Results'!E568=0),FALSE,'Input and Summary Results'!$E568)</f>
        <v>0</v>
      </c>
      <c r="E986" t="b">
        <f t="shared" si="74"/>
        <v>0</v>
      </c>
      <c r="F986" t="b">
        <f t="shared" si="75"/>
        <v>0</v>
      </c>
      <c r="G986" t="b">
        <f>IF('Input and Summary Results'!$J$4="yes",IF(C986=FALSE,FALSE,IF('Data Transformation'!E986&lt;$R$10,E986,$R$10)),IF(C986=FALSE,FALSE,IF(C986&lt;$R$10,C986,$R$10)))</f>
        <v>0</v>
      </c>
      <c r="H986" t="b">
        <f>IF('Input and Summary Results'!$J$4="yes",'Data Transformation'!F986,'Data Transformation'!D986)</f>
        <v>0</v>
      </c>
      <c r="I986" t="str">
        <f t="shared" si="76"/>
        <v/>
      </c>
    </row>
    <row r="987" spans="2:9" x14ac:dyDescent="0.25">
      <c r="B987" t="b">
        <f>IF('Input and Summary Results'!D569=0,FALSE,'Input and Summary Results'!$B569)</f>
        <v>0</v>
      </c>
      <c r="C987" t="b">
        <f>IF(OR(B987=0,'Input and Summary Results'!D569=0,'Input and Summary Results'!D569=""),FALSE,'Input and Summary Results'!$D569)</f>
        <v>0</v>
      </c>
      <c r="D987" t="b">
        <f>IF(OR(B987=0,'Input and Summary Results'!E569=0),FALSE,'Input and Summary Results'!$E569)</f>
        <v>0</v>
      </c>
      <c r="E987" t="b">
        <f t="shared" si="74"/>
        <v>0</v>
      </c>
      <c r="F987" t="b">
        <f t="shared" si="75"/>
        <v>0</v>
      </c>
      <c r="G987" t="b">
        <f>IF('Input and Summary Results'!$J$4="yes",IF(C987=FALSE,FALSE,IF('Data Transformation'!E987&lt;$R$10,E987,$R$10)),IF(C987=FALSE,FALSE,IF(C987&lt;$R$10,C987,$R$10)))</f>
        <v>0</v>
      </c>
      <c r="H987" t="b">
        <f>IF('Input and Summary Results'!$J$4="yes",'Data Transformation'!F987,'Data Transformation'!D987)</f>
        <v>0</v>
      </c>
      <c r="I987" t="str">
        <f t="shared" si="76"/>
        <v/>
      </c>
    </row>
    <row r="988" spans="2:9" x14ac:dyDescent="0.25">
      <c r="B988" t="b">
        <f>IF('Input and Summary Results'!D570=0,FALSE,'Input and Summary Results'!$B570)</f>
        <v>0</v>
      </c>
      <c r="C988" t="b">
        <f>IF(OR(B988=0,'Input and Summary Results'!D570=0,'Input and Summary Results'!D570=""),FALSE,'Input and Summary Results'!$D570)</f>
        <v>0</v>
      </c>
      <c r="D988" t="b">
        <f>IF(OR(B988=0,'Input and Summary Results'!E570=0),FALSE,'Input and Summary Results'!$E570)</f>
        <v>0</v>
      </c>
      <c r="E988" t="b">
        <f t="shared" si="74"/>
        <v>0</v>
      </c>
      <c r="F988" t="b">
        <f t="shared" si="75"/>
        <v>0</v>
      </c>
      <c r="G988" t="b">
        <f>IF('Input and Summary Results'!$J$4="yes",IF(C988=FALSE,FALSE,IF('Data Transformation'!E988&lt;$R$10,E988,$R$10)),IF(C988=FALSE,FALSE,IF(C988&lt;$R$10,C988,$R$10)))</f>
        <v>0</v>
      </c>
      <c r="H988" t="b">
        <f>IF('Input and Summary Results'!$J$4="yes",'Data Transformation'!F988,'Data Transformation'!D988)</f>
        <v>0</v>
      </c>
      <c r="I988" t="str">
        <f t="shared" si="76"/>
        <v/>
      </c>
    </row>
    <row r="989" spans="2:9" x14ac:dyDescent="0.25">
      <c r="B989" t="b">
        <f>IF('Input and Summary Results'!D571=0,FALSE,'Input and Summary Results'!$B571)</f>
        <v>0</v>
      </c>
      <c r="C989" t="b">
        <f>IF(OR(B989=0,'Input and Summary Results'!D571=0,'Input and Summary Results'!D571=""),FALSE,'Input and Summary Results'!$D571)</f>
        <v>0</v>
      </c>
      <c r="D989" t="b">
        <f>IF(OR(B989=0,'Input and Summary Results'!E571=0),FALSE,'Input and Summary Results'!$E571)</f>
        <v>0</v>
      </c>
      <c r="E989" t="b">
        <f t="shared" si="74"/>
        <v>0</v>
      </c>
      <c r="F989" t="b">
        <f t="shared" si="75"/>
        <v>0</v>
      </c>
      <c r="G989" t="b">
        <f>IF('Input and Summary Results'!$J$4="yes",IF(C989=FALSE,FALSE,IF('Data Transformation'!E989&lt;$R$10,E989,$R$10)),IF(C989=FALSE,FALSE,IF(C989&lt;$R$10,C989,$R$10)))</f>
        <v>0</v>
      </c>
      <c r="H989" t="b">
        <f>IF('Input and Summary Results'!$J$4="yes",'Data Transformation'!F989,'Data Transformation'!D989)</f>
        <v>0</v>
      </c>
      <c r="I989" t="str">
        <f t="shared" si="76"/>
        <v/>
      </c>
    </row>
    <row r="990" spans="2:9" x14ac:dyDescent="0.25">
      <c r="B990" t="b">
        <f>IF('Input and Summary Results'!D572=0,FALSE,'Input and Summary Results'!$B572)</f>
        <v>0</v>
      </c>
      <c r="C990" t="b">
        <f>IF(OR(B990=0,'Input and Summary Results'!D572=0,'Input and Summary Results'!D572=""),FALSE,'Input and Summary Results'!$D572)</f>
        <v>0</v>
      </c>
      <c r="D990" t="b">
        <f>IF(OR(B990=0,'Input and Summary Results'!E572=0),FALSE,'Input and Summary Results'!$E572)</f>
        <v>0</v>
      </c>
      <c r="E990" t="b">
        <f t="shared" si="74"/>
        <v>0</v>
      </c>
      <c r="F990" t="b">
        <f t="shared" si="75"/>
        <v>0</v>
      </c>
      <c r="G990" t="b">
        <f>IF('Input and Summary Results'!$J$4="yes",IF(C990=FALSE,FALSE,IF('Data Transformation'!E990&lt;$R$10,E990,$R$10)),IF(C990=FALSE,FALSE,IF(C990&lt;$R$10,C990,$R$10)))</f>
        <v>0</v>
      </c>
      <c r="H990" t="b">
        <f>IF('Input and Summary Results'!$J$4="yes",'Data Transformation'!F990,'Data Transformation'!D990)</f>
        <v>0</v>
      </c>
      <c r="I990" t="str">
        <f t="shared" si="76"/>
        <v/>
      </c>
    </row>
    <row r="991" spans="2:9" x14ac:dyDescent="0.25">
      <c r="B991" t="b">
        <f>IF('Input and Summary Results'!D573=0,FALSE,'Input and Summary Results'!$B573)</f>
        <v>0</v>
      </c>
      <c r="C991" t="b">
        <f>IF(OR(B991=0,'Input and Summary Results'!D573=0,'Input and Summary Results'!D573=""),FALSE,'Input and Summary Results'!$D573)</f>
        <v>0</v>
      </c>
      <c r="D991" t="b">
        <f>IF(OR(B991=0,'Input and Summary Results'!E573=0),FALSE,'Input and Summary Results'!$E573)</f>
        <v>0</v>
      </c>
      <c r="E991" t="b">
        <f t="shared" si="74"/>
        <v>0</v>
      </c>
      <c r="F991" t="b">
        <f t="shared" si="75"/>
        <v>0</v>
      </c>
      <c r="G991" t="b">
        <f>IF('Input and Summary Results'!$J$4="yes",IF(C991=FALSE,FALSE,IF('Data Transformation'!E991&lt;$R$10,E991,$R$10)),IF(C991=FALSE,FALSE,IF(C991&lt;$R$10,C991,$R$10)))</f>
        <v>0</v>
      </c>
      <c r="H991" t="b">
        <f>IF('Input and Summary Results'!$J$4="yes",'Data Transformation'!F991,'Data Transformation'!D991)</f>
        <v>0</v>
      </c>
      <c r="I991" t="str">
        <f t="shared" si="76"/>
        <v/>
      </c>
    </row>
    <row r="992" spans="2:9" x14ac:dyDescent="0.25">
      <c r="B992" t="b">
        <f>IF('Input and Summary Results'!D574=0,FALSE,'Input and Summary Results'!$B574)</f>
        <v>0</v>
      </c>
      <c r="C992" t="b">
        <f>IF(OR(B992=0,'Input and Summary Results'!D574=0,'Input and Summary Results'!D574=""),FALSE,'Input and Summary Results'!$D574)</f>
        <v>0</v>
      </c>
      <c r="D992" t="b">
        <f>IF(OR(B992=0,'Input and Summary Results'!E574=0),FALSE,'Input and Summary Results'!$E574)</f>
        <v>0</v>
      </c>
      <c r="E992" t="b">
        <f t="shared" si="74"/>
        <v>0</v>
      </c>
      <c r="F992" t="b">
        <f t="shared" si="75"/>
        <v>0</v>
      </c>
      <c r="G992" t="b">
        <f>IF('Input and Summary Results'!$J$4="yes",IF(C992=FALSE,FALSE,IF('Data Transformation'!E992&lt;$R$10,E992,$R$10)),IF(C992=FALSE,FALSE,IF(C992&lt;$R$10,C992,$R$10)))</f>
        <v>0</v>
      </c>
      <c r="H992" t="b">
        <f>IF('Input and Summary Results'!$J$4="yes",'Data Transformation'!F992,'Data Transformation'!D992)</f>
        <v>0</v>
      </c>
      <c r="I992" t="str">
        <f t="shared" si="76"/>
        <v/>
      </c>
    </row>
    <row r="993" spans="2:9" x14ac:dyDescent="0.25">
      <c r="B993" t="b">
        <f>IF('Input and Summary Results'!D575=0,FALSE,'Input and Summary Results'!$B575)</f>
        <v>0</v>
      </c>
      <c r="C993" t="b">
        <f>IF(OR(B993=0,'Input and Summary Results'!D575=0,'Input and Summary Results'!D575=""),FALSE,'Input and Summary Results'!$D575)</f>
        <v>0</v>
      </c>
      <c r="D993" t="b">
        <f>IF(OR(B993=0,'Input and Summary Results'!E575=0),FALSE,'Input and Summary Results'!$E575)</f>
        <v>0</v>
      </c>
      <c r="E993" t="b">
        <f t="shared" si="74"/>
        <v>0</v>
      </c>
      <c r="F993" t="b">
        <f t="shared" si="75"/>
        <v>0</v>
      </c>
      <c r="G993" t="b">
        <f>IF('Input and Summary Results'!$J$4="yes",IF(C993=FALSE,FALSE,IF('Data Transformation'!E993&lt;$R$10,E993,$R$10)),IF(C993=FALSE,FALSE,IF(C993&lt;$R$10,C993,$R$10)))</f>
        <v>0</v>
      </c>
      <c r="H993" t="b">
        <f>IF('Input and Summary Results'!$J$4="yes",'Data Transformation'!F993,'Data Transformation'!D993)</f>
        <v>0</v>
      </c>
      <c r="I993" t="str">
        <f t="shared" si="76"/>
        <v/>
      </c>
    </row>
    <row r="994" spans="2:9" x14ac:dyDescent="0.25">
      <c r="B994" t="b">
        <f>IF('Input and Summary Results'!D576=0,FALSE,'Input and Summary Results'!$B576)</f>
        <v>0</v>
      </c>
      <c r="C994" t="b">
        <f>IF(OR(B994=0,'Input and Summary Results'!D576=0,'Input and Summary Results'!D576=""),FALSE,'Input and Summary Results'!$D576)</f>
        <v>0</v>
      </c>
      <c r="D994" t="b">
        <f>IF(OR(B994=0,'Input and Summary Results'!E576=0),FALSE,'Input and Summary Results'!$E576)</f>
        <v>0</v>
      </c>
      <c r="E994" t="b">
        <f t="shared" si="74"/>
        <v>0</v>
      </c>
      <c r="F994" t="b">
        <f t="shared" si="75"/>
        <v>0</v>
      </c>
      <c r="G994" t="b">
        <f>IF('Input and Summary Results'!$J$4="yes",IF(C994=FALSE,FALSE,IF('Data Transformation'!E994&lt;$R$10,E994,$R$10)),IF(C994=FALSE,FALSE,IF(C994&lt;$R$10,C994,$R$10)))</f>
        <v>0</v>
      </c>
      <c r="H994" t="b">
        <f>IF('Input and Summary Results'!$J$4="yes",'Data Transformation'!F994,'Data Transformation'!D994)</f>
        <v>0</v>
      </c>
      <c r="I994" t="str">
        <f t="shared" si="76"/>
        <v/>
      </c>
    </row>
    <row r="995" spans="2:9" x14ac:dyDescent="0.25">
      <c r="B995" t="b">
        <f>IF('Input and Summary Results'!D577=0,FALSE,'Input and Summary Results'!$B577)</f>
        <v>0</v>
      </c>
      <c r="C995" t="b">
        <f>IF(OR(B995=0,'Input and Summary Results'!D577=0,'Input and Summary Results'!D577=""),FALSE,'Input and Summary Results'!$D577)</f>
        <v>0</v>
      </c>
      <c r="D995" t="b">
        <f>IF(OR(B995=0,'Input and Summary Results'!E577=0),FALSE,'Input and Summary Results'!$E577)</f>
        <v>0</v>
      </c>
      <c r="E995" t="b">
        <f t="shared" si="74"/>
        <v>0</v>
      </c>
      <c r="F995" t="b">
        <f t="shared" si="75"/>
        <v>0</v>
      </c>
      <c r="G995" t="b">
        <f>IF('Input and Summary Results'!$J$4="yes",IF(C995=FALSE,FALSE,IF('Data Transformation'!E995&lt;$R$10,E995,$R$10)),IF(C995=FALSE,FALSE,IF(C995&lt;$R$10,C995,$R$10)))</f>
        <v>0</v>
      </c>
      <c r="H995" t="b">
        <f>IF('Input and Summary Results'!$J$4="yes",'Data Transformation'!F995,'Data Transformation'!D995)</f>
        <v>0</v>
      </c>
      <c r="I995" t="str">
        <f t="shared" si="76"/>
        <v/>
      </c>
    </row>
    <row r="996" spans="2:9" x14ac:dyDescent="0.25">
      <c r="B996" t="b">
        <f>IF('Input and Summary Results'!D578=0,FALSE,'Input and Summary Results'!$B578)</f>
        <v>0</v>
      </c>
      <c r="C996" t="b">
        <f>IF(OR(B996=0,'Input and Summary Results'!D578=0,'Input and Summary Results'!D578=""),FALSE,'Input and Summary Results'!$D578)</f>
        <v>0</v>
      </c>
      <c r="D996" t="b">
        <f>IF(OR(B996=0,'Input and Summary Results'!E578=0),FALSE,'Input and Summary Results'!$E578)</f>
        <v>0</v>
      </c>
      <c r="E996" t="b">
        <f t="shared" si="74"/>
        <v>0</v>
      </c>
      <c r="F996" t="b">
        <f t="shared" si="75"/>
        <v>0</v>
      </c>
      <c r="G996" t="b">
        <f>IF('Input and Summary Results'!$J$4="yes",IF(C996=FALSE,FALSE,IF('Data Transformation'!E996&lt;$R$10,E996,$R$10)),IF(C996=FALSE,FALSE,IF(C996&lt;$R$10,C996,$R$10)))</f>
        <v>0</v>
      </c>
      <c r="H996" t="b">
        <f>IF('Input and Summary Results'!$J$4="yes",'Data Transformation'!F996,'Data Transformation'!D996)</f>
        <v>0</v>
      </c>
      <c r="I996" t="str">
        <f t="shared" si="76"/>
        <v/>
      </c>
    </row>
    <row r="997" spans="2:9" x14ac:dyDescent="0.25">
      <c r="B997" t="b">
        <f>IF('Input and Summary Results'!D579=0,FALSE,'Input and Summary Results'!$B579)</f>
        <v>0</v>
      </c>
      <c r="C997" t="b">
        <f>IF(OR(B997=0,'Input and Summary Results'!D579=0,'Input and Summary Results'!D579=""),FALSE,'Input and Summary Results'!$D579)</f>
        <v>0</v>
      </c>
      <c r="D997" t="b">
        <f>IF(OR(B997=0,'Input and Summary Results'!E579=0),FALSE,'Input and Summary Results'!$E579)</f>
        <v>0</v>
      </c>
      <c r="E997" t="b">
        <f t="shared" si="74"/>
        <v>0</v>
      </c>
      <c r="F997" t="b">
        <f t="shared" si="75"/>
        <v>0</v>
      </c>
      <c r="G997" t="b">
        <f>IF('Input and Summary Results'!$J$4="yes",IF(C997=FALSE,FALSE,IF('Data Transformation'!E997&lt;$R$10,E997,$R$10)),IF(C997=FALSE,FALSE,IF(C997&lt;$R$10,C997,$R$10)))</f>
        <v>0</v>
      </c>
      <c r="H997" t="b">
        <f>IF('Input and Summary Results'!$J$4="yes",'Data Transformation'!F997,'Data Transformation'!D997)</f>
        <v>0</v>
      </c>
      <c r="I997" t="str">
        <f t="shared" si="76"/>
        <v/>
      </c>
    </row>
    <row r="998" spans="2:9" x14ac:dyDescent="0.25">
      <c r="B998" t="b">
        <f>IF('Input and Summary Results'!D580=0,FALSE,'Input and Summary Results'!$B580)</f>
        <v>0</v>
      </c>
      <c r="C998" t="b">
        <f>IF(OR(B998=0,'Input and Summary Results'!D580=0,'Input and Summary Results'!D580=""),FALSE,'Input and Summary Results'!$D580)</f>
        <v>0</v>
      </c>
      <c r="D998" t="b">
        <f>IF(OR(B998=0,'Input and Summary Results'!E580=0),FALSE,'Input and Summary Results'!$E580)</f>
        <v>0</v>
      </c>
      <c r="E998" t="b">
        <f t="shared" si="74"/>
        <v>0</v>
      </c>
      <c r="F998" t="b">
        <f t="shared" si="75"/>
        <v>0</v>
      </c>
      <c r="G998" t="b">
        <f>IF('Input and Summary Results'!$J$4="yes",IF(C998=FALSE,FALSE,IF('Data Transformation'!E998&lt;$R$10,E998,$R$10)),IF(C998=FALSE,FALSE,IF(C998&lt;$R$10,C998,$R$10)))</f>
        <v>0</v>
      </c>
      <c r="H998" t="b">
        <f>IF('Input and Summary Results'!$J$4="yes",'Data Transformation'!F998,'Data Transformation'!D998)</f>
        <v>0</v>
      </c>
      <c r="I998" t="str">
        <f t="shared" si="76"/>
        <v/>
      </c>
    </row>
    <row r="999" spans="2:9" x14ac:dyDescent="0.25">
      <c r="B999" t="b">
        <f>IF('Input and Summary Results'!D581=0,FALSE,'Input and Summary Results'!$B581)</f>
        <v>0</v>
      </c>
      <c r="C999" t="b">
        <f>IF(OR(B999=0,'Input and Summary Results'!D581=0,'Input and Summary Results'!D581=""),FALSE,'Input and Summary Results'!$D581)</f>
        <v>0</v>
      </c>
      <c r="D999" t="b">
        <f>IF(OR(B999=0,'Input and Summary Results'!E581=0),FALSE,'Input and Summary Results'!$E581)</f>
        <v>0</v>
      </c>
      <c r="E999" t="b">
        <f t="shared" si="74"/>
        <v>0</v>
      </c>
      <c r="F999" t="b">
        <f t="shared" si="75"/>
        <v>0</v>
      </c>
      <c r="G999" t="b">
        <f>IF('Input and Summary Results'!$J$4="yes",IF(C999=FALSE,FALSE,IF('Data Transformation'!E999&lt;$R$10,E999,$R$10)),IF(C999=FALSE,FALSE,IF(C999&lt;$R$10,C999,$R$10)))</f>
        <v>0</v>
      </c>
      <c r="H999" t="b">
        <f>IF('Input and Summary Results'!$J$4="yes",'Data Transformation'!F999,'Data Transformation'!D999)</f>
        <v>0</v>
      </c>
      <c r="I999" t="str">
        <f t="shared" si="76"/>
        <v/>
      </c>
    </row>
    <row r="1000" spans="2:9" x14ac:dyDescent="0.25">
      <c r="B1000" t="b">
        <f>IF('Input and Summary Results'!D582=0,FALSE,'Input and Summary Results'!$B582)</f>
        <v>0</v>
      </c>
      <c r="C1000" t="b">
        <f>IF(OR(B1000=0,'Input and Summary Results'!D582=0,'Input and Summary Results'!D582=""),FALSE,'Input and Summary Results'!$D582)</f>
        <v>0</v>
      </c>
      <c r="D1000" t="b">
        <f>IF(OR(B1000=0,'Input and Summary Results'!E582=0),FALSE,'Input and Summary Results'!$E582)</f>
        <v>0</v>
      </c>
      <c r="E1000" t="b">
        <f t="shared" si="74"/>
        <v>0</v>
      </c>
      <c r="F1000" t="b">
        <f t="shared" si="75"/>
        <v>0</v>
      </c>
      <c r="G1000" t="b">
        <f>IF('Input and Summary Results'!$J$4="yes",IF(C1000=FALSE,FALSE,IF('Data Transformation'!E1000&lt;$R$10,E1000,$R$10)),IF(C1000=FALSE,FALSE,IF(C1000&lt;$R$10,C1000,$R$10)))</f>
        <v>0</v>
      </c>
      <c r="H1000" t="b">
        <f>IF('Input and Summary Results'!$J$4="yes",'Data Transformation'!F1000,'Data Transformation'!D1000)</f>
        <v>0</v>
      </c>
      <c r="I1000" t="str">
        <f t="shared" si="76"/>
        <v/>
      </c>
    </row>
    <row r="1001" spans="2:9" x14ac:dyDescent="0.25">
      <c r="B1001" t="b">
        <f>IF('Input and Summary Results'!D583=0,FALSE,'Input and Summary Results'!$B583)</f>
        <v>0</v>
      </c>
      <c r="C1001" t="b">
        <f>IF(OR(B1001=0,'Input and Summary Results'!D583=0,'Input and Summary Results'!D583=""),FALSE,'Input and Summary Results'!$D583)</f>
        <v>0</v>
      </c>
      <c r="D1001" t="b">
        <f>IF(OR(B1001=0,'Input and Summary Results'!E583=0),FALSE,'Input and Summary Results'!$E583)</f>
        <v>0</v>
      </c>
      <c r="E1001" t="b">
        <f t="shared" si="74"/>
        <v>0</v>
      </c>
      <c r="F1001" t="b">
        <f t="shared" si="75"/>
        <v>0</v>
      </c>
      <c r="G1001" t="b">
        <f>IF('Input and Summary Results'!$J$4="yes",IF(C1001=FALSE,FALSE,IF('Data Transformation'!E1001&lt;$R$10,E1001,$R$10)),IF(C1001=FALSE,FALSE,IF(C1001&lt;$R$10,C1001,$R$10)))</f>
        <v>0</v>
      </c>
      <c r="H1001" t="b">
        <f>IF('Input and Summary Results'!$J$4="yes",'Data Transformation'!F1001,'Data Transformation'!D1001)</f>
        <v>0</v>
      </c>
      <c r="I1001" t="str">
        <f t="shared" si="76"/>
        <v/>
      </c>
    </row>
    <row r="1002" spans="2:9" x14ac:dyDescent="0.25">
      <c r="B1002" t="b">
        <f>IF('Input and Summary Results'!D584=0,FALSE,'Input and Summary Results'!$B584)</f>
        <v>0</v>
      </c>
      <c r="C1002" t="b">
        <f>IF(OR(B1002=0,'Input and Summary Results'!D584=0,'Input and Summary Results'!D584=""),FALSE,'Input and Summary Results'!$D584)</f>
        <v>0</v>
      </c>
      <c r="D1002" t="b">
        <f>IF(OR(B1002=0,'Input and Summary Results'!E584=0),FALSE,'Input and Summary Results'!$E584)</f>
        <v>0</v>
      </c>
      <c r="E1002" t="b">
        <f t="shared" ref="E1002:E1065" si="77">IF(C1002=FALSE,FALSE,LOG10(C1002))</f>
        <v>0</v>
      </c>
      <c r="F1002" t="b">
        <f t="shared" ref="F1002:F1065" si="78">IF(D1002=FALSE, FALSE,0.434*D1002/C1002)</f>
        <v>0</v>
      </c>
      <c r="G1002" t="b">
        <f>IF('Input and Summary Results'!$J$4="yes",IF(C1002=FALSE,FALSE,IF('Data Transformation'!E1002&lt;$R$10,E1002,$R$10)),IF(C1002=FALSE,FALSE,IF(C1002&lt;$R$10,C1002,$R$10)))</f>
        <v>0</v>
      </c>
      <c r="H1002" t="b">
        <f>IF('Input and Summary Results'!$J$4="yes",'Data Transformation'!F1002,'Data Transformation'!D1002)</f>
        <v>0</v>
      </c>
      <c r="I1002" t="str">
        <f t="shared" si="76"/>
        <v/>
      </c>
    </row>
    <row r="1003" spans="2:9" x14ac:dyDescent="0.25">
      <c r="B1003" t="b">
        <f>IF('Input and Summary Results'!D585=0,FALSE,'Input and Summary Results'!$B585)</f>
        <v>0</v>
      </c>
      <c r="C1003" t="b">
        <f>IF(OR(B1003=0,'Input and Summary Results'!D585=0,'Input and Summary Results'!D585=""),FALSE,'Input and Summary Results'!$D585)</f>
        <v>0</v>
      </c>
      <c r="D1003" t="b">
        <f>IF(OR(B1003=0,'Input and Summary Results'!E585=0),FALSE,'Input and Summary Results'!$E585)</f>
        <v>0</v>
      </c>
      <c r="E1003" t="b">
        <f t="shared" si="77"/>
        <v>0</v>
      </c>
      <c r="F1003" t="b">
        <f t="shared" si="78"/>
        <v>0</v>
      </c>
      <c r="G1003" t="b">
        <f>IF('Input and Summary Results'!$J$4="yes",IF(C1003=FALSE,FALSE,IF('Data Transformation'!E1003&lt;$R$10,E1003,$R$10)),IF(C1003=FALSE,FALSE,IF(C1003&lt;$R$10,C1003,$R$10)))</f>
        <v>0</v>
      </c>
      <c r="H1003" t="b">
        <f>IF('Input and Summary Results'!$J$4="yes",'Data Transformation'!F1003,'Data Transformation'!D1003)</f>
        <v>0</v>
      </c>
      <c r="I1003" t="str">
        <f t="shared" si="76"/>
        <v/>
      </c>
    </row>
    <row r="1004" spans="2:9" x14ac:dyDescent="0.25">
      <c r="B1004" t="b">
        <f>IF('Input and Summary Results'!D586=0,FALSE,'Input and Summary Results'!$B586)</f>
        <v>0</v>
      </c>
      <c r="C1004" t="b">
        <f>IF(OR(B1004=0,'Input and Summary Results'!D586=0,'Input and Summary Results'!D586=""),FALSE,'Input and Summary Results'!$D586)</f>
        <v>0</v>
      </c>
      <c r="D1004" t="b">
        <f>IF(OR(B1004=0,'Input and Summary Results'!E586=0),FALSE,'Input and Summary Results'!$E586)</f>
        <v>0</v>
      </c>
      <c r="E1004" t="b">
        <f t="shared" si="77"/>
        <v>0</v>
      </c>
      <c r="F1004" t="b">
        <f t="shared" si="78"/>
        <v>0</v>
      </c>
      <c r="G1004" t="b">
        <f>IF('Input and Summary Results'!$J$4="yes",IF(C1004=FALSE,FALSE,IF('Data Transformation'!E1004&lt;$R$10,E1004,$R$10)),IF(C1004=FALSE,FALSE,IF(C1004&lt;$R$10,C1004,$R$10)))</f>
        <v>0</v>
      </c>
      <c r="H1004" t="b">
        <f>IF('Input and Summary Results'!$J$4="yes",'Data Transformation'!F1004,'Data Transformation'!D1004)</f>
        <v>0</v>
      </c>
      <c r="I1004" t="str">
        <f t="shared" si="76"/>
        <v/>
      </c>
    </row>
    <row r="1005" spans="2:9" x14ac:dyDescent="0.25">
      <c r="B1005" t="b">
        <f>IF('Input and Summary Results'!D587=0,FALSE,'Input and Summary Results'!$B587)</f>
        <v>0</v>
      </c>
      <c r="C1005" t="b">
        <f>IF(OR(B1005=0,'Input and Summary Results'!D587=0,'Input and Summary Results'!D587=""),FALSE,'Input and Summary Results'!$D587)</f>
        <v>0</v>
      </c>
      <c r="D1005" t="b">
        <f>IF(OR(B1005=0,'Input and Summary Results'!E587=0),FALSE,'Input and Summary Results'!$E587)</f>
        <v>0</v>
      </c>
      <c r="E1005" t="b">
        <f t="shared" si="77"/>
        <v>0</v>
      </c>
      <c r="F1005" t="b">
        <f t="shared" si="78"/>
        <v>0</v>
      </c>
      <c r="G1005" t="b">
        <f>IF('Input and Summary Results'!$J$4="yes",IF(C1005=FALSE,FALSE,IF('Data Transformation'!E1005&lt;$R$10,E1005,$R$10)),IF(C1005=FALSE,FALSE,IF(C1005&lt;$R$10,C1005,$R$10)))</f>
        <v>0</v>
      </c>
      <c r="H1005" t="b">
        <f>IF('Input and Summary Results'!$J$4="yes",'Data Transformation'!F1005,'Data Transformation'!D1005)</f>
        <v>0</v>
      </c>
      <c r="I1005" t="str">
        <f t="shared" si="76"/>
        <v/>
      </c>
    </row>
    <row r="1006" spans="2:9" x14ac:dyDescent="0.25">
      <c r="B1006" t="b">
        <f>IF('Input and Summary Results'!D588=0,FALSE,'Input and Summary Results'!$B588)</f>
        <v>0</v>
      </c>
      <c r="C1006" t="b">
        <f>IF(OR(B1006=0,'Input and Summary Results'!D588=0,'Input and Summary Results'!D588=""),FALSE,'Input and Summary Results'!$D588)</f>
        <v>0</v>
      </c>
      <c r="D1006" t="b">
        <f>IF(OR(B1006=0,'Input and Summary Results'!E588=0),FALSE,'Input and Summary Results'!$E588)</f>
        <v>0</v>
      </c>
      <c r="E1006" t="b">
        <f t="shared" si="77"/>
        <v>0</v>
      </c>
      <c r="F1006" t="b">
        <f t="shared" si="78"/>
        <v>0</v>
      </c>
      <c r="G1006" t="b">
        <f>IF('Input and Summary Results'!$J$4="yes",IF(C1006=FALSE,FALSE,IF('Data Transformation'!E1006&lt;$R$10,E1006,$R$10)),IF(C1006=FALSE,FALSE,IF(C1006&lt;$R$10,C1006,$R$10)))</f>
        <v>0</v>
      </c>
      <c r="H1006" t="b">
        <f>IF('Input and Summary Results'!$J$4="yes",'Data Transformation'!F1006,'Data Transformation'!D1006)</f>
        <v>0</v>
      </c>
      <c r="I1006" t="str">
        <f t="shared" si="76"/>
        <v/>
      </c>
    </row>
    <row r="1007" spans="2:9" x14ac:dyDescent="0.25">
      <c r="B1007" t="b">
        <f>IF('Input and Summary Results'!D589=0,FALSE,'Input and Summary Results'!$B589)</f>
        <v>0</v>
      </c>
      <c r="C1007" t="b">
        <f>IF(OR(B1007=0,'Input and Summary Results'!D589=0,'Input and Summary Results'!D589=""),FALSE,'Input and Summary Results'!$D589)</f>
        <v>0</v>
      </c>
      <c r="D1007" t="b">
        <f>IF(OR(B1007=0,'Input and Summary Results'!E589=0),FALSE,'Input and Summary Results'!$E589)</f>
        <v>0</v>
      </c>
      <c r="E1007" t="b">
        <f t="shared" si="77"/>
        <v>0</v>
      </c>
      <c r="F1007" t="b">
        <f t="shared" si="78"/>
        <v>0</v>
      </c>
      <c r="G1007" t="b">
        <f>IF('Input and Summary Results'!$J$4="yes",IF(C1007=FALSE,FALSE,IF('Data Transformation'!E1007&lt;$R$10,E1007,$R$10)),IF(C1007=FALSE,FALSE,IF(C1007&lt;$R$10,C1007,$R$10)))</f>
        <v>0</v>
      </c>
      <c r="H1007" t="b">
        <f>IF('Input and Summary Results'!$J$4="yes",'Data Transformation'!F1007,'Data Transformation'!D1007)</f>
        <v>0</v>
      </c>
      <c r="I1007" t="str">
        <f t="shared" si="76"/>
        <v/>
      </c>
    </row>
    <row r="1008" spans="2:9" x14ac:dyDescent="0.25">
      <c r="B1008" t="b">
        <f>IF('Input and Summary Results'!D590=0,FALSE,'Input and Summary Results'!$B590)</f>
        <v>0</v>
      </c>
      <c r="C1008" t="b">
        <f>IF(OR(B1008=0,'Input and Summary Results'!D590=0,'Input and Summary Results'!D590=""),FALSE,'Input and Summary Results'!$D590)</f>
        <v>0</v>
      </c>
      <c r="D1008" t="b">
        <f>IF(OR(B1008=0,'Input and Summary Results'!E590=0),FALSE,'Input and Summary Results'!$E590)</f>
        <v>0</v>
      </c>
      <c r="E1008" t="b">
        <f t="shared" si="77"/>
        <v>0</v>
      </c>
      <c r="F1008" t="b">
        <f t="shared" si="78"/>
        <v>0</v>
      </c>
      <c r="G1008" t="b">
        <f>IF('Input and Summary Results'!$J$4="yes",IF(C1008=FALSE,FALSE,IF('Data Transformation'!E1008&lt;$R$10,E1008,$R$10)),IF(C1008=FALSE,FALSE,IF(C1008&lt;$R$10,C1008,$R$10)))</f>
        <v>0</v>
      </c>
      <c r="H1008" t="b">
        <f>IF('Input and Summary Results'!$J$4="yes",'Data Transformation'!F1008,'Data Transformation'!D1008)</f>
        <v>0</v>
      </c>
      <c r="I1008" t="str">
        <f t="shared" si="76"/>
        <v/>
      </c>
    </row>
    <row r="1009" spans="2:9" x14ac:dyDescent="0.25">
      <c r="B1009" t="b">
        <f>IF('Input and Summary Results'!D591=0,FALSE,'Input and Summary Results'!$B591)</f>
        <v>0</v>
      </c>
      <c r="C1009" t="b">
        <f>IF(OR(B1009=0,'Input and Summary Results'!D591=0,'Input and Summary Results'!D591=""),FALSE,'Input and Summary Results'!$D591)</f>
        <v>0</v>
      </c>
      <c r="D1009" t="b">
        <f>IF(OR(B1009=0,'Input and Summary Results'!E591=0),FALSE,'Input and Summary Results'!$E591)</f>
        <v>0</v>
      </c>
      <c r="E1009" t="b">
        <f t="shared" si="77"/>
        <v>0</v>
      </c>
      <c r="F1009" t="b">
        <f t="shared" si="78"/>
        <v>0</v>
      </c>
      <c r="G1009" t="b">
        <f>IF('Input and Summary Results'!$J$4="yes",IF(C1009=FALSE,FALSE,IF('Data Transformation'!E1009&lt;$R$10,E1009,$R$10)),IF(C1009=FALSE,FALSE,IF(C1009&lt;$R$10,C1009,$R$10)))</f>
        <v>0</v>
      </c>
      <c r="H1009" t="b">
        <f>IF('Input and Summary Results'!$J$4="yes",'Data Transformation'!F1009,'Data Transformation'!D1009)</f>
        <v>0</v>
      </c>
      <c r="I1009" t="str">
        <f t="shared" si="76"/>
        <v/>
      </c>
    </row>
    <row r="1010" spans="2:9" x14ac:dyDescent="0.25">
      <c r="B1010" t="b">
        <f>IF('Input and Summary Results'!D592=0,FALSE,'Input and Summary Results'!$B592)</f>
        <v>0</v>
      </c>
      <c r="C1010" t="b">
        <f>IF(OR(B1010=0,'Input and Summary Results'!D592=0,'Input and Summary Results'!D592=""),FALSE,'Input and Summary Results'!$D592)</f>
        <v>0</v>
      </c>
      <c r="D1010" t="b">
        <f>IF(OR(B1010=0,'Input and Summary Results'!E592=0),FALSE,'Input and Summary Results'!$E592)</f>
        <v>0</v>
      </c>
      <c r="E1010" t="b">
        <f t="shared" si="77"/>
        <v>0</v>
      </c>
      <c r="F1010" t="b">
        <f t="shared" si="78"/>
        <v>0</v>
      </c>
      <c r="G1010" t="b">
        <f>IF('Input and Summary Results'!$J$4="yes",IF(C1010=FALSE,FALSE,IF('Data Transformation'!E1010&lt;$R$10,E1010,$R$10)),IF(C1010=FALSE,FALSE,IF(C1010&lt;$R$10,C1010,$R$10)))</f>
        <v>0</v>
      </c>
      <c r="H1010" t="b">
        <f>IF('Input and Summary Results'!$J$4="yes",'Data Transformation'!F1010,'Data Transformation'!D1010)</f>
        <v>0</v>
      </c>
      <c r="I1010" t="str">
        <f t="shared" si="76"/>
        <v/>
      </c>
    </row>
    <row r="1011" spans="2:9" x14ac:dyDescent="0.25">
      <c r="B1011" t="b">
        <f>IF('Input and Summary Results'!D593=0,FALSE,'Input and Summary Results'!$B593)</f>
        <v>0</v>
      </c>
      <c r="C1011" t="b">
        <f>IF(OR(B1011=0,'Input and Summary Results'!D593=0,'Input and Summary Results'!D593=""),FALSE,'Input and Summary Results'!$D593)</f>
        <v>0</v>
      </c>
      <c r="D1011" t="b">
        <f>IF(OR(B1011=0,'Input and Summary Results'!E593=0),FALSE,'Input and Summary Results'!$E593)</f>
        <v>0</v>
      </c>
      <c r="E1011" t="b">
        <f t="shared" si="77"/>
        <v>0</v>
      </c>
      <c r="F1011" t="b">
        <f t="shared" si="78"/>
        <v>0</v>
      </c>
      <c r="G1011" t="b">
        <f>IF('Input and Summary Results'!$J$4="yes",IF(C1011=FALSE,FALSE,IF('Data Transformation'!E1011&lt;$R$10,E1011,$R$10)),IF(C1011=FALSE,FALSE,IF(C1011&lt;$R$10,C1011,$R$10)))</f>
        <v>0</v>
      </c>
      <c r="H1011" t="b">
        <f>IF('Input and Summary Results'!$J$4="yes",'Data Transformation'!F1011,'Data Transformation'!D1011)</f>
        <v>0</v>
      </c>
      <c r="I1011" t="str">
        <f t="shared" si="76"/>
        <v/>
      </c>
    </row>
    <row r="1012" spans="2:9" x14ac:dyDescent="0.25">
      <c r="B1012" t="b">
        <f>IF('Input and Summary Results'!D594=0,FALSE,'Input and Summary Results'!$B594)</f>
        <v>0</v>
      </c>
      <c r="C1012" t="b">
        <f>IF(OR(B1012=0,'Input and Summary Results'!D594=0,'Input and Summary Results'!D594=""),FALSE,'Input and Summary Results'!$D594)</f>
        <v>0</v>
      </c>
      <c r="D1012" t="b">
        <f>IF(OR(B1012=0,'Input and Summary Results'!E594=0),FALSE,'Input and Summary Results'!$E594)</f>
        <v>0</v>
      </c>
      <c r="E1012" t="b">
        <f t="shared" si="77"/>
        <v>0</v>
      </c>
      <c r="F1012" t="b">
        <f t="shared" si="78"/>
        <v>0</v>
      </c>
      <c r="G1012" t="b">
        <f>IF('Input and Summary Results'!$J$4="yes",IF(C1012=FALSE,FALSE,IF('Data Transformation'!E1012&lt;$R$10,E1012,$R$10)),IF(C1012=FALSE,FALSE,IF(C1012&lt;$R$10,C1012,$R$10)))</f>
        <v>0</v>
      </c>
      <c r="H1012" t="b">
        <f>IF('Input and Summary Results'!$J$4="yes",'Data Transformation'!F1012,'Data Transformation'!D1012)</f>
        <v>0</v>
      </c>
      <c r="I1012" t="str">
        <f t="shared" si="76"/>
        <v/>
      </c>
    </row>
    <row r="1013" spans="2:9" x14ac:dyDescent="0.25">
      <c r="B1013" t="b">
        <f>IF('Input and Summary Results'!D595=0,FALSE,'Input and Summary Results'!$B595)</f>
        <v>0</v>
      </c>
      <c r="C1013" t="b">
        <f>IF(OR(B1013=0,'Input and Summary Results'!D595=0,'Input and Summary Results'!D595=""),FALSE,'Input and Summary Results'!$D595)</f>
        <v>0</v>
      </c>
      <c r="D1013" t="b">
        <f>IF(OR(B1013=0,'Input and Summary Results'!E595=0),FALSE,'Input and Summary Results'!$E595)</f>
        <v>0</v>
      </c>
      <c r="E1013" t="b">
        <f t="shared" si="77"/>
        <v>0</v>
      </c>
      <c r="F1013" t="b">
        <f t="shared" si="78"/>
        <v>0</v>
      </c>
      <c r="G1013" t="b">
        <f>IF('Input and Summary Results'!$J$4="yes",IF(C1013=FALSE,FALSE,IF('Data Transformation'!E1013&lt;$R$10,E1013,$R$10)),IF(C1013=FALSE,FALSE,IF(C1013&lt;$R$10,C1013,$R$10)))</f>
        <v>0</v>
      </c>
      <c r="H1013" t="b">
        <f>IF('Input and Summary Results'!$J$4="yes",'Data Transformation'!F1013,'Data Transformation'!D1013)</f>
        <v>0</v>
      </c>
      <c r="I1013" t="str">
        <f t="shared" si="76"/>
        <v/>
      </c>
    </row>
    <row r="1014" spans="2:9" x14ac:dyDescent="0.25">
      <c r="B1014" t="b">
        <f>IF('Input and Summary Results'!D596=0,FALSE,'Input and Summary Results'!$B596)</f>
        <v>0</v>
      </c>
      <c r="C1014" t="b">
        <f>IF(OR(B1014=0,'Input and Summary Results'!D596=0,'Input and Summary Results'!D596=""),FALSE,'Input and Summary Results'!$D596)</f>
        <v>0</v>
      </c>
      <c r="D1014" t="b">
        <f>IF(OR(B1014=0,'Input and Summary Results'!E596=0),FALSE,'Input and Summary Results'!$E596)</f>
        <v>0</v>
      </c>
      <c r="E1014" t="b">
        <f t="shared" si="77"/>
        <v>0</v>
      </c>
      <c r="F1014" t="b">
        <f t="shared" si="78"/>
        <v>0</v>
      </c>
      <c r="G1014" t="b">
        <f>IF('Input and Summary Results'!$J$4="yes",IF(C1014=FALSE,FALSE,IF('Data Transformation'!E1014&lt;$R$10,E1014,$R$10)),IF(C1014=FALSE,FALSE,IF(C1014&lt;$R$10,C1014,$R$10)))</f>
        <v>0</v>
      </c>
      <c r="H1014" t="b">
        <f>IF('Input and Summary Results'!$J$4="yes",'Data Transformation'!F1014,'Data Transformation'!D1014)</f>
        <v>0</v>
      </c>
      <c r="I1014" t="str">
        <f t="shared" si="76"/>
        <v/>
      </c>
    </row>
    <row r="1015" spans="2:9" x14ac:dyDescent="0.25">
      <c r="B1015" t="b">
        <f>IF('Input and Summary Results'!D597=0,FALSE,'Input and Summary Results'!$B597)</f>
        <v>0</v>
      </c>
      <c r="C1015" t="b">
        <f>IF(OR(B1015=0,'Input and Summary Results'!D597=0,'Input and Summary Results'!D597=""),FALSE,'Input and Summary Results'!$D597)</f>
        <v>0</v>
      </c>
      <c r="D1015" t="b">
        <f>IF(OR(B1015=0,'Input and Summary Results'!E597=0),FALSE,'Input and Summary Results'!$E597)</f>
        <v>0</v>
      </c>
      <c r="E1015" t="b">
        <f t="shared" si="77"/>
        <v>0</v>
      </c>
      <c r="F1015" t="b">
        <f t="shared" si="78"/>
        <v>0</v>
      </c>
      <c r="G1015" t="b">
        <f>IF('Input and Summary Results'!$J$4="yes",IF(C1015=FALSE,FALSE,IF('Data Transformation'!E1015&lt;$R$10,E1015,$R$10)),IF(C1015=FALSE,FALSE,IF(C1015&lt;$R$10,C1015,$R$10)))</f>
        <v>0</v>
      </c>
      <c r="H1015" t="b">
        <f>IF('Input and Summary Results'!$J$4="yes",'Data Transformation'!F1015,'Data Transformation'!D1015)</f>
        <v>0</v>
      </c>
      <c r="I1015" t="str">
        <f t="shared" si="76"/>
        <v/>
      </c>
    </row>
    <row r="1016" spans="2:9" x14ac:dyDescent="0.25">
      <c r="B1016" t="b">
        <f>IF('Input and Summary Results'!D598=0,FALSE,'Input and Summary Results'!$B598)</f>
        <v>0</v>
      </c>
      <c r="C1016" t="b">
        <f>IF(OR(B1016=0,'Input and Summary Results'!D598=0,'Input and Summary Results'!D598=""),FALSE,'Input and Summary Results'!$D598)</f>
        <v>0</v>
      </c>
      <c r="D1016" t="b">
        <f>IF(OR(B1016=0,'Input and Summary Results'!E598=0),FALSE,'Input and Summary Results'!$E598)</f>
        <v>0</v>
      </c>
      <c r="E1016" t="b">
        <f t="shared" si="77"/>
        <v>0</v>
      </c>
      <c r="F1016" t="b">
        <f t="shared" si="78"/>
        <v>0</v>
      </c>
      <c r="G1016" t="b">
        <f>IF('Input and Summary Results'!$J$4="yes",IF(C1016=FALSE,FALSE,IF('Data Transformation'!E1016&lt;$R$10,E1016,$R$10)),IF(C1016=FALSE,FALSE,IF(C1016&lt;$R$10,C1016,$R$10)))</f>
        <v>0</v>
      </c>
      <c r="H1016" t="b">
        <f>IF('Input and Summary Results'!$J$4="yes",'Data Transformation'!F1016,'Data Transformation'!D1016)</f>
        <v>0</v>
      </c>
      <c r="I1016" t="str">
        <f t="shared" si="76"/>
        <v/>
      </c>
    </row>
    <row r="1017" spans="2:9" x14ac:dyDescent="0.25">
      <c r="B1017" t="b">
        <f>IF('Input and Summary Results'!D599=0,FALSE,'Input and Summary Results'!$B599)</f>
        <v>0</v>
      </c>
      <c r="C1017" t="b">
        <f>IF(OR(B1017=0,'Input and Summary Results'!D599=0,'Input and Summary Results'!D599=""),FALSE,'Input and Summary Results'!$D599)</f>
        <v>0</v>
      </c>
      <c r="D1017" t="b">
        <f>IF(OR(B1017=0,'Input and Summary Results'!E599=0),FALSE,'Input and Summary Results'!$E599)</f>
        <v>0</v>
      </c>
      <c r="E1017" t="b">
        <f t="shared" si="77"/>
        <v>0</v>
      </c>
      <c r="F1017" t="b">
        <f t="shared" si="78"/>
        <v>0</v>
      </c>
      <c r="G1017" t="b">
        <f>IF('Input and Summary Results'!$J$4="yes",IF(C1017=FALSE,FALSE,IF('Data Transformation'!E1017&lt;$R$10,E1017,$R$10)),IF(C1017=FALSE,FALSE,IF(C1017&lt;$R$10,C1017,$R$10)))</f>
        <v>0</v>
      </c>
      <c r="H1017" t="b">
        <f>IF('Input and Summary Results'!$J$4="yes",'Data Transformation'!F1017,'Data Transformation'!D1017)</f>
        <v>0</v>
      </c>
      <c r="I1017" t="str">
        <f t="shared" si="76"/>
        <v/>
      </c>
    </row>
    <row r="1018" spans="2:9" x14ac:dyDescent="0.25">
      <c r="B1018" t="b">
        <f>IF('Input and Summary Results'!D600=0,FALSE,'Input and Summary Results'!$B600)</f>
        <v>0</v>
      </c>
      <c r="C1018" t="b">
        <f>IF(OR(B1018=0,'Input and Summary Results'!D600=0,'Input and Summary Results'!D600=""),FALSE,'Input and Summary Results'!$D600)</f>
        <v>0</v>
      </c>
      <c r="D1018" t="b">
        <f>IF(OR(B1018=0,'Input and Summary Results'!E600=0),FALSE,'Input and Summary Results'!$E600)</f>
        <v>0</v>
      </c>
      <c r="E1018" t="b">
        <f t="shared" si="77"/>
        <v>0</v>
      </c>
      <c r="F1018" t="b">
        <f t="shared" si="78"/>
        <v>0</v>
      </c>
      <c r="G1018" t="b">
        <f>IF('Input and Summary Results'!$J$4="yes",IF(C1018=FALSE,FALSE,IF('Data Transformation'!E1018&lt;$R$10,E1018,$R$10)),IF(C1018=FALSE,FALSE,IF(C1018&lt;$R$10,C1018,$R$10)))</f>
        <v>0</v>
      </c>
      <c r="H1018" t="b">
        <f>IF('Input and Summary Results'!$J$4="yes",'Data Transformation'!F1018,'Data Transformation'!D1018)</f>
        <v>0</v>
      </c>
      <c r="I1018" t="str">
        <f t="shared" si="76"/>
        <v/>
      </c>
    </row>
    <row r="1019" spans="2:9" x14ac:dyDescent="0.25">
      <c r="B1019" t="b">
        <f>IF('Input and Summary Results'!D601=0,FALSE,'Input and Summary Results'!$B601)</f>
        <v>0</v>
      </c>
      <c r="C1019" t="b">
        <f>IF(OR(B1019=0,'Input and Summary Results'!D601=0,'Input and Summary Results'!D601=""),FALSE,'Input and Summary Results'!$D601)</f>
        <v>0</v>
      </c>
      <c r="D1019" t="b">
        <f>IF(OR(B1019=0,'Input and Summary Results'!E601=0),FALSE,'Input and Summary Results'!$E601)</f>
        <v>0</v>
      </c>
      <c r="E1019" t="b">
        <f t="shared" si="77"/>
        <v>0</v>
      </c>
      <c r="F1019" t="b">
        <f t="shared" si="78"/>
        <v>0</v>
      </c>
      <c r="G1019" t="b">
        <f>IF('Input and Summary Results'!$J$4="yes",IF(C1019=FALSE,FALSE,IF('Data Transformation'!E1019&lt;$R$10,E1019,$R$10)),IF(C1019=FALSE,FALSE,IF(C1019&lt;$R$10,C1019,$R$10)))</f>
        <v>0</v>
      </c>
      <c r="H1019" t="b">
        <f>IF('Input and Summary Results'!$J$4="yes",'Data Transformation'!F1019,'Data Transformation'!D1019)</f>
        <v>0</v>
      </c>
      <c r="I1019" t="str">
        <f t="shared" si="76"/>
        <v/>
      </c>
    </row>
    <row r="1020" spans="2:9" x14ac:dyDescent="0.25">
      <c r="B1020" t="b">
        <f>IF('Input and Summary Results'!D602=0,FALSE,'Input and Summary Results'!$B602)</f>
        <v>0</v>
      </c>
      <c r="C1020" t="b">
        <f>IF(OR(B1020=0,'Input and Summary Results'!D602=0,'Input and Summary Results'!D602=""),FALSE,'Input and Summary Results'!$D602)</f>
        <v>0</v>
      </c>
      <c r="D1020" t="b">
        <f>IF(OR(B1020=0,'Input and Summary Results'!E602=0),FALSE,'Input and Summary Results'!$E602)</f>
        <v>0</v>
      </c>
      <c r="E1020" t="b">
        <f t="shared" si="77"/>
        <v>0</v>
      </c>
      <c r="F1020" t="b">
        <f t="shared" si="78"/>
        <v>0</v>
      </c>
      <c r="G1020" t="b">
        <f>IF('Input and Summary Results'!$J$4="yes",IF(C1020=FALSE,FALSE,IF('Data Transformation'!E1020&lt;$R$10,E1020,$R$10)),IF(C1020=FALSE,FALSE,IF(C1020&lt;$R$10,C1020,$R$10)))</f>
        <v>0</v>
      </c>
      <c r="H1020" t="b">
        <f>IF('Input and Summary Results'!$J$4="yes",'Data Transformation'!F1020,'Data Transformation'!D1020)</f>
        <v>0</v>
      </c>
      <c r="I1020" t="str">
        <f t="shared" si="76"/>
        <v/>
      </c>
    </row>
    <row r="1021" spans="2:9" x14ac:dyDescent="0.25">
      <c r="B1021" t="b">
        <f>IF('Input and Summary Results'!D603=0,FALSE,'Input and Summary Results'!$B603)</f>
        <v>0</v>
      </c>
      <c r="C1021" t="b">
        <f>IF(OR(B1021=0,'Input and Summary Results'!D603=0,'Input and Summary Results'!D603=""),FALSE,'Input and Summary Results'!$D603)</f>
        <v>0</v>
      </c>
      <c r="D1021" t="b">
        <f>IF(OR(B1021=0,'Input and Summary Results'!E603=0),FALSE,'Input and Summary Results'!$E603)</f>
        <v>0</v>
      </c>
      <c r="E1021" t="b">
        <f t="shared" si="77"/>
        <v>0</v>
      </c>
      <c r="F1021" t="b">
        <f t="shared" si="78"/>
        <v>0</v>
      </c>
      <c r="G1021" t="b">
        <f>IF('Input and Summary Results'!$J$4="yes",IF(C1021=FALSE,FALSE,IF('Data Transformation'!E1021&lt;$R$10,E1021,$R$10)),IF(C1021=FALSE,FALSE,IF(C1021&lt;$R$10,C1021,$R$10)))</f>
        <v>0</v>
      </c>
      <c r="H1021" t="b">
        <f>IF('Input and Summary Results'!$J$4="yes",'Data Transformation'!F1021,'Data Transformation'!D1021)</f>
        <v>0</v>
      </c>
      <c r="I1021" t="str">
        <f t="shared" si="76"/>
        <v/>
      </c>
    </row>
    <row r="1022" spans="2:9" x14ac:dyDescent="0.25">
      <c r="B1022" t="b">
        <f>IF('Input and Summary Results'!D604=0,FALSE,'Input and Summary Results'!$B604)</f>
        <v>0</v>
      </c>
      <c r="C1022" t="b">
        <f>IF(OR(B1022=0,'Input and Summary Results'!D604=0,'Input and Summary Results'!D604=""),FALSE,'Input and Summary Results'!$D604)</f>
        <v>0</v>
      </c>
      <c r="D1022" t="b">
        <f>IF(OR(B1022=0,'Input and Summary Results'!E604=0),FALSE,'Input and Summary Results'!$E604)</f>
        <v>0</v>
      </c>
      <c r="E1022" t="b">
        <f t="shared" si="77"/>
        <v>0</v>
      </c>
      <c r="F1022" t="b">
        <f t="shared" si="78"/>
        <v>0</v>
      </c>
      <c r="G1022" t="b">
        <f>IF('Input and Summary Results'!$J$4="yes",IF(C1022=FALSE,FALSE,IF('Data Transformation'!E1022&lt;$R$10,E1022,$R$10)),IF(C1022=FALSE,FALSE,IF(C1022&lt;$R$10,C1022,$R$10)))</f>
        <v>0</v>
      </c>
      <c r="H1022" t="b">
        <f>IF('Input and Summary Results'!$J$4="yes",'Data Transformation'!F1022,'Data Transformation'!D1022)</f>
        <v>0</v>
      </c>
      <c r="I1022" t="str">
        <f t="shared" si="76"/>
        <v/>
      </c>
    </row>
    <row r="1023" spans="2:9" x14ac:dyDescent="0.25">
      <c r="B1023" t="b">
        <f>IF('Input and Summary Results'!D605=0,FALSE,'Input and Summary Results'!$B605)</f>
        <v>0</v>
      </c>
      <c r="C1023" t="b">
        <f>IF(OR(B1023=0,'Input and Summary Results'!D605=0,'Input and Summary Results'!D605=""),FALSE,'Input and Summary Results'!$D605)</f>
        <v>0</v>
      </c>
      <c r="D1023" t="b">
        <f>IF(OR(B1023=0,'Input and Summary Results'!E605=0),FALSE,'Input and Summary Results'!$E605)</f>
        <v>0</v>
      </c>
      <c r="E1023" t="b">
        <f t="shared" si="77"/>
        <v>0</v>
      </c>
      <c r="F1023" t="b">
        <f t="shared" si="78"/>
        <v>0</v>
      </c>
      <c r="G1023" t="b">
        <f>IF('Input and Summary Results'!$J$4="yes",IF(C1023=FALSE,FALSE,IF('Data Transformation'!E1023&lt;$R$10,E1023,$R$10)),IF(C1023=FALSE,FALSE,IF(C1023&lt;$R$10,C1023,$R$10)))</f>
        <v>0</v>
      </c>
      <c r="H1023" t="b">
        <f>IF('Input and Summary Results'!$J$4="yes",'Data Transformation'!F1023,'Data Transformation'!D1023)</f>
        <v>0</v>
      </c>
      <c r="I1023" t="str">
        <f t="shared" si="76"/>
        <v/>
      </c>
    </row>
    <row r="1024" spans="2:9" x14ac:dyDescent="0.25">
      <c r="B1024" t="b">
        <f>IF('Input and Summary Results'!D606=0,FALSE,'Input and Summary Results'!$B606)</f>
        <v>0</v>
      </c>
      <c r="C1024" t="b">
        <f>IF(OR(B1024=0,'Input and Summary Results'!D606=0,'Input and Summary Results'!D606=""),FALSE,'Input and Summary Results'!$D606)</f>
        <v>0</v>
      </c>
      <c r="D1024" t="b">
        <f>IF(OR(B1024=0,'Input and Summary Results'!E606=0),FALSE,'Input and Summary Results'!$E606)</f>
        <v>0</v>
      </c>
      <c r="E1024" t="b">
        <f t="shared" si="77"/>
        <v>0</v>
      </c>
      <c r="F1024" t="b">
        <f t="shared" si="78"/>
        <v>0</v>
      </c>
      <c r="G1024" t="b">
        <f>IF('Input and Summary Results'!$J$4="yes",IF(C1024=FALSE,FALSE,IF('Data Transformation'!E1024&lt;$R$10,E1024,$R$10)),IF(C1024=FALSE,FALSE,IF(C1024&lt;$R$10,C1024,$R$10)))</f>
        <v>0</v>
      </c>
      <c r="H1024" t="b">
        <f>IF('Input and Summary Results'!$J$4="yes",'Data Transformation'!F1024,'Data Transformation'!D1024)</f>
        <v>0</v>
      </c>
      <c r="I1024" t="str">
        <f t="shared" si="76"/>
        <v/>
      </c>
    </row>
    <row r="1025" spans="2:9" x14ac:dyDescent="0.25">
      <c r="B1025" t="b">
        <f>IF('Input and Summary Results'!D607=0,FALSE,'Input and Summary Results'!$B607)</f>
        <v>0</v>
      </c>
      <c r="C1025" t="b">
        <f>IF(OR(B1025=0,'Input and Summary Results'!D607=0,'Input and Summary Results'!D607=""),FALSE,'Input and Summary Results'!$D607)</f>
        <v>0</v>
      </c>
      <c r="D1025" t="b">
        <f>IF(OR(B1025=0,'Input and Summary Results'!E607=0),FALSE,'Input and Summary Results'!$E607)</f>
        <v>0</v>
      </c>
      <c r="E1025" t="b">
        <f t="shared" si="77"/>
        <v>0</v>
      </c>
      <c r="F1025" t="b">
        <f t="shared" si="78"/>
        <v>0</v>
      </c>
      <c r="G1025" t="b">
        <f>IF('Input and Summary Results'!$J$4="yes",IF(C1025=FALSE,FALSE,IF('Data Transformation'!E1025&lt;$R$10,E1025,$R$10)),IF(C1025=FALSE,FALSE,IF(C1025&lt;$R$10,C1025,$R$10)))</f>
        <v>0</v>
      </c>
      <c r="H1025" t="b">
        <f>IF('Input and Summary Results'!$J$4="yes",'Data Transformation'!F1025,'Data Transformation'!D1025)</f>
        <v>0</v>
      </c>
      <c r="I1025" t="str">
        <f t="shared" si="76"/>
        <v/>
      </c>
    </row>
    <row r="1026" spans="2:9" x14ac:dyDescent="0.25">
      <c r="B1026" t="b">
        <f>IF('Input and Summary Results'!D608=0,FALSE,'Input and Summary Results'!$B608)</f>
        <v>0</v>
      </c>
      <c r="C1026" t="b">
        <f>IF(OR(B1026=0,'Input and Summary Results'!D608=0,'Input and Summary Results'!D608=""),FALSE,'Input and Summary Results'!$D608)</f>
        <v>0</v>
      </c>
      <c r="D1026" t="b">
        <f>IF(OR(B1026=0,'Input and Summary Results'!E608=0),FALSE,'Input and Summary Results'!$E608)</f>
        <v>0</v>
      </c>
      <c r="E1026" t="b">
        <f t="shared" si="77"/>
        <v>0</v>
      </c>
      <c r="F1026" t="b">
        <f t="shared" si="78"/>
        <v>0</v>
      </c>
      <c r="G1026" t="b">
        <f>IF('Input and Summary Results'!$J$4="yes",IF(C1026=FALSE,FALSE,IF('Data Transformation'!E1026&lt;$R$10,E1026,$R$10)),IF(C1026=FALSE,FALSE,IF(C1026&lt;$R$10,C1026,$R$10)))</f>
        <v>0</v>
      </c>
      <c r="H1026" t="b">
        <f>IF('Input and Summary Results'!$J$4="yes",'Data Transformation'!F1026,'Data Transformation'!D1026)</f>
        <v>0</v>
      </c>
      <c r="I1026" t="str">
        <f t="shared" si="76"/>
        <v/>
      </c>
    </row>
    <row r="1027" spans="2:9" x14ac:dyDescent="0.25">
      <c r="B1027" t="b">
        <f>IF('Input and Summary Results'!D609=0,FALSE,'Input and Summary Results'!$B609)</f>
        <v>0</v>
      </c>
      <c r="C1027" t="b">
        <f>IF(OR(B1027=0,'Input and Summary Results'!D609=0,'Input and Summary Results'!D609=""),FALSE,'Input and Summary Results'!$D609)</f>
        <v>0</v>
      </c>
      <c r="D1027" t="b">
        <f>IF(OR(B1027=0,'Input and Summary Results'!E609=0),FALSE,'Input and Summary Results'!$E609)</f>
        <v>0</v>
      </c>
      <c r="E1027" t="b">
        <f t="shared" si="77"/>
        <v>0</v>
      </c>
      <c r="F1027" t="b">
        <f t="shared" si="78"/>
        <v>0</v>
      </c>
      <c r="G1027" t="b">
        <f>IF('Input and Summary Results'!$J$4="yes",IF(C1027=FALSE,FALSE,IF('Data Transformation'!E1027&lt;$R$10,E1027,$R$10)),IF(C1027=FALSE,FALSE,IF(C1027&lt;$R$10,C1027,$R$10)))</f>
        <v>0</v>
      </c>
      <c r="H1027" t="b">
        <f>IF('Input and Summary Results'!$J$4="yes",'Data Transformation'!F1027,'Data Transformation'!D1027)</f>
        <v>0</v>
      </c>
      <c r="I1027" t="str">
        <f t="shared" si="76"/>
        <v/>
      </c>
    </row>
    <row r="1028" spans="2:9" x14ac:dyDescent="0.25">
      <c r="B1028" t="b">
        <f>IF('Input and Summary Results'!D610=0,FALSE,'Input and Summary Results'!$B610)</f>
        <v>0</v>
      </c>
      <c r="C1028" t="b">
        <f>IF(OR(B1028=0,'Input and Summary Results'!D610=0,'Input and Summary Results'!D610=""),FALSE,'Input and Summary Results'!$D610)</f>
        <v>0</v>
      </c>
      <c r="D1028" t="b">
        <f>IF(OR(B1028=0,'Input and Summary Results'!E610=0),FALSE,'Input and Summary Results'!$E610)</f>
        <v>0</v>
      </c>
      <c r="E1028" t="b">
        <f t="shared" si="77"/>
        <v>0</v>
      </c>
      <c r="F1028" t="b">
        <f t="shared" si="78"/>
        <v>0</v>
      </c>
      <c r="G1028" t="b">
        <f>IF('Input and Summary Results'!$J$4="yes",IF(C1028=FALSE,FALSE,IF('Data Transformation'!E1028&lt;$R$10,E1028,$R$10)),IF(C1028=FALSE,FALSE,IF(C1028&lt;$R$10,C1028,$R$10)))</f>
        <v>0</v>
      </c>
      <c r="H1028" t="b">
        <f>IF('Input and Summary Results'!$J$4="yes",'Data Transformation'!F1028,'Data Transformation'!D1028)</f>
        <v>0</v>
      </c>
      <c r="I1028" t="str">
        <f t="shared" si="76"/>
        <v/>
      </c>
    </row>
    <row r="1029" spans="2:9" x14ac:dyDescent="0.25">
      <c r="B1029" t="b">
        <f>IF('Input and Summary Results'!D611=0,FALSE,'Input and Summary Results'!$B611)</f>
        <v>0</v>
      </c>
      <c r="C1029" t="b">
        <f>IF(OR(B1029=0,'Input and Summary Results'!D611=0,'Input and Summary Results'!D611=""),FALSE,'Input and Summary Results'!$D611)</f>
        <v>0</v>
      </c>
      <c r="D1029" t="b">
        <f>IF(OR(B1029=0,'Input and Summary Results'!E611=0),FALSE,'Input and Summary Results'!$E611)</f>
        <v>0</v>
      </c>
      <c r="E1029" t="b">
        <f t="shared" si="77"/>
        <v>0</v>
      </c>
      <c r="F1029" t="b">
        <f t="shared" si="78"/>
        <v>0</v>
      </c>
      <c r="G1029" t="b">
        <f>IF('Input and Summary Results'!$J$4="yes",IF(C1029=FALSE,FALSE,IF('Data Transformation'!E1029&lt;$R$10,E1029,$R$10)),IF(C1029=FALSE,FALSE,IF(C1029&lt;$R$10,C1029,$R$10)))</f>
        <v>0</v>
      </c>
      <c r="H1029" t="b">
        <f>IF('Input and Summary Results'!$J$4="yes",'Data Transformation'!F1029,'Data Transformation'!D1029)</f>
        <v>0</v>
      </c>
      <c r="I1029" t="str">
        <f t="shared" ref="I1029:I1092" si="79">IF(G1029=FALSE,"",B1029)</f>
        <v/>
      </c>
    </row>
    <row r="1030" spans="2:9" x14ac:dyDescent="0.25">
      <c r="B1030" t="b">
        <f>IF('Input and Summary Results'!D612=0,FALSE,'Input and Summary Results'!$B612)</f>
        <v>0</v>
      </c>
      <c r="C1030" t="b">
        <f>IF(OR(B1030=0,'Input and Summary Results'!D612=0,'Input and Summary Results'!D612=""),FALSE,'Input and Summary Results'!$D612)</f>
        <v>0</v>
      </c>
      <c r="D1030" t="b">
        <f>IF(OR(B1030=0,'Input and Summary Results'!E612=0),FALSE,'Input and Summary Results'!$E612)</f>
        <v>0</v>
      </c>
      <c r="E1030" t="b">
        <f t="shared" si="77"/>
        <v>0</v>
      </c>
      <c r="F1030" t="b">
        <f t="shared" si="78"/>
        <v>0</v>
      </c>
      <c r="G1030" t="b">
        <f>IF('Input and Summary Results'!$J$4="yes",IF(C1030=FALSE,FALSE,IF('Data Transformation'!E1030&lt;$R$10,E1030,$R$10)),IF(C1030=FALSE,FALSE,IF(C1030&lt;$R$10,C1030,$R$10)))</f>
        <v>0</v>
      </c>
      <c r="H1030" t="b">
        <f>IF('Input and Summary Results'!$J$4="yes",'Data Transformation'!F1030,'Data Transformation'!D1030)</f>
        <v>0</v>
      </c>
      <c r="I1030" t="str">
        <f t="shared" si="79"/>
        <v/>
      </c>
    </row>
    <row r="1031" spans="2:9" x14ac:dyDescent="0.25">
      <c r="B1031" t="b">
        <f>IF('Input and Summary Results'!D613=0,FALSE,'Input and Summary Results'!$B613)</f>
        <v>0</v>
      </c>
      <c r="C1031" t="b">
        <f>IF(OR(B1031=0,'Input and Summary Results'!D613=0,'Input and Summary Results'!D613=""),FALSE,'Input and Summary Results'!$D613)</f>
        <v>0</v>
      </c>
      <c r="D1031" t="b">
        <f>IF(OR(B1031=0,'Input and Summary Results'!E613=0),FALSE,'Input and Summary Results'!$E613)</f>
        <v>0</v>
      </c>
      <c r="E1031" t="b">
        <f t="shared" si="77"/>
        <v>0</v>
      </c>
      <c r="F1031" t="b">
        <f t="shared" si="78"/>
        <v>0</v>
      </c>
      <c r="G1031" t="b">
        <f>IF('Input and Summary Results'!$J$4="yes",IF(C1031=FALSE,FALSE,IF('Data Transformation'!E1031&lt;$R$10,E1031,$R$10)),IF(C1031=FALSE,FALSE,IF(C1031&lt;$R$10,C1031,$R$10)))</f>
        <v>0</v>
      </c>
      <c r="H1031" t="b">
        <f>IF('Input and Summary Results'!$J$4="yes",'Data Transformation'!F1031,'Data Transformation'!D1031)</f>
        <v>0</v>
      </c>
      <c r="I1031" t="str">
        <f t="shared" si="79"/>
        <v/>
      </c>
    </row>
    <row r="1032" spans="2:9" x14ac:dyDescent="0.25">
      <c r="B1032" t="b">
        <f>IF('Input and Summary Results'!D614=0,FALSE,'Input and Summary Results'!$B614)</f>
        <v>0</v>
      </c>
      <c r="C1032" t="b">
        <f>IF(OR(B1032=0,'Input and Summary Results'!D614=0,'Input and Summary Results'!D614=""),FALSE,'Input and Summary Results'!$D614)</f>
        <v>0</v>
      </c>
      <c r="D1032" t="b">
        <f>IF(OR(B1032=0,'Input and Summary Results'!E614=0),FALSE,'Input and Summary Results'!$E614)</f>
        <v>0</v>
      </c>
      <c r="E1032" t="b">
        <f t="shared" si="77"/>
        <v>0</v>
      </c>
      <c r="F1032" t="b">
        <f t="shared" si="78"/>
        <v>0</v>
      </c>
      <c r="G1032" t="b">
        <f>IF('Input and Summary Results'!$J$4="yes",IF(C1032=FALSE,FALSE,IF('Data Transformation'!E1032&lt;$R$10,E1032,$R$10)),IF(C1032=FALSE,FALSE,IF(C1032&lt;$R$10,C1032,$R$10)))</f>
        <v>0</v>
      </c>
      <c r="H1032" t="b">
        <f>IF('Input and Summary Results'!$J$4="yes",'Data Transformation'!F1032,'Data Transformation'!D1032)</f>
        <v>0</v>
      </c>
      <c r="I1032" t="str">
        <f t="shared" si="79"/>
        <v/>
      </c>
    </row>
    <row r="1033" spans="2:9" x14ac:dyDescent="0.25">
      <c r="B1033" t="b">
        <f>IF('Input and Summary Results'!D615=0,FALSE,'Input and Summary Results'!$B615)</f>
        <v>0</v>
      </c>
      <c r="C1033" t="b">
        <f>IF(OR(B1033=0,'Input and Summary Results'!D615=0,'Input and Summary Results'!D615=""),FALSE,'Input and Summary Results'!$D615)</f>
        <v>0</v>
      </c>
      <c r="D1033" t="b">
        <f>IF(OR(B1033=0,'Input and Summary Results'!E615=0),FALSE,'Input and Summary Results'!$E615)</f>
        <v>0</v>
      </c>
      <c r="E1033" t="b">
        <f t="shared" si="77"/>
        <v>0</v>
      </c>
      <c r="F1033" t="b">
        <f t="shared" si="78"/>
        <v>0</v>
      </c>
      <c r="G1033" t="b">
        <f>IF('Input and Summary Results'!$J$4="yes",IF(C1033=FALSE,FALSE,IF('Data Transformation'!E1033&lt;$R$10,E1033,$R$10)),IF(C1033=FALSE,FALSE,IF(C1033&lt;$R$10,C1033,$R$10)))</f>
        <v>0</v>
      </c>
      <c r="H1033" t="b">
        <f>IF('Input and Summary Results'!$J$4="yes",'Data Transformation'!F1033,'Data Transformation'!D1033)</f>
        <v>0</v>
      </c>
      <c r="I1033" t="str">
        <f t="shared" si="79"/>
        <v/>
      </c>
    </row>
    <row r="1034" spans="2:9" x14ac:dyDescent="0.25">
      <c r="B1034" t="b">
        <f>IF('Input and Summary Results'!D616=0,FALSE,'Input and Summary Results'!$B616)</f>
        <v>0</v>
      </c>
      <c r="C1034" t="b">
        <f>IF(OR(B1034=0,'Input and Summary Results'!D616=0,'Input and Summary Results'!D616=""),FALSE,'Input and Summary Results'!$D616)</f>
        <v>0</v>
      </c>
      <c r="D1034" t="b">
        <f>IF(OR(B1034=0,'Input and Summary Results'!E616=0),FALSE,'Input and Summary Results'!$E616)</f>
        <v>0</v>
      </c>
      <c r="E1034" t="b">
        <f t="shared" si="77"/>
        <v>0</v>
      </c>
      <c r="F1034" t="b">
        <f t="shared" si="78"/>
        <v>0</v>
      </c>
      <c r="G1034" t="b">
        <f>IF('Input and Summary Results'!$J$4="yes",IF(C1034=FALSE,FALSE,IF('Data Transformation'!E1034&lt;$R$10,E1034,$R$10)),IF(C1034=FALSE,FALSE,IF(C1034&lt;$R$10,C1034,$R$10)))</f>
        <v>0</v>
      </c>
      <c r="H1034" t="b">
        <f>IF('Input and Summary Results'!$J$4="yes",'Data Transformation'!F1034,'Data Transformation'!D1034)</f>
        <v>0</v>
      </c>
      <c r="I1034" t="str">
        <f t="shared" si="79"/>
        <v/>
      </c>
    </row>
    <row r="1035" spans="2:9" x14ac:dyDescent="0.25">
      <c r="B1035" t="b">
        <f>IF('Input and Summary Results'!D617=0,FALSE,'Input and Summary Results'!$B617)</f>
        <v>0</v>
      </c>
      <c r="C1035" t="b">
        <f>IF(OR(B1035=0,'Input and Summary Results'!D617=0,'Input and Summary Results'!D617=""),FALSE,'Input and Summary Results'!$D617)</f>
        <v>0</v>
      </c>
      <c r="D1035" t="b">
        <f>IF(OR(B1035=0,'Input and Summary Results'!E617=0),FALSE,'Input and Summary Results'!$E617)</f>
        <v>0</v>
      </c>
      <c r="E1035" t="b">
        <f t="shared" si="77"/>
        <v>0</v>
      </c>
      <c r="F1035" t="b">
        <f t="shared" si="78"/>
        <v>0</v>
      </c>
      <c r="G1035" t="b">
        <f>IF('Input and Summary Results'!$J$4="yes",IF(C1035=FALSE,FALSE,IF('Data Transformation'!E1035&lt;$R$10,E1035,$R$10)),IF(C1035=FALSE,FALSE,IF(C1035&lt;$R$10,C1035,$R$10)))</f>
        <v>0</v>
      </c>
      <c r="H1035" t="b">
        <f>IF('Input and Summary Results'!$J$4="yes",'Data Transformation'!F1035,'Data Transformation'!D1035)</f>
        <v>0</v>
      </c>
      <c r="I1035" t="str">
        <f t="shared" si="79"/>
        <v/>
      </c>
    </row>
    <row r="1036" spans="2:9" x14ac:dyDescent="0.25">
      <c r="B1036" t="b">
        <f>IF('Input and Summary Results'!D618=0,FALSE,'Input and Summary Results'!$B618)</f>
        <v>0</v>
      </c>
      <c r="C1036" t="b">
        <f>IF(OR(B1036=0,'Input and Summary Results'!D618=0,'Input and Summary Results'!D618=""),FALSE,'Input and Summary Results'!$D618)</f>
        <v>0</v>
      </c>
      <c r="D1036" t="b">
        <f>IF(OR(B1036=0,'Input and Summary Results'!E618=0),FALSE,'Input and Summary Results'!$E618)</f>
        <v>0</v>
      </c>
      <c r="E1036" t="b">
        <f t="shared" si="77"/>
        <v>0</v>
      </c>
      <c r="F1036" t="b">
        <f t="shared" si="78"/>
        <v>0</v>
      </c>
      <c r="G1036" t="b">
        <f>IF('Input and Summary Results'!$J$4="yes",IF(C1036=FALSE,FALSE,IF('Data Transformation'!E1036&lt;$R$10,E1036,$R$10)),IF(C1036=FALSE,FALSE,IF(C1036&lt;$R$10,C1036,$R$10)))</f>
        <v>0</v>
      </c>
      <c r="H1036" t="b">
        <f>IF('Input and Summary Results'!$J$4="yes",'Data Transformation'!F1036,'Data Transformation'!D1036)</f>
        <v>0</v>
      </c>
      <c r="I1036" t="str">
        <f t="shared" si="79"/>
        <v/>
      </c>
    </row>
    <row r="1037" spans="2:9" x14ac:dyDescent="0.25">
      <c r="B1037" t="b">
        <f>IF('Input and Summary Results'!D619=0,FALSE,'Input and Summary Results'!$B619)</f>
        <v>0</v>
      </c>
      <c r="C1037" t="b">
        <f>IF(OR(B1037=0,'Input and Summary Results'!D619=0,'Input and Summary Results'!D619=""),FALSE,'Input and Summary Results'!$D619)</f>
        <v>0</v>
      </c>
      <c r="D1037" t="b">
        <f>IF(OR(B1037=0,'Input and Summary Results'!E619=0),FALSE,'Input and Summary Results'!$E619)</f>
        <v>0</v>
      </c>
      <c r="E1037" t="b">
        <f t="shared" si="77"/>
        <v>0</v>
      </c>
      <c r="F1037" t="b">
        <f t="shared" si="78"/>
        <v>0</v>
      </c>
      <c r="G1037" t="b">
        <f>IF('Input and Summary Results'!$J$4="yes",IF(C1037=FALSE,FALSE,IF('Data Transformation'!E1037&lt;$R$10,E1037,$R$10)),IF(C1037=FALSE,FALSE,IF(C1037&lt;$R$10,C1037,$R$10)))</f>
        <v>0</v>
      </c>
      <c r="H1037" t="b">
        <f>IF('Input and Summary Results'!$J$4="yes",'Data Transformation'!F1037,'Data Transformation'!D1037)</f>
        <v>0</v>
      </c>
      <c r="I1037" t="str">
        <f t="shared" si="79"/>
        <v/>
      </c>
    </row>
    <row r="1038" spans="2:9" x14ac:dyDescent="0.25">
      <c r="B1038" t="b">
        <f>IF('Input and Summary Results'!D620=0,FALSE,'Input and Summary Results'!$B620)</f>
        <v>0</v>
      </c>
      <c r="C1038" t="b">
        <f>IF(OR(B1038=0,'Input and Summary Results'!D620=0,'Input and Summary Results'!D620=""),FALSE,'Input and Summary Results'!$D620)</f>
        <v>0</v>
      </c>
      <c r="D1038" t="b">
        <f>IF(OR(B1038=0,'Input and Summary Results'!E620=0),FALSE,'Input and Summary Results'!$E620)</f>
        <v>0</v>
      </c>
      <c r="E1038" t="b">
        <f t="shared" si="77"/>
        <v>0</v>
      </c>
      <c r="F1038" t="b">
        <f t="shared" si="78"/>
        <v>0</v>
      </c>
      <c r="G1038" t="b">
        <f>IF('Input and Summary Results'!$J$4="yes",IF(C1038=FALSE,FALSE,IF('Data Transformation'!E1038&lt;$R$10,E1038,$R$10)),IF(C1038=FALSE,FALSE,IF(C1038&lt;$R$10,C1038,$R$10)))</f>
        <v>0</v>
      </c>
      <c r="H1038" t="b">
        <f>IF('Input and Summary Results'!$J$4="yes",'Data Transformation'!F1038,'Data Transformation'!D1038)</f>
        <v>0</v>
      </c>
      <c r="I1038" t="str">
        <f t="shared" si="79"/>
        <v/>
      </c>
    </row>
    <row r="1039" spans="2:9" x14ac:dyDescent="0.25">
      <c r="B1039" t="b">
        <f>IF('Input and Summary Results'!D621=0,FALSE,'Input and Summary Results'!$B621)</f>
        <v>0</v>
      </c>
      <c r="C1039" t="b">
        <f>IF(OR(B1039=0,'Input and Summary Results'!D621=0,'Input and Summary Results'!D621=""),FALSE,'Input and Summary Results'!$D621)</f>
        <v>0</v>
      </c>
      <c r="D1039" t="b">
        <f>IF(OR(B1039=0,'Input and Summary Results'!E621=0),FALSE,'Input and Summary Results'!$E621)</f>
        <v>0</v>
      </c>
      <c r="E1039" t="b">
        <f t="shared" si="77"/>
        <v>0</v>
      </c>
      <c r="F1039" t="b">
        <f t="shared" si="78"/>
        <v>0</v>
      </c>
      <c r="G1039" t="b">
        <f>IF('Input and Summary Results'!$J$4="yes",IF(C1039=FALSE,FALSE,IF('Data Transformation'!E1039&lt;$R$10,E1039,$R$10)),IF(C1039=FALSE,FALSE,IF(C1039&lt;$R$10,C1039,$R$10)))</f>
        <v>0</v>
      </c>
      <c r="H1039" t="b">
        <f>IF('Input and Summary Results'!$J$4="yes",'Data Transformation'!F1039,'Data Transformation'!D1039)</f>
        <v>0</v>
      </c>
      <c r="I1039" t="str">
        <f t="shared" si="79"/>
        <v/>
      </c>
    </row>
    <row r="1040" spans="2:9" x14ac:dyDescent="0.25">
      <c r="B1040" t="b">
        <f>IF('Input and Summary Results'!D622=0,FALSE,'Input and Summary Results'!$B622)</f>
        <v>0</v>
      </c>
      <c r="C1040" t="b">
        <f>IF(OR(B1040=0,'Input and Summary Results'!D622=0,'Input and Summary Results'!D622=""),FALSE,'Input and Summary Results'!$D622)</f>
        <v>0</v>
      </c>
      <c r="D1040" t="b">
        <f>IF(OR(B1040=0,'Input and Summary Results'!E622=0),FALSE,'Input and Summary Results'!$E622)</f>
        <v>0</v>
      </c>
      <c r="E1040" t="b">
        <f t="shared" si="77"/>
        <v>0</v>
      </c>
      <c r="F1040" t="b">
        <f t="shared" si="78"/>
        <v>0</v>
      </c>
      <c r="G1040" t="b">
        <f>IF('Input and Summary Results'!$J$4="yes",IF(C1040=FALSE,FALSE,IF('Data Transformation'!E1040&lt;$R$10,E1040,$R$10)),IF(C1040=FALSE,FALSE,IF(C1040&lt;$R$10,C1040,$R$10)))</f>
        <v>0</v>
      </c>
      <c r="H1040" t="b">
        <f>IF('Input and Summary Results'!$J$4="yes",'Data Transformation'!F1040,'Data Transformation'!D1040)</f>
        <v>0</v>
      </c>
      <c r="I1040" t="str">
        <f t="shared" si="79"/>
        <v/>
      </c>
    </row>
    <row r="1041" spans="2:9" x14ac:dyDescent="0.25">
      <c r="B1041" t="b">
        <f>IF('Input and Summary Results'!D623=0,FALSE,'Input and Summary Results'!$B623)</f>
        <v>0</v>
      </c>
      <c r="C1041" t="b">
        <f>IF(OR(B1041=0,'Input and Summary Results'!D623=0,'Input and Summary Results'!D623=""),FALSE,'Input and Summary Results'!$D623)</f>
        <v>0</v>
      </c>
      <c r="D1041" t="b">
        <f>IF(OR(B1041=0,'Input and Summary Results'!E623=0),FALSE,'Input and Summary Results'!$E623)</f>
        <v>0</v>
      </c>
      <c r="E1041" t="b">
        <f t="shared" si="77"/>
        <v>0</v>
      </c>
      <c r="F1041" t="b">
        <f t="shared" si="78"/>
        <v>0</v>
      </c>
      <c r="G1041" t="b">
        <f>IF('Input and Summary Results'!$J$4="yes",IF(C1041=FALSE,FALSE,IF('Data Transformation'!E1041&lt;$R$10,E1041,$R$10)),IF(C1041=FALSE,FALSE,IF(C1041&lt;$R$10,C1041,$R$10)))</f>
        <v>0</v>
      </c>
      <c r="H1041" t="b">
        <f>IF('Input and Summary Results'!$J$4="yes",'Data Transformation'!F1041,'Data Transformation'!D1041)</f>
        <v>0</v>
      </c>
      <c r="I1041" t="str">
        <f t="shared" si="79"/>
        <v/>
      </c>
    </row>
    <row r="1042" spans="2:9" x14ac:dyDescent="0.25">
      <c r="B1042" t="b">
        <f>IF('Input and Summary Results'!D624=0,FALSE,'Input and Summary Results'!$B624)</f>
        <v>0</v>
      </c>
      <c r="C1042" t="b">
        <f>IF(OR(B1042=0,'Input and Summary Results'!D624=0,'Input and Summary Results'!D624=""),FALSE,'Input and Summary Results'!$D624)</f>
        <v>0</v>
      </c>
      <c r="D1042" t="b">
        <f>IF(OR(B1042=0,'Input and Summary Results'!E624=0),FALSE,'Input and Summary Results'!$E624)</f>
        <v>0</v>
      </c>
      <c r="E1042" t="b">
        <f t="shared" si="77"/>
        <v>0</v>
      </c>
      <c r="F1042" t="b">
        <f t="shared" si="78"/>
        <v>0</v>
      </c>
      <c r="G1042" t="b">
        <f>IF('Input and Summary Results'!$J$4="yes",IF(C1042=FALSE,FALSE,IF('Data Transformation'!E1042&lt;$R$10,E1042,$R$10)),IF(C1042=FALSE,FALSE,IF(C1042&lt;$R$10,C1042,$R$10)))</f>
        <v>0</v>
      </c>
      <c r="H1042" t="b">
        <f>IF('Input and Summary Results'!$J$4="yes",'Data Transformation'!F1042,'Data Transformation'!D1042)</f>
        <v>0</v>
      </c>
      <c r="I1042" t="str">
        <f t="shared" si="79"/>
        <v/>
      </c>
    </row>
    <row r="1043" spans="2:9" x14ac:dyDescent="0.25">
      <c r="B1043" t="b">
        <f>IF('Input and Summary Results'!D625=0,FALSE,'Input and Summary Results'!$B625)</f>
        <v>0</v>
      </c>
      <c r="C1043" t="b">
        <f>IF(OR(B1043=0,'Input and Summary Results'!D625=0,'Input and Summary Results'!D625=""),FALSE,'Input and Summary Results'!$D625)</f>
        <v>0</v>
      </c>
      <c r="D1043" t="b">
        <f>IF(OR(B1043=0,'Input and Summary Results'!E625=0),FALSE,'Input and Summary Results'!$E625)</f>
        <v>0</v>
      </c>
      <c r="E1043" t="b">
        <f t="shared" si="77"/>
        <v>0</v>
      </c>
      <c r="F1043" t="b">
        <f t="shared" si="78"/>
        <v>0</v>
      </c>
      <c r="G1043" t="b">
        <f>IF('Input and Summary Results'!$J$4="yes",IF(C1043=FALSE,FALSE,IF('Data Transformation'!E1043&lt;$R$10,E1043,$R$10)),IF(C1043=FALSE,FALSE,IF(C1043&lt;$R$10,C1043,$R$10)))</f>
        <v>0</v>
      </c>
      <c r="H1043" t="b">
        <f>IF('Input and Summary Results'!$J$4="yes",'Data Transformation'!F1043,'Data Transformation'!D1043)</f>
        <v>0</v>
      </c>
      <c r="I1043" t="str">
        <f t="shared" si="79"/>
        <v/>
      </c>
    </row>
    <row r="1044" spans="2:9" x14ac:dyDescent="0.25">
      <c r="B1044" t="b">
        <f>IF('Input and Summary Results'!D626=0,FALSE,'Input and Summary Results'!$B626)</f>
        <v>0</v>
      </c>
      <c r="C1044" t="b">
        <f>IF(OR(B1044=0,'Input and Summary Results'!D626=0,'Input and Summary Results'!D626=""),FALSE,'Input and Summary Results'!$D626)</f>
        <v>0</v>
      </c>
      <c r="D1044" t="b">
        <f>IF(OR(B1044=0,'Input and Summary Results'!E626=0),FALSE,'Input and Summary Results'!$E626)</f>
        <v>0</v>
      </c>
      <c r="E1044" t="b">
        <f t="shared" si="77"/>
        <v>0</v>
      </c>
      <c r="F1044" t="b">
        <f t="shared" si="78"/>
        <v>0</v>
      </c>
      <c r="G1044" t="b">
        <f>IF('Input and Summary Results'!$J$4="yes",IF(C1044=FALSE,FALSE,IF('Data Transformation'!E1044&lt;$R$10,E1044,$R$10)),IF(C1044=FALSE,FALSE,IF(C1044&lt;$R$10,C1044,$R$10)))</f>
        <v>0</v>
      </c>
      <c r="H1044" t="b">
        <f>IF('Input and Summary Results'!$J$4="yes",'Data Transformation'!F1044,'Data Transformation'!D1044)</f>
        <v>0</v>
      </c>
      <c r="I1044" t="str">
        <f t="shared" si="79"/>
        <v/>
      </c>
    </row>
    <row r="1045" spans="2:9" x14ac:dyDescent="0.25">
      <c r="B1045" t="b">
        <f>IF('Input and Summary Results'!D627=0,FALSE,'Input and Summary Results'!$B627)</f>
        <v>0</v>
      </c>
      <c r="C1045" t="b">
        <f>IF(OR(B1045=0,'Input and Summary Results'!D627=0,'Input and Summary Results'!D627=""),FALSE,'Input and Summary Results'!$D627)</f>
        <v>0</v>
      </c>
      <c r="D1045" t="b">
        <f>IF(OR(B1045=0,'Input and Summary Results'!E627=0),FALSE,'Input and Summary Results'!$E627)</f>
        <v>0</v>
      </c>
      <c r="E1045" t="b">
        <f t="shared" si="77"/>
        <v>0</v>
      </c>
      <c r="F1045" t="b">
        <f t="shared" si="78"/>
        <v>0</v>
      </c>
      <c r="G1045" t="b">
        <f>IF('Input and Summary Results'!$J$4="yes",IF(C1045=FALSE,FALSE,IF('Data Transformation'!E1045&lt;$R$10,E1045,$R$10)),IF(C1045=FALSE,FALSE,IF(C1045&lt;$R$10,C1045,$R$10)))</f>
        <v>0</v>
      </c>
      <c r="H1045" t="b">
        <f>IF('Input and Summary Results'!$J$4="yes",'Data Transformation'!F1045,'Data Transformation'!D1045)</f>
        <v>0</v>
      </c>
      <c r="I1045" t="str">
        <f t="shared" si="79"/>
        <v/>
      </c>
    </row>
    <row r="1046" spans="2:9" x14ac:dyDescent="0.25">
      <c r="B1046" t="b">
        <f>IF('Input and Summary Results'!D628=0,FALSE,'Input and Summary Results'!$B628)</f>
        <v>0</v>
      </c>
      <c r="C1046" t="b">
        <f>IF(OR(B1046=0,'Input and Summary Results'!D628=0,'Input and Summary Results'!D628=""),FALSE,'Input and Summary Results'!$D628)</f>
        <v>0</v>
      </c>
      <c r="D1046" t="b">
        <f>IF(OR(B1046=0,'Input and Summary Results'!E628=0),FALSE,'Input and Summary Results'!$E628)</f>
        <v>0</v>
      </c>
      <c r="E1046" t="b">
        <f t="shared" si="77"/>
        <v>0</v>
      </c>
      <c r="F1046" t="b">
        <f t="shared" si="78"/>
        <v>0</v>
      </c>
      <c r="G1046" t="b">
        <f>IF('Input and Summary Results'!$J$4="yes",IF(C1046=FALSE,FALSE,IF('Data Transformation'!E1046&lt;$R$10,E1046,$R$10)),IF(C1046=FALSE,FALSE,IF(C1046&lt;$R$10,C1046,$R$10)))</f>
        <v>0</v>
      </c>
      <c r="H1046" t="b">
        <f>IF('Input and Summary Results'!$J$4="yes",'Data Transformation'!F1046,'Data Transformation'!D1046)</f>
        <v>0</v>
      </c>
      <c r="I1046" t="str">
        <f t="shared" si="79"/>
        <v/>
      </c>
    </row>
    <row r="1047" spans="2:9" x14ac:dyDescent="0.25">
      <c r="B1047" t="b">
        <f>IF('Input and Summary Results'!D629=0,FALSE,'Input and Summary Results'!$B629)</f>
        <v>0</v>
      </c>
      <c r="C1047" t="b">
        <f>IF(OR(B1047=0,'Input and Summary Results'!D629=0,'Input and Summary Results'!D629=""),FALSE,'Input and Summary Results'!$D629)</f>
        <v>0</v>
      </c>
      <c r="D1047" t="b">
        <f>IF(OR(B1047=0,'Input and Summary Results'!E629=0),FALSE,'Input and Summary Results'!$E629)</f>
        <v>0</v>
      </c>
      <c r="E1047" t="b">
        <f t="shared" si="77"/>
        <v>0</v>
      </c>
      <c r="F1047" t="b">
        <f t="shared" si="78"/>
        <v>0</v>
      </c>
      <c r="G1047" t="b">
        <f>IF('Input and Summary Results'!$J$4="yes",IF(C1047=FALSE,FALSE,IF('Data Transformation'!E1047&lt;$R$10,E1047,$R$10)),IF(C1047=FALSE,FALSE,IF(C1047&lt;$R$10,C1047,$R$10)))</f>
        <v>0</v>
      </c>
      <c r="H1047" t="b">
        <f>IF('Input and Summary Results'!$J$4="yes",'Data Transformation'!F1047,'Data Transformation'!D1047)</f>
        <v>0</v>
      </c>
      <c r="I1047" t="str">
        <f t="shared" si="79"/>
        <v/>
      </c>
    </row>
    <row r="1048" spans="2:9" x14ac:dyDescent="0.25">
      <c r="B1048" t="b">
        <f>IF('Input and Summary Results'!D630=0,FALSE,'Input and Summary Results'!$B630)</f>
        <v>0</v>
      </c>
      <c r="C1048" t="b">
        <f>IF(OR(B1048=0,'Input and Summary Results'!D630=0,'Input and Summary Results'!D630=""),FALSE,'Input and Summary Results'!$D630)</f>
        <v>0</v>
      </c>
      <c r="D1048" t="b">
        <f>IF(OR(B1048=0,'Input and Summary Results'!E630=0),FALSE,'Input and Summary Results'!$E630)</f>
        <v>0</v>
      </c>
      <c r="E1048" t="b">
        <f t="shared" si="77"/>
        <v>0</v>
      </c>
      <c r="F1048" t="b">
        <f t="shared" si="78"/>
        <v>0</v>
      </c>
      <c r="G1048" t="b">
        <f>IF('Input and Summary Results'!$J$4="yes",IF(C1048=FALSE,FALSE,IF('Data Transformation'!E1048&lt;$R$10,E1048,$R$10)),IF(C1048=FALSE,FALSE,IF(C1048&lt;$R$10,C1048,$R$10)))</f>
        <v>0</v>
      </c>
      <c r="H1048" t="b">
        <f>IF('Input and Summary Results'!$J$4="yes",'Data Transformation'!F1048,'Data Transformation'!D1048)</f>
        <v>0</v>
      </c>
      <c r="I1048" t="str">
        <f t="shared" si="79"/>
        <v/>
      </c>
    </row>
    <row r="1049" spans="2:9" x14ac:dyDescent="0.25">
      <c r="B1049" t="b">
        <f>IF('Input and Summary Results'!D631=0,FALSE,'Input and Summary Results'!$B631)</f>
        <v>0</v>
      </c>
      <c r="C1049" t="b">
        <f>IF(OR(B1049=0,'Input and Summary Results'!D631=0,'Input and Summary Results'!D631=""),FALSE,'Input and Summary Results'!$D631)</f>
        <v>0</v>
      </c>
      <c r="D1049" t="b">
        <f>IF(OR(B1049=0,'Input and Summary Results'!E631=0),FALSE,'Input and Summary Results'!$E631)</f>
        <v>0</v>
      </c>
      <c r="E1049" t="b">
        <f t="shared" si="77"/>
        <v>0</v>
      </c>
      <c r="F1049" t="b">
        <f t="shared" si="78"/>
        <v>0</v>
      </c>
      <c r="G1049" t="b">
        <f>IF('Input and Summary Results'!$J$4="yes",IF(C1049=FALSE,FALSE,IF('Data Transformation'!E1049&lt;$R$10,E1049,$R$10)),IF(C1049=FALSE,FALSE,IF(C1049&lt;$R$10,C1049,$R$10)))</f>
        <v>0</v>
      </c>
      <c r="H1049" t="b">
        <f>IF('Input and Summary Results'!$J$4="yes",'Data Transformation'!F1049,'Data Transformation'!D1049)</f>
        <v>0</v>
      </c>
      <c r="I1049" t="str">
        <f t="shared" si="79"/>
        <v/>
      </c>
    </row>
    <row r="1050" spans="2:9" x14ac:dyDescent="0.25">
      <c r="B1050" t="b">
        <f>IF('Input and Summary Results'!D632=0,FALSE,'Input and Summary Results'!$B632)</f>
        <v>0</v>
      </c>
      <c r="C1050" t="b">
        <f>IF(OR(B1050=0,'Input and Summary Results'!D632=0,'Input and Summary Results'!D632=""),FALSE,'Input and Summary Results'!$D632)</f>
        <v>0</v>
      </c>
      <c r="D1050" t="b">
        <f>IF(OR(B1050=0,'Input and Summary Results'!E632=0),FALSE,'Input and Summary Results'!$E632)</f>
        <v>0</v>
      </c>
      <c r="E1050" t="b">
        <f t="shared" si="77"/>
        <v>0</v>
      </c>
      <c r="F1050" t="b">
        <f t="shared" si="78"/>
        <v>0</v>
      </c>
      <c r="G1050" t="b">
        <f>IF('Input and Summary Results'!$J$4="yes",IF(C1050=FALSE,FALSE,IF('Data Transformation'!E1050&lt;$R$10,E1050,$R$10)),IF(C1050=FALSE,FALSE,IF(C1050&lt;$R$10,C1050,$R$10)))</f>
        <v>0</v>
      </c>
      <c r="H1050" t="b">
        <f>IF('Input and Summary Results'!$J$4="yes",'Data Transformation'!F1050,'Data Transformation'!D1050)</f>
        <v>0</v>
      </c>
      <c r="I1050" t="str">
        <f t="shared" si="79"/>
        <v/>
      </c>
    </row>
    <row r="1051" spans="2:9" x14ac:dyDescent="0.25">
      <c r="B1051" t="b">
        <f>IF('Input and Summary Results'!D633=0,FALSE,'Input and Summary Results'!$B633)</f>
        <v>0</v>
      </c>
      <c r="C1051" t="b">
        <f>IF(OR(B1051=0,'Input and Summary Results'!D633=0,'Input and Summary Results'!D633=""),FALSE,'Input and Summary Results'!$D633)</f>
        <v>0</v>
      </c>
      <c r="D1051" t="b">
        <f>IF(OR(B1051=0,'Input and Summary Results'!E633=0),FALSE,'Input and Summary Results'!$E633)</f>
        <v>0</v>
      </c>
      <c r="E1051" t="b">
        <f t="shared" si="77"/>
        <v>0</v>
      </c>
      <c r="F1051" t="b">
        <f t="shared" si="78"/>
        <v>0</v>
      </c>
      <c r="G1051" t="b">
        <f>IF('Input and Summary Results'!$J$4="yes",IF(C1051=FALSE,FALSE,IF('Data Transformation'!E1051&lt;$R$10,E1051,$R$10)),IF(C1051=FALSE,FALSE,IF(C1051&lt;$R$10,C1051,$R$10)))</f>
        <v>0</v>
      </c>
      <c r="H1051" t="b">
        <f>IF('Input and Summary Results'!$J$4="yes",'Data Transformation'!F1051,'Data Transformation'!D1051)</f>
        <v>0</v>
      </c>
      <c r="I1051" t="str">
        <f t="shared" si="79"/>
        <v/>
      </c>
    </row>
    <row r="1052" spans="2:9" x14ac:dyDescent="0.25">
      <c r="B1052" t="b">
        <f>IF('Input and Summary Results'!D634=0,FALSE,'Input and Summary Results'!$B634)</f>
        <v>0</v>
      </c>
      <c r="C1052" t="b">
        <f>IF(OR(B1052=0,'Input and Summary Results'!D634=0,'Input and Summary Results'!D634=""),FALSE,'Input and Summary Results'!$D634)</f>
        <v>0</v>
      </c>
      <c r="D1052" t="b">
        <f>IF(OR(B1052=0,'Input and Summary Results'!E634=0),FALSE,'Input and Summary Results'!$E634)</f>
        <v>0</v>
      </c>
      <c r="E1052" t="b">
        <f t="shared" si="77"/>
        <v>0</v>
      </c>
      <c r="F1052" t="b">
        <f t="shared" si="78"/>
        <v>0</v>
      </c>
      <c r="G1052" t="b">
        <f>IF('Input and Summary Results'!$J$4="yes",IF(C1052=FALSE,FALSE,IF('Data Transformation'!E1052&lt;$R$10,E1052,$R$10)),IF(C1052=FALSE,FALSE,IF(C1052&lt;$R$10,C1052,$R$10)))</f>
        <v>0</v>
      </c>
      <c r="H1052" t="b">
        <f>IF('Input and Summary Results'!$J$4="yes",'Data Transformation'!F1052,'Data Transformation'!D1052)</f>
        <v>0</v>
      </c>
      <c r="I1052" t="str">
        <f t="shared" si="79"/>
        <v/>
      </c>
    </row>
    <row r="1053" spans="2:9" x14ac:dyDescent="0.25">
      <c r="B1053" t="b">
        <f>IF('Input and Summary Results'!D635=0,FALSE,'Input and Summary Results'!$B635)</f>
        <v>0</v>
      </c>
      <c r="C1053" t="b">
        <f>IF(OR(B1053=0,'Input and Summary Results'!D635=0,'Input and Summary Results'!D635=""),FALSE,'Input and Summary Results'!$D635)</f>
        <v>0</v>
      </c>
      <c r="D1053" t="b">
        <f>IF(OR(B1053=0,'Input and Summary Results'!E635=0),FALSE,'Input and Summary Results'!$E635)</f>
        <v>0</v>
      </c>
      <c r="E1053" t="b">
        <f t="shared" si="77"/>
        <v>0</v>
      </c>
      <c r="F1053" t="b">
        <f t="shared" si="78"/>
        <v>0</v>
      </c>
      <c r="G1053" t="b">
        <f>IF('Input and Summary Results'!$J$4="yes",IF(C1053=FALSE,FALSE,IF('Data Transformation'!E1053&lt;$R$10,E1053,$R$10)),IF(C1053=FALSE,FALSE,IF(C1053&lt;$R$10,C1053,$R$10)))</f>
        <v>0</v>
      </c>
      <c r="H1053" t="b">
        <f>IF('Input and Summary Results'!$J$4="yes",'Data Transformation'!F1053,'Data Transformation'!D1053)</f>
        <v>0</v>
      </c>
      <c r="I1053" t="str">
        <f t="shared" si="79"/>
        <v/>
      </c>
    </row>
    <row r="1054" spans="2:9" x14ac:dyDescent="0.25">
      <c r="B1054" t="b">
        <f>IF('Input and Summary Results'!D636=0,FALSE,'Input and Summary Results'!$B636)</f>
        <v>0</v>
      </c>
      <c r="C1054" t="b">
        <f>IF(OR(B1054=0,'Input and Summary Results'!D636=0,'Input and Summary Results'!D636=""),FALSE,'Input and Summary Results'!$D636)</f>
        <v>0</v>
      </c>
      <c r="D1054" t="b">
        <f>IF(OR(B1054=0,'Input and Summary Results'!E636=0),FALSE,'Input and Summary Results'!$E636)</f>
        <v>0</v>
      </c>
      <c r="E1054" t="b">
        <f t="shared" si="77"/>
        <v>0</v>
      </c>
      <c r="F1054" t="b">
        <f t="shared" si="78"/>
        <v>0</v>
      </c>
      <c r="G1054" t="b">
        <f>IF('Input and Summary Results'!$J$4="yes",IF(C1054=FALSE,FALSE,IF('Data Transformation'!E1054&lt;$R$10,E1054,$R$10)),IF(C1054=FALSE,FALSE,IF(C1054&lt;$R$10,C1054,$R$10)))</f>
        <v>0</v>
      </c>
      <c r="H1054" t="b">
        <f>IF('Input and Summary Results'!$J$4="yes",'Data Transformation'!F1054,'Data Transformation'!D1054)</f>
        <v>0</v>
      </c>
      <c r="I1054" t="str">
        <f t="shared" si="79"/>
        <v/>
      </c>
    </row>
    <row r="1055" spans="2:9" x14ac:dyDescent="0.25">
      <c r="B1055" t="b">
        <f>IF('Input and Summary Results'!D637=0,FALSE,'Input and Summary Results'!$B637)</f>
        <v>0</v>
      </c>
      <c r="C1055" t="b">
        <f>IF(OR(B1055=0,'Input and Summary Results'!D637=0,'Input and Summary Results'!D637=""),FALSE,'Input and Summary Results'!$D637)</f>
        <v>0</v>
      </c>
      <c r="D1055" t="b">
        <f>IF(OR(B1055=0,'Input and Summary Results'!E637=0),FALSE,'Input and Summary Results'!$E637)</f>
        <v>0</v>
      </c>
      <c r="E1055" t="b">
        <f t="shared" si="77"/>
        <v>0</v>
      </c>
      <c r="F1055" t="b">
        <f t="shared" si="78"/>
        <v>0</v>
      </c>
      <c r="G1055" t="b">
        <f>IF('Input and Summary Results'!$J$4="yes",IF(C1055=FALSE,FALSE,IF('Data Transformation'!E1055&lt;$R$10,E1055,$R$10)),IF(C1055=FALSE,FALSE,IF(C1055&lt;$R$10,C1055,$R$10)))</f>
        <v>0</v>
      </c>
      <c r="H1055" t="b">
        <f>IF('Input and Summary Results'!$J$4="yes",'Data Transformation'!F1055,'Data Transformation'!D1055)</f>
        <v>0</v>
      </c>
      <c r="I1055" t="str">
        <f t="shared" si="79"/>
        <v/>
      </c>
    </row>
    <row r="1056" spans="2:9" x14ac:dyDescent="0.25">
      <c r="B1056" t="b">
        <f>IF('Input and Summary Results'!D638=0,FALSE,'Input and Summary Results'!$B638)</f>
        <v>0</v>
      </c>
      <c r="C1056" t="b">
        <f>IF(OR(B1056=0,'Input and Summary Results'!D638=0,'Input and Summary Results'!D638=""),FALSE,'Input and Summary Results'!$D638)</f>
        <v>0</v>
      </c>
      <c r="D1056" t="b">
        <f>IF(OR(B1056=0,'Input and Summary Results'!E638=0),FALSE,'Input and Summary Results'!$E638)</f>
        <v>0</v>
      </c>
      <c r="E1056" t="b">
        <f t="shared" si="77"/>
        <v>0</v>
      </c>
      <c r="F1056" t="b">
        <f t="shared" si="78"/>
        <v>0</v>
      </c>
      <c r="G1056" t="b">
        <f>IF('Input and Summary Results'!$J$4="yes",IF(C1056=FALSE,FALSE,IF('Data Transformation'!E1056&lt;$R$10,E1056,$R$10)),IF(C1056=FALSE,FALSE,IF(C1056&lt;$R$10,C1056,$R$10)))</f>
        <v>0</v>
      </c>
      <c r="H1056" t="b">
        <f>IF('Input and Summary Results'!$J$4="yes",'Data Transformation'!F1056,'Data Transformation'!D1056)</f>
        <v>0</v>
      </c>
      <c r="I1056" t="str">
        <f t="shared" si="79"/>
        <v/>
      </c>
    </row>
    <row r="1057" spans="2:9" x14ac:dyDescent="0.25">
      <c r="B1057" t="b">
        <f>IF('Input and Summary Results'!D639=0,FALSE,'Input and Summary Results'!$B639)</f>
        <v>0</v>
      </c>
      <c r="C1057" t="b">
        <f>IF(OR(B1057=0,'Input and Summary Results'!D639=0,'Input and Summary Results'!D639=""),FALSE,'Input and Summary Results'!$D639)</f>
        <v>0</v>
      </c>
      <c r="D1057" t="b">
        <f>IF(OR(B1057=0,'Input and Summary Results'!E639=0),FALSE,'Input and Summary Results'!$E639)</f>
        <v>0</v>
      </c>
      <c r="E1057" t="b">
        <f t="shared" si="77"/>
        <v>0</v>
      </c>
      <c r="F1057" t="b">
        <f t="shared" si="78"/>
        <v>0</v>
      </c>
      <c r="G1057" t="b">
        <f>IF('Input and Summary Results'!$J$4="yes",IF(C1057=FALSE,FALSE,IF('Data Transformation'!E1057&lt;$R$10,E1057,$R$10)),IF(C1057=FALSE,FALSE,IF(C1057&lt;$R$10,C1057,$R$10)))</f>
        <v>0</v>
      </c>
      <c r="H1057" t="b">
        <f>IF('Input and Summary Results'!$J$4="yes",'Data Transformation'!F1057,'Data Transformation'!D1057)</f>
        <v>0</v>
      </c>
      <c r="I1057" t="str">
        <f t="shared" si="79"/>
        <v/>
      </c>
    </row>
    <row r="1058" spans="2:9" x14ac:dyDescent="0.25">
      <c r="B1058" t="b">
        <f>IF('Input and Summary Results'!D640=0,FALSE,'Input and Summary Results'!$B640)</f>
        <v>0</v>
      </c>
      <c r="C1058" t="b">
        <f>IF(OR(B1058=0,'Input and Summary Results'!D640=0,'Input and Summary Results'!D640=""),FALSE,'Input and Summary Results'!$D640)</f>
        <v>0</v>
      </c>
      <c r="D1058" t="b">
        <f>IF(OR(B1058=0,'Input and Summary Results'!E640=0),FALSE,'Input and Summary Results'!$E640)</f>
        <v>0</v>
      </c>
      <c r="E1058" t="b">
        <f t="shared" si="77"/>
        <v>0</v>
      </c>
      <c r="F1058" t="b">
        <f t="shared" si="78"/>
        <v>0</v>
      </c>
      <c r="G1058" t="b">
        <f>IF('Input and Summary Results'!$J$4="yes",IF(C1058=FALSE,FALSE,IF('Data Transformation'!E1058&lt;$R$10,E1058,$R$10)),IF(C1058=FALSE,FALSE,IF(C1058&lt;$R$10,C1058,$R$10)))</f>
        <v>0</v>
      </c>
      <c r="H1058" t="b">
        <f>IF('Input and Summary Results'!$J$4="yes",'Data Transformation'!F1058,'Data Transformation'!D1058)</f>
        <v>0</v>
      </c>
      <c r="I1058" t="str">
        <f t="shared" si="79"/>
        <v/>
      </c>
    </row>
    <row r="1059" spans="2:9" x14ac:dyDescent="0.25">
      <c r="B1059" t="b">
        <f>IF('Input and Summary Results'!D641=0,FALSE,'Input and Summary Results'!$B641)</f>
        <v>0</v>
      </c>
      <c r="C1059" t="b">
        <f>IF(OR(B1059=0,'Input and Summary Results'!D641=0,'Input and Summary Results'!D641=""),FALSE,'Input and Summary Results'!$D641)</f>
        <v>0</v>
      </c>
      <c r="D1059" t="b">
        <f>IF(OR(B1059=0,'Input and Summary Results'!E641=0),FALSE,'Input and Summary Results'!$E641)</f>
        <v>0</v>
      </c>
      <c r="E1059" t="b">
        <f t="shared" si="77"/>
        <v>0</v>
      </c>
      <c r="F1059" t="b">
        <f t="shared" si="78"/>
        <v>0</v>
      </c>
      <c r="G1059" t="b">
        <f>IF('Input and Summary Results'!$J$4="yes",IF(C1059=FALSE,FALSE,IF('Data Transformation'!E1059&lt;$R$10,E1059,$R$10)),IF(C1059=FALSE,FALSE,IF(C1059&lt;$R$10,C1059,$R$10)))</f>
        <v>0</v>
      </c>
      <c r="H1059" t="b">
        <f>IF('Input and Summary Results'!$J$4="yes",'Data Transformation'!F1059,'Data Transformation'!D1059)</f>
        <v>0</v>
      </c>
      <c r="I1059" t="str">
        <f t="shared" si="79"/>
        <v/>
      </c>
    </row>
    <row r="1060" spans="2:9" x14ac:dyDescent="0.25">
      <c r="B1060" t="b">
        <f>IF('Input and Summary Results'!D642=0,FALSE,'Input and Summary Results'!$B642)</f>
        <v>0</v>
      </c>
      <c r="C1060" t="b">
        <f>IF(OR(B1060=0,'Input and Summary Results'!D642=0,'Input and Summary Results'!D642=""),FALSE,'Input and Summary Results'!$D642)</f>
        <v>0</v>
      </c>
      <c r="D1060" t="b">
        <f>IF(OR(B1060=0,'Input and Summary Results'!E642=0),FALSE,'Input and Summary Results'!$E642)</f>
        <v>0</v>
      </c>
      <c r="E1060" t="b">
        <f t="shared" si="77"/>
        <v>0</v>
      </c>
      <c r="F1060" t="b">
        <f t="shared" si="78"/>
        <v>0</v>
      </c>
      <c r="G1060" t="b">
        <f>IF('Input and Summary Results'!$J$4="yes",IF(C1060=FALSE,FALSE,IF('Data Transformation'!E1060&lt;$R$10,E1060,$R$10)),IF(C1060=FALSE,FALSE,IF(C1060&lt;$R$10,C1060,$R$10)))</f>
        <v>0</v>
      </c>
      <c r="H1060" t="b">
        <f>IF('Input and Summary Results'!$J$4="yes",'Data Transformation'!F1060,'Data Transformation'!D1060)</f>
        <v>0</v>
      </c>
      <c r="I1060" t="str">
        <f t="shared" si="79"/>
        <v/>
      </c>
    </row>
    <row r="1061" spans="2:9" x14ac:dyDescent="0.25">
      <c r="B1061" t="b">
        <f>IF('Input and Summary Results'!D643=0,FALSE,'Input and Summary Results'!$B643)</f>
        <v>0</v>
      </c>
      <c r="C1061" t="b">
        <f>IF(OR(B1061=0,'Input and Summary Results'!D643=0,'Input and Summary Results'!D643=""),FALSE,'Input and Summary Results'!$D643)</f>
        <v>0</v>
      </c>
      <c r="D1061" t="b">
        <f>IF(OR(B1061=0,'Input and Summary Results'!E643=0),FALSE,'Input and Summary Results'!$E643)</f>
        <v>0</v>
      </c>
      <c r="E1061" t="b">
        <f t="shared" si="77"/>
        <v>0</v>
      </c>
      <c r="F1061" t="b">
        <f t="shared" si="78"/>
        <v>0</v>
      </c>
      <c r="G1061" t="b">
        <f>IF('Input and Summary Results'!$J$4="yes",IF(C1061=FALSE,FALSE,IF('Data Transformation'!E1061&lt;$R$10,E1061,$R$10)),IF(C1061=FALSE,FALSE,IF(C1061&lt;$R$10,C1061,$R$10)))</f>
        <v>0</v>
      </c>
      <c r="H1061" t="b">
        <f>IF('Input and Summary Results'!$J$4="yes",'Data Transformation'!F1061,'Data Transformation'!D1061)</f>
        <v>0</v>
      </c>
      <c r="I1061" t="str">
        <f t="shared" si="79"/>
        <v/>
      </c>
    </row>
    <row r="1062" spans="2:9" x14ac:dyDescent="0.25">
      <c r="B1062" t="b">
        <f>IF('Input and Summary Results'!D644=0,FALSE,'Input and Summary Results'!$B644)</f>
        <v>0</v>
      </c>
      <c r="C1062" t="b">
        <f>IF(OR(B1062=0,'Input and Summary Results'!D644=0,'Input and Summary Results'!D644=""),FALSE,'Input and Summary Results'!$D644)</f>
        <v>0</v>
      </c>
      <c r="D1062" t="b">
        <f>IF(OR(B1062=0,'Input and Summary Results'!E644=0),FALSE,'Input and Summary Results'!$E644)</f>
        <v>0</v>
      </c>
      <c r="E1062" t="b">
        <f t="shared" si="77"/>
        <v>0</v>
      </c>
      <c r="F1062" t="b">
        <f t="shared" si="78"/>
        <v>0</v>
      </c>
      <c r="G1062" t="b">
        <f>IF('Input and Summary Results'!$J$4="yes",IF(C1062=FALSE,FALSE,IF('Data Transformation'!E1062&lt;$R$10,E1062,$R$10)),IF(C1062=FALSE,FALSE,IF(C1062&lt;$R$10,C1062,$R$10)))</f>
        <v>0</v>
      </c>
      <c r="H1062" t="b">
        <f>IF('Input and Summary Results'!$J$4="yes",'Data Transformation'!F1062,'Data Transformation'!D1062)</f>
        <v>0</v>
      </c>
      <c r="I1062" t="str">
        <f t="shared" si="79"/>
        <v/>
      </c>
    </row>
    <row r="1063" spans="2:9" x14ac:dyDescent="0.25">
      <c r="B1063" t="b">
        <f>IF('Input and Summary Results'!D645=0,FALSE,'Input and Summary Results'!$B645)</f>
        <v>0</v>
      </c>
      <c r="C1063" t="b">
        <f>IF(OR(B1063=0,'Input and Summary Results'!D645=0,'Input and Summary Results'!D645=""),FALSE,'Input and Summary Results'!$D645)</f>
        <v>0</v>
      </c>
      <c r="D1063" t="b">
        <f>IF(OR(B1063=0,'Input and Summary Results'!E645=0),FALSE,'Input and Summary Results'!$E645)</f>
        <v>0</v>
      </c>
      <c r="E1063" t="b">
        <f t="shared" si="77"/>
        <v>0</v>
      </c>
      <c r="F1063" t="b">
        <f t="shared" si="78"/>
        <v>0</v>
      </c>
      <c r="G1063" t="b">
        <f>IF('Input and Summary Results'!$J$4="yes",IF(C1063=FALSE,FALSE,IF('Data Transformation'!E1063&lt;$R$10,E1063,$R$10)),IF(C1063=FALSE,FALSE,IF(C1063&lt;$R$10,C1063,$R$10)))</f>
        <v>0</v>
      </c>
      <c r="H1063" t="b">
        <f>IF('Input and Summary Results'!$J$4="yes",'Data Transformation'!F1063,'Data Transformation'!D1063)</f>
        <v>0</v>
      </c>
      <c r="I1063" t="str">
        <f t="shared" si="79"/>
        <v/>
      </c>
    </row>
    <row r="1064" spans="2:9" x14ac:dyDescent="0.25">
      <c r="B1064" t="b">
        <f>IF('Input and Summary Results'!D646=0,FALSE,'Input and Summary Results'!$B646)</f>
        <v>0</v>
      </c>
      <c r="C1064" t="b">
        <f>IF(OR(B1064=0,'Input and Summary Results'!D646=0,'Input and Summary Results'!D646=""),FALSE,'Input and Summary Results'!$D646)</f>
        <v>0</v>
      </c>
      <c r="D1064" t="b">
        <f>IF(OR(B1064=0,'Input and Summary Results'!E646=0),FALSE,'Input and Summary Results'!$E646)</f>
        <v>0</v>
      </c>
      <c r="E1064" t="b">
        <f t="shared" si="77"/>
        <v>0</v>
      </c>
      <c r="F1064" t="b">
        <f t="shared" si="78"/>
        <v>0</v>
      </c>
      <c r="G1064" t="b">
        <f>IF('Input and Summary Results'!$J$4="yes",IF(C1064=FALSE,FALSE,IF('Data Transformation'!E1064&lt;$R$10,E1064,$R$10)),IF(C1064=FALSE,FALSE,IF(C1064&lt;$R$10,C1064,$R$10)))</f>
        <v>0</v>
      </c>
      <c r="H1064" t="b">
        <f>IF('Input and Summary Results'!$J$4="yes",'Data Transformation'!F1064,'Data Transformation'!D1064)</f>
        <v>0</v>
      </c>
      <c r="I1064" t="str">
        <f t="shared" si="79"/>
        <v/>
      </c>
    </row>
    <row r="1065" spans="2:9" x14ac:dyDescent="0.25">
      <c r="B1065" t="b">
        <f>IF('Input and Summary Results'!D647=0,FALSE,'Input and Summary Results'!$B647)</f>
        <v>0</v>
      </c>
      <c r="C1065" t="b">
        <f>IF(OR(B1065=0,'Input and Summary Results'!D647=0,'Input and Summary Results'!D647=""),FALSE,'Input and Summary Results'!$D647)</f>
        <v>0</v>
      </c>
      <c r="D1065" t="b">
        <f>IF(OR(B1065=0,'Input and Summary Results'!E647=0),FALSE,'Input and Summary Results'!$E647)</f>
        <v>0</v>
      </c>
      <c r="E1065" t="b">
        <f t="shared" si="77"/>
        <v>0</v>
      </c>
      <c r="F1065" t="b">
        <f t="shared" si="78"/>
        <v>0</v>
      </c>
      <c r="G1065" t="b">
        <f>IF('Input and Summary Results'!$J$4="yes",IF(C1065=FALSE,FALSE,IF('Data Transformation'!E1065&lt;$R$10,E1065,$R$10)),IF(C1065=FALSE,FALSE,IF(C1065&lt;$R$10,C1065,$R$10)))</f>
        <v>0</v>
      </c>
      <c r="H1065" t="b">
        <f>IF('Input and Summary Results'!$J$4="yes",'Data Transformation'!F1065,'Data Transformation'!D1065)</f>
        <v>0</v>
      </c>
      <c r="I1065" t="str">
        <f t="shared" si="79"/>
        <v/>
      </c>
    </row>
    <row r="1066" spans="2:9" x14ac:dyDescent="0.25">
      <c r="B1066" t="b">
        <f>IF('Input and Summary Results'!D648=0,FALSE,'Input and Summary Results'!$B648)</f>
        <v>0</v>
      </c>
      <c r="C1066" t="b">
        <f>IF(OR(B1066=0,'Input and Summary Results'!D648=0,'Input and Summary Results'!D648=""),FALSE,'Input and Summary Results'!$D648)</f>
        <v>0</v>
      </c>
      <c r="D1066" t="b">
        <f>IF(OR(B1066=0,'Input and Summary Results'!E648=0),FALSE,'Input and Summary Results'!$E648)</f>
        <v>0</v>
      </c>
      <c r="E1066" t="b">
        <f t="shared" ref="E1066:E1129" si="80">IF(C1066=FALSE,FALSE,LOG10(C1066))</f>
        <v>0</v>
      </c>
      <c r="F1066" t="b">
        <f t="shared" ref="F1066:F1129" si="81">IF(D1066=FALSE, FALSE,0.434*D1066/C1066)</f>
        <v>0</v>
      </c>
      <c r="G1066" t="b">
        <f>IF('Input and Summary Results'!$J$4="yes",IF(C1066=FALSE,FALSE,IF('Data Transformation'!E1066&lt;$R$10,E1066,$R$10)),IF(C1066=FALSE,FALSE,IF(C1066&lt;$R$10,C1066,$R$10)))</f>
        <v>0</v>
      </c>
      <c r="H1066" t="b">
        <f>IF('Input and Summary Results'!$J$4="yes",'Data Transformation'!F1066,'Data Transformation'!D1066)</f>
        <v>0</v>
      </c>
      <c r="I1066" t="str">
        <f t="shared" si="79"/>
        <v/>
      </c>
    </row>
    <row r="1067" spans="2:9" x14ac:dyDescent="0.25">
      <c r="B1067" t="b">
        <f>IF('Input and Summary Results'!D649=0,FALSE,'Input and Summary Results'!$B649)</f>
        <v>0</v>
      </c>
      <c r="C1067" t="b">
        <f>IF(OR(B1067=0,'Input and Summary Results'!D649=0,'Input and Summary Results'!D649=""),FALSE,'Input and Summary Results'!$D649)</f>
        <v>0</v>
      </c>
      <c r="D1067" t="b">
        <f>IF(OR(B1067=0,'Input and Summary Results'!E649=0),FALSE,'Input and Summary Results'!$E649)</f>
        <v>0</v>
      </c>
      <c r="E1067" t="b">
        <f t="shared" si="80"/>
        <v>0</v>
      </c>
      <c r="F1067" t="b">
        <f t="shared" si="81"/>
        <v>0</v>
      </c>
      <c r="G1067" t="b">
        <f>IF('Input and Summary Results'!$J$4="yes",IF(C1067=FALSE,FALSE,IF('Data Transformation'!E1067&lt;$R$10,E1067,$R$10)),IF(C1067=FALSE,FALSE,IF(C1067&lt;$R$10,C1067,$R$10)))</f>
        <v>0</v>
      </c>
      <c r="H1067" t="b">
        <f>IF('Input and Summary Results'!$J$4="yes",'Data Transformation'!F1067,'Data Transformation'!D1067)</f>
        <v>0</v>
      </c>
      <c r="I1067" t="str">
        <f t="shared" si="79"/>
        <v/>
      </c>
    </row>
    <row r="1068" spans="2:9" x14ac:dyDescent="0.25">
      <c r="B1068" t="b">
        <f>IF('Input and Summary Results'!D650=0,FALSE,'Input and Summary Results'!$B650)</f>
        <v>0</v>
      </c>
      <c r="C1068" t="b">
        <f>IF(OR(B1068=0,'Input and Summary Results'!D650=0,'Input and Summary Results'!D650=""),FALSE,'Input and Summary Results'!$D650)</f>
        <v>0</v>
      </c>
      <c r="D1068" t="b">
        <f>IF(OR(B1068=0,'Input and Summary Results'!E650=0),FALSE,'Input and Summary Results'!$E650)</f>
        <v>0</v>
      </c>
      <c r="E1068" t="b">
        <f t="shared" si="80"/>
        <v>0</v>
      </c>
      <c r="F1068" t="b">
        <f t="shared" si="81"/>
        <v>0</v>
      </c>
      <c r="G1068" t="b">
        <f>IF('Input and Summary Results'!$J$4="yes",IF(C1068=FALSE,FALSE,IF('Data Transformation'!E1068&lt;$R$10,E1068,$R$10)),IF(C1068=FALSE,FALSE,IF(C1068&lt;$R$10,C1068,$R$10)))</f>
        <v>0</v>
      </c>
      <c r="H1068" t="b">
        <f>IF('Input and Summary Results'!$J$4="yes",'Data Transformation'!F1068,'Data Transformation'!D1068)</f>
        <v>0</v>
      </c>
      <c r="I1068" t="str">
        <f t="shared" si="79"/>
        <v/>
      </c>
    </row>
    <row r="1069" spans="2:9" x14ac:dyDescent="0.25">
      <c r="B1069" t="b">
        <f>IF('Input and Summary Results'!D651=0,FALSE,'Input and Summary Results'!$B651)</f>
        <v>0</v>
      </c>
      <c r="C1069" t="b">
        <f>IF(OR(B1069=0,'Input and Summary Results'!D651=0,'Input and Summary Results'!D651=""),FALSE,'Input and Summary Results'!$D651)</f>
        <v>0</v>
      </c>
      <c r="D1069" t="b">
        <f>IF(OR(B1069=0,'Input and Summary Results'!E651=0),FALSE,'Input and Summary Results'!$E651)</f>
        <v>0</v>
      </c>
      <c r="E1069" t="b">
        <f t="shared" si="80"/>
        <v>0</v>
      </c>
      <c r="F1069" t="b">
        <f t="shared" si="81"/>
        <v>0</v>
      </c>
      <c r="G1069" t="b">
        <f>IF('Input and Summary Results'!$J$4="yes",IF(C1069=FALSE,FALSE,IF('Data Transformation'!E1069&lt;$R$10,E1069,$R$10)),IF(C1069=FALSE,FALSE,IF(C1069&lt;$R$10,C1069,$R$10)))</f>
        <v>0</v>
      </c>
      <c r="H1069" t="b">
        <f>IF('Input and Summary Results'!$J$4="yes",'Data Transformation'!F1069,'Data Transformation'!D1069)</f>
        <v>0</v>
      </c>
      <c r="I1069" t="str">
        <f t="shared" si="79"/>
        <v/>
      </c>
    </row>
    <row r="1070" spans="2:9" x14ac:dyDescent="0.25">
      <c r="B1070" t="b">
        <f>IF('Input and Summary Results'!D652=0,FALSE,'Input and Summary Results'!$B652)</f>
        <v>0</v>
      </c>
      <c r="C1070" t="b">
        <f>IF(OR(B1070=0,'Input and Summary Results'!D652=0,'Input and Summary Results'!D652=""),FALSE,'Input and Summary Results'!$D652)</f>
        <v>0</v>
      </c>
      <c r="D1070" t="b">
        <f>IF(OR(B1070=0,'Input and Summary Results'!E652=0),FALSE,'Input and Summary Results'!$E652)</f>
        <v>0</v>
      </c>
      <c r="E1070" t="b">
        <f t="shared" si="80"/>
        <v>0</v>
      </c>
      <c r="F1070" t="b">
        <f t="shared" si="81"/>
        <v>0</v>
      </c>
      <c r="G1070" t="b">
        <f>IF('Input and Summary Results'!$J$4="yes",IF(C1070=FALSE,FALSE,IF('Data Transformation'!E1070&lt;$R$10,E1070,$R$10)),IF(C1070=FALSE,FALSE,IF(C1070&lt;$R$10,C1070,$R$10)))</f>
        <v>0</v>
      </c>
      <c r="H1070" t="b">
        <f>IF('Input and Summary Results'!$J$4="yes",'Data Transformation'!F1070,'Data Transformation'!D1070)</f>
        <v>0</v>
      </c>
      <c r="I1070" t="str">
        <f t="shared" si="79"/>
        <v/>
      </c>
    </row>
    <row r="1071" spans="2:9" x14ac:dyDescent="0.25">
      <c r="B1071" t="b">
        <f>IF('Input and Summary Results'!D653=0,FALSE,'Input and Summary Results'!$B653)</f>
        <v>0</v>
      </c>
      <c r="C1071" t="b">
        <f>IF(OR(B1071=0,'Input and Summary Results'!D653=0,'Input and Summary Results'!D653=""),FALSE,'Input and Summary Results'!$D653)</f>
        <v>0</v>
      </c>
      <c r="D1071" t="b">
        <f>IF(OR(B1071=0,'Input and Summary Results'!E653=0),FALSE,'Input and Summary Results'!$E653)</f>
        <v>0</v>
      </c>
      <c r="E1071" t="b">
        <f t="shared" si="80"/>
        <v>0</v>
      </c>
      <c r="F1071" t="b">
        <f t="shared" si="81"/>
        <v>0</v>
      </c>
      <c r="G1071" t="b">
        <f>IF('Input and Summary Results'!$J$4="yes",IF(C1071=FALSE,FALSE,IF('Data Transformation'!E1071&lt;$R$10,E1071,$R$10)),IF(C1071=FALSE,FALSE,IF(C1071&lt;$R$10,C1071,$R$10)))</f>
        <v>0</v>
      </c>
      <c r="H1071" t="b">
        <f>IF('Input and Summary Results'!$J$4="yes",'Data Transformation'!F1071,'Data Transformation'!D1071)</f>
        <v>0</v>
      </c>
      <c r="I1071" t="str">
        <f t="shared" si="79"/>
        <v/>
      </c>
    </row>
    <row r="1072" spans="2:9" x14ac:dyDescent="0.25">
      <c r="B1072" t="b">
        <f>IF('Input and Summary Results'!D654=0,FALSE,'Input and Summary Results'!$B654)</f>
        <v>0</v>
      </c>
      <c r="C1072" t="b">
        <f>IF(OR(B1072=0,'Input and Summary Results'!D654=0,'Input and Summary Results'!D654=""),FALSE,'Input and Summary Results'!$D654)</f>
        <v>0</v>
      </c>
      <c r="D1072" t="b">
        <f>IF(OR(B1072=0,'Input and Summary Results'!E654=0),FALSE,'Input and Summary Results'!$E654)</f>
        <v>0</v>
      </c>
      <c r="E1072" t="b">
        <f t="shared" si="80"/>
        <v>0</v>
      </c>
      <c r="F1072" t="b">
        <f t="shared" si="81"/>
        <v>0</v>
      </c>
      <c r="G1072" t="b">
        <f>IF('Input and Summary Results'!$J$4="yes",IF(C1072=FALSE,FALSE,IF('Data Transformation'!E1072&lt;$R$10,E1072,$R$10)),IF(C1072=FALSE,FALSE,IF(C1072&lt;$R$10,C1072,$R$10)))</f>
        <v>0</v>
      </c>
      <c r="H1072" t="b">
        <f>IF('Input and Summary Results'!$J$4="yes",'Data Transformation'!F1072,'Data Transformation'!D1072)</f>
        <v>0</v>
      </c>
      <c r="I1072" t="str">
        <f t="shared" si="79"/>
        <v/>
      </c>
    </row>
    <row r="1073" spans="2:9" x14ac:dyDescent="0.25">
      <c r="B1073" t="b">
        <f>IF('Input and Summary Results'!D655=0,FALSE,'Input and Summary Results'!$B655)</f>
        <v>0</v>
      </c>
      <c r="C1073" t="b">
        <f>IF(OR(B1073=0,'Input and Summary Results'!D655=0,'Input and Summary Results'!D655=""),FALSE,'Input and Summary Results'!$D655)</f>
        <v>0</v>
      </c>
      <c r="D1073" t="b">
        <f>IF(OR(B1073=0,'Input and Summary Results'!E655=0),FALSE,'Input and Summary Results'!$E655)</f>
        <v>0</v>
      </c>
      <c r="E1073" t="b">
        <f t="shared" si="80"/>
        <v>0</v>
      </c>
      <c r="F1073" t="b">
        <f t="shared" si="81"/>
        <v>0</v>
      </c>
      <c r="G1073" t="b">
        <f>IF('Input and Summary Results'!$J$4="yes",IF(C1073=FALSE,FALSE,IF('Data Transformation'!E1073&lt;$R$10,E1073,$R$10)),IF(C1073=FALSE,FALSE,IF(C1073&lt;$R$10,C1073,$R$10)))</f>
        <v>0</v>
      </c>
      <c r="H1073" t="b">
        <f>IF('Input and Summary Results'!$J$4="yes",'Data Transformation'!F1073,'Data Transformation'!D1073)</f>
        <v>0</v>
      </c>
      <c r="I1073" t="str">
        <f t="shared" si="79"/>
        <v/>
      </c>
    </row>
    <row r="1074" spans="2:9" x14ac:dyDescent="0.25">
      <c r="B1074" t="b">
        <f>IF('Input and Summary Results'!D656=0,FALSE,'Input and Summary Results'!$B656)</f>
        <v>0</v>
      </c>
      <c r="C1074" t="b">
        <f>IF(OR(B1074=0,'Input and Summary Results'!D656=0,'Input and Summary Results'!D656=""),FALSE,'Input and Summary Results'!$D656)</f>
        <v>0</v>
      </c>
      <c r="D1074" t="b">
        <f>IF(OR(B1074=0,'Input and Summary Results'!E656=0),FALSE,'Input and Summary Results'!$E656)</f>
        <v>0</v>
      </c>
      <c r="E1074" t="b">
        <f t="shared" si="80"/>
        <v>0</v>
      </c>
      <c r="F1074" t="b">
        <f t="shared" si="81"/>
        <v>0</v>
      </c>
      <c r="G1074" t="b">
        <f>IF('Input and Summary Results'!$J$4="yes",IF(C1074=FALSE,FALSE,IF('Data Transformation'!E1074&lt;$R$10,E1074,$R$10)),IF(C1074=FALSE,FALSE,IF(C1074&lt;$R$10,C1074,$R$10)))</f>
        <v>0</v>
      </c>
      <c r="H1074" t="b">
        <f>IF('Input and Summary Results'!$J$4="yes",'Data Transformation'!F1074,'Data Transformation'!D1074)</f>
        <v>0</v>
      </c>
      <c r="I1074" t="str">
        <f t="shared" si="79"/>
        <v/>
      </c>
    </row>
    <row r="1075" spans="2:9" x14ac:dyDescent="0.25">
      <c r="B1075" t="b">
        <f>IF('Input and Summary Results'!D657=0,FALSE,'Input and Summary Results'!$B657)</f>
        <v>0</v>
      </c>
      <c r="C1075" t="b">
        <f>IF(OR(B1075=0,'Input and Summary Results'!D657=0,'Input and Summary Results'!D657=""),FALSE,'Input and Summary Results'!$D657)</f>
        <v>0</v>
      </c>
      <c r="D1075" t="b">
        <f>IF(OR(B1075=0,'Input and Summary Results'!E657=0),FALSE,'Input and Summary Results'!$E657)</f>
        <v>0</v>
      </c>
      <c r="E1075" t="b">
        <f t="shared" si="80"/>
        <v>0</v>
      </c>
      <c r="F1075" t="b">
        <f t="shared" si="81"/>
        <v>0</v>
      </c>
      <c r="G1075" t="b">
        <f>IF('Input and Summary Results'!$J$4="yes",IF(C1075=FALSE,FALSE,IF('Data Transformation'!E1075&lt;$R$10,E1075,$R$10)),IF(C1075=FALSE,FALSE,IF(C1075&lt;$R$10,C1075,$R$10)))</f>
        <v>0</v>
      </c>
      <c r="H1075" t="b">
        <f>IF('Input and Summary Results'!$J$4="yes",'Data Transformation'!F1075,'Data Transformation'!D1075)</f>
        <v>0</v>
      </c>
      <c r="I1075" t="str">
        <f t="shared" si="79"/>
        <v/>
      </c>
    </row>
    <row r="1076" spans="2:9" x14ac:dyDescent="0.25">
      <c r="B1076" t="b">
        <f>IF('Input and Summary Results'!D658=0,FALSE,'Input and Summary Results'!$B658)</f>
        <v>0</v>
      </c>
      <c r="C1076" t="b">
        <f>IF(OR(B1076=0,'Input and Summary Results'!D658=0,'Input and Summary Results'!D658=""),FALSE,'Input and Summary Results'!$D658)</f>
        <v>0</v>
      </c>
      <c r="D1076" t="b">
        <f>IF(OR(B1076=0,'Input and Summary Results'!E658=0),FALSE,'Input and Summary Results'!$E658)</f>
        <v>0</v>
      </c>
      <c r="E1076" t="b">
        <f t="shared" si="80"/>
        <v>0</v>
      </c>
      <c r="F1076" t="b">
        <f t="shared" si="81"/>
        <v>0</v>
      </c>
      <c r="G1076" t="b">
        <f>IF('Input and Summary Results'!$J$4="yes",IF(C1076=FALSE,FALSE,IF('Data Transformation'!E1076&lt;$R$10,E1076,$R$10)),IF(C1076=FALSE,FALSE,IF(C1076&lt;$R$10,C1076,$R$10)))</f>
        <v>0</v>
      </c>
      <c r="H1076" t="b">
        <f>IF('Input and Summary Results'!$J$4="yes",'Data Transformation'!F1076,'Data Transformation'!D1076)</f>
        <v>0</v>
      </c>
      <c r="I1076" t="str">
        <f t="shared" si="79"/>
        <v/>
      </c>
    </row>
    <row r="1077" spans="2:9" x14ac:dyDescent="0.25">
      <c r="B1077" t="b">
        <f>IF('Input and Summary Results'!D659=0,FALSE,'Input and Summary Results'!$B659)</f>
        <v>0</v>
      </c>
      <c r="C1077" t="b">
        <f>IF(OR(B1077=0,'Input and Summary Results'!D659=0,'Input and Summary Results'!D659=""),FALSE,'Input and Summary Results'!$D659)</f>
        <v>0</v>
      </c>
      <c r="D1077" t="b">
        <f>IF(OR(B1077=0,'Input and Summary Results'!E659=0),FALSE,'Input and Summary Results'!$E659)</f>
        <v>0</v>
      </c>
      <c r="E1077" t="b">
        <f t="shared" si="80"/>
        <v>0</v>
      </c>
      <c r="F1077" t="b">
        <f t="shared" si="81"/>
        <v>0</v>
      </c>
      <c r="G1077" t="b">
        <f>IF('Input and Summary Results'!$J$4="yes",IF(C1077=FALSE,FALSE,IF('Data Transformation'!E1077&lt;$R$10,E1077,$R$10)),IF(C1077=FALSE,FALSE,IF(C1077&lt;$R$10,C1077,$R$10)))</f>
        <v>0</v>
      </c>
      <c r="H1077" t="b">
        <f>IF('Input and Summary Results'!$J$4="yes",'Data Transformation'!F1077,'Data Transformation'!D1077)</f>
        <v>0</v>
      </c>
      <c r="I1077" t="str">
        <f t="shared" si="79"/>
        <v/>
      </c>
    </row>
    <row r="1078" spans="2:9" x14ac:dyDescent="0.25">
      <c r="B1078" t="b">
        <f>IF('Input and Summary Results'!D660=0,FALSE,'Input and Summary Results'!$B660)</f>
        <v>0</v>
      </c>
      <c r="C1078" t="b">
        <f>IF(OR(B1078=0,'Input and Summary Results'!D660=0,'Input and Summary Results'!D660=""),FALSE,'Input and Summary Results'!$D660)</f>
        <v>0</v>
      </c>
      <c r="D1078" t="b">
        <f>IF(OR(B1078=0,'Input and Summary Results'!E660=0),FALSE,'Input and Summary Results'!$E660)</f>
        <v>0</v>
      </c>
      <c r="E1078" t="b">
        <f t="shared" si="80"/>
        <v>0</v>
      </c>
      <c r="F1078" t="b">
        <f t="shared" si="81"/>
        <v>0</v>
      </c>
      <c r="G1078" t="b">
        <f>IF('Input and Summary Results'!$J$4="yes",IF(C1078=FALSE,FALSE,IF('Data Transformation'!E1078&lt;$R$10,E1078,$R$10)),IF(C1078=FALSE,FALSE,IF(C1078&lt;$R$10,C1078,$R$10)))</f>
        <v>0</v>
      </c>
      <c r="H1078" t="b">
        <f>IF('Input and Summary Results'!$J$4="yes",'Data Transformation'!F1078,'Data Transformation'!D1078)</f>
        <v>0</v>
      </c>
      <c r="I1078" t="str">
        <f t="shared" si="79"/>
        <v/>
      </c>
    </row>
    <row r="1079" spans="2:9" x14ac:dyDescent="0.25">
      <c r="B1079" t="b">
        <f>IF('Input and Summary Results'!D661=0,FALSE,'Input and Summary Results'!$B661)</f>
        <v>0</v>
      </c>
      <c r="C1079" t="b">
        <f>IF(OR(B1079=0,'Input and Summary Results'!D661=0,'Input and Summary Results'!D661=""),FALSE,'Input and Summary Results'!$D661)</f>
        <v>0</v>
      </c>
      <c r="D1079" t="b">
        <f>IF(OR(B1079=0,'Input and Summary Results'!E661=0),FALSE,'Input and Summary Results'!$E661)</f>
        <v>0</v>
      </c>
      <c r="E1079" t="b">
        <f t="shared" si="80"/>
        <v>0</v>
      </c>
      <c r="F1079" t="b">
        <f t="shared" si="81"/>
        <v>0</v>
      </c>
      <c r="G1079" t="b">
        <f>IF('Input and Summary Results'!$J$4="yes",IF(C1079=FALSE,FALSE,IF('Data Transformation'!E1079&lt;$R$10,E1079,$R$10)),IF(C1079=FALSE,FALSE,IF(C1079&lt;$R$10,C1079,$R$10)))</f>
        <v>0</v>
      </c>
      <c r="H1079" t="b">
        <f>IF('Input and Summary Results'!$J$4="yes",'Data Transformation'!F1079,'Data Transformation'!D1079)</f>
        <v>0</v>
      </c>
      <c r="I1079" t="str">
        <f t="shared" si="79"/>
        <v/>
      </c>
    </row>
    <row r="1080" spans="2:9" x14ac:dyDescent="0.25">
      <c r="B1080" t="b">
        <f>IF('Input and Summary Results'!D662=0,FALSE,'Input and Summary Results'!$B662)</f>
        <v>0</v>
      </c>
      <c r="C1080" t="b">
        <f>IF(OR(B1080=0,'Input and Summary Results'!D662=0,'Input and Summary Results'!D662=""),FALSE,'Input and Summary Results'!$D662)</f>
        <v>0</v>
      </c>
      <c r="D1080" t="b">
        <f>IF(OR(B1080=0,'Input and Summary Results'!E662=0),FALSE,'Input and Summary Results'!$E662)</f>
        <v>0</v>
      </c>
      <c r="E1080" t="b">
        <f t="shared" si="80"/>
        <v>0</v>
      </c>
      <c r="F1080" t="b">
        <f t="shared" si="81"/>
        <v>0</v>
      </c>
      <c r="G1080" t="b">
        <f>IF('Input and Summary Results'!$J$4="yes",IF(C1080=FALSE,FALSE,IF('Data Transformation'!E1080&lt;$R$10,E1080,$R$10)),IF(C1080=FALSE,FALSE,IF(C1080&lt;$R$10,C1080,$R$10)))</f>
        <v>0</v>
      </c>
      <c r="H1080" t="b">
        <f>IF('Input and Summary Results'!$J$4="yes",'Data Transformation'!F1080,'Data Transformation'!D1080)</f>
        <v>0</v>
      </c>
      <c r="I1080" t="str">
        <f t="shared" si="79"/>
        <v/>
      </c>
    </row>
    <row r="1081" spans="2:9" x14ac:dyDescent="0.25">
      <c r="B1081" t="b">
        <f>IF('Input and Summary Results'!D663=0,FALSE,'Input and Summary Results'!$B663)</f>
        <v>0</v>
      </c>
      <c r="C1081" t="b">
        <f>IF(OR(B1081=0,'Input and Summary Results'!D663=0,'Input and Summary Results'!D663=""),FALSE,'Input and Summary Results'!$D663)</f>
        <v>0</v>
      </c>
      <c r="D1081" t="b">
        <f>IF(OR(B1081=0,'Input and Summary Results'!E663=0),FALSE,'Input and Summary Results'!$E663)</f>
        <v>0</v>
      </c>
      <c r="E1081" t="b">
        <f t="shared" si="80"/>
        <v>0</v>
      </c>
      <c r="F1081" t="b">
        <f t="shared" si="81"/>
        <v>0</v>
      </c>
      <c r="G1081" t="b">
        <f>IF('Input and Summary Results'!$J$4="yes",IF(C1081=FALSE,FALSE,IF('Data Transformation'!E1081&lt;$R$10,E1081,$R$10)),IF(C1081=FALSE,FALSE,IF(C1081&lt;$R$10,C1081,$R$10)))</f>
        <v>0</v>
      </c>
      <c r="H1081" t="b">
        <f>IF('Input and Summary Results'!$J$4="yes",'Data Transformation'!F1081,'Data Transformation'!D1081)</f>
        <v>0</v>
      </c>
      <c r="I1081" t="str">
        <f t="shared" si="79"/>
        <v/>
      </c>
    </row>
    <row r="1082" spans="2:9" x14ac:dyDescent="0.25">
      <c r="B1082" t="b">
        <f>IF('Input and Summary Results'!D664=0,FALSE,'Input and Summary Results'!$B664)</f>
        <v>0</v>
      </c>
      <c r="C1082" t="b">
        <f>IF(OR(B1082=0,'Input and Summary Results'!D664=0,'Input and Summary Results'!D664=""),FALSE,'Input and Summary Results'!$D664)</f>
        <v>0</v>
      </c>
      <c r="D1082" t="b">
        <f>IF(OR(B1082=0,'Input and Summary Results'!E664=0),FALSE,'Input and Summary Results'!$E664)</f>
        <v>0</v>
      </c>
      <c r="E1082" t="b">
        <f t="shared" si="80"/>
        <v>0</v>
      </c>
      <c r="F1082" t="b">
        <f t="shared" si="81"/>
        <v>0</v>
      </c>
      <c r="G1082" t="b">
        <f>IF('Input and Summary Results'!$J$4="yes",IF(C1082=FALSE,FALSE,IF('Data Transformation'!E1082&lt;$R$10,E1082,$R$10)),IF(C1082=FALSE,FALSE,IF(C1082&lt;$R$10,C1082,$R$10)))</f>
        <v>0</v>
      </c>
      <c r="H1082" t="b">
        <f>IF('Input and Summary Results'!$J$4="yes",'Data Transformation'!F1082,'Data Transformation'!D1082)</f>
        <v>0</v>
      </c>
      <c r="I1082" t="str">
        <f t="shared" si="79"/>
        <v/>
      </c>
    </row>
    <row r="1083" spans="2:9" x14ac:dyDescent="0.25">
      <c r="B1083" t="b">
        <f>IF('Input and Summary Results'!D665=0,FALSE,'Input and Summary Results'!$B665)</f>
        <v>0</v>
      </c>
      <c r="C1083" t="b">
        <f>IF(OR(B1083=0,'Input and Summary Results'!D665=0,'Input and Summary Results'!D665=""),FALSE,'Input and Summary Results'!$D665)</f>
        <v>0</v>
      </c>
      <c r="D1083" t="b">
        <f>IF(OR(B1083=0,'Input and Summary Results'!E665=0),FALSE,'Input and Summary Results'!$E665)</f>
        <v>0</v>
      </c>
      <c r="E1083" t="b">
        <f t="shared" si="80"/>
        <v>0</v>
      </c>
      <c r="F1083" t="b">
        <f t="shared" si="81"/>
        <v>0</v>
      </c>
      <c r="G1083" t="b">
        <f>IF('Input and Summary Results'!$J$4="yes",IF(C1083=FALSE,FALSE,IF('Data Transformation'!E1083&lt;$R$10,E1083,$R$10)),IF(C1083=FALSE,FALSE,IF(C1083&lt;$R$10,C1083,$R$10)))</f>
        <v>0</v>
      </c>
      <c r="H1083" t="b">
        <f>IF('Input and Summary Results'!$J$4="yes",'Data Transformation'!F1083,'Data Transformation'!D1083)</f>
        <v>0</v>
      </c>
      <c r="I1083" t="str">
        <f t="shared" si="79"/>
        <v/>
      </c>
    </row>
    <row r="1084" spans="2:9" x14ac:dyDescent="0.25">
      <c r="B1084" t="b">
        <f>IF('Input and Summary Results'!D666=0,FALSE,'Input and Summary Results'!$B666)</f>
        <v>0</v>
      </c>
      <c r="C1084" t="b">
        <f>IF(OR(B1084=0,'Input and Summary Results'!D666=0,'Input and Summary Results'!D666=""),FALSE,'Input and Summary Results'!$D666)</f>
        <v>0</v>
      </c>
      <c r="D1084" t="b">
        <f>IF(OR(B1084=0,'Input and Summary Results'!E666=0),FALSE,'Input and Summary Results'!$E666)</f>
        <v>0</v>
      </c>
      <c r="E1084" t="b">
        <f t="shared" si="80"/>
        <v>0</v>
      </c>
      <c r="F1084" t="b">
        <f t="shared" si="81"/>
        <v>0</v>
      </c>
      <c r="G1084" t="b">
        <f>IF('Input and Summary Results'!$J$4="yes",IF(C1084=FALSE,FALSE,IF('Data Transformation'!E1084&lt;$R$10,E1084,$R$10)),IF(C1084=FALSE,FALSE,IF(C1084&lt;$R$10,C1084,$R$10)))</f>
        <v>0</v>
      </c>
      <c r="H1084" t="b">
        <f>IF('Input and Summary Results'!$J$4="yes",'Data Transformation'!F1084,'Data Transformation'!D1084)</f>
        <v>0</v>
      </c>
      <c r="I1084" t="str">
        <f t="shared" si="79"/>
        <v/>
      </c>
    </row>
    <row r="1085" spans="2:9" x14ac:dyDescent="0.25">
      <c r="B1085" t="b">
        <f>IF('Input and Summary Results'!D667=0,FALSE,'Input and Summary Results'!$B667)</f>
        <v>0</v>
      </c>
      <c r="C1085" t="b">
        <f>IF(OR(B1085=0,'Input and Summary Results'!D667=0,'Input and Summary Results'!D667=""),FALSE,'Input and Summary Results'!$D667)</f>
        <v>0</v>
      </c>
      <c r="D1085" t="b">
        <f>IF(OR(B1085=0,'Input and Summary Results'!E667=0),FALSE,'Input and Summary Results'!$E667)</f>
        <v>0</v>
      </c>
      <c r="E1085" t="b">
        <f t="shared" si="80"/>
        <v>0</v>
      </c>
      <c r="F1085" t="b">
        <f t="shared" si="81"/>
        <v>0</v>
      </c>
      <c r="G1085" t="b">
        <f>IF('Input and Summary Results'!$J$4="yes",IF(C1085=FALSE,FALSE,IF('Data Transformation'!E1085&lt;$R$10,E1085,$R$10)),IF(C1085=FALSE,FALSE,IF(C1085&lt;$R$10,C1085,$R$10)))</f>
        <v>0</v>
      </c>
      <c r="H1085" t="b">
        <f>IF('Input and Summary Results'!$J$4="yes",'Data Transformation'!F1085,'Data Transformation'!D1085)</f>
        <v>0</v>
      </c>
      <c r="I1085" t="str">
        <f t="shared" si="79"/>
        <v/>
      </c>
    </row>
    <row r="1086" spans="2:9" x14ac:dyDescent="0.25">
      <c r="B1086" t="b">
        <f>IF('Input and Summary Results'!D668=0,FALSE,'Input and Summary Results'!$B668)</f>
        <v>0</v>
      </c>
      <c r="C1086" t="b">
        <f>IF(OR(B1086=0,'Input and Summary Results'!D668=0,'Input and Summary Results'!D668=""),FALSE,'Input and Summary Results'!$D668)</f>
        <v>0</v>
      </c>
      <c r="D1086" t="b">
        <f>IF(OR(B1086=0,'Input and Summary Results'!E668=0),FALSE,'Input and Summary Results'!$E668)</f>
        <v>0</v>
      </c>
      <c r="E1086" t="b">
        <f t="shared" si="80"/>
        <v>0</v>
      </c>
      <c r="F1086" t="b">
        <f t="shared" si="81"/>
        <v>0</v>
      </c>
      <c r="G1086" t="b">
        <f>IF('Input and Summary Results'!$J$4="yes",IF(C1086=FALSE,FALSE,IF('Data Transformation'!E1086&lt;$R$10,E1086,$R$10)),IF(C1086=FALSE,FALSE,IF(C1086&lt;$R$10,C1086,$R$10)))</f>
        <v>0</v>
      </c>
      <c r="H1086" t="b">
        <f>IF('Input and Summary Results'!$J$4="yes",'Data Transformation'!F1086,'Data Transformation'!D1086)</f>
        <v>0</v>
      </c>
      <c r="I1086" t="str">
        <f t="shared" si="79"/>
        <v/>
      </c>
    </row>
    <row r="1087" spans="2:9" x14ac:dyDescent="0.25">
      <c r="B1087" t="b">
        <f>IF('Input and Summary Results'!D669=0,FALSE,'Input and Summary Results'!$B669)</f>
        <v>0</v>
      </c>
      <c r="C1087" t="b">
        <f>IF(OR(B1087=0,'Input and Summary Results'!D669=0,'Input and Summary Results'!D669=""),FALSE,'Input and Summary Results'!$D669)</f>
        <v>0</v>
      </c>
      <c r="D1087" t="b">
        <f>IF(OR(B1087=0,'Input and Summary Results'!E669=0),FALSE,'Input and Summary Results'!$E669)</f>
        <v>0</v>
      </c>
      <c r="E1087" t="b">
        <f t="shared" si="80"/>
        <v>0</v>
      </c>
      <c r="F1087" t="b">
        <f t="shared" si="81"/>
        <v>0</v>
      </c>
      <c r="G1087" t="b">
        <f>IF('Input and Summary Results'!$J$4="yes",IF(C1087=FALSE,FALSE,IF('Data Transformation'!E1087&lt;$R$10,E1087,$R$10)),IF(C1087=FALSE,FALSE,IF(C1087&lt;$R$10,C1087,$R$10)))</f>
        <v>0</v>
      </c>
      <c r="H1087" t="b">
        <f>IF('Input and Summary Results'!$J$4="yes",'Data Transformation'!F1087,'Data Transformation'!D1087)</f>
        <v>0</v>
      </c>
      <c r="I1087" t="str">
        <f t="shared" si="79"/>
        <v/>
      </c>
    </row>
    <row r="1088" spans="2:9" x14ac:dyDescent="0.25">
      <c r="B1088" t="b">
        <f>IF('Input and Summary Results'!D670=0,FALSE,'Input and Summary Results'!$B670)</f>
        <v>0</v>
      </c>
      <c r="C1088" t="b">
        <f>IF(OR(B1088=0,'Input and Summary Results'!D670=0,'Input and Summary Results'!D670=""),FALSE,'Input and Summary Results'!$D670)</f>
        <v>0</v>
      </c>
      <c r="D1088" t="b">
        <f>IF(OR(B1088=0,'Input and Summary Results'!E670=0),FALSE,'Input and Summary Results'!$E670)</f>
        <v>0</v>
      </c>
      <c r="E1088" t="b">
        <f t="shared" si="80"/>
        <v>0</v>
      </c>
      <c r="F1088" t="b">
        <f t="shared" si="81"/>
        <v>0</v>
      </c>
      <c r="G1088" t="b">
        <f>IF('Input and Summary Results'!$J$4="yes",IF(C1088=FALSE,FALSE,IF('Data Transformation'!E1088&lt;$R$10,E1088,$R$10)),IF(C1088=FALSE,FALSE,IF(C1088&lt;$R$10,C1088,$R$10)))</f>
        <v>0</v>
      </c>
      <c r="H1088" t="b">
        <f>IF('Input and Summary Results'!$J$4="yes",'Data Transformation'!F1088,'Data Transformation'!D1088)</f>
        <v>0</v>
      </c>
      <c r="I1088" t="str">
        <f t="shared" si="79"/>
        <v/>
      </c>
    </row>
    <row r="1089" spans="2:9" x14ac:dyDescent="0.25">
      <c r="B1089" t="b">
        <f>IF('Input and Summary Results'!D671=0,FALSE,'Input and Summary Results'!$B671)</f>
        <v>0</v>
      </c>
      <c r="C1089" t="b">
        <f>IF(OR(B1089=0,'Input and Summary Results'!D671=0,'Input and Summary Results'!D671=""),FALSE,'Input and Summary Results'!$D671)</f>
        <v>0</v>
      </c>
      <c r="D1089" t="b">
        <f>IF(OR(B1089=0,'Input and Summary Results'!E671=0),FALSE,'Input and Summary Results'!$E671)</f>
        <v>0</v>
      </c>
      <c r="E1089" t="b">
        <f t="shared" si="80"/>
        <v>0</v>
      </c>
      <c r="F1089" t="b">
        <f t="shared" si="81"/>
        <v>0</v>
      </c>
      <c r="G1089" t="b">
        <f>IF('Input and Summary Results'!$J$4="yes",IF(C1089=FALSE,FALSE,IF('Data Transformation'!E1089&lt;$R$10,E1089,$R$10)),IF(C1089=FALSE,FALSE,IF(C1089&lt;$R$10,C1089,$R$10)))</f>
        <v>0</v>
      </c>
      <c r="H1089" t="b">
        <f>IF('Input and Summary Results'!$J$4="yes",'Data Transformation'!F1089,'Data Transformation'!D1089)</f>
        <v>0</v>
      </c>
      <c r="I1089" t="str">
        <f t="shared" si="79"/>
        <v/>
      </c>
    </row>
    <row r="1090" spans="2:9" x14ac:dyDescent="0.25">
      <c r="B1090" t="b">
        <f>IF('Input and Summary Results'!D672=0,FALSE,'Input and Summary Results'!$B672)</f>
        <v>0</v>
      </c>
      <c r="C1090" t="b">
        <f>IF(OR(B1090=0,'Input and Summary Results'!D672=0,'Input and Summary Results'!D672=""),FALSE,'Input and Summary Results'!$D672)</f>
        <v>0</v>
      </c>
      <c r="D1090" t="b">
        <f>IF(OR(B1090=0,'Input and Summary Results'!E672=0),FALSE,'Input and Summary Results'!$E672)</f>
        <v>0</v>
      </c>
      <c r="E1090" t="b">
        <f t="shared" si="80"/>
        <v>0</v>
      </c>
      <c r="F1090" t="b">
        <f t="shared" si="81"/>
        <v>0</v>
      </c>
      <c r="G1090" t="b">
        <f>IF('Input and Summary Results'!$J$4="yes",IF(C1090=FALSE,FALSE,IF('Data Transformation'!E1090&lt;$R$10,E1090,$R$10)),IF(C1090=FALSE,FALSE,IF(C1090&lt;$R$10,C1090,$R$10)))</f>
        <v>0</v>
      </c>
      <c r="H1090" t="b">
        <f>IF('Input and Summary Results'!$J$4="yes",'Data Transformation'!F1090,'Data Transformation'!D1090)</f>
        <v>0</v>
      </c>
      <c r="I1090" t="str">
        <f t="shared" si="79"/>
        <v/>
      </c>
    </row>
    <row r="1091" spans="2:9" x14ac:dyDescent="0.25">
      <c r="B1091" t="b">
        <f>IF('Input and Summary Results'!D673=0,FALSE,'Input and Summary Results'!$B673)</f>
        <v>0</v>
      </c>
      <c r="C1091" t="b">
        <f>IF(OR(B1091=0,'Input and Summary Results'!D673=0,'Input and Summary Results'!D673=""),FALSE,'Input and Summary Results'!$D673)</f>
        <v>0</v>
      </c>
      <c r="D1091" t="b">
        <f>IF(OR(B1091=0,'Input and Summary Results'!E673=0),FALSE,'Input and Summary Results'!$E673)</f>
        <v>0</v>
      </c>
      <c r="E1091" t="b">
        <f t="shared" si="80"/>
        <v>0</v>
      </c>
      <c r="F1091" t="b">
        <f t="shared" si="81"/>
        <v>0</v>
      </c>
      <c r="G1091" t="b">
        <f>IF('Input and Summary Results'!$J$4="yes",IF(C1091=FALSE,FALSE,IF('Data Transformation'!E1091&lt;$R$10,E1091,$R$10)),IF(C1091=FALSE,FALSE,IF(C1091&lt;$R$10,C1091,$R$10)))</f>
        <v>0</v>
      </c>
      <c r="H1091" t="b">
        <f>IF('Input and Summary Results'!$J$4="yes",'Data Transformation'!F1091,'Data Transformation'!D1091)</f>
        <v>0</v>
      </c>
      <c r="I1091" t="str">
        <f t="shared" si="79"/>
        <v/>
      </c>
    </row>
    <row r="1092" spans="2:9" x14ac:dyDescent="0.25">
      <c r="B1092" t="b">
        <f>IF('Input and Summary Results'!D674=0,FALSE,'Input and Summary Results'!$B674)</f>
        <v>0</v>
      </c>
      <c r="C1092" t="b">
        <f>IF(OR(B1092=0,'Input and Summary Results'!D674=0,'Input and Summary Results'!D674=""),FALSE,'Input and Summary Results'!$D674)</f>
        <v>0</v>
      </c>
      <c r="D1092" t="b">
        <f>IF(OR(B1092=0,'Input and Summary Results'!E674=0),FALSE,'Input and Summary Results'!$E674)</f>
        <v>0</v>
      </c>
      <c r="E1092" t="b">
        <f t="shared" si="80"/>
        <v>0</v>
      </c>
      <c r="F1092" t="b">
        <f t="shared" si="81"/>
        <v>0</v>
      </c>
      <c r="G1092" t="b">
        <f>IF('Input and Summary Results'!$J$4="yes",IF(C1092=FALSE,FALSE,IF('Data Transformation'!E1092&lt;$R$10,E1092,$R$10)),IF(C1092=FALSE,FALSE,IF(C1092&lt;$R$10,C1092,$R$10)))</f>
        <v>0</v>
      </c>
      <c r="H1092" t="b">
        <f>IF('Input and Summary Results'!$J$4="yes",'Data Transformation'!F1092,'Data Transformation'!D1092)</f>
        <v>0</v>
      </c>
      <c r="I1092" t="str">
        <f t="shared" si="79"/>
        <v/>
      </c>
    </row>
    <row r="1093" spans="2:9" x14ac:dyDescent="0.25">
      <c r="B1093" t="b">
        <f>IF('Input and Summary Results'!D675=0,FALSE,'Input and Summary Results'!$B675)</f>
        <v>0</v>
      </c>
      <c r="C1093" t="b">
        <f>IF(OR(B1093=0,'Input and Summary Results'!D675=0,'Input and Summary Results'!D675=""),FALSE,'Input and Summary Results'!$D675)</f>
        <v>0</v>
      </c>
      <c r="D1093" t="b">
        <f>IF(OR(B1093=0,'Input and Summary Results'!E675=0),FALSE,'Input and Summary Results'!$E675)</f>
        <v>0</v>
      </c>
      <c r="E1093" t="b">
        <f t="shared" si="80"/>
        <v>0</v>
      </c>
      <c r="F1093" t="b">
        <f t="shared" si="81"/>
        <v>0</v>
      </c>
      <c r="G1093" t="b">
        <f>IF('Input and Summary Results'!$J$4="yes",IF(C1093=FALSE,FALSE,IF('Data Transformation'!E1093&lt;$R$10,E1093,$R$10)),IF(C1093=FALSE,FALSE,IF(C1093&lt;$R$10,C1093,$R$10)))</f>
        <v>0</v>
      </c>
      <c r="H1093" t="b">
        <f>IF('Input and Summary Results'!$J$4="yes",'Data Transformation'!F1093,'Data Transformation'!D1093)</f>
        <v>0</v>
      </c>
      <c r="I1093" t="str">
        <f t="shared" ref="I1093:I1156" si="82">IF(G1093=FALSE,"",B1093)</f>
        <v/>
      </c>
    </row>
    <row r="1094" spans="2:9" x14ac:dyDescent="0.25">
      <c r="B1094" t="b">
        <f>IF('Input and Summary Results'!D676=0,FALSE,'Input and Summary Results'!$B676)</f>
        <v>0</v>
      </c>
      <c r="C1094" t="b">
        <f>IF(OR(B1094=0,'Input and Summary Results'!D676=0,'Input and Summary Results'!D676=""),FALSE,'Input and Summary Results'!$D676)</f>
        <v>0</v>
      </c>
      <c r="D1094" t="b">
        <f>IF(OR(B1094=0,'Input and Summary Results'!E676=0),FALSE,'Input and Summary Results'!$E676)</f>
        <v>0</v>
      </c>
      <c r="E1094" t="b">
        <f t="shared" si="80"/>
        <v>0</v>
      </c>
      <c r="F1094" t="b">
        <f t="shared" si="81"/>
        <v>0</v>
      </c>
      <c r="G1094" t="b">
        <f>IF('Input and Summary Results'!$J$4="yes",IF(C1094=FALSE,FALSE,IF('Data Transformation'!E1094&lt;$R$10,E1094,$R$10)),IF(C1094=FALSE,FALSE,IF(C1094&lt;$R$10,C1094,$R$10)))</f>
        <v>0</v>
      </c>
      <c r="H1094" t="b">
        <f>IF('Input and Summary Results'!$J$4="yes",'Data Transformation'!F1094,'Data Transformation'!D1094)</f>
        <v>0</v>
      </c>
      <c r="I1094" t="str">
        <f t="shared" si="82"/>
        <v/>
      </c>
    </row>
    <row r="1095" spans="2:9" x14ac:dyDescent="0.25">
      <c r="B1095" t="b">
        <f>IF('Input and Summary Results'!D677=0,FALSE,'Input and Summary Results'!$B677)</f>
        <v>0</v>
      </c>
      <c r="C1095" t="b">
        <f>IF(OR(B1095=0,'Input and Summary Results'!D677=0,'Input and Summary Results'!D677=""),FALSE,'Input and Summary Results'!$D677)</f>
        <v>0</v>
      </c>
      <c r="D1095" t="b">
        <f>IF(OR(B1095=0,'Input and Summary Results'!E677=0),FALSE,'Input and Summary Results'!$E677)</f>
        <v>0</v>
      </c>
      <c r="E1095" t="b">
        <f t="shared" si="80"/>
        <v>0</v>
      </c>
      <c r="F1095" t="b">
        <f t="shared" si="81"/>
        <v>0</v>
      </c>
      <c r="G1095" t="b">
        <f>IF('Input and Summary Results'!$J$4="yes",IF(C1095=FALSE,FALSE,IF('Data Transformation'!E1095&lt;$R$10,E1095,$R$10)),IF(C1095=FALSE,FALSE,IF(C1095&lt;$R$10,C1095,$R$10)))</f>
        <v>0</v>
      </c>
      <c r="H1095" t="b">
        <f>IF('Input and Summary Results'!$J$4="yes",'Data Transformation'!F1095,'Data Transformation'!D1095)</f>
        <v>0</v>
      </c>
      <c r="I1095" t="str">
        <f t="shared" si="82"/>
        <v/>
      </c>
    </row>
    <row r="1096" spans="2:9" x14ac:dyDescent="0.25">
      <c r="B1096" t="b">
        <f>IF('Input and Summary Results'!D678=0,FALSE,'Input and Summary Results'!$B678)</f>
        <v>0</v>
      </c>
      <c r="C1096" t="b">
        <f>IF(OR(B1096=0,'Input and Summary Results'!D678=0,'Input and Summary Results'!D678=""),FALSE,'Input and Summary Results'!$D678)</f>
        <v>0</v>
      </c>
      <c r="D1096" t="b">
        <f>IF(OR(B1096=0,'Input and Summary Results'!E678=0),FALSE,'Input and Summary Results'!$E678)</f>
        <v>0</v>
      </c>
      <c r="E1096" t="b">
        <f t="shared" si="80"/>
        <v>0</v>
      </c>
      <c r="F1096" t="b">
        <f t="shared" si="81"/>
        <v>0</v>
      </c>
      <c r="G1096" t="b">
        <f>IF('Input and Summary Results'!$J$4="yes",IF(C1096=FALSE,FALSE,IF('Data Transformation'!E1096&lt;$R$10,E1096,$R$10)),IF(C1096=FALSE,FALSE,IF(C1096&lt;$R$10,C1096,$R$10)))</f>
        <v>0</v>
      </c>
      <c r="H1096" t="b">
        <f>IF('Input and Summary Results'!$J$4="yes",'Data Transformation'!F1096,'Data Transformation'!D1096)</f>
        <v>0</v>
      </c>
      <c r="I1096" t="str">
        <f t="shared" si="82"/>
        <v/>
      </c>
    </row>
    <row r="1097" spans="2:9" x14ac:dyDescent="0.25">
      <c r="B1097" t="b">
        <f>IF('Input and Summary Results'!D679=0,FALSE,'Input and Summary Results'!$B679)</f>
        <v>0</v>
      </c>
      <c r="C1097" t="b">
        <f>IF(OR(B1097=0,'Input and Summary Results'!D679=0,'Input and Summary Results'!D679=""),FALSE,'Input and Summary Results'!$D679)</f>
        <v>0</v>
      </c>
      <c r="D1097" t="b">
        <f>IF(OR(B1097=0,'Input and Summary Results'!E679=0),FALSE,'Input and Summary Results'!$E679)</f>
        <v>0</v>
      </c>
      <c r="E1097" t="b">
        <f t="shared" si="80"/>
        <v>0</v>
      </c>
      <c r="F1097" t="b">
        <f t="shared" si="81"/>
        <v>0</v>
      </c>
      <c r="G1097" t="b">
        <f>IF('Input and Summary Results'!$J$4="yes",IF(C1097=FALSE,FALSE,IF('Data Transformation'!E1097&lt;$R$10,E1097,$R$10)),IF(C1097=FALSE,FALSE,IF(C1097&lt;$R$10,C1097,$R$10)))</f>
        <v>0</v>
      </c>
      <c r="H1097" t="b">
        <f>IF('Input and Summary Results'!$J$4="yes",'Data Transformation'!F1097,'Data Transformation'!D1097)</f>
        <v>0</v>
      </c>
      <c r="I1097" t="str">
        <f t="shared" si="82"/>
        <v/>
      </c>
    </row>
    <row r="1098" spans="2:9" x14ac:dyDescent="0.25">
      <c r="B1098" t="b">
        <f>IF('Input and Summary Results'!D680=0,FALSE,'Input and Summary Results'!$B680)</f>
        <v>0</v>
      </c>
      <c r="C1098" t="b">
        <f>IF(OR(B1098=0,'Input and Summary Results'!D680=0,'Input and Summary Results'!D680=""),FALSE,'Input and Summary Results'!$D680)</f>
        <v>0</v>
      </c>
      <c r="D1098" t="b">
        <f>IF(OR(B1098=0,'Input and Summary Results'!E680=0),FALSE,'Input and Summary Results'!$E680)</f>
        <v>0</v>
      </c>
      <c r="E1098" t="b">
        <f t="shared" si="80"/>
        <v>0</v>
      </c>
      <c r="F1098" t="b">
        <f t="shared" si="81"/>
        <v>0</v>
      </c>
      <c r="G1098" t="b">
        <f>IF('Input and Summary Results'!$J$4="yes",IF(C1098=FALSE,FALSE,IF('Data Transformation'!E1098&lt;$R$10,E1098,$R$10)),IF(C1098=FALSE,FALSE,IF(C1098&lt;$R$10,C1098,$R$10)))</f>
        <v>0</v>
      </c>
      <c r="H1098" t="b">
        <f>IF('Input and Summary Results'!$J$4="yes",'Data Transformation'!F1098,'Data Transformation'!D1098)</f>
        <v>0</v>
      </c>
      <c r="I1098" t="str">
        <f t="shared" si="82"/>
        <v/>
      </c>
    </row>
    <row r="1099" spans="2:9" x14ac:dyDescent="0.25">
      <c r="B1099" t="b">
        <f>IF('Input and Summary Results'!D681=0,FALSE,'Input and Summary Results'!$B681)</f>
        <v>0</v>
      </c>
      <c r="C1099" t="b">
        <f>IF(OR(B1099=0,'Input and Summary Results'!D681=0,'Input and Summary Results'!D681=""),FALSE,'Input and Summary Results'!$D681)</f>
        <v>0</v>
      </c>
      <c r="D1099" t="b">
        <f>IF(OR(B1099=0,'Input and Summary Results'!E681=0),FALSE,'Input and Summary Results'!$E681)</f>
        <v>0</v>
      </c>
      <c r="E1099" t="b">
        <f t="shared" si="80"/>
        <v>0</v>
      </c>
      <c r="F1099" t="b">
        <f t="shared" si="81"/>
        <v>0</v>
      </c>
      <c r="G1099" t="b">
        <f>IF('Input and Summary Results'!$J$4="yes",IF(C1099=FALSE,FALSE,IF('Data Transformation'!E1099&lt;$R$10,E1099,$R$10)),IF(C1099=FALSE,FALSE,IF(C1099&lt;$R$10,C1099,$R$10)))</f>
        <v>0</v>
      </c>
      <c r="H1099" t="b">
        <f>IF('Input and Summary Results'!$J$4="yes",'Data Transformation'!F1099,'Data Transformation'!D1099)</f>
        <v>0</v>
      </c>
      <c r="I1099" t="str">
        <f t="shared" si="82"/>
        <v/>
      </c>
    </row>
    <row r="1100" spans="2:9" x14ac:dyDescent="0.25">
      <c r="B1100" t="b">
        <f>IF('Input and Summary Results'!D682=0,FALSE,'Input and Summary Results'!$B682)</f>
        <v>0</v>
      </c>
      <c r="C1100" t="b">
        <f>IF(OR(B1100=0,'Input and Summary Results'!D682=0,'Input and Summary Results'!D682=""),FALSE,'Input and Summary Results'!$D682)</f>
        <v>0</v>
      </c>
      <c r="D1100" t="b">
        <f>IF(OR(B1100=0,'Input and Summary Results'!E682=0),FALSE,'Input and Summary Results'!$E682)</f>
        <v>0</v>
      </c>
      <c r="E1100" t="b">
        <f t="shared" si="80"/>
        <v>0</v>
      </c>
      <c r="F1100" t="b">
        <f t="shared" si="81"/>
        <v>0</v>
      </c>
      <c r="G1100" t="b">
        <f>IF('Input and Summary Results'!$J$4="yes",IF(C1100=FALSE,FALSE,IF('Data Transformation'!E1100&lt;$R$10,E1100,$R$10)),IF(C1100=FALSE,FALSE,IF(C1100&lt;$R$10,C1100,$R$10)))</f>
        <v>0</v>
      </c>
      <c r="H1100" t="b">
        <f>IF('Input and Summary Results'!$J$4="yes",'Data Transformation'!F1100,'Data Transformation'!D1100)</f>
        <v>0</v>
      </c>
      <c r="I1100" t="str">
        <f t="shared" si="82"/>
        <v/>
      </c>
    </row>
    <row r="1101" spans="2:9" x14ac:dyDescent="0.25">
      <c r="B1101" t="b">
        <f>IF('Input and Summary Results'!D683=0,FALSE,'Input and Summary Results'!$B683)</f>
        <v>0</v>
      </c>
      <c r="C1101" t="b">
        <f>IF(OR(B1101=0,'Input and Summary Results'!D683=0,'Input and Summary Results'!D683=""),FALSE,'Input and Summary Results'!$D683)</f>
        <v>0</v>
      </c>
      <c r="D1101" t="b">
        <f>IF(OR(B1101=0,'Input and Summary Results'!E683=0),FALSE,'Input and Summary Results'!$E683)</f>
        <v>0</v>
      </c>
      <c r="E1101" t="b">
        <f t="shared" si="80"/>
        <v>0</v>
      </c>
      <c r="F1101" t="b">
        <f t="shared" si="81"/>
        <v>0</v>
      </c>
      <c r="G1101" t="b">
        <f>IF('Input and Summary Results'!$J$4="yes",IF(C1101=FALSE,FALSE,IF('Data Transformation'!E1101&lt;$R$10,E1101,$R$10)),IF(C1101=FALSE,FALSE,IF(C1101&lt;$R$10,C1101,$R$10)))</f>
        <v>0</v>
      </c>
      <c r="H1101" t="b">
        <f>IF('Input and Summary Results'!$J$4="yes",'Data Transformation'!F1101,'Data Transformation'!D1101)</f>
        <v>0</v>
      </c>
      <c r="I1101" t="str">
        <f t="shared" si="82"/>
        <v/>
      </c>
    </row>
    <row r="1102" spans="2:9" x14ac:dyDescent="0.25">
      <c r="B1102" t="b">
        <f>IF('Input and Summary Results'!D684=0,FALSE,'Input and Summary Results'!$B684)</f>
        <v>0</v>
      </c>
      <c r="C1102" t="b">
        <f>IF(OR(B1102=0,'Input and Summary Results'!D684=0,'Input and Summary Results'!D684=""),FALSE,'Input and Summary Results'!$D684)</f>
        <v>0</v>
      </c>
      <c r="D1102" t="b">
        <f>IF(OR(B1102=0,'Input and Summary Results'!E684=0),FALSE,'Input and Summary Results'!$E684)</f>
        <v>0</v>
      </c>
      <c r="E1102" t="b">
        <f t="shared" si="80"/>
        <v>0</v>
      </c>
      <c r="F1102" t="b">
        <f t="shared" si="81"/>
        <v>0</v>
      </c>
      <c r="G1102" t="b">
        <f>IF('Input and Summary Results'!$J$4="yes",IF(C1102=FALSE,FALSE,IF('Data Transformation'!E1102&lt;$R$10,E1102,$R$10)),IF(C1102=FALSE,FALSE,IF(C1102&lt;$R$10,C1102,$R$10)))</f>
        <v>0</v>
      </c>
      <c r="H1102" t="b">
        <f>IF('Input and Summary Results'!$J$4="yes",'Data Transformation'!F1102,'Data Transformation'!D1102)</f>
        <v>0</v>
      </c>
      <c r="I1102" t="str">
        <f t="shared" si="82"/>
        <v/>
      </c>
    </row>
    <row r="1103" spans="2:9" x14ac:dyDescent="0.25">
      <c r="B1103" t="b">
        <f>IF('Input and Summary Results'!D685=0,FALSE,'Input and Summary Results'!$B685)</f>
        <v>0</v>
      </c>
      <c r="C1103" t="b">
        <f>IF(OR(B1103=0,'Input and Summary Results'!D685=0,'Input and Summary Results'!D685=""),FALSE,'Input and Summary Results'!$D685)</f>
        <v>0</v>
      </c>
      <c r="D1103" t="b">
        <f>IF(OR(B1103=0,'Input and Summary Results'!E685=0),FALSE,'Input and Summary Results'!$E685)</f>
        <v>0</v>
      </c>
      <c r="E1103" t="b">
        <f t="shared" si="80"/>
        <v>0</v>
      </c>
      <c r="F1103" t="b">
        <f t="shared" si="81"/>
        <v>0</v>
      </c>
      <c r="G1103" t="b">
        <f>IF('Input and Summary Results'!$J$4="yes",IF(C1103=FALSE,FALSE,IF('Data Transformation'!E1103&lt;$R$10,E1103,$R$10)),IF(C1103=FALSE,FALSE,IF(C1103&lt;$R$10,C1103,$R$10)))</f>
        <v>0</v>
      </c>
      <c r="H1103" t="b">
        <f>IF('Input and Summary Results'!$J$4="yes",'Data Transformation'!F1103,'Data Transformation'!D1103)</f>
        <v>0</v>
      </c>
      <c r="I1103" t="str">
        <f t="shared" si="82"/>
        <v/>
      </c>
    </row>
    <row r="1104" spans="2:9" x14ac:dyDescent="0.25">
      <c r="B1104" t="b">
        <f>IF('Input and Summary Results'!D686=0,FALSE,'Input and Summary Results'!$B686)</f>
        <v>0</v>
      </c>
      <c r="C1104" t="b">
        <f>IF(OR(B1104=0,'Input and Summary Results'!D686=0,'Input and Summary Results'!D686=""),FALSE,'Input and Summary Results'!$D686)</f>
        <v>0</v>
      </c>
      <c r="D1104" t="b">
        <f>IF(OR(B1104=0,'Input and Summary Results'!E686=0),FALSE,'Input and Summary Results'!$E686)</f>
        <v>0</v>
      </c>
      <c r="E1104" t="b">
        <f t="shared" si="80"/>
        <v>0</v>
      </c>
      <c r="F1104" t="b">
        <f t="shared" si="81"/>
        <v>0</v>
      </c>
      <c r="G1104" t="b">
        <f>IF('Input and Summary Results'!$J$4="yes",IF(C1104=FALSE,FALSE,IF('Data Transformation'!E1104&lt;$R$10,E1104,$R$10)),IF(C1104=FALSE,FALSE,IF(C1104&lt;$R$10,C1104,$R$10)))</f>
        <v>0</v>
      </c>
      <c r="H1104" t="b">
        <f>IF('Input and Summary Results'!$J$4="yes",'Data Transformation'!F1104,'Data Transformation'!D1104)</f>
        <v>0</v>
      </c>
      <c r="I1104" t="str">
        <f t="shared" si="82"/>
        <v/>
      </c>
    </row>
    <row r="1105" spans="2:9" x14ac:dyDescent="0.25">
      <c r="B1105" t="b">
        <f>IF('Input and Summary Results'!D687=0,FALSE,'Input and Summary Results'!$B687)</f>
        <v>0</v>
      </c>
      <c r="C1105" t="b">
        <f>IF(OR(B1105=0,'Input and Summary Results'!D687=0,'Input and Summary Results'!D687=""),FALSE,'Input and Summary Results'!$D687)</f>
        <v>0</v>
      </c>
      <c r="D1105" t="b">
        <f>IF(OR(B1105=0,'Input and Summary Results'!E687=0),FALSE,'Input and Summary Results'!$E687)</f>
        <v>0</v>
      </c>
      <c r="E1105" t="b">
        <f t="shared" si="80"/>
        <v>0</v>
      </c>
      <c r="F1105" t="b">
        <f t="shared" si="81"/>
        <v>0</v>
      </c>
      <c r="G1105" t="b">
        <f>IF('Input and Summary Results'!$J$4="yes",IF(C1105=FALSE,FALSE,IF('Data Transformation'!E1105&lt;$R$10,E1105,$R$10)),IF(C1105=FALSE,FALSE,IF(C1105&lt;$R$10,C1105,$R$10)))</f>
        <v>0</v>
      </c>
      <c r="H1105" t="b">
        <f>IF('Input and Summary Results'!$J$4="yes",'Data Transformation'!F1105,'Data Transformation'!D1105)</f>
        <v>0</v>
      </c>
      <c r="I1105" t="str">
        <f t="shared" si="82"/>
        <v/>
      </c>
    </row>
    <row r="1106" spans="2:9" x14ac:dyDescent="0.25">
      <c r="B1106" t="b">
        <f>IF('Input and Summary Results'!D688=0,FALSE,'Input and Summary Results'!$B688)</f>
        <v>0</v>
      </c>
      <c r="C1106" t="b">
        <f>IF(OR(B1106=0,'Input and Summary Results'!D688=0,'Input and Summary Results'!D688=""),FALSE,'Input and Summary Results'!$D688)</f>
        <v>0</v>
      </c>
      <c r="D1106" t="b">
        <f>IF(OR(B1106=0,'Input and Summary Results'!E688=0),FALSE,'Input and Summary Results'!$E688)</f>
        <v>0</v>
      </c>
      <c r="E1106" t="b">
        <f t="shared" si="80"/>
        <v>0</v>
      </c>
      <c r="F1106" t="b">
        <f t="shared" si="81"/>
        <v>0</v>
      </c>
      <c r="G1106" t="b">
        <f>IF('Input and Summary Results'!$J$4="yes",IF(C1106=FALSE,FALSE,IF('Data Transformation'!E1106&lt;$R$10,E1106,$R$10)),IF(C1106=FALSE,FALSE,IF(C1106&lt;$R$10,C1106,$R$10)))</f>
        <v>0</v>
      </c>
      <c r="H1106" t="b">
        <f>IF('Input and Summary Results'!$J$4="yes",'Data Transformation'!F1106,'Data Transformation'!D1106)</f>
        <v>0</v>
      </c>
      <c r="I1106" t="str">
        <f t="shared" si="82"/>
        <v/>
      </c>
    </row>
    <row r="1107" spans="2:9" x14ac:dyDescent="0.25">
      <c r="B1107" t="b">
        <f>IF('Input and Summary Results'!D689=0,FALSE,'Input and Summary Results'!$B689)</f>
        <v>0</v>
      </c>
      <c r="C1107" t="b">
        <f>IF(OR(B1107=0,'Input and Summary Results'!D689=0,'Input and Summary Results'!D689=""),FALSE,'Input and Summary Results'!$D689)</f>
        <v>0</v>
      </c>
      <c r="D1107" t="b">
        <f>IF(OR(B1107=0,'Input and Summary Results'!E689=0),FALSE,'Input and Summary Results'!$E689)</f>
        <v>0</v>
      </c>
      <c r="E1107" t="b">
        <f t="shared" si="80"/>
        <v>0</v>
      </c>
      <c r="F1107" t="b">
        <f t="shared" si="81"/>
        <v>0</v>
      </c>
      <c r="G1107" t="b">
        <f>IF('Input and Summary Results'!$J$4="yes",IF(C1107=FALSE,FALSE,IF('Data Transformation'!E1107&lt;$R$10,E1107,$R$10)),IF(C1107=FALSE,FALSE,IF(C1107&lt;$R$10,C1107,$R$10)))</f>
        <v>0</v>
      </c>
      <c r="H1107" t="b">
        <f>IF('Input and Summary Results'!$J$4="yes",'Data Transformation'!F1107,'Data Transformation'!D1107)</f>
        <v>0</v>
      </c>
      <c r="I1107" t="str">
        <f t="shared" si="82"/>
        <v/>
      </c>
    </row>
    <row r="1108" spans="2:9" x14ac:dyDescent="0.25">
      <c r="B1108" t="b">
        <f>IF('Input and Summary Results'!D690=0,FALSE,'Input and Summary Results'!$B690)</f>
        <v>0</v>
      </c>
      <c r="C1108" t="b">
        <f>IF(OR(B1108=0,'Input and Summary Results'!D690=0,'Input and Summary Results'!D690=""),FALSE,'Input and Summary Results'!$D690)</f>
        <v>0</v>
      </c>
      <c r="D1108" t="b">
        <f>IF(OR(B1108=0,'Input and Summary Results'!E690=0),FALSE,'Input and Summary Results'!$E690)</f>
        <v>0</v>
      </c>
      <c r="E1108" t="b">
        <f t="shared" si="80"/>
        <v>0</v>
      </c>
      <c r="F1108" t="b">
        <f t="shared" si="81"/>
        <v>0</v>
      </c>
      <c r="G1108" t="b">
        <f>IF('Input and Summary Results'!$J$4="yes",IF(C1108=FALSE,FALSE,IF('Data Transformation'!E1108&lt;$R$10,E1108,$R$10)),IF(C1108=FALSE,FALSE,IF(C1108&lt;$R$10,C1108,$R$10)))</f>
        <v>0</v>
      </c>
      <c r="H1108" t="b">
        <f>IF('Input and Summary Results'!$J$4="yes",'Data Transformation'!F1108,'Data Transformation'!D1108)</f>
        <v>0</v>
      </c>
      <c r="I1108" t="str">
        <f t="shared" si="82"/>
        <v/>
      </c>
    </row>
    <row r="1109" spans="2:9" x14ac:dyDescent="0.25">
      <c r="B1109" t="b">
        <f>IF('Input and Summary Results'!D691=0,FALSE,'Input and Summary Results'!$B691)</f>
        <v>0</v>
      </c>
      <c r="C1109" t="b">
        <f>IF(OR(B1109=0,'Input and Summary Results'!D691=0,'Input and Summary Results'!D691=""),FALSE,'Input and Summary Results'!$D691)</f>
        <v>0</v>
      </c>
      <c r="D1109" t="b">
        <f>IF(OR(B1109=0,'Input and Summary Results'!E691=0),FALSE,'Input and Summary Results'!$E691)</f>
        <v>0</v>
      </c>
      <c r="E1109" t="b">
        <f t="shared" si="80"/>
        <v>0</v>
      </c>
      <c r="F1109" t="b">
        <f t="shared" si="81"/>
        <v>0</v>
      </c>
      <c r="G1109" t="b">
        <f>IF('Input and Summary Results'!$J$4="yes",IF(C1109=FALSE,FALSE,IF('Data Transformation'!E1109&lt;$R$10,E1109,$R$10)),IF(C1109=FALSE,FALSE,IF(C1109&lt;$R$10,C1109,$R$10)))</f>
        <v>0</v>
      </c>
      <c r="H1109" t="b">
        <f>IF('Input and Summary Results'!$J$4="yes",'Data Transformation'!F1109,'Data Transformation'!D1109)</f>
        <v>0</v>
      </c>
      <c r="I1109" t="str">
        <f t="shared" si="82"/>
        <v/>
      </c>
    </row>
    <row r="1110" spans="2:9" x14ac:dyDescent="0.25">
      <c r="B1110" t="b">
        <f>IF('Input and Summary Results'!D692=0,FALSE,'Input and Summary Results'!$B692)</f>
        <v>0</v>
      </c>
      <c r="C1110" t="b">
        <f>IF(OR(B1110=0,'Input and Summary Results'!D692=0,'Input and Summary Results'!D692=""),FALSE,'Input and Summary Results'!$D692)</f>
        <v>0</v>
      </c>
      <c r="D1110" t="b">
        <f>IF(OR(B1110=0,'Input and Summary Results'!E692=0),FALSE,'Input and Summary Results'!$E692)</f>
        <v>0</v>
      </c>
      <c r="E1110" t="b">
        <f t="shared" si="80"/>
        <v>0</v>
      </c>
      <c r="F1110" t="b">
        <f t="shared" si="81"/>
        <v>0</v>
      </c>
      <c r="G1110" t="b">
        <f>IF('Input and Summary Results'!$J$4="yes",IF(C1110=FALSE,FALSE,IF('Data Transformation'!E1110&lt;$R$10,E1110,$R$10)),IF(C1110=FALSE,FALSE,IF(C1110&lt;$R$10,C1110,$R$10)))</f>
        <v>0</v>
      </c>
      <c r="H1110" t="b">
        <f>IF('Input and Summary Results'!$J$4="yes",'Data Transformation'!F1110,'Data Transformation'!D1110)</f>
        <v>0</v>
      </c>
      <c r="I1110" t="str">
        <f t="shared" si="82"/>
        <v/>
      </c>
    </row>
    <row r="1111" spans="2:9" x14ac:dyDescent="0.25">
      <c r="B1111" t="b">
        <f>IF('Input and Summary Results'!D693=0,FALSE,'Input and Summary Results'!$B693)</f>
        <v>0</v>
      </c>
      <c r="C1111" t="b">
        <f>IF(OR(B1111=0,'Input and Summary Results'!D693=0,'Input and Summary Results'!D693=""),FALSE,'Input and Summary Results'!$D693)</f>
        <v>0</v>
      </c>
      <c r="D1111" t="b">
        <f>IF(OR(B1111=0,'Input and Summary Results'!E693=0),FALSE,'Input and Summary Results'!$E693)</f>
        <v>0</v>
      </c>
      <c r="E1111" t="b">
        <f t="shared" si="80"/>
        <v>0</v>
      </c>
      <c r="F1111" t="b">
        <f t="shared" si="81"/>
        <v>0</v>
      </c>
      <c r="G1111" t="b">
        <f>IF('Input and Summary Results'!$J$4="yes",IF(C1111=FALSE,FALSE,IF('Data Transformation'!E1111&lt;$R$10,E1111,$R$10)),IF(C1111=FALSE,FALSE,IF(C1111&lt;$R$10,C1111,$R$10)))</f>
        <v>0</v>
      </c>
      <c r="H1111" t="b">
        <f>IF('Input and Summary Results'!$J$4="yes",'Data Transformation'!F1111,'Data Transformation'!D1111)</f>
        <v>0</v>
      </c>
      <c r="I1111" t="str">
        <f t="shared" si="82"/>
        <v/>
      </c>
    </row>
    <row r="1112" spans="2:9" x14ac:dyDescent="0.25">
      <c r="B1112" t="b">
        <f>IF('Input and Summary Results'!D694=0,FALSE,'Input and Summary Results'!$B694)</f>
        <v>0</v>
      </c>
      <c r="C1112" t="b">
        <f>IF(OR(B1112=0,'Input and Summary Results'!D694=0,'Input and Summary Results'!D694=""),FALSE,'Input and Summary Results'!$D694)</f>
        <v>0</v>
      </c>
      <c r="D1112" t="b">
        <f>IF(OR(B1112=0,'Input and Summary Results'!E694=0),FALSE,'Input and Summary Results'!$E694)</f>
        <v>0</v>
      </c>
      <c r="E1112" t="b">
        <f t="shared" si="80"/>
        <v>0</v>
      </c>
      <c r="F1112" t="b">
        <f t="shared" si="81"/>
        <v>0</v>
      </c>
      <c r="G1112" t="b">
        <f>IF('Input and Summary Results'!$J$4="yes",IF(C1112=FALSE,FALSE,IF('Data Transformation'!E1112&lt;$R$10,E1112,$R$10)),IF(C1112=FALSE,FALSE,IF(C1112&lt;$R$10,C1112,$R$10)))</f>
        <v>0</v>
      </c>
      <c r="H1112" t="b">
        <f>IF('Input and Summary Results'!$J$4="yes",'Data Transformation'!F1112,'Data Transformation'!D1112)</f>
        <v>0</v>
      </c>
      <c r="I1112" t="str">
        <f t="shared" si="82"/>
        <v/>
      </c>
    </row>
    <row r="1113" spans="2:9" x14ac:dyDescent="0.25">
      <c r="B1113" t="b">
        <f>IF('Input and Summary Results'!D695=0,FALSE,'Input and Summary Results'!$B695)</f>
        <v>0</v>
      </c>
      <c r="C1113" t="b">
        <f>IF(OR(B1113=0,'Input and Summary Results'!D695=0,'Input and Summary Results'!D695=""),FALSE,'Input and Summary Results'!$D695)</f>
        <v>0</v>
      </c>
      <c r="D1113" t="b">
        <f>IF(OR(B1113=0,'Input and Summary Results'!E695=0),FALSE,'Input and Summary Results'!$E695)</f>
        <v>0</v>
      </c>
      <c r="E1113" t="b">
        <f t="shared" si="80"/>
        <v>0</v>
      </c>
      <c r="F1113" t="b">
        <f t="shared" si="81"/>
        <v>0</v>
      </c>
      <c r="G1113" t="b">
        <f>IF('Input and Summary Results'!$J$4="yes",IF(C1113=FALSE,FALSE,IF('Data Transformation'!E1113&lt;$R$10,E1113,$R$10)),IF(C1113=FALSE,FALSE,IF(C1113&lt;$R$10,C1113,$R$10)))</f>
        <v>0</v>
      </c>
      <c r="H1113" t="b">
        <f>IF('Input and Summary Results'!$J$4="yes",'Data Transformation'!F1113,'Data Transformation'!D1113)</f>
        <v>0</v>
      </c>
      <c r="I1113" t="str">
        <f t="shared" si="82"/>
        <v/>
      </c>
    </row>
    <row r="1114" spans="2:9" x14ac:dyDescent="0.25">
      <c r="B1114" t="b">
        <f>IF('Input and Summary Results'!D696=0,FALSE,'Input and Summary Results'!$B696)</f>
        <v>0</v>
      </c>
      <c r="C1114" t="b">
        <f>IF(OR(B1114=0,'Input and Summary Results'!D696=0,'Input and Summary Results'!D696=""),FALSE,'Input and Summary Results'!$D696)</f>
        <v>0</v>
      </c>
      <c r="D1114" t="b">
        <f>IF(OR(B1114=0,'Input and Summary Results'!E696=0),FALSE,'Input and Summary Results'!$E696)</f>
        <v>0</v>
      </c>
      <c r="E1114" t="b">
        <f t="shared" si="80"/>
        <v>0</v>
      </c>
      <c r="F1114" t="b">
        <f t="shared" si="81"/>
        <v>0</v>
      </c>
      <c r="G1114" t="b">
        <f>IF('Input and Summary Results'!$J$4="yes",IF(C1114=FALSE,FALSE,IF('Data Transformation'!E1114&lt;$R$10,E1114,$R$10)),IF(C1114=FALSE,FALSE,IF(C1114&lt;$R$10,C1114,$R$10)))</f>
        <v>0</v>
      </c>
      <c r="H1114" t="b">
        <f>IF('Input and Summary Results'!$J$4="yes",'Data Transformation'!F1114,'Data Transformation'!D1114)</f>
        <v>0</v>
      </c>
      <c r="I1114" t="str">
        <f t="shared" si="82"/>
        <v/>
      </c>
    </row>
    <row r="1115" spans="2:9" x14ac:dyDescent="0.25">
      <c r="B1115" t="b">
        <f>IF('Input and Summary Results'!D697=0,FALSE,'Input and Summary Results'!$B697)</f>
        <v>0</v>
      </c>
      <c r="C1115" t="b">
        <f>IF(OR(B1115=0,'Input and Summary Results'!D697=0,'Input and Summary Results'!D697=""),FALSE,'Input and Summary Results'!$D697)</f>
        <v>0</v>
      </c>
      <c r="D1115" t="b">
        <f>IF(OR(B1115=0,'Input and Summary Results'!E697=0),FALSE,'Input and Summary Results'!$E697)</f>
        <v>0</v>
      </c>
      <c r="E1115" t="b">
        <f t="shared" si="80"/>
        <v>0</v>
      </c>
      <c r="F1115" t="b">
        <f t="shared" si="81"/>
        <v>0</v>
      </c>
      <c r="G1115" t="b">
        <f>IF('Input and Summary Results'!$J$4="yes",IF(C1115=FALSE,FALSE,IF('Data Transformation'!E1115&lt;$R$10,E1115,$R$10)),IF(C1115=FALSE,FALSE,IF(C1115&lt;$R$10,C1115,$R$10)))</f>
        <v>0</v>
      </c>
      <c r="H1115" t="b">
        <f>IF('Input and Summary Results'!$J$4="yes",'Data Transformation'!F1115,'Data Transformation'!D1115)</f>
        <v>0</v>
      </c>
      <c r="I1115" t="str">
        <f t="shared" si="82"/>
        <v/>
      </c>
    </row>
    <row r="1116" spans="2:9" x14ac:dyDescent="0.25">
      <c r="B1116" t="b">
        <f>IF('Input and Summary Results'!D698=0,FALSE,'Input and Summary Results'!$B698)</f>
        <v>0</v>
      </c>
      <c r="C1116" t="b">
        <f>IF(OR(B1116=0,'Input and Summary Results'!D698=0,'Input and Summary Results'!D698=""),FALSE,'Input and Summary Results'!$D698)</f>
        <v>0</v>
      </c>
      <c r="D1116" t="b">
        <f>IF(OR(B1116=0,'Input and Summary Results'!E698=0),FALSE,'Input and Summary Results'!$E698)</f>
        <v>0</v>
      </c>
      <c r="E1116" t="b">
        <f t="shared" si="80"/>
        <v>0</v>
      </c>
      <c r="F1116" t="b">
        <f t="shared" si="81"/>
        <v>0</v>
      </c>
      <c r="G1116" t="b">
        <f>IF('Input and Summary Results'!$J$4="yes",IF(C1116=FALSE,FALSE,IF('Data Transformation'!E1116&lt;$R$10,E1116,$R$10)),IF(C1116=FALSE,FALSE,IF(C1116&lt;$R$10,C1116,$R$10)))</f>
        <v>0</v>
      </c>
      <c r="H1116" t="b">
        <f>IF('Input and Summary Results'!$J$4="yes",'Data Transformation'!F1116,'Data Transformation'!D1116)</f>
        <v>0</v>
      </c>
      <c r="I1116" t="str">
        <f t="shared" si="82"/>
        <v/>
      </c>
    </row>
    <row r="1117" spans="2:9" x14ac:dyDescent="0.25">
      <c r="B1117" t="b">
        <f>IF('Input and Summary Results'!D699=0,FALSE,'Input and Summary Results'!$B699)</f>
        <v>0</v>
      </c>
      <c r="C1117" t="b">
        <f>IF(OR(B1117=0,'Input and Summary Results'!D699=0,'Input and Summary Results'!D699=""),FALSE,'Input and Summary Results'!$D699)</f>
        <v>0</v>
      </c>
      <c r="D1117" t="b">
        <f>IF(OR(B1117=0,'Input and Summary Results'!E699=0),FALSE,'Input and Summary Results'!$E699)</f>
        <v>0</v>
      </c>
      <c r="E1117" t="b">
        <f t="shared" si="80"/>
        <v>0</v>
      </c>
      <c r="F1117" t="b">
        <f t="shared" si="81"/>
        <v>0</v>
      </c>
      <c r="G1117" t="b">
        <f>IF('Input and Summary Results'!$J$4="yes",IF(C1117=FALSE,FALSE,IF('Data Transformation'!E1117&lt;$R$10,E1117,$R$10)),IF(C1117=FALSE,FALSE,IF(C1117&lt;$R$10,C1117,$R$10)))</f>
        <v>0</v>
      </c>
      <c r="H1117" t="b">
        <f>IF('Input and Summary Results'!$J$4="yes",'Data Transformation'!F1117,'Data Transformation'!D1117)</f>
        <v>0</v>
      </c>
      <c r="I1117" t="str">
        <f t="shared" si="82"/>
        <v/>
      </c>
    </row>
    <row r="1118" spans="2:9" x14ac:dyDescent="0.25">
      <c r="B1118" t="b">
        <f>IF('Input and Summary Results'!D700=0,FALSE,'Input and Summary Results'!$B700)</f>
        <v>0</v>
      </c>
      <c r="C1118" t="b">
        <f>IF(OR(B1118=0,'Input and Summary Results'!D700=0,'Input and Summary Results'!D700=""),FALSE,'Input and Summary Results'!$D700)</f>
        <v>0</v>
      </c>
      <c r="D1118" t="b">
        <f>IF(OR(B1118=0,'Input and Summary Results'!E700=0),FALSE,'Input and Summary Results'!$E700)</f>
        <v>0</v>
      </c>
      <c r="E1118" t="b">
        <f t="shared" si="80"/>
        <v>0</v>
      </c>
      <c r="F1118" t="b">
        <f t="shared" si="81"/>
        <v>0</v>
      </c>
      <c r="G1118" t="b">
        <f>IF('Input and Summary Results'!$J$4="yes",IF(C1118=FALSE,FALSE,IF('Data Transformation'!E1118&lt;$R$10,E1118,$R$10)),IF(C1118=FALSE,FALSE,IF(C1118&lt;$R$10,C1118,$R$10)))</f>
        <v>0</v>
      </c>
      <c r="H1118" t="b">
        <f>IF('Input and Summary Results'!$J$4="yes",'Data Transformation'!F1118,'Data Transformation'!D1118)</f>
        <v>0</v>
      </c>
      <c r="I1118" t="str">
        <f t="shared" si="82"/>
        <v/>
      </c>
    </row>
    <row r="1119" spans="2:9" x14ac:dyDescent="0.25">
      <c r="B1119" t="b">
        <f>IF('Input and Summary Results'!D701=0,FALSE,'Input and Summary Results'!$B701)</f>
        <v>0</v>
      </c>
      <c r="C1119" t="b">
        <f>IF(OR(B1119=0,'Input and Summary Results'!D701=0,'Input and Summary Results'!D701=""),FALSE,'Input and Summary Results'!$D701)</f>
        <v>0</v>
      </c>
      <c r="D1119" t="b">
        <f>IF(OR(B1119=0,'Input and Summary Results'!E701=0),FALSE,'Input and Summary Results'!$E701)</f>
        <v>0</v>
      </c>
      <c r="E1119" t="b">
        <f t="shared" si="80"/>
        <v>0</v>
      </c>
      <c r="F1119" t="b">
        <f t="shared" si="81"/>
        <v>0</v>
      </c>
      <c r="G1119" t="b">
        <f>IF('Input and Summary Results'!$J$4="yes",IF(C1119=FALSE,FALSE,IF('Data Transformation'!E1119&lt;$R$10,E1119,$R$10)),IF(C1119=FALSE,FALSE,IF(C1119&lt;$R$10,C1119,$R$10)))</f>
        <v>0</v>
      </c>
      <c r="H1119" t="b">
        <f>IF('Input and Summary Results'!$J$4="yes",'Data Transformation'!F1119,'Data Transformation'!D1119)</f>
        <v>0</v>
      </c>
      <c r="I1119" t="str">
        <f t="shared" si="82"/>
        <v/>
      </c>
    </row>
    <row r="1120" spans="2:9" x14ac:dyDescent="0.25">
      <c r="B1120" t="b">
        <f>IF('Input and Summary Results'!D702=0,FALSE,'Input and Summary Results'!$B702)</f>
        <v>0</v>
      </c>
      <c r="C1120" t="b">
        <f>IF(OR(B1120=0,'Input and Summary Results'!D702=0,'Input and Summary Results'!D702=""),FALSE,'Input and Summary Results'!$D702)</f>
        <v>0</v>
      </c>
      <c r="D1120" t="b">
        <f>IF(OR(B1120=0,'Input and Summary Results'!E702=0),FALSE,'Input and Summary Results'!$E702)</f>
        <v>0</v>
      </c>
      <c r="E1120" t="b">
        <f t="shared" si="80"/>
        <v>0</v>
      </c>
      <c r="F1120" t="b">
        <f t="shared" si="81"/>
        <v>0</v>
      </c>
      <c r="G1120" t="b">
        <f>IF('Input and Summary Results'!$J$4="yes",IF(C1120=FALSE,FALSE,IF('Data Transformation'!E1120&lt;$R$10,E1120,$R$10)),IF(C1120=FALSE,FALSE,IF(C1120&lt;$R$10,C1120,$R$10)))</f>
        <v>0</v>
      </c>
      <c r="H1120" t="b">
        <f>IF('Input and Summary Results'!$J$4="yes",'Data Transformation'!F1120,'Data Transformation'!D1120)</f>
        <v>0</v>
      </c>
      <c r="I1120" t="str">
        <f t="shared" si="82"/>
        <v/>
      </c>
    </row>
    <row r="1121" spans="2:9" x14ac:dyDescent="0.25">
      <c r="B1121" t="b">
        <f>IF('Input and Summary Results'!D703=0,FALSE,'Input and Summary Results'!$B703)</f>
        <v>0</v>
      </c>
      <c r="C1121" t="b">
        <f>IF(OR(B1121=0,'Input and Summary Results'!D703=0,'Input and Summary Results'!D703=""),FALSE,'Input and Summary Results'!$D703)</f>
        <v>0</v>
      </c>
      <c r="D1121" t="b">
        <f>IF(OR(B1121=0,'Input and Summary Results'!E703=0),FALSE,'Input and Summary Results'!$E703)</f>
        <v>0</v>
      </c>
      <c r="E1121" t="b">
        <f t="shared" si="80"/>
        <v>0</v>
      </c>
      <c r="F1121" t="b">
        <f t="shared" si="81"/>
        <v>0</v>
      </c>
      <c r="G1121" t="b">
        <f>IF('Input and Summary Results'!$J$4="yes",IF(C1121=FALSE,FALSE,IF('Data Transformation'!E1121&lt;$R$10,E1121,$R$10)),IF(C1121=FALSE,FALSE,IF(C1121&lt;$R$10,C1121,$R$10)))</f>
        <v>0</v>
      </c>
      <c r="H1121" t="b">
        <f>IF('Input and Summary Results'!$J$4="yes",'Data Transformation'!F1121,'Data Transformation'!D1121)</f>
        <v>0</v>
      </c>
      <c r="I1121" t="str">
        <f t="shared" si="82"/>
        <v/>
      </c>
    </row>
    <row r="1122" spans="2:9" x14ac:dyDescent="0.25">
      <c r="B1122" t="b">
        <f>IF('Input and Summary Results'!D704=0,FALSE,'Input and Summary Results'!$B704)</f>
        <v>0</v>
      </c>
      <c r="C1122" t="b">
        <f>IF(OR(B1122=0,'Input and Summary Results'!D704=0,'Input and Summary Results'!D704=""),FALSE,'Input and Summary Results'!$D704)</f>
        <v>0</v>
      </c>
      <c r="D1122" t="b">
        <f>IF(OR(B1122=0,'Input and Summary Results'!E704=0),FALSE,'Input and Summary Results'!$E704)</f>
        <v>0</v>
      </c>
      <c r="E1122" t="b">
        <f t="shared" si="80"/>
        <v>0</v>
      </c>
      <c r="F1122" t="b">
        <f t="shared" si="81"/>
        <v>0</v>
      </c>
      <c r="G1122" t="b">
        <f>IF('Input and Summary Results'!$J$4="yes",IF(C1122=FALSE,FALSE,IF('Data Transformation'!E1122&lt;$R$10,E1122,$R$10)),IF(C1122=FALSE,FALSE,IF(C1122&lt;$R$10,C1122,$R$10)))</f>
        <v>0</v>
      </c>
      <c r="H1122" t="b">
        <f>IF('Input and Summary Results'!$J$4="yes",'Data Transformation'!F1122,'Data Transformation'!D1122)</f>
        <v>0</v>
      </c>
      <c r="I1122" t="str">
        <f t="shared" si="82"/>
        <v/>
      </c>
    </row>
    <row r="1123" spans="2:9" x14ac:dyDescent="0.25">
      <c r="B1123" t="b">
        <f>IF('Input and Summary Results'!D705=0,FALSE,'Input and Summary Results'!$B705)</f>
        <v>0</v>
      </c>
      <c r="C1123" t="b">
        <f>IF(OR(B1123=0,'Input and Summary Results'!D705=0,'Input and Summary Results'!D705=""),FALSE,'Input and Summary Results'!$D705)</f>
        <v>0</v>
      </c>
      <c r="D1123" t="b">
        <f>IF(OR(B1123=0,'Input and Summary Results'!E705=0),FALSE,'Input and Summary Results'!$E705)</f>
        <v>0</v>
      </c>
      <c r="E1123" t="b">
        <f t="shared" si="80"/>
        <v>0</v>
      </c>
      <c r="F1123" t="b">
        <f t="shared" si="81"/>
        <v>0</v>
      </c>
      <c r="G1123" t="b">
        <f>IF('Input and Summary Results'!$J$4="yes",IF(C1123=FALSE,FALSE,IF('Data Transformation'!E1123&lt;$R$10,E1123,$R$10)),IF(C1123=FALSE,FALSE,IF(C1123&lt;$R$10,C1123,$R$10)))</f>
        <v>0</v>
      </c>
      <c r="H1123" t="b">
        <f>IF('Input and Summary Results'!$J$4="yes",'Data Transformation'!F1123,'Data Transformation'!D1123)</f>
        <v>0</v>
      </c>
      <c r="I1123" t="str">
        <f t="shared" si="82"/>
        <v/>
      </c>
    </row>
    <row r="1124" spans="2:9" x14ac:dyDescent="0.25">
      <c r="B1124" t="b">
        <f>IF('Input and Summary Results'!D706=0,FALSE,'Input and Summary Results'!$B706)</f>
        <v>0</v>
      </c>
      <c r="C1124" t="b">
        <f>IF(OR(B1124=0,'Input and Summary Results'!D706=0,'Input and Summary Results'!D706=""),FALSE,'Input and Summary Results'!$D706)</f>
        <v>0</v>
      </c>
      <c r="D1124" t="b">
        <f>IF(OR(B1124=0,'Input and Summary Results'!E706=0),FALSE,'Input and Summary Results'!$E706)</f>
        <v>0</v>
      </c>
      <c r="E1124" t="b">
        <f t="shared" si="80"/>
        <v>0</v>
      </c>
      <c r="F1124" t="b">
        <f t="shared" si="81"/>
        <v>0</v>
      </c>
      <c r="G1124" t="b">
        <f>IF('Input and Summary Results'!$J$4="yes",IF(C1124=FALSE,FALSE,IF('Data Transformation'!E1124&lt;$R$10,E1124,$R$10)),IF(C1124=FALSE,FALSE,IF(C1124&lt;$R$10,C1124,$R$10)))</f>
        <v>0</v>
      </c>
      <c r="H1124" t="b">
        <f>IF('Input and Summary Results'!$J$4="yes",'Data Transformation'!F1124,'Data Transformation'!D1124)</f>
        <v>0</v>
      </c>
      <c r="I1124" t="str">
        <f t="shared" si="82"/>
        <v/>
      </c>
    </row>
    <row r="1125" spans="2:9" x14ac:dyDescent="0.25">
      <c r="B1125" t="b">
        <f>IF('Input and Summary Results'!D707=0,FALSE,'Input and Summary Results'!$B707)</f>
        <v>0</v>
      </c>
      <c r="C1125" t="b">
        <f>IF(OR(B1125=0,'Input and Summary Results'!D707=0,'Input and Summary Results'!D707=""),FALSE,'Input and Summary Results'!$D707)</f>
        <v>0</v>
      </c>
      <c r="D1125" t="b">
        <f>IF(OR(B1125=0,'Input and Summary Results'!E707=0),FALSE,'Input and Summary Results'!$E707)</f>
        <v>0</v>
      </c>
      <c r="E1125" t="b">
        <f t="shared" si="80"/>
        <v>0</v>
      </c>
      <c r="F1125" t="b">
        <f t="shared" si="81"/>
        <v>0</v>
      </c>
      <c r="G1125" t="b">
        <f>IF('Input and Summary Results'!$J$4="yes",IF(C1125=FALSE,FALSE,IF('Data Transformation'!E1125&lt;$R$10,E1125,$R$10)),IF(C1125=FALSE,FALSE,IF(C1125&lt;$R$10,C1125,$R$10)))</f>
        <v>0</v>
      </c>
      <c r="H1125" t="b">
        <f>IF('Input and Summary Results'!$J$4="yes",'Data Transformation'!F1125,'Data Transformation'!D1125)</f>
        <v>0</v>
      </c>
      <c r="I1125" t="str">
        <f t="shared" si="82"/>
        <v/>
      </c>
    </row>
    <row r="1126" spans="2:9" x14ac:dyDescent="0.25">
      <c r="B1126" t="b">
        <f>IF('Input and Summary Results'!D708=0,FALSE,'Input and Summary Results'!$B708)</f>
        <v>0</v>
      </c>
      <c r="C1126" t="b">
        <f>IF(OR(B1126=0,'Input and Summary Results'!D708=0,'Input and Summary Results'!D708=""),FALSE,'Input and Summary Results'!$D708)</f>
        <v>0</v>
      </c>
      <c r="D1126" t="b">
        <f>IF(OR(B1126=0,'Input and Summary Results'!E708=0),FALSE,'Input and Summary Results'!$E708)</f>
        <v>0</v>
      </c>
      <c r="E1126" t="b">
        <f t="shared" si="80"/>
        <v>0</v>
      </c>
      <c r="F1126" t="b">
        <f t="shared" si="81"/>
        <v>0</v>
      </c>
      <c r="G1126" t="b">
        <f>IF('Input and Summary Results'!$J$4="yes",IF(C1126=FALSE,FALSE,IF('Data Transformation'!E1126&lt;$R$10,E1126,$R$10)),IF(C1126=FALSE,FALSE,IF(C1126&lt;$R$10,C1126,$R$10)))</f>
        <v>0</v>
      </c>
      <c r="H1126" t="b">
        <f>IF('Input and Summary Results'!$J$4="yes",'Data Transformation'!F1126,'Data Transformation'!D1126)</f>
        <v>0</v>
      </c>
      <c r="I1126" t="str">
        <f t="shared" si="82"/>
        <v/>
      </c>
    </row>
    <row r="1127" spans="2:9" x14ac:dyDescent="0.25">
      <c r="B1127" t="b">
        <f>IF('Input and Summary Results'!D709=0,FALSE,'Input and Summary Results'!$B709)</f>
        <v>0</v>
      </c>
      <c r="C1127" t="b">
        <f>IF(OR(B1127=0,'Input and Summary Results'!D709=0,'Input and Summary Results'!D709=""),FALSE,'Input and Summary Results'!$D709)</f>
        <v>0</v>
      </c>
      <c r="D1127" t="b">
        <f>IF(OR(B1127=0,'Input and Summary Results'!E709=0),FALSE,'Input and Summary Results'!$E709)</f>
        <v>0</v>
      </c>
      <c r="E1127" t="b">
        <f t="shared" si="80"/>
        <v>0</v>
      </c>
      <c r="F1127" t="b">
        <f t="shared" si="81"/>
        <v>0</v>
      </c>
      <c r="G1127" t="b">
        <f>IF('Input and Summary Results'!$J$4="yes",IF(C1127=FALSE,FALSE,IF('Data Transformation'!E1127&lt;$R$10,E1127,$R$10)),IF(C1127=FALSE,FALSE,IF(C1127&lt;$R$10,C1127,$R$10)))</f>
        <v>0</v>
      </c>
      <c r="H1127" t="b">
        <f>IF('Input and Summary Results'!$J$4="yes",'Data Transformation'!F1127,'Data Transformation'!D1127)</f>
        <v>0</v>
      </c>
      <c r="I1127" t="str">
        <f t="shared" si="82"/>
        <v/>
      </c>
    </row>
    <row r="1128" spans="2:9" x14ac:dyDescent="0.25">
      <c r="B1128" t="b">
        <f>IF('Input and Summary Results'!D710=0,FALSE,'Input and Summary Results'!$B710)</f>
        <v>0</v>
      </c>
      <c r="C1128" t="b">
        <f>IF(OR(B1128=0,'Input and Summary Results'!D710=0,'Input and Summary Results'!D710=""),FALSE,'Input and Summary Results'!$D710)</f>
        <v>0</v>
      </c>
      <c r="D1128" t="b">
        <f>IF(OR(B1128=0,'Input and Summary Results'!E710=0),FALSE,'Input and Summary Results'!$E710)</f>
        <v>0</v>
      </c>
      <c r="E1128" t="b">
        <f t="shared" si="80"/>
        <v>0</v>
      </c>
      <c r="F1128" t="b">
        <f t="shared" si="81"/>
        <v>0</v>
      </c>
      <c r="G1128" t="b">
        <f>IF('Input and Summary Results'!$J$4="yes",IF(C1128=FALSE,FALSE,IF('Data Transformation'!E1128&lt;$R$10,E1128,$R$10)),IF(C1128=FALSE,FALSE,IF(C1128&lt;$R$10,C1128,$R$10)))</f>
        <v>0</v>
      </c>
      <c r="H1128" t="b">
        <f>IF('Input and Summary Results'!$J$4="yes",'Data Transformation'!F1128,'Data Transformation'!D1128)</f>
        <v>0</v>
      </c>
      <c r="I1128" t="str">
        <f t="shared" si="82"/>
        <v/>
      </c>
    </row>
    <row r="1129" spans="2:9" x14ac:dyDescent="0.25">
      <c r="B1129" t="b">
        <f>IF('Input and Summary Results'!D711=0,FALSE,'Input and Summary Results'!$B711)</f>
        <v>0</v>
      </c>
      <c r="C1129" t="b">
        <f>IF(OR(B1129=0,'Input and Summary Results'!D711=0,'Input and Summary Results'!D711=""),FALSE,'Input and Summary Results'!$D711)</f>
        <v>0</v>
      </c>
      <c r="D1129" t="b">
        <f>IF(OR(B1129=0,'Input and Summary Results'!E711=0),FALSE,'Input and Summary Results'!$E711)</f>
        <v>0</v>
      </c>
      <c r="E1129" t="b">
        <f t="shared" si="80"/>
        <v>0</v>
      </c>
      <c r="F1129" t="b">
        <f t="shared" si="81"/>
        <v>0</v>
      </c>
      <c r="G1129" t="b">
        <f>IF('Input and Summary Results'!$J$4="yes",IF(C1129=FALSE,FALSE,IF('Data Transformation'!E1129&lt;$R$10,E1129,$R$10)),IF(C1129=FALSE,FALSE,IF(C1129&lt;$R$10,C1129,$R$10)))</f>
        <v>0</v>
      </c>
      <c r="H1129" t="b">
        <f>IF('Input and Summary Results'!$J$4="yes",'Data Transformation'!F1129,'Data Transformation'!D1129)</f>
        <v>0</v>
      </c>
      <c r="I1129" t="str">
        <f t="shared" si="82"/>
        <v/>
      </c>
    </row>
    <row r="1130" spans="2:9" x14ac:dyDescent="0.25">
      <c r="B1130" t="b">
        <f>IF('Input and Summary Results'!D712=0,FALSE,'Input and Summary Results'!$B712)</f>
        <v>0</v>
      </c>
      <c r="C1130" t="b">
        <f>IF(OR(B1130=0,'Input and Summary Results'!D712=0,'Input and Summary Results'!D712=""),FALSE,'Input and Summary Results'!$D712)</f>
        <v>0</v>
      </c>
      <c r="D1130" t="b">
        <f>IF(OR(B1130=0,'Input and Summary Results'!E712=0),FALSE,'Input and Summary Results'!$E712)</f>
        <v>0</v>
      </c>
      <c r="E1130" t="b">
        <f t="shared" ref="E1130:E1193" si="83">IF(C1130=FALSE,FALSE,LOG10(C1130))</f>
        <v>0</v>
      </c>
      <c r="F1130" t="b">
        <f t="shared" ref="F1130:F1193" si="84">IF(D1130=FALSE, FALSE,0.434*D1130/C1130)</f>
        <v>0</v>
      </c>
      <c r="G1130" t="b">
        <f>IF('Input and Summary Results'!$J$4="yes",IF(C1130=FALSE,FALSE,IF('Data Transformation'!E1130&lt;$R$10,E1130,$R$10)),IF(C1130=FALSE,FALSE,IF(C1130&lt;$R$10,C1130,$R$10)))</f>
        <v>0</v>
      </c>
      <c r="H1130" t="b">
        <f>IF('Input and Summary Results'!$J$4="yes",'Data Transformation'!F1130,'Data Transformation'!D1130)</f>
        <v>0</v>
      </c>
      <c r="I1130" t="str">
        <f t="shared" si="82"/>
        <v/>
      </c>
    </row>
    <row r="1131" spans="2:9" x14ac:dyDescent="0.25">
      <c r="B1131" t="b">
        <f>IF('Input and Summary Results'!D713=0,FALSE,'Input and Summary Results'!$B713)</f>
        <v>0</v>
      </c>
      <c r="C1131" t="b">
        <f>IF(OR(B1131=0,'Input and Summary Results'!D713=0,'Input and Summary Results'!D713=""),FALSE,'Input and Summary Results'!$D713)</f>
        <v>0</v>
      </c>
      <c r="D1131" t="b">
        <f>IF(OR(B1131=0,'Input and Summary Results'!E713=0),FALSE,'Input and Summary Results'!$E713)</f>
        <v>0</v>
      </c>
      <c r="E1131" t="b">
        <f t="shared" si="83"/>
        <v>0</v>
      </c>
      <c r="F1131" t="b">
        <f t="shared" si="84"/>
        <v>0</v>
      </c>
      <c r="G1131" t="b">
        <f>IF('Input and Summary Results'!$J$4="yes",IF(C1131=FALSE,FALSE,IF('Data Transformation'!E1131&lt;$R$10,E1131,$R$10)),IF(C1131=FALSE,FALSE,IF(C1131&lt;$R$10,C1131,$R$10)))</f>
        <v>0</v>
      </c>
      <c r="H1131" t="b">
        <f>IF('Input and Summary Results'!$J$4="yes",'Data Transformation'!F1131,'Data Transformation'!D1131)</f>
        <v>0</v>
      </c>
      <c r="I1131" t="str">
        <f t="shared" si="82"/>
        <v/>
      </c>
    </row>
    <row r="1132" spans="2:9" x14ac:dyDescent="0.25">
      <c r="B1132" t="b">
        <f>IF('Input and Summary Results'!D714=0,FALSE,'Input and Summary Results'!$B714)</f>
        <v>0</v>
      </c>
      <c r="C1132" t="b">
        <f>IF(OR(B1132=0,'Input and Summary Results'!D714=0,'Input and Summary Results'!D714=""),FALSE,'Input and Summary Results'!$D714)</f>
        <v>0</v>
      </c>
      <c r="D1132" t="b">
        <f>IF(OR(B1132=0,'Input and Summary Results'!E714=0),FALSE,'Input and Summary Results'!$E714)</f>
        <v>0</v>
      </c>
      <c r="E1132" t="b">
        <f t="shared" si="83"/>
        <v>0</v>
      </c>
      <c r="F1132" t="b">
        <f t="shared" si="84"/>
        <v>0</v>
      </c>
      <c r="G1132" t="b">
        <f>IF('Input and Summary Results'!$J$4="yes",IF(C1132=FALSE,FALSE,IF('Data Transformation'!E1132&lt;$R$10,E1132,$R$10)),IF(C1132=FALSE,FALSE,IF(C1132&lt;$R$10,C1132,$R$10)))</f>
        <v>0</v>
      </c>
      <c r="H1132" t="b">
        <f>IF('Input and Summary Results'!$J$4="yes",'Data Transformation'!F1132,'Data Transformation'!D1132)</f>
        <v>0</v>
      </c>
      <c r="I1132" t="str">
        <f t="shared" si="82"/>
        <v/>
      </c>
    </row>
    <row r="1133" spans="2:9" x14ac:dyDescent="0.25">
      <c r="B1133" t="b">
        <f>IF('Input and Summary Results'!D715=0,FALSE,'Input and Summary Results'!$B715)</f>
        <v>0</v>
      </c>
      <c r="C1133" t="b">
        <f>IF(OR(B1133=0,'Input and Summary Results'!D715=0,'Input and Summary Results'!D715=""),FALSE,'Input and Summary Results'!$D715)</f>
        <v>0</v>
      </c>
      <c r="D1133" t="b">
        <f>IF(OR(B1133=0,'Input and Summary Results'!E715=0),FALSE,'Input and Summary Results'!$E715)</f>
        <v>0</v>
      </c>
      <c r="E1133" t="b">
        <f t="shared" si="83"/>
        <v>0</v>
      </c>
      <c r="F1133" t="b">
        <f t="shared" si="84"/>
        <v>0</v>
      </c>
      <c r="G1133" t="b">
        <f>IF('Input and Summary Results'!$J$4="yes",IF(C1133=FALSE,FALSE,IF('Data Transformation'!E1133&lt;$R$10,E1133,$R$10)),IF(C1133=FALSE,FALSE,IF(C1133&lt;$R$10,C1133,$R$10)))</f>
        <v>0</v>
      </c>
      <c r="H1133" t="b">
        <f>IF('Input and Summary Results'!$J$4="yes",'Data Transformation'!F1133,'Data Transformation'!D1133)</f>
        <v>0</v>
      </c>
      <c r="I1133" t="str">
        <f t="shared" si="82"/>
        <v/>
      </c>
    </row>
    <row r="1134" spans="2:9" x14ac:dyDescent="0.25">
      <c r="B1134" t="b">
        <f>IF('Input and Summary Results'!D716=0,FALSE,'Input and Summary Results'!$B716)</f>
        <v>0</v>
      </c>
      <c r="C1134" t="b">
        <f>IF(OR(B1134=0,'Input and Summary Results'!D716=0,'Input and Summary Results'!D716=""),FALSE,'Input and Summary Results'!$D716)</f>
        <v>0</v>
      </c>
      <c r="D1134" t="b">
        <f>IF(OR(B1134=0,'Input and Summary Results'!E716=0),FALSE,'Input and Summary Results'!$E716)</f>
        <v>0</v>
      </c>
      <c r="E1134" t="b">
        <f t="shared" si="83"/>
        <v>0</v>
      </c>
      <c r="F1134" t="b">
        <f t="shared" si="84"/>
        <v>0</v>
      </c>
      <c r="G1134" t="b">
        <f>IF('Input and Summary Results'!$J$4="yes",IF(C1134=FALSE,FALSE,IF('Data Transformation'!E1134&lt;$R$10,E1134,$R$10)),IF(C1134=FALSE,FALSE,IF(C1134&lt;$R$10,C1134,$R$10)))</f>
        <v>0</v>
      </c>
      <c r="H1134" t="b">
        <f>IF('Input and Summary Results'!$J$4="yes",'Data Transformation'!F1134,'Data Transformation'!D1134)</f>
        <v>0</v>
      </c>
      <c r="I1134" t="str">
        <f t="shared" si="82"/>
        <v/>
      </c>
    </row>
    <row r="1135" spans="2:9" x14ac:dyDescent="0.25">
      <c r="B1135" t="b">
        <f>IF('Input and Summary Results'!D717=0,FALSE,'Input and Summary Results'!$B717)</f>
        <v>0</v>
      </c>
      <c r="C1135" t="b">
        <f>IF(OR(B1135=0,'Input and Summary Results'!D717=0,'Input and Summary Results'!D717=""),FALSE,'Input and Summary Results'!$D717)</f>
        <v>0</v>
      </c>
      <c r="D1135" t="b">
        <f>IF(OR(B1135=0,'Input and Summary Results'!E717=0),FALSE,'Input and Summary Results'!$E717)</f>
        <v>0</v>
      </c>
      <c r="E1135" t="b">
        <f t="shared" si="83"/>
        <v>0</v>
      </c>
      <c r="F1135" t="b">
        <f t="shared" si="84"/>
        <v>0</v>
      </c>
      <c r="G1135" t="b">
        <f>IF('Input and Summary Results'!$J$4="yes",IF(C1135=FALSE,FALSE,IF('Data Transformation'!E1135&lt;$R$10,E1135,$R$10)),IF(C1135=FALSE,FALSE,IF(C1135&lt;$R$10,C1135,$R$10)))</f>
        <v>0</v>
      </c>
      <c r="H1135" t="b">
        <f>IF('Input and Summary Results'!$J$4="yes",'Data Transformation'!F1135,'Data Transformation'!D1135)</f>
        <v>0</v>
      </c>
      <c r="I1135" t="str">
        <f t="shared" si="82"/>
        <v/>
      </c>
    </row>
    <row r="1136" spans="2:9" x14ac:dyDescent="0.25">
      <c r="B1136" t="b">
        <f>IF('Input and Summary Results'!D718=0,FALSE,'Input and Summary Results'!$B718)</f>
        <v>0</v>
      </c>
      <c r="C1136" t="b">
        <f>IF(OR(B1136=0,'Input and Summary Results'!D718=0,'Input and Summary Results'!D718=""),FALSE,'Input and Summary Results'!$D718)</f>
        <v>0</v>
      </c>
      <c r="D1136" t="b">
        <f>IF(OR(B1136=0,'Input and Summary Results'!E718=0),FALSE,'Input and Summary Results'!$E718)</f>
        <v>0</v>
      </c>
      <c r="E1136" t="b">
        <f t="shared" si="83"/>
        <v>0</v>
      </c>
      <c r="F1136" t="b">
        <f t="shared" si="84"/>
        <v>0</v>
      </c>
      <c r="G1136" t="b">
        <f>IF('Input and Summary Results'!$J$4="yes",IF(C1136=FALSE,FALSE,IF('Data Transformation'!E1136&lt;$R$10,E1136,$R$10)),IF(C1136=FALSE,FALSE,IF(C1136&lt;$R$10,C1136,$R$10)))</f>
        <v>0</v>
      </c>
      <c r="H1136" t="b">
        <f>IF('Input and Summary Results'!$J$4="yes",'Data Transformation'!F1136,'Data Transformation'!D1136)</f>
        <v>0</v>
      </c>
      <c r="I1136" t="str">
        <f t="shared" si="82"/>
        <v/>
      </c>
    </row>
    <row r="1137" spans="2:9" x14ac:dyDescent="0.25">
      <c r="B1137" t="b">
        <f>IF('Input and Summary Results'!D719=0,FALSE,'Input and Summary Results'!$B719)</f>
        <v>0</v>
      </c>
      <c r="C1137" t="b">
        <f>IF(OR(B1137=0,'Input and Summary Results'!D719=0,'Input and Summary Results'!D719=""),FALSE,'Input and Summary Results'!$D719)</f>
        <v>0</v>
      </c>
      <c r="D1137" t="b">
        <f>IF(OR(B1137=0,'Input and Summary Results'!E719=0),FALSE,'Input and Summary Results'!$E719)</f>
        <v>0</v>
      </c>
      <c r="E1137" t="b">
        <f t="shared" si="83"/>
        <v>0</v>
      </c>
      <c r="F1137" t="b">
        <f t="shared" si="84"/>
        <v>0</v>
      </c>
      <c r="G1137" t="b">
        <f>IF('Input and Summary Results'!$J$4="yes",IF(C1137=FALSE,FALSE,IF('Data Transformation'!E1137&lt;$R$10,E1137,$R$10)),IF(C1137=FALSE,FALSE,IF(C1137&lt;$R$10,C1137,$R$10)))</f>
        <v>0</v>
      </c>
      <c r="H1137" t="b">
        <f>IF('Input and Summary Results'!$J$4="yes",'Data Transformation'!F1137,'Data Transformation'!D1137)</f>
        <v>0</v>
      </c>
      <c r="I1137" t="str">
        <f t="shared" si="82"/>
        <v/>
      </c>
    </row>
    <row r="1138" spans="2:9" x14ac:dyDescent="0.25">
      <c r="B1138" t="b">
        <f>IF('Input and Summary Results'!D720=0,FALSE,'Input and Summary Results'!$B720)</f>
        <v>0</v>
      </c>
      <c r="C1138" t="b">
        <f>IF(OR(B1138=0,'Input and Summary Results'!D720=0,'Input and Summary Results'!D720=""),FALSE,'Input and Summary Results'!$D720)</f>
        <v>0</v>
      </c>
      <c r="D1138" t="b">
        <f>IF(OR(B1138=0,'Input and Summary Results'!E720=0),FALSE,'Input and Summary Results'!$E720)</f>
        <v>0</v>
      </c>
      <c r="E1138" t="b">
        <f t="shared" si="83"/>
        <v>0</v>
      </c>
      <c r="F1138" t="b">
        <f t="shared" si="84"/>
        <v>0</v>
      </c>
      <c r="G1138" t="b">
        <f>IF('Input and Summary Results'!$J$4="yes",IF(C1138=FALSE,FALSE,IF('Data Transformation'!E1138&lt;$R$10,E1138,$R$10)),IF(C1138=FALSE,FALSE,IF(C1138&lt;$R$10,C1138,$R$10)))</f>
        <v>0</v>
      </c>
      <c r="H1138" t="b">
        <f>IF('Input and Summary Results'!$J$4="yes",'Data Transformation'!F1138,'Data Transformation'!D1138)</f>
        <v>0</v>
      </c>
      <c r="I1138" t="str">
        <f t="shared" si="82"/>
        <v/>
      </c>
    </row>
    <row r="1139" spans="2:9" x14ac:dyDescent="0.25">
      <c r="B1139" t="b">
        <f>IF('Input and Summary Results'!D721=0,FALSE,'Input and Summary Results'!$B721)</f>
        <v>0</v>
      </c>
      <c r="C1139" t="b">
        <f>IF(OR(B1139=0,'Input and Summary Results'!D721=0,'Input and Summary Results'!D721=""),FALSE,'Input and Summary Results'!$D721)</f>
        <v>0</v>
      </c>
      <c r="D1139" t="b">
        <f>IF(OR(B1139=0,'Input and Summary Results'!E721=0),FALSE,'Input and Summary Results'!$E721)</f>
        <v>0</v>
      </c>
      <c r="E1139" t="b">
        <f t="shared" si="83"/>
        <v>0</v>
      </c>
      <c r="F1139" t="b">
        <f t="shared" si="84"/>
        <v>0</v>
      </c>
      <c r="G1139" t="b">
        <f>IF('Input and Summary Results'!$J$4="yes",IF(C1139=FALSE,FALSE,IF('Data Transformation'!E1139&lt;$R$10,E1139,$R$10)),IF(C1139=FALSE,FALSE,IF(C1139&lt;$R$10,C1139,$R$10)))</f>
        <v>0</v>
      </c>
      <c r="H1139" t="b">
        <f>IF('Input and Summary Results'!$J$4="yes",'Data Transformation'!F1139,'Data Transformation'!D1139)</f>
        <v>0</v>
      </c>
      <c r="I1139" t="str">
        <f t="shared" si="82"/>
        <v/>
      </c>
    </row>
    <row r="1140" spans="2:9" x14ac:dyDescent="0.25">
      <c r="B1140" t="b">
        <f>IF('Input and Summary Results'!D722=0,FALSE,'Input and Summary Results'!$B722)</f>
        <v>0</v>
      </c>
      <c r="C1140" t="b">
        <f>IF(OR(B1140=0,'Input and Summary Results'!D722=0,'Input and Summary Results'!D722=""),FALSE,'Input and Summary Results'!$D722)</f>
        <v>0</v>
      </c>
      <c r="D1140" t="b">
        <f>IF(OR(B1140=0,'Input and Summary Results'!E722=0),FALSE,'Input and Summary Results'!$E722)</f>
        <v>0</v>
      </c>
      <c r="E1140" t="b">
        <f t="shared" si="83"/>
        <v>0</v>
      </c>
      <c r="F1140" t="b">
        <f t="shared" si="84"/>
        <v>0</v>
      </c>
      <c r="G1140" t="b">
        <f>IF('Input and Summary Results'!$J$4="yes",IF(C1140=FALSE,FALSE,IF('Data Transformation'!E1140&lt;$R$10,E1140,$R$10)),IF(C1140=FALSE,FALSE,IF(C1140&lt;$R$10,C1140,$R$10)))</f>
        <v>0</v>
      </c>
      <c r="H1140" t="b">
        <f>IF('Input and Summary Results'!$J$4="yes",'Data Transformation'!F1140,'Data Transformation'!D1140)</f>
        <v>0</v>
      </c>
      <c r="I1140" t="str">
        <f t="shared" si="82"/>
        <v/>
      </c>
    </row>
    <row r="1141" spans="2:9" x14ac:dyDescent="0.25">
      <c r="B1141" t="b">
        <f>IF('Input and Summary Results'!D723=0,FALSE,'Input and Summary Results'!$B723)</f>
        <v>0</v>
      </c>
      <c r="C1141" t="b">
        <f>IF(OR(B1141=0,'Input and Summary Results'!D723=0,'Input and Summary Results'!D723=""),FALSE,'Input and Summary Results'!$D723)</f>
        <v>0</v>
      </c>
      <c r="D1141" t="b">
        <f>IF(OR(B1141=0,'Input and Summary Results'!E723=0),FALSE,'Input and Summary Results'!$E723)</f>
        <v>0</v>
      </c>
      <c r="E1141" t="b">
        <f t="shared" si="83"/>
        <v>0</v>
      </c>
      <c r="F1141" t="b">
        <f t="shared" si="84"/>
        <v>0</v>
      </c>
      <c r="G1141" t="b">
        <f>IF('Input and Summary Results'!$J$4="yes",IF(C1141=FALSE,FALSE,IF('Data Transformation'!E1141&lt;$R$10,E1141,$R$10)),IF(C1141=FALSE,FALSE,IF(C1141&lt;$R$10,C1141,$R$10)))</f>
        <v>0</v>
      </c>
      <c r="H1141" t="b">
        <f>IF('Input and Summary Results'!$J$4="yes",'Data Transformation'!F1141,'Data Transformation'!D1141)</f>
        <v>0</v>
      </c>
      <c r="I1141" t="str">
        <f t="shared" si="82"/>
        <v/>
      </c>
    </row>
    <row r="1142" spans="2:9" x14ac:dyDescent="0.25">
      <c r="B1142" t="b">
        <f>IF('Input and Summary Results'!D724=0,FALSE,'Input and Summary Results'!$B724)</f>
        <v>0</v>
      </c>
      <c r="C1142" t="b">
        <f>IF(OR(B1142=0,'Input and Summary Results'!D724=0,'Input and Summary Results'!D724=""),FALSE,'Input and Summary Results'!$D724)</f>
        <v>0</v>
      </c>
      <c r="D1142" t="b">
        <f>IF(OR(B1142=0,'Input and Summary Results'!E724=0),FALSE,'Input and Summary Results'!$E724)</f>
        <v>0</v>
      </c>
      <c r="E1142" t="b">
        <f t="shared" si="83"/>
        <v>0</v>
      </c>
      <c r="F1142" t="b">
        <f t="shared" si="84"/>
        <v>0</v>
      </c>
      <c r="G1142" t="b">
        <f>IF('Input and Summary Results'!$J$4="yes",IF(C1142=FALSE,FALSE,IF('Data Transformation'!E1142&lt;$R$10,E1142,$R$10)),IF(C1142=FALSE,FALSE,IF(C1142&lt;$R$10,C1142,$R$10)))</f>
        <v>0</v>
      </c>
      <c r="H1142" t="b">
        <f>IF('Input and Summary Results'!$J$4="yes",'Data Transformation'!F1142,'Data Transformation'!D1142)</f>
        <v>0</v>
      </c>
      <c r="I1142" t="str">
        <f t="shared" si="82"/>
        <v/>
      </c>
    </row>
    <row r="1143" spans="2:9" x14ac:dyDescent="0.25">
      <c r="B1143" t="b">
        <f>IF('Input and Summary Results'!D725=0,FALSE,'Input and Summary Results'!$B725)</f>
        <v>0</v>
      </c>
      <c r="C1143" t="b">
        <f>IF(OR(B1143=0,'Input and Summary Results'!D725=0,'Input and Summary Results'!D725=""),FALSE,'Input and Summary Results'!$D725)</f>
        <v>0</v>
      </c>
      <c r="D1143" t="b">
        <f>IF(OR(B1143=0,'Input and Summary Results'!E725=0),FALSE,'Input and Summary Results'!$E725)</f>
        <v>0</v>
      </c>
      <c r="E1143" t="b">
        <f t="shared" si="83"/>
        <v>0</v>
      </c>
      <c r="F1143" t="b">
        <f t="shared" si="84"/>
        <v>0</v>
      </c>
      <c r="G1143" t="b">
        <f>IF('Input and Summary Results'!$J$4="yes",IF(C1143=FALSE,FALSE,IF('Data Transformation'!E1143&lt;$R$10,E1143,$R$10)),IF(C1143=FALSE,FALSE,IF(C1143&lt;$R$10,C1143,$R$10)))</f>
        <v>0</v>
      </c>
      <c r="H1143" t="b">
        <f>IF('Input and Summary Results'!$J$4="yes",'Data Transformation'!F1143,'Data Transformation'!D1143)</f>
        <v>0</v>
      </c>
      <c r="I1143" t="str">
        <f t="shared" si="82"/>
        <v/>
      </c>
    </row>
    <row r="1144" spans="2:9" x14ac:dyDescent="0.25">
      <c r="B1144" t="b">
        <f>IF('Input and Summary Results'!D726=0,FALSE,'Input and Summary Results'!$B726)</f>
        <v>0</v>
      </c>
      <c r="C1144" t="b">
        <f>IF(OR(B1144=0,'Input and Summary Results'!D726=0,'Input and Summary Results'!D726=""),FALSE,'Input and Summary Results'!$D726)</f>
        <v>0</v>
      </c>
      <c r="D1144" t="b">
        <f>IF(OR(B1144=0,'Input and Summary Results'!E726=0),FALSE,'Input and Summary Results'!$E726)</f>
        <v>0</v>
      </c>
      <c r="E1144" t="b">
        <f t="shared" si="83"/>
        <v>0</v>
      </c>
      <c r="F1144" t="b">
        <f t="shared" si="84"/>
        <v>0</v>
      </c>
      <c r="G1144" t="b">
        <f>IF('Input and Summary Results'!$J$4="yes",IF(C1144=FALSE,FALSE,IF('Data Transformation'!E1144&lt;$R$10,E1144,$R$10)),IF(C1144=FALSE,FALSE,IF(C1144&lt;$R$10,C1144,$R$10)))</f>
        <v>0</v>
      </c>
      <c r="H1144" t="b">
        <f>IF('Input and Summary Results'!$J$4="yes",'Data Transformation'!F1144,'Data Transformation'!D1144)</f>
        <v>0</v>
      </c>
      <c r="I1144" t="str">
        <f t="shared" si="82"/>
        <v/>
      </c>
    </row>
    <row r="1145" spans="2:9" x14ac:dyDescent="0.25">
      <c r="B1145" t="b">
        <f>IF('Input and Summary Results'!D727=0,FALSE,'Input and Summary Results'!$B727)</f>
        <v>0</v>
      </c>
      <c r="C1145" t="b">
        <f>IF(OR(B1145=0,'Input and Summary Results'!D727=0,'Input and Summary Results'!D727=""),FALSE,'Input and Summary Results'!$D727)</f>
        <v>0</v>
      </c>
      <c r="D1145" t="b">
        <f>IF(OR(B1145=0,'Input and Summary Results'!E727=0),FALSE,'Input and Summary Results'!$E727)</f>
        <v>0</v>
      </c>
      <c r="E1145" t="b">
        <f t="shared" si="83"/>
        <v>0</v>
      </c>
      <c r="F1145" t="b">
        <f t="shared" si="84"/>
        <v>0</v>
      </c>
      <c r="G1145" t="b">
        <f>IF('Input and Summary Results'!$J$4="yes",IF(C1145=FALSE,FALSE,IF('Data Transformation'!E1145&lt;$R$10,E1145,$R$10)),IF(C1145=FALSE,FALSE,IF(C1145&lt;$R$10,C1145,$R$10)))</f>
        <v>0</v>
      </c>
      <c r="H1145" t="b">
        <f>IF('Input and Summary Results'!$J$4="yes",'Data Transformation'!F1145,'Data Transformation'!D1145)</f>
        <v>0</v>
      </c>
      <c r="I1145" t="str">
        <f t="shared" si="82"/>
        <v/>
      </c>
    </row>
    <row r="1146" spans="2:9" x14ac:dyDescent="0.25">
      <c r="B1146" t="b">
        <f>IF('Input and Summary Results'!D728=0,FALSE,'Input and Summary Results'!$B728)</f>
        <v>0</v>
      </c>
      <c r="C1146" t="b">
        <f>IF(OR(B1146=0,'Input and Summary Results'!D728=0,'Input and Summary Results'!D728=""),FALSE,'Input and Summary Results'!$D728)</f>
        <v>0</v>
      </c>
      <c r="D1146" t="b">
        <f>IF(OR(B1146=0,'Input and Summary Results'!E728=0),FALSE,'Input and Summary Results'!$E728)</f>
        <v>0</v>
      </c>
      <c r="E1146" t="b">
        <f t="shared" si="83"/>
        <v>0</v>
      </c>
      <c r="F1146" t="b">
        <f t="shared" si="84"/>
        <v>0</v>
      </c>
      <c r="G1146" t="b">
        <f>IF('Input and Summary Results'!$J$4="yes",IF(C1146=FALSE,FALSE,IF('Data Transformation'!E1146&lt;$R$10,E1146,$R$10)),IF(C1146=FALSE,FALSE,IF(C1146&lt;$R$10,C1146,$R$10)))</f>
        <v>0</v>
      </c>
      <c r="H1146" t="b">
        <f>IF('Input and Summary Results'!$J$4="yes",'Data Transformation'!F1146,'Data Transformation'!D1146)</f>
        <v>0</v>
      </c>
      <c r="I1146" t="str">
        <f t="shared" si="82"/>
        <v/>
      </c>
    </row>
    <row r="1147" spans="2:9" x14ac:dyDescent="0.25">
      <c r="B1147" t="b">
        <f>IF('Input and Summary Results'!D729=0,FALSE,'Input and Summary Results'!$B729)</f>
        <v>0</v>
      </c>
      <c r="C1147" t="b">
        <f>IF(OR(B1147=0,'Input and Summary Results'!D729=0,'Input and Summary Results'!D729=""),FALSE,'Input and Summary Results'!$D729)</f>
        <v>0</v>
      </c>
      <c r="D1147" t="b">
        <f>IF(OR(B1147=0,'Input and Summary Results'!E729=0),FALSE,'Input and Summary Results'!$E729)</f>
        <v>0</v>
      </c>
      <c r="E1147" t="b">
        <f t="shared" si="83"/>
        <v>0</v>
      </c>
      <c r="F1147" t="b">
        <f t="shared" si="84"/>
        <v>0</v>
      </c>
      <c r="G1147" t="b">
        <f>IF('Input and Summary Results'!$J$4="yes",IF(C1147=FALSE,FALSE,IF('Data Transformation'!E1147&lt;$R$10,E1147,$R$10)),IF(C1147=FALSE,FALSE,IF(C1147&lt;$R$10,C1147,$R$10)))</f>
        <v>0</v>
      </c>
      <c r="H1147" t="b">
        <f>IF('Input and Summary Results'!$J$4="yes",'Data Transformation'!F1147,'Data Transformation'!D1147)</f>
        <v>0</v>
      </c>
      <c r="I1147" t="str">
        <f t="shared" si="82"/>
        <v/>
      </c>
    </row>
    <row r="1148" spans="2:9" x14ac:dyDescent="0.25">
      <c r="B1148" t="b">
        <f>IF('Input and Summary Results'!D730=0,FALSE,'Input and Summary Results'!$B730)</f>
        <v>0</v>
      </c>
      <c r="C1148" t="b">
        <f>IF(OR(B1148=0,'Input and Summary Results'!D730=0,'Input and Summary Results'!D730=""),FALSE,'Input and Summary Results'!$D730)</f>
        <v>0</v>
      </c>
      <c r="D1148" t="b">
        <f>IF(OR(B1148=0,'Input and Summary Results'!E730=0),FALSE,'Input and Summary Results'!$E730)</f>
        <v>0</v>
      </c>
      <c r="E1148" t="b">
        <f t="shared" si="83"/>
        <v>0</v>
      </c>
      <c r="F1148" t="b">
        <f t="shared" si="84"/>
        <v>0</v>
      </c>
      <c r="G1148" t="b">
        <f>IF('Input and Summary Results'!$J$4="yes",IF(C1148=FALSE,FALSE,IF('Data Transformation'!E1148&lt;$R$10,E1148,$R$10)),IF(C1148=FALSE,FALSE,IF(C1148&lt;$R$10,C1148,$R$10)))</f>
        <v>0</v>
      </c>
      <c r="H1148" t="b">
        <f>IF('Input and Summary Results'!$J$4="yes",'Data Transformation'!F1148,'Data Transformation'!D1148)</f>
        <v>0</v>
      </c>
      <c r="I1148" t="str">
        <f t="shared" si="82"/>
        <v/>
      </c>
    </row>
    <row r="1149" spans="2:9" x14ac:dyDescent="0.25">
      <c r="B1149" t="b">
        <f>IF('Input and Summary Results'!D731=0,FALSE,'Input and Summary Results'!$B731)</f>
        <v>0</v>
      </c>
      <c r="C1149" t="b">
        <f>IF(OR(B1149=0,'Input and Summary Results'!D731=0,'Input and Summary Results'!D731=""),FALSE,'Input and Summary Results'!$D731)</f>
        <v>0</v>
      </c>
      <c r="D1149" t="b">
        <f>IF(OR(B1149=0,'Input and Summary Results'!E731=0),FALSE,'Input and Summary Results'!$E731)</f>
        <v>0</v>
      </c>
      <c r="E1149" t="b">
        <f t="shared" si="83"/>
        <v>0</v>
      </c>
      <c r="F1149" t="b">
        <f t="shared" si="84"/>
        <v>0</v>
      </c>
      <c r="G1149" t="b">
        <f>IF('Input and Summary Results'!$J$4="yes",IF(C1149=FALSE,FALSE,IF('Data Transformation'!E1149&lt;$R$10,E1149,$R$10)),IF(C1149=FALSE,FALSE,IF(C1149&lt;$R$10,C1149,$R$10)))</f>
        <v>0</v>
      </c>
      <c r="H1149" t="b">
        <f>IF('Input and Summary Results'!$J$4="yes",'Data Transformation'!F1149,'Data Transformation'!D1149)</f>
        <v>0</v>
      </c>
      <c r="I1149" t="str">
        <f t="shared" si="82"/>
        <v/>
      </c>
    </row>
    <row r="1150" spans="2:9" x14ac:dyDescent="0.25">
      <c r="B1150" t="b">
        <f>IF('Input and Summary Results'!D732=0,FALSE,'Input and Summary Results'!$B732)</f>
        <v>0</v>
      </c>
      <c r="C1150" t="b">
        <f>IF(OR(B1150=0,'Input and Summary Results'!D732=0,'Input and Summary Results'!D732=""),FALSE,'Input and Summary Results'!$D732)</f>
        <v>0</v>
      </c>
      <c r="D1150" t="b">
        <f>IF(OR(B1150=0,'Input and Summary Results'!E732=0),FALSE,'Input and Summary Results'!$E732)</f>
        <v>0</v>
      </c>
      <c r="E1150" t="b">
        <f t="shared" si="83"/>
        <v>0</v>
      </c>
      <c r="F1150" t="b">
        <f t="shared" si="84"/>
        <v>0</v>
      </c>
      <c r="G1150" t="b">
        <f>IF('Input and Summary Results'!$J$4="yes",IF(C1150=FALSE,FALSE,IF('Data Transformation'!E1150&lt;$R$10,E1150,$R$10)),IF(C1150=FALSE,FALSE,IF(C1150&lt;$R$10,C1150,$R$10)))</f>
        <v>0</v>
      </c>
      <c r="H1150" t="b">
        <f>IF('Input and Summary Results'!$J$4="yes",'Data Transformation'!F1150,'Data Transformation'!D1150)</f>
        <v>0</v>
      </c>
      <c r="I1150" t="str">
        <f t="shared" si="82"/>
        <v/>
      </c>
    </row>
    <row r="1151" spans="2:9" x14ac:dyDescent="0.25">
      <c r="B1151" t="b">
        <f>IF('Input and Summary Results'!D733=0,FALSE,'Input and Summary Results'!$B733)</f>
        <v>0</v>
      </c>
      <c r="C1151" t="b">
        <f>IF(OR(B1151=0,'Input and Summary Results'!D733=0,'Input and Summary Results'!D733=""),FALSE,'Input and Summary Results'!$D733)</f>
        <v>0</v>
      </c>
      <c r="D1151" t="b">
        <f>IF(OR(B1151=0,'Input and Summary Results'!E733=0),FALSE,'Input and Summary Results'!$E733)</f>
        <v>0</v>
      </c>
      <c r="E1151" t="b">
        <f t="shared" si="83"/>
        <v>0</v>
      </c>
      <c r="F1151" t="b">
        <f t="shared" si="84"/>
        <v>0</v>
      </c>
      <c r="G1151" t="b">
        <f>IF('Input and Summary Results'!$J$4="yes",IF(C1151=FALSE,FALSE,IF('Data Transformation'!E1151&lt;$R$10,E1151,$R$10)),IF(C1151=FALSE,FALSE,IF(C1151&lt;$R$10,C1151,$R$10)))</f>
        <v>0</v>
      </c>
      <c r="H1151" t="b">
        <f>IF('Input and Summary Results'!$J$4="yes",'Data Transformation'!F1151,'Data Transformation'!D1151)</f>
        <v>0</v>
      </c>
      <c r="I1151" t="str">
        <f t="shared" si="82"/>
        <v/>
      </c>
    </row>
    <row r="1152" spans="2:9" x14ac:dyDescent="0.25">
      <c r="B1152" t="b">
        <f>IF('Input and Summary Results'!D734=0,FALSE,'Input and Summary Results'!$B734)</f>
        <v>0</v>
      </c>
      <c r="C1152" t="b">
        <f>IF(OR(B1152=0,'Input and Summary Results'!D734=0,'Input and Summary Results'!D734=""),FALSE,'Input and Summary Results'!$D734)</f>
        <v>0</v>
      </c>
      <c r="D1152" t="b">
        <f>IF(OR(B1152=0,'Input and Summary Results'!E734=0),FALSE,'Input and Summary Results'!$E734)</f>
        <v>0</v>
      </c>
      <c r="E1152" t="b">
        <f t="shared" si="83"/>
        <v>0</v>
      </c>
      <c r="F1152" t="b">
        <f t="shared" si="84"/>
        <v>0</v>
      </c>
      <c r="G1152" t="b">
        <f>IF('Input and Summary Results'!$J$4="yes",IF(C1152=FALSE,FALSE,IF('Data Transformation'!E1152&lt;$R$10,E1152,$R$10)),IF(C1152=FALSE,FALSE,IF(C1152&lt;$R$10,C1152,$R$10)))</f>
        <v>0</v>
      </c>
      <c r="H1152" t="b">
        <f>IF('Input and Summary Results'!$J$4="yes",'Data Transformation'!F1152,'Data Transformation'!D1152)</f>
        <v>0</v>
      </c>
      <c r="I1152" t="str">
        <f t="shared" si="82"/>
        <v/>
      </c>
    </row>
    <row r="1153" spans="2:9" x14ac:dyDescent="0.25">
      <c r="B1153" t="b">
        <f>IF('Input and Summary Results'!D735=0,FALSE,'Input and Summary Results'!$B735)</f>
        <v>0</v>
      </c>
      <c r="C1153" t="b">
        <f>IF(OR(B1153=0,'Input and Summary Results'!D735=0,'Input and Summary Results'!D735=""),FALSE,'Input and Summary Results'!$D735)</f>
        <v>0</v>
      </c>
      <c r="D1153" t="b">
        <f>IF(OR(B1153=0,'Input and Summary Results'!E735=0),FALSE,'Input and Summary Results'!$E735)</f>
        <v>0</v>
      </c>
      <c r="E1153" t="b">
        <f t="shared" si="83"/>
        <v>0</v>
      </c>
      <c r="F1153" t="b">
        <f t="shared" si="84"/>
        <v>0</v>
      </c>
      <c r="G1153" t="b">
        <f>IF('Input and Summary Results'!$J$4="yes",IF(C1153=FALSE,FALSE,IF('Data Transformation'!E1153&lt;$R$10,E1153,$R$10)),IF(C1153=FALSE,FALSE,IF(C1153&lt;$R$10,C1153,$R$10)))</f>
        <v>0</v>
      </c>
      <c r="H1153" t="b">
        <f>IF('Input and Summary Results'!$J$4="yes",'Data Transformation'!F1153,'Data Transformation'!D1153)</f>
        <v>0</v>
      </c>
      <c r="I1153" t="str">
        <f t="shared" si="82"/>
        <v/>
      </c>
    </row>
    <row r="1154" spans="2:9" x14ac:dyDescent="0.25">
      <c r="B1154" t="b">
        <f>IF('Input and Summary Results'!D736=0,FALSE,'Input and Summary Results'!$B736)</f>
        <v>0</v>
      </c>
      <c r="C1154" t="b">
        <f>IF(OR(B1154=0,'Input and Summary Results'!D736=0,'Input and Summary Results'!D736=""),FALSE,'Input and Summary Results'!$D736)</f>
        <v>0</v>
      </c>
      <c r="D1154" t="b">
        <f>IF(OR(B1154=0,'Input and Summary Results'!E736=0),FALSE,'Input and Summary Results'!$E736)</f>
        <v>0</v>
      </c>
      <c r="E1154" t="b">
        <f t="shared" si="83"/>
        <v>0</v>
      </c>
      <c r="F1154" t="b">
        <f t="shared" si="84"/>
        <v>0</v>
      </c>
      <c r="G1154" t="b">
        <f>IF('Input and Summary Results'!$J$4="yes",IF(C1154=FALSE,FALSE,IF('Data Transformation'!E1154&lt;$R$10,E1154,$R$10)),IF(C1154=FALSE,FALSE,IF(C1154&lt;$R$10,C1154,$R$10)))</f>
        <v>0</v>
      </c>
      <c r="H1154" t="b">
        <f>IF('Input and Summary Results'!$J$4="yes",'Data Transformation'!F1154,'Data Transformation'!D1154)</f>
        <v>0</v>
      </c>
      <c r="I1154" t="str">
        <f t="shared" si="82"/>
        <v/>
      </c>
    </row>
    <row r="1155" spans="2:9" x14ac:dyDescent="0.25">
      <c r="B1155" t="b">
        <f>IF('Input and Summary Results'!D737=0,FALSE,'Input and Summary Results'!$B737)</f>
        <v>0</v>
      </c>
      <c r="C1155" t="b">
        <f>IF(OR(B1155=0,'Input and Summary Results'!D737=0,'Input and Summary Results'!D737=""),FALSE,'Input and Summary Results'!$D737)</f>
        <v>0</v>
      </c>
      <c r="D1155" t="b">
        <f>IF(OR(B1155=0,'Input and Summary Results'!E737=0),FALSE,'Input and Summary Results'!$E737)</f>
        <v>0</v>
      </c>
      <c r="E1155" t="b">
        <f t="shared" si="83"/>
        <v>0</v>
      </c>
      <c r="F1155" t="b">
        <f t="shared" si="84"/>
        <v>0</v>
      </c>
      <c r="G1155" t="b">
        <f>IF('Input and Summary Results'!$J$4="yes",IF(C1155=FALSE,FALSE,IF('Data Transformation'!E1155&lt;$R$10,E1155,$R$10)),IF(C1155=FALSE,FALSE,IF(C1155&lt;$R$10,C1155,$R$10)))</f>
        <v>0</v>
      </c>
      <c r="H1155" t="b">
        <f>IF('Input and Summary Results'!$J$4="yes",'Data Transformation'!F1155,'Data Transformation'!D1155)</f>
        <v>0</v>
      </c>
      <c r="I1155" t="str">
        <f t="shared" si="82"/>
        <v/>
      </c>
    </row>
    <row r="1156" spans="2:9" x14ac:dyDescent="0.25">
      <c r="B1156" t="b">
        <f>IF('Input and Summary Results'!D738=0,FALSE,'Input and Summary Results'!$B738)</f>
        <v>0</v>
      </c>
      <c r="C1156" t="b">
        <f>IF(OR(B1156=0,'Input and Summary Results'!D738=0,'Input and Summary Results'!D738=""),FALSE,'Input and Summary Results'!$D738)</f>
        <v>0</v>
      </c>
      <c r="D1156" t="b">
        <f>IF(OR(B1156=0,'Input and Summary Results'!E738=0),FALSE,'Input and Summary Results'!$E738)</f>
        <v>0</v>
      </c>
      <c r="E1156" t="b">
        <f t="shared" si="83"/>
        <v>0</v>
      </c>
      <c r="F1156" t="b">
        <f t="shared" si="84"/>
        <v>0</v>
      </c>
      <c r="G1156" t="b">
        <f>IF('Input and Summary Results'!$J$4="yes",IF(C1156=FALSE,FALSE,IF('Data Transformation'!E1156&lt;$R$10,E1156,$R$10)),IF(C1156=FALSE,FALSE,IF(C1156&lt;$R$10,C1156,$R$10)))</f>
        <v>0</v>
      </c>
      <c r="H1156" t="b">
        <f>IF('Input and Summary Results'!$J$4="yes",'Data Transformation'!F1156,'Data Transformation'!D1156)</f>
        <v>0</v>
      </c>
      <c r="I1156" t="str">
        <f t="shared" si="82"/>
        <v/>
      </c>
    </row>
    <row r="1157" spans="2:9" x14ac:dyDescent="0.25">
      <c r="B1157" t="b">
        <f>IF('Input and Summary Results'!D739=0,FALSE,'Input and Summary Results'!$B739)</f>
        <v>0</v>
      </c>
      <c r="C1157" t="b">
        <f>IF(OR(B1157=0,'Input and Summary Results'!D739=0,'Input and Summary Results'!D739=""),FALSE,'Input and Summary Results'!$D739)</f>
        <v>0</v>
      </c>
      <c r="D1157" t="b">
        <f>IF(OR(B1157=0,'Input and Summary Results'!E739=0),FALSE,'Input and Summary Results'!$E739)</f>
        <v>0</v>
      </c>
      <c r="E1157" t="b">
        <f t="shared" si="83"/>
        <v>0</v>
      </c>
      <c r="F1157" t="b">
        <f t="shared" si="84"/>
        <v>0</v>
      </c>
      <c r="G1157" t="b">
        <f>IF('Input and Summary Results'!$J$4="yes",IF(C1157=FALSE,FALSE,IF('Data Transformation'!E1157&lt;$R$10,E1157,$R$10)),IF(C1157=FALSE,FALSE,IF(C1157&lt;$R$10,C1157,$R$10)))</f>
        <v>0</v>
      </c>
      <c r="H1157" t="b">
        <f>IF('Input and Summary Results'!$J$4="yes",'Data Transformation'!F1157,'Data Transformation'!D1157)</f>
        <v>0</v>
      </c>
      <c r="I1157" t="str">
        <f t="shared" ref="I1157:I1220" si="85">IF(G1157=FALSE,"",B1157)</f>
        <v/>
      </c>
    </row>
    <row r="1158" spans="2:9" x14ac:dyDescent="0.25">
      <c r="B1158" t="b">
        <f>IF('Input and Summary Results'!D740=0,FALSE,'Input and Summary Results'!$B740)</f>
        <v>0</v>
      </c>
      <c r="C1158" t="b">
        <f>IF(OR(B1158=0,'Input and Summary Results'!D740=0,'Input and Summary Results'!D740=""),FALSE,'Input and Summary Results'!$D740)</f>
        <v>0</v>
      </c>
      <c r="D1158" t="b">
        <f>IF(OR(B1158=0,'Input and Summary Results'!E740=0),FALSE,'Input and Summary Results'!$E740)</f>
        <v>0</v>
      </c>
      <c r="E1158" t="b">
        <f t="shared" si="83"/>
        <v>0</v>
      </c>
      <c r="F1158" t="b">
        <f t="shared" si="84"/>
        <v>0</v>
      </c>
      <c r="G1158" t="b">
        <f>IF('Input and Summary Results'!$J$4="yes",IF(C1158=FALSE,FALSE,IF('Data Transformation'!E1158&lt;$R$10,E1158,$R$10)),IF(C1158=FALSE,FALSE,IF(C1158&lt;$R$10,C1158,$R$10)))</f>
        <v>0</v>
      </c>
      <c r="H1158" t="b">
        <f>IF('Input and Summary Results'!$J$4="yes",'Data Transformation'!F1158,'Data Transformation'!D1158)</f>
        <v>0</v>
      </c>
      <c r="I1158" t="str">
        <f t="shared" si="85"/>
        <v/>
      </c>
    </row>
    <row r="1159" spans="2:9" x14ac:dyDescent="0.25">
      <c r="B1159" t="b">
        <f>IF('Input and Summary Results'!D741=0,FALSE,'Input and Summary Results'!$B741)</f>
        <v>0</v>
      </c>
      <c r="C1159" t="b">
        <f>IF(OR(B1159=0,'Input and Summary Results'!D741=0,'Input and Summary Results'!D741=""),FALSE,'Input and Summary Results'!$D741)</f>
        <v>0</v>
      </c>
      <c r="D1159" t="b">
        <f>IF(OR(B1159=0,'Input and Summary Results'!E741=0),FALSE,'Input and Summary Results'!$E741)</f>
        <v>0</v>
      </c>
      <c r="E1159" t="b">
        <f t="shared" si="83"/>
        <v>0</v>
      </c>
      <c r="F1159" t="b">
        <f t="shared" si="84"/>
        <v>0</v>
      </c>
      <c r="G1159" t="b">
        <f>IF('Input and Summary Results'!$J$4="yes",IF(C1159=FALSE,FALSE,IF('Data Transformation'!E1159&lt;$R$10,E1159,$R$10)),IF(C1159=FALSE,FALSE,IF(C1159&lt;$R$10,C1159,$R$10)))</f>
        <v>0</v>
      </c>
      <c r="H1159" t="b">
        <f>IF('Input and Summary Results'!$J$4="yes",'Data Transformation'!F1159,'Data Transformation'!D1159)</f>
        <v>0</v>
      </c>
      <c r="I1159" t="str">
        <f t="shared" si="85"/>
        <v/>
      </c>
    </row>
    <row r="1160" spans="2:9" x14ac:dyDescent="0.25">
      <c r="B1160" t="b">
        <f>IF('Input and Summary Results'!D742=0,FALSE,'Input and Summary Results'!$B742)</f>
        <v>0</v>
      </c>
      <c r="C1160" t="b">
        <f>IF(OR(B1160=0,'Input and Summary Results'!D742=0,'Input and Summary Results'!D742=""),FALSE,'Input and Summary Results'!$D742)</f>
        <v>0</v>
      </c>
      <c r="D1160" t="b">
        <f>IF(OR(B1160=0,'Input and Summary Results'!E742=0),FALSE,'Input and Summary Results'!$E742)</f>
        <v>0</v>
      </c>
      <c r="E1160" t="b">
        <f t="shared" si="83"/>
        <v>0</v>
      </c>
      <c r="F1160" t="b">
        <f t="shared" si="84"/>
        <v>0</v>
      </c>
      <c r="G1160" t="b">
        <f>IF('Input and Summary Results'!$J$4="yes",IF(C1160=FALSE,FALSE,IF('Data Transformation'!E1160&lt;$R$10,E1160,$R$10)),IF(C1160=FALSE,FALSE,IF(C1160&lt;$R$10,C1160,$R$10)))</f>
        <v>0</v>
      </c>
      <c r="H1160" t="b">
        <f>IF('Input and Summary Results'!$J$4="yes",'Data Transformation'!F1160,'Data Transformation'!D1160)</f>
        <v>0</v>
      </c>
      <c r="I1160" t="str">
        <f t="shared" si="85"/>
        <v/>
      </c>
    </row>
    <row r="1161" spans="2:9" x14ac:dyDescent="0.25">
      <c r="B1161" t="b">
        <f>IF('Input and Summary Results'!D743=0,FALSE,'Input and Summary Results'!$B743)</f>
        <v>0</v>
      </c>
      <c r="C1161" t="b">
        <f>IF(OR(B1161=0,'Input and Summary Results'!D743=0,'Input and Summary Results'!D743=""),FALSE,'Input and Summary Results'!$D743)</f>
        <v>0</v>
      </c>
      <c r="D1161" t="b">
        <f>IF(OR(B1161=0,'Input and Summary Results'!E743=0),FALSE,'Input and Summary Results'!$E743)</f>
        <v>0</v>
      </c>
      <c r="E1161" t="b">
        <f t="shared" si="83"/>
        <v>0</v>
      </c>
      <c r="F1161" t="b">
        <f t="shared" si="84"/>
        <v>0</v>
      </c>
      <c r="G1161" t="b">
        <f>IF('Input and Summary Results'!$J$4="yes",IF(C1161=FALSE,FALSE,IF('Data Transformation'!E1161&lt;$R$10,E1161,$R$10)),IF(C1161=FALSE,FALSE,IF(C1161&lt;$R$10,C1161,$R$10)))</f>
        <v>0</v>
      </c>
      <c r="H1161" t="b">
        <f>IF('Input and Summary Results'!$J$4="yes",'Data Transformation'!F1161,'Data Transformation'!D1161)</f>
        <v>0</v>
      </c>
      <c r="I1161" t="str">
        <f t="shared" si="85"/>
        <v/>
      </c>
    </row>
    <row r="1162" spans="2:9" x14ac:dyDescent="0.25">
      <c r="B1162" t="b">
        <f>IF('Input and Summary Results'!D744=0,FALSE,'Input and Summary Results'!$B744)</f>
        <v>0</v>
      </c>
      <c r="C1162" t="b">
        <f>IF(OR(B1162=0,'Input and Summary Results'!D744=0,'Input and Summary Results'!D744=""),FALSE,'Input and Summary Results'!$D744)</f>
        <v>0</v>
      </c>
      <c r="D1162" t="b">
        <f>IF(OR(B1162=0,'Input and Summary Results'!E744=0),FALSE,'Input and Summary Results'!$E744)</f>
        <v>0</v>
      </c>
      <c r="E1162" t="b">
        <f t="shared" si="83"/>
        <v>0</v>
      </c>
      <c r="F1162" t="b">
        <f t="shared" si="84"/>
        <v>0</v>
      </c>
      <c r="G1162" t="b">
        <f>IF('Input and Summary Results'!$J$4="yes",IF(C1162=FALSE,FALSE,IF('Data Transformation'!E1162&lt;$R$10,E1162,$R$10)),IF(C1162=FALSE,FALSE,IF(C1162&lt;$R$10,C1162,$R$10)))</f>
        <v>0</v>
      </c>
      <c r="H1162" t="b">
        <f>IF('Input and Summary Results'!$J$4="yes",'Data Transformation'!F1162,'Data Transformation'!D1162)</f>
        <v>0</v>
      </c>
      <c r="I1162" t="str">
        <f t="shared" si="85"/>
        <v/>
      </c>
    </row>
    <row r="1163" spans="2:9" x14ac:dyDescent="0.25">
      <c r="B1163" t="b">
        <f>IF('Input and Summary Results'!D745=0,FALSE,'Input and Summary Results'!$B745)</f>
        <v>0</v>
      </c>
      <c r="C1163" t="b">
        <f>IF(OR(B1163=0,'Input and Summary Results'!D745=0,'Input and Summary Results'!D745=""),FALSE,'Input and Summary Results'!$D745)</f>
        <v>0</v>
      </c>
      <c r="D1163" t="b">
        <f>IF(OR(B1163=0,'Input and Summary Results'!E745=0),FALSE,'Input and Summary Results'!$E745)</f>
        <v>0</v>
      </c>
      <c r="E1163" t="b">
        <f t="shared" si="83"/>
        <v>0</v>
      </c>
      <c r="F1163" t="b">
        <f t="shared" si="84"/>
        <v>0</v>
      </c>
      <c r="G1163" t="b">
        <f>IF('Input and Summary Results'!$J$4="yes",IF(C1163=FALSE,FALSE,IF('Data Transformation'!E1163&lt;$R$10,E1163,$R$10)),IF(C1163=FALSE,FALSE,IF(C1163&lt;$R$10,C1163,$R$10)))</f>
        <v>0</v>
      </c>
      <c r="H1163" t="b">
        <f>IF('Input and Summary Results'!$J$4="yes",'Data Transformation'!F1163,'Data Transformation'!D1163)</f>
        <v>0</v>
      </c>
      <c r="I1163" t="str">
        <f t="shared" si="85"/>
        <v/>
      </c>
    </row>
    <row r="1164" spans="2:9" x14ac:dyDescent="0.25">
      <c r="B1164" t="b">
        <f>IF('Input and Summary Results'!D746=0,FALSE,'Input and Summary Results'!$B746)</f>
        <v>0</v>
      </c>
      <c r="C1164" t="b">
        <f>IF(OR(B1164=0,'Input and Summary Results'!D746=0,'Input and Summary Results'!D746=""),FALSE,'Input and Summary Results'!$D746)</f>
        <v>0</v>
      </c>
      <c r="D1164" t="b">
        <f>IF(OR(B1164=0,'Input and Summary Results'!E746=0),FALSE,'Input and Summary Results'!$E746)</f>
        <v>0</v>
      </c>
      <c r="E1164" t="b">
        <f t="shared" si="83"/>
        <v>0</v>
      </c>
      <c r="F1164" t="b">
        <f t="shared" si="84"/>
        <v>0</v>
      </c>
      <c r="G1164" t="b">
        <f>IF('Input and Summary Results'!$J$4="yes",IF(C1164=FALSE,FALSE,IF('Data Transformation'!E1164&lt;$R$10,E1164,$R$10)),IF(C1164=FALSE,FALSE,IF(C1164&lt;$R$10,C1164,$R$10)))</f>
        <v>0</v>
      </c>
      <c r="H1164" t="b">
        <f>IF('Input and Summary Results'!$J$4="yes",'Data Transformation'!F1164,'Data Transformation'!D1164)</f>
        <v>0</v>
      </c>
      <c r="I1164" t="str">
        <f t="shared" si="85"/>
        <v/>
      </c>
    </row>
    <row r="1165" spans="2:9" x14ac:dyDescent="0.25">
      <c r="B1165" t="b">
        <f>IF('Input and Summary Results'!D747=0,FALSE,'Input and Summary Results'!$B747)</f>
        <v>0</v>
      </c>
      <c r="C1165" t="b">
        <f>IF(OR(B1165=0,'Input and Summary Results'!D747=0,'Input and Summary Results'!D747=""),FALSE,'Input and Summary Results'!$D747)</f>
        <v>0</v>
      </c>
      <c r="D1165" t="b">
        <f>IF(OR(B1165=0,'Input and Summary Results'!E747=0),FALSE,'Input and Summary Results'!$E747)</f>
        <v>0</v>
      </c>
      <c r="E1165" t="b">
        <f t="shared" si="83"/>
        <v>0</v>
      </c>
      <c r="F1165" t="b">
        <f t="shared" si="84"/>
        <v>0</v>
      </c>
      <c r="G1165" t="b">
        <f>IF('Input and Summary Results'!$J$4="yes",IF(C1165=FALSE,FALSE,IF('Data Transformation'!E1165&lt;$R$10,E1165,$R$10)),IF(C1165=FALSE,FALSE,IF(C1165&lt;$R$10,C1165,$R$10)))</f>
        <v>0</v>
      </c>
      <c r="H1165" t="b">
        <f>IF('Input and Summary Results'!$J$4="yes",'Data Transformation'!F1165,'Data Transformation'!D1165)</f>
        <v>0</v>
      </c>
      <c r="I1165" t="str">
        <f t="shared" si="85"/>
        <v/>
      </c>
    </row>
    <row r="1166" spans="2:9" x14ac:dyDescent="0.25">
      <c r="B1166" t="b">
        <f>IF('Input and Summary Results'!D748=0,FALSE,'Input and Summary Results'!$B748)</f>
        <v>0</v>
      </c>
      <c r="C1166" t="b">
        <f>IF(OR(B1166=0,'Input and Summary Results'!D748=0,'Input and Summary Results'!D748=""),FALSE,'Input and Summary Results'!$D748)</f>
        <v>0</v>
      </c>
      <c r="D1166" t="b">
        <f>IF(OR(B1166=0,'Input and Summary Results'!E748=0),FALSE,'Input and Summary Results'!$E748)</f>
        <v>0</v>
      </c>
      <c r="E1166" t="b">
        <f t="shared" si="83"/>
        <v>0</v>
      </c>
      <c r="F1166" t="b">
        <f t="shared" si="84"/>
        <v>0</v>
      </c>
      <c r="G1166" t="b">
        <f>IF('Input and Summary Results'!$J$4="yes",IF(C1166=FALSE,FALSE,IF('Data Transformation'!E1166&lt;$R$10,E1166,$R$10)),IF(C1166=FALSE,FALSE,IF(C1166&lt;$R$10,C1166,$R$10)))</f>
        <v>0</v>
      </c>
      <c r="H1166" t="b">
        <f>IF('Input and Summary Results'!$J$4="yes",'Data Transformation'!F1166,'Data Transformation'!D1166)</f>
        <v>0</v>
      </c>
      <c r="I1166" t="str">
        <f t="shared" si="85"/>
        <v/>
      </c>
    </row>
    <row r="1167" spans="2:9" x14ac:dyDescent="0.25">
      <c r="B1167" t="b">
        <f>IF('Input and Summary Results'!D749=0,FALSE,'Input and Summary Results'!$B749)</f>
        <v>0</v>
      </c>
      <c r="C1167" t="b">
        <f>IF(OR(B1167=0,'Input and Summary Results'!D749=0,'Input and Summary Results'!D749=""),FALSE,'Input and Summary Results'!$D749)</f>
        <v>0</v>
      </c>
      <c r="D1167" t="b">
        <f>IF(OR(B1167=0,'Input and Summary Results'!E749=0),FALSE,'Input and Summary Results'!$E749)</f>
        <v>0</v>
      </c>
      <c r="E1167" t="b">
        <f t="shared" si="83"/>
        <v>0</v>
      </c>
      <c r="F1167" t="b">
        <f t="shared" si="84"/>
        <v>0</v>
      </c>
      <c r="G1167" t="b">
        <f>IF('Input and Summary Results'!$J$4="yes",IF(C1167=FALSE,FALSE,IF('Data Transformation'!E1167&lt;$R$10,E1167,$R$10)),IF(C1167=FALSE,FALSE,IF(C1167&lt;$R$10,C1167,$R$10)))</f>
        <v>0</v>
      </c>
      <c r="H1167" t="b">
        <f>IF('Input and Summary Results'!$J$4="yes",'Data Transformation'!F1167,'Data Transformation'!D1167)</f>
        <v>0</v>
      </c>
      <c r="I1167" t="str">
        <f t="shared" si="85"/>
        <v/>
      </c>
    </row>
    <row r="1168" spans="2:9" x14ac:dyDescent="0.25">
      <c r="B1168" t="b">
        <f>IF('Input and Summary Results'!D750=0,FALSE,'Input and Summary Results'!$B750)</f>
        <v>0</v>
      </c>
      <c r="C1168" t="b">
        <f>IF(OR(B1168=0,'Input and Summary Results'!D750=0,'Input and Summary Results'!D750=""),FALSE,'Input and Summary Results'!$D750)</f>
        <v>0</v>
      </c>
      <c r="D1168" t="b">
        <f>IF(OR(B1168=0,'Input and Summary Results'!E750=0),FALSE,'Input and Summary Results'!$E750)</f>
        <v>0</v>
      </c>
      <c r="E1168" t="b">
        <f t="shared" si="83"/>
        <v>0</v>
      </c>
      <c r="F1168" t="b">
        <f t="shared" si="84"/>
        <v>0</v>
      </c>
      <c r="G1168" t="b">
        <f>IF('Input and Summary Results'!$J$4="yes",IF(C1168=FALSE,FALSE,IF('Data Transformation'!E1168&lt;$R$10,E1168,$R$10)),IF(C1168=FALSE,FALSE,IF(C1168&lt;$R$10,C1168,$R$10)))</f>
        <v>0</v>
      </c>
      <c r="H1168" t="b">
        <f>IF('Input and Summary Results'!$J$4="yes",'Data Transformation'!F1168,'Data Transformation'!D1168)</f>
        <v>0</v>
      </c>
      <c r="I1168" t="str">
        <f t="shared" si="85"/>
        <v/>
      </c>
    </row>
    <row r="1169" spans="2:9" x14ac:dyDescent="0.25">
      <c r="B1169" t="b">
        <f>IF('Input and Summary Results'!D751=0,FALSE,'Input and Summary Results'!$B751)</f>
        <v>0</v>
      </c>
      <c r="C1169" t="b">
        <f>IF(OR(B1169=0,'Input and Summary Results'!D751=0,'Input and Summary Results'!D751=""),FALSE,'Input and Summary Results'!$D751)</f>
        <v>0</v>
      </c>
      <c r="D1169" t="b">
        <f>IF(OR(B1169=0,'Input and Summary Results'!E751=0),FALSE,'Input and Summary Results'!$E751)</f>
        <v>0</v>
      </c>
      <c r="E1169" t="b">
        <f t="shared" si="83"/>
        <v>0</v>
      </c>
      <c r="F1169" t="b">
        <f t="shared" si="84"/>
        <v>0</v>
      </c>
      <c r="G1169" t="b">
        <f>IF('Input and Summary Results'!$J$4="yes",IF(C1169=FALSE,FALSE,IF('Data Transformation'!E1169&lt;$R$10,E1169,$R$10)),IF(C1169=FALSE,FALSE,IF(C1169&lt;$R$10,C1169,$R$10)))</f>
        <v>0</v>
      </c>
      <c r="H1169" t="b">
        <f>IF('Input and Summary Results'!$J$4="yes",'Data Transformation'!F1169,'Data Transformation'!D1169)</f>
        <v>0</v>
      </c>
      <c r="I1169" t="str">
        <f t="shared" si="85"/>
        <v/>
      </c>
    </row>
    <row r="1170" spans="2:9" x14ac:dyDescent="0.25">
      <c r="B1170" t="b">
        <f>IF('Input and Summary Results'!D752=0,FALSE,'Input and Summary Results'!$B752)</f>
        <v>0</v>
      </c>
      <c r="C1170" t="b">
        <f>IF(OR(B1170=0,'Input and Summary Results'!D752=0,'Input and Summary Results'!D752=""),FALSE,'Input and Summary Results'!$D752)</f>
        <v>0</v>
      </c>
      <c r="D1170" t="b">
        <f>IF(OR(B1170=0,'Input and Summary Results'!E752=0),FALSE,'Input and Summary Results'!$E752)</f>
        <v>0</v>
      </c>
      <c r="E1170" t="b">
        <f t="shared" si="83"/>
        <v>0</v>
      </c>
      <c r="F1170" t="b">
        <f t="shared" si="84"/>
        <v>0</v>
      </c>
      <c r="G1170" t="b">
        <f>IF('Input and Summary Results'!$J$4="yes",IF(C1170=FALSE,FALSE,IF('Data Transformation'!E1170&lt;$R$10,E1170,$R$10)),IF(C1170=FALSE,FALSE,IF(C1170&lt;$R$10,C1170,$R$10)))</f>
        <v>0</v>
      </c>
      <c r="H1170" t="b">
        <f>IF('Input and Summary Results'!$J$4="yes",'Data Transformation'!F1170,'Data Transformation'!D1170)</f>
        <v>0</v>
      </c>
      <c r="I1170" t="str">
        <f t="shared" si="85"/>
        <v/>
      </c>
    </row>
    <row r="1171" spans="2:9" x14ac:dyDescent="0.25">
      <c r="B1171" t="b">
        <f>IF('Input and Summary Results'!D753=0,FALSE,'Input and Summary Results'!$B753)</f>
        <v>0</v>
      </c>
      <c r="C1171" t="b">
        <f>IF(OR(B1171=0,'Input and Summary Results'!D753=0,'Input and Summary Results'!D753=""),FALSE,'Input and Summary Results'!$D753)</f>
        <v>0</v>
      </c>
      <c r="D1171" t="b">
        <f>IF(OR(B1171=0,'Input and Summary Results'!E753=0),FALSE,'Input and Summary Results'!$E753)</f>
        <v>0</v>
      </c>
      <c r="E1171" t="b">
        <f t="shared" si="83"/>
        <v>0</v>
      </c>
      <c r="F1171" t="b">
        <f t="shared" si="84"/>
        <v>0</v>
      </c>
      <c r="G1171" t="b">
        <f>IF('Input and Summary Results'!$J$4="yes",IF(C1171=FALSE,FALSE,IF('Data Transformation'!E1171&lt;$R$10,E1171,$R$10)),IF(C1171=FALSE,FALSE,IF(C1171&lt;$R$10,C1171,$R$10)))</f>
        <v>0</v>
      </c>
      <c r="H1171" t="b">
        <f>IF('Input and Summary Results'!$J$4="yes",'Data Transformation'!F1171,'Data Transformation'!D1171)</f>
        <v>0</v>
      </c>
      <c r="I1171" t="str">
        <f t="shared" si="85"/>
        <v/>
      </c>
    </row>
    <row r="1172" spans="2:9" x14ac:dyDescent="0.25">
      <c r="B1172" t="b">
        <f>IF('Input and Summary Results'!D754=0,FALSE,'Input and Summary Results'!$B754)</f>
        <v>0</v>
      </c>
      <c r="C1172" t="b">
        <f>IF(OR(B1172=0,'Input and Summary Results'!D754=0,'Input and Summary Results'!D754=""),FALSE,'Input and Summary Results'!$D754)</f>
        <v>0</v>
      </c>
      <c r="D1172" t="b">
        <f>IF(OR(B1172=0,'Input and Summary Results'!E754=0),FALSE,'Input and Summary Results'!$E754)</f>
        <v>0</v>
      </c>
      <c r="E1172" t="b">
        <f t="shared" si="83"/>
        <v>0</v>
      </c>
      <c r="F1172" t="b">
        <f t="shared" si="84"/>
        <v>0</v>
      </c>
      <c r="G1172" t="b">
        <f>IF('Input and Summary Results'!$J$4="yes",IF(C1172=FALSE,FALSE,IF('Data Transformation'!E1172&lt;$R$10,E1172,$R$10)),IF(C1172=FALSE,FALSE,IF(C1172&lt;$R$10,C1172,$R$10)))</f>
        <v>0</v>
      </c>
      <c r="H1172" t="b">
        <f>IF('Input and Summary Results'!$J$4="yes",'Data Transformation'!F1172,'Data Transformation'!D1172)</f>
        <v>0</v>
      </c>
      <c r="I1172" t="str">
        <f t="shared" si="85"/>
        <v/>
      </c>
    </row>
    <row r="1173" spans="2:9" x14ac:dyDescent="0.25">
      <c r="B1173" t="b">
        <f>IF('Input and Summary Results'!D755=0,FALSE,'Input and Summary Results'!$B755)</f>
        <v>0</v>
      </c>
      <c r="C1173" t="b">
        <f>IF(OR(B1173=0,'Input and Summary Results'!D755=0,'Input and Summary Results'!D755=""),FALSE,'Input and Summary Results'!$D755)</f>
        <v>0</v>
      </c>
      <c r="D1173" t="b">
        <f>IF(OR(B1173=0,'Input and Summary Results'!E755=0),FALSE,'Input and Summary Results'!$E755)</f>
        <v>0</v>
      </c>
      <c r="E1173" t="b">
        <f t="shared" si="83"/>
        <v>0</v>
      </c>
      <c r="F1173" t="b">
        <f t="shared" si="84"/>
        <v>0</v>
      </c>
      <c r="G1173" t="b">
        <f>IF('Input and Summary Results'!$J$4="yes",IF(C1173=FALSE,FALSE,IF('Data Transformation'!E1173&lt;$R$10,E1173,$R$10)),IF(C1173=FALSE,FALSE,IF(C1173&lt;$R$10,C1173,$R$10)))</f>
        <v>0</v>
      </c>
      <c r="H1173" t="b">
        <f>IF('Input and Summary Results'!$J$4="yes",'Data Transformation'!F1173,'Data Transformation'!D1173)</f>
        <v>0</v>
      </c>
      <c r="I1173" t="str">
        <f t="shared" si="85"/>
        <v/>
      </c>
    </row>
    <row r="1174" spans="2:9" x14ac:dyDescent="0.25">
      <c r="B1174" t="b">
        <f>IF('Input and Summary Results'!D756=0,FALSE,'Input and Summary Results'!$B756)</f>
        <v>0</v>
      </c>
      <c r="C1174" t="b">
        <f>IF(OR(B1174=0,'Input and Summary Results'!D756=0,'Input and Summary Results'!D756=""),FALSE,'Input and Summary Results'!$D756)</f>
        <v>0</v>
      </c>
      <c r="D1174" t="b">
        <f>IF(OR(B1174=0,'Input and Summary Results'!E756=0),FALSE,'Input and Summary Results'!$E756)</f>
        <v>0</v>
      </c>
      <c r="E1174" t="b">
        <f t="shared" si="83"/>
        <v>0</v>
      </c>
      <c r="F1174" t="b">
        <f t="shared" si="84"/>
        <v>0</v>
      </c>
      <c r="G1174" t="b">
        <f>IF('Input and Summary Results'!$J$4="yes",IF(C1174=FALSE,FALSE,IF('Data Transformation'!E1174&lt;$R$10,E1174,$R$10)),IF(C1174=FALSE,FALSE,IF(C1174&lt;$R$10,C1174,$R$10)))</f>
        <v>0</v>
      </c>
      <c r="H1174" t="b">
        <f>IF('Input and Summary Results'!$J$4="yes",'Data Transformation'!F1174,'Data Transformation'!D1174)</f>
        <v>0</v>
      </c>
      <c r="I1174" t="str">
        <f t="shared" si="85"/>
        <v/>
      </c>
    </row>
    <row r="1175" spans="2:9" x14ac:dyDescent="0.25">
      <c r="B1175" t="b">
        <f>IF('Input and Summary Results'!D757=0,FALSE,'Input and Summary Results'!$B757)</f>
        <v>0</v>
      </c>
      <c r="C1175" t="b">
        <f>IF(OR(B1175=0,'Input and Summary Results'!D757=0,'Input and Summary Results'!D757=""),FALSE,'Input and Summary Results'!$D757)</f>
        <v>0</v>
      </c>
      <c r="D1175" t="b">
        <f>IF(OR(B1175=0,'Input and Summary Results'!E757=0),FALSE,'Input and Summary Results'!$E757)</f>
        <v>0</v>
      </c>
      <c r="E1175" t="b">
        <f t="shared" si="83"/>
        <v>0</v>
      </c>
      <c r="F1175" t="b">
        <f t="shared" si="84"/>
        <v>0</v>
      </c>
      <c r="G1175" t="b">
        <f>IF('Input and Summary Results'!$J$4="yes",IF(C1175=FALSE,FALSE,IF('Data Transformation'!E1175&lt;$R$10,E1175,$R$10)),IF(C1175=FALSE,FALSE,IF(C1175&lt;$R$10,C1175,$R$10)))</f>
        <v>0</v>
      </c>
      <c r="H1175" t="b">
        <f>IF('Input and Summary Results'!$J$4="yes",'Data Transformation'!F1175,'Data Transformation'!D1175)</f>
        <v>0</v>
      </c>
      <c r="I1175" t="str">
        <f t="shared" si="85"/>
        <v/>
      </c>
    </row>
    <row r="1176" spans="2:9" x14ac:dyDescent="0.25">
      <c r="B1176" t="b">
        <f>IF('Input and Summary Results'!D758=0,FALSE,'Input and Summary Results'!$B758)</f>
        <v>0</v>
      </c>
      <c r="C1176" t="b">
        <f>IF(OR(B1176=0,'Input and Summary Results'!D758=0,'Input and Summary Results'!D758=""),FALSE,'Input and Summary Results'!$D758)</f>
        <v>0</v>
      </c>
      <c r="D1176" t="b">
        <f>IF(OR(B1176=0,'Input and Summary Results'!E758=0),FALSE,'Input and Summary Results'!$E758)</f>
        <v>0</v>
      </c>
      <c r="E1176" t="b">
        <f t="shared" si="83"/>
        <v>0</v>
      </c>
      <c r="F1176" t="b">
        <f t="shared" si="84"/>
        <v>0</v>
      </c>
      <c r="G1176" t="b">
        <f>IF('Input and Summary Results'!$J$4="yes",IF(C1176=FALSE,FALSE,IF('Data Transformation'!E1176&lt;$R$10,E1176,$R$10)),IF(C1176=FALSE,FALSE,IF(C1176&lt;$R$10,C1176,$R$10)))</f>
        <v>0</v>
      </c>
      <c r="H1176" t="b">
        <f>IF('Input and Summary Results'!$J$4="yes",'Data Transformation'!F1176,'Data Transformation'!D1176)</f>
        <v>0</v>
      </c>
      <c r="I1176" t="str">
        <f t="shared" si="85"/>
        <v/>
      </c>
    </row>
    <row r="1177" spans="2:9" x14ac:dyDescent="0.25">
      <c r="B1177" t="b">
        <f>IF('Input and Summary Results'!D759=0,FALSE,'Input and Summary Results'!$B759)</f>
        <v>0</v>
      </c>
      <c r="C1177" t="b">
        <f>IF(OR(B1177=0,'Input and Summary Results'!D759=0,'Input and Summary Results'!D759=""),FALSE,'Input and Summary Results'!$D759)</f>
        <v>0</v>
      </c>
      <c r="D1177" t="b">
        <f>IF(OR(B1177=0,'Input and Summary Results'!E759=0),FALSE,'Input and Summary Results'!$E759)</f>
        <v>0</v>
      </c>
      <c r="E1177" t="b">
        <f t="shared" si="83"/>
        <v>0</v>
      </c>
      <c r="F1177" t="b">
        <f t="shared" si="84"/>
        <v>0</v>
      </c>
      <c r="G1177" t="b">
        <f>IF('Input and Summary Results'!$J$4="yes",IF(C1177=FALSE,FALSE,IF('Data Transformation'!E1177&lt;$R$10,E1177,$R$10)),IF(C1177=FALSE,FALSE,IF(C1177&lt;$R$10,C1177,$R$10)))</f>
        <v>0</v>
      </c>
      <c r="H1177" t="b">
        <f>IF('Input and Summary Results'!$J$4="yes",'Data Transformation'!F1177,'Data Transformation'!D1177)</f>
        <v>0</v>
      </c>
      <c r="I1177" t="str">
        <f t="shared" si="85"/>
        <v/>
      </c>
    </row>
    <row r="1178" spans="2:9" x14ac:dyDescent="0.25">
      <c r="B1178" t="b">
        <f>IF('Input and Summary Results'!D760=0,FALSE,'Input and Summary Results'!$B760)</f>
        <v>0</v>
      </c>
      <c r="C1178" t="b">
        <f>IF(OR(B1178=0,'Input and Summary Results'!D760=0,'Input and Summary Results'!D760=""),FALSE,'Input and Summary Results'!$D760)</f>
        <v>0</v>
      </c>
      <c r="D1178" t="b">
        <f>IF(OR(B1178=0,'Input and Summary Results'!E760=0),FALSE,'Input and Summary Results'!$E760)</f>
        <v>0</v>
      </c>
      <c r="E1178" t="b">
        <f t="shared" si="83"/>
        <v>0</v>
      </c>
      <c r="F1178" t="b">
        <f t="shared" si="84"/>
        <v>0</v>
      </c>
      <c r="G1178" t="b">
        <f>IF('Input and Summary Results'!$J$4="yes",IF(C1178=FALSE,FALSE,IF('Data Transformation'!E1178&lt;$R$10,E1178,$R$10)),IF(C1178=FALSE,FALSE,IF(C1178&lt;$R$10,C1178,$R$10)))</f>
        <v>0</v>
      </c>
      <c r="H1178" t="b">
        <f>IF('Input and Summary Results'!$J$4="yes",'Data Transformation'!F1178,'Data Transformation'!D1178)</f>
        <v>0</v>
      </c>
      <c r="I1178" t="str">
        <f t="shared" si="85"/>
        <v/>
      </c>
    </row>
    <row r="1179" spans="2:9" x14ac:dyDescent="0.25">
      <c r="B1179" t="b">
        <f>IF('Input and Summary Results'!D761=0,FALSE,'Input and Summary Results'!$B761)</f>
        <v>0</v>
      </c>
      <c r="C1179" t="b">
        <f>IF(OR(B1179=0,'Input and Summary Results'!D761=0,'Input and Summary Results'!D761=""),FALSE,'Input and Summary Results'!$D761)</f>
        <v>0</v>
      </c>
      <c r="D1179" t="b">
        <f>IF(OR(B1179=0,'Input and Summary Results'!E761=0),FALSE,'Input and Summary Results'!$E761)</f>
        <v>0</v>
      </c>
      <c r="E1179" t="b">
        <f t="shared" si="83"/>
        <v>0</v>
      </c>
      <c r="F1179" t="b">
        <f t="shared" si="84"/>
        <v>0</v>
      </c>
      <c r="G1179" t="b">
        <f>IF('Input and Summary Results'!$J$4="yes",IF(C1179=FALSE,FALSE,IF('Data Transformation'!E1179&lt;$R$10,E1179,$R$10)),IF(C1179=FALSE,FALSE,IF(C1179&lt;$R$10,C1179,$R$10)))</f>
        <v>0</v>
      </c>
      <c r="H1179" t="b">
        <f>IF('Input and Summary Results'!$J$4="yes",'Data Transformation'!F1179,'Data Transformation'!D1179)</f>
        <v>0</v>
      </c>
      <c r="I1179" t="str">
        <f t="shared" si="85"/>
        <v/>
      </c>
    </row>
    <row r="1180" spans="2:9" x14ac:dyDescent="0.25">
      <c r="B1180" t="b">
        <f>IF('Input and Summary Results'!D762=0,FALSE,'Input and Summary Results'!$B762)</f>
        <v>0</v>
      </c>
      <c r="C1180" t="b">
        <f>IF(OR(B1180=0,'Input and Summary Results'!D762=0,'Input and Summary Results'!D762=""),FALSE,'Input and Summary Results'!$D762)</f>
        <v>0</v>
      </c>
      <c r="D1180" t="b">
        <f>IF(OR(B1180=0,'Input and Summary Results'!E762=0),FALSE,'Input and Summary Results'!$E762)</f>
        <v>0</v>
      </c>
      <c r="E1180" t="b">
        <f t="shared" si="83"/>
        <v>0</v>
      </c>
      <c r="F1180" t="b">
        <f t="shared" si="84"/>
        <v>0</v>
      </c>
      <c r="G1180" t="b">
        <f>IF('Input and Summary Results'!$J$4="yes",IF(C1180=FALSE,FALSE,IF('Data Transformation'!E1180&lt;$R$10,E1180,$R$10)),IF(C1180=FALSE,FALSE,IF(C1180&lt;$R$10,C1180,$R$10)))</f>
        <v>0</v>
      </c>
      <c r="H1180" t="b">
        <f>IF('Input and Summary Results'!$J$4="yes",'Data Transformation'!F1180,'Data Transformation'!D1180)</f>
        <v>0</v>
      </c>
      <c r="I1180" t="str">
        <f t="shared" si="85"/>
        <v/>
      </c>
    </row>
    <row r="1181" spans="2:9" x14ac:dyDescent="0.25">
      <c r="B1181" t="b">
        <f>IF('Input and Summary Results'!D763=0,FALSE,'Input and Summary Results'!$B763)</f>
        <v>0</v>
      </c>
      <c r="C1181" t="b">
        <f>IF(OR(B1181=0,'Input and Summary Results'!D763=0,'Input and Summary Results'!D763=""),FALSE,'Input and Summary Results'!$D763)</f>
        <v>0</v>
      </c>
      <c r="D1181" t="b">
        <f>IF(OR(B1181=0,'Input and Summary Results'!E763=0),FALSE,'Input and Summary Results'!$E763)</f>
        <v>0</v>
      </c>
      <c r="E1181" t="b">
        <f t="shared" si="83"/>
        <v>0</v>
      </c>
      <c r="F1181" t="b">
        <f t="shared" si="84"/>
        <v>0</v>
      </c>
      <c r="G1181" t="b">
        <f>IF('Input and Summary Results'!$J$4="yes",IF(C1181=FALSE,FALSE,IF('Data Transformation'!E1181&lt;$R$10,E1181,$R$10)),IF(C1181=FALSE,FALSE,IF(C1181&lt;$R$10,C1181,$R$10)))</f>
        <v>0</v>
      </c>
      <c r="H1181" t="b">
        <f>IF('Input and Summary Results'!$J$4="yes",'Data Transformation'!F1181,'Data Transformation'!D1181)</f>
        <v>0</v>
      </c>
      <c r="I1181" t="str">
        <f t="shared" si="85"/>
        <v/>
      </c>
    </row>
    <row r="1182" spans="2:9" x14ac:dyDescent="0.25">
      <c r="B1182" t="b">
        <f>IF('Input and Summary Results'!D764=0,FALSE,'Input and Summary Results'!$B764)</f>
        <v>0</v>
      </c>
      <c r="C1182" t="b">
        <f>IF(OR(B1182=0,'Input and Summary Results'!D764=0,'Input and Summary Results'!D764=""),FALSE,'Input and Summary Results'!$D764)</f>
        <v>0</v>
      </c>
      <c r="D1182" t="b">
        <f>IF(OR(B1182=0,'Input and Summary Results'!E764=0),FALSE,'Input and Summary Results'!$E764)</f>
        <v>0</v>
      </c>
      <c r="E1182" t="b">
        <f t="shared" si="83"/>
        <v>0</v>
      </c>
      <c r="F1182" t="b">
        <f t="shared" si="84"/>
        <v>0</v>
      </c>
      <c r="G1182" t="b">
        <f>IF('Input and Summary Results'!$J$4="yes",IF(C1182=FALSE,FALSE,IF('Data Transformation'!E1182&lt;$R$10,E1182,$R$10)),IF(C1182=FALSE,FALSE,IF(C1182&lt;$R$10,C1182,$R$10)))</f>
        <v>0</v>
      </c>
      <c r="H1182" t="b">
        <f>IF('Input and Summary Results'!$J$4="yes",'Data Transformation'!F1182,'Data Transformation'!D1182)</f>
        <v>0</v>
      </c>
      <c r="I1182" t="str">
        <f t="shared" si="85"/>
        <v/>
      </c>
    </row>
    <row r="1183" spans="2:9" x14ac:dyDescent="0.25">
      <c r="B1183" t="b">
        <f>IF('Input and Summary Results'!D765=0,FALSE,'Input and Summary Results'!$B765)</f>
        <v>0</v>
      </c>
      <c r="C1183" t="b">
        <f>IF(OR(B1183=0,'Input and Summary Results'!D765=0,'Input and Summary Results'!D765=""),FALSE,'Input and Summary Results'!$D765)</f>
        <v>0</v>
      </c>
      <c r="D1183" t="b">
        <f>IF(OR(B1183=0,'Input and Summary Results'!E765=0),FALSE,'Input and Summary Results'!$E765)</f>
        <v>0</v>
      </c>
      <c r="E1183" t="b">
        <f t="shared" si="83"/>
        <v>0</v>
      </c>
      <c r="F1183" t="b">
        <f t="shared" si="84"/>
        <v>0</v>
      </c>
      <c r="G1183" t="b">
        <f>IF('Input and Summary Results'!$J$4="yes",IF(C1183=FALSE,FALSE,IF('Data Transformation'!E1183&lt;$R$10,E1183,$R$10)),IF(C1183=FALSE,FALSE,IF(C1183&lt;$R$10,C1183,$R$10)))</f>
        <v>0</v>
      </c>
      <c r="H1183" t="b">
        <f>IF('Input and Summary Results'!$J$4="yes",'Data Transformation'!F1183,'Data Transformation'!D1183)</f>
        <v>0</v>
      </c>
      <c r="I1183" t="str">
        <f t="shared" si="85"/>
        <v/>
      </c>
    </row>
    <row r="1184" spans="2:9" x14ac:dyDescent="0.25">
      <c r="B1184" t="b">
        <f>IF('Input and Summary Results'!D766=0,FALSE,'Input and Summary Results'!$B766)</f>
        <v>0</v>
      </c>
      <c r="C1184" t="b">
        <f>IF(OR(B1184=0,'Input and Summary Results'!D766=0,'Input and Summary Results'!D766=""),FALSE,'Input and Summary Results'!$D766)</f>
        <v>0</v>
      </c>
      <c r="D1184" t="b">
        <f>IF(OR(B1184=0,'Input and Summary Results'!E766=0),FALSE,'Input and Summary Results'!$E766)</f>
        <v>0</v>
      </c>
      <c r="E1184" t="b">
        <f t="shared" si="83"/>
        <v>0</v>
      </c>
      <c r="F1184" t="b">
        <f t="shared" si="84"/>
        <v>0</v>
      </c>
      <c r="G1184" t="b">
        <f>IF('Input and Summary Results'!$J$4="yes",IF(C1184=FALSE,FALSE,IF('Data Transformation'!E1184&lt;$R$10,E1184,$R$10)),IF(C1184=FALSE,FALSE,IF(C1184&lt;$R$10,C1184,$R$10)))</f>
        <v>0</v>
      </c>
      <c r="H1184" t="b">
        <f>IF('Input and Summary Results'!$J$4="yes",'Data Transformation'!F1184,'Data Transformation'!D1184)</f>
        <v>0</v>
      </c>
      <c r="I1184" t="str">
        <f t="shared" si="85"/>
        <v/>
      </c>
    </row>
    <row r="1185" spans="2:9" x14ac:dyDescent="0.25">
      <c r="B1185" t="b">
        <f>IF('Input and Summary Results'!D767=0,FALSE,'Input and Summary Results'!$B767)</f>
        <v>0</v>
      </c>
      <c r="C1185" t="b">
        <f>IF(OR(B1185=0,'Input and Summary Results'!D767=0,'Input and Summary Results'!D767=""),FALSE,'Input and Summary Results'!$D767)</f>
        <v>0</v>
      </c>
      <c r="D1185" t="b">
        <f>IF(OR(B1185=0,'Input and Summary Results'!E767=0),FALSE,'Input and Summary Results'!$E767)</f>
        <v>0</v>
      </c>
      <c r="E1185" t="b">
        <f t="shared" si="83"/>
        <v>0</v>
      </c>
      <c r="F1185" t="b">
        <f t="shared" si="84"/>
        <v>0</v>
      </c>
      <c r="G1185" t="b">
        <f>IF('Input and Summary Results'!$J$4="yes",IF(C1185=FALSE,FALSE,IF('Data Transformation'!E1185&lt;$R$10,E1185,$R$10)),IF(C1185=FALSE,FALSE,IF(C1185&lt;$R$10,C1185,$R$10)))</f>
        <v>0</v>
      </c>
      <c r="H1185" t="b">
        <f>IF('Input and Summary Results'!$J$4="yes",'Data Transformation'!F1185,'Data Transformation'!D1185)</f>
        <v>0</v>
      </c>
      <c r="I1185" t="str">
        <f t="shared" si="85"/>
        <v/>
      </c>
    </row>
    <row r="1186" spans="2:9" x14ac:dyDescent="0.25">
      <c r="B1186" t="b">
        <f>IF('Input and Summary Results'!D768=0,FALSE,'Input and Summary Results'!$B768)</f>
        <v>0</v>
      </c>
      <c r="C1186" t="b">
        <f>IF(OR(B1186=0,'Input and Summary Results'!D768=0,'Input and Summary Results'!D768=""),FALSE,'Input and Summary Results'!$D768)</f>
        <v>0</v>
      </c>
      <c r="D1186" t="b">
        <f>IF(OR(B1186=0,'Input and Summary Results'!E768=0),FALSE,'Input and Summary Results'!$E768)</f>
        <v>0</v>
      </c>
      <c r="E1186" t="b">
        <f t="shared" si="83"/>
        <v>0</v>
      </c>
      <c r="F1186" t="b">
        <f t="shared" si="84"/>
        <v>0</v>
      </c>
      <c r="G1186" t="b">
        <f>IF('Input and Summary Results'!$J$4="yes",IF(C1186=FALSE,FALSE,IF('Data Transformation'!E1186&lt;$R$10,E1186,$R$10)),IF(C1186=FALSE,FALSE,IF(C1186&lt;$R$10,C1186,$R$10)))</f>
        <v>0</v>
      </c>
      <c r="H1186" t="b">
        <f>IF('Input and Summary Results'!$J$4="yes",'Data Transformation'!F1186,'Data Transformation'!D1186)</f>
        <v>0</v>
      </c>
      <c r="I1186" t="str">
        <f t="shared" si="85"/>
        <v/>
      </c>
    </row>
    <row r="1187" spans="2:9" x14ac:dyDescent="0.25">
      <c r="B1187" t="b">
        <f>IF('Input and Summary Results'!D769=0,FALSE,'Input and Summary Results'!$B769)</f>
        <v>0</v>
      </c>
      <c r="C1187" t="b">
        <f>IF(OR(B1187=0,'Input and Summary Results'!D769=0,'Input and Summary Results'!D769=""),FALSE,'Input and Summary Results'!$D769)</f>
        <v>0</v>
      </c>
      <c r="D1187" t="b">
        <f>IF(OR(B1187=0,'Input and Summary Results'!E769=0),FALSE,'Input and Summary Results'!$E769)</f>
        <v>0</v>
      </c>
      <c r="E1187" t="b">
        <f t="shared" si="83"/>
        <v>0</v>
      </c>
      <c r="F1187" t="b">
        <f t="shared" si="84"/>
        <v>0</v>
      </c>
      <c r="G1187" t="b">
        <f>IF('Input and Summary Results'!$J$4="yes",IF(C1187=FALSE,FALSE,IF('Data Transformation'!E1187&lt;$R$10,E1187,$R$10)),IF(C1187=FALSE,FALSE,IF(C1187&lt;$R$10,C1187,$R$10)))</f>
        <v>0</v>
      </c>
      <c r="H1187" t="b">
        <f>IF('Input and Summary Results'!$J$4="yes",'Data Transformation'!F1187,'Data Transformation'!D1187)</f>
        <v>0</v>
      </c>
      <c r="I1187" t="str">
        <f t="shared" si="85"/>
        <v/>
      </c>
    </row>
    <row r="1188" spans="2:9" x14ac:dyDescent="0.25">
      <c r="B1188" t="b">
        <f>IF('Input and Summary Results'!D770=0,FALSE,'Input and Summary Results'!$B770)</f>
        <v>0</v>
      </c>
      <c r="C1188" t="b">
        <f>IF(OR(B1188=0,'Input and Summary Results'!D770=0,'Input and Summary Results'!D770=""),FALSE,'Input and Summary Results'!$D770)</f>
        <v>0</v>
      </c>
      <c r="D1188" t="b">
        <f>IF(OR(B1188=0,'Input and Summary Results'!E770=0),FALSE,'Input and Summary Results'!$E770)</f>
        <v>0</v>
      </c>
      <c r="E1188" t="b">
        <f t="shared" si="83"/>
        <v>0</v>
      </c>
      <c r="F1188" t="b">
        <f t="shared" si="84"/>
        <v>0</v>
      </c>
      <c r="G1188" t="b">
        <f>IF('Input and Summary Results'!$J$4="yes",IF(C1188=FALSE,FALSE,IF('Data Transformation'!E1188&lt;$R$10,E1188,$R$10)),IF(C1188=FALSE,FALSE,IF(C1188&lt;$R$10,C1188,$R$10)))</f>
        <v>0</v>
      </c>
      <c r="H1188" t="b">
        <f>IF('Input and Summary Results'!$J$4="yes",'Data Transformation'!F1188,'Data Transformation'!D1188)</f>
        <v>0</v>
      </c>
      <c r="I1188" t="str">
        <f t="shared" si="85"/>
        <v/>
      </c>
    </row>
    <row r="1189" spans="2:9" x14ac:dyDescent="0.25">
      <c r="B1189" t="b">
        <f>IF('Input and Summary Results'!D771=0,FALSE,'Input and Summary Results'!$B771)</f>
        <v>0</v>
      </c>
      <c r="C1189" t="b">
        <f>IF(OR(B1189=0,'Input and Summary Results'!D771=0,'Input and Summary Results'!D771=""),FALSE,'Input and Summary Results'!$D771)</f>
        <v>0</v>
      </c>
      <c r="D1189" t="b">
        <f>IF(OR(B1189=0,'Input and Summary Results'!E771=0),FALSE,'Input and Summary Results'!$E771)</f>
        <v>0</v>
      </c>
      <c r="E1189" t="b">
        <f t="shared" si="83"/>
        <v>0</v>
      </c>
      <c r="F1189" t="b">
        <f t="shared" si="84"/>
        <v>0</v>
      </c>
      <c r="G1189" t="b">
        <f>IF('Input and Summary Results'!$J$4="yes",IF(C1189=FALSE,FALSE,IF('Data Transformation'!E1189&lt;$R$10,E1189,$R$10)),IF(C1189=FALSE,FALSE,IF(C1189&lt;$R$10,C1189,$R$10)))</f>
        <v>0</v>
      </c>
      <c r="H1189" t="b">
        <f>IF('Input and Summary Results'!$J$4="yes",'Data Transformation'!F1189,'Data Transformation'!D1189)</f>
        <v>0</v>
      </c>
      <c r="I1189" t="str">
        <f t="shared" si="85"/>
        <v/>
      </c>
    </row>
    <row r="1190" spans="2:9" x14ac:dyDescent="0.25">
      <c r="B1190" t="b">
        <f>IF('Input and Summary Results'!D772=0,FALSE,'Input and Summary Results'!$B772)</f>
        <v>0</v>
      </c>
      <c r="C1190" t="b">
        <f>IF(OR(B1190=0,'Input and Summary Results'!D772=0,'Input and Summary Results'!D772=""),FALSE,'Input and Summary Results'!$D772)</f>
        <v>0</v>
      </c>
      <c r="D1190" t="b">
        <f>IF(OR(B1190=0,'Input and Summary Results'!E772=0),FALSE,'Input and Summary Results'!$E772)</f>
        <v>0</v>
      </c>
      <c r="E1190" t="b">
        <f t="shared" si="83"/>
        <v>0</v>
      </c>
      <c r="F1190" t="b">
        <f t="shared" si="84"/>
        <v>0</v>
      </c>
      <c r="G1190" t="b">
        <f>IF('Input and Summary Results'!$J$4="yes",IF(C1190=FALSE,FALSE,IF('Data Transformation'!E1190&lt;$R$10,E1190,$R$10)),IF(C1190=FALSE,FALSE,IF(C1190&lt;$R$10,C1190,$R$10)))</f>
        <v>0</v>
      </c>
      <c r="H1190" t="b">
        <f>IF('Input and Summary Results'!$J$4="yes",'Data Transformation'!F1190,'Data Transformation'!D1190)</f>
        <v>0</v>
      </c>
      <c r="I1190" t="str">
        <f t="shared" si="85"/>
        <v/>
      </c>
    </row>
    <row r="1191" spans="2:9" x14ac:dyDescent="0.25">
      <c r="B1191" t="b">
        <f>IF('Input and Summary Results'!D773=0,FALSE,'Input and Summary Results'!$B773)</f>
        <v>0</v>
      </c>
      <c r="C1191" t="b">
        <f>IF(OR(B1191=0,'Input and Summary Results'!D773=0,'Input and Summary Results'!D773=""),FALSE,'Input and Summary Results'!$D773)</f>
        <v>0</v>
      </c>
      <c r="D1191" t="b">
        <f>IF(OR(B1191=0,'Input and Summary Results'!E773=0),FALSE,'Input and Summary Results'!$E773)</f>
        <v>0</v>
      </c>
      <c r="E1191" t="b">
        <f t="shared" si="83"/>
        <v>0</v>
      </c>
      <c r="F1191" t="b">
        <f t="shared" si="84"/>
        <v>0</v>
      </c>
      <c r="G1191" t="b">
        <f>IF('Input and Summary Results'!$J$4="yes",IF(C1191=FALSE,FALSE,IF('Data Transformation'!E1191&lt;$R$10,E1191,$R$10)),IF(C1191=FALSE,FALSE,IF(C1191&lt;$R$10,C1191,$R$10)))</f>
        <v>0</v>
      </c>
      <c r="H1191" t="b">
        <f>IF('Input and Summary Results'!$J$4="yes",'Data Transformation'!F1191,'Data Transformation'!D1191)</f>
        <v>0</v>
      </c>
      <c r="I1191" t="str">
        <f t="shared" si="85"/>
        <v/>
      </c>
    </row>
    <row r="1192" spans="2:9" x14ac:dyDescent="0.25">
      <c r="B1192" t="b">
        <f>IF('Input and Summary Results'!D774=0,FALSE,'Input and Summary Results'!$B774)</f>
        <v>0</v>
      </c>
      <c r="C1192" t="b">
        <f>IF(OR(B1192=0,'Input and Summary Results'!D774=0,'Input and Summary Results'!D774=""),FALSE,'Input and Summary Results'!$D774)</f>
        <v>0</v>
      </c>
      <c r="D1192" t="b">
        <f>IF(OR(B1192=0,'Input and Summary Results'!E774=0),FALSE,'Input and Summary Results'!$E774)</f>
        <v>0</v>
      </c>
      <c r="E1192" t="b">
        <f t="shared" si="83"/>
        <v>0</v>
      </c>
      <c r="F1192" t="b">
        <f t="shared" si="84"/>
        <v>0</v>
      </c>
      <c r="G1192" t="b">
        <f>IF('Input and Summary Results'!$J$4="yes",IF(C1192=FALSE,FALSE,IF('Data Transformation'!E1192&lt;$R$10,E1192,$R$10)),IF(C1192=FALSE,FALSE,IF(C1192&lt;$R$10,C1192,$R$10)))</f>
        <v>0</v>
      </c>
      <c r="H1192" t="b">
        <f>IF('Input and Summary Results'!$J$4="yes",'Data Transformation'!F1192,'Data Transformation'!D1192)</f>
        <v>0</v>
      </c>
      <c r="I1192" t="str">
        <f t="shared" si="85"/>
        <v/>
      </c>
    </row>
    <row r="1193" spans="2:9" x14ac:dyDescent="0.25">
      <c r="B1193" t="b">
        <f>IF('Input and Summary Results'!D775=0,FALSE,'Input and Summary Results'!$B775)</f>
        <v>0</v>
      </c>
      <c r="C1193" t="b">
        <f>IF(OR(B1193=0,'Input and Summary Results'!D775=0,'Input and Summary Results'!D775=""),FALSE,'Input and Summary Results'!$D775)</f>
        <v>0</v>
      </c>
      <c r="D1193" t="b">
        <f>IF(OR(B1193=0,'Input and Summary Results'!E775=0),FALSE,'Input and Summary Results'!$E775)</f>
        <v>0</v>
      </c>
      <c r="E1193" t="b">
        <f t="shared" si="83"/>
        <v>0</v>
      </c>
      <c r="F1193" t="b">
        <f t="shared" si="84"/>
        <v>0</v>
      </c>
      <c r="G1193" t="b">
        <f>IF('Input and Summary Results'!$J$4="yes",IF(C1193=FALSE,FALSE,IF('Data Transformation'!E1193&lt;$R$10,E1193,$R$10)),IF(C1193=FALSE,FALSE,IF(C1193&lt;$R$10,C1193,$R$10)))</f>
        <v>0</v>
      </c>
      <c r="H1193" t="b">
        <f>IF('Input and Summary Results'!$J$4="yes",'Data Transformation'!F1193,'Data Transformation'!D1193)</f>
        <v>0</v>
      </c>
      <c r="I1193" t="str">
        <f t="shared" si="85"/>
        <v/>
      </c>
    </row>
    <row r="1194" spans="2:9" x14ac:dyDescent="0.25">
      <c r="B1194" t="b">
        <f>IF('Input and Summary Results'!D776=0,FALSE,'Input and Summary Results'!$B776)</f>
        <v>0</v>
      </c>
      <c r="C1194" t="b">
        <f>IF(OR(B1194=0,'Input and Summary Results'!D776=0,'Input and Summary Results'!D776=""),FALSE,'Input and Summary Results'!$D776)</f>
        <v>0</v>
      </c>
      <c r="D1194" t="b">
        <f>IF(OR(B1194=0,'Input and Summary Results'!E776=0),FALSE,'Input and Summary Results'!$E776)</f>
        <v>0</v>
      </c>
      <c r="E1194" t="b">
        <f t="shared" ref="E1194:E1257" si="86">IF(C1194=FALSE,FALSE,LOG10(C1194))</f>
        <v>0</v>
      </c>
      <c r="F1194" t="b">
        <f t="shared" ref="F1194:F1257" si="87">IF(D1194=FALSE, FALSE,0.434*D1194/C1194)</f>
        <v>0</v>
      </c>
      <c r="G1194" t="b">
        <f>IF('Input and Summary Results'!$J$4="yes",IF(C1194=FALSE,FALSE,IF('Data Transformation'!E1194&lt;$R$10,E1194,$R$10)),IF(C1194=FALSE,FALSE,IF(C1194&lt;$R$10,C1194,$R$10)))</f>
        <v>0</v>
      </c>
      <c r="H1194" t="b">
        <f>IF('Input and Summary Results'!$J$4="yes",'Data Transformation'!F1194,'Data Transformation'!D1194)</f>
        <v>0</v>
      </c>
      <c r="I1194" t="str">
        <f t="shared" si="85"/>
        <v/>
      </c>
    </row>
    <row r="1195" spans="2:9" x14ac:dyDescent="0.25">
      <c r="B1195" t="b">
        <f>IF('Input and Summary Results'!D777=0,FALSE,'Input and Summary Results'!$B777)</f>
        <v>0</v>
      </c>
      <c r="C1195" t="b">
        <f>IF(OR(B1195=0,'Input and Summary Results'!D777=0,'Input and Summary Results'!D777=""),FALSE,'Input and Summary Results'!$D777)</f>
        <v>0</v>
      </c>
      <c r="D1195" t="b">
        <f>IF(OR(B1195=0,'Input and Summary Results'!E777=0),FALSE,'Input and Summary Results'!$E777)</f>
        <v>0</v>
      </c>
      <c r="E1195" t="b">
        <f t="shared" si="86"/>
        <v>0</v>
      </c>
      <c r="F1195" t="b">
        <f t="shared" si="87"/>
        <v>0</v>
      </c>
      <c r="G1195" t="b">
        <f>IF('Input and Summary Results'!$J$4="yes",IF(C1195=FALSE,FALSE,IF('Data Transformation'!E1195&lt;$R$10,E1195,$R$10)),IF(C1195=FALSE,FALSE,IF(C1195&lt;$R$10,C1195,$R$10)))</f>
        <v>0</v>
      </c>
      <c r="H1195" t="b">
        <f>IF('Input and Summary Results'!$J$4="yes",'Data Transformation'!F1195,'Data Transformation'!D1195)</f>
        <v>0</v>
      </c>
      <c r="I1195" t="str">
        <f t="shared" si="85"/>
        <v/>
      </c>
    </row>
    <row r="1196" spans="2:9" x14ac:dyDescent="0.25">
      <c r="B1196" t="b">
        <f>IF('Input and Summary Results'!D778=0,FALSE,'Input and Summary Results'!$B778)</f>
        <v>0</v>
      </c>
      <c r="C1196" t="b">
        <f>IF(OR(B1196=0,'Input and Summary Results'!D778=0,'Input and Summary Results'!D778=""),FALSE,'Input and Summary Results'!$D778)</f>
        <v>0</v>
      </c>
      <c r="D1196" t="b">
        <f>IF(OR(B1196=0,'Input and Summary Results'!E778=0),FALSE,'Input and Summary Results'!$E778)</f>
        <v>0</v>
      </c>
      <c r="E1196" t="b">
        <f t="shared" si="86"/>
        <v>0</v>
      </c>
      <c r="F1196" t="b">
        <f t="shared" si="87"/>
        <v>0</v>
      </c>
      <c r="G1196" t="b">
        <f>IF('Input and Summary Results'!$J$4="yes",IF(C1196=FALSE,FALSE,IF('Data Transformation'!E1196&lt;$R$10,E1196,$R$10)),IF(C1196=FALSE,FALSE,IF(C1196&lt;$R$10,C1196,$R$10)))</f>
        <v>0</v>
      </c>
      <c r="H1196" t="b">
        <f>IF('Input and Summary Results'!$J$4="yes",'Data Transformation'!F1196,'Data Transformation'!D1196)</f>
        <v>0</v>
      </c>
      <c r="I1196" t="str">
        <f t="shared" si="85"/>
        <v/>
      </c>
    </row>
    <row r="1197" spans="2:9" x14ac:dyDescent="0.25">
      <c r="B1197" t="b">
        <f>IF('Input and Summary Results'!D779=0,FALSE,'Input and Summary Results'!$B779)</f>
        <v>0</v>
      </c>
      <c r="C1197" t="b">
        <f>IF(OR(B1197=0,'Input and Summary Results'!D779=0,'Input and Summary Results'!D779=""),FALSE,'Input and Summary Results'!$D779)</f>
        <v>0</v>
      </c>
      <c r="D1197" t="b">
        <f>IF(OR(B1197=0,'Input and Summary Results'!E779=0),FALSE,'Input and Summary Results'!$E779)</f>
        <v>0</v>
      </c>
      <c r="E1197" t="b">
        <f t="shared" si="86"/>
        <v>0</v>
      </c>
      <c r="F1197" t="b">
        <f t="shared" si="87"/>
        <v>0</v>
      </c>
      <c r="G1197" t="b">
        <f>IF('Input and Summary Results'!$J$4="yes",IF(C1197=FALSE,FALSE,IF('Data Transformation'!E1197&lt;$R$10,E1197,$R$10)),IF(C1197=FALSE,FALSE,IF(C1197&lt;$R$10,C1197,$R$10)))</f>
        <v>0</v>
      </c>
      <c r="H1197" t="b">
        <f>IF('Input and Summary Results'!$J$4="yes",'Data Transformation'!F1197,'Data Transformation'!D1197)</f>
        <v>0</v>
      </c>
      <c r="I1197" t="str">
        <f t="shared" si="85"/>
        <v/>
      </c>
    </row>
    <row r="1198" spans="2:9" x14ac:dyDescent="0.25">
      <c r="B1198" t="b">
        <f>IF('Input and Summary Results'!D780=0,FALSE,'Input and Summary Results'!$B780)</f>
        <v>0</v>
      </c>
      <c r="C1198" t="b">
        <f>IF(OR(B1198=0,'Input and Summary Results'!D780=0,'Input and Summary Results'!D780=""),FALSE,'Input and Summary Results'!$D780)</f>
        <v>0</v>
      </c>
      <c r="D1198" t="b">
        <f>IF(OR(B1198=0,'Input and Summary Results'!E780=0),FALSE,'Input and Summary Results'!$E780)</f>
        <v>0</v>
      </c>
      <c r="E1198" t="b">
        <f t="shared" si="86"/>
        <v>0</v>
      </c>
      <c r="F1198" t="b">
        <f t="shared" si="87"/>
        <v>0</v>
      </c>
      <c r="G1198" t="b">
        <f>IF('Input and Summary Results'!$J$4="yes",IF(C1198=FALSE,FALSE,IF('Data Transformation'!E1198&lt;$R$10,E1198,$R$10)),IF(C1198=FALSE,FALSE,IF(C1198&lt;$R$10,C1198,$R$10)))</f>
        <v>0</v>
      </c>
      <c r="H1198" t="b">
        <f>IF('Input and Summary Results'!$J$4="yes",'Data Transformation'!F1198,'Data Transformation'!D1198)</f>
        <v>0</v>
      </c>
      <c r="I1198" t="str">
        <f t="shared" si="85"/>
        <v/>
      </c>
    </row>
    <row r="1199" spans="2:9" x14ac:dyDescent="0.25">
      <c r="B1199" t="b">
        <f>IF('Input and Summary Results'!D781=0,FALSE,'Input and Summary Results'!$B781)</f>
        <v>0</v>
      </c>
      <c r="C1199" t="b">
        <f>IF(OR(B1199=0,'Input and Summary Results'!D781=0,'Input and Summary Results'!D781=""),FALSE,'Input and Summary Results'!$D781)</f>
        <v>0</v>
      </c>
      <c r="D1199" t="b">
        <f>IF(OR(B1199=0,'Input and Summary Results'!E781=0),FALSE,'Input and Summary Results'!$E781)</f>
        <v>0</v>
      </c>
      <c r="E1199" t="b">
        <f t="shared" si="86"/>
        <v>0</v>
      </c>
      <c r="F1199" t="b">
        <f t="shared" si="87"/>
        <v>0</v>
      </c>
      <c r="G1199" t="b">
        <f>IF('Input and Summary Results'!$J$4="yes",IF(C1199=FALSE,FALSE,IF('Data Transformation'!E1199&lt;$R$10,E1199,$R$10)),IF(C1199=FALSE,FALSE,IF(C1199&lt;$R$10,C1199,$R$10)))</f>
        <v>0</v>
      </c>
      <c r="H1199" t="b">
        <f>IF('Input and Summary Results'!$J$4="yes",'Data Transformation'!F1199,'Data Transformation'!D1199)</f>
        <v>0</v>
      </c>
      <c r="I1199" t="str">
        <f t="shared" si="85"/>
        <v/>
      </c>
    </row>
    <row r="1200" spans="2:9" x14ac:dyDescent="0.25">
      <c r="B1200" t="b">
        <f>IF('Input and Summary Results'!D782=0,FALSE,'Input and Summary Results'!$B782)</f>
        <v>0</v>
      </c>
      <c r="C1200" t="b">
        <f>IF(OR(B1200=0,'Input and Summary Results'!D782=0,'Input and Summary Results'!D782=""),FALSE,'Input and Summary Results'!$D782)</f>
        <v>0</v>
      </c>
      <c r="D1200" t="b">
        <f>IF(OR(B1200=0,'Input and Summary Results'!E782=0),FALSE,'Input and Summary Results'!$E782)</f>
        <v>0</v>
      </c>
      <c r="E1200" t="b">
        <f t="shared" si="86"/>
        <v>0</v>
      </c>
      <c r="F1200" t="b">
        <f t="shared" si="87"/>
        <v>0</v>
      </c>
      <c r="G1200" t="b">
        <f>IF('Input and Summary Results'!$J$4="yes",IF(C1200=FALSE,FALSE,IF('Data Transformation'!E1200&lt;$R$10,E1200,$R$10)),IF(C1200=FALSE,FALSE,IF(C1200&lt;$R$10,C1200,$R$10)))</f>
        <v>0</v>
      </c>
      <c r="H1200" t="b">
        <f>IF('Input and Summary Results'!$J$4="yes",'Data Transformation'!F1200,'Data Transformation'!D1200)</f>
        <v>0</v>
      </c>
      <c r="I1200" t="str">
        <f t="shared" si="85"/>
        <v/>
      </c>
    </row>
    <row r="1201" spans="2:9" x14ac:dyDescent="0.25">
      <c r="B1201" t="b">
        <f>IF('Input and Summary Results'!D783=0,FALSE,'Input and Summary Results'!$B783)</f>
        <v>0</v>
      </c>
      <c r="C1201" t="b">
        <f>IF(OR(B1201=0,'Input and Summary Results'!D783=0,'Input and Summary Results'!D783=""),FALSE,'Input and Summary Results'!$D783)</f>
        <v>0</v>
      </c>
      <c r="D1201" t="b">
        <f>IF(OR(B1201=0,'Input and Summary Results'!E783=0),FALSE,'Input and Summary Results'!$E783)</f>
        <v>0</v>
      </c>
      <c r="E1201" t="b">
        <f t="shared" si="86"/>
        <v>0</v>
      </c>
      <c r="F1201" t="b">
        <f t="shared" si="87"/>
        <v>0</v>
      </c>
      <c r="G1201" t="b">
        <f>IF('Input and Summary Results'!$J$4="yes",IF(C1201=FALSE,FALSE,IF('Data Transformation'!E1201&lt;$R$10,E1201,$R$10)),IF(C1201=FALSE,FALSE,IF(C1201&lt;$R$10,C1201,$R$10)))</f>
        <v>0</v>
      </c>
      <c r="H1201" t="b">
        <f>IF('Input and Summary Results'!$J$4="yes",'Data Transformation'!F1201,'Data Transformation'!D1201)</f>
        <v>0</v>
      </c>
      <c r="I1201" t="str">
        <f t="shared" si="85"/>
        <v/>
      </c>
    </row>
    <row r="1202" spans="2:9" x14ac:dyDescent="0.25">
      <c r="B1202" t="b">
        <f>IF('Input and Summary Results'!D784=0,FALSE,'Input and Summary Results'!$B784)</f>
        <v>0</v>
      </c>
      <c r="C1202" t="b">
        <f>IF(OR(B1202=0,'Input and Summary Results'!D784=0,'Input and Summary Results'!D784=""),FALSE,'Input and Summary Results'!$D784)</f>
        <v>0</v>
      </c>
      <c r="D1202" t="b">
        <f>IF(OR(B1202=0,'Input and Summary Results'!E784=0),FALSE,'Input and Summary Results'!$E784)</f>
        <v>0</v>
      </c>
      <c r="E1202" t="b">
        <f t="shared" si="86"/>
        <v>0</v>
      </c>
      <c r="F1202" t="b">
        <f t="shared" si="87"/>
        <v>0</v>
      </c>
      <c r="G1202" t="b">
        <f>IF('Input and Summary Results'!$J$4="yes",IF(C1202=FALSE,FALSE,IF('Data Transformation'!E1202&lt;$R$10,E1202,$R$10)),IF(C1202=FALSE,FALSE,IF(C1202&lt;$R$10,C1202,$R$10)))</f>
        <v>0</v>
      </c>
      <c r="H1202" t="b">
        <f>IF('Input and Summary Results'!$J$4="yes",'Data Transformation'!F1202,'Data Transformation'!D1202)</f>
        <v>0</v>
      </c>
      <c r="I1202" t="str">
        <f t="shared" si="85"/>
        <v/>
      </c>
    </row>
    <row r="1203" spans="2:9" x14ac:dyDescent="0.25">
      <c r="B1203" t="b">
        <f>IF('Input and Summary Results'!D785=0,FALSE,'Input and Summary Results'!$B785)</f>
        <v>0</v>
      </c>
      <c r="C1203" t="b">
        <f>IF(OR(B1203=0,'Input and Summary Results'!D785=0,'Input and Summary Results'!D785=""),FALSE,'Input and Summary Results'!$D785)</f>
        <v>0</v>
      </c>
      <c r="D1203" t="b">
        <f>IF(OR(B1203=0,'Input and Summary Results'!E785=0),FALSE,'Input and Summary Results'!$E785)</f>
        <v>0</v>
      </c>
      <c r="E1203" t="b">
        <f t="shared" si="86"/>
        <v>0</v>
      </c>
      <c r="F1203" t="b">
        <f t="shared" si="87"/>
        <v>0</v>
      </c>
      <c r="G1203" t="b">
        <f>IF('Input and Summary Results'!$J$4="yes",IF(C1203=FALSE,FALSE,IF('Data Transformation'!E1203&lt;$R$10,E1203,$R$10)),IF(C1203=FALSE,FALSE,IF(C1203&lt;$R$10,C1203,$R$10)))</f>
        <v>0</v>
      </c>
      <c r="H1203" t="b">
        <f>IF('Input and Summary Results'!$J$4="yes",'Data Transformation'!F1203,'Data Transformation'!D1203)</f>
        <v>0</v>
      </c>
      <c r="I1203" t="str">
        <f t="shared" si="85"/>
        <v/>
      </c>
    </row>
    <row r="1204" spans="2:9" x14ac:dyDescent="0.25">
      <c r="B1204" t="b">
        <f>IF('Input and Summary Results'!D786=0,FALSE,'Input and Summary Results'!$B786)</f>
        <v>0</v>
      </c>
      <c r="C1204" t="b">
        <f>IF(OR(B1204=0,'Input and Summary Results'!D786=0,'Input and Summary Results'!D786=""),FALSE,'Input and Summary Results'!$D786)</f>
        <v>0</v>
      </c>
      <c r="D1204" t="b">
        <f>IF(OR(B1204=0,'Input and Summary Results'!E786=0),FALSE,'Input and Summary Results'!$E786)</f>
        <v>0</v>
      </c>
      <c r="E1204" t="b">
        <f t="shared" si="86"/>
        <v>0</v>
      </c>
      <c r="F1204" t="b">
        <f t="shared" si="87"/>
        <v>0</v>
      </c>
      <c r="G1204" t="b">
        <f>IF('Input and Summary Results'!$J$4="yes",IF(C1204=FALSE,FALSE,IF('Data Transformation'!E1204&lt;$R$10,E1204,$R$10)),IF(C1204=FALSE,FALSE,IF(C1204&lt;$R$10,C1204,$R$10)))</f>
        <v>0</v>
      </c>
      <c r="H1204" t="b">
        <f>IF('Input and Summary Results'!$J$4="yes",'Data Transformation'!F1204,'Data Transformation'!D1204)</f>
        <v>0</v>
      </c>
      <c r="I1204" t="str">
        <f t="shared" si="85"/>
        <v/>
      </c>
    </row>
    <row r="1205" spans="2:9" x14ac:dyDescent="0.25">
      <c r="B1205" t="b">
        <f>IF('Input and Summary Results'!D787=0,FALSE,'Input and Summary Results'!$B787)</f>
        <v>0</v>
      </c>
      <c r="C1205" t="b">
        <f>IF(OR(B1205=0,'Input and Summary Results'!D787=0,'Input and Summary Results'!D787=""),FALSE,'Input and Summary Results'!$D787)</f>
        <v>0</v>
      </c>
      <c r="D1205" t="b">
        <f>IF(OR(B1205=0,'Input and Summary Results'!E787=0),FALSE,'Input and Summary Results'!$E787)</f>
        <v>0</v>
      </c>
      <c r="E1205" t="b">
        <f t="shared" si="86"/>
        <v>0</v>
      </c>
      <c r="F1205" t="b">
        <f t="shared" si="87"/>
        <v>0</v>
      </c>
      <c r="G1205" t="b">
        <f>IF('Input and Summary Results'!$J$4="yes",IF(C1205=FALSE,FALSE,IF('Data Transformation'!E1205&lt;$R$10,E1205,$R$10)),IF(C1205=FALSE,FALSE,IF(C1205&lt;$R$10,C1205,$R$10)))</f>
        <v>0</v>
      </c>
      <c r="H1205" t="b">
        <f>IF('Input and Summary Results'!$J$4="yes",'Data Transformation'!F1205,'Data Transformation'!D1205)</f>
        <v>0</v>
      </c>
      <c r="I1205" t="str">
        <f t="shared" si="85"/>
        <v/>
      </c>
    </row>
    <row r="1206" spans="2:9" x14ac:dyDescent="0.25">
      <c r="B1206" t="b">
        <f>IF('Input and Summary Results'!D788=0,FALSE,'Input and Summary Results'!$B788)</f>
        <v>0</v>
      </c>
      <c r="C1206" t="b">
        <f>IF(OR(B1206=0,'Input and Summary Results'!D788=0,'Input and Summary Results'!D788=""),FALSE,'Input and Summary Results'!$D788)</f>
        <v>0</v>
      </c>
      <c r="D1206" t="b">
        <f>IF(OR(B1206=0,'Input and Summary Results'!E788=0),FALSE,'Input and Summary Results'!$E788)</f>
        <v>0</v>
      </c>
      <c r="E1206" t="b">
        <f t="shared" si="86"/>
        <v>0</v>
      </c>
      <c r="F1206" t="b">
        <f t="shared" si="87"/>
        <v>0</v>
      </c>
      <c r="G1206" t="b">
        <f>IF('Input and Summary Results'!$J$4="yes",IF(C1206=FALSE,FALSE,IF('Data Transformation'!E1206&lt;$R$10,E1206,$R$10)),IF(C1206=FALSE,FALSE,IF(C1206&lt;$R$10,C1206,$R$10)))</f>
        <v>0</v>
      </c>
      <c r="H1206" t="b">
        <f>IF('Input and Summary Results'!$J$4="yes",'Data Transformation'!F1206,'Data Transformation'!D1206)</f>
        <v>0</v>
      </c>
      <c r="I1206" t="str">
        <f t="shared" si="85"/>
        <v/>
      </c>
    </row>
    <row r="1207" spans="2:9" x14ac:dyDescent="0.25">
      <c r="B1207" t="b">
        <f>IF('Input and Summary Results'!D789=0,FALSE,'Input and Summary Results'!$B789)</f>
        <v>0</v>
      </c>
      <c r="C1207" t="b">
        <f>IF(OR(B1207=0,'Input and Summary Results'!D789=0,'Input and Summary Results'!D789=""),FALSE,'Input and Summary Results'!$D789)</f>
        <v>0</v>
      </c>
      <c r="D1207" t="b">
        <f>IF(OR(B1207=0,'Input and Summary Results'!E789=0),FALSE,'Input and Summary Results'!$E789)</f>
        <v>0</v>
      </c>
      <c r="E1207" t="b">
        <f t="shared" si="86"/>
        <v>0</v>
      </c>
      <c r="F1207" t="b">
        <f t="shared" si="87"/>
        <v>0</v>
      </c>
      <c r="G1207" t="b">
        <f>IF('Input and Summary Results'!$J$4="yes",IF(C1207=FALSE,FALSE,IF('Data Transformation'!E1207&lt;$R$10,E1207,$R$10)),IF(C1207=FALSE,FALSE,IF(C1207&lt;$R$10,C1207,$R$10)))</f>
        <v>0</v>
      </c>
      <c r="H1207" t="b">
        <f>IF('Input and Summary Results'!$J$4="yes",'Data Transformation'!F1207,'Data Transformation'!D1207)</f>
        <v>0</v>
      </c>
      <c r="I1207" t="str">
        <f t="shared" si="85"/>
        <v/>
      </c>
    </row>
    <row r="1208" spans="2:9" x14ac:dyDescent="0.25">
      <c r="B1208" t="b">
        <f>IF('Input and Summary Results'!D790=0,FALSE,'Input and Summary Results'!$B790)</f>
        <v>0</v>
      </c>
      <c r="C1208" t="b">
        <f>IF(OR(B1208=0,'Input and Summary Results'!D790=0,'Input and Summary Results'!D790=""),FALSE,'Input and Summary Results'!$D790)</f>
        <v>0</v>
      </c>
      <c r="D1208" t="b">
        <f>IF(OR(B1208=0,'Input and Summary Results'!E790=0),FALSE,'Input and Summary Results'!$E790)</f>
        <v>0</v>
      </c>
      <c r="E1208" t="b">
        <f t="shared" si="86"/>
        <v>0</v>
      </c>
      <c r="F1208" t="b">
        <f t="shared" si="87"/>
        <v>0</v>
      </c>
      <c r="G1208" t="b">
        <f>IF('Input and Summary Results'!$J$4="yes",IF(C1208=FALSE,FALSE,IF('Data Transformation'!E1208&lt;$R$10,E1208,$R$10)),IF(C1208=FALSE,FALSE,IF(C1208&lt;$R$10,C1208,$R$10)))</f>
        <v>0</v>
      </c>
      <c r="H1208" t="b">
        <f>IF('Input and Summary Results'!$J$4="yes",'Data Transformation'!F1208,'Data Transformation'!D1208)</f>
        <v>0</v>
      </c>
      <c r="I1208" t="str">
        <f t="shared" si="85"/>
        <v/>
      </c>
    </row>
    <row r="1209" spans="2:9" x14ac:dyDescent="0.25">
      <c r="B1209" t="b">
        <f>IF('Input and Summary Results'!D791=0,FALSE,'Input and Summary Results'!$B791)</f>
        <v>0</v>
      </c>
      <c r="C1209" t="b">
        <f>IF(OR(B1209=0,'Input and Summary Results'!D791=0,'Input and Summary Results'!D791=""),FALSE,'Input and Summary Results'!$D791)</f>
        <v>0</v>
      </c>
      <c r="D1209" t="b">
        <f>IF(OR(B1209=0,'Input and Summary Results'!E791=0),FALSE,'Input and Summary Results'!$E791)</f>
        <v>0</v>
      </c>
      <c r="E1209" t="b">
        <f t="shared" si="86"/>
        <v>0</v>
      </c>
      <c r="F1209" t="b">
        <f t="shared" si="87"/>
        <v>0</v>
      </c>
      <c r="G1209" t="b">
        <f>IF('Input and Summary Results'!$J$4="yes",IF(C1209=FALSE,FALSE,IF('Data Transformation'!E1209&lt;$R$10,E1209,$R$10)),IF(C1209=FALSE,FALSE,IF(C1209&lt;$R$10,C1209,$R$10)))</f>
        <v>0</v>
      </c>
      <c r="H1209" t="b">
        <f>IF('Input and Summary Results'!$J$4="yes",'Data Transformation'!F1209,'Data Transformation'!D1209)</f>
        <v>0</v>
      </c>
      <c r="I1209" t="str">
        <f t="shared" si="85"/>
        <v/>
      </c>
    </row>
    <row r="1210" spans="2:9" x14ac:dyDescent="0.25">
      <c r="B1210" t="b">
        <f>IF('Input and Summary Results'!D792=0,FALSE,'Input and Summary Results'!$B792)</f>
        <v>0</v>
      </c>
      <c r="C1210" t="b">
        <f>IF(OR(B1210=0,'Input and Summary Results'!D792=0,'Input and Summary Results'!D792=""),FALSE,'Input and Summary Results'!$D792)</f>
        <v>0</v>
      </c>
      <c r="D1210" t="b">
        <f>IF(OR(B1210=0,'Input and Summary Results'!E792=0),FALSE,'Input and Summary Results'!$E792)</f>
        <v>0</v>
      </c>
      <c r="E1210" t="b">
        <f t="shared" si="86"/>
        <v>0</v>
      </c>
      <c r="F1210" t="b">
        <f t="shared" si="87"/>
        <v>0</v>
      </c>
      <c r="G1210" t="b">
        <f>IF('Input and Summary Results'!$J$4="yes",IF(C1210=FALSE,FALSE,IF('Data Transformation'!E1210&lt;$R$10,E1210,$R$10)),IF(C1210=FALSE,FALSE,IF(C1210&lt;$R$10,C1210,$R$10)))</f>
        <v>0</v>
      </c>
      <c r="H1210" t="b">
        <f>IF('Input and Summary Results'!$J$4="yes",'Data Transformation'!F1210,'Data Transformation'!D1210)</f>
        <v>0</v>
      </c>
      <c r="I1210" t="str">
        <f t="shared" si="85"/>
        <v/>
      </c>
    </row>
    <row r="1211" spans="2:9" x14ac:dyDescent="0.25">
      <c r="B1211" t="b">
        <f>IF('Input and Summary Results'!D793=0,FALSE,'Input and Summary Results'!$B793)</f>
        <v>0</v>
      </c>
      <c r="C1211" t="b">
        <f>IF(OR(B1211=0,'Input and Summary Results'!D793=0,'Input and Summary Results'!D793=""),FALSE,'Input and Summary Results'!$D793)</f>
        <v>0</v>
      </c>
      <c r="D1211" t="b">
        <f>IF(OR(B1211=0,'Input and Summary Results'!E793=0),FALSE,'Input and Summary Results'!$E793)</f>
        <v>0</v>
      </c>
      <c r="E1211" t="b">
        <f t="shared" si="86"/>
        <v>0</v>
      </c>
      <c r="F1211" t="b">
        <f t="shared" si="87"/>
        <v>0</v>
      </c>
      <c r="G1211" t="b">
        <f>IF('Input and Summary Results'!$J$4="yes",IF(C1211=FALSE,FALSE,IF('Data Transformation'!E1211&lt;$R$10,E1211,$R$10)),IF(C1211=FALSE,FALSE,IF(C1211&lt;$R$10,C1211,$R$10)))</f>
        <v>0</v>
      </c>
      <c r="H1211" t="b">
        <f>IF('Input and Summary Results'!$J$4="yes",'Data Transformation'!F1211,'Data Transformation'!D1211)</f>
        <v>0</v>
      </c>
      <c r="I1211" t="str">
        <f t="shared" si="85"/>
        <v/>
      </c>
    </row>
    <row r="1212" spans="2:9" x14ac:dyDescent="0.25">
      <c r="B1212" t="b">
        <f>IF('Input and Summary Results'!D794=0,FALSE,'Input and Summary Results'!$B794)</f>
        <v>0</v>
      </c>
      <c r="C1212" t="b">
        <f>IF(OR(B1212=0,'Input and Summary Results'!D794=0,'Input and Summary Results'!D794=""),FALSE,'Input and Summary Results'!$D794)</f>
        <v>0</v>
      </c>
      <c r="D1212" t="b">
        <f>IF(OR(B1212=0,'Input and Summary Results'!E794=0),FALSE,'Input and Summary Results'!$E794)</f>
        <v>0</v>
      </c>
      <c r="E1212" t="b">
        <f t="shared" si="86"/>
        <v>0</v>
      </c>
      <c r="F1212" t="b">
        <f t="shared" si="87"/>
        <v>0</v>
      </c>
      <c r="G1212" t="b">
        <f>IF('Input and Summary Results'!$J$4="yes",IF(C1212=FALSE,FALSE,IF('Data Transformation'!E1212&lt;$R$10,E1212,$R$10)),IF(C1212=FALSE,FALSE,IF(C1212&lt;$R$10,C1212,$R$10)))</f>
        <v>0</v>
      </c>
      <c r="H1212" t="b">
        <f>IF('Input and Summary Results'!$J$4="yes",'Data Transformation'!F1212,'Data Transformation'!D1212)</f>
        <v>0</v>
      </c>
      <c r="I1212" t="str">
        <f t="shared" si="85"/>
        <v/>
      </c>
    </row>
    <row r="1213" spans="2:9" x14ac:dyDescent="0.25">
      <c r="B1213" t="b">
        <f>IF('Input and Summary Results'!D795=0,FALSE,'Input and Summary Results'!$B795)</f>
        <v>0</v>
      </c>
      <c r="C1213" t="b">
        <f>IF(OR(B1213=0,'Input and Summary Results'!D795=0,'Input and Summary Results'!D795=""),FALSE,'Input and Summary Results'!$D795)</f>
        <v>0</v>
      </c>
      <c r="D1213" t="b">
        <f>IF(OR(B1213=0,'Input and Summary Results'!E795=0),FALSE,'Input and Summary Results'!$E795)</f>
        <v>0</v>
      </c>
      <c r="E1213" t="b">
        <f t="shared" si="86"/>
        <v>0</v>
      </c>
      <c r="F1213" t="b">
        <f t="shared" si="87"/>
        <v>0</v>
      </c>
      <c r="G1213" t="b">
        <f>IF('Input and Summary Results'!$J$4="yes",IF(C1213=FALSE,FALSE,IF('Data Transformation'!E1213&lt;$R$10,E1213,$R$10)),IF(C1213=FALSE,FALSE,IF(C1213&lt;$R$10,C1213,$R$10)))</f>
        <v>0</v>
      </c>
      <c r="H1213" t="b">
        <f>IF('Input and Summary Results'!$J$4="yes",'Data Transformation'!F1213,'Data Transformation'!D1213)</f>
        <v>0</v>
      </c>
      <c r="I1213" t="str">
        <f t="shared" si="85"/>
        <v/>
      </c>
    </row>
    <row r="1214" spans="2:9" x14ac:dyDescent="0.25">
      <c r="B1214" t="b">
        <f>IF('Input and Summary Results'!D796=0,FALSE,'Input and Summary Results'!$B796)</f>
        <v>0</v>
      </c>
      <c r="C1214" t="b">
        <f>IF(OR(B1214=0,'Input and Summary Results'!D796=0,'Input and Summary Results'!D796=""),FALSE,'Input and Summary Results'!$D796)</f>
        <v>0</v>
      </c>
      <c r="D1214" t="b">
        <f>IF(OR(B1214=0,'Input and Summary Results'!E796=0),FALSE,'Input and Summary Results'!$E796)</f>
        <v>0</v>
      </c>
      <c r="E1214" t="b">
        <f t="shared" si="86"/>
        <v>0</v>
      </c>
      <c r="F1214" t="b">
        <f t="shared" si="87"/>
        <v>0</v>
      </c>
      <c r="G1214" t="b">
        <f>IF('Input and Summary Results'!$J$4="yes",IF(C1214=FALSE,FALSE,IF('Data Transformation'!E1214&lt;$R$10,E1214,$R$10)),IF(C1214=FALSE,FALSE,IF(C1214&lt;$R$10,C1214,$R$10)))</f>
        <v>0</v>
      </c>
      <c r="H1214" t="b">
        <f>IF('Input and Summary Results'!$J$4="yes",'Data Transformation'!F1214,'Data Transformation'!D1214)</f>
        <v>0</v>
      </c>
      <c r="I1214" t="str">
        <f t="shared" si="85"/>
        <v/>
      </c>
    </row>
    <row r="1215" spans="2:9" x14ac:dyDescent="0.25">
      <c r="B1215" t="b">
        <f>IF('Input and Summary Results'!D797=0,FALSE,'Input and Summary Results'!$B797)</f>
        <v>0</v>
      </c>
      <c r="C1215" t="b">
        <f>IF(OR(B1215=0,'Input and Summary Results'!D797=0,'Input and Summary Results'!D797=""),FALSE,'Input and Summary Results'!$D797)</f>
        <v>0</v>
      </c>
      <c r="D1215" t="b">
        <f>IF(OR(B1215=0,'Input and Summary Results'!E797=0),FALSE,'Input and Summary Results'!$E797)</f>
        <v>0</v>
      </c>
      <c r="E1215" t="b">
        <f t="shared" si="86"/>
        <v>0</v>
      </c>
      <c r="F1215" t="b">
        <f t="shared" si="87"/>
        <v>0</v>
      </c>
      <c r="G1215" t="b">
        <f>IF('Input and Summary Results'!$J$4="yes",IF(C1215=FALSE,FALSE,IF('Data Transformation'!E1215&lt;$R$10,E1215,$R$10)),IF(C1215=FALSE,FALSE,IF(C1215&lt;$R$10,C1215,$R$10)))</f>
        <v>0</v>
      </c>
      <c r="H1215" t="b">
        <f>IF('Input and Summary Results'!$J$4="yes",'Data Transformation'!F1215,'Data Transformation'!D1215)</f>
        <v>0</v>
      </c>
      <c r="I1215" t="str">
        <f t="shared" si="85"/>
        <v/>
      </c>
    </row>
    <row r="1216" spans="2:9" x14ac:dyDescent="0.25">
      <c r="B1216" t="b">
        <f>IF('Input and Summary Results'!D798=0,FALSE,'Input and Summary Results'!$B798)</f>
        <v>0</v>
      </c>
      <c r="C1216" t="b">
        <f>IF(OR(B1216=0,'Input and Summary Results'!D798=0,'Input and Summary Results'!D798=""),FALSE,'Input and Summary Results'!$D798)</f>
        <v>0</v>
      </c>
      <c r="D1216" t="b">
        <f>IF(OR(B1216=0,'Input and Summary Results'!E798=0),FALSE,'Input and Summary Results'!$E798)</f>
        <v>0</v>
      </c>
      <c r="E1216" t="b">
        <f t="shared" si="86"/>
        <v>0</v>
      </c>
      <c r="F1216" t="b">
        <f t="shared" si="87"/>
        <v>0</v>
      </c>
      <c r="G1216" t="b">
        <f>IF('Input and Summary Results'!$J$4="yes",IF(C1216=FALSE,FALSE,IF('Data Transformation'!E1216&lt;$R$10,E1216,$R$10)),IF(C1216=FALSE,FALSE,IF(C1216&lt;$R$10,C1216,$R$10)))</f>
        <v>0</v>
      </c>
      <c r="H1216" t="b">
        <f>IF('Input and Summary Results'!$J$4="yes",'Data Transformation'!F1216,'Data Transformation'!D1216)</f>
        <v>0</v>
      </c>
      <c r="I1216" t="str">
        <f t="shared" si="85"/>
        <v/>
      </c>
    </row>
    <row r="1217" spans="2:9" x14ac:dyDescent="0.25">
      <c r="B1217" t="b">
        <f>IF('Input and Summary Results'!D799=0,FALSE,'Input and Summary Results'!$B799)</f>
        <v>0</v>
      </c>
      <c r="C1217" t="b">
        <f>IF(OR(B1217=0,'Input and Summary Results'!D799=0,'Input and Summary Results'!D799=""),FALSE,'Input and Summary Results'!$D799)</f>
        <v>0</v>
      </c>
      <c r="D1217" t="b">
        <f>IF(OR(B1217=0,'Input and Summary Results'!E799=0),FALSE,'Input and Summary Results'!$E799)</f>
        <v>0</v>
      </c>
      <c r="E1217" t="b">
        <f t="shared" si="86"/>
        <v>0</v>
      </c>
      <c r="F1217" t="b">
        <f t="shared" si="87"/>
        <v>0</v>
      </c>
      <c r="G1217" t="b">
        <f>IF('Input and Summary Results'!$J$4="yes",IF(C1217=FALSE,FALSE,IF('Data Transformation'!E1217&lt;$R$10,E1217,$R$10)),IF(C1217=FALSE,FALSE,IF(C1217&lt;$R$10,C1217,$R$10)))</f>
        <v>0</v>
      </c>
      <c r="H1217" t="b">
        <f>IF('Input and Summary Results'!$J$4="yes",'Data Transformation'!F1217,'Data Transformation'!D1217)</f>
        <v>0</v>
      </c>
      <c r="I1217" t="str">
        <f t="shared" si="85"/>
        <v/>
      </c>
    </row>
    <row r="1218" spans="2:9" x14ac:dyDescent="0.25">
      <c r="B1218" t="b">
        <f>IF('Input and Summary Results'!D800=0,FALSE,'Input and Summary Results'!$B800)</f>
        <v>0</v>
      </c>
      <c r="C1218" t="b">
        <f>IF(OR(B1218=0,'Input and Summary Results'!D800=0,'Input and Summary Results'!D800=""),FALSE,'Input and Summary Results'!$D800)</f>
        <v>0</v>
      </c>
      <c r="D1218" t="b">
        <f>IF(OR(B1218=0,'Input and Summary Results'!E800=0),FALSE,'Input and Summary Results'!$E800)</f>
        <v>0</v>
      </c>
      <c r="E1218" t="b">
        <f t="shared" si="86"/>
        <v>0</v>
      </c>
      <c r="F1218" t="b">
        <f t="shared" si="87"/>
        <v>0</v>
      </c>
      <c r="G1218" t="b">
        <f>IF('Input and Summary Results'!$J$4="yes",IF(C1218=FALSE,FALSE,IF('Data Transformation'!E1218&lt;$R$10,E1218,$R$10)),IF(C1218=FALSE,FALSE,IF(C1218&lt;$R$10,C1218,$R$10)))</f>
        <v>0</v>
      </c>
      <c r="H1218" t="b">
        <f>IF('Input and Summary Results'!$J$4="yes",'Data Transformation'!F1218,'Data Transformation'!D1218)</f>
        <v>0</v>
      </c>
      <c r="I1218" t="str">
        <f t="shared" si="85"/>
        <v/>
      </c>
    </row>
    <row r="1219" spans="2:9" x14ac:dyDescent="0.25">
      <c r="B1219" t="b">
        <f>IF('Input and Summary Results'!D801=0,FALSE,'Input and Summary Results'!$B801)</f>
        <v>0</v>
      </c>
      <c r="C1219" t="b">
        <f>IF(OR(B1219=0,'Input and Summary Results'!D801=0,'Input and Summary Results'!D801=""),FALSE,'Input and Summary Results'!$D801)</f>
        <v>0</v>
      </c>
      <c r="D1219" t="b">
        <f>IF(OR(B1219=0,'Input and Summary Results'!E801=0),FALSE,'Input and Summary Results'!$E801)</f>
        <v>0</v>
      </c>
      <c r="E1219" t="b">
        <f t="shared" si="86"/>
        <v>0</v>
      </c>
      <c r="F1219" t="b">
        <f t="shared" si="87"/>
        <v>0</v>
      </c>
      <c r="G1219" t="b">
        <f>IF('Input and Summary Results'!$J$4="yes",IF(C1219=FALSE,FALSE,IF('Data Transformation'!E1219&lt;$R$10,E1219,$R$10)),IF(C1219=FALSE,FALSE,IF(C1219&lt;$R$10,C1219,$R$10)))</f>
        <v>0</v>
      </c>
      <c r="H1219" t="b">
        <f>IF('Input and Summary Results'!$J$4="yes",'Data Transformation'!F1219,'Data Transformation'!D1219)</f>
        <v>0</v>
      </c>
      <c r="I1219" t="str">
        <f t="shared" si="85"/>
        <v/>
      </c>
    </row>
    <row r="1220" spans="2:9" x14ac:dyDescent="0.25">
      <c r="B1220" t="b">
        <f>IF('Input and Summary Results'!D802=0,FALSE,'Input and Summary Results'!$B802)</f>
        <v>0</v>
      </c>
      <c r="C1220" t="b">
        <f>IF(OR(B1220=0,'Input and Summary Results'!D802=0,'Input and Summary Results'!D802=""),FALSE,'Input and Summary Results'!$D802)</f>
        <v>0</v>
      </c>
      <c r="D1220" t="b">
        <f>IF(OR(B1220=0,'Input and Summary Results'!E802=0),FALSE,'Input and Summary Results'!$E802)</f>
        <v>0</v>
      </c>
      <c r="E1220" t="b">
        <f t="shared" si="86"/>
        <v>0</v>
      </c>
      <c r="F1220" t="b">
        <f t="shared" si="87"/>
        <v>0</v>
      </c>
      <c r="G1220" t="b">
        <f>IF('Input and Summary Results'!$J$4="yes",IF(C1220=FALSE,FALSE,IF('Data Transformation'!E1220&lt;$R$10,E1220,$R$10)),IF(C1220=FALSE,FALSE,IF(C1220&lt;$R$10,C1220,$R$10)))</f>
        <v>0</v>
      </c>
      <c r="H1220" t="b">
        <f>IF('Input and Summary Results'!$J$4="yes",'Data Transformation'!F1220,'Data Transformation'!D1220)</f>
        <v>0</v>
      </c>
      <c r="I1220" t="str">
        <f t="shared" si="85"/>
        <v/>
      </c>
    </row>
    <row r="1221" spans="2:9" x14ac:dyDescent="0.25">
      <c r="B1221" t="b">
        <f>IF('Input and Summary Results'!D803=0,FALSE,'Input and Summary Results'!$B803)</f>
        <v>0</v>
      </c>
      <c r="C1221" t="b">
        <f>IF(OR(B1221=0,'Input and Summary Results'!D803=0,'Input and Summary Results'!D803=""),FALSE,'Input and Summary Results'!$D803)</f>
        <v>0</v>
      </c>
      <c r="D1221" t="b">
        <f>IF(OR(B1221=0,'Input and Summary Results'!E803=0),FALSE,'Input and Summary Results'!$E803)</f>
        <v>0</v>
      </c>
      <c r="E1221" t="b">
        <f t="shared" si="86"/>
        <v>0</v>
      </c>
      <c r="F1221" t="b">
        <f t="shared" si="87"/>
        <v>0</v>
      </c>
      <c r="G1221" t="b">
        <f>IF('Input and Summary Results'!$J$4="yes",IF(C1221=FALSE,FALSE,IF('Data Transformation'!E1221&lt;$R$10,E1221,$R$10)),IF(C1221=FALSE,FALSE,IF(C1221&lt;$R$10,C1221,$R$10)))</f>
        <v>0</v>
      </c>
      <c r="H1221" t="b">
        <f>IF('Input and Summary Results'!$J$4="yes",'Data Transformation'!F1221,'Data Transformation'!D1221)</f>
        <v>0</v>
      </c>
      <c r="I1221" t="str">
        <f t="shared" ref="I1221:I1284" si="88">IF(G1221=FALSE,"",B1221)</f>
        <v/>
      </c>
    </row>
    <row r="1222" spans="2:9" x14ac:dyDescent="0.25">
      <c r="B1222" t="b">
        <f>IF('Input and Summary Results'!D804=0,FALSE,'Input and Summary Results'!$B804)</f>
        <v>0</v>
      </c>
      <c r="C1222" t="b">
        <f>IF(OR(B1222=0,'Input and Summary Results'!D804=0,'Input and Summary Results'!D804=""),FALSE,'Input and Summary Results'!$D804)</f>
        <v>0</v>
      </c>
      <c r="D1222" t="b">
        <f>IF(OR(B1222=0,'Input and Summary Results'!E804=0),FALSE,'Input and Summary Results'!$E804)</f>
        <v>0</v>
      </c>
      <c r="E1222" t="b">
        <f t="shared" si="86"/>
        <v>0</v>
      </c>
      <c r="F1222" t="b">
        <f t="shared" si="87"/>
        <v>0</v>
      </c>
      <c r="G1222" t="b">
        <f>IF('Input and Summary Results'!$J$4="yes",IF(C1222=FALSE,FALSE,IF('Data Transformation'!E1222&lt;$R$10,E1222,$R$10)),IF(C1222=FALSE,FALSE,IF(C1222&lt;$R$10,C1222,$R$10)))</f>
        <v>0</v>
      </c>
      <c r="H1222" t="b">
        <f>IF('Input and Summary Results'!$J$4="yes",'Data Transformation'!F1222,'Data Transformation'!D1222)</f>
        <v>0</v>
      </c>
      <c r="I1222" t="str">
        <f t="shared" si="88"/>
        <v/>
      </c>
    </row>
    <row r="1223" spans="2:9" x14ac:dyDescent="0.25">
      <c r="B1223" t="b">
        <f>IF('Input and Summary Results'!D805=0,FALSE,'Input and Summary Results'!$B805)</f>
        <v>0</v>
      </c>
      <c r="C1223" t="b">
        <f>IF(OR(B1223=0,'Input and Summary Results'!D805=0,'Input and Summary Results'!D805=""),FALSE,'Input and Summary Results'!$D805)</f>
        <v>0</v>
      </c>
      <c r="D1223" t="b">
        <f>IF(OR(B1223=0,'Input and Summary Results'!E805=0),FALSE,'Input and Summary Results'!$E805)</f>
        <v>0</v>
      </c>
      <c r="E1223" t="b">
        <f t="shared" si="86"/>
        <v>0</v>
      </c>
      <c r="F1223" t="b">
        <f t="shared" si="87"/>
        <v>0</v>
      </c>
      <c r="G1223" t="b">
        <f>IF('Input and Summary Results'!$J$4="yes",IF(C1223=FALSE,FALSE,IF('Data Transformation'!E1223&lt;$R$10,E1223,$R$10)),IF(C1223=FALSE,FALSE,IF(C1223&lt;$R$10,C1223,$R$10)))</f>
        <v>0</v>
      </c>
      <c r="H1223" t="b">
        <f>IF('Input and Summary Results'!$J$4="yes",'Data Transformation'!F1223,'Data Transformation'!D1223)</f>
        <v>0</v>
      </c>
      <c r="I1223" t="str">
        <f t="shared" si="88"/>
        <v/>
      </c>
    </row>
    <row r="1224" spans="2:9" x14ac:dyDescent="0.25">
      <c r="B1224" t="b">
        <f>IF('Input and Summary Results'!D806=0,FALSE,'Input and Summary Results'!$B806)</f>
        <v>0</v>
      </c>
      <c r="C1224" t="b">
        <f>IF(OR(B1224=0,'Input and Summary Results'!D806=0,'Input and Summary Results'!D806=""),FALSE,'Input and Summary Results'!$D806)</f>
        <v>0</v>
      </c>
      <c r="D1224" t="b">
        <f>IF(OR(B1224=0,'Input and Summary Results'!E806=0),FALSE,'Input and Summary Results'!$E806)</f>
        <v>0</v>
      </c>
      <c r="E1224" t="b">
        <f t="shared" si="86"/>
        <v>0</v>
      </c>
      <c r="F1224" t="b">
        <f t="shared" si="87"/>
        <v>0</v>
      </c>
      <c r="G1224" t="b">
        <f>IF('Input and Summary Results'!$J$4="yes",IF(C1224=FALSE,FALSE,IF('Data Transformation'!E1224&lt;$R$10,E1224,$R$10)),IF(C1224=FALSE,FALSE,IF(C1224&lt;$R$10,C1224,$R$10)))</f>
        <v>0</v>
      </c>
      <c r="H1224" t="b">
        <f>IF('Input and Summary Results'!$J$4="yes",'Data Transformation'!F1224,'Data Transformation'!D1224)</f>
        <v>0</v>
      </c>
      <c r="I1224" t="str">
        <f t="shared" si="88"/>
        <v/>
      </c>
    </row>
    <row r="1225" spans="2:9" x14ac:dyDescent="0.25">
      <c r="B1225" t="b">
        <f>IF('Input and Summary Results'!D807=0,FALSE,'Input and Summary Results'!$B807)</f>
        <v>0</v>
      </c>
      <c r="C1225" t="b">
        <f>IF(OR(B1225=0,'Input and Summary Results'!D807=0,'Input and Summary Results'!D807=""),FALSE,'Input and Summary Results'!$D807)</f>
        <v>0</v>
      </c>
      <c r="D1225" t="b">
        <f>IF(OR(B1225=0,'Input and Summary Results'!E807=0),FALSE,'Input and Summary Results'!$E807)</f>
        <v>0</v>
      </c>
      <c r="E1225" t="b">
        <f t="shared" si="86"/>
        <v>0</v>
      </c>
      <c r="F1225" t="b">
        <f t="shared" si="87"/>
        <v>0</v>
      </c>
      <c r="G1225" t="b">
        <f>IF('Input and Summary Results'!$J$4="yes",IF(C1225=FALSE,FALSE,IF('Data Transformation'!E1225&lt;$R$10,E1225,$R$10)),IF(C1225=FALSE,FALSE,IF(C1225&lt;$R$10,C1225,$R$10)))</f>
        <v>0</v>
      </c>
      <c r="H1225" t="b">
        <f>IF('Input and Summary Results'!$J$4="yes",'Data Transformation'!F1225,'Data Transformation'!D1225)</f>
        <v>0</v>
      </c>
      <c r="I1225" t="str">
        <f t="shared" si="88"/>
        <v/>
      </c>
    </row>
    <row r="1226" spans="2:9" x14ac:dyDescent="0.25">
      <c r="B1226" t="b">
        <f>IF('Input and Summary Results'!D808=0,FALSE,'Input and Summary Results'!$B808)</f>
        <v>0</v>
      </c>
      <c r="C1226" t="b">
        <f>IF(OR(B1226=0,'Input and Summary Results'!D808=0,'Input and Summary Results'!D808=""),FALSE,'Input and Summary Results'!$D808)</f>
        <v>0</v>
      </c>
      <c r="D1226" t="b">
        <f>IF(OR(B1226=0,'Input and Summary Results'!E808=0),FALSE,'Input and Summary Results'!$E808)</f>
        <v>0</v>
      </c>
      <c r="E1226" t="b">
        <f t="shared" si="86"/>
        <v>0</v>
      </c>
      <c r="F1226" t="b">
        <f t="shared" si="87"/>
        <v>0</v>
      </c>
      <c r="G1226" t="b">
        <f>IF('Input and Summary Results'!$J$4="yes",IF(C1226=FALSE,FALSE,IF('Data Transformation'!E1226&lt;$R$10,E1226,$R$10)),IF(C1226=FALSE,FALSE,IF(C1226&lt;$R$10,C1226,$R$10)))</f>
        <v>0</v>
      </c>
      <c r="H1226" t="b">
        <f>IF('Input and Summary Results'!$J$4="yes",'Data Transformation'!F1226,'Data Transformation'!D1226)</f>
        <v>0</v>
      </c>
      <c r="I1226" t="str">
        <f t="shared" si="88"/>
        <v/>
      </c>
    </row>
    <row r="1227" spans="2:9" x14ac:dyDescent="0.25">
      <c r="B1227" t="b">
        <f>IF('Input and Summary Results'!D809=0,FALSE,'Input and Summary Results'!$B809)</f>
        <v>0</v>
      </c>
      <c r="C1227" t="b">
        <f>IF(OR(B1227=0,'Input and Summary Results'!D809=0,'Input and Summary Results'!D809=""),FALSE,'Input and Summary Results'!$D809)</f>
        <v>0</v>
      </c>
      <c r="D1227" t="b">
        <f>IF(OR(B1227=0,'Input and Summary Results'!E809=0),FALSE,'Input and Summary Results'!$E809)</f>
        <v>0</v>
      </c>
      <c r="E1227" t="b">
        <f t="shared" si="86"/>
        <v>0</v>
      </c>
      <c r="F1227" t="b">
        <f t="shared" si="87"/>
        <v>0</v>
      </c>
      <c r="G1227" t="b">
        <f>IF('Input and Summary Results'!$J$4="yes",IF(C1227=FALSE,FALSE,IF('Data Transformation'!E1227&lt;$R$10,E1227,$R$10)),IF(C1227=FALSE,FALSE,IF(C1227&lt;$R$10,C1227,$R$10)))</f>
        <v>0</v>
      </c>
      <c r="H1227" t="b">
        <f>IF('Input and Summary Results'!$J$4="yes",'Data Transformation'!F1227,'Data Transformation'!D1227)</f>
        <v>0</v>
      </c>
      <c r="I1227" t="str">
        <f t="shared" si="88"/>
        <v/>
      </c>
    </row>
    <row r="1228" spans="2:9" x14ac:dyDescent="0.25">
      <c r="B1228" t="b">
        <f>IF('Input and Summary Results'!D810=0,FALSE,'Input and Summary Results'!$B810)</f>
        <v>0</v>
      </c>
      <c r="C1228" t="b">
        <f>IF(OR(B1228=0,'Input and Summary Results'!D810=0,'Input and Summary Results'!D810=""),FALSE,'Input and Summary Results'!$D810)</f>
        <v>0</v>
      </c>
      <c r="D1228" t="b">
        <f>IF(OR(B1228=0,'Input and Summary Results'!E810=0),FALSE,'Input and Summary Results'!$E810)</f>
        <v>0</v>
      </c>
      <c r="E1228" t="b">
        <f t="shared" si="86"/>
        <v>0</v>
      </c>
      <c r="F1228" t="b">
        <f t="shared" si="87"/>
        <v>0</v>
      </c>
      <c r="G1228" t="b">
        <f>IF('Input and Summary Results'!$J$4="yes",IF(C1228=FALSE,FALSE,IF('Data Transformation'!E1228&lt;$R$10,E1228,$R$10)),IF(C1228=FALSE,FALSE,IF(C1228&lt;$R$10,C1228,$R$10)))</f>
        <v>0</v>
      </c>
      <c r="H1228" t="b">
        <f>IF('Input and Summary Results'!$J$4="yes",'Data Transformation'!F1228,'Data Transformation'!D1228)</f>
        <v>0</v>
      </c>
      <c r="I1228" t="str">
        <f t="shared" si="88"/>
        <v/>
      </c>
    </row>
    <row r="1229" spans="2:9" x14ac:dyDescent="0.25">
      <c r="B1229" t="b">
        <f>IF('Input and Summary Results'!D811=0,FALSE,'Input and Summary Results'!$B811)</f>
        <v>0</v>
      </c>
      <c r="C1229" t="b">
        <f>IF(OR(B1229=0,'Input and Summary Results'!D811=0,'Input and Summary Results'!D811=""),FALSE,'Input and Summary Results'!$D811)</f>
        <v>0</v>
      </c>
      <c r="D1229" t="b">
        <f>IF(OR(B1229=0,'Input and Summary Results'!E811=0),FALSE,'Input and Summary Results'!$E811)</f>
        <v>0</v>
      </c>
      <c r="E1229" t="b">
        <f t="shared" si="86"/>
        <v>0</v>
      </c>
      <c r="F1229" t="b">
        <f t="shared" si="87"/>
        <v>0</v>
      </c>
      <c r="G1229" t="b">
        <f>IF('Input and Summary Results'!$J$4="yes",IF(C1229=FALSE,FALSE,IF('Data Transformation'!E1229&lt;$R$10,E1229,$R$10)),IF(C1229=FALSE,FALSE,IF(C1229&lt;$R$10,C1229,$R$10)))</f>
        <v>0</v>
      </c>
      <c r="H1229" t="b">
        <f>IF('Input and Summary Results'!$J$4="yes",'Data Transformation'!F1229,'Data Transformation'!D1229)</f>
        <v>0</v>
      </c>
      <c r="I1229" t="str">
        <f t="shared" si="88"/>
        <v/>
      </c>
    </row>
    <row r="1230" spans="2:9" x14ac:dyDescent="0.25">
      <c r="B1230" t="b">
        <f>IF('Input and Summary Results'!D812=0,FALSE,'Input and Summary Results'!$B812)</f>
        <v>0</v>
      </c>
      <c r="C1230" t="b">
        <f>IF(OR(B1230=0,'Input and Summary Results'!D812=0,'Input and Summary Results'!D812=""),FALSE,'Input and Summary Results'!$D812)</f>
        <v>0</v>
      </c>
      <c r="D1230" t="b">
        <f>IF(OR(B1230=0,'Input and Summary Results'!E812=0),FALSE,'Input and Summary Results'!$E812)</f>
        <v>0</v>
      </c>
      <c r="E1230" t="b">
        <f t="shared" si="86"/>
        <v>0</v>
      </c>
      <c r="F1230" t="b">
        <f t="shared" si="87"/>
        <v>0</v>
      </c>
      <c r="G1230" t="b">
        <f>IF('Input and Summary Results'!$J$4="yes",IF(C1230=FALSE,FALSE,IF('Data Transformation'!E1230&lt;$R$10,E1230,$R$10)),IF(C1230=FALSE,FALSE,IF(C1230&lt;$R$10,C1230,$R$10)))</f>
        <v>0</v>
      </c>
      <c r="H1230" t="b">
        <f>IF('Input and Summary Results'!$J$4="yes",'Data Transformation'!F1230,'Data Transformation'!D1230)</f>
        <v>0</v>
      </c>
      <c r="I1230" t="str">
        <f t="shared" si="88"/>
        <v/>
      </c>
    </row>
    <row r="1231" spans="2:9" x14ac:dyDescent="0.25">
      <c r="B1231" t="b">
        <f>IF('Input and Summary Results'!D813=0,FALSE,'Input and Summary Results'!$B813)</f>
        <v>0</v>
      </c>
      <c r="C1231" t="b">
        <f>IF(OR(B1231=0,'Input and Summary Results'!D813=0,'Input and Summary Results'!D813=""),FALSE,'Input and Summary Results'!$D813)</f>
        <v>0</v>
      </c>
      <c r="D1231" t="b">
        <f>IF(OR(B1231=0,'Input and Summary Results'!E813=0),FALSE,'Input and Summary Results'!$E813)</f>
        <v>0</v>
      </c>
      <c r="E1231" t="b">
        <f t="shared" si="86"/>
        <v>0</v>
      </c>
      <c r="F1231" t="b">
        <f t="shared" si="87"/>
        <v>0</v>
      </c>
      <c r="G1231" t="b">
        <f>IF('Input and Summary Results'!$J$4="yes",IF(C1231=FALSE,FALSE,IF('Data Transformation'!E1231&lt;$R$10,E1231,$R$10)),IF(C1231=FALSE,FALSE,IF(C1231&lt;$R$10,C1231,$R$10)))</f>
        <v>0</v>
      </c>
      <c r="H1231" t="b">
        <f>IF('Input and Summary Results'!$J$4="yes",'Data Transformation'!F1231,'Data Transformation'!D1231)</f>
        <v>0</v>
      </c>
      <c r="I1231" t="str">
        <f t="shared" si="88"/>
        <v/>
      </c>
    </row>
    <row r="1232" spans="2:9" x14ac:dyDescent="0.25">
      <c r="B1232" t="b">
        <f>IF('Input and Summary Results'!D814=0,FALSE,'Input and Summary Results'!$B814)</f>
        <v>0</v>
      </c>
      <c r="C1232" t="b">
        <f>IF(OR(B1232=0,'Input and Summary Results'!D814=0,'Input and Summary Results'!D814=""),FALSE,'Input and Summary Results'!$D814)</f>
        <v>0</v>
      </c>
      <c r="D1232" t="b">
        <f>IF(OR(B1232=0,'Input and Summary Results'!E814=0),FALSE,'Input and Summary Results'!$E814)</f>
        <v>0</v>
      </c>
      <c r="E1232" t="b">
        <f t="shared" si="86"/>
        <v>0</v>
      </c>
      <c r="F1232" t="b">
        <f t="shared" si="87"/>
        <v>0</v>
      </c>
      <c r="G1232" t="b">
        <f>IF('Input and Summary Results'!$J$4="yes",IF(C1232=FALSE,FALSE,IF('Data Transformation'!E1232&lt;$R$10,E1232,$R$10)),IF(C1232=FALSE,FALSE,IF(C1232&lt;$R$10,C1232,$R$10)))</f>
        <v>0</v>
      </c>
      <c r="H1232" t="b">
        <f>IF('Input and Summary Results'!$J$4="yes",'Data Transformation'!F1232,'Data Transformation'!D1232)</f>
        <v>0</v>
      </c>
      <c r="I1232" t="str">
        <f t="shared" si="88"/>
        <v/>
      </c>
    </row>
    <row r="1233" spans="2:9" x14ac:dyDescent="0.25">
      <c r="B1233" t="b">
        <f>IF('Input and Summary Results'!D815=0,FALSE,'Input and Summary Results'!$B815)</f>
        <v>0</v>
      </c>
      <c r="C1233" t="b">
        <f>IF(OR(B1233=0,'Input and Summary Results'!D815=0,'Input and Summary Results'!D815=""),FALSE,'Input and Summary Results'!$D815)</f>
        <v>0</v>
      </c>
      <c r="D1233" t="b">
        <f>IF(OR(B1233=0,'Input and Summary Results'!E815=0),FALSE,'Input and Summary Results'!$E815)</f>
        <v>0</v>
      </c>
      <c r="E1233" t="b">
        <f t="shared" si="86"/>
        <v>0</v>
      </c>
      <c r="F1233" t="b">
        <f t="shared" si="87"/>
        <v>0</v>
      </c>
      <c r="G1233" t="b">
        <f>IF('Input and Summary Results'!$J$4="yes",IF(C1233=FALSE,FALSE,IF('Data Transformation'!E1233&lt;$R$10,E1233,$R$10)),IF(C1233=FALSE,FALSE,IF(C1233&lt;$R$10,C1233,$R$10)))</f>
        <v>0</v>
      </c>
      <c r="H1233" t="b">
        <f>IF('Input and Summary Results'!$J$4="yes",'Data Transformation'!F1233,'Data Transformation'!D1233)</f>
        <v>0</v>
      </c>
      <c r="I1233" t="str">
        <f t="shared" si="88"/>
        <v/>
      </c>
    </row>
    <row r="1234" spans="2:9" x14ac:dyDescent="0.25">
      <c r="B1234" t="b">
        <f>IF('Input and Summary Results'!D816=0,FALSE,'Input and Summary Results'!$B816)</f>
        <v>0</v>
      </c>
      <c r="C1234" t="b">
        <f>IF(OR(B1234=0,'Input and Summary Results'!D816=0,'Input and Summary Results'!D816=""),FALSE,'Input and Summary Results'!$D816)</f>
        <v>0</v>
      </c>
      <c r="D1234" t="b">
        <f>IF(OR(B1234=0,'Input and Summary Results'!E816=0),FALSE,'Input and Summary Results'!$E816)</f>
        <v>0</v>
      </c>
      <c r="E1234" t="b">
        <f t="shared" si="86"/>
        <v>0</v>
      </c>
      <c r="F1234" t="b">
        <f t="shared" si="87"/>
        <v>0</v>
      </c>
      <c r="G1234" t="b">
        <f>IF('Input and Summary Results'!$J$4="yes",IF(C1234=FALSE,FALSE,IF('Data Transformation'!E1234&lt;$R$10,E1234,$R$10)),IF(C1234=FALSE,FALSE,IF(C1234&lt;$R$10,C1234,$R$10)))</f>
        <v>0</v>
      </c>
      <c r="H1234" t="b">
        <f>IF('Input and Summary Results'!$J$4="yes",'Data Transformation'!F1234,'Data Transformation'!D1234)</f>
        <v>0</v>
      </c>
      <c r="I1234" t="str">
        <f t="shared" si="88"/>
        <v/>
      </c>
    </row>
    <row r="1235" spans="2:9" x14ac:dyDescent="0.25">
      <c r="B1235" t="b">
        <f>IF('Input and Summary Results'!D817=0,FALSE,'Input and Summary Results'!$B817)</f>
        <v>0</v>
      </c>
      <c r="C1235" t="b">
        <f>IF(OR(B1235=0,'Input and Summary Results'!D817=0,'Input and Summary Results'!D817=""),FALSE,'Input and Summary Results'!$D817)</f>
        <v>0</v>
      </c>
      <c r="D1235" t="b">
        <f>IF(OR(B1235=0,'Input and Summary Results'!E817=0),FALSE,'Input and Summary Results'!$E817)</f>
        <v>0</v>
      </c>
      <c r="E1235" t="b">
        <f t="shared" si="86"/>
        <v>0</v>
      </c>
      <c r="F1235" t="b">
        <f t="shared" si="87"/>
        <v>0</v>
      </c>
      <c r="G1235" t="b">
        <f>IF('Input and Summary Results'!$J$4="yes",IF(C1235=FALSE,FALSE,IF('Data Transformation'!E1235&lt;$R$10,E1235,$R$10)),IF(C1235=FALSE,FALSE,IF(C1235&lt;$R$10,C1235,$R$10)))</f>
        <v>0</v>
      </c>
      <c r="H1235" t="b">
        <f>IF('Input and Summary Results'!$J$4="yes",'Data Transformation'!F1235,'Data Transformation'!D1235)</f>
        <v>0</v>
      </c>
      <c r="I1235" t="str">
        <f t="shared" si="88"/>
        <v/>
      </c>
    </row>
    <row r="1236" spans="2:9" x14ac:dyDescent="0.25">
      <c r="B1236" t="b">
        <f>IF('Input and Summary Results'!D818=0,FALSE,'Input and Summary Results'!$B818)</f>
        <v>0</v>
      </c>
      <c r="C1236" t="b">
        <f>IF(OR(B1236=0,'Input and Summary Results'!D818=0,'Input and Summary Results'!D818=""),FALSE,'Input and Summary Results'!$D818)</f>
        <v>0</v>
      </c>
      <c r="D1236" t="b">
        <f>IF(OR(B1236=0,'Input and Summary Results'!E818=0),FALSE,'Input and Summary Results'!$E818)</f>
        <v>0</v>
      </c>
      <c r="E1236" t="b">
        <f t="shared" si="86"/>
        <v>0</v>
      </c>
      <c r="F1236" t="b">
        <f t="shared" si="87"/>
        <v>0</v>
      </c>
      <c r="G1236" t="b">
        <f>IF('Input and Summary Results'!$J$4="yes",IF(C1236=FALSE,FALSE,IF('Data Transformation'!E1236&lt;$R$10,E1236,$R$10)),IF(C1236=FALSE,FALSE,IF(C1236&lt;$R$10,C1236,$R$10)))</f>
        <v>0</v>
      </c>
      <c r="H1236" t="b">
        <f>IF('Input and Summary Results'!$J$4="yes",'Data Transformation'!F1236,'Data Transformation'!D1236)</f>
        <v>0</v>
      </c>
      <c r="I1236" t="str">
        <f t="shared" si="88"/>
        <v/>
      </c>
    </row>
    <row r="1237" spans="2:9" x14ac:dyDescent="0.25">
      <c r="B1237" t="b">
        <f>IF('Input and Summary Results'!D819=0,FALSE,'Input and Summary Results'!$B819)</f>
        <v>0</v>
      </c>
      <c r="C1237" t="b">
        <f>IF(OR(B1237=0,'Input and Summary Results'!D819=0,'Input and Summary Results'!D819=""),FALSE,'Input and Summary Results'!$D819)</f>
        <v>0</v>
      </c>
      <c r="D1237" t="b">
        <f>IF(OR(B1237=0,'Input and Summary Results'!E819=0),FALSE,'Input and Summary Results'!$E819)</f>
        <v>0</v>
      </c>
      <c r="E1237" t="b">
        <f t="shared" si="86"/>
        <v>0</v>
      </c>
      <c r="F1237" t="b">
        <f t="shared" si="87"/>
        <v>0</v>
      </c>
      <c r="G1237" t="b">
        <f>IF('Input and Summary Results'!$J$4="yes",IF(C1237=FALSE,FALSE,IF('Data Transformation'!E1237&lt;$R$10,E1237,$R$10)),IF(C1237=FALSE,FALSE,IF(C1237&lt;$R$10,C1237,$R$10)))</f>
        <v>0</v>
      </c>
      <c r="H1237" t="b">
        <f>IF('Input and Summary Results'!$J$4="yes",'Data Transformation'!F1237,'Data Transformation'!D1237)</f>
        <v>0</v>
      </c>
      <c r="I1237" t="str">
        <f t="shared" si="88"/>
        <v/>
      </c>
    </row>
    <row r="1238" spans="2:9" x14ac:dyDescent="0.25">
      <c r="B1238" t="b">
        <f>IF('Input and Summary Results'!D820=0,FALSE,'Input and Summary Results'!$B820)</f>
        <v>0</v>
      </c>
      <c r="C1238" t="b">
        <f>IF(OR(B1238=0,'Input and Summary Results'!D820=0,'Input and Summary Results'!D820=""),FALSE,'Input and Summary Results'!$D820)</f>
        <v>0</v>
      </c>
      <c r="D1238" t="b">
        <f>IF(OR(B1238=0,'Input and Summary Results'!E820=0),FALSE,'Input and Summary Results'!$E820)</f>
        <v>0</v>
      </c>
      <c r="E1238" t="b">
        <f t="shared" si="86"/>
        <v>0</v>
      </c>
      <c r="F1238" t="b">
        <f t="shared" si="87"/>
        <v>0</v>
      </c>
      <c r="G1238" t="b">
        <f>IF('Input and Summary Results'!$J$4="yes",IF(C1238=FALSE,FALSE,IF('Data Transformation'!E1238&lt;$R$10,E1238,$R$10)),IF(C1238=FALSE,FALSE,IF(C1238&lt;$R$10,C1238,$R$10)))</f>
        <v>0</v>
      </c>
      <c r="H1238" t="b">
        <f>IF('Input and Summary Results'!$J$4="yes",'Data Transformation'!F1238,'Data Transformation'!D1238)</f>
        <v>0</v>
      </c>
      <c r="I1238" t="str">
        <f t="shared" si="88"/>
        <v/>
      </c>
    </row>
    <row r="1239" spans="2:9" x14ac:dyDescent="0.25">
      <c r="B1239" t="b">
        <f>IF('Input and Summary Results'!D821=0,FALSE,'Input and Summary Results'!$B821)</f>
        <v>0</v>
      </c>
      <c r="C1239" t="b">
        <f>IF(OR(B1239=0,'Input and Summary Results'!D821=0,'Input and Summary Results'!D821=""),FALSE,'Input and Summary Results'!$D821)</f>
        <v>0</v>
      </c>
      <c r="D1239" t="b">
        <f>IF(OR(B1239=0,'Input and Summary Results'!E821=0),FALSE,'Input and Summary Results'!$E821)</f>
        <v>0</v>
      </c>
      <c r="E1239" t="b">
        <f t="shared" si="86"/>
        <v>0</v>
      </c>
      <c r="F1239" t="b">
        <f t="shared" si="87"/>
        <v>0</v>
      </c>
      <c r="G1239" t="b">
        <f>IF('Input and Summary Results'!$J$4="yes",IF(C1239=FALSE,FALSE,IF('Data Transformation'!E1239&lt;$R$10,E1239,$R$10)),IF(C1239=FALSE,FALSE,IF(C1239&lt;$R$10,C1239,$R$10)))</f>
        <v>0</v>
      </c>
      <c r="H1239" t="b">
        <f>IF('Input and Summary Results'!$J$4="yes",'Data Transformation'!F1239,'Data Transformation'!D1239)</f>
        <v>0</v>
      </c>
      <c r="I1239" t="str">
        <f t="shared" si="88"/>
        <v/>
      </c>
    </row>
    <row r="1240" spans="2:9" x14ac:dyDescent="0.25">
      <c r="B1240" t="b">
        <f>IF('Input and Summary Results'!D822=0,FALSE,'Input and Summary Results'!$B822)</f>
        <v>0</v>
      </c>
      <c r="C1240" t="b">
        <f>IF(OR(B1240=0,'Input and Summary Results'!D822=0,'Input and Summary Results'!D822=""),FALSE,'Input and Summary Results'!$D822)</f>
        <v>0</v>
      </c>
      <c r="D1240" t="b">
        <f>IF(OR(B1240=0,'Input and Summary Results'!E822=0),FALSE,'Input and Summary Results'!$E822)</f>
        <v>0</v>
      </c>
      <c r="E1240" t="b">
        <f t="shared" si="86"/>
        <v>0</v>
      </c>
      <c r="F1240" t="b">
        <f t="shared" si="87"/>
        <v>0</v>
      </c>
      <c r="G1240" t="b">
        <f>IF('Input and Summary Results'!$J$4="yes",IF(C1240=FALSE,FALSE,IF('Data Transformation'!E1240&lt;$R$10,E1240,$R$10)),IF(C1240=FALSE,FALSE,IF(C1240&lt;$R$10,C1240,$R$10)))</f>
        <v>0</v>
      </c>
      <c r="H1240" t="b">
        <f>IF('Input and Summary Results'!$J$4="yes",'Data Transformation'!F1240,'Data Transformation'!D1240)</f>
        <v>0</v>
      </c>
      <c r="I1240" t="str">
        <f t="shared" si="88"/>
        <v/>
      </c>
    </row>
    <row r="1241" spans="2:9" x14ac:dyDescent="0.25">
      <c r="B1241" t="b">
        <f>IF('Input and Summary Results'!D823=0,FALSE,'Input and Summary Results'!$B823)</f>
        <v>0</v>
      </c>
      <c r="C1241" t="b">
        <f>IF(OR(B1241=0,'Input and Summary Results'!D823=0,'Input and Summary Results'!D823=""),FALSE,'Input and Summary Results'!$D823)</f>
        <v>0</v>
      </c>
      <c r="D1241" t="b">
        <f>IF(OR(B1241=0,'Input and Summary Results'!E823=0),FALSE,'Input and Summary Results'!$E823)</f>
        <v>0</v>
      </c>
      <c r="E1241" t="b">
        <f t="shared" si="86"/>
        <v>0</v>
      </c>
      <c r="F1241" t="b">
        <f t="shared" si="87"/>
        <v>0</v>
      </c>
      <c r="G1241" t="b">
        <f>IF('Input and Summary Results'!$J$4="yes",IF(C1241=FALSE,FALSE,IF('Data Transformation'!E1241&lt;$R$10,E1241,$R$10)),IF(C1241=FALSE,FALSE,IF(C1241&lt;$R$10,C1241,$R$10)))</f>
        <v>0</v>
      </c>
      <c r="H1241" t="b">
        <f>IF('Input and Summary Results'!$J$4="yes",'Data Transformation'!F1241,'Data Transformation'!D1241)</f>
        <v>0</v>
      </c>
      <c r="I1241" t="str">
        <f t="shared" si="88"/>
        <v/>
      </c>
    </row>
    <row r="1242" spans="2:9" x14ac:dyDescent="0.25">
      <c r="B1242" t="b">
        <f>IF('Input and Summary Results'!D824=0,FALSE,'Input and Summary Results'!$B824)</f>
        <v>0</v>
      </c>
      <c r="C1242" t="b">
        <f>IF(OR(B1242=0,'Input and Summary Results'!D824=0,'Input and Summary Results'!D824=""),FALSE,'Input and Summary Results'!$D824)</f>
        <v>0</v>
      </c>
      <c r="D1242" t="b">
        <f>IF(OR(B1242=0,'Input and Summary Results'!E824=0),FALSE,'Input and Summary Results'!$E824)</f>
        <v>0</v>
      </c>
      <c r="E1242" t="b">
        <f t="shared" si="86"/>
        <v>0</v>
      </c>
      <c r="F1242" t="b">
        <f t="shared" si="87"/>
        <v>0</v>
      </c>
      <c r="G1242" t="b">
        <f>IF('Input and Summary Results'!$J$4="yes",IF(C1242=FALSE,FALSE,IF('Data Transformation'!E1242&lt;$R$10,E1242,$R$10)),IF(C1242=FALSE,FALSE,IF(C1242&lt;$R$10,C1242,$R$10)))</f>
        <v>0</v>
      </c>
      <c r="H1242" t="b">
        <f>IF('Input and Summary Results'!$J$4="yes",'Data Transformation'!F1242,'Data Transformation'!D1242)</f>
        <v>0</v>
      </c>
      <c r="I1242" t="str">
        <f t="shared" si="88"/>
        <v/>
      </c>
    </row>
    <row r="1243" spans="2:9" x14ac:dyDescent="0.25">
      <c r="B1243" t="b">
        <f>IF('Input and Summary Results'!D825=0,FALSE,'Input and Summary Results'!$B825)</f>
        <v>0</v>
      </c>
      <c r="C1243" t="b">
        <f>IF(OR(B1243=0,'Input and Summary Results'!D825=0,'Input and Summary Results'!D825=""),FALSE,'Input and Summary Results'!$D825)</f>
        <v>0</v>
      </c>
      <c r="D1243" t="b">
        <f>IF(OR(B1243=0,'Input and Summary Results'!E825=0),FALSE,'Input and Summary Results'!$E825)</f>
        <v>0</v>
      </c>
      <c r="E1243" t="b">
        <f t="shared" si="86"/>
        <v>0</v>
      </c>
      <c r="F1243" t="b">
        <f t="shared" si="87"/>
        <v>0</v>
      </c>
      <c r="G1243" t="b">
        <f>IF('Input and Summary Results'!$J$4="yes",IF(C1243=FALSE,FALSE,IF('Data Transformation'!E1243&lt;$R$10,E1243,$R$10)),IF(C1243=FALSE,FALSE,IF(C1243&lt;$R$10,C1243,$R$10)))</f>
        <v>0</v>
      </c>
      <c r="H1243" t="b">
        <f>IF('Input and Summary Results'!$J$4="yes",'Data Transformation'!F1243,'Data Transformation'!D1243)</f>
        <v>0</v>
      </c>
      <c r="I1243" t="str">
        <f t="shared" si="88"/>
        <v/>
      </c>
    </row>
    <row r="1244" spans="2:9" x14ac:dyDescent="0.25">
      <c r="B1244" t="b">
        <f>IF('Input and Summary Results'!D826=0,FALSE,'Input and Summary Results'!$B826)</f>
        <v>0</v>
      </c>
      <c r="C1244" t="b">
        <f>IF(OR(B1244=0,'Input and Summary Results'!D826=0,'Input and Summary Results'!D826=""),FALSE,'Input and Summary Results'!$D826)</f>
        <v>0</v>
      </c>
      <c r="D1244" t="b">
        <f>IF(OR(B1244=0,'Input and Summary Results'!E826=0),FALSE,'Input and Summary Results'!$E826)</f>
        <v>0</v>
      </c>
      <c r="E1244" t="b">
        <f t="shared" si="86"/>
        <v>0</v>
      </c>
      <c r="F1244" t="b">
        <f t="shared" si="87"/>
        <v>0</v>
      </c>
      <c r="G1244" t="b">
        <f>IF('Input and Summary Results'!$J$4="yes",IF(C1244=FALSE,FALSE,IF('Data Transformation'!E1244&lt;$R$10,E1244,$R$10)),IF(C1244=FALSE,FALSE,IF(C1244&lt;$R$10,C1244,$R$10)))</f>
        <v>0</v>
      </c>
      <c r="H1244" t="b">
        <f>IF('Input and Summary Results'!$J$4="yes",'Data Transformation'!F1244,'Data Transformation'!D1244)</f>
        <v>0</v>
      </c>
      <c r="I1244" t="str">
        <f t="shared" si="88"/>
        <v/>
      </c>
    </row>
    <row r="1245" spans="2:9" x14ac:dyDescent="0.25">
      <c r="B1245" t="b">
        <f>IF('Input and Summary Results'!D827=0,FALSE,'Input and Summary Results'!$B827)</f>
        <v>0</v>
      </c>
      <c r="C1245" t="b">
        <f>IF(OR(B1245=0,'Input and Summary Results'!D827=0,'Input and Summary Results'!D827=""),FALSE,'Input and Summary Results'!$D827)</f>
        <v>0</v>
      </c>
      <c r="D1245" t="b">
        <f>IF(OR(B1245=0,'Input and Summary Results'!E827=0),FALSE,'Input and Summary Results'!$E827)</f>
        <v>0</v>
      </c>
      <c r="E1245" t="b">
        <f t="shared" si="86"/>
        <v>0</v>
      </c>
      <c r="F1245" t="b">
        <f t="shared" si="87"/>
        <v>0</v>
      </c>
      <c r="G1245" t="b">
        <f>IF('Input and Summary Results'!$J$4="yes",IF(C1245=FALSE,FALSE,IF('Data Transformation'!E1245&lt;$R$10,E1245,$R$10)),IF(C1245=FALSE,FALSE,IF(C1245&lt;$R$10,C1245,$R$10)))</f>
        <v>0</v>
      </c>
      <c r="H1245" t="b">
        <f>IF('Input and Summary Results'!$J$4="yes",'Data Transformation'!F1245,'Data Transformation'!D1245)</f>
        <v>0</v>
      </c>
      <c r="I1245" t="str">
        <f t="shared" si="88"/>
        <v/>
      </c>
    </row>
    <row r="1246" spans="2:9" x14ac:dyDescent="0.25">
      <c r="B1246" t="b">
        <f>IF('Input and Summary Results'!D828=0,FALSE,'Input and Summary Results'!$B828)</f>
        <v>0</v>
      </c>
      <c r="C1246" t="b">
        <f>IF(OR(B1246=0,'Input and Summary Results'!D828=0,'Input and Summary Results'!D828=""),FALSE,'Input and Summary Results'!$D828)</f>
        <v>0</v>
      </c>
      <c r="D1246" t="b">
        <f>IF(OR(B1246=0,'Input and Summary Results'!E828=0),FALSE,'Input and Summary Results'!$E828)</f>
        <v>0</v>
      </c>
      <c r="E1246" t="b">
        <f t="shared" si="86"/>
        <v>0</v>
      </c>
      <c r="F1246" t="b">
        <f t="shared" si="87"/>
        <v>0</v>
      </c>
      <c r="G1246" t="b">
        <f>IF('Input and Summary Results'!$J$4="yes",IF(C1246=FALSE,FALSE,IF('Data Transformation'!E1246&lt;$R$10,E1246,$R$10)),IF(C1246=FALSE,FALSE,IF(C1246&lt;$R$10,C1246,$R$10)))</f>
        <v>0</v>
      </c>
      <c r="H1246" t="b">
        <f>IF('Input and Summary Results'!$J$4="yes",'Data Transformation'!F1246,'Data Transformation'!D1246)</f>
        <v>0</v>
      </c>
      <c r="I1246" t="str">
        <f t="shared" si="88"/>
        <v/>
      </c>
    </row>
    <row r="1247" spans="2:9" x14ac:dyDescent="0.25">
      <c r="B1247" t="b">
        <f>IF('Input and Summary Results'!D829=0,FALSE,'Input and Summary Results'!$B829)</f>
        <v>0</v>
      </c>
      <c r="C1247" t="b">
        <f>IF(OR(B1247=0,'Input and Summary Results'!D829=0,'Input and Summary Results'!D829=""),FALSE,'Input and Summary Results'!$D829)</f>
        <v>0</v>
      </c>
      <c r="D1247" t="b">
        <f>IF(OR(B1247=0,'Input and Summary Results'!E829=0),FALSE,'Input and Summary Results'!$E829)</f>
        <v>0</v>
      </c>
      <c r="E1247" t="b">
        <f t="shared" si="86"/>
        <v>0</v>
      </c>
      <c r="F1247" t="b">
        <f t="shared" si="87"/>
        <v>0</v>
      </c>
      <c r="G1247" t="b">
        <f>IF('Input and Summary Results'!$J$4="yes",IF(C1247=FALSE,FALSE,IF('Data Transformation'!E1247&lt;$R$10,E1247,$R$10)),IF(C1247=FALSE,FALSE,IF(C1247&lt;$R$10,C1247,$R$10)))</f>
        <v>0</v>
      </c>
      <c r="H1247" t="b">
        <f>IF('Input and Summary Results'!$J$4="yes",'Data Transformation'!F1247,'Data Transformation'!D1247)</f>
        <v>0</v>
      </c>
      <c r="I1247" t="str">
        <f t="shared" si="88"/>
        <v/>
      </c>
    </row>
    <row r="1248" spans="2:9" x14ac:dyDescent="0.25">
      <c r="B1248" t="b">
        <f>IF('Input and Summary Results'!D830=0,FALSE,'Input and Summary Results'!$B830)</f>
        <v>0</v>
      </c>
      <c r="C1248" t="b">
        <f>IF(OR(B1248=0,'Input and Summary Results'!D830=0,'Input and Summary Results'!D830=""),FALSE,'Input and Summary Results'!$D830)</f>
        <v>0</v>
      </c>
      <c r="D1248" t="b">
        <f>IF(OR(B1248=0,'Input and Summary Results'!E830=0),FALSE,'Input and Summary Results'!$E830)</f>
        <v>0</v>
      </c>
      <c r="E1248" t="b">
        <f t="shared" si="86"/>
        <v>0</v>
      </c>
      <c r="F1248" t="b">
        <f t="shared" si="87"/>
        <v>0</v>
      </c>
      <c r="G1248" t="b">
        <f>IF('Input and Summary Results'!$J$4="yes",IF(C1248=FALSE,FALSE,IF('Data Transformation'!E1248&lt;$R$10,E1248,$R$10)),IF(C1248=FALSE,FALSE,IF(C1248&lt;$R$10,C1248,$R$10)))</f>
        <v>0</v>
      </c>
      <c r="H1248" t="b">
        <f>IF('Input and Summary Results'!$J$4="yes",'Data Transformation'!F1248,'Data Transformation'!D1248)</f>
        <v>0</v>
      </c>
      <c r="I1248" t="str">
        <f t="shared" si="88"/>
        <v/>
      </c>
    </row>
    <row r="1249" spans="2:9" x14ac:dyDescent="0.25">
      <c r="B1249" t="b">
        <f>IF('Input and Summary Results'!D831=0,FALSE,'Input and Summary Results'!$B831)</f>
        <v>0</v>
      </c>
      <c r="C1249" t="b">
        <f>IF(OR(B1249=0,'Input and Summary Results'!D831=0,'Input and Summary Results'!D831=""),FALSE,'Input and Summary Results'!$D831)</f>
        <v>0</v>
      </c>
      <c r="D1249" t="b">
        <f>IF(OR(B1249=0,'Input and Summary Results'!E831=0),FALSE,'Input and Summary Results'!$E831)</f>
        <v>0</v>
      </c>
      <c r="E1249" t="b">
        <f t="shared" si="86"/>
        <v>0</v>
      </c>
      <c r="F1249" t="b">
        <f t="shared" si="87"/>
        <v>0</v>
      </c>
      <c r="G1249" t="b">
        <f>IF('Input and Summary Results'!$J$4="yes",IF(C1249=FALSE,FALSE,IF('Data Transformation'!E1249&lt;$R$10,E1249,$R$10)),IF(C1249=FALSE,FALSE,IF(C1249&lt;$R$10,C1249,$R$10)))</f>
        <v>0</v>
      </c>
      <c r="H1249" t="b">
        <f>IF('Input and Summary Results'!$J$4="yes",'Data Transformation'!F1249,'Data Transformation'!D1249)</f>
        <v>0</v>
      </c>
      <c r="I1249" t="str">
        <f t="shared" si="88"/>
        <v/>
      </c>
    </row>
    <row r="1250" spans="2:9" x14ac:dyDescent="0.25">
      <c r="B1250" t="b">
        <f>IF('Input and Summary Results'!D832=0,FALSE,'Input and Summary Results'!$B832)</f>
        <v>0</v>
      </c>
      <c r="C1250" t="b">
        <f>IF(OR(B1250=0,'Input and Summary Results'!D832=0,'Input and Summary Results'!D832=""),FALSE,'Input and Summary Results'!$D832)</f>
        <v>0</v>
      </c>
      <c r="D1250" t="b">
        <f>IF(OR(B1250=0,'Input and Summary Results'!E832=0),FALSE,'Input and Summary Results'!$E832)</f>
        <v>0</v>
      </c>
      <c r="E1250" t="b">
        <f t="shared" si="86"/>
        <v>0</v>
      </c>
      <c r="F1250" t="b">
        <f t="shared" si="87"/>
        <v>0</v>
      </c>
      <c r="G1250" t="b">
        <f>IF('Input and Summary Results'!$J$4="yes",IF(C1250=FALSE,FALSE,IF('Data Transformation'!E1250&lt;$R$10,E1250,$R$10)),IF(C1250=FALSE,FALSE,IF(C1250&lt;$R$10,C1250,$R$10)))</f>
        <v>0</v>
      </c>
      <c r="H1250" t="b">
        <f>IF('Input and Summary Results'!$J$4="yes",'Data Transformation'!F1250,'Data Transformation'!D1250)</f>
        <v>0</v>
      </c>
      <c r="I1250" t="str">
        <f t="shared" si="88"/>
        <v/>
      </c>
    </row>
    <row r="1251" spans="2:9" x14ac:dyDescent="0.25">
      <c r="B1251" t="b">
        <f>IF('Input and Summary Results'!D833=0,FALSE,'Input and Summary Results'!$B833)</f>
        <v>0</v>
      </c>
      <c r="C1251" t="b">
        <f>IF(OR(B1251=0,'Input and Summary Results'!D833=0,'Input and Summary Results'!D833=""),FALSE,'Input and Summary Results'!$D833)</f>
        <v>0</v>
      </c>
      <c r="D1251" t="b">
        <f>IF(OR(B1251=0,'Input and Summary Results'!E833=0),FALSE,'Input and Summary Results'!$E833)</f>
        <v>0</v>
      </c>
      <c r="E1251" t="b">
        <f t="shared" si="86"/>
        <v>0</v>
      </c>
      <c r="F1251" t="b">
        <f t="shared" si="87"/>
        <v>0</v>
      </c>
      <c r="G1251" t="b">
        <f>IF('Input and Summary Results'!$J$4="yes",IF(C1251=FALSE,FALSE,IF('Data Transformation'!E1251&lt;$R$10,E1251,$R$10)),IF(C1251=FALSE,FALSE,IF(C1251&lt;$R$10,C1251,$R$10)))</f>
        <v>0</v>
      </c>
      <c r="H1251" t="b">
        <f>IF('Input and Summary Results'!$J$4="yes",'Data Transformation'!F1251,'Data Transformation'!D1251)</f>
        <v>0</v>
      </c>
      <c r="I1251" t="str">
        <f t="shared" si="88"/>
        <v/>
      </c>
    </row>
    <row r="1252" spans="2:9" x14ac:dyDescent="0.25">
      <c r="B1252" t="b">
        <f>IF('Input and Summary Results'!D834=0,FALSE,'Input and Summary Results'!$B834)</f>
        <v>0</v>
      </c>
      <c r="C1252" t="b">
        <f>IF(OR(B1252=0,'Input and Summary Results'!D834=0,'Input and Summary Results'!D834=""),FALSE,'Input and Summary Results'!$D834)</f>
        <v>0</v>
      </c>
      <c r="D1252" t="b">
        <f>IF(OR(B1252=0,'Input and Summary Results'!E834=0),FALSE,'Input and Summary Results'!$E834)</f>
        <v>0</v>
      </c>
      <c r="E1252" t="b">
        <f t="shared" si="86"/>
        <v>0</v>
      </c>
      <c r="F1252" t="b">
        <f t="shared" si="87"/>
        <v>0</v>
      </c>
      <c r="G1252" t="b">
        <f>IF('Input and Summary Results'!$J$4="yes",IF(C1252=FALSE,FALSE,IF('Data Transformation'!E1252&lt;$R$10,E1252,$R$10)),IF(C1252=FALSE,FALSE,IF(C1252&lt;$R$10,C1252,$R$10)))</f>
        <v>0</v>
      </c>
      <c r="H1252" t="b">
        <f>IF('Input and Summary Results'!$J$4="yes",'Data Transformation'!F1252,'Data Transformation'!D1252)</f>
        <v>0</v>
      </c>
      <c r="I1252" t="str">
        <f t="shared" si="88"/>
        <v/>
      </c>
    </row>
    <row r="1253" spans="2:9" x14ac:dyDescent="0.25">
      <c r="B1253" t="b">
        <f>IF('Input and Summary Results'!D835=0,FALSE,'Input and Summary Results'!$B835)</f>
        <v>0</v>
      </c>
      <c r="C1253" t="b">
        <f>IF(OR(B1253=0,'Input and Summary Results'!D835=0,'Input and Summary Results'!D835=""),FALSE,'Input and Summary Results'!$D835)</f>
        <v>0</v>
      </c>
      <c r="D1253" t="b">
        <f>IF(OR(B1253=0,'Input and Summary Results'!E835=0),FALSE,'Input and Summary Results'!$E835)</f>
        <v>0</v>
      </c>
      <c r="E1253" t="b">
        <f t="shared" si="86"/>
        <v>0</v>
      </c>
      <c r="F1253" t="b">
        <f t="shared" si="87"/>
        <v>0</v>
      </c>
      <c r="G1253" t="b">
        <f>IF('Input and Summary Results'!$J$4="yes",IF(C1253=FALSE,FALSE,IF('Data Transformation'!E1253&lt;$R$10,E1253,$R$10)),IF(C1253=FALSE,FALSE,IF(C1253&lt;$R$10,C1253,$R$10)))</f>
        <v>0</v>
      </c>
      <c r="H1253" t="b">
        <f>IF('Input and Summary Results'!$J$4="yes",'Data Transformation'!F1253,'Data Transformation'!D1253)</f>
        <v>0</v>
      </c>
      <c r="I1253" t="str">
        <f t="shared" si="88"/>
        <v/>
      </c>
    </row>
    <row r="1254" spans="2:9" x14ac:dyDescent="0.25">
      <c r="B1254" t="b">
        <f>IF('Input and Summary Results'!D836=0,FALSE,'Input and Summary Results'!$B836)</f>
        <v>0</v>
      </c>
      <c r="C1254" t="b">
        <f>IF(OR(B1254=0,'Input and Summary Results'!D836=0,'Input and Summary Results'!D836=""),FALSE,'Input and Summary Results'!$D836)</f>
        <v>0</v>
      </c>
      <c r="D1254" t="b">
        <f>IF(OR(B1254=0,'Input and Summary Results'!E836=0),FALSE,'Input and Summary Results'!$E836)</f>
        <v>0</v>
      </c>
      <c r="E1254" t="b">
        <f t="shared" si="86"/>
        <v>0</v>
      </c>
      <c r="F1254" t="b">
        <f t="shared" si="87"/>
        <v>0</v>
      </c>
      <c r="G1254" t="b">
        <f>IF('Input and Summary Results'!$J$4="yes",IF(C1254=FALSE,FALSE,IF('Data Transformation'!E1254&lt;$R$10,E1254,$R$10)),IF(C1254=FALSE,FALSE,IF(C1254&lt;$R$10,C1254,$R$10)))</f>
        <v>0</v>
      </c>
      <c r="H1254" t="b">
        <f>IF('Input and Summary Results'!$J$4="yes",'Data Transformation'!F1254,'Data Transformation'!D1254)</f>
        <v>0</v>
      </c>
      <c r="I1254" t="str">
        <f t="shared" si="88"/>
        <v/>
      </c>
    </row>
    <row r="1255" spans="2:9" x14ac:dyDescent="0.25">
      <c r="B1255" t="b">
        <f>IF('Input and Summary Results'!D837=0,FALSE,'Input and Summary Results'!$B837)</f>
        <v>0</v>
      </c>
      <c r="C1255" t="b">
        <f>IF(OR(B1255=0,'Input and Summary Results'!D837=0,'Input and Summary Results'!D837=""),FALSE,'Input and Summary Results'!$D837)</f>
        <v>0</v>
      </c>
      <c r="D1255" t="b">
        <f>IF(OR(B1255=0,'Input and Summary Results'!E837=0),FALSE,'Input and Summary Results'!$E837)</f>
        <v>0</v>
      </c>
      <c r="E1255" t="b">
        <f t="shared" si="86"/>
        <v>0</v>
      </c>
      <c r="F1255" t="b">
        <f t="shared" si="87"/>
        <v>0</v>
      </c>
      <c r="G1255" t="b">
        <f>IF('Input and Summary Results'!$J$4="yes",IF(C1255=FALSE,FALSE,IF('Data Transformation'!E1255&lt;$R$10,E1255,$R$10)),IF(C1255=FALSE,FALSE,IF(C1255&lt;$R$10,C1255,$R$10)))</f>
        <v>0</v>
      </c>
      <c r="H1255" t="b">
        <f>IF('Input and Summary Results'!$J$4="yes",'Data Transformation'!F1255,'Data Transformation'!D1255)</f>
        <v>0</v>
      </c>
      <c r="I1255" t="str">
        <f t="shared" si="88"/>
        <v/>
      </c>
    </row>
    <row r="1256" spans="2:9" x14ac:dyDescent="0.25">
      <c r="B1256" t="b">
        <f>IF('Input and Summary Results'!D838=0,FALSE,'Input and Summary Results'!$B838)</f>
        <v>0</v>
      </c>
      <c r="C1256" t="b">
        <f>IF(OR(B1256=0,'Input and Summary Results'!D838=0,'Input and Summary Results'!D838=""),FALSE,'Input and Summary Results'!$D838)</f>
        <v>0</v>
      </c>
      <c r="D1256" t="b">
        <f>IF(OR(B1256=0,'Input and Summary Results'!E838=0),FALSE,'Input and Summary Results'!$E838)</f>
        <v>0</v>
      </c>
      <c r="E1256" t="b">
        <f t="shared" si="86"/>
        <v>0</v>
      </c>
      <c r="F1256" t="b">
        <f t="shared" si="87"/>
        <v>0</v>
      </c>
      <c r="G1256" t="b">
        <f>IF('Input and Summary Results'!$J$4="yes",IF(C1256=FALSE,FALSE,IF('Data Transformation'!E1256&lt;$R$10,E1256,$R$10)),IF(C1256=FALSE,FALSE,IF(C1256&lt;$R$10,C1256,$R$10)))</f>
        <v>0</v>
      </c>
      <c r="H1256" t="b">
        <f>IF('Input and Summary Results'!$J$4="yes",'Data Transformation'!F1256,'Data Transformation'!D1256)</f>
        <v>0</v>
      </c>
      <c r="I1256" t="str">
        <f t="shared" si="88"/>
        <v/>
      </c>
    </row>
    <row r="1257" spans="2:9" x14ac:dyDescent="0.25">
      <c r="B1257" t="b">
        <f>IF('Input and Summary Results'!D839=0,FALSE,'Input and Summary Results'!$B839)</f>
        <v>0</v>
      </c>
      <c r="C1257" t="b">
        <f>IF(OR(B1257=0,'Input and Summary Results'!D839=0,'Input and Summary Results'!D839=""),FALSE,'Input and Summary Results'!$D839)</f>
        <v>0</v>
      </c>
      <c r="D1257" t="b">
        <f>IF(OR(B1257=0,'Input and Summary Results'!E839=0),FALSE,'Input and Summary Results'!$E839)</f>
        <v>0</v>
      </c>
      <c r="E1257" t="b">
        <f t="shared" si="86"/>
        <v>0</v>
      </c>
      <c r="F1257" t="b">
        <f t="shared" si="87"/>
        <v>0</v>
      </c>
      <c r="G1257" t="b">
        <f>IF('Input and Summary Results'!$J$4="yes",IF(C1257=FALSE,FALSE,IF('Data Transformation'!E1257&lt;$R$10,E1257,$R$10)),IF(C1257=FALSE,FALSE,IF(C1257&lt;$R$10,C1257,$R$10)))</f>
        <v>0</v>
      </c>
      <c r="H1257" t="b">
        <f>IF('Input and Summary Results'!$J$4="yes",'Data Transformation'!F1257,'Data Transformation'!D1257)</f>
        <v>0</v>
      </c>
      <c r="I1257" t="str">
        <f t="shared" si="88"/>
        <v/>
      </c>
    </row>
    <row r="1258" spans="2:9" x14ac:dyDescent="0.25">
      <c r="B1258" t="b">
        <f>IF('Input and Summary Results'!D840=0,FALSE,'Input and Summary Results'!$B840)</f>
        <v>0</v>
      </c>
      <c r="C1258" t="b">
        <f>IF(OR(B1258=0,'Input and Summary Results'!D840=0,'Input and Summary Results'!D840=""),FALSE,'Input and Summary Results'!$D840)</f>
        <v>0</v>
      </c>
      <c r="D1258" t="b">
        <f>IF(OR(B1258=0,'Input and Summary Results'!E840=0),FALSE,'Input and Summary Results'!$E840)</f>
        <v>0</v>
      </c>
      <c r="E1258" t="b">
        <f t="shared" ref="E1258:E1321" si="89">IF(C1258=FALSE,FALSE,LOG10(C1258))</f>
        <v>0</v>
      </c>
      <c r="F1258" t="b">
        <f t="shared" ref="F1258:F1321" si="90">IF(D1258=FALSE, FALSE,0.434*D1258/C1258)</f>
        <v>0</v>
      </c>
      <c r="G1258" t="b">
        <f>IF('Input and Summary Results'!$J$4="yes",IF(C1258=FALSE,FALSE,IF('Data Transformation'!E1258&lt;$R$10,E1258,$R$10)),IF(C1258=FALSE,FALSE,IF(C1258&lt;$R$10,C1258,$R$10)))</f>
        <v>0</v>
      </c>
      <c r="H1258" t="b">
        <f>IF('Input and Summary Results'!$J$4="yes",'Data Transformation'!F1258,'Data Transformation'!D1258)</f>
        <v>0</v>
      </c>
      <c r="I1258" t="str">
        <f t="shared" si="88"/>
        <v/>
      </c>
    </row>
    <row r="1259" spans="2:9" x14ac:dyDescent="0.25">
      <c r="B1259" t="b">
        <f>IF('Input and Summary Results'!D841=0,FALSE,'Input and Summary Results'!$B841)</f>
        <v>0</v>
      </c>
      <c r="C1259" t="b">
        <f>IF(OR(B1259=0,'Input and Summary Results'!D841=0,'Input and Summary Results'!D841=""),FALSE,'Input and Summary Results'!$D841)</f>
        <v>0</v>
      </c>
      <c r="D1259" t="b">
        <f>IF(OR(B1259=0,'Input and Summary Results'!E841=0),FALSE,'Input and Summary Results'!$E841)</f>
        <v>0</v>
      </c>
      <c r="E1259" t="b">
        <f t="shared" si="89"/>
        <v>0</v>
      </c>
      <c r="F1259" t="b">
        <f t="shared" si="90"/>
        <v>0</v>
      </c>
      <c r="G1259" t="b">
        <f>IF('Input and Summary Results'!$J$4="yes",IF(C1259=FALSE,FALSE,IF('Data Transformation'!E1259&lt;$R$10,E1259,$R$10)),IF(C1259=FALSE,FALSE,IF(C1259&lt;$R$10,C1259,$R$10)))</f>
        <v>0</v>
      </c>
      <c r="H1259" t="b">
        <f>IF('Input and Summary Results'!$J$4="yes",'Data Transformation'!F1259,'Data Transformation'!D1259)</f>
        <v>0</v>
      </c>
      <c r="I1259" t="str">
        <f t="shared" si="88"/>
        <v/>
      </c>
    </row>
    <row r="1260" spans="2:9" x14ac:dyDescent="0.25">
      <c r="B1260" t="b">
        <f>IF('Input and Summary Results'!D842=0,FALSE,'Input and Summary Results'!$B842)</f>
        <v>0</v>
      </c>
      <c r="C1260" t="b">
        <f>IF(OR(B1260=0,'Input and Summary Results'!D842=0,'Input and Summary Results'!D842=""),FALSE,'Input and Summary Results'!$D842)</f>
        <v>0</v>
      </c>
      <c r="D1260" t="b">
        <f>IF(OR(B1260=0,'Input and Summary Results'!E842=0),FALSE,'Input and Summary Results'!$E842)</f>
        <v>0</v>
      </c>
      <c r="E1260" t="b">
        <f t="shared" si="89"/>
        <v>0</v>
      </c>
      <c r="F1260" t="b">
        <f t="shared" si="90"/>
        <v>0</v>
      </c>
      <c r="G1260" t="b">
        <f>IF('Input and Summary Results'!$J$4="yes",IF(C1260=FALSE,FALSE,IF('Data Transformation'!E1260&lt;$R$10,E1260,$R$10)),IF(C1260=FALSE,FALSE,IF(C1260&lt;$R$10,C1260,$R$10)))</f>
        <v>0</v>
      </c>
      <c r="H1260" t="b">
        <f>IF('Input and Summary Results'!$J$4="yes",'Data Transformation'!F1260,'Data Transformation'!D1260)</f>
        <v>0</v>
      </c>
      <c r="I1260" t="str">
        <f t="shared" si="88"/>
        <v/>
      </c>
    </row>
    <row r="1261" spans="2:9" x14ac:dyDescent="0.25">
      <c r="B1261" t="b">
        <f>IF('Input and Summary Results'!D843=0,FALSE,'Input and Summary Results'!$B843)</f>
        <v>0</v>
      </c>
      <c r="C1261" t="b">
        <f>IF(OR(B1261=0,'Input and Summary Results'!D843=0,'Input and Summary Results'!D843=""),FALSE,'Input and Summary Results'!$D843)</f>
        <v>0</v>
      </c>
      <c r="D1261" t="b">
        <f>IF(OR(B1261=0,'Input and Summary Results'!E843=0),FALSE,'Input and Summary Results'!$E843)</f>
        <v>0</v>
      </c>
      <c r="E1261" t="b">
        <f t="shared" si="89"/>
        <v>0</v>
      </c>
      <c r="F1261" t="b">
        <f t="shared" si="90"/>
        <v>0</v>
      </c>
      <c r="G1261" t="b">
        <f>IF('Input and Summary Results'!$J$4="yes",IF(C1261=FALSE,FALSE,IF('Data Transformation'!E1261&lt;$R$10,E1261,$R$10)),IF(C1261=FALSE,FALSE,IF(C1261&lt;$R$10,C1261,$R$10)))</f>
        <v>0</v>
      </c>
      <c r="H1261" t="b">
        <f>IF('Input and Summary Results'!$J$4="yes",'Data Transformation'!F1261,'Data Transformation'!D1261)</f>
        <v>0</v>
      </c>
      <c r="I1261" t="str">
        <f t="shared" si="88"/>
        <v/>
      </c>
    </row>
    <row r="1262" spans="2:9" x14ac:dyDescent="0.25">
      <c r="B1262" t="b">
        <f>IF('Input and Summary Results'!D844=0,FALSE,'Input and Summary Results'!$B844)</f>
        <v>0</v>
      </c>
      <c r="C1262" t="b">
        <f>IF(OR(B1262=0,'Input and Summary Results'!D844=0,'Input and Summary Results'!D844=""),FALSE,'Input and Summary Results'!$D844)</f>
        <v>0</v>
      </c>
      <c r="D1262" t="b">
        <f>IF(OR(B1262=0,'Input and Summary Results'!E844=0),FALSE,'Input and Summary Results'!$E844)</f>
        <v>0</v>
      </c>
      <c r="E1262" t="b">
        <f t="shared" si="89"/>
        <v>0</v>
      </c>
      <c r="F1262" t="b">
        <f t="shared" si="90"/>
        <v>0</v>
      </c>
      <c r="G1262" t="b">
        <f>IF('Input and Summary Results'!$J$4="yes",IF(C1262=FALSE,FALSE,IF('Data Transformation'!E1262&lt;$R$10,E1262,$R$10)),IF(C1262=FALSE,FALSE,IF(C1262&lt;$R$10,C1262,$R$10)))</f>
        <v>0</v>
      </c>
      <c r="H1262" t="b">
        <f>IF('Input and Summary Results'!$J$4="yes",'Data Transformation'!F1262,'Data Transformation'!D1262)</f>
        <v>0</v>
      </c>
      <c r="I1262" t="str">
        <f t="shared" si="88"/>
        <v/>
      </c>
    </row>
    <row r="1263" spans="2:9" x14ac:dyDescent="0.25">
      <c r="B1263" t="b">
        <f>IF('Input and Summary Results'!D845=0,FALSE,'Input and Summary Results'!$B845)</f>
        <v>0</v>
      </c>
      <c r="C1263" t="b">
        <f>IF(OR(B1263=0,'Input and Summary Results'!D845=0,'Input and Summary Results'!D845=""),FALSE,'Input and Summary Results'!$D845)</f>
        <v>0</v>
      </c>
      <c r="D1263" t="b">
        <f>IF(OR(B1263=0,'Input and Summary Results'!E845=0),FALSE,'Input and Summary Results'!$E845)</f>
        <v>0</v>
      </c>
      <c r="E1263" t="b">
        <f t="shared" si="89"/>
        <v>0</v>
      </c>
      <c r="F1263" t="b">
        <f t="shared" si="90"/>
        <v>0</v>
      </c>
      <c r="G1263" t="b">
        <f>IF('Input and Summary Results'!$J$4="yes",IF(C1263=FALSE,FALSE,IF('Data Transformation'!E1263&lt;$R$10,E1263,$R$10)),IF(C1263=FALSE,FALSE,IF(C1263&lt;$R$10,C1263,$R$10)))</f>
        <v>0</v>
      </c>
      <c r="H1263" t="b">
        <f>IF('Input and Summary Results'!$J$4="yes",'Data Transformation'!F1263,'Data Transformation'!D1263)</f>
        <v>0</v>
      </c>
      <c r="I1263" t="str">
        <f t="shared" si="88"/>
        <v/>
      </c>
    </row>
    <row r="1264" spans="2:9" x14ac:dyDescent="0.25">
      <c r="B1264" t="b">
        <f>IF('Input and Summary Results'!D846=0,FALSE,'Input and Summary Results'!$B846)</f>
        <v>0</v>
      </c>
      <c r="C1264" t="b">
        <f>IF(OR(B1264=0,'Input and Summary Results'!D846=0,'Input and Summary Results'!D846=""),FALSE,'Input and Summary Results'!$D846)</f>
        <v>0</v>
      </c>
      <c r="D1264" t="b">
        <f>IF(OR(B1264=0,'Input and Summary Results'!E846=0),FALSE,'Input and Summary Results'!$E846)</f>
        <v>0</v>
      </c>
      <c r="E1264" t="b">
        <f t="shared" si="89"/>
        <v>0</v>
      </c>
      <c r="F1264" t="b">
        <f t="shared" si="90"/>
        <v>0</v>
      </c>
      <c r="G1264" t="b">
        <f>IF('Input and Summary Results'!$J$4="yes",IF(C1264=FALSE,FALSE,IF('Data Transformation'!E1264&lt;$R$10,E1264,$R$10)),IF(C1264=FALSE,FALSE,IF(C1264&lt;$R$10,C1264,$R$10)))</f>
        <v>0</v>
      </c>
      <c r="H1264" t="b">
        <f>IF('Input and Summary Results'!$J$4="yes",'Data Transformation'!F1264,'Data Transformation'!D1264)</f>
        <v>0</v>
      </c>
      <c r="I1264" t="str">
        <f t="shared" si="88"/>
        <v/>
      </c>
    </row>
    <row r="1265" spans="2:9" x14ac:dyDescent="0.25">
      <c r="B1265" t="b">
        <f>IF('Input and Summary Results'!D847=0,FALSE,'Input and Summary Results'!$B847)</f>
        <v>0</v>
      </c>
      <c r="C1265" t="b">
        <f>IF(OR(B1265=0,'Input and Summary Results'!D847=0,'Input and Summary Results'!D847=""),FALSE,'Input and Summary Results'!$D847)</f>
        <v>0</v>
      </c>
      <c r="D1265" t="b">
        <f>IF(OR(B1265=0,'Input and Summary Results'!E847=0),FALSE,'Input and Summary Results'!$E847)</f>
        <v>0</v>
      </c>
      <c r="E1265" t="b">
        <f t="shared" si="89"/>
        <v>0</v>
      </c>
      <c r="F1265" t="b">
        <f t="shared" si="90"/>
        <v>0</v>
      </c>
      <c r="G1265" t="b">
        <f>IF('Input and Summary Results'!$J$4="yes",IF(C1265=FALSE,FALSE,IF('Data Transformation'!E1265&lt;$R$10,E1265,$R$10)),IF(C1265=FALSE,FALSE,IF(C1265&lt;$R$10,C1265,$R$10)))</f>
        <v>0</v>
      </c>
      <c r="H1265" t="b">
        <f>IF('Input and Summary Results'!$J$4="yes",'Data Transformation'!F1265,'Data Transformation'!D1265)</f>
        <v>0</v>
      </c>
      <c r="I1265" t="str">
        <f t="shared" si="88"/>
        <v/>
      </c>
    </row>
    <row r="1266" spans="2:9" x14ac:dyDescent="0.25">
      <c r="B1266" t="b">
        <f>IF('Input and Summary Results'!D848=0,FALSE,'Input and Summary Results'!$B848)</f>
        <v>0</v>
      </c>
      <c r="C1266" t="b">
        <f>IF(OR(B1266=0,'Input and Summary Results'!D848=0,'Input and Summary Results'!D848=""),FALSE,'Input and Summary Results'!$D848)</f>
        <v>0</v>
      </c>
      <c r="D1266" t="b">
        <f>IF(OR(B1266=0,'Input and Summary Results'!E848=0),FALSE,'Input and Summary Results'!$E848)</f>
        <v>0</v>
      </c>
      <c r="E1266" t="b">
        <f t="shared" si="89"/>
        <v>0</v>
      </c>
      <c r="F1266" t="b">
        <f t="shared" si="90"/>
        <v>0</v>
      </c>
      <c r="G1266" t="b">
        <f>IF('Input and Summary Results'!$J$4="yes",IF(C1266=FALSE,FALSE,IF('Data Transformation'!E1266&lt;$R$10,E1266,$R$10)),IF(C1266=FALSE,FALSE,IF(C1266&lt;$R$10,C1266,$R$10)))</f>
        <v>0</v>
      </c>
      <c r="H1266" t="b">
        <f>IF('Input and Summary Results'!$J$4="yes",'Data Transformation'!F1266,'Data Transformation'!D1266)</f>
        <v>0</v>
      </c>
      <c r="I1266" t="str">
        <f t="shared" si="88"/>
        <v/>
      </c>
    </row>
    <row r="1267" spans="2:9" x14ac:dyDescent="0.25">
      <c r="B1267" t="b">
        <f>IF('Input and Summary Results'!D849=0,FALSE,'Input and Summary Results'!$B849)</f>
        <v>0</v>
      </c>
      <c r="C1267" t="b">
        <f>IF(OR(B1267=0,'Input and Summary Results'!D849=0,'Input and Summary Results'!D849=""),FALSE,'Input and Summary Results'!$D849)</f>
        <v>0</v>
      </c>
      <c r="D1267" t="b">
        <f>IF(OR(B1267=0,'Input and Summary Results'!E849=0),FALSE,'Input and Summary Results'!$E849)</f>
        <v>0</v>
      </c>
      <c r="E1267" t="b">
        <f t="shared" si="89"/>
        <v>0</v>
      </c>
      <c r="F1267" t="b">
        <f t="shared" si="90"/>
        <v>0</v>
      </c>
      <c r="G1267" t="b">
        <f>IF('Input and Summary Results'!$J$4="yes",IF(C1267=FALSE,FALSE,IF('Data Transformation'!E1267&lt;$R$10,E1267,$R$10)),IF(C1267=FALSE,FALSE,IF(C1267&lt;$R$10,C1267,$R$10)))</f>
        <v>0</v>
      </c>
      <c r="H1267" t="b">
        <f>IF('Input and Summary Results'!$J$4="yes",'Data Transformation'!F1267,'Data Transformation'!D1267)</f>
        <v>0</v>
      </c>
      <c r="I1267" t="str">
        <f t="shared" si="88"/>
        <v/>
      </c>
    </row>
    <row r="1268" spans="2:9" x14ac:dyDescent="0.25">
      <c r="B1268" t="b">
        <f>IF('Input and Summary Results'!D850=0,FALSE,'Input and Summary Results'!$B850)</f>
        <v>0</v>
      </c>
      <c r="C1268" t="b">
        <f>IF(OR(B1268=0,'Input and Summary Results'!D850=0,'Input and Summary Results'!D850=""),FALSE,'Input and Summary Results'!$D850)</f>
        <v>0</v>
      </c>
      <c r="D1268" t="b">
        <f>IF(OR(B1268=0,'Input and Summary Results'!E850=0),FALSE,'Input and Summary Results'!$E850)</f>
        <v>0</v>
      </c>
      <c r="E1268" t="b">
        <f t="shared" si="89"/>
        <v>0</v>
      </c>
      <c r="F1268" t="b">
        <f t="shared" si="90"/>
        <v>0</v>
      </c>
      <c r="G1268" t="b">
        <f>IF('Input and Summary Results'!$J$4="yes",IF(C1268=FALSE,FALSE,IF('Data Transformation'!E1268&lt;$R$10,E1268,$R$10)),IF(C1268=FALSE,FALSE,IF(C1268&lt;$R$10,C1268,$R$10)))</f>
        <v>0</v>
      </c>
      <c r="H1268" t="b">
        <f>IF('Input and Summary Results'!$J$4="yes",'Data Transformation'!F1268,'Data Transformation'!D1268)</f>
        <v>0</v>
      </c>
      <c r="I1268" t="str">
        <f t="shared" si="88"/>
        <v/>
      </c>
    </row>
    <row r="1269" spans="2:9" x14ac:dyDescent="0.25">
      <c r="B1269" t="b">
        <f>IF('Input and Summary Results'!D851=0,FALSE,'Input and Summary Results'!$B851)</f>
        <v>0</v>
      </c>
      <c r="C1269" t="b">
        <f>IF(OR(B1269=0,'Input and Summary Results'!D851=0,'Input and Summary Results'!D851=""),FALSE,'Input and Summary Results'!$D851)</f>
        <v>0</v>
      </c>
      <c r="D1269" t="b">
        <f>IF(OR(B1269=0,'Input and Summary Results'!E851=0),FALSE,'Input and Summary Results'!$E851)</f>
        <v>0</v>
      </c>
      <c r="E1269" t="b">
        <f t="shared" si="89"/>
        <v>0</v>
      </c>
      <c r="F1269" t="b">
        <f t="shared" si="90"/>
        <v>0</v>
      </c>
      <c r="G1269" t="b">
        <f>IF('Input and Summary Results'!$J$4="yes",IF(C1269=FALSE,FALSE,IF('Data Transformation'!E1269&lt;$R$10,E1269,$R$10)),IF(C1269=FALSE,FALSE,IF(C1269&lt;$R$10,C1269,$R$10)))</f>
        <v>0</v>
      </c>
      <c r="H1269" t="b">
        <f>IF('Input and Summary Results'!$J$4="yes",'Data Transformation'!F1269,'Data Transformation'!D1269)</f>
        <v>0</v>
      </c>
      <c r="I1269" t="str">
        <f t="shared" si="88"/>
        <v/>
      </c>
    </row>
    <row r="1270" spans="2:9" x14ac:dyDescent="0.25">
      <c r="B1270" t="b">
        <f>IF('Input and Summary Results'!D852=0,FALSE,'Input and Summary Results'!$B852)</f>
        <v>0</v>
      </c>
      <c r="C1270" t="b">
        <f>IF(OR(B1270=0,'Input and Summary Results'!D852=0,'Input and Summary Results'!D852=""),FALSE,'Input and Summary Results'!$D852)</f>
        <v>0</v>
      </c>
      <c r="D1270" t="b">
        <f>IF(OR(B1270=0,'Input and Summary Results'!E852=0),FALSE,'Input and Summary Results'!$E852)</f>
        <v>0</v>
      </c>
      <c r="E1270" t="b">
        <f t="shared" si="89"/>
        <v>0</v>
      </c>
      <c r="F1270" t="b">
        <f t="shared" si="90"/>
        <v>0</v>
      </c>
      <c r="G1270" t="b">
        <f>IF('Input and Summary Results'!$J$4="yes",IF(C1270=FALSE,FALSE,IF('Data Transformation'!E1270&lt;$R$10,E1270,$R$10)),IF(C1270=FALSE,FALSE,IF(C1270&lt;$R$10,C1270,$R$10)))</f>
        <v>0</v>
      </c>
      <c r="H1270" t="b">
        <f>IF('Input and Summary Results'!$J$4="yes",'Data Transformation'!F1270,'Data Transformation'!D1270)</f>
        <v>0</v>
      </c>
      <c r="I1270" t="str">
        <f t="shared" si="88"/>
        <v/>
      </c>
    </row>
    <row r="1271" spans="2:9" x14ac:dyDescent="0.25">
      <c r="B1271" t="b">
        <f>IF('Input and Summary Results'!D853=0,FALSE,'Input and Summary Results'!$B853)</f>
        <v>0</v>
      </c>
      <c r="C1271" t="b">
        <f>IF(OR(B1271=0,'Input and Summary Results'!D853=0,'Input and Summary Results'!D853=""),FALSE,'Input and Summary Results'!$D853)</f>
        <v>0</v>
      </c>
      <c r="D1271" t="b">
        <f>IF(OR(B1271=0,'Input and Summary Results'!E853=0),FALSE,'Input and Summary Results'!$E853)</f>
        <v>0</v>
      </c>
      <c r="E1271" t="b">
        <f t="shared" si="89"/>
        <v>0</v>
      </c>
      <c r="F1271" t="b">
        <f t="shared" si="90"/>
        <v>0</v>
      </c>
      <c r="G1271" t="b">
        <f>IF('Input and Summary Results'!$J$4="yes",IF(C1271=FALSE,FALSE,IF('Data Transformation'!E1271&lt;$R$10,E1271,$R$10)),IF(C1271=FALSE,FALSE,IF(C1271&lt;$R$10,C1271,$R$10)))</f>
        <v>0</v>
      </c>
      <c r="H1271" t="b">
        <f>IF('Input and Summary Results'!$J$4="yes",'Data Transformation'!F1271,'Data Transformation'!D1271)</f>
        <v>0</v>
      </c>
      <c r="I1271" t="str">
        <f t="shared" si="88"/>
        <v/>
      </c>
    </row>
    <row r="1272" spans="2:9" x14ac:dyDescent="0.25">
      <c r="B1272" t="b">
        <f>IF('Input and Summary Results'!D854=0,FALSE,'Input and Summary Results'!$B854)</f>
        <v>0</v>
      </c>
      <c r="C1272" t="b">
        <f>IF(OR(B1272=0,'Input and Summary Results'!D854=0,'Input and Summary Results'!D854=""),FALSE,'Input and Summary Results'!$D854)</f>
        <v>0</v>
      </c>
      <c r="D1272" t="b">
        <f>IF(OR(B1272=0,'Input and Summary Results'!E854=0),FALSE,'Input and Summary Results'!$E854)</f>
        <v>0</v>
      </c>
      <c r="E1272" t="b">
        <f t="shared" si="89"/>
        <v>0</v>
      </c>
      <c r="F1272" t="b">
        <f t="shared" si="90"/>
        <v>0</v>
      </c>
      <c r="G1272" t="b">
        <f>IF('Input and Summary Results'!$J$4="yes",IF(C1272=FALSE,FALSE,IF('Data Transformation'!E1272&lt;$R$10,E1272,$R$10)),IF(C1272=FALSE,FALSE,IF(C1272&lt;$R$10,C1272,$R$10)))</f>
        <v>0</v>
      </c>
      <c r="H1272" t="b">
        <f>IF('Input and Summary Results'!$J$4="yes",'Data Transformation'!F1272,'Data Transformation'!D1272)</f>
        <v>0</v>
      </c>
      <c r="I1272" t="str">
        <f t="shared" si="88"/>
        <v/>
      </c>
    </row>
    <row r="1273" spans="2:9" x14ac:dyDescent="0.25">
      <c r="B1273" t="b">
        <f>IF('Input and Summary Results'!D855=0,FALSE,'Input and Summary Results'!$B855)</f>
        <v>0</v>
      </c>
      <c r="C1273" t="b">
        <f>IF(OR(B1273=0,'Input and Summary Results'!D855=0,'Input and Summary Results'!D855=""),FALSE,'Input and Summary Results'!$D855)</f>
        <v>0</v>
      </c>
      <c r="D1273" t="b">
        <f>IF(OR(B1273=0,'Input and Summary Results'!E855=0),FALSE,'Input and Summary Results'!$E855)</f>
        <v>0</v>
      </c>
      <c r="E1273" t="b">
        <f t="shared" si="89"/>
        <v>0</v>
      </c>
      <c r="F1273" t="b">
        <f t="shared" si="90"/>
        <v>0</v>
      </c>
      <c r="G1273" t="b">
        <f>IF('Input and Summary Results'!$J$4="yes",IF(C1273=FALSE,FALSE,IF('Data Transformation'!E1273&lt;$R$10,E1273,$R$10)),IF(C1273=FALSE,FALSE,IF(C1273&lt;$R$10,C1273,$R$10)))</f>
        <v>0</v>
      </c>
      <c r="H1273" t="b">
        <f>IF('Input and Summary Results'!$J$4="yes",'Data Transformation'!F1273,'Data Transformation'!D1273)</f>
        <v>0</v>
      </c>
      <c r="I1273" t="str">
        <f t="shared" si="88"/>
        <v/>
      </c>
    </row>
    <row r="1274" spans="2:9" x14ac:dyDescent="0.25">
      <c r="B1274" t="b">
        <f>IF('Input and Summary Results'!D856=0,FALSE,'Input and Summary Results'!$B856)</f>
        <v>0</v>
      </c>
      <c r="C1274" t="b">
        <f>IF(OR(B1274=0,'Input and Summary Results'!D856=0,'Input and Summary Results'!D856=""),FALSE,'Input and Summary Results'!$D856)</f>
        <v>0</v>
      </c>
      <c r="D1274" t="b">
        <f>IF(OR(B1274=0,'Input and Summary Results'!E856=0),FALSE,'Input and Summary Results'!$E856)</f>
        <v>0</v>
      </c>
      <c r="E1274" t="b">
        <f t="shared" si="89"/>
        <v>0</v>
      </c>
      <c r="F1274" t="b">
        <f t="shared" si="90"/>
        <v>0</v>
      </c>
      <c r="G1274" t="b">
        <f>IF('Input and Summary Results'!$J$4="yes",IF(C1274=FALSE,FALSE,IF('Data Transformation'!E1274&lt;$R$10,E1274,$R$10)),IF(C1274=FALSE,FALSE,IF(C1274&lt;$R$10,C1274,$R$10)))</f>
        <v>0</v>
      </c>
      <c r="H1274" t="b">
        <f>IF('Input and Summary Results'!$J$4="yes",'Data Transformation'!F1274,'Data Transformation'!D1274)</f>
        <v>0</v>
      </c>
      <c r="I1274" t="str">
        <f t="shared" si="88"/>
        <v/>
      </c>
    </row>
    <row r="1275" spans="2:9" x14ac:dyDescent="0.25">
      <c r="B1275" t="b">
        <f>IF('Input and Summary Results'!D857=0,FALSE,'Input and Summary Results'!$B857)</f>
        <v>0</v>
      </c>
      <c r="C1275" t="b">
        <f>IF(OR(B1275=0,'Input and Summary Results'!D857=0,'Input and Summary Results'!D857=""),FALSE,'Input and Summary Results'!$D857)</f>
        <v>0</v>
      </c>
      <c r="D1275" t="b">
        <f>IF(OR(B1275=0,'Input and Summary Results'!E857=0),FALSE,'Input and Summary Results'!$E857)</f>
        <v>0</v>
      </c>
      <c r="E1275" t="b">
        <f t="shared" si="89"/>
        <v>0</v>
      </c>
      <c r="F1275" t="b">
        <f t="shared" si="90"/>
        <v>0</v>
      </c>
      <c r="G1275" t="b">
        <f>IF('Input and Summary Results'!$J$4="yes",IF(C1275=FALSE,FALSE,IF('Data Transformation'!E1275&lt;$R$10,E1275,$R$10)),IF(C1275=FALSE,FALSE,IF(C1275&lt;$R$10,C1275,$R$10)))</f>
        <v>0</v>
      </c>
      <c r="H1275" t="b">
        <f>IF('Input and Summary Results'!$J$4="yes",'Data Transformation'!F1275,'Data Transformation'!D1275)</f>
        <v>0</v>
      </c>
      <c r="I1275" t="str">
        <f t="shared" si="88"/>
        <v/>
      </c>
    </row>
    <row r="1276" spans="2:9" x14ac:dyDescent="0.25">
      <c r="B1276" t="b">
        <f>IF('Input and Summary Results'!D858=0,FALSE,'Input and Summary Results'!$B858)</f>
        <v>0</v>
      </c>
      <c r="C1276" t="b">
        <f>IF(OR(B1276=0,'Input and Summary Results'!D858=0,'Input and Summary Results'!D858=""),FALSE,'Input and Summary Results'!$D858)</f>
        <v>0</v>
      </c>
      <c r="D1276" t="b">
        <f>IF(OR(B1276=0,'Input and Summary Results'!E858=0),FALSE,'Input and Summary Results'!$E858)</f>
        <v>0</v>
      </c>
      <c r="E1276" t="b">
        <f t="shared" si="89"/>
        <v>0</v>
      </c>
      <c r="F1276" t="b">
        <f t="shared" si="90"/>
        <v>0</v>
      </c>
      <c r="G1276" t="b">
        <f>IF('Input and Summary Results'!$J$4="yes",IF(C1276=FALSE,FALSE,IF('Data Transformation'!E1276&lt;$R$10,E1276,$R$10)),IF(C1276=FALSE,FALSE,IF(C1276&lt;$R$10,C1276,$R$10)))</f>
        <v>0</v>
      </c>
      <c r="H1276" t="b">
        <f>IF('Input and Summary Results'!$J$4="yes",'Data Transformation'!F1276,'Data Transformation'!D1276)</f>
        <v>0</v>
      </c>
      <c r="I1276" t="str">
        <f t="shared" si="88"/>
        <v/>
      </c>
    </row>
    <row r="1277" spans="2:9" x14ac:dyDescent="0.25">
      <c r="B1277" t="b">
        <f>IF('Input and Summary Results'!D859=0,FALSE,'Input and Summary Results'!$B859)</f>
        <v>0</v>
      </c>
      <c r="C1277" t="b">
        <f>IF(OR(B1277=0,'Input and Summary Results'!D859=0,'Input and Summary Results'!D859=""),FALSE,'Input and Summary Results'!$D859)</f>
        <v>0</v>
      </c>
      <c r="D1277" t="b">
        <f>IF(OR(B1277=0,'Input and Summary Results'!E859=0),FALSE,'Input and Summary Results'!$E859)</f>
        <v>0</v>
      </c>
      <c r="E1277" t="b">
        <f t="shared" si="89"/>
        <v>0</v>
      </c>
      <c r="F1277" t="b">
        <f t="shared" si="90"/>
        <v>0</v>
      </c>
      <c r="G1277" t="b">
        <f>IF('Input and Summary Results'!$J$4="yes",IF(C1277=FALSE,FALSE,IF('Data Transformation'!E1277&lt;$R$10,E1277,$R$10)),IF(C1277=FALSE,FALSE,IF(C1277&lt;$R$10,C1277,$R$10)))</f>
        <v>0</v>
      </c>
      <c r="H1277" t="b">
        <f>IF('Input and Summary Results'!$J$4="yes",'Data Transformation'!F1277,'Data Transformation'!D1277)</f>
        <v>0</v>
      </c>
      <c r="I1277" t="str">
        <f t="shared" si="88"/>
        <v/>
      </c>
    </row>
    <row r="1278" spans="2:9" x14ac:dyDescent="0.25">
      <c r="B1278" t="b">
        <f>IF('Input and Summary Results'!D860=0,FALSE,'Input and Summary Results'!$B860)</f>
        <v>0</v>
      </c>
      <c r="C1278" t="b">
        <f>IF(OR(B1278=0,'Input and Summary Results'!D860=0,'Input and Summary Results'!D860=""),FALSE,'Input and Summary Results'!$D860)</f>
        <v>0</v>
      </c>
      <c r="D1278" t="b">
        <f>IF(OR(B1278=0,'Input and Summary Results'!E860=0),FALSE,'Input and Summary Results'!$E860)</f>
        <v>0</v>
      </c>
      <c r="E1278" t="b">
        <f t="shared" si="89"/>
        <v>0</v>
      </c>
      <c r="F1278" t="b">
        <f t="shared" si="90"/>
        <v>0</v>
      </c>
      <c r="G1278" t="b">
        <f>IF('Input and Summary Results'!$J$4="yes",IF(C1278=FALSE,FALSE,IF('Data Transformation'!E1278&lt;$R$10,E1278,$R$10)),IF(C1278=FALSE,FALSE,IF(C1278&lt;$R$10,C1278,$R$10)))</f>
        <v>0</v>
      </c>
      <c r="H1278" t="b">
        <f>IF('Input and Summary Results'!$J$4="yes",'Data Transformation'!F1278,'Data Transformation'!D1278)</f>
        <v>0</v>
      </c>
      <c r="I1278" t="str">
        <f t="shared" si="88"/>
        <v/>
      </c>
    </row>
    <row r="1279" spans="2:9" x14ac:dyDescent="0.25">
      <c r="B1279" t="b">
        <f>IF('Input and Summary Results'!D861=0,FALSE,'Input and Summary Results'!$B861)</f>
        <v>0</v>
      </c>
      <c r="C1279" t="b">
        <f>IF(OR(B1279=0,'Input and Summary Results'!D861=0,'Input and Summary Results'!D861=""),FALSE,'Input and Summary Results'!$D861)</f>
        <v>0</v>
      </c>
      <c r="D1279" t="b">
        <f>IF(OR(B1279=0,'Input and Summary Results'!E861=0),FALSE,'Input and Summary Results'!$E861)</f>
        <v>0</v>
      </c>
      <c r="E1279" t="b">
        <f t="shared" si="89"/>
        <v>0</v>
      </c>
      <c r="F1279" t="b">
        <f t="shared" si="90"/>
        <v>0</v>
      </c>
      <c r="G1279" t="b">
        <f>IF('Input and Summary Results'!$J$4="yes",IF(C1279=FALSE,FALSE,IF('Data Transformation'!E1279&lt;$R$10,E1279,$R$10)),IF(C1279=FALSE,FALSE,IF(C1279&lt;$R$10,C1279,$R$10)))</f>
        <v>0</v>
      </c>
      <c r="H1279" t="b">
        <f>IF('Input and Summary Results'!$J$4="yes",'Data Transformation'!F1279,'Data Transformation'!D1279)</f>
        <v>0</v>
      </c>
      <c r="I1279" t="str">
        <f t="shared" si="88"/>
        <v/>
      </c>
    </row>
    <row r="1280" spans="2:9" x14ac:dyDescent="0.25">
      <c r="B1280" t="b">
        <f>IF('Input and Summary Results'!D862=0,FALSE,'Input and Summary Results'!$B862)</f>
        <v>0</v>
      </c>
      <c r="C1280" t="b">
        <f>IF(OR(B1280=0,'Input and Summary Results'!D862=0,'Input and Summary Results'!D862=""),FALSE,'Input and Summary Results'!$D862)</f>
        <v>0</v>
      </c>
      <c r="D1280" t="b">
        <f>IF(OR(B1280=0,'Input and Summary Results'!E862=0),FALSE,'Input and Summary Results'!$E862)</f>
        <v>0</v>
      </c>
      <c r="E1280" t="b">
        <f t="shared" si="89"/>
        <v>0</v>
      </c>
      <c r="F1280" t="b">
        <f t="shared" si="90"/>
        <v>0</v>
      </c>
      <c r="G1280" t="b">
        <f>IF('Input and Summary Results'!$J$4="yes",IF(C1280=FALSE,FALSE,IF('Data Transformation'!E1280&lt;$R$10,E1280,$R$10)),IF(C1280=FALSE,FALSE,IF(C1280&lt;$R$10,C1280,$R$10)))</f>
        <v>0</v>
      </c>
      <c r="H1280" t="b">
        <f>IF('Input and Summary Results'!$J$4="yes",'Data Transformation'!F1280,'Data Transformation'!D1280)</f>
        <v>0</v>
      </c>
      <c r="I1280" t="str">
        <f t="shared" si="88"/>
        <v/>
      </c>
    </row>
    <row r="1281" spans="2:9" x14ac:dyDescent="0.25">
      <c r="B1281" t="b">
        <f>IF('Input and Summary Results'!D863=0,FALSE,'Input and Summary Results'!$B863)</f>
        <v>0</v>
      </c>
      <c r="C1281" t="b">
        <f>IF(OR(B1281=0,'Input and Summary Results'!D863=0,'Input and Summary Results'!D863=""),FALSE,'Input and Summary Results'!$D863)</f>
        <v>0</v>
      </c>
      <c r="D1281" t="b">
        <f>IF(OR(B1281=0,'Input and Summary Results'!E863=0),FALSE,'Input and Summary Results'!$E863)</f>
        <v>0</v>
      </c>
      <c r="E1281" t="b">
        <f t="shared" si="89"/>
        <v>0</v>
      </c>
      <c r="F1281" t="b">
        <f t="shared" si="90"/>
        <v>0</v>
      </c>
      <c r="G1281" t="b">
        <f>IF('Input and Summary Results'!$J$4="yes",IF(C1281=FALSE,FALSE,IF('Data Transformation'!E1281&lt;$R$10,E1281,$R$10)),IF(C1281=FALSE,FALSE,IF(C1281&lt;$R$10,C1281,$R$10)))</f>
        <v>0</v>
      </c>
      <c r="H1281" t="b">
        <f>IF('Input and Summary Results'!$J$4="yes",'Data Transformation'!F1281,'Data Transformation'!D1281)</f>
        <v>0</v>
      </c>
      <c r="I1281" t="str">
        <f t="shared" si="88"/>
        <v/>
      </c>
    </row>
    <row r="1282" spans="2:9" x14ac:dyDescent="0.25">
      <c r="B1282" t="b">
        <f>IF('Input and Summary Results'!D864=0,FALSE,'Input and Summary Results'!$B864)</f>
        <v>0</v>
      </c>
      <c r="C1282" t="b">
        <f>IF(OR(B1282=0,'Input and Summary Results'!D864=0,'Input and Summary Results'!D864=""),FALSE,'Input and Summary Results'!$D864)</f>
        <v>0</v>
      </c>
      <c r="D1282" t="b">
        <f>IF(OR(B1282=0,'Input and Summary Results'!E864=0),FALSE,'Input and Summary Results'!$E864)</f>
        <v>0</v>
      </c>
      <c r="E1282" t="b">
        <f t="shared" si="89"/>
        <v>0</v>
      </c>
      <c r="F1282" t="b">
        <f t="shared" si="90"/>
        <v>0</v>
      </c>
      <c r="G1282" t="b">
        <f>IF('Input and Summary Results'!$J$4="yes",IF(C1282=FALSE,FALSE,IF('Data Transformation'!E1282&lt;$R$10,E1282,$R$10)),IF(C1282=FALSE,FALSE,IF(C1282&lt;$R$10,C1282,$R$10)))</f>
        <v>0</v>
      </c>
      <c r="H1282" t="b">
        <f>IF('Input and Summary Results'!$J$4="yes",'Data Transformation'!F1282,'Data Transformation'!D1282)</f>
        <v>0</v>
      </c>
      <c r="I1282" t="str">
        <f t="shared" si="88"/>
        <v/>
      </c>
    </row>
    <row r="1283" spans="2:9" x14ac:dyDescent="0.25">
      <c r="B1283" t="b">
        <f>IF('Input and Summary Results'!D865=0,FALSE,'Input and Summary Results'!$B865)</f>
        <v>0</v>
      </c>
      <c r="C1283" t="b">
        <f>IF(OR(B1283=0,'Input and Summary Results'!D865=0,'Input and Summary Results'!D865=""),FALSE,'Input and Summary Results'!$D865)</f>
        <v>0</v>
      </c>
      <c r="D1283" t="b">
        <f>IF(OR(B1283=0,'Input and Summary Results'!E865=0),FALSE,'Input and Summary Results'!$E865)</f>
        <v>0</v>
      </c>
      <c r="E1283" t="b">
        <f t="shared" si="89"/>
        <v>0</v>
      </c>
      <c r="F1283" t="b">
        <f t="shared" si="90"/>
        <v>0</v>
      </c>
      <c r="G1283" t="b">
        <f>IF('Input and Summary Results'!$J$4="yes",IF(C1283=FALSE,FALSE,IF('Data Transformation'!E1283&lt;$R$10,E1283,$R$10)),IF(C1283=FALSE,FALSE,IF(C1283&lt;$R$10,C1283,$R$10)))</f>
        <v>0</v>
      </c>
      <c r="H1283" t="b">
        <f>IF('Input and Summary Results'!$J$4="yes",'Data Transformation'!F1283,'Data Transformation'!D1283)</f>
        <v>0</v>
      </c>
      <c r="I1283" t="str">
        <f t="shared" si="88"/>
        <v/>
      </c>
    </row>
    <row r="1284" spans="2:9" x14ac:dyDescent="0.25">
      <c r="B1284" t="b">
        <f>IF('Input and Summary Results'!D866=0,FALSE,'Input and Summary Results'!$B866)</f>
        <v>0</v>
      </c>
      <c r="C1284" t="b">
        <f>IF(OR(B1284=0,'Input and Summary Results'!D866=0,'Input and Summary Results'!D866=""),FALSE,'Input and Summary Results'!$D866)</f>
        <v>0</v>
      </c>
      <c r="D1284" t="b">
        <f>IF(OR(B1284=0,'Input and Summary Results'!E866=0),FALSE,'Input and Summary Results'!$E866)</f>
        <v>0</v>
      </c>
      <c r="E1284" t="b">
        <f t="shared" si="89"/>
        <v>0</v>
      </c>
      <c r="F1284" t="b">
        <f t="shared" si="90"/>
        <v>0</v>
      </c>
      <c r="G1284" t="b">
        <f>IF('Input and Summary Results'!$J$4="yes",IF(C1284=FALSE,FALSE,IF('Data Transformation'!E1284&lt;$R$10,E1284,$R$10)),IF(C1284=FALSE,FALSE,IF(C1284&lt;$R$10,C1284,$R$10)))</f>
        <v>0</v>
      </c>
      <c r="H1284" t="b">
        <f>IF('Input and Summary Results'!$J$4="yes",'Data Transformation'!F1284,'Data Transformation'!D1284)</f>
        <v>0</v>
      </c>
      <c r="I1284" t="str">
        <f t="shared" si="88"/>
        <v/>
      </c>
    </row>
    <row r="1285" spans="2:9" x14ac:dyDescent="0.25">
      <c r="B1285" t="b">
        <f>IF('Input and Summary Results'!D867=0,FALSE,'Input and Summary Results'!$B867)</f>
        <v>0</v>
      </c>
      <c r="C1285" t="b">
        <f>IF(OR(B1285=0,'Input and Summary Results'!D867=0,'Input and Summary Results'!D867=""),FALSE,'Input and Summary Results'!$D867)</f>
        <v>0</v>
      </c>
      <c r="D1285" t="b">
        <f>IF(OR(B1285=0,'Input and Summary Results'!E867=0),FALSE,'Input and Summary Results'!$E867)</f>
        <v>0</v>
      </c>
      <c r="E1285" t="b">
        <f t="shared" si="89"/>
        <v>0</v>
      </c>
      <c r="F1285" t="b">
        <f t="shared" si="90"/>
        <v>0</v>
      </c>
      <c r="G1285" t="b">
        <f>IF('Input and Summary Results'!$J$4="yes",IF(C1285=FALSE,FALSE,IF('Data Transformation'!E1285&lt;$R$10,E1285,$R$10)),IF(C1285=FALSE,FALSE,IF(C1285&lt;$R$10,C1285,$R$10)))</f>
        <v>0</v>
      </c>
      <c r="H1285" t="b">
        <f>IF('Input and Summary Results'!$J$4="yes",'Data Transformation'!F1285,'Data Transformation'!D1285)</f>
        <v>0</v>
      </c>
      <c r="I1285" t="str">
        <f t="shared" ref="I1285:I1348" si="91">IF(G1285=FALSE,"",B1285)</f>
        <v/>
      </c>
    </row>
    <row r="1286" spans="2:9" x14ac:dyDescent="0.25">
      <c r="B1286" t="b">
        <f>IF('Input and Summary Results'!D868=0,FALSE,'Input and Summary Results'!$B868)</f>
        <v>0</v>
      </c>
      <c r="C1286" t="b">
        <f>IF(OR(B1286=0,'Input and Summary Results'!D868=0,'Input and Summary Results'!D868=""),FALSE,'Input and Summary Results'!$D868)</f>
        <v>0</v>
      </c>
      <c r="D1286" t="b">
        <f>IF(OR(B1286=0,'Input and Summary Results'!E868=0),FALSE,'Input and Summary Results'!$E868)</f>
        <v>0</v>
      </c>
      <c r="E1286" t="b">
        <f t="shared" si="89"/>
        <v>0</v>
      </c>
      <c r="F1286" t="b">
        <f t="shared" si="90"/>
        <v>0</v>
      </c>
      <c r="G1286" t="b">
        <f>IF('Input and Summary Results'!$J$4="yes",IF(C1286=FALSE,FALSE,IF('Data Transformation'!E1286&lt;$R$10,E1286,$R$10)),IF(C1286=FALSE,FALSE,IF(C1286&lt;$R$10,C1286,$R$10)))</f>
        <v>0</v>
      </c>
      <c r="H1286" t="b">
        <f>IF('Input and Summary Results'!$J$4="yes",'Data Transformation'!F1286,'Data Transformation'!D1286)</f>
        <v>0</v>
      </c>
      <c r="I1286" t="str">
        <f t="shared" si="91"/>
        <v/>
      </c>
    </row>
    <row r="1287" spans="2:9" x14ac:dyDescent="0.25">
      <c r="B1287" t="b">
        <f>IF('Input and Summary Results'!D869=0,FALSE,'Input and Summary Results'!$B869)</f>
        <v>0</v>
      </c>
      <c r="C1287" t="b">
        <f>IF(OR(B1287=0,'Input and Summary Results'!D869=0,'Input and Summary Results'!D869=""),FALSE,'Input and Summary Results'!$D869)</f>
        <v>0</v>
      </c>
      <c r="D1287" t="b">
        <f>IF(OR(B1287=0,'Input and Summary Results'!E869=0),FALSE,'Input and Summary Results'!$E869)</f>
        <v>0</v>
      </c>
      <c r="E1287" t="b">
        <f t="shared" si="89"/>
        <v>0</v>
      </c>
      <c r="F1287" t="b">
        <f t="shared" si="90"/>
        <v>0</v>
      </c>
      <c r="G1287" t="b">
        <f>IF('Input and Summary Results'!$J$4="yes",IF(C1287=FALSE,FALSE,IF('Data Transformation'!E1287&lt;$R$10,E1287,$R$10)),IF(C1287=FALSE,FALSE,IF(C1287&lt;$R$10,C1287,$R$10)))</f>
        <v>0</v>
      </c>
      <c r="H1287" t="b">
        <f>IF('Input and Summary Results'!$J$4="yes",'Data Transformation'!F1287,'Data Transformation'!D1287)</f>
        <v>0</v>
      </c>
      <c r="I1287" t="str">
        <f t="shared" si="91"/>
        <v/>
      </c>
    </row>
    <row r="1288" spans="2:9" x14ac:dyDescent="0.25">
      <c r="B1288" t="b">
        <f>IF('Input and Summary Results'!D870=0,FALSE,'Input and Summary Results'!$B870)</f>
        <v>0</v>
      </c>
      <c r="C1288" t="b">
        <f>IF(OR(B1288=0,'Input and Summary Results'!D870=0,'Input and Summary Results'!D870=""),FALSE,'Input and Summary Results'!$D870)</f>
        <v>0</v>
      </c>
      <c r="D1288" t="b">
        <f>IF(OR(B1288=0,'Input and Summary Results'!E870=0),FALSE,'Input and Summary Results'!$E870)</f>
        <v>0</v>
      </c>
      <c r="E1288" t="b">
        <f t="shared" si="89"/>
        <v>0</v>
      </c>
      <c r="F1288" t="b">
        <f t="shared" si="90"/>
        <v>0</v>
      </c>
      <c r="G1288" t="b">
        <f>IF('Input and Summary Results'!$J$4="yes",IF(C1288=FALSE,FALSE,IF('Data Transformation'!E1288&lt;$R$10,E1288,$R$10)),IF(C1288=FALSE,FALSE,IF(C1288&lt;$R$10,C1288,$R$10)))</f>
        <v>0</v>
      </c>
      <c r="H1288" t="b">
        <f>IF('Input and Summary Results'!$J$4="yes",'Data Transformation'!F1288,'Data Transformation'!D1288)</f>
        <v>0</v>
      </c>
      <c r="I1288" t="str">
        <f t="shared" si="91"/>
        <v/>
      </c>
    </row>
    <row r="1289" spans="2:9" x14ac:dyDescent="0.25">
      <c r="B1289" t="b">
        <f>IF('Input and Summary Results'!D871=0,FALSE,'Input and Summary Results'!$B871)</f>
        <v>0</v>
      </c>
      <c r="C1289" t="b">
        <f>IF(OR(B1289=0,'Input and Summary Results'!D871=0,'Input and Summary Results'!D871=""),FALSE,'Input and Summary Results'!$D871)</f>
        <v>0</v>
      </c>
      <c r="D1289" t="b">
        <f>IF(OR(B1289=0,'Input and Summary Results'!E871=0),FALSE,'Input and Summary Results'!$E871)</f>
        <v>0</v>
      </c>
      <c r="E1289" t="b">
        <f t="shared" si="89"/>
        <v>0</v>
      </c>
      <c r="F1289" t="b">
        <f t="shared" si="90"/>
        <v>0</v>
      </c>
      <c r="G1289" t="b">
        <f>IF('Input and Summary Results'!$J$4="yes",IF(C1289=FALSE,FALSE,IF('Data Transformation'!E1289&lt;$R$10,E1289,$R$10)),IF(C1289=FALSE,FALSE,IF(C1289&lt;$R$10,C1289,$R$10)))</f>
        <v>0</v>
      </c>
      <c r="H1289" t="b">
        <f>IF('Input and Summary Results'!$J$4="yes",'Data Transformation'!F1289,'Data Transformation'!D1289)</f>
        <v>0</v>
      </c>
      <c r="I1289" t="str">
        <f t="shared" si="91"/>
        <v/>
      </c>
    </row>
    <row r="1290" spans="2:9" x14ac:dyDescent="0.25">
      <c r="B1290" t="b">
        <f>IF('Input and Summary Results'!D872=0,FALSE,'Input and Summary Results'!$B872)</f>
        <v>0</v>
      </c>
      <c r="C1290" t="b">
        <f>IF(OR(B1290=0,'Input and Summary Results'!D872=0,'Input and Summary Results'!D872=""),FALSE,'Input and Summary Results'!$D872)</f>
        <v>0</v>
      </c>
      <c r="D1290" t="b">
        <f>IF(OR(B1290=0,'Input and Summary Results'!E872=0),FALSE,'Input and Summary Results'!$E872)</f>
        <v>0</v>
      </c>
      <c r="E1290" t="b">
        <f t="shared" si="89"/>
        <v>0</v>
      </c>
      <c r="F1290" t="b">
        <f t="shared" si="90"/>
        <v>0</v>
      </c>
      <c r="G1290" t="b">
        <f>IF('Input and Summary Results'!$J$4="yes",IF(C1290=FALSE,FALSE,IF('Data Transformation'!E1290&lt;$R$10,E1290,$R$10)),IF(C1290=FALSE,FALSE,IF(C1290&lt;$R$10,C1290,$R$10)))</f>
        <v>0</v>
      </c>
      <c r="H1290" t="b">
        <f>IF('Input and Summary Results'!$J$4="yes",'Data Transformation'!F1290,'Data Transformation'!D1290)</f>
        <v>0</v>
      </c>
      <c r="I1290" t="str">
        <f t="shared" si="91"/>
        <v/>
      </c>
    </row>
    <row r="1291" spans="2:9" x14ac:dyDescent="0.25">
      <c r="B1291" t="b">
        <f>IF('Input and Summary Results'!D873=0,FALSE,'Input and Summary Results'!$B873)</f>
        <v>0</v>
      </c>
      <c r="C1291" t="b">
        <f>IF(OR(B1291=0,'Input and Summary Results'!D873=0,'Input and Summary Results'!D873=""),FALSE,'Input and Summary Results'!$D873)</f>
        <v>0</v>
      </c>
      <c r="D1291" t="b">
        <f>IF(OR(B1291=0,'Input and Summary Results'!E873=0),FALSE,'Input and Summary Results'!$E873)</f>
        <v>0</v>
      </c>
      <c r="E1291" t="b">
        <f t="shared" si="89"/>
        <v>0</v>
      </c>
      <c r="F1291" t="b">
        <f t="shared" si="90"/>
        <v>0</v>
      </c>
      <c r="G1291" t="b">
        <f>IF('Input and Summary Results'!$J$4="yes",IF(C1291=FALSE,FALSE,IF('Data Transformation'!E1291&lt;$R$10,E1291,$R$10)),IF(C1291=FALSE,FALSE,IF(C1291&lt;$R$10,C1291,$R$10)))</f>
        <v>0</v>
      </c>
      <c r="H1291" t="b">
        <f>IF('Input and Summary Results'!$J$4="yes",'Data Transformation'!F1291,'Data Transformation'!D1291)</f>
        <v>0</v>
      </c>
      <c r="I1291" t="str">
        <f t="shared" si="91"/>
        <v/>
      </c>
    </row>
    <row r="1292" spans="2:9" x14ac:dyDescent="0.25">
      <c r="B1292" t="b">
        <f>IF('Input and Summary Results'!D874=0,FALSE,'Input and Summary Results'!$B874)</f>
        <v>0</v>
      </c>
      <c r="C1292" t="b">
        <f>IF(OR(B1292=0,'Input and Summary Results'!D874=0,'Input and Summary Results'!D874=""),FALSE,'Input and Summary Results'!$D874)</f>
        <v>0</v>
      </c>
      <c r="D1292" t="b">
        <f>IF(OR(B1292=0,'Input and Summary Results'!E874=0),FALSE,'Input and Summary Results'!$E874)</f>
        <v>0</v>
      </c>
      <c r="E1292" t="b">
        <f t="shared" si="89"/>
        <v>0</v>
      </c>
      <c r="F1292" t="b">
        <f t="shared" si="90"/>
        <v>0</v>
      </c>
      <c r="G1292" t="b">
        <f>IF('Input and Summary Results'!$J$4="yes",IF(C1292=FALSE,FALSE,IF('Data Transformation'!E1292&lt;$R$10,E1292,$R$10)),IF(C1292=FALSE,FALSE,IF(C1292&lt;$R$10,C1292,$R$10)))</f>
        <v>0</v>
      </c>
      <c r="H1292" t="b">
        <f>IF('Input and Summary Results'!$J$4="yes",'Data Transformation'!F1292,'Data Transformation'!D1292)</f>
        <v>0</v>
      </c>
      <c r="I1292" t="str">
        <f t="shared" si="91"/>
        <v/>
      </c>
    </row>
    <row r="1293" spans="2:9" x14ac:dyDescent="0.25">
      <c r="B1293" t="b">
        <f>IF('Input and Summary Results'!D875=0,FALSE,'Input and Summary Results'!$B875)</f>
        <v>0</v>
      </c>
      <c r="C1293" t="b">
        <f>IF(OR(B1293=0,'Input and Summary Results'!D875=0,'Input and Summary Results'!D875=""),FALSE,'Input and Summary Results'!$D875)</f>
        <v>0</v>
      </c>
      <c r="D1293" t="b">
        <f>IF(OR(B1293=0,'Input and Summary Results'!E875=0),FALSE,'Input and Summary Results'!$E875)</f>
        <v>0</v>
      </c>
      <c r="E1293" t="b">
        <f t="shared" si="89"/>
        <v>0</v>
      </c>
      <c r="F1293" t="b">
        <f t="shared" si="90"/>
        <v>0</v>
      </c>
      <c r="G1293" t="b">
        <f>IF('Input and Summary Results'!$J$4="yes",IF(C1293=FALSE,FALSE,IF('Data Transformation'!E1293&lt;$R$10,E1293,$R$10)),IF(C1293=FALSE,FALSE,IF(C1293&lt;$R$10,C1293,$R$10)))</f>
        <v>0</v>
      </c>
      <c r="H1293" t="b">
        <f>IF('Input and Summary Results'!$J$4="yes",'Data Transformation'!F1293,'Data Transformation'!D1293)</f>
        <v>0</v>
      </c>
      <c r="I1293" t="str">
        <f t="shared" si="91"/>
        <v/>
      </c>
    </row>
    <row r="1294" spans="2:9" x14ac:dyDescent="0.25">
      <c r="B1294" t="b">
        <f>IF('Input and Summary Results'!D876=0,FALSE,'Input and Summary Results'!$B876)</f>
        <v>0</v>
      </c>
      <c r="C1294" t="b">
        <f>IF(OR(B1294=0,'Input and Summary Results'!D876=0,'Input and Summary Results'!D876=""),FALSE,'Input and Summary Results'!$D876)</f>
        <v>0</v>
      </c>
      <c r="D1294" t="b">
        <f>IF(OR(B1294=0,'Input and Summary Results'!E876=0),FALSE,'Input and Summary Results'!$E876)</f>
        <v>0</v>
      </c>
      <c r="E1294" t="b">
        <f t="shared" si="89"/>
        <v>0</v>
      </c>
      <c r="F1294" t="b">
        <f t="shared" si="90"/>
        <v>0</v>
      </c>
      <c r="G1294" t="b">
        <f>IF('Input and Summary Results'!$J$4="yes",IF(C1294=FALSE,FALSE,IF('Data Transformation'!E1294&lt;$R$10,E1294,$R$10)),IF(C1294=FALSE,FALSE,IF(C1294&lt;$R$10,C1294,$R$10)))</f>
        <v>0</v>
      </c>
      <c r="H1294" t="b">
        <f>IF('Input and Summary Results'!$J$4="yes",'Data Transformation'!F1294,'Data Transformation'!D1294)</f>
        <v>0</v>
      </c>
      <c r="I1294" t="str">
        <f t="shared" si="91"/>
        <v/>
      </c>
    </row>
    <row r="1295" spans="2:9" x14ac:dyDescent="0.25">
      <c r="B1295" t="b">
        <f>IF('Input and Summary Results'!D877=0,FALSE,'Input and Summary Results'!$B877)</f>
        <v>0</v>
      </c>
      <c r="C1295" t="b">
        <f>IF(OR(B1295=0,'Input and Summary Results'!D877=0,'Input and Summary Results'!D877=""),FALSE,'Input and Summary Results'!$D877)</f>
        <v>0</v>
      </c>
      <c r="D1295" t="b">
        <f>IF(OR(B1295=0,'Input and Summary Results'!E877=0),FALSE,'Input and Summary Results'!$E877)</f>
        <v>0</v>
      </c>
      <c r="E1295" t="b">
        <f t="shared" si="89"/>
        <v>0</v>
      </c>
      <c r="F1295" t="b">
        <f t="shared" si="90"/>
        <v>0</v>
      </c>
      <c r="G1295" t="b">
        <f>IF('Input and Summary Results'!$J$4="yes",IF(C1295=FALSE,FALSE,IF('Data Transformation'!E1295&lt;$R$10,E1295,$R$10)),IF(C1295=FALSE,FALSE,IF(C1295&lt;$R$10,C1295,$R$10)))</f>
        <v>0</v>
      </c>
      <c r="H1295" t="b">
        <f>IF('Input and Summary Results'!$J$4="yes",'Data Transformation'!F1295,'Data Transformation'!D1295)</f>
        <v>0</v>
      </c>
      <c r="I1295" t="str">
        <f t="shared" si="91"/>
        <v/>
      </c>
    </row>
    <row r="1296" spans="2:9" x14ac:dyDescent="0.25">
      <c r="B1296" t="b">
        <f>IF('Input and Summary Results'!D878=0,FALSE,'Input and Summary Results'!$B878)</f>
        <v>0</v>
      </c>
      <c r="C1296" t="b">
        <f>IF(OR(B1296=0,'Input and Summary Results'!D878=0,'Input and Summary Results'!D878=""),FALSE,'Input and Summary Results'!$D878)</f>
        <v>0</v>
      </c>
      <c r="D1296" t="b">
        <f>IF(OR(B1296=0,'Input and Summary Results'!E878=0),FALSE,'Input and Summary Results'!$E878)</f>
        <v>0</v>
      </c>
      <c r="E1296" t="b">
        <f t="shared" si="89"/>
        <v>0</v>
      </c>
      <c r="F1296" t="b">
        <f t="shared" si="90"/>
        <v>0</v>
      </c>
      <c r="G1296" t="b">
        <f>IF('Input and Summary Results'!$J$4="yes",IF(C1296=FALSE,FALSE,IF('Data Transformation'!E1296&lt;$R$10,E1296,$R$10)),IF(C1296=FALSE,FALSE,IF(C1296&lt;$R$10,C1296,$R$10)))</f>
        <v>0</v>
      </c>
      <c r="H1296" t="b">
        <f>IF('Input and Summary Results'!$J$4="yes",'Data Transformation'!F1296,'Data Transformation'!D1296)</f>
        <v>0</v>
      </c>
      <c r="I1296" t="str">
        <f t="shared" si="91"/>
        <v/>
      </c>
    </row>
    <row r="1297" spans="2:9" x14ac:dyDescent="0.25">
      <c r="B1297" t="b">
        <f>IF('Input and Summary Results'!D879=0,FALSE,'Input and Summary Results'!$B879)</f>
        <v>0</v>
      </c>
      <c r="C1297" t="b">
        <f>IF(OR(B1297=0,'Input and Summary Results'!D879=0,'Input and Summary Results'!D879=""),FALSE,'Input and Summary Results'!$D879)</f>
        <v>0</v>
      </c>
      <c r="D1297" t="b">
        <f>IF(OR(B1297=0,'Input and Summary Results'!E879=0),FALSE,'Input and Summary Results'!$E879)</f>
        <v>0</v>
      </c>
      <c r="E1297" t="b">
        <f t="shared" si="89"/>
        <v>0</v>
      </c>
      <c r="F1297" t="b">
        <f t="shared" si="90"/>
        <v>0</v>
      </c>
      <c r="G1297" t="b">
        <f>IF('Input and Summary Results'!$J$4="yes",IF(C1297=FALSE,FALSE,IF('Data Transformation'!E1297&lt;$R$10,E1297,$R$10)),IF(C1297=FALSE,FALSE,IF(C1297&lt;$R$10,C1297,$R$10)))</f>
        <v>0</v>
      </c>
      <c r="H1297" t="b">
        <f>IF('Input and Summary Results'!$J$4="yes",'Data Transformation'!F1297,'Data Transformation'!D1297)</f>
        <v>0</v>
      </c>
      <c r="I1297" t="str">
        <f t="shared" si="91"/>
        <v/>
      </c>
    </row>
    <row r="1298" spans="2:9" x14ac:dyDescent="0.25">
      <c r="B1298" t="b">
        <f>IF('Input and Summary Results'!D880=0,FALSE,'Input and Summary Results'!$B880)</f>
        <v>0</v>
      </c>
      <c r="C1298" t="b">
        <f>IF(OR(B1298=0,'Input and Summary Results'!D880=0,'Input and Summary Results'!D880=""),FALSE,'Input and Summary Results'!$D880)</f>
        <v>0</v>
      </c>
      <c r="D1298" t="b">
        <f>IF(OR(B1298=0,'Input and Summary Results'!E880=0),FALSE,'Input and Summary Results'!$E880)</f>
        <v>0</v>
      </c>
      <c r="E1298" t="b">
        <f t="shared" si="89"/>
        <v>0</v>
      </c>
      <c r="F1298" t="b">
        <f t="shared" si="90"/>
        <v>0</v>
      </c>
      <c r="G1298" t="b">
        <f>IF('Input and Summary Results'!$J$4="yes",IF(C1298=FALSE,FALSE,IF('Data Transformation'!E1298&lt;$R$10,E1298,$R$10)),IF(C1298=FALSE,FALSE,IF(C1298&lt;$R$10,C1298,$R$10)))</f>
        <v>0</v>
      </c>
      <c r="H1298" t="b">
        <f>IF('Input and Summary Results'!$J$4="yes",'Data Transformation'!F1298,'Data Transformation'!D1298)</f>
        <v>0</v>
      </c>
      <c r="I1298" t="str">
        <f t="shared" si="91"/>
        <v/>
      </c>
    </row>
    <row r="1299" spans="2:9" x14ac:dyDescent="0.25">
      <c r="B1299" t="b">
        <f>IF('Input and Summary Results'!D881=0,FALSE,'Input and Summary Results'!$B881)</f>
        <v>0</v>
      </c>
      <c r="C1299" t="b">
        <f>IF(OR(B1299=0,'Input and Summary Results'!D881=0,'Input and Summary Results'!D881=""),FALSE,'Input and Summary Results'!$D881)</f>
        <v>0</v>
      </c>
      <c r="D1299" t="b">
        <f>IF(OR(B1299=0,'Input and Summary Results'!E881=0),FALSE,'Input and Summary Results'!$E881)</f>
        <v>0</v>
      </c>
      <c r="E1299" t="b">
        <f t="shared" si="89"/>
        <v>0</v>
      </c>
      <c r="F1299" t="b">
        <f t="shared" si="90"/>
        <v>0</v>
      </c>
      <c r="G1299" t="b">
        <f>IF('Input and Summary Results'!$J$4="yes",IF(C1299=FALSE,FALSE,IF('Data Transformation'!E1299&lt;$R$10,E1299,$R$10)),IF(C1299=FALSE,FALSE,IF(C1299&lt;$R$10,C1299,$R$10)))</f>
        <v>0</v>
      </c>
      <c r="H1299" t="b">
        <f>IF('Input and Summary Results'!$J$4="yes",'Data Transformation'!F1299,'Data Transformation'!D1299)</f>
        <v>0</v>
      </c>
      <c r="I1299" t="str">
        <f t="shared" si="91"/>
        <v/>
      </c>
    </row>
    <row r="1300" spans="2:9" x14ac:dyDescent="0.25">
      <c r="B1300" t="b">
        <f>IF('Input and Summary Results'!D882=0,FALSE,'Input and Summary Results'!$B882)</f>
        <v>0</v>
      </c>
      <c r="C1300" t="b">
        <f>IF(OR(B1300=0,'Input and Summary Results'!D882=0,'Input and Summary Results'!D882=""),FALSE,'Input and Summary Results'!$D882)</f>
        <v>0</v>
      </c>
      <c r="D1300" t="b">
        <f>IF(OR(B1300=0,'Input and Summary Results'!E882=0),FALSE,'Input and Summary Results'!$E882)</f>
        <v>0</v>
      </c>
      <c r="E1300" t="b">
        <f t="shared" si="89"/>
        <v>0</v>
      </c>
      <c r="F1300" t="b">
        <f t="shared" si="90"/>
        <v>0</v>
      </c>
      <c r="G1300" t="b">
        <f>IF('Input and Summary Results'!$J$4="yes",IF(C1300=FALSE,FALSE,IF('Data Transformation'!E1300&lt;$R$10,E1300,$R$10)),IF(C1300=FALSE,FALSE,IF(C1300&lt;$R$10,C1300,$R$10)))</f>
        <v>0</v>
      </c>
      <c r="H1300" t="b">
        <f>IF('Input and Summary Results'!$J$4="yes",'Data Transformation'!F1300,'Data Transformation'!D1300)</f>
        <v>0</v>
      </c>
      <c r="I1300" t="str">
        <f t="shared" si="91"/>
        <v/>
      </c>
    </row>
    <row r="1301" spans="2:9" x14ac:dyDescent="0.25">
      <c r="B1301" t="b">
        <f>IF('Input and Summary Results'!D883=0,FALSE,'Input and Summary Results'!$B883)</f>
        <v>0</v>
      </c>
      <c r="C1301" t="b">
        <f>IF(OR(B1301=0,'Input and Summary Results'!D883=0,'Input and Summary Results'!D883=""),FALSE,'Input and Summary Results'!$D883)</f>
        <v>0</v>
      </c>
      <c r="D1301" t="b">
        <f>IF(OR(B1301=0,'Input and Summary Results'!E883=0),FALSE,'Input and Summary Results'!$E883)</f>
        <v>0</v>
      </c>
      <c r="E1301" t="b">
        <f t="shared" si="89"/>
        <v>0</v>
      </c>
      <c r="F1301" t="b">
        <f t="shared" si="90"/>
        <v>0</v>
      </c>
      <c r="G1301" t="b">
        <f>IF('Input and Summary Results'!$J$4="yes",IF(C1301=FALSE,FALSE,IF('Data Transformation'!E1301&lt;$R$10,E1301,$R$10)),IF(C1301=FALSE,FALSE,IF(C1301&lt;$R$10,C1301,$R$10)))</f>
        <v>0</v>
      </c>
      <c r="H1301" t="b">
        <f>IF('Input and Summary Results'!$J$4="yes",'Data Transformation'!F1301,'Data Transformation'!D1301)</f>
        <v>0</v>
      </c>
      <c r="I1301" t="str">
        <f t="shared" si="91"/>
        <v/>
      </c>
    </row>
    <row r="1302" spans="2:9" x14ac:dyDescent="0.25">
      <c r="B1302" t="b">
        <f>IF('Input and Summary Results'!D884=0,FALSE,'Input and Summary Results'!$B884)</f>
        <v>0</v>
      </c>
      <c r="C1302" t="b">
        <f>IF(OR(B1302=0,'Input and Summary Results'!D884=0,'Input and Summary Results'!D884=""),FALSE,'Input and Summary Results'!$D884)</f>
        <v>0</v>
      </c>
      <c r="D1302" t="b">
        <f>IF(OR(B1302=0,'Input and Summary Results'!E884=0),FALSE,'Input and Summary Results'!$E884)</f>
        <v>0</v>
      </c>
      <c r="E1302" t="b">
        <f t="shared" si="89"/>
        <v>0</v>
      </c>
      <c r="F1302" t="b">
        <f t="shared" si="90"/>
        <v>0</v>
      </c>
      <c r="G1302" t="b">
        <f>IF('Input and Summary Results'!$J$4="yes",IF(C1302=FALSE,FALSE,IF('Data Transformation'!E1302&lt;$R$10,E1302,$R$10)),IF(C1302=FALSE,FALSE,IF(C1302&lt;$R$10,C1302,$R$10)))</f>
        <v>0</v>
      </c>
      <c r="H1302" t="b">
        <f>IF('Input and Summary Results'!$J$4="yes",'Data Transformation'!F1302,'Data Transformation'!D1302)</f>
        <v>0</v>
      </c>
      <c r="I1302" t="str">
        <f t="shared" si="91"/>
        <v/>
      </c>
    </row>
    <row r="1303" spans="2:9" x14ac:dyDescent="0.25">
      <c r="B1303" t="b">
        <f>IF('Input and Summary Results'!D885=0,FALSE,'Input and Summary Results'!$B885)</f>
        <v>0</v>
      </c>
      <c r="C1303" t="b">
        <f>IF(OR(B1303=0,'Input and Summary Results'!D885=0,'Input and Summary Results'!D885=""),FALSE,'Input and Summary Results'!$D885)</f>
        <v>0</v>
      </c>
      <c r="D1303" t="b">
        <f>IF(OR(B1303=0,'Input and Summary Results'!E885=0),FALSE,'Input and Summary Results'!$E885)</f>
        <v>0</v>
      </c>
      <c r="E1303" t="b">
        <f t="shared" si="89"/>
        <v>0</v>
      </c>
      <c r="F1303" t="b">
        <f t="shared" si="90"/>
        <v>0</v>
      </c>
      <c r="G1303" t="b">
        <f>IF('Input and Summary Results'!$J$4="yes",IF(C1303=FALSE,FALSE,IF('Data Transformation'!E1303&lt;$R$10,E1303,$R$10)),IF(C1303=FALSE,FALSE,IF(C1303&lt;$R$10,C1303,$R$10)))</f>
        <v>0</v>
      </c>
      <c r="H1303" t="b">
        <f>IF('Input and Summary Results'!$J$4="yes",'Data Transformation'!F1303,'Data Transformation'!D1303)</f>
        <v>0</v>
      </c>
      <c r="I1303" t="str">
        <f t="shared" si="91"/>
        <v/>
      </c>
    </row>
    <row r="1304" spans="2:9" x14ac:dyDescent="0.25">
      <c r="B1304" t="b">
        <f>IF('Input and Summary Results'!D886=0,FALSE,'Input and Summary Results'!$B886)</f>
        <v>0</v>
      </c>
      <c r="C1304" t="b">
        <f>IF(OR(B1304=0,'Input and Summary Results'!D886=0,'Input and Summary Results'!D886=""),FALSE,'Input and Summary Results'!$D886)</f>
        <v>0</v>
      </c>
      <c r="D1304" t="b">
        <f>IF(OR(B1304=0,'Input and Summary Results'!E886=0),FALSE,'Input and Summary Results'!$E886)</f>
        <v>0</v>
      </c>
      <c r="E1304" t="b">
        <f t="shared" si="89"/>
        <v>0</v>
      </c>
      <c r="F1304" t="b">
        <f t="shared" si="90"/>
        <v>0</v>
      </c>
      <c r="G1304" t="b">
        <f>IF('Input and Summary Results'!$J$4="yes",IF(C1304=FALSE,FALSE,IF('Data Transformation'!E1304&lt;$R$10,E1304,$R$10)),IF(C1304=FALSE,FALSE,IF(C1304&lt;$R$10,C1304,$R$10)))</f>
        <v>0</v>
      </c>
      <c r="H1304" t="b">
        <f>IF('Input and Summary Results'!$J$4="yes",'Data Transformation'!F1304,'Data Transformation'!D1304)</f>
        <v>0</v>
      </c>
      <c r="I1304" t="str">
        <f t="shared" si="91"/>
        <v/>
      </c>
    </row>
    <row r="1305" spans="2:9" x14ac:dyDescent="0.25">
      <c r="B1305" t="b">
        <f>IF('Input and Summary Results'!D887=0,FALSE,'Input and Summary Results'!$B887)</f>
        <v>0</v>
      </c>
      <c r="C1305" t="b">
        <f>IF(OR(B1305=0,'Input and Summary Results'!D887=0,'Input and Summary Results'!D887=""),FALSE,'Input and Summary Results'!$D887)</f>
        <v>0</v>
      </c>
      <c r="D1305" t="b">
        <f>IF(OR(B1305=0,'Input and Summary Results'!E887=0),FALSE,'Input and Summary Results'!$E887)</f>
        <v>0</v>
      </c>
      <c r="E1305" t="b">
        <f t="shared" si="89"/>
        <v>0</v>
      </c>
      <c r="F1305" t="b">
        <f t="shared" si="90"/>
        <v>0</v>
      </c>
      <c r="G1305" t="b">
        <f>IF('Input and Summary Results'!$J$4="yes",IF(C1305=FALSE,FALSE,IF('Data Transformation'!E1305&lt;$R$10,E1305,$R$10)),IF(C1305=FALSE,FALSE,IF(C1305&lt;$R$10,C1305,$R$10)))</f>
        <v>0</v>
      </c>
      <c r="H1305" t="b">
        <f>IF('Input and Summary Results'!$J$4="yes",'Data Transformation'!F1305,'Data Transformation'!D1305)</f>
        <v>0</v>
      </c>
      <c r="I1305" t="str">
        <f t="shared" si="91"/>
        <v/>
      </c>
    </row>
    <row r="1306" spans="2:9" x14ac:dyDescent="0.25">
      <c r="B1306" t="b">
        <f>IF('Input and Summary Results'!D888=0,FALSE,'Input and Summary Results'!$B888)</f>
        <v>0</v>
      </c>
      <c r="C1306" t="b">
        <f>IF(OR(B1306=0,'Input and Summary Results'!D888=0,'Input and Summary Results'!D888=""),FALSE,'Input and Summary Results'!$D888)</f>
        <v>0</v>
      </c>
      <c r="D1306" t="b">
        <f>IF(OR(B1306=0,'Input and Summary Results'!E888=0),FALSE,'Input and Summary Results'!$E888)</f>
        <v>0</v>
      </c>
      <c r="E1306" t="b">
        <f t="shared" si="89"/>
        <v>0</v>
      </c>
      <c r="F1306" t="b">
        <f t="shared" si="90"/>
        <v>0</v>
      </c>
      <c r="G1306" t="b">
        <f>IF('Input and Summary Results'!$J$4="yes",IF(C1306=FALSE,FALSE,IF('Data Transformation'!E1306&lt;$R$10,E1306,$R$10)),IF(C1306=FALSE,FALSE,IF(C1306&lt;$R$10,C1306,$R$10)))</f>
        <v>0</v>
      </c>
      <c r="H1306" t="b">
        <f>IF('Input and Summary Results'!$J$4="yes",'Data Transformation'!F1306,'Data Transformation'!D1306)</f>
        <v>0</v>
      </c>
      <c r="I1306" t="str">
        <f t="shared" si="91"/>
        <v/>
      </c>
    </row>
    <row r="1307" spans="2:9" x14ac:dyDescent="0.25">
      <c r="B1307" t="b">
        <f>IF('Input and Summary Results'!D889=0,FALSE,'Input and Summary Results'!$B889)</f>
        <v>0</v>
      </c>
      <c r="C1307" t="b">
        <f>IF(OR(B1307=0,'Input and Summary Results'!D889=0,'Input and Summary Results'!D889=""),FALSE,'Input and Summary Results'!$D889)</f>
        <v>0</v>
      </c>
      <c r="D1307" t="b">
        <f>IF(OR(B1307=0,'Input and Summary Results'!E889=0),FALSE,'Input and Summary Results'!$E889)</f>
        <v>0</v>
      </c>
      <c r="E1307" t="b">
        <f t="shared" si="89"/>
        <v>0</v>
      </c>
      <c r="F1307" t="b">
        <f t="shared" si="90"/>
        <v>0</v>
      </c>
      <c r="G1307" t="b">
        <f>IF('Input and Summary Results'!$J$4="yes",IF(C1307=FALSE,FALSE,IF('Data Transformation'!E1307&lt;$R$10,E1307,$R$10)),IF(C1307=FALSE,FALSE,IF(C1307&lt;$R$10,C1307,$R$10)))</f>
        <v>0</v>
      </c>
      <c r="H1307" t="b">
        <f>IF('Input and Summary Results'!$J$4="yes",'Data Transformation'!F1307,'Data Transformation'!D1307)</f>
        <v>0</v>
      </c>
      <c r="I1307" t="str">
        <f t="shared" si="91"/>
        <v/>
      </c>
    </row>
    <row r="1308" spans="2:9" x14ac:dyDescent="0.25">
      <c r="B1308" t="b">
        <f>IF('Input and Summary Results'!D890=0,FALSE,'Input and Summary Results'!$B890)</f>
        <v>0</v>
      </c>
      <c r="C1308" t="b">
        <f>IF(OR(B1308=0,'Input and Summary Results'!D890=0,'Input and Summary Results'!D890=""),FALSE,'Input and Summary Results'!$D890)</f>
        <v>0</v>
      </c>
      <c r="D1308" t="b">
        <f>IF(OR(B1308=0,'Input and Summary Results'!E890=0),FALSE,'Input and Summary Results'!$E890)</f>
        <v>0</v>
      </c>
      <c r="E1308" t="b">
        <f t="shared" si="89"/>
        <v>0</v>
      </c>
      <c r="F1308" t="b">
        <f t="shared" si="90"/>
        <v>0</v>
      </c>
      <c r="G1308" t="b">
        <f>IF('Input and Summary Results'!$J$4="yes",IF(C1308=FALSE,FALSE,IF('Data Transformation'!E1308&lt;$R$10,E1308,$R$10)),IF(C1308=FALSE,FALSE,IF(C1308&lt;$R$10,C1308,$R$10)))</f>
        <v>0</v>
      </c>
      <c r="H1308" t="b">
        <f>IF('Input and Summary Results'!$J$4="yes",'Data Transformation'!F1308,'Data Transformation'!D1308)</f>
        <v>0</v>
      </c>
      <c r="I1308" t="str">
        <f t="shared" si="91"/>
        <v/>
      </c>
    </row>
    <row r="1309" spans="2:9" x14ac:dyDescent="0.25">
      <c r="B1309" t="b">
        <f>IF('Input and Summary Results'!D891=0,FALSE,'Input and Summary Results'!$B891)</f>
        <v>0</v>
      </c>
      <c r="C1309" t="b">
        <f>IF(OR(B1309=0,'Input and Summary Results'!D891=0,'Input and Summary Results'!D891=""),FALSE,'Input and Summary Results'!$D891)</f>
        <v>0</v>
      </c>
      <c r="D1309" t="b">
        <f>IF(OR(B1309=0,'Input and Summary Results'!E891=0),FALSE,'Input and Summary Results'!$E891)</f>
        <v>0</v>
      </c>
      <c r="E1309" t="b">
        <f t="shared" si="89"/>
        <v>0</v>
      </c>
      <c r="F1309" t="b">
        <f t="shared" si="90"/>
        <v>0</v>
      </c>
      <c r="G1309" t="b">
        <f>IF('Input and Summary Results'!$J$4="yes",IF(C1309=FALSE,FALSE,IF('Data Transformation'!E1309&lt;$R$10,E1309,$R$10)),IF(C1309=FALSE,FALSE,IF(C1309&lt;$R$10,C1309,$R$10)))</f>
        <v>0</v>
      </c>
      <c r="H1309" t="b">
        <f>IF('Input and Summary Results'!$J$4="yes",'Data Transformation'!F1309,'Data Transformation'!D1309)</f>
        <v>0</v>
      </c>
      <c r="I1309" t="str">
        <f t="shared" si="91"/>
        <v/>
      </c>
    </row>
    <row r="1310" spans="2:9" x14ac:dyDescent="0.25">
      <c r="B1310" t="b">
        <f>IF('Input and Summary Results'!D892=0,FALSE,'Input and Summary Results'!$B892)</f>
        <v>0</v>
      </c>
      <c r="C1310" t="b">
        <f>IF(OR(B1310=0,'Input and Summary Results'!D892=0,'Input and Summary Results'!D892=""),FALSE,'Input and Summary Results'!$D892)</f>
        <v>0</v>
      </c>
      <c r="D1310" t="b">
        <f>IF(OR(B1310=0,'Input and Summary Results'!E892=0),FALSE,'Input and Summary Results'!$E892)</f>
        <v>0</v>
      </c>
      <c r="E1310" t="b">
        <f t="shared" si="89"/>
        <v>0</v>
      </c>
      <c r="F1310" t="b">
        <f t="shared" si="90"/>
        <v>0</v>
      </c>
      <c r="G1310" t="b">
        <f>IF('Input and Summary Results'!$J$4="yes",IF(C1310=FALSE,FALSE,IF('Data Transformation'!E1310&lt;$R$10,E1310,$R$10)),IF(C1310=FALSE,FALSE,IF(C1310&lt;$R$10,C1310,$R$10)))</f>
        <v>0</v>
      </c>
      <c r="H1310" t="b">
        <f>IF('Input and Summary Results'!$J$4="yes",'Data Transformation'!F1310,'Data Transformation'!D1310)</f>
        <v>0</v>
      </c>
      <c r="I1310" t="str">
        <f t="shared" si="91"/>
        <v/>
      </c>
    </row>
    <row r="1311" spans="2:9" x14ac:dyDescent="0.25">
      <c r="B1311" t="b">
        <f>IF('Input and Summary Results'!D893=0,FALSE,'Input and Summary Results'!$B893)</f>
        <v>0</v>
      </c>
      <c r="C1311" t="b">
        <f>IF(OR(B1311=0,'Input and Summary Results'!D893=0,'Input and Summary Results'!D893=""),FALSE,'Input and Summary Results'!$D893)</f>
        <v>0</v>
      </c>
      <c r="D1311" t="b">
        <f>IF(OR(B1311=0,'Input and Summary Results'!E893=0),FALSE,'Input and Summary Results'!$E893)</f>
        <v>0</v>
      </c>
      <c r="E1311" t="b">
        <f t="shared" si="89"/>
        <v>0</v>
      </c>
      <c r="F1311" t="b">
        <f t="shared" si="90"/>
        <v>0</v>
      </c>
      <c r="G1311" t="b">
        <f>IF('Input and Summary Results'!$J$4="yes",IF(C1311=FALSE,FALSE,IF('Data Transformation'!E1311&lt;$R$10,E1311,$R$10)),IF(C1311=FALSE,FALSE,IF(C1311&lt;$R$10,C1311,$R$10)))</f>
        <v>0</v>
      </c>
      <c r="H1311" t="b">
        <f>IF('Input and Summary Results'!$J$4="yes",'Data Transformation'!F1311,'Data Transformation'!D1311)</f>
        <v>0</v>
      </c>
      <c r="I1311" t="str">
        <f t="shared" si="91"/>
        <v/>
      </c>
    </row>
    <row r="1312" spans="2:9" x14ac:dyDescent="0.25">
      <c r="B1312" t="b">
        <f>IF('Input and Summary Results'!D894=0,FALSE,'Input and Summary Results'!$B894)</f>
        <v>0</v>
      </c>
      <c r="C1312" t="b">
        <f>IF(OR(B1312=0,'Input and Summary Results'!D894=0,'Input and Summary Results'!D894=""),FALSE,'Input and Summary Results'!$D894)</f>
        <v>0</v>
      </c>
      <c r="D1312" t="b">
        <f>IF(OR(B1312=0,'Input and Summary Results'!E894=0),FALSE,'Input and Summary Results'!$E894)</f>
        <v>0</v>
      </c>
      <c r="E1312" t="b">
        <f t="shared" si="89"/>
        <v>0</v>
      </c>
      <c r="F1312" t="b">
        <f t="shared" si="90"/>
        <v>0</v>
      </c>
      <c r="G1312" t="b">
        <f>IF('Input and Summary Results'!$J$4="yes",IF(C1312=FALSE,FALSE,IF('Data Transformation'!E1312&lt;$R$10,E1312,$R$10)),IF(C1312=FALSE,FALSE,IF(C1312&lt;$R$10,C1312,$R$10)))</f>
        <v>0</v>
      </c>
      <c r="H1312" t="b">
        <f>IF('Input and Summary Results'!$J$4="yes",'Data Transformation'!F1312,'Data Transformation'!D1312)</f>
        <v>0</v>
      </c>
      <c r="I1312" t="str">
        <f t="shared" si="91"/>
        <v/>
      </c>
    </row>
    <row r="1313" spans="2:9" x14ac:dyDescent="0.25">
      <c r="B1313" t="b">
        <f>IF('Input and Summary Results'!D895=0,FALSE,'Input and Summary Results'!$B895)</f>
        <v>0</v>
      </c>
      <c r="C1313" t="b">
        <f>IF(OR(B1313=0,'Input and Summary Results'!D895=0,'Input and Summary Results'!D895=""),FALSE,'Input and Summary Results'!$D895)</f>
        <v>0</v>
      </c>
      <c r="D1313" t="b">
        <f>IF(OR(B1313=0,'Input and Summary Results'!E895=0),FALSE,'Input and Summary Results'!$E895)</f>
        <v>0</v>
      </c>
      <c r="E1313" t="b">
        <f t="shared" si="89"/>
        <v>0</v>
      </c>
      <c r="F1313" t="b">
        <f t="shared" si="90"/>
        <v>0</v>
      </c>
      <c r="G1313" t="b">
        <f>IF('Input and Summary Results'!$J$4="yes",IF(C1313=FALSE,FALSE,IF('Data Transformation'!E1313&lt;$R$10,E1313,$R$10)),IF(C1313=FALSE,FALSE,IF(C1313&lt;$R$10,C1313,$R$10)))</f>
        <v>0</v>
      </c>
      <c r="H1313" t="b">
        <f>IF('Input and Summary Results'!$J$4="yes",'Data Transformation'!F1313,'Data Transformation'!D1313)</f>
        <v>0</v>
      </c>
      <c r="I1313" t="str">
        <f t="shared" si="91"/>
        <v/>
      </c>
    </row>
    <row r="1314" spans="2:9" x14ac:dyDescent="0.25">
      <c r="B1314" t="b">
        <f>IF('Input and Summary Results'!D896=0,FALSE,'Input and Summary Results'!$B896)</f>
        <v>0</v>
      </c>
      <c r="C1314" t="b">
        <f>IF(OR(B1314=0,'Input and Summary Results'!D896=0,'Input and Summary Results'!D896=""),FALSE,'Input and Summary Results'!$D896)</f>
        <v>0</v>
      </c>
      <c r="D1314" t="b">
        <f>IF(OR(B1314=0,'Input and Summary Results'!E896=0),FALSE,'Input and Summary Results'!$E896)</f>
        <v>0</v>
      </c>
      <c r="E1314" t="b">
        <f t="shared" si="89"/>
        <v>0</v>
      </c>
      <c r="F1314" t="b">
        <f t="shared" si="90"/>
        <v>0</v>
      </c>
      <c r="G1314" t="b">
        <f>IF('Input and Summary Results'!$J$4="yes",IF(C1314=FALSE,FALSE,IF('Data Transformation'!E1314&lt;$R$10,E1314,$R$10)),IF(C1314=FALSE,FALSE,IF(C1314&lt;$R$10,C1314,$R$10)))</f>
        <v>0</v>
      </c>
      <c r="H1314" t="b">
        <f>IF('Input and Summary Results'!$J$4="yes",'Data Transformation'!F1314,'Data Transformation'!D1314)</f>
        <v>0</v>
      </c>
      <c r="I1314" t="str">
        <f t="shared" si="91"/>
        <v/>
      </c>
    </row>
    <row r="1315" spans="2:9" x14ac:dyDescent="0.25">
      <c r="B1315" t="b">
        <f>IF('Input and Summary Results'!D897=0,FALSE,'Input and Summary Results'!$B897)</f>
        <v>0</v>
      </c>
      <c r="C1315" t="b">
        <f>IF(OR(B1315=0,'Input and Summary Results'!D897=0,'Input and Summary Results'!D897=""),FALSE,'Input and Summary Results'!$D897)</f>
        <v>0</v>
      </c>
      <c r="D1315" t="b">
        <f>IF(OR(B1315=0,'Input and Summary Results'!E897=0),FALSE,'Input and Summary Results'!$E897)</f>
        <v>0</v>
      </c>
      <c r="E1315" t="b">
        <f t="shared" si="89"/>
        <v>0</v>
      </c>
      <c r="F1315" t="b">
        <f t="shared" si="90"/>
        <v>0</v>
      </c>
      <c r="G1315" t="b">
        <f>IF('Input and Summary Results'!$J$4="yes",IF(C1315=FALSE,FALSE,IF('Data Transformation'!E1315&lt;$R$10,E1315,$R$10)),IF(C1315=FALSE,FALSE,IF(C1315&lt;$R$10,C1315,$R$10)))</f>
        <v>0</v>
      </c>
      <c r="H1315" t="b">
        <f>IF('Input and Summary Results'!$J$4="yes",'Data Transformation'!F1315,'Data Transformation'!D1315)</f>
        <v>0</v>
      </c>
      <c r="I1315" t="str">
        <f t="shared" si="91"/>
        <v/>
      </c>
    </row>
    <row r="1316" spans="2:9" x14ac:dyDescent="0.25">
      <c r="B1316" t="b">
        <f>IF('Input and Summary Results'!D898=0,FALSE,'Input and Summary Results'!$B898)</f>
        <v>0</v>
      </c>
      <c r="C1316" t="b">
        <f>IF(OR(B1316=0,'Input and Summary Results'!D898=0,'Input and Summary Results'!D898=""),FALSE,'Input and Summary Results'!$D898)</f>
        <v>0</v>
      </c>
      <c r="D1316" t="b">
        <f>IF(OR(B1316=0,'Input and Summary Results'!E898=0),FALSE,'Input and Summary Results'!$E898)</f>
        <v>0</v>
      </c>
      <c r="E1316" t="b">
        <f t="shared" si="89"/>
        <v>0</v>
      </c>
      <c r="F1316" t="b">
        <f t="shared" si="90"/>
        <v>0</v>
      </c>
      <c r="G1316" t="b">
        <f>IF('Input and Summary Results'!$J$4="yes",IF(C1316=FALSE,FALSE,IF('Data Transformation'!E1316&lt;$R$10,E1316,$R$10)),IF(C1316=FALSE,FALSE,IF(C1316&lt;$R$10,C1316,$R$10)))</f>
        <v>0</v>
      </c>
      <c r="H1316" t="b">
        <f>IF('Input and Summary Results'!$J$4="yes",'Data Transformation'!F1316,'Data Transformation'!D1316)</f>
        <v>0</v>
      </c>
      <c r="I1316" t="str">
        <f t="shared" si="91"/>
        <v/>
      </c>
    </row>
    <row r="1317" spans="2:9" x14ac:dyDescent="0.25">
      <c r="B1317" t="b">
        <f>IF('Input and Summary Results'!D899=0,FALSE,'Input and Summary Results'!$B899)</f>
        <v>0</v>
      </c>
      <c r="C1317" t="b">
        <f>IF(OR(B1317=0,'Input and Summary Results'!D899=0,'Input and Summary Results'!D899=""),FALSE,'Input and Summary Results'!$D899)</f>
        <v>0</v>
      </c>
      <c r="D1317" t="b">
        <f>IF(OR(B1317=0,'Input and Summary Results'!E899=0),FALSE,'Input and Summary Results'!$E899)</f>
        <v>0</v>
      </c>
      <c r="E1317" t="b">
        <f t="shared" si="89"/>
        <v>0</v>
      </c>
      <c r="F1317" t="b">
        <f t="shared" si="90"/>
        <v>0</v>
      </c>
      <c r="G1317" t="b">
        <f>IF('Input and Summary Results'!$J$4="yes",IF(C1317=FALSE,FALSE,IF('Data Transformation'!E1317&lt;$R$10,E1317,$R$10)),IF(C1317=FALSE,FALSE,IF(C1317&lt;$R$10,C1317,$R$10)))</f>
        <v>0</v>
      </c>
      <c r="H1317" t="b">
        <f>IF('Input and Summary Results'!$J$4="yes",'Data Transformation'!F1317,'Data Transformation'!D1317)</f>
        <v>0</v>
      </c>
      <c r="I1317" t="str">
        <f t="shared" si="91"/>
        <v/>
      </c>
    </row>
    <row r="1318" spans="2:9" x14ac:dyDescent="0.25">
      <c r="B1318" t="b">
        <f>IF('Input and Summary Results'!D900=0,FALSE,'Input and Summary Results'!$B900)</f>
        <v>0</v>
      </c>
      <c r="C1318" t="b">
        <f>IF(OR(B1318=0,'Input and Summary Results'!D900=0,'Input and Summary Results'!D900=""),FALSE,'Input and Summary Results'!$D900)</f>
        <v>0</v>
      </c>
      <c r="D1318" t="b">
        <f>IF(OR(B1318=0,'Input and Summary Results'!E900=0),FALSE,'Input and Summary Results'!$E900)</f>
        <v>0</v>
      </c>
      <c r="E1318" t="b">
        <f t="shared" si="89"/>
        <v>0</v>
      </c>
      <c r="F1318" t="b">
        <f t="shared" si="90"/>
        <v>0</v>
      </c>
      <c r="G1318" t="b">
        <f>IF('Input and Summary Results'!$J$4="yes",IF(C1318=FALSE,FALSE,IF('Data Transformation'!E1318&lt;$R$10,E1318,$R$10)),IF(C1318=FALSE,FALSE,IF(C1318&lt;$R$10,C1318,$R$10)))</f>
        <v>0</v>
      </c>
      <c r="H1318" t="b">
        <f>IF('Input and Summary Results'!$J$4="yes",'Data Transformation'!F1318,'Data Transformation'!D1318)</f>
        <v>0</v>
      </c>
      <c r="I1318" t="str">
        <f t="shared" si="91"/>
        <v/>
      </c>
    </row>
    <row r="1319" spans="2:9" x14ac:dyDescent="0.25">
      <c r="B1319" t="b">
        <f>IF('Input and Summary Results'!D901=0,FALSE,'Input and Summary Results'!$B901)</f>
        <v>0</v>
      </c>
      <c r="C1319" t="b">
        <f>IF(OR(B1319=0,'Input and Summary Results'!D901=0,'Input and Summary Results'!D901=""),FALSE,'Input and Summary Results'!$D901)</f>
        <v>0</v>
      </c>
      <c r="D1319" t="b">
        <f>IF(OR(B1319=0,'Input and Summary Results'!E901=0),FALSE,'Input and Summary Results'!$E901)</f>
        <v>0</v>
      </c>
      <c r="E1319" t="b">
        <f t="shared" si="89"/>
        <v>0</v>
      </c>
      <c r="F1319" t="b">
        <f t="shared" si="90"/>
        <v>0</v>
      </c>
      <c r="G1319" t="b">
        <f>IF('Input and Summary Results'!$J$4="yes",IF(C1319=FALSE,FALSE,IF('Data Transformation'!E1319&lt;$R$10,E1319,$R$10)),IF(C1319=FALSE,FALSE,IF(C1319&lt;$R$10,C1319,$R$10)))</f>
        <v>0</v>
      </c>
      <c r="H1319" t="b">
        <f>IF('Input and Summary Results'!$J$4="yes",'Data Transformation'!F1319,'Data Transformation'!D1319)</f>
        <v>0</v>
      </c>
      <c r="I1319" t="str">
        <f t="shared" si="91"/>
        <v/>
      </c>
    </row>
    <row r="1320" spans="2:9" x14ac:dyDescent="0.25">
      <c r="B1320" t="b">
        <f>IF('Input and Summary Results'!D902=0,FALSE,'Input and Summary Results'!$B902)</f>
        <v>0</v>
      </c>
      <c r="C1320" t="b">
        <f>IF(OR(B1320=0,'Input and Summary Results'!D902=0,'Input and Summary Results'!D902=""),FALSE,'Input and Summary Results'!$D902)</f>
        <v>0</v>
      </c>
      <c r="D1320" t="b">
        <f>IF(OR(B1320=0,'Input and Summary Results'!E902=0),FALSE,'Input and Summary Results'!$E902)</f>
        <v>0</v>
      </c>
      <c r="E1320" t="b">
        <f t="shared" si="89"/>
        <v>0</v>
      </c>
      <c r="F1320" t="b">
        <f t="shared" si="90"/>
        <v>0</v>
      </c>
      <c r="G1320" t="b">
        <f>IF('Input and Summary Results'!$J$4="yes",IF(C1320=FALSE,FALSE,IF('Data Transformation'!E1320&lt;$R$10,E1320,$R$10)),IF(C1320=FALSE,FALSE,IF(C1320&lt;$R$10,C1320,$R$10)))</f>
        <v>0</v>
      </c>
      <c r="H1320" t="b">
        <f>IF('Input and Summary Results'!$J$4="yes",'Data Transformation'!F1320,'Data Transformation'!D1320)</f>
        <v>0</v>
      </c>
      <c r="I1320" t="str">
        <f t="shared" si="91"/>
        <v/>
      </c>
    </row>
    <row r="1321" spans="2:9" x14ac:dyDescent="0.25">
      <c r="B1321" t="b">
        <f>IF('Input and Summary Results'!D903=0,FALSE,'Input and Summary Results'!$B903)</f>
        <v>0</v>
      </c>
      <c r="C1321" t="b">
        <f>IF(OR(B1321=0,'Input and Summary Results'!D903=0,'Input and Summary Results'!D903=""),FALSE,'Input and Summary Results'!$D903)</f>
        <v>0</v>
      </c>
      <c r="D1321" t="b">
        <f>IF(OR(B1321=0,'Input and Summary Results'!E903=0),FALSE,'Input and Summary Results'!$E903)</f>
        <v>0</v>
      </c>
      <c r="E1321" t="b">
        <f t="shared" si="89"/>
        <v>0</v>
      </c>
      <c r="F1321" t="b">
        <f t="shared" si="90"/>
        <v>0</v>
      </c>
      <c r="G1321" t="b">
        <f>IF('Input and Summary Results'!$J$4="yes",IF(C1321=FALSE,FALSE,IF('Data Transformation'!E1321&lt;$R$10,E1321,$R$10)),IF(C1321=FALSE,FALSE,IF(C1321&lt;$R$10,C1321,$R$10)))</f>
        <v>0</v>
      </c>
      <c r="H1321" t="b">
        <f>IF('Input and Summary Results'!$J$4="yes",'Data Transformation'!F1321,'Data Transformation'!D1321)</f>
        <v>0</v>
      </c>
      <c r="I1321" t="str">
        <f t="shared" si="91"/>
        <v/>
      </c>
    </row>
    <row r="1322" spans="2:9" x14ac:dyDescent="0.25">
      <c r="B1322" t="b">
        <f>IF('Input and Summary Results'!D904=0,FALSE,'Input and Summary Results'!$B904)</f>
        <v>0</v>
      </c>
      <c r="C1322" t="b">
        <f>IF(OR(B1322=0,'Input and Summary Results'!D904=0,'Input and Summary Results'!D904=""),FALSE,'Input and Summary Results'!$D904)</f>
        <v>0</v>
      </c>
      <c r="D1322" t="b">
        <f>IF(OR(B1322=0,'Input and Summary Results'!E904=0),FALSE,'Input and Summary Results'!$E904)</f>
        <v>0</v>
      </c>
      <c r="E1322" t="b">
        <f t="shared" ref="E1322:E1385" si="92">IF(C1322=FALSE,FALSE,LOG10(C1322))</f>
        <v>0</v>
      </c>
      <c r="F1322" t="b">
        <f t="shared" ref="F1322:F1385" si="93">IF(D1322=FALSE, FALSE,0.434*D1322/C1322)</f>
        <v>0</v>
      </c>
      <c r="G1322" t="b">
        <f>IF('Input and Summary Results'!$J$4="yes",IF(C1322=FALSE,FALSE,IF('Data Transformation'!E1322&lt;$R$10,E1322,$R$10)),IF(C1322=FALSE,FALSE,IF(C1322&lt;$R$10,C1322,$R$10)))</f>
        <v>0</v>
      </c>
      <c r="H1322" t="b">
        <f>IF('Input and Summary Results'!$J$4="yes",'Data Transformation'!F1322,'Data Transformation'!D1322)</f>
        <v>0</v>
      </c>
      <c r="I1322" t="str">
        <f t="shared" si="91"/>
        <v/>
      </c>
    </row>
    <row r="1323" spans="2:9" x14ac:dyDescent="0.25">
      <c r="B1323" t="b">
        <f>IF('Input and Summary Results'!D905=0,FALSE,'Input and Summary Results'!$B905)</f>
        <v>0</v>
      </c>
      <c r="C1323" t="b">
        <f>IF(OR(B1323=0,'Input and Summary Results'!D905=0,'Input and Summary Results'!D905=""),FALSE,'Input and Summary Results'!$D905)</f>
        <v>0</v>
      </c>
      <c r="D1323" t="b">
        <f>IF(OR(B1323=0,'Input and Summary Results'!E905=0),FALSE,'Input and Summary Results'!$E905)</f>
        <v>0</v>
      </c>
      <c r="E1323" t="b">
        <f t="shared" si="92"/>
        <v>0</v>
      </c>
      <c r="F1323" t="b">
        <f t="shared" si="93"/>
        <v>0</v>
      </c>
      <c r="G1323" t="b">
        <f>IF('Input and Summary Results'!$J$4="yes",IF(C1323=FALSE,FALSE,IF('Data Transformation'!E1323&lt;$R$10,E1323,$R$10)),IF(C1323=FALSE,FALSE,IF(C1323&lt;$R$10,C1323,$R$10)))</f>
        <v>0</v>
      </c>
      <c r="H1323" t="b">
        <f>IF('Input and Summary Results'!$J$4="yes",'Data Transformation'!F1323,'Data Transformation'!D1323)</f>
        <v>0</v>
      </c>
      <c r="I1323" t="str">
        <f t="shared" si="91"/>
        <v/>
      </c>
    </row>
    <row r="1324" spans="2:9" x14ac:dyDescent="0.25">
      <c r="B1324" t="b">
        <f>IF('Input and Summary Results'!D906=0,FALSE,'Input and Summary Results'!$B906)</f>
        <v>0</v>
      </c>
      <c r="C1324" t="b">
        <f>IF(OR(B1324=0,'Input and Summary Results'!D906=0,'Input and Summary Results'!D906=""),FALSE,'Input and Summary Results'!$D906)</f>
        <v>0</v>
      </c>
      <c r="D1324" t="b">
        <f>IF(OR(B1324=0,'Input and Summary Results'!E906=0),FALSE,'Input and Summary Results'!$E906)</f>
        <v>0</v>
      </c>
      <c r="E1324" t="b">
        <f t="shared" si="92"/>
        <v>0</v>
      </c>
      <c r="F1324" t="b">
        <f t="shared" si="93"/>
        <v>0</v>
      </c>
      <c r="G1324" t="b">
        <f>IF('Input and Summary Results'!$J$4="yes",IF(C1324=FALSE,FALSE,IF('Data Transformation'!E1324&lt;$R$10,E1324,$R$10)),IF(C1324=FALSE,FALSE,IF(C1324&lt;$R$10,C1324,$R$10)))</f>
        <v>0</v>
      </c>
      <c r="H1324" t="b">
        <f>IF('Input and Summary Results'!$J$4="yes",'Data Transformation'!F1324,'Data Transformation'!D1324)</f>
        <v>0</v>
      </c>
      <c r="I1324" t="str">
        <f t="shared" si="91"/>
        <v/>
      </c>
    </row>
    <row r="1325" spans="2:9" x14ac:dyDescent="0.25">
      <c r="B1325" t="b">
        <f>IF('Input and Summary Results'!D907=0,FALSE,'Input and Summary Results'!$B907)</f>
        <v>0</v>
      </c>
      <c r="C1325" t="b">
        <f>IF(OR(B1325=0,'Input and Summary Results'!D907=0,'Input and Summary Results'!D907=""),FALSE,'Input and Summary Results'!$D907)</f>
        <v>0</v>
      </c>
      <c r="D1325" t="b">
        <f>IF(OR(B1325=0,'Input and Summary Results'!E907=0),FALSE,'Input and Summary Results'!$E907)</f>
        <v>0</v>
      </c>
      <c r="E1325" t="b">
        <f t="shared" si="92"/>
        <v>0</v>
      </c>
      <c r="F1325" t="b">
        <f t="shared" si="93"/>
        <v>0</v>
      </c>
      <c r="G1325" t="b">
        <f>IF('Input and Summary Results'!$J$4="yes",IF(C1325=FALSE,FALSE,IF('Data Transformation'!E1325&lt;$R$10,E1325,$R$10)),IF(C1325=FALSE,FALSE,IF(C1325&lt;$R$10,C1325,$R$10)))</f>
        <v>0</v>
      </c>
      <c r="H1325" t="b">
        <f>IF('Input and Summary Results'!$J$4="yes",'Data Transformation'!F1325,'Data Transformation'!D1325)</f>
        <v>0</v>
      </c>
      <c r="I1325" t="str">
        <f t="shared" si="91"/>
        <v/>
      </c>
    </row>
    <row r="1326" spans="2:9" x14ac:dyDescent="0.25">
      <c r="B1326" t="b">
        <f>IF('Input and Summary Results'!D908=0,FALSE,'Input and Summary Results'!$B908)</f>
        <v>0</v>
      </c>
      <c r="C1326" t="b">
        <f>IF(OR(B1326=0,'Input and Summary Results'!D908=0,'Input and Summary Results'!D908=""),FALSE,'Input and Summary Results'!$D908)</f>
        <v>0</v>
      </c>
      <c r="D1326" t="b">
        <f>IF(OR(B1326=0,'Input and Summary Results'!E908=0),FALSE,'Input and Summary Results'!$E908)</f>
        <v>0</v>
      </c>
      <c r="E1326" t="b">
        <f t="shared" si="92"/>
        <v>0</v>
      </c>
      <c r="F1326" t="b">
        <f t="shared" si="93"/>
        <v>0</v>
      </c>
      <c r="G1326" t="b">
        <f>IF('Input and Summary Results'!$J$4="yes",IF(C1326=FALSE,FALSE,IF('Data Transformation'!E1326&lt;$R$10,E1326,$R$10)),IF(C1326=FALSE,FALSE,IF(C1326&lt;$R$10,C1326,$R$10)))</f>
        <v>0</v>
      </c>
      <c r="H1326" t="b">
        <f>IF('Input and Summary Results'!$J$4="yes",'Data Transformation'!F1326,'Data Transformation'!D1326)</f>
        <v>0</v>
      </c>
      <c r="I1326" t="str">
        <f t="shared" si="91"/>
        <v/>
      </c>
    </row>
    <row r="1327" spans="2:9" x14ac:dyDescent="0.25">
      <c r="B1327" t="b">
        <f>IF('Input and Summary Results'!D909=0,FALSE,'Input and Summary Results'!$B909)</f>
        <v>0</v>
      </c>
      <c r="C1327" t="b">
        <f>IF(OR(B1327=0,'Input and Summary Results'!D909=0,'Input and Summary Results'!D909=""),FALSE,'Input and Summary Results'!$D909)</f>
        <v>0</v>
      </c>
      <c r="D1327" t="b">
        <f>IF(OR(B1327=0,'Input and Summary Results'!E909=0),FALSE,'Input and Summary Results'!$E909)</f>
        <v>0</v>
      </c>
      <c r="E1327" t="b">
        <f t="shared" si="92"/>
        <v>0</v>
      </c>
      <c r="F1327" t="b">
        <f t="shared" si="93"/>
        <v>0</v>
      </c>
      <c r="G1327" t="b">
        <f>IF('Input and Summary Results'!$J$4="yes",IF(C1327=FALSE,FALSE,IF('Data Transformation'!E1327&lt;$R$10,E1327,$R$10)),IF(C1327=FALSE,FALSE,IF(C1327&lt;$R$10,C1327,$R$10)))</f>
        <v>0</v>
      </c>
      <c r="H1327" t="b">
        <f>IF('Input and Summary Results'!$J$4="yes",'Data Transformation'!F1327,'Data Transformation'!D1327)</f>
        <v>0</v>
      </c>
      <c r="I1327" t="str">
        <f t="shared" si="91"/>
        <v/>
      </c>
    </row>
    <row r="1328" spans="2:9" x14ac:dyDescent="0.25">
      <c r="B1328" t="b">
        <f>IF('Input and Summary Results'!D910=0,FALSE,'Input and Summary Results'!$B910)</f>
        <v>0</v>
      </c>
      <c r="C1328" t="b">
        <f>IF(OR(B1328=0,'Input and Summary Results'!D910=0,'Input and Summary Results'!D910=""),FALSE,'Input and Summary Results'!$D910)</f>
        <v>0</v>
      </c>
      <c r="D1328" t="b">
        <f>IF(OR(B1328=0,'Input and Summary Results'!E910=0),FALSE,'Input and Summary Results'!$E910)</f>
        <v>0</v>
      </c>
      <c r="E1328" t="b">
        <f t="shared" si="92"/>
        <v>0</v>
      </c>
      <c r="F1328" t="b">
        <f t="shared" si="93"/>
        <v>0</v>
      </c>
      <c r="G1328" t="b">
        <f>IF('Input and Summary Results'!$J$4="yes",IF(C1328=FALSE,FALSE,IF('Data Transformation'!E1328&lt;$R$10,E1328,$R$10)),IF(C1328=FALSE,FALSE,IF(C1328&lt;$R$10,C1328,$R$10)))</f>
        <v>0</v>
      </c>
      <c r="H1328" t="b">
        <f>IF('Input and Summary Results'!$J$4="yes",'Data Transformation'!F1328,'Data Transformation'!D1328)</f>
        <v>0</v>
      </c>
      <c r="I1328" t="str">
        <f t="shared" si="91"/>
        <v/>
      </c>
    </row>
    <row r="1329" spans="2:9" x14ac:dyDescent="0.25">
      <c r="B1329" t="b">
        <f>IF('Input and Summary Results'!D911=0,FALSE,'Input and Summary Results'!$B911)</f>
        <v>0</v>
      </c>
      <c r="C1329" t="b">
        <f>IF(OR(B1329=0,'Input and Summary Results'!D911=0,'Input and Summary Results'!D911=""),FALSE,'Input and Summary Results'!$D911)</f>
        <v>0</v>
      </c>
      <c r="D1329" t="b">
        <f>IF(OR(B1329=0,'Input and Summary Results'!E911=0),FALSE,'Input and Summary Results'!$E911)</f>
        <v>0</v>
      </c>
      <c r="E1329" t="b">
        <f t="shared" si="92"/>
        <v>0</v>
      </c>
      <c r="F1329" t="b">
        <f t="shared" si="93"/>
        <v>0</v>
      </c>
      <c r="G1329" t="b">
        <f>IF('Input and Summary Results'!$J$4="yes",IF(C1329=FALSE,FALSE,IF('Data Transformation'!E1329&lt;$R$10,E1329,$R$10)),IF(C1329=FALSE,FALSE,IF(C1329&lt;$R$10,C1329,$R$10)))</f>
        <v>0</v>
      </c>
      <c r="H1329" t="b">
        <f>IF('Input and Summary Results'!$J$4="yes",'Data Transformation'!F1329,'Data Transformation'!D1329)</f>
        <v>0</v>
      </c>
      <c r="I1329" t="str">
        <f t="shared" si="91"/>
        <v/>
      </c>
    </row>
    <row r="1330" spans="2:9" x14ac:dyDescent="0.25">
      <c r="B1330" t="b">
        <f>IF('Input and Summary Results'!D912=0,FALSE,'Input and Summary Results'!$B912)</f>
        <v>0</v>
      </c>
      <c r="C1330" t="b">
        <f>IF(OR(B1330=0,'Input and Summary Results'!D912=0,'Input and Summary Results'!D912=""),FALSE,'Input and Summary Results'!$D912)</f>
        <v>0</v>
      </c>
      <c r="D1330" t="b">
        <f>IF(OR(B1330=0,'Input and Summary Results'!E912=0),FALSE,'Input and Summary Results'!$E912)</f>
        <v>0</v>
      </c>
      <c r="E1330" t="b">
        <f t="shared" si="92"/>
        <v>0</v>
      </c>
      <c r="F1330" t="b">
        <f t="shared" si="93"/>
        <v>0</v>
      </c>
      <c r="G1330" t="b">
        <f>IF('Input and Summary Results'!$J$4="yes",IF(C1330=FALSE,FALSE,IF('Data Transformation'!E1330&lt;$R$10,E1330,$R$10)),IF(C1330=FALSE,FALSE,IF(C1330&lt;$R$10,C1330,$R$10)))</f>
        <v>0</v>
      </c>
      <c r="H1330" t="b">
        <f>IF('Input and Summary Results'!$J$4="yes",'Data Transformation'!F1330,'Data Transformation'!D1330)</f>
        <v>0</v>
      </c>
      <c r="I1330" t="str">
        <f t="shared" si="91"/>
        <v/>
      </c>
    </row>
    <row r="1331" spans="2:9" x14ac:dyDescent="0.25">
      <c r="B1331" t="b">
        <f>IF('Input and Summary Results'!D913=0,FALSE,'Input and Summary Results'!$B913)</f>
        <v>0</v>
      </c>
      <c r="C1331" t="b">
        <f>IF(OR(B1331=0,'Input and Summary Results'!D913=0,'Input and Summary Results'!D913=""),FALSE,'Input and Summary Results'!$D913)</f>
        <v>0</v>
      </c>
      <c r="D1331" t="b">
        <f>IF(OR(B1331=0,'Input and Summary Results'!E913=0),FALSE,'Input and Summary Results'!$E913)</f>
        <v>0</v>
      </c>
      <c r="E1331" t="b">
        <f t="shared" si="92"/>
        <v>0</v>
      </c>
      <c r="F1331" t="b">
        <f t="shared" si="93"/>
        <v>0</v>
      </c>
      <c r="G1331" t="b">
        <f>IF('Input and Summary Results'!$J$4="yes",IF(C1331=FALSE,FALSE,IF('Data Transformation'!E1331&lt;$R$10,E1331,$R$10)),IF(C1331=FALSE,FALSE,IF(C1331&lt;$R$10,C1331,$R$10)))</f>
        <v>0</v>
      </c>
      <c r="H1331" t="b">
        <f>IF('Input and Summary Results'!$J$4="yes",'Data Transformation'!F1331,'Data Transformation'!D1331)</f>
        <v>0</v>
      </c>
      <c r="I1331" t="str">
        <f t="shared" si="91"/>
        <v/>
      </c>
    </row>
    <row r="1332" spans="2:9" x14ac:dyDescent="0.25">
      <c r="B1332" t="b">
        <f>IF('Input and Summary Results'!D914=0,FALSE,'Input and Summary Results'!$B914)</f>
        <v>0</v>
      </c>
      <c r="C1332" t="b">
        <f>IF(OR(B1332=0,'Input and Summary Results'!D914=0,'Input and Summary Results'!D914=""),FALSE,'Input and Summary Results'!$D914)</f>
        <v>0</v>
      </c>
      <c r="D1332" t="b">
        <f>IF(OR(B1332=0,'Input and Summary Results'!E914=0),FALSE,'Input and Summary Results'!$E914)</f>
        <v>0</v>
      </c>
      <c r="E1332" t="b">
        <f t="shared" si="92"/>
        <v>0</v>
      </c>
      <c r="F1332" t="b">
        <f t="shared" si="93"/>
        <v>0</v>
      </c>
      <c r="G1332" t="b">
        <f>IF('Input and Summary Results'!$J$4="yes",IF(C1332=FALSE,FALSE,IF('Data Transformation'!E1332&lt;$R$10,E1332,$R$10)),IF(C1332=FALSE,FALSE,IF(C1332&lt;$R$10,C1332,$R$10)))</f>
        <v>0</v>
      </c>
      <c r="H1332" t="b">
        <f>IF('Input and Summary Results'!$J$4="yes",'Data Transformation'!F1332,'Data Transformation'!D1332)</f>
        <v>0</v>
      </c>
      <c r="I1332" t="str">
        <f t="shared" si="91"/>
        <v/>
      </c>
    </row>
    <row r="1333" spans="2:9" x14ac:dyDescent="0.25">
      <c r="B1333" t="b">
        <f>IF('Input and Summary Results'!D915=0,FALSE,'Input and Summary Results'!$B915)</f>
        <v>0</v>
      </c>
      <c r="C1333" t="b">
        <f>IF(OR(B1333=0,'Input and Summary Results'!D915=0,'Input and Summary Results'!D915=""),FALSE,'Input and Summary Results'!$D915)</f>
        <v>0</v>
      </c>
      <c r="D1333" t="b">
        <f>IF(OR(B1333=0,'Input and Summary Results'!E915=0),FALSE,'Input and Summary Results'!$E915)</f>
        <v>0</v>
      </c>
      <c r="E1333" t="b">
        <f t="shared" si="92"/>
        <v>0</v>
      </c>
      <c r="F1333" t="b">
        <f t="shared" si="93"/>
        <v>0</v>
      </c>
      <c r="G1333" t="b">
        <f>IF('Input and Summary Results'!$J$4="yes",IF(C1333=FALSE,FALSE,IF('Data Transformation'!E1333&lt;$R$10,E1333,$R$10)),IF(C1333=FALSE,FALSE,IF(C1333&lt;$R$10,C1333,$R$10)))</f>
        <v>0</v>
      </c>
      <c r="H1333" t="b">
        <f>IF('Input and Summary Results'!$J$4="yes",'Data Transformation'!F1333,'Data Transformation'!D1333)</f>
        <v>0</v>
      </c>
      <c r="I1333" t="str">
        <f t="shared" si="91"/>
        <v/>
      </c>
    </row>
    <row r="1334" spans="2:9" x14ac:dyDescent="0.25">
      <c r="B1334" t="b">
        <f>IF('Input and Summary Results'!D916=0,FALSE,'Input and Summary Results'!$B916)</f>
        <v>0</v>
      </c>
      <c r="C1334" t="b">
        <f>IF(OR(B1334=0,'Input and Summary Results'!D916=0,'Input and Summary Results'!D916=""),FALSE,'Input and Summary Results'!$D916)</f>
        <v>0</v>
      </c>
      <c r="D1334" t="b">
        <f>IF(OR(B1334=0,'Input and Summary Results'!E916=0),FALSE,'Input and Summary Results'!$E916)</f>
        <v>0</v>
      </c>
      <c r="E1334" t="b">
        <f t="shared" si="92"/>
        <v>0</v>
      </c>
      <c r="F1334" t="b">
        <f t="shared" si="93"/>
        <v>0</v>
      </c>
      <c r="G1334" t="b">
        <f>IF('Input and Summary Results'!$J$4="yes",IF(C1334=FALSE,FALSE,IF('Data Transformation'!E1334&lt;$R$10,E1334,$R$10)),IF(C1334=FALSE,FALSE,IF(C1334&lt;$R$10,C1334,$R$10)))</f>
        <v>0</v>
      </c>
      <c r="H1334" t="b">
        <f>IF('Input and Summary Results'!$J$4="yes",'Data Transformation'!F1334,'Data Transformation'!D1334)</f>
        <v>0</v>
      </c>
      <c r="I1334" t="str">
        <f t="shared" si="91"/>
        <v/>
      </c>
    </row>
    <row r="1335" spans="2:9" x14ac:dyDescent="0.25">
      <c r="B1335" t="b">
        <f>IF('Input and Summary Results'!D917=0,FALSE,'Input and Summary Results'!$B917)</f>
        <v>0</v>
      </c>
      <c r="C1335" t="b">
        <f>IF(OR(B1335=0,'Input and Summary Results'!D917=0,'Input and Summary Results'!D917=""),FALSE,'Input and Summary Results'!$D917)</f>
        <v>0</v>
      </c>
      <c r="D1335" t="b">
        <f>IF(OR(B1335=0,'Input and Summary Results'!E917=0),FALSE,'Input and Summary Results'!$E917)</f>
        <v>0</v>
      </c>
      <c r="E1335" t="b">
        <f t="shared" si="92"/>
        <v>0</v>
      </c>
      <c r="F1335" t="b">
        <f t="shared" si="93"/>
        <v>0</v>
      </c>
      <c r="G1335" t="b">
        <f>IF('Input and Summary Results'!$J$4="yes",IF(C1335=FALSE,FALSE,IF('Data Transformation'!E1335&lt;$R$10,E1335,$R$10)),IF(C1335=FALSE,FALSE,IF(C1335&lt;$R$10,C1335,$R$10)))</f>
        <v>0</v>
      </c>
      <c r="H1335" t="b">
        <f>IF('Input and Summary Results'!$J$4="yes",'Data Transformation'!F1335,'Data Transformation'!D1335)</f>
        <v>0</v>
      </c>
      <c r="I1335" t="str">
        <f t="shared" si="91"/>
        <v/>
      </c>
    </row>
    <row r="1336" spans="2:9" x14ac:dyDescent="0.25">
      <c r="B1336" t="b">
        <f>IF('Input and Summary Results'!D918=0,FALSE,'Input and Summary Results'!$B918)</f>
        <v>0</v>
      </c>
      <c r="C1336" t="b">
        <f>IF(OR(B1336=0,'Input and Summary Results'!D918=0,'Input and Summary Results'!D918=""),FALSE,'Input and Summary Results'!$D918)</f>
        <v>0</v>
      </c>
      <c r="D1336" t="b">
        <f>IF(OR(B1336=0,'Input and Summary Results'!E918=0),FALSE,'Input and Summary Results'!$E918)</f>
        <v>0</v>
      </c>
      <c r="E1336" t="b">
        <f t="shared" si="92"/>
        <v>0</v>
      </c>
      <c r="F1336" t="b">
        <f t="shared" si="93"/>
        <v>0</v>
      </c>
      <c r="G1336" t="b">
        <f>IF('Input and Summary Results'!$J$4="yes",IF(C1336=FALSE,FALSE,IF('Data Transformation'!E1336&lt;$R$10,E1336,$R$10)),IF(C1336=FALSE,FALSE,IF(C1336&lt;$R$10,C1336,$R$10)))</f>
        <v>0</v>
      </c>
      <c r="H1336" t="b">
        <f>IF('Input and Summary Results'!$J$4="yes",'Data Transformation'!F1336,'Data Transformation'!D1336)</f>
        <v>0</v>
      </c>
      <c r="I1336" t="str">
        <f t="shared" si="91"/>
        <v/>
      </c>
    </row>
    <row r="1337" spans="2:9" x14ac:dyDescent="0.25">
      <c r="B1337" t="b">
        <f>IF('Input and Summary Results'!D919=0,FALSE,'Input and Summary Results'!$B919)</f>
        <v>0</v>
      </c>
      <c r="C1337" t="b">
        <f>IF(OR(B1337=0,'Input and Summary Results'!D919=0,'Input and Summary Results'!D919=""),FALSE,'Input and Summary Results'!$D919)</f>
        <v>0</v>
      </c>
      <c r="D1337" t="b">
        <f>IF(OR(B1337=0,'Input and Summary Results'!E919=0),FALSE,'Input and Summary Results'!$E919)</f>
        <v>0</v>
      </c>
      <c r="E1337" t="b">
        <f t="shared" si="92"/>
        <v>0</v>
      </c>
      <c r="F1337" t="b">
        <f t="shared" si="93"/>
        <v>0</v>
      </c>
      <c r="G1337" t="b">
        <f>IF('Input and Summary Results'!$J$4="yes",IF(C1337=FALSE,FALSE,IF('Data Transformation'!E1337&lt;$R$10,E1337,$R$10)),IF(C1337=FALSE,FALSE,IF(C1337&lt;$R$10,C1337,$R$10)))</f>
        <v>0</v>
      </c>
      <c r="H1337" t="b">
        <f>IF('Input and Summary Results'!$J$4="yes",'Data Transformation'!F1337,'Data Transformation'!D1337)</f>
        <v>0</v>
      </c>
      <c r="I1337" t="str">
        <f t="shared" si="91"/>
        <v/>
      </c>
    </row>
    <row r="1338" spans="2:9" x14ac:dyDescent="0.25">
      <c r="B1338" t="b">
        <f>IF('Input and Summary Results'!D920=0,FALSE,'Input and Summary Results'!$B920)</f>
        <v>0</v>
      </c>
      <c r="C1338" t="b">
        <f>IF(OR(B1338=0,'Input and Summary Results'!D920=0,'Input and Summary Results'!D920=""),FALSE,'Input and Summary Results'!$D920)</f>
        <v>0</v>
      </c>
      <c r="D1338" t="b">
        <f>IF(OR(B1338=0,'Input and Summary Results'!E920=0),FALSE,'Input and Summary Results'!$E920)</f>
        <v>0</v>
      </c>
      <c r="E1338" t="b">
        <f t="shared" si="92"/>
        <v>0</v>
      </c>
      <c r="F1338" t="b">
        <f t="shared" si="93"/>
        <v>0</v>
      </c>
      <c r="G1338" t="b">
        <f>IF('Input and Summary Results'!$J$4="yes",IF(C1338=FALSE,FALSE,IF('Data Transformation'!E1338&lt;$R$10,E1338,$R$10)),IF(C1338=FALSE,FALSE,IF(C1338&lt;$R$10,C1338,$R$10)))</f>
        <v>0</v>
      </c>
      <c r="H1338" t="b">
        <f>IF('Input and Summary Results'!$J$4="yes",'Data Transformation'!F1338,'Data Transformation'!D1338)</f>
        <v>0</v>
      </c>
      <c r="I1338" t="str">
        <f t="shared" si="91"/>
        <v/>
      </c>
    </row>
    <row r="1339" spans="2:9" x14ac:dyDescent="0.25">
      <c r="B1339" t="b">
        <f>IF('Input and Summary Results'!D921=0,FALSE,'Input and Summary Results'!$B921)</f>
        <v>0</v>
      </c>
      <c r="C1339" t="b">
        <f>IF(OR(B1339=0,'Input and Summary Results'!D921=0,'Input and Summary Results'!D921=""),FALSE,'Input and Summary Results'!$D921)</f>
        <v>0</v>
      </c>
      <c r="D1339" t="b">
        <f>IF(OR(B1339=0,'Input and Summary Results'!E921=0),FALSE,'Input and Summary Results'!$E921)</f>
        <v>0</v>
      </c>
      <c r="E1339" t="b">
        <f t="shared" si="92"/>
        <v>0</v>
      </c>
      <c r="F1339" t="b">
        <f t="shared" si="93"/>
        <v>0</v>
      </c>
      <c r="G1339" t="b">
        <f>IF('Input and Summary Results'!$J$4="yes",IF(C1339=FALSE,FALSE,IF('Data Transformation'!E1339&lt;$R$10,E1339,$R$10)),IF(C1339=FALSE,FALSE,IF(C1339&lt;$R$10,C1339,$R$10)))</f>
        <v>0</v>
      </c>
      <c r="H1339" t="b">
        <f>IF('Input and Summary Results'!$J$4="yes",'Data Transformation'!F1339,'Data Transformation'!D1339)</f>
        <v>0</v>
      </c>
      <c r="I1339" t="str">
        <f t="shared" si="91"/>
        <v/>
      </c>
    </row>
    <row r="1340" spans="2:9" x14ac:dyDescent="0.25">
      <c r="B1340" t="b">
        <f>IF('Input and Summary Results'!D922=0,FALSE,'Input and Summary Results'!$B922)</f>
        <v>0</v>
      </c>
      <c r="C1340" t="b">
        <f>IF(OR(B1340=0,'Input and Summary Results'!D922=0,'Input and Summary Results'!D922=""),FALSE,'Input and Summary Results'!$D922)</f>
        <v>0</v>
      </c>
      <c r="D1340" t="b">
        <f>IF(OR(B1340=0,'Input and Summary Results'!E922=0),FALSE,'Input and Summary Results'!$E922)</f>
        <v>0</v>
      </c>
      <c r="E1340" t="b">
        <f t="shared" si="92"/>
        <v>0</v>
      </c>
      <c r="F1340" t="b">
        <f t="shared" si="93"/>
        <v>0</v>
      </c>
      <c r="G1340" t="b">
        <f>IF('Input and Summary Results'!$J$4="yes",IF(C1340=FALSE,FALSE,IF('Data Transformation'!E1340&lt;$R$10,E1340,$R$10)),IF(C1340=FALSE,FALSE,IF(C1340&lt;$R$10,C1340,$R$10)))</f>
        <v>0</v>
      </c>
      <c r="H1340" t="b">
        <f>IF('Input and Summary Results'!$J$4="yes",'Data Transformation'!F1340,'Data Transformation'!D1340)</f>
        <v>0</v>
      </c>
      <c r="I1340" t="str">
        <f t="shared" si="91"/>
        <v/>
      </c>
    </row>
    <row r="1341" spans="2:9" x14ac:dyDescent="0.25">
      <c r="B1341" t="b">
        <f>IF('Input and Summary Results'!D923=0,FALSE,'Input and Summary Results'!$B923)</f>
        <v>0</v>
      </c>
      <c r="C1341" t="b">
        <f>IF(OR(B1341=0,'Input and Summary Results'!D923=0,'Input and Summary Results'!D923=""),FALSE,'Input and Summary Results'!$D923)</f>
        <v>0</v>
      </c>
      <c r="D1341" t="b">
        <f>IF(OR(B1341=0,'Input and Summary Results'!E923=0),FALSE,'Input and Summary Results'!$E923)</f>
        <v>0</v>
      </c>
      <c r="E1341" t="b">
        <f t="shared" si="92"/>
        <v>0</v>
      </c>
      <c r="F1341" t="b">
        <f t="shared" si="93"/>
        <v>0</v>
      </c>
      <c r="G1341" t="b">
        <f>IF('Input and Summary Results'!$J$4="yes",IF(C1341=FALSE,FALSE,IF('Data Transformation'!E1341&lt;$R$10,E1341,$R$10)),IF(C1341=FALSE,FALSE,IF(C1341&lt;$R$10,C1341,$R$10)))</f>
        <v>0</v>
      </c>
      <c r="H1341" t="b">
        <f>IF('Input and Summary Results'!$J$4="yes",'Data Transformation'!F1341,'Data Transformation'!D1341)</f>
        <v>0</v>
      </c>
      <c r="I1341" t="str">
        <f t="shared" si="91"/>
        <v/>
      </c>
    </row>
    <row r="1342" spans="2:9" x14ac:dyDescent="0.25">
      <c r="B1342" t="b">
        <f>IF('Input and Summary Results'!D924=0,FALSE,'Input and Summary Results'!$B924)</f>
        <v>0</v>
      </c>
      <c r="C1342" t="b">
        <f>IF(OR(B1342=0,'Input and Summary Results'!D924=0,'Input and Summary Results'!D924=""),FALSE,'Input and Summary Results'!$D924)</f>
        <v>0</v>
      </c>
      <c r="D1342" t="b">
        <f>IF(OR(B1342=0,'Input and Summary Results'!E924=0),FALSE,'Input and Summary Results'!$E924)</f>
        <v>0</v>
      </c>
      <c r="E1342" t="b">
        <f t="shared" si="92"/>
        <v>0</v>
      </c>
      <c r="F1342" t="b">
        <f t="shared" si="93"/>
        <v>0</v>
      </c>
      <c r="G1342" t="b">
        <f>IF('Input and Summary Results'!$J$4="yes",IF(C1342=FALSE,FALSE,IF('Data Transformation'!E1342&lt;$R$10,E1342,$R$10)),IF(C1342=FALSE,FALSE,IF(C1342&lt;$R$10,C1342,$R$10)))</f>
        <v>0</v>
      </c>
      <c r="H1342" t="b">
        <f>IF('Input and Summary Results'!$J$4="yes",'Data Transformation'!F1342,'Data Transformation'!D1342)</f>
        <v>0</v>
      </c>
      <c r="I1342" t="str">
        <f t="shared" si="91"/>
        <v/>
      </c>
    </row>
    <row r="1343" spans="2:9" x14ac:dyDescent="0.25">
      <c r="B1343" t="b">
        <f>IF('Input and Summary Results'!D925=0,FALSE,'Input and Summary Results'!$B925)</f>
        <v>0</v>
      </c>
      <c r="C1343" t="b">
        <f>IF(OR(B1343=0,'Input and Summary Results'!D925=0,'Input and Summary Results'!D925=""),FALSE,'Input and Summary Results'!$D925)</f>
        <v>0</v>
      </c>
      <c r="D1343" t="b">
        <f>IF(OR(B1343=0,'Input and Summary Results'!E925=0),FALSE,'Input and Summary Results'!$E925)</f>
        <v>0</v>
      </c>
      <c r="E1343" t="b">
        <f t="shared" si="92"/>
        <v>0</v>
      </c>
      <c r="F1343" t="b">
        <f t="shared" si="93"/>
        <v>0</v>
      </c>
      <c r="G1343" t="b">
        <f>IF('Input and Summary Results'!$J$4="yes",IF(C1343=FALSE,FALSE,IF('Data Transformation'!E1343&lt;$R$10,E1343,$R$10)),IF(C1343=FALSE,FALSE,IF(C1343&lt;$R$10,C1343,$R$10)))</f>
        <v>0</v>
      </c>
      <c r="H1343" t="b">
        <f>IF('Input and Summary Results'!$J$4="yes",'Data Transformation'!F1343,'Data Transformation'!D1343)</f>
        <v>0</v>
      </c>
      <c r="I1343" t="str">
        <f t="shared" si="91"/>
        <v/>
      </c>
    </row>
    <row r="1344" spans="2:9" x14ac:dyDescent="0.25">
      <c r="B1344" t="b">
        <f>IF('Input and Summary Results'!D926=0,FALSE,'Input and Summary Results'!$B926)</f>
        <v>0</v>
      </c>
      <c r="C1344" t="b">
        <f>IF(OR(B1344=0,'Input and Summary Results'!D926=0,'Input and Summary Results'!D926=""),FALSE,'Input and Summary Results'!$D926)</f>
        <v>0</v>
      </c>
      <c r="D1344" t="b">
        <f>IF(OR(B1344=0,'Input and Summary Results'!E926=0),FALSE,'Input and Summary Results'!$E926)</f>
        <v>0</v>
      </c>
      <c r="E1344" t="b">
        <f t="shared" si="92"/>
        <v>0</v>
      </c>
      <c r="F1344" t="b">
        <f t="shared" si="93"/>
        <v>0</v>
      </c>
      <c r="G1344" t="b">
        <f>IF('Input and Summary Results'!$J$4="yes",IF(C1344=FALSE,FALSE,IF('Data Transformation'!E1344&lt;$R$10,E1344,$R$10)),IF(C1344=FALSE,FALSE,IF(C1344&lt;$R$10,C1344,$R$10)))</f>
        <v>0</v>
      </c>
      <c r="H1344" t="b">
        <f>IF('Input and Summary Results'!$J$4="yes",'Data Transformation'!F1344,'Data Transformation'!D1344)</f>
        <v>0</v>
      </c>
      <c r="I1344" t="str">
        <f t="shared" si="91"/>
        <v/>
      </c>
    </row>
    <row r="1345" spans="2:9" x14ac:dyDescent="0.25">
      <c r="B1345" t="b">
        <f>IF('Input and Summary Results'!D927=0,FALSE,'Input and Summary Results'!$B927)</f>
        <v>0</v>
      </c>
      <c r="C1345" t="b">
        <f>IF(OR(B1345=0,'Input and Summary Results'!D927=0,'Input and Summary Results'!D927=""),FALSE,'Input and Summary Results'!$D927)</f>
        <v>0</v>
      </c>
      <c r="D1345" t="b">
        <f>IF(OR(B1345=0,'Input and Summary Results'!E927=0),FALSE,'Input and Summary Results'!$E927)</f>
        <v>0</v>
      </c>
      <c r="E1345" t="b">
        <f t="shared" si="92"/>
        <v>0</v>
      </c>
      <c r="F1345" t="b">
        <f t="shared" si="93"/>
        <v>0</v>
      </c>
      <c r="G1345" t="b">
        <f>IF('Input and Summary Results'!$J$4="yes",IF(C1345=FALSE,FALSE,IF('Data Transformation'!E1345&lt;$R$10,E1345,$R$10)),IF(C1345=FALSE,FALSE,IF(C1345&lt;$R$10,C1345,$R$10)))</f>
        <v>0</v>
      </c>
      <c r="H1345" t="b">
        <f>IF('Input and Summary Results'!$J$4="yes",'Data Transformation'!F1345,'Data Transformation'!D1345)</f>
        <v>0</v>
      </c>
      <c r="I1345" t="str">
        <f t="shared" si="91"/>
        <v/>
      </c>
    </row>
    <row r="1346" spans="2:9" x14ac:dyDescent="0.25">
      <c r="B1346" t="b">
        <f>IF('Input and Summary Results'!D928=0,FALSE,'Input and Summary Results'!$B928)</f>
        <v>0</v>
      </c>
      <c r="C1346" t="b">
        <f>IF(OR(B1346=0,'Input and Summary Results'!D928=0,'Input and Summary Results'!D928=""),FALSE,'Input and Summary Results'!$D928)</f>
        <v>0</v>
      </c>
      <c r="D1346" t="b">
        <f>IF(OR(B1346=0,'Input and Summary Results'!E928=0),FALSE,'Input and Summary Results'!$E928)</f>
        <v>0</v>
      </c>
      <c r="E1346" t="b">
        <f t="shared" si="92"/>
        <v>0</v>
      </c>
      <c r="F1346" t="b">
        <f t="shared" si="93"/>
        <v>0</v>
      </c>
      <c r="G1346" t="b">
        <f>IF('Input and Summary Results'!$J$4="yes",IF(C1346=FALSE,FALSE,IF('Data Transformation'!E1346&lt;$R$10,E1346,$R$10)),IF(C1346=FALSE,FALSE,IF(C1346&lt;$R$10,C1346,$R$10)))</f>
        <v>0</v>
      </c>
      <c r="H1346" t="b">
        <f>IF('Input and Summary Results'!$J$4="yes",'Data Transformation'!F1346,'Data Transformation'!D1346)</f>
        <v>0</v>
      </c>
      <c r="I1346" t="str">
        <f t="shared" si="91"/>
        <v/>
      </c>
    </row>
    <row r="1347" spans="2:9" x14ac:dyDescent="0.25">
      <c r="B1347" t="b">
        <f>IF('Input and Summary Results'!D929=0,FALSE,'Input and Summary Results'!$B929)</f>
        <v>0</v>
      </c>
      <c r="C1347" t="b">
        <f>IF(OR(B1347=0,'Input and Summary Results'!D929=0,'Input and Summary Results'!D929=""),FALSE,'Input and Summary Results'!$D929)</f>
        <v>0</v>
      </c>
      <c r="D1347" t="b">
        <f>IF(OR(B1347=0,'Input and Summary Results'!E929=0),FALSE,'Input and Summary Results'!$E929)</f>
        <v>0</v>
      </c>
      <c r="E1347" t="b">
        <f t="shared" si="92"/>
        <v>0</v>
      </c>
      <c r="F1347" t="b">
        <f t="shared" si="93"/>
        <v>0</v>
      </c>
      <c r="G1347" t="b">
        <f>IF('Input and Summary Results'!$J$4="yes",IF(C1347=FALSE,FALSE,IF('Data Transformation'!E1347&lt;$R$10,E1347,$R$10)),IF(C1347=FALSE,FALSE,IF(C1347&lt;$R$10,C1347,$R$10)))</f>
        <v>0</v>
      </c>
      <c r="H1347" t="b">
        <f>IF('Input and Summary Results'!$J$4="yes",'Data Transformation'!F1347,'Data Transformation'!D1347)</f>
        <v>0</v>
      </c>
      <c r="I1347" t="str">
        <f t="shared" si="91"/>
        <v/>
      </c>
    </row>
    <row r="1348" spans="2:9" x14ac:dyDescent="0.25">
      <c r="B1348" t="b">
        <f>IF('Input and Summary Results'!D930=0,FALSE,'Input and Summary Results'!$B930)</f>
        <v>0</v>
      </c>
      <c r="C1348" t="b">
        <f>IF(OR(B1348=0,'Input and Summary Results'!D930=0,'Input and Summary Results'!D930=""),FALSE,'Input and Summary Results'!$D930)</f>
        <v>0</v>
      </c>
      <c r="D1348" t="b">
        <f>IF(OR(B1348=0,'Input and Summary Results'!E930=0),FALSE,'Input and Summary Results'!$E930)</f>
        <v>0</v>
      </c>
      <c r="E1348" t="b">
        <f t="shared" si="92"/>
        <v>0</v>
      </c>
      <c r="F1348" t="b">
        <f t="shared" si="93"/>
        <v>0</v>
      </c>
      <c r="G1348" t="b">
        <f>IF('Input and Summary Results'!$J$4="yes",IF(C1348=FALSE,FALSE,IF('Data Transformation'!E1348&lt;$R$10,E1348,$R$10)),IF(C1348=FALSE,FALSE,IF(C1348&lt;$R$10,C1348,$R$10)))</f>
        <v>0</v>
      </c>
      <c r="H1348" t="b">
        <f>IF('Input and Summary Results'!$J$4="yes",'Data Transformation'!F1348,'Data Transformation'!D1348)</f>
        <v>0</v>
      </c>
      <c r="I1348" t="str">
        <f t="shared" si="91"/>
        <v/>
      </c>
    </row>
    <row r="1349" spans="2:9" x14ac:dyDescent="0.25">
      <c r="B1349" t="b">
        <f>IF('Input and Summary Results'!D931=0,FALSE,'Input and Summary Results'!$B931)</f>
        <v>0</v>
      </c>
      <c r="C1349" t="b">
        <f>IF(OR(B1349=0,'Input and Summary Results'!D931=0,'Input and Summary Results'!D931=""),FALSE,'Input and Summary Results'!$D931)</f>
        <v>0</v>
      </c>
      <c r="D1349" t="b">
        <f>IF(OR(B1349=0,'Input and Summary Results'!E931=0),FALSE,'Input and Summary Results'!$E931)</f>
        <v>0</v>
      </c>
      <c r="E1349" t="b">
        <f t="shared" si="92"/>
        <v>0</v>
      </c>
      <c r="F1349" t="b">
        <f t="shared" si="93"/>
        <v>0</v>
      </c>
      <c r="G1349" t="b">
        <f>IF('Input and Summary Results'!$J$4="yes",IF(C1349=FALSE,FALSE,IF('Data Transformation'!E1349&lt;$R$10,E1349,$R$10)),IF(C1349=FALSE,FALSE,IF(C1349&lt;$R$10,C1349,$R$10)))</f>
        <v>0</v>
      </c>
      <c r="H1349" t="b">
        <f>IF('Input and Summary Results'!$J$4="yes",'Data Transformation'!F1349,'Data Transformation'!D1349)</f>
        <v>0</v>
      </c>
      <c r="I1349" t="str">
        <f t="shared" ref="I1349:I1412" si="94">IF(G1349=FALSE,"",B1349)</f>
        <v/>
      </c>
    </row>
    <row r="1350" spans="2:9" x14ac:dyDescent="0.25">
      <c r="B1350" t="b">
        <f>IF('Input and Summary Results'!D932=0,FALSE,'Input and Summary Results'!$B932)</f>
        <v>0</v>
      </c>
      <c r="C1350" t="b">
        <f>IF(OR(B1350=0,'Input and Summary Results'!D932=0,'Input and Summary Results'!D932=""),FALSE,'Input and Summary Results'!$D932)</f>
        <v>0</v>
      </c>
      <c r="D1350" t="b">
        <f>IF(OR(B1350=0,'Input and Summary Results'!E932=0),FALSE,'Input and Summary Results'!$E932)</f>
        <v>0</v>
      </c>
      <c r="E1350" t="b">
        <f t="shared" si="92"/>
        <v>0</v>
      </c>
      <c r="F1350" t="b">
        <f t="shared" si="93"/>
        <v>0</v>
      </c>
      <c r="G1350" t="b">
        <f>IF('Input and Summary Results'!$J$4="yes",IF(C1350=FALSE,FALSE,IF('Data Transformation'!E1350&lt;$R$10,E1350,$R$10)),IF(C1350=FALSE,FALSE,IF(C1350&lt;$R$10,C1350,$R$10)))</f>
        <v>0</v>
      </c>
      <c r="H1350" t="b">
        <f>IF('Input and Summary Results'!$J$4="yes",'Data Transformation'!F1350,'Data Transformation'!D1350)</f>
        <v>0</v>
      </c>
      <c r="I1350" t="str">
        <f t="shared" si="94"/>
        <v/>
      </c>
    </row>
    <row r="1351" spans="2:9" x14ac:dyDescent="0.25">
      <c r="B1351" t="b">
        <f>IF('Input and Summary Results'!D933=0,FALSE,'Input and Summary Results'!$B933)</f>
        <v>0</v>
      </c>
      <c r="C1351" t="b">
        <f>IF(OR(B1351=0,'Input and Summary Results'!D933=0,'Input and Summary Results'!D933=""),FALSE,'Input and Summary Results'!$D933)</f>
        <v>0</v>
      </c>
      <c r="D1351" t="b">
        <f>IF(OR(B1351=0,'Input and Summary Results'!E933=0),FALSE,'Input and Summary Results'!$E933)</f>
        <v>0</v>
      </c>
      <c r="E1351" t="b">
        <f t="shared" si="92"/>
        <v>0</v>
      </c>
      <c r="F1351" t="b">
        <f t="shared" si="93"/>
        <v>0</v>
      </c>
      <c r="G1351" t="b">
        <f>IF('Input and Summary Results'!$J$4="yes",IF(C1351=FALSE,FALSE,IF('Data Transformation'!E1351&lt;$R$10,E1351,$R$10)),IF(C1351=FALSE,FALSE,IF(C1351&lt;$R$10,C1351,$R$10)))</f>
        <v>0</v>
      </c>
      <c r="H1351" t="b">
        <f>IF('Input and Summary Results'!$J$4="yes",'Data Transformation'!F1351,'Data Transformation'!D1351)</f>
        <v>0</v>
      </c>
      <c r="I1351" t="str">
        <f t="shared" si="94"/>
        <v/>
      </c>
    </row>
    <row r="1352" spans="2:9" x14ac:dyDescent="0.25">
      <c r="B1352" t="b">
        <f>IF('Input and Summary Results'!D934=0,FALSE,'Input and Summary Results'!$B934)</f>
        <v>0</v>
      </c>
      <c r="C1352" t="b">
        <f>IF(OR(B1352=0,'Input and Summary Results'!D934=0,'Input and Summary Results'!D934=""),FALSE,'Input and Summary Results'!$D934)</f>
        <v>0</v>
      </c>
      <c r="D1352" t="b">
        <f>IF(OR(B1352=0,'Input and Summary Results'!E934=0),FALSE,'Input and Summary Results'!$E934)</f>
        <v>0</v>
      </c>
      <c r="E1352" t="b">
        <f t="shared" si="92"/>
        <v>0</v>
      </c>
      <c r="F1352" t="b">
        <f t="shared" si="93"/>
        <v>0</v>
      </c>
      <c r="G1352" t="b">
        <f>IF('Input and Summary Results'!$J$4="yes",IF(C1352=FALSE,FALSE,IF('Data Transformation'!E1352&lt;$R$10,E1352,$R$10)),IF(C1352=FALSE,FALSE,IF(C1352&lt;$R$10,C1352,$R$10)))</f>
        <v>0</v>
      </c>
      <c r="H1352" t="b">
        <f>IF('Input and Summary Results'!$J$4="yes",'Data Transformation'!F1352,'Data Transformation'!D1352)</f>
        <v>0</v>
      </c>
      <c r="I1352" t="str">
        <f t="shared" si="94"/>
        <v/>
      </c>
    </row>
    <row r="1353" spans="2:9" x14ac:dyDescent="0.25">
      <c r="B1353" t="b">
        <f>IF('Input and Summary Results'!D935=0,FALSE,'Input and Summary Results'!$B935)</f>
        <v>0</v>
      </c>
      <c r="C1353" t="b">
        <f>IF(OR(B1353=0,'Input and Summary Results'!D935=0,'Input and Summary Results'!D935=""),FALSE,'Input and Summary Results'!$D935)</f>
        <v>0</v>
      </c>
      <c r="D1353" t="b">
        <f>IF(OR(B1353=0,'Input and Summary Results'!E935=0),FALSE,'Input and Summary Results'!$E935)</f>
        <v>0</v>
      </c>
      <c r="E1353" t="b">
        <f t="shared" si="92"/>
        <v>0</v>
      </c>
      <c r="F1353" t="b">
        <f t="shared" si="93"/>
        <v>0</v>
      </c>
      <c r="G1353" t="b">
        <f>IF('Input and Summary Results'!$J$4="yes",IF(C1353=FALSE,FALSE,IF('Data Transformation'!E1353&lt;$R$10,E1353,$R$10)),IF(C1353=FALSE,FALSE,IF(C1353&lt;$R$10,C1353,$R$10)))</f>
        <v>0</v>
      </c>
      <c r="H1353" t="b">
        <f>IF('Input and Summary Results'!$J$4="yes",'Data Transformation'!F1353,'Data Transformation'!D1353)</f>
        <v>0</v>
      </c>
      <c r="I1353" t="str">
        <f t="shared" si="94"/>
        <v/>
      </c>
    </row>
    <row r="1354" spans="2:9" x14ac:dyDescent="0.25">
      <c r="B1354" t="b">
        <f>IF('Input and Summary Results'!D936=0,FALSE,'Input and Summary Results'!$B936)</f>
        <v>0</v>
      </c>
      <c r="C1354" t="b">
        <f>IF(OR(B1354=0,'Input and Summary Results'!D936=0,'Input and Summary Results'!D936=""),FALSE,'Input and Summary Results'!$D936)</f>
        <v>0</v>
      </c>
      <c r="D1354" t="b">
        <f>IF(OR(B1354=0,'Input and Summary Results'!E936=0),FALSE,'Input and Summary Results'!$E936)</f>
        <v>0</v>
      </c>
      <c r="E1354" t="b">
        <f t="shared" si="92"/>
        <v>0</v>
      </c>
      <c r="F1354" t="b">
        <f t="shared" si="93"/>
        <v>0</v>
      </c>
      <c r="G1354" t="b">
        <f>IF('Input and Summary Results'!$J$4="yes",IF(C1354=FALSE,FALSE,IF('Data Transformation'!E1354&lt;$R$10,E1354,$R$10)),IF(C1354=FALSE,FALSE,IF(C1354&lt;$R$10,C1354,$R$10)))</f>
        <v>0</v>
      </c>
      <c r="H1354" t="b">
        <f>IF('Input and Summary Results'!$J$4="yes",'Data Transformation'!F1354,'Data Transformation'!D1354)</f>
        <v>0</v>
      </c>
      <c r="I1354" t="str">
        <f t="shared" si="94"/>
        <v/>
      </c>
    </row>
    <row r="1355" spans="2:9" x14ac:dyDescent="0.25">
      <c r="B1355" t="b">
        <f>IF('Input and Summary Results'!D937=0,FALSE,'Input and Summary Results'!$B937)</f>
        <v>0</v>
      </c>
      <c r="C1355" t="b">
        <f>IF(OR(B1355=0,'Input and Summary Results'!D937=0,'Input and Summary Results'!D937=""),FALSE,'Input and Summary Results'!$D937)</f>
        <v>0</v>
      </c>
      <c r="D1355" t="b">
        <f>IF(OR(B1355=0,'Input and Summary Results'!E937=0),FALSE,'Input and Summary Results'!$E937)</f>
        <v>0</v>
      </c>
      <c r="E1355" t="b">
        <f t="shared" si="92"/>
        <v>0</v>
      </c>
      <c r="F1355" t="b">
        <f t="shared" si="93"/>
        <v>0</v>
      </c>
      <c r="G1355" t="b">
        <f>IF('Input and Summary Results'!$J$4="yes",IF(C1355=FALSE,FALSE,IF('Data Transformation'!E1355&lt;$R$10,E1355,$R$10)),IF(C1355=FALSE,FALSE,IF(C1355&lt;$R$10,C1355,$R$10)))</f>
        <v>0</v>
      </c>
      <c r="H1355" t="b">
        <f>IF('Input and Summary Results'!$J$4="yes",'Data Transformation'!F1355,'Data Transformation'!D1355)</f>
        <v>0</v>
      </c>
      <c r="I1355" t="str">
        <f t="shared" si="94"/>
        <v/>
      </c>
    </row>
    <row r="1356" spans="2:9" x14ac:dyDescent="0.25">
      <c r="B1356" t="b">
        <f>IF('Input and Summary Results'!D938=0,FALSE,'Input and Summary Results'!$B938)</f>
        <v>0</v>
      </c>
      <c r="C1356" t="b">
        <f>IF(OR(B1356=0,'Input and Summary Results'!D938=0,'Input and Summary Results'!D938=""),FALSE,'Input and Summary Results'!$D938)</f>
        <v>0</v>
      </c>
      <c r="D1356" t="b">
        <f>IF(OR(B1356=0,'Input and Summary Results'!E938=0),FALSE,'Input and Summary Results'!$E938)</f>
        <v>0</v>
      </c>
      <c r="E1356" t="b">
        <f t="shared" si="92"/>
        <v>0</v>
      </c>
      <c r="F1356" t="b">
        <f t="shared" si="93"/>
        <v>0</v>
      </c>
      <c r="G1356" t="b">
        <f>IF('Input and Summary Results'!$J$4="yes",IF(C1356=FALSE,FALSE,IF('Data Transformation'!E1356&lt;$R$10,E1356,$R$10)),IF(C1356=FALSE,FALSE,IF(C1356&lt;$R$10,C1356,$R$10)))</f>
        <v>0</v>
      </c>
      <c r="H1356" t="b">
        <f>IF('Input and Summary Results'!$J$4="yes",'Data Transformation'!F1356,'Data Transformation'!D1356)</f>
        <v>0</v>
      </c>
      <c r="I1356" t="str">
        <f t="shared" si="94"/>
        <v/>
      </c>
    </row>
    <row r="1357" spans="2:9" x14ac:dyDescent="0.25">
      <c r="B1357" t="b">
        <f>IF('Input and Summary Results'!D939=0,FALSE,'Input and Summary Results'!$B939)</f>
        <v>0</v>
      </c>
      <c r="C1357" t="b">
        <f>IF(OR(B1357=0,'Input and Summary Results'!D939=0,'Input and Summary Results'!D939=""),FALSE,'Input and Summary Results'!$D939)</f>
        <v>0</v>
      </c>
      <c r="D1357" t="b">
        <f>IF(OR(B1357=0,'Input and Summary Results'!E939=0),FALSE,'Input and Summary Results'!$E939)</f>
        <v>0</v>
      </c>
      <c r="E1357" t="b">
        <f t="shared" si="92"/>
        <v>0</v>
      </c>
      <c r="F1357" t="b">
        <f t="shared" si="93"/>
        <v>0</v>
      </c>
      <c r="G1357" t="b">
        <f>IF('Input and Summary Results'!$J$4="yes",IF(C1357=FALSE,FALSE,IF('Data Transformation'!E1357&lt;$R$10,E1357,$R$10)),IF(C1357=FALSE,FALSE,IF(C1357&lt;$R$10,C1357,$R$10)))</f>
        <v>0</v>
      </c>
      <c r="H1357" t="b">
        <f>IF('Input and Summary Results'!$J$4="yes",'Data Transformation'!F1357,'Data Transformation'!D1357)</f>
        <v>0</v>
      </c>
      <c r="I1357" t="str">
        <f t="shared" si="94"/>
        <v/>
      </c>
    </row>
    <row r="1358" spans="2:9" x14ac:dyDescent="0.25">
      <c r="B1358" t="b">
        <f>IF('Input and Summary Results'!D940=0,FALSE,'Input and Summary Results'!$B940)</f>
        <v>0</v>
      </c>
      <c r="C1358" t="b">
        <f>IF(OR(B1358=0,'Input and Summary Results'!D940=0,'Input and Summary Results'!D940=""),FALSE,'Input and Summary Results'!$D940)</f>
        <v>0</v>
      </c>
      <c r="D1358" t="b">
        <f>IF(OR(B1358=0,'Input and Summary Results'!E940=0),FALSE,'Input and Summary Results'!$E940)</f>
        <v>0</v>
      </c>
      <c r="E1358" t="b">
        <f t="shared" si="92"/>
        <v>0</v>
      </c>
      <c r="F1358" t="b">
        <f t="shared" si="93"/>
        <v>0</v>
      </c>
      <c r="G1358" t="b">
        <f>IF('Input and Summary Results'!$J$4="yes",IF(C1358=FALSE,FALSE,IF('Data Transformation'!E1358&lt;$R$10,E1358,$R$10)),IF(C1358=FALSE,FALSE,IF(C1358&lt;$R$10,C1358,$R$10)))</f>
        <v>0</v>
      </c>
      <c r="H1358" t="b">
        <f>IF('Input and Summary Results'!$J$4="yes",'Data Transformation'!F1358,'Data Transformation'!D1358)</f>
        <v>0</v>
      </c>
      <c r="I1358" t="str">
        <f t="shared" si="94"/>
        <v/>
      </c>
    </row>
    <row r="1359" spans="2:9" x14ac:dyDescent="0.25">
      <c r="B1359" t="b">
        <f>IF('Input and Summary Results'!D941=0,FALSE,'Input and Summary Results'!$B941)</f>
        <v>0</v>
      </c>
      <c r="C1359" t="b">
        <f>IF(OR(B1359=0,'Input and Summary Results'!D941=0,'Input and Summary Results'!D941=""),FALSE,'Input and Summary Results'!$D941)</f>
        <v>0</v>
      </c>
      <c r="D1359" t="b">
        <f>IF(OR(B1359=0,'Input and Summary Results'!E941=0),FALSE,'Input and Summary Results'!$E941)</f>
        <v>0</v>
      </c>
      <c r="E1359" t="b">
        <f t="shared" si="92"/>
        <v>0</v>
      </c>
      <c r="F1359" t="b">
        <f t="shared" si="93"/>
        <v>0</v>
      </c>
      <c r="G1359" t="b">
        <f>IF('Input and Summary Results'!$J$4="yes",IF(C1359=FALSE,FALSE,IF('Data Transformation'!E1359&lt;$R$10,E1359,$R$10)),IF(C1359=FALSE,FALSE,IF(C1359&lt;$R$10,C1359,$R$10)))</f>
        <v>0</v>
      </c>
      <c r="H1359" t="b">
        <f>IF('Input and Summary Results'!$J$4="yes",'Data Transformation'!F1359,'Data Transformation'!D1359)</f>
        <v>0</v>
      </c>
      <c r="I1359" t="str">
        <f t="shared" si="94"/>
        <v/>
      </c>
    </row>
    <row r="1360" spans="2:9" x14ac:dyDescent="0.25">
      <c r="B1360" t="b">
        <f>IF('Input and Summary Results'!D942=0,FALSE,'Input and Summary Results'!$B942)</f>
        <v>0</v>
      </c>
      <c r="C1360" t="b">
        <f>IF(OR(B1360=0,'Input and Summary Results'!D942=0,'Input and Summary Results'!D942=""),FALSE,'Input and Summary Results'!$D942)</f>
        <v>0</v>
      </c>
      <c r="D1360" t="b">
        <f>IF(OR(B1360=0,'Input and Summary Results'!E942=0),FALSE,'Input and Summary Results'!$E942)</f>
        <v>0</v>
      </c>
      <c r="E1360" t="b">
        <f t="shared" si="92"/>
        <v>0</v>
      </c>
      <c r="F1360" t="b">
        <f t="shared" si="93"/>
        <v>0</v>
      </c>
      <c r="G1360" t="b">
        <f>IF('Input and Summary Results'!$J$4="yes",IF(C1360=FALSE,FALSE,IF('Data Transformation'!E1360&lt;$R$10,E1360,$R$10)),IF(C1360=FALSE,FALSE,IF(C1360&lt;$R$10,C1360,$R$10)))</f>
        <v>0</v>
      </c>
      <c r="H1360" t="b">
        <f>IF('Input and Summary Results'!$J$4="yes",'Data Transformation'!F1360,'Data Transformation'!D1360)</f>
        <v>0</v>
      </c>
      <c r="I1360" t="str">
        <f t="shared" si="94"/>
        <v/>
      </c>
    </row>
    <row r="1361" spans="2:9" x14ac:dyDescent="0.25">
      <c r="B1361" t="b">
        <f>IF('Input and Summary Results'!D943=0,FALSE,'Input and Summary Results'!$B943)</f>
        <v>0</v>
      </c>
      <c r="C1361" t="b">
        <f>IF(OR(B1361=0,'Input and Summary Results'!D943=0,'Input and Summary Results'!D943=""),FALSE,'Input and Summary Results'!$D943)</f>
        <v>0</v>
      </c>
      <c r="D1361" t="b">
        <f>IF(OR(B1361=0,'Input and Summary Results'!E943=0),FALSE,'Input and Summary Results'!$E943)</f>
        <v>0</v>
      </c>
      <c r="E1361" t="b">
        <f t="shared" si="92"/>
        <v>0</v>
      </c>
      <c r="F1361" t="b">
        <f t="shared" si="93"/>
        <v>0</v>
      </c>
      <c r="G1361" t="b">
        <f>IF('Input and Summary Results'!$J$4="yes",IF(C1361=FALSE,FALSE,IF('Data Transformation'!E1361&lt;$R$10,E1361,$R$10)),IF(C1361=FALSE,FALSE,IF(C1361&lt;$R$10,C1361,$R$10)))</f>
        <v>0</v>
      </c>
      <c r="H1361" t="b">
        <f>IF('Input and Summary Results'!$J$4="yes",'Data Transformation'!F1361,'Data Transformation'!D1361)</f>
        <v>0</v>
      </c>
      <c r="I1361" t="str">
        <f t="shared" si="94"/>
        <v/>
      </c>
    </row>
    <row r="1362" spans="2:9" x14ac:dyDescent="0.25">
      <c r="B1362" t="b">
        <f>IF('Input and Summary Results'!D944=0,FALSE,'Input and Summary Results'!$B944)</f>
        <v>0</v>
      </c>
      <c r="C1362" t="b">
        <f>IF(OR(B1362=0,'Input and Summary Results'!D944=0,'Input and Summary Results'!D944=""),FALSE,'Input and Summary Results'!$D944)</f>
        <v>0</v>
      </c>
      <c r="D1362" t="b">
        <f>IF(OR(B1362=0,'Input and Summary Results'!E944=0),FALSE,'Input and Summary Results'!$E944)</f>
        <v>0</v>
      </c>
      <c r="E1362" t="b">
        <f t="shared" si="92"/>
        <v>0</v>
      </c>
      <c r="F1362" t="b">
        <f t="shared" si="93"/>
        <v>0</v>
      </c>
      <c r="G1362" t="b">
        <f>IF('Input and Summary Results'!$J$4="yes",IF(C1362=FALSE,FALSE,IF('Data Transformation'!E1362&lt;$R$10,E1362,$R$10)),IF(C1362=FALSE,FALSE,IF(C1362&lt;$R$10,C1362,$R$10)))</f>
        <v>0</v>
      </c>
      <c r="H1362" t="b">
        <f>IF('Input and Summary Results'!$J$4="yes",'Data Transformation'!F1362,'Data Transformation'!D1362)</f>
        <v>0</v>
      </c>
      <c r="I1362" t="str">
        <f t="shared" si="94"/>
        <v/>
      </c>
    </row>
    <row r="1363" spans="2:9" x14ac:dyDescent="0.25">
      <c r="B1363" t="b">
        <f>IF('Input and Summary Results'!D945=0,FALSE,'Input and Summary Results'!$B945)</f>
        <v>0</v>
      </c>
      <c r="C1363" t="b">
        <f>IF(OR(B1363=0,'Input and Summary Results'!D945=0,'Input and Summary Results'!D945=""),FALSE,'Input and Summary Results'!$D945)</f>
        <v>0</v>
      </c>
      <c r="D1363" t="b">
        <f>IF(OR(B1363=0,'Input and Summary Results'!E945=0),FALSE,'Input and Summary Results'!$E945)</f>
        <v>0</v>
      </c>
      <c r="E1363" t="b">
        <f t="shared" si="92"/>
        <v>0</v>
      </c>
      <c r="F1363" t="b">
        <f t="shared" si="93"/>
        <v>0</v>
      </c>
      <c r="G1363" t="b">
        <f>IF('Input and Summary Results'!$J$4="yes",IF(C1363=FALSE,FALSE,IF('Data Transformation'!E1363&lt;$R$10,E1363,$R$10)),IF(C1363=FALSE,FALSE,IF(C1363&lt;$R$10,C1363,$R$10)))</f>
        <v>0</v>
      </c>
      <c r="H1363" t="b">
        <f>IF('Input and Summary Results'!$J$4="yes",'Data Transformation'!F1363,'Data Transformation'!D1363)</f>
        <v>0</v>
      </c>
      <c r="I1363" t="str">
        <f t="shared" si="94"/>
        <v/>
      </c>
    </row>
    <row r="1364" spans="2:9" x14ac:dyDescent="0.25">
      <c r="B1364" t="b">
        <f>IF('Input and Summary Results'!D946=0,FALSE,'Input and Summary Results'!$B946)</f>
        <v>0</v>
      </c>
      <c r="C1364" t="b">
        <f>IF(OR(B1364=0,'Input and Summary Results'!D946=0,'Input and Summary Results'!D946=""),FALSE,'Input and Summary Results'!$D946)</f>
        <v>0</v>
      </c>
      <c r="D1364" t="b">
        <f>IF(OR(B1364=0,'Input and Summary Results'!E946=0),FALSE,'Input and Summary Results'!$E946)</f>
        <v>0</v>
      </c>
      <c r="E1364" t="b">
        <f t="shared" si="92"/>
        <v>0</v>
      </c>
      <c r="F1364" t="b">
        <f t="shared" si="93"/>
        <v>0</v>
      </c>
      <c r="G1364" t="b">
        <f>IF('Input and Summary Results'!$J$4="yes",IF(C1364=FALSE,FALSE,IF('Data Transformation'!E1364&lt;$R$10,E1364,$R$10)),IF(C1364=FALSE,FALSE,IF(C1364&lt;$R$10,C1364,$R$10)))</f>
        <v>0</v>
      </c>
      <c r="H1364" t="b">
        <f>IF('Input and Summary Results'!$J$4="yes",'Data Transformation'!F1364,'Data Transformation'!D1364)</f>
        <v>0</v>
      </c>
      <c r="I1364" t="str">
        <f t="shared" si="94"/>
        <v/>
      </c>
    </row>
    <row r="1365" spans="2:9" x14ac:dyDescent="0.25">
      <c r="B1365" t="b">
        <f>IF('Input and Summary Results'!D947=0,FALSE,'Input and Summary Results'!$B947)</f>
        <v>0</v>
      </c>
      <c r="C1365" t="b">
        <f>IF(OR(B1365=0,'Input and Summary Results'!D947=0,'Input and Summary Results'!D947=""),FALSE,'Input and Summary Results'!$D947)</f>
        <v>0</v>
      </c>
      <c r="D1365" t="b">
        <f>IF(OR(B1365=0,'Input and Summary Results'!E947=0),FALSE,'Input and Summary Results'!$E947)</f>
        <v>0</v>
      </c>
      <c r="E1365" t="b">
        <f t="shared" si="92"/>
        <v>0</v>
      </c>
      <c r="F1365" t="b">
        <f t="shared" si="93"/>
        <v>0</v>
      </c>
      <c r="G1365" t="b">
        <f>IF('Input and Summary Results'!$J$4="yes",IF(C1365=FALSE,FALSE,IF('Data Transformation'!E1365&lt;$R$10,E1365,$R$10)),IF(C1365=FALSE,FALSE,IF(C1365&lt;$R$10,C1365,$R$10)))</f>
        <v>0</v>
      </c>
      <c r="H1365" t="b">
        <f>IF('Input and Summary Results'!$J$4="yes",'Data Transformation'!F1365,'Data Transformation'!D1365)</f>
        <v>0</v>
      </c>
      <c r="I1365" t="str">
        <f t="shared" si="94"/>
        <v/>
      </c>
    </row>
    <row r="1366" spans="2:9" x14ac:dyDescent="0.25">
      <c r="B1366" t="b">
        <f>IF('Input and Summary Results'!D948=0,FALSE,'Input and Summary Results'!$B948)</f>
        <v>0</v>
      </c>
      <c r="C1366" t="b">
        <f>IF(OR(B1366=0,'Input and Summary Results'!D948=0,'Input and Summary Results'!D948=""),FALSE,'Input and Summary Results'!$D948)</f>
        <v>0</v>
      </c>
      <c r="D1366" t="b">
        <f>IF(OR(B1366=0,'Input and Summary Results'!E948=0),FALSE,'Input and Summary Results'!$E948)</f>
        <v>0</v>
      </c>
      <c r="E1366" t="b">
        <f t="shared" si="92"/>
        <v>0</v>
      </c>
      <c r="F1366" t="b">
        <f t="shared" si="93"/>
        <v>0</v>
      </c>
      <c r="G1366" t="b">
        <f>IF('Input and Summary Results'!$J$4="yes",IF(C1366=FALSE,FALSE,IF('Data Transformation'!E1366&lt;$R$10,E1366,$R$10)),IF(C1366=FALSE,FALSE,IF(C1366&lt;$R$10,C1366,$R$10)))</f>
        <v>0</v>
      </c>
      <c r="H1366" t="b">
        <f>IF('Input and Summary Results'!$J$4="yes",'Data Transformation'!F1366,'Data Transformation'!D1366)</f>
        <v>0</v>
      </c>
      <c r="I1366" t="str">
        <f t="shared" si="94"/>
        <v/>
      </c>
    </row>
    <row r="1367" spans="2:9" x14ac:dyDescent="0.25">
      <c r="B1367" t="b">
        <f>IF('Input and Summary Results'!D949=0,FALSE,'Input and Summary Results'!$B949)</f>
        <v>0</v>
      </c>
      <c r="C1367" t="b">
        <f>IF(OR(B1367=0,'Input and Summary Results'!D949=0,'Input and Summary Results'!D949=""),FALSE,'Input and Summary Results'!$D949)</f>
        <v>0</v>
      </c>
      <c r="D1367" t="b">
        <f>IF(OR(B1367=0,'Input and Summary Results'!E949=0),FALSE,'Input and Summary Results'!$E949)</f>
        <v>0</v>
      </c>
      <c r="E1367" t="b">
        <f t="shared" si="92"/>
        <v>0</v>
      </c>
      <c r="F1367" t="b">
        <f t="shared" si="93"/>
        <v>0</v>
      </c>
      <c r="G1367" t="b">
        <f>IF('Input and Summary Results'!$J$4="yes",IF(C1367=FALSE,FALSE,IF('Data Transformation'!E1367&lt;$R$10,E1367,$R$10)),IF(C1367=FALSE,FALSE,IF(C1367&lt;$R$10,C1367,$R$10)))</f>
        <v>0</v>
      </c>
      <c r="H1367" t="b">
        <f>IF('Input and Summary Results'!$J$4="yes",'Data Transformation'!F1367,'Data Transformation'!D1367)</f>
        <v>0</v>
      </c>
      <c r="I1367" t="str">
        <f t="shared" si="94"/>
        <v/>
      </c>
    </row>
    <row r="1368" spans="2:9" x14ac:dyDescent="0.25">
      <c r="B1368" t="b">
        <f>IF('Input and Summary Results'!D950=0,FALSE,'Input and Summary Results'!$B950)</f>
        <v>0</v>
      </c>
      <c r="C1368" t="b">
        <f>IF(OR(B1368=0,'Input and Summary Results'!D950=0,'Input and Summary Results'!D950=""),FALSE,'Input and Summary Results'!$D950)</f>
        <v>0</v>
      </c>
      <c r="D1368" t="b">
        <f>IF(OR(B1368=0,'Input and Summary Results'!E950=0),FALSE,'Input and Summary Results'!$E950)</f>
        <v>0</v>
      </c>
      <c r="E1368" t="b">
        <f t="shared" si="92"/>
        <v>0</v>
      </c>
      <c r="F1368" t="b">
        <f t="shared" si="93"/>
        <v>0</v>
      </c>
      <c r="G1368" t="b">
        <f>IF('Input and Summary Results'!$J$4="yes",IF(C1368=FALSE,FALSE,IF('Data Transformation'!E1368&lt;$R$10,E1368,$R$10)),IF(C1368=FALSE,FALSE,IF(C1368&lt;$R$10,C1368,$R$10)))</f>
        <v>0</v>
      </c>
      <c r="H1368" t="b">
        <f>IF('Input and Summary Results'!$J$4="yes",'Data Transformation'!F1368,'Data Transformation'!D1368)</f>
        <v>0</v>
      </c>
      <c r="I1368" t="str">
        <f t="shared" si="94"/>
        <v/>
      </c>
    </row>
    <row r="1369" spans="2:9" x14ac:dyDescent="0.25">
      <c r="B1369" t="b">
        <f>IF('Input and Summary Results'!D951=0,FALSE,'Input and Summary Results'!$B951)</f>
        <v>0</v>
      </c>
      <c r="C1369" t="b">
        <f>IF(OR(B1369=0,'Input and Summary Results'!D951=0,'Input and Summary Results'!D951=""),FALSE,'Input and Summary Results'!$D951)</f>
        <v>0</v>
      </c>
      <c r="D1369" t="b">
        <f>IF(OR(B1369=0,'Input and Summary Results'!E951=0),FALSE,'Input and Summary Results'!$E951)</f>
        <v>0</v>
      </c>
      <c r="E1369" t="b">
        <f t="shared" si="92"/>
        <v>0</v>
      </c>
      <c r="F1369" t="b">
        <f t="shared" si="93"/>
        <v>0</v>
      </c>
      <c r="G1369" t="b">
        <f>IF('Input and Summary Results'!$J$4="yes",IF(C1369=FALSE,FALSE,IF('Data Transformation'!E1369&lt;$R$10,E1369,$R$10)),IF(C1369=FALSE,FALSE,IF(C1369&lt;$R$10,C1369,$R$10)))</f>
        <v>0</v>
      </c>
      <c r="H1369" t="b">
        <f>IF('Input and Summary Results'!$J$4="yes",'Data Transformation'!F1369,'Data Transformation'!D1369)</f>
        <v>0</v>
      </c>
      <c r="I1369" t="str">
        <f t="shared" si="94"/>
        <v/>
      </c>
    </row>
    <row r="1370" spans="2:9" x14ac:dyDescent="0.25">
      <c r="B1370" t="b">
        <f>IF('Input and Summary Results'!D952=0,FALSE,'Input and Summary Results'!$B952)</f>
        <v>0</v>
      </c>
      <c r="C1370" t="b">
        <f>IF(OR(B1370=0,'Input and Summary Results'!D952=0,'Input and Summary Results'!D952=""),FALSE,'Input and Summary Results'!$D952)</f>
        <v>0</v>
      </c>
      <c r="D1370" t="b">
        <f>IF(OR(B1370=0,'Input and Summary Results'!E952=0),FALSE,'Input and Summary Results'!$E952)</f>
        <v>0</v>
      </c>
      <c r="E1370" t="b">
        <f t="shared" si="92"/>
        <v>0</v>
      </c>
      <c r="F1370" t="b">
        <f t="shared" si="93"/>
        <v>0</v>
      </c>
      <c r="G1370" t="b">
        <f>IF('Input and Summary Results'!$J$4="yes",IF(C1370=FALSE,FALSE,IF('Data Transformation'!E1370&lt;$R$10,E1370,$R$10)),IF(C1370=FALSE,FALSE,IF(C1370&lt;$R$10,C1370,$R$10)))</f>
        <v>0</v>
      </c>
      <c r="H1370" t="b">
        <f>IF('Input and Summary Results'!$J$4="yes",'Data Transformation'!F1370,'Data Transformation'!D1370)</f>
        <v>0</v>
      </c>
      <c r="I1370" t="str">
        <f t="shared" si="94"/>
        <v/>
      </c>
    </row>
    <row r="1371" spans="2:9" x14ac:dyDescent="0.25">
      <c r="B1371" t="b">
        <f>IF('Input and Summary Results'!D953=0,FALSE,'Input and Summary Results'!$B953)</f>
        <v>0</v>
      </c>
      <c r="C1371" t="b">
        <f>IF(OR(B1371=0,'Input and Summary Results'!D953=0,'Input and Summary Results'!D953=""),FALSE,'Input and Summary Results'!$D953)</f>
        <v>0</v>
      </c>
      <c r="D1371" t="b">
        <f>IF(OR(B1371=0,'Input and Summary Results'!E953=0),FALSE,'Input and Summary Results'!$E953)</f>
        <v>0</v>
      </c>
      <c r="E1371" t="b">
        <f t="shared" si="92"/>
        <v>0</v>
      </c>
      <c r="F1371" t="b">
        <f t="shared" si="93"/>
        <v>0</v>
      </c>
      <c r="G1371" t="b">
        <f>IF('Input and Summary Results'!$J$4="yes",IF(C1371=FALSE,FALSE,IF('Data Transformation'!E1371&lt;$R$10,E1371,$R$10)),IF(C1371=FALSE,FALSE,IF(C1371&lt;$R$10,C1371,$R$10)))</f>
        <v>0</v>
      </c>
      <c r="H1371" t="b">
        <f>IF('Input and Summary Results'!$J$4="yes",'Data Transformation'!F1371,'Data Transformation'!D1371)</f>
        <v>0</v>
      </c>
      <c r="I1371" t="str">
        <f t="shared" si="94"/>
        <v/>
      </c>
    </row>
    <row r="1372" spans="2:9" x14ac:dyDescent="0.25">
      <c r="B1372" t="b">
        <f>IF('Input and Summary Results'!D954=0,FALSE,'Input and Summary Results'!$B954)</f>
        <v>0</v>
      </c>
      <c r="C1372" t="b">
        <f>IF(OR(B1372=0,'Input and Summary Results'!D954=0,'Input and Summary Results'!D954=""),FALSE,'Input and Summary Results'!$D954)</f>
        <v>0</v>
      </c>
      <c r="D1372" t="b">
        <f>IF(OR(B1372=0,'Input and Summary Results'!E954=0),FALSE,'Input and Summary Results'!$E954)</f>
        <v>0</v>
      </c>
      <c r="E1372" t="b">
        <f t="shared" si="92"/>
        <v>0</v>
      </c>
      <c r="F1372" t="b">
        <f t="shared" si="93"/>
        <v>0</v>
      </c>
      <c r="G1372" t="b">
        <f>IF('Input and Summary Results'!$J$4="yes",IF(C1372=FALSE,FALSE,IF('Data Transformation'!E1372&lt;$R$10,E1372,$R$10)),IF(C1372=FALSE,FALSE,IF(C1372&lt;$R$10,C1372,$R$10)))</f>
        <v>0</v>
      </c>
      <c r="H1372" t="b">
        <f>IF('Input and Summary Results'!$J$4="yes",'Data Transformation'!F1372,'Data Transformation'!D1372)</f>
        <v>0</v>
      </c>
      <c r="I1372" t="str">
        <f t="shared" si="94"/>
        <v/>
      </c>
    </row>
    <row r="1373" spans="2:9" x14ac:dyDescent="0.25">
      <c r="B1373" t="b">
        <f>IF('Input and Summary Results'!D955=0,FALSE,'Input and Summary Results'!$B955)</f>
        <v>0</v>
      </c>
      <c r="C1373" t="b">
        <f>IF(OR(B1373=0,'Input and Summary Results'!D955=0,'Input and Summary Results'!D955=""),FALSE,'Input and Summary Results'!$D955)</f>
        <v>0</v>
      </c>
      <c r="D1373" t="b">
        <f>IF(OR(B1373=0,'Input and Summary Results'!E955=0),FALSE,'Input and Summary Results'!$E955)</f>
        <v>0</v>
      </c>
      <c r="E1373" t="b">
        <f t="shared" si="92"/>
        <v>0</v>
      </c>
      <c r="F1373" t="b">
        <f t="shared" si="93"/>
        <v>0</v>
      </c>
      <c r="G1373" t="b">
        <f>IF('Input and Summary Results'!$J$4="yes",IF(C1373=FALSE,FALSE,IF('Data Transformation'!E1373&lt;$R$10,E1373,$R$10)),IF(C1373=FALSE,FALSE,IF(C1373&lt;$R$10,C1373,$R$10)))</f>
        <v>0</v>
      </c>
      <c r="H1373" t="b">
        <f>IF('Input and Summary Results'!$J$4="yes",'Data Transformation'!F1373,'Data Transformation'!D1373)</f>
        <v>0</v>
      </c>
      <c r="I1373" t="str">
        <f t="shared" si="94"/>
        <v/>
      </c>
    </row>
    <row r="1374" spans="2:9" x14ac:dyDescent="0.25">
      <c r="B1374" t="b">
        <f>IF('Input and Summary Results'!D956=0,FALSE,'Input and Summary Results'!$B956)</f>
        <v>0</v>
      </c>
      <c r="C1374" t="b">
        <f>IF(OR(B1374=0,'Input and Summary Results'!D956=0,'Input and Summary Results'!D956=""),FALSE,'Input and Summary Results'!$D956)</f>
        <v>0</v>
      </c>
      <c r="D1374" t="b">
        <f>IF(OR(B1374=0,'Input and Summary Results'!E956=0),FALSE,'Input and Summary Results'!$E956)</f>
        <v>0</v>
      </c>
      <c r="E1374" t="b">
        <f t="shared" si="92"/>
        <v>0</v>
      </c>
      <c r="F1374" t="b">
        <f t="shared" si="93"/>
        <v>0</v>
      </c>
      <c r="G1374" t="b">
        <f>IF('Input and Summary Results'!$J$4="yes",IF(C1374=FALSE,FALSE,IF('Data Transformation'!E1374&lt;$R$10,E1374,$R$10)),IF(C1374=FALSE,FALSE,IF(C1374&lt;$R$10,C1374,$R$10)))</f>
        <v>0</v>
      </c>
      <c r="H1374" t="b">
        <f>IF('Input and Summary Results'!$J$4="yes",'Data Transformation'!F1374,'Data Transformation'!D1374)</f>
        <v>0</v>
      </c>
      <c r="I1374" t="str">
        <f t="shared" si="94"/>
        <v/>
      </c>
    </row>
    <row r="1375" spans="2:9" x14ac:dyDescent="0.25">
      <c r="B1375" t="b">
        <f>IF('Input and Summary Results'!D957=0,FALSE,'Input and Summary Results'!$B957)</f>
        <v>0</v>
      </c>
      <c r="C1375" t="b">
        <f>IF(OR(B1375=0,'Input and Summary Results'!D957=0,'Input and Summary Results'!D957=""),FALSE,'Input and Summary Results'!$D957)</f>
        <v>0</v>
      </c>
      <c r="D1375" t="b">
        <f>IF(OR(B1375=0,'Input and Summary Results'!E957=0),FALSE,'Input and Summary Results'!$E957)</f>
        <v>0</v>
      </c>
      <c r="E1375" t="b">
        <f t="shared" si="92"/>
        <v>0</v>
      </c>
      <c r="F1375" t="b">
        <f t="shared" si="93"/>
        <v>0</v>
      </c>
      <c r="G1375" t="b">
        <f>IF('Input and Summary Results'!$J$4="yes",IF(C1375=FALSE,FALSE,IF('Data Transformation'!E1375&lt;$R$10,E1375,$R$10)),IF(C1375=FALSE,FALSE,IF(C1375&lt;$R$10,C1375,$R$10)))</f>
        <v>0</v>
      </c>
      <c r="H1375" t="b">
        <f>IF('Input and Summary Results'!$J$4="yes",'Data Transformation'!F1375,'Data Transformation'!D1375)</f>
        <v>0</v>
      </c>
      <c r="I1375" t="str">
        <f t="shared" si="94"/>
        <v/>
      </c>
    </row>
    <row r="1376" spans="2:9" x14ac:dyDescent="0.25">
      <c r="B1376" t="b">
        <f>IF('Input and Summary Results'!D958=0,FALSE,'Input and Summary Results'!$B958)</f>
        <v>0</v>
      </c>
      <c r="C1376" t="b">
        <f>IF(OR(B1376=0,'Input and Summary Results'!D958=0,'Input and Summary Results'!D958=""),FALSE,'Input and Summary Results'!$D958)</f>
        <v>0</v>
      </c>
      <c r="D1376" t="b">
        <f>IF(OR(B1376=0,'Input and Summary Results'!E958=0),FALSE,'Input and Summary Results'!$E958)</f>
        <v>0</v>
      </c>
      <c r="E1376" t="b">
        <f t="shared" si="92"/>
        <v>0</v>
      </c>
      <c r="F1376" t="b">
        <f t="shared" si="93"/>
        <v>0</v>
      </c>
      <c r="G1376" t="b">
        <f>IF('Input and Summary Results'!$J$4="yes",IF(C1376=FALSE,FALSE,IF('Data Transformation'!E1376&lt;$R$10,E1376,$R$10)),IF(C1376=FALSE,FALSE,IF(C1376&lt;$R$10,C1376,$R$10)))</f>
        <v>0</v>
      </c>
      <c r="H1376" t="b">
        <f>IF('Input and Summary Results'!$J$4="yes",'Data Transformation'!F1376,'Data Transformation'!D1376)</f>
        <v>0</v>
      </c>
      <c r="I1376" t="str">
        <f t="shared" si="94"/>
        <v/>
      </c>
    </row>
    <row r="1377" spans="2:9" x14ac:dyDescent="0.25">
      <c r="B1377" t="b">
        <f>IF('Input and Summary Results'!D959=0,FALSE,'Input and Summary Results'!$B959)</f>
        <v>0</v>
      </c>
      <c r="C1377" t="b">
        <f>IF(OR(B1377=0,'Input and Summary Results'!D959=0,'Input and Summary Results'!D959=""),FALSE,'Input and Summary Results'!$D959)</f>
        <v>0</v>
      </c>
      <c r="D1377" t="b">
        <f>IF(OR(B1377=0,'Input and Summary Results'!E959=0),FALSE,'Input and Summary Results'!$E959)</f>
        <v>0</v>
      </c>
      <c r="E1377" t="b">
        <f t="shared" si="92"/>
        <v>0</v>
      </c>
      <c r="F1377" t="b">
        <f t="shared" si="93"/>
        <v>0</v>
      </c>
      <c r="G1377" t="b">
        <f>IF('Input and Summary Results'!$J$4="yes",IF(C1377=FALSE,FALSE,IF('Data Transformation'!E1377&lt;$R$10,E1377,$R$10)),IF(C1377=FALSE,FALSE,IF(C1377&lt;$R$10,C1377,$R$10)))</f>
        <v>0</v>
      </c>
      <c r="H1377" t="b">
        <f>IF('Input and Summary Results'!$J$4="yes",'Data Transformation'!F1377,'Data Transformation'!D1377)</f>
        <v>0</v>
      </c>
      <c r="I1377" t="str">
        <f t="shared" si="94"/>
        <v/>
      </c>
    </row>
    <row r="1378" spans="2:9" x14ac:dyDescent="0.25">
      <c r="B1378" t="b">
        <f>IF('Input and Summary Results'!D960=0,FALSE,'Input and Summary Results'!$B960)</f>
        <v>0</v>
      </c>
      <c r="C1378" t="b">
        <f>IF(OR(B1378=0,'Input and Summary Results'!D960=0,'Input and Summary Results'!D960=""),FALSE,'Input and Summary Results'!$D960)</f>
        <v>0</v>
      </c>
      <c r="D1378" t="b">
        <f>IF(OR(B1378=0,'Input and Summary Results'!E960=0),FALSE,'Input and Summary Results'!$E960)</f>
        <v>0</v>
      </c>
      <c r="E1378" t="b">
        <f t="shared" si="92"/>
        <v>0</v>
      </c>
      <c r="F1378" t="b">
        <f t="shared" si="93"/>
        <v>0</v>
      </c>
      <c r="G1378" t="b">
        <f>IF('Input and Summary Results'!$J$4="yes",IF(C1378=FALSE,FALSE,IF('Data Transformation'!E1378&lt;$R$10,E1378,$R$10)),IF(C1378=FALSE,FALSE,IF(C1378&lt;$R$10,C1378,$R$10)))</f>
        <v>0</v>
      </c>
      <c r="H1378" t="b">
        <f>IF('Input and Summary Results'!$J$4="yes",'Data Transformation'!F1378,'Data Transformation'!D1378)</f>
        <v>0</v>
      </c>
      <c r="I1378" t="str">
        <f t="shared" si="94"/>
        <v/>
      </c>
    </row>
    <row r="1379" spans="2:9" x14ac:dyDescent="0.25">
      <c r="B1379" t="b">
        <f>IF('Input and Summary Results'!D961=0,FALSE,'Input and Summary Results'!$B961)</f>
        <v>0</v>
      </c>
      <c r="C1379" t="b">
        <f>IF(OR(B1379=0,'Input and Summary Results'!D961=0,'Input and Summary Results'!D961=""),FALSE,'Input and Summary Results'!$D961)</f>
        <v>0</v>
      </c>
      <c r="D1379" t="b">
        <f>IF(OR(B1379=0,'Input and Summary Results'!E961=0),FALSE,'Input and Summary Results'!$E961)</f>
        <v>0</v>
      </c>
      <c r="E1379" t="b">
        <f t="shared" si="92"/>
        <v>0</v>
      </c>
      <c r="F1379" t="b">
        <f t="shared" si="93"/>
        <v>0</v>
      </c>
      <c r="G1379" t="b">
        <f>IF('Input and Summary Results'!$J$4="yes",IF(C1379=FALSE,FALSE,IF('Data Transformation'!E1379&lt;$R$10,E1379,$R$10)),IF(C1379=FALSE,FALSE,IF(C1379&lt;$R$10,C1379,$R$10)))</f>
        <v>0</v>
      </c>
      <c r="H1379" t="b">
        <f>IF('Input and Summary Results'!$J$4="yes",'Data Transformation'!F1379,'Data Transformation'!D1379)</f>
        <v>0</v>
      </c>
      <c r="I1379" t="str">
        <f t="shared" si="94"/>
        <v/>
      </c>
    </row>
    <row r="1380" spans="2:9" x14ac:dyDescent="0.25">
      <c r="B1380" t="b">
        <f>IF('Input and Summary Results'!D962=0,FALSE,'Input and Summary Results'!$B962)</f>
        <v>0</v>
      </c>
      <c r="C1380" t="b">
        <f>IF(OR(B1380=0,'Input and Summary Results'!D962=0,'Input and Summary Results'!D962=""),FALSE,'Input and Summary Results'!$D962)</f>
        <v>0</v>
      </c>
      <c r="D1380" t="b">
        <f>IF(OR(B1380=0,'Input and Summary Results'!E962=0),FALSE,'Input and Summary Results'!$E962)</f>
        <v>0</v>
      </c>
      <c r="E1380" t="b">
        <f t="shared" si="92"/>
        <v>0</v>
      </c>
      <c r="F1380" t="b">
        <f t="shared" si="93"/>
        <v>0</v>
      </c>
      <c r="G1380" t="b">
        <f>IF('Input and Summary Results'!$J$4="yes",IF(C1380=FALSE,FALSE,IF('Data Transformation'!E1380&lt;$R$10,E1380,$R$10)),IF(C1380=FALSE,FALSE,IF(C1380&lt;$R$10,C1380,$R$10)))</f>
        <v>0</v>
      </c>
      <c r="H1380" t="b">
        <f>IF('Input and Summary Results'!$J$4="yes",'Data Transformation'!F1380,'Data Transformation'!D1380)</f>
        <v>0</v>
      </c>
      <c r="I1380" t="str">
        <f t="shared" si="94"/>
        <v/>
      </c>
    </row>
    <row r="1381" spans="2:9" x14ac:dyDescent="0.25">
      <c r="B1381" t="b">
        <f>IF('Input and Summary Results'!D963=0,FALSE,'Input and Summary Results'!$B963)</f>
        <v>0</v>
      </c>
      <c r="C1381" t="b">
        <f>IF(OR(B1381=0,'Input and Summary Results'!D963=0,'Input and Summary Results'!D963=""),FALSE,'Input and Summary Results'!$D963)</f>
        <v>0</v>
      </c>
      <c r="D1381" t="b">
        <f>IF(OR(B1381=0,'Input and Summary Results'!E963=0),FALSE,'Input and Summary Results'!$E963)</f>
        <v>0</v>
      </c>
      <c r="E1381" t="b">
        <f t="shared" si="92"/>
        <v>0</v>
      </c>
      <c r="F1381" t="b">
        <f t="shared" si="93"/>
        <v>0</v>
      </c>
      <c r="G1381" t="b">
        <f>IF('Input and Summary Results'!$J$4="yes",IF(C1381=FALSE,FALSE,IF('Data Transformation'!E1381&lt;$R$10,E1381,$R$10)),IF(C1381=FALSE,FALSE,IF(C1381&lt;$R$10,C1381,$R$10)))</f>
        <v>0</v>
      </c>
      <c r="H1381" t="b">
        <f>IF('Input and Summary Results'!$J$4="yes",'Data Transformation'!F1381,'Data Transformation'!D1381)</f>
        <v>0</v>
      </c>
      <c r="I1381" t="str">
        <f t="shared" si="94"/>
        <v/>
      </c>
    </row>
    <row r="1382" spans="2:9" x14ac:dyDescent="0.25">
      <c r="B1382" t="b">
        <f>IF('Input and Summary Results'!D964=0,FALSE,'Input and Summary Results'!$B964)</f>
        <v>0</v>
      </c>
      <c r="C1382" t="b">
        <f>IF(OR(B1382=0,'Input and Summary Results'!D964=0,'Input and Summary Results'!D964=""),FALSE,'Input and Summary Results'!$D964)</f>
        <v>0</v>
      </c>
      <c r="D1382" t="b">
        <f>IF(OR(B1382=0,'Input and Summary Results'!E964=0),FALSE,'Input and Summary Results'!$E964)</f>
        <v>0</v>
      </c>
      <c r="E1382" t="b">
        <f t="shared" si="92"/>
        <v>0</v>
      </c>
      <c r="F1382" t="b">
        <f t="shared" si="93"/>
        <v>0</v>
      </c>
      <c r="G1382" t="b">
        <f>IF('Input and Summary Results'!$J$4="yes",IF(C1382=FALSE,FALSE,IF('Data Transformation'!E1382&lt;$R$10,E1382,$R$10)),IF(C1382=FALSE,FALSE,IF(C1382&lt;$R$10,C1382,$R$10)))</f>
        <v>0</v>
      </c>
      <c r="H1382" t="b">
        <f>IF('Input and Summary Results'!$J$4="yes",'Data Transformation'!F1382,'Data Transformation'!D1382)</f>
        <v>0</v>
      </c>
      <c r="I1382" t="str">
        <f t="shared" si="94"/>
        <v/>
      </c>
    </row>
    <row r="1383" spans="2:9" x14ac:dyDescent="0.25">
      <c r="B1383" t="b">
        <f>IF('Input and Summary Results'!D965=0,FALSE,'Input and Summary Results'!$B965)</f>
        <v>0</v>
      </c>
      <c r="C1383" t="b">
        <f>IF(OR(B1383=0,'Input and Summary Results'!D965=0,'Input and Summary Results'!D965=""),FALSE,'Input and Summary Results'!$D965)</f>
        <v>0</v>
      </c>
      <c r="D1383" t="b">
        <f>IF(OR(B1383=0,'Input and Summary Results'!E965=0),FALSE,'Input and Summary Results'!$E965)</f>
        <v>0</v>
      </c>
      <c r="E1383" t="b">
        <f t="shared" si="92"/>
        <v>0</v>
      </c>
      <c r="F1383" t="b">
        <f t="shared" si="93"/>
        <v>0</v>
      </c>
      <c r="G1383" t="b">
        <f>IF('Input and Summary Results'!$J$4="yes",IF(C1383=FALSE,FALSE,IF('Data Transformation'!E1383&lt;$R$10,E1383,$R$10)),IF(C1383=FALSE,FALSE,IF(C1383&lt;$R$10,C1383,$R$10)))</f>
        <v>0</v>
      </c>
      <c r="H1383" t="b">
        <f>IF('Input and Summary Results'!$J$4="yes",'Data Transformation'!F1383,'Data Transformation'!D1383)</f>
        <v>0</v>
      </c>
      <c r="I1383" t="str">
        <f t="shared" si="94"/>
        <v/>
      </c>
    </row>
    <row r="1384" spans="2:9" x14ac:dyDescent="0.25">
      <c r="B1384" t="b">
        <f>IF('Input and Summary Results'!D966=0,FALSE,'Input and Summary Results'!$B966)</f>
        <v>0</v>
      </c>
      <c r="C1384" t="b">
        <f>IF(OR(B1384=0,'Input and Summary Results'!D966=0,'Input and Summary Results'!D966=""),FALSE,'Input and Summary Results'!$D966)</f>
        <v>0</v>
      </c>
      <c r="D1384" t="b">
        <f>IF(OR(B1384=0,'Input and Summary Results'!E966=0),FALSE,'Input and Summary Results'!$E966)</f>
        <v>0</v>
      </c>
      <c r="E1384" t="b">
        <f t="shared" si="92"/>
        <v>0</v>
      </c>
      <c r="F1384" t="b">
        <f t="shared" si="93"/>
        <v>0</v>
      </c>
      <c r="G1384" t="b">
        <f>IF('Input and Summary Results'!$J$4="yes",IF(C1384=FALSE,FALSE,IF('Data Transformation'!E1384&lt;$R$10,E1384,$R$10)),IF(C1384=FALSE,FALSE,IF(C1384&lt;$R$10,C1384,$R$10)))</f>
        <v>0</v>
      </c>
      <c r="H1384" t="b">
        <f>IF('Input and Summary Results'!$J$4="yes",'Data Transformation'!F1384,'Data Transformation'!D1384)</f>
        <v>0</v>
      </c>
      <c r="I1384" t="str">
        <f t="shared" si="94"/>
        <v/>
      </c>
    </row>
    <row r="1385" spans="2:9" x14ac:dyDescent="0.25">
      <c r="B1385" t="b">
        <f>IF('Input and Summary Results'!D967=0,FALSE,'Input and Summary Results'!$B967)</f>
        <v>0</v>
      </c>
      <c r="C1385" t="b">
        <f>IF(OR(B1385=0,'Input and Summary Results'!D967=0,'Input and Summary Results'!D967=""),FALSE,'Input and Summary Results'!$D967)</f>
        <v>0</v>
      </c>
      <c r="D1385" t="b">
        <f>IF(OR(B1385=0,'Input and Summary Results'!E967=0),FALSE,'Input and Summary Results'!$E967)</f>
        <v>0</v>
      </c>
      <c r="E1385" t="b">
        <f t="shared" si="92"/>
        <v>0</v>
      </c>
      <c r="F1385" t="b">
        <f t="shared" si="93"/>
        <v>0</v>
      </c>
      <c r="G1385" t="b">
        <f>IF('Input and Summary Results'!$J$4="yes",IF(C1385=FALSE,FALSE,IF('Data Transformation'!E1385&lt;$R$10,E1385,$R$10)),IF(C1385=FALSE,FALSE,IF(C1385&lt;$R$10,C1385,$R$10)))</f>
        <v>0</v>
      </c>
      <c r="H1385" t="b">
        <f>IF('Input and Summary Results'!$J$4="yes",'Data Transformation'!F1385,'Data Transformation'!D1385)</f>
        <v>0</v>
      </c>
      <c r="I1385" t="str">
        <f t="shared" si="94"/>
        <v/>
      </c>
    </row>
    <row r="1386" spans="2:9" x14ac:dyDescent="0.25">
      <c r="B1386" t="b">
        <f>IF('Input and Summary Results'!D968=0,FALSE,'Input and Summary Results'!$B968)</f>
        <v>0</v>
      </c>
      <c r="C1386" t="b">
        <f>IF(OR(B1386=0,'Input and Summary Results'!D968=0,'Input and Summary Results'!D968=""),FALSE,'Input and Summary Results'!$D968)</f>
        <v>0</v>
      </c>
      <c r="D1386" t="b">
        <f>IF(OR(B1386=0,'Input and Summary Results'!E968=0),FALSE,'Input and Summary Results'!$E968)</f>
        <v>0</v>
      </c>
      <c r="E1386" t="b">
        <f t="shared" ref="E1386:E1449" si="95">IF(C1386=FALSE,FALSE,LOG10(C1386))</f>
        <v>0</v>
      </c>
      <c r="F1386" t="b">
        <f t="shared" ref="F1386:F1449" si="96">IF(D1386=FALSE, FALSE,0.434*D1386/C1386)</f>
        <v>0</v>
      </c>
      <c r="G1386" t="b">
        <f>IF('Input and Summary Results'!$J$4="yes",IF(C1386=FALSE,FALSE,IF('Data Transformation'!E1386&lt;$R$10,E1386,$R$10)),IF(C1386=FALSE,FALSE,IF(C1386&lt;$R$10,C1386,$R$10)))</f>
        <v>0</v>
      </c>
      <c r="H1386" t="b">
        <f>IF('Input and Summary Results'!$J$4="yes",'Data Transformation'!F1386,'Data Transformation'!D1386)</f>
        <v>0</v>
      </c>
      <c r="I1386" t="str">
        <f t="shared" si="94"/>
        <v/>
      </c>
    </row>
    <row r="1387" spans="2:9" x14ac:dyDescent="0.25">
      <c r="B1387" t="b">
        <f>IF('Input and Summary Results'!D969=0,FALSE,'Input and Summary Results'!$B969)</f>
        <v>0</v>
      </c>
      <c r="C1387" t="b">
        <f>IF(OR(B1387=0,'Input and Summary Results'!D969=0,'Input and Summary Results'!D969=""),FALSE,'Input and Summary Results'!$D969)</f>
        <v>0</v>
      </c>
      <c r="D1387" t="b">
        <f>IF(OR(B1387=0,'Input and Summary Results'!E969=0),FALSE,'Input and Summary Results'!$E969)</f>
        <v>0</v>
      </c>
      <c r="E1387" t="b">
        <f t="shared" si="95"/>
        <v>0</v>
      </c>
      <c r="F1387" t="b">
        <f t="shared" si="96"/>
        <v>0</v>
      </c>
      <c r="G1387" t="b">
        <f>IF('Input and Summary Results'!$J$4="yes",IF(C1387=FALSE,FALSE,IF('Data Transformation'!E1387&lt;$R$10,E1387,$R$10)),IF(C1387=FALSE,FALSE,IF(C1387&lt;$R$10,C1387,$R$10)))</f>
        <v>0</v>
      </c>
      <c r="H1387" t="b">
        <f>IF('Input and Summary Results'!$J$4="yes",'Data Transformation'!F1387,'Data Transformation'!D1387)</f>
        <v>0</v>
      </c>
      <c r="I1387" t="str">
        <f t="shared" si="94"/>
        <v/>
      </c>
    </row>
    <row r="1388" spans="2:9" x14ac:dyDescent="0.25">
      <c r="B1388" t="b">
        <f>IF('Input and Summary Results'!D970=0,FALSE,'Input and Summary Results'!$B970)</f>
        <v>0</v>
      </c>
      <c r="C1388" t="b">
        <f>IF(OR(B1388=0,'Input and Summary Results'!D970=0,'Input and Summary Results'!D970=""),FALSE,'Input and Summary Results'!$D970)</f>
        <v>0</v>
      </c>
      <c r="D1388" t="b">
        <f>IF(OR(B1388=0,'Input and Summary Results'!E970=0),FALSE,'Input and Summary Results'!$E970)</f>
        <v>0</v>
      </c>
      <c r="E1388" t="b">
        <f t="shared" si="95"/>
        <v>0</v>
      </c>
      <c r="F1388" t="b">
        <f t="shared" si="96"/>
        <v>0</v>
      </c>
      <c r="G1388" t="b">
        <f>IF('Input and Summary Results'!$J$4="yes",IF(C1388=FALSE,FALSE,IF('Data Transformation'!E1388&lt;$R$10,E1388,$R$10)),IF(C1388=FALSE,FALSE,IF(C1388&lt;$R$10,C1388,$R$10)))</f>
        <v>0</v>
      </c>
      <c r="H1388" t="b">
        <f>IF('Input and Summary Results'!$J$4="yes",'Data Transformation'!F1388,'Data Transformation'!D1388)</f>
        <v>0</v>
      </c>
      <c r="I1388" t="str">
        <f t="shared" si="94"/>
        <v/>
      </c>
    </row>
    <row r="1389" spans="2:9" x14ac:dyDescent="0.25">
      <c r="B1389" t="b">
        <f>IF('Input and Summary Results'!D971=0,FALSE,'Input and Summary Results'!$B971)</f>
        <v>0</v>
      </c>
      <c r="C1389" t="b">
        <f>IF(OR(B1389=0,'Input and Summary Results'!D971=0,'Input and Summary Results'!D971=""),FALSE,'Input and Summary Results'!$D971)</f>
        <v>0</v>
      </c>
      <c r="D1389" t="b">
        <f>IF(OR(B1389=0,'Input and Summary Results'!E971=0),FALSE,'Input and Summary Results'!$E971)</f>
        <v>0</v>
      </c>
      <c r="E1389" t="b">
        <f t="shared" si="95"/>
        <v>0</v>
      </c>
      <c r="F1389" t="b">
        <f t="shared" si="96"/>
        <v>0</v>
      </c>
      <c r="G1389" t="b">
        <f>IF('Input and Summary Results'!$J$4="yes",IF(C1389=FALSE,FALSE,IF('Data Transformation'!E1389&lt;$R$10,E1389,$R$10)),IF(C1389=FALSE,FALSE,IF(C1389&lt;$R$10,C1389,$R$10)))</f>
        <v>0</v>
      </c>
      <c r="H1389" t="b">
        <f>IF('Input and Summary Results'!$J$4="yes",'Data Transformation'!F1389,'Data Transformation'!D1389)</f>
        <v>0</v>
      </c>
      <c r="I1389" t="str">
        <f t="shared" si="94"/>
        <v/>
      </c>
    </row>
    <row r="1390" spans="2:9" x14ac:dyDescent="0.25">
      <c r="B1390" t="b">
        <f>IF('Input and Summary Results'!D972=0,FALSE,'Input and Summary Results'!$B972)</f>
        <v>0</v>
      </c>
      <c r="C1390" t="b">
        <f>IF(OR(B1390=0,'Input and Summary Results'!D972=0,'Input and Summary Results'!D972=""),FALSE,'Input and Summary Results'!$D972)</f>
        <v>0</v>
      </c>
      <c r="D1390" t="b">
        <f>IF(OR(B1390=0,'Input and Summary Results'!E972=0),FALSE,'Input and Summary Results'!$E972)</f>
        <v>0</v>
      </c>
      <c r="E1390" t="b">
        <f t="shared" si="95"/>
        <v>0</v>
      </c>
      <c r="F1390" t="b">
        <f t="shared" si="96"/>
        <v>0</v>
      </c>
      <c r="G1390" t="b">
        <f>IF('Input and Summary Results'!$J$4="yes",IF(C1390=FALSE,FALSE,IF('Data Transformation'!E1390&lt;$R$10,E1390,$R$10)),IF(C1390=FALSE,FALSE,IF(C1390&lt;$R$10,C1390,$R$10)))</f>
        <v>0</v>
      </c>
      <c r="H1390" t="b">
        <f>IF('Input and Summary Results'!$J$4="yes",'Data Transformation'!F1390,'Data Transformation'!D1390)</f>
        <v>0</v>
      </c>
      <c r="I1390" t="str">
        <f t="shared" si="94"/>
        <v/>
      </c>
    </row>
    <row r="1391" spans="2:9" x14ac:dyDescent="0.25">
      <c r="B1391" t="b">
        <f>IF('Input and Summary Results'!D973=0,FALSE,'Input and Summary Results'!$B973)</f>
        <v>0</v>
      </c>
      <c r="C1391" t="b">
        <f>IF(OR(B1391=0,'Input and Summary Results'!D973=0,'Input and Summary Results'!D973=""),FALSE,'Input and Summary Results'!$D973)</f>
        <v>0</v>
      </c>
      <c r="D1391" t="b">
        <f>IF(OR(B1391=0,'Input and Summary Results'!E973=0),FALSE,'Input and Summary Results'!$E973)</f>
        <v>0</v>
      </c>
      <c r="E1391" t="b">
        <f t="shared" si="95"/>
        <v>0</v>
      </c>
      <c r="F1391" t="b">
        <f t="shared" si="96"/>
        <v>0</v>
      </c>
      <c r="G1391" t="b">
        <f>IF('Input and Summary Results'!$J$4="yes",IF(C1391=FALSE,FALSE,IF('Data Transformation'!E1391&lt;$R$10,E1391,$R$10)),IF(C1391=FALSE,FALSE,IF(C1391&lt;$R$10,C1391,$R$10)))</f>
        <v>0</v>
      </c>
      <c r="H1391" t="b">
        <f>IF('Input and Summary Results'!$J$4="yes",'Data Transformation'!F1391,'Data Transformation'!D1391)</f>
        <v>0</v>
      </c>
      <c r="I1391" t="str">
        <f t="shared" si="94"/>
        <v/>
      </c>
    </row>
    <row r="1392" spans="2:9" x14ac:dyDescent="0.25">
      <c r="B1392" t="b">
        <f>IF('Input and Summary Results'!D974=0,FALSE,'Input and Summary Results'!$B974)</f>
        <v>0</v>
      </c>
      <c r="C1392" t="b">
        <f>IF(OR(B1392=0,'Input and Summary Results'!D974=0,'Input and Summary Results'!D974=""),FALSE,'Input and Summary Results'!$D974)</f>
        <v>0</v>
      </c>
      <c r="D1392" t="b">
        <f>IF(OR(B1392=0,'Input and Summary Results'!E974=0),FALSE,'Input and Summary Results'!$E974)</f>
        <v>0</v>
      </c>
      <c r="E1392" t="b">
        <f t="shared" si="95"/>
        <v>0</v>
      </c>
      <c r="F1392" t="b">
        <f t="shared" si="96"/>
        <v>0</v>
      </c>
      <c r="G1392" t="b">
        <f>IF('Input and Summary Results'!$J$4="yes",IF(C1392=FALSE,FALSE,IF('Data Transformation'!E1392&lt;$R$10,E1392,$R$10)),IF(C1392=FALSE,FALSE,IF(C1392&lt;$R$10,C1392,$R$10)))</f>
        <v>0</v>
      </c>
      <c r="H1392" t="b">
        <f>IF('Input and Summary Results'!$J$4="yes",'Data Transformation'!F1392,'Data Transformation'!D1392)</f>
        <v>0</v>
      </c>
      <c r="I1392" t="str">
        <f t="shared" si="94"/>
        <v/>
      </c>
    </row>
    <row r="1393" spans="2:9" x14ac:dyDescent="0.25">
      <c r="B1393" t="b">
        <f>IF('Input and Summary Results'!D975=0,FALSE,'Input and Summary Results'!$B975)</f>
        <v>0</v>
      </c>
      <c r="C1393" t="b">
        <f>IF(OR(B1393=0,'Input and Summary Results'!D975=0,'Input and Summary Results'!D975=""),FALSE,'Input and Summary Results'!$D975)</f>
        <v>0</v>
      </c>
      <c r="D1393" t="b">
        <f>IF(OR(B1393=0,'Input and Summary Results'!E975=0),FALSE,'Input and Summary Results'!$E975)</f>
        <v>0</v>
      </c>
      <c r="E1393" t="b">
        <f t="shared" si="95"/>
        <v>0</v>
      </c>
      <c r="F1393" t="b">
        <f t="shared" si="96"/>
        <v>0</v>
      </c>
      <c r="G1393" t="b">
        <f>IF('Input and Summary Results'!$J$4="yes",IF(C1393=FALSE,FALSE,IF('Data Transformation'!E1393&lt;$R$10,E1393,$R$10)),IF(C1393=FALSE,FALSE,IF(C1393&lt;$R$10,C1393,$R$10)))</f>
        <v>0</v>
      </c>
      <c r="H1393" t="b">
        <f>IF('Input and Summary Results'!$J$4="yes",'Data Transformation'!F1393,'Data Transformation'!D1393)</f>
        <v>0</v>
      </c>
      <c r="I1393" t="str">
        <f t="shared" si="94"/>
        <v/>
      </c>
    </row>
    <row r="1394" spans="2:9" x14ac:dyDescent="0.25">
      <c r="B1394" t="b">
        <f>IF('Input and Summary Results'!D976=0,FALSE,'Input and Summary Results'!$B976)</f>
        <v>0</v>
      </c>
      <c r="C1394" t="b">
        <f>IF(OR(B1394=0,'Input and Summary Results'!D976=0,'Input and Summary Results'!D976=""),FALSE,'Input and Summary Results'!$D976)</f>
        <v>0</v>
      </c>
      <c r="D1394" t="b">
        <f>IF(OR(B1394=0,'Input and Summary Results'!E976=0),FALSE,'Input and Summary Results'!$E976)</f>
        <v>0</v>
      </c>
      <c r="E1394" t="b">
        <f t="shared" si="95"/>
        <v>0</v>
      </c>
      <c r="F1394" t="b">
        <f t="shared" si="96"/>
        <v>0</v>
      </c>
      <c r="G1394" t="b">
        <f>IF('Input and Summary Results'!$J$4="yes",IF(C1394=FALSE,FALSE,IF('Data Transformation'!E1394&lt;$R$10,E1394,$R$10)),IF(C1394=FALSE,FALSE,IF(C1394&lt;$R$10,C1394,$R$10)))</f>
        <v>0</v>
      </c>
      <c r="H1394" t="b">
        <f>IF('Input and Summary Results'!$J$4="yes",'Data Transformation'!F1394,'Data Transformation'!D1394)</f>
        <v>0</v>
      </c>
      <c r="I1394" t="str">
        <f t="shared" si="94"/>
        <v/>
      </c>
    </row>
    <row r="1395" spans="2:9" x14ac:dyDescent="0.25">
      <c r="B1395" t="b">
        <f>IF('Input and Summary Results'!D977=0,FALSE,'Input and Summary Results'!$B977)</f>
        <v>0</v>
      </c>
      <c r="C1395" t="b">
        <f>IF(OR(B1395=0,'Input and Summary Results'!D977=0,'Input and Summary Results'!D977=""),FALSE,'Input and Summary Results'!$D977)</f>
        <v>0</v>
      </c>
      <c r="D1395" t="b">
        <f>IF(OR(B1395=0,'Input and Summary Results'!E977=0),FALSE,'Input and Summary Results'!$E977)</f>
        <v>0</v>
      </c>
      <c r="E1395" t="b">
        <f t="shared" si="95"/>
        <v>0</v>
      </c>
      <c r="F1395" t="b">
        <f t="shared" si="96"/>
        <v>0</v>
      </c>
      <c r="G1395" t="b">
        <f>IF('Input and Summary Results'!$J$4="yes",IF(C1395=FALSE,FALSE,IF('Data Transformation'!E1395&lt;$R$10,E1395,$R$10)),IF(C1395=FALSE,FALSE,IF(C1395&lt;$R$10,C1395,$R$10)))</f>
        <v>0</v>
      </c>
      <c r="H1395" t="b">
        <f>IF('Input and Summary Results'!$J$4="yes",'Data Transformation'!F1395,'Data Transformation'!D1395)</f>
        <v>0</v>
      </c>
      <c r="I1395" t="str">
        <f t="shared" si="94"/>
        <v/>
      </c>
    </row>
    <row r="1396" spans="2:9" x14ac:dyDescent="0.25">
      <c r="B1396" t="b">
        <f>IF('Input and Summary Results'!D978=0,FALSE,'Input and Summary Results'!$B978)</f>
        <v>0</v>
      </c>
      <c r="C1396" t="b">
        <f>IF(OR(B1396=0,'Input and Summary Results'!D978=0,'Input and Summary Results'!D978=""),FALSE,'Input and Summary Results'!$D978)</f>
        <v>0</v>
      </c>
      <c r="D1396" t="b">
        <f>IF(OR(B1396=0,'Input and Summary Results'!E978=0),FALSE,'Input and Summary Results'!$E978)</f>
        <v>0</v>
      </c>
      <c r="E1396" t="b">
        <f t="shared" si="95"/>
        <v>0</v>
      </c>
      <c r="F1396" t="b">
        <f t="shared" si="96"/>
        <v>0</v>
      </c>
      <c r="G1396" t="b">
        <f>IF('Input and Summary Results'!$J$4="yes",IF(C1396=FALSE,FALSE,IF('Data Transformation'!E1396&lt;$R$10,E1396,$R$10)),IF(C1396=FALSE,FALSE,IF(C1396&lt;$R$10,C1396,$R$10)))</f>
        <v>0</v>
      </c>
      <c r="H1396" t="b">
        <f>IF('Input and Summary Results'!$J$4="yes",'Data Transformation'!F1396,'Data Transformation'!D1396)</f>
        <v>0</v>
      </c>
      <c r="I1396" t="str">
        <f t="shared" si="94"/>
        <v/>
      </c>
    </row>
    <row r="1397" spans="2:9" x14ac:dyDescent="0.25">
      <c r="B1397" t="b">
        <f>IF('Input and Summary Results'!D979=0,FALSE,'Input and Summary Results'!$B979)</f>
        <v>0</v>
      </c>
      <c r="C1397" t="b">
        <f>IF(OR(B1397=0,'Input and Summary Results'!D979=0,'Input and Summary Results'!D979=""),FALSE,'Input and Summary Results'!$D979)</f>
        <v>0</v>
      </c>
      <c r="D1397" t="b">
        <f>IF(OR(B1397=0,'Input and Summary Results'!E979=0),FALSE,'Input and Summary Results'!$E979)</f>
        <v>0</v>
      </c>
      <c r="E1397" t="b">
        <f t="shared" si="95"/>
        <v>0</v>
      </c>
      <c r="F1397" t="b">
        <f t="shared" si="96"/>
        <v>0</v>
      </c>
      <c r="G1397" t="b">
        <f>IF('Input and Summary Results'!$J$4="yes",IF(C1397=FALSE,FALSE,IF('Data Transformation'!E1397&lt;$R$10,E1397,$R$10)),IF(C1397=FALSE,FALSE,IF(C1397&lt;$R$10,C1397,$R$10)))</f>
        <v>0</v>
      </c>
      <c r="H1397" t="b">
        <f>IF('Input and Summary Results'!$J$4="yes",'Data Transformation'!F1397,'Data Transformation'!D1397)</f>
        <v>0</v>
      </c>
      <c r="I1397" t="str">
        <f t="shared" si="94"/>
        <v/>
      </c>
    </row>
    <row r="1398" spans="2:9" x14ac:dyDescent="0.25">
      <c r="B1398" t="b">
        <f>IF('Input and Summary Results'!D980=0,FALSE,'Input and Summary Results'!$B980)</f>
        <v>0</v>
      </c>
      <c r="C1398" t="b">
        <f>IF(OR(B1398=0,'Input and Summary Results'!D980=0,'Input and Summary Results'!D980=""),FALSE,'Input and Summary Results'!$D980)</f>
        <v>0</v>
      </c>
      <c r="D1398" t="b">
        <f>IF(OR(B1398=0,'Input and Summary Results'!E980=0),FALSE,'Input and Summary Results'!$E980)</f>
        <v>0</v>
      </c>
      <c r="E1398" t="b">
        <f t="shared" si="95"/>
        <v>0</v>
      </c>
      <c r="F1398" t="b">
        <f t="shared" si="96"/>
        <v>0</v>
      </c>
      <c r="G1398" t="b">
        <f>IF('Input and Summary Results'!$J$4="yes",IF(C1398=FALSE,FALSE,IF('Data Transformation'!E1398&lt;$R$10,E1398,$R$10)),IF(C1398=FALSE,FALSE,IF(C1398&lt;$R$10,C1398,$R$10)))</f>
        <v>0</v>
      </c>
      <c r="H1398" t="b">
        <f>IF('Input and Summary Results'!$J$4="yes",'Data Transformation'!F1398,'Data Transformation'!D1398)</f>
        <v>0</v>
      </c>
      <c r="I1398" t="str">
        <f t="shared" si="94"/>
        <v/>
      </c>
    </row>
    <row r="1399" spans="2:9" x14ac:dyDescent="0.25">
      <c r="B1399" t="b">
        <f>IF('Input and Summary Results'!D981=0,FALSE,'Input and Summary Results'!$B981)</f>
        <v>0</v>
      </c>
      <c r="C1399" t="b">
        <f>IF(OR(B1399=0,'Input and Summary Results'!D981=0,'Input and Summary Results'!D981=""),FALSE,'Input and Summary Results'!$D981)</f>
        <v>0</v>
      </c>
      <c r="D1399" t="b">
        <f>IF(OR(B1399=0,'Input and Summary Results'!E981=0),FALSE,'Input and Summary Results'!$E981)</f>
        <v>0</v>
      </c>
      <c r="E1399" t="b">
        <f t="shared" si="95"/>
        <v>0</v>
      </c>
      <c r="F1399" t="b">
        <f t="shared" si="96"/>
        <v>0</v>
      </c>
      <c r="G1399" t="b">
        <f>IF('Input and Summary Results'!$J$4="yes",IF(C1399=FALSE,FALSE,IF('Data Transformation'!E1399&lt;$R$10,E1399,$R$10)),IF(C1399=FALSE,FALSE,IF(C1399&lt;$R$10,C1399,$R$10)))</f>
        <v>0</v>
      </c>
      <c r="H1399" t="b">
        <f>IF('Input and Summary Results'!$J$4="yes",'Data Transformation'!F1399,'Data Transformation'!D1399)</f>
        <v>0</v>
      </c>
      <c r="I1399" t="str">
        <f t="shared" si="94"/>
        <v/>
      </c>
    </row>
    <row r="1400" spans="2:9" x14ac:dyDescent="0.25">
      <c r="B1400" t="b">
        <f>IF('Input and Summary Results'!D982=0,FALSE,'Input and Summary Results'!$B982)</f>
        <v>0</v>
      </c>
      <c r="C1400" t="b">
        <f>IF(OR(B1400=0,'Input and Summary Results'!D982=0,'Input and Summary Results'!D982=""),FALSE,'Input and Summary Results'!$D982)</f>
        <v>0</v>
      </c>
      <c r="D1400" t="b">
        <f>IF(OR(B1400=0,'Input and Summary Results'!E982=0),FALSE,'Input and Summary Results'!$E982)</f>
        <v>0</v>
      </c>
      <c r="E1400" t="b">
        <f t="shared" si="95"/>
        <v>0</v>
      </c>
      <c r="F1400" t="b">
        <f t="shared" si="96"/>
        <v>0</v>
      </c>
      <c r="G1400" t="b">
        <f>IF('Input and Summary Results'!$J$4="yes",IF(C1400=FALSE,FALSE,IF('Data Transformation'!E1400&lt;$R$10,E1400,$R$10)),IF(C1400=FALSE,FALSE,IF(C1400&lt;$R$10,C1400,$R$10)))</f>
        <v>0</v>
      </c>
      <c r="H1400" t="b">
        <f>IF('Input and Summary Results'!$J$4="yes",'Data Transformation'!F1400,'Data Transformation'!D1400)</f>
        <v>0</v>
      </c>
      <c r="I1400" t="str">
        <f t="shared" si="94"/>
        <v/>
      </c>
    </row>
    <row r="1401" spans="2:9" x14ac:dyDescent="0.25">
      <c r="B1401" t="b">
        <f>IF('Input and Summary Results'!D983=0,FALSE,'Input and Summary Results'!$B983)</f>
        <v>0</v>
      </c>
      <c r="C1401" t="b">
        <f>IF(OR(B1401=0,'Input and Summary Results'!D983=0,'Input and Summary Results'!D983=""),FALSE,'Input and Summary Results'!$D983)</f>
        <v>0</v>
      </c>
      <c r="D1401" t="b">
        <f>IF(OR(B1401=0,'Input and Summary Results'!E983=0),FALSE,'Input and Summary Results'!$E983)</f>
        <v>0</v>
      </c>
      <c r="E1401" t="b">
        <f t="shared" si="95"/>
        <v>0</v>
      </c>
      <c r="F1401" t="b">
        <f t="shared" si="96"/>
        <v>0</v>
      </c>
      <c r="G1401" t="b">
        <f>IF('Input and Summary Results'!$J$4="yes",IF(C1401=FALSE,FALSE,IF('Data Transformation'!E1401&lt;$R$10,E1401,$R$10)),IF(C1401=FALSE,FALSE,IF(C1401&lt;$R$10,C1401,$R$10)))</f>
        <v>0</v>
      </c>
      <c r="H1401" t="b">
        <f>IF('Input and Summary Results'!$J$4="yes",'Data Transformation'!F1401,'Data Transformation'!D1401)</f>
        <v>0</v>
      </c>
      <c r="I1401" t="str">
        <f t="shared" si="94"/>
        <v/>
      </c>
    </row>
    <row r="1402" spans="2:9" x14ac:dyDescent="0.25">
      <c r="B1402" t="b">
        <f>IF('Input and Summary Results'!D984=0,FALSE,'Input and Summary Results'!$B984)</f>
        <v>0</v>
      </c>
      <c r="C1402" t="b">
        <f>IF(OR(B1402=0,'Input and Summary Results'!D984=0,'Input and Summary Results'!D984=""),FALSE,'Input and Summary Results'!$D984)</f>
        <v>0</v>
      </c>
      <c r="D1402" t="b">
        <f>IF(OR(B1402=0,'Input and Summary Results'!E984=0),FALSE,'Input and Summary Results'!$E984)</f>
        <v>0</v>
      </c>
      <c r="E1402" t="b">
        <f t="shared" si="95"/>
        <v>0</v>
      </c>
      <c r="F1402" t="b">
        <f t="shared" si="96"/>
        <v>0</v>
      </c>
      <c r="G1402" t="b">
        <f>IF('Input and Summary Results'!$J$4="yes",IF(C1402=FALSE,FALSE,IF('Data Transformation'!E1402&lt;$R$10,E1402,$R$10)),IF(C1402=FALSE,FALSE,IF(C1402&lt;$R$10,C1402,$R$10)))</f>
        <v>0</v>
      </c>
      <c r="H1402" t="b">
        <f>IF('Input and Summary Results'!$J$4="yes",'Data Transformation'!F1402,'Data Transformation'!D1402)</f>
        <v>0</v>
      </c>
      <c r="I1402" t="str">
        <f t="shared" si="94"/>
        <v/>
      </c>
    </row>
    <row r="1403" spans="2:9" x14ac:dyDescent="0.25">
      <c r="B1403" t="b">
        <f>IF('Input and Summary Results'!D985=0,FALSE,'Input and Summary Results'!$B985)</f>
        <v>0</v>
      </c>
      <c r="C1403" t="b">
        <f>IF(OR(B1403=0,'Input and Summary Results'!D985=0,'Input and Summary Results'!D985=""),FALSE,'Input and Summary Results'!$D985)</f>
        <v>0</v>
      </c>
      <c r="D1403" t="b">
        <f>IF(OR(B1403=0,'Input and Summary Results'!E985=0),FALSE,'Input and Summary Results'!$E985)</f>
        <v>0</v>
      </c>
      <c r="E1403" t="b">
        <f t="shared" si="95"/>
        <v>0</v>
      </c>
      <c r="F1403" t="b">
        <f t="shared" si="96"/>
        <v>0</v>
      </c>
      <c r="G1403" t="b">
        <f>IF('Input and Summary Results'!$J$4="yes",IF(C1403=FALSE,FALSE,IF('Data Transformation'!E1403&lt;$R$10,E1403,$R$10)),IF(C1403=FALSE,FALSE,IF(C1403&lt;$R$10,C1403,$R$10)))</f>
        <v>0</v>
      </c>
      <c r="H1403" t="b">
        <f>IF('Input and Summary Results'!$J$4="yes",'Data Transformation'!F1403,'Data Transformation'!D1403)</f>
        <v>0</v>
      </c>
      <c r="I1403" t="str">
        <f t="shared" si="94"/>
        <v/>
      </c>
    </row>
    <row r="1404" spans="2:9" x14ac:dyDescent="0.25">
      <c r="B1404" t="b">
        <f>IF('Input and Summary Results'!D986=0,FALSE,'Input and Summary Results'!$B986)</f>
        <v>0</v>
      </c>
      <c r="C1404" t="b">
        <f>IF(OR(B1404=0,'Input and Summary Results'!D986=0,'Input and Summary Results'!D986=""),FALSE,'Input and Summary Results'!$D986)</f>
        <v>0</v>
      </c>
      <c r="D1404" t="b">
        <f>IF(OR(B1404=0,'Input and Summary Results'!E986=0),FALSE,'Input and Summary Results'!$E986)</f>
        <v>0</v>
      </c>
      <c r="E1404" t="b">
        <f t="shared" si="95"/>
        <v>0</v>
      </c>
      <c r="F1404" t="b">
        <f t="shared" si="96"/>
        <v>0</v>
      </c>
      <c r="G1404" t="b">
        <f>IF('Input and Summary Results'!$J$4="yes",IF(C1404=FALSE,FALSE,IF('Data Transformation'!E1404&lt;$R$10,E1404,$R$10)),IF(C1404=FALSE,FALSE,IF(C1404&lt;$R$10,C1404,$R$10)))</f>
        <v>0</v>
      </c>
      <c r="H1404" t="b">
        <f>IF('Input and Summary Results'!$J$4="yes",'Data Transformation'!F1404,'Data Transformation'!D1404)</f>
        <v>0</v>
      </c>
      <c r="I1404" t="str">
        <f t="shared" si="94"/>
        <v/>
      </c>
    </row>
    <row r="1405" spans="2:9" x14ac:dyDescent="0.25">
      <c r="B1405" t="b">
        <f>IF('Input and Summary Results'!D987=0,FALSE,'Input and Summary Results'!$B987)</f>
        <v>0</v>
      </c>
      <c r="C1405" t="b">
        <f>IF(OR(B1405=0,'Input and Summary Results'!D987=0,'Input and Summary Results'!D987=""),FALSE,'Input and Summary Results'!$D987)</f>
        <v>0</v>
      </c>
      <c r="D1405" t="b">
        <f>IF(OR(B1405=0,'Input and Summary Results'!E987=0),FALSE,'Input and Summary Results'!$E987)</f>
        <v>0</v>
      </c>
      <c r="E1405" t="b">
        <f t="shared" si="95"/>
        <v>0</v>
      </c>
      <c r="F1405" t="b">
        <f t="shared" si="96"/>
        <v>0</v>
      </c>
      <c r="G1405" t="b">
        <f>IF('Input and Summary Results'!$J$4="yes",IF(C1405=FALSE,FALSE,IF('Data Transformation'!E1405&lt;$R$10,E1405,$R$10)),IF(C1405=FALSE,FALSE,IF(C1405&lt;$R$10,C1405,$R$10)))</f>
        <v>0</v>
      </c>
      <c r="H1405" t="b">
        <f>IF('Input and Summary Results'!$J$4="yes",'Data Transformation'!F1405,'Data Transformation'!D1405)</f>
        <v>0</v>
      </c>
      <c r="I1405" t="str">
        <f t="shared" si="94"/>
        <v/>
      </c>
    </row>
    <row r="1406" spans="2:9" x14ac:dyDescent="0.25">
      <c r="B1406" t="b">
        <f>IF('Input and Summary Results'!D988=0,FALSE,'Input and Summary Results'!$B988)</f>
        <v>0</v>
      </c>
      <c r="C1406" t="b">
        <f>IF(OR(B1406=0,'Input and Summary Results'!D988=0,'Input and Summary Results'!D988=""),FALSE,'Input and Summary Results'!$D988)</f>
        <v>0</v>
      </c>
      <c r="D1406" t="b">
        <f>IF(OR(B1406=0,'Input and Summary Results'!E988=0),FALSE,'Input and Summary Results'!$E988)</f>
        <v>0</v>
      </c>
      <c r="E1406" t="b">
        <f t="shared" si="95"/>
        <v>0</v>
      </c>
      <c r="F1406" t="b">
        <f t="shared" si="96"/>
        <v>0</v>
      </c>
      <c r="G1406" t="b">
        <f>IF('Input and Summary Results'!$J$4="yes",IF(C1406=FALSE,FALSE,IF('Data Transformation'!E1406&lt;$R$10,E1406,$R$10)),IF(C1406=FALSE,FALSE,IF(C1406&lt;$R$10,C1406,$R$10)))</f>
        <v>0</v>
      </c>
      <c r="H1406" t="b">
        <f>IF('Input and Summary Results'!$J$4="yes",'Data Transformation'!F1406,'Data Transformation'!D1406)</f>
        <v>0</v>
      </c>
      <c r="I1406" t="str">
        <f t="shared" si="94"/>
        <v/>
      </c>
    </row>
    <row r="1407" spans="2:9" x14ac:dyDescent="0.25">
      <c r="B1407" t="b">
        <f>IF('Input and Summary Results'!D989=0,FALSE,'Input and Summary Results'!$B989)</f>
        <v>0</v>
      </c>
      <c r="C1407" t="b">
        <f>IF(OR(B1407=0,'Input and Summary Results'!D989=0,'Input and Summary Results'!D989=""),FALSE,'Input and Summary Results'!$D989)</f>
        <v>0</v>
      </c>
      <c r="D1407" t="b">
        <f>IF(OR(B1407=0,'Input and Summary Results'!E989=0),FALSE,'Input and Summary Results'!$E989)</f>
        <v>0</v>
      </c>
      <c r="E1407" t="b">
        <f t="shared" si="95"/>
        <v>0</v>
      </c>
      <c r="F1407" t="b">
        <f t="shared" si="96"/>
        <v>0</v>
      </c>
      <c r="G1407" t="b">
        <f>IF('Input and Summary Results'!$J$4="yes",IF(C1407=FALSE,FALSE,IF('Data Transformation'!E1407&lt;$R$10,E1407,$R$10)),IF(C1407=FALSE,FALSE,IF(C1407&lt;$R$10,C1407,$R$10)))</f>
        <v>0</v>
      </c>
      <c r="H1407" t="b">
        <f>IF('Input and Summary Results'!$J$4="yes",'Data Transformation'!F1407,'Data Transformation'!D1407)</f>
        <v>0</v>
      </c>
      <c r="I1407" t="str">
        <f t="shared" si="94"/>
        <v/>
      </c>
    </row>
    <row r="1408" spans="2:9" x14ac:dyDescent="0.25">
      <c r="B1408" t="b">
        <f>IF('Input and Summary Results'!D990=0,FALSE,'Input and Summary Results'!$B990)</f>
        <v>0</v>
      </c>
      <c r="C1408" t="b">
        <f>IF(OR(B1408=0,'Input and Summary Results'!D990=0,'Input and Summary Results'!D990=""),FALSE,'Input and Summary Results'!$D990)</f>
        <v>0</v>
      </c>
      <c r="D1408" t="b">
        <f>IF(OR(B1408=0,'Input and Summary Results'!E990=0),FALSE,'Input and Summary Results'!$E990)</f>
        <v>0</v>
      </c>
      <c r="E1408" t="b">
        <f t="shared" si="95"/>
        <v>0</v>
      </c>
      <c r="F1408" t="b">
        <f t="shared" si="96"/>
        <v>0</v>
      </c>
      <c r="G1408" t="b">
        <f>IF('Input and Summary Results'!$J$4="yes",IF(C1408=FALSE,FALSE,IF('Data Transformation'!E1408&lt;$R$10,E1408,$R$10)),IF(C1408=FALSE,FALSE,IF(C1408&lt;$R$10,C1408,$R$10)))</f>
        <v>0</v>
      </c>
      <c r="H1408" t="b">
        <f>IF('Input and Summary Results'!$J$4="yes",'Data Transformation'!F1408,'Data Transformation'!D1408)</f>
        <v>0</v>
      </c>
      <c r="I1408" t="str">
        <f t="shared" si="94"/>
        <v/>
      </c>
    </row>
    <row r="1409" spans="2:9" x14ac:dyDescent="0.25">
      <c r="B1409" t="b">
        <f>IF('Input and Summary Results'!D991=0,FALSE,'Input and Summary Results'!$B991)</f>
        <v>0</v>
      </c>
      <c r="C1409" t="b">
        <f>IF(OR(B1409=0,'Input and Summary Results'!D991=0,'Input and Summary Results'!D991=""),FALSE,'Input and Summary Results'!$D991)</f>
        <v>0</v>
      </c>
      <c r="D1409" t="b">
        <f>IF(OR(B1409=0,'Input and Summary Results'!E991=0),FALSE,'Input and Summary Results'!$E991)</f>
        <v>0</v>
      </c>
      <c r="E1409" t="b">
        <f t="shared" si="95"/>
        <v>0</v>
      </c>
      <c r="F1409" t="b">
        <f t="shared" si="96"/>
        <v>0</v>
      </c>
      <c r="G1409" t="b">
        <f>IF('Input and Summary Results'!$J$4="yes",IF(C1409=FALSE,FALSE,IF('Data Transformation'!E1409&lt;$R$10,E1409,$R$10)),IF(C1409=FALSE,FALSE,IF(C1409&lt;$R$10,C1409,$R$10)))</f>
        <v>0</v>
      </c>
      <c r="H1409" t="b">
        <f>IF('Input and Summary Results'!$J$4="yes",'Data Transformation'!F1409,'Data Transformation'!D1409)</f>
        <v>0</v>
      </c>
      <c r="I1409" t="str">
        <f t="shared" si="94"/>
        <v/>
      </c>
    </row>
    <row r="1410" spans="2:9" x14ac:dyDescent="0.25">
      <c r="B1410" t="b">
        <f>IF('Input and Summary Results'!D992=0,FALSE,'Input and Summary Results'!$B992)</f>
        <v>0</v>
      </c>
      <c r="C1410" t="b">
        <f>IF(OR(B1410=0,'Input and Summary Results'!D992=0,'Input and Summary Results'!D992=""),FALSE,'Input and Summary Results'!$D992)</f>
        <v>0</v>
      </c>
      <c r="D1410" t="b">
        <f>IF(OR(B1410=0,'Input and Summary Results'!E992=0),FALSE,'Input and Summary Results'!$E992)</f>
        <v>0</v>
      </c>
      <c r="E1410" t="b">
        <f t="shared" si="95"/>
        <v>0</v>
      </c>
      <c r="F1410" t="b">
        <f t="shared" si="96"/>
        <v>0</v>
      </c>
      <c r="G1410" t="b">
        <f>IF('Input and Summary Results'!$J$4="yes",IF(C1410=FALSE,FALSE,IF('Data Transformation'!E1410&lt;$R$10,E1410,$R$10)),IF(C1410=FALSE,FALSE,IF(C1410&lt;$R$10,C1410,$R$10)))</f>
        <v>0</v>
      </c>
      <c r="H1410" t="b">
        <f>IF('Input and Summary Results'!$J$4="yes",'Data Transformation'!F1410,'Data Transformation'!D1410)</f>
        <v>0</v>
      </c>
      <c r="I1410" t="str">
        <f t="shared" si="94"/>
        <v/>
      </c>
    </row>
    <row r="1411" spans="2:9" x14ac:dyDescent="0.25">
      <c r="B1411" t="b">
        <f>IF('Input and Summary Results'!D993=0,FALSE,'Input and Summary Results'!$B993)</f>
        <v>0</v>
      </c>
      <c r="C1411" t="b">
        <f>IF(OR(B1411=0,'Input and Summary Results'!D993=0,'Input and Summary Results'!D993=""),FALSE,'Input and Summary Results'!$D993)</f>
        <v>0</v>
      </c>
      <c r="D1411" t="b">
        <f>IF(OR(B1411=0,'Input and Summary Results'!E993=0),FALSE,'Input and Summary Results'!$E993)</f>
        <v>0</v>
      </c>
      <c r="E1411" t="b">
        <f t="shared" si="95"/>
        <v>0</v>
      </c>
      <c r="F1411" t="b">
        <f t="shared" si="96"/>
        <v>0</v>
      </c>
      <c r="G1411" t="b">
        <f>IF('Input and Summary Results'!$J$4="yes",IF(C1411=FALSE,FALSE,IF('Data Transformation'!E1411&lt;$R$10,E1411,$R$10)),IF(C1411=FALSE,FALSE,IF(C1411&lt;$R$10,C1411,$R$10)))</f>
        <v>0</v>
      </c>
      <c r="H1411" t="b">
        <f>IF('Input and Summary Results'!$J$4="yes",'Data Transformation'!F1411,'Data Transformation'!D1411)</f>
        <v>0</v>
      </c>
      <c r="I1411" t="str">
        <f t="shared" si="94"/>
        <v/>
      </c>
    </row>
    <row r="1412" spans="2:9" x14ac:dyDescent="0.25">
      <c r="B1412" t="b">
        <f>IF('Input and Summary Results'!D994=0,FALSE,'Input and Summary Results'!$B994)</f>
        <v>0</v>
      </c>
      <c r="C1412" t="b">
        <f>IF(OR(B1412=0,'Input and Summary Results'!D994=0,'Input and Summary Results'!D994=""),FALSE,'Input and Summary Results'!$D994)</f>
        <v>0</v>
      </c>
      <c r="D1412" t="b">
        <f>IF(OR(B1412=0,'Input and Summary Results'!E994=0),FALSE,'Input and Summary Results'!$E994)</f>
        <v>0</v>
      </c>
      <c r="E1412" t="b">
        <f t="shared" si="95"/>
        <v>0</v>
      </c>
      <c r="F1412" t="b">
        <f t="shared" si="96"/>
        <v>0</v>
      </c>
      <c r="G1412" t="b">
        <f>IF('Input and Summary Results'!$J$4="yes",IF(C1412=FALSE,FALSE,IF('Data Transformation'!E1412&lt;$R$10,E1412,$R$10)),IF(C1412=FALSE,FALSE,IF(C1412&lt;$R$10,C1412,$R$10)))</f>
        <v>0</v>
      </c>
      <c r="H1412" t="b">
        <f>IF('Input and Summary Results'!$J$4="yes",'Data Transformation'!F1412,'Data Transformation'!D1412)</f>
        <v>0</v>
      </c>
      <c r="I1412" t="str">
        <f t="shared" si="94"/>
        <v/>
      </c>
    </row>
    <row r="1413" spans="2:9" x14ac:dyDescent="0.25">
      <c r="B1413" t="b">
        <f>IF('Input and Summary Results'!D995=0,FALSE,'Input and Summary Results'!$B995)</f>
        <v>0</v>
      </c>
      <c r="C1413" t="b">
        <f>IF(OR(B1413=0,'Input and Summary Results'!D995=0,'Input and Summary Results'!D995=""),FALSE,'Input and Summary Results'!$D995)</f>
        <v>0</v>
      </c>
      <c r="D1413" t="b">
        <f>IF(OR(B1413=0,'Input and Summary Results'!E995=0),FALSE,'Input and Summary Results'!$E995)</f>
        <v>0</v>
      </c>
      <c r="E1413" t="b">
        <f t="shared" si="95"/>
        <v>0</v>
      </c>
      <c r="F1413" t="b">
        <f t="shared" si="96"/>
        <v>0</v>
      </c>
      <c r="G1413" t="b">
        <f>IF('Input and Summary Results'!$J$4="yes",IF(C1413=FALSE,FALSE,IF('Data Transformation'!E1413&lt;$R$10,E1413,$R$10)),IF(C1413=FALSE,FALSE,IF(C1413&lt;$R$10,C1413,$R$10)))</f>
        <v>0</v>
      </c>
      <c r="H1413" t="b">
        <f>IF('Input and Summary Results'!$J$4="yes",'Data Transformation'!F1413,'Data Transformation'!D1413)</f>
        <v>0</v>
      </c>
      <c r="I1413" t="str">
        <f t="shared" ref="I1413:I1476" si="97">IF(G1413=FALSE,"",B1413)</f>
        <v/>
      </c>
    </row>
    <row r="1414" spans="2:9" x14ac:dyDescent="0.25">
      <c r="B1414" t="b">
        <f>IF('Input and Summary Results'!D996=0,FALSE,'Input and Summary Results'!$B996)</f>
        <v>0</v>
      </c>
      <c r="C1414" t="b">
        <f>IF(OR(B1414=0,'Input and Summary Results'!D996=0,'Input and Summary Results'!D996=""),FALSE,'Input and Summary Results'!$D996)</f>
        <v>0</v>
      </c>
      <c r="D1414" t="b">
        <f>IF(OR(B1414=0,'Input and Summary Results'!E996=0),FALSE,'Input and Summary Results'!$E996)</f>
        <v>0</v>
      </c>
      <c r="E1414" t="b">
        <f t="shared" si="95"/>
        <v>0</v>
      </c>
      <c r="F1414" t="b">
        <f t="shared" si="96"/>
        <v>0</v>
      </c>
      <c r="G1414" t="b">
        <f>IF('Input and Summary Results'!$J$4="yes",IF(C1414=FALSE,FALSE,IF('Data Transformation'!E1414&lt;$R$10,E1414,$R$10)),IF(C1414=FALSE,FALSE,IF(C1414&lt;$R$10,C1414,$R$10)))</f>
        <v>0</v>
      </c>
      <c r="H1414" t="b">
        <f>IF('Input and Summary Results'!$J$4="yes",'Data Transformation'!F1414,'Data Transformation'!D1414)</f>
        <v>0</v>
      </c>
      <c r="I1414" t="str">
        <f t="shared" si="97"/>
        <v/>
      </c>
    </row>
    <row r="1415" spans="2:9" x14ac:dyDescent="0.25">
      <c r="B1415" t="b">
        <f>IF('Input and Summary Results'!D997=0,FALSE,'Input and Summary Results'!$B997)</f>
        <v>0</v>
      </c>
      <c r="C1415" t="b">
        <f>IF(OR(B1415=0,'Input and Summary Results'!D997=0,'Input and Summary Results'!D997=""),FALSE,'Input and Summary Results'!$D997)</f>
        <v>0</v>
      </c>
      <c r="D1415" t="b">
        <f>IF(OR(B1415=0,'Input and Summary Results'!E997=0),FALSE,'Input and Summary Results'!$E997)</f>
        <v>0</v>
      </c>
      <c r="E1415" t="b">
        <f t="shared" si="95"/>
        <v>0</v>
      </c>
      <c r="F1415" t="b">
        <f t="shared" si="96"/>
        <v>0</v>
      </c>
      <c r="G1415" t="b">
        <f>IF('Input and Summary Results'!$J$4="yes",IF(C1415=FALSE,FALSE,IF('Data Transformation'!E1415&lt;$R$10,E1415,$R$10)),IF(C1415=FALSE,FALSE,IF(C1415&lt;$R$10,C1415,$R$10)))</f>
        <v>0</v>
      </c>
      <c r="H1415" t="b">
        <f>IF('Input and Summary Results'!$J$4="yes",'Data Transformation'!F1415,'Data Transformation'!D1415)</f>
        <v>0</v>
      </c>
      <c r="I1415" t="str">
        <f t="shared" si="97"/>
        <v/>
      </c>
    </row>
    <row r="1416" spans="2:9" x14ac:dyDescent="0.25">
      <c r="B1416" t="b">
        <f>IF('Input and Summary Results'!D998=0,FALSE,'Input and Summary Results'!$B998)</f>
        <v>0</v>
      </c>
      <c r="C1416" t="b">
        <f>IF(OR(B1416=0,'Input and Summary Results'!D998=0,'Input and Summary Results'!D998=""),FALSE,'Input and Summary Results'!$D998)</f>
        <v>0</v>
      </c>
      <c r="D1416" t="b">
        <f>IF(OR(B1416=0,'Input and Summary Results'!E998=0),FALSE,'Input and Summary Results'!$E998)</f>
        <v>0</v>
      </c>
      <c r="E1416" t="b">
        <f t="shared" si="95"/>
        <v>0</v>
      </c>
      <c r="F1416" t="b">
        <f t="shared" si="96"/>
        <v>0</v>
      </c>
      <c r="G1416" t="b">
        <f>IF('Input and Summary Results'!$J$4="yes",IF(C1416=FALSE,FALSE,IF('Data Transformation'!E1416&lt;$R$10,E1416,$R$10)),IF(C1416=FALSE,FALSE,IF(C1416&lt;$R$10,C1416,$R$10)))</f>
        <v>0</v>
      </c>
      <c r="H1416" t="b">
        <f>IF('Input and Summary Results'!$J$4="yes",'Data Transformation'!F1416,'Data Transformation'!D1416)</f>
        <v>0</v>
      </c>
      <c r="I1416" t="str">
        <f t="shared" si="97"/>
        <v/>
      </c>
    </row>
    <row r="1417" spans="2:9" x14ac:dyDescent="0.25">
      <c r="B1417" t="b">
        <f>IF('Input and Summary Results'!D999=0,FALSE,'Input and Summary Results'!$B999)</f>
        <v>0</v>
      </c>
      <c r="C1417" t="b">
        <f>IF(OR(B1417=0,'Input and Summary Results'!D999=0,'Input and Summary Results'!D999=""),FALSE,'Input and Summary Results'!$D999)</f>
        <v>0</v>
      </c>
      <c r="D1417" t="b">
        <f>IF(OR(B1417=0,'Input and Summary Results'!E999=0),FALSE,'Input and Summary Results'!$E999)</f>
        <v>0</v>
      </c>
      <c r="E1417" t="b">
        <f t="shared" si="95"/>
        <v>0</v>
      </c>
      <c r="F1417" t="b">
        <f t="shared" si="96"/>
        <v>0</v>
      </c>
      <c r="G1417" t="b">
        <f>IF('Input and Summary Results'!$J$4="yes",IF(C1417=FALSE,FALSE,IF('Data Transformation'!E1417&lt;$R$10,E1417,$R$10)),IF(C1417=FALSE,FALSE,IF(C1417&lt;$R$10,C1417,$R$10)))</f>
        <v>0</v>
      </c>
      <c r="H1417" t="b">
        <f>IF('Input and Summary Results'!$J$4="yes",'Data Transformation'!F1417,'Data Transformation'!D1417)</f>
        <v>0</v>
      </c>
      <c r="I1417" t="str">
        <f t="shared" si="97"/>
        <v/>
      </c>
    </row>
    <row r="1418" spans="2:9" x14ac:dyDescent="0.25">
      <c r="B1418" t="b">
        <f>IF('Input and Summary Results'!D1000=0,FALSE,'Input and Summary Results'!$B1000)</f>
        <v>0</v>
      </c>
      <c r="C1418" t="b">
        <f>IF(OR(B1418=0,'Input and Summary Results'!D1000=0,'Input and Summary Results'!D1000=""),FALSE,'Input and Summary Results'!$D1000)</f>
        <v>0</v>
      </c>
      <c r="D1418" t="b">
        <f>IF(OR(B1418=0,'Input and Summary Results'!E1000=0),FALSE,'Input and Summary Results'!$E1000)</f>
        <v>0</v>
      </c>
      <c r="E1418" t="b">
        <f t="shared" si="95"/>
        <v>0</v>
      </c>
      <c r="F1418" t="b">
        <f t="shared" si="96"/>
        <v>0</v>
      </c>
      <c r="G1418" t="b">
        <f>IF('Input and Summary Results'!$J$4="yes",IF(C1418=FALSE,FALSE,IF('Data Transformation'!E1418&lt;$R$10,E1418,$R$10)),IF(C1418=FALSE,FALSE,IF(C1418&lt;$R$10,C1418,$R$10)))</f>
        <v>0</v>
      </c>
      <c r="H1418" t="b">
        <f>IF('Input and Summary Results'!$J$4="yes",'Data Transformation'!F1418,'Data Transformation'!D1418)</f>
        <v>0</v>
      </c>
      <c r="I1418" t="str">
        <f t="shared" si="97"/>
        <v/>
      </c>
    </row>
    <row r="1419" spans="2:9" x14ac:dyDescent="0.25">
      <c r="B1419" t="b">
        <f>IF('Input and Summary Results'!D1001=0,FALSE,'Input and Summary Results'!$B1001)</f>
        <v>0</v>
      </c>
      <c r="C1419" t="b">
        <f>IF(OR(B1419=0,'Input and Summary Results'!D1001=0,'Input and Summary Results'!D1001=""),FALSE,'Input and Summary Results'!$D1001)</f>
        <v>0</v>
      </c>
      <c r="D1419" t="b">
        <f>IF(OR(B1419=0,'Input and Summary Results'!E1001=0),FALSE,'Input and Summary Results'!$E1001)</f>
        <v>0</v>
      </c>
      <c r="E1419" t="b">
        <f t="shared" si="95"/>
        <v>0</v>
      </c>
      <c r="F1419" t="b">
        <f t="shared" si="96"/>
        <v>0</v>
      </c>
      <c r="G1419" t="b">
        <f>IF('Input and Summary Results'!$J$4="yes",IF(C1419=FALSE,FALSE,IF('Data Transformation'!E1419&lt;$R$10,E1419,$R$10)),IF(C1419=FALSE,FALSE,IF(C1419&lt;$R$10,C1419,$R$10)))</f>
        <v>0</v>
      </c>
      <c r="H1419" t="b">
        <f>IF('Input and Summary Results'!$J$4="yes",'Data Transformation'!F1419,'Data Transformation'!D1419)</f>
        <v>0</v>
      </c>
      <c r="I1419" t="str">
        <f t="shared" si="97"/>
        <v/>
      </c>
    </row>
    <row r="1420" spans="2:9" x14ac:dyDescent="0.25">
      <c r="B1420" t="b">
        <f>IF('Input and Summary Results'!D1002=0,FALSE,'Input and Summary Results'!$B1002)</f>
        <v>0</v>
      </c>
      <c r="C1420" t="b">
        <f>IF(OR(B1420=0,'Input and Summary Results'!D1002=0,'Input and Summary Results'!D1002=""),FALSE,'Input and Summary Results'!$D1002)</f>
        <v>0</v>
      </c>
      <c r="D1420" t="b">
        <f>IF(OR(B1420=0,'Input and Summary Results'!E1002=0),FALSE,'Input and Summary Results'!$E1002)</f>
        <v>0</v>
      </c>
      <c r="E1420" t="b">
        <f t="shared" si="95"/>
        <v>0</v>
      </c>
      <c r="F1420" t="b">
        <f t="shared" si="96"/>
        <v>0</v>
      </c>
      <c r="G1420" t="b">
        <f>IF('Input and Summary Results'!$J$4="yes",IF(C1420=FALSE,FALSE,IF('Data Transformation'!E1420&lt;$R$10,E1420,$R$10)),IF(C1420=FALSE,FALSE,IF(C1420&lt;$R$10,C1420,$R$10)))</f>
        <v>0</v>
      </c>
      <c r="H1420" t="b">
        <f>IF('Input and Summary Results'!$J$4="yes",'Data Transformation'!F1420,'Data Transformation'!D1420)</f>
        <v>0</v>
      </c>
      <c r="I1420" t="str">
        <f t="shared" si="97"/>
        <v/>
      </c>
    </row>
    <row r="1421" spans="2:9" x14ac:dyDescent="0.25">
      <c r="B1421" t="b">
        <f>IF('Input and Summary Results'!D1003=0,FALSE,'Input and Summary Results'!$B1003)</f>
        <v>0</v>
      </c>
      <c r="C1421" t="b">
        <f>IF(OR(B1421=0,'Input and Summary Results'!D1003=0,'Input and Summary Results'!D1003=""),FALSE,'Input and Summary Results'!$D1003)</f>
        <v>0</v>
      </c>
      <c r="D1421" t="b">
        <f>IF(OR(B1421=0,'Input and Summary Results'!E1003=0),FALSE,'Input and Summary Results'!$E1003)</f>
        <v>0</v>
      </c>
      <c r="E1421" t="b">
        <f t="shared" si="95"/>
        <v>0</v>
      </c>
      <c r="F1421" t="b">
        <f t="shared" si="96"/>
        <v>0</v>
      </c>
      <c r="G1421" t="b">
        <f>IF('Input and Summary Results'!$J$4="yes",IF(C1421=FALSE,FALSE,IF('Data Transformation'!E1421&lt;$R$10,E1421,$R$10)),IF(C1421=FALSE,FALSE,IF(C1421&lt;$R$10,C1421,$R$10)))</f>
        <v>0</v>
      </c>
      <c r="H1421" t="b">
        <f>IF('Input and Summary Results'!$J$4="yes",'Data Transformation'!F1421,'Data Transformation'!D1421)</f>
        <v>0</v>
      </c>
      <c r="I1421" t="str">
        <f t="shared" si="97"/>
        <v/>
      </c>
    </row>
    <row r="1422" spans="2:9" x14ac:dyDescent="0.25">
      <c r="B1422" t="b">
        <f>IF('Input and Summary Results'!D1004=0,FALSE,'Input and Summary Results'!$B1004)</f>
        <v>0</v>
      </c>
      <c r="C1422" t="b">
        <f>IF(OR(B1422=0,'Input and Summary Results'!D1004=0,'Input and Summary Results'!D1004=""),FALSE,'Input and Summary Results'!$D1004)</f>
        <v>0</v>
      </c>
      <c r="D1422" t="b">
        <f>IF(OR(B1422=0,'Input and Summary Results'!E1004=0),FALSE,'Input and Summary Results'!$E1004)</f>
        <v>0</v>
      </c>
      <c r="E1422" t="b">
        <f t="shared" si="95"/>
        <v>0</v>
      </c>
      <c r="F1422" t="b">
        <f t="shared" si="96"/>
        <v>0</v>
      </c>
      <c r="G1422" t="b">
        <f>IF('Input and Summary Results'!$J$4="yes",IF(C1422=FALSE,FALSE,IF('Data Transformation'!E1422&lt;$R$10,E1422,$R$10)),IF(C1422=FALSE,FALSE,IF(C1422&lt;$R$10,C1422,$R$10)))</f>
        <v>0</v>
      </c>
      <c r="H1422" t="b">
        <f>IF('Input and Summary Results'!$J$4="yes",'Data Transformation'!F1422,'Data Transformation'!D1422)</f>
        <v>0</v>
      </c>
      <c r="I1422" t="str">
        <f t="shared" si="97"/>
        <v/>
      </c>
    </row>
    <row r="1423" spans="2:9" x14ac:dyDescent="0.25">
      <c r="B1423" t="b">
        <f>IF('Input and Summary Results'!D1005=0,FALSE,'Input and Summary Results'!$B1005)</f>
        <v>0</v>
      </c>
      <c r="C1423" t="b">
        <f>IF(OR(B1423=0,'Input and Summary Results'!D1005=0,'Input and Summary Results'!D1005=""),FALSE,'Input and Summary Results'!$D1005)</f>
        <v>0</v>
      </c>
      <c r="D1423" t="b">
        <f>IF(OR(B1423=0,'Input and Summary Results'!E1005=0),FALSE,'Input and Summary Results'!$E1005)</f>
        <v>0</v>
      </c>
      <c r="E1423" t="b">
        <f t="shared" si="95"/>
        <v>0</v>
      </c>
      <c r="F1423" t="b">
        <f t="shared" si="96"/>
        <v>0</v>
      </c>
      <c r="G1423" t="b">
        <f>IF('Input and Summary Results'!$J$4="yes",IF(C1423=FALSE,FALSE,IF('Data Transformation'!E1423&lt;$R$10,E1423,$R$10)),IF(C1423=FALSE,FALSE,IF(C1423&lt;$R$10,C1423,$R$10)))</f>
        <v>0</v>
      </c>
      <c r="H1423" t="b">
        <f>IF('Input and Summary Results'!$J$4="yes",'Data Transformation'!F1423,'Data Transformation'!D1423)</f>
        <v>0</v>
      </c>
      <c r="I1423" t="str">
        <f t="shared" si="97"/>
        <v/>
      </c>
    </row>
    <row r="1424" spans="2:9" x14ac:dyDescent="0.25">
      <c r="B1424" t="b">
        <f>IF('Input and Summary Results'!D1006=0,FALSE,'Input and Summary Results'!$B1006)</f>
        <v>0</v>
      </c>
      <c r="C1424" t="b">
        <f>IF(OR(B1424=0,'Input and Summary Results'!D1006=0,'Input and Summary Results'!D1006=""),FALSE,'Input and Summary Results'!$D1006)</f>
        <v>0</v>
      </c>
      <c r="D1424" t="b">
        <f>IF(OR(B1424=0,'Input and Summary Results'!E1006=0),FALSE,'Input and Summary Results'!$E1006)</f>
        <v>0</v>
      </c>
      <c r="E1424" t="b">
        <f t="shared" si="95"/>
        <v>0</v>
      </c>
      <c r="F1424" t="b">
        <f t="shared" si="96"/>
        <v>0</v>
      </c>
      <c r="G1424" t="b">
        <f>IF('Input and Summary Results'!$J$4="yes",IF(C1424=FALSE,FALSE,IF('Data Transformation'!E1424&lt;$R$10,E1424,$R$10)),IF(C1424=FALSE,FALSE,IF(C1424&lt;$R$10,C1424,$R$10)))</f>
        <v>0</v>
      </c>
      <c r="H1424" t="b">
        <f>IF('Input and Summary Results'!$J$4="yes",'Data Transformation'!F1424,'Data Transformation'!D1424)</f>
        <v>0</v>
      </c>
      <c r="I1424" t="str">
        <f t="shared" si="97"/>
        <v/>
      </c>
    </row>
    <row r="1425" spans="2:9" x14ac:dyDescent="0.25">
      <c r="B1425" t="b">
        <f>IF('Input and Summary Results'!D1007=0,FALSE,'Input and Summary Results'!$B1007)</f>
        <v>0</v>
      </c>
      <c r="C1425" t="b">
        <f>IF(OR(B1425=0,'Input and Summary Results'!D1007=0,'Input and Summary Results'!D1007=""),FALSE,'Input and Summary Results'!$D1007)</f>
        <v>0</v>
      </c>
      <c r="D1425" t="b">
        <f>IF(OR(B1425=0,'Input and Summary Results'!E1007=0),FALSE,'Input and Summary Results'!$E1007)</f>
        <v>0</v>
      </c>
      <c r="E1425" t="b">
        <f t="shared" si="95"/>
        <v>0</v>
      </c>
      <c r="F1425" t="b">
        <f t="shared" si="96"/>
        <v>0</v>
      </c>
      <c r="G1425" t="b">
        <f>IF('Input and Summary Results'!$J$4="yes",IF(C1425=FALSE,FALSE,IF('Data Transformation'!E1425&lt;$R$10,E1425,$R$10)),IF(C1425=FALSE,FALSE,IF(C1425&lt;$R$10,C1425,$R$10)))</f>
        <v>0</v>
      </c>
      <c r="H1425" t="b">
        <f>IF('Input and Summary Results'!$J$4="yes",'Data Transformation'!F1425,'Data Transformation'!D1425)</f>
        <v>0</v>
      </c>
      <c r="I1425" t="str">
        <f t="shared" si="97"/>
        <v/>
      </c>
    </row>
    <row r="1426" spans="2:9" x14ac:dyDescent="0.25">
      <c r="B1426" t="b">
        <f>IF('Input and Summary Results'!D1008=0,FALSE,'Input and Summary Results'!$B1008)</f>
        <v>0</v>
      </c>
      <c r="C1426" t="b">
        <f>IF(OR(B1426=0,'Input and Summary Results'!D1008=0,'Input and Summary Results'!D1008=""),FALSE,'Input and Summary Results'!$D1008)</f>
        <v>0</v>
      </c>
      <c r="D1426" t="b">
        <f>IF(OR(B1426=0,'Input and Summary Results'!E1008=0),FALSE,'Input and Summary Results'!$E1008)</f>
        <v>0</v>
      </c>
      <c r="E1426" t="b">
        <f t="shared" si="95"/>
        <v>0</v>
      </c>
      <c r="F1426" t="b">
        <f t="shared" si="96"/>
        <v>0</v>
      </c>
      <c r="G1426" t="b">
        <f>IF('Input and Summary Results'!$J$4="yes",IF(C1426=FALSE,FALSE,IF('Data Transformation'!E1426&lt;$R$10,E1426,$R$10)),IF(C1426=FALSE,FALSE,IF(C1426&lt;$R$10,C1426,$R$10)))</f>
        <v>0</v>
      </c>
      <c r="H1426" t="b">
        <f>IF('Input and Summary Results'!$J$4="yes",'Data Transformation'!F1426,'Data Transformation'!D1426)</f>
        <v>0</v>
      </c>
      <c r="I1426" t="str">
        <f t="shared" si="97"/>
        <v/>
      </c>
    </row>
    <row r="1427" spans="2:9" x14ac:dyDescent="0.25">
      <c r="B1427" t="b">
        <f>IF('Input and Summary Results'!D1009=0,FALSE,'Input and Summary Results'!$B1009)</f>
        <v>0</v>
      </c>
      <c r="C1427" t="b">
        <f>IF(OR(B1427=0,'Input and Summary Results'!D1009=0,'Input and Summary Results'!D1009=""),FALSE,'Input and Summary Results'!$D1009)</f>
        <v>0</v>
      </c>
      <c r="D1427" t="b">
        <f>IF(OR(B1427=0,'Input and Summary Results'!E1009=0),FALSE,'Input and Summary Results'!$E1009)</f>
        <v>0</v>
      </c>
      <c r="E1427" t="b">
        <f t="shared" si="95"/>
        <v>0</v>
      </c>
      <c r="F1427" t="b">
        <f t="shared" si="96"/>
        <v>0</v>
      </c>
      <c r="G1427" t="b">
        <f>IF('Input and Summary Results'!$J$4="yes",IF(C1427=FALSE,FALSE,IF('Data Transformation'!E1427&lt;$R$10,E1427,$R$10)),IF(C1427=FALSE,FALSE,IF(C1427&lt;$R$10,C1427,$R$10)))</f>
        <v>0</v>
      </c>
      <c r="H1427" t="b">
        <f>IF('Input and Summary Results'!$J$4="yes",'Data Transformation'!F1427,'Data Transformation'!D1427)</f>
        <v>0</v>
      </c>
      <c r="I1427" t="str">
        <f t="shared" si="97"/>
        <v/>
      </c>
    </row>
    <row r="1428" spans="2:9" x14ac:dyDescent="0.25">
      <c r="B1428" t="b">
        <f>IF('Input and Summary Results'!D1010=0,FALSE,'Input and Summary Results'!$B1010)</f>
        <v>0</v>
      </c>
      <c r="C1428" t="b">
        <f>IF(OR(B1428=0,'Input and Summary Results'!D1010=0,'Input and Summary Results'!D1010=""),FALSE,'Input and Summary Results'!$D1010)</f>
        <v>0</v>
      </c>
      <c r="D1428" t="b">
        <f>IF(OR(B1428=0,'Input and Summary Results'!E1010=0),FALSE,'Input and Summary Results'!$E1010)</f>
        <v>0</v>
      </c>
      <c r="E1428" t="b">
        <f t="shared" si="95"/>
        <v>0</v>
      </c>
      <c r="F1428" t="b">
        <f t="shared" si="96"/>
        <v>0</v>
      </c>
      <c r="G1428" t="b">
        <f>IF('Input and Summary Results'!$J$4="yes",IF(C1428=FALSE,FALSE,IF('Data Transformation'!E1428&lt;$R$10,E1428,$R$10)),IF(C1428=FALSE,FALSE,IF(C1428&lt;$R$10,C1428,$R$10)))</f>
        <v>0</v>
      </c>
      <c r="H1428" t="b">
        <f>IF('Input and Summary Results'!$J$4="yes",'Data Transformation'!F1428,'Data Transformation'!D1428)</f>
        <v>0</v>
      </c>
      <c r="I1428" t="str">
        <f t="shared" si="97"/>
        <v/>
      </c>
    </row>
    <row r="1429" spans="2:9" x14ac:dyDescent="0.25">
      <c r="B1429" t="b">
        <f>IF('Input and Summary Results'!D1011=0,FALSE,'Input and Summary Results'!$B1011)</f>
        <v>0</v>
      </c>
      <c r="C1429" t="b">
        <f>IF(OR(B1429=0,'Input and Summary Results'!D1011=0,'Input and Summary Results'!D1011=""),FALSE,'Input and Summary Results'!$D1011)</f>
        <v>0</v>
      </c>
      <c r="D1429" t="b">
        <f>IF(OR(B1429=0,'Input and Summary Results'!E1011=0),FALSE,'Input and Summary Results'!$E1011)</f>
        <v>0</v>
      </c>
      <c r="E1429" t="b">
        <f t="shared" si="95"/>
        <v>0</v>
      </c>
      <c r="F1429" t="b">
        <f t="shared" si="96"/>
        <v>0</v>
      </c>
      <c r="G1429" t="b">
        <f>IF('Input and Summary Results'!$J$4="yes",IF(C1429=FALSE,FALSE,IF('Data Transformation'!E1429&lt;$R$10,E1429,$R$10)),IF(C1429=FALSE,FALSE,IF(C1429&lt;$R$10,C1429,$R$10)))</f>
        <v>0</v>
      </c>
      <c r="H1429" t="b">
        <f>IF('Input and Summary Results'!$J$4="yes",'Data Transformation'!F1429,'Data Transformation'!D1429)</f>
        <v>0</v>
      </c>
      <c r="I1429" t="str">
        <f t="shared" si="97"/>
        <v/>
      </c>
    </row>
    <row r="1430" spans="2:9" x14ac:dyDescent="0.25">
      <c r="B1430" t="b">
        <f>IF('Input and Summary Results'!D1012=0,FALSE,'Input and Summary Results'!$B1012)</f>
        <v>0</v>
      </c>
      <c r="C1430" t="b">
        <f>IF(OR(B1430=0,'Input and Summary Results'!D1012=0,'Input and Summary Results'!D1012=""),FALSE,'Input and Summary Results'!$D1012)</f>
        <v>0</v>
      </c>
      <c r="D1430" t="b">
        <f>IF(OR(B1430=0,'Input and Summary Results'!E1012=0),FALSE,'Input and Summary Results'!$E1012)</f>
        <v>0</v>
      </c>
      <c r="E1430" t="b">
        <f t="shared" si="95"/>
        <v>0</v>
      </c>
      <c r="F1430" t="b">
        <f t="shared" si="96"/>
        <v>0</v>
      </c>
      <c r="G1430" t="b">
        <f>IF('Input and Summary Results'!$J$4="yes",IF(C1430=FALSE,FALSE,IF('Data Transformation'!E1430&lt;$R$10,E1430,$R$10)),IF(C1430=FALSE,FALSE,IF(C1430&lt;$R$10,C1430,$R$10)))</f>
        <v>0</v>
      </c>
      <c r="H1430" t="b">
        <f>IF('Input and Summary Results'!$J$4="yes",'Data Transformation'!F1430,'Data Transformation'!D1430)</f>
        <v>0</v>
      </c>
      <c r="I1430" t="str">
        <f t="shared" si="97"/>
        <v/>
      </c>
    </row>
    <row r="1431" spans="2:9" x14ac:dyDescent="0.25">
      <c r="B1431" t="b">
        <f>IF('Input and Summary Results'!D1013=0,FALSE,'Input and Summary Results'!$B1013)</f>
        <v>0</v>
      </c>
      <c r="C1431" t="b">
        <f>IF(OR(B1431=0,'Input and Summary Results'!D1013=0,'Input and Summary Results'!D1013=""),FALSE,'Input and Summary Results'!$D1013)</f>
        <v>0</v>
      </c>
      <c r="D1431" t="b">
        <f>IF(OR(B1431=0,'Input and Summary Results'!E1013=0),FALSE,'Input and Summary Results'!$E1013)</f>
        <v>0</v>
      </c>
      <c r="E1431" t="b">
        <f t="shared" si="95"/>
        <v>0</v>
      </c>
      <c r="F1431" t="b">
        <f t="shared" si="96"/>
        <v>0</v>
      </c>
      <c r="G1431" t="b">
        <f>IF('Input and Summary Results'!$J$4="yes",IF(C1431=FALSE,FALSE,IF('Data Transformation'!E1431&lt;$R$10,E1431,$R$10)),IF(C1431=FALSE,FALSE,IF(C1431&lt;$R$10,C1431,$R$10)))</f>
        <v>0</v>
      </c>
      <c r="H1431" t="b">
        <f>IF('Input and Summary Results'!$J$4="yes",'Data Transformation'!F1431,'Data Transformation'!D1431)</f>
        <v>0</v>
      </c>
      <c r="I1431" t="str">
        <f t="shared" si="97"/>
        <v/>
      </c>
    </row>
    <row r="1432" spans="2:9" x14ac:dyDescent="0.25">
      <c r="B1432" t="b">
        <f>IF('Input and Summary Results'!D1014=0,FALSE,'Input and Summary Results'!$B1014)</f>
        <v>0</v>
      </c>
      <c r="C1432" t="b">
        <f>IF(OR(B1432=0,'Input and Summary Results'!D1014=0,'Input and Summary Results'!D1014=""),FALSE,'Input and Summary Results'!$D1014)</f>
        <v>0</v>
      </c>
      <c r="D1432" t="b">
        <f>IF(OR(B1432=0,'Input and Summary Results'!E1014=0),FALSE,'Input and Summary Results'!$E1014)</f>
        <v>0</v>
      </c>
      <c r="E1432" t="b">
        <f t="shared" si="95"/>
        <v>0</v>
      </c>
      <c r="F1432" t="b">
        <f t="shared" si="96"/>
        <v>0</v>
      </c>
      <c r="G1432" t="b">
        <f>IF('Input and Summary Results'!$J$4="yes",IF(C1432=FALSE,FALSE,IF('Data Transformation'!E1432&lt;$R$10,E1432,$R$10)),IF(C1432=FALSE,FALSE,IF(C1432&lt;$R$10,C1432,$R$10)))</f>
        <v>0</v>
      </c>
      <c r="H1432" t="b">
        <f>IF('Input and Summary Results'!$J$4="yes",'Data Transformation'!F1432,'Data Transformation'!D1432)</f>
        <v>0</v>
      </c>
      <c r="I1432" t="str">
        <f t="shared" si="97"/>
        <v/>
      </c>
    </row>
    <row r="1433" spans="2:9" x14ac:dyDescent="0.25">
      <c r="B1433" t="b">
        <f>IF('Input and Summary Results'!D1015=0,FALSE,'Input and Summary Results'!$B1015)</f>
        <v>0</v>
      </c>
      <c r="C1433" t="b">
        <f>IF(OR(B1433=0,'Input and Summary Results'!D1015=0,'Input and Summary Results'!D1015=""),FALSE,'Input and Summary Results'!$D1015)</f>
        <v>0</v>
      </c>
      <c r="D1433" t="b">
        <f>IF(OR(B1433=0,'Input and Summary Results'!E1015=0),FALSE,'Input and Summary Results'!$E1015)</f>
        <v>0</v>
      </c>
      <c r="E1433" t="b">
        <f t="shared" si="95"/>
        <v>0</v>
      </c>
      <c r="F1433" t="b">
        <f t="shared" si="96"/>
        <v>0</v>
      </c>
      <c r="G1433" t="b">
        <f>IF('Input and Summary Results'!$J$4="yes",IF(C1433=FALSE,FALSE,IF('Data Transformation'!E1433&lt;$R$10,E1433,$R$10)),IF(C1433=FALSE,FALSE,IF(C1433&lt;$R$10,C1433,$R$10)))</f>
        <v>0</v>
      </c>
      <c r="H1433" t="b">
        <f>IF('Input and Summary Results'!$J$4="yes",'Data Transformation'!F1433,'Data Transformation'!D1433)</f>
        <v>0</v>
      </c>
      <c r="I1433" t="str">
        <f t="shared" si="97"/>
        <v/>
      </c>
    </row>
    <row r="1434" spans="2:9" x14ac:dyDescent="0.25">
      <c r="B1434" t="b">
        <f>IF('Input and Summary Results'!D1016=0,FALSE,'Input and Summary Results'!$B1016)</f>
        <v>0</v>
      </c>
      <c r="C1434" t="b">
        <f>IF(OR(B1434=0,'Input and Summary Results'!D1016=0,'Input and Summary Results'!D1016=""),FALSE,'Input and Summary Results'!$D1016)</f>
        <v>0</v>
      </c>
      <c r="D1434" t="b">
        <f>IF(OR(B1434=0,'Input and Summary Results'!E1016=0),FALSE,'Input and Summary Results'!$E1016)</f>
        <v>0</v>
      </c>
      <c r="E1434" t="b">
        <f t="shared" si="95"/>
        <v>0</v>
      </c>
      <c r="F1434" t="b">
        <f t="shared" si="96"/>
        <v>0</v>
      </c>
      <c r="G1434" t="b">
        <f>IF('Input and Summary Results'!$J$4="yes",IF(C1434=FALSE,FALSE,IF('Data Transformation'!E1434&lt;$R$10,E1434,$R$10)),IF(C1434=FALSE,FALSE,IF(C1434&lt;$R$10,C1434,$R$10)))</f>
        <v>0</v>
      </c>
      <c r="H1434" t="b">
        <f>IF('Input and Summary Results'!$J$4="yes",'Data Transformation'!F1434,'Data Transformation'!D1434)</f>
        <v>0</v>
      </c>
      <c r="I1434" t="str">
        <f t="shared" si="97"/>
        <v/>
      </c>
    </row>
    <row r="1435" spans="2:9" x14ac:dyDescent="0.25">
      <c r="B1435" t="b">
        <f>IF('Input and Summary Results'!D1017=0,FALSE,'Input and Summary Results'!$B1017)</f>
        <v>0</v>
      </c>
      <c r="C1435" t="b">
        <f>IF(OR(B1435=0,'Input and Summary Results'!D1017=0,'Input and Summary Results'!D1017=""),FALSE,'Input and Summary Results'!$D1017)</f>
        <v>0</v>
      </c>
      <c r="D1435" t="b">
        <f>IF(OR(B1435=0,'Input and Summary Results'!E1017=0),FALSE,'Input and Summary Results'!$E1017)</f>
        <v>0</v>
      </c>
      <c r="E1435" t="b">
        <f t="shared" si="95"/>
        <v>0</v>
      </c>
      <c r="F1435" t="b">
        <f t="shared" si="96"/>
        <v>0</v>
      </c>
      <c r="G1435" t="b">
        <f>IF('Input and Summary Results'!$J$4="yes",IF(C1435=FALSE,FALSE,IF('Data Transformation'!E1435&lt;$R$10,E1435,$R$10)),IF(C1435=FALSE,FALSE,IF(C1435&lt;$R$10,C1435,$R$10)))</f>
        <v>0</v>
      </c>
      <c r="H1435" t="b">
        <f>IF('Input and Summary Results'!$J$4="yes",'Data Transformation'!F1435,'Data Transformation'!D1435)</f>
        <v>0</v>
      </c>
      <c r="I1435" t="str">
        <f t="shared" si="97"/>
        <v/>
      </c>
    </row>
    <row r="1436" spans="2:9" x14ac:dyDescent="0.25">
      <c r="B1436" t="b">
        <f>IF('Input and Summary Results'!D1018=0,FALSE,'Input and Summary Results'!$B1018)</f>
        <v>0</v>
      </c>
      <c r="C1436" t="b">
        <f>IF(OR(B1436=0,'Input and Summary Results'!D1018=0,'Input and Summary Results'!D1018=""),FALSE,'Input and Summary Results'!$D1018)</f>
        <v>0</v>
      </c>
      <c r="D1436" t="b">
        <f>IF(OR(B1436=0,'Input and Summary Results'!E1018=0),FALSE,'Input and Summary Results'!$E1018)</f>
        <v>0</v>
      </c>
      <c r="E1436" t="b">
        <f t="shared" si="95"/>
        <v>0</v>
      </c>
      <c r="F1436" t="b">
        <f t="shared" si="96"/>
        <v>0</v>
      </c>
      <c r="G1436" t="b">
        <f>IF('Input and Summary Results'!$J$4="yes",IF(C1436=FALSE,FALSE,IF('Data Transformation'!E1436&lt;$R$10,E1436,$R$10)),IF(C1436=FALSE,FALSE,IF(C1436&lt;$R$10,C1436,$R$10)))</f>
        <v>0</v>
      </c>
      <c r="H1436" t="b">
        <f>IF('Input and Summary Results'!$J$4="yes",'Data Transformation'!F1436,'Data Transformation'!D1436)</f>
        <v>0</v>
      </c>
      <c r="I1436" t="str">
        <f t="shared" si="97"/>
        <v/>
      </c>
    </row>
    <row r="1437" spans="2:9" x14ac:dyDescent="0.25">
      <c r="B1437" t="b">
        <f>IF('Input and Summary Results'!D1019=0,FALSE,'Input and Summary Results'!$B1019)</f>
        <v>0</v>
      </c>
      <c r="C1437" t="b">
        <f>IF(OR(B1437=0,'Input and Summary Results'!D1019=0,'Input and Summary Results'!D1019=""),FALSE,'Input and Summary Results'!$D1019)</f>
        <v>0</v>
      </c>
      <c r="D1437" t="b">
        <f>IF(OR(B1437=0,'Input and Summary Results'!E1019=0),FALSE,'Input and Summary Results'!$E1019)</f>
        <v>0</v>
      </c>
      <c r="E1437" t="b">
        <f t="shared" si="95"/>
        <v>0</v>
      </c>
      <c r="F1437" t="b">
        <f t="shared" si="96"/>
        <v>0</v>
      </c>
      <c r="G1437" t="b">
        <f>IF('Input and Summary Results'!$J$4="yes",IF(C1437=FALSE,FALSE,IF('Data Transformation'!E1437&lt;$R$10,E1437,$R$10)),IF(C1437=FALSE,FALSE,IF(C1437&lt;$R$10,C1437,$R$10)))</f>
        <v>0</v>
      </c>
      <c r="H1437" t="b">
        <f>IF('Input and Summary Results'!$J$4="yes",'Data Transformation'!F1437,'Data Transformation'!D1437)</f>
        <v>0</v>
      </c>
      <c r="I1437" t="str">
        <f t="shared" si="97"/>
        <v/>
      </c>
    </row>
    <row r="1438" spans="2:9" x14ac:dyDescent="0.25">
      <c r="B1438" t="b">
        <f>IF('Input and Summary Results'!D1020=0,FALSE,'Input and Summary Results'!$B1020)</f>
        <v>0</v>
      </c>
      <c r="C1438" t="b">
        <f>IF(OR(B1438=0,'Input and Summary Results'!D1020=0,'Input and Summary Results'!D1020=""),FALSE,'Input and Summary Results'!$D1020)</f>
        <v>0</v>
      </c>
      <c r="D1438" t="b">
        <f>IF(OR(B1438=0,'Input and Summary Results'!E1020=0),FALSE,'Input and Summary Results'!$E1020)</f>
        <v>0</v>
      </c>
      <c r="E1438" t="b">
        <f t="shared" si="95"/>
        <v>0</v>
      </c>
      <c r="F1438" t="b">
        <f t="shared" si="96"/>
        <v>0</v>
      </c>
      <c r="G1438" t="b">
        <f>IF('Input and Summary Results'!$J$4="yes",IF(C1438=FALSE,FALSE,IF('Data Transformation'!E1438&lt;$R$10,E1438,$R$10)),IF(C1438=FALSE,FALSE,IF(C1438&lt;$R$10,C1438,$R$10)))</f>
        <v>0</v>
      </c>
      <c r="H1438" t="b">
        <f>IF('Input and Summary Results'!$J$4="yes",'Data Transformation'!F1438,'Data Transformation'!D1438)</f>
        <v>0</v>
      </c>
      <c r="I1438" t="str">
        <f t="shared" si="97"/>
        <v/>
      </c>
    </row>
    <row r="1439" spans="2:9" x14ac:dyDescent="0.25">
      <c r="B1439" t="b">
        <f>IF('Input and Summary Results'!D1021=0,FALSE,'Input and Summary Results'!$B1021)</f>
        <v>0</v>
      </c>
      <c r="C1439" t="b">
        <f>IF(OR(B1439=0,'Input and Summary Results'!D1021=0,'Input and Summary Results'!D1021=""),FALSE,'Input and Summary Results'!$D1021)</f>
        <v>0</v>
      </c>
      <c r="D1439" t="b">
        <f>IF(OR(B1439=0,'Input and Summary Results'!E1021=0),FALSE,'Input and Summary Results'!$E1021)</f>
        <v>0</v>
      </c>
      <c r="E1439" t="b">
        <f t="shared" si="95"/>
        <v>0</v>
      </c>
      <c r="F1439" t="b">
        <f t="shared" si="96"/>
        <v>0</v>
      </c>
      <c r="G1439" t="b">
        <f>IF('Input and Summary Results'!$J$4="yes",IF(C1439=FALSE,FALSE,IF('Data Transformation'!E1439&lt;$R$10,E1439,$R$10)),IF(C1439=FALSE,FALSE,IF(C1439&lt;$R$10,C1439,$R$10)))</f>
        <v>0</v>
      </c>
      <c r="H1439" t="b">
        <f>IF('Input and Summary Results'!$J$4="yes",'Data Transformation'!F1439,'Data Transformation'!D1439)</f>
        <v>0</v>
      </c>
      <c r="I1439" t="str">
        <f t="shared" si="97"/>
        <v/>
      </c>
    </row>
    <row r="1440" spans="2:9" x14ac:dyDescent="0.25">
      <c r="B1440" t="b">
        <f>IF('Input and Summary Results'!D1022=0,FALSE,'Input and Summary Results'!$B1022)</f>
        <v>0</v>
      </c>
      <c r="C1440" t="b">
        <f>IF(OR(B1440=0,'Input and Summary Results'!D1022=0,'Input and Summary Results'!D1022=""),FALSE,'Input and Summary Results'!$D1022)</f>
        <v>0</v>
      </c>
      <c r="D1440" t="b">
        <f>IF(OR(B1440=0,'Input and Summary Results'!E1022=0),FALSE,'Input and Summary Results'!$E1022)</f>
        <v>0</v>
      </c>
      <c r="E1440" t="b">
        <f t="shared" si="95"/>
        <v>0</v>
      </c>
      <c r="F1440" t="b">
        <f t="shared" si="96"/>
        <v>0</v>
      </c>
      <c r="G1440" t="b">
        <f>IF('Input and Summary Results'!$J$4="yes",IF(C1440=FALSE,FALSE,IF('Data Transformation'!E1440&lt;$R$10,E1440,$R$10)),IF(C1440=FALSE,FALSE,IF(C1440&lt;$R$10,C1440,$R$10)))</f>
        <v>0</v>
      </c>
      <c r="H1440" t="b">
        <f>IF('Input and Summary Results'!$J$4="yes",'Data Transformation'!F1440,'Data Transformation'!D1440)</f>
        <v>0</v>
      </c>
      <c r="I1440" t="str">
        <f t="shared" si="97"/>
        <v/>
      </c>
    </row>
    <row r="1441" spans="2:9" x14ac:dyDescent="0.25">
      <c r="B1441" t="b">
        <f>IF('Input and Summary Results'!D1023=0,FALSE,'Input and Summary Results'!$B1023)</f>
        <v>0</v>
      </c>
      <c r="C1441" t="b">
        <f>IF(OR(B1441=0,'Input and Summary Results'!D1023=0,'Input and Summary Results'!D1023=""),FALSE,'Input and Summary Results'!$D1023)</f>
        <v>0</v>
      </c>
      <c r="D1441" t="b">
        <f>IF(OR(B1441=0,'Input and Summary Results'!E1023=0),FALSE,'Input and Summary Results'!$E1023)</f>
        <v>0</v>
      </c>
      <c r="E1441" t="b">
        <f t="shared" si="95"/>
        <v>0</v>
      </c>
      <c r="F1441" t="b">
        <f t="shared" si="96"/>
        <v>0</v>
      </c>
      <c r="G1441" t="b">
        <f>IF('Input and Summary Results'!$J$4="yes",IF(C1441=FALSE,FALSE,IF('Data Transformation'!E1441&lt;$R$10,E1441,$R$10)),IF(C1441=FALSE,FALSE,IF(C1441&lt;$R$10,C1441,$R$10)))</f>
        <v>0</v>
      </c>
      <c r="H1441" t="b">
        <f>IF('Input and Summary Results'!$J$4="yes",'Data Transformation'!F1441,'Data Transformation'!D1441)</f>
        <v>0</v>
      </c>
      <c r="I1441" t="str">
        <f t="shared" si="97"/>
        <v/>
      </c>
    </row>
    <row r="1442" spans="2:9" x14ac:dyDescent="0.25">
      <c r="B1442" t="b">
        <f>IF('Input and Summary Results'!D1024=0,FALSE,'Input and Summary Results'!$B1024)</f>
        <v>0</v>
      </c>
      <c r="C1442" t="b">
        <f>IF(OR(B1442=0,'Input and Summary Results'!D1024=0,'Input and Summary Results'!D1024=""),FALSE,'Input and Summary Results'!$D1024)</f>
        <v>0</v>
      </c>
      <c r="D1442" t="b">
        <f>IF(OR(B1442=0,'Input and Summary Results'!E1024=0),FALSE,'Input and Summary Results'!$E1024)</f>
        <v>0</v>
      </c>
      <c r="E1442" t="b">
        <f t="shared" si="95"/>
        <v>0</v>
      </c>
      <c r="F1442" t="b">
        <f t="shared" si="96"/>
        <v>0</v>
      </c>
      <c r="G1442" t="b">
        <f>IF('Input and Summary Results'!$J$4="yes",IF(C1442=FALSE,FALSE,IF('Data Transformation'!E1442&lt;$R$10,E1442,$R$10)),IF(C1442=FALSE,FALSE,IF(C1442&lt;$R$10,C1442,$R$10)))</f>
        <v>0</v>
      </c>
      <c r="H1442" t="b">
        <f>IF('Input and Summary Results'!$J$4="yes",'Data Transformation'!F1442,'Data Transformation'!D1442)</f>
        <v>0</v>
      </c>
      <c r="I1442" t="str">
        <f t="shared" si="97"/>
        <v/>
      </c>
    </row>
    <row r="1443" spans="2:9" x14ac:dyDescent="0.25">
      <c r="B1443" t="b">
        <f>IF('Input and Summary Results'!D1025=0,FALSE,'Input and Summary Results'!$B1025)</f>
        <v>0</v>
      </c>
      <c r="C1443" t="b">
        <f>IF(OR(B1443=0,'Input and Summary Results'!D1025=0,'Input and Summary Results'!D1025=""),FALSE,'Input and Summary Results'!$D1025)</f>
        <v>0</v>
      </c>
      <c r="D1443" t="b">
        <f>IF(OR(B1443=0,'Input and Summary Results'!E1025=0),FALSE,'Input and Summary Results'!$E1025)</f>
        <v>0</v>
      </c>
      <c r="E1443" t="b">
        <f t="shared" si="95"/>
        <v>0</v>
      </c>
      <c r="F1443" t="b">
        <f t="shared" si="96"/>
        <v>0</v>
      </c>
      <c r="G1443" t="b">
        <f>IF('Input and Summary Results'!$J$4="yes",IF(C1443=FALSE,FALSE,IF('Data Transformation'!E1443&lt;$R$10,E1443,$R$10)),IF(C1443=FALSE,FALSE,IF(C1443&lt;$R$10,C1443,$R$10)))</f>
        <v>0</v>
      </c>
      <c r="H1443" t="b">
        <f>IF('Input and Summary Results'!$J$4="yes",'Data Transformation'!F1443,'Data Transformation'!D1443)</f>
        <v>0</v>
      </c>
      <c r="I1443" t="str">
        <f t="shared" si="97"/>
        <v/>
      </c>
    </row>
    <row r="1444" spans="2:9" x14ac:dyDescent="0.25">
      <c r="B1444" t="b">
        <f>IF('Input and Summary Results'!D1026=0,FALSE,'Input and Summary Results'!$B1026)</f>
        <v>0</v>
      </c>
      <c r="C1444" t="b">
        <f>IF(OR(B1444=0,'Input and Summary Results'!D1026=0,'Input and Summary Results'!D1026=""),FALSE,'Input and Summary Results'!$D1026)</f>
        <v>0</v>
      </c>
      <c r="D1444" t="b">
        <f>IF(OR(B1444=0,'Input and Summary Results'!E1026=0),FALSE,'Input and Summary Results'!$E1026)</f>
        <v>0</v>
      </c>
      <c r="E1444" t="b">
        <f t="shared" si="95"/>
        <v>0</v>
      </c>
      <c r="F1444" t="b">
        <f t="shared" si="96"/>
        <v>0</v>
      </c>
      <c r="G1444" t="b">
        <f>IF('Input and Summary Results'!$J$4="yes",IF(C1444=FALSE,FALSE,IF('Data Transformation'!E1444&lt;$R$10,E1444,$R$10)),IF(C1444=FALSE,FALSE,IF(C1444&lt;$R$10,C1444,$R$10)))</f>
        <v>0</v>
      </c>
      <c r="H1444" t="b">
        <f>IF('Input and Summary Results'!$J$4="yes",'Data Transformation'!F1444,'Data Transformation'!D1444)</f>
        <v>0</v>
      </c>
      <c r="I1444" t="str">
        <f t="shared" si="97"/>
        <v/>
      </c>
    </row>
    <row r="1445" spans="2:9" x14ac:dyDescent="0.25">
      <c r="B1445" t="b">
        <f>IF('Input and Summary Results'!D1027=0,FALSE,'Input and Summary Results'!$B1027)</f>
        <v>0</v>
      </c>
      <c r="C1445" t="b">
        <f>IF(OR(B1445=0,'Input and Summary Results'!D1027=0,'Input and Summary Results'!D1027=""),FALSE,'Input and Summary Results'!$D1027)</f>
        <v>0</v>
      </c>
      <c r="D1445" t="b">
        <f>IF(OR(B1445=0,'Input and Summary Results'!E1027=0),FALSE,'Input and Summary Results'!$E1027)</f>
        <v>0</v>
      </c>
      <c r="E1445" t="b">
        <f t="shared" si="95"/>
        <v>0</v>
      </c>
      <c r="F1445" t="b">
        <f t="shared" si="96"/>
        <v>0</v>
      </c>
      <c r="G1445" t="b">
        <f>IF('Input and Summary Results'!$J$4="yes",IF(C1445=FALSE,FALSE,IF('Data Transformation'!E1445&lt;$R$10,E1445,$R$10)),IF(C1445=FALSE,FALSE,IF(C1445&lt;$R$10,C1445,$R$10)))</f>
        <v>0</v>
      </c>
      <c r="H1445" t="b">
        <f>IF('Input and Summary Results'!$J$4="yes",'Data Transformation'!F1445,'Data Transformation'!D1445)</f>
        <v>0</v>
      </c>
      <c r="I1445" t="str">
        <f t="shared" si="97"/>
        <v/>
      </c>
    </row>
    <row r="1446" spans="2:9" x14ac:dyDescent="0.25">
      <c r="B1446" t="b">
        <f>IF('Input and Summary Results'!D1028=0,FALSE,'Input and Summary Results'!$B1028)</f>
        <v>0</v>
      </c>
      <c r="C1446" t="b">
        <f>IF(OR(B1446=0,'Input and Summary Results'!D1028=0,'Input and Summary Results'!D1028=""),FALSE,'Input and Summary Results'!$D1028)</f>
        <v>0</v>
      </c>
      <c r="D1446" t="b">
        <f>IF(OR(B1446=0,'Input and Summary Results'!E1028=0),FALSE,'Input and Summary Results'!$E1028)</f>
        <v>0</v>
      </c>
      <c r="E1446" t="b">
        <f t="shared" si="95"/>
        <v>0</v>
      </c>
      <c r="F1446" t="b">
        <f t="shared" si="96"/>
        <v>0</v>
      </c>
      <c r="G1446" t="b">
        <f>IF('Input and Summary Results'!$J$4="yes",IF(C1446=FALSE,FALSE,IF('Data Transformation'!E1446&lt;$R$10,E1446,$R$10)),IF(C1446=FALSE,FALSE,IF(C1446&lt;$R$10,C1446,$R$10)))</f>
        <v>0</v>
      </c>
      <c r="H1446" t="b">
        <f>IF('Input and Summary Results'!$J$4="yes",'Data Transformation'!F1446,'Data Transformation'!D1446)</f>
        <v>0</v>
      </c>
      <c r="I1446" t="str">
        <f t="shared" si="97"/>
        <v/>
      </c>
    </row>
    <row r="1447" spans="2:9" x14ac:dyDescent="0.25">
      <c r="B1447" t="b">
        <f>IF('Input and Summary Results'!D1029=0,FALSE,'Input and Summary Results'!$B1029)</f>
        <v>0</v>
      </c>
      <c r="C1447" t="b">
        <f>IF(OR(B1447=0,'Input and Summary Results'!D1029=0,'Input and Summary Results'!D1029=""),FALSE,'Input and Summary Results'!$D1029)</f>
        <v>0</v>
      </c>
      <c r="D1447" t="b">
        <f>IF(OR(B1447=0,'Input and Summary Results'!E1029=0),FALSE,'Input and Summary Results'!$E1029)</f>
        <v>0</v>
      </c>
      <c r="E1447" t="b">
        <f t="shared" si="95"/>
        <v>0</v>
      </c>
      <c r="F1447" t="b">
        <f t="shared" si="96"/>
        <v>0</v>
      </c>
      <c r="G1447" t="b">
        <f>IF('Input and Summary Results'!$J$4="yes",IF(C1447=FALSE,FALSE,IF('Data Transformation'!E1447&lt;$R$10,E1447,$R$10)),IF(C1447=FALSE,FALSE,IF(C1447&lt;$R$10,C1447,$R$10)))</f>
        <v>0</v>
      </c>
      <c r="H1447" t="b">
        <f>IF('Input and Summary Results'!$J$4="yes",'Data Transformation'!F1447,'Data Transformation'!D1447)</f>
        <v>0</v>
      </c>
      <c r="I1447" t="str">
        <f t="shared" si="97"/>
        <v/>
      </c>
    </row>
    <row r="1448" spans="2:9" x14ac:dyDescent="0.25">
      <c r="B1448" t="b">
        <f>IF('Input and Summary Results'!D1030=0,FALSE,'Input and Summary Results'!$B1030)</f>
        <v>0</v>
      </c>
      <c r="C1448" t="b">
        <f>IF(OR(B1448=0,'Input and Summary Results'!D1030=0,'Input and Summary Results'!D1030=""),FALSE,'Input and Summary Results'!$D1030)</f>
        <v>0</v>
      </c>
      <c r="D1448" t="b">
        <f>IF(OR(B1448=0,'Input and Summary Results'!E1030=0),FALSE,'Input and Summary Results'!$E1030)</f>
        <v>0</v>
      </c>
      <c r="E1448" t="b">
        <f t="shared" si="95"/>
        <v>0</v>
      </c>
      <c r="F1448" t="b">
        <f t="shared" si="96"/>
        <v>0</v>
      </c>
      <c r="G1448" t="b">
        <f>IF('Input and Summary Results'!$J$4="yes",IF(C1448=FALSE,FALSE,IF('Data Transformation'!E1448&lt;$R$10,E1448,$R$10)),IF(C1448=FALSE,FALSE,IF(C1448&lt;$R$10,C1448,$R$10)))</f>
        <v>0</v>
      </c>
      <c r="H1448" t="b">
        <f>IF('Input and Summary Results'!$J$4="yes",'Data Transformation'!F1448,'Data Transformation'!D1448)</f>
        <v>0</v>
      </c>
      <c r="I1448" t="str">
        <f t="shared" si="97"/>
        <v/>
      </c>
    </row>
    <row r="1449" spans="2:9" x14ac:dyDescent="0.25">
      <c r="B1449" t="b">
        <f>IF('Input and Summary Results'!D1031=0,FALSE,'Input and Summary Results'!$B1031)</f>
        <v>0</v>
      </c>
      <c r="C1449" t="b">
        <f>IF(OR(B1449=0,'Input and Summary Results'!D1031=0,'Input and Summary Results'!D1031=""),FALSE,'Input and Summary Results'!$D1031)</f>
        <v>0</v>
      </c>
      <c r="D1449" t="b">
        <f>IF(OR(B1449=0,'Input and Summary Results'!E1031=0),FALSE,'Input and Summary Results'!$E1031)</f>
        <v>0</v>
      </c>
      <c r="E1449" t="b">
        <f t="shared" si="95"/>
        <v>0</v>
      </c>
      <c r="F1449" t="b">
        <f t="shared" si="96"/>
        <v>0</v>
      </c>
      <c r="G1449" t="b">
        <f>IF('Input and Summary Results'!$J$4="yes",IF(C1449=FALSE,FALSE,IF('Data Transformation'!E1449&lt;$R$10,E1449,$R$10)),IF(C1449=FALSE,FALSE,IF(C1449&lt;$R$10,C1449,$R$10)))</f>
        <v>0</v>
      </c>
      <c r="H1449" t="b">
        <f>IF('Input and Summary Results'!$J$4="yes",'Data Transformation'!F1449,'Data Transformation'!D1449)</f>
        <v>0</v>
      </c>
      <c r="I1449" t="str">
        <f t="shared" si="97"/>
        <v/>
      </c>
    </row>
    <row r="1450" spans="2:9" x14ac:dyDescent="0.25">
      <c r="B1450" t="b">
        <f>IF('Input and Summary Results'!D1032=0,FALSE,'Input and Summary Results'!$B1032)</f>
        <v>0</v>
      </c>
      <c r="C1450" t="b">
        <f>IF(OR(B1450=0,'Input and Summary Results'!D1032=0,'Input and Summary Results'!D1032=""),FALSE,'Input and Summary Results'!$D1032)</f>
        <v>0</v>
      </c>
      <c r="D1450" t="b">
        <f>IF(OR(B1450=0,'Input and Summary Results'!E1032=0),FALSE,'Input and Summary Results'!$E1032)</f>
        <v>0</v>
      </c>
      <c r="E1450" t="b">
        <f t="shared" ref="E1450:E1513" si="98">IF(C1450=FALSE,FALSE,LOG10(C1450))</f>
        <v>0</v>
      </c>
      <c r="F1450" t="b">
        <f t="shared" ref="F1450:F1513" si="99">IF(D1450=FALSE, FALSE,0.434*D1450/C1450)</f>
        <v>0</v>
      </c>
      <c r="G1450" t="b">
        <f>IF('Input and Summary Results'!$J$4="yes",IF(C1450=FALSE,FALSE,IF('Data Transformation'!E1450&lt;$R$10,E1450,$R$10)),IF(C1450=FALSE,FALSE,IF(C1450&lt;$R$10,C1450,$R$10)))</f>
        <v>0</v>
      </c>
      <c r="H1450" t="b">
        <f>IF('Input and Summary Results'!$J$4="yes",'Data Transformation'!F1450,'Data Transformation'!D1450)</f>
        <v>0</v>
      </c>
      <c r="I1450" t="str">
        <f t="shared" si="97"/>
        <v/>
      </c>
    </row>
    <row r="1451" spans="2:9" x14ac:dyDescent="0.25">
      <c r="B1451" t="b">
        <f>IF('Input and Summary Results'!D1033=0,FALSE,'Input and Summary Results'!$B1033)</f>
        <v>0</v>
      </c>
      <c r="C1451" t="b">
        <f>IF(OR(B1451=0,'Input and Summary Results'!D1033=0,'Input and Summary Results'!D1033=""),FALSE,'Input and Summary Results'!$D1033)</f>
        <v>0</v>
      </c>
      <c r="D1451" t="b">
        <f>IF(OR(B1451=0,'Input and Summary Results'!E1033=0),FALSE,'Input and Summary Results'!$E1033)</f>
        <v>0</v>
      </c>
      <c r="E1451" t="b">
        <f t="shared" si="98"/>
        <v>0</v>
      </c>
      <c r="F1451" t="b">
        <f t="shared" si="99"/>
        <v>0</v>
      </c>
      <c r="G1451" t="b">
        <f>IF('Input and Summary Results'!$J$4="yes",IF(C1451=FALSE,FALSE,IF('Data Transformation'!E1451&lt;$R$10,E1451,$R$10)),IF(C1451=FALSE,FALSE,IF(C1451&lt;$R$10,C1451,$R$10)))</f>
        <v>0</v>
      </c>
      <c r="H1451" t="b">
        <f>IF('Input and Summary Results'!$J$4="yes",'Data Transformation'!F1451,'Data Transformation'!D1451)</f>
        <v>0</v>
      </c>
      <c r="I1451" t="str">
        <f t="shared" si="97"/>
        <v/>
      </c>
    </row>
    <row r="1452" spans="2:9" x14ac:dyDescent="0.25">
      <c r="B1452" t="b">
        <f>IF('Input and Summary Results'!D1034=0,FALSE,'Input and Summary Results'!$B1034)</f>
        <v>0</v>
      </c>
      <c r="C1452" t="b">
        <f>IF(OR(B1452=0,'Input and Summary Results'!D1034=0,'Input and Summary Results'!D1034=""),FALSE,'Input and Summary Results'!$D1034)</f>
        <v>0</v>
      </c>
      <c r="D1452" t="b">
        <f>IF(OR(B1452=0,'Input and Summary Results'!E1034=0),FALSE,'Input and Summary Results'!$E1034)</f>
        <v>0</v>
      </c>
      <c r="E1452" t="b">
        <f t="shared" si="98"/>
        <v>0</v>
      </c>
      <c r="F1452" t="b">
        <f t="shared" si="99"/>
        <v>0</v>
      </c>
      <c r="G1452" t="b">
        <f>IF('Input and Summary Results'!$J$4="yes",IF(C1452=FALSE,FALSE,IF('Data Transformation'!E1452&lt;$R$10,E1452,$R$10)),IF(C1452=FALSE,FALSE,IF(C1452&lt;$R$10,C1452,$R$10)))</f>
        <v>0</v>
      </c>
      <c r="H1452" t="b">
        <f>IF('Input and Summary Results'!$J$4="yes",'Data Transformation'!F1452,'Data Transformation'!D1452)</f>
        <v>0</v>
      </c>
      <c r="I1452" t="str">
        <f t="shared" si="97"/>
        <v/>
      </c>
    </row>
    <row r="1453" spans="2:9" x14ac:dyDescent="0.25">
      <c r="B1453" t="b">
        <f>IF('Input and Summary Results'!D1035=0,FALSE,'Input and Summary Results'!$B1035)</f>
        <v>0</v>
      </c>
      <c r="C1453" t="b">
        <f>IF(OR(B1453=0,'Input and Summary Results'!D1035=0,'Input and Summary Results'!D1035=""),FALSE,'Input and Summary Results'!$D1035)</f>
        <v>0</v>
      </c>
      <c r="D1453" t="b">
        <f>IF(OR(B1453=0,'Input and Summary Results'!E1035=0),FALSE,'Input and Summary Results'!$E1035)</f>
        <v>0</v>
      </c>
      <c r="E1453" t="b">
        <f t="shared" si="98"/>
        <v>0</v>
      </c>
      <c r="F1453" t="b">
        <f t="shared" si="99"/>
        <v>0</v>
      </c>
      <c r="G1453" t="b">
        <f>IF('Input and Summary Results'!$J$4="yes",IF(C1453=FALSE,FALSE,IF('Data Transformation'!E1453&lt;$R$10,E1453,$R$10)),IF(C1453=FALSE,FALSE,IF(C1453&lt;$R$10,C1453,$R$10)))</f>
        <v>0</v>
      </c>
      <c r="H1453" t="b">
        <f>IF('Input and Summary Results'!$J$4="yes",'Data Transformation'!F1453,'Data Transformation'!D1453)</f>
        <v>0</v>
      </c>
      <c r="I1453" t="str">
        <f t="shared" si="97"/>
        <v/>
      </c>
    </row>
    <row r="1454" spans="2:9" x14ac:dyDescent="0.25">
      <c r="B1454" t="b">
        <f>IF('Input and Summary Results'!D1036=0,FALSE,'Input and Summary Results'!$B1036)</f>
        <v>0</v>
      </c>
      <c r="C1454" t="b">
        <f>IF(OR(B1454=0,'Input and Summary Results'!D1036=0,'Input and Summary Results'!D1036=""),FALSE,'Input and Summary Results'!$D1036)</f>
        <v>0</v>
      </c>
      <c r="D1454" t="b">
        <f>IF(OR(B1454=0,'Input and Summary Results'!E1036=0),FALSE,'Input and Summary Results'!$E1036)</f>
        <v>0</v>
      </c>
      <c r="E1454" t="b">
        <f t="shared" si="98"/>
        <v>0</v>
      </c>
      <c r="F1454" t="b">
        <f t="shared" si="99"/>
        <v>0</v>
      </c>
      <c r="G1454" t="b">
        <f>IF('Input and Summary Results'!$J$4="yes",IF(C1454=FALSE,FALSE,IF('Data Transformation'!E1454&lt;$R$10,E1454,$R$10)),IF(C1454=FALSE,FALSE,IF(C1454&lt;$R$10,C1454,$R$10)))</f>
        <v>0</v>
      </c>
      <c r="H1454" t="b">
        <f>IF('Input and Summary Results'!$J$4="yes",'Data Transformation'!F1454,'Data Transformation'!D1454)</f>
        <v>0</v>
      </c>
      <c r="I1454" t="str">
        <f t="shared" si="97"/>
        <v/>
      </c>
    </row>
    <row r="1455" spans="2:9" x14ac:dyDescent="0.25">
      <c r="B1455" t="b">
        <f>IF('Input and Summary Results'!D1037=0,FALSE,'Input and Summary Results'!$B1037)</f>
        <v>0</v>
      </c>
      <c r="C1455" t="b">
        <f>IF(OR(B1455=0,'Input and Summary Results'!D1037=0,'Input and Summary Results'!D1037=""),FALSE,'Input and Summary Results'!$D1037)</f>
        <v>0</v>
      </c>
      <c r="D1455" t="b">
        <f>IF(OR(B1455=0,'Input and Summary Results'!E1037=0),FALSE,'Input and Summary Results'!$E1037)</f>
        <v>0</v>
      </c>
      <c r="E1455" t="b">
        <f t="shared" si="98"/>
        <v>0</v>
      </c>
      <c r="F1455" t="b">
        <f t="shared" si="99"/>
        <v>0</v>
      </c>
      <c r="G1455" t="b">
        <f>IF('Input and Summary Results'!$J$4="yes",IF(C1455=FALSE,FALSE,IF('Data Transformation'!E1455&lt;$R$10,E1455,$R$10)),IF(C1455=FALSE,FALSE,IF(C1455&lt;$R$10,C1455,$R$10)))</f>
        <v>0</v>
      </c>
      <c r="H1455" t="b">
        <f>IF('Input and Summary Results'!$J$4="yes",'Data Transformation'!F1455,'Data Transformation'!D1455)</f>
        <v>0</v>
      </c>
      <c r="I1455" t="str">
        <f t="shared" si="97"/>
        <v/>
      </c>
    </row>
    <row r="1456" spans="2:9" x14ac:dyDescent="0.25">
      <c r="B1456" t="b">
        <f>IF('Input and Summary Results'!D1038=0,FALSE,'Input and Summary Results'!$B1038)</f>
        <v>0</v>
      </c>
      <c r="C1456" t="b">
        <f>IF(OR(B1456=0,'Input and Summary Results'!D1038=0,'Input and Summary Results'!D1038=""),FALSE,'Input and Summary Results'!$D1038)</f>
        <v>0</v>
      </c>
      <c r="D1456" t="b">
        <f>IF(OR(B1456=0,'Input and Summary Results'!E1038=0),FALSE,'Input and Summary Results'!$E1038)</f>
        <v>0</v>
      </c>
      <c r="E1456" t="b">
        <f t="shared" si="98"/>
        <v>0</v>
      </c>
      <c r="F1456" t="b">
        <f t="shared" si="99"/>
        <v>0</v>
      </c>
      <c r="G1456" t="b">
        <f>IF('Input and Summary Results'!$J$4="yes",IF(C1456=FALSE,FALSE,IF('Data Transformation'!E1456&lt;$R$10,E1456,$R$10)),IF(C1456=FALSE,FALSE,IF(C1456&lt;$R$10,C1456,$R$10)))</f>
        <v>0</v>
      </c>
      <c r="H1456" t="b">
        <f>IF('Input and Summary Results'!$J$4="yes",'Data Transformation'!F1456,'Data Transformation'!D1456)</f>
        <v>0</v>
      </c>
      <c r="I1456" t="str">
        <f t="shared" si="97"/>
        <v/>
      </c>
    </row>
    <row r="1457" spans="2:9" x14ac:dyDescent="0.25">
      <c r="B1457" t="b">
        <f>IF('Input and Summary Results'!D1039=0,FALSE,'Input and Summary Results'!$B1039)</f>
        <v>0</v>
      </c>
      <c r="C1457" t="b">
        <f>IF(OR(B1457=0,'Input and Summary Results'!D1039=0,'Input and Summary Results'!D1039=""),FALSE,'Input and Summary Results'!$D1039)</f>
        <v>0</v>
      </c>
      <c r="D1457" t="b">
        <f>IF(OR(B1457=0,'Input and Summary Results'!E1039=0),FALSE,'Input and Summary Results'!$E1039)</f>
        <v>0</v>
      </c>
      <c r="E1457" t="b">
        <f t="shared" si="98"/>
        <v>0</v>
      </c>
      <c r="F1457" t="b">
        <f t="shared" si="99"/>
        <v>0</v>
      </c>
      <c r="G1457" t="b">
        <f>IF('Input and Summary Results'!$J$4="yes",IF(C1457=FALSE,FALSE,IF('Data Transformation'!E1457&lt;$R$10,E1457,$R$10)),IF(C1457=FALSE,FALSE,IF(C1457&lt;$R$10,C1457,$R$10)))</f>
        <v>0</v>
      </c>
      <c r="H1457" t="b">
        <f>IF('Input and Summary Results'!$J$4="yes",'Data Transformation'!F1457,'Data Transformation'!D1457)</f>
        <v>0</v>
      </c>
      <c r="I1457" t="str">
        <f t="shared" si="97"/>
        <v/>
      </c>
    </row>
    <row r="1458" spans="2:9" x14ac:dyDescent="0.25">
      <c r="B1458" t="b">
        <f>IF('Input and Summary Results'!D1040=0,FALSE,'Input and Summary Results'!$B1040)</f>
        <v>0</v>
      </c>
      <c r="C1458" t="b">
        <f>IF(OR(B1458=0,'Input and Summary Results'!D1040=0,'Input and Summary Results'!D1040=""),FALSE,'Input and Summary Results'!$D1040)</f>
        <v>0</v>
      </c>
      <c r="D1458" t="b">
        <f>IF(OR(B1458=0,'Input and Summary Results'!E1040=0),FALSE,'Input and Summary Results'!$E1040)</f>
        <v>0</v>
      </c>
      <c r="E1458" t="b">
        <f t="shared" si="98"/>
        <v>0</v>
      </c>
      <c r="F1458" t="b">
        <f t="shared" si="99"/>
        <v>0</v>
      </c>
      <c r="G1458" t="b">
        <f>IF('Input and Summary Results'!$J$4="yes",IF(C1458=FALSE,FALSE,IF('Data Transformation'!E1458&lt;$R$10,E1458,$R$10)),IF(C1458=FALSE,FALSE,IF(C1458&lt;$R$10,C1458,$R$10)))</f>
        <v>0</v>
      </c>
      <c r="H1458" t="b">
        <f>IF('Input and Summary Results'!$J$4="yes",'Data Transformation'!F1458,'Data Transformation'!D1458)</f>
        <v>0</v>
      </c>
      <c r="I1458" t="str">
        <f t="shared" si="97"/>
        <v/>
      </c>
    </row>
    <row r="1459" spans="2:9" x14ac:dyDescent="0.25">
      <c r="B1459" t="b">
        <f>IF('Input and Summary Results'!D1041=0,FALSE,'Input and Summary Results'!$B1041)</f>
        <v>0</v>
      </c>
      <c r="C1459" t="b">
        <f>IF(OR(B1459=0,'Input and Summary Results'!D1041=0,'Input and Summary Results'!D1041=""),FALSE,'Input and Summary Results'!$D1041)</f>
        <v>0</v>
      </c>
      <c r="D1459" t="b">
        <f>IF(OR(B1459=0,'Input and Summary Results'!E1041=0),FALSE,'Input and Summary Results'!$E1041)</f>
        <v>0</v>
      </c>
      <c r="E1459" t="b">
        <f t="shared" si="98"/>
        <v>0</v>
      </c>
      <c r="F1459" t="b">
        <f t="shared" si="99"/>
        <v>0</v>
      </c>
      <c r="G1459" t="b">
        <f>IF('Input and Summary Results'!$J$4="yes",IF(C1459=FALSE,FALSE,IF('Data Transformation'!E1459&lt;$R$10,E1459,$R$10)),IF(C1459=FALSE,FALSE,IF(C1459&lt;$R$10,C1459,$R$10)))</f>
        <v>0</v>
      </c>
      <c r="H1459" t="b">
        <f>IF('Input and Summary Results'!$J$4="yes",'Data Transformation'!F1459,'Data Transformation'!D1459)</f>
        <v>0</v>
      </c>
      <c r="I1459" t="str">
        <f t="shared" si="97"/>
        <v/>
      </c>
    </row>
    <row r="1460" spans="2:9" x14ac:dyDescent="0.25">
      <c r="B1460" t="b">
        <f>IF('Input and Summary Results'!D1042=0,FALSE,'Input and Summary Results'!$B1042)</f>
        <v>0</v>
      </c>
      <c r="C1460" t="b">
        <f>IF(OR(B1460=0,'Input and Summary Results'!D1042=0,'Input and Summary Results'!D1042=""),FALSE,'Input and Summary Results'!$D1042)</f>
        <v>0</v>
      </c>
      <c r="D1460" t="b">
        <f>IF(OR(B1460=0,'Input and Summary Results'!E1042=0),FALSE,'Input and Summary Results'!$E1042)</f>
        <v>0</v>
      </c>
      <c r="E1460" t="b">
        <f t="shared" si="98"/>
        <v>0</v>
      </c>
      <c r="F1460" t="b">
        <f t="shared" si="99"/>
        <v>0</v>
      </c>
      <c r="G1460" t="b">
        <f>IF('Input and Summary Results'!$J$4="yes",IF(C1460=FALSE,FALSE,IF('Data Transformation'!E1460&lt;$R$10,E1460,$R$10)),IF(C1460=FALSE,FALSE,IF(C1460&lt;$R$10,C1460,$R$10)))</f>
        <v>0</v>
      </c>
      <c r="H1460" t="b">
        <f>IF('Input and Summary Results'!$J$4="yes",'Data Transformation'!F1460,'Data Transformation'!D1460)</f>
        <v>0</v>
      </c>
      <c r="I1460" t="str">
        <f t="shared" si="97"/>
        <v/>
      </c>
    </row>
    <row r="1461" spans="2:9" x14ac:dyDescent="0.25">
      <c r="B1461" t="b">
        <f>IF('Input and Summary Results'!D1043=0,FALSE,'Input and Summary Results'!$B1043)</f>
        <v>0</v>
      </c>
      <c r="C1461" t="b">
        <f>IF(OR(B1461=0,'Input and Summary Results'!D1043=0,'Input and Summary Results'!D1043=""),FALSE,'Input and Summary Results'!$D1043)</f>
        <v>0</v>
      </c>
      <c r="D1461" t="b">
        <f>IF(OR(B1461=0,'Input and Summary Results'!E1043=0),FALSE,'Input and Summary Results'!$E1043)</f>
        <v>0</v>
      </c>
      <c r="E1461" t="b">
        <f t="shared" si="98"/>
        <v>0</v>
      </c>
      <c r="F1461" t="b">
        <f t="shared" si="99"/>
        <v>0</v>
      </c>
      <c r="G1461" t="b">
        <f>IF('Input and Summary Results'!$J$4="yes",IF(C1461=FALSE,FALSE,IF('Data Transformation'!E1461&lt;$R$10,E1461,$R$10)),IF(C1461=FALSE,FALSE,IF(C1461&lt;$R$10,C1461,$R$10)))</f>
        <v>0</v>
      </c>
      <c r="H1461" t="b">
        <f>IF('Input and Summary Results'!$J$4="yes",'Data Transformation'!F1461,'Data Transformation'!D1461)</f>
        <v>0</v>
      </c>
      <c r="I1461" t="str">
        <f t="shared" si="97"/>
        <v/>
      </c>
    </row>
    <row r="1462" spans="2:9" x14ac:dyDescent="0.25">
      <c r="B1462" t="b">
        <f>IF('Input and Summary Results'!D1044=0,FALSE,'Input and Summary Results'!$B1044)</f>
        <v>0</v>
      </c>
      <c r="C1462" t="b">
        <f>IF(OR(B1462=0,'Input and Summary Results'!D1044=0,'Input and Summary Results'!D1044=""),FALSE,'Input and Summary Results'!$D1044)</f>
        <v>0</v>
      </c>
      <c r="D1462" t="b">
        <f>IF(OR(B1462=0,'Input and Summary Results'!E1044=0),FALSE,'Input and Summary Results'!$E1044)</f>
        <v>0</v>
      </c>
      <c r="E1462" t="b">
        <f t="shared" si="98"/>
        <v>0</v>
      </c>
      <c r="F1462" t="b">
        <f t="shared" si="99"/>
        <v>0</v>
      </c>
      <c r="G1462" t="b">
        <f>IF('Input and Summary Results'!$J$4="yes",IF(C1462=FALSE,FALSE,IF('Data Transformation'!E1462&lt;$R$10,E1462,$R$10)),IF(C1462=FALSE,FALSE,IF(C1462&lt;$R$10,C1462,$R$10)))</f>
        <v>0</v>
      </c>
      <c r="H1462" t="b">
        <f>IF('Input and Summary Results'!$J$4="yes",'Data Transformation'!F1462,'Data Transformation'!D1462)</f>
        <v>0</v>
      </c>
      <c r="I1462" t="str">
        <f t="shared" si="97"/>
        <v/>
      </c>
    </row>
    <row r="1463" spans="2:9" x14ac:dyDescent="0.25">
      <c r="B1463" t="b">
        <f>IF('Input and Summary Results'!D1045=0,FALSE,'Input and Summary Results'!$B1045)</f>
        <v>0</v>
      </c>
      <c r="C1463" t="b">
        <f>IF(OR(B1463=0,'Input and Summary Results'!D1045=0,'Input and Summary Results'!D1045=""),FALSE,'Input and Summary Results'!$D1045)</f>
        <v>0</v>
      </c>
      <c r="D1463" t="b">
        <f>IF(OR(B1463=0,'Input and Summary Results'!E1045=0),FALSE,'Input and Summary Results'!$E1045)</f>
        <v>0</v>
      </c>
      <c r="E1463" t="b">
        <f t="shared" si="98"/>
        <v>0</v>
      </c>
      <c r="F1463" t="b">
        <f t="shared" si="99"/>
        <v>0</v>
      </c>
      <c r="G1463" t="b">
        <f>IF('Input and Summary Results'!$J$4="yes",IF(C1463=FALSE,FALSE,IF('Data Transformation'!E1463&lt;$R$10,E1463,$R$10)),IF(C1463=FALSE,FALSE,IF(C1463&lt;$R$10,C1463,$R$10)))</f>
        <v>0</v>
      </c>
      <c r="H1463" t="b">
        <f>IF('Input and Summary Results'!$J$4="yes",'Data Transformation'!F1463,'Data Transformation'!D1463)</f>
        <v>0</v>
      </c>
      <c r="I1463" t="str">
        <f t="shared" si="97"/>
        <v/>
      </c>
    </row>
    <row r="1464" spans="2:9" x14ac:dyDescent="0.25">
      <c r="B1464" t="b">
        <f>IF('Input and Summary Results'!D1046=0,FALSE,'Input and Summary Results'!$B1046)</f>
        <v>0</v>
      </c>
      <c r="C1464" t="b">
        <f>IF(OR(B1464=0,'Input and Summary Results'!D1046=0,'Input and Summary Results'!D1046=""),FALSE,'Input and Summary Results'!$D1046)</f>
        <v>0</v>
      </c>
      <c r="D1464" t="b">
        <f>IF(OR(B1464=0,'Input and Summary Results'!E1046=0),FALSE,'Input and Summary Results'!$E1046)</f>
        <v>0</v>
      </c>
      <c r="E1464" t="b">
        <f t="shared" si="98"/>
        <v>0</v>
      </c>
      <c r="F1464" t="b">
        <f t="shared" si="99"/>
        <v>0</v>
      </c>
      <c r="G1464" t="b">
        <f>IF('Input and Summary Results'!$J$4="yes",IF(C1464=FALSE,FALSE,IF('Data Transformation'!E1464&lt;$R$10,E1464,$R$10)),IF(C1464=FALSE,FALSE,IF(C1464&lt;$R$10,C1464,$R$10)))</f>
        <v>0</v>
      </c>
      <c r="H1464" t="b">
        <f>IF('Input and Summary Results'!$J$4="yes",'Data Transformation'!F1464,'Data Transformation'!D1464)</f>
        <v>0</v>
      </c>
      <c r="I1464" t="str">
        <f t="shared" si="97"/>
        <v/>
      </c>
    </row>
    <row r="1465" spans="2:9" x14ac:dyDescent="0.25">
      <c r="B1465" t="b">
        <f>IF('Input and Summary Results'!D1047=0,FALSE,'Input and Summary Results'!$B1047)</f>
        <v>0</v>
      </c>
      <c r="C1465" t="b">
        <f>IF(OR(B1465=0,'Input and Summary Results'!D1047=0,'Input and Summary Results'!D1047=""),FALSE,'Input and Summary Results'!$D1047)</f>
        <v>0</v>
      </c>
      <c r="D1465" t="b">
        <f>IF(OR(B1465=0,'Input and Summary Results'!E1047=0),FALSE,'Input and Summary Results'!$E1047)</f>
        <v>0</v>
      </c>
      <c r="E1465" t="b">
        <f t="shared" si="98"/>
        <v>0</v>
      </c>
      <c r="F1465" t="b">
        <f t="shared" si="99"/>
        <v>0</v>
      </c>
      <c r="G1465" t="b">
        <f>IF('Input and Summary Results'!$J$4="yes",IF(C1465=FALSE,FALSE,IF('Data Transformation'!E1465&lt;$R$10,E1465,$R$10)),IF(C1465=FALSE,FALSE,IF(C1465&lt;$R$10,C1465,$R$10)))</f>
        <v>0</v>
      </c>
      <c r="H1465" t="b">
        <f>IF('Input and Summary Results'!$J$4="yes",'Data Transformation'!F1465,'Data Transformation'!D1465)</f>
        <v>0</v>
      </c>
      <c r="I1465" t="str">
        <f t="shared" si="97"/>
        <v/>
      </c>
    </row>
    <row r="1466" spans="2:9" x14ac:dyDescent="0.25">
      <c r="B1466" t="b">
        <f>IF('Input and Summary Results'!D1048=0,FALSE,'Input and Summary Results'!$B1048)</f>
        <v>0</v>
      </c>
      <c r="C1466" t="b">
        <f>IF(OR(B1466=0,'Input and Summary Results'!D1048=0,'Input and Summary Results'!D1048=""),FALSE,'Input and Summary Results'!$D1048)</f>
        <v>0</v>
      </c>
      <c r="D1466" t="b">
        <f>IF(OR(B1466=0,'Input and Summary Results'!E1048=0),FALSE,'Input and Summary Results'!$E1048)</f>
        <v>0</v>
      </c>
      <c r="E1466" t="b">
        <f t="shared" si="98"/>
        <v>0</v>
      </c>
      <c r="F1466" t="b">
        <f t="shared" si="99"/>
        <v>0</v>
      </c>
      <c r="G1466" t="b">
        <f>IF('Input and Summary Results'!$J$4="yes",IF(C1466=FALSE,FALSE,IF('Data Transformation'!E1466&lt;$R$10,E1466,$R$10)),IF(C1466=FALSE,FALSE,IF(C1466&lt;$R$10,C1466,$R$10)))</f>
        <v>0</v>
      </c>
      <c r="H1466" t="b">
        <f>IF('Input and Summary Results'!$J$4="yes",'Data Transformation'!F1466,'Data Transformation'!D1466)</f>
        <v>0</v>
      </c>
      <c r="I1466" t="str">
        <f t="shared" si="97"/>
        <v/>
      </c>
    </row>
    <row r="1467" spans="2:9" x14ac:dyDescent="0.25">
      <c r="B1467" t="b">
        <f>IF('Input and Summary Results'!D1049=0,FALSE,'Input and Summary Results'!$B1049)</f>
        <v>0</v>
      </c>
      <c r="C1467" t="b">
        <f>IF(OR(B1467=0,'Input and Summary Results'!D1049=0,'Input and Summary Results'!D1049=""),FALSE,'Input and Summary Results'!$D1049)</f>
        <v>0</v>
      </c>
      <c r="D1467" t="b">
        <f>IF(OR(B1467=0,'Input and Summary Results'!E1049=0),FALSE,'Input and Summary Results'!$E1049)</f>
        <v>0</v>
      </c>
      <c r="E1467" t="b">
        <f t="shared" si="98"/>
        <v>0</v>
      </c>
      <c r="F1467" t="b">
        <f t="shared" si="99"/>
        <v>0</v>
      </c>
      <c r="G1467" t="b">
        <f>IF('Input and Summary Results'!$J$4="yes",IF(C1467=FALSE,FALSE,IF('Data Transformation'!E1467&lt;$R$10,E1467,$R$10)),IF(C1467=FALSE,FALSE,IF(C1467&lt;$R$10,C1467,$R$10)))</f>
        <v>0</v>
      </c>
      <c r="H1467" t="b">
        <f>IF('Input and Summary Results'!$J$4="yes",'Data Transformation'!F1467,'Data Transformation'!D1467)</f>
        <v>0</v>
      </c>
      <c r="I1467" t="str">
        <f t="shared" si="97"/>
        <v/>
      </c>
    </row>
    <row r="1468" spans="2:9" x14ac:dyDescent="0.25">
      <c r="B1468" t="b">
        <f>IF('Input and Summary Results'!D1050=0,FALSE,'Input and Summary Results'!$B1050)</f>
        <v>0</v>
      </c>
      <c r="C1468" t="b">
        <f>IF(OR(B1468=0,'Input and Summary Results'!D1050=0,'Input and Summary Results'!D1050=""),FALSE,'Input and Summary Results'!$D1050)</f>
        <v>0</v>
      </c>
      <c r="D1468" t="b">
        <f>IF(OR(B1468=0,'Input and Summary Results'!E1050=0),FALSE,'Input and Summary Results'!$E1050)</f>
        <v>0</v>
      </c>
      <c r="E1468" t="b">
        <f t="shared" si="98"/>
        <v>0</v>
      </c>
      <c r="F1468" t="b">
        <f t="shared" si="99"/>
        <v>0</v>
      </c>
      <c r="G1468" t="b">
        <f>IF('Input and Summary Results'!$J$4="yes",IF(C1468=FALSE,FALSE,IF('Data Transformation'!E1468&lt;$R$10,E1468,$R$10)),IF(C1468=FALSE,FALSE,IF(C1468&lt;$R$10,C1468,$R$10)))</f>
        <v>0</v>
      </c>
      <c r="H1468" t="b">
        <f>IF('Input and Summary Results'!$J$4="yes",'Data Transformation'!F1468,'Data Transformation'!D1468)</f>
        <v>0</v>
      </c>
      <c r="I1468" t="str">
        <f t="shared" si="97"/>
        <v/>
      </c>
    </row>
    <row r="1469" spans="2:9" x14ac:dyDescent="0.25">
      <c r="B1469" t="b">
        <f>IF('Input and Summary Results'!D1051=0,FALSE,'Input and Summary Results'!$B1051)</f>
        <v>0</v>
      </c>
      <c r="C1469" t="b">
        <f>IF(OR(B1469=0,'Input and Summary Results'!D1051=0,'Input and Summary Results'!D1051=""),FALSE,'Input and Summary Results'!$D1051)</f>
        <v>0</v>
      </c>
      <c r="D1469" t="b">
        <f>IF(OR(B1469=0,'Input and Summary Results'!E1051=0),FALSE,'Input and Summary Results'!$E1051)</f>
        <v>0</v>
      </c>
      <c r="E1469" t="b">
        <f t="shared" si="98"/>
        <v>0</v>
      </c>
      <c r="F1469" t="b">
        <f t="shared" si="99"/>
        <v>0</v>
      </c>
      <c r="G1469" t="b">
        <f>IF('Input and Summary Results'!$J$4="yes",IF(C1469=FALSE,FALSE,IF('Data Transformation'!E1469&lt;$R$10,E1469,$R$10)),IF(C1469=FALSE,FALSE,IF(C1469&lt;$R$10,C1469,$R$10)))</f>
        <v>0</v>
      </c>
      <c r="H1469" t="b">
        <f>IF('Input and Summary Results'!$J$4="yes",'Data Transformation'!F1469,'Data Transformation'!D1469)</f>
        <v>0</v>
      </c>
      <c r="I1469" t="str">
        <f t="shared" si="97"/>
        <v/>
      </c>
    </row>
    <row r="1470" spans="2:9" x14ac:dyDescent="0.25">
      <c r="B1470" t="b">
        <f>IF('Input and Summary Results'!D1052=0,FALSE,'Input and Summary Results'!$B1052)</f>
        <v>0</v>
      </c>
      <c r="C1470" t="b">
        <f>IF(OR(B1470=0,'Input and Summary Results'!D1052=0,'Input and Summary Results'!D1052=""),FALSE,'Input and Summary Results'!$D1052)</f>
        <v>0</v>
      </c>
      <c r="D1470" t="b">
        <f>IF(OR(B1470=0,'Input and Summary Results'!E1052=0),FALSE,'Input and Summary Results'!$E1052)</f>
        <v>0</v>
      </c>
      <c r="E1470" t="b">
        <f t="shared" si="98"/>
        <v>0</v>
      </c>
      <c r="F1470" t="b">
        <f t="shared" si="99"/>
        <v>0</v>
      </c>
      <c r="G1470" t="b">
        <f>IF('Input and Summary Results'!$J$4="yes",IF(C1470=FALSE,FALSE,IF('Data Transformation'!E1470&lt;$R$10,E1470,$R$10)),IF(C1470=FALSE,FALSE,IF(C1470&lt;$R$10,C1470,$R$10)))</f>
        <v>0</v>
      </c>
      <c r="H1470" t="b">
        <f>IF('Input and Summary Results'!$J$4="yes",'Data Transformation'!F1470,'Data Transformation'!D1470)</f>
        <v>0</v>
      </c>
      <c r="I1470" t="str">
        <f t="shared" si="97"/>
        <v/>
      </c>
    </row>
    <row r="1471" spans="2:9" x14ac:dyDescent="0.25">
      <c r="B1471" t="b">
        <f>IF('Input and Summary Results'!D1053=0,FALSE,'Input and Summary Results'!$B1053)</f>
        <v>0</v>
      </c>
      <c r="C1471" t="b">
        <f>IF(OR(B1471=0,'Input and Summary Results'!D1053=0,'Input and Summary Results'!D1053=""),FALSE,'Input and Summary Results'!$D1053)</f>
        <v>0</v>
      </c>
      <c r="D1471" t="b">
        <f>IF(OR(B1471=0,'Input and Summary Results'!E1053=0),FALSE,'Input and Summary Results'!$E1053)</f>
        <v>0</v>
      </c>
      <c r="E1471" t="b">
        <f t="shared" si="98"/>
        <v>0</v>
      </c>
      <c r="F1471" t="b">
        <f t="shared" si="99"/>
        <v>0</v>
      </c>
      <c r="G1471" t="b">
        <f>IF('Input and Summary Results'!$J$4="yes",IF(C1471=FALSE,FALSE,IF('Data Transformation'!E1471&lt;$R$10,E1471,$R$10)),IF(C1471=FALSE,FALSE,IF(C1471&lt;$R$10,C1471,$R$10)))</f>
        <v>0</v>
      </c>
      <c r="H1471" t="b">
        <f>IF('Input and Summary Results'!$J$4="yes",'Data Transformation'!F1471,'Data Transformation'!D1471)</f>
        <v>0</v>
      </c>
      <c r="I1471" t="str">
        <f t="shared" si="97"/>
        <v/>
      </c>
    </row>
    <row r="1472" spans="2:9" x14ac:dyDescent="0.25">
      <c r="B1472" t="b">
        <f>IF('Input and Summary Results'!D1054=0,FALSE,'Input and Summary Results'!$B1054)</f>
        <v>0</v>
      </c>
      <c r="C1472" t="b">
        <f>IF(OR(B1472=0,'Input and Summary Results'!D1054=0,'Input and Summary Results'!D1054=""),FALSE,'Input and Summary Results'!$D1054)</f>
        <v>0</v>
      </c>
      <c r="D1472" t="b">
        <f>IF(OR(B1472=0,'Input and Summary Results'!E1054=0),FALSE,'Input and Summary Results'!$E1054)</f>
        <v>0</v>
      </c>
      <c r="E1472" t="b">
        <f t="shared" si="98"/>
        <v>0</v>
      </c>
      <c r="F1472" t="b">
        <f t="shared" si="99"/>
        <v>0</v>
      </c>
      <c r="G1472" t="b">
        <f>IF('Input and Summary Results'!$J$4="yes",IF(C1472=FALSE,FALSE,IF('Data Transformation'!E1472&lt;$R$10,E1472,$R$10)),IF(C1472=FALSE,FALSE,IF(C1472&lt;$R$10,C1472,$R$10)))</f>
        <v>0</v>
      </c>
      <c r="H1472" t="b">
        <f>IF('Input and Summary Results'!$J$4="yes",'Data Transformation'!F1472,'Data Transformation'!D1472)</f>
        <v>0</v>
      </c>
      <c r="I1472" t="str">
        <f t="shared" si="97"/>
        <v/>
      </c>
    </row>
    <row r="1473" spans="2:9" x14ac:dyDescent="0.25">
      <c r="B1473" t="b">
        <f>IF('Input and Summary Results'!D1055=0,FALSE,'Input and Summary Results'!$B1055)</f>
        <v>0</v>
      </c>
      <c r="C1473" t="b">
        <f>IF(OR(B1473=0,'Input and Summary Results'!D1055=0,'Input and Summary Results'!D1055=""),FALSE,'Input and Summary Results'!$D1055)</f>
        <v>0</v>
      </c>
      <c r="D1473" t="b">
        <f>IF(OR(B1473=0,'Input and Summary Results'!E1055=0),FALSE,'Input and Summary Results'!$E1055)</f>
        <v>0</v>
      </c>
      <c r="E1473" t="b">
        <f t="shared" si="98"/>
        <v>0</v>
      </c>
      <c r="F1473" t="b">
        <f t="shared" si="99"/>
        <v>0</v>
      </c>
      <c r="G1473" t="b">
        <f>IF('Input and Summary Results'!$J$4="yes",IF(C1473=FALSE,FALSE,IF('Data Transformation'!E1473&lt;$R$10,E1473,$R$10)),IF(C1473=FALSE,FALSE,IF(C1473&lt;$R$10,C1473,$R$10)))</f>
        <v>0</v>
      </c>
      <c r="H1473" t="b">
        <f>IF('Input and Summary Results'!$J$4="yes",'Data Transformation'!F1473,'Data Transformation'!D1473)</f>
        <v>0</v>
      </c>
      <c r="I1473" t="str">
        <f t="shared" si="97"/>
        <v/>
      </c>
    </row>
    <row r="1474" spans="2:9" x14ac:dyDescent="0.25">
      <c r="B1474" t="b">
        <f>IF('Input and Summary Results'!D1056=0,FALSE,'Input and Summary Results'!$B1056)</f>
        <v>0</v>
      </c>
      <c r="C1474" t="b">
        <f>IF(OR(B1474=0,'Input and Summary Results'!D1056=0,'Input and Summary Results'!D1056=""),FALSE,'Input and Summary Results'!$D1056)</f>
        <v>0</v>
      </c>
      <c r="D1474" t="b">
        <f>IF(OR(B1474=0,'Input and Summary Results'!E1056=0),FALSE,'Input and Summary Results'!$E1056)</f>
        <v>0</v>
      </c>
      <c r="E1474" t="b">
        <f t="shared" si="98"/>
        <v>0</v>
      </c>
      <c r="F1474" t="b">
        <f t="shared" si="99"/>
        <v>0</v>
      </c>
      <c r="G1474" t="b">
        <f>IF('Input and Summary Results'!$J$4="yes",IF(C1474=FALSE,FALSE,IF('Data Transformation'!E1474&lt;$R$10,E1474,$R$10)),IF(C1474=FALSE,FALSE,IF(C1474&lt;$R$10,C1474,$R$10)))</f>
        <v>0</v>
      </c>
      <c r="H1474" t="b">
        <f>IF('Input and Summary Results'!$J$4="yes",'Data Transformation'!F1474,'Data Transformation'!D1474)</f>
        <v>0</v>
      </c>
      <c r="I1474" t="str">
        <f t="shared" si="97"/>
        <v/>
      </c>
    </row>
    <row r="1475" spans="2:9" x14ac:dyDescent="0.25">
      <c r="B1475" t="b">
        <f>IF('Input and Summary Results'!D1057=0,FALSE,'Input and Summary Results'!$B1057)</f>
        <v>0</v>
      </c>
      <c r="C1475" t="b">
        <f>IF(OR(B1475=0,'Input and Summary Results'!D1057=0,'Input and Summary Results'!D1057=""),FALSE,'Input and Summary Results'!$D1057)</f>
        <v>0</v>
      </c>
      <c r="D1475" t="b">
        <f>IF(OR(B1475=0,'Input and Summary Results'!E1057=0),FALSE,'Input and Summary Results'!$E1057)</f>
        <v>0</v>
      </c>
      <c r="E1475" t="b">
        <f t="shared" si="98"/>
        <v>0</v>
      </c>
      <c r="F1475" t="b">
        <f t="shared" si="99"/>
        <v>0</v>
      </c>
      <c r="G1475" t="b">
        <f>IF('Input and Summary Results'!$J$4="yes",IF(C1475=FALSE,FALSE,IF('Data Transformation'!E1475&lt;$R$10,E1475,$R$10)),IF(C1475=FALSE,FALSE,IF(C1475&lt;$R$10,C1475,$R$10)))</f>
        <v>0</v>
      </c>
      <c r="H1475" t="b">
        <f>IF('Input and Summary Results'!$J$4="yes",'Data Transformation'!F1475,'Data Transformation'!D1475)</f>
        <v>0</v>
      </c>
      <c r="I1475" t="str">
        <f t="shared" si="97"/>
        <v/>
      </c>
    </row>
    <row r="1476" spans="2:9" x14ac:dyDescent="0.25">
      <c r="B1476" t="b">
        <f>IF('Input and Summary Results'!D1058=0,FALSE,'Input and Summary Results'!$B1058)</f>
        <v>0</v>
      </c>
      <c r="C1476" t="b">
        <f>IF(OR(B1476=0,'Input and Summary Results'!D1058=0,'Input and Summary Results'!D1058=""),FALSE,'Input and Summary Results'!$D1058)</f>
        <v>0</v>
      </c>
      <c r="D1476" t="b">
        <f>IF(OR(B1476=0,'Input and Summary Results'!E1058=0),FALSE,'Input and Summary Results'!$E1058)</f>
        <v>0</v>
      </c>
      <c r="E1476" t="b">
        <f t="shared" si="98"/>
        <v>0</v>
      </c>
      <c r="F1476" t="b">
        <f t="shared" si="99"/>
        <v>0</v>
      </c>
      <c r="G1476" t="b">
        <f>IF('Input and Summary Results'!$J$4="yes",IF(C1476=FALSE,FALSE,IF('Data Transformation'!E1476&lt;$R$10,E1476,$R$10)),IF(C1476=FALSE,FALSE,IF(C1476&lt;$R$10,C1476,$R$10)))</f>
        <v>0</v>
      </c>
      <c r="H1476" t="b">
        <f>IF('Input and Summary Results'!$J$4="yes",'Data Transformation'!F1476,'Data Transformation'!D1476)</f>
        <v>0</v>
      </c>
      <c r="I1476" t="str">
        <f t="shared" si="97"/>
        <v/>
      </c>
    </row>
    <row r="1477" spans="2:9" x14ac:dyDescent="0.25">
      <c r="B1477" t="b">
        <f>IF('Input and Summary Results'!D1059=0,FALSE,'Input and Summary Results'!$B1059)</f>
        <v>0</v>
      </c>
      <c r="C1477" t="b">
        <f>IF(OR(B1477=0,'Input and Summary Results'!D1059=0,'Input and Summary Results'!D1059=""),FALSE,'Input and Summary Results'!$D1059)</f>
        <v>0</v>
      </c>
      <c r="D1477" t="b">
        <f>IF(OR(B1477=0,'Input and Summary Results'!E1059=0),FALSE,'Input and Summary Results'!$E1059)</f>
        <v>0</v>
      </c>
      <c r="E1477" t="b">
        <f t="shared" si="98"/>
        <v>0</v>
      </c>
      <c r="F1477" t="b">
        <f t="shared" si="99"/>
        <v>0</v>
      </c>
      <c r="G1477" t="b">
        <f>IF('Input and Summary Results'!$J$4="yes",IF(C1477=FALSE,FALSE,IF('Data Transformation'!E1477&lt;$R$10,E1477,$R$10)),IF(C1477=FALSE,FALSE,IF(C1477&lt;$R$10,C1477,$R$10)))</f>
        <v>0</v>
      </c>
      <c r="H1477" t="b">
        <f>IF('Input and Summary Results'!$J$4="yes",'Data Transformation'!F1477,'Data Transformation'!D1477)</f>
        <v>0</v>
      </c>
      <c r="I1477" t="str">
        <f t="shared" ref="I1477:I1540" si="100">IF(G1477=FALSE,"",B1477)</f>
        <v/>
      </c>
    </row>
    <row r="1478" spans="2:9" x14ac:dyDescent="0.25">
      <c r="B1478" t="b">
        <f>IF('Input and Summary Results'!D1060=0,FALSE,'Input and Summary Results'!$B1060)</f>
        <v>0</v>
      </c>
      <c r="C1478" t="b">
        <f>IF(OR(B1478=0,'Input and Summary Results'!D1060=0,'Input and Summary Results'!D1060=""),FALSE,'Input and Summary Results'!$D1060)</f>
        <v>0</v>
      </c>
      <c r="D1478" t="b">
        <f>IF(OR(B1478=0,'Input and Summary Results'!E1060=0),FALSE,'Input and Summary Results'!$E1060)</f>
        <v>0</v>
      </c>
      <c r="E1478" t="b">
        <f t="shared" si="98"/>
        <v>0</v>
      </c>
      <c r="F1478" t="b">
        <f t="shared" si="99"/>
        <v>0</v>
      </c>
      <c r="G1478" t="b">
        <f>IF('Input and Summary Results'!$J$4="yes",IF(C1478=FALSE,FALSE,IF('Data Transformation'!E1478&lt;$R$10,E1478,$R$10)),IF(C1478=FALSE,FALSE,IF(C1478&lt;$R$10,C1478,$R$10)))</f>
        <v>0</v>
      </c>
      <c r="H1478" t="b">
        <f>IF('Input and Summary Results'!$J$4="yes",'Data Transformation'!F1478,'Data Transformation'!D1478)</f>
        <v>0</v>
      </c>
      <c r="I1478" t="str">
        <f t="shared" si="100"/>
        <v/>
      </c>
    </row>
    <row r="1479" spans="2:9" x14ac:dyDescent="0.25">
      <c r="B1479" t="b">
        <f>IF('Input and Summary Results'!D1061=0,FALSE,'Input and Summary Results'!$B1061)</f>
        <v>0</v>
      </c>
      <c r="C1479" t="b">
        <f>IF(OR(B1479=0,'Input and Summary Results'!D1061=0,'Input and Summary Results'!D1061=""),FALSE,'Input and Summary Results'!$D1061)</f>
        <v>0</v>
      </c>
      <c r="D1479" t="b">
        <f>IF(OR(B1479=0,'Input and Summary Results'!E1061=0),FALSE,'Input and Summary Results'!$E1061)</f>
        <v>0</v>
      </c>
      <c r="E1479" t="b">
        <f t="shared" si="98"/>
        <v>0</v>
      </c>
      <c r="F1479" t="b">
        <f t="shared" si="99"/>
        <v>0</v>
      </c>
      <c r="G1479" t="b">
        <f>IF('Input and Summary Results'!$J$4="yes",IF(C1479=FALSE,FALSE,IF('Data Transformation'!E1479&lt;$R$10,E1479,$R$10)),IF(C1479=FALSE,FALSE,IF(C1479&lt;$R$10,C1479,$R$10)))</f>
        <v>0</v>
      </c>
      <c r="H1479" t="b">
        <f>IF('Input and Summary Results'!$J$4="yes",'Data Transformation'!F1479,'Data Transformation'!D1479)</f>
        <v>0</v>
      </c>
      <c r="I1479" t="str">
        <f t="shared" si="100"/>
        <v/>
      </c>
    </row>
    <row r="1480" spans="2:9" x14ac:dyDescent="0.25">
      <c r="B1480" t="b">
        <f>IF('Input and Summary Results'!D1062=0,FALSE,'Input and Summary Results'!$B1062)</f>
        <v>0</v>
      </c>
      <c r="C1480" t="b">
        <f>IF(OR(B1480=0,'Input and Summary Results'!D1062=0,'Input and Summary Results'!D1062=""),FALSE,'Input and Summary Results'!$D1062)</f>
        <v>0</v>
      </c>
      <c r="D1480" t="b">
        <f>IF(OR(B1480=0,'Input and Summary Results'!E1062=0),FALSE,'Input and Summary Results'!$E1062)</f>
        <v>0</v>
      </c>
      <c r="E1480" t="b">
        <f t="shared" si="98"/>
        <v>0</v>
      </c>
      <c r="F1480" t="b">
        <f t="shared" si="99"/>
        <v>0</v>
      </c>
      <c r="G1480" t="b">
        <f>IF('Input and Summary Results'!$J$4="yes",IF(C1480=FALSE,FALSE,IF('Data Transformation'!E1480&lt;$R$10,E1480,$R$10)),IF(C1480=FALSE,FALSE,IF(C1480&lt;$R$10,C1480,$R$10)))</f>
        <v>0</v>
      </c>
      <c r="H1480" t="b">
        <f>IF('Input and Summary Results'!$J$4="yes",'Data Transformation'!F1480,'Data Transformation'!D1480)</f>
        <v>0</v>
      </c>
      <c r="I1480" t="str">
        <f t="shared" si="100"/>
        <v/>
      </c>
    </row>
    <row r="1481" spans="2:9" x14ac:dyDescent="0.25">
      <c r="B1481" t="b">
        <f>IF('Input and Summary Results'!D1063=0,FALSE,'Input and Summary Results'!$B1063)</f>
        <v>0</v>
      </c>
      <c r="C1481" t="b">
        <f>IF(OR(B1481=0,'Input and Summary Results'!D1063=0,'Input and Summary Results'!D1063=""),FALSE,'Input and Summary Results'!$D1063)</f>
        <v>0</v>
      </c>
      <c r="D1481" t="b">
        <f>IF(OR(B1481=0,'Input and Summary Results'!E1063=0),FALSE,'Input and Summary Results'!$E1063)</f>
        <v>0</v>
      </c>
      <c r="E1481" t="b">
        <f t="shared" si="98"/>
        <v>0</v>
      </c>
      <c r="F1481" t="b">
        <f t="shared" si="99"/>
        <v>0</v>
      </c>
      <c r="G1481" t="b">
        <f>IF('Input and Summary Results'!$J$4="yes",IF(C1481=FALSE,FALSE,IF('Data Transformation'!E1481&lt;$R$10,E1481,$R$10)),IF(C1481=FALSE,FALSE,IF(C1481&lt;$R$10,C1481,$R$10)))</f>
        <v>0</v>
      </c>
      <c r="H1481" t="b">
        <f>IF('Input and Summary Results'!$J$4="yes",'Data Transformation'!F1481,'Data Transformation'!D1481)</f>
        <v>0</v>
      </c>
      <c r="I1481" t="str">
        <f t="shared" si="100"/>
        <v/>
      </c>
    </row>
    <row r="1482" spans="2:9" x14ac:dyDescent="0.25">
      <c r="B1482" t="b">
        <f>IF('Input and Summary Results'!D1064=0,FALSE,'Input and Summary Results'!$B1064)</f>
        <v>0</v>
      </c>
      <c r="C1482" t="b">
        <f>IF(OR(B1482=0,'Input and Summary Results'!D1064=0,'Input and Summary Results'!D1064=""),FALSE,'Input and Summary Results'!$D1064)</f>
        <v>0</v>
      </c>
      <c r="D1482" t="b">
        <f>IF(OR(B1482=0,'Input and Summary Results'!E1064=0),FALSE,'Input and Summary Results'!$E1064)</f>
        <v>0</v>
      </c>
      <c r="E1482" t="b">
        <f t="shared" si="98"/>
        <v>0</v>
      </c>
      <c r="F1482" t="b">
        <f t="shared" si="99"/>
        <v>0</v>
      </c>
      <c r="G1482" t="b">
        <f>IF('Input and Summary Results'!$J$4="yes",IF(C1482=FALSE,FALSE,IF('Data Transformation'!E1482&lt;$R$10,E1482,$R$10)),IF(C1482=FALSE,FALSE,IF(C1482&lt;$R$10,C1482,$R$10)))</f>
        <v>0</v>
      </c>
      <c r="H1482" t="b">
        <f>IF('Input and Summary Results'!$J$4="yes",'Data Transformation'!F1482,'Data Transformation'!D1482)</f>
        <v>0</v>
      </c>
      <c r="I1482" t="str">
        <f t="shared" si="100"/>
        <v/>
      </c>
    </row>
    <row r="1483" spans="2:9" x14ac:dyDescent="0.25">
      <c r="B1483" t="b">
        <f>IF('Input and Summary Results'!D1065=0,FALSE,'Input and Summary Results'!$B1065)</f>
        <v>0</v>
      </c>
      <c r="C1483" t="b">
        <f>IF(OR(B1483=0,'Input and Summary Results'!D1065=0,'Input and Summary Results'!D1065=""),FALSE,'Input and Summary Results'!$D1065)</f>
        <v>0</v>
      </c>
      <c r="D1483" t="b">
        <f>IF(OR(B1483=0,'Input and Summary Results'!E1065=0),FALSE,'Input and Summary Results'!$E1065)</f>
        <v>0</v>
      </c>
      <c r="E1483" t="b">
        <f t="shared" si="98"/>
        <v>0</v>
      </c>
      <c r="F1483" t="b">
        <f t="shared" si="99"/>
        <v>0</v>
      </c>
      <c r="G1483" t="b">
        <f>IF('Input and Summary Results'!$J$4="yes",IF(C1483=FALSE,FALSE,IF('Data Transformation'!E1483&lt;$R$10,E1483,$R$10)),IF(C1483=FALSE,FALSE,IF(C1483&lt;$R$10,C1483,$R$10)))</f>
        <v>0</v>
      </c>
      <c r="H1483" t="b">
        <f>IF('Input and Summary Results'!$J$4="yes",'Data Transformation'!F1483,'Data Transformation'!D1483)</f>
        <v>0</v>
      </c>
      <c r="I1483" t="str">
        <f t="shared" si="100"/>
        <v/>
      </c>
    </row>
    <row r="1484" spans="2:9" x14ac:dyDescent="0.25">
      <c r="B1484" t="b">
        <f>IF('Input and Summary Results'!D1066=0,FALSE,'Input and Summary Results'!$B1066)</f>
        <v>0</v>
      </c>
      <c r="C1484" t="b">
        <f>IF(OR(B1484=0,'Input and Summary Results'!D1066=0,'Input and Summary Results'!D1066=""),FALSE,'Input and Summary Results'!$D1066)</f>
        <v>0</v>
      </c>
      <c r="D1484" t="b">
        <f>IF(OR(B1484=0,'Input and Summary Results'!E1066=0),FALSE,'Input and Summary Results'!$E1066)</f>
        <v>0</v>
      </c>
      <c r="E1484" t="b">
        <f t="shared" si="98"/>
        <v>0</v>
      </c>
      <c r="F1484" t="b">
        <f t="shared" si="99"/>
        <v>0</v>
      </c>
      <c r="G1484" t="b">
        <f>IF('Input and Summary Results'!$J$4="yes",IF(C1484=FALSE,FALSE,IF('Data Transformation'!E1484&lt;$R$10,E1484,$R$10)),IF(C1484=FALSE,FALSE,IF(C1484&lt;$R$10,C1484,$R$10)))</f>
        <v>0</v>
      </c>
      <c r="H1484" t="b">
        <f>IF('Input and Summary Results'!$J$4="yes",'Data Transformation'!F1484,'Data Transformation'!D1484)</f>
        <v>0</v>
      </c>
      <c r="I1484" t="str">
        <f t="shared" si="100"/>
        <v/>
      </c>
    </row>
    <row r="1485" spans="2:9" x14ac:dyDescent="0.25">
      <c r="B1485" t="b">
        <f>IF('Input and Summary Results'!D1067=0,FALSE,'Input and Summary Results'!$B1067)</f>
        <v>0</v>
      </c>
      <c r="C1485" t="b">
        <f>IF(OR(B1485=0,'Input and Summary Results'!D1067=0,'Input and Summary Results'!D1067=""),FALSE,'Input and Summary Results'!$D1067)</f>
        <v>0</v>
      </c>
      <c r="D1485" t="b">
        <f>IF(OR(B1485=0,'Input and Summary Results'!E1067=0),FALSE,'Input and Summary Results'!$E1067)</f>
        <v>0</v>
      </c>
      <c r="E1485" t="b">
        <f t="shared" si="98"/>
        <v>0</v>
      </c>
      <c r="F1485" t="b">
        <f t="shared" si="99"/>
        <v>0</v>
      </c>
      <c r="G1485" t="b">
        <f>IF('Input and Summary Results'!$J$4="yes",IF(C1485=FALSE,FALSE,IF('Data Transformation'!E1485&lt;$R$10,E1485,$R$10)),IF(C1485=FALSE,FALSE,IF(C1485&lt;$R$10,C1485,$R$10)))</f>
        <v>0</v>
      </c>
      <c r="H1485" t="b">
        <f>IF('Input and Summary Results'!$J$4="yes",'Data Transformation'!F1485,'Data Transformation'!D1485)</f>
        <v>0</v>
      </c>
      <c r="I1485" t="str">
        <f t="shared" si="100"/>
        <v/>
      </c>
    </row>
    <row r="1486" spans="2:9" x14ac:dyDescent="0.25">
      <c r="B1486" t="b">
        <f>IF('Input and Summary Results'!D1068=0,FALSE,'Input and Summary Results'!$B1068)</f>
        <v>0</v>
      </c>
      <c r="C1486" t="b">
        <f>IF(OR(B1486=0,'Input and Summary Results'!D1068=0,'Input and Summary Results'!D1068=""),FALSE,'Input and Summary Results'!$D1068)</f>
        <v>0</v>
      </c>
      <c r="D1486" t="b">
        <f>IF(OR(B1486=0,'Input and Summary Results'!E1068=0),FALSE,'Input and Summary Results'!$E1068)</f>
        <v>0</v>
      </c>
      <c r="E1486" t="b">
        <f t="shared" si="98"/>
        <v>0</v>
      </c>
      <c r="F1486" t="b">
        <f t="shared" si="99"/>
        <v>0</v>
      </c>
      <c r="G1486" t="b">
        <f>IF('Input and Summary Results'!$J$4="yes",IF(C1486=FALSE,FALSE,IF('Data Transformation'!E1486&lt;$R$10,E1486,$R$10)),IF(C1486=FALSE,FALSE,IF(C1486&lt;$R$10,C1486,$R$10)))</f>
        <v>0</v>
      </c>
      <c r="H1486" t="b">
        <f>IF('Input and Summary Results'!$J$4="yes",'Data Transformation'!F1486,'Data Transformation'!D1486)</f>
        <v>0</v>
      </c>
      <c r="I1486" t="str">
        <f t="shared" si="100"/>
        <v/>
      </c>
    </row>
    <row r="1487" spans="2:9" x14ac:dyDescent="0.25">
      <c r="B1487" t="b">
        <f>IF('Input and Summary Results'!D1069=0,FALSE,'Input and Summary Results'!$B1069)</f>
        <v>0</v>
      </c>
      <c r="C1487" t="b">
        <f>IF(OR(B1487=0,'Input and Summary Results'!D1069=0,'Input and Summary Results'!D1069=""),FALSE,'Input and Summary Results'!$D1069)</f>
        <v>0</v>
      </c>
      <c r="D1487" t="b">
        <f>IF(OR(B1487=0,'Input and Summary Results'!E1069=0),FALSE,'Input and Summary Results'!$E1069)</f>
        <v>0</v>
      </c>
      <c r="E1487" t="b">
        <f t="shared" si="98"/>
        <v>0</v>
      </c>
      <c r="F1487" t="b">
        <f t="shared" si="99"/>
        <v>0</v>
      </c>
      <c r="G1487" t="b">
        <f>IF('Input and Summary Results'!$J$4="yes",IF(C1487=FALSE,FALSE,IF('Data Transformation'!E1487&lt;$R$10,E1487,$R$10)),IF(C1487=FALSE,FALSE,IF(C1487&lt;$R$10,C1487,$R$10)))</f>
        <v>0</v>
      </c>
      <c r="H1487" t="b">
        <f>IF('Input and Summary Results'!$J$4="yes",'Data Transformation'!F1487,'Data Transformation'!D1487)</f>
        <v>0</v>
      </c>
      <c r="I1487" t="str">
        <f t="shared" si="100"/>
        <v/>
      </c>
    </row>
    <row r="1488" spans="2:9" x14ac:dyDescent="0.25">
      <c r="B1488" t="b">
        <f>IF('Input and Summary Results'!D1070=0,FALSE,'Input and Summary Results'!$B1070)</f>
        <v>0</v>
      </c>
      <c r="C1488" t="b">
        <f>IF(OR(B1488=0,'Input and Summary Results'!D1070=0,'Input and Summary Results'!D1070=""),FALSE,'Input and Summary Results'!$D1070)</f>
        <v>0</v>
      </c>
      <c r="D1488" t="b">
        <f>IF(OR(B1488=0,'Input and Summary Results'!E1070=0),FALSE,'Input and Summary Results'!$E1070)</f>
        <v>0</v>
      </c>
      <c r="E1488" t="b">
        <f t="shared" si="98"/>
        <v>0</v>
      </c>
      <c r="F1488" t="b">
        <f t="shared" si="99"/>
        <v>0</v>
      </c>
      <c r="G1488" t="b">
        <f>IF('Input and Summary Results'!$J$4="yes",IF(C1488=FALSE,FALSE,IF('Data Transformation'!E1488&lt;$R$10,E1488,$R$10)),IF(C1488=FALSE,FALSE,IF(C1488&lt;$R$10,C1488,$R$10)))</f>
        <v>0</v>
      </c>
      <c r="H1488" t="b">
        <f>IF('Input and Summary Results'!$J$4="yes",'Data Transformation'!F1488,'Data Transformation'!D1488)</f>
        <v>0</v>
      </c>
      <c r="I1488" t="str">
        <f t="shared" si="100"/>
        <v/>
      </c>
    </row>
    <row r="1489" spans="2:9" x14ac:dyDescent="0.25">
      <c r="B1489" t="b">
        <f>IF('Input and Summary Results'!D1071=0,FALSE,'Input and Summary Results'!$B1071)</f>
        <v>0</v>
      </c>
      <c r="C1489" t="b">
        <f>IF(OR(B1489=0,'Input and Summary Results'!D1071=0,'Input and Summary Results'!D1071=""),FALSE,'Input and Summary Results'!$D1071)</f>
        <v>0</v>
      </c>
      <c r="D1489" t="b">
        <f>IF(OR(B1489=0,'Input and Summary Results'!E1071=0),FALSE,'Input and Summary Results'!$E1071)</f>
        <v>0</v>
      </c>
      <c r="E1489" t="b">
        <f t="shared" si="98"/>
        <v>0</v>
      </c>
      <c r="F1489" t="b">
        <f t="shared" si="99"/>
        <v>0</v>
      </c>
      <c r="G1489" t="b">
        <f>IF('Input and Summary Results'!$J$4="yes",IF(C1489=FALSE,FALSE,IF('Data Transformation'!E1489&lt;$R$10,E1489,$R$10)),IF(C1489=FALSE,FALSE,IF(C1489&lt;$R$10,C1489,$R$10)))</f>
        <v>0</v>
      </c>
      <c r="H1489" t="b">
        <f>IF('Input and Summary Results'!$J$4="yes",'Data Transformation'!F1489,'Data Transformation'!D1489)</f>
        <v>0</v>
      </c>
      <c r="I1489" t="str">
        <f t="shared" si="100"/>
        <v/>
      </c>
    </row>
    <row r="1490" spans="2:9" x14ac:dyDescent="0.25">
      <c r="B1490" t="b">
        <f>IF('Input and Summary Results'!D1072=0,FALSE,'Input and Summary Results'!$B1072)</f>
        <v>0</v>
      </c>
      <c r="C1490" t="b">
        <f>IF(OR(B1490=0,'Input and Summary Results'!D1072=0,'Input and Summary Results'!D1072=""),FALSE,'Input and Summary Results'!$D1072)</f>
        <v>0</v>
      </c>
      <c r="D1490" t="b">
        <f>IF(OR(B1490=0,'Input and Summary Results'!E1072=0),FALSE,'Input and Summary Results'!$E1072)</f>
        <v>0</v>
      </c>
      <c r="E1490" t="b">
        <f t="shared" si="98"/>
        <v>0</v>
      </c>
      <c r="F1490" t="b">
        <f t="shared" si="99"/>
        <v>0</v>
      </c>
      <c r="G1490" t="b">
        <f>IF('Input and Summary Results'!$J$4="yes",IF(C1490=FALSE,FALSE,IF('Data Transformation'!E1490&lt;$R$10,E1490,$R$10)),IF(C1490=FALSE,FALSE,IF(C1490&lt;$R$10,C1490,$R$10)))</f>
        <v>0</v>
      </c>
      <c r="H1490" t="b">
        <f>IF('Input and Summary Results'!$J$4="yes",'Data Transformation'!F1490,'Data Transformation'!D1490)</f>
        <v>0</v>
      </c>
      <c r="I1490" t="str">
        <f t="shared" si="100"/>
        <v/>
      </c>
    </row>
    <row r="1491" spans="2:9" x14ac:dyDescent="0.25">
      <c r="B1491" t="b">
        <f>IF('Input and Summary Results'!D1073=0,FALSE,'Input and Summary Results'!$B1073)</f>
        <v>0</v>
      </c>
      <c r="C1491" t="b">
        <f>IF(OR(B1491=0,'Input and Summary Results'!D1073=0,'Input and Summary Results'!D1073=""),FALSE,'Input and Summary Results'!$D1073)</f>
        <v>0</v>
      </c>
      <c r="D1491" t="b">
        <f>IF(OR(B1491=0,'Input and Summary Results'!E1073=0),FALSE,'Input and Summary Results'!$E1073)</f>
        <v>0</v>
      </c>
      <c r="E1491" t="b">
        <f t="shared" si="98"/>
        <v>0</v>
      </c>
      <c r="F1491" t="b">
        <f t="shared" si="99"/>
        <v>0</v>
      </c>
      <c r="G1491" t="b">
        <f>IF('Input and Summary Results'!$J$4="yes",IF(C1491=FALSE,FALSE,IF('Data Transformation'!E1491&lt;$R$10,E1491,$R$10)),IF(C1491=FALSE,FALSE,IF(C1491&lt;$R$10,C1491,$R$10)))</f>
        <v>0</v>
      </c>
      <c r="H1491" t="b">
        <f>IF('Input and Summary Results'!$J$4="yes",'Data Transformation'!F1491,'Data Transformation'!D1491)</f>
        <v>0</v>
      </c>
      <c r="I1491" t="str">
        <f t="shared" si="100"/>
        <v/>
      </c>
    </row>
    <row r="1492" spans="2:9" x14ac:dyDescent="0.25">
      <c r="B1492" t="b">
        <f>IF('Input and Summary Results'!D1074=0,FALSE,'Input and Summary Results'!$B1074)</f>
        <v>0</v>
      </c>
      <c r="C1492" t="b">
        <f>IF(OR(B1492=0,'Input and Summary Results'!D1074=0,'Input and Summary Results'!D1074=""),FALSE,'Input and Summary Results'!$D1074)</f>
        <v>0</v>
      </c>
      <c r="D1492" t="b">
        <f>IF(OR(B1492=0,'Input and Summary Results'!E1074=0),FALSE,'Input and Summary Results'!$E1074)</f>
        <v>0</v>
      </c>
      <c r="E1492" t="b">
        <f t="shared" si="98"/>
        <v>0</v>
      </c>
      <c r="F1492" t="b">
        <f t="shared" si="99"/>
        <v>0</v>
      </c>
      <c r="G1492" t="b">
        <f>IF('Input and Summary Results'!$J$4="yes",IF(C1492=FALSE,FALSE,IF('Data Transformation'!E1492&lt;$R$10,E1492,$R$10)),IF(C1492=FALSE,FALSE,IF(C1492&lt;$R$10,C1492,$R$10)))</f>
        <v>0</v>
      </c>
      <c r="H1492" t="b">
        <f>IF('Input and Summary Results'!$J$4="yes",'Data Transformation'!F1492,'Data Transformation'!D1492)</f>
        <v>0</v>
      </c>
      <c r="I1492" t="str">
        <f t="shared" si="100"/>
        <v/>
      </c>
    </row>
    <row r="1493" spans="2:9" x14ac:dyDescent="0.25">
      <c r="B1493" t="b">
        <f>IF('Input and Summary Results'!D1075=0,FALSE,'Input and Summary Results'!$B1075)</f>
        <v>0</v>
      </c>
      <c r="C1493" t="b">
        <f>IF(OR(B1493=0,'Input and Summary Results'!D1075=0,'Input and Summary Results'!D1075=""),FALSE,'Input and Summary Results'!$D1075)</f>
        <v>0</v>
      </c>
      <c r="D1493" t="b">
        <f>IF(OR(B1493=0,'Input and Summary Results'!E1075=0),FALSE,'Input and Summary Results'!$E1075)</f>
        <v>0</v>
      </c>
      <c r="E1493" t="b">
        <f t="shared" si="98"/>
        <v>0</v>
      </c>
      <c r="F1493" t="b">
        <f t="shared" si="99"/>
        <v>0</v>
      </c>
      <c r="G1493" t="b">
        <f>IF('Input and Summary Results'!$J$4="yes",IF(C1493=FALSE,FALSE,IF('Data Transformation'!E1493&lt;$R$10,E1493,$R$10)),IF(C1493=FALSE,FALSE,IF(C1493&lt;$R$10,C1493,$R$10)))</f>
        <v>0</v>
      </c>
      <c r="H1493" t="b">
        <f>IF('Input and Summary Results'!$J$4="yes",'Data Transformation'!F1493,'Data Transformation'!D1493)</f>
        <v>0</v>
      </c>
      <c r="I1493" t="str">
        <f t="shared" si="100"/>
        <v/>
      </c>
    </row>
    <row r="1494" spans="2:9" x14ac:dyDescent="0.25">
      <c r="B1494" t="b">
        <f>IF('Input and Summary Results'!D1076=0,FALSE,'Input and Summary Results'!$B1076)</f>
        <v>0</v>
      </c>
      <c r="C1494" t="b">
        <f>IF(OR(B1494=0,'Input and Summary Results'!D1076=0,'Input and Summary Results'!D1076=""),FALSE,'Input and Summary Results'!$D1076)</f>
        <v>0</v>
      </c>
      <c r="D1494" t="b">
        <f>IF(OR(B1494=0,'Input and Summary Results'!E1076=0),FALSE,'Input and Summary Results'!$E1076)</f>
        <v>0</v>
      </c>
      <c r="E1494" t="b">
        <f t="shared" si="98"/>
        <v>0</v>
      </c>
      <c r="F1494" t="b">
        <f t="shared" si="99"/>
        <v>0</v>
      </c>
      <c r="G1494" t="b">
        <f>IF('Input and Summary Results'!$J$4="yes",IF(C1494=FALSE,FALSE,IF('Data Transformation'!E1494&lt;$R$10,E1494,$R$10)),IF(C1494=FALSE,FALSE,IF(C1494&lt;$R$10,C1494,$R$10)))</f>
        <v>0</v>
      </c>
      <c r="H1494" t="b">
        <f>IF('Input and Summary Results'!$J$4="yes",'Data Transformation'!F1494,'Data Transformation'!D1494)</f>
        <v>0</v>
      </c>
      <c r="I1494" t="str">
        <f t="shared" si="100"/>
        <v/>
      </c>
    </row>
    <row r="1495" spans="2:9" x14ac:dyDescent="0.25">
      <c r="B1495" t="b">
        <f>IF('Input and Summary Results'!D1077=0,FALSE,'Input and Summary Results'!$B1077)</f>
        <v>0</v>
      </c>
      <c r="C1495" t="b">
        <f>IF(OR(B1495=0,'Input and Summary Results'!D1077=0,'Input and Summary Results'!D1077=""),FALSE,'Input and Summary Results'!$D1077)</f>
        <v>0</v>
      </c>
      <c r="D1495" t="b">
        <f>IF(OR(B1495=0,'Input and Summary Results'!E1077=0),FALSE,'Input and Summary Results'!$E1077)</f>
        <v>0</v>
      </c>
      <c r="E1495" t="b">
        <f t="shared" si="98"/>
        <v>0</v>
      </c>
      <c r="F1495" t="b">
        <f t="shared" si="99"/>
        <v>0</v>
      </c>
      <c r="G1495" t="b">
        <f>IF('Input and Summary Results'!$J$4="yes",IF(C1495=FALSE,FALSE,IF('Data Transformation'!E1495&lt;$R$10,E1495,$R$10)),IF(C1495=FALSE,FALSE,IF(C1495&lt;$R$10,C1495,$R$10)))</f>
        <v>0</v>
      </c>
      <c r="H1495" t="b">
        <f>IF('Input and Summary Results'!$J$4="yes",'Data Transformation'!F1495,'Data Transformation'!D1495)</f>
        <v>0</v>
      </c>
      <c r="I1495" t="str">
        <f t="shared" si="100"/>
        <v/>
      </c>
    </row>
    <row r="1496" spans="2:9" x14ac:dyDescent="0.25">
      <c r="B1496" t="b">
        <f>IF('Input and Summary Results'!D1078=0,FALSE,'Input and Summary Results'!$B1078)</f>
        <v>0</v>
      </c>
      <c r="C1496" t="b">
        <f>IF(OR(B1496=0,'Input and Summary Results'!D1078=0,'Input and Summary Results'!D1078=""),FALSE,'Input and Summary Results'!$D1078)</f>
        <v>0</v>
      </c>
      <c r="D1496" t="b">
        <f>IF(OR(B1496=0,'Input and Summary Results'!E1078=0),FALSE,'Input and Summary Results'!$E1078)</f>
        <v>0</v>
      </c>
      <c r="E1496" t="b">
        <f t="shared" si="98"/>
        <v>0</v>
      </c>
      <c r="F1496" t="b">
        <f t="shared" si="99"/>
        <v>0</v>
      </c>
      <c r="G1496" t="b">
        <f>IF('Input and Summary Results'!$J$4="yes",IF(C1496=FALSE,FALSE,IF('Data Transformation'!E1496&lt;$R$10,E1496,$R$10)),IF(C1496=FALSE,FALSE,IF(C1496&lt;$R$10,C1496,$R$10)))</f>
        <v>0</v>
      </c>
      <c r="H1496" t="b">
        <f>IF('Input and Summary Results'!$J$4="yes",'Data Transformation'!F1496,'Data Transformation'!D1496)</f>
        <v>0</v>
      </c>
      <c r="I1496" t="str">
        <f t="shared" si="100"/>
        <v/>
      </c>
    </row>
    <row r="1497" spans="2:9" x14ac:dyDescent="0.25">
      <c r="B1497" t="b">
        <f>IF('Input and Summary Results'!D1079=0,FALSE,'Input and Summary Results'!$B1079)</f>
        <v>0</v>
      </c>
      <c r="C1497" t="b">
        <f>IF(OR(B1497=0,'Input and Summary Results'!D1079=0,'Input and Summary Results'!D1079=""),FALSE,'Input and Summary Results'!$D1079)</f>
        <v>0</v>
      </c>
      <c r="D1497" t="b">
        <f>IF(OR(B1497=0,'Input and Summary Results'!E1079=0),FALSE,'Input and Summary Results'!$E1079)</f>
        <v>0</v>
      </c>
      <c r="E1497" t="b">
        <f t="shared" si="98"/>
        <v>0</v>
      </c>
      <c r="F1497" t="b">
        <f t="shared" si="99"/>
        <v>0</v>
      </c>
      <c r="G1497" t="b">
        <f>IF('Input and Summary Results'!$J$4="yes",IF(C1497=FALSE,FALSE,IF('Data Transformation'!E1497&lt;$R$10,E1497,$R$10)),IF(C1497=FALSE,FALSE,IF(C1497&lt;$R$10,C1497,$R$10)))</f>
        <v>0</v>
      </c>
      <c r="H1497" t="b">
        <f>IF('Input and Summary Results'!$J$4="yes",'Data Transformation'!F1497,'Data Transformation'!D1497)</f>
        <v>0</v>
      </c>
      <c r="I1497" t="str">
        <f t="shared" si="100"/>
        <v/>
      </c>
    </row>
    <row r="1498" spans="2:9" x14ac:dyDescent="0.25">
      <c r="B1498" t="b">
        <f>IF('Input and Summary Results'!D1080=0,FALSE,'Input and Summary Results'!$B1080)</f>
        <v>0</v>
      </c>
      <c r="C1498" t="b">
        <f>IF(OR(B1498=0,'Input and Summary Results'!D1080=0,'Input and Summary Results'!D1080=""),FALSE,'Input and Summary Results'!$D1080)</f>
        <v>0</v>
      </c>
      <c r="D1498" t="b">
        <f>IF(OR(B1498=0,'Input and Summary Results'!E1080=0),FALSE,'Input and Summary Results'!$E1080)</f>
        <v>0</v>
      </c>
      <c r="E1498" t="b">
        <f t="shared" si="98"/>
        <v>0</v>
      </c>
      <c r="F1498" t="b">
        <f t="shared" si="99"/>
        <v>0</v>
      </c>
      <c r="G1498" t="b">
        <f>IF('Input and Summary Results'!$J$4="yes",IF(C1498=FALSE,FALSE,IF('Data Transformation'!E1498&lt;$R$10,E1498,$R$10)),IF(C1498=FALSE,FALSE,IF(C1498&lt;$R$10,C1498,$R$10)))</f>
        <v>0</v>
      </c>
      <c r="H1498" t="b">
        <f>IF('Input and Summary Results'!$J$4="yes",'Data Transformation'!F1498,'Data Transformation'!D1498)</f>
        <v>0</v>
      </c>
      <c r="I1498" t="str">
        <f t="shared" si="100"/>
        <v/>
      </c>
    </row>
    <row r="1499" spans="2:9" x14ac:dyDescent="0.25">
      <c r="B1499" t="b">
        <f>IF('Input and Summary Results'!D1081=0,FALSE,'Input and Summary Results'!$B1081)</f>
        <v>0</v>
      </c>
      <c r="C1499" t="b">
        <f>IF(OR(B1499=0,'Input and Summary Results'!D1081=0,'Input and Summary Results'!D1081=""),FALSE,'Input and Summary Results'!$D1081)</f>
        <v>0</v>
      </c>
      <c r="D1499" t="b">
        <f>IF(OR(B1499=0,'Input and Summary Results'!E1081=0),FALSE,'Input and Summary Results'!$E1081)</f>
        <v>0</v>
      </c>
      <c r="E1499" t="b">
        <f t="shared" si="98"/>
        <v>0</v>
      </c>
      <c r="F1499" t="b">
        <f t="shared" si="99"/>
        <v>0</v>
      </c>
      <c r="G1499" t="b">
        <f>IF('Input and Summary Results'!$J$4="yes",IF(C1499=FALSE,FALSE,IF('Data Transformation'!E1499&lt;$R$10,E1499,$R$10)),IF(C1499=FALSE,FALSE,IF(C1499&lt;$R$10,C1499,$R$10)))</f>
        <v>0</v>
      </c>
      <c r="H1499" t="b">
        <f>IF('Input and Summary Results'!$J$4="yes",'Data Transformation'!F1499,'Data Transformation'!D1499)</f>
        <v>0</v>
      </c>
      <c r="I1499" t="str">
        <f t="shared" si="100"/>
        <v/>
      </c>
    </row>
    <row r="1500" spans="2:9" x14ac:dyDescent="0.25">
      <c r="B1500" t="b">
        <f>IF('Input and Summary Results'!D1082=0,FALSE,'Input and Summary Results'!$B1082)</f>
        <v>0</v>
      </c>
      <c r="C1500" t="b">
        <f>IF(OR(B1500=0,'Input and Summary Results'!D1082=0,'Input and Summary Results'!D1082=""),FALSE,'Input and Summary Results'!$D1082)</f>
        <v>0</v>
      </c>
      <c r="D1500" t="b">
        <f>IF(OR(B1500=0,'Input and Summary Results'!E1082=0),FALSE,'Input and Summary Results'!$E1082)</f>
        <v>0</v>
      </c>
      <c r="E1500" t="b">
        <f t="shared" si="98"/>
        <v>0</v>
      </c>
      <c r="F1500" t="b">
        <f t="shared" si="99"/>
        <v>0</v>
      </c>
      <c r="G1500" t="b">
        <f>IF('Input and Summary Results'!$J$4="yes",IF(C1500=FALSE,FALSE,IF('Data Transformation'!E1500&lt;$R$10,E1500,$R$10)),IF(C1500=FALSE,FALSE,IF(C1500&lt;$R$10,C1500,$R$10)))</f>
        <v>0</v>
      </c>
      <c r="H1500" t="b">
        <f>IF('Input and Summary Results'!$J$4="yes",'Data Transformation'!F1500,'Data Transformation'!D1500)</f>
        <v>0</v>
      </c>
      <c r="I1500" t="str">
        <f t="shared" si="100"/>
        <v/>
      </c>
    </row>
    <row r="1501" spans="2:9" x14ac:dyDescent="0.25">
      <c r="B1501" t="b">
        <f>IF('Input and Summary Results'!D1083=0,FALSE,'Input and Summary Results'!$B1083)</f>
        <v>0</v>
      </c>
      <c r="C1501" t="b">
        <f>IF(OR(B1501=0,'Input and Summary Results'!D1083=0,'Input and Summary Results'!D1083=""),FALSE,'Input and Summary Results'!$D1083)</f>
        <v>0</v>
      </c>
      <c r="D1501" t="b">
        <f>IF(OR(B1501=0,'Input and Summary Results'!E1083=0),FALSE,'Input and Summary Results'!$E1083)</f>
        <v>0</v>
      </c>
      <c r="E1501" t="b">
        <f t="shared" si="98"/>
        <v>0</v>
      </c>
      <c r="F1501" t="b">
        <f t="shared" si="99"/>
        <v>0</v>
      </c>
      <c r="G1501" t="b">
        <f>IF('Input and Summary Results'!$J$4="yes",IF(C1501=FALSE,FALSE,IF('Data Transformation'!E1501&lt;$R$10,E1501,$R$10)),IF(C1501=FALSE,FALSE,IF(C1501&lt;$R$10,C1501,$R$10)))</f>
        <v>0</v>
      </c>
      <c r="H1501" t="b">
        <f>IF('Input and Summary Results'!$J$4="yes",'Data Transformation'!F1501,'Data Transformation'!D1501)</f>
        <v>0</v>
      </c>
      <c r="I1501" t="str">
        <f t="shared" si="100"/>
        <v/>
      </c>
    </row>
    <row r="1502" spans="2:9" x14ac:dyDescent="0.25">
      <c r="B1502" t="b">
        <f>IF('Input and Summary Results'!D1084=0,FALSE,'Input and Summary Results'!$B1084)</f>
        <v>0</v>
      </c>
      <c r="C1502" t="b">
        <f>IF(OR(B1502=0,'Input and Summary Results'!D1084=0,'Input and Summary Results'!D1084=""),FALSE,'Input and Summary Results'!$D1084)</f>
        <v>0</v>
      </c>
      <c r="D1502" t="b">
        <f>IF(OR(B1502=0,'Input and Summary Results'!E1084=0),FALSE,'Input and Summary Results'!$E1084)</f>
        <v>0</v>
      </c>
      <c r="E1502" t="b">
        <f t="shared" si="98"/>
        <v>0</v>
      </c>
      <c r="F1502" t="b">
        <f t="shared" si="99"/>
        <v>0</v>
      </c>
      <c r="G1502" t="b">
        <f>IF('Input and Summary Results'!$J$4="yes",IF(C1502=FALSE,FALSE,IF('Data Transformation'!E1502&lt;$R$10,E1502,$R$10)),IF(C1502=FALSE,FALSE,IF(C1502&lt;$R$10,C1502,$R$10)))</f>
        <v>0</v>
      </c>
      <c r="H1502" t="b">
        <f>IF('Input and Summary Results'!$J$4="yes",'Data Transformation'!F1502,'Data Transformation'!D1502)</f>
        <v>0</v>
      </c>
      <c r="I1502" t="str">
        <f t="shared" si="100"/>
        <v/>
      </c>
    </row>
    <row r="1503" spans="2:9" x14ac:dyDescent="0.25">
      <c r="B1503" t="b">
        <f>IF('Input and Summary Results'!D1085=0,FALSE,'Input and Summary Results'!$B1085)</f>
        <v>0</v>
      </c>
      <c r="C1503" t="b">
        <f>IF(OR(B1503=0,'Input and Summary Results'!D1085=0,'Input and Summary Results'!D1085=""),FALSE,'Input and Summary Results'!$D1085)</f>
        <v>0</v>
      </c>
      <c r="D1503" t="b">
        <f>IF(OR(B1503=0,'Input and Summary Results'!E1085=0),FALSE,'Input and Summary Results'!$E1085)</f>
        <v>0</v>
      </c>
      <c r="E1503" t="b">
        <f t="shared" si="98"/>
        <v>0</v>
      </c>
      <c r="F1503" t="b">
        <f t="shared" si="99"/>
        <v>0</v>
      </c>
      <c r="G1503" t="b">
        <f>IF('Input and Summary Results'!$J$4="yes",IF(C1503=FALSE,FALSE,IF('Data Transformation'!E1503&lt;$R$10,E1503,$R$10)),IF(C1503=FALSE,FALSE,IF(C1503&lt;$R$10,C1503,$R$10)))</f>
        <v>0</v>
      </c>
      <c r="H1503" t="b">
        <f>IF('Input and Summary Results'!$J$4="yes",'Data Transformation'!F1503,'Data Transformation'!D1503)</f>
        <v>0</v>
      </c>
      <c r="I1503" t="str">
        <f t="shared" si="100"/>
        <v/>
      </c>
    </row>
    <row r="1504" spans="2:9" x14ac:dyDescent="0.25">
      <c r="B1504" t="b">
        <f>IF('Input and Summary Results'!D1086=0,FALSE,'Input and Summary Results'!$B1086)</f>
        <v>0</v>
      </c>
      <c r="C1504" t="b">
        <f>IF(OR(B1504=0,'Input and Summary Results'!D1086=0,'Input and Summary Results'!D1086=""),FALSE,'Input and Summary Results'!$D1086)</f>
        <v>0</v>
      </c>
      <c r="D1504" t="b">
        <f>IF(OR(B1504=0,'Input and Summary Results'!E1086=0),FALSE,'Input and Summary Results'!$E1086)</f>
        <v>0</v>
      </c>
      <c r="E1504" t="b">
        <f t="shared" si="98"/>
        <v>0</v>
      </c>
      <c r="F1504" t="b">
        <f t="shared" si="99"/>
        <v>0</v>
      </c>
      <c r="G1504" t="b">
        <f>IF('Input and Summary Results'!$J$4="yes",IF(C1504=FALSE,FALSE,IF('Data Transformation'!E1504&lt;$R$10,E1504,$R$10)),IF(C1504=FALSE,FALSE,IF(C1504&lt;$R$10,C1504,$R$10)))</f>
        <v>0</v>
      </c>
      <c r="H1504" t="b">
        <f>IF('Input and Summary Results'!$J$4="yes",'Data Transformation'!F1504,'Data Transformation'!D1504)</f>
        <v>0</v>
      </c>
      <c r="I1504" t="str">
        <f t="shared" si="100"/>
        <v/>
      </c>
    </row>
    <row r="1505" spans="2:9" x14ac:dyDescent="0.25">
      <c r="B1505" t="b">
        <f>IF('Input and Summary Results'!D1087=0,FALSE,'Input and Summary Results'!$B1087)</f>
        <v>0</v>
      </c>
      <c r="C1505" t="b">
        <f>IF(OR(B1505=0,'Input and Summary Results'!D1087=0,'Input and Summary Results'!D1087=""),FALSE,'Input and Summary Results'!$D1087)</f>
        <v>0</v>
      </c>
      <c r="D1505" t="b">
        <f>IF(OR(B1505=0,'Input and Summary Results'!E1087=0),FALSE,'Input and Summary Results'!$E1087)</f>
        <v>0</v>
      </c>
      <c r="E1505" t="b">
        <f t="shared" si="98"/>
        <v>0</v>
      </c>
      <c r="F1505" t="b">
        <f t="shared" si="99"/>
        <v>0</v>
      </c>
      <c r="G1505" t="b">
        <f>IF('Input and Summary Results'!$J$4="yes",IF(C1505=FALSE,FALSE,IF('Data Transformation'!E1505&lt;$R$10,E1505,$R$10)),IF(C1505=FALSE,FALSE,IF(C1505&lt;$R$10,C1505,$R$10)))</f>
        <v>0</v>
      </c>
      <c r="H1505" t="b">
        <f>IF('Input and Summary Results'!$J$4="yes",'Data Transformation'!F1505,'Data Transformation'!D1505)</f>
        <v>0</v>
      </c>
      <c r="I1505" t="str">
        <f t="shared" si="100"/>
        <v/>
      </c>
    </row>
    <row r="1506" spans="2:9" x14ac:dyDescent="0.25">
      <c r="B1506" t="b">
        <f>IF('Input and Summary Results'!D1088=0,FALSE,'Input and Summary Results'!$B1088)</f>
        <v>0</v>
      </c>
      <c r="C1506" t="b">
        <f>IF(OR(B1506=0,'Input and Summary Results'!D1088=0,'Input and Summary Results'!D1088=""),FALSE,'Input and Summary Results'!$D1088)</f>
        <v>0</v>
      </c>
      <c r="D1506" t="b">
        <f>IF(OR(B1506=0,'Input and Summary Results'!E1088=0),FALSE,'Input and Summary Results'!$E1088)</f>
        <v>0</v>
      </c>
      <c r="E1506" t="b">
        <f t="shared" si="98"/>
        <v>0</v>
      </c>
      <c r="F1506" t="b">
        <f t="shared" si="99"/>
        <v>0</v>
      </c>
      <c r="G1506" t="b">
        <f>IF('Input and Summary Results'!$J$4="yes",IF(C1506=FALSE,FALSE,IF('Data Transformation'!E1506&lt;$R$10,E1506,$R$10)),IF(C1506=FALSE,FALSE,IF(C1506&lt;$R$10,C1506,$R$10)))</f>
        <v>0</v>
      </c>
      <c r="H1506" t="b">
        <f>IF('Input and Summary Results'!$J$4="yes",'Data Transformation'!F1506,'Data Transformation'!D1506)</f>
        <v>0</v>
      </c>
      <c r="I1506" t="str">
        <f t="shared" si="100"/>
        <v/>
      </c>
    </row>
    <row r="1507" spans="2:9" x14ac:dyDescent="0.25">
      <c r="B1507" t="b">
        <f>IF('Input and Summary Results'!D1089=0,FALSE,'Input and Summary Results'!$B1089)</f>
        <v>0</v>
      </c>
      <c r="C1507" t="b">
        <f>IF(OR(B1507=0,'Input and Summary Results'!D1089=0,'Input and Summary Results'!D1089=""),FALSE,'Input and Summary Results'!$D1089)</f>
        <v>0</v>
      </c>
      <c r="D1507" t="b">
        <f>IF(OR(B1507=0,'Input and Summary Results'!E1089=0),FALSE,'Input and Summary Results'!$E1089)</f>
        <v>0</v>
      </c>
      <c r="E1507" t="b">
        <f t="shared" si="98"/>
        <v>0</v>
      </c>
      <c r="F1507" t="b">
        <f t="shared" si="99"/>
        <v>0</v>
      </c>
      <c r="G1507" t="b">
        <f>IF('Input and Summary Results'!$J$4="yes",IF(C1507=FALSE,FALSE,IF('Data Transformation'!E1507&lt;$R$10,E1507,$R$10)),IF(C1507=FALSE,FALSE,IF(C1507&lt;$R$10,C1507,$R$10)))</f>
        <v>0</v>
      </c>
      <c r="H1507" t="b">
        <f>IF('Input and Summary Results'!$J$4="yes",'Data Transformation'!F1507,'Data Transformation'!D1507)</f>
        <v>0</v>
      </c>
      <c r="I1507" t="str">
        <f t="shared" si="100"/>
        <v/>
      </c>
    </row>
    <row r="1508" spans="2:9" x14ac:dyDescent="0.25">
      <c r="B1508" t="b">
        <f>IF('Input and Summary Results'!D1090=0,FALSE,'Input and Summary Results'!$B1090)</f>
        <v>0</v>
      </c>
      <c r="C1508" t="b">
        <f>IF(OR(B1508=0,'Input and Summary Results'!D1090=0,'Input and Summary Results'!D1090=""),FALSE,'Input and Summary Results'!$D1090)</f>
        <v>0</v>
      </c>
      <c r="D1508" t="b">
        <f>IF(OR(B1508=0,'Input and Summary Results'!E1090=0),FALSE,'Input and Summary Results'!$E1090)</f>
        <v>0</v>
      </c>
      <c r="E1508" t="b">
        <f t="shared" si="98"/>
        <v>0</v>
      </c>
      <c r="F1508" t="b">
        <f t="shared" si="99"/>
        <v>0</v>
      </c>
      <c r="G1508" t="b">
        <f>IF('Input and Summary Results'!$J$4="yes",IF(C1508=FALSE,FALSE,IF('Data Transformation'!E1508&lt;$R$10,E1508,$R$10)),IF(C1508=FALSE,FALSE,IF(C1508&lt;$R$10,C1508,$R$10)))</f>
        <v>0</v>
      </c>
      <c r="H1508" t="b">
        <f>IF('Input and Summary Results'!$J$4="yes",'Data Transformation'!F1508,'Data Transformation'!D1508)</f>
        <v>0</v>
      </c>
      <c r="I1508" t="str">
        <f t="shared" si="100"/>
        <v/>
      </c>
    </row>
    <row r="1509" spans="2:9" x14ac:dyDescent="0.25">
      <c r="B1509" t="b">
        <f>IF('Input and Summary Results'!D1091=0,FALSE,'Input and Summary Results'!$B1091)</f>
        <v>0</v>
      </c>
      <c r="C1509" t="b">
        <f>IF(OR(B1509=0,'Input and Summary Results'!D1091=0,'Input and Summary Results'!D1091=""),FALSE,'Input and Summary Results'!$D1091)</f>
        <v>0</v>
      </c>
      <c r="D1509" t="b">
        <f>IF(OR(B1509=0,'Input and Summary Results'!E1091=0),FALSE,'Input and Summary Results'!$E1091)</f>
        <v>0</v>
      </c>
      <c r="E1509" t="b">
        <f t="shared" si="98"/>
        <v>0</v>
      </c>
      <c r="F1509" t="b">
        <f t="shared" si="99"/>
        <v>0</v>
      </c>
      <c r="G1509" t="b">
        <f>IF('Input and Summary Results'!$J$4="yes",IF(C1509=FALSE,FALSE,IF('Data Transformation'!E1509&lt;$R$10,E1509,$R$10)),IF(C1509=FALSE,FALSE,IF(C1509&lt;$R$10,C1509,$R$10)))</f>
        <v>0</v>
      </c>
      <c r="H1509" t="b">
        <f>IF('Input and Summary Results'!$J$4="yes",'Data Transformation'!F1509,'Data Transformation'!D1509)</f>
        <v>0</v>
      </c>
      <c r="I1509" t="str">
        <f t="shared" si="100"/>
        <v/>
      </c>
    </row>
    <row r="1510" spans="2:9" x14ac:dyDescent="0.25">
      <c r="B1510" t="b">
        <f>IF('Input and Summary Results'!D1092=0,FALSE,'Input and Summary Results'!$B1092)</f>
        <v>0</v>
      </c>
      <c r="C1510" t="b">
        <f>IF(OR(B1510=0,'Input and Summary Results'!D1092=0,'Input and Summary Results'!D1092=""),FALSE,'Input and Summary Results'!$D1092)</f>
        <v>0</v>
      </c>
      <c r="D1510" t="b">
        <f>IF(OR(B1510=0,'Input and Summary Results'!E1092=0),FALSE,'Input and Summary Results'!$E1092)</f>
        <v>0</v>
      </c>
      <c r="E1510" t="b">
        <f t="shared" si="98"/>
        <v>0</v>
      </c>
      <c r="F1510" t="b">
        <f t="shared" si="99"/>
        <v>0</v>
      </c>
      <c r="G1510" t="b">
        <f>IF('Input and Summary Results'!$J$4="yes",IF(C1510=FALSE,FALSE,IF('Data Transformation'!E1510&lt;$R$10,E1510,$R$10)),IF(C1510=FALSE,FALSE,IF(C1510&lt;$R$10,C1510,$R$10)))</f>
        <v>0</v>
      </c>
      <c r="H1510" t="b">
        <f>IF('Input and Summary Results'!$J$4="yes",'Data Transformation'!F1510,'Data Transformation'!D1510)</f>
        <v>0</v>
      </c>
      <c r="I1510" t="str">
        <f t="shared" si="100"/>
        <v/>
      </c>
    </row>
    <row r="1511" spans="2:9" x14ac:dyDescent="0.25">
      <c r="B1511" t="b">
        <f>IF('Input and Summary Results'!D1093=0,FALSE,'Input and Summary Results'!$B1093)</f>
        <v>0</v>
      </c>
      <c r="C1511" t="b">
        <f>IF(OR(B1511=0,'Input and Summary Results'!D1093=0,'Input and Summary Results'!D1093=""),FALSE,'Input and Summary Results'!$D1093)</f>
        <v>0</v>
      </c>
      <c r="D1511" t="b">
        <f>IF(OR(B1511=0,'Input and Summary Results'!E1093=0),FALSE,'Input and Summary Results'!$E1093)</f>
        <v>0</v>
      </c>
      <c r="E1511" t="b">
        <f t="shared" si="98"/>
        <v>0</v>
      </c>
      <c r="F1511" t="b">
        <f t="shared" si="99"/>
        <v>0</v>
      </c>
      <c r="G1511" t="b">
        <f>IF('Input and Summary Results'!$J$4="yes",IF(C1511=FALSE,FALSE,IF('Data Transformation'!E1511&lt;$R$10,E1511,$R$10)),IF(C1511=FALSE,FALSE,IF(C1511&lt;$R$10,C1511,$R$10)))</f>
        <v>0</v>
      </c>
      <c r="H1511" t="b">
        <f>IF('Input and Summary Results'!$J$4="yes",'Data Transformation'!F1511,'Data Transformation'!D1511)</f>
        <v>0</v>
      </c>
      <c r="I1511" t="str">
        <f t="shared" si="100"/>
        <v/>
      </c>
    </row>
    <row r="1512" spans="2:9" x14ac:dyDescent="0.25">
      <c r="B1512" t="b">
        <f>IF('Input and Summary Results'!D1094=0,FALSE,'Input and Summary Results'!$B1094)</f>
        <v>0</v>
      </c>
      <c r="C1512" t="b">
        <f>IF(OR(B1512=0,'Input and Summary Results'!D1094=0,'Input and Summary Results'!D1094=""),FALSE,'Input and Summary Results'!$D1094)</f>
        <v>0</v>
      </c>
      <c r="D1512" t="b">
        <f>IF(OR(B1512=0,'Input and Summary Results'!E1094=0),FALSE,'Input and Summary Results'!$E1094)</f>
        <v>0</v>
      </c>
      <c r="E1512" t="b">
        <f t="shared" si="98"/>
        <v>0</v>
      </c>
      <c r="F1512" t="b">
        <f t="shared" si="99"/>
        <v>0</v>
      </c>
      <c r="G1512" t="b">
        <f>IF('Input and Summary Results'!$J$4="yes",IF(C1512=FALSE,FALSE,IF('Data Transformation'!E1512&lt;$R$10,E1512,$R$10)),IF(C1512=FALSE,FALSE,IF(C1512&lt;$R$10,C1512,$R$10)))</f>
        <v>0</v>
      </c>
      <c r="H1512" t="b">
        <f>IF('Input and Summary Results'!$J$4="yes",'Data Transformation'!F1512,'Data Transformation'!D1512)</f>
        <v>0</v>
      </c>
      <c r="I1512" t="str">
        <f t="shared" si="100"/>
        <v/>
      </c>
    </row>
    <row r="1513" spans="2:9" x14ac:dyDescent="0.25">
      <c r="B1513" t="b">
        <f>IF('Input and Summary Results'!D1095=0,FALSE,'Input and Summary Results'!$B1095)</f>
        <v>0</v>
      </c>
      <c r="C1513" t="b">
        <f>IF(OR(B1513=0,'Input and Summary Results'!D1095=0,'Input and Summary Results'!D1095=""),FALSE,'Input and Summary Results'!$D1095)</f>
        <v>0</v>
      </c>
      <c r="D1513" t="b">
        <f>IF(OR(B1513=0,'Input and Summary Results'!E1095=0),FALSE,'Input and Summary Results'!$E1095)</f>
        <v>0</v>
      </c>
      <c r="E1513" t="b">
        <f t="shared" si="98"/>
        <v>0</v>
      </c>
      <c r="F1513" t="b">
        <f t="shared" si="99"/>
        <v>0</v>
      </c>
      <c r="G1513" t="b">
        <f>IF('Input and Summary Results'!$J$4="yes",IF(C1513=FALSE,FALSE,IF('Data Transformation'!E1513&lt;$R$10,E1513,$R$10)),IF(C1513=FALSE,FALSE,IF(C1513&lt;$R$10,C1513,$R$10)))</f>
        <v>0</v>
      </c>
      <c r="H1513" t="b">
        <f>IF('Input and Summary Results'!$J$4="yes",'Data Transformation'!F1513,'Data Transformation'!D1513)</f>
        <v>0</v>
      </c>
      <c r="I1513" t="str">
        <f t="shared" si="100"/>
        <v/>
      </c>
    </row>
    <row r="1514" spans="2:9" x14ac:dyDescent="0.25">
      <c r="B1514" t="b">
        <f>IF('Input and Summary Results'!D1096=0,FALSE,'Input and Summary Results'!$B1096)</f>
        <v>0</v>
      </c>
      <c r="C1514" t="b">
        <f>IF(OR(B1514=0,'Input and Summary Results'!D1096=0,'Input and Summary Results'!D1096=""),FALSE,'Input and Summary Results'!$D1096)</f>
        <v>0</v>
      </c>
      <c r="D1514" t="b">
        <f>IF(OR(B1514=0,'Input and Summary Results'!E1096=0),FALSE,'Input and Summary Results'!$E1096)</f>
        <v>0</v>
      </c>
      <c r="E1514" t="b">
        <f t="shared" ref="E1514:E1577" si="101">IF(C1514=FALSE,FALSE,LOG10(C1514))</f>
        <v>0</v>
      </c>
      <c r="F1514" t="b">
        <f t="shared" ref="F1514:F1577" si="102">IF(D1514=FALSE, FALSE,0.434*D1514/C1514)</f>
        <v>0</v>
      </c>
      <c r="G1514" t="b">
        <f>IF('Input and Summary Results'!$J$4="yes",IF(C1514=FALSE,FALSE,IF('Data Transformation'!E1514&lt;$R$10,E1514,$R$10)),IF(C1514=FALSE,FALSE,IF(C1514&lt;$R$10,C1514,$R$10)))</f>
        <v>0</v>
      </c>
      <c r="H1514" t="b">
        <f>IF('Input and Summary Results'!$J$4="yes",'Data Transformation'!F1514,'Data Transformation'!D1514)</f>
        <v>0</v>
      </c>
      <c r="I1514" t="str">
        <f t="shared" si="100"/>
        <v/>
      </c>
    </row>
    <row r="1515" spans="2:9" x14ac:dyDescent="0.25">
      <c r="B1515" t="b">
        <f>IF('Input and Summary Results'!D1097=0,FALSE,'Input and Summary Results'!$B1097)</f>
        <v>0</v>
      </c>
      <c r="C1515" t="b">
        <f>IF(OR(B1515=0,'Input and Summary Results'!D1097=0,'Input and Summary Results'!D1097=""),FALSE,'Input and Summary Results'!$D1097)</f>
        <v>0</v>
      </c>
      <c r="D1515" t="b">
        <f>IF(OR(B1515=0,'Input and Summary Results'!E1097=0),FALSE,'Input and Summary Results'!$E1097)</f>
        <v>0</v>
      </c>
      <c r="E1515" t="b">
        <f t="shared" si="101"/>
        <v>0</v>
      </c>
      <c r="F1515" t="b">
        <f t="shared" si="102"/>
        <v>0</v>
      </c>
      <c r="G1515" t="b">
        <f>IF('Input and Summary Results'!$J$4="yes",IF(C1515=FALSE,FALSE,IF('Data Transformation'!E1515&lt;$R$10,E1515,$R$10)),IF(C1515=FALSE,FALSE,IF(C1515&lt;$R$10,C1515,$R$10)))</f>
        <v>0</v>
      </c>
      <c r="H1515" t="b">
        <f>IF('Input and Summary Results'!$J$4="yes",'Data Transformation'!F1515,'Data Transformation'!D1515)</f>
        <v>0</v>
      </c>
      <c r="I1515" t="str">
        <f t="shared" si="100"/>
        <v/>
      </c>
    </row>
    <row r="1516" spans="2:9" x14ac:dyDescent="0.25">
      <c r="B1516" t="b">
        <f>IF('Input and Summary Results'!D1098=0,FALSE,'Input and Summary Results'!$B1098)</f>
        <v>0</v>
      </c>
      <c r="C1516" t="b">
        <f>IF(OR(B1516=0,'Input and Summary Results'!D1098=0,'Input and Summary Results'!D1098=""),FALSE,'Input and Summary Results'!$D1098)</f>
        <v>0</v>
      </c>
      <c r="D1516" t="b">
        <f>IF(OR(B1516=0,'Input and Summary Results'!E1098=0),FALSE,'Input and Summary Results'!$E1098)</f>
        <v>0</v>
      </c>
      <c r="E1516" t="b">
        <f t="shared" si="101"/>
        <v>0</v>
      </c>
      <c r="F1516" t="b">
        <f t="shared" si="102"/>
        <v>0</v>
      </c>
      <c r="G1516" t="b">
        <f>IF('Input and Summary Results'!$J$4="yes",IF(C1516=FALSE,FALSE,IF('Data Transformation'!E1516&lt;$R$10,E1516,$R$10)),IF(C1516=FALSE,FALSE,IF(C1516&lt;$R$10,C1516,$R$10)))</f>
        <v>0</v>
      </c>
      <c r="H1516" t="b">
        <f>IF('Input and Summary Results'!$J$4="yes",'Data Transformation'!F1516,'Data Transformation'!D1516)</f>
        <v>0</v>
      </c>
      <c r="I1516" t="str">
        <f t="shared" si="100"/>
        <v/>
      </c>
    </row>
    <row r="1517" spans="2:9" x14ac:dyDescent="0.25">
      <c r="B1517" t="b">
        <f>IF('Input and Summary Results'!D1099=0,FALSE,'Input and Summary Results'!$B1099)</f>
        <v>0</v>
      </c>
      <c r="C1517" t="b">
        <f>IF(OR(B1517=0,'Input and Summary Results'!D1099=0,'Input and Summary Results'!D1099=""),FALSE,'Input and Summary Results'!$D1099)</f>
        <v>0</v>
      </c>
      <c r="D1517" t="b">
        <f>IF(OR(B1517=0,'Input and Summary Results'!E1099=0),FALSE,'Input and Summary Results'!$E1099)</f>
        <v>0</v>
      </c>
      <c r="E1517" t="b">
        <f t="shared" si="101"/>
        <v>0</v>
      </c>
      <c r="F1517" t="b">
        <f t="shared" si="102"/>
        <v>0</v>
      </c>
      <c r="G1517" t="b">
        <f>IF('Input and Summary Results'!$J$4="yes",IF(C1517=FALSE,FALSE,IF('Data Transformation'!E1517&lt;$R$10,E1517,$R$10)),IF(C1517=FALSE,FALSE,IF(C1517&lt;$R$10,C1517,$R$10)))</f>
        <v>0</v>
      </c>
      <c r="H1517" t="b">
        <f>IF('Input and Summary Results'!$J$4="yes",'Data Transformation'!F1517,'Data Transformation'!D1517)</f>
        <v>0</v>
      </c>
      <c r="I1517" t="str">
        <f t="shared" si="100"/>
        <v/>
      </c>
    </row>
    <row r="1518" spans="2:9" x14ac:dyDescent="0.25">
      <c r="B1518" t="b">
        <f>IF('Input and Summary Results'!D1100=0,FALSE,'Input and Summary Results'!$B1100)</f>
        <v>0</v>
      </c>
      <c r="C1518" t="b">
        <f>IF(OR(B1518=0,'Input and Summary Results'!D1100=0,'Input and Summary Results'!D1100=""),FALSE,'Input and Summary Results'!$D1100)</f>
        <v>0</v>
      </c>
      <c r="D1518" t="b">
        <f>IF(OR(B1518=0,'Input and Summary Results'!E1100=0),FALSE,'Input and Summary Results'!$E1100)</f>
        <v>0</v>
      </c>
      <c r="E1518" t="b">
        <f t="shared" si="101"/>
        <v>0</v>
      </c>
      <c r="F1518" t="b">
        <f t="shared" si="102"/>
        <v>0</v>
      </c>
      <c r="G1518" t="b">
        <f>IF('Input and Summary Results'!$J$4="yes",IF(C1518=FALSE,FALSE,IF('Data Transformation'!E1518&lt;$R$10,E1518,$R$10)),IF(C1518=FALSE,FALSE,IF(C1518&lt;$R$10,C1518,$R$10)))</f>
        <v>0</v>
      </c>
      <c r="H1518" t="b">
        <f>IF('Input and Summary Results'!$J$4="yes",'Data Transformation'!F1518,'Data Transformation'!D1518)</f>
        <v>0</v>
      </c>
      <c r="I1518" t="str">
        <f t="shared" si="100"/>
        <v/>
      </c>
    </row>
    <row r="1519" spans="2:9" x14ac:dyDescent="0.25">
      <c r="B1519" t="b">
        <f>IF('Input and Summary Results'!D1101=0,FALSE,'Input and Summary Results'!$B1101)</f>
        <v>0</v>
      </c>
      <c r="C1519" t="b">
        <f>IF(OR(B1519=0,'Input and Summary Results'!D1101=0,'Input and Summary Results'!D1101=""),FALSE,'Input and Summary Results'!$D1101)</f>
        <v>0</v>
      </c>
      <c r="D1519" t="b">
        <f>IF(OR(B1519=0,'Input and Summary Results'!E1101=0),FALSE,'Input and Summary Results'!$E1101)</f>
        <v>0</v>
      </c>
      <c r="E1519" t="b">
        <f t="shared" si="101"/>
        <v>0</v>
      </c>
      <c r="F1519" t="b">
        <f t="shared" si="102"/>
        <v>0</v>
      </c>
      <c r="G1519" t="b">
        <f>IF('Input and Summary Results'!$J$4="yes",IF(C1519=FALSE,FALSE,IF('Data Transformation'!E1519&lt;$R$10,E1519,$R$10)),IF(C1519=FALSE,FALSE,IF(C1519&lt;$R$10,C1519,$R$10)))</f>
        <v>0</v>
      </c>
      <c r="H1519" t="b">
        <f>IF('Input and Summary Results'!$J$4="yes",'Data Transformation'!F1519,'Data Transformation'!D1519)</f>
        <v>0</v>
      </c>
      <c r="I1519" t="str">
        <f t="shared" si="100"/>
        <v/>
      </c>
    </row>
    <row r="1520" spans="2:9" x14ac:dyDescent="0.25">
      <c r="B1520" t="b">
        <f>IF('Input and Summary Results'!D1102=0,FALSE,'Input and Summary Results'!$B1102)</f>
        <v>0</v>
      </c>
      <c r="C1520" t="b">
        <f>IF(OR(B1520=0,'Input and Summary Results'!D1102=0,'Input and Summary Results'!D1102=""),FALSE,'Input and Summary Results'!$D1102)</f>
        <v>0</v>
      </c>
      <c r="D1520" t="b">
        <f>IF(OR(B1520=0,'Input and Summary Results'!E1102=0),FALSE,'Input and Summary Results'!$E1102)</f>
        <v>0</v>
      </c>
      <c r="E1520" t="b">
        <f t="shared" si="101"/>
        <v>0</v>
      </c>
      <c r="F1520" t="b">
        <f t="shared" si="102"/>
        <v>0</v>
      </c>
      <c r="G1520" t="b">
        <f>IF('Input and Summary Results'!$J$4="yes",IF(C1520=FALSE,FALSE,IF('Data Transformation'!E1520&lt;$R$10,E1520,$R$10)),IF(C1520=FALSE,FALSE,IF(C1520&lt;$R$10,C1520,$R$10)))</f>
        <v>0</v>
      </c>
      <c r="H1520" t="b">
        <f>IF('Input and Summary Results'!$J$4="yes",'Data Transformation'!F1520,'Data Transformation'!D1520)</f>
        <v>0</v>
      </c>
      <c r="I1520" t="str">
        <f t="shared" si="100"/>
        <v/>
      </c>
    </row>
    <row r="1521" spans="2:9" x14ac:dyDescent="0.25">
      <c r="B1521" t="b">
        <f>IF('Input and Summary Results'!D1103=0,FALSE,'Input and Summary Results'!$B1103)</f>
        <v>0</v>
      </c>
      <c r="C1521" t="b">
        <f>IF(OR(B1521=0,'Input and Summary Results'!D1103=0,'Input and Summary Results'!D1103=""),FALSE,'Input and Summary Results'!$D1103)</f>
        <v>0</v>
      </c>
      <c r="D1521" t="b">
        <f>IF(OR(B1521=0,'Input and Summary Results'!E1103=0),FALSE,'Input and Summary Results'!$E1103)</f>
        <v>0</v>
      </c>
      <c r="E1521" t="b">
        <f t="shared" si="101"/>
        <v>0</v>
      </c>
      <c r="F1521" t="b">
        <f t="shared" si="102"/>
        <v>0</v>
      </c>
      <c r="G1521" t="b">
        <f>IF('Input and Summary Results'!$J$4="yes",IF(C1521=FALSE,FALSE,IF('Data Transformation'!E1521&lt;$R$10,E1521,$R$10)),IF(C1521=FALSE,FALSE,IF(C1521&lt;$R$10,C1521,$R$10)))</f>
        <v>0</v>
      </c>
      <c r="H1521" t="b">
        <f>IF('Input and Summary Results'!$J$4="yes",'Data Transformation'!F1521,'Data Transformation'!D1521)</f>
        <v>0</v>
      </c>
      <c r="I1521" t="str">
        <f t="shared" si="100"/>
        <v/>
      </c>
    </row>
    <row r="1522" spans="2:9" x14ac:dyDescent="0.25">
      <c r="B1522" t="b">
        <f>IF('Input and Summary Results'!D1104=0,FALSE,'Input and Summary Results'!$B1104)</f>
        <v>0</v>
      </c>
      <c r="C1522" t="b">
        <f>IF(OR(B1522=0,'Input and Summary Results'!D1104=0,'Input and Summary Results'!D1104=""),FALSE,'Input and Summary Results'!$D1104)</f>
        <v>0</v>
      </c>
      <c r="D1522" t="b">
        <f>IF(OR(B1522=0,'Input and Summary Results'!E1104=0),FALSE,'Input and Summary Results'!$E1104)</f>
        <v>0</v>
      </c>
      <c r="E1522" t="b">
        <f t="shared" si="101"/>
        <v>0</v>
      </c>
      <c r="F1522" t="b">
        <f t="shared" si="102"/>
        <v>0</v>
      </c>
      <c r="G1522" t="b">
        <f>IF('Input and Summary Results'!$J$4="yes",IF(C1522=FALSE,FALSE,IF('Data Transformation'!E1522&lt;$R$10,E1522,$R$10)),IF(C1522=FALSE,FALSE,IF(C1522&lt;$R$10,C1522,$R$10)))</f>
        <v>0</v>
      </c>
      <c r="H1522" t="b">
        <f>IF('Input and Summary Results'!$J$4="yes",'Data Transformation'!F1522,'Data Transformation'!D1522)</f>
        <v>0</v>
      </c>
      <c r="I1522" t="str">
        <f t="shared" si="100"/>
        <v/>
      </c>
    </row>
    <row r="1523" spans="2:9" x14ac:dyDescent="0.25">
      <c r="B1523" t="b">
        <f>IF('Input and Summary Results'!D1105=0,FALSE,'Input and Summary Results'!$B1105)</f>
        <v>0</v>
      </c>
      <c r="C1523" t="b">
        <f>IF(OR(B1523=0,'Input and Summary Results'!D1105=0,'Input and Summary Results'!D1105=""),FALSE,'Input and Summary Results'!$D1105)</f>
        <v>0</v>
      </c>
      <c r="D1523" t="b">
        <f>IF(OR(B1523=0,'Input and Summary Results'!E1105=0),FALSE,'Input and Summary Results'!$E1105)</f>
        <v>0</v>
      </c>
      <c r="E1523" t="b">
        <f t="shared" si="101"/>
        <v>0</v>
      </c>
      <c r="F1523" t="b">
        <f t="shared" si="102"/>
        <v>0</v>
      </c>
      <c r="G1523" t="b">
        <f>IF('Input and Summary Results'!$J$4="yes",IF(C1523=FALSE,FALSE,IF('Data Transformation'!E1523&lt;$R$10,E1523,$R$10)),IF(C1523=FALSE,FALSE,IF(C1523&lt;$R$10,C1523,$R$10)))</f>
        <v>0</v>
      </c>
      <c r="H1523" t="b">
        <f>IF('Input and Summary Results'!$J$4="yes",'Data Transformation'!F1523,'Data Transformation'!D1523)</f>
        <v>0</v>
      </c>
      <c r="I1523" t="str">
        <f t="shared" si="100"/>
        <v/>
      </c>
    </row>
    <row r="1524" spans="2:9" x14ac:dyDescent="0.25">
      <c r="B1524" t="b">
        <f>IF('Input and Summary Results'!D1106=0,FALSE,'Input and Summary Results'!$B1106)</f>
        <v>0</v>
      </c>
      <c r="C1524" t="b">
        <f>IF(OR(B1524=0,'Input and Summary Results'!D1106=0,'Input and Summary Results'!D1106=""),FALSE,'Input and Summary Results'!$D1106)</f>
        <v>0</v>
      </c>
      <c r="D1524" t="b">
        <f>IF(OR(B1524=0,'Input and Summary Results'!E1106=0),FALSE,'Input and Summary Results'!$E1106)</f>
        <v>0</v>
      </c>
      <c r="E1524" t="b">
        <f t="shared" si="101"/>
        <v>0</v>
      </c>
      <c r="F1524" t="b">
        <f t="shared" si="102"/>
        <v>0</v>
      </c>
      <c r="G1524" t="b">
        <f>IF('Input and Summary Results'!$J$4="yes",IF(C1524=FALSE,FALSE,IF('Data Transformation'!E1524&lt;$R$10,E1524,$R$10)),IF(C1524=FALSE,FALSE,IF(C1524&lt;$R$10,C1524,$R$10)))</f>
        <v>0</v>
      </c>
      <c r="H1524" t="b">
        <f>IF('Input and Summary Results'!$J$4="yes",'Data Transformation'!F1524,'Data Transformation'!D1524)</f>
        <v>0</v>
      </c>
      <c r="I1524" t="str">
        <f t="shared" si="100"/>
        <v/>
      </c>
    </row>
    <row r="1525" spans="2:9" x14ac:dyDescent="0.25">
      <c r="B1525" t="b">
        <f>IF('Input and Summary Results'!D1107=0,FALSE,'Input and Summary Results'!$B1107)</f>
        <v>0</v>
      </c>
      <c r="C1525" t="b">
        <f>IF(OR(B1525=0,'Input and Summary Results'!D1107=0,'Input and Summary Results'!D1107=""),FALSE,'Input and Summary Results'!$D1107)</f>
        <v>0</v>
      </c>
      <c r="D1525" t="b">
        <f>IF(OR(B1525=0,'Input and Summary Results'!E1107=0),FALSE,'Input and Summary Results'!$E1107)</f>
        <v>0</v>
      </c>
      <c r="E1525" t="b">
        <f t="shared" si="101"/>
        <v>0</v>
      </c>
      <c r="F1525" t="b">
        <f t="shared" si="102"/>
        <v>0</v>
      </c>
      <c r="G1525" t="b">
        <f>IF('Input and Summary Results'!$J$4="yes",IF(C1525=FALSE,FALSE,IF('Data Transformation'!E1525&lt;$R$10,E1525,$R$10)),IF(C1525=FALSE,FALSE,IF(C1525&lt;$R$10,C1525,$R$10)))</f>
        <v>0</v>
      </c>
      <c r="H1525" t="b">
        <f>IF('Input and Summary Results'!$J$4="yes",'Data Transformation'!F1525,'Data Transformation'!D1525)</f>
        <v>0</v>
      </c>
      <c r="I1525" t="str">
        <f t="shared" si="100"/>
        <v/>
      </c>
    </row>
    <row r="1526" spans="2:9" x14ac:dyDescent="0.25">
      <c r="B1526" t="b">
        <f>IF('Input and Summary Results'!D1108=0,FALSE,'Input and Summary Results'!$B1108)</f>
        <v>0</v>
      </c>
      <c r="C1526" t="b">
        <f>IF(OR(B1526=0,'Input and Summary Results'!D1108=0,'Input and Summary Results'!D1108=""),FALSE,'Input and Summary Results'!$D1108)</f>
        <v>0</v>
      </c>
      <c r="D1526" t="b">
        <f>IF(OR(B1526=0,'Input and Summary Results'!E1108=0),FALSE,'Input and Summary Results'!$E1108)</f>
        <v>0</v>
      </c>
      <c r="E1526" t="b">
        <f t="shared" si="101"/>
        <v>0</v>
      </c>
      <c r="F1526" t="b">
        <f t="shared" si="102"/>
        <v>0</v>
      </c>
      <c r="G1526" t="b">
        <f>IF('Input and Summary Results'!$J$4="yes",IF(C1526=FALSE,FALSE,IF('Data Transformation'!E1526&lt;$R$10,E1526,$R$10)),IF(C1526=FALSE,FALSE,IF(C1526&lt;$R$10,C1526,$R$10)))</f>
        <v>0</v>
      </c>
      <c r="H1526" t="b">
        <f>IF('Input and Summary Results'!$J$4="yes",'Data Transformation'!F1526,'Data Transformation'!D1526)</f>
        <v>0</v>
      </c>
      <c r="I1526" t="str">
        <f t="shared" si="100"/>
        <v/>
      </c>
    </row>
    <row r="1527" spans="2:9" x14ac:dyDescent="0.25">
      <c r="B1527" t="b">
        <f>IF('Input and Summary Results'!D1109=0,FALSE,'Input and Summary Results'!$B1109)</f>
        <v>0</v>
      </c>
      <c r="C1527" t="b">
        <f>IF(OR(B1527=0,'Input and Summary Results'!D1109=0,'Input and Summary Results'!D1109=""),FALSE,'Input and Summary Results'!$D1109)</f>
        <v>0</v>
      </c>
      <c r="D1527" t="b">
        <f>IF(OR(B1527=0,'Input and Summary Results'!E1109=0),FALSE,'Input and Summary Results'!$E1109)</f>
        <v>0</v>
      </c>
      <c r="E1527" t="b">
        <f t="shared" si="101"/>
        <v>0</v>
      </c>
      <c r="F1527" t="b">
        <f t="shared" si="102"/>
        <v>0</v>
      </c>
      <c r="G1527" t="b">
        <f>IF('Input and Summary Results'!$J$4="yes",IF(C1527=FALSE,FALSE,IF('Data Transformation'!E1527&lt;$R$10,E1527,$R$10)),IF(C1527=FALSE,FALSE,IF(C1527&lt;$R$10,C1527,$R$10)))</f>
        <v>0</v>
      </c>
      <c r="H1527" t="b">
        <f>IF('Input and Summary Results'!$J$4="yes",'Data Transformation'!F1527,'Data Transformation'!D1527)</f>
        <v>0</v>
      </c>
      <c r="I1527" t="str">
        <f t="shared" si="100"/>
        <v/>
      </c>
    </row>
    <row r="1528" spans="2:9" x14ac:dyDescent="0.25">
      <c r="B1528" t="b">
        <f>IF('Input and Summary Results'!D1110=0,FALSE,'Input and Summary Results'!$B1110)</f>
        <v>0</v>
      </c>
      <c r="C1528" t="b">
        <f>IF(OR(B1528=0,'Input and Summary Results'!D1110=0,'Input and Summary Results'!D1110=""),FALSE,'Input and Summary Results'!$D1110)</f>
        <v>0</v>
      </c>
      <c r="D1528" t="b">
        <f>IF(OR(B1528=0,'Input and Summary Results'!E1110=0),FALSE,'Input and Summary Results'!$E1110)</f>
        <v>0</v>
      </c>
      <c r="E1528" t="b">
        <f t="shared" si="101"/>
        <v>0</v>
      </c>
      <c r="F1528" t="b">
        <f t="shared" si="102"/>
        <v>0</v>
      </c>
      <c r="G1528" t="b">
        <f>IF('Input and Summary Results'!$J$4="yes",IF(C1528=FALSE,FALSE,IF('Data Transformation'!E1528&lt;$R$10,E1528,$R$10)),IF(C1528=FALSE,FALSE,IF(C1528&lt;$R$10,C1528,$R$10)))</f>
        <v>0</v>
      </c>
      <c r="H1528" t="b">
        <f>IF('Input and Summary Results'!$J$4="yes",'Data Transformation'!F1528,'Data Transformation'!D1528)</f>
        <v>0</v>
      </c>
      <c r="I1528" t="str">
        <f t="shared" si="100"/>
        <v/>
      </c>
    </row>
    <row r="1529" spans="2:9" x14ac:dyDescent="0.25">
      <c r="B1529" t="b">
        <f>IF('Input and Summary Results'!D1111=0,FALSE,'Input and Summary Results'!$B1111)</f>
        <v>0</v>
      </c>
      <c r="C1529" t="b">
        <f>IF(OR(B1529=0,'Input and Summary Results'!D1111=0,'Input and Summary Results'!D1111=""),FALSE,'Input and Summary Results'!$D1111)</f>
        <v>0</v>
      </c>
      <c r="D1529" t="b">
        <f>IF(OR(B1529=0,'Input and Summary Results'!E1111=0),FALSE,'Input and Summary Results'!$E1111)</f>
        <v>0</v>
      </c>
      <c r="E1529" t="b">
        <f t="shared" si="101"/>
        <v>0</v>
      </c>
      <c r="F1529" t="b">
        <f t="shared" si="102"/>
        <v>0</v>
      </c>
      <c r="G1529" t="b">
        <f>IF('Input and Summary Results'!$J$4="yes",IF(C1529=FALSE,FALSE,IF('Data Transformation'!E1529&lt;$R$10,E1529,$R$10)),IF(C1529=FALSE,FALSE,IF(C1529&lt;$R$10,C1529,$R$10)))</f>
        <v>0</v>
      </c>
      <c r="H1529" t="b">
        <f>IF('Input and Summary Results'!$J$4="yes",'Data Transformation'!F1529,'Data Transformation'!D1529)</f>
        <v>0</v>
      </c>
      <c r="I1529" t="str">
        <f t="shared" si="100"/>
        <v/>
      </c>
    </row>
    <row r="1530" spans="2:9" x14ac:dyDescent="0.25">
      <c r="B1530" t="b">
        <f>IF('Input and Summary Results'!D1112=0,FALSE,'Input and Summary Results'!$B1112)</f>
        <v>0</v>
      </c>
      <c r="C1530" t="b">
        <f>IF(OR(B1530=0,'Input and Summary Results'!D1112=0,'Input and Summary Results'!D1112=""),FALSE,'Input and Summary Results'!$D1112)</f>
        <v>0</v>
      </c>
      <c r="D1530" t="b">
        <f>IF(OR(B1530=0,'Input and Summary Results'!E1112=0),FALSE,'Input and Summary Results'!$E1112)</f>
        <v>0</v>
      </c>
      <c r="E1530" t="b">
        <f t="shared" si="101"/>
        <v>0</v>
      </c>
      <c r="F1530" t="b">
        <f t="shared" si="102"/>
        <v>0</v>
      </c>
      <c r="G1530" t="b">
        <f>IF('Input and Summary Results'!$J$4="yes",IF(C1530=FALSE,FALSE,IF('Data Transformation'!E1530&lt;$R$10,E1530,$R$10)),IF(C1530=FALSE,FALSE,IF(C1530&lt;$R$10,C1530,$R$10)))</f>
        <v>0</v>
      </c>
      <c r="H1530" t="b">
        <f>IF('Input and Summary Results'!$J$4="yes",'Data Transformation'!F1530,'Data Transformation'!D1530)</f>
        <v>0</v>
      </c>
      <c r="I1530" t="str">
        <f t="shared" si="100"/>
        <v/>
      </c>
    </row>
    <row r="1531" spans="2:9" x14ac:dyDescent="0.25">
      <c r="B1531" t="b">
        <f>IF('Input and Summary Results'!D1113=0,FALSE,'Input and Summary Results'!$B1113)</f>
        <v>0</v>
      </c>
      <c r="C1531" t="b">
        <f>IF(OR(B1531=0,'Input and Summary Results'!D1113=0,'Input and Summary Results'!D1113=""),FALSE,'Input and Summary Results'!$D1113)</f>
        <v>0</v>
      </c>
      <c r="D1531" t="b">
        <f>IF(OR(B1531=0,'Input and Summary Results'!E1113=0),FALSE,'Input and Summary Results'!$E1113)</f>
        <v>0</v>
      </c>
      <c r="E1531" t="b">
        <f t="shared" si="101"/>
        <v>0</v>
      </c>
      <c r="F1531" t="b">
        <f t="shared" si="102"/>
        <v>0</v>
      </c>
      <c r="G1531" t="b">
        <f>IF('Input and Summary Results'!$J$4="yes",IF(C1531=FALSE,FALSE,IF('Data Transformation'!E1531&lt;$R$10,E1531,$R$10)),IF(C1531=FALSE,FALSE,IF(C1531&lt;$R$10,C1531,$R$10)))</f>
        <v>0</v>
      </c>
      <c r="H1531" t="b">
        <f>IF('Input and Summary Results'!$J$4="yes",'Data Transformation'!F1531,'Data Transformation'!D1531)</f>
        <v>0</v>
      </c>
      <c r="I1531" t="str">
        <f t="shared" si="100"/>
        <v/>
      </c>
    </row>
    <row r="1532" spans="2:9" x14ac:dyDescent="0.25">
      <c r="B1532" t="b">
        <f>IF('Input and Summary Results'!D1114=0,FALSE,'Input and Summary Results'!$B1114)</f>
        <v>0</v>
      </c>
      <c r="C1532" t="b">
        <f>IF(OR(B1532=0,'Input and Summary Results'!D1114=0,'Input and Summary Results'!D1114=""),FALSE,'Input and Summary Results'!$D1114)</f>
        <v>0</v>
      </c>
      <c r="D1532" t="b">
        <f>IF(OR(B1532=0,'Input and Summary Results'!E1114=0),FALSE,'Input and Summary Results'!$E1114)</f>
        <v>0</v>
      </c>
      <c r="E1532" t="b">
        <f t="shared" si="101"/>
        <v>0</v>
      </c>
      <c r="F1532" t="b">
        <f t="shared" si="102"/>
        <v>0</v>
      </c>
      <c r="G1532" t="b">
        <f>IF('Input and Summary Results'!$J$4="yes",IF(C1532=FALSE,FALSE,IF('Data Transformation'!E1532&lt;$R$10,E1532,$R$10)),IF(C1532=FALSE,FALSE,IF(C1532&lt;$R$10,C1532,$R$10)))</f>
        <v>0</v>
      </c>
      <c r="H1532" t="b">
        <f>IF('Input and Summary Results'!$J$4="yes",'Data Transformation'!F1532,'Data Transformation'!D1532)</f>
        <v>0</v>
      </c>
      <c r="I1532" t="str">
        <f t="shared" si="100"/>
        <v/>
      </c>
    </row>
    <row r="1533" spans="2:9" x14ac:dyDescent="0.25">
      <c r="B1533" t="b">
        <f>IF('Input and Summary Results'!D1115=0,FALSE,'Input and Summary Results'!$B1115)</f>
        <v>0</v>
      </c>
      <c r="C1533" t="b">
        <f>IF(OR(B1533=0,'Input and Summary Results'!D1115=0,'Input and Summary Results'!D1115=""),FALSE,'Input and Summary Results'!$D1115)</f>
        <v>0</v>
      </c>
      <c r="D1533" t="b">
        <f>IF(OR(B1533=0,'Input and Summary Results'!E1115=0),FALSE,'Input and Summary Results'!$E1115)</f>
        <v>0</v>
      </c>
      <c r="E1533" t="b">
        <f t="shared" si="101"/>
        <v>0</v>
      </c>
      <c r="F1533" t="b">
        <f t="shared" si="102"/>
        <v>0</v>
      </c>
      <c r="G1533" t="b">
        <f>IF('Input and Summary Results'!$J$4="yes",IF(C1533=FALSE,FALSE,IF('Data Transformation'!E1533&lt;$R$10,E1533,$R$10)),IF(C1533=FALSE,FALSE,IF(C1533&lt;$R$10,C1533,$R$10)))</f>
        <v>0</v>
      </c>
      <c r="H1533" t="b">
        <f>IF('Input and Summary Results'!$J$4="yes",'Data Transformation'!F1533,'Data Transformation'!D1533)</f>
        <v>0</v>
      </c>
      <c r="I1533" t="str">
        <f t="shared" si="100"/>
        <v/>
      </c>
    </row>
    <row r="1534" spans="2:9" x14ac:dyDescent="0.25">
      <c r="B1534" t="b">
        <f>IF('Input and Summary Results'!D1116=0,FALSE,'Input and Summary Results'!$B1116)</f>
        <v>0</v>
      </c>
      <c r="C1534" t="b">
        <f>IF(OR(B1534=0,'Input and Summary Results'!D1116=0,'Input and Summary Results'!D1116=""),FALSE,'Input and Summary Results'!$D1116)</f>
        <v>0</v>
      </c>
      <c r="D1534" t="b">
        <f>IF(OR(B1534=0,'Input and Summary Results'!E1116=0),FALSE,'Input and Summary Results'!$E1116)</f>
        <v>0</v>
      </c>
      <c r="E1534" t="b">
        <f t="shared" si="101"/>
        <v>0</v>
      </c>
      <c r="F1534" t="b">
        <f t="shared" si="102"/>
        <v>0</v>
      </c>
      <c r="G1534" t="b">
        <f>IF('Input and Summary Results'!$J$4="yes",IF(C1534=FALSE,FALSE,IF('Data Transformation'!E1534&lt;$R$10,E1534,$R$10)),IF(C1534=FALSE,FALSE,IF(C1534&lt;$R$10,C1534,$R$10)))</f>
        <v>0</v>
      </c>
      <c r="H1534" t="b">
        <f>IF('Input and Summary Results'!$J$4="yes",'Data Transformation'!F1534,'Data Transformation'!D1534)</f>
        <v>0</v>
      </c>
      <c r="I1534" t="str">
        <f t="shared" si="100"/>
        <v/>
      </c>
    </row>
    <row r="1535" spans="2:9" x14ac:dyDescent="0.25">
      <c r="B1535" t="b">
        <f>IF('Input and Summary Results'!D1117=0,FALSE,'Input and Summary Results'!$B1117)</f>
        <v>0</v>
      </c>
      <c r="C1535" t="b">
        <f>IF(OR(B1535=0,'Input and Summary Results'!D1117=0,'Input and Summary Results'!D1117=""),FALSE,'Input and Summary Results'!$D1117)</f>
        <v>0</v>
      </c>
      <c r="D1535" t="b">
        <f>IF(OR(B1535=0,'Input and Summary Results'!E1117=0),FALSE,'Input and Summary Results'!$E1117)</f>
        <v>0</v>
      </c>
      <c r="E1535" t="b">
        <f t="shared" si="101"/>
        <v>0</v>
      </c>
      <c r="F1535" t="b">
        <f t="shared" si="102"/>
        <v>0</v>
      </c>
      <c r="G1535" t="b">
        <f>IF('Input and Summary Results'!$J$4="yes",IF(C1535=FALSE,FALSE,IF('Data Transformation'!E1535&lt;$R$10,E1535,$R$10)),IF(C1535=FALSE,FALSE,IF(C1535&lt;$R$10,C1535,$R$10)))</f>
        <v>0</v>
      </c>
      <c r="H1535" t="b">
        <f>IF('Input and Summary Results'!$J$4="yes",'Data Transformation'!F1535,'Data Transformation'!D1535)</f>
        <v>0</v>
      </c>
      <c r="I1535" t="str">
        <f t="shared" si="100"/>
        <v/>
      </c>
    </row>
    <row r="1536" spans="2:9" x14ac:dyDescent="0.25">
      <c r="B1536" t="b">
        <f>IF('Input and Summary Results'!D1118=0,FALSE,'Input and Summary Results'!$B1118)</f>
        <v>0</v>
      </c>
      <c r="C1536" t="b">
        <f>IF(OR(B1536=0,'Input and Summary Results'!D1118=0,'Input and Summary Results'!D1118=""),FALSE,'Input and Summary Results'!$D1118)</f>
        <v>0</v>
      </c>
      <c r="D1536" t="b">
        <f>IF(OR(B1536=0,'Input and Summary Results'!E1118=0),FALSE,'Input and Summary Results'!$E1118)</f>
        <v>0</v>
      </c>
      <c r="E1536" t="b">
        <f t="shared" si="101"/>
        <v>0</v>
      </c>
      <c r="F1536" t="b">
        <f t="shared" si="102"/>
        <v>0</v>
      </c>
      <c r="G1536" t="b">
        <f>IF('Input and Summary Results'!$J$4="yes",IF(C1536=FALSE,FALSE,IF('Data Transformation'!E1536&lt;$R$10,E1536,$R$10)),IF(C1536=FALSE,FALSE,IF(C1536&lt;$R$10,C1536,$R$10)))</f>
        <v>0</v>
      </c>
      <c r="H1536" t="b">
        <f>IF('Input and Summary Results'!$J$4="yes",'Data Transformation'!F1536,'Data Transformation'!D1536)</f>
        <v>0</v>
      </c>
      <c r="I1536" t="str">
        <f t="shared" si="100"/>
        <v/>
      </c>
    </row>
    <row r="1537" spans="2:9" x14ac:dyDescent="0.25">
      <c r="B1537" t="b">
        <f>IF('Input and Summary Results'!D1119=0,FALSE,'Input and Summary Results'!$B1119)</f>
        <v>0</v>
      </c>
      <c r="C1537" t="b">
        <f>IF(OR(B1537=0,'Input and Summary Results'!D1119=0,'Input and Summary Results'!D1119=""),FALSE,'Input and Summary Results'!$D1119)</f>
        <v>0</v>
      </c>
      <c r="D1537" t="b">
        <f>IF(OR(B1537=0,'Input and Summary Results'!E1119=0),FALSE,'Input and Summary Results'!$E1119)</f>
        <v>0</v>
      </c>
      <c r="E1537" t="b">
        <f t="shared" si="101"/>
        <v>0</v>
      </c>
      <c r="F1537" t="b">
        <f t="shared" si="102"/>
        <v>0</v>
      </c>
      <c r="G1537" t="b">
        <f>IF('Input and Summary Results'!$J$4="yes",IF(C1537=FALSE,FALSE,IF('Data Transformation'!E1537&lt;$R$10,E1537,$R$10)),IF(C1537=FALSE,FALSE,IF(C1537&lt;$R$10,C1537,$R$10)))</f>
        <v>0</v>
      </c>
      <c r="H1537" t="b">
        <f>IF('Input and Summary Results'!$J$4="yes",'Data Transformation'!F1537,'Data Transformation'!D1537)</f>
        <v>0</v>
      </c>
      <c r="I1537" t="str">
        <f t="shared" si="100"/>
        <v/>
      </c>
    </row>
    <row r="1538" spans="2:9" x14ac:dyDescent="0.25">
      <c r="B1538" t="b">
        <f>IF('Input and Summary Results'!D1120=0,FALSE,'Input and Summary Results'!$B1120)</f>
        <v>0</v>
      </c>
      <c r="C1538" t="b">
        <f>IF(OR(B1538=0,'Input and Summary Results'!D1120=0,'Input and Summary Results'!D1120=""),FALSE,'Input and Summary Results'!$D1120)</f>
        <v>0</v>
      </c>
      <c r="D1538" t="b">
        <f>IF(OR(B1538=0,'Input and Summary Results'!E1120=0),FALSE,'Input and Summary Results'!$E1120)</f>
        <v>0</v>
      </c>
      <c r="E1538" t="b">
        <f t="shared" si="101"/>
        <v>0</v>
      </c>
      <c r="F1538" t="b">
        <f t="shared" si="102"/>
        <v>0</v>
      </c>
      <c r="G1538" t="b">
        <f>IF('Input and Summary Results'!$J$4="yes",IF(C1538=FALSE,FALSE,IF('Data Transformation'!E1538&lt;$R$10,E1538,$R$10)),IF(C1538=FALSE,FALSE,IF(C1538&lt;$R$10,C1538,$R$10)))</f>
        <v>0</v>
      </c>
      <c r="H1538" t="b">
        <f>IF('Input and Summary Results'!$J$4="yes",'Data Transformation'!F1538,'Data Transformation'!D1538)</f>
        <v>0</v>
      </c>
      <c r="I1538" t="str">
        <f t="shared" si="100"/>
        <v/>
      </c>
    </row>
    <row r="1539" spans="2:9" x14ac:dyDescent="0.25">
      <c r="B1539" t="b">
        <f>IF('Input and Summary Results'!D1121=0,FALSE,'Input and Summary Results'!$B1121)</f>
        <v>0</v>
      </c>
      <c r="C1539" t="b">
        <f>IF(OR(B1539=0,'Input and Summary Results'!D1121=0,'Input and Summary Results'!D1121=""),FALSE,'Input and Summary Results'!$D1121)</f>
        <v>0</v>
      </c>
      <c r="D1539" t="b">
        <f>IF(OR(B1539=0,'Input and Summary Results'!E1121=0),FALSE,'Input and Summary Results'!$E1121)</f>
        <v>0</v>
      </c>
      <c r="E1539" t="b">
        <f t="shared" si="101"/>
        <v>0</v>
      </c>
      <c r="F1539" t="b">
        <f t="shared" si="102"/>
        <v>0</v>
      </c>
      <c r="G1539" t="b">
        <f>IF('Input and Summary Results'!$J$4="yes",IF(C1539=FALSE,FALSE,IF('Data Transformation'!E1539&lt;$R$10,E1539,$R$10)),IF(C1539=FALSE,FALSE,IF(C1539&lt;$R$10,C1539,$R$10)))</f>
        <v>0</v>
      </c>
      <c r="H1539" t="b">
        <f>IF('Input and Summary Results'!$J$4="yes",'Data Transformation'!F1539,'Data Transformation'!D1539)</f>
        <v>0</v>
      </c>
      <c r="I1539" t="str">
        <f t="shared" si="100"/>
        <v/>
      </c>
    </row>
    <row r="1540" spans="2:9" x14ac:dyDescent="0.25">
      <c r="B1540" t="b">
        <f>IF('Input and Summary Results'!D1122=0,FALSE,'Input and Summary Results'!$B1122)</f>
        <v>0</v>
      </c>
      <c r="C1540" t="b">
        <f>IF(OR(B1540=0,'Input and Summary Results'!D1122=0,'Input and Summary Results'!D1122=""),FALSE,'Input and Summary Results'!$D1122)</f>
        <v>0</v>
      </c>
      <c r="D1540" t="b">
        <f>IF(OR(B1540=0,'Input and Summary Results'!E1122=0),FALSE,'Input and Summary Results'!$E1122)</f>
        <v>0</v>
      </c>
      <c r="E1540" t="b">
        <f t="shared" si="101"/>
        <v>0</v>
      </c>
      <c r="F1540" t="b">
        <f t="shared" si="102"/>
        <v>0</v>
      </c>
      <c r="G1540" t="b">
        <f>IF('Input and Summary Results'!$J$4="yes",IF(C1540=FALSE,FALSE,IF('Data Transformation'!E1540&lt;$R$10,E1540,$R$10)),IF(C1540=FALSE,FALSE,IF(C1540&lt;$R$10,C1540,$R$10)))</f>
        <v>0</v>
      </c>
      <c r="H1540" t="b">
        <f>IF('Input and Summary Results'!$J$4="yes",'Data Transformation'!F1540,'Data Transformation'!D1540)</f>
        <v>0</v>
      </c>
      <c r="I1540" t="str">
        <f t="shared" si="100"/>
        <v/>
      </c>
    </row>
    <row r="1541" spans="2:9" x14ac:dyDescent="0.25">
      <c r="B1541" t="b">
        <f>IF('Input and Summary Results'!D1123=0,FALSE,'Input and Summary Results'!$B1123)</f>
        <v>0</v>
      </c>
      <c r="C1541" t="b">
        <f>IF(OR(B1541=0,'Input and Summary Results'!D1123=0,'Input and Summary Results'!D1123=""),FALSE,'Input and Summary Results'!$D1123)</f>
        <v>0</v>
      </c>
      <c r="D1541" t="b">
        <f>IF(OR(B1541=0,'Input and Summary Results'!E1123=0),FALSE,'Input and Summary Results'!$E1123)</f>
        <v>0</v>
      </c>
      <c r="E1541" t="b">
        <f t="shared" si="101"/>
        <v>0</v>
      </c>
      <c r="F1541" t="b">
        <f t="shared" si="102"/>
        <v>0</v>
      </c>
      <c r="G1541" t="b">
        <f>IF('Input and Summary Results'!$J$4="yes",IF(C1541=FALSE,FALSE,IF('Data Transformation'!E1541&lt;$R$10,E1541,$R$10)),IF(C1541=FALSE,FALSE,IF(C1541&lt;$R$10,C1541,$R$10)))</f>
        <v>0</v>
      </c>
      <c r="H1541" t="b">
        <f>IF('Input and Summary Results'!$J$4="yes",'Data Transformation'!F1541,'Data Transformation'!D1541)</f>
        <v>0</v>
      </c>
      <c r="I1541" t="str">
        <f t="shared" ref="I1541:I1604" si="103">IF(G1541=FALSE,"",B1541)</f>
        <v/>
      </c>
    </row>
    <row r="1542" spans="2:9" x14ac:dyDescent="0.25">
      <c r="B1542" t="b">
        <f>IF('Input and Summary Results'!D1124=0,FALSE,'Input and Summary Results'!$B1124)</f>
        <v>0</v>
      </c>
      <c r="C1542" t="b">
        <f>IF(OR(B1542=0,'Input and Summary Results'!D1124=0,'Input and Summary Results'!D1124=""),FALSE,'Input and Summary Results'!$D1124)</f>
        <v>0</v>
      </c>
      <c r="D1542" t="b">
        <f>IF(OR(B1542=0,'Input and Summary Results'!E1124=0),FALSE,'Input and Summary Results'!$E1124)</f>
        <v>0</v>
      </c>
      <c r="E1542" t="b">
        <f t="shared" si="101"/>
        <v>0</v>
      </c>
      <c r="F1542" t="b">
        <f t="shared" si="102"/>
        <v>0</v>
      </c>
      <c r="G1542" t="b">
        <f>IF('Input and Summary Results'!$J$4="yes",IF(C1542=FALSE,FALSE,IF('Data Transformation'!E1542&lt;$R$10,E1542,$R$10)),IF(C1542=FALSE,FALSE,IF(C1542&lt;$R$10,C1542,$R$10)))</f>
        <v>0</v>
      </c>
      <c r="H1542" t="b">
        <f>IF('Input and Summary Results'!$J$4="yes",'Data Transformation'!F1542,'Data Transformation'!D1542)</f>
        <v>0</v>
      </c>
      <c r="I1542" t="str">
        <f t="shared" si="103"/>
        <v/>
      </c>
    </row>
    <row r="1543" spans="2:9" x14ac:dyDescent="0.25">
      <c r="B1543" t="b">
        <f>IF('Input and Summary Results'!D1125=0,FALSE,'Input and Summary Results'!$B1125)</f>
        <v>0</v>
      </c>
      <c r="C1543" t="b">
        <f>IF(OR(B1543=0,'Input and Summary Results'!D1125=0,'Input and Summary Results'!D1125=""),FALSE,'Input and Summary Results'!$D1125)</f>
        <v>0</v>
      </c>
      <c r="D1543" t="b">
        <f>IF(OR(B1543=0,'Input and Summary Results'!E1125=0),FALSE,'Input and Summary Results'!$E1125)</f>
        <v>0</v>
      </c>
      <c r="E1543" t="b">
        <f t="shared" si="101"/>
        <v>0</v>
      </c>
      <c r="F1543" t="b">
        <f t="shared" si="102"/>
        <v>0</v>
      </c>
      <c r="G1543" t="b">
        <f>IF('Input and Summary Results'!$J$4="yes",IF(C1543=FALSE,FALSE,IF('Data Transformation'!E1543&lt;$R$10,E1543,$R$10)),IF(C1543=FALSE,FALSE,IF(C1543&lt;$R$10,C1543,$R$10)))</f>
        <v>0</v>
      </c>
      <c r="H1543" t="b">
        <f>IF('Input and Summary Results'!$J$4="yes",'Data Transformation'!F1543,'Data Transformation'!D1543)</f>
        <v>0</v>
      </c>
      <c r="I1543" t="str">
        <f t="shared" si="103"/>
        <v/>
      </c>
    </row>
    <row r="1544" spans="2:9" x14ac:dyDescent="0.25">
      <c r="B1544" t="b">
        <f>IF('Input and Summary Results'!D1126=0,FALSE,'Input and Summary Results'!$B1126)</f>
        <v>0</v>
      </c>
      <c r="C1544" t="b">
        <f>IF(OR(B1544=0,'Input and Summary Results'!D1126=0,'Input and Summary Results'!D1126=""),FALSE,'Input and Summary Results'!$D1126)</f>
        <v>0</v>
      </c>
      <c r="D1544" t="b">
        <f>IF(OR(B1544=0,'Input and Summary Results'!E1126=0),FALSE,'Input and Summary Results'!$E1126)</f>
        <v>0</v>
      </c>
      <c r="E1544" t="b">
        <f t="shared" si="101"/>
        <v>0</v>
      </c>
      <c r="F1544" t="b">
        <f t="shared" si="102"/>
        <v>0</v>
      </c>
      <c r="G1544" t="b">
        <f>IF('Input and Summary Results'!$J$4="yes",IF(C1544=FALSE,FALSE,IF('Data Transformation'!E1544&lt;$R$10,E1544,$R$10)),IF(C1544=FALSE,FALSE,IF(C1544&lt;$R$10,C1544,$R$10)))</f>
        <v>0</v>
      </c>
      <c r="H1544" t="b">
        <f>IF('Input and Summary Results'!$J$4="yes",'Data Transformation'!F1544,'Data Transformation'!D1544)</f>
        <v>0</v>
      </c>
      <c r="I1544" t="str">
        <f t="shared" si="103"/>
        <v/>
      </c>
    </row>
    <row r="1545" spans="2:9" x14ac:dyDescent="0.25">
      <c r="B1545" t="b">
        <f>IF('Input and Summary Results'!D1127=0,FALSE,'Input and Summary Results'!$B1127)</f>
        <v>0</v>
      </c>
      <c r="C1545" t="b">
        <f>IF(OR(B1545=0,'Input and Summary Results'!D1127=0,'Input and Summary Results'!D1127=""),FALSE,'Input and Summary Results'!$D1127)</f>
        <v>0</v>
      </c>
      <c r="D1545" t="b">
        <f>IF(OR(B1545=0,'Input and Summary Results'!E1127=0),FALSE,'Input and Summary Results'!$E1127)</f>
        <v>0</v>
      </c>
      <c r="E1545" t="b">
        <f t="shared" si="101"/>
        <v>0</v>
      </c>
      <c r="F1545" t="b">
        <f t="shared" si="102"/>
        <v>0</v>
      </c>
      <c r="G1545" t="b">
        <f>IF('Input and Summary Results'!$J$4="yes",IF(C1545=FALSE,FALSE,IF('Data Transformation'!E1545&lt;$R$10,E1545,$R$10)),IF(C1545=FALSE,FALSE,IF(C1545&lt;$R$10,C1545,$R$10)))</f>
        <v>0</v>
      </c>
      <c r="H1545" t="b">
        <f>IF('Input and Summary Results'!$J$4="yes",'Data Transformation'!F1545,'Data Transformation'!D1545)</f>
        <v>0</v>
      </c>
      <c r="I1545" t="str">
        <f t="shared" si="103"/>
        <v/>
      </c>
    </row>
    <row r="1546" spans="2:9" x14ac:dyDescent="0.25">
      <c r="B1546" t="b">
        <f>IF('Input and Summary Results'!D1128=0,FALSE,'Input and Summary Results'!$B1128)</f>
        <v>0</v>
      </c>
      <c r="C1546" t="b">
        <f>IF(OR(B1546=0,'Input and Summary Results'!D1128=0,'Input and Summary Results'!D1128=""),FALSE,'Input and Summary Results'!$D1128)</f>
        <v>0</v>
      </c>
      <c r="D1546" t="b">
        <f>IF(OR(B1546=0,'Input and Summary Results'!E1128=0),FALSE,'Input and Summary Results'!$E1128)</f>
        <v>0</v>
      </c>
      <c r="E1546" t="b">
        <f t="shared" si="101"/>
        <v>0</v>
      </c>
      <c r="F1546" t="b">
        <f t="shared" si="102"/>
        <v>0</v>
      </c>
      <c r="G1546" t="b">
        <f>IF('Input and Summary Results'!$J$4="yes",IF(C1546=FALSE,FALSE,IF('Data Transformation'!E1546&lt;$R$10,E1546,$R$10)),IF(C1546=FALSE,FALSE,IF(C1546&lt;$R$10,C1546,$R$10)))</f>
        <v>0</v>
      </c>
      <c r="H1546" t="b">
        <f>IF('Input and Summary Results'!$J$4="yes",'Data Transformation'!F1546,'Data Transformation'!D1546)</f>
        <v>0</v>
      </c>
      <c r="I1546" t="str">
        <f t="shared" si="103"/>
        <v/>
      </c>
    </row>
    <row r="1547" spans="2:9" x14ac:dyDescent="0.25">
      <c r="B1547" t="b">
        <f>IF('Input and Summary Results'!D1129=0,FALSE,'Input and Summary Results'!$B1129)</f>
        <v>0</v>
      </c>
      <c r="C1547" t="b">
        <f>IF(OR(B1547=0,'Input and Summary Results'!D1129=0,'Input and Summary Results'!D1129=""),FALSE,'Input and Summary Results'!$D1129)</f>
        <v>0</v>
      </c>
      <c r="D1547" t="b">
        <f>IF(OR(B1547=0,'Input and Summary Results'!E1129=0),FALSE,'Input and Summary Results'!$E1129)</f>
        <v>0</v>
      </c>
      <c r="E1547" t="b">
        <f t="shared" si="101"/>
        <v>0</v>
      </c>
      <c r="F1547" t="b">
        <f t="shared" si="102"/>
        <v>0</v>
      </c>
      <c r="G1547" t="b">
        <f>IF('Input and Summary Results'!$J$4="yes",IF(C1547=FALSE,FALSE,IF('Data Transformation'!E1547&lt;$R$10,E1547,$R$10)),IF(C1547=FALSE,FALSE,IF(C1547&lt;$R$10,C1547,$R$10)))</f>
        <v>0</v>
      </c>
      <c r="H1547" t="b">
        <f>IF('Input and Summary Results'!$J$4="yes",'Data Transformation'!F1547,'Data Transformation'!D1547)</f>
        <v>0</v>
      </c>
      <c r="I1547" t="str">
        <f t="shared" si="103"/>
        <v/>
      </c>
    </row>
    <row r="1548" spans="2:9" x14ac:dyDescent="0.25">
      <c r="B1548" t="b">
        <f>IF('Input and Summary Results'!D1130=0,FALSE,'Input and Summary Results'!$B1130)</f>
        <v>0</v>
      </c>
      <c r="C1548" t="b">
        <f>IF(OR(B1548=0,'Input and Summary Results'!D1130=0,'Input and Summary Results'!D1130=""),FALSE,'Input and Summary Results'!$D1130)</f>
        <v>0</v>
      </c>
      <c r="D1548" t="b">
        <f>IF(OR(B1548=0,'Input and Summary Results'!E1130=0),FALSE,'Input and Summary Results'!$E1130)</f>
        <v>0</v>
      </c>
      <c r="E1548" t="b">
        <f t="shared" si="101"/>
        <v>0</v>
      </c>
      <c r="F1548" t="b">
        <f t="shared" si="102"/>
        <v>0</v>
      </c>
      <c r="G1548" t="b">
        <f>IF('Input and Summary Results'!$J$4="yes",IF(C1548=FALSE,FALSE,IF('Data Transformation'!E1548&lt;$R$10,E1548,$R$10)),IF(C1548=FALSE,FALSE,IF(C1548&lt;$R$10,C1548,$R$10)))</f>
        <v>0</v>
      </c>
      <c r="H1548" t="b">
        <f>IF('Input and Summary Results'!$J$4="yes",'Data Transformation'!F1548,'Data Transformation'!D1548)</f>
        <v>0</v>
      </c>
      <c r="I1548" t="str">
        <f t="shared" si="103"/>
        <v/>
      </c>
    </row>
    <row r="1549" spans="2:9" x14ac:dyDescent="0.25">
      <c r="B1549" t="b">
        <f>IF('Input and Summary Results'!D1131=0,FALSE,'Input and Summary Results'!$B1131)</f>
        <v>0</v>
      </c>
      <c r="C1549" t="b">
        <f>IF(OR(B1549=0,'Input and Summary Results'!D1131=0,'Input and Summary Results'!D1131=""),FALSE,'Input and Summary Results'!$D1131)</f>
        <v>0</v>
      </c>
      <c r="D1549" t="b">
        <f>IF(OR(B1549=0,'Input and Summary Results'!E1131=0),FALSE,'Input and Summary Results'!$E1131)</f>
        <v>0</v>
      </c>
      <c r="E1549" t="b">
        <f t="shared" si="101"/>
        <v>0</v>
      </c>
      <c r="F1549" t="b">
        <f t="shared" si="102"/>
        <v>0</v>
      </c>
      <c r="G1549" t="b">
        <f>IF('Input and Summary Results'!$J$4="yes",IF(C1549=FALSE,FALSE,IF('Data Transformation'!E1549&lt;$R$10,E1549,$R$10)),IF(C1549=FALSE,FALSE,IF(C1549&lt;$R$10,C1549,$R$10)))</f>
        <v>0</v>
      </c>
      <c r="H1549" t="b">
        <f>IF('Input and Summary Results'!$J$4="yes",'Data Transformation'!F1549,'Data Transformation'!D1549)</f>
        <v>0</v>
      </c>
      <c r="I1549" t="str">
        <f t="shared" si="103"/>
        <v/>
      </c>
    </row>
    <row r="1550" spans="2:9" x14ac:dyDescent="0.25">
      <c r="B1550" t="b">
        <f>IF('Input and Summary Results'!D1132=0,FALSE,'Input and Summary Results'!$B1132)</f>
        <v>0</v>
      </c>
      <c r="C1550" t="b">
        <f>IF(OR(B1550=0,'Input and Summary Results'!D1132=0,'Input and Summary Results'!D1132=""),FALSE,'Input and Summary Results'!$D1132)</f>
        <v>0</v>
      </c>
      <c r="D1550" t="b">
        <f>IF(OR(B1550=0,'Input and Summary Results'!E1132=0),FALSE,'Input and Summary Results'!$E1132)</f>
        <v>0</v>
      </c>
      <c r="E1550" t="b">
        <f t="shared" si="101"/>
        <v>0</v>
      </c>
      <c r="F1550" t="b">
        <f t="shared" si="102"/>
        <v>0</v>
      </c>
      <c r="G1550" t="b">
        <f>IF('Input and Summary Results'!$J$4="yes",IF(C1550=FALSE,FALSE,IF('Data Transformation'!E1550&lt;$R$10,E1550,$R$10)),IF(C1550=FALSE,FALSE,IF(C1550&lt;$R$10,C1550,$R$10)))</f>
        <v>0</v>
      </c>
      <c r="H1550" t="b">
        <f>IF('Input and Summary Results'!$J$4="yes",'Data Transformation'!F1550,'Data Transformation'!D1550)</f>
        <v>0</v>
      </c>
      <c r="I1550" t="str">
        <f t="shared" si="103"/>
        <v/>
      </c>
    </row>
    <row r="1551" spans="2:9" x14ac:dyDescent="0.25">
      <c r="B1551" t="b">
        <f>IF('Input and Summary Results'!D1133=0,FALSE,'Input and Summary Results'!$B1133)</f>
        <v>0</v>
      </c>
      <c r="C1551" t="b">
        <f>IF(OR(B1551=0,'Input and Summary Results'!D1133=0,'Input and Summary Results'!D1133=""),FALSE,'Input and Summary Results'!$D1133)</f>
        <v>0</v>
      </c>
      <c r="D1551" t="b">
        <f>IF(OR(B1551=0,'Input and Summary Results'!E1133=0),FALSE,'Input and Summary Results'!$E1133)</f>
        <v>0</v>
      </c>
      <c r="E1551" t="b">
        <f t="shared" si="101"/>
        <v>0</v>
      </c>
      <c r="F1551" t="b">
        <f t="shared" si="102"/>
        <v>0</v>
      </c>
      <c r="G1551" t="b">
        <f>IF('Input and Summary Results'!$J$4="yes",IF(C1551=FALSE,FALSE,IF('Data Transformation'!E1551&lt;$R$10,E1551,$R$10)),IF(C1551=FALSE,FALSE,IF(C1551&lt;$R$10,C1551,$R$10)))</f>
        <v>0</v>
      </c>
      <c r="H1551" t="b">
        <f>IF('Input and Summary Results'!$J$4="yes",'Data Transformation'!F1551,'Data Transformation'!D1551)</f>
        <v>0</v>
      </c>
      <c r="I1551" t="str">
        <f t="shared" si="103"/>
        <v/>
      </c>
    </row>
    <row r="1552" spans="2:9" x14ac:dyDescent="0.25">
      <c r="B1552" t="b">
        <f>IF('Input and Summary Results'!D1134=0,FALSE,'Input and Summary Results'!$B1134)</f>
        <v>0</v>
      </c>
      <c r="C1552" t="b">
        <f>IF(OR(B1552=0,'Input and Summary Results'!D1134=0,'Input and Summary Results'!D1134=""),FALSE,'Input and Summary Results'!$D1134)</f>
        <v>0</v>
      </c>
      <c r="D1552" t="b">
        <f>IF(OR(B1552=0,'Input and Summary Results'!E1134=0),FALSE,'Input and Summary Results'!$E1134)</f>
        <v>0</v>
      </c>
      <c r="E1552" t="b">
        <f t="shared" si="101"/>
        <v>0</v>
      </c>
      <c r="F1552" t="b">
        <f t="shared" si="102"/>
        <v>0</v>
      </c>
      <c r="G1552" t="b">
        <f>IF('Input and Summary Results'!$J$4="yes",IF(C1552=FALSE,FALSE,IF('Data Transformation'!E1552&lt;$R$10,E1552,$R$10)),IF(C1552=FALSE,FALSE,IF(C1552&lt;$R$10,C1552,$R$10)))</f>
        <v>0</v>
      </c>
      <c r="H1552" t="b">
        <f>IF('Input and Summary Results'!$J$4="yes",'Data Transformation'!F1552,'Data Transformation'!D1552)</f>
        <v>0</v>
      </c>
      <c r="I1552" t="str">
        <f t="shared" si="103"/>
        <v/>
      </c>
    </row>
    <row r="1553" spans="2:9" x14ac:dyDescent="0.25">
      <c r="B1553" t="b">
        <f>IF('Input and Summary Results'!D1135=0,FALSE,'Input and Summary Results'!$B1135)</f>
        <v>0</v>
      </c>
      <c r="C1553" t="b">
        <f>IF(OR(B1553=0,'Input and Summary Results'!D1135=0,'Input and Summary Results'!D1135=""),FALSE,'Input and Summary Results'!$D1135)</f>
        <v>0</v>
      </c>
      <c r="D1553" t="b">
        <f>IF(OR(B1553=0,'Input and Summary Results'!E1135=0),FALSE,'Input and Summary Results'!$E1135)</f>
        <v>0</v>
      </c>
      <c r="E1553" t="b">
        <f t="shared" si="101"/>
        <v>0</v>
      </c>
      <c r="F1553" t="b">
        <f t="shared" si="102"/>
        <v>0</v>
      </c>
      <c r="G1553" t="b">
        <f>IF('Input and Summary Results'!$J$4="yes",IF(C1553=FALSE,FALSE,IF('Data Transformation'!E1553&lt;$R$10,E1553,$R$10)),IF(C1553=FALSE,FALSE,IF(C1553&lt;$R$10,C1553,$R$10)))</f>
        <v>0</v>
      </c>
      <c r="H1553" t="b">
        <f>IF('Input and Summary Results'!$J$4="yes",'Data Transformation'!F1553,'Data Transformation'!D1553)</f>
        <v>0</v>
      </c>
      <c r="I1553" t="str">
        <f t="shared" si="103"/>
        <v/>
      </c>
    </row>
    <row r="1554" spans="2:9" x14ac:dyDescent="0.25">
      <c r="B1554" t="b">
        <f>IF('Input and Summary Results'!D1136=0,FALSE,'Input and Summary Results'!$B1136)</f>
        <v>0</v>
      </c>
      <c r="C1554" t="b">
        <f>IF(OR(B1554=0,'Input and Summary Results'!D1136=0,'Input and Summary Results'!D1136=""),FALSE,'Input and Summary Results'!$D1136)</f>
        <v>0</v>
      </c>
      <c r="D1554" t="b">
        <f>IF(OR(B1554=0,'Input and Summary Results'!E1136=0),FALSE,'Input and Summary Results'!$E1136)</f>
        <v>0</v>
      </c>
      <c r="E1554" t="b">
        <f t="shared" si="101"/>
        <v>0</v>
      </c>
      <c r="F1554" t="b">
        <f t="shared" si="102"/>
        <v>0</v>
      </c>
      <c r="G1554" t="b">
        <f>IF('Input and Summary Results'!$J$4="yes",IF(C1554=FALSE,FALSE,IF('Data Transformation'!E1554&lt;$R$10,E1554,$R$10)),IF(C1554=FALSE,FALSE,IF(C1554&lt;$R$10,C1554,$R$10)))</f>
        <v>0</v>
      </c>
      <c r="H1554" t="b">
        <f>IF('Input and Summary Results'!$J$4="yes",'Data Transformation'!F1554,'Data Transformation'!D1554)</f>
        <v>0</v>
      </c>
      <c r="I1554" t="str">
        <f t="shared" si="103"/>
        <v/>
      </c>
    </row>
    <row r="1555" spans="2:9" x14ac:dyDescent="0.25">
      <c r="B1555" t="b">
        <f>IF('Input and Summary Results'!D1137=0,FALSE,'Input and Summary Results'!$B1137)</f>
        <v>0</v>
      </c>
      <c r="C1555" t="b">
        <f>IF(OR(B1555=0,'Input and Summary Results'!D1137=0,'Input and Summary Results'!D1137=""),FALSE,'Input and Summary Results'!$D1137)</f>
        <v>0</v>
      </c>
      <c r="D1555" t="b">
        <f>IF(OR(B1555=0,'Input and Summary Results'!E1137=0),FALSE,'Input and Summary Results'!$E1137)</f>
        <v>0</v>
      </c>
      <c r="E1555" t="b">
        <f t="shared" si="101"/>
        <v>0</v>
      </c>
      <c r="F1555" t="b">
        <f t="shared" si="102"/>
        <v>0</v>
      </c>
      <c r="G1555" t="b">
        <f>IF('Input and Summary Results'!$J$4="yes",IF(C1555=FALSE,FALSE,IF('Data Transformation'!E1555&lt;$R$10,E1555,$R$10)),IF(C1555=FALSE,FALSE,IF(C1555&lt;$R$10,C1555,$R$10)))</f>
        <v>0</v>
      </c>
      <c r="H1555" t="b">
        <f>IF('Input and Summary Results'!$J$4="yes",'Data Transformation'!F1555,'Data Transformation'!D1555)</f>
        <v>0</v>
      </c>
      <c r="I1555" t="str">
        <f t="shared" si="103"/>
        <v/>
      </c>
    </row>
    <row r="1556" spans="2:9" x14ac:dyDescent="0.25">
      <c r="B1556" t="b">
        <f>IF('Input and Summary Results'!D1138=0,FALSE,'Input and Summary Results'!$B1138)</f>
        <v>0</v>
      </c>
      <c r="C1556" t="b">
        <f>IF(OR(B1556=0,'Input and Summary Results'!D1138=0,'Input and Summary Results'!D1138=""),FALSE,'Input and Summary Results'!$D1138)</f>
        <v>0</v>
      </c>
      <c r="D1556" t="b">
        <f>IF(OR(B1556=0,'Input and Summary Results'!E1138=0),FALSE,'Input and Summary Results'!$E1138)</f>
        <v>0</v>
      </c>
      <c r="E1556" t="b">
        <f t="shared" si="101"/>
        <v>0</v>
      </c>
      <c r="F1556" t="b">
        <f t="shared" si="102"/>
        <v>0</v>
      </c>
      <c r="G1556" t="b">
        <f>IF('Input and Summary Results'!$J$4="yes",IF(C1556=FALSE,FALSE,IF('Data Transformation'!E1556&lt;$R$10,E1556,$R$10)),IF(C1556=FALSE,FALSE,IF(C1556&lt;$R$10,C1556,$R$10)))</f>
        <v>0</v>
      </c>
      <c r="H1556" t="b">
        <f>IF('Input and Summary Results'!$J$4="yes",'Data Transformation'!F1556,'Data Transformation'!D1556)</f>
        <v>0</v>
      </c>
      <c r="I1556" t="str">
        <f t="shared" si="103"/>
        <v/>
      </c>
    </row>
    <row r="1557" spans="2:9" x14ac:dyDescent="0.25">
      <c r="B1557" t="b">
        <f>IF('Input and Summary Results'!D1139=0,FALSE,'Input and Summary Results'!$B1139)</f>
        <v>0</v>
      </c>
      <c r="C1557" t="b">
        <f>IF(OR(B1557=0,'Input and Summary Results'!D1139=0,'Input and Summary Results'!D1139=""),FALSE,'Input and Summary Results'!$D1139)</f>
        <v>0</v>
      </c>
      <c r="D1557" t="b">
        <f>IF(OR(B1557=0,'Input and Summary Results'!E1139=0),FALSE,'Input and Summary Results'!$E1139)</f>
        <v>0</v>
      </c>
      <c r="E1557" t="b">
        <f t="shared" si="101"/>
        <v>0</v>
      </c>
      <c r="F1557" t="b">
        <f t="shared" si="102"/>
        <v>0</v>
      </c>
      <c r="G1557" t="b">
        <f>IF('Input and Summary Results'!$J$4="yes",IF(C1557=FALSE,FALSE,IF('Data Transformation'!E1557&lt;$R$10,E1557,$R$10)),IF(C1557=FALSE,FALSE,IF(C1557&lt;$R$10,C1557,$R$10)))</f>
        <v>0</v>
      </c>
      <c r="H1557" t="b">
        <f>IF('Input and Summary Results'!$J$4="yes",'Data Transformation'!F1557,'Data Transformation'!D1557)</f>
        <v>0</v>
      </c>
      <c r="I1557" t="str">
        <f t="shared" si="103"/>
        <v/>
      </c>
    </row>
    <row r="1558" spans="2:9" x14ac:dyDescent="0.25">
      <c r="B1558" t="b">
        <f>IF('Input and Summary Results'!D1140=0,FALSE,'Input and Summary Results'!$B1140)</f>
        <v>0</v>
      </c>
      <c r="C1558" t="b">
        <f>IF(OR(B1558=0,'Input and Summary Results'!D1140=0,'Input and Summary Results'!D1140=""),FALSE,'Input and Summary Results'!$D1140)</f>
        <v>0</v>
      </c>
      <c r="D1558" t="b">
        <f>IF(OR(B1558=0,'Input and Summary Results'!E1140=0),FALSE,'Input and Summary Results'!$E1140)</f>
        <v>0</v>
      </c>
      <c r="E1558" t="b">
        <f t="shared" si="101"/>
        <v>0</v>
      </c>
      <c r="F1558" t="b">
        <f t="shared" si="102"/>
        <v>0</v>
      </c>
      <c r="G1558" t="b">
        <f>IF('Input and Summary Results'!$J$4="yes",IF(C1558=FALSE,FALSE,IF('Data Transformation'!E1558&lt;$R$10,E1558,$R$10)),IF(C1558=FALSE,FALSE,IF(C1558&lt;$R$10,C1558,$R$10)))</f>
        <v>0</v>
      </c>
      <c r="H1558" t="b">
        <f>IF('Input and Summary Results'!$J$4="yes",'Data Transformation'!F1558,'Data Transformation'!D1558)</f>
        <v>0</v>
      </c>
      <c r="I1558" t="str">
        <f t="shared" si="103"/>
        <v/>
      </c>
    </row>
    <row r="1559" spans="2:9" x14ac:dyDescent="0.25">
      <c r="B1559" t="b">
        <f>IF('Input and Summary Results'!D1141=0,FALSE,'Input and Summary Results'!$B1141)</f>
        <v>0</v>
      </c>
      <c r="C1559" t="b">
        <f>IF(OR(B1559=0,'Input and Summary Results'!D1141=0,'Input and Summary Results'!D1141=""),FALSE,'Input and Summary Results'!$D1141)</f>
        <v>0</v>
      </c>
      <c r="D1559" t="b">
        <f>IF(OR(B1559=0,'Input and Summary Results'!E1141=0),FALSE,'Input and Summary Results'!$E1141)</f>
        <v>0</v>
      </c>
      <c r="E1559" t="b">
        <f t="shared" si="101"/>
        <v>0</v>
      </c>
      <c r="F1559" t="b">
        <f t="shared" si="102"/>
        <v>0</v>
      </c>
      <c r="G1559" t="b">
        <f>IF('Input and Summary Results'!$J$4="yes",IF(C1559=FALSE,FALSE,IF('Data Transformation'!E1559&lt;$R$10,E1559,$R$10)),IF(C1559=FALSE,FALSE,IF(C1559&lt;$R$10,C1559,$R$10)))</f>
        <v>0</v>
      </c>
      <c r="H1559" t="b">
        <f>IF('Input and Summary Results'!$J$4="yes",'Data Transformation'!F1559,'Data Transformation'!D1559)</f>
        <v>0</v>
      </c>
      <c r="I1559" t="str">
        <f t="shared" si="103"/>
        <v/>
      </c>
    </row>
    <row r="1560" spans="2:9" x14ac:dyDescent="0.25">
      <c r="B1560" t="b">
        <f>IF('Input and Summary Results'!D1142=0,FALSE,'Input and Summary Results'!$B1142)</f>
        <v>0</v>
      </c>
      <c r="C1560" t="b">
        <f>IF(OR(B1560=0,'Input and Summary Results'!D1142=0,'Input and Summary Results'!D1142=""),FALSE,'Input and Summary Results'!$D1142)</f>
        <v>0</v>
      </c>
      <c r="D1560" t="b">
        <f>IF(OR(B1560=0,'Input and Summary Results'!E1142=0),FALSE,'Input and Summary Results'!$E1142)</f>
        <v>0</v>
      </c>
      <c r="E1560" t="b">
        <f t="shared" si="101"/>
        <v>0</v>
      </c>
      <c r="F1560" t="b">
        <f t="shared" si="102"/>
        <v>0</v>
      </c>
      <c r="G1560" t="b">
        <f>IF('Input and Summary Results'!$J$4="yes",IF(C1560=FALSE,FALSE,IF('Data Transformation'!E1560&lt;$R$10,E1560,$R$10)),IF(C1560=FALSE,FALSE,IF(C1560&lt;$R$10,C1560,$R$10)))</f>
        <v>0</v>
      </c>
      <c r="H1560" t="b">
        <f>IF('Input and Summary Results'!$J$4="yes",'Data Transformation'!F1560,'Data Transformation'!D1560)</f>
        <v>0</v>
      </c>
      <c r="I1560" t="str">
        <f t="shared" si="103"/>
        <v/>
      </c>
    </row>
    <row r="1561" spans="2:9" x14ac:dyDescent="0.25">
      <c r="B1561" t="b">
        <f>IF('Input and Summary Results'!D1143=0,FALSE,'Input and Summary Results'!$B1143)</f>
        <v>0</v>
      </c>
      <c r="C1561" t="b">
        <f>IF(OR(B1561=0,'Input and Summary Results'!D1143=0,'Input and Summary Results'!D1143=""),FALSE,'Input and Summary Results'!$D1143)</f>
        <v>0</v>
      </c>
      <c r="D1561" t="b">
        <f>IF(OR(B1561=0,'Input and Summary Results'!E1143=0),FALSE,'Input and Summary Results'!$E1143)</f>
        <v>0</v>
      </c>
      <c r="E1561" t="b">
        <f t="shared" si="101"/>
        <v>0</v>
      </c>
      <c r="F1561" t="b">
        <f t="shared" si="102"/>
        <v>0</v>
      </c>
      <c r="G1561" t="b">
        <f>IF('Input and Summary Results'!$J$4="yes",IF(C1561=FALSE,FALSE,IF('Data Transformation'!E1561&lt;$R$10,E1561,$R$10)),IF(C1561=FALSE,FALSE,IF(C1561&lt;$R$10,C1561,$R$10)))</f>
        <v>0</v>
      </c>
      <c r="H1561" t="b">
        <f>IF('Input and Summary Results'!$J$4="yes",'Data Transformation'!F1561,'Data Transformation'!D1561)</f>
        <v>0</v>
      </c>
      <c r="I1561" t="str">
        <f t="shared" si="103"/>
        <v/>
      </c>
    </row>
    <row r="1562" spans="2:9" x14ac:dyDescent="0.25">
      <c r="B1562" t="b">
        <f>IF('Input and Summary Results'!D1144=0,FALSE,'Input and Summary Results'!$B1144)</f>
        <v>0</v>
      </c>
      <c r="C1562" t="b">
        <f>IF(OR(B1562=0,'Input and Summary Results'!D1144=0,'Input and Summary Results'!D1144=""),FALSE,'Input and Summary Results'!$D1144)</f>
        <v>0</v>
      </c>
      <c r="D1562" t="b">
        <f>IF(OR(B1562=0,'Input and Summary Results'!E1144=0),FALSE,'Input and Summary Results'!$E1144)</f>
        <v>0</v>
      </c>
      <c r="E1562" t="b">
        <f t="shared" si="101"/>
        <v>0</v>
      </c>
      <c r="F1562" t="b">
        <f t="shared" si="102"/>
        <v>0</v>
      </c>
      <c r="G1562" t="b">
        <f>IF('Input and Summary Results'!$J$4="yes",IF(C1562=FALSE,FALSE,IF('Data Transformation'!E1562&lt;$R$10,E1562,$R$10)),IF(C1562=FALSE,FALSE,IF(C1562&lt;$R$10,C1562,$R$10)))</f>
        <v>0</v>
      </c>
      <c r="H1562" t="b">
        <f>IF('Input and Summary Results'!$J$4="yes",'Data Transformation'!F1562,'Data Transformation'!D1562)</f>
        <v>0</v>
      </c>
      <c r="I1562" t="str">
        <f t="shared" si="103"/>
        <v/>
      </c>
    </row>
    <row r="1563" spans="2:9" x14ac:dyDescent="0.25">
      <c r="B1563" t="b">
        <f>IF('Input and Summary Results'!D1145=0,FALSE,'Input and Summary Results'!$B1145)</f>
        <v>0</v>
      </c>
      <c r="C1563" t="b">
        <f>IF(OR(B1563=0,'Input and Summary Results'!D1145=0,'Input and Summary Results'!D1145=""),FALSE,'Input and Summary Results'!$D1145)</f>
        <v>0</v>
      </c>
      <c r="D1563" t="b">
        <f>IF(OR(B1563=0,'Input and Summary Results'!E1145=0),FALSE,'Input and Summary Results'!$E1145)</f>
        <v>0</v>
      </c>
      <c r="E1563" t="b">
        <f t="shared" si="101"/>
        <v>0</v>
      </c>
      <c r="F1563" t="b">
        <f t="shared" si="102"/>
        <v>0</v>
      </c>
      <c r="G1563" t="b">
        <f>IF('Input and Summary Results'!$J$4="yes",IF(C1563=FALSE,FALSE,IF('Data Transformation'!E1563&lt;$R$10,E1563,$R$10)),IF(C1563=FALSE,FALSE,IF(C1563&lt;$R$10,C1563,$R$10)))</f>
        <v>0</v>
      </c>
      <c r="H1563" t="b">
        <f>IF('Input and Summary Results'!$J$4="yes",'Data Transformation'!F1563,'Data Transformation'!D1563)</f>
        <v>0</v>
      </c>
      <c r="I1563" t="str">
        <f t="shared" si="103"/>
        <v/>
      </c>
    </row>
    <row r="1564" spans="2:9" x14ac:dyDescent="0.25">
      <c r="B1564" t="b">
        <f>IF('Input and Summary Results'!D1146=0,FALSE,'Input and Summary Results'!$B1146)</f>
        <v>0</v>
      </c>
      <c r="C1564" t="b">
        <f>IF(OR(B1564=0,'Input and Summary Results'!D1146=0,'Input and Summary Results'!D1146=""),FALSE,'Input and Summary Results'!$D1146)</f>
        <v>0</v>
      </c>
      <c r="D1564" t="b">
        <f>IF(OR(B1564=0,'Input and Summary Results'!E1146=0),FALSE,'Input and Summary Results'!$E1146)</f>
        <v>0</v>
      </c>
      <c r="E1564" t="b">
        <f t="shared" si="101"/>
        <v>0</v>
      </c>
      <c r="F1564" t="b">
        <f t="shared" si="102"/>
        <v>0</v>
      </c>
      <c r="G1564" t="b">
        <f>IF('Input and Summary Results'!$J$4="yes",IF(C1564=FALSE,FALSE,IF('Data Transformation'!E1564&lt;$R$10,E1564,$R$10)),IF(C1564=FALSE,FALSE,IF(C1564&lt;$R$10,C1564,$R$10)))</f>
        <v>0</v>
      </c>
      <c r="H1564" t="b">
        <f>IF('Input and Summary Results'!$J$4="yes",'Data Transformation'!F1564,'Data Transformation'!D1564)</f>
        <v>0</v>
      </c>
      <c r="I1564" t="str">
        <f t="shared" si="103"/>
        <v/>
      </c>
    </row>
    <row r="1565" spans="2:9" x14ac:dyDescent="0.25">
      <c r="B1565" t="b">
        <f>IF('Input and Summary Results'!D1147=0,FALSE,'Input and Summary Results'!$B1147)</f>
        <v>0</v>
      </c>
      <c r="C1565" t="b">
        <f>IF(OR(B1565=0,'Input and Summary Results'!D1147=0,'Input and Summary Results'!D1147=""),FALSE,'Input and Summary Results'!$D1147)</f>
        <v>0</v>
      </c>
      <c r="D1565" t="b">
        <f>IF(OR(B1565=0,'Input and Summary Results'!E1147=0),FALSE,'Input and Summary Results'!$E1147)</f>
        <v>0</v>
      </c>
      <c r="E1565" t="b">
        <f t="shared" si="101"/>
        <v>0</v>
      </c>
      <c r="F1565" t="b">
        <f t="shared" si="102"/>
        <v>0</v>
      </c>
      <c r="G1565" t="b">
        <f>IF('Input and Summary Results'!$J$4="yes",IF(C1565=FALSE,FALSE,IF('Data Transformation'!E1565&lt;$R$10,E1565,$R$10)),IF(C1565=FALSE,FALSE,IF(C1565&lt;$R$10,C1565,$R$10)))</f>
        <v>0</v>
      </c>
      <c r="H1565" t="b">
        <f>IF('Input and Summary Results'!$J$4="yes",'Data Transformation'!F1565,'Data Transformation'!D1565)</f>
        <v>0</v>
      </c>
      <c r="I1565" t="str">
        <f t="shared" si="103"/>
        <v/>
      </c>
    </row>
    <row r="1566" spans="2:9" x14ac:dyDescent="0.25">
      <c r="B1566" t="b">
        <f>IF('Input and Summary Results'!D1148=0,FALSE,'Input and Summary Results'!$B1148)</f>
        <v>0</v>
      </c>
      <c r="C1566" t="b">
        <f>IF(OR(B1566=0,'Input and Summary Results'!D1148=0,'Input and Summary Results'!D1148=""),FALSE,'Input and Summary Results'!$D1148)</f>
        <v>0</v>
      </c>
      <c r="D1566" t="b">
        <f>IF(OR(B1566=0,'Input and Summary Results'!E1148=0),FALSE,'Input and Summary Results'!$E1148)</f>
        <v>0</v>
      </c>
      <c r="E1566" t="b">
        <f t="shared" si="101"/>
        <v>0</v>
      </c>
      <c r="F1566" t="b">
        <f t="shared" si="102"/>
        <v>0</v>
      </c>
      <c r="G1566" t="b">
        <f>IF('Input and Summary Results'!$J$4="yes",IF(C1566=FALSE,FALSE,IF('Data Transformation'!E1566&lt;$R$10,E1566,$R$10)),IF(C1566=FALSE,FALSE,IF(C1566&lt;$R$10,C1566,$R$10)))</f>
        <v>0</v>
      </c>
      <c r="H1566" t="b">
        <f>IF('Input and Summary Results'!$J$4="yes",'Data Transformation'!F1566,'Data Transformation'!D1566)</f>
        <v>0</v>
      </c>
      <c r="I1566" t="str">
        <f t="shared" si="103"/>
        <v/>
      </c>
    </row>
    <row r="1567" spans="2:9" x14ac:dyDescent="0.25">
      <c r="B1567" t="b">
        <f>IF('Input and Summary Results'!D1149=0,FALSE,'Input and Summary Results'!$B1149)</f>
        <v>0</v>
      </c>
      <c r="C1567" t="b">
        <f>IF(OR(B1567=0,'Input and Summary Results'!D1149=0,'Input and Summary Results'!D1149=""),FALSE,'Input and Summary Results'!$D1149)</f>
        <v>0</v>
      </c>
      <c r="D1567" t="b">
        <f>IF(OR(B1567=0,'Input and Summary Results'!E1149=0),FALSE,'Input and Summary Results'!$E1149)</f>
        <v>0</v>
      </c>
      <c r="E1567" t="b">
        <f t="shared" si="101"/>
        <v>0</v>
      </c>
      <c r="F1567" t="b">
        <f t="shared" si="102"/>
        <v>0</v>
      </c>
      <c r="G1567" t="b">
        <f>IF('Input and Summary Results'!$J$4="yes",IF(C1567=FALSE,FALSE,IF('Data Transformation'!E1567&lt;$R$10,E1567,$R$10)),IF(C1567=FALSE,FALSE,IF(C1567&lt;$R$10,C1567,$R$10)))</f>
        <v>0</v>
      </c>
      <c r="H1567" t="b">
        <f>IF('Input and Summary Results'!$J$4="yes",'Data Transformation'!F1567,'Data Transformation'!D1567)</f>
        <v>0</v>
      </c>
      <c r="I1567" t="str">
        <f t="shared" si="103"/>
        <v/>
      </c>
    </row>
    <row r="1568" spans="2:9" x14ac:dyDescent="0.25">
      <c r="B1568" t="b">
        <f>IF('Input and Summary Results'!D1150=0,FALSE,'Input and Summary Results'!$B1150)</f>
        <v>0</v>
      </c>
      <c r="C1568" t="b">
        <f>IF(OR(B1568=0,'Input and Summary Results'!D1150=0,'Input and Summary Results'!D1150=""),FALSE,'Input and Summary Results'!$D1150)</f>
        <v>0</v>
      </c>
      <c r="D1568" t="b">
        <f>IF(OR(B1568=0,'Input and Summary Results'!E1150=0),FALSE,'Input and Summary Results'!$E1150)</f>
        <v>0</v>
      </c>
      <c r="E1568" t="b">
        <f t="shared" si="101"/>
        <v>0</v>
      </c>
      <c r="F1568" t="b">
        <f t="shared" si="102"/>
        <v>0</v>
      </c>
      <c r="G1568" t="b">
        <f>IF('Input and Summary Results'!$J$4="yes",IF(C1568=FALSE,FALSE,IF('Data Transformation'!E1568&lt;$R$10,E1568,$R$10)),IF(C1568=FALSE,FALSE,IF(C1568&lt;$R$10,C1568,$R$10)))</f>
        <v>0</v>
      </c>
      <c r="H1568" t="b">
        <f>IF('Input and Summary Results'!$J$4="yes",'Data Transformation'!F1568,'Data Transformation'!D1568)</f>
        <v>0</v>
      </c>
      <c r="I1568" t="str">
        <f t="shared" si="103"/>
        <v/>
      </c>
    </row>
    <row r="1569" spans="2:9" x14ac:dyDescent="0.25">
      <c r="B1569" t="b">
        <f>IF('Input and Summary Results'!D1151=0,FALSE,'Input and Summary Results'!$B1151)</f>
        <v>0</v>
      </c>
      <c r="C1569" t="b">
        <f>IF(OR(B1569=0,'Input and Summary Results'!D1151=0,'Input and Summary Results'!D1151=""),FALSE,'Input and Summary Results'!$D1151)</f>
        <v>0</v>
      </c>
      <c r="D1569" t="b">
        <f>IF(OR(B1569=0,'Input and Summary Results'!E1151=0),FALSE,'Input and Summary Results'!$E1151)</f>
        <v>0</v>
      </c>
      <c r="E1569" t="b">
        <f t="shared" si="101"/>
        <v>0</v>
      </c>
      <c r="F1569" t="b">
        <f t="shared" si="102"/>
        <v>0</v>
      </c>
      <c r="G1569" t="b">
        <f>IF('Input and Summary Results'!$J$4="yes",IF(C1569=FALSE,FALSE,IF('Data Transformation'!E1569&lt;$R$10,E1569,$R$10)),IF(C1569=FALSE,FALSE,IF(C1569&lt;$R$10,C1569,$R$10)))</f>
        <v>0</v>
      </c>
      <c r="H1569" t="b">
        <f>IF('Input and Summary Results'!$J$4="yes",'Data Transformation'!F1569,'Data Transformation'!D1569)</f>
        <v>0</v>
      </c>
      <c r="I1569" t="str">
        <f t="shared" si="103"/>
        <v/>
      </c>
    </row>
    <row r="1570" spans="2:9" x14ac:dyDescent="0.25">
      <c r="B1570" t="b">
        <f>IF('Input and Summary Results'!D1152=0,FALSE,'Input and Summary Results'!$B1152)</f>
        <v>0</v>
      </c>
      <c r="C1570" t="b">
        <f>IF(OR(B1570=0,'Input and Summary Results'!D1152=0,'Input and Summary Results'!D1152=""),FALSE,'Input and Summary Results'!$D1152)</f>
        <v>0</v>
      </c>
      <c r="D1570" t="b">
        <f>IF(OR(B1570=0,'Input and Summary Results'!E1152=0),FALSE,'Input and Summary Results'!$E1152)</f>
        <v>0</v>
      </c>
      <c r="E1570" t="b">
        <f t="shared" si="101"/>
        <v>0</v>
      </c>
      <c r="F1570" t="b">
        <f t="shared" si="102"/>
        <v>0</v>
      </c>
      <c r="G1570" t="b">
        <f>IF('Input and Summary Results'!$J$4="yes",IF(C1570=FALSE,FALSE,IF('Data Transformation'!E1570&lt;$R$10,E1570,$R$10)),IF(C1570=FALSE,FALSE,IF(C1570&lt;$R$10,C1570,$R$10)))</f>
        <v>0</v>
      </c>
      <c r="H1570" t="b">
        <f>IF('Input and Summary Results'!$J$4="yes",'Data Transformation'!F1570,'Data Transformation'!D1570)</f>
        <v>0</v>
      </c>
      <c r="I1570" t="str">
        <f t="shared" si="103"/>
        <v/>
      </c>
    </row>
    <row r="1571" spans="2:9" x14ac:dyDescent="0.25">
      <c r="B1571" t="b">
        <f>IF('Input and Summary Results'!D1153=0,FALSE,'Input and Summary Results'!$B1153)</f>
        <v>0</v>
      </c>
      <c r="C1571" t="b">
        <f>IF(OR(B1571=0,'Input and Summary Results'!D1153=0,'Input and Summary Results'!D1153=""),FALSE,'Input and Summary Results'!$D1153)</f>
        <v>0</v>
      </c>
      <c r="D1571" t="b">
        <f>IF(OR(B1571=0,'Input and Summary Results'!E1153=0),FALSE,'Input and Summary Results'!$E1153)</f>
        <v>0</v>
      </c>
      <c r="E1571" t="b">
        <f t="shared" si="101"/>
        <v>0</v>
      </c>
      <c r="F1571" t="b">
        <f t="shared" si="102"/>
        <v>0</v>
      </c>
      <c r="G1571" t="b">
        <f>IF('Input and Summary Results'!$J$4="yes",IF(C1571=FALSE,FALSE,IF('Data Transformation'!E1571&lt;$R$10,E1571,$R$10)),IF(C1571=FALSE,FALSE,IF(C1571&lt;$R$10,C1571,$R$10)))</f>
        <v>0</v>
      </c>
      <c r="H1571" t="b">
        <f>IF('Input and Summary Results'!$J$4="yes",'Data Transformation'!F1571,'Data Transformation'!D1571)</f>
        <v>0</v>
      </c>
      <c r="I1571" t="str">
        <f t="shared" si="103"/>
        <v/>
      </c>
    </row>
    <row r="1572" spans="2:9" x14ac:dyDescent="0.25">
      <c r="B1572" t="b">
        <f>IF('Input and Summary Results'!D1154=0,FALSE,'Input and Summary Results'!$B1154)</f>
        <v>0</v>
      </c>
      <c r="C1572" t="b">
        <f>IF(OR(B1572=0,'Input and Summary Results'!D1154=0,'Input and Summary Results'!D1154=""),FALSE,'Input and Summary Results'!$D1154)</f>
        <v>0</v>
      </c>
      <c r="D1572" t="b">
        <f>IF(OR(B1572=0,'Input and Summary Results'!E1154=0),FALSE,'Input and Summary Results'!$E1154)</f>
        <v>0</v>
      </c>
      <c r="E1572" t="b">
        <f t="shared" si="101"/>
        <v>0</v>
      </c>
      <c r="F1572" t="b">
        <f t="shared" si="102"/>
        <v>0</v>
      </c>
      <c r="G1572" t="b">
        <f>IF('Input and Summary Results'!$J$4="yes",IF(C1572=FALSE,FALSE,IF('Data Transformation'!E1572&lt;$R$10,E1572,$R$10)),IF(C1572=FALSE,FALSE,IF(C1572&lt;$R$10,C1572,$R$10)))</f>
        <v>0</v>
      </c>
      <c r="H1572" t="b">
        <f>IF('Input and Summary Results'!$J$4="yes",'Data Transformation'!F1572,'Data Transformation'!D1572)</f>
        <v>0</v>
      </c>
      <c r="I1572" t="str">
        <f t="shared" si="103"/>
        <v/>
      </c>
    </row>
    <row r="1573" spans="2:9" x14ac:dyDescent="0.25">
      <c r="B1573" t="b">
        <f>IF('Input and Summary Results'!D1155=0,FALSE,'Input and Summary Results'!$B1155)</f>
        <v>0</v>
      </c>
      <c r="C1573" t="b">
        <f>IF(OR(B1573=0,'Input and Summary Results'!D1155=0,'Input and Summary Results'!D1155=""),FALSE,'Input and Summary Results'!$D1155)</f>
        <v>0</v>
      </c>
      <c r="D1573" t="b">
        <f>IF(OR(B1573=0,'Input and Summary Results'!E1155=0),FALSE,'Input and Summary Results'!$E1155)</f>
        <v>0</v>
      </c>
      <c r="E1573" t="b">
        <f t="shared" si="101"/>
        <v>0</v>
      </c>
      <c r="F1573" t="b">
        <f t="shared" si="102"/>
        <v>0</v>
      </c>
      <c r="G1573" t="b">
        <f>IF('Input and Summary Results'!$J$4="yes",IF(C1573=FALSE,FALSE,IF('Data Transformation'!E1573&lt;$R$10,E1573,$R$10)),IF(C1573=FALSE,FALSE,IF(C1573&lt;$R$10,C1573,$R$10)))</f>
        <v>0</v>
      </c>
      <c r="H1573" t="b">
        <f>IF('Input and Summary Results'!$J$4="yes",'Data Transformation'!F1573,'Data Transformation'!D1573)</f>
        <v>0</v>
      </c>
      <c r="I1573" t="str">
        <f t="shared" si="103"/>
        <v/>
      </c>
    </row>
    <row r="1574" spans="2:9" x14ac:dyDescent="0.25">
      <c r="B1574" t="b">
        <f>IF('Input and Summary Results'!D1156=0,FALSE,'Input and Summary Results'!$B1156)</f>
        <v>0</v>
      </c>
      <c r="C1574" t="b">
        <f>IF(OR(B1574=0,'Input and Summary Results'!D1156=0,'Input and Summary Results'!D1156=""),FALSE,'Input and Summary Results'!$D1156)</f>
        <v>0</v>
      </c>
      <c r="D1574" t="b">
        <f>IF(OR(B1574=0,'Input and Summary Results'!E1156=0),FALSE,'Input and Summary Results'!$E1156)</f>
        <v>0</v>
      </c>
      <c r="E1574" t="b">
        <f t="shared" si="101"/>
        <v>0</v>
      </c>
      <c r="F1574" t="b">
        <f t="shared" si="102"/>
        <v>0</v>
      </c>
      <c r="G1574" t="b">
        <f>IF('Input and Summary Results'!$J$4="yes",IF(C1574=FALSE,FALSE,IF('Data Transformation'!E1574&lt;$R$10,E1574,$R$10)),IF(C1574=FALSE,FALSE,IF(C1574&lt;$R$10,C1574,$R$10)))</f>
        <v>0</v>
      </c>
      <c r="H1574" t="b">
        <f>IF('Input and Summary Results'!$J$4="yes",'Data Transformation'!F1574,'Data Transformation'!D1574)</f>
        <v>0</v>
      </c>
      <c r="I1574" t="str">
        <f t="shared" si="103"/>
        <v/>
      </c>
    </row>
    <row r="1575" spans="2:9" x14ac:dyDescent="0.25">
      <c r="B1575" t="b">
        <f>IF('Input and Summary Results'!D1157=0,FALSE,'Input and Summary Results'!$B1157)</f>
        <v>0</v>
      </c>
      <c r="C1575" t="b">
        <f>IF(OR(B1575=0,'Input and Summary Results'!D1157=0,'Input and Summary Results'!D1157=""),FALSE,'Input and Summary Results'!$D1157)</f>
        <v>0</v>
      </c>
      <c r="D1575" t="b">
        <f>IF(OR(B1575=0,'Input and Summary Results'!E1157=0),FALSE,'Input and Summary Results'!$E1157)</f>
        <v>0</v>
      </c>
      <c r="E1575" t="b">
        <f t="shared" si="101"/>
        <v>0</v>
      </c>
      <c r="F1575" t="b">
        <f t="shared" si="102"/>
        <v>0</v>
      </c>
      <c r="G1575" t="b">
        <f>IF('Input and Summary Results'!$J$4="yes",IF(C1575=FALSE,FALSE,IF('Data Transformation'!E1575&lt;$R$10,E1575,$R$10)),IF(C1575=FALSE,FALSE,IF(C1575&lt;$R$10,C1575,$R$10)))</f>
        <v>0</v>
      </c>
      <c r="H1575" t="b">
        <f>IF('Input and Summary Results'!$J$4="yes",'Data Transformation'!F1575,'Data Transformation'!D1575)</f>
        <v>0</v>
      </c>
      <c r="I1575" t="str">
        <f t="shared" si="103"/>
        <v/>
      </c>
    </row>
    <row r="1576" spans="2:9" x14ac:dyDescent="0.25">
      <c r="B1576" t="b">
        <f>IF('Input and Summary Results'!D1158=0,FALSE,'Input and Summary Results'!$B1158)</f>
        <v>0</v>
      </c>
      <c r="C1576" t="b">
        <f>IF(OR(B1576=0,'Input and Summary Results'!D1158=0,'Input and Summary Results'!D1158=""),FALSE,'Input and Summary Results'!$D1158)</f>
        <v>0</v>
      </c>
      <c r="D1576" t="b">
        <f>IF(OR(B1576=0,'Input and Summary Results'!E1158=0),FALSE,'Input and Summary Results'!$E1158)</f>
        <v>0</v>
      </c>
      <c r="E1576" t="b">
        <f t="shared" si="101"/>
        <v>0</v>
      </c>
      <c r="F1576" t="b">
        <f t="shared" si="102"/>
        <v>0</v>
      </c>
      <c r="G1576" t="b">
        <f>IF('Input and Summary Results'!$J$4="yes",IF(C1576=FALSE,FALSE,IF('Data Transformation'!E1576&lt;$R$10,E1576,$R$10)),IF(C1576=FALSE,FALSE,IF(C1576&lt;$R$10,C1576,$R$10)))</f>
        <v>0</v>
      </c>
      <c r="H1576" t="b">
        <f>IF('Input and Summary Results'!$J$4="yes",'Data Transformation'!F1576,'Data Transformation'!D1576)</f>
        <v>0</v>
      </c>
      <c r="I1576" t="str">
        <f t="shared" si="103"/>
        <v/>
      </c>
    </row>
    <row r="1577" spans="2:9" x14ac:dyDescent="0.25">
      <c r="B1577" t="b">
        <f>IF('Input and Summary Results'!D1159=0,FALSE,'Input and Summary Results'!$B1159)</f>
        <v>0</v>
      </c>
      <c r="C1577" t="b">
        <f>IF(OR(B1577=0,'Input and Summary Results'!D1159=0,'Input and Summary Results'!D1159=""),FALSE,'Input and Summary Results'!$D1159)</f>
        <v>0</v>
      </c>
      <c r="D1577" t="b">
        <f>IF(OR(B1577=0,'Input and Summary Results'!E1159=0),FALSE,'Input and Summary Results'!$E1159)</f>
        <v>0</v>
      </c>
      <c r="E1577" t="b">
        <f t="shared" si="101"/>
        <v>0</v>
      </c>
      <c r="F1577" t="b">
        <f t="shared" si="102"/>
        <v>0</v>
      </c>
      <c r="G1577" t="b">
        <f>IF('Input and Summary Results'!$J$4="yes",IF(C1577=FALSE,FALSE,IF('Data Transformation'!E1577&lt;$R$10,E1577,$R$10)),IF(C1577=FALSE,FALSE,IF(C1577&lt;$R$10,C1577,$R$10)))</f>
        <v>0</v>
      </c>
      <c r="H1577" t="b">
        <f>IF('Input and Summary Results'!$J$4="yes",'Data Transformation'!F1577,'Data Transformation'!D1577)</f>
        <v>0</v>
      </c>
      <c r="I1577" t="str">
        <f t="shared" si="103"/>
        <v/>
      </c>
    </row>
    <row r="1578" spans="2:9" x14ac:dyDescent="0.25">
      <c r="B1578" t="b">
        <f>IF('Input and Summary Results'!D1160=0,FALSE,'Input and Summary Results'!$B1160)</f>
        <v>0</v>
      </c>
      <c r="C1578" t="b">
        <f>IF(OR(B1578=0,'Input and Summary Results'!D1160=0,'Input and Summary Results'!D1160=""),FALSE,'Input and Summary Results'!$D1160)</f>
        <v>0</v>
      </c>
      <c r="D1578" t="b">
        <f>IF(OR(B1578=0,'Input and Summary Results'!E1160=0),FALSE,'Input and Summary Results'!$E1160)</f>
        <v>0</v>
      </c>
      <c r="E1578" t="b">
        <f t="shared" ref="E1578:E1641" si="104">IF(C1578=FALSE,FALSE,LOG10(C1578))</f>
        <v>0</v>
      </c>
      <c r="F1578" t="b">
        <f t="shared" ref="F1578:F1641" si="105">IF(D1578=FALSE, FALSE,0.434*D1578/C1578)</f>
        <v>0</v>
      </c>
      <c r="G1578" t="b">
        <f>IF('Input and Summary Results'!$J$4="yes",IF(C1578=FALSE,FALSE,IF('Data Transformation'!E1578&lt;$R$10,E1578,$R$10)),IF(C1578=FALSE,FALSE,IF(C1578&lt;$R$10,C1578,$R$10)))</f>
        <v>0</v>
      </c>
      <c r="H1578" t="b">
        <f>IF('Input and Summary Results'!$J$4="yes",'Data Transformation'!F1578,'Data Transformation'!D1578)</f>
        <v>0</v>
      </c>
      <c r="I1578" t="str">
        <f t="shared" si="103"/>
        <v/>
      </c>
    </row>
    <row r="1579" spans="2:9" x14ac:dyDescent="0.25">
      <c r="B1579" t="b">
        <f>IF('Input and Summary Results'!D1161=0,FALSE,'Input and Summary Results'!$B1161)</f>
        <v>0</v>
      </c>
      <c r="C1579" t="b">
        <f>IF(OR(B1579=0,'Input and Summary Results'!D1161=0,'Input and Summary Results'!D1161=""),FALSE,'Input and Summary Results'!$D1161)</f>
        <v>0</v>
      </c>
      <c r="D1579" t="b">
        <f>IF(OR(B1579=0,'Input and Summary Results'!E1161=0),FALSE,'Input and Summary Results'!$E1161)</f>
        <v>0</v>
      </c>
      <c r="E1579" t="b">
        <f t="shared" si="104"/>
        <v>0</v>
      </c>
      <c r="F1579" t="b">
        <f t="shared" si="105"/>
        <v>0</v>
      </c>
      <c r="G1579" t="b">
        <f>IF('Input and Summary Results'!$J$4="yes",IF(C1579=FALSE,FALSE,IF('Data Transformation'!E1579&lt;$R$10,E1579,$R$10)),IF(C1579=FALSE,FALSE,IF(C1579&lt;$R$10,C1579,$R$10)))</f>
        <v>0</v>
      </c>
      <c r="H1579" t="b">
        <f>IF('Input and Summary Results'!$J$4="yes",'Data Transformation'!F1579,'Data Transformation'!D1579)</f>
        <v>0</v>
      </c>
      <c r="I1579" t="str">
        <f t="shared" si="103"/>
        <v/>
      </c>
    </row>
    <row r="1580" spans="2:9" x14ac:dyDescent="0.25">
      <c r="B1580" t="b">
        <f>IF('Input and Summary Results'!D1162=0,FALSE,'Input and Summary Results'!$B1162)</f>
        <v>0</v>
      </c>
      <c r="C1580" t="b">
        <f>IF(OR(B1580=0,'Input and Summary Results'!D1162=0,'Input and Summary Results'!D1162=""),FALSE,'Input and Summary Results'!$D1162)</f>
        <v>0</v>
      </c>
      <c r="D1580" t="b">
        <f>IF(OR(B1580=0,'Input and Summary Results'!E1162=0),FALSE,'Input and Summary Results'!$E1162)</f>
        <v>0</v>
      </c>
      <c r="E1580" t="b">
        <f t="shared" si="104"/>
        <v>0</v>
      </c>
      <c r="F1580" t="b">
        <f t="shared" si="105"/>
        <v>0</v>
      </c>
      <c r="G1580" t="b">
        <f>IF('Input and Summary Results'!$J$4="yes",IF(C1580=FALSE,FALSE,IF('Data Transformation'!E1580&lt;$R$10,E1580,$R$10)),IF(C1580=FALSE,FALSE,IF(C1580&lt;$R$10,C1580,$R$10)))</f>
        <v>0</v>
      </c>
      <c r="H1580" t="b">
        <f>IF('Input and Summary Results'!$J$4="yes",'Data Transformation'!F1580,'Data Transformation'!D1580)</f>
        <v>0</v>
      </c>
      <c r="I1580" t="str">
        <f t="shared" si="103"/>
        <v/>
      </c>
    </row>
    <row r="1581" spans="2:9" x14ac:dyDescent="0.25">
      <c r="B1581" t="b">
        <f>IF('Input and Summary Results'!D1163=0,FALSE,'Input and Summary Results'!$B1163)</f>
        <v>0</v>
      </c>
      <c r="C1581" t="b">
        <f>IF(OR(B1581=0,'Input and Summary Results'!D1163=0,'Input and Summary Results'!D1163=""),FALSE,'Input and Summary Results'!$D1163)</f>
        <v>0</v>
      </c>
      <c r="D1581" t="b">
        <f>IF(OR(B1581=0,'Input and Summary Results'!E1163=0),FALSE,'Input and Summary Results'!$E1163)</f>
        <v>0</v>
      </c>
      <c r="E1581" t="b">
        <f t="shared" si="104"/>
        <v>0</v>
      </c>
      <c r="F1581" t="b">
        <f t="shared" si="105"/>
        <v>0</v>
      </c>
      <c r="G1581" t="b">
        <f>IF('Input and Summary Results'!$J$4="yes",IF(C1581=FALSE,FALSE,IF('Data Transformation'!E1581&lt;$R$10,E1581,$R$10)),IF(C1581=FALSE,FALSE,IF(C1581&lt;$R$10,C1581,$R$10)))</f>
        <v>0</v>
      </c>
      <c r="H1581" t="b">
        <f>IF('Input and Summary Results'!$J$4="yes",'Data Transformation'!F1581,'Data Transformation'!D1581)</f>
        <v>0</v>
      </c>
      <c r="I1581" t="str">
        <f t="shared" si="103"/>
        <v/>
      </c>
    </row>
    <row r="1582" spans="2:9" x14ac:dyDescent="0.25">
      <c r="B1582" t="b">
        <f>IF('Input and Summary Results'!D1164=0,FALSE,'Input and Summary Results'!$B1164)</f>
        <v>0</v>
      </c>
      <c r="C1582" t="b">
        <f>IF(OR(B1582=0,'Input and Summary Results'!D1164=0,'Input and Summary Results'!D1164=""),FALSE,'Input and Summary Results'!$D1164)</f>
        <v>0</v>
      </c>
      <c r="D1582" t="b">
        <f>IF(OR(B1582=0,'Input and Summary Results'!E1164=0),FALSE,'Input and Summary Results'!$E1164)</f>
        <v>0</v>
      </c>
      <c r="E1582" t="b">
        <f t="shared" si="104"/>
        <v>0</v>
      </c>
      <c r="F1582" t="b">
        <f t="shared" si="105"/>
        <v>0</v>
      </c>
      <c r="G1582" t="b">
        <f>IF('Input and Summary Results'!$J$4="yes",IF(C1582=FALSE,FALSE,IF('Data Transformation'!E1582&lt;$R$10,E1582,$R$10)),IF(C1582=FALSE,FALSE,IF(C1582&lt;$R$10,C1582,$R$10)))</f>
        <v>0</v>
      </c>
      <c r="H1582" t="b">
        <f>IF('Input and Summary Results'!$J$4="yes",'Data Transformation'!F1582,'Data Transformation'!D1582)</f>
        <v>0</v>
      </c>
      <c r="I1582" t="str">
        <f t="shared" si="103"/>
        <v/>
      </c>
    </row>
    <row r="1583" spans="2:9" x14ac:dyDescent="0.25">
      <c r="B1583" t="b">
        <f>IF('Input and Summary Results'!D1165=0,FALSE,'Input and Summary Results'!$B1165)</f>
        <v>0</v>
      </c>
      <c r="C1583" t="b">
        <f>IF(OR(B1583=0,'Input and Summary Results'!D1165=0,'Input and Summary Results'!D1165=""),FALSE,'Input and Summary Results'!$D1165)</f>
        <v>0</v>
      </c>
      <c r="D1583" t="b">
        <f>IF(OR(B1583=0,'Input and Summary Results'!E1165=0),FALSE,'Input and Summary Results'!$E1165)</f>
        <v>0</v>
      </c>
      <c r="E1583" t="b">
        <f t="shared" si="104"/>
        <v>0</v>
      </c>
      <c r="F1583" t="b">
        <f t="shared" si="105"/>
        <v>0</v>
      </c>
      <c r="G1583" t="b">
        <f>IF('Input and Summary Results'!$J$4="yes",IF(C1583=FALSE,FALSE,IF('Data Transformation'!E1583&lt;$R$10,E1583,$R$10)),IF(C1583=FALSE,FALSE,IF(C1583&lt;$R$10,C1583,$R$10)))</f>
        <v>0</v>
      </c>
      <c r="H1583" t="b">
        <f>IF('Input and Summary Results'!$J$4="yes",'Data Transformation'!F1583,'Data Transformation'!D1583)</f>
        <v>0</v>
      </c>
      <c r="I1583" t="str">
        <f t="shared" si="103"/>
        <v/>
      </c>
    </row>
    <row r="1584" spans="2:9" x14ac:dyDescent="0.25">
      <c r="B1584" t="b">
        <f>IF('Input and Summary Results'!D1166=0,FALSE,'Input and Summary Results'!$B1166)</f>
        <v>0</v>
      </c>
      <c r="C1584" t="b">
        <f>IF(OR(B1584=0,'Input and Summary Results'!D1166=0,'Input and Summary Results'!D1166=""),FALSE,'Input and Summary Results'!$D1166)</f>
        <v>0</v>
      </c>
      <c r="D1584" t="b">
        <f>IF(OR(B1584=0,'Input and Summary Results'!E1166=0),FALSE,'Input and Summary Results'!$E1166)</f>
        <v>0</v>
      </c>
      <c r="E1584" t="b">
        <f t="shared" si="104"/>
        <v>0</v>
      </c>
      <c r="F1584" t="b">
        <f t="shared" si="105"/>
        <v>0</v>
      </c>
      <c r="G1584" t="b">
        <f>IF('Input and Summary Results'!$J$4="yes",IF(C1584=FALSE,FALSE,IF('Data Transformation'!E1584&lt;$R$10,E1584,$R$10)),IF(C1584=FALSE,FALSE,IF(C1584&lt;$R$10,C1584,$R$10)))</f>
        <v>0</v>
      </c>
      <c r="H1584" t="b">
        <f>IF('Input and Summary Results'!$J$4="yes",'Data Transformation'!F1584,'Data Transformation'!D1584)</f>
        <v>0</v>
      </c>
      <c r="I1584" t="str">
        <f t="shared" si="103"/>
        <v/>
      </c>
    </row>
    <row r="1585" spans="2:9" x14ac:dyDescent="0.25">
      <c r="B1585" t="b">
        <f>IF('Input and Summary Results'!D1167=0,FALSE,'Input and Summary Results'!$B1167)</f>
        <v>0</v>
      </c>
      <c r="C1585" t="b">
        <f>IF(OR(B1585=0,'Input and Summary Results'!D1167=0,'Input and Summary Results'!D1167=""),FALSE,'Input and Summary Results'!$D1167)</f>
        <v>0</v>
      </c>
      <c r="D1585" t="b">
        <f>IF(OR(B1585=0,'Input and Summary Results'!E1167=0),FALSE,'Input and Summary Results'!$E1167)</f>
        <v>0</v>
      </c>
      <c r="E1585" t="b">
        <f t="shared" si="104"/>
        <v>0</v>
      </c>
      <c r="F1585" t="b">
        <f t="shared" si="105"/>
        <v>0</v>
      </c>
      <c r="G1585" t="b">
        <f>IF('Input and Summary Results'!$J$4="yes",IF(C1585=FALSE,FALSE,IF('Data Transformation'!E1585&lt;$R$10,E1585,$R$10)),IF(C1585=FALSE,FALSE,IF(C1585&lt;$R$10,C1585,$R$10)))</f>
        <v>0</v>
      </c>
      <c r="H1585" t="b">
        <f>IF('Input and Summary Results'!$J$4="yes",'Data Transformation'!F1585,'Data Transformation'!D1585)</f>
        <v>0</v>
      </c>
      <c r="I1585" t="str">
        <f t="shared" si="103"/>
        <v/>
      </c>
    </row>
    <row r="1586" spans="2:9" x14ac:dyDescent="0.25">
      <c r="B1586" t="b">
        <f>IF('Input and Summary Results'!D1168=0,FALSE,'Input and Summary Results'!$B1168)</f>
        <v>0</v>
      </c>
      <c r="C1586" t="b">
        <f>IF(OR(B1586=0,'Input and Summary Results'!D1168=0,'Input and Summary Results'!D1168=""),FALSE,'Input and Summary Results'!$D1168)</f>
        <v>0</v>
      </c>
      <c r="D1586" t="b">
        <f>IF(OR(B1586=0,'Input and Summary Results'!E1168=0),FALSE,'Input and Summary Results'!$E1168)</f>
        <v>0</v>
      </c>
      <c r="E1586" t="b">
        <f t="shared" si="104"/>
        <v>0</v>
      </c>
      <c r="F1586" t="b">
        <f t="shared" si="105"/>
        <v>0</v>
      </c>
      <c r="G1586" t="b">
        <f>IF('Input and Summary Results'!$J$4="yes",IF(C1586=FALSE,FALSE,IF('Data Transformation'!E1586&lt;$R$10,E1586,$R$10)),IF(C1586=FALSE,FALSE,IF(C1586&lt;$R$10,C1586,$R$10)))</f>
        <v>0</v>
      </c>
      <c r="H1586" t="b">
        <f>IF('Input and Summary Results'!$J$4="yes",'Data Transformation'!F1586,'Data Transformation'!D1586)</f>
        <v>0</v>
      </c>
      <c r="I1586" t="str">
        <f t="shared" si="103"/>
        <v/>
      </c>
    </row>
    <row r="1587" spans="2:9" x14ac:dyDescent="0.25">
      <c r="B1587" t="b">
        <f>IF('Input and Summary Results'!D1169=0,FALSE,'Input and Summary Results'!$B1169)</f>
        <v>0</v>
      </c>
      <c r="C1587" t="b">
        <f>IF(OR(B1587=0,'Input and Summary Results'!D1169=0,'Input and Summary Results'!D1169=""),FALSE,'Input and Summary Results'!$D1169)</f>
        <v>0</v>
      </c>
      <c r="D1587" t="b">
        <f>IF(OR(B1587=0,'Input and Summary Results'!E1169=0),FALSE,'Input and Summary Results'!$E1169)</f>
        <v>0</v>
      </c>
      <c r="E1587" t="b">
        <f t="shared" si="104"/>
        <v>0</v>
      </c>
      <c r="F1587" t="b">
        <f t="shared" si="105"/>
        <v>0</v>
      </c>
      <c r="G1587" t="b">
        <f>IF('Input and Summary Results'!$J$4="yes",IF(C1587=FALSE,FALSE,IF('Data Transformation'!E1587&lt;$R$10,E1587,$R$10)),IF(C1587=FALSE,FALSE,IF(C1587&lt;$R$10,C1587,$R$10)))</f>
        <v>0</v>
      </c>
      <c r="H1587" t="b">
        <f>IF('Input and Summary Results'!$J$4="yes",'Data Transformation'!F1587,'Data Transformation'!D1587)</f>
        <v>0</v>
      </c>
      <c r="I1587" t="str">
        <f t="shared" si="103"/>
        <v/>
      </c>
    </row>
    <row r="1588" spans="2:9" x14ac:dyDescent="0.25">
      <c r="B1588" t="b">
        <f>IF('Input and Summary Results'!D1170=0,FALSE,'Input and Summary Results'!$B1170)</f>
        <v>0</v>
      </c>
      <c r="C1588" t="b">
        <f>IF(OR(B1588=0,'Input and Summary Results'!D1170=0,'Input and Summary Results'!D1170=""),FALSE,'Input and Summary Results'!$D1170)</f>
        <v>0</v>
      </c>
      <c r="D1588" t="b">
        <f>IF(OR(B1588=0,'Input and Summary Results'!E1170=0),FALSE,'Input and Summary Results'!$E1170)</f>
        <v>0</v>
      </c>
      <c r="E1588" t="b">
        <f t="shared" si="104"/>
        <v>0</v>
      </c>
      <c r="F1588" t="b">
        <f t="shared" si="105"/>
        <v>0</v>
      </c>
      <c r="G1588" t="b">
        <f>IF('Input and Summary Results'!$J$4="yes",IF(C1588=FALSE,FALSE,IF('Data Transformation'!E1588&lt;$R$10,E1588,$R$10)),IF(C1588=FALSE,FALSE,IF(C1588&lt;$R$10,C1588,$R$10)))</f>
        <v>0</v>
      </c>
      <c r="H1588" t="b">
        <f>IF('Input and Summary Results'!$J$4="yes",'Data Transformation'!F1588,'Data Transformation'!D1588)</f>
        <v>0</v>
      </c>
      <c r="I1588" t="str">
        <f t="shared" si="103"/>
        <v/>
      </c>
    </row>
    <row r="1589" spans="2:9" x14ac:dyDescent="0.25">
      <c r="B1589" t="b">
        <f>IF('Input and Summary Results'!D1171=0,FALSE,'Input and Summary Results'!$B1171)</f>
        <v>0</v>
      </c>
      <c r="C1589" t="b">
        <f>IF(OR(B1589=0,'Input and Summary Results'!D1171=0,'Input and Summary Results'!D1171=""),FALSE,'Input and Summary Results'!$D1171)</f>
        <v>0</v>
      </c>
      <c r="D1589" t="b">
        <f>IF(OR(B1589=0,'Input and Summary Results'!E1171=0),FALSE,'Input and Summary Results'!$E1171)</f>
        <v>0</v>
      </c>
      <c r="E1589" t="b">
        <f t="shared" si="104"/>
        <v>0</v>
      </c>
      <c r="F1589" t="b">
        <f t="shared" si="105"/>
        <v>0</v>
      </c>
      <c r="G1589" t="b">
        <f>IF('Input and Summary Results'!$J$4="yes",IF(C1589=FALSE,FALSE,IF('Data Transformation'!E1589&lt;$R$10,E1589,$R$10)),IF(C1589=FALSE,FALSE,IF(C1589&lt;$R$10,C1589,$R$10)))</f>
        <v>0</v>
      </c>
      <c r="H1589" t="b">
        <f>IF('Input and Summary Results'!$J$4="yes",'Data Transformation'!F1589,'Data Transformation'!D1589)</f>
        <v>0</v>
      </c>
      <c r="I1589" t="str">
        <f t="shared" si="103"/>
        <v/>
      </c>
    </row>
    <row r="1590" spans="2:9" x14ac:dyDescent="0.25">
      <c r="B1590" t="b">
        <f>IF('Input and Summary Results'!D1172=0,FALSE,'Input and Summary Results'!$B1172)</f>
        <v>0</v>
      </c>
      <c r="C1590" t="b">
        <f>IF(OR(B1590=0,'Input and Summary Results'!D1172=0,'Input and Summary Results'!D1172=""),FALSE,'Input and Summary Results'!$D1172)</f>
        <v>0</v>
      </c>
      <c r="D1590" t="b">
        <f>IF(OR(B1590=0,'Input and Summary Results'!E1172=0),FALSE,'Input and Summary Results'!$E1172)</f>
        <v>0</v>
      </c>
      <c r="E1590" t="b">
        <f t="shared" si="104"/>
        <v>0</v>
      </c>
      <c r="F1590" t="b">
        <f t="shared" si="105"/>
        <v>0</v>
      </c>
      <c r="G1590" t="b">
        <f>IF('Input and Summary Results'!$J$4="yes",IF(C1590=FALSE,FALSE,IF('Data Transformation'!E1590&lt;$R$10,E1590,$R$10)),IF(C1590=FALSE,FALSE,IF(C1590&lt;$R$10,C1590,$R$10)))</f>
        <v>0</v>
      </c>
      <c r="H1590" t="b">
        <f>IF('Input and Summary Results'!$J$4="yes",'Data Transformation'!F1590,'Data Transformation'!D1590)</f>
        <v>0</v>
      </c>
      <c r="I1590" t="str">
        <f t="shared" si="103"/>
        <v/>
      </c>
    </row>
    <row r="1591" spans="2:9" x14ac:dyDescent="0.25">
      <c r="B1591" t="b">
        <f>IF('Input and Summary Results'!D1173=0,FALSE,'Input and Summary Results'!$B1173)</f>
        <v>0</v>
      </c>
      <c r="C1591" t="b">
        <f>IF(OR(B1591=0,'Input and Summary Results'!D1173=0,'Input and Summary Results'!D1173=""),FALSE,'Input and Summary Results'!$D1173)</f>
        <v>0</v>
      </c>
      <c r="D1591" t="b">
        <f>IF(OR(B1591=0,'Input and Summary Results'!E1173=0),FALSE,'Input and Summary Results'!$E1173)</f>
        <v>0</v>
      </c>
      <c r="E1591" t="b">
        <f t="shared" si="104"/>
        <v>0</v>
      </c>
      <c r="F1591" t="b">
        <f t="shared" si="105"/>
        <v>0</v>
      </c>
      <c r="G1591" t="b">
        <f>IF('Input and Summary Results'!$J$4="yes",IF(C1591=FALSE,FALSE,IF('Data Transformation'!E1591&lt;$R$10,E1591,$R$10)),IF(C1591=FALSE,FALSE,IF(C1591&lt;$R$10,C1591,$R$10)))</f>
        <v>0</v>
      </c>
      <c r="H1591" t="b">
        <f>IF('Input and Summary Results'!$J$4="yes",'Data Transformation'!F1591,'Data Transformation'!D1591)</f>
        <v>0</v>
      </c>
      <c r="I1591" t="str">
        <f t="shared" si="103"/>
        <v/>
      </c>
    </row>
    <row r="1592" spans="2:9" x14ac:dyDescent="0.25">
      <c r="B1592" t="b">
        <f>IF('Input and Summary Results'!D1174=0,FALSE,'Input and Summary Results'!$B1174)</f>
        <v>0</v>
      </c>
      <c r="C1592" t="b">
        <f>IF(OR(B1592=0,'Input and Summary Results'!D1174=0,'Input and Summary Results'!D1174=""),FALSE,'Input and Summary Results'!$D1174)</f>
        <v>0</v>
      </c>
      <c r="D1592" t="b">
        <f>IF(OR(B1592=0,'Input and Summary Results'!E1174=0),FALSE,'Input and Summary Results'!$E1174)</f>
        <v>0</v>
      </c>
      <c r="E1592" t="b">
        <f t="shared" si="104"/>
        <v>0</v>
      </c>
      <c r="F1592" t="b">
        <f t="shared" si="105"/>
        <v>0</v>
      </c>
      <c r="G1592" t="b">
        <f>IF('Input and Summary Results'!$J$4="yes",IF(C1592=FALSE,FALSE,IF('Data Transformation'!E1592&lt;$R$10,E1592,$R$10)),IF(C1592=FALSE,FALSE,IF(C1592&lt;$R$10,C1592,$R$10)))</f>
        <v>0</v>
      </c>
      <c r="H1592" t="b">
        <f>IF('Input and Summary Results'!$J$4="yes",'Data Transformation'!F1592,'Data Transformation'!D1592)</f>
        <v>0</v>
      </c>
      <c r="I1592" t="str">
        <f t="shared" si="103"/>
        <v/>
      </c>
    </row>
    <row r="1593" spans="2:9" x14ac:dyDescent="0.25">
      <c r="B1593" t="b">
        <f>IF('Input and Summary Results'!D1175=0,FALSE,'Input and Summary Results'!$B1175)</f>
        <v>0</v>
      </c>
      <c r="C1593" t="b">
        <f>IF(OR(B1593=0,'Input and Summary Results'!D1175=0,'Input and Summary Results'!D1175=""),FALSE,'Input and Summary Results'!$D1175)</f>
        <v>0</v>
      </c>
      <c r="D1593" t="b">
        <f>IF(OR(B1593=0,'Input and Summary Results'!E1175=0),FALSE,'Input and Summary Results'!$E1175)</f>
        <v>0</v>
      </c>
      <c r="E1593" t="b">
        <f t="shared" si="104"/>
        <v>0</v>
      </c>
      <c r="F1593" t="b">
        <f t="shared" si="105"/>
        <v>0</v>
      </c>
      <c r="G1593" t="b">
        <f>IF('Input and Summary Results'!$J$4="yes",IF(C1593=FALSE,FALSE,IF('Data Transformation'!E1593&lt;$R$10,E1593,$R$10)),IF(C1593=FALSE,FALSE,IF(C1593&lt;$R$10,C1593,$R$10)))</f>
        <v>0</v>
      </c>
      <c r="H1593" t="b">
        <f>IF('Input and Summary Results'!$J$4="yes",'Data Transformation'!F1593,'Data Transformation'!D1593)</f>
        <v>0</v>
      </c>
      <c r="I1593" t="str">
        <f t="shared" si="103"/>
        <v/>
      </c>
    </row>
    <row r="1594" spans="2:9" x14ac:dyDescent="0.25">
      <c r="B1594" t="b">
        <f>IF('Input and Summary Results'!D1176=0,FALSE,'Input and Summary Results'!$B1176)</f>
        <v>0</v>
      </c>
      <c r="C1594" t="b">
        <f>IF(OR(B1594=0,'Input and Summary Results'!D1176=0,'Input and Summary Results'!D1176=""),FALSE,'Input and Summary Results'!$D1176)</f>
        <v>0</v>
      </c>
      <c r="D1594" t="b">
        <f>IF(OR(B1594=0,'Input and Summary Results'!E1176=0),FALSE,'Input and Summary Results'!$E1176)</f>
        <v>0</v>
      </c>
      <c r="E1594" t="b">
        <f t="shared" si="104"/>
        <v>0</v>
      </c>
      <c r="F1594" t="b">
        <f t="shared" si="105"/>
        <v>0</v>
      </c>
      <c r="G1594" t="b">
        <f>IF('Input and Summary Results'!$J$4="yes",IF(C1594=FALSE,FALSE,IF('Data Transformation'!E1594&lt;$R$10,E1594,$R$10)),IF(C1594=FALSE,FALSE,IF(C1594&lt;$R$10,C1594,$R$10)))</f>
        <v>0</v>
      </c>
      <c r="H1594" t="b">
        <f>IF('Input and Summary Results'!$J$4="yes",'Data Transformation'!F1594,'Data Transformation'!D1594)</f>
        <v>0</v>
      </c>
      <c r="I1594" t="str">
        <f t="shared" si="103"/>
        <v/>
      </c>
    </row>
    <row r="1595" spans="2:9" x14ac:dyDescent="0.25">
      <c r="B1595" t="b">
        <f>IF('Input and Summary Results'!D1177=0,FALSE,'Input and Summary Results'!$B1177)</f>
        <v>0</v>
      </c>
      <c r="C1595" t="b">
        <f>IF(OR(B1595=0,'Input and Summary Results'!D1177=0,'Input and Summary Results'!D1177=""),FALSE,'Input and Summary Results'!$D1177)</f>
        <v>0</v>
      </c>
      <c r="D1595" t="b">
        <f>IF(OR(B1595=0,'Input and Summary Results'!E1177=0),FALSE,'Input and Summary Results'!$E1177)</f>
        <v>0</v>
      </c>
      <c r="E1595" t="b">
        <f t="shared" si="104"/>
        <v>0</v>
      </c>
      <c r="F1595" t="b">
        <f t="shared" si="105"/>
        <v>0</v>
      </c>
      <c r="G1595" t="b">
        <f>IF('Input and Summary Results'!$J$4="yes",IF(C1595=FALSE,FALSE,IF('Data Transformation'!E1595&lt;$R$10,E1595,$R$10)),IF(C1595=FALSE,FALSE,IF(C1595&lt;$R$10,C1595,$R$10)))</f>
        <v>0</v>
      </c>
      <c r="H1595" t="b">
        <f>IF('Input and Summary Results'!$J$4="yes",'Data Transformation'!F1595,'Data Transformation'!D1595)</f>
        <v>0</v>
      </c>
      <c r="I1595" t="str">
        <f t="shared" si="103"/>
        <v/>
      </c>
    </row>
    <row r="1596" spans="2:9" x14ac:dyDescent="0.25">
      <c r="B1596" t="b">
        <f>IF('Input and Summary Results'!D1178=0,FALSE,'Input and Summary Results'!$B1178)</f>
        <v>0</v>
      </c>
      <c r="C1596" t="b">
        <f>IF(OR(B1596=0,'Input and Summary Results'!D1178=0,'Input and Summary Results'!D1178=""),FALSE,'Input and Summary Results'!$D1178)</f>
        <v>0</v>
      </c>
      <c r="D1596" t="b">
        <f>IF(OR(B1596=0,'Input and Summary Results'!E1178=0),FALSE,'Input and Summary Results'!$E1178)</f>
        <v>0</v>
      </c>
      <c r="E1596" t="b">
        <f t="shared" si="104"/>
        <v>0</v>
      </c>
      <c r="F1596" t="b">
        <f t="shared" si="105"/>
        <v>0</v>
      </c>
      <c r="G1596" t="b">
        <f>IF('Input and Summary Results'!$J$4="yes",IF(C1596=FALSE,FALSE,IF('Data Transformation'!E1596&lt;$R$10,E1596,$R$10)),IF(C1596=FALSE,FALSE,IF(C1596&lt;$R$10,C1596,$R$10)))</f>
        <v>0</v>
      </c>
      <c r="H1596" t="b">
        <f>IF('Input and Summary Results'!$J$4="yes",'Data Transformation'!F1596,'Data Transformation'!D1596)</f>
        <v>0</v>
      </c>
      <c r="I1596" t="str">
        <f t="shared" si="103"/>
        <v/>
      </c>
    </row>
    <row r="1597" spans="2:9" x14ac:dyDescent="0.25">
      <c r="B1597" t="b">
        <f>IF('Input and Summary Results'!D1179=0,FALSE,'Input and Summary Results'!$B1179)</f>
        <v>0</v>
      </c>
      <c r="C1597" t="b">
        <f>IF(OR(B1597=0,'Input and Summary Results'!D1179=0,'Input and Summary Results'!D1179=""),FALSE,'Input and Summary Results'!$D1179)</f>
        <v>0</v>
      </c>
      <c r="D1597" t="b">
        <f>IF(OR(B1597=0,'Input and Summary Results'!E1179=0),FALSE,'Input and Summary Results'!$E1179)</f>
        <v>0</v>
      </c>
      <c r="E1597" t="b">
        <f t="shared" si="104"/>
        <v>0</v>
      </c>
      <c r="F1597" t="b">
        <f t="shared" si="105"/>
        <v>0</v>
      </c>
      <c r="G1597" t="b">
        <f>IF('Input and Summary Results'!$J$4="yes",IF(C1597=FALSE,FALSE,IF('Data Transformation'!E1597&lt;$R$10,E1597,$R$10)),IF(C1597=FALSE,FALSE,IF(C1597&lt;$R$10,C1597,$R$10)))</f>
        <v>0</v>
      </c>
      <c r="H1597" t="b">
        <f>IF('Input and Summary Results'!$J$4="yes",'Data Transformation'!F1597,'Data Transformation'!D1597)</f>
        <v>0</v>
      </c>
      <c r="I1597" t="str">
        <f t="shared" si="103"/>
        <v/>
      </c>
    </row>
    <row r="1598" spans="2:9" x14ac:dyDescent="0.25">
      <c r="B1598" t="b">
        <f>IF('Input and Summary Results'!D1180=0,FALSE,'Input and Summary Results'!$B1180)</f>
        <v>0</v>
      </c>
      <c r="C1598" t="b">
        <f>IF(OR(B1598=0,'Input and Summary Results'!D1180=0,'Input and Summary Results'!D1180=""),FALSE,'Input and Summary Results'!$D1180)</f>
        <v>0</v>
      </c>
      <c r="D1598" t="b">
        <f>IF(OR(B1598=0,'Input and Summary Results'!E1180=0),FALSE,'Input and Summary Results'!$E1180)</f>
        <v>0</v>
      </c>
      <c r="E1598" t="b">
        <f t="shared" si="104"/>
        <v>0</v>
      </c>
      <c r="F1598" t="b">
        <f t="shared" si="105"/>
        <v>0</v>
      </c>
      <c r="G1598" t="b">
        <f>IF('Input and Summary Results'!$J$4="yes",IF(C1598=FALSE,FALSE,IF('Data Transformation'!E1598&lt;$R$10,E1598,$R$10)),IF(C1598=FALSE,FALSE,IF(C1598&lt;$R$10,C1598,$R$10)))</f>
        <v>0</v>
      </c>
      <c r="H1598" t="b">
        <f>IF('Input and Summary Results'!$J$4="yes",'Data Transformation'!F1598,'Data Transformation'!D1598)</f>
        <v>0</v>
      </c>
      <c r="I1598" t="str">
        <f t="shared" si="103"/>
        <v/>
      </c>
    </row>
    <row r="1599" spans="2:9" x14ac:dyDescent="0.25">
      <c r="B1599" t="b">
        <f>IF('Input and Summary Results'!D1181=0,FALSE,'Input and Summary Results'!$B1181)</f>
        <v>0</v>
      </c>
      <c r="C1599" t="b">
        <f>IF(OR(B1599=0,'Input and Summary Results'!D1181=0,'Input and Summary Results'!D1181=""),FALSE,'Input and Summary Results'!$D1181)</f>
        <v>0</v>
      </c>
      <c r="D1599" t="b">
        <f>IF(OR(B1599=0,'Input and Summary Results'!E1181=0),FALSE,'Input and Summary Results'!$E1181)</f>
        <v>0</v>
      </c>
      <c r="E1599" t="b">
        <f t="shared" si="104"/>
        <v>0</v>
      </c>
      <c r="F1599" t="b">
        <f t="shared" si="105"/>
        <v>0</v>
      </c>
      <c r="G1599" t="b">
        <f>IF('Input and Summary Results'!$J$4="yes",IF(C1599=FALSE,FALSE,IF('Data Transformation'!E1599&lt;$R$10,E1599,$R$10)),IF(C1599=FALSE,FALSE,IF(C1599&lt;$R$10,C1599,$R$10)))</f>
        <v>0</v>
      </c>
      <c r="H1599" t="b">
        <f>IF('Input and Summary Results'!$J$4="yes",'Data Transformation'!F1599,'Data Transformation'!D1599)</f>
        <v>0</v>
      </c>
      <c r="I1599" t="str">
        <f t="shared" si="103"/>
        <v/>
      </c>
    </row>
    <row r="1600" spans="2:9" x14ac:dyDescent="0.25">
      <c r="B1600" t="b">
        <f>IF('Input and Summary Results'!D1182=0,FALSE,'Input and Summary Results'!$B1182)</f>
        <v>0</v>
      </c>
      <c r="C1600" t="b">
        <f>IF(OR(B1600=0,'Input and Summary Results'!D1182=0,'Input and Summary Results'!D1182=""),FALSE,'Input and Summary Results'!$D1182)</f>
        <v>0</v>
      </c>
      <c r="D1600" t="b">
        <f>IF(OR(B1600=0,'Input and Summary Results'!E1182=0),FALSE,'Input and Summary Results'!$E1182)</f>
        <v>0</v>
      </c>
      <c r="E1600" t="b">
        <f t="shared" si="104"/>
        <v>0</v>
      </c>
      <c r="F1600" t="b">
        <f t="shared" si="105"/>
        <v>0</v>
      </c>
      <c r="G1600" t="b">
        <f>IF('Input and Summary Results'!$J$4="yes",IF(C1600=FALSE,FALSE,IF('Data Transformation'!E1600&lt;$R$10,E1600,$R$10)),IF(C1600=FALSE,FALSE,IF(C1600&lt;$R$10,C1600,$R$10)))</f>
        <v>0</v>
      </c>
      <c r="H1600" t="b">
        <f>IF('Input and Summary Results'!$J$4="yes",'Data Transformation'!F1600,'Data Transformation'!D1600)</f>
        <v>0</v>
      </c>
      <c r="I1600" t="str">
        <f t="shared" si="103"/>
        <v/>
      </c>
    </row>
    <row r="1601" spans="2:9" x14ac:dyDescent="0.25">
      <c r="B1601" t="b">
        <f>IF('Input and Summary Results'!D1183=0,FALSE,'Input and Summary Results'!$B1183)</f>
        <v>0</v>
      </c>
      <c r="C1601" t="b">
        <f>IF(OR(B1601=0,'Input and Summary Results'!D1183=0,'Input and Summary Results'!D1183=""),FALSE,'Input and Summary Results'!$D1183)</f>
        <v>0</v>
      </c>
      <c r="D1601" t="b">
        <f>IF(OR(B1601=0,'Input and Summary Results'!E1183=0),FALSE,'Input and Summary Results'!$E1183)</f>
        <v>0</v>
      </c>
      <c r="E1601" t="b">
        <f t="shared" si="104"/>
        <v>0</v>
      </c>
      <c r="F1601" t="b">
        <f t="shared" si="105"/>
        <v>0</v>
      </c>
      <c r="G1601" t="b">
        <f>IF('Input and Summary Results'!$J$4="yes",IF(C1601=FALSE,FALSE,IF('Data Transformation'!E1601&lt;$R$10,E1601,$R$10)),IF(C1601=FALSE,FALSE,IF(C1601&lt;$R$10,C1601,$R$10)))</f>
        <v>0</v>
      </c>
      <c r="H1601" t="b">
        <f>IF('Input and Summary Results'!$J$4="yes",'Data Transformation'!F1601,'Data Transformation'!D1601)</f>
        <v>0</v>
      </c>
      <c r="I1601" t="str">
        <f t="shared" si="103"/>
        <v/>
      </c>
    </row>
    <row r="1602" spans="2:9" x14ac:dyDescent="0.25">
      <c r="B1602" t="b">
        <f>IF('Input and Summary Results'!D1184=0,FALSE,'Input and Summary Results'!$B1184)</f>
        <v>0</v>
      </c>
      <c r="C1602" t="b">
        <f>IF(OR(B1602=0,'Input and Summary Results'!D1184=0,'Input and Summary Results'!D1184=""),FALSE,'Input and Summary Results'!$D1184)</f>
        <v>0</v>
      </c>
      <c r="D1602" t="b">
        <f>IF(OR(B1602=0,'Input and Summary Results'!E1184=0),FALSE,'Input and Summary Results'!$E1184)</f>
        <v>0</v>
      </c>
      <c r="E1602" t="b">
        <f t="shared" si="104"/>
        <v>0</v>
      </c>
      <c r="F1602" t="b">
        <f t="shared" si="105"/>
        <v>0</v>
      </c>
      <c r="G1602" t="b">
        <f>IF('Input and Summary Results'!$J$4="yes",IF(C1602=FALSE,FALSE,IF('Data Transformation'!E1602&lt;$R$10,E1602,$R$10)),IF(C1602=FALSE,FALSE,IF(C1602&lt;$R$10,C1602,$R$10)))</f>
        <v>0</v>
      </c>
      <c r="H1602" t="b">
        <f>IF('Input and Summary Results'!$J$4="yes",'Data Transformation'!F1602,'Data Transformation'!D1602)</f>
        <v>0</v>
      </c>
      <c r="I1602" t="str">
        <f t="shared" si="103"/>
        <v/>
      </c>
    </row>
    <row r="1603" spans="2:9" x14ac:dyDescent="0.25">
      <c r="B1603" t="b">
        <f>IF('Input and Summary Results'!D1185=0,FALSE,'Input and Summary Results'!$B1185)</f>
        <v>0</v>
      </c>
      <c r="C1603" t="b">
        <f>IF(OR(B1603=0,'Input and Summary Results'!D1185=0,'Input and Summary Results'!D1185=""),FALSE,'Input and Summary Results'!$D1185)</f>
        <v>0</v>
      </c>
      <c r="D1603" t="b">
        <f>IF(OR(B1603=0,'Input and Summary Results'!E1185=0),FALSE,'Input and Summary Results'!$E1185)</f>
        <v>0</v>
      </c>
      <c r="E1603" t="b">
        <f t="shared" si="104"/>
        <v>0</v>
      </c>
      <c r="F1603" t="b">
        <f t="shared" si="105"/>
        <v>0</v>
      </c>
      <c r="G1603" t="b">
        <f>IF('Input and Summary Results'!$J$4="yes",IF(C1603=FALSE,FALSE,IF('Data Transformation'!E1603&lt;$R$10,E1603,$R$10)),IF(C1603=FALSE,FALSE,IF(C1603&lt;$R$10,C1603,$R$10)))</f>
        <v>0</v>
      </c>
      <c r="H1603" t="b">
        <f>IF('Input and Summary Results'!$J$4="yes",'Data Transformation'!F1603,'Data Transformation'!D1603)</f>
        <v>0</v>
      </c>
      <c r="I1603" t="str">
        <f t="shared" si="103"/>
        <v/>
      </c>
    </row>
    <row r="1604" spans="2:9" x14ac:dyDescent="0.25">
      <c r="B1604" t="b">
        <f>IF('Input and Summary Results'!D1186=0,FALSE,'Input and Summary Results'!$B1186)</f>
        <v>0</v>
      </c>
      <c r="C1604" t="b">
        <f>IF(OR(B1604=0,'Input and Summary Results'!D1186=0,'Input and Summary Results'!D1186=""),FALSE,'Input and Summary Results'!$D1186)</f>
        <v>0</v>
      </c>
      <c r="D1604" t="b">
        <f>IF(OR(B1604=0,'Input and Summary Results'!E1186=0),FALSE,'Input and Summary Results'!$E1186)</f>
        <v>0</v>
      </c>
      <c r="E1604" t="b">
        <f t="shared" si="104"/>
        <v>0</v>
      </c>
      <c r="F1604" t="b">
        <f t="shared" si="105"/>
        <v>0</v>
      </c>
      <c r="G1604" t="b">
        <f>IF('Input and Summary Results'!$J$4="yes",IF(C1604=FALSE,FALSE,IF('Data Transformation'!E1604&lt;$R$10,E1604,$R$10)),IF(C1604=FALSE,FALSE,IF(C1604&lt;$R$10,C1604,$R$10)))</f>
        <v>0</v>
      </c>
      <c r="H1604" t="b">
        <f>IF('Input and Summary Results'!$J$4="yes",'Data Transformation'!F1604,'Data Transformation'!D1604)</f>
        <v>0</v>
      </c>
      <c r="I1604" t="str">
        <f t="shared" si="103"/>
        <v/>
      </c>
    </row>
    <row r="1605" spans="2:9" x14ac:dyDescent="0.25">
      <c r="B1605" t="b">
        <f>IF('Input and Summary Results'!D1187=0,FALSE,'Input and Summary Results'!$B1187)</f>
        <v>0</v>
      </c>
      <c r="C1605" t="b">
        <f>IF(OR(B1605=0,'Input and Summary Results'!D1187=0,'Input and Summary Results'!D1187=""),FALSE,'Input and Summary Results'!$D1187)</f>
        <v>0</v>
      </c>
      <c r="D1605" t="b">
        <f>IF(OR(B1605=0,'Input and Summary Results'!E1187=0),FALSE,'Input and Summary Results'!$E1187)</f>
        <v>0</v>
      </c>
      <c r="E1605" t="b">
        <f t="shared" si="104"/>
        <v>0</v>
      </c>
      <c r="F1605" t="b">
        <f t="shared" si="105"/>
        <v>0</v>
      </c>
      <c r="G1605" t="b">
        <f>IF('Input and Summary Results'!$J$4="yes",IF(C1605=FALSE,FALSE,IF('Data Transformation'!E1605&lt;$R$10,E1605,$R$10)),IF(C1605=FALSE,FALSE,IF(C1605&lt;$R$10,C1605,$R$10)))</f>
        <v>0</v>
      </c>
      <c r="H1605" t="b">
        <f>IF('Input and Summary Results'!$J$4="yes",'Data Transformation'!F1605,'Data Transformation'!D1605)</f>
        <v>0</v>
      </c>
      <c r="I1605" t="str">
        <f t="shared" ref="I1605:I1668" si="106">IF(G1605=FALSE,"",B1605)</f>
        <v/>
      </c>
    </row>
    <row r="1606" spans="2:9" x14ac:dyDescent="0.25">
      <c r="B1606" t="b">
        <f>IF('Input and Summary Results'!D1188=0,FALSE,'Input and Summary Results'!$B1188)</f>
        <v>0</v>
      </c>
      <c r="C1606" t="b">
        <f>IF(OR(B1606=0,'Input and Summary Results'!D1188=0,'Input and Summary Results'!D1188=""),FALSE,'Input and Summary Results'!$D1188)</f>
        <v>0</v>
      </c>
      <c r="D1606" t="b">
        <f>IF(OR(B1606=0,'Input and Summary Results'!E1188=0),FALSE,'Input and Summary Results'!$E1188)</f>
        <v>0</v>
      </c>
      <c r="E1606" t="b">
        <f t="shared" si="104"/>
        <v>0</v>
      </c>
      <c r="F1606" t="b">
        <f t="shared" si="105"/>
        <v>0</v>
      </c>
      <c r="G1606" t="b">
        <f>IF('Input and Summary Results'!$J$4="yes",IF(C1606=FALSE,FALSE,IF('Data Transformation'!E1606&lt;$R$10,E1606,$R$10)),IF(C1606=FALSE,FALSE,IF(C1606&lt;$R$10,C1606,$R$10)))</f>
        <v>0</v>
      </c>
      <c r="H1606" t="b">
        <f>IF('Input and Summary Results'!$J$4="yes",'Data Transformation'!F1606,'Data Transformation'!D1606)</f>
        <v>0</v>
      </c>
      <c r="I1606" t="str">
        <f t="shared" si="106"/>
        <v/>
      </c>
    </row>
    <row r="1607" spans="2:9" x14ac:dyDescent="0.25">
      <c r="B1607" t="b">
        <f>IF('Input and Summary Results'!D1189=0,FALSE,'Input and Summary Results'!$B1189)</f>
        <v>0</v>
      </c>
      <c r="C1607" t="b">
        <f>IF(OR(B1607=0,'Input and Summary Results'!D1189=0,'Input and Summary Results'!D1189=""),FALSE,'Input and Summary Results'!$D1189)</f>
        <v>0</v>
      </c>
      <c r="D1607" t="b">
        <f>IF(OR(B1607=0,'Input and Summary Results'!E1189=0),FALSE,'Input and Summary Results'!$E1189)</f>
        <v>0</v>
      </c>
      <c r="E1607" t="b">
        <f t="shared" si="104"/>
        <v>0</v>
      </c>
      <c r="F1607" t="b">
        <f t="shared" si="105"/>
        <v>0</v>
      </c>
      <c r="G1607" t="b">
        <f>IF('Input and Summary Results'!$J$4="yes",IF(C1607=FALSE,FALSE,IF('Data Transformation'!E1607&lt;$R$10,E1607,$R$10)),IF(C1607=FALSE,FALSE,IF(C1607&lt;$R$10,C1607,$R$10)))</f>
        <v>0</v>
      </c>
      <c r="H1607" t="b">
        <f>IF('Input and Summary Results'!$J$4="yes",'Data Transformation'!F1607,'Data Transformation'!D1607)</f>
        <v>0</v>
      </c>
      <c r="I1607" t="str">
        <f t="shared" si="106"/>
        <v/>
      </c>
    </row>
    <row r="1608" spans="2:9" x14ac:dyDescent="0.25">
      <c r="B1608" t="b">
        <f>IF('Input and Summary Results'!D1190=0,FALSE,'Input and Summary Results'!$B1190)</f>
        <v>0</v>
      </c>
      <c r="C1608" t="b">
        <f>IF(OR(B1608=0,'Input and Summary Results'!D1190=0,'Input and Summary Results'!D1190=""),FALSE,'Input and Summary Results'!$D1190)</f>
        <v>0</v>
      </c>
      <c r="D1608" t="b">
        <f>IF(OR(B1608=0,'Input and Summary Results'!E1190=0),FALSE,'Input and Summary Results'!$E1190)</f>
        <v>0</v>
      </c>
      <c r="E1608" t="b">
        <f t="shared" si="104"/>
        <v>0</v>
      </c>
      <c r="F1608" t="b">
        <f t="shared" si="105"/>
        <v>0</v>
      </c>
      <c r="G1608" t="b">
        <f>IF('Input and Summary Results'!$J$4="yes",IF(C1608=FALSE,FALSE,IF('Data Transformation'!E1608&lt;$R$10,E1608,$R$10)),IF(C1608=FALSE,FALSE,IF(C1608&lt;$R$10,C1608,$R$10)))</f>
        <v>0</v>
      </c>
      <c r="H1608" t="b">
        <f>IF('Input and Summary Results'!$J$4="yes",'Data Transformation'!F1608,'Data Transformation'!D1608)</f>
        <v>0</v>
      </c>
      <c r="I1608" t="str">
        <f t="shared" si="106"/>
        <v/>
      </c>
    </row>
    <row r="1609" spans="2:9" x14ac:dyDescent="0.25">
      <c r="B1609" t="b">
        <f>IF('Input and Summary Results'!D1191=0,FALSE,'Input and Summary Results'!$B1191)</f>
        <v>0</v>
      </c>
      <c r="C1609" t="b">
        <f>IF(OR(B1609=0,'Input and Summary Results'!D1191=0,'Input and Summary Results'!D1191=""),FALSE,'Input and Summary Results'!$D1191)</f>
        <v>0</v>
      </c>
      <c r="D1609" t="b">
        <f>IF(OR(B1609=0,'Input and Summary Results'!E1191=0),FALSE,'Input and Summary Results'!$E1191)</f>
        <v>0</v>
      </c>
      <c r="E1609" t="b">
        <f t="shared" si="104"/>
        <v>0</v>
      </c>
      <c r="F1609" t="b">
        <f t="shared" si="105"/>
        <v>0</v>
      </c>
      <c r="G1609" t="b">
        <f>IF('Input and Summary Results'!$J$4="yes",IF(C1609=FALSE,FALSE,IF('Data Transformation'!E1609&lt;$R$10,E1609,$R$10)),IF(C1609=FALSE,FALSE,IF(C1609&lt;$R$10,C1609,$R$10)))</f>
        <v>0</v>
      </c>
      <c r="H1609" t="b">
        <f>IF('Input and Summary Results'!$J$4="yes",'Data Transformation'!F1609,'Data Transformation'!D1609)</f>
        <v>0</v>
      </c>
      <c r="I1609" t="str">
        <f t="shared" si="106"/>
        <v/>
      </c>
    </row>
    <row r="1610" spans="2:9" x14ac:dyDescent="0.25">
      <c r="B1610" t="b">
        <f>IF('Input and Summary Results'!D1192=0,FALSE,'Input and Summary Results'!$B1192)</f>
        <v>0</v>
      </c>
      <c r="C1610" t="b">
        <f>IF(OR(B1610=0,'Input and Summary Results'!D1192=0,'Input and Summary Results'!D1192=""),FALSE,'Input and Summary Results'!$D1192)</f>
        <v>0</v>
      </c>
      <c r="D1610" t="b">
        <f>IF(OR(B1610=0,'Input and Summary Results'!E1192=0),FALSE,'Input and Summary Results'!$E1192)</f>
        <v>0</v>
      </c>
      <c r="E1610" t="b">
        <f t="shared" si="104"/>
        <v>0</v>
      </c>
      <c r="F1610" t="b">
        <f t="shared" si="105"/>
        <v>0</v>
      </c>
      <c r="G1610" t="b">
        <f>IF('Input and Summary Results'!$J$4="yes",IF(C1610=FALSE,FALSE,IF('Data Transformation'!E1610&lt;$R$10,E1610,$R$10)),IF(C1610=FALSE,FALSE,IF(C1610&lt;$R$10,C1610,$R$10)))</f>
        <v>0</v>
      </c>
      <c r="H1610" t="b">
        <f>IF('Input and Summary Results'!$J$4="yes",'Data Transformation'!F1610,'Data Transformation'!D1610)</f>
        <v>0</v>
      </c>
      <c r="I1610" t="str">
        <f t="shared" si="106"/>
        <v/>
      </c>
    </row>
    <row r="1611" spans="2:9" x14ac:dyDescent="0.25">
      <c r="B1611" t="b">
        <f>IF('Input and Summary Results'!D1193=0,FALSE,'Input and Summary Results'!$B1193)</f>
        <v>0</v>
      </c>
      <c r="C1611" t="b">
        <f>IF(OR(B1611=0,'Input and Summary Results'!D1193=0,'Input and Summary Results'!D1193=""),FALSE,'Input and Summary Results'!$D1193)</f>
        <v>0</v>
      </c>
      <c r="D1611" t="b">
        <f>IF(OR(B1611=0,'Input and Summary Results'!E1193=0),FALSE,'Input and Summary Results'!$E1193)</f>
        <v>0</v>
      </c>
      <c r="E1611" t="b">
        <f t="shared" si="104"/>
        <v>0</v>
      </c>
      <c r="F1611" t="b">
        <f t="shared" si="105"/>
        <v>0</v>
      </c>
      <c r="G1611" t="b">
        <f>IF('Input and Summary Results'!$J$4="yes",IF(C1611=FALSE,FALSE,IF('Data Transformation'!E1611&lt;$R$10,E1611,$R$10)),IF(C1611=FALSE,FALSE,IF(C1611&lt;$R$10,C1611,$R$10)))</f>
        <v>0</v>
      </c>
      <c r="H1611" t="b">
        <f>IF('Input and Summary Results'!$J$4="yes",'Data Transformation'!F1611,'Data Transformation'!D1611)</f>
        <v>0</v>
      </c>
      <c r="I1611" t="str">
        <f t="shared" si="106"/>
        <v/>
      </c>
    </row>
    <row r="1612" spans="2:9" x14ac:dyDescent="0.25">
      <c r="B1612" t="b">
        <f>IF('Input and Summary Results'!D1194=0,FALSE,'Input and Summary Results'!$B1194)</f>
        <v>0</v>
      </c>
      <c r="C1612" t="b">
        <f>IF(OR(B1612=0,'Input and Summary Results'!D1194=0,'Input and Summary Results'!D1194=""),FALSE,'Input and Summary Results'!$D1194)</f>
        <v>0</v>
      </c>
      <c r="D1612" t="b">
        <f>IF(OR(B1612=0,'Input and Summary Results'!E1194=0),FALSE,'Input and Summary Results'!$E1194)</f>
        <v>0</v>
      </c>
      <c r="E1612" t="b">
        <f t="shared" si="104"/>
        <v>0</v>
      </c>
      <c r="F1612" t="b">
        <f t="shared" si="105"/>
        <v>0</v>
      </c>
      <c r="G1612" t="b">
        <f>IF('Input and Summary Results'!$J$4="yes",IF(C1612=FALSE,FALSE,IF('Data Transformation'!E1612&lt;$R$10,E1612,$R$10)),IF(C1612=FALSE,FALSE,IF(C1612&lt;$R$10,C1612,$R$10)))</f>
        <v>0</v>
      </c>
      <c r="H1612" t="b">
        <f>IF('Input and Summary Results'!$J$4="yes",'Data Transformation'!F1612,'Data Transformation'!D1612)</f>
        <v>0</v>
      </c>
      <c r="I1612" t="str">
        <f t="shared" si="106"/>
        <v/>
      </c>
    </row>
    <row r="1613" spans="2:9" x14ac:dyDescent="0.25">
      <c r="B1613" t="b">
        <f>IF('Input and Summary Results'!D1195=0,FALSE,'Input and Summary Results'!$B1195)</f>
        <v>0</v>
      </c>
      <c r="C1613" t="b">
        <f>IF(OR(B1613=0,'Input and Summary Results'!D1195=0,'Input and Summary Results'!D1195=""),FALSE,'Input and Summary Results'!$D1195)</f>
        <v>0</v>
      </c>
      <c r="D1613" t="b">
        <f>IF(OR(B1613=0,'Input and Summary Results'!E1195=0),FALSE,'Input and Summary Results'!$E1195)</f>
        <v>0</v>
      </c>
      <c r="E1613" t="b">
        <f t="shared" si="104"/>
        <v>0</v>
      </c>
      <c r="F1613" t="b">
        <f t="shared" si="105"/>
        <v>0</v>
      </c>
      <c r="G1613" t="b">
        <f>IF('Input and Summary Results'!$J$4="yes",IF(C1613=FALSE,FALSE,IF('Data Transformation'!E1613&lt;$R$10,E1613,$R$10)),IF(C1613=FALSE,FALSE,IF(C1613&lt;$R$10,C1613,$R$10)))</f>
        <v>0</v>
      </c>
      <c r="H1613" t="b">
        <f>IF('Input and Summary Results'!$J$4="yes",'Data Transformation'!F1613,'Data Transformation'!D1613)</f>
        <v>0</v>
      </c>
      <c r="I1613" t="str">
        <f t="shared" si="106"/>
        <v/>
      </c>
    </row>
    <row r="1614" spans="2:9" x14ac:dyDescent="0.25">
      <c r="B1614" t="b">
        <f>IF('Input and Summary Results'!D1196=0,FALSE,'Input and Summary Results'!$B1196)</f>
        <v>0</v>
      </c>
      <c r="C1614" t="b">
        <f>IF(OR(B1614=0,'Input and Summary Results'!D1196=0,'Input and Summary Results'!D1196=""),FALSE,'Input and Summary Results'!$D1196)</f>
        <v>0</v>
      </c>
      <c r="D1614" t="b">
        <f>IF(OR(B1614=0,'Input and Summary Results'!E1196=0),FALSE,'Input and Summary Results'!$E1196)</f>
        <v>0</v>
      </c>
      <c r="E1614" t="b">
        <f t="shared" si="104"/>
        <v>0</v>
      </c>
      <c r="F1614" t="b">
        <f t="shared" si="105"/>
        <v>0</v>
      </c>
      <c r="G1614" t="b">
        <f>IF('Input and Summary Results'!$J$4="yes",IF(C1614=FALSE,FALSE,IF('Data Transformation'!E1614&lt;$R$10,E1614,$R$10)),IF(C1614=FALSE,FALSE,IF(C1614&lt;$R$10,C1614,$R$10)))</f>
        <v>0</v>
      </c>
      <c r="H1614" t="b">
        <f>IF('Input and Summary Results'!$J$4="yes",'Data Transformation'!F1614,'Data Transformation'!D1614)</f>
        <v>0</v>
      </c>
      <c r="I1614" t="str">
        <f t="shared" si="106"/>
        <v/>
      </c>
    </row>
    <row r="1615" spans="2:9" x14ac:dyDescent="0.25">
      <c r="B1615" t="b">
        <f>IF('Input and Summary Results'!D1197=0,FALSE,'Input and Summary Results'!$B1197)</f>
        <v>0</v>
      </c>
      <c r="C1615" t="b">
        <f>IF(OR(B1615=0,'Input and Summary Results'!D1197=0,'Input and Summary Results'!D1197=""),FALSE,'Input and Summary Results'!$D1197)</f>
        <v>0</v>
      </c>
      <c r="D1615" t="b">
        <f>IF(OR(B1615=0,'Input and Summary Results'!E1197=0),FALSE,'Input and Summary Results'!$E1197)</f>
        <v>0</v>
      </c>
      <c r="E1615" t="b">
        <f t="shared" si="104"/>
        <v>0</v>
      </c>
      <c r="F1615" t="b">
        <f t="shared" si="105"/>
        <v>0</v>
      </c>
      <c r="G1615" t="b">
        <f>IF('Input and Summary Results'!$J$4="yes",IF(C1615=FALSE,FALSE,IF('Data Transformation'!E1615&lt;$R$10,E1615,$R$10)),IF(C1615=FALSE,FALSE,IF(C1615&lt;$R$10,C1615,$R$10)))</f>
        <v>0</v>
      </c>
      <c r="H1615" t="b">
        <f>IF('Input and Summary Results'!$J$4="yes",'Data Transformation'!F1615,'Data Transformation'!D1615)</f>
        <v>0</v>
      </c>
      <c r="I1615" t="str">
        <f t="shared" si="106"/>
        <v/>
      </c>
    </row>
    <row r="1616" spans="2:9" x14ac:dyDescent="0.25">
      <c r="B1616" t="b">
        <f>IF('Input and Summary Results'!D1198=0,FALSE,'Input and Summary Results'!$B1198)</f>
        <v>0</v>
      </c>
      <c r="C1616" t="b">
        <f>IF(OR(B1616=0,'Input and Summary Results'!D1198=0,'Input and Summary Results'!D1198=""),FALSE,'Input and Summary Results'!$D1198)</f>
        <v>0</v>
      </c>
      <c r="D1616" t="b">
        <f>IF(OR(B1616=0,'Input and Summary Results'!E1198=0),FALSE,'Input and Summary Results'!$E1198)</f>
        <v>0</v>
      </c>
      <c r="E1616" t="b">
        <f t="shared" si="104"/>
        <v>0</v>
      </c>
      <c r="F1616" t="b">
        <f t="shared" si="105"/>
        <v>0</v>
      </c>
      <c r="G1616" t="b">
        <f>IF('Input and Summary Results'!$J$4="yes",IF(C1616=FALSE,FALSE,IF('Data Transformation'!E1616&lt;$R$10,E1616,$R$10)),IF(C1616=FALSE,FALSE,IF(C1616&lt;$R$10,C1616,$R$10)))</f>
        <v>0</v>
      </c>
      <c r="H1616" t="b">
        <f>IF('Input and Summary Results'!$J$4="yes",'Data Transformation'!F1616,'Data Transformation'!D1616)</f>
        <v>0</v>
      </c>
      <c r="I1616" t="str">
        <f t="shared" si="106"/>
        <v/>
      </c>
    </row>
    <row r="1617" spans="2:9" x14ac:dyDescent="0.25">
      <c r="B1617" t="b">
        <f>IF('Input and Summary Results'!D1199=0,FALSE,'Input and Summary Results'!$B1199)</f>
        <v>0</v>
      </c>
      <c r="C1617" t="b">
        <f>IF(OR(B1617=0,'Input and Summary Results'!D1199=0,'Input and Summary Results'!D1199=""),FALSE,'Input and Summary Results'!$D1199)</f>
        <v>0</v>
      </c>
      <c r="D1617" t="b">
        <f>IF(OR(B1617=0,'Input and Summary Results'!E1199=0),FALSE,'Input and Summary Results'!$E1199)</f>
        <v>0</v>
      </c>
      <c r="E1617" t="b">
        <f t="shared" si="104"/>
        <v>0</v>
      </c>
      <c r="F1617" t="b">
        <f t="shared" si="105"/>
        <v>0</v>
      </c>
      <c r="G1617" t="b">
        <f>IF('Input and Summary Results'!$J$4="yes",IF(C1617=FALSE,FALSE,IF('Data Transformation'!E1617&lt;$R$10,E1617,$R$10)),IF(C1617=FALSE,FALSE,IF(C1617&lt;$R$10,C1617,$R$10)))</f>
        <v>0</v>
      </c>
      <c r="H1617" t="b">
        <f>IF('Input and Summary Results'!$J$4="yes",'Data Transformation'!F1617,'Data Transformation'!D1617)</f>
        <v>0</v>
      </c>
      <c r="I1617" t="str">
        <f t="shared" si="106"/>
        <v/>
      </c>
    </row>
    <row r="1618" spans="2:9" x14ac:dyDescent="0.25">
      <c r="B1618" t="b">
        <f>IF('Input and Summary Results'!D1200=0,FALSE,'Input and Summary Results'!$B1200)</f>
        <v>0</v>
      </c>
      <c r="C1618" t="b">
        <f>IF(OR(B1618=0,'Input and Summary Results'!D1200=0,'Input and Summary Results'!D1200=""),FALSE,'Input and Summary Results'!$D1200)</f>
        <v>0</v>
      </c>
      <c r="D1618" t="b">
        <f>IF(OR(B1618=0,'Input and Summary Results'!E1200=0),FALSE,'Input and Summary Results'!$E1200)</f>
        <v>0</v>
      </c>
      <c r="E1618" t="b">
        <f t="shared" si="104"/>
        <v>0</v>
      </c>
      <c r="F1618" t="b">
        <f t="shared" si="105"/>
        <v>0</v>
      </c>
      <c r="G1618" t="b">
        <f>IF('Input and Summary Results'!$J$4="yes",IF(C1618=FALSE,FALSE,IF('Data Transformation'!E1618&lt;$R$10,E1618,$R$10)),IF(C1618=FALSE,FALSE,IF(C1618&lt;$R$10,C1618,$R$10)))</f>
        <v>0</v>
      </c>
      <c r="H1618" t="b">
        <f>IF('Input and Summary Results'!$J$4="yes",'Data Transformation'!F1618,'Data Transformation'!D1618)</f>
        <v>0</v>
      </c>
      <c r="I1618" t="str">
        <f t="shared" si="106"/>
        <v/>
      </c>
    </row>
    <row r="1619" spans="2:9" x14ac:dyDescent="0.25">
      <c r="B1619" t="b">
        <f>IF('Input and Summary Results'!D1201=0,FALSE,'Input and Summary Results'!$B1201)</f>
        <v>0</v>
      </c>
      <c r="C1619" t="b">
        <f>IF(OR(B1619=0,'Input and Summary Results'!D1201=0,'Input and Summary Results'!D1201=""),FALSE,'Input and Summary Results'!$D1201)</f>
        <v>0</v>
      </c>
      <c r="D1619" t="b">
        <f>IF(OR(B1619=0,'Input and Summary Results'!E1201=0),FALSE,'Input and Summary Results'!$E1201)</f>
        <v>0</v>
      </c>
      <c r="E1619" t="b">
        <f t="shared" si="104"/>
        <v>0</v>
      </c>
      <c r="F1619" t="b">
        <f t="shared" si="105"/>
        <v>0</v>
      </c>
      <c r="G1619" t="b">
        <f>IF('Input and Summary Results'!$J$4="yes",IF(C1619=FALSE,FALSE,IF('Data Transformation'!E1619&lt;$R$10,E1619,$R$10)),IF(C1619=FALSE,FALSE,IF(C1619&lt;$R$10,C1619,$R$10)))</f>
        <v>0</v>
      </c>
      <c r="H1619" t="b">
        <f>IF('Input and Summary Results'!$J$4="yes",'Data Transformation'!F1619,'Data Transformation'!D1619)</f>
        <v>0</v>
      </c>
      <c r="I1619" t="str">
        <f t="shared" si="106"/>
        <v/>
      </c>
    </row>
    <row r="1620" spans="2:9" x14ac:dyDescent="0.25">
      <c r="B1620" t="b">
        <f>IF('Input and Summary Results'!D1202=0,FALSE,'Input and Summary Results'!$B1202)</f>
        <v>0</v>
      </c>
      <c r="C1620" t="b">
        <f>IF(OR(B1620=0,'Input and Summary Results'!D1202=0,'Input and Summary Results'!D1202=""),FALSE,'Input and Summary Results'!$D1202)</f>
        <v>0</v>
      </c>
      <c r="D1620" t="b">
        <f>IF(OR(B1620=0,'Input and Summary Results'!E1202=0),FALSE,'Input and Summary Results'!$E1202)</f>
        <v>0</v>
      </c>
      <c r="E1620" t="b">
        <f t="shared" si="104"/>
        <v>0</v>
      </c>
      <c r="F1620" t="b">
        <f t="shared" si="105"/>
        <v>0</v>
      </c>
      <c r="G1620" t="b">
        <f>IF('Input and Summary Results'!$J$4="yes",IF(C1620=FALSE,FALSE,IF('Data Transformation'!E1620&lt;$R$10,E1620,$R$10)),IF(C1620=FALSE,FALSE,IF(C1620&lt;$R$10,C1620,$R$10)))</f>
        <v>0</v>
      </c>
      <c r="H1620" t="b">
        <f>IF('Input and Summary Results'!$J$4="yes",'Data Transformation'!F1620,'Data Transformation'!D1620)</f>
        <v>0</v>
      </c>
      <c r="I1620" t="str">
        <f t="shared" si="106"/>
        <v/>
      </c>
    </row>
    <row r="1621" spans="2:9" x14ac:dyDescent="0.25">
      <c r="B1621" t="b">
        <f>IF('Input and Summary Results'!D1203=0,FALSE,'Input and Summary Results'!$B1203)</f>
        <v>0</v>
      </c>
      <c r="C1621" t="b">
        <f>IF(OR(B1621=0,'Input and Summary Results'!D1203=0,'Input and Summary Results'!D1203=""),FALSE,'Input and Summary Results'!$D1203)</f>
        <v>0</v>
      </c>
      <c r="D1621" t="b">
        <f>IF(OR(B1621=0,'Input and Summary Results'!E1203=0),FALSE,'Input and Summary Results'!$E1203)</f>
        <v>0</v>
      </c>
      <c r="E1621" t="b">
        <f t="shared" si="104"/>
        <v>0</v>
      </c>
      <c r="F1621" t="b">
        <f t="shared" si="105"/>
        <v>0</v>
      </c>
      <c r="G1621" t="b">
        <f>IF('Input and Summary Results'!$J$4="yes",IF(C1621=FALSE,FALSE,IF('Data Transformation'!E1621&lt;$R$10,E1621,$R$10)),IF(C1621=FALSE,FALSE,IF(C1621&lt;$R$10,C1621,$R$10)))</f>
        <v>0</v>
      </c>
      <c r="H1621" t="b">
        <f>IF('Input and Summary Results'!$J$4="yes",'Data Transformation'!F1621,'Data Transformation'!D1621)</f>
        <v>0</v>
      </c>
      <c r="I1621" t="str">
        <f t="shared" si="106"/>
        <v/>
      </c>
    </row>
    <row r="1622" spans="2:9" x14ac:dyDescent="0.25">
      <c r="B1622" t="b">
        <f>IF('Input and Summary Results'!D1204=0,FALSE,'Input and Summary Results'!$B1204)</f>
        <v>0</v>
      </c>
      <c r="C1622" t="b">
        <f>IF(OR(B1622=0,'Input and Summary Results'!D1204=0,'Input and Summary Results'!D1204=""),FALSE,'Input and Summary Results'!$D1204)</f>
        <v>0</v>
      </c>
      <c r="D1622" t="b">
        <f>IF(OR(B1622=0,'Input and Summary Results'!E1204=0),FALSE,'Input and Summary Results'!$E1204)</f>
        <v>0</v>
      </c>
      <c r="E1622" t="b">
        <f t="shared" si="104"/>
        <v>0</v>
      </c>
      <c r="F1622" t="b">
        <f t="shared" si="105"/>
        <v>0</v>
      </c>
      <c r="G1622" t="b">
        <f>IF('Input and Summary Results'!$J$4="yes",IF(C1622=FALSE,FALSE,IF('Data Transformation'!E1622&lt;$R$10,E1622,$R$10)),IF(C1622=FALSE,FALSE,IF(C1622&lt;$R$10,C1622,$R$10)))</f>
        <v>0</v>
      </c>
      <c r="H1622" t="b">
        <f>IF('Input and Summary Results'!$J$4="yes",'Data Transformation'!F1622,'Data Transformation'!D1622)</f>
        <v>0</v>
      </c>
      <c r="I1622" t="str">
        <f t="shared" si="106"/>
        <v/>
      </c>
    </row>
    <row r="1623" spans="2:9" x14ac:dyDescent="0.25">
      <c r="B1623" t="b">
        <f>IF('Input and Summary Results'!D1205=0,FALSE,'Input and Summary Results'!$B1205)</f>
        <v>0</v>
      </c>
      <c r="C1623" t="b">
        <f>IF(OR(B1623=0,'Input and Summary Results'!D1205=0,'Input and Summary Results'!D1205=""),FALSE,'Input and Summary Results'!$D1205)</f>
        <v>0</v>
      </c>
      <c r="D1623" t="b">
        <f>IF(OR(B1623=0,'Input and Summary Results'!E1205=0),FALSE,'Input and Summary Results'!$E1205)</f>
        <v>0</v>
      </c>
      <c r="E1623" t="b">
        <f t="shared" si="104"/>
        <v>0</v>
      </c>
      <c r="F1623" t="b">
        <f t="shared" si="105"/>
        <v>0</v>
      </c>
      <c r="G1623" t="b">
        <f>IF('Input and Summary Results'!$J$4="yes",IF(C1623=FALSE,FALSE,IF('Data Transformation'!E1623&lt;$R$10,E1623,$R$10)),IF(C1623=FALSE,FALSE,IF(C1623&lt;$R$10,C1623,$R$10)))</f>
        <v>0</v>
      </c>
      <c r="H1623" t="b">
        <f>IF('Input and Summary Results'!$J$4="yes",'Data Transformation'!F1623,'Data Transformation'!D1623)</f>
        <v>0</v>
      </c>
      <c r="I1623" t="str">
        <f t="shared" si="106"/>
        <v/>
      </c>
    </row>
    <row r="1624" spans="2:9" x14ac:dyDescent="0.25">
      <c r="B1624" t="b">
        <f>IF('Input and Summary Results'!D1206=0,FALSE,'Input and Summary Results'!$B1206)</f>
        <v>0</v>
      </c>
      <c r="C1624" t="b">
        <f>IF(OR(B1624=0,'Input and Summary Results'!D1206=0,'Input and Summary Results'!D1206=""),FALSE,'Input and Summary Results'!$D1206)</f>
        <v>0</v>
      </c>
      <c r="D1624" t="b">
        <f>IF(OR(B1624=0,'Input and Summary Results'!E1206=0),FALSE,'Input and Summary Results'!$E1206)</f>
        <v>0</v>
      </c>
      <c r="E1624" t="b">
        <f t="shared" si="104"/>
        <v>0</v>
      </c>
      <c r="F1624" t="b">
        <f t="shared" si="105"/>
        <v>0</v>
      </c>
      <c r="G1624" t="b">
        <f>IF('Input and Summary Results'!$J$4="yes",IF(C1624=FALSE,FALSE,IF('Data Transformation'!E1624&lt;$R$10,E1624,$R$10)),IF(C1624=FALSE,FALSE,IF(C1624&lt;$R$10,C1624,$R$10)))</f>
        <v>0</v>
      </c>
      <c r="H1624" t="b">
        <f>IF('Input and Summary Results'!$J$4="yes",'Data Transformation'!F1624,'Data Transformation'!D1624)</f>
        <v>0</v>
      </c>
      <c r="I1624" t="str">
        <f t="shared" si="106"/>
        <v/>
      </c>
    </row>
    <row r="1625" spans="2:9" x14ac:dyDescent="0.25">
      <c r="B1625" t="b">
        <f>IF('Input and Summary Results'!D1207=0,FALSE,'Input and Summary Results'!$B1207)</f>
        <v>0</v>
      </c>
      <c r="C1625" t="b">
        <f>IF(OR(B1625=0,'Input and Summary Results'!D1207=0,'Input and Summary Results'!D1207=""),FALSE,'Input and Summary Results'!$D1207)</f>
        <v>0</v>
      </c>
      <c r="D1625" t="b">
        <f>IF(OR(B1625=0,'Input and Summary Results'!E1207=0),FALSE,'Input and Summary Results'!$E1207)</f>
        <v>0</v>
      </c>
      <c r="E1625" t="b">
        <f t="shared" si="104"/>
        <v>0</v>
      </c>
      <c r="F1625" t="b">
        <f t="shared" si="105"/>
        <v>0</v>
      </c>
      <c r="G1625" t="b">
        <f>IF('Input and Summary Results'!$J$4="yes",IF(C1625=FALSE,FALSE,IF('Data Transformation'!E1625&lt;$R$10,E1625,$R$10)),IF(C1625=FALSE,FALSE,IF(C1625&lt;$R$10,C1625,$R$10)))</f>
        <v>0</v>
      </c>
      <c r="H1625" t="b">
        <f>IF('Input and Summary Results'!$J$4="yes",'Data Transformation'!F1625,'Data Transformation'!D1625)</f>
        <v>0</v>
      </c>
      <c r="I1625" t="str">
        <f t="shared" si="106"/>
        <v/>
      </c>
    </row>
    <row r="1626" spans="2:9" x14ac:dyDescent="0.25">
      <c r="B1626" t="b">
        <f>IF('Input and Summary Results'!D1208=0,FALSE,'Input and Summary Results'!$B1208)</f>
        <v>0</v>
      </c>
      <c r="C1626" t="b">
        <f>IF(OR(B1626=0,'Input and Summary Results'!D1208=0,'Input and Summary Results'!D1208=""),FALSE,'Input and Summary Results'!$D1208)</f>
        <v>0</v>
      </c>
      <c r="D1626" t="b">
        <f>IF(OR(B1626=0,'Input and Summary Results'!E1208=0),FALSE,'Input and Summary Results'!$E1208)</f>
        <v>0</v>
      </c>
      <c r="E1626" t="b">
        <f t="shared" si="104"/>
        <v>0</v>
      </c>
      <c r="F1626" t="b">
        <f t="shared" si="105"/>
        <v>0</v>
      </c>
      <c r="G1626" t="b">
        <f>IF('Input and Summary Results'!$J$4="yes",IF(C1626=FALSE,FALSE,IF('Data Transformation'!E1626&lt;$R$10,E1626,$R$10)),IF(C1626=FALSE,FALSE,IF(C1626&lt;$R$10,C1626,$R$10)))</f>
        <v>0</v>
      </c>
      <c r="H1626" t="b">
        <f>IF('Input and Summary Results'!$J$4="yes",'Data Transformation'!F1626,'Data Transformation'!D1626)</f>
        <v>0</v>
      </c>
      <c r="I1626" t="str">
        <f t="shared" si="106"/>
        <v/>
      </c>
    </row>
    <row r="1627" spans="2:9" x14ac:dyDescent="0.25">
      <c r="B1627" t="b">
        <f>IF('Input and Summary Results'!D1209=0,FALSE,'Input and Summary Results'!$B1209)</f>
        <v>0</v>
      </c>
      <c r="C1627" t="b">
        <f>IF(OR(B1627=0,'Input and Summary Results'!D1209=0,'Input and Summary Results'!D1209=""),FALSE,'Input and Summary Results'!$D1209)</f>
        <v>0</v>
      </c>
      <c r="D1627" t="b">
        <f>IF(OR(B1627=0,'Input and Summary Results'!E1209=0),FALSE,'Input and Summary Results'!$E1209)</f>
        <v>0</v>
      </c>
      <c r="E1627" t="b">
        <f t="shared" si="104"/>
        <v>0</v>
      </c>
      <c r="F1627" t="b">
        <f t="shared" si="105"/>
        <v>0</v>
      </c>
      <c r="G1627" t="b">
        <f>IF('Input and Summary Results'!$J$4="yes",IF(C1627=FALSE,FALSE,IF('Data Transformation'!E1627&lt;$R$10,E1627,$R$10)),IF(C1627=FALSE,FALSE,IF(C1627&lt;$R$10,C1627,$R$10)))</f>
        <v>0</v>
      </c>
      <c r="H1627" t="b">
        <f>IF('Input and Summary Results'!$J$4="yes",'Data Transformation'!F1627,'Data Transformation'!D1627)</f>
        <v>0</v>
      </c>
      <c r="I1627" t="str">
        <f t="shared" si="106"/>
        <v/>
      </c>
    </row>
    <row r="1628" spans="2:9" x14ac:dyDescent="0.25">
      <c r="B1628" t="b">
        <f>IF('Input and Summary Results'!D1210=0,FALSE,'Input and Summary Results'!$B1210)</f>
        <v>0</v>
      </c>
      <c r="C1628" t="b">
        <f>IF(OR(B1628=0,'Input and Summary Results'!D1210=0,'Input and Summary Results'!D1210=""),FALSE,'Input and Summary Results'!$D1210)</f>
        <v>0</v>
      </c>
      <c r="D1628" t="b">
        <f>IF(OR(B1628=0,'Input and Summary Results'!E1210=0),FALSE,'Input and Summary Results'!$E1210)</f>
        <v>0</v>
      </c>
      <c r="E1628" t="b">
        <f t="shared" si="104"/>
        <v>0</v>
      </c>
      <c r="F1628" t="b">
        <f t="shared" si="105"/>
        <v>0</v>
      </c>
      <c r="G1628" t="b">
        <f>IF('Input and Summary Results'!$J$4="yes",IF(C1628=FALSE,FALSE,IF('Data Transformation'!E1628&lt;$R$10,E1628,$R$10)),IF(C1628=FALSE,FALSE,IF(C1628&lt;$R$10,C1628,$R$10)))</f>
        <v>0</v>
      </c>
      <c r="H1628" t="b">
        <f>IF('Input and Summary Results'!$J$4="yes",'Data Transformation'!F1628,'Data Transformation'!D1628)</f>
        <v>0</v>
      </c>
      <c r="I1628" t="str">
        <f t="shared" si="106"/>
        <v/>
      </c>
    </row>
    <row r="1629" spans="2:9" x14ac:dyDescent="0.25">
      <c r="B1629" t="b">
        <f>IF('Input and Summary Results'!D1211=0,FALSE,'Input and Summary Results'!$B1211)</f>
        <v>0</v>
      </c>
      <c r="C1629" t="b">
        <f>IF(OR(B1629=0,'Input and Summary Results'!D1211=0,'Input and Summary Results'!D1211=""),FALSE,'Input and Summary Results'!$D1211)</f>
        <v>0</v>
      </c>
      <c r="D1629" t="b">
        <f>IF(OR(B1629=0,'Input and Summary Results'!E1211=0),FALSE,'Input and Summary Results'!$E1211)</f>
        <v>0</v>
      </c>
      <c r="E1629" t="b">
        <f t="shared" si="104"/>
        <v>0</v>
      </c>
      <c r="F1629" t="b">
        <f t="shared" si="105"/>
        <v>0</v>
      </c>
      <c r="G1629" t="b">
        <f>IF('Input and Summary Results'!$J$4="yes",IF(C1629=FALSE,FALSE,IF('Data Transformation'!E1629&lt;$R$10,E1629,$R$10)),IF(C1629=FALSE,FALSE,IF(C1629&lt;$R$10,C1629,$R$10)))</f>
        <v>0</v>
      </c>
      <c r="H1629" t="b">
        <f>IF('Input and Summary Results'!$J$4="yes",'Data Transformation'!F1629,'Data Transformation'!D1629)</f>
        <v>0</v>
      </c>
      <c r="I1629" t="str">
        <f t="shared" si="106"/>
        <v/>
      </c>
    </row>
    <row r="1630" spans="2:9" x14ac:dyDescent="0.25">
      <c r="B1630" t="b">
        <f>IF('Input and Summary Results'!D1212=0,FALSE,'Input and Summary Results'!$B1212)</f>
        <v>0</v>
      </c>
      <c r="C1630" t="b">
        <f>IF(OR(B1630=0,'Input and Summary Results'!D1212=0,'Input and Summary Results'!D1212=""),FALSE,'Input and Summary Results'!$D1212)</f>
        <v>0</v>
      </c>
      <c r="D1630" t="b">
        <f>IF(OR(B1630=0,'Input and Summary Results'!E1212=0),FALSE,'Input and Summary Results'!$E1212)</f>
        <v>0</v>
      </c>
      <c r="E1630" t="b">
        <f t="shared" si="104"/>
        <v>0</v>
      </c>
      <c r="F1630" t="b">
        <f t="shared" si="105"/>
        <v>0</v>
      </c>
      <c r="G1630" t="b">
        <f>IF('Input and Summary Results'!$J$4="yes",IF(C1630=FALSE,FALSE,IF('Data Transformation'!E1630&lt;$R$10,E1630,$R$10)),IF(C1630=FALSE,FALSE,IF(C1630&lt;$R$10,C1630,$R$10)))</f>
        <v>0</v>
      </c>
      <c r="H1630" t="b">
        <f>IF('Input and Summary Results'!$J$4="yes",'Data Transformation'!F1630,'Data Transformation'!D1630)</f>
        <v>0</v>
      </c>
      <c r="I1630" t="str">
        <f t="shared" si="106"/>
        <v/>
      </c>
    </row>
    <row r="1631" spans="2:9" x14ac:dyDescent="0.25">
      <c r="B1631" t="b">
        <f>IF('Input and Summary Results'!D1213=0,FALSE,'Input and Summary Results'!$B1213)</f>
        <v>0</v>
      </c>
      <c r="C1631" t="b">
        <f>IF(OR(B1631=0,'Input and Summary Results'!D1213=0,'Input and Summary Results'!D1213=""),FALSE,'Input and Summary Results'!$D1213)</f>
        <v>0</v>
      </c>
      <c r="D1631" t="b">
        <f>IF(OR(B1631=0,'Input and Summary Results'!E1213=0),FALSE,'Input and Summary Results'!$E1213)</f>
        <v>0</v>
      </c>
      <c r="E1631" t="b">
        <f t="shared" si="104"/>
        <v>0</v>
      </c>
      <c r="F1631" t="b">
        <f t="shared" si="105"/>
        <v>0</v>
      </c>
      <c r="G1631" t="b">
        <f>IF('Input and Summary Results'!$J$4="yes",IF(C1631=FALSE,FALSE,IF('Data Transformation'!E1631&lt;$R$10,E1631,$R$10)),IF(C1631=FALSE,FALSE,IF(C1631&lt;$R$10,C1631,$R$10)))</f>
        <v>0</v>
      </c>
      <c r="H1631" t="b">
        <f>IF('Input and Summary Results'!$J$4="yes",'Data Transformation'!F1631,'Data Transformation'!D1631)</f>
        <v>0</v>
      </c>
      <c r="I1631" t="str">
        <f t="shared" si="106"/>
        <v/>
      </c>
    </row>
    <row r="1632" spans="2:9" x14ac:dyDescent="0.25">
      <c r="B1632" t="b">
        <f>IF('Input and Summary Results'!D1214=0,FALSE,'Input and Summary Results'!$B1214)</f>
        <v>0</v>
      </c>
      <c r="C1632" t="b">
        <f>IF(OR(B1632=0,'Input and Summary Results'!D1214=0,'Input and Summary Results'!D1214=""),FALSE,'Input and Summary Results'!$D1214)</f>
        <v>0</v>
      </c>
      <c r="D1632" t="b">
        <f>IF(OR(B1632=0,'Input and Summary Results'!E1214=0),FALSE,'Input and Summary Results'!$E1214)</f>
        <v>0</v>
      </c>
      <c r="E1632" t="b">
        <f t="shared" si="104"/>
        <v>0</v>
      </c>
      <c r="F1632" t="b">
        <f t="shared" si="105"/>
        <v>0</v>
      </c>
      <c r="G1632" t="b">
        <f>IF('Input and Summary Results'!$J$4="yes",IF(C1632=FALSE,FALSE,IF('Data Transformation'!E1632&lt;$R$10,E1632,$R$10)),IF(C1632=FALSE,FALSE,IF(C1632&lt;$R$10,C1632,$R$10)))</f>
        <v>0</v>
      </c>
      <c r="H1632" t="b">
        <f>IF('Input and Summary Results'!$J$4="yes",'Data Transformation'!F1632,'Data Transformation'!D1632)</f>
        <v>0</v>
      </c>
      <c r="I1632" t="str">
        <f t="shared" si="106"/>
        <v/>
      </c>
    </row>
    <row r="1633" spans="2:9" x14ac:dyDescent="0.25">
      <c r="B1633" t="b">
        <f>IF('Input and Summary Results'!D1215=0,FALSE,'Input and Summary Results'!$B1215)</f>
        <v>0</v>
      </c>
      <c r="C1633" t="b">
        <f>IF(OR(B1633=0,'Input and Summary Results'!D1215=0,'Input and Summary Results'!D1215=""),FALSE,'Input and Summary Results'!$D1215)</f>
        <v>0</v>
      </c>
      <c r="D1633" t="b">
        <f>IF(OR(B1633=0,'Input and Summary Results'!E1215=0),FALSE,'Input and Summary Results'!$E1215)</f>
        <v>0</v>
      </c>
      <c r="E1633" t="b">
        <f t="shared" si="104"/>
        <v>0</v>
      </c>
      <c r="F1633" t="b">
        <f t="shared" si="105"/>
        <v>0</v>
      </c>
      <c r="G1633" t="b">
        <f>IF('Input and Summary Results'!$J$4="yes",IF(C1633=FALSE,FALSE,IF('Data Transformation'!E1633&lt;$R$10,E1633,$R$10)),IF(C1633=FALSE,FALSE,IF(C1633&lt;$R$10,C1633,$R$10)))</f>
        <v>0</v>
      </c>
      <c r="H1633" t="b">
        <f>IF('Input and Summary Results'!$J$4="yes",'Data Transformation'!F1633,'Data Transformation'!D1633)</f>
        <v>0</v>
      </c>
      <c r="I1633" t="str">
        <f t="shared" si="106"/>
        <v/>
      </c>
    </row>
    <row r="1634" spans="2:9" x14ac:dyDescent="0.25">
      <c r="B1634" t="b">
        <f>IF('Input and Summary Results'!D1216=0,FALSE,'Input and Summary Results'!$B1216)</f>
        <v>0</v>
      </c>
      <c r="C1634" t="b">
        <f>IF(OR(B1634=0,'Input and Summary Results'!D1216=0,'Input and Summary Results'!D1216=""),FALSE,'Input and Summary Results'!$D1216)</f>
        <v>0</v>
      </c>
      <c r="D1634" t="b">
        <f>IF(OR(B1634=0,'Input and Summary Results'!E1216=0),FALSE,'Input and Summary Results'!$E1216)</f>
        <v>0</v>
      </c>
      <c r="E1634" t="b">
        <f t="shared" si="104"/>
        <v>0</v>
      </c>
      <c r="F1634" t="b">
        <f t="shared" si="105"/>
        <v>0</v>
      </c>
      <c r="G1634" t="b">
        <f>IF('Input and Summary Results'!$J$4="yes",IF(C1634=FALSE,FALSE,IF('Data Transformation'!E1634&lt;$R$10,E1634,$R$10)),IF(C1634=FALSE,FALSE,IF(C1634&lt;$R$10,C1634,$R$10)))</f>
        <v>0</v>
      </c>
      <c r="H1634" t="b">
        <f>IF('Input and Summary Results'!$J$4="yes",'Data Transformation'!F1634,'Data Transformation'!D1634)</f>
        <v>0</v>
      </c>
      <c r="I1634" t="str">
        <f t="shared" si="106"/>
        <v/>
      </c>
    </row>
    <row r="1635" spans="2:9" x14ac:dyDescent="0.25">
      <c r="B1635" t="b">
        <f>IF('Input and Summary Results'!D1217=0,FALSE,'Input and Summary Results'!$B1217)</f>
        <v>0</v>
      </c>
      <c r="C1635" t="b">
        <f>IF(OR(B1635=0,'Input and Summary Results'!D1217=0,'Input and Summary Results'!D1217=""),FALSE,'Input and Summary Results'!$D1217)</f>
        <v>0</v>
      </c>
      <c r="D1635" t="b">
        <f>IF(OR(B1635=0,'Input and Summary Results'!E1217=0),FALSE,'Input and Summary Results'!$E1217)</f>
        <v>0</v>
      </c>
      <c r="E1635" t="b">
        <f t="shared" si="104"/>
        <v>0</v>
      </c>
      <c r="F1635" t="b">
        <f t="shared" si="105"/>
        <v>0</v>
      </c>
      <c r="G1635" t="b">
        <f>IF('Input and Summary Results'!$J$4="yes",IF(C1635=FALSE,FALSE,IF('Data Transformation'!E1635&lt;$R$10,E1635,$R$10)),IF(C1635=FALSE,FALSE,IF(C1635&lt;$R$10,C1635,$R$10)))</f>
        <v>0</v>
      </c>
      <c r="H1635" t="b">
        <f>IF('Input and Summary Results'!$J$4="yes",'Data Transformation'!F1635,'Data Transformation'!D1635)</f>
        <v>0</v>
      </c>
      <c r="I1635" t="str">
        <f t="shared" si="106"/>
        <v/>
      </c>
    </row>
    <row r="1636" spans="2:9" x14ac:dyDescent="0.25">
      <c r="B1636" t="b">
        <f>IF('Input and Summary Results'!D1218=0,FALSE,'Input and Summary Results'!$B1218)</f>
        <v>0</v>
      </c>
      <c r="C1636" t="b">
        <f>IF(OR(B1636=0,'Input and Summary Results'!D1218=0,'Input and Summary Results'!D1218=""),FALSE,'Input and Summary Results'!$D1218)</f>
        <v>0</v>
      </c>
      <c r="D1636" t="b">
        <f>IF(OR(B1636=0,'Input and Summary Results'!E1218=0),FALSE,'Input and Summary Results'!$E1218)</f>
        <v>0</v>
      </c>
      <c r="E1636" t="b">
        <f t="shared" si="104"/>
        <v>0</v>
      </c>
      <c r="F1636" t="b">
        <f t="shared" si="105"/>
        <v>0</v>
      </c>
      <c r="G1636" t="b">
        <f>IF('Input and Summary Results'!$J$4="yes",IF(C1636=FALSE,FALSE,IF('Data Transformation'!E1636&lt;$R$10,E1636,$R$10)),IF(C1636=FALSE,FALSE,IF(C1636&lt;$R$10,C1636,$R$10)))</f>
        <v>0</v>
      </c>
      <c r="H1636" t="b">
        <f>IF('Input and Summary Results'!$J$4="yes",'Data Transformation'!F1636,'Data Transformation'!D1636)</f>
        <v>0</v>
      </c>
      <c r="I1636" t="str">
        <f t="shared" si="106"/>
        <v/>
      </c>
    </row>
    <row r="1637" spans="2:9" x14ac:dyDescent="0.25">
      <c r="B1637" t="b">
        <f>IF('Input and Summary Results'!D1219=0,FALSE,'Input and Summary Results'!$B1219)</f>
        <v>0</v>
      </c>
      <c r="C1637" t="b">
        <f>IF(OR(B1637=0,'Input and Summary Results'!D1219=0,'Input and Summary Results'!D1219=""),FALSE,'Input and Summary Results'!$D1219)</f>
        <v>0</v>
      </c>
      <c r="D1637" t="b">
        <f>IF(OR(B1637=0,'Input and Summary Results'!E1219=0),FALSE,'Input and Summary Results'!$E1219)</f>
        <v>0</v>
      </c>
      <c r="E1637" t="b">
        <f t="shared" si="104"/>
        <v>0</v>
      </c>
      <c r="F1637" t="b">
        <f t="shared" si="105"/>
        <v>0</v>
      </c>
      <c r="G1637" t="b">
        <f>IF('Input and Summary Results'!$J$4="yes",IF(C1637=FALSE,FALSE,IF('Data Transformation'!E1637&lt;$R$10,E1637,$R$10)),IF(C1637=FALSE,FALSE,IF(C1637&lt;$R$10,C1637,$R$10)))</f>
        <v>0</v>
      </c>
      <c r="H1637" t="b">
        <f>IF('Input and Summary Results'!$J$4="yes",'Data Transformation'!F1637,'Data Transformation'!D1637)</f>
        <v>0</v>
      </c>
      <c r="I1637" t="str">
        <f t="shared" si="106"/>
        <v/>
      </c>
    </row>
    <row r="1638" spans="2:9" x14ac:dyDescent="0.25">
      <c r="B1638" t="b">
        <f>IF('Input and Summary Results'!D1220=0,FALSE,'Input and Summary Results'!$B1220)</f>
        <v>0</v>
      </c>
      <c r="C1638" t="b">
        <f>IF(OR(B1638=0,'Input and Summary Results'!D1220=0,'Input and Summary Results'!D1220=""),FALSE,'Input and Summary Results'!$D1220)</f>
        <v>0</v>
      </c>
      <c r="D1638" t="b">
        <f>IF(OR(B1638=0,'Input and Summary Results'!E1220=0),FALSE,'Input and Summary Results'!$E1220)</f>
        <v>0</v>
      </c>
      <c r="E1638" t="b">
        <f t="shared" si="104"/>
        <v>0</v>
      </c>
      <c r="F1638" t="b">
        <f t="shared" si="105"/>
        <v>0</v>
      </c>
      <c r="G1638" t="b">
        <f>IF('Input and Summary Results'!$J$4="yes",IF(C1638=FALSE,FALSE,IF('Data Transformation'!E1638&lt;$R$10,E1638,$R$10)),IF(C1638=FALSE,FALSE,IF(C1638&lt;$R$10,C1638,$R$10)))</f>
        <v>0</v>
      </c>
      <c r="H1638" t="b">
        <f>IF('Input and Summary Results'!$J$4="yes",'Data Transformation'!F1638,'Data Transformation'!D1638)</f>
        <v>0</v>
      </c>
      <c r="I1638" t="str">
        <f t="shared" si="106"/>
        <v/>
      </c>
    </row>
    <row r="1639" spans="2:9" x14ac:dyDescent="0.25">
      <c r="B1639" t="b">
        <f>IF('Input and Summary Results'!D1221=0,FALSE,'Input and Summary Results'!$B1221)</f>
        <v>0</v>
      </c>
      <c r="C1639" t="b">
        <f>IF(OR(B1639=0,'Input and Summary Results'!D1221=0,'Input and Summary Results'!D1221=""),FALSE,'Input and Summary Results'!$D1221)</f>
        <v>0</v>
      </c>
      <c r="D1639" t="b">
        <f>IF(OR(B1639=0,'Input and Summary Results'!E1221=0),FALSE,'Input and Summary Results'!$E1221)</f>
        <v>0</v>
      </c>
      <c r="E1639" t="b">
        <f t="shared" si="104"/>
        <v>0</v>
      </c>
      <c r="F1639" t="b">
        <f t="shared" si="105"/>
        <v>0</v>
      </c>
      <c r="G1639" t="b">
        <f>IF('Input and Summary Results'!$J$4="yes",IF(C1639=FALSE,FALSE,IF('Data Transformation'!E1639&lt;$R$10,E1639,$R$10)),IF(C1639=FALSE,FALSE,IF(C1639&lt;$R$10,C1639,$R$10)))</f>
        <v>0</v>
      </c>
      <c r="H1639" t="b">
        <f>IF('Input and Summary Results'!$J$4="yes",'Data Transformation'!F1639,'Data Transformation'!D1639)</f>
        <v>0</v>
      </c>
      <c r="I1639" t="str">
        <f t="shared" si="106"/>
        <v/>
      </c>
    </row>
    <row r="1640" spans="2:9" x14ac:dyDescent="0.25">
      <c r="B1640" t="b">
        <f>IF('Input and Summary Results'!D1222=0,FALSE,'Input and Summary Results'!$B1222)</f>
        <v>0</v>
      </c>
      <c r="C1640" t="b">
        <f>IF(OR(B1640=0,'Input and Summary Results'!D1222=0,'Input and Summary Results'!D1222=""),FALSE,'Input and Summary Results'!$D1222)</f>
        <v>0</v>
      </c>
      <c r="D1640" t="b">
        <f>IF(OR(B1640=0,'Input and Summary Results'!E1222=0),FALSE,'Input and Summary Results'!$E1222)</f>
        <v>0</v>
      </c>
      <c r="E1640" t="b">
        <f t="shared" si="104"/>
        <v>0</v>
      </c>
      <c r="F1640" t="b">
        <f t="shared" si="105"/>
        <v>0</v>
      </c>
      <c r="G1640" t="b">
        <f>IF('Input and Summary Results'!$J$4="yes",IF(C1640=FALSE,FALSE,IF('Data Transformation'!E1640&lt;$R$10,E1640,$R$10)),IF(C1640=FALSE,FALSE,IF(C1640&lt;$R$10,C1640,$R$10)))</f>
        <v>0</v>
      </c>
      <c r="H1640" t="b">
        <f>IF('Input and Summary Results'!$J$4="yes",'Data Transformation'!F1640,'Data Transformation'!D1640)</f>
        <v>0</v>
      </c>
      <c r="I1640" t="str">
        <f t="shared" si="106"/>
        <v/>
      </c>
    </row>
    <row r="1641" spans="2:9" x14ac:dyDescent="0.25">
      <c r="B1641" t="b">
        <f>IF('Input and Summary Results'!D1223=0,FALSE,'Input and Summary Results'!$B1223)</f>
        <v>0</v>
      </c>
      <c r="C1641" t="b">
        <f>IF(OR(B1641=0,'Input and Summary Results'!D1223=0,'Input and Summary Results'!D1223=""),FALSE,'Input and Summary Results'!$D1223)</f>
        <v>0</v>
      </c>
      <c r="D1641" t="b">
        <f>IF(OR(B1641=0,'Input and Summary Results'!E1223=0),FALSE,'Input and Summary Results'!$E1223)</f>
        <v>0</v>
      </c>
      <c r="E1641" t="b">
        <f t="shared" si="104"/>
        <v>0</v>
      </c>
      <c r="F1641" t="b">
        <f t="shared" si="105"/>
        <v>0</v>
      </c>
      <c r="G1641" t="b">
        <f>IF('Input and Summary Results'!$J$4="yes",IF(C1641=FALSE,FALSE,IF('Data Transformation'!E1641&lt;$R$10,E1641,$R$10)),IF(C1641=FALSE,FALSE,IF(C1641&lt;$R$10,C1641,$R$10)))</f>
        <v>0</v>
      </c>
      <c r="H1641" t="b">
        <f>IF('Input and Summary Results'!$J$4="yes",'Data Transformation'!F1641,'Data Transformation'!D1641)</f>
        <v>0</v>
      </c>
      <c r="I1641" t="str">
        <f t="shared" si="106"/>
        <v/>
      </c>
    </row>
    <row r="1642" spans="2:9" x14ac:dyDescent="0.25">
      <c r="B1642" t="b">
        <f>IF('Input and Summary Results'!D1224=0,FALSE,'Input and Summary Results'!$B1224)</f>
        <v>0</v>
      </c>
      <c r="C1642" t="b">
        <f>IF(OR(B1642=0,'Input and Summary Results'!D1224=0,'Input and Summary Results'!D1224=""),FALSE,'Input and Summary Results'!$D1224)</f>
        <v>0</v>
      </c>
      <c r="D1642" t="b">
        <f>IF(OR(B1642=0,'Input and Summary Results'!E1224=0),FALSE,'Input and Summary Results'!$E1224)</f>
        <v>0</v>
      </c>
      <c r="E1642" t="b">
        <f t="shared" ref="E1642:E1705" si="107">IF(C1642=FALSE,FALSE,LOG10(C1642))</f>
        <v>0</v>
      </c>
      <c r="F1642" t="b">
        <f t="shared" ref="F1642:F1705" si="108">IF(D1642=FALSE, FALSE,0.434*D1642/C1642)</f>
        <v>0</v>
      </c>
      <c r="G1642" t="b">
        <f>IF('Input and Summary Results'!$J$4="yes",IF(C1642=FALSE,FALSE,IF('Data Transformation'!E1642&lt;$R$10,E1642,$R$10)),IF(C1642=FALSE,FALSE,IF(C1642&lt;$R$10,C1642,$R$10)))</f>
        <v>0</v>
      </c>
      <c r="H1642" t="b">
        <f>IF('Input and Summary Results'!$J$4="yes",'Data Transformation'!F1642,'Data Transformation'!D1642)</f>
        <v>0</v>
      </c>
      <c r="I1642" t="str">
        <f t="shared" si="106"/>
        <v/>
      </c>
    </row>
    <row r="1643" spans="2:9" x14ac:dyDescent="0.25">
      <c r="B1643" t="b">
        <f>IF('Input and Summary Results'!D1225=0,FALSE,'Input and Summary Results'!$B1225)</f>
        <v>0</v>
      </c>
      <c r="C1643" t="b">
        <f>IF(OR(B1643=0,'Input and Summary Results'!D1225=0,'Input and Summary Results'!D1225=""),FALSE,'Input and Summary Results'!$D1225)</f>
        <v>0</v>
      </c>
      <c r="D1643" t="b">
        <f>IF(OR(B1643=0,'Input and Summary Results'!E1225=0),FALSE,'Input and Summary Results'!$E1225)</f>
        <v>0</v>
      </c>
      <c r="E1643" t="b">
        <f t="shared" si="107"/>
        <v>0</v>
      </c>
      <c r="F1643" t="b">
        <f t="shared" si="108"/>
        <v>0</v>
      </c>
      <c r="G1643" t="b">
        <f>IF('Input and Summary Results'!$J$4="yes",IF(C1643=FALSE,FALSE,IF('Data Transformation'!E1643&lt;$R$10,E1643,$R$10)),IF(C1643=FALSE,FALSE,IF(C1643&lt;$R$10,C1643,$R$10)))</f>
        <v>0</v>
      </c>
      <c r="H1643" t="b">
        <f>IF('Input and Summary Results'!$J$4="yes",'Data Transformation'!F1643,'Data Transformation'!D1643)</f>
        <v>0</v>
      </c>
      <c r="I1643" t="str">
        <f t="shared" si="106"/>
        <v/>
      </c>
    </row>
    <row r="1644" spans="2:9" x14ac:dyDescent="0.25">
      <c r="B1644" t="b">
        <f>IF('Input and Summary Results'!D1226=0,FALSE,'Input and Summary Results'!$B1226)</f>
        <v>0</v>
      </c>
      <c r="C1644" t="b">
        <f>IF(OR(B1644=0,'Input and Summary Results'!D1226=0,'Input and Summary Results'!D1226=""),FALSE,'Input and Summary Results'!$D1226)</f>
        <v>0</v>
      </c>
      <c r="D1644" t="b">
        <f>IF(OR(B1644=0,'Input and Summary Results'!E1226=0),FALSE,'Input and Summary Results'!$E1226)</f>
        <v>0</v>
      </c>
      <c r="E1644" t="b">
        <f t="shared" si="107"/>
        <v>0</v>
      </c>
      <c r="F1644" t="b">
        <f t="shared" si="108"/>
        <v>0</v>
      </c>
      <c r="G1644" t="b">
        <f>IF('Input and Summary Results'!$J$4="yes",IF(C1644=FALSE,FALSE,IF('Data Transformation'!E1644&lt;$R$10,E1644,$R$10)),IF(C1644=FALSE,FALSE,IF(C1644&lt;$R$10,C1644,$R$10)))</f>
        <v>0</v>
      </c>
      <c r="H1644" t="b">
        <f>IF('Input and Summary Results'!$J$4="yes",'Data Transformation'!F1644,'Data Transformation'!D1644)</f>
        <v>0</v>
      </c>
      <c r="I1644" t="str">
        <f t="shared" si="106"/>
        <v/>
      </c>
    </row>
    <row r="1645" spans="2:9" x14ac:dyDescent="0.25">
      <c r="B1645" t="b">
        <f>IF('Input and Summary Results'!D1227=0,FALSE,'Input and Summary Results'!$B1227)</f>
        <v>0</v>
      </c>
      <c r="C1645" t="b">
        <f>IF(OR(B1645=0,'Input and Summary Results'!D1227=0,'Input and Summary Results'!D1227=""),FALSE,'Input and Summary Results'!$D1227)</f>
        <v>0</v>
      </c>
      <c r="D1645" t="b">
        <f>IF(OR(B1645=0,'Input and Summary Results'!E1227=0),FALSE,'Input and Summary Results'!$E1227)</f>
        <v>0</v>
      </c>
      <c r="E1645" t="b">
        <f t="shared" si="107"/>
        <v>0</v>
      </c>
      <c r="F1645" t="b">
        <f t="shared" si="108"/>
        <v>0</v>
      </c>
      <c r="G1645" t="b">
        <f>IF('Input and Summary Results'!$J$4="yes",IF(C1645=FALSE,FALSE,IF('Data Transformation'!E1645&lt;$R$10,E1645,$R$10)),IF(C1645=FALSE,FALSE,IF(C1645&lt;$R$10,C1645,$R$10)))</f>
        <v>0</v>
      </c>
      <c r="H1645" t="b">
        <f>IF('Input and Summary Results'!$J$4="yes",'Data Transformation'!F1645,'Data Transformation'!D1645)</f>
        <v>0</v>
      </c>
      <c r="I1645" t="str">
        <f t="shared" si="106"/>
        <v/>
      </c>
    </row>
    <row r="1646" spans="2:9" x14ac:dyDescent="0.25">
      <c r="B1646" t="b">
        <f>IF('Input and Summary Results'!D1228=0,FALSE,'Input and Summary Results'!$B1228)</f>
        <v>0</v>
      </c>
      <c r="C1646" t="b">
        <f>IF(OR(B1646=0,'Input and Summary Results'!D1228=0,'Input and Summary Results'!D1228=""),FALSE,'Input and Summary Results'!$D1228)</f>
        <v>0</v>
      </c>
      <c r="D1646" t="b">
        <f>IF(OR(B1646=0,'Input and Summary Results'!E1228=0),FALSE,'Input and Summary Results'!$E1228)</f>
        <v>0</v>
      </c>
      <c r="E1646" t="b">
        <f t="shared" si="107"/>
        <v>0</v>
      </c>
      <c r="F1646" t="b">
        <f t="shared" si="108"/>
        <v>0</v>
      </c>
      <c r="G1646" t="b">
        <f>IF('Input and Summary Results'!$J$4="yes",IF(C1646=FALSE,FALSE,IF('Data Transformation'!E1646&lt;$R$10,E1646,$R$10)),IF(C1646=FALSE,FALSE,IF(C1646&lt;$R$10,C1646,$R$10)))</f>
        <v>0</v>
      </c>
      <c r="H1646" t="b">
        <f>IF('Input and Summary Results'!$J$4="yes",'Data Transformation'!F1646,'Data Transformation'!D1646)</f>
        <v>0</v>
      </c>
      <c r="I1646" t="str">
        <f t="shared" si="106"/>
        <v/>
      </c>
    </row>
    <row r="1647" spans="2:9" x14ac:dyDescent="0.25">
      <c r="B1647" t="b">
        <f>IF('Input and Summary Results'!D1229=0,FALSE,'Input and Summary Results'!$B1229)</f>
        <v>0</v>
      </c>
      <c r="C1647" t="b">
        <f>IF(OR(B1647=0,'Input and Summary Results'!D1229=0,'Input and Summary Results'!D1229=""),FALSE,'Input and Summary Results'!$D1229)</f>
        <v>0</v>
      </c>
      <c r="D1647" t="b">
        <f>IF(OR(B1647=0,'Input and Summary Results'!E1229=0),FALSE,'Input and Summary Results'!$E1229)</f>
        <v>0</v>
      </c>
      <c r="E1647" t="b">
        <f t="shared" si="107"/>
        <v>0</v>
      </c>
      <c r="F1647" t="b">
        <f t="shared" si="108"/>
        <v>0</v>
      </c>
      <c r="G1647" t="b">
        <f>IF('Input and Summary Results'!$J$4="yes",IF(C1647=FALSE,FALSE,IF('Data Transformation'!E1647&lt;$R$10,E1647,$R$10)),IF(C1647=FALSE,FALSE,IF(C1647&lt;$R$10,C1647,$R$10)))</f>
        <v>0</v>
      </c>
      <c r="H1647" t="b">
        <f>IF('Input and Summary Results'!$J$4="yes",'Data Transformation'!F1647,'Data Transformation'!D1647)</f>
        <v>0</v>
      </c>
      <c r="I1647" t="str">
        <f t="shared" si="106"/>
        <v/>
      </c>
    </row>
    <row r="1648" spans="2:9" x14ac:dyDescent="0.25">
      <c r="B1648" t="b">
        <f>IF('Input and Summary Results'!D1230=0,FALSE,'Input and Summary Results'!$B1230)</f>
        <v>0</v>
      </c>
      <c r="C1648" t="b">
        <f>IF(OR(B1648=0,'Input and Summary Results'!D1230=0,'Input and Summary Results'!D1230=""),FALSE,'Input and Summary Results'!$D1230)</f>
        <v>0</v>
      </c>
      <c r="D1648" t="b">
        <f>IF(OR(B1648=0,'Input and Summary Results'!E1230=0),FALSE,'Input and Summary Results'!$E1230)</f>
        <v>0</v>
      </c>
      <c r="E1648" t="b">
        <f t="shared" si="107"/>
        <v>0</v>
      </c>
      <c r="F1648" t="b">
        <f t="shared" si="108"/>
        <v>0</v>
      </c>
      <c r="G1648" t="b">
        <f>IF('Input and Summary Results'!$J$4="yes",IF(C1648=FALSE,FALSE,IF('Data Transformation'!E1648&lt;$R$10,E1648,$R$10)),IF(C1648=FALSE,FALSE,IF(C1648&lt;$R$10,C1648,$R$10)))</f>
        <v>0</v>
      </c>
      <c r="H1648" t="b">
        <f>IF('Input and Summary Results'!$J$4="yes",'Data Transformation'!F1648,'Data Transformation'!D1648)</f>
        <v>0</v>
      </c>
      <c r="I1648" t="str">
        <f t="shared" si="106"/>
        <v/>
      </c>
    </row>
    <row r="1649" spans="2:9" x14ac:dyDescent="0.25">
      <c r="B1649" t="b">
        <f>IF('Input and Summary Results'!D1231=0,FALSE,'Input and Summary Results'!$B1231)</f>
        <v>0</v>
      </c>
      <c r="C1649" t="b">
        <f>IF(OR(B1649=0,'Input and Summary Results'!D1231=0,'Input and Summary Results'!D1231=""),FALSE,'Input and Summary Results'!$D1231)</f>
        <v>0</v>
      </c>
      <c r="D1649" t="b">
        <f>IF(OR(B1649=0,'Input and Summary Results'!E1231=0),FALSE,'Input and Summary Results'!$E1231)</f>
        <v>0</v>
      </c>
      <c r="E1649" t="b">
        <f t="shared" si="107"/>
        <v>0</v>
      </c>
      <c r="F1649" t="b">
        <f t="shared" si="108"/>
        <v>0</v>
      </c>
      <c r="G1649" t="b">
        <f>IF('Input and Summary Results'!$J$4="yes",IF(C1649=FALSE,FALSE,IF('Data Transformation'!E1649&lt;$R$10,E1649,$R$10)),IF(C1649=FALSE,FALSE,IF(C1649&lt;$R$10,C1649,$R$10)))</f>
        <v>0</v>
      </c>
      <c r="H1649" t="b">
        <f>IF('Input and Summary Results'!$J$4="yes",'Data Transformation'!F1649,'Data Transformation'!D1649)</f>
        <v>0</v>
      </c>
      <c r="I1649" t="str">
        <f t="shared" si="106"/>
        <v/>
      </c>
    </row>
    <row r="1650" spans="2:9" x14ac:dyDescent="0.25">
      <c r="B1650" t="b">
        <f>IF('Input and Summary Results'!D1232=0,FALSE,'Input and Summary Results'!$B1232)</f>
        <v>0</v>
      </c>
      <c r="C1650" t="b">
        <f>IF(OR(B1650=0,'Input and Summary Results'!D1232=0,'Input and Summary Results'!D1232=""),FALSE,'Input and Summary Results'!$D1232)</f>
        <v>0</v>
      </c>
      <c r="D1650" t="b">
        <f>IF(OR(B1650=0,'Input and Summary Results'!E1232=0),FALSE,'Input and Summary Results'!$E1232)</f>
        <v>0</v>
      </c>
      <c r="E1650" t="b">
        <f t="shared" si="107"/>
        <v>0</v>
      </c>
      <c r="F1650" t="b">
        <f t="shared" si="108"/>
        <v>0</v>
      </c>
      <c r="G1650" t="b">
        <f>IF('Input and Summary Results'!$J$4="yes",IF(C1650=FALSE,FALSE,IF('Data Transformation'!E1650&lt;$R$10,E1650,$R$10)),IF(C1650=FALSE,FALSE,IF(C1650&lt;$R$10,C1650,$R$10)))</f>
        <v>0</v>
      </c>
      <c r="H1650" t="b">
        <f>IF('Input and Summary Results'!$J$4="yes",'Data Transformation'!F1650,'Data Transformation'!D1650)</f>
        <v>0</v>
      </c>
      <c r="I1650" t="str">
        <f t="shared" si="106"/>
        <v/>
      </c>
    </row>
    <row r="1651" spans="2:9" x14ac:dyDescent="0.25">
      <c r="B1651" t="b">
        <f>IF('Input and Summary Results'!D1233=0,FALSE,'Input and Summary Results'!$B1233)</f>
        <v>0</v>
      </c>
      <c r="C1651" t="b">
        <f>IF(OR(B1651=0,'Input and Summary Results'!D1233=0,'Input and Summary Results'!D1233=""),FALSE,'Input and Summary Results'!$D1233)</f>
        <v>0</v>
      </c>
      <c r="D1651" t="b">
        <f>IF(OR(B1651=0,'Input and Summary Results'!E1233=0),FALSE,'Input and Summary Results'!$E1233)</f>
        <v>0</v>
      </c>
      <c r="E1651" t="b">
        <f t="shared" si="107"/>
        <v>0</v>
      </c>
      <c r="F1651" t="b">
        <f t="shared" si="108"/>
        <v>0</v>
      </c>
      <c r="G1651" t="b">
        <f>IF('Input and Summary Results'!$J$4="yes",IF(C1651=FALSE,FALSE,IF('Data Transformation'!E1651&lt;$R$10,E1651,$R$10)),IF(C1651=FALSE,FALSE,IF(C1651&lt;$R$10,C1651,$R$10)))</f>
        <v>0</v>
      </c>
      <c r="H1651" t="b">
        <f>IF('Input and Summary Results'!$J$4="yes",'Data Transformation'!F1651,'Data Transformation'!D1651)</f>
        <v>0</v>
      </c>
      <c r="I1651" t="str">
        <f t="shared" si="106"/>
        <v/>
      </c>
    </row>
    <row r="1652" spans="2:9" x14ac:dyDescent="0.25">
      <c r="B1652" t="b">
        <f>IF('Input and Summary Results'!D1234=0,FALSE,'Input and Summary Results'!$B1234)</f>
        <v>0</v>
      </c>
      <c r="C1652" t="b">
        <f>IF(OR(B1652=0,'Input and Summary Results'!D1234=0,'Input and Summary Results'!D1234=""),FALSE,'Input and Summary Results'!$D1234)</f>
        <v>0</v>
      </c>
      <c r="D1652" t="b">
        <f>IF(OR(B1652=0,'Input and Summary Results'!E1234=0),FALSE,'Input and Summary Results'!$E1234)</f>
        <v>0</v>
      </c>
      <c r="E1652" t="b">
        <f t="shared" si="107"/>
        <v>0</v>
      </c>
      <c r="F1652" t="b">
        <f t="shared" si="108"/>
        <v>0</v>
      </c>
      <c r="G1652" t="b">
        <f>IF('Input and Summary Results'!$J$4="yes",IF(C1652=FALSE,FALSE,IF('Data Transformation'!E1652&lt;$R$10,E1652,$R$10)),IF(C1652=FALSE,FALSE,IF(C1652&lt;$R$10,C1652,$R$10)))</f>
        <v>0</v>
      </c>
      <c r="H1652" t="b">
        <f>IF('Input and Summary Results'!$J$4="yes",'Data Transformation'!F1652,'Data Transformation'!D1652)</f>
        <v>0</v>
      </c>
      <c r="I1652" t="str">
        <f t="shared" si="106"/>
        <v/>
      </c>
    </row>
    <row r="1653" spans="2:9" x14ac:dyDescent="0.25">
      <c r="B1653" t="b">
        <f>IF('Input and Summary Results'!D1235=0,FALSE,'Input and Summary Results'!$B1235)</f>
        <v>0</v>
      </c>
      <c r="C1653" t="b">
        <f>IF(OR(B1653=0,'Input and Summary Results'!D1235=0,'Input and Summary Results'!D1235=""),FALSE,'Input and Summary Results'!$D1235)</f>
        <v>0</v>
      </c>
      <c r="D1653" t="b">
        <f>IF(OR(B1653=0,'Input and Summary Results'!E1235=0),FALSE,'Input and Summary Results'!$E1235)</f>
        <v>0</v>
      </c>
      <c r="E1653" t="b">
        <f t="shared" si="107"/>
        <v>0</v>
      </c>
      <c r="F1653" t="b">
        <f t="shared" si="108"/>
        <v>0</v>
      </c>
      <c r="G1653" t="b">
        <f>IF('Input and Summary Results'!$J$4="yes",IF(C1653=FALSE,FALSE,IF('Data Transformation'!E1653&lt;$R$10,E1653,$R$10)),IF(C1653=FALSE,FALSE,IF(C1653&lt;$R$10,C1653,$R$10)))</f>
        <v>0</v>
      </c>
      <c r="H1653" t="b">
        <f>IF('Input and Summary Results'!$J$4="yes",'Data Transformation'!F1653,'Data Transformation'!D1653)</f>
        <v>0</v>
      </c>
      <c r="I1653" t="str">
        <f t="shared" si="106"/>
        <v/>
      </c>
    </row>
    <row r="1654" spans="2:9" x14ac:dyDescent="0.25">
      <c r="B1654" t="b">
        <f>IF('Input and Summary Results'!D1236=0,FALSE,'Input and Summary Results'!$B1236)</f>
        <v>0</v>
      </c>
      <c r="C1654" t="b">
        <f>IF(OR(B1654=0,'Input and Summary Results'!D1236=0,'Input and Summary Results'!D1236=""),FALSE,'Input and Summary Results'!$D1236)</f>
        <v>0</v>
      </c>
      <c r="D1654" t="b">
        <f>IF(OR(B1654=0,'Input and Summary Results'!E1236=0),FALSE,'Input and Summary Results'!$E1236)</f>
        <v>0</v>
      </c>
      <c r="E1654" t="b">
        <f t="shared" si="107"/>
        <v>0</v>
      </c>
      <c r="F1654" t="b">
        <f t="shared" si="108"/>
        <v>0</v>
      </c>
      <c r="G1654" t="b">
        <f>IF('Input and Summary Results'!$J$4="yes",IF(C1654=FALSE,FALSE,IF('Data Transformation'!E1654&lt;$R$10,E1654,$R$10)),IF(C1654=FALSE,FALSE,IF(C1654&lt;$R$10,C1654,$R$10)))</f>
        <v>0</v>
      </c>
      <c r="H1654" t="b">
        <f>IF('Input and Summary Results'!$J$4="yes",'Data Transformation'!F1654,'Data Transformation'!D1654)</f>
        <v>0</v>
      </c>
      <c r="I1654" t="str">
        <f t="shared" si="106"/>
        <v/>
      </c>
    </row>
    <row r="1655" spans="2:9" x14ac:dyDescent="0.25">
      <c r="B1655" t="b">
        <f>IF('Input and Summary Results'!D1237=0,FALSE,'Input and Summary Results'!$B1237)</f>
        <v>0</v>
      </c>
      <c r="C1655" t="b">
        <f>IF(OR(B1655=0,'Input and Summary Results'!D1237=0,'Input and Summary Results'!D1237=""),FALSE,'Input and Summary Results'!$D1237)</f>
        <v>0</v>
      </c>
      <c r="D1655" t="b">
        <f>IF(OR(B1655=0,'Input and Summary Results'!E1237=0),FALSE,'Input and Summary Results'!$E1237)</f>
        <v>0</v>
      </c>
      <c r="E1655" t="b">
        <f t="shared" si="107"/>
        <v>0</v>
      </c>
      <c r="F1655" t="b">
        <f t="shared" si="108"/>
        <v>0</v>
      </c>
      <c r="G1655" t="b">
        <f>IF('Input and Summary Results'!$J$4="yes",IF(C1655=FALSE,FALSE,IF('Data Transformation'!E1655&lt;$R$10,E1655,$R$10)),IF(C1655=FALSE,FALSE,IF(C1655&lt;$R$10,C1655,$R$10)))</f>
        <v>0</v>
      </c>
      <c r="H1655" t="b">
        <f>IF('Input and Summary Results'!$J$4="yes",'Data Transformation'!F1655,'Data Transformation'!D1655)</f>
        <v>0</v>
      </c>
      <c r="I1655" t="str">
        <f t="shared" si="106"/>
        <v/>
      </c>
    </row>
    <row r="1656" spans="2:9" x14ac:dyDescent="0.25">
      <c r="B1656" t="b">
        <f>IF('Input and Summary Results'!D1238=0,FALSE,'Input and Summary Results'!$B1238)</f>
        <v>0</v>
      </c>
      <c r="C1656" t="b">
        <f>IF(OR(B1656=0,'Input and Summary Results'!D1238=0,'Input and Summary Results'!D1238=""),FALSE,'Input and Summary Results'!$D1238)</f>
        <v>0</v>
      </c>
      <c r="D1656" t="b">
        <f>IF(OR(B1656=0,'Input and Summary Results'!E1238=0),FALSE,'Input and Summary Results'!$E1238)</f>
        <v>0</v>
      </c>
      <c r="E1656" t="b">
        <f t="shared" si="107"/>
        <v>0</v>
      </c>
      <c r="F1656" t="b">
        <f t="shared" si="108"/>
        <v>0</v>
      </c>
      <c r="G1656" t="b">
        <f>IF('Input and Summary Results'!$J$4="yes",IF(C1656=FALSE,FALSE,IF('Data Transformation'!E1656&lt;$R$10,E1656,$R$10)),IF(C1656=FALSE,FALSE,IF(C1656&lt;$R$10,C1656,$R$10)))</f>
        <v>0</v>
      </c>
      <c r="H1656" t="b">
        <f>IF('Input and Summary Results'!$J$4="yes",'Data Transformation'!F1656,'Data Transformation'!D1656)</f>
        <v>0</v>
      </c>
      <c r="I1656" t="str">
        <f t="shared" si="106"/>
        <v/>
      </c>
    </row>
    <row r="1657" spans="2:9" x14ac:dyDescent="0.25">
      <c r="B1657" t="b">
        <f>IF('Input and Summary Results'!D1239=0,FALSE,'Input and Summary Results'!$B1239)</f>
        <v>0</v>
      </c>
      <c r="C1657" t="b">
        <f>IF(OR(B1657=0,'Input and Summary Results'!D1239=0,'Input and Summary Results'!D1239=""),FALSE,'Input and Summary Results'!$D1239)</f>
        <v>0</v>
      </c>
      <c r="D1657" t="b">
        <f>IF(OR(B1657=0,'Input and Summary Results'!E1239=0),FALSE,'Input and Summary Results'!$E1239)</f>
        <v>0</v>
      </c>
      <c r="E1657" t="b">
        <f t="shared" si="107"/>
        <v>0</v>
      </c>
      <c r="F1657" t="b">
        <f t="shared" si="108"/>
        <v>0</v>
      </c>
      <c r="G1657" t="b">
        <f>IF('Input and Summary Results'!$J$4="yes",IF(C1657=FALSE,FALSE,IF('Data Transformation'!E1657&lt;$R$10,E1657,$R$10)),IF(C1657=FALSE,FALSE,IF(C1657&lt;$R$10,C1657,$R$10)))</f>
        <v>0</v>
      </c>
      <c r="H1657" t="b">
        <f>IF('Input and Summary Results'!$J$4="yes",'Data Transformation'!F1657,'Data Transformation'!D1657)</f>
        <v>0</v>
      </c>
      <c r="I1657" t="str">
        <f t="shared" si="106"/>
        <v/>
      </c>
    </row>
    <row r="1658" spans="2:9" x14ac:dyDescent="0.25">
      <c r="B1658" t="b">
        <f>IF('Input and Summary Results'!D1240=0,FALSE,'Input and Summary Results'!$B1240)</f>
        <v>0</v>
      </c>
      <c r="C1658" t="b">
        <f>IF(OR(B1658=0,'Input and Summary Results'!D1240=0,'Input and Summary Results'!D1240=""),FALSE,'Input and Summary Results'!$D1240)</f>
        <v>0</v>
      </c>
      <c r="D1658" t="b">
        <f>IF(OR(B1658=0,'Input and Summary Results'!E1240=0),FALSE,'Input and Summary Results'!$E1240)</f>
        <v>0</v>
      </c>
      <c r="E1658" t="b">
        <f t="shared" si="107"/>
        <v>0</v>
      </c>
      <c r="F1658" t="b">
        <f t="shared" si="108"/>
        <v>0</v>
      </c>
      <c r="G1658" t="b">
        <f>IF('Input and Summary Results'!$J$4="yes",IF(C1658=FALSE,FALSE,IF('Data Transformation'!E1658&lt;$R$10,E1658,$R$10)),IF(C1658=FALSE,FALSE,IF(C1658&lt;$R$10,C1658,$R$10)))</f>
        <v>0</v>
      </c>
      <c r="H1658" t="b">
        <f>IF('Input and Summary Results'!$J$4="yes",'Data Transformation'!F1658,'Data Transformation'!D1658)</f>
        <v>0</v>
      </c>
      <c r="I1658" t="str">
        <f t="shared" si="106"/>
        <v/>
      </c>
    </row>
    <row r="1659" spans="2:9" x14ac:dyDescent="0.25">
      <c r="B1659" t="b">
        <f>IF('Input and Summary Results'!D1241=0,FALSE,'Input and Summary Results'!$B1241)</f>
        <v>0</v>
      </c>
      <c r="C1659" t="b">
        <f>IF(OR(B1659=0,'Input and Summary Results'!D1241=0,'Input and Summary Results'!D1241=""),FALSE,'Input and Summary Results'!$D1241)</f>
        <v>0</v>
      </c>
      <c r="D1659" t="b">
        <f>IF(OR(B1659=0,'Input and Summary Results'!E1241=0),FALSE,'Input and Summary Results'!$E1241)</f>
        <v>0</v>
      </c>
      <c r="E1659" t="b">
        <f t="shared" si="107"/>
        <v>0</v>
      </c>
      <c r="F1659" t="b">
        <f t="shared" si="108"/>
        <v>0</v>
      </c>
      <c r="G1659" t="b">
        <f>IF('Input and Summary Results'!$J$4="yes",IF(C1659=FALSE,FALSE,IF('Data Transformation'!E1659&lt;$R$10,E1659,$R$10)),IF(C1659=FALSE,FALSE,IF(C1659&lt;$R$10,C1659,$R$10)))</f>
        <v>0</v>
      </c>
      <c r="H1659" t="b">
        <f>IF('Input and Summary Results'!$J$4="yes",'Data Transformation'!F1659,'Data Transformation'!D1659)</f>
        <v>0</v>
      </c>
      <c r="I1659" t="str">
        <f t="shared" si="106"/>
        <v/>
      </c>
    </row>
    <row r="1660" spans="2:9" x14ac:dyDescent="0.25">
      <c r="B1660" t="b">
        <f>IF('Input and Summary Results'!D1242=0,FALSE,'Input and Summary Results'!$B1242)</f>
        <v>0</v>
      </c>
      <c r="C1660" t="b">
        <f>IF(OR(B1660=0,'Input and Summary Results'!D1242=0,'Input and Summary Results'!D1242=""),FALSE,'Input and Summary Results'!$D1242)</f>
        <v>0</v>
      </c>
      <c r="D1660" t="b">
        <f>IF(OR(B1660=0,'Input and Summary Results'!E1242=0),FALSE,'Input and Summary Results'!$E1242)</f>
        <v>0</v>
      </c>
      <c r="E1660" t="b">
        <f t="shared" si="107"/>
        <v>0</v>
      </c>
      <c r="F1660" t="b">
        <f t="shared" si="108"/>
        <v>0</v>
      </c>
      <c r="G1660" t="b">
        <f>IF('Input and Summary Results'!$J$4="yes",IF(C1660=FALSE,FALSE,IF('Data Transformation'!E1660&lt;$R$10,E1660,$R$10)),IF(C1660=FALSE,FALSE,IF(C1660&lt;$R$10,C1660,$R$10)))</f>
        <v>0</v>
      </c>
      <c r="H1660" t="b">
        <f>IF('Input and Summary Results'!$J$4="yes",'Data Transformation'!F1660,'Data Transformation'!D1660)</f>
        <v>0</v>
      </c>
      <c r="I1660" t="str">
        <f t="shared" si="106"/>
        <v/>
      </c>
    </row>
    <row r="1661" spans="2:9" x14ac:dyDescent="0.25">
      <c r="B1661" t="b">
        <f>IF('Input and Summary Results'!D1243=0,FALSE,'Input and Summary Results'!$B1243)</f>
        <v>0</v>
      </c>
      <c r="C1661" t="b">
        <f>IF(OR(B1661=0,'Input and Summary Results'!D1243=0,'Input and Summary Results'!D1243=""),FALSE,'Input and Summary Results'!$D1243)</f>
        <v>0</v>
      </c>
      <c r="D1661" t="b">
        <f>IF(OR(B1661=0,'Input and Summary Results'!E1243=0),FALSE,'Input and Summary Results'!$E1243)</f>
        <v>0</v>
      </c>
      <c r="E1661" t="b">
        <f t="shared" si="107"/>
        <v>0</v>
      </c>
      <c r="F1661" t="b">
        <f t="shared" si="108"/>
        <v>0</v>
      </c>
      <c r="G1661" t="b">
        <f>IF('Input and Summary Results'!$J$4="yes",IF(C1661=FALSE,FALSE,IF('Data Transformation'!E1661&lt;$R$10,E1661,$R$10)),IF(C1661=FALSE,FALSE,IF(C1661&lt;$R$10,C1661,$R$10)))</f>
        <v>0</v>
      </c>
      <c r="H1661" t="b">
        <f>IF('Input and Summary Results'!$J$4="yes",'Data Transformation'!F1661,'Data Transformation'!D1661)</f>
        <v>0</v>
      </c>
      <c r="I1661" t="str">
        <f t="shared" si="106"/>
        <v/>
      </c>
    </row>
    <row r="1662" spans="2:9" x14ac:dyDescent="0.25">
      <c r="B1662" t="b">
        <f>IF('Input and Summary Results'!D1244=0,FALSE,'Input and Summary Results'!$B1244)</f>
        <v>0</v>
      </c>
      <c r="C1662" t="b">
        <f>IF(OR(B1662=0,'Input and Summary Results'!D1244=0,'Input and Summary Results'!D1244=""),FALSE,'Input and Summary Results'!$D1244)</f>
        <v>0</v>
      </c>
      <c r="D1662" t="b">
        <f>IF(OR(B1662=0,'Input and Summary Results'!E1244=0),FALSE,'Input and Summary Results'!$E1244)</f>
        <v>0</v>
      </c>
      <c r="E1662" t="b">
        <f t="shared" si="107"/>
        <v>0</v>
      </c>
      <c r="F1662" t="b">
        <f t="shared" si="108"/>
        <v>0</v>
      </c>
      <c r="G1662" t="b">
        <f>IF('Input and Summary Results'!$J$4="yes",IF(C1662=FALSE,FALSE,IF('Data Transformation'!E1662&lt;$R$10,E1662,$R$10)),IF(C1662=FALSE,FALSE,IF(C1662&lt;$R$10,C1662,$R$10)))</f>
        <v>0</v>
      </c>
      <c r="H1662" t="b">
        <f>IF('Input and Summary Results'!$J$4="yes",'Data Transformation'!F1662,'Data Transformation'!D1662)</f>
        <v>0</v>
      </c>
      <c r="I1662" t="str">
        <f t="shared" si="106"/>
        <v/>
      </c>
    </row>
    <row r="1663" spans="2:9" x14ac:dyDescent="0.25">
      <c r="B1663" t="b">
        <f>IF('Input and Summary Results'!D1245=0,FALSE,'Input and Summary Results'!$B1245)</f>
        <v>0</v>
      </c>
      <c r="C1663" t="b">
        <f>IF(OR(B1663=0,'Input and Summary Results'!D1245=0,'Input and Summary Results'!D1245=""),FALSE,'Input and Summary Results'!$D1245)</f>
        <v>0</v>
      </c>
      <c r="D1663" t="b">
        <f>IF(OR(B1663=0,'Input and Summary Results'!E1245=0),FALSE,'Input and Summary Results'!$E1245)</f>
        <v>0</v>
      </c>
      <c r="E1663" t="b">
        <f t="shared" si="107"/>
        <v>0</v>
      </c>
      <c r="F1663" t="b">
        <f t="shared" si="108"/>
        <v>0</v>
      </c>
      <c r="G1663" t="b">
        <f>IF('Input and Summary Results'!$J$4="yes",IF(C1663=FALSE,FALSE,IF('Data Transformation'!E1663&lt;$R$10,E1663,$R$10)),IF(C1663=FALSE,FALSE,IF(C1663&lt;$R$10,C1663,$R$10)))</f>
        <v>0</v>
      </c>
      <c r="H1663" t="b">
        <f>IF('Input and Summary Results'!$J$4="yes",'Data Transformation'!F1663,'Data Transformation'!D1663)</f>
        <v>0</v>
      </c>
      <c r="I1663" t="str">
        <f t="shared" si="106"/>
        <v/>
      </c>
    </row>
    <row r="1664" spans="2:9" x14ac:dyDescent="0.25">
      <c r="B1664" t="b">
        <f>IF('Input and Summary Results'!D1246=0,FALSE,'Input and Summary Results'!$B1246)</f>
        <v>0</v>
      </c>
      <c r="C1664" t="b">
        <f>IF(OR(B1664=0,'Input and Summary Results'!D1246=0,'Input and Summary Results'!D1246=""),FALSE,'Input and Summary Results'!$D1246)</f>
        <v>0</v>
      </c>
      <c r="D1664" t="b">
        <f>IF(OR(B1664=0,'Input and Summary Results'!E1246=0),FALSE,'Input and Summary Results'!$E1246)</f>
        <v>0</v>
      </c>
      <c r="E1664" t="b">
        <f t="shared" si="107"/>
        <v>0</v>
      </c>
      <c r="F1664" t="b">
        <f t="shared" si="108"/>
        <v>0</v>
      </c>
      <c r="G1664" t="b">
        <f>IF('Input and Summary Results'!$J$4="yes",IF(C1664=FALSE,FALSE,IF('Data Transformation'!E1664&lt;$R$10,E1664,$R$10)),IF(C1664=FALSE,FALSE,IF(C1664&lt;$R$10,C1664,$R$10)))</f>
        <v>0</v>
      </c>
      <c r="H1664" t="b">
        <f>IF('Input and Summary Results'!$J$4="yes",'Data Transformation'!F1664,'Data Transformation'!D1664)</f>
        <v>0</v>
      </c>
      <c r="I1664" t="str">
        <f t="shared" si="106"/>
        <v/>
      </c>
    </row>
    <row r="1665" spans="2:9" x14ac:dyDescent="0.25">
      <c r="B1665" t="b">
        <f>IF('Input and Summary Results'!D1247=0,FALSE,'Input and Summary Results'!$B1247)</f>
        <v>0</v>
      </c>
      <c r="C1665" t="b">
        <f>IF(OR(B1665=0,'Input and Summary Results'!D1247=0,'Input and Summary Results'!D1247=""),FALSE,'Input and Summary Results'!$D1247)</f>
        <v>0</v>
      </c>
      <c r="D1665" t="b">
        <f>IF(OR(B1665=0,'Input and Summary Results'!E1247=0),FALSE,'Input and Summary Results'!$E1247)</f>
        <v>0</v>
      </c>
      <c r="E1665" t="b">
        <f t="shared" si="107"/>
        <v>0</v>
      </c>
      <c r="F1665" t="b">
        <f t="shared" si="108"/>
        <v>0</v>
      </c>
      <c r="G1665" t="b">
        <f>IF('Input and Summary Results'!$J$4="yes",IF(C1665=FALSE,FALSE,IF('Data Transformation'!E1665&lt;$R$10,E1665,$R$10)),IF(C1665=FALSE,FALSE,IF(C1665&lt;$R$10,C1665,$R$10)))</f>
        <v>0</v>
      </c>
      <c r="H1665" t="b">
        <f>IF('Input and Summary Results'!$J$4="yes",'Data Transformation'!F1665,'Data Transformation'!D1665)</f>
        <v>0</v>
      </c>
      <c r="I1665" t="str">
        <f t="shared" si="106"/>
        <v/>
      </c>
    </row>
    <row r="1666" spans="2:9" x14ac:dyDescent="0.25">
      <c r="B1666" t="b">
        <f>IF('Input and Summary Results'!D1248=0,FALSE,'Input and Summary Results'!$B1248)</f>
        <v>0</v>
      </c>
      <c r="C1666" t="b">
        <f>IF(OR(B1666=0,'Input and Summary Results'!D1248=0,'Input and Summary Results'!D1248=""),FALSE,'Input and Summary Results'!$D1248)</f>
        <v>0</v>
      </c>
      <c r="D1666" t="b">
        <f>IF(OR(B1666=0,'Input and Summary Results'!E1248=0),FALSE,'Input and Summary Results'!$E1248)</f>
        <v>0</v>
      </c>
      <c r="E1666" t="b">
        <f t="shared" si="107"/>
        <v>0</v>
      </c>
      <c r="F1666" t="b">
        <f t="shared" si="108"/>
        <v>0</v>
      </c>
      <c r="G1666" t="b">
        <f>IF('Input and Summary Results'!$J$4="yes",IF(C1666=FALSE,FALSE,IF('Data Transformation'!E1666&lt;$R$10,E1666,$R$10)),IF(C1666=FALSE,FALSE,IF(C1666&lt;$R$10,C1666,$R$10)))</f>
        <v>0</v>
      </c>
      <c r="H1666" t="b">
        <f>IF('Input and Summary Results'!$J$4="yes",'Data Transformation'!F1666,'Data Transformation'!D1666)</f>
        <v>0</v>
      </c>
      <c r="I1666" t="str">
        <f t="shared" si="106"/>
        <v/>
      </c>
    </row>
    <row r="1667" spans="2:9" x14ac:dyDescent="0.25">
      <c r="B1667" t="b">
        <f>IF('Input and Summary Results'!D1249=0,FALSE,'Input and Summary Results'!$B1249)</f>
        <v>0</v>
      </c>
      <c r="C1667" t="b">
        <f>IF(OR(B1667=0,'Input and Summary Results'!D1249=0,'Input and Summary Results'!D1249=""),FALSE,'Input and Summary Results'!$D1249)</f>
        <v>0</v>
      </c>
      <c r="D1667" t="b">
        <f>IF(OR(B1667=0,'Input and Summary Results'!E1249=0),FALSE,'Input and Summary Results'!$E1249)</f>
        <v>0</v>
      </c>
      <c r="E1667" t="b">
        <f t="shared" si="107"/>
        <v>0</v>
      </c>
      <c r="F1667" t="b">
        <f t="shared" si="108"/>
        <v>0</v>
      </c>
      <c r="G1667" t="b">
        <f>IF('Input and Summary Results'!$J$4="yes",IF(C1667=FALSE,FALSE,IF('Data Transformation'!E1667&lt;$R$10,E1667,$R$10)),IF(C1667=FALSE,FALSE,IF(C1667&lt;$R$10,C1667,$R$10)))</f>
        <v>0</v>
      </c>
      <c r="H1667" t="b">
        <f>IF('Input and Summary Results'!$J$4="yes",'Data Transformation'!F1667,'Data Transformation'!D1667)</f>
        <v>0</v>
      </c>
      <c r="I1667" t="str">
        <f t="shared" si="106"/>
        <v/>
      </c>
    </row>
    <row r="1668" spans="2:9" x14ac:dyDescent="0.25">
      <c r="B1668" t="b">
        <f>IF('Input and Summary Results'!D1250=0,FALSE,'Input and Summary Results'!$B1250)</f>
        <v>0</v>
      </c>
      <c r="C1668" t="b">
        <f>IF(OR(B1668=0,'Input and Summary Results'!D1250=0,'Input and Summary Results'!D1250=""),FALSE,'Input and Summary Results'!$D1250)</f>
        <v>0</v>
      </c>
      <c r="D1668" t="b">
        <f>IF(OR(B1668=0,'Input and Summary Results'!E1250=0),FALSE,'Input and Summary Results'!$E1250)</f>
        <v>0</v>
      </c>
      <c r="E1668" t="b">
        <f t="shared" si="107"/>
        <v>0</v>
      </c>
      <c r="F1668" t="b">
        <f t="shared" si="108"/>
        <v>0</v>
      </c>
      <c r="G1668" t="b">
        <f>IF('Input and Summary Results'!$J$4="yes",IF(C1668=FALSE,FALSE,IF('Data Transformation'!E1668&lt;$R$10,E1668,$R$10)),IF(C1668=FALSE,FALSE,IF(C1668&lt;$R$10,C1668,$R$10)))</f>
        <v>0</v>
      </c>
      <c r="H1668" t="b">
        <f>IF('Input and Summary Results'!$J$4="yes",'Data Transformation'!F1668,'Data Transformation'!D1668)</f>
        <v>0</v>
      </c>
      <c r="I1668" t="str">
        <f t="shared" si="106"/>
        <v/>
      </c>
    </row>
    <row r="1669" spans="2:9" x14ac:dyDescent="0.25">
      <c r="B1669" t="b">
        <f>IF('Input and Summary Results'!D1251=0,FALSE,'Input and Summary Results'!$B1251)</f>
        <v>0</v>
      </c>
      <c r="C1669" t="b">
        <f>IF(OR(B1669=0,'Input and Summary Results'!D1251=0,'Input and Summary Results'!D1251=""),FALSE,'Input and Summary Results'!$D1251)</f>
        <v>0</v>
      </c>
      <c r="D1669" t="b">
        <f>IF(OR(B1669=0,'Input and Summary Results'!E1251=0),FALSE,'Input and Summary Results'!$E1251)</f>
        <v>0</v>
      </c>
      <c r="E1669" t="b">
        <f t="shared" si="107"/>
        <v>0</v>
      </c>
      <c r="F1669" t="b">
        <f t="shared" si="108"/>
        <v>0</v>
      </c>
      <c r="G1669" t="b">
        <f>IF('Input and Summary Results'!$J$4="yes",IF(C1669=FALSE,FALSE,IF('Data Transformation'!E1669&lt;$R$10,E1669,$R$10)),IF(C1669=FALSE,FALSE,IF(C1669&lt;$R$10,C1669,$R$10)))</f>
        <v>0</v>
      </c>
      <c r="H1669" t="b">
        <f>IF('Input and Summary Results'!$J$4="yes",'Data Transformation'!F1669,'Data Transformation'!D1669)</f>
        <v>0</v>
      </c>
      <c r="I1669" t="str">
        <f t="shared" ref="I1669:I1732" si="109">IF(G1669=FALSE,"",B1669)</f>
        <v/>
      </c>
    </row>
    <row r="1670" spans="2:9" x14ac:dyDescent="0.25">
      <c r="B1670" t="b">
        <f>IF('Input and Summary Results'!D1252=0,FALSE,'Input and Summary Results'!$B1252)</f>
        <v>0</v>
      </c>
      <c r="C1670" t="b">
        <f>IF(OR(B1670=0,'Input and Summary Results'!D1252=0,'Input and Summary Results'!D1252=""),FALSE,'Input and Summary Results'!$D1252)</f>
        <v>0</v>
      </c>
      <c r="D1670" t="b">
        <f>IF(OR(B1670=0,'Input and Summary Results'!E1252=0),FALSE,'Input and Summary Results'!$E1252)</f>
        <v>0</v>
      </c>
      <c r="E1670" t="b">
        <f t="shared" si="107"/>
        <v>0</v>
      </c>
      <c r="F1670" t="b">
        <f t="shared" si="108"/>
        <v>0</v>
      </c>
      <c r="G1670" t="b">
        <f>IF('Input and Summary Results'!$J$4="yes",IF(C1670=FALSE,FALSE,IF('Data Transformation'!E1670&lt;$R$10,E1670,$R$10)),IF(C1670=FALSE,FALSE,IF(C1670&lt;$R$10,C1670,$R$10)))</f>
        <v>0</v>
      </c>
      <c r="H1670" t="b">
        <f>IF('Input and Summary Results'!$J$4="yes",'Data Transformation'!F1670,'Data Transformation'!D1670)</f>
        <v>0</v>
      </c>
      <c r="I1670" t="str">
        <f t="shared" si="109"/>
        <v/>
      </c>
    </row>
    <row r="1671" spans="2:9" x14ac:dyDescent="0.25">
      <c r="B1671" t="b">
        <f>IF('Input and Summary Results'!D1253=0,FALSE,'Input and Summary Results'!$B1253)</f>
        <v>0</v>
      </c>
      <c r="C1671" t="b">
        <f>IF(OR(B1671=0,'Input and Summary Results'!D1253=0,'Input and Summary Results'!D1253=""),FALSE,'Input and Summary Results'!$D1253)</f>
        <v>0</v>
      </c>
      <c r="D1671" t="b">
        <f>IF(OR(B1671=0,'Input and Summary Results'!E1253=0),FALSE,'Input and Summary Results'!$E1253)</f>
        <v>0</v>
      </c>
      <c r="E1671" t="b">
        <f t="shared" si="107"/>
        <v>0</v>
      </c>
      <c r="F1671" t="b">
        <f t="shared" si="108"/>
        <v>0</v>
      </c>
      <c r="G1671" t="b">
        <f>IF('Input and Summary Results'!$J$4="yes",IF(C1671=FALSE,FALSE,IF('Data Transformation'!E1671&lt;$R$10,E1671,$R$10)),IF(C1671=FALSE,FALSE,IF(C1671&lt;$R$10,C1671,$R$10)))</f>
        <v>0</v>
      </c>
      <c r="H1671" t="b">
        <f>IF('Input and Summary Results'!$J$4="yes",'Data Transformation'!F1671,'Data Transformation'!D1671)</f>
        <v>0</v>
      </c>
      <c r="I1671" t="str">
        <f t="shared" si="109"/>
        <v/>
      </c>
    </row>
    <row r="1672" spans="2:9" x14ac:dyDescent="0.25">
      <c r="B1672" t="b">
        <f>IF('Input and Summary Results'!D1254=0,FALSE,'Input and Summary Results'!$B1254)</f>
        <v>0</v>
      </c>
      <c r="C1672" t="b">
        <f>IF(OR(B1672=0,'Input and Summary Results'!D1254=0,'Input and Summary Results'!D1254=""),FALSE,'Input and Summary Results'!$D1254)</f>
        <v>0</v>
      </c>
      <c r="D1672" t="b">
        <f>IF(OR(B1672=0,'Input and Summary Results'!E1254=0),FALSE,'Input and Summary Results'!$E1254)</f>
        <v>0</v>
      </c>
      <c r="E1672" t="b">
        <f t="shared" si="107"/>
        <v>0</v>
      </c>
      <c r="F1672" t="b">
        <f t="shared" si="108"/>
        <v>0</v>
      </c>
      <c r="G1672" t="b">
        <f>IF('Input and Summary Results'!$J$4="yes",IF(C1672=FALSE,FALSE,IF('Data Transformation'!E1672&lt;$R$10,E1672,$R$10)),IF(C1672=FALSE,FALSE,IF(C1672&lt;$R$10,C1672,$R$10)))</f>
        <v>0</v>
      </c>
      <c r="H1672" t="b">
        <f>IF('Input and Summary Results'!$J$4="yes",'Data Transformation'!F1672,'Data Transformation'!D1672)</f>
        <v>0</v>
      </c>
      <c r="I1672" t="str">
        <f t="shared" si="109"/>
        <v/>
      </c>
    </row>
    <row r="1673" spans="2:9" x14ac:dyDescent="0.25">
      <c r="B1673" t="b">
        <f>IF('Input and Summary Results'!D1255=0,FALSE,'Input and Summary Results'!$B1255)</f>
        <v>0</v>
      </c>
      <c r="C1673" t="b">
        <f>IF(OR(B1673=0,'Input and Summary Results'!D1255=0,'Input and Summary Results'!D1255=""),FALSE,'Input and Summary Results'!$D1255)</f>
        <v>0</v>
      </c>
      <c r="D1673" t="b">
        <f>IF(OR(B1673=0,'Input and Summary Results'!E1255=0),FALSE,'Input and Summary Results'!$E1255)</f>
        <v>0</v>
      </c>
      <c r="E1673" t="b">
        <f t="shared" si="107"/>
        <v>0</v>
      </c>
      <c r="F1673" t="b">
        <f t="shared" si="108"/>
        <v>0</v>
      </c>
      <c r="G1673" t="b">
        <f>IF('Input and Summary Results'!$J$4="yes",IF(C1673=FALSE,FALSE,IF('Data Transformation'!E1673&lt;$R$10,E1673,$R$10)),IF(C1673=FALSE,FALSE,IF(C1673&lt;$R$10,C1673,$R$10)))</f>
        <v>0</v>
      </c>
      <c r="H1673" t="b">
        <f>IF('Input and Summary Results'!$J$4="yes",'Data Transformation'!F1673,'Data Transformation'!D1673)</f>
        <v>0</v>
      </c>
      <c r="I1673" t="str">
        <f t="shared" si="109"/>
        <v/>
      </c>
    </row>
    <row r="1674" spans="2:9" x14ac:dyDescent="0.25">
      <c r="B1674" t="b">
        <f>IF('Input and Summary Results'!D1256=0,FALSE,'Input and Summary Results'!$B1256)</f>
        <v>0</v>
      </c>
      <c r="C1674" t="b">
        <f>IF(OR(B1674=0,'Input and Summary Results'!D1256=0,'Input and Summary Results'!D1256=""),FALSE,'Input and Summary Results'!$D1256)</f>
        <v>0</v>
      </c>
      <c r="D1674" t="b">
        <f>IF(OR(B1674=0,'Input and Summary Results'!E1256=0),FALSE,'Input and Summary Results'!$E1256)</f>
        <v>0</v>
      </c>
      <c r="E1674" t="b">
        <f t="shared" si="107"/>
        <v>0</v>
      </c>
      <c r="F1674" t="b">
        <f t="shared" si="108"/>
        <v>0</v>
      </c>
      <c r="G1674" t="b">
        <f>IF('Input and Summary Results'!$J$4="yes",IF(C1674=FALSE,FALSE,IF('Data Transformation'!E1674&lt;$R$10,E1674,$R$10)),IF(C1674=FALSE,FALSE,IF(C1674&lt;$R$10,C1674,$R$10)))</f>
        <v>0</v>
      </c>
      <c r="H1674" t="b">
        <f>IF('Input and Summary Results'!$J$4="yes",'Data Transformation'!F1674,'Data Transformation'!D1674)</f>
        <v>0</v>
      </c>
      <c r="I1674" t="str">
        <f t="shared" si="109"/>
        <v/>
      </c>
    </row>
    <row r="1675" spans="2:9" x14ac:dyDescent="0.25">
      <c r="B1675" t="b">
        <f>IF('Input and Summary Results'!D1257=0,FALSE,'Input and Summary Results'!$B1257)</f>
        <v>0</v>
      </c>
      <c r="C1675" t="b">
        <f>IF(OR(B1675=0,'Input and Summary Results'!D1257=0,'Input and Summary Results'!D1257=""),FALSE,'Input and Summary Results'!$D1257)</f>
        <v>0</v>
      </c>
      <c r="D1675" t="b">
        <f>IF(OR(B1675=0,'Input and Summary Results'!E1257=0),FALSE,'Input and Summary Results'!$E1257)</f>
        <v>0</v>
      </c>
      <c r="E1675" t="b">
        <f t="shared" si="107"/>
        <v>0</v>
      </c>
      <c r="F1675" t="b">
        <f t="shared" si="108"/>
        <v>0</v>
      </c>
      <c r="G1675" t="b">
        <f>IF('Input and Summary Results'!$J$4="yes",IF(C1675=FALSE,FALSE,IF('Data Transformation'!E1675&lt;$R$10,E1675,$R$10)),IF(C1675=FALSE,FALSE,IF(C1675&lt;$R$10,C1675,$R$10)))</f>
        <v>0</v>
      </c>
      <c r="H1675" t="b">
        <f>IF('Input and Summary Results'!$J$4="yes",'Data Transformation'!F1675,'Data Transformation'!D1675)</f>
        <v>0</v>
      </c>
      <c r="I1675" t="str">
        <f t="shared" si="109"/>
        <v/>
      </c>
    </row>
    <row r="1676" spans="2:9" x14ac:dyDescent="0.25">
      <c r="B1676" t="b">
        <f>IF('Input and Summary Results'!D1258=0,FALSE,'Input and Summary Results'!$B1258)</f>
        <v>0</v>
      </c>
      <c r="C1676" t="b">
        <f>IF(OR(B1676=0,'Input and Summary Results'!D1258=0,'Input and Summary Results'!D1258=""),FALSE,'Input and Summary Results'!$D1258)</f>
        <v>0</v>
      </c>
      <c r="D1676" t="b">
        <f>IF(OR(B1676=0,'Input and Summary Results'!E1258=0),FALSE,'Input and Summary Results'!$E1258)</f>
        <v>0</v>
      </c>
      <c r="E1676" t="b">
        <f t="shared" si="107"/>
        <v>0</v>
      </c>
      <c r="F1676" t="b">
        <f t="shared" si="108"/>
        <v>0</v>
      </c>
      <c r="G1676" t="b">
        <f>IF('Input and Summary Results'!$J$4="yes",IF(C1676=FALSE,FALSE,IF('Data Transformation'!E1676&lt;$R$10,E1676,$R$10)),IF(C1676=FALSE,FALSE,IF(C1676&lt;$R$10,C1676,$R$10)))</f>
        <v>0</v>
      </c>
      <c r="H1676" t="b">
        <f>IF('Input and Summary Results'!$J$4="yes",'Data Transformation'!F1676,'Data Transformation'!D1676)</f>
        <v>0</v>
      </c>
      <c r="I1676" t="str">
        <f t="shared" si="109"/>
        <v/>
      </c>
    </row>
    <row r="1677" spans="2:9" x14ac:dyDescent="0.25">
      <c r="B1677" t="b">
        <f>IF('Input and Summary Results'!D1259=0,FALSE,'Input and Summary Results'!$B1259)</f>
        <v>0</v>
      </c>
      <c r="C1677" t="b">
        <f>IF(OR(B1677=0,'Input and Summary Results'!D1259=0,'Input and Summary Results'!D1259=""),FALSE,'Input and Summary Results'!$D1259)</f>
        <v>0</v>
      </c>
      <c r="D1677" t="b">
        <f>IF(OR(B1677=0,'Input and Summary Results'!E1259=0),FALSE,'Input and Summary Results'!$E1259)</f>
        <v>0</v>
      </c>
      <c r="E1677" t="b">
        <f t="shared" si="107"/>
        <v>0</v>
      </c>
      <c r="F1677" t="b">
        <f t="shared" si="108"/>
        <v>0</v>
      </c>
      <c r="G1677" t="b">
        <f>IF('Input and Summary Results'!$J$4="yes",IF(C1677=FALSE,FALSE,IF('Data Transformation'!E1677&lt;$R$10,E1677,$R$10)),IF(C1677=FALSE,FALSE,IF(C1677&lt;$R$10,C1677,$R$10)))</f>
        <v>0</v>
      </c>
      <c r="H1677" t="b">
        <f>IF('Input and Summary Results'!$J$4="yes",'Data Transformation'!F1677,'Data Transformation'!D1677)</f>
        <v>0</v>
      </c>
      <c r="I1677" t="str">
        <f t="shared" si="109"/>
        <v/>
      </c>
    </row>
    <row r="1678" spans="2:9" x14ac:dyDescent="0.25">
      <c r="B1678" t="b">
        <f>IF('Input and Summary Results'!D1260=0,FALSE,'Input and Summary Results'!$B1260)</f>
        <v>0</v>
      </c>
      <c r="C1678" t="b">
        <f>IF(OR(B1678=0,'Input and Summary Results'!D1260=0,'Input and Summary Results'!D1260=""),FALSE,'Input and Summary Results'!$D1260)</f>
        <v>0</v>
      </c>
      <c r="D1678" t="b">
        <f>IF(OR(B1678=0,'Input and Summary Results'!E1260=0),FALSE,'Input and Summary Results'!$E1260)</f>
        <v>0</v>
      </c>
      <c r="E1678" t="b">
        <f t="shared" si="107"/>
        <v>0</v>
      </c>
      <c r="F1678" t="b">
        <f t="shared" si="108"/>
        <v>0</v>
      </c>
      <c r="G1678" t="b">
        <f>IF('Input and Summary Results'!$J$4="yes",IF(C1678=FALSE,FALSE,IF('Data Transformation'!E1678&lt;$R$10,E1678,$R$10)),IF(C1678=FALSE,FALSE,IF(C1678&lt;$R$10,C1678,$R$10)))</f>
        <v>0</v>
      </c>
      <c r="H1678" t="b">
        <f>IF('Input and Summary Results'!$J$4="yes",'Data Transformation'!F1678,'Data Transformation'!D1678)</f>
        <v>0</v>
      </c>
      <c r="I1678" t="str">
        <f t="shared" si="109"/>
        <v/>
      </c>
    </row>
    <row r="1679" spans="2:9" x14ac:dyDescent="0.25">
      <c r="B1679" t="b">
        <f>IF('Input and Summary Results'!D1261=0,FALSE,'Input and Summary Results'!$B1261)</f>
        <v>0</v>
      </c>
      <c r="C1679" t="b">
        <f>IF(OR(B1679=0,'Input and Summary Results'!D1261=0,'Input and Summary Results'!D1261=""),FALSE,'Input and Summary Results'!$D1261)</f>
        <v>0</v>
      </c>
      <c r="D1679" t="b">
        <f>IF(OR(B1679=0,'Input and Summary Results'!E1261=0),FALSE,'Input and Summary Results'!$E1261)</f>
        <v>0</v>
      </c>
      <c r="E1679" t="b">
        <f t="shared" si="107"/>
        <v>0</v>
      </c>
      <c r="F1679" t="b">
        <f t="shared" si="108"/>
        <v>0</v>
      </c>
      <c r="G1679" t="b">
        <f>IF('Input and Summary Results'!$J$4="yes",IF(C1679=FALSE,FALSE,IF('Data Transformation'!E1679&lt;$R$10,E1679,$R$10)),IF(C1679=FALSE,FALSE,IF(C1679&lt;$R$10,C1679,$R$10)))</f>
        <v>0</v>
      </c>
      <c r="H1679" t="b">
        <f>IF('Input and Summary Results'!$J$4="yes",'Data Transformation'!F1679,'Data Transformation'!D1679)</f>
        <v>0</v>
      </c>
      <c r="I1679" t="str">
        <f t="shared" si="109"/>
        <v/>
      </c>
    </row>
    <row r="1680" spans="2:9" x14ac:dyDescent="0.25">
      <c r="B1680" t="b">
        <f>IF('Input and Summary Results'!D1262=0,FALSE,'Input and Summary Results'!$B1262)</f>
        <v>0</v>
      </c>
      <c r="C1680" t="b">
        <f>IF(OR(B1680=0,'Input and Summary Results'!D1262=0,'Input and Summary Results'!D1262=""),FALSE,'Input and Summary Results'!$D1262)</f>
        <v>0</v>
      </c>
      <c r="D1680" t="b">
        <f>IF(OR(B1680=0,'Input and Summary Results'!E1262=0),FALSE,'Input and Summary Results'!$E1262)</f>
        <v>0</v>
      </c>
      <c r="E1680" t="b">
        <f t="shared" si="107"/>
        <v>0</v>
      </c>
      <c r="F1680" t="b">
        <f t="shared" si="108"/>
        <v>0</v>
      </c>
      <c r="G1680" t="b">
        <f>IF('Input and Summary Results'!$J$4="yes",IF(C1680=FALSE,FALSE,IF('Data Transformation'!E1680&lt;$R$10,E1680,$R$10)),IF(C1680=FALSE,FALSE,IF(C1680&lt;$R$10,C1680,$R$10)))</f>
        <v>0</v>
      </c>
      <c r="H1680" t="b">
        <f>IF('Input and Summary Results'!$J$4="yes",'Data Transformation'!F1680,'Data Transformation'!D1680)</f>
        <v>0</v>
      </c>
      <c r="I1680" t="str">
        <f t="shared" si="109"/>
        <v/>
      </c>
    </row>
    <row r="1681" spans="2:9" x14ac:dyDescent="0.25">
      <c r="B1681" t="b">
        <f>IF('Input and Summary Results'!D1263=0,FALSE,'Input and Summary Results'!$B1263)</f>
        <v>0</v>
      </c>
      <c r="C1681" t="b">
        <f>IF(OR(B1681=0,'Input and Summary Results'!D1263=0,'Input and Summary Results'!D1263=""),FALSE,'Input and Summary Results'!$D1263)</f>
        <v>0</v>
      </c>
      <c r="D1681" t="b">
        <f>IF(OR(B1681=0,'Input and Summary Results'!E1263=0),FALSE,'Input and Summary Results'!$E1263)</f>
        <v>0</v>
      </c>
      <c r="E1681" t="b">
        <f t="shared" si="107"/>
        <v>0</v>
      </c>
      <c r="F1681" t="b">
        <f t="shared" si="108"/>
        <v>0</v>
      </c>
      <c r="G1681" t="b">
        <f>IF('Input and Summary Results'!$J$4="yes",IF(C1681=FALSE,FALSE,IF('Data Transformation'!E1681&lt;$R$10,E1681,$R$10)),IF(C1681=FALSE,FALSE,IF(C1681&lt;$R$10,C1681,$R$10)))</f>
        <v>0</v>
      </c>
      <c r="H1681" t="b">
        <f>IF('Input and Summary Results'!$J$4="yes",'Data Transformation'!F1681,'Data Transformation'!D1681)</f>
        <v>0</v>
      </c>
      <c r="I1681" t="str">
        <f t="shared" si="109"/>
        <v/>
      </c>
    </row>
    <row r="1682" spans="2:9" x14ac:dyDescent="0.25">
      <c r="B1682" t="b">
        <f>IF('Input and Summary Results'!D1264=0,FALSE,'Input and Summary Results'!$B1264)</f>
        <v>0</v>
      </c>
      <c r="C1682" t="b">
        <f>IF(OR(B1682=0,'Input and Summary Results'!D1264=0,'Input and Summary Results'!D1264=""),FALSE,'Input and Summary Results'!$D1264)</f>
        <v>0</v>
      </c>
      <c r="D1682" t="b">
        <f>IF(OR(B1682=0,'Input and Summary Results'!E1264=0),FALSE,'Input and Summary Results'!$E1264)</f>
        <v>0</v>
      </c>
      <c r="E1682" t="b">
        <f t="shared" si="107"/>
        <v>0</v>
      </c>
      <c r="F1682" t="b">
        <f t="shared" si="108"/>
        <v>0</v>
      </c>
      <c r="G1682" t="b">
        <f>IF('Input and Summary Results'!$J$4="yes",IF(C1682=FALSE,FALSE,IF('Data Transformation'!E1682&lt;$R$10,E1682,$R$10)),IF(C1682=FALSE,FALSE,IF(C1682&lt;$R$10,C1682,$R$10)))</f>
        <v>0</v>
      </c>
      <c r="H1682" t="b">
        <f>IF('Input and Summary Results'!$J$4="yes",'Data Transformation'!F1682,'Data Transformation'!D1682)</f>
        <v>0</v>
      </c>
      <c r="I1682" t="str">
        <f t="shared" si="109"/>
        <v/>
      </c>
    </row>
    <row r="1683" spans="2:9" x14ac:dyDescent="0.25">
      <c r="B1683" t="b">
        <f>IF('Input and Summary Results'!D1265=0,FALSE,'Input and Summary Results'!$B1265)</f>
        <v>0</v>
      </c>
      <c r="C1683" t="b">
        <f>IF(OR(B1683=0,'Input and Summary Results'!D1265=0,'Input and Summary Results'!D1265=""),FALSE,'Input and Summary Results'!$D1265)</f>
        <v>0</v>
      </c>
      <c r="D1683" t="b">
        <f>IF(OR(B1683=0,'Input and Summary Results'!E1265=0),FALSE,'Input and Summary Results'!$E1265)</f>
        <v>0</v>
      </c>
      <c r="E1683" t="b">
        <f t="shared" si="107"/>
        <v>0</v>
      </c>
      <c r="F1683" t="b">
        <f t="shared" si="108"/>
        <v>0</v>
      </c>
      <c r="G1683" t="b">
        <f>IF('Input and Summary Results'!$J$4="yes",IF(C1683=FALSE,FALSE,IF('Data Transformation'!E1683&lt;$R$10,E1683,$R$10)),IF(C1683=FALSE,FALSE,IF(C1683&lt;$R$10,C1683,$R$10)))</f>
        <v>0</v>
      </c>
      <c r="H1683" t="b">
        <f>IF('Input and Summary Results'!$J$4="yes",'Data Transformation'!F1683,'Data Transformation'!D1683)</f>
        <v>0</v>
      </c>
      <c r="I1683" t="str">
        <f t="shared" si="109"/>
        <v/>
      </c>
    </row>
    <row r="1684" spans="2:9" x14ac:dyDescent="0.25">
      <c r="B1684" t="b">
        <f>IF('Input and Summary Results'!D1266=0,FALSE,'Input and Summary Results'!$B1266)</f>
        <v>0</v>
      </c>
      <c r="C1684" t="b">
        <f>IF(OR(B1684=0,'Input and Summary Results'!D1266=0,'Input and Summary Results'!D1266=""),FALSE,'Input and Summary Results'!$D1266)</f>
        <v>0</v>
      </c>
      <c r="D1684" t="b">
        <f>IF(OR(B1684=0,'Input and Summary Results'!E1266=0),FALSE,'Input and Summary Results'!$E1266)</f>
        <v>0</v>
      </c>
      <c r="E1684" t="b">
        <f t="shared" si="107"/>
        <v>0</v>
      </c>
      <c r="F1684" t="b">
        <f t="shared" si="108"/>
        <v>0</v>
      </c>
      <c r="G1684" t="b">
        <f>IF('Input and Summary Results'!$J$4="yes",IF(C1684=FALSE,FALSE,IF('Data Transformation'!E1684&lt;$R$10,E1684,$R$10)),IF(C1684=FALSE,FALSE,IF(C1684&lt;$R$10,C1684,$R$10)))</f>
        <v>0</v>
      </c>
      <c r="H1684" t="b">
        <f>IF('Input and Summary Results'!$J$4="yes",'Data Transformation'!F1684,'Data Transformation'!D1684)</f>
        <v>0</v>
      </c>
      <c r="I1684" t="str">
        <f t="shared" si="109"/>
        <v/>
      </c>
    </row>
    <row r="1685" spans="2:9" x14ac:dyDescent="0.25">
      <c r="B1685" t="b">
        <f>IF('Input and Summary Results'!D1267=0,FALSE,'Input and Summary Results'!$B1267)</f>
        <v>0</v>
      </c>
      <c r="C1685" t="b">
        <f>IF(OR(B1685=0,'Input and Summary Results'!D1267=0,'Input and Summary Results'!D1267=""),FALSE,'Input and Summary Results'!$D1267)</f>
        <v>0</v>
      </c>
      <c r="D1685" t="b">
        <f>IF(OR(B1685=0,'Input and Summary Results'!E1267=0),FALSE,'Input and Summary Results'!$E1267)</f>
        <v>0</v>
      </c>
      <c r="E1685" t="b">
        <f t="shared" si="107"/>
        <v>0</v>
      </c>
      <c r="F1685" t="b">
        <f t="shared" si="108"/>
        <v>0</v>
      </c>
      <c r="G1685" t="b">
        <f>IF('Input and Summary Results'!$J$4="yes",IF(C1685=FALSE,FALSE,IF('Data Transformation'!E1685&lt;$R$10,E1685,$R$10)),IF(C1685=FALSE,FALSE,IF(C1685&lt;$R$10,C1685,$R$10)))</f>
        <v>0</v>
      </c>
      <c r="H1685" t="b">
        <f>IF('Input and Summary Results'!$J$4="yes",'Data Transformation'!F1685,'Data Transformation'!D1685)</f>
        <v>0</v>
      </c>
      <c r="I1685" t="str">
        <f t="shared" si="109"/>
        <v/>
      </c>
    </row>
    <row r="1686" spans="2:9" x14ac:dyDescent="0.25">
      <c r="B1686" t="b">
        <f>IF('Input and Summary Results'!D1268=0,FALSE,'Input and Summary Results'!$B1268)</f>
        <v>0</v>
      </c>
      <c r="C1686" t="b">
        <f>IF(OR(B1686=0,'Input and Summary Results'!D1268=0,'Input and Summary Results'!D1268=""),FALSE,'Input and Summary Results'!$D1268)</f>
        <v>0</v>
      </c>
      <c r="D1686" t="b">
        <f>IF(OR(B1686=0,'Input and Summary Results'!E1268=0),FALSE,'Input and Summary Results'!$E1268)</f>
        <v>0</v>
      </c>
      <c r="E1686" t="b">
        <f t="shared" si="107"/>
        <v>0</v>
      </c>
      <c r="F1686" t="b">
        <f t="shared" si="108"/>
        <v>0</v>
      </c>
      <c r="G1686" t="b">
        <f>IF('Input and Summary Results'!$J$4="yes",IF(C1686=FALSE,FALSE,IF('Data Transformation'!E1686&lt;$R$10,E1686,$R$10)),IF(C1686=FALSE,FALSE,IF(C1686&lt;$R$10,C1686,$R$10)))</f>
        <v>0</v>
      </c>
      <c r="H1686" t="b">
        <f>IF('Input and Summary Results'!$J$4="yes",'Data Transformation'!F1686,'Data Transformation'!D1686)</f>
        <v>0</v>
      </c>
      <c r="I1686" t="str">
        <f t="shared" si="109"/>
        <v/>
      </c>
    </row>
    <row r="1687" spans="2:9" x14ac:dyDescent="0.25">
      <c r="B1687" t="b">
        <f>IF('Input and Summary Results'!D1269=0,FALSE,'Input and Summary Results'!$B1269)</f>
        <v>0</v>
      </c>
      <c r="C1687" t="b">
        <f>IF(OR(B1687=0,'Input and Summary Results'!D1269=0,'Input and Summary Results'!D1269=""),FALSE,'Input and Summary Results'!$D1269)</f>
        <v>0</v>
      </c>
      <c r="D1687" t="b">
        <f>IF(OR(B1687=0,'Input and Summary Results'!E1269=0),FALSE,'Input and Summary Results'!$E1269)</f>
        <v>0</v>
      </c>
      <c r="E1687" t="b">
        <f t="shared" si="107"/>
        <v>0</v>
      </c>
      <c r="F1687" t="b">
        <f t="shared" si="108"/>
        <v>0</v>
      </c>
      <c r="G1687" t="b">
        <f>IF('Input and Summary Results'!$J$4="yes",IF(C1687=FALSE,FALSE,IF('Data Transformation'!E1687&lt;$R$10,E1687,$R$10)),IF(C1687=FALSE,FALSE,IF(C1687&lt;$R$10,C1687,$R$10)))</f>
        <v>0</v>
      </c>
      <c r="H1687" t="b">
        <f>IF('Input and Summary Results'!$J$4="yes",'Data Transformation'!F1687,'Data Transformation'!D1687)</f>
        <v>0</v>
      </c>
      <c r="I1687" t="str">
        <f t="shared" si="109"/>
        <v/>
      </c>
    </row>
    <row r="1688" spans="2:9" x14ac:dyDescent="0.25">
      <c r="B1688" t="b">
        <f>IF('Input and Summary Results'!D1270=0,FALSE,'Input and Summary Results'!$B1270)</f>
        <v>0</v>
      </c>
      <c r="C1688" t="b">
        <f>IF(OR(B1688=0,'Input and Summary Results'!D1270=0,'Input and Summary Results'!D1270=""),FALSE,'Input and Summary Results'!$D1270)</f>
        <v>0</v>
      </c>
      <c r="D1688" t="b">
        <f>IF(OR(B1688=0,'Input and Summary Results'!E1270=0),FALSE,'Input and Summary Results'!$E1270)</f>
        <v>0</v>
      </c>
      <c r="E1688" t="b">
        <f t="shared" si="107"/>
        <v>0</v>
      </c>
      <c r="F1688" t="b">
        <f t="shared" si="108"/>
        <v>0</v>
      </c>
      <c r="G1688" t="b">
        <f>IF('Input and Summary Results'!$J$4="yes",IF(C1688=FALSE,FALSE,IF('Data Transformation'!E1688&lt;$R$10,E1688,$R$10)),IF(C1688=FALSE,FALSE,IF(C1688&lt;$R$10,C1688,$R$10)))</f>
        <v>0</v>
      </c>
      <c r="H1688" t="b">
        <f>IF('Input and Summary Results'!$J$4="yes",'Data Transformation'!F1688,'Data Transformation'!D1688)</f>
        <v>0</v>
      </c>
      <c r="I1688" t="str">
        <f t="shared" si="109"/>
        <v/>
      </c>
    </row>
    <row r="1689" spans="2:9" x14ac:dyDescent="0.25">
      <c r="B1689" t="b">
        <f>IF('Input and Summary Results'!D1271=0,FALSE,'Input and Summary Results'!$B1271)</f>
        <v>0</v>
      </c>
      <c r="C1689" t="b">
        <f>IF(OR(B1689=0,'Input and Summary Results'!D1271=0,'Input and Summary Results'!D1271=""),FALSE,'Input and Summary Results'!$D1271)</f>
        <v>0</v>
      </c>
      <c r="D1689" t="b">
        <f>IF(OR(B1689=0,'Input and Summary Results'!E1271=0),FALSE,'Input and Summary Results'!$E1271)</f>
        <v>0</v>
      </c>
      <c r="E1689" t="b">
        <f t="shared" si="107"/>
        <v>0</v>
      </c>
      <c r="F1689" t="b">
        <f t="shared" si="108"/>
        <v>0</v>
      </c>
      <c r="G1689" t="b">
        <f>IF('Input and Summary Results'!$J$4="yes",IF(C1689=FALSE,FALSE,IF('Data Transformation'!E1689&lt;$R$10,E1689,$R$10)),IF(C1689=FALSE,FALSE,IF(C1689&lt;$R$10,C1689,$R$10)))</f>
        <v>0</v>
      </c>
      <c r="H1689" t="b">
        <f>IF('Input and Summary Results'!$J$4="yes",'Data Transformation'!F1689,'Data Transformation'!D1689)</f>
        <v>0</v>
      </c>
      <c r="I1689" t="str">
        <f t="shared" si="109"/>
        <v/>
      </c>
    </row>
    <row r="1690" spans="2:9" x14ac:dyDescent="0.25">
      <c r="B1690" t="b">
        <f>IF('Input and Summary Results'!D1272=0,FALSE,'Input and Summary Results'!$B1272)</f>
        <v>0</v>
      </c>
      <c r="C1690" t="b">
        <f>IF(OR(B1690=0,'Input and Summary Results'!D1272=0,'Input and Summary Results'!D1272=""),FALSE,'Input and Summary Results'!$D1272)</f>
        <v>0</v>
      </c>
      <c r="D1690" t="b">
        <f>IF(OR(B1690=0,'Input and Summary Results'!E1272=0),FALSE,'Input and Summary Results'!$E1272)</f>
        <v>0</v>
      </c>
      <c r="E1690" t="b">
        <f t="shared" si="107"/>
        <v>0</v>
      </c>
      <c r="F1690" t="b">
        <f t="shared" si="108"/>
        <v>0</v>
      </c>
      <c r="G1690" t="b">
        <f>IF('Input and Summary Results'!$J$4="yes",IF(C1690=FALSE,FALSE,IF('Data Transformation'!E1690&lt;$R$10,E1690,$R$10)),IF(C1690=FALSE,FALSE,IF(C1690&lt;$R$10,C1690,$R$10)))</f>
        <v>0</v>
      </c>
      <c r="H1690" t="b">
        <f>IF('Input and Summary Results'!$J$4="yes",'Data Transformation'!F1690,'Data Transformation'!D1690)</f>
        <v>0</v>
      </c>
      <c r="I1690" t="str">
        <f t="shared" si="109"/>
        <v/>
      </c>
    </row>
    <row r="1691" spans="2:9" x14ac:dyDescent="0.25">
      <c r="B1691" t="b">
        <f>IF('Input and Summary Results'!D1273=0,FALSE,'Input and Summary Results'!$B1273)</f>
        <v>0</v>
      </c>
      <c r="C1691" t="b">
        <f>IF(OR(B1691=0,'Input and Summary Results'!D1273=0,'Input and Summary Results'!D1273=""),FALSE,'Input and Summary Results'!$D1273)</f>
        <v>0</v>
      </c>
      <c r="D1691" t="b">
        <f>IF(OR(B1691=0,'Input and Summary Results'!E1273=0),FALSE,'Input and Summary Results'!$E1273)</f>
        <v>0</v>
      </c>
      <c r="E1691" t="b">
        <f t="shared" si="107"/>
        <v>0</v>
      </c>
      <c r="F1691" t="b">
        <f t="shared" si="108"/>
        <v>0</v>
      </c>
      <c r="G1691" t="b">
        <f>IF('Input and Summary Results'!$J$4="yes",IF(C1691=FALSE,FALSE,IF('Data Transformation'!E1691&lt;$R$10,E1691,$R$10)),IF(C1691=FALSE,FALSE,IF(C1691&lt;$R$10,C1691,$R$10)))</f>
        <v>0</v>
      </c>
      <c r="H1691" t="b">
        <f>IF('Input and Summary Results'!$J$4="yes",'Data Transformation'!F1691,'Data Transformation'!D1691)</f>
        <v>0</v>
      </c>
      <c r="I1691" t="str">
        <f t="shared" si="109"/>
        <v/>
      </c>
    </row>
    <row r="1692" spans="2:9" x14ac:dyDescent="0.25">
      <c r="B1692" t="b">
        <f>IF('Input and Summary Results'!D1274=0,FALSE,'Input and Summary Results'!$B1274)</f>
        <v>0</v>
      </c>
      <c r="C1692" t="b">
        <f>IF(OR(B1692=0,'Input and Summary Results'!D1274=0,'Input and Summary Results'!D1274=""),FALSE,'Input and Summary Results'!$D1274)</f>
        <v>0</v>
      </c>
      <c r="D1692" t="b">
        <f>IF(OR(B1692=0,'Input and Summary Results'!E1274=0),FALSE,'Input and Summary Results'!$E1274)</f>
        <v>0</v>
      </c>
      <c r="E1692" t="b">
        <f t="shared" si="107"/>
        <v>0</v>
      </c>
      <c r="F1692" t="b">
        <f t="shared" si="108"/>
        <v>0</v>
      </c>
      <c r="G1692" t="b">
        <f>IF('Input and Summary Results'!$J$4="yes",IF(C1692=FALSE,FALSE,IF('Data Transformation'!E1692&lt;$R$10,E1692,$R$10)),IF(C1692=FALSE,FALSE,IF(C1692&lt;$R$10,C1692,$R$10)))</f>
        <v>0</v>
      </c>
      <c r="H1692" t="b">
        <f>IF('Input and Summary Results'!$J$4="yes",'Data Transformation'!F1692,'Data Transformation'!D1692)</f>
        <v>0</v>
      </c>
      <c r="I1692" t="str">
        <f t="shared" si="109"/>
        <v/>
      </c>
    </row>
    <row r="1693" spans="2:9" x14ac:dyDescent="0.25">
      <c r="B1693" t="b">
        <f>IF('Input and Summary Results'!D1275=0,FALSE,'Input and Summary Results'!$B1275)</f>
        <v>0</v>
      </c>
      <c r="C1693" t="b">
        <f>IF(OR(B1693=0,'Input and Summary Results'!D1275=0,'Input and Summary Results'!D1275=""),FALSE,'Input and Summary Results'!$D1275)</f>
        <v>0</v>
      </c>
      <c r="D1693" t="b">
        <f>IF(OR(B1693=0,'Input and Summary Results'!E1275=0),FALSE,'Input and Summary Results'!$E1275)</f>
        <v>0</v>
      </c>
      <c r="E1693" t="b">
        <f t="shared" si="107"/>
        <v>0</v>
      </c>
      <c r="F1693" t="b">
        <f t="shared" si="108"/>
        <v>0</v>
      </c>
      <c r="G1693" t="b">
        <f>IF('Input and Summary Results'!$J$4="yes",IF(C1693=FALSE,FALSE,IF('Data Transformation'!E1693&lt;$R$10,E1693,$R$10)),IF(C1693=FALSE,FALSE,IF(C1693&lt;$R$10,C1693,$R$10)))</f>
        <v>0</v>
      </c>
      <c r="H1693" t="b">
        <f>IF('Input and Summary Results'!$J$4="yes",'Data Transformation'!F1693,'Data Transformation'!D1693)</f>
        <v>0</v>
      </c>
      <c r="I1693" t="str">
        <f t="shared" si="109"/>
        <v/>
      </c>
    </row>
    <row r="1694" spans="2:9" x14ac:dyDescent="0.25">
      <c r="B1694" t="b">
        <f>IF('Input and Summary Results'!D1276=0,FALSE,'Input and Summary Results'!$B1276)</f>
        <v>0</v>
      </c>
      <c r="C1694" t="b">
        <f>IF(OR(B1694=0,'Input and Summary Results'!D1276=0,'Input and Summary Results'!D1276=""),FALSE,'Input and Summary Results'!$D1276)</f>
        <v>0</v>
      </c>
      <c r="D1694" t="b">
        <f>IF(OR(B1694=0,'Input and Summary Results'!E1276=0),FALSE,'Input and Summary Results'!$E1276)</f>
        <v>0</v>
      </c>
      <c r="E1694" t="b">
        <f t="shared" si="107"/>
        <v>0</v>
      </c>
      <c r="F1694" t="b">
        <f t="shared" si="108"/>
        <v>0</v>
      </c>
      <c r="G1694" t="b">
        <f>IF('Input and Summary Results'!$J$4="yes",IF(C1694=FALSE,FALSE,IF('Data Transformation'!E1694&lt;$R$10,E1694,$R$10)),IF(C1694=FALSE,FALSE,IF(C1694&lt;$R$10,C1694,$R$10)))</f>
        <v>0</v>
      </c>
      <c r="H1694" t="b">
        <f>IF('Input and Summary Results'!$J$4="yes",'Data Transformation'!F1694,'Data Transformation'!D1694)</f>
        <v>0</v>
      </c>
      <c r="I1694" t="str">
        <f t="shared" si="109"/>
        <v/>
      </c>
    </row>
    <row r="1695" spans="2:9" x14ac:dyDescent="0.25">
      <c r="B1695" t="b">
        <f>IF('Input and Summary Results'!D1277=0,FALSE,'Input and Summary Results'!$B1277)</f>
        <v>0</v>
      </c>
      <c r="C1695" t="b">
        <f>IF(OR(B1695=0,'Input and Summary Results'!D1277=0,'Input and Summary Results'!D1277=""),FALSE,'Input and Summary Results'!$D1277)</f>
        <v>0</v>
      </c>
      <c r="D1695" t="b">
        <f>IF(OR(B1695=0,'Input and Summary Results'!E1277=0),FALSE,'Input and Summary Results'!$E1277)</f>
        <v>0</v>
      </c>
      <c r="E1695" t="b">
        <f t="shared" si="107"/>
        <v>0</v>
      </c>
      <c r="F1695" t="b">
        <f t="shared" si="108"/>
        <v>0</v>
      </c>
      <c r="G1695" t="b">
        <f>IF('Input and Summary Results'!$J$4="yes",IF(C1695=FALSE,FALSE,IF('Data Transformation'!E1695&lt;$R$10,E1695,$R$10)),IF(C1695=FALSE,FALSE,IF(C1695&lt;$R$10,C1695,$R$10)))</f>
        <v>0</v>
      </c>
      <c r="H1695" t="b">
        <f>IF('Input and Summary Results'!$J$4="yes",'Data Transformation'!F1695,'Data Transformation'!D1695)</f>
        <v>0</v>
      </c>
      <c r="I1695" t="str">
        <f t="shared" si="109"/>
        <v/>
      </c>
    </row>
    <row r="1696" spans="2:9" x14ac:dyDescent="0.25">
      <c r="B1696" t="b">
        <f>IF('Input and Summary Results'!D1278=0,FALSE,'Input and Summary Results'!$B1278)</f>
        <v>0</v>
      </c>
      <c r="C1696" t="b">
        <f>IF(OR(B1696=0,'Input and Summary Results'!D1278=0,'Input and Summary Results'!D1278=""),FALSE,'Input and Summary Results'!$D1278)</f>
        <v>0</v>
      </c>
      <c r="D1696" t="b">
        <f>IF(OR(B1696=0,'Input and Summary Results'!E1278=0),FALSE,'Input and Summary Results'!$E1278)</f>
        <v>0</v>
      </c>
      <c r="E1696" t="b">
        <f t="shared" si="107"/>
        <v>0</v>
      </c>
      <c r="F1696" t="b">
        <f t="shared" si="108"/>
        <v>0</v>
      </c>
      <c r="G1696" t="b">
        <f>IF('Input and Summary Results'!$J$4="yes",IF(C1696=FALSE,FALSE,IF('Data Transformation'!E1696&lt;$R$10,E1696,$R$10)),IF(C1696=FALSE,FALSE,IF(C1696&lt;$R$10,C1696,$R$10)))</f>
        <v>0</v>
      </c>
      <c r="H1696" t="b">
        <f>IF('Input and Summary Results'!$J$4="yes",'Data Transformation'!F1696,'Data Transformation'!D1696)</f>
        <v>0</v>
      </c>
      <c r="I1696" t="str">
        <f t="shared" si="109"/>
        <v/>
      </c>
    </row>
    <row r="1697" spans="2:9" x14ac:dyDescent="0.25">
      <c r="B1697" t="b">
        <f>IF('Input and Summary Results'!D1279=0,FALSE,'Input and Summary Results'!$B1279)</f>
        <v>0</v>
      </c>
      <c r="C1697" t="b">
        <f>IF(OR(B1697=0,'Input and Summary Results'!D1279=0,'Input and Summary Results'!D1279=""),FALSE,'Input and Summary Results'!$D1279)</f>
        <v>0</v>
      </c>
      <c r="D1697" t="b">
        <f>IF(OR(B1697=0,'Input and Summary Results'!E1279=0),FALSE,'Input and Summary Results'!$E1279)</f>
        <v>0</v>
      </c>
      <c r="E1697" t="b">
        <f t="shared" si="107"/>
        <v>0</v>
      </c>
      <c r="F1697" t="b">
        <f t="shared" si="108"/>
        <v>0</v>
      </c>
      <c r="G1697" t="b">
        <f>IF('Input and Summary Results'!$J$4="yes",IF(C1697=FALSE,FALSE,IF('Data Transformation'!E1697&lt;$R$10,E1697,$R$10)),IF(C1697=FALSE,FALSE,IF(C1697&lt;$R$10,C1697,$R$10)))</f>
        <v>0</v>
      </c>
      <c r="H1697" t="b">
        <f>IF('Input and Summary Results'!$J$4="yes",'Data Transformation'!F1697,'Data Transformation'!D1697)</f>
        <v>0</v>
      </c>
      <c r="I1697" t="str">
        <f t="shared" si="109"/>
        <v/>
      </c>
    </row>
    <row r="1698" spans="2:9" x14ac:dyDescent="0.25">
      <c r="B1698" t="b">
        <f>IF('Input and Summary Results'!D1280=0,FALSE,'Input and Summary Results'!$B1280)</f>
        <v>0</v>
      </c>
      <c r="C1698" t="b">
        <f>IF(OR(B1698=0,'Input and Summary Results'!D1280=0,'Input and Summary Results'!D1280=""),FALSE,'Input and Summary Results'!$D1280)</f>
        <v>0</v>
      </c>
      <c r="D1698" t="b">
        <f>IF(OR(B1698=0,'Input and Summary Results'!E1280=0),FALSE,'Input and Summary Results'!$E1280)</f>
        <v>0</v>
      </c>
      <c r="E1698" t="b">
        <f t="shared" si="107"/>
        <v>0</v>
      </c>
      <c r="F1698" t="b">
        <f t="shared" si="108"/>
        <v>0</v>
      </c>
      <c r="G1698" t="b">
        <f>IF('Input and Summary Results'!$J$4="yes",IF(C1698=FALSE,FALSE,IF('Data Transformation'!E1698&lt;$R$10,E1698,$R$10)),IF(C1698=FALSE,FALSE,IF(C1698&lt;$R$10,C1698,$R$10)))</f>
        <v>0</v>
      </c>
      <c r="H1698" t="b">
        <f>IF('Input and Summary Results'!$J$4="yes",'Data Transformation'!F1698,'Data Transformation'!D1698)</f>
        <v>0</v>
      </c>
      <c r="I1698" t="str">
        <f t="shared" si="109"/>
        <v/>
      </c>
    </row>
    <row r="1699" spans="2:9" x14ac:dyDescent="0.25">
      <c r="B1699" t="b">
        <f>IF('Input and Summary Results'!D1281=0,FALSE,'Input and Summary Results'!$B1281)</f>
        <v>0</v>
      </c>
      <c r="C1699" t="b">
        <f>IF(OR(B1699=0,'Input and Summary Results'!D1281=0,'Input and Summary Results'!D1281=""),FALSE,'Input and Summary Results'!$D1281)</f>
        <v>0</v>
      </c>
      <c r="D1699" t="b">
        <f>IF(OR(B1699=0,'Input and Summary Results'!E1281=0),FALSE,'Input and Summary Results'!$E1281)</f>
        <v>0</v>
      </c>
      <c r="E1699" t="b">
        <f t="shared" si="107"/>
        <v>0</v>
      </c>
      <c r="F1699" t="b">
        <f t="shared" si="108"/>
        <v>0</v>
      </c>
      <c r="G1699" t="b">
        <f>IF('Input and Summary Results'!$J$4="yes",IF(C1699=FALSE,FALSE,IF('Data Transformation'!E1699&lt;$R$10,E1699,$R$10)),IF(C1699=FALSE,FALSE,IF(C1699&lt;$R$10,C1699,$R$10)))</f>
        <v>0</v>
      </c>
      <c r="H1699" t="b">
        <f>IF('Input and Summary Results'!$J$4="yes",'Data Transformation'!F1699,'Data Transformation'!D1699)</f>
        <v>0</v>
      </c>
      <c r="I1699" t="str">
        <f t="shared" si="109"/>
        <v/>
      </c>
    </row>
    <row r="1700" spans="2:9" x14ac:dyDescent="0.25">
      <c r="B1700" t="b">
        <f>IF('Input and Summary Results'!D1282=0,FALSE,'Input and Summary Results'!$B1282)</f>
        <v>0</v>
      </c>
      <c r="C1700" t="b">
        <f>IF(OR(B1700=0,'Input and Summary Results'!D1282=0,'Input and Summary Results'!D1282=""),FALSE,'Input and Summary Results'!$D1282)</f>
        <v>0</v>
      </c>
      <c r="D1700" t="b">
        <f>IF(OR(B1700=0,'Input and Summary Results'!E1282=0),FALSE,'Input and Summary Results'!$E1282)</f>
        <v>0</v>
      </c>
      <c r="E1700" t="b">
        <f t="shared" si="107"/>
        <v>0</v>
      </c>
      <c r="F1700" t="b">
        <f t="shared" si="108"/>
        <v>0</v>
      </c>
      <c r="G1700" t="b">
        <f>IF('Input and Summary Results'!$J$4="yes",IF(C1700=FALSE,FALSE,IF('Data Transformation'!E1700&lt;$R$10,E1700,$R$10)),IF(C1700=FALSE,FALSE,IF(C1700&lt;$R$10,C1700,$R$10)))</f>
        <v>0</v>
      </c>
      <c r="H1700" t="b">
        <f>IF('Input and Summary Results'!$J$4="yes",'Data Transformation'!F1700,'Data Transformation'!D1700)</f>
        <v>0</v>
      </c>
      <c r="I1700" t="str">
        <f t="shared" si="109"/>
        <v/>
      </c>
    </row>
    <row r="1701" spans="2:9" x14ac:dyDescent="0.25">
      <c r="B1701" t="b">
        <f>IF('Input and Summary Results'!D1283=0,FALSE,'Input and Summary Results'!$B1283)</f>
        <v>0</v>
      </c>
      <c r="C1701" t="b">
        <f>IF(OR(B1701=0,'Input and Summary Results'!D1283=0,'Input and Summary Results'!D1283=""),FALSE,'Input and Summary Results'!$D1283)</f>
        <v>0</v>
      </c>
      <c r="D1701" t="b">
        <f>IF(OR(B1701=0,'Input and Summary Results'!E1283=0),FALSE,'Input and Summary Results'!$E1283)</f>
        <v>0</v>
      </c>
      <c r="E1701" t="b">
        <f t="shared" si="107"/>
        <v>0</v>
      </c>
      <c r="F1701" t="b">
        <f t="shared" si="108"/>
        <v>0</v>
      </c>
      <c r="G1701" t="b">
        <f>IF('Input and Summary Results'!$J$4="yes",IF(C1701=FALSE,FALSE,IF('Data Transformation'!E1701&lt;$R$10,E1701,$R$10)),IF(C1701=FALSE,FALSE,IF(C1701&lt;$R$10,C1701,$R$10)))</f>
        <v>0</v>
      </c>
      <c r="H1701" t="b">
        <f>IF('Input and Summary Results'!$J$4="yes",'Data Transformation'!F1701,'Data Transformation'!D1701)</f>
        <v>0</v>
      </c>
      <c r="I1701" t="str">
        <f t="shared" si="109"/>
        <v/>
      </c>
    </row>
    <row r="1702" spans="2:9" x14ac:dyDescent="0.25">
      <c r="B1702" t="b">
        <f>IF('Input and Summary Results'!D1284=0,FALSE,'Input and Summary Results'!$B1284)</f>
        <v>0</v>
      </c>
      <c r="C1702" t="b">
        <f>IF(OR(B1702=0,'Input and Summary Results'!D1284=0,'Input and Summary Results'!D1284=""),FALSE,'Input and Summary Results'!$D1284)</f>
        <v>0</v>
      </c>
      <c r="D1702" t="b">
        <f>IF(OR(B1702=0,'Input and Summary Results'!E1284=0),FALSE,'Input and Summary Results'!$E1284)</f>
        <v>0</v>
      </c>
      <c r="E1702" t="b">
        <f t="shared" si="107"/>
        <v>0</v>
      </c>
      <c r="F1702" t="b">
        <f t="shared" si="108"/>
        <v>0</v>
      </c>
      <c r="G1702" t="b">
        <f>IF('Input and Summary Results'!$J$4="yes",IF(C1702=FALSE,FALSE,IF('Data Transformation'!E1702&lt;$R$10,E1702,$R$10)),IF(C1702=FALSE,FALSE,IF(C1702&lt;$R$10,C1702,$R$10)))</f>
        <v>0</v>
      </c>
      <c r="H1702" t="b">
        <f>IF('Input and Summary Results'!$J$4="yes",'Data Transformation'!F1702,'Data Transformation'!D1702)</f>
        <v>0</v>
      </c>
      <c r="I1702" t="str">
        <f t="shared" si="109"/>
        <v/>
      </c>
    </row>
    <row r="1703" spans="2:9" x14ac:dyDescent="0.25">
      <c r="B1703" t="b">
        <f>IF('Input and Summary Results'!D1285=0,FALSE,'Input and Summary Results'!$B1285)</f>
        <v>0</v>
      </c>
      <c r="C1703" t="b">
        <f>IF(OR(B1703=0,'Input and Summary Results'!D1285=0,'Input and Summary Results'!D1285=""),FALSE,'Input and Summary Results'!$D1285)</f>
        <v>0</v>
      </c>
      <c r="D1703" t="b">
        <f>IF(OR(B1703=0,'Input and Summary Results'!E1285=0),FALSE,'Input and Summary Results'!$E1285)</f>
        <v>0</v>
      </c>
      <c r="E1703" t="b">
        <f t="shared" si="107"/>
        <v>0</v>
      </c>
      <c r="F1703" t="b">
        <f t="shared" si="108"/>
        <v>0</v>
      </c>
      <c r="G1703" t="b">
        <f>IF('Input and Summary Results'!$J$4="yes",IF(C1703=FALSE,FALSE,IF('Data Transformation'!E1703&lt;$R$10,E1703,$R$10)),IF(C1703=FALSE,FALSE,IF(C1703&lt;$R$10,C1703,$R$10)))</f>
        <v>0</v>
      </c>
      <c r="H1703" t="b">
        <f>IF('Input and Summary Results'!$J$4="yes",'Data Transformation'!F1703,'Data Transformation'!D1703)</f>
        <v>0</v>
      </c>
      <c r="I1703" t="str">
        <f t="shared" si="109"/>
        <v/>
      </c>
    </row>
    <row r="1704" spans="2:9" x14ac:dyDescent="0.25">
      <c r="B1704" t="b">
        <f>IF('Input and Summary Results'!D1286=0,FALSE,'Input and Summary Results'!$B1286)</f>
        <v>0</v>
      </c>
      <c r="C1704" t="b">
        <f>IF(OR(B1704=0,'Input and Summary Results'!D1286=0,'Input and Summary Results'!D1286=""),FALSE,'Input and Summary Results'!$D1286)</f>
        <v>0</v>
      </c>
      <c r="D1704" t="b">
        <f>IF(OR(B1704=0,'Input and Summary Results'!E1286=0),FALSE,'Input and Summary Results'!$E1286)</f>
        <v>0</v>
      </c>
      <c r="E1704" t="b">
        <f t="shared" si="107"/>
        <v>0</v>
      </c>
      <c r="F1704" t="b">
        <f t="shared" si="108"/>
        <v>0</v>
      </c>
      <c r="G1704" t="b">
        <f>IF('Input and Summary Results'!$J$4="yes",IF(C1704=FALSE,FALSE,IF('Data Transformation'!E1704&lt;$R$10,E1704,$R$10)),IF(C1704=FALSE,FALSE,IF(C1704&lt;$R$10,C1704,$R$10)))</f>
        <v>0</v>
      </c>
      <c r="H1704" t="b">
        <f>IF('Input and Summary Results'!$J$4="yes",'Data Transformation'!F1704,'Data Transformation'!D1704)</f>
        <v>0</v>
      </c>
      <c r="I1704" t="str">
        <f t="shared" si="109"/>
        <v/>
      </c>
    </row>
    <row r="1705" spans="2:9" x14ac:dyDescent="0.25">
      <c r="B1705" t="b">
        <f>IF('Input and Summary Results'!D1287=0,FALSE,'Input and Summary Results'!$B1287)</f>
        <v>0</v>
      </c>
      <c r="C1705" t="b">
        <f>IF(OR(B1705=0,'Input and Summary Results'!D1287=0,'Input and Summary Results'!D1287=""),FALSE,'Input and Summary Results'!$D1287)</f>
        <v>0</v>
      </c>
      <c r="D1705" t="b">
        <f>IF(OR(B1705=0,'Input and Summary Results'!E1287=0),FALSE,'Input and Summary Results'!$E1287)</f>
        <v>0</v>
      </c>
      <c r="E1705" t="b">
        <f t="shared" si="107"/>
        <v>0</v>
      </c>
      <c r="F1705" t="b">
        <f t="shared" si="108"/>
        <v>0</v>
      </c>
      <c r="G1705" t="b">
        <f>IF('Input and Summary Results'!$J$4="yes",IF(C1705=FALSE,FALSE,IF('Data Transformation'!E1705&lt;$R$10,E1705,$R$10)),IF(C1705=FALSE,FALSE,IF(C1705&lt;$R$10,C1705,$R$10)))</f>
        <v>0</v>
      </c>
      <c r="H1705" t="b">
        <f>IF('Input and Summary Results'!$J$4="yes",'Data Transformation'!F1705,'Data Transformation'!D1705)</f>
        <v>0</v>
      </c>
      <c r="I1705" t="str">
        <f t="shared" si="109"/>
        <v/>
      </c>
    </row>
    <row r="1706" spans="2:9" x14ac:dyDescent="0.25">
      <c r="B1706" t="b">
        <f>IF('Input and Summary Results'!D1288=0,FALSE,'Input and Summary Results'!$B1288)</f>
        <v>0</v>
      </c>
      <c r="C1706" t="b">
        <f>IF(OR(B1706=0,'Input and Summary Results'!D1288=0,'Input and Summary Results'!D1288=""),FALSE,'Input and Summary Results'!$D1288)</f>
        <v>0</v>
      </c>
      <c r="D1706" t="b">
        <f>IF(OR(B1706=0,'Input and Summary Results'!E1288=0),FALSE,'Input and Summary Results'!$E1288)</f>
        <v>0</v>
      </c>
      <c r="E1706" t="b">
        <f t="shared" ref="E1706:E1769" si="110">IF(C1706=FALSE,FALSE,LOG10(C1706))</f>
        <v>0</v>
      </c>
      <c r="F1706" t="b">
        <f t="shared" ref="F1706:F1769" si="111">IF(D1706=FALSE, FALSE,0.434*D1706/C1706)</f>
        <v>0</v>
      </c>
      <c r="G1706" t="b">
        <f>IF('Input and Summary Results'!$J$4="yes",IF(C1706=FALSE,FALSE,IF('Data Transformation'!E1706&lt;$R$10,E1706,$R$10)),IF(C1706=FALSE,FALSE,IF(C1706&lt;$R$10,C1706,$R$10)))</f>
        <v>0</v>
      </c>
      <c r="H1706" t="b">
        <f>IF('Input and Summary Results'!$J$4="yes",'Data Transformation'!F1706,'Data Transformation'!D1706)</f>
        <v>0</v>
      </c>
      <c r="I1706" t="str">
        <f t="shared" si="109"/>
        <v/>
      </c>
    </row>
    <row r="1707" spans="2:9" x14ac:dyDescent="0.25">
      <c r="B1707" t="b">
        <f>IF('Input and Summary Results'!D1289=0,FALSE,'Input and Summary Results'!$B1289)</f>
        <v>0</v>
      </c>
      <c r="C1707" t="b">
        <f>IF(OR(B1707=0,'Input and Summary Results'!D1289=0,'Input and Summary Results'!D1289=""),FALSE,'Input and Summary Results'!$D1289)</f>
        <v>0</v>
      </c>
      <c r="D1707" t="b">
        <f>IF(OR(B1707=0,'Input and Summary Results'!E1289=0),FALSE,'Input and Summary Results'!$E1289)</f>
        <v>0</v>
      </c>
      <c r="E1707" t="b">
        <f t="shared" si="110"/>
        <v>0</v>
      </c>
      <c r="F1707" t="b">
        <f t="shared" si="111"/>
        <v>0</v>
      </c>
      <c r="G1707" t="b">
        <f>IF('Input and Summary Results'!$J$4="yes",IF(C1707=FALSE,FALSE,IF('Data Transformation'!E1707&lt;$R$10,E1707,$R$10)),IF(C1707=FALSE,FALSE,IF(C1707&lt;$R$10,C1707,$R$10)))</f>
        <v>0</v>
      </c>
      <c r="H1707" t="b">
        <f>IF('Input and Summary Results'!$J$4="yes",'Data Transformation'!F1707,'Data Transformation'!D1707)</f>
        <v>0</v>
      </c>
      <c r="I1707" t="str">
        <f t="shared" si="109"/>
        <v/>
      </c>
    </row>
    <row r="1708" spans="2:9" x14ac:dyDescent="0.25">
      <c r="B1708" t="b">
        <f>IF('Input and Summary Results'!D1290=0,FALSE,'Input and Summary Results'!$B1290)</f>
        <v>0</v>
      </c>
      <c r="C1708" t="b">
        <f>IF(OR(B1708=0,'Input and Summary Results'!D1290=0,'Input and Summary Results'!D1290=""),FALSE,'Input and Summary Results'!$D1290)</f>
        <v>0</v>
      </c>
      <c r="D1708" t="b">
        <f>IF(OR(B1708=0,'Input and Summary Results'!E1290=0),FALSE,'Input and Summary Results'!$E1290)</f>
        <v>0</v>
      </c>
      <c r="E1708" t="b">
        <f t="shared" si="110"/>
        <v>0</v>
      </c>
      <c r="F1708" t="b">
        <f t="shared" si="111"/>
        <v>0</v>
      </c>
      <c r="G1708" t="b">
        <f>IF('Input and Summary Results'!$J$4="yes",IF(C1708=FALSE,FALSE,IF('Data Transformation'!E1708&lt;$R$10,E1708,$R$10)),IF(C1708=FALSE,FALSE,IF(C1708&lt;$R$10,C1708,$R$10)))</f>
        <v>0</v>
      </c>
      <c r="H1708" t="b">
        <f>IF('Input and Summary Results'!$J$4="yes",'Data Transformation'!F1708,'Data Transformation'!D1708)</f>
        <v>0</v>
      </c>
      <c r="I1708" t="str">
        <f t="shared" si="109"/>
        <v/>
      </c>
    </row>
    <row r="1709" spans="2:9" x14ac:dyDescent="0.25">
      <c r="B1709" t="b">
        <f>IF('Input and Summary Results'!D1291=0,FALSE,'Input and Summary Results'!$B1291)</f>
        <v>0</v>
      </c>
      <c r="C1709" t="b">
        <f>IF(OR(B1709=0,'Input and Summary Results'!D1291=0,'Input and Summary Results'!D1291=""),FALSE,'Input and Summary Results'!$D1291)</f>
        <v>0</v>
      </c>
      <c r="D1709" t="b">
        <f>IF(OR(B1709=0,'Input and Summary Results'!E1291=0),FALSE,'Input and Summary Results'!$E1291)</f>
        <v>0</v>
      </c>
      <c r="E1709" t="b">
        <f t="shared" si="110"/>
        <v>0</v>
      </c>
      <c r="F1709" t="b">
        <f t="shared" si="111"/>
        <v>0</v>
      </c>
      <c r="G1709" t="b">
        <f>IF('Input and Summary Results'!$J$4="yes",IF(C1709=FALSE,FALSE,IF('Data Transformation'!E1709&lt;$R$10,E1709,$R$10)),IF(C1709=FALSE,FALSE,IF(C1709&lt;$R$10,C1709,$R$10)))</f>
        <v>0</v>
      </c>
      <c r="H1709" t="b">
        <f>IF('Input and Summary Results'!$J$4="yes",'Data Transformation'!F1709,'Data Transformation'!D1709)</f>
        <v>0</v>
      </c>
      <c r="I1709" t="str">
        <f t="shared" si="109"/>
        <v/>
      </c>
    </row>
    <row r="1710" spans="2:9" x14ac:dyDescent="0.25">
      <c r="B1710" t="b">
        <f>IF('Input and Summary Results'!D1292=0,FALSE,'Input and Summary Results'!$B1292)</f>
        <v>0</v>
      </c>
      <c r="C1710" t="b">
        <f>IF(OR(B1710=0,'Input and Summary Results'!D1292=0,'Input and Summary Results'!D1292=""),FALSE,'Input and Summary Results'!$D1292)</f>
        <v>0</v>
      </c>
      <c r="D1710" t="b">
        <f>IF(OR(B1710=0,'Input and Summary Results'!E1292=0),FALSE,'Input and Summary Results'!$E1292)</f>
        <v>0</v>
      </c>
      <c r="E1710" t="b">
        <f t="shared" si="110"/>
        <v>0</v>
      </c>
      <c r="F1710" t="b">
        <f t="shared" si="111"/>
        <v>0</v>
      </c>
      <c r="G1710" t="b">
        <f>IF('Input and Summary Results'!$J$4="yes",IF(C1710=FALSE,FALSE,IF('Data Transformation'!E1710&lt;$R$10,E1710,$R$10)),IF(C1710=FALSE,FALSE,IF(C1710&lt;$R$10,C1710,$R$10)))</f>
        <v>0</v>
      </c>
      <c r="H1710" t="b">
        <f>IF('Input and Summary Results'!$J$4="yes",'Data Transformation'!F1710,'Data Transformation'!D1710)</f>
        <v>0</v>
      </c>
      <c r="I1710" t="str">
        <f t="shared" si="109"/>
        <v/>
      </c>
    </row>
    <row r="1711" spans="2:9" x14ac:dyDescent="0.25">
      <c r="B1711" t="b">
        <f>IF('Input and Summary Results'!D1293=0,FALSE,'Input and Summary Results'!$B1293)</f>
        <v>0</v>
      </c>
      <c r="C1711" t="b">
        <f>IF(OR(B1711=0,'Input and Summary Results'!D1293=0,'Input and Summary Results'!D1293=""),FALSE,'Input and Summary Results'!$D1293)</f>
        <v>0</v>
      </c>
      <c r="D1711" t="b">
        <f>IF(OR(B1711=0,'Input and Summary Results'!E1293=0),FALSE,'Input and Summary Results'!$E1293)</f>
        <v>0</v>
      </c>
      <c r="E1711" t="b">
        <f t="shared" si="110"/>
        <v>0</v>
      </c>
      <c r="F1711" t="b">
        <f t="shared" si="111"/>
        <v>0</v>
      </c>
      <c r="G1711" t="b">
        <f>IF('Input and Summary Results'!$J$4="yes",IF(C1711=FALSE,FALSE,IF('Data Transformation'!E1711&lt;$R$10,E1711,$R$10)),IF(C1711=FALSE,FALSE,IF(C1711&lt;$R$10,C1711,$R$10)))</f>
        <v>0</v>
      </c>
      <c r="H1711" t="b">
        <f>IF('Input and Summary Results'!$J$4="yes",'Data Transformation'!F1711,'Data Transformation'!D1711)</f>
        <v>0</v>
      </c>
      <c r="I1711" t="str">
        <f t="shared" si="109"/>
        <v/>
      </c>
    </row>
    <row r="1712" spans="2:9" x14ac:dyDescent="0.25">
      <c r="B1712" t="b">
        <f>IF('Input and Summary Results'!D1294=0,FALSE,'Input and Summary Results'!$B1294)</f>
        <v>0</v>
      </c>
      <c r="C1712" t="b">
        <f>IF(OR(B1712=0,'Input and Summary Results'!D1294=0,'Input and Summary Results'!D1294=""),FALSE,'Input and Summary Results'!$D1294)</f>
        <v>0</v>
      </c>
      <c r="D1712" t="b">
        <f>IF(OR(B1712=0,'Input and Summary Results'!E1294=0),FALSE,'Input and Summary Results'!$E1294)</f>
        <v>0</v>
      </c>
      <c r="E1712" t="b">
        <f t="shared" si="110"/>
        <v>0</v>
      </c>
      <c r="F1712" t="b">
        <f t="shared" si="111"/>
        <v>0</v>
      </c>
      <c r="G1712" t="b">
        <f>IF('Input and Summary Results'!$J$4="yes",IF(C1712=FALSE,FALSE,IF('Data Transformation'!E1712&lt;$R$10,E1712,$R$10)),IF(C1712=FALSE,FALSE,IF(C1712&lt;$R$10,C1712,$R$10)))</f>
        <v>0</v>
      </c>
      <c r="H1712" t="b">
        <f>IF('Input and Summary Results'!$J$4="yes",'Data Transformation'!F1712,'Data Transformation'!D1712)</f>
        <v>0</v>
      </c>
      <c r="I1712" t="str">
        <f t="shared" si="109"/>
        <v/>
      </c>
    </row>
    <row r="1713" spans="2:9" x14ac:dyDescent="0.25">
      <c r="B1713" t="b">
        <f>IF('Input and Summary Results'!D1295=0,FALSE,'Input and Summary Results'!$B1295)</f>
        <v>0</v>
      </c>
      <c r="C1713" t="b">
        <f>IF(OR(B1713=0,'Input and Summary Results'!D1295=0,'Input and Summary Results'!D1295=""),FALSE,'Input and Summary Results'!$D1295)</f>
        <v>0</v>
      </c>
      <c r="D1713" t="b">
        <f>IF(OR(B1713=0,'Input and Summary Results'!E1295=0),FALSE,'Input and Summary Results'!$E1295)</f>
        <v>0</v>
      </c>
      <c r="E1713" t="b">
        <f t="shared" si="110"/>
        <v>0</v>
      </c>
      <c r="F1713" t="b">
        <f t="shared" si="111"/>
        <v>0</v>
      </c>
      <c r="G1713" t="b">
        <f>IF('Input and Summary Results'!$J$4="yes",IF(C1713=FALSE,FALSE,IF('Data Transformation'!E1713&lt;$R$10,E1713,$R$10)),IF(C1713=FALSE,FALSE,IF(C1713&lt;$R$10,C1713,$R$10)))</f>
        <v>0</v>
      </c>
      <c r="H1713" t="b">
        <f>IF('Input and Summary Results'!$J$4="yes",'Data Transformation'!F1713,'Data Transformation'!D1713)</f>
        <v>0</v>
      </c>
      <c r="I1713" t="str">
        <f t="shared" si="109"/>
        <v/>
      </c>
    </row>
    <row r="1714" spans="2:9" x14ac:dyDescent="0.25">
      <c r="B1714" t="b">
        <f>IF('Input and Summary Results'!D1296=0,FALSE,'Input and Summary Results'!$B1296)</f>
        <v>0</v>
      </c>
      <c r="C1714" t="b">
        <f>IF(OR(B1714=0,'Input and Summary Results'!D1296=0,'Input and Summary Results'!D1296=""),FALSE,'Input and Summary Results'!$D1296)</f>
        <v>0</v>
      </c>
      <c r="D1714" t="b">
        <f>IF(OR(B1714=0,'Input and Summary Results'!E1296=0),FALSE,'Input and Summary Results'!$E1296)</f>
        <v>0</v>
      </c>
      <c r="E1714" t="b">
        <f t="shared" si="110"/>
        <v>0</v>
      </c>
      <c r="F1714" t="b">
        <f t="shared" si="111"/>
        <v>0</v>
      </c>
      <c r="G1714" t="b">
        <f>IF('Input and Summary Results'!$J$4="yes",IF(C1714=FALSE,FALSE,IF('Data Transformation'!E1714&lt;$R$10,E1714,$R$10)),IF(C1714=FALSE,FALSE,IF(C1714&lt;$R$10,C1714,$R$10)))</f>
        <v>0</v>
      </c>
      <c r="H1714" t="b">
        <f>IF('Input and Summary Results'!$J$4="yes",'Data Transformation'!F1714,'Data Transformation'!D1714)</f>
        <v>0</v>
      </c>
      <c r="I1714" t="str">
        <f t="shared" si="109"/>
        <v/>
      </c>
    </row>
    <row r="1715" spans="2:9" x14ac:dyDescent="0.25">
      <c r="B1715" t="b">
        <f>IF('Input and Summary Results'!D1297=0,FALSE,'Input and Summary Results'!$B1297)</f>
        <v>0</v>
      </c>
      <c r="C1715" t="b">
        <f>IF(OR(B1715=0,'Input and Summary Results'!D1297=0,'Input and Summary Results'!D1297=""),FALSE,'Input and Summary Results'!$D1297)</f>
        <v>0</v>
      </c>
      <c r="D1715" t="b">
        <f>IF(OR(B1715=0,'Input and Summary Results'!E1297=0),FALSE,'Input and Summary Results'!$E1297)</f>
        <v>0</v>
      </c>
      <c r="E1715" t="b">
        <f t="shared" si="110"/>
        <v>0</v>
      </c>
      <c r="F1715" t="b">
        <f t="shared" si="111"/>
        <v>0</v>
      </c>
      <c r="G1715" t="b">
        <f>IF('Input and Summary Results'!$J$4="yes",IF(C1715=FALSE,FALSE,IF('Data Transformation'!E1715&lt;$R$10,E1715,$R$10)),IF(C1715=FALSE,FALSE,IF(C1715&lt;$R$10,C1715,$R$10)))</f>
        <v>0</v>
      </c>
      <c r="H1715" t="b">
        <f>IF('Input and Summary Results'!$J$4="yes",'Data Transformation'!F1715,'Data Transformation'!D1715)</f>
        <v>0</v>
      </c>
      <c r="I1715" t="str">
        <f t="shared" si="109"/>
        <v/>
      </c>
    </row>
    <row r="1716" spans="2:9" x14ac:dyDescent="0.25">
      <c r="B1716" t="b">
        <f>IF('Input and Summary Results'!D1298=0,FALSE,'Input and Summary Results'!$B1298)</f>
        <v>0</v>
      </c>
      <c r="C1716" t="b">
        <f>IF(OR(B1716=0,'Input and Summary Results'!D1298=0,'Input and Summary Results'!D1298=""),FALSE,'Input and Summary Results'!$D1298)</f>
        <v>0</v>
      </c>
      <c r="D1716" t="b">
        <f>IF(OR(B1716=0,'Input and Summary Results'!E1298=0),FALSE,'Input and Summary Results'!$E1298)</f>
        <v>0</v>
      </c>
      <c r="E1716" t="b">
        <f t="shared" si="110"/>
        <v>0</v>
      </c>
      <c r="F1716" t="b">
        <f t="shared" si="111"/>
        <v>0</v>
      </c>
      <c r="G1716" t="b">
        <f>IF('Input and Summary Results'!$J$4="yes",IF(C1716=FALSE,FALSE,IF('Data Transformation'!E1716&lt;$R$10,E1716,$R$10)),IF(C1716=FALSE,FALSE,IF(C1716&lt;$R$10,C1716,$R$10)))</f>
        <v>0</v>
      </c>
      <c r="H1716" t="b">
        <f>IF('Input and Summary Results'!$J$4="yes",'Data Transformation'!F1716,'Data Transformation'!D1716)</f>
        <v>0</v>
      </c>
      <c r="I1716" t="str">
        <f t="shared" si="109"/>
        <v/>
      </c>
    </row>
    <row r="1717" spans="2:9" x14ac:dyDescent="0.25">
      <c r="B1717" t="b">
        <f>IF('Input and Summary Results'!D1299=0,FALSE,'Input and Summary Results'!$B1299)</f>
        <v>0</v>
      </c>
      <c r="C1717" t="b">
        <f>IF(OR(B1717=0,'Input and Summary Results'!D1299=0,'Input and Summary Results'!D1299=""),FALSE,'Input and Summary Results'!$D1299)</f>
        <v>0</v>
      </c>
      <c r="D1717" t="b">
        <f>IF(OR(B1717=0,'Input and Summary Results'!E1299=0),FALSE,'Input and Summary Results'!$E1299)</f>
        <v>0</v>
      </c>
      <c r="E1717" t="b">
        <f t="shared" si="110"/>
        <v>0</v>
      </c>
      <c r="F1717" t="b">
        <f t="shared" si="111"/>
        <v>0</v>
      </c>
      <c r="G1717" t="b">
        <f>IF('Input and Summary Results'!$J$4="yes",IF(C1717=FALSE,FALSE,IF('Data Transformation'!E1717&lt;$R$10,E1717,$R$10)),IF(C1717=FALSE,FALSE,IF(C1717&lt;$R$10,C1717,$R$10)))</f>
        <v>0</v>
      </c>
      <c r="H1717" t="b">
        <f>IF('Input and Summary Results'!$J$4="yes",'Data Transformation'!F1717,'Data Transformation'!D1717)</f>
        <v>0</v>
      </c>
      <c r="I1717" t="str">
        <f t="shared" si="109"/>
        <v/>
      </c>
    </row>
    <row r="1718" spans="2:9" x14ac:dyDescent="0.25">
      <c r="B1718" t="b">
        <f>IF('Input and Summary Results'!D1300=0,FALSE,'Input and Summary Results'!$B1300)</f>
        <v>0</v>
      </c>
      <c r="C1718" t="b">
        <f>IF(OR(B1718=0,'Input and Summary Results'!D1300=0,'Input and Summary Results'!D1300=""),FALSE,'Input and Summary Results'!$D1300)</f>
        <v>0</v>
      </c>
      <c r="D1718" t="b">
        <f>IF(OR(B1718=0,'Input and Summary Results'!E1300=0),FALSE,'Input and Summary Results'!$E1300)</f>
        <v>0</v>
      </c>
      <c r="E1718" t="b">
        <f t="shared" si="110"/>
        <v>0</v>
      </c>
      <c r="F1718" t="b">
        <f t="shared" si="111"/>
        <v>0</v>
      </c>
      <c r="G1718" t="b">
        <f>IF('Input and Summary Results'!$J$4="yes",IF(C1718=FALSE,FALSE,IF('Data Transformation'!E1718&lt;$R$10,E1718,$R$10)),IF(C1718=FALSE,FALSE,IF(C1718&lt;$R$10,C1718,$R$10)))</f>
        <v>0</v>
      </c>
      <c r="H1718" t="b">
        <f>IF('Input and Summary Results'!$J$4="yes",'Data Transformation'!F1718,'Data Transformation'!D1718)</f>
        <v>0</v>
      </c>
      <c r="I1718" t="str">
        <f t="shared" si="109"/>
        <v/>
      </c>
    </row>
    <row r="1719" spans="2:9" x14ac:dyDescent="0.25">
      <c r="B1719" t="b">
        <f>IF('Input and Summary Results'!D1301=0,FALSE,'Input and Summary Results'!$B1301)</f>
        <v>0</v>
      </c>
      <c r="C1719" t="b">
        <f>IF(OR(B1719=0,'Input and Summary Results'!D1301=0,'Input and Summary Results'!D1301=""),FALSE,'Input and Summary Results'!$D1301)</f>
        <v>0</v>
      </c>
      <c r="D1719" t="b">
        <f>IF(OR(B1719=0,'Input and Summary Results'!E1301=0),FALSE,'Input and Summary Results'!$E1301)</f>
        <v>0</v>
      </c>
      <c r="E1719" t="b">
        <f t="shared" si="110"/>
        <v>0</v>
      </c>
      <c r="F1719" t="b">
        <f t="shared" si="111"/>
        <v>0</v>
      </c>
      <c r="G1719" t="b">
        <f>IF('Input and Summary Results'!$J$4="yes",IF(C1719=FALSE,FALSE,IF('Data Transformation'!E1719&lt;$R$10,E1719,$R$10)),IF(C1719=FALSE,FALSE,IF(C1719&lt;$R$10,C1719,$R$10)))</f>
        <v>0</v>
      </c>
      <c r="H1719" t="b">
        <f>IF('Input and Summary Results'!$J$4="yes",'Data Transformation'!F1719,'Data Transformation'!D1719)</f>
        <v>0</v>
      </c>
      <c r="I1719" t="str">
        <f t="shared" si="109"/>
        <v/>
      </c>
    </row>
    <row r="1720" spans="2:9" x14ac:dyDescent="0.25">
      <c r="B1720" t="b">
        <f>IF('Input and Summary Results'!D1302=0,FALSE,'Input and Summary Results'!$B1302)</f>
        <v>0</v>
      </c>
      <c r="C1720" t="b">
        <f>IF(OR(B1720=0,'Input and Summary Results'!D1302=0,'Input and Summary Results'!D1302=""),FALSE,'Input and Summary Results'!$D1302)</f>
        <v>0</v>
      </c>
      <c r="D1720" t="b">
        <f>IF(OR(B1720=0,'Input and Summary Results'!E1302=0),FALSE,'Input and Summary Results'!$E1302)</f>
        <v>0</v>
      </c>
      <c r="E1720" t="b">
        <f t="shared" si="110"/>
        <v>0</v>
      </c>
      <c r="F1720" t="b">
        <f t="shared" si="111"/>
        <v>0</v>
      </c>
      <c r="G1720" t="b">
        <f>IF('Input and Summary Results'!$J$4="yes",IF(C1720=FALSE,FALSE,IF('Data Transformation'!E1720&lt;$R$10,E1720,$R$10)),IF(C1720=FALSE,FALSE,IF(C1720&lt;$R$10,C1720,$R$10)))</f>
        <v>0</v>
      </c>
      <c r="H1720" t="b">
        <f>IF('Input and Summary Results'!$J$4="yes",'Data Transformation'!F1720,'Data Transformation'!D1720)</f>
        <v>0</v>
      </c>
      <c r="I1720" t="str">
        <f t="shared" si="109"/>
        <v/>
      </c>
    </row>
    <row r="1721" spans="2:9" x14ac:dyDescent="0.25">
      <c r="B1721" t="b">
        <f>IF('Input and Summary Results'!D1303=0,FALSE,'Input and Summary Results'!$B1303)</f>
        <v>0</v>
      </c>
      <c r="C1721" t="b">
        <f>IF(OR(B1721=0,'Input and Summary Results'!D1303=0,'Input and Summary Results'!D1303=""),FALSE,'Input and Summary Results'!$D1303)</f>
        <v>0</v>
      </c>
      <c r="D1721" t="b">
        <f>IF(OR(B1721=0,'Input and Summary Results'!E1303=0),FALSE,'Input and Summary Results'!$E1303)</f>
        <v>0</v>
      </c>
      <c r="E1721" t="b">
        <f t="shared" si="110"/>
        <v>0</v>
      </c>
      <c r="F1721" t="b">
        <f t="shared" si="111"/>
        <v>0</v>
      </c>
      <c r="G1721" t="b">
        <f>IF('Input and Summary Results'!$J$4="yes",IF(C1721=FALSE,FALSE,IF('Data Transformation'!E1721&lt;$R$10,E1721,$R$10)),IF(C1721=FALSE,FALSE,IF(C1721&lt;$R$10,C1721,$R$10)))</f>
        <v>0</v>
      </c>
      <c r="H1721" t="b">
        <f>IF('Input and Summary Results'!$J$4="yes",'Data Transformation'!F1721,'Data Transformation'!D1721)</f>
        <v>0</v>
      </c>
      <c r="I1721" t="str">
        <f t="shared" si="109"/>
        <v/>
      </c>
    </row>
    <row r="1722" spans="2:9" x14ac:dyDescent="0.25">
      <c r="B1722" t="b">
        <f>IF('Input and Summary Results'!D1304=0,FALSE,'Input and Summary Results'!$B1304)</f>
        <v>0</v>
      </c>
      <c r="C1722" t="b">
        <f>IF(OR(B1722=0,'Input and Summary Results'!D1304=0,'Input and Summary Results'!D1304=""),FALSE,'Input and Summary Results'!$D1304)</f>
        <v>0</v>
      </c>
      <c r="D1722" t="b">
        <f>IF(OR(B1722=0,'Input and Summary Results'!E1304=0),FALSE,'Input and Summary Results'!$E1304)</f>
        <v>0</v>
      </c>
      <c r="E1722" t="b">
        <f t="shared" si="110"/>
        <v>0</v>
      </c>
      <c r="F1722" t="b">
        <f t="shared" si="111"/>
        <v>0</v>
      </c>
      <c r="G1722" t="b">
        <f>IF('Input and Summary Results'!$J$4="yes",IF(C1722=FALSE,FALSE,IF('Data Transformation'!E1722&lt;$R$10,E1722,$R$10)),IF(C1722=FALSE,FALSE,IF(C1722&lt;$R$10,C1722,$R$10)))</f>
        <v>0</v>
      </c>
      <c r="H1722" t="b">
        <f>IF('Input and Summary Results'!$J$4="yes",'Data Transformation'!F1722,'Data Transformation'!D1722)</f>
        <v>0</v>
      </c>
      <c r="I1722" t="str">
        <f t="shared" si="109"/>
        <v/>
      </c>
    </row>
    <row r="1723" spans="2:9" x14ac:dyDescent="0.25">
      <c r="B1723" t="b">
        <f>IF('Input and Summary Results'!D1305=0,FALSE,'Input and Summary Results'!$B1305)</f>
        <v>0</v>
      </c>
      <c r="C1723" t="b">
        <f>IF(OR(B1723=0,'Input and Summary Results'!D1305=0,'Input and Summary Results'!D1305=""),FALSE,'Input and Summary Results'!$D1305)</f>
        <v>0</v>
      </c>
      <c r="D1723" t="b">
        <f>IF(OR(B1723=0,'Input and Summary Results'!E1305=0),FALSE,'Input and Summary Results'!$E1305)</f>
        <v>0</v>
      </c>
      <c r="E1723" t="b">
        <f t="shared" si="110"/>
        <v>0</v>
      </c>
      <c r="F1723" t="b">
        <f t="shared" si="111"/>
        <v>0</v>
      </c>
      <c r="G1723" t="b">
        <f>IF('Input and Summary Results'!$J$4="yes",IF(C1723=FALSE,FALSE,IF('Data Transformation'!E1723&lt;$R$10,E1723,$R$10)),IF(C1723=FALSE,FALSE,IF(C1723&lt;$R$10,C1723,$R$10)))</f>
        <v>0</v>
      </c>
      <c r="H1723" t="b">
        <f>IF('Input and Summary Results'!$J$4="yes",'Data Transformation'!F1723,'Data Transformation'!D1723)</f>
        <v>0</v>
      </c>
      <c r="I1723" t="str">
        <f t="shared" si="109"/>
        <v/>
      </c>
    </row>
    <row r="1724" spans="2:9" x14ac:dyDescent="0.25">
      <c r="B1724" t="b">
        <f>IF('Input and Summary Results'!D1306=0,FALSE,'Input and Summary Results'!$B1306)</f>
        <v>0</v>
      </c>
      <c r="C1724" t="b">
        <f>IF(OR(B1724=0,'Input and Summary Results'!D1306=0,'Input and Summary Results'!D1306=""),FALSE,'Input and Summary Results'!$D1306)</f>
        <v>0</v>
      </c>
      <c r="D1724" t="b">
        <f>IF(OR(B1724=0,'Input and Summary Results'!E1306=0),FALSE,'Input and Summary Results'!$E1306)</f>
        <v>0</v>
      </c>
      <c r="E1724" t="b">
        <f t="shared" si="110"/>
        <v>0</v>
      </c>
      <c r="F1724" t="b">
        <f t="shared" si="111"/>
        <v>0</v>
      </c>
      <c r="G1724" t="b">
        <f>IF('Input and Summary Results'!$J$4="yes",IF(C1724=FALSE,FALSE,IF('Data Transformation'!E1724&lt;$R$10,E1724,$R$10)),IF(C1724=FALSE,FALSE,IF(C1724&lt;$R$10,C1724,$R$10)))</f>
        <v>0</v>
      </c>
      <c r="H1724" t="b">
        <f>IF('Input and Summary Results'!$J$4="yes",'Data Transformation'!F1724,'Data Transformation'!D1724)</f>
        <v>0</v>
      </c>
      <c r="I1724" t="str">
        <f t="shared" si="109"/>
        <v/>
      </c>
    </row>
    <row r="1725" spans="2:9" x14ac:dyDescent="0.25">
      <c r="B1725" t="b">
        <f>IF('Input and Summary Results'!D1307=0,FALSE,'Input and Summary Results'!$B1307)</f>
        <v>0</v>
      </c>
      <c r="C1725" t="b">
        <f>IF(OR(B1725=0,'Input and Summary Results'!D1307=0,'Input and Summary Results'!D1307=""),FALSE,'Input and Summary Results'!$D1307)</f>
        <v>0</v>
      </c>
      <c r="D1725" t="b">
        <f>IF(OR(B1725=0,'Input and Summary Results'!E1307=0),FALSE,'Input and Summary Results'!$E1307)</f>
        <v>0</v>
      </c>
      <c r="E1725" t="b">
        <f t="shared" si="110"/>
        <v>0</v>
      </c>
      <c r="F1725" t="b">
        <f t="shared" si="111"/>
        <v>0</v>
      </c>
      <c r="G1725" t="b">
        <f>IF('Input and Summary Results'!$J$4="yes",IF(C1725=FALSE,FALSE,IF('Data Transformation'!E1725&lt;$R$10,E1725,$R$10)),IF(C1725=FALSE,FALSE,IF(C1725&lt;$R$10,C1725,$R$10)))</f>
        <v>0</v>
      </c>
      <c r="H1725" t="b">
        <f>IF('Input and Summary Results'!$J$4="yes",'Data Transformation'!F1725,'Data Transformation'!D1725)</f>
        <v>0</v>
      </c>
      <c r="I1725" t="str">
        <f t="shared" si="109"/>
        <v/>
      </c>
    </row>
    <row r="1726" spans="2:9" x14ac:dyDescent="0.25">
      <c r="B1726" t="b">
        <f>IF('Input and Summary Results'!D1308=0,FALSE,'Input and Summary Results'!$B1308)</f>
        <v>0</v>
      </c>
      <c r="C1726" t="b">
        <f>IF(OR(B1726=0,'Input and Summary Results'!D1308=0,'Input and Summary Results'!D1308=""),FALSE,'Input and Summary Results'!$D1308)</f>
        <v>0</v>
      </c>
      <c r="D1726" t="b">
        <f>IF(OR(B1726=0,'Input and Summary Results'!E1308=0),FALSE,'Input and Summary Results'!$E1308)</f>
        <v>0</v>
      </c>
      <c r="E1726" t="b">
        <f t="shared" si="110"/>
        <v>0</v>
      </c>
      <c r="F1726" t="b">
        <f t="shared" si="111"/>
        <v>0</v>
      </c>
      <c r="G1726" t="b">
        <f>IF('Input and Summary Results'!$J$4="yes",IF(C1726=FALSE,FALSE,IF('Data Transformation'!E1726&lt;$R$10,E1726,$R$10)),IF(C1726=FALSE,FALSE,IF(C1726&lt;$R$10,C1726,$R$10)))</f>
        <v>0</v>
      </c>
      <c r="H1726" t="b">
        <f>IF('Input and Summary Results'!$J$4="yes",'Data Transformation'!F1726,'Data Transformation'!D1726)</f>
        <v>0</v>
      </c>
      <c r="I1726" t="str">
        <f t="shared" si="109"/>
        <v/>
      </c>
    </row>
    <row r="1727" spans="2:9" x14ac:dyDescent="0.25">
      <c r="B1727" t="b">
        <f>IF('Input and Summary Results'!D1309=0,FALSE,'Input and Summary Results'!$B1309)</f>
        <v>0</v>
      </c>
      <c r="C1727" t="b">
        <f>IF(OR(B1727=0,'Input and Summary Results'!D1309=0,'Input and Summary Results'!D1309=""),FALSE,'Input and Summary Results'!$D1309)</f>
        <v>0</v>
      </c>
      <c r="D1727" t="b">
        <f>IF(OR(B1727=0,'Input and Summary Results'!E1309=0),FALSE,'Input and Summary Results'!$E1309)</f>
        <v>0</v>
      </c>
      <c r="E1727" t="b">
        <f t="shared" si="110"/>
        <v>0</v>
      </c>
      <c r="F1727" t="b">
        <f t="shared" si="111"/>
        <v>0</v>
      </c>
      <c r="G1727" t="b">
        <f>IF('Input and Summary Results'!$J$4="yes",IF(C1727=FALSE,FALSE,IF('Data Transformation'!E1727&lt;$R$10,E1727,$R$10)),IF(C1727=FALSE,FALSE,IF(C1727&lt;$R$10,C1727,$R$10)))</f>
        <v>0</v>
      </c>
      <c r="H1727" t="b">
        <f>IF('Input and Summary Results'!$J$4="yes",'Data Transformation'!F1727,'Data Transformation'!D1727)</f>
        <v>0</v>
      </c>
      <c r="I1727" t="str">
        <f t="shared" si="109"/>
        <v/>
      </c>
    </row>
    <row r="1728" spans="2:9" x14ac:dyDescent="0.25">
      <c r="B1728" t="b">
        <f>IF('Input and Summary Results'!D1310=0,FALSE,'Input and Summary Results'!$B1310)</f>
        <v>0</v>
      </c>
      <c r="C1728" t="b">
        <f>IF(OR(B1728=0,'Input and Summary Results'!D1310=0,'Input and Summary Results'!D1310=""),FALSE,'Input and Summary Results'!$D1310)</f>
        <v>0</v>
      </c>
      <c r="D1728" t="b">
        <f>IF(OR(B1728=0,'Input and Summary Results'!E1310=0),FALSE,'Input and Summary Results'!$E1310)</f>
        <v>0</v>
      </c>
      <c r="E1728" t="b">
        <f t="shared" si="110"/>
        <v>0</v>
      </c>
      <c r="F1728" t="b">
        <f t="shared" si="111"/>
        <v>0</v>
      </c>
      <c r="G1728" t="b">
        <f>IF('Input and Summary Results'!$J$4="yes",IF(C1728=FALSE,FALSE,IF('Data Transformation'!E1728&lt;$R$10,E1728,$R$10)),IF(C1728=FALSE,FALSE,IF(C1728&lt;$R$10,C1728,$R$10)))</f>
        <v>0</v>
      </c>
      <c r="H1728" t="b">
        <f>IF('Input and Summary Results'!$J$4="yes",'Data Transformation'!F1728,'Data Transformation'!D1728)</f>
        <v>0</v>
      </c>
      <c r="I1728" t="str">
        <f t="shared" si="109"/>
        <v/>
      </c>
    </row>
    <row r="1729" spans="2:9" x14ac:dyDescent="0.25">
      <c r="B1729" t="b">
        <f>IF('Input and Summary Results'!D1311=0,FALSE,'Input and Summary Results'!$B1311)</f>
        <v>0</v>
      </c>
      <c r="C1729" t="b">
        <f>IF(OR(B1729=0,'Input and Summary Results'!D1311=0,'Input and Summary Results'!D1311=""),FALSE,'Input and Summary Results'!$D1311)</f>
        <v>0</v>
      </c>
      <c r="D1729" t="b">
        <f>IF(OR(B1729=0,'Input and Summary Results'!E1311=0),FALSE,'Input and Summary Results'!$E1311)</f>
        <v>0</v>
      </c>
      <c r="E1729" t="b">
        <f t="shared" si="110"/>
        <v>0</v>
      </c>
      <c r="F1729" t="b">
        <f t="shared" si="111"/>
        <v>0</v>
      </c>
      <c r="G1729" t="b">
        <f>IF('Input and Summary Results'!$J$4="yes",IF(C1729=FALSE,FALSE,IF('Data Transformation'!E1729&lt;$R$10,E1729,$R$10)),IF(C1729=FALSE,FALSE,IF(C1729&lt;$R$10,C1729,$R$10)))</f>
        <v>0</v>
      </c>
      <c r="H1729" t="b">
        <f>IF('Input and Summary Results'!$J$4="yes",'Data Transformation'!F1729,'Data Transformation'!D1729)</f>
        <v>0</v>
      </c>
      <c r="I1729" t="str">
        <f t="shared" si="109"/>
        <v/>
      </c>
    </row>
    <row r="1730" spans="2:9" x14ac:dyDescent="0.25">
      <c r="B1730" t="b">
        <f>IF('Input and Summary Results'!D1312=0,FALSE,'Input and Summary Results'!$B1312)</f>
        <v>0</v>
      </c>
      <c r="C1730" t="b">
        <f>IF(OR(B1730=0,'Input and Summary Results'!D1312=0,'Input and Summary Results'!D1312=""),FALSE,'Input and Summary Results'!$D1312)</f>
        <v>0</v>
      </c>
      <c r="D1730" t="b">
        <f>IF(OR(B1730=0,'Input and Summary Results'!E1312=0),FALSE,'Input and Summary Results'!$E1312)</f>
        <v>0</v>
      </c>
      <c r="E1730" t="b">
        <f t="shared" si="110"/>
        <v>0</v>
      </c>
      <c r="F1730" t="b">
        <f t="shared" si="111"/>
        <v>0</v>
      </c>
      <c r="G1730" t="b">
        <f>IF('Input and Summary Results'!$J$4="yes",IF(C1730=FALSE,FALSE,IF('Data Transformation'!E1730&lt;$R$10,E1730,$R$10)),IF(C1730=FALSE,FALSE,IF(C1730&lt;$R$10,C1730,$R$10)))</f>
        <v>0</v>
      </c>
      <c r="H1730" t="b">
        <f>IF('Input and Summary Results'!$J$4="yes",'Data Transformation'!F1730,'Data Transformation'!D1730)</f>
        <v>0</v>
      </c>
      <c r="I1730" t="str">
        <f t="shared" si="109"/>
        <v/>
      </c>
    </row>
    <row r="1731" spans="2:9" x14ac:dyDescent="0.25">
      <c r="B1731" t="b">
        <f>IF('Input and Summary Results'!D1313=0,FALSE,'Input and Summary Results'!$B1313)</f>
        <v>0</v>
      </c>
      <c r="C1731" t="b">
        <f>IF(OR(B1731=0,'Input and Summary Results'!D1313=0,'Input and Summary Results'!D1313=""),FALSE,'Input and Summary Results'!$D1313)</f>
        <v>0</v>
      </c>
      <c r="D1731" t="b">
        <f>IF(OR(B1731=0,'Input and Summary Results'!E1313=0),FALSE,'Input and Summary Results'!$E1313)</f>
        <v>0</v>
      </c>
      <c r="E1731" t="b">
        <f t="shared" si="110"/>
        <v>0</v>
      </c>
      <c r="F1731" t="b">
        <f t="shared" si="111"/>
        <v>0</v>
      </c>
      <c r="G1731" t="b">
        <f>IF('Input and Summary Results'!$J$4="yes",IF(C1731=FALSE,FALSE,IF('Data Transformation'!E1731&lt;$R$10,E1731,$R$10)),IF(C1731=FALSE,FALSE,IF(C1731&lt;$R$10,C1731,$R$10)))</f>
        <v>0</v>
      </c>
      <c r="H1731" t="b">
        <f>IF('Input and Summary Results'!$J$4="yes",'Data Transformation'!F1731,'Data Transformation'!D1731)</f>
        <v>0</v>
      </c>
      <c r="I1731" t="str">
        <f t="shared" si="109"/>
        <v/>
      </c>
    </row>
    <row r="1732" spans="2:9" x14ac:dyDescent="0.25">
      <c r="B1732" t="b">
        <f>IF('Input and Summary Results'!D1314=0,FALSE,'Input and Summary Results'!$B1314)</f>
        <v>0</v>
      </c>
      <c r="C1732" t="b">
        <f>IF(OR(B1732=0,'Input and Summary Results'!D1314=0,'Input and Summary Results'!D1314=""),FALSE,'Input and Summary Results'!$D1314)</f>
        <v>0</v>
      </c>
      <c r="D1732" t="b">
        <f>IF(OR(B1732=0,'Input and Summary Results'!E1314=0),FALSE,'Input and Summary Results'!$E1314)</f>
        <v>0</v>
      </c>
      <c r="E1732" t="b">
        <f t="shared" si="110"/>
        <v>0</v>
      </c>
      <c r="F1732" t="b">
        <f t="shared" si="111"/>
        <v>0</v>
      </c>
      <c r="G1732" t="b">
        <f>IF('Input and Summary Results'!$J$4="yes",IF(C1732=FALSE,FALSE,IF('Data Transformation'!E1732&lt;$R$10,E1732,$R$10)),IF(C1732=FALSE,FALSE,IF(C1732&lt;$R$10,C1732,$R$10)))</f>
        <v>0</v>
      </c>
      <c r="H1732" t="b">
        <f>IF('Input and Summary Results'!$J$4="yes",'Data Transformation'!F1732,'Data Transformation'!D1732)</f>
        <v>0</v>
      </c>
      <c r="I1732" t="str">
        <f t="shared" si="109"/>
        <v/>
      </c>
    </row>
    <row r="1733" spans="2:9" x14ac:dyDescent="0.25">
      <c r="B1733" t="b">
        <f>IF('Input and Summary Results'!D1315=0,FALSE,'Input and Summary Results'!$B1315)</f>
        <v>0</v>
      </c>
      <c r="C1733" t="b">
        <f>IF(OR(B1733=0,'Input and Summary Results'!D1315=0,'Input and Summary Results'!D1315=""),FALSE,'Input and Summary Results'!$D1315)</f>
        <v>0</v>
      </c>
      <c r="D1733" t="b">
        <f>IF(OR(B1733=0,'Input and Summary Results'!E1315=0),FALSE,'Input and Summary Results'!$E1315)</f>
        <v>0</v>
      </c>
      <c r="E1733" t="b">
        <f t="shared" si="110"/>
        <v>0</v>
      </c>
      <c r="F1733" t="b">
        <f t="shared" si="111"/>
        <v>0</v>
      </c>
      <c r="G1733" t="b">
        <f>IF('Input and Summary Results'!$J$4="yes",IF(C1733=FALSE,FALSE,IF('Data Transformation'!E1733&lt;$R$10,E1733,$R$10)),IF(C1733=FALSE,FALSE,IF(C1733&lt;$R$10,C1733,$R$10)))</f>
        <v>0</v>
      </c>
      <c r="H1733" t="b">
        <f>IF('Input and Summary Results'!$J$4="yes",'Data Transformation'!F1733,'Data Transformation'!D1733)</f>
        <v>0</v>
      </c>
      <c r="I1733" t="str">
        <f t="shared" ref="I1733:I1796" si="112">IF(G1733=FALSE,"",B1733)</f>
        <v/>
      </c>
    </row>
    <row r="1734" spans="2:9" x14ac:dyDescent="0.25">
      <c r="B1734" t="b">
        <f>IF('Input and Summary Results'!D1316=0,FALSE,'Input and Summary Results'!$B1316)</f>
        <v>0</v>
      </c>
      <c r="C1734" t="b">
        <f>IF(OR(B1734=0,'Input and Summary Results'!D1316=0,'Input and Summary Results'!D1316=""),FALSE,'Input and Summary Results'!$D1316)</f>
        <v>0</v>
      </c>
      <c r="D1734" t="b">
        <f>IF(OR(B1734=0,'Input and Summary Results'!E1316=0),FALSE,'Input and Summary Results'!$E1316)</f>
        <v>0</v>
      </c>
      <c r="E1734" t="b">
        <f t="shared" si="110"/>
        <v>0</v>
      </c>
      <c r="F1734" t="b">
        <f t="shared" si="111"/>
        <v>0</v>
      </c>
      <c r="G1734" t="b">
        <f>IF('Input and Summary Results'!$J$4="yes",IF(C1734=FALSE,FALSE,IF('Data Transformation'!E1734&lt;$R$10,E1734,$R$10)),IF(C1734=FALSE,FALSE,IF(C1734&lt;$R$10,C1734,$R$10)))</f>
        <v>0</v>
      </c>
      <c r="H1734" t="b">
        <f>IF('Input and Summary Results'!$J$4="yes",'Data Transformation'!F1734,'Data Transformation'!D1734)</f>
        <v>0</v>
      </c>
      <c r="I1734" t="str">
        <f t="shared" si="112"/>
        <v/>
      </c>
    </row>
    <row r="1735" spans="2:9" x14ac:dyDescent="0.25">
      <c r="B1735" t="b">
        <f>IF('Input and Summary Results'!D1317=0,FALSE,'Input and Summary Results'!$B1317)</f>
        <v>0</v>
      </c>
      <c r="C1735" t="b">
        <f>IF(OR(B1735=0,'Input and Summary Results'!D1317=0,'Input and Summary Results'!D1317=""),FALSE,'Input and Summary Results'!$D1317)</f>
        <v>0</v>
      </c>
      <c r="D1735" t="b">
        <f>IF(OR(B1735=0,'Input and Summary Results'!E1317=0),FALSE,'Input and Summary Results'!$E1317)</f>
        <v>0</v>
      </c>
      <c r="E1735" t="b">
        <f t="shared" si="110"/>
        <v>0</v>
      </c>
      <c r="F1735" t="b">
        <f t="shared" si="111"/>
        <v>0</v>
      </c>
      <c r="G1735" t="b">
        <f>IF('Input and Summary Results'!$J$4="yes",IF(C1735=FALSE,FALSE,IF('Data Transformation'!E1735&lt;$R$10,E1735,$R$10)),IF(C1735=FALSE,FALSE,IF(C1735&lt;$R$10,C1735,$R$10)))</f>
        <v>0</v>
      </c>
      <c r="H1735" t="b">
        <f>IF('Input and Summary Results'!$J$4="yes",'Data Transformation'!F1735,'Data Transformation'!D1735)</f>
        <v>0</v>
      </c>
      <c r="I1735" t="str">
        <f t="shared" si="112"/>
        <v/>
      </c>
    </row>
    <row r="1736" spans="2:9" x14ac:dyDescent="0.25">
      <c r="B1736" t="b">
        <f>IF('Input and Summary Results'!D1318=0,FALSE,'Input and Summary Results'!$B1318)</f>
        <v>0</v>
      </c>
      <c r="C1736" t="b">
        <f>IF(OR(B1736=0,'Input and Summary Results'!D1318=0,'Input and Summary Results'!D1318=""),FALSE,'Input and Summary Results'!$D1318)</f>
        <v>0</v>
      </c>
      <c r="D1736" t="b">
        <f>IF(OR(B1736=0,'Input and Summary Results'!E1318=0),FALSE,'Input and Summary Results'!$E1318)</f>
        <v>0</v>
      </c>
      <c r="E1736" t="b">
        <f t="shared" si="110"/>
        <v>0</v>
      </c>
      <c r="F1736" t="b">
        <f t="shared" si="111"/>
        <v>0</v>
      </c>
      <c r="G1736" t="b">
        <f>IF('Input and Summary Results'!$J$4="yes",IF(C1736=FALSE,FALSE,IF('Data Transformation'!E1736&lt;$R$10,E1736,$R$10)),IF(C1736=FALSE,FALSE,IF(C1736&lt;$R$10,C1736,$R$10)))</f>
        <v>0</v>
      </c>
      <c r="H1736" t="b">
        <f>IF('Input and Summary Results'!$J$4="yes",'Data Transformation'!F1736,'Data Transformation'!D1736)</f>
        <v>0</v>
      </c>
      <c r="I1736" t="str">
        <f t="shared" si="112"/>
        <v/>
      </c>
    </row>
    <row r="1737" spans="2:9" x14ac:dyDescent="0.25">
      <c r="B1737" t="b">
        <f>IF('Input and Summary Results'!D1319=0,FALSE,'Input and Summary Results'!$B1319)</f>
        <v>0</v>
      </c>
      <c r="C1737" t="b">
        <f>IF(OR(B1737=0,'Input and Summary Results'!D1319=0,'Input and Summary Results'!D1319=""),FALSE,'Input and Summary Results'!$D1319)</f>
        <v>0</v>
      </c>
      <c r="D1737" t="b">
        <f>IF(OR(B1737=0,'Input and Summary Results'!E1319=0),FALSE,'Input and Summary Results'!$E1319)</f>
        <v>0</v>
      </c>
      <c r="E1737" t="b">
        <f t="shared" si="110"/>
        <v>0</v>
      </c>
      <c r="F1737" t="b">
        <f t="shared" si="111"/>
        <v>0</v>
      </c>
      <c r="G1737" t="b">
        <f>IF('Input and Summary Results'!$J$4="yes",IF(C1737=FALSE,FALSE,IF('Data Transformation'!E1737&lt;$R$10,E1737,$R$10)),IF(C1737=FALSE,FALSE,IF(C1737&lt;$R$10,C1737,$R$10)))</f>
        <v>0</v>
      </c>
      <c r="H1737" t="b">
        <f>IF('Input and Summary Results'!$J$4="yes",'Data Transformation'!F1737,'Data Transformation'!D1737)</f>
        <v>0</v>
      </c>
      <c r="I1737" t="str">
        <f t="shared" si="112"/>
        <v/>
      </c>
    </row>
    <row r="1738" spans="2:9" x14ac:dyDescent="0.25">
      <c r="B1738" t="b">
        <f>IF('Input and Summary Results'!D1320=0,FALSE,'Input and Summary Results'!$B1320)</f>
        <v>0</v>
      </c>
      <c r="C1738" t="b">
        <f>IF(OR(B1738=0,'Input and Summary Results'!D1320=0,'Input and Summary Results'!D1320=""),FALSE,'Input and Summary Results'!$D1320)</f>
        <v>0</v>
      </c>
      <c r="D1738" t="b">
        <f>IF(OR(B1738=0,'Input and Summary Results'!E1320=0),FALSE,'Input and Summary Results'!$E1320)</f>
        <v>0</v>
      </c>
      <c r="E1738" t="b">
        <f t="shared" si="110"/>
        <v>0</v>
      </c>
      <c r="F1738" t="b">
        <f t="shared" si="111"/>
        <v>0</v>
      </c>
      <c r="G1738" t="b">
        <f>IF('Input and Summary Results'!$J$4="yes",IF(C1738=FALSE,FALSE,IF('Data Transformation'!E1738&lt;$R$10,E1738,$R$10)),IF(C1738=FALSE,FALSE,IF(C1738&lt;$R$10,C1738,$R$10)))</f>
        <v>0</v>
      </c>
      <c r="H1738" t="b">
        <f>IF('Input and Summary Results'!$J$4="yes",'Data Transformation'!F1738,'Data Transformation'!D1738)</f>
        <v>0</v>
      </c>
      <c r="I1738" t="str">
        <f t="shared" si="112"/>
        <v/>
      </c>
    </row>
    <row r="1739" spans="2:9" x14ac:dyDescent="0.25">
      <c r="B1739" t="b">
        <f>IF('Input and Summary Results'!D1321=0,FALSE,'Input and Summary Results'!$B1321)</f>
        <v>0</v>
      </c>
      <c r="C1739" t="b">
        <f>IF(OR(B1739=0,'Input and Summary Results'!D1321=0,'Input and Summary Results'!D1321=""),FALSE,'Input and Summary Results'!$D1321)</f>
        <v>0</v>
      </c>
      <c r="D1739" t="b">
        <f>IF(OR(B1739=0,'Input and Summary Results'!E1321=0),FALSE,'Input and Summary Results'!$E1321)</f>
        <v>0</v>
      </c>
      <c r="E1739" t="b">
        <f t="shared" si="110"/>
        <v>0</v>
      </c>
      <c r="F1739" t="b">
        <f t="shared" si="111"/>
        <v>0</v>
      </c>
      <c r="G1739" t="b">
        <f>IF('Input and Summary Results'!$J$4="yes",IF(C1739=FALSE,FALSE,IF('Data Transformation'!E1739&lt;$R$10,E1739,$R$10)),IF(C1739=FALSE,FALSE,IF(C1739&lt;$R$10,C1739,$R$10)))</f>
        <v>0</v>
      </c>
      <c r="H1739" t="b">
        <f>IF('Input and Summary Results'!$J$4="yes",'Data Transformation'!F1739,'Data Transformation'!D1739)</f>
        <v>0</v>
      </c>
      <c r="I1739" t="str">
        <f t="shared" si="112"/>
        <v/>
      </c>
    </row>
    <row r="1740" spans="2:9" x14ac:dyDescent="0.25">
      <c r="B1740" t="b">
        <f>IF('Input and Summary Results'!D1322=0,FALSE,'Input and Summary Results'!$B1322)</f>
        <v>0</v>
      </c>
      <c r="C1740" t="b">
        <f>IF(OR(B1740=0,'Input and Summary Results'!D1322=0,'Input and Summary Results'!D1322=""),FALSE,'Input and Summary Results'!$D1322)</f>
        <v>0</v>
      </c>
      <c r="D1740" t="b">
        <f>IF(OR(B1740=0,'Input and Summary Results'!E1322=0),FALSE,'Input and Summary Results'!$E1322)</f>
        <v>0</v>
      </c>
      <c r="E1740" t="b">
        <f t="shared" si="110"/>
        <v>0</v>
      </c>
      <c r="F1740" t="b">
        <f t="shared" si="111"/>
        <v>0</v>
      </c>
      <c r="G1740" t="b">
        <f>IF('Input and Summary Results'!$J$4="yes",IF(C1740=FALSE,FALSE,IF('Data Transformation'!E1740&lt;$R$10,E1740,$R$10)),IF(C1740=FALSE,FALSE,IF(C1740&lt;$R$10,C1740,$R$10)))</f>
        <v>0</v>
      </c>
      <c r="H1740" t="b">
        <f>IF('Input and Summary Results'!$J$4="yes",'Data Transformation'!F1740,'Data Transformation'!D1740)</f>
        <v>0</v>
      </c>
      <c r="I1740" t="str">
        <f t="shared" si="112"/>
        <v/>
      </c>
    </row>
    <row r="1741" spans="2:9" x14ac:dyDescent="0.25">
      <c r="B1741" t="b">
        <f>IF('Input and Summary Results'!D1323=0,FALSE,'Input and Summary Results'!$B1323)</f>
        <v>0</v>
      </c>
      <c r="C1741" t="b">
        <f>IF(OR(B1741=0,'Input and Summary Results'!D1323=0,'Input and Summary Results'!D1323=""),FALSE,'Input and Summary Results'!$D1323)</f>
        <v>0</v>
      </c>
      <c r="D1741" t="b">
        <f>IF(OR(B1741=0,'Input and Summary Results'!E1323=0),FALSE,'Input and Summary Results'!$E1323)</f>
        <v>0</v>
      </c>
      <c r="E1741" t="b">
        <f t="shared" si="110"/>
        <v>0</v>
      </c>
      <c r="F1741" t="b">
        <f t="shared" si="111"/>
        <v>0</v>
      </c>
      <c r="G1741" t="b">
        <f>IF('Input and Summary Results'!$J$4="yes",IF(C1741=FALSE,FALSE,IF('Data Transformation'!E1741&lt;$R$10,E1741,$R$10)),IF(C1741=FALSE,FALSE,IF(C1741&lt;$R$10,C1741,$R$10)))</f>
        <v>0</v>
      </c>
      <c r="H1741" t="b">
        <f>IF('Input and Summary Results'!$J$4="yes",'Data Transformation'!F1741,'Data Transformation'!D1741)</f>
        <v>0</v>
      </c>
      <c r="I1741" t="str">
        <f t="shared" si="112"/>
        <v/>
      </c>
    </row>
    <row r="1742" spans="2:9" x14ac:dyDescent="0.25">
      <c r="B1742" t="b">
        <f>IF('Input and Summary Results'!D1324=0,FALSE,'Input and Summary Results'!$B1324)</f>
        <v>0</v>
      </c>
      <c r="C1742" t="b">
        <f>IF(OR(B1742=0,'Input and Summary Results'!D1324=0,'Input and Summary Results'!D1324=""),FALSE,'Input and Summary Results'!$D1324)</f>
        <v>0</v>
      </c>
      <c r="D1742" t="b">
        <f>IF(OR(B1742=0,'Input and Summary Results'!E1324=0),FALSE,'Input and Summary Results'!$E1324)</f>
        <v>0</v>
      </c>
      <c r="E1742" t="b">
        <f t="shared" si="110"/>
        <v>0</v>
      </c>
      <c r="F1742" t="b">
        <f t="shared" si="111"/>
        <v>0</v>
      </c>
      <c r="G1742" t="b">
        <f>IF('Input and Summary Results'!$J$4="yes",IF(C1742=FALSE,FALSE,IF('Data Transformation'!E1742&lt;$R$10,E1742,$R$10)),IF(C1742=FALSE,FALSE,IF(C1742&lt;$R$10,C1742,$R$10)))</f>
        <v>0</v>
      </c>
      <c r="H1742" t="b">
        <f>IF('Input and Summary Results'!$J$4="yes",'Data Transformation'!F1742,'Data Transformation'!D1742)</f>
        <v>0</v>
      </c>
      <c r="I1742" t="str">
        <f t="shared" si="112"/>
        <v/>
      </c>
    </row>
    <row r="1743" spans="2:9" x14ac:dyDescent="0.25">
      <c r="B1743" t="b">
        <f>IF('Input and Summary Results'!D1325=0,FALSE,'Input and Summary Results'!$B1325)</f>
        <v>0</v>
      </c>
      <c r="C1743" t="b">
        <f>IF(OR(B1743=0,'Input and Summary Results'!D1325=0,'Input and Summary Results'!D1325=""),FALSE,'Input and Summary Results'!$D1325)</f>
        <v>0</v>
      </c>
      <c r="D1743" t="b">
        <f>IF(OR(B1743=0,'Input and Summary Results'!E1325=0),FALSE,'Input and Summary Results'!$E1325)</f>
        <v>0</v>
      </c>
      <c r="E1743" t="b">
        <f t="shared" si="110"/>
        <v>0</v>
      </c>
      <c r="F1743" t="b">
        <f t="shared" si="111"/>
        <v>0</v>
      </c>
      <c r="G1743" t="b">
        <f>IF('Input and Summary Results'!$J$4="yes",IF(C1743=FALSE,FALSE,IF('Data Transformation'!E1743&lt;$R$10,E1743,$R$10)),IF(C1743=FALSE,FALSE,IF(C1743&lt;$R$10,C1743,$R$10)))</f>
        <v>0</v>
      </c>
      <c r="H1743" t="b">
        <f>IF('Input and Summary Results'!$J$4="yes",'Data Transformation'!F1743,'Data Transformation'!D1743)</f>
        <v>0</v>
      </c>
      <c r="I1743" t="str">
        <f t="shared" si="112"/>
        <v/>
      </c>
    </row>
    <row r="1744" spans="2:9" x14ac:dyDescent="0.25">
      <c r="B1744" t="b">
        <f>IF('Input and Summary Results'!D1326=0,FALSE,'Input and Summary Results'!$B1326)</f>
        <v>0</v>
      </c>
      <c r="C1744" t="b">
        <f>IF(OR(B1744=0,'Input and Summary Results'!D1326=0,'Input and Summary Results'!D1326=""),FALSE,'Input and Summary Results'!$D1326)</f>
        <v>0</v>
      </c>
      <c r="D1744" t="b">
        <f>IF(OR(B1744=0,'Input and Summary Results'!E1326=0),FALSE,'Input and Summary Results'!$E1326)</f>
        <v>0</v>
      </c>
      <c r="E1744" t="b">
        <f t="shared" si="110"/>
        <v>0</v>
      </c>
      <c r="F1744" t="b">
        <f t="shared" si="111"/>
        <v>0</v>
      </c>
      <c r="G1744" t="b">
        <f>IF('Input and Summary Results'!$J$4="yes",IF(C1744=FALSE,FALSE,IF('Data Transformation'!E1744&lt;$R$10,E1744,$R$10)),IF(C1744=FALSE,FALSE,IF(C1744&lt;$R$10,C1744,$R$10)))</f>
        <v>0</v>
      </c>
      <c r="H1744" t="b">
        <f>IF('Input and Summary Results'!$J$4="yes",'Data Transformation'!F1744,'Data Transformation'!D1744)</f>
        <v>0</v>
      </c>
      <c r="I1744" t="str">
        <f t="shared" si="112"/>
        <v/>
      </c>
    </row>
    <row r="1745" spans="2:9" x14ac:dyDescent="0.25">
      <c r="B1745" t="b">
        <f>IF('Input and Summary Results'!D1327=0,FALSE,'Input and Summary Results'!$B1327)</f>
        <v>0</v>
      </c>
      <c r="C1745" t="b">
        <f>IF(OR(B1745=0,'Input and Summary Results'!D1327=0,'Input and Summary Results'!D1327=""),FALSE,'Input and Summary Results'!$D1327)</f>
        <v>0</v>
      </c>
      <c r="D1745" t="b">
        <f>IF(OR(B1745=0,'Input and Summary Results'!E1327=0),FALSE,'Input and Summary Results'!$E1327)</f>
        <v>0</v>
      </c>
      <c r="E1745" t="b">
        <f t="shared" si="110"/>
        <v>0</v>
      </c>
      <c r="F1745" t="b">
        <f t="shared" si="111"/>
        <v>0</v>
      </c>
      <c r="G1745" t="b">
        <f>IF('Input and Summary Results'!$J$4="yes",IF(C1745=FALSE,FALSE,IF('Data Transformation'!E1745&lt;$R$10,E1745,$R$10)),IF(C1745=FALSE,FALSE,IF(C1745&lt;$R$10,C1745,$R$10)))</f>
        <v>0</v>
      </c>
      <c r="H1745" t="b">
        <f>IF('Input and Summary Results'!$J$4="yes",'Data Transformation'!F1745,'Data Transformation'!D1745)</f>
        <v>0</v>
      </c>
      <c r="I1745" t="str">
        <f t="shared" si="112"/>
        <v/>
      </c>
    </row>
    <row r="1746" spans="2:9" x14ac:dyDescent="0.25">
      <c r="B1746" t="b">
        <f>IF('Input and Summary Results'!D1328=0,FALSE,'Input and Summary Results'!$B1328)</f>
        <v>0</v>
      </c>
      <c r="C1746" t="b">
        <f>IF(OR(B1746=0,'Input and Summary Results'!D1328=0,'Input and Summary Results'!D1328=""),FALSE,'Input and Summary Results'!$D1328)</f>
        <v>0</v>
      </c>
      <c r="D1746" t="b">
        <f>IF(OR(B1746=0,'Input and Summary Results'!E1328=0),FALSE,'Input and Summary Results'!$E1328)</f>
        <v>0</v>
      </c>
      <c r="E1746" t="b">
        <f t="shared" si="110"/>
        <v>0</v>
      </c>
      <c r="F1746" t="b">
        <f t="shared" si="111"/>
        <v>0</v>
      </c>
      <c r="G1746" t="b">
        <f>IF('Input and Summary Results'!$J$4="yes",IF(C1746=FALSE,FALSE,IF('Data Transformation'!E1746&lt;$R$10,E1746,$R$10)),IF(C1746=FALSE,FALSE,IF(C1746&lt;$R$10,C1746,$R$10)))</f>
        <v>0</v>
      </c>
      <c r="H1746" t="b">
        <f>IF('Input and Summary Results'!$J$4="yes",'Data Transformation'!F1746,'Data Transformation'!D1746)</f>
        <v>0</v>
      </c>
      <c r="I1746" t="str">
        <f t="shared" si="112"/>
        <v/>
      </c>
    </row>
    <row r="1747" spans="2:9" x14ac:dyDescent="0.25">
      <c r="B1747" t="b">
        <f>IF('Input and Summary Results'!D1329=0,FALSE,'Input and Summary Results'!$B1329)</f>
        <v>0</v>
      </c>
      <c r="C1747" t="b">
        <f>IF(OR(B1747=0,'Input and Summary Results'!D1329=0,'Input and Summary Results'!D1329=""),FALSE,'Input and Summary Results'!$D1329)</f>
        <v>0</v>
      </c>
      <c r="D1747" t="b">
        <f>IF(OR(B1747=0,'Input and Summary Results'!E1329=0),FALSE,'Input and Summary Results'!$E1329)</f>
        <v>0</v>
      </c>
      <c r="E1747" t="b">
        <f t="shared" si="110"/>
        <v>0</v>
      </c>
      <c r="F1747" t="b">
        <f t="shared" si="111"/>
        <v>0</v>
      </c>
      <c r="G1747" t="b">
        <f>IF('Input and Summary Results'!$J$4="yes",IF(C1747=FALSE,FALSE,IF('Data Transformation'!E1747&lt;$R$10,E1747,$R$10)),IF(C1747=FALSE,FALSE,IF(C1747&lt;$R$10,C1747,$R$10)))</f>
        <v>0</v>
      </c>
      <c r="H1747" t="b">
        <f>IF('Input and Summary Results'!$J$4="yes",'Data Transformation'!F1747,'Data Transformation'!D1747)</f>
        <v>0</v>
      </c>
      <c r="I1747" t="str">
        <f t="shared" si="112"/>
        <v/>
      </c>
    </row>
    <row r="1748" spans="2:9" x14ac:dyDescent="0.25">
      <c r="B1748" t="b">
        <f>IF('Input and Summary Results'!D1330=0,FALSE,'Input and Summary Results'!$B1330)</f>
        <v>0</v>
      </c>
      <c r="C1748" t="b">
        <f>IF(OR(B1748=0,'Input and Summary Results'!D1330=0,'Input and Summary Results'!D1330=""),FALSE,'Input and Summary Results'!$D1330)</f>
        <v>0</v>
      </c>
      <c r="D1748" t="b">
        <f>IF(OR(B1748=0,'Input and Summary Results'!E1330=0),FALSE,'Input and Summary Results'!$E1330)</f>
        <v>0</v>
      </c>
      <c r="E1748" t="b">
        <f t="shared" si="110"/>
        <v>0</v>
      </c>
      <c r="F1748" t="b">
        <f t="shared" si="111"/>
        <v>0</v>
      </c>
      <c r="G1748" t="b">
        <f>IF('Input and Summary Results'!$J$4="yes",IF(C1748=FALSE,FALSE,IF('Data Transformation'!E1748&lt;$R$10,E1748,$R$10)),IF(C1748=FALSE,FALSE,IF(C1748&lt;$R$10,C1748,$R$10)))</f>
        <v>0</v>
      </c>
      <c r="H1748" t="b">
        <f>IF('Input and Summary Results'!$J$4="yes",'Data Transformation'!F1748,'Data Transformation'!D1748)</f>
        <v>0</v>
      </c>
      <c r="I1748" t="str">
        <f t="shared" si="112"/>
        <v/>
      </c>
    </row>
    <row r="1749" spans="2:9" x14ac:dyDescent="0.25">
      <c r="B1749" t="b">
        <f>IF('Input and Summary Results'!D1331=0,FALSE,'Input and Summary Results'!$B1331)</f>
        <v>0</v>
      </c>
      <c r="C1749" t="b">
        <f>IF(OR(B1749=0,'Input and Summary Results'!D1331=0,'Input and Summary Results'!D1331=""),FALSE,'Input and Summary Results'!$D1331)</f>
        <v>0</v>
      </c>
      <c r="D1749" t="b">
        <f>IF(OR(B1749=0,'Input and Summary Results'!E1331=0),FALSE,'Input and Summary Results'!$E1331)</f>
        <v>0</v>
      </c>
      <c r="E1749" t="b">
        <f t="shared" si="110"/>
        <v>0</v>
      </c>
      <c r="F1749" t="b">
        <f t="shared" si="111"/>
        <v>0</v>
      </c>
      <c r="G1749" t="b">
        <f>IF('Input and Summary Results'!$J$4="yes",IF(C1749=FALSE,FALSE,IF('Data Transformation'!E1749&lt;$R$10,E1749,$R$10)),IF(C1749=FALSE,FALSE,IF(C1749&lt;$R$10,C1749,$R$10)))</f>
        <v>0</v>
      </c>
      <c r="H1749" t="b">
        <f>IF('Input and Summary Results'!$J$4="yes",'Data Transformation'!F1749,'Data Transformation'!D1749)</f>
        <v>0</v>
      </c>
      <c r="I1749" t="str">
        <f t="shared" si="112"/>
        <v/>
      </c>
    </row>
    <row r="1750" spans="2:9" x14ac:dyDescent="0.25">
      <c r="B1750" t="b">
        <f>IF('Input and Summary Results'!D1332=0,FALSE,'Input and Summary Results'!$B1332)</f>
        <v>0</v>
      </c>
      <c r="C1750" t="b">
        <f>IF(OR(B1750=0,'Input and Summary Results'!D1332=0,'Input and Summary Results'!D1332=""),FALSE,'Input and Summary Results'!$D1332)</f>
        <v>0</v>
      </c>
      <c r="D1750" t="b">
        <f>IF(OR(B1750=0,'Input and Summary Results'!E1332=0),FALSE,'Input and Summary Results'!$E1332)</f>
        <v>0</v>
      </c>
      <c r="E1750" t="b">
        <f t="shared" si="110"/>
        <v>0</v>
      </c>
      <c r="F1750" t="b">
        <f t="shared" si="111"/>
        <v>0</v>
      </c>
      <c r="G1750" t="b">
        <f>IF('Input and Summary Results'!$J$4="yes",IF(C1750=FALSE,FALSE,IF('Data Transformation'!E1750&lt;$R$10,E1750,$R$10)),IF(C1750=FALSE,FALSE,IF(C1750&lt;$R$10,C1750,$R$10)))</f>
        <v>0</v>
      </c>
      <c r="H1750" t="b">
        <f>IF('Input and Summary Results'!$J$4="yes",'Data Transformation'!F1750,'Data Transformation'!D1750)</f>
        <v>0</v>
      </c>
      <c r="I1750" t="str">
        <f t="shared" si="112"/>
        <v/>
      </c>
    </row>
    <row r="1751" spans="2:9" x14ac:dyDescent="0.25">
      <c r="B1751" t="b">
        <f>IF('Input and Summary Results'!D1333=0,FALSE,'Input and Summary Results'!$B1333)</f>
        <v>0</v>
      </c>
      <c r="C1751" t="b">
        <f>IF(OR(B1751=0,'Input and Summary Results'!D1333=0,'Input and Summary Results'!D1333=""),FALSE,'Input and Summary Results'!$D1333)</f>
        <v>0</v>
      </c>
      <c r="D1751" t="b">
        <f>IF(OR(B1751=0,'Input and Summary Results'!E1333=0),FALSE,'Input and Summary Results'!$E1333)</f>
        <v>0</v>
      </c>
      <c r="E1751" t="b">
        <f t="shared" si="110"/>
        <v>0</v>
      </c>
      <c r="F1751" t="b">
        <f t="shared" si="111"/>
        <v>0</v>
      </c>
      <c r="G1751" t="b">
        <f>IF('Input and Summary Results'!$J$4="yes",IF(C1751=FALSE,FALSE,IF('Data Transformation'!E1751&lt;$R$10,E1751,$R$10)),IF(C1751=FALSE,FALSE,IF(C1751&lt;$R$10,C1751,$R$10)))</f>
        <v>0</v>
      </c>
      <c r="H1751" t="b">
        <f>IF('Input and Summary Results'!$J$4="yes",'Data Transformation'!F1751,'Data Transformation'!D1751)</f>
        <v>0</v>
      </c>
      <c r="I1751" t="str">
        <f t="shared" si="112"/>
        <v/>
      </c>
    </row>
    <row r="1752" spans="2:9" x14ac:dyDescent="0.25">
      <c r="B1752" t="b">
        <f>IF('Input and Summary Results'!D1334=0,FALSE,'Input and Summary Results'!$B1334)</f>
        <v>0</v>
      </c>
      <c r="C1752" t="b">
        <f>IF(OR(B1752=0,'Input and Summary Results'!D1334=0,'Input and Summary Results'!D1334=""),FALSE,'Input and Summary Results'!$D1334)</f>
        <v>0</v>
      </c>
      <c r="D1752" t="b">
        <f>IF(OR(B1752=0,'Input and Summary Results'!E1334=0),FALSE,'Input and Summary Results'!$E1334)</f>
        <v>0</v>
      </c>
      <c r="E1752" t="b">
        <f t="shared" si="110"/>
        <v>0</v>
      </c>
      <c r="F1752" t="b">
        <f t="shared" si="111"/>
        <v>0</v>
      </c>
      <c r="G1752" t="b">
        <f>IF('Input and Summary Results'!$J$4="yes",IF(C1752=FALSE,FALSE,IF('Data Transformation'!E1752&lt;$R$10,E1752,$R$10)),IF(C1752=FALSE,FALSE,IF(C1752&lt;$R$10,C1752,$R$10)))</f>
        <v>0</v>
      </c>
      <c r="H1752" t="b">
        <f>IF('Input and Summary Results'!$J$4="yes",'Data Transformation'!F1752,'Data Transformation'!D1752)</f>
        <v>0</v>
      </c>
      <c r="I1752" t="str">
        <f t="shared" si="112"/>
        <v/>
      </c>
    </row>
    <row r="1753" spans="2:9" x14ac:dyDescent="0.25">
      <c r="B1753" t="b">
        <f>IF('Input and Summary Results'!D1335=0,FALSE,'Input and Summary Results'!$B1335)</f>
        <v>0</v>
      </c>
      <c r="C1753" t="b">
        <f>IF(OR(B1753=0,'Input and Summary Results'!D1335=0,'Input and Summary Results'!D1335=""),FALSE,'Input and Summary Results'!$D1335)</f>
        <v>0</v>
      </c>
      <c r="D1753" t="b">
        <f>IF(OR(B1753=0,'Input and Summary Results'!E1335=0),FALSE,'Input and Summary Results'!$E1335)</f>
        <v>0</v>
      </c>
      <c r="E1753" t="b">
        <f t="shared" si="110"/>
        <v>0</v>
      </c>
      <c r="F1753" t="b">
        <f t="shared" si="111"/>
        <v>0</v>
      </c>
      <c r="G1753" t="b">
        <f>IF('Input and Summary Results'!$J$4="yes",IF(C1753=FALSE,FALSE,IF('Data Transformation'!E1753&lt;$R$10,E1753,$R$10)),IF(C1753=FALSE,FALSE,IF(C1753&lt;$R$10,C1753,$R$10)))</f>
        <v>0</v>
      </c>
      <c r="H1753" t="b">
        <f>IF('Input and Summary Results'!$J$4="yes",'Data Transformation'!F1753,'Data Transformation'!D1753)</f>
        <v>0</v>
      </c>
      <c r="I1753" t="str">
        <f t="shared" si="112"/>
        <v/>
      </c>
    </row>
    <row r="1754" spans="2:9" x14ac:dyDescent="0.25">
      <c r="B1754" t="b">
        <f>IF('Input and Summary Results'!D1336=0,FALSE,'Input and Summary Results'!$B1336)</f>
        <v>0</v>
      </c>
      <c r="C1754" t="b">
        <f>IF(OR(B1754=0,'Input and Summary Results'!D1336=0,'Input and Summary Results'!D1336=""),FALSE,'Input and Summary Results'!$D1336)</f>
        <v>0</v>
      </c>
      <c r="D1754" t="b">
        <f>IF(OR(B1754=0,'Input and Summary Results'!E1336=0),FALSE,'Input and Summary Results'!$E1336)</f>
        <v>0</v>
      </c>
      <c r="E1754" t="b">
        <f t="shared" si="110"/>
        <v>0</v>
      </c>
      <c r="F1754" t="b">
        <f t="shared" si="111"/>
        <v>0</v>
      </c>
      <c r="G1754" t="b">
        <f>IF('Input and Summary Results'!$J$4="yes",IF(C1754=FALSE,FALSE,IF('Data Transformation'!E1754&lt;$R$10,E1754,$R$10)),IF(C1754=FALSE,FALSE,IF(C1754&lt;$R$10,C1754,$R$10)))</f>
        <v>0</v>
      </c>
      <c r="H1754" t="b">
        <f>IF('Input and Summary Results'!$J$4="yes",'Data Transformation'!F1754,'Data Transformation'!D1754)</f>
        <v>0</v>
      </c>
      <c r="I1754" t="str">
        <f t="shared" si="112"/>
        <v/>
      </c>
    </row>
    <row r="1755" spans="2:9" x14ac:dyDescent="0.25">
      <c r="B1755" t="b">
        <f>IF('Input and Summary Results'!D1337=0,FALSE,'Input and Summary Results'!$B1337)</f>
        <v>0</v>
      </c>
      <c r="C1755" t="b">
        <f>IF(OR(B1755=0,'Input and Summary Results'!D1337=0,'Input and Summary Results'!D1337=""),FALSE,'Input and Summary Results'!$D1337)</f>
        <v>0</v>
      </c>
      <c r="D1755" t="b">
        <f>IF(OR(B1755=0,'Input and Summary Results'!E1337=0),FALSE,'Input and Summary Results'!$E1337)</f>
        <v>0</v>
      </c>
      <c r="E1755" t="b">
        <f t="shared" si="110"/>
        <v>0</v>
      </c>
      <c r="F1755" t="b">
        <f t="shared" si="111"/>
        <v>0</v>
      </c>
      <c r="G1755" t="b">
        <f>IF('Input and Summary Results'!$J$4="yes",IF(C1755=FALSE,FALSE,IF('Data Transformation'!E1755&lt;$R$10,E1755,$R$10)),IF(C1755=FALSE,FALSE,IF(C1755&lt;$R$10,C1755,$R$10)))</f>
        <v>0</v>
      </c>
      <c r="H1755" t="b">
        <f>IF('Input and Summary Results'!$J$4="yes",'Data Transformation'!F1755,'Data Transformation'!D1755)</f>
        <v>0</v>
      </c>
      <c r="I1755" t="str">
        <f t="shared" si="112"/>
        <v/>
      </c>
    </row>
    <row r="1756" spans="2:9" x14ac:dyDescent="0.25">
      <c r="B1756" t="b">
        <f>IF('Input and Summary Results'!D1338=0,FALSE,'Input and Summary Results'!$B1338)</f>
        <v>0</v>
      </c>
      <c r="C1756" t="b">
        <f>IF(OR(B1756=0,'Input and Summary Results'!D1338=0,'Input and Summary Results'!D1338=""),FALSE,'Input and Summary Results'!$D1338)</f>
        <v>0</v>
      </c>
      <c r="D1756" t="b">
        <f>IF(OR(B1756=0,'Input and Summary Results'!E1338=0),FALSE,'Input and Summary Results'!$E1338)</f>
        <v>0</v>
      </c>
      <c r="E1756" t="b">
        <f t="shared" si="110"/>
        <v>0</v>
      </c>
      <c r="F1756" t="b">
        <f t="shared" si="111"/>
        <v>0</v>
      </c>
      <c r="G1756" t="b">
        <f>IF('Input and Summary Results'!$J$4="yes",IF(C1756=FALSE,FALSE,IF('Data Transformation'!E1756&lt;$R$10,E1756,$R$10)),IF(C1756=FALSE,FALSE,IF(C1756&lt;$R$10,C1756,$R$10)))</f>
        <v>0</v>
      </c>
      <c r="H1756" t="b">
        <f>IF('Input and Summary Results'!$J$4="yes",'Data Transformation'!F1756,'Data Transformation'!D1756)</f>
        <v>0</v>
      </c>
      <c r="I1756" t="str">
        <f t="shared" si="112"/>
        <v/>
      </c>
    </row>
    <row r="1757" spans="2:9" x14ac:dyDescent="0.25">
      <c r="B1757" t="b">
        <f>IF('Input and Summary Results'!D1339=0,FALSE,'Input and Summary Results'!$B1339)</f>
        <v>0</v>
      </c>
      <c r="C1757" t="b">
        <f>IF(OR(B1757=0,'Input and Summary Results'!D1339=0,'Input and Summary Results'!D1339=""),FALSE,'Input and Summary Results'!$D1339)</f>
        <v>0</v>
      </c>
      <c r="D1757" t="b">
        <f>IF(OR(B1757=0,'Input and Summary Results'!E1339=0),FALSE,'Input and Summary Results'!$E1339)</f>
        <v>0</v>
      </c>
      <c r="E1757" t="b">
        <f t="shared" si="110"/>
        <v>0</v>
      </c>
      <c r="F1757" t="b">
        <f t="shared" si="111"/>
        <v>0</v>
      </c>
      <c r="G1757" t="b">
        <f>IF('Input and Summary Results'!$J$4="yes",IF(C1757=FALSE,FALSE,IF('Data Transformation'!E1757&lt;$R$10,E1757,$R$10)),IF(C1757=FALSE,FALSE,IF(C1757&lt;$R$10,C1757,$R$10)))</f>
        <v>0</v>
      </c>
      <c r="H1757" t="b">
        <f>IF('Input and Summary Results'!$J$4="yes",'Data Transformation'!F1757,'Data Transformation'!D1757)</f>
        <v>0</v>
      </c>
      <c r="I1757" t="str">
        <f t="shared" si="112"/>
        <v/>
      </c>
    </row>
    <row r="1758" spans="2:9" x14ac:dyDescent="0.25">
      <c r="B1758" t="b">
        <f>IF('Input and Summary Results'!D1340=0,FALSE,'Input and Summary Results'!$B1340)</f>
        <v>0</v>
      </c>
      <c r="C1758" t="b">
        <f>IF(OR(B1758=0,'Input and Summary Results'!D1340=0,'Input and Summary Results'!D1340=""),FALSE,'Input and Summary Results'!$D1340)</f>
        <v>0</v>
      </c>
      <c r="D1758" t="b">
        <f>IF(OR(B1758=0,'Input and Summary Results'!E1340=0),FALSE,'Input and Summary Results'!$E1340)</f>
        <v>0</v>
      </c>
      <c r="E1758" t="b">
        <f t="shared" si="110"/>
        <v>0</v>
      </c>
      <c r="F1758" t="b">
        <f t="shared" si="111"/>
        <v>0</v>
      </c>
      <c r="G1758" t="b">
        <f>IF('Input and Summary Results'!$J$4="yes",IF(C1758=FALSE,FALSE,IF('Data Transformation'!E1758&lt;$R$10,E1758,$R$10)),IF(C1758=FALSE,FALSE,IF(C1758&lt;$R$10,C1758,$R$10)))</f>
        <v>0</v>
      </c>
      <c r="H1758" t="b">
        <f>IF('Input and Summary Results'!$J$4="yes",'Data Transformation'!F1758,'Data Transformation'!D1758)</f>
        <v>0</v>
      </c>
      <c r="I1758" t="str">
        <f t="shared" si="112"/>
        <v/>
      </c>
    </row>
    <row r="1759" spans="2:9" x14ac:dyDescent="0.25">
      <c r="B1759" t="b">
        <f>IF('Input and Summary Results'!D1341=0,FALSE,'Input and Summary Results'!$B1341)</f>
        <v>0</v>
      </c>
      <c r="C1759" t="b">
        <f>IF(OR(B1759=0,'Input and Summary Results'!D1341=0,'Input and Summary Results'!D1341=""),FALSE,'Input and Summary Results'!$D1341)</f>
        <v>0</v>
      </c>
      <c r="D1759" t="b">
        <f>IF(OR(B1759=0,'Input and Summary Results'!E1341=0),FALSE,'Input and Summary Results'!$E1341)</f>
        <v>0</v>
      </c>
      <c r="E1759" t="b">
        <f t="shared" si="110"/>
        <v>0</v>
      </c>
      <c r="F1759" t="b">
        <f t="shared" si="111"/>
        <v>0</v>
      </c>
      <c r="G1759" t="b">
        <f>IF('Input and Summary Results'!$J$4="yes",IF(C1759=FALSE,FALSE,IF('Data Transformation'!E1759&lt;$R$10,E1759,$R$10)),IF(C1759=FALSE,FALSE,IF(C1759&lt;$R$10,C1759,$R$10)))</f>
        <v>0</v>
      </c>
      <c r="H1759" t="b">
        <f>IF('Input and Summary Results'!$J$4="yes",'Data Transformation'!F1759,'Data Transformation'!D1759)</f>
        <v>0</v>
      </c>
      <c r="I1759" t="str">
        <f t="shared" si="112"/>
        <v/>
      </c>
    </row>
    <row r="1760" spans="2:9" x14ac:dyDescent="0.25">
      <c r="B1760" t="b">
        <f>IF('Input and Summary Results'!D1342=0,FALSE,'Input and Summary Results'!$B1342)</f>
        <v>0</v>
      </c>
      <c r="C1760" t="b">
        <f>IF(OR(B1760=0,'Input and Summary Results'!D1342=0,'Input and Summary Results'!D1342=""),FALSE,'Input and Summary Results'!$D1342)</f>
        <v>0</v>
      </c>
      <c r="D1760" t="b">
        <f>IF(OR(B1760=0,'Input and Summary Results'!E1342=0),FALSE,'Input and Summary Results'!$E1342)</f>
        <v>0</v>
      </c>
      <c r="E1760" t="b">
        <f t="shared" si="110"/>
        <v>0</v>
      </c>
      <c r="F1760" t="b">
        <f t="shared" si="111"/>
        <v>0</v>
      </c>
      <c r="G1760" t="b">
        <f>IF('Input and Summary Results'!$J$4="yes",IF(C1760=FALSE,FALSE,IF('Data Transformation'!E1760&lt;$R$10,E1760,$R$10)),IF(C1760=FALSE,FALSE,IF(C1760&lt;$R$10,C1760,$R$10)))</f>
        <v>0</v>
      </c>
      <c r="H1760" t="b">
        <f>IF('Input and Summary Results'!$J$4="yes",'Data Transformation'!F1760,'Data Transformation'!D1760)</f>
        <v>0</v>
      </c>
      <c r="I1760" t="str">
        <f t="shared" si="112"/>
        <v/>
      </c>
    </row>
    <row r="1761" spans="2:9" x14ac:dyDescent="0.25">
      <c r="B1761" t="b">
        <f>IF('Input and Summary Results'!D1343=0,FALSE,'Input and Summary Results'!$B1343)</f>
        <v>0</v>
      </c>
      <c r="C1761" t="b">
        <f>IF(OR(B1761=0,'Input and Summary Results'!D1343=0,'Input and Summary Results'!D1343=""),FALSE,'Input and Summary Results'!$D1343)</f>
        <v>0</v>
      </c>
      <c r="D1761" t="b">
        <f>IF(OR(B1761=0,'Input and Summary Results'!E1343=0),FALSE,'Input and Summary Results'!$E1343)</f>
        <v>0</v>
      </c>
      <c r="E1761" t="b">
        <f t="shared" si="110"/>
        <v>0</v>
      </c>
      <c r="F1761" t="b">
        <f t="shared" si="111"/>
        <v>0</v>
      </c>
      <c r="G1761" t="b">
        <f>IF('Input and Summary Results'!$J$4="yes",IF(C1761=FALSE,FALSE,IF('Data Transformation'!E1761&lt;$R$10,E1761,$R$10)),IF(C1761=FALSE,FALSE,IF(C1761&lt;$R$10,C1761,$R$10)))</f>
        <v>0</v>
      </c>
      <c r="H1761" t="b">
        <f>IF('Input and Summary Results'!$J$4="yes",'Data Transformation'!F1761,'Data Transformation'!D1761)</f>
        <v>0</v>
      </c>
      <c r="I1761" t="str">
        <f t="shared" si="112"/>
        <v/>
      </c>
    </row>
    <row r="1762" spans="2:9" x14ac:dyDescent="0.25">
      <c r="B1762" t="b">
        <f>IF('Input and Summary Results'!D1344=0,FALSE,'Input and Summary Results'!$B1344)</f>
        <v>0</v>
      </c>
      <c r="C1762" t="b">
        <f>IF(OR(B1762=0,'Input and Summary Results'!D1344=0,'Input and Summary Results'!D1344=""),FALSE,'Input and Summary Results'!$D1344)</f>
        <v>0</v>
      </c>
      <c r="D1762" t="b">
        <f>IF(OR(B1762=0,'Input and Summary Results'!E1344=0),FALSE,'Input and Summary Results'!$E1344)</f>
        <v>0</v>
      </c>
      <c r="E1762" t="b">
        <f t="shared" si="110"/>
        <v>0</v>
      </c>
      <c r="F1762" t="b">
        <f t="shared" si="111"/>
        <v>0</v>
      </c>
      <c r="G1762" t="b">
        <f>IF('Input and Summary Results'!$J$4="yes",IF(C1762=FALSE,FALSE,IF('Data Transformation'!E1762&lt;$R$10,E1762,$R$10)),IF(C1762=FALSE,FALSE,IF(C1762&lt;$R$10,C1762,$R$10)))</f>
        <v>0</v>
      </c>
      <c r="H1762" t="b">
        <f>IF('Input and Summary Results'!$J$4="yes",'Data Transformation'!F1762,'Data Transformation'!D1762)</f>
        <v>0</v>
      </c>
      <c r="I1762" t="str">
        <f t="shared" si="112"/>
        <v/>
      </c>
    </row>
    <row r="1763" spans="2:9" x14ac:dyDescent="0.25">
      <c r="B1763" t="b">
        <f>IF('Input and Summary Results'!D1345=0,FALSE,'Input and Summary Results'!$B1345)</f>
        <v>0</v>
      </c>
      <c r="C1763" t="b">
        <f>IF(OR(B1763=0,'Input and Summary Results'!D1345=0,'Input and Summary Results'!D1345=""),FALSE,'Input and Summary Results'!$D1345)</f>
        <v>0</v>
      </c>
      <c r="D1763" t="b">
        <f>IF(OR(B1763=0,'Input and Summary Results'!E1345=0),FALSE,'Input and Summary Results'!$E1345)</f>
        <v>0</v>
      </c>
      <c r="E1763" t="b">
        <f t="shared" si="110"/>
        <v>0</v>
      </c>
      <c r="F1763" t="b">
        <f t="shared" si="111"/>
        <v>0</v>
      </c>
      <c r="G1763" t="b">
        <f>IF('Input and Summary Results'!$J$4="yes",IF(C1763=FALSE,FALSE,IF('Data Transformation'!E1763&lt;$R$10,E1763,$R$10)),IF(C1763=FALSE,FALSE,IF(C1763&lt;$R$10,C1763,$R$10)))</f>
        <v>0</v>
      </c>
      <c r="H1763" t="b">
        <f>IF('Input and Summary Results'!$J$4="yes",'Data Transformation'!F1763,'Data Transformation'!D1763)</f>
        <v>0</v>
      </c>
      <c r="I1763" t="str">
        <f t="shared" si="112"/>
        <v/>
      </c>
    </row>
    <row r="1764" spans="2:9" x14ac:dyDescent="0.25">
      <c r="B1764" t="b">
        <f>IF('Input and Summary Results'!D1346=0,FALSE,'Input and Summary Results'!$B1346)</f>
        <v>0</v>
      </c>
      <c r="C1764" t="b">
        <f>IF(OR(B1764=0,'Input and Summary Results'!D1346=0,'Input and Summary Results'!D1346=""),FALSE,'Input and Summary Results'!$D1346)</f>
        <v>0</v>
      </c>
      <c r="D1764" t="b">
        <f>IF(OR(B1764=0,'Input and Summary Results'!E1346=0),FALSE,'Input and Summary Results'!$E1346)</f>
        <v>0</v>
      </c>
      <c r="E1764" t="b">
        <f t="shared" si="110"/>
        <v>0</v>
      </c>
      <c r="F1764" t="b">
        <f t="shared" si="111"/>
        <v>0</v>
      </c>
      <c r="G1764" t="b">
        <f>IF('Input and Summary Results'!$J$4="yes",IF(C1764=FALSE,FALSE,IF('Data Transformation'!E1764&lt;$R$10,E1764,$R$10)),IF(C1764=FALSE,FALSE,IF(C1764&lt;$R$10,C1764,$R$10)))</f>
        <v>0</v>
      </c>
      <c r="H1764" t="b">
        <f>IF('Input and Summary Results'!$J$4="yes",'Data Transformation'!F1764,'Data Transformation'!D1764)</f>
        <v>0</v>
      </c>
      <c r="I1764" t="str">
        <f t="shared" si="112"/>
        <v/>
      </c>
    </row>
    <row r="1765" spans="2:9" x14ac:dyDescent="0.25">
      <c r="B1765" t="b">
        <f>IF('Input and Summary Results'!D1347=0,FALSE,'Input and Summary Results'!$B1347)</f>
        <v>0</v>
      </c>
      <c r="C1765" t="b">
        <f>IF(OR(B1765=0,'Input and Summary Results'!D1347=0,'Input and Summary Results'!D1347=""),FALSE,'Input and Summary Results'!$D1347)</f>
        <v>0</v>
      </c>
      <c r="D1765" t="b">
        <f>IF(OR(B1765=0,'Input and Summary Results'!E1347=0),FALSE,'Input and Summary Results'!$E1347)</f>
        <v>0</v>
      </c>
      <c r="E1765" t="b">
        <f t="shared" si="110"/>
        <v>0</v>
      </c>
      <c r="F1765" t="b">
        <f t="shared" si="111"/>
        <v>0</v>
      </c>
      <c r="G1765" t="b">
        <f>IF('Input and Summary Results'!$J$4="yes",IF(C1765=FALSE,FALSE,IF('Data Transformation'!E1765&lt;$R$10,E1765,$R$10)),IF(C1765=FALSE,FALSE,IF(C1765&lt;$R$10,C1765,$R$10)))</f>
        <v>0</v>
      </c>
      <c r="H1765" t="b">
        <f>IF('Input and Summary Results'!$J$4="yes",'Data Transformation'!F1765,'Data Transformation'!D1765)</f>
        <v>0</v>
      </c>
      <c r="I1765" t="str">
        <f t="shared" si="112"/>
        <v/>
      </c>
    </row>
    <row r="1766" spans="2:9" x14ac:dyDescent="0.25">
      <c r="B1766" t="b">
        <f>IF('Input and Summary Results'!D1348=0,FALSE,'Input and Summary Results'!$B1348)</f>
        <v>0</v>
      </c>
      <c r="C1766" t="b">
        <f>IF(OR(B1766=0,'Input and Summary Results'!D1348=0,'Input and Summary Results'!D1348=""),FALSE,'Input and Summary Results'!$D1348)</f>
        <v>0</v>
      </c>
      <c r="D1766" t="b">
        <f>IF(OR(B1766=0,'Input and Summary Results'!E1348=0),FALSE,'Input and Summary Results'!$E1348)</f>
        <v>0</v>
      </c>
      <c r="E1766" t="b">
        <f t="shared" si="110"/>
        <v>0</v>
      </c>
      <c r="F1766" t="b">
        <f t="shared" si="111"/>
        <v>0</v>
      </c>
      <c r="G1766" t="b">
        <f>IF('Input and Summary Results'!$J$4="yes",IF(C1766=FALSE,FALSE,IF('Data Transformation'!E1766&lt;$R$10,E1766,$R$10)),IF(C1766=FALSE,FALSE,IF(C1766&lt;$R$10,C1766,$R$10)))</f>
        <v>0</v>
      </c>
      <c r="H1766" t="b">
        <f>IF('Input and Summary Results'!$J$4="yes",'Data Transformation'!F1766,'Data Transformation'!D1766)</f>
        <v>0</v>
      </c>
      <c r="I1766" t="str">
        <f t="shared" si="112"/>
        <v/>
      </c>
    </row>
    <row r="1767" spans="2:9" x14ac:dyDescent="0.25">
      <c r="B1767" t="b">
        <f>IF('Input and Summary Results'!D1349=0,FALSE,'Input and Summary Results'!$B1349)</f>
        <v>0</v>
      </c>
      <c r="C1767" t="b">
        <f>IF(OR(B1767=0,'Input and Summary Results'!D1349=0,'Input and Summary Results'!D1349=""),FALSE,'Input and Summary Results'!$D1349)</f>
        <v>0</v>
      </c>
      <c r="D1767" t="b">
        <f>IF(OR(B1767=0,'Input and Summary Results'!E1349=0),FALSE,'Input and Summary Results'!$E1349)</f>
        <v>0</v>
      </c>
      <c r="E1767" t="b">
        <f t="shared" si="110"/>
        <v>0</v>
      </c>
      <c r="F1767" t="b">
        <f t="shared" si="111"/>
        <v>0</v>
      </c>
      <c r="G1767" t="b">
        <f>IF('Input and Summary Results'!$J$4="yes",IF(C1767=FALSE,FALSE,IF('Data Transformation'!E1767&lt;$R$10,E1767,$R$10)),IF(C1767=FALSE,FALSE,IF(C1767&lt;$R$10,C1767,$R$10)))</f>
        <v>0</v>
      </c>
      <c r="H1767" t="b">
        <f>IF('Input and Summary Results'!$J$4="yes",'Data Transformation'!F1767,'Data Transformation'!D1767)</f>
        <v>0</v>
      </c>
      <c r="I1767" t="str">
        <f t="shared" si="112"/>
        <v/>
      </c>
    </row>
    <row r="1768" spans="2:9" x14ac:dyDescent="0.25">
      <c r="B1768" t="b">
        <f>IF('Input and Summary Results'!D1350=0,FALSE,'Input and Summary Results'!$B1350)</f>
        <v>0</v>
      </c>
      <c r="C1768" t="b">
        <f>IF(OR(B1768=0,'Input and Summary Results'!D1350=0,'Input and Summary Results'!D1350=""),FALSE,'Input and Summary Results'!$D1350)</f>
        <v>0</v>
      </c>
      <c r="D1768" t="b">
        <f>IF(OR(B1768=0,'Input and Summary Results'!E1350=0),FALSE,'Input and Summary Results'!$E1350)</f>
        <v>0</v>
      </c>
      <c r="E1768" t="b">
        <f t="shared" si="110"/>
        <v>0</v>
      </c>
      <c r="F1768" t="b">
        <f t="shared" si="111"/>
        <v>0</v>
      </c>
      <c r="G1768" t="b">
        <f>IF('Input and Summary Results'!$J$4="yes",IF(C1768=FALSE,FALSE,IF('Data Transformation'!E1768&lt;$R$10,E1768,$R$10)),IF(C1768=FALSE,FALSE,IF(C1768&lt;$R$10,C1768,$R$10)))</f>
        <v>0</v>
      </c>
      <c r="H1768" t="b">
        <f>IF('Input and Summary Results'!$J$4="yes",'Data Transformation'!F1768,'Data Transformation'!D1768)</f>
        <v>0</v>
      </c>
      <c r="I1768" t="str">
        <f t="shared" si="112"/>
        <v/>
      </c>
    </row>
    <row r="1769" spans="2:9" x14ac:dyDescent="0.25">
      <c r="B1769" t="b">
        <f>IF('Input and Summary Results'!D1351=0,FALSE,'Input and Summary Results'!$B1351)</f>
        <v>0</v>
      </c>
      <c r="C1769" t="b">
        <f>IF(OR(B1769=0,'Input and Summary Results'!D1351=0,'Input and Summary Results'!D1351=""),FALSE,'Input and Summary Results'!$D1351)</f>
        <v>0</v>
      </c>
      <c r="D1769" t="b">
        <f>IF(OR(B1769=0,'Input and Summary Results'!E1351=0),FALSE,'Input and Summary Results'!$E1351)</f>
        <v>0</v>
      </c>
      <c r="E1769" t="b">
        <f t="shared" si="110"/>
        <v>0</v>
      </c>
      <c r="F1769" t="b">
        <f t="shared" si="111"/>
        <v>0</v>
      </c>
      <c r="G1769" t="b">
        <f>IF('Input and Summary Results'!$J$4="yes",IF(C1769=FALSE,FALSE,IF('Data Transformation'!E1769&lt;$R$10,E1769,$R$10)),IF(C1769=FALSE,FALSE,IF(C1769&lt;$R$10,C1769,$R$10)))</f>
        <v>0</v>
      </c>
      <c r="H1769" t="b">
        <f>IF('Input and Summary Results'!$J$4="yes",'Data Transformation'!F1769,'Data Transformation'!D1769)</f>
        <v>0</v>
      </c>
      <c r="I1769" t="str">
        <f t="shared" si="112"/>
        <v/>
      </c>
    </row>
    <row r="1770" spans="2:9" x14ac:dyDescent="0.25">
      <c r="B1770" t="b">
        <f>IF('Input and Summary Results'!D1352=0,FALSE,'Input and Summary Results'!$B1352)</f>
        <v>0</v>
      </c>
      <c r="C1770" t="b">
        <f>IF(OR(B1770=0,'Input and Summary Results'!D1352=0,'Input and Summary Results'!D1352=""),FALSE,'Input and Summary Results'!$D1352)</f>
        <v>0</v>
      </c>
      <c r="D1770" t="b">
        <f>IF(OR(B1770=0,'Input and Summary Results'!E1352=0),FALSE,'Input and Summary Results'!$E1352)</f>
        <v>0</v>
      </c>
      <c r="E1770" t="b">
        <f t="shared" ref="E1770:E1833" si="113">IF(C1770=FALSE,FALSE,LOG10(C1770))</f>
        <v>0</v>
      </c>
      <c r="F1770" t="b">
        <f t="shared" ref="F1770:F1833" si="114">IF(D1770=FALSE, FALSE,0.434*D1770/C1770)</f>
        <v>0</v>
      </c>
      <c r="G1770" t="b">
        <f>IF('Input and Summary Results'!$J$4="yes",IF(C1770=FALSE,FALSE,IF('Data Transformation'!E1770&lt;$R$10,E1770,$R$10)),IF(C1770=FALSE,FALSE,IF(C1770&lt;$R$10,C1770,$R$10)))</f>
        <v>0</v>
      </c>
      <c r="H1770" t="b">
        <f>IF('Input and Summary Results'!$J$4="yes",'Data Transformation'!F1770,'Data Transformation'!D1770)</f>
        <v>0</v>
      </c>
      <c r="I1770" t="str">
        <f t="shared" si="112"/>
        <v/>
      </c>
    </row>
    <row r="1771" spans="2:9" x14ac:dyDescent="0.25">
      <c r="B1771" t="b">
        <f>IF('Input and Summary Results'!D1353=0,FALSE,'Input and Summary Results'!$B1353)</f>
        <v>0</v>
      </c>
      <c r="C1771" t="b">
        <f>IF(OR(B1771=0,'Input and Summary Results'!D1353=0,'Input and Summary Results'!D1353=""),FALSE,'Input and Summary Results'!$D1353)</f>
        <v>0</v>
      </c>
      <c r="D1771" t="b">
        <f>IF(OR(B1771=0,'Input and Summary Results'!E1353=0),FALSE,'Input and Summary Results'!$E1353)</f>
        <v>0</v>
      </c>
      <c r="E1771" t="b">
        <f t="shared" si="113"/>
        <v>0</v>
      </c>
      <c r="F1771" t="b">
        <f t="shared" si="114"/>
        <v>0</v>
      </c>
      <c r="G1771" t="b">
        <f>IF('Input and Summary Results'!$J$4="yes",IF(C1771=FALSE,FALSE,IF('Data Transformation'!E1771&lt;$R$10,E1771,$R$10)),IF(C1771=FALSE,FALSE,IF(C1771&lt;$R$10,C1771,$R$10)))</f>
        <v>0</v>
      </c>
      <c r="H1771" t="b">
        <f>IF('Input and Summary Results'!$J$4="yes",'Data Transformation'!F1771,'Data Transformation'!D1771)</f>
        <v>0</v>
      </c>
      <c r="I1771" t="str">
        <f t="shared" si="112"/>
        <v/>
      </c>
    </row>
    <row r="1772" spans="2:9" x14ac:dyDescent="0.25">
      <c r="B1772" t="b">
        <f>IF('Input and Summary Results'!D1354=0,FALSE,'Input and Summary Results'!$B1354)</f>
        <v>0</v>
      </c>
      <c r="C1772" t="b">
        <f>IF(OR(B1772=0,'Input and Summary Results'!D1354=0,'Input and Summary Results'!D1354=""),FALSE,'Input and Summary Results'!$D1354)</f>
        <v>0</v>
      </c>
      <c r="D1772" t="b">
        <f>IF(OR(B1772=0,'Input and Summary Results'!E1354=0),FALSE,'Input and Summary Results'!$E1354)</f>
        <v>0</v>
      </c>
      <c r="E1772" t="b">
        <f t="shared" si="113"/>
        <v>0</v>
      </c>
      <c r="F1772" t="b">
        <f t="shared" si="114"/>
        <v>0</v>
      </c>
      <c r="G1772" t="b">
        <f>IF('Input and Summary Results'!$J$4="yes",IF(C1772=FALSE,FALSE,IF('Data Transformation'!E1772&lt;$R$10,E1772,$R$10)),IF(C1772=FALSE,FALSE,IF(C1772&lt;$R$10,C1772,$R$10)))</f>
        <v>0</v>
      </c>
      <c r="H1772" t="b">
        <f>IF('Input and Summary Results'!$J$4="yes",'Data Transformation'!F1772,'Data Transformation'!D1772)</f>
        <v>0</v>
      </c>
      <c r="I1772" t="str">
        <f t="shared" si="112"/>
        <v/>
      </c>
    </row>
    <row r="1773" spans="2:9" x14ac:dyDescent="0.25">
      <c r="B1773" t="b">
        <f>IF('Input and Summary Results'!D1355=0,FALSE,'Input and Summary Results'!$B1355)</f>
        <v>0</v>
      </c>
      <c r="C1773" t="b">
        <f>IF(OR(B1773=0,'Input and Summary Results'!D1355=0,'Input and Summary Results'!D1355=""),FALSE,'Input and Summary Results'!$D1355)</f>
        <v>0</v>
      </c>
      <c r="D1773" t="b">
        <f>IF(OR(B1773=0,'Input and Summary Results'!E1355=0),FALSE,'Input and Summary Results'!$E1355)</f>
        <v>0</v>
      </c>
      <c r="E1773" t="b">
        <f t="shared" si="113"/>
        <v>0</v>
      </c>
      <c r="F1773" t="b">
        <f t="shared" si="114"/>
        <v>0</v>
      </c>
      <c r="G1773" t="b">
        <f>IF('Input and Summary Results'!$J$4="yes",IF(C1773=FALSE,FALSE,IF('Data Transformation'!E1773&lt;$R$10,E1773,$R$10)),IF(C1773=FALSE,FALSE,IF(C1773&lt;$R$10,C1773,$R$10)))</f>
        <v>0</v>
      </c>
      <c r="H1773" t="b">
        <f>IF('Input and Summary Results'!$J$4="yes",'Data Transformation'!F1773,'Data Transformation'!D1773)</f>
        <v>0</v>
      </c>
      <c r="I1773" t="str">
        <f t="shared" si="112"/>
        <v/>
      </c>
    </row>
    <row r="1774" spans="2:9" x14ac:dyDescent="0.25">
      <c r="B1774" t="b">
        <f>IF('Input and Summary Results'!D1356=0,FALSE,'Input and Summary Results'!$B1356)</f>
        <v>0</v>
      </c>
      <c r="C1774" t="b">
        <f>IF(OR(B1774=0,'Input and Summary Results'!D1356=0,'Input and Summary Results'!D1356=""),FALSE,'Input and Summary Results'!$D1356)</f>
        <v>0</v>
      </c>
      <c r="D1774" t="b">
        <f>IF(OR(B1774=0,'Input and Summary Results'!E1356=0),FALSE,'Input and Summary Results'!$E1356)</f>
        <v>0</v>
      </c>
      <c r="E1774" t="b">
        <f t="shared" si="113"/>
        <v>0</v>
      </c>
      <c r="F1774" t="b">
        <f t="shared" si="114"/>
        <v>0</v>
      </c>
      <c r="G1774" t="b">
        <f>IF('Input and Summary Results'!$J$4="yes",IF(C1774=FALSE,FALSE,IF('Data Transformation'!E1774&lt;$R$10,E1774,$R$10)),IF(C1774=FALSE,FALSE,IF(C1774&lt;$R$10,C1774,$R$10)))</f>
        <v>0</v>
      </c>
      <c r="H1774" t="b">
        <f>IF('Input and Summary Results'!$J$4="yes",'Data Transformation'!F1774,'Data Transformation'!D1774)</f>
        <v>0</v>
      </c>
      <c r="I1774" t="str">
        <f t="shared" si="112"/>
        <v/>
      </c>
    </row>
    <row r="1775" spans="2:9" x14ac:dyDescent="0.25">
      <c r="B1775" t="b">
        <f>IF('Input and Summary Results'!D1357=0,FALSE,'Input and Summary Results'!$B1357)</f>
        <v>0</v>
      </c>
      <c r="C1775" t="b">
        <f>IF(OR(B1775=0,'Input and Summary Results'!D1357=0,'Input and Summary Results'!D1357=""),FALSE,'Input and Summary Results'!$D1357)</f>
        <v>0</v>
      </c>
      <c r="D1775" t="b">
        <f>IF(OR(B1775=0,'Input and Summary Results'!E1357=0),FALSE,'Input and Summary Results'!$E1357)</f>
        <v>0</v>
      </c>
      <c r="E1775" t="b">
        <f t="shared" si="113"/>
        <v>0</v>
      </c>
      <c r="F1775" t="b">
        <f t="shared" si="114"/>
        <v>0</v>
      </c>
      <c r="G1775" t="b">
        <f>IF('Input and Summary Results'!$J$4="yes",IF(C1775=FALSE,FALSE,IF('Data Transformation'!E1775&lt;$R$10,E1775,$R$10)),IF(C1775=FALSE,FALSE,IF(C1775&lt;$R$10,C1775,$R$10)))</f>
        <v>0</v>
      </c>
      <c r="H1775" t="b">
        <f>IF('Input and Summary Results'!$J$4="yes",'Data Transformation'!F1775,'Data Transformation'!D1775)</f>
        <v>0</v>
      </c>
      <c r="I1775" t="str">
        <f t="shared" si="112"/>
        <v/>
      </c>
    </row>
    <row r="1776" spans="2:9" x14ac:dyDescent="0.25">
      <c r="B1776" t="b">
        <f>IF('Input and Summary Results'!D1358=0,FALSE,'Input and Summary Results'!$B1358)</f>
        <v>0</v>
      </c>
      <c r="C1776" t="b">
        <f>IF(OR(B1776=0,'Input and Summary Results'!D1358=0,'Input and Summary Results'!D1358=""),FALSE,'Input and Summary Results'!$D1358)</f>
        <v>0</v>
      </c>
      <c r="D1776" t="b">
        <f>IF(OR(B1776=0,'Input and Summary Results'!E1358=0),FALSE,'Input and Summary Results'!$E1358)</f>
        <v>0</v>
      </c>
      <c r="E1776" t="b">
        <f t="shared" si="113"/>
        <v>0</v>
      </c>
      <c r="F1776" t="b">
        <f t="shared" si="114"/>
        <v>0</v>
      </c>
      <c r="G1776" t="b">
        <f>IF('Input and Summary Results'!$J$4="yes",IF(C1776=FALSE,FALSE,IF('Data Transformation'!E1776&lt;$R$10,E1776,$R$10)),IF(C1776=FALSE,FALSE,IF(C1776&lt;$R$10,C1776,$R$10)))</f>
        <v>0</v>
      </c>
      <c r="H1776" t="b">
        <f>IF('Input and Summary Results'!$J$4="yes",'Data Transformation'!F1776,'Data Transformation'!D1776)</f>
        <v>0</v>
      </c>
      <c r="I1776" t="str">
        <f t="shared" si="112"/>
        <v/>
      </c>
    </row>
    <row r="1777" spans="2:9" x14ac:dyDescent="0.25">
      <c r="B1777" t="b">
        <f>IF('Input and Summary Results'!D1359=0,FALSE,'Input and Summary Results'!$B1359)</f>
        <v>0</v>
      </c>
      <c r="C1777" t="b">
        <f>IF(OR(B1777=0,'Input and Summary Results'!D1359=0,'Input and Summary Results'!D1359=""),FALSE,'Input and Summary Results'!$D1359)</f>
        <v>0</v>
      </c>
      <c r="D1777" t="b">
        <f>IF(OR(B1777=0,'Input and Summary Results'!E1359=0),FALSE,'Input and Summary Results'!$E1359)</f>
        <v>0</v>
      </c>
      <c r="E1777" t="b">
        <f t="shared" si="113"/>
        <v>0</v>
      </c>
      <c r="F1777" t="b">
        <f t="shared" si="114"/>
        <v>0</v>
      </c>
      <c r="G1777" t="b">
        <f>IF('Input and Summary Results'!$J$4="yes",IF(C1777=FALSE,FALSE,IF('Data Transformation'!E1777&lt;$R$10,E1777,$R$10)),IF(C1777=FALSE,FALSE,IF(C1777&lt;$R$10,C1777,$R$10)))</f>
        <v>0</v>
      </c>
      <c r="H1777" t="b">
        <f>IF('Input and Summary Results'!$J$4="yes",'Data Transformation'!F1777,'Data Transformation'!D1777)</f>
        <v>0</v>
      </c>
      <c r="I1777" t="str">
        <f t="shared" si="112"/>
        <v/>
      </c>
    </row>
    <row r="1778" spans="2:9" x14ac:dyDescent="0.25">
      <c r="B1778" t="b">
        <f>IF('Input and Summary Results'!D1360=0,FALSE,'Input and Summary Results'!$B1360)</f>
        <v>0</v>
      </c>
      <c r="C1778" t="b">
        <f>IF(OR(B1778=0,'Input and Summary Results'!D1360=0,'Input and Summary Results'!D1360=""),FALSE,'Input and Summary Results'!$D1360)</f>
        <v>0</v>
      </c>
      <c r="D1778" t="b">
        <f>IF(OR(B1778=0,'Input and Summary Results'!E1360=0),FALSE,'Input and Summary Results'!$E1360)</f>
        <v>0</v>
      </c>
      <c r="E1778" t="b">
        <f t="shared" si="113"/>
        <v>0</v>
      </c>
      <c r="F1778" t="b">
        <f t="shared" si="114"/>
        <v>0</v>
      </c>
      <c r="G1778" t="b">
        <f>IF('Input and Summary Results'!$J$4="yes",IF(C1778=FALSE,FALSE,IF('Data Transformation'!E1778&lt;$R$10,E1778,$R$10)),IF(C1778=FALSE,FALSE,IF(C1778&lt;$R$10,C1778,$R$10)))</f>
        <v>0</v>
      </c>
      <c r="H1778" t="b">
        <f>IF('Input and Summary Results'!$J$4="yes",'Data Transformation'!F1778,'Data Transformation'!D1778)</f>
        <v>0</v>
      </c>
      <c r="I1778" t="str">
        <f t="shared" si="112"/>
        <v/>
      </c>
    </row>
    <row r="1779" spans="2:9" x14ac:dyDescent="0.25">
      <c r="B1779" t="b">
        <f>IF('Input and Summary Results'!D1361=0,FALSE,'Input and Summary Results'!$B1361)</f>
        <v>0</v>
      </c>
      <c r="C1779" t="b">
        <f>IF(OR(B1779=0,'Input and Summary Results'!D1361=0,'Input and Summary Results'!D1361=""),FALSE,'Input and Summary Results'!$D1361)</f>
        <v>0</v>
      </c>
      <c r="D1779" t="b">
        <f>IF(OR(B1779=0,'Input and Summary Results'!E1361=0),FALSE,'Input and Summary Results'!$E1361)</f>
        <v>0</v>
      </c>
      <c r="E1779" t="b">
        <f t="shared" si="113"/>
        <v>0</v>
      </c>
      <c r="F1779" t="b">
        <f t="shared" si="114"/>
        <v>0</v>
      </c>
      <c r="G1779" t="b">
        <f>IF('Input and Summary Results'!$J$4="yes",IF(C1779=FALSE,FALSE,IF('Data Transformation'!E1779&lt;$R$10,E1779,$R$10)),IF(C1779=FALSE,FALSE,IF(C1779&lt;$R$10,C1779,$R$10)))</f>
        <v>0</v>
      </c>
      <c r="H1779" t="b">
        <f>IF('Input and Summary Results'!$J$4="yes",'Data Transformation'!F1779,'Data Transformation'!D1779)</f>
        <v>0</v>
      </c>
      <c r="I1779" t="str">
        <f t="shared" si="112"/>
        <v/>
      </c>
    </row>
    <row r="1780" spans="2:9" x14ac:dyDescent="0.25">
      <c r="B1780" t="b">
        <f>IF('Input and Summary Results'!D1362=0,FALSE,'Input and Summary Results'!$B1362)</f>
        <v>0</v>
      </c>
      <c r="C1780" t="b">
        <f>IF(OR(B1780=0,'Input and Summary Results'!D1362=0,'Input and Summary Results'!D1362=""),FALSE,'Input and Summary Results'!$D1362)</f>
        <v>0</v>
      </c>
      <c r="D1780" t="b">
        <f>IF(OR(B1780=0,'Input and Summary Results'!E1362=0),FALSE,'Input and Summary Results'!$E1362)</f>
        <v>0</v>
      </c>
      <c r="E1780" t="b">
        <f t="shared" si="113"/>
        <v>0</v>
      </c>
      <c r="F1780" t="b">
        <f t="shared" si="114"/>
        <v>0</v>
      </c>
      <c r="G1780" t="b">
        <f>IF('Input and Summary Results'!$J$4="yes",IF(C1780=FALSE,FALSE,IF('Data Transformation'!E1780&lt;$R$10,E1780,$R$10)),IF(C1780=FALSE,FALSE,IF(C1780&lt;$R$10,C1780,$R$10)))</f>
        <v>0</v>
      </c>
      <c r="H1780" t="b">
        <f>IF('Input and Summary Results'!$J$4="yes",'Data Transformation'!F1780,'Data Transformation'!D1780)</f>
        <v>0</v>
      </c>
      <c r="I1780" t="str">
        <f t="shared" si="112"/>
        <v/>
      </c>
    </row>
    <row r="1781" spans="2:9" x14ac:dyDescent="0.25">
      <c r="B1781" t="b">
        <f>IF('Input and Summary Results'!D1363=0,FALSE,'Input and Summary Results'!$B1363)</f>
        <v>0</v>
      </c>
      <c r="C1781" t="b">
        <f>IF(OR(B1781=0,'Input and Summary Results'!D1363=0,'Input and Summary Results'!D1363=""),FALSE,'Input and Summary Results'!$D1363)</f>
        <v>0</v>
      </c>
      <c r="D1781" t="b">
        <f>IF(OR(B1781=0,'Input and Summary Results'!E1363=0),FALSE,'Input and Summary Results'!$E1363)</f>
        <v>0</v>
      </c>
      <c r="E1781" t="b">
        <f t="shared" si="113"/>
        <v>0</v>
      </c>
      <c r="F1781" t="b">
        <f t="shared" si="114"/>
        <v>0</v>
      </c>
      <c r="G1781" t="b">
        <f>IF('Input and Summary Results'!$J$4="yes",IF(C1781=FALSE,FALSE,IF('Data Transformation'!E1781&lt;$R$10,E1781,$R$10)),IF(C1781=FALSE,FALSE,IF(C1781&lt;$R$10,C1781,$R$10)))</f>
        <v>0</v>
      </c>
      <c r="H1781" t="b">
        <f>IF('Input and Summary Results'!$J$4="yes",'Data Transformation'!F1781,'Data Transformation'!D1781)</f>
        <v>0</v>
      </c>
      <c r="I1781" t="str">
        <f t="shared" si="112"/>
        <v/>
      </c>
    </row>
    <row r="1782" spans="2:9" x14ac:dyDescent="0.25">
      <c r="B1782" t="b">
        <f>IF('Input and Summary Results'!D1364=0,FALSE,'Input and Summary Results'!$B1364)</f>
        <v>0</v>
      </c>
      <c r="C1782" t="b">
        <f>IF(OR(B1782=0,'Input and Summary Results'!D1364=0,'Input and Summary Results'!D1364=""),FALSE,'Input and Summary Results'!$D1364)</f>
        <v>0</v>
      </c>
      <c r="D1782" t="b">
        <f>IF(OR(B1782=0,'Input and Summary Results'!E1364=0),FALSE,'Input and Summary Results'!$E1364)</f>
        <v>0</v>
      </c>
      <c r="E1782" t="b">
        <f t="shared" si="113"/>
        <v>0</v>
      </c>
      <c r="F1782" t="b">
        <f t="shared" si="114"/>
        <v>0</v>
      </c>
      <c r="G1782" t="b">
        <f>IF('Input and Summary Results'!$J$4="yes",IF(C1782=FALSE,FALSE,IF('Data Transformation'!E1782&lt;$R$10,E1782,$R$10)),IF(C1782=FALSE,FALSE,IF(C1782&lt;$R$10,C1782,$R$10)))</f>
        <v>0</v>
      </c>
      <c r="H1782" t="b">
        <f>IF('Input and Summary Results'!$J$4="yes",'Data Transformation'!F1782,'Data Transformation'!D1782)</f>
        <v>0</v>
      </c>
      <c r="I1782" t="str">
        <f t="shared" si="112"/>
        <v/>
      </c>
    </row>
    <row r="1783" spans="2:9" x14ac:dyDescent="0.25">
      <c r="B1783" t="b">
        <f>IF('Input and Summary Results'!D1365=0,FALSE,'Input and Summary Results'!$B1365)</f>
        <v>0</v>
      </c>
      <c r="C1783" t="b">
        <f>IF(OR(B1783=0,'Input and Summary Results'!D1365=0,'Input and Summary Results'!D1365=""),FALSE,'Input and Summary Results'!$D1365)</f>
        <v>0</v>
      </c>
      <c r="D1783" t="b">
        <f>IF(OR(B1783=0,'Input and Summary Results'!E1365=0),FALSE,'Input and Summary Results'!$E1365)</f>
        <v>0</v>
      </c>
      <c r="E1783" t="b">
        <f t="shared" si="113"/>
        <v>0</v>
      </c>
      <c r="F1783" t="b">
        <f t="shared" si="114"/>
        <v>0</v>
      </c>
      <c r="G1783" t="b">
        <f>IF('Input and Summary Results'!$J$4="yes",IF(C1783=FALSE,FALSE,IF('Data Transformation'!E1783&lt;$R$10,E1783,$R$10)),IF(C1783=FALSE,FALSE,IF(C1783&lt;$R$10,C1783,$R$10)))</f>
        <v>0</v>
      </c>
      <c r="H1783" t="b">
        <f>IF('Input and Summary Results'!$J$4="yes",'Data Transformation'!F1783,'Data Transformation'!D1783)</f>
        <v>0</v>
      </c>
      <c r="I1783" t="str">
        <f t="shared" si="112"/>
        <v/>
      </c>
    </row>
    <row r="1784" spans="2:9" x14ac:dyDescent="0.25">
      <c r="B1784" t="b">
        <f>IF('Input and Summary Results'!D1366=0,FALSE,'Input and Summary Results'!$B1366)</f>
        <v>0</v>
      </c>
      <c r="C1784" t="b">
        <f>IF(OR(B1784=0,'Input and Summary Results'!D1366=0,'Input and Summary Results'!D1366=""),FALSE,'Input and Summary Results'!$D1366)</f>
        <v>0</v>
      </c>
      <c r="D1784" t="b">
        <f>IF(OR(B1784=0,'Input and Summary Results'!E1366=0),FALSE,'Input and Summary Results'!$E1366)</f>
        <v>0</v>
      </c>
      <c r="E1784" t="b">
        <f t="shared" si="113"/>
        <v>0</v>
      </c>
      <c r="F1784" t="b">
        <f t="shared" si="114"/>
        <v>0</v>
      </c>
      <c r="G1784" t="b">
        <f>IF('Input and Summary Results'!$J$4="yes",IF(C1784=FALSE,FALSE,IF('Data Transformation'!E1784&lt;$R$10,E1784,$R$10)),IF(C1784=FALSE,FALSE,IF(C1784&lt;$R$10,C1784,$R$10)))</f>
        <v>0</v>
      </c>
      <c r="H1784" t="b">
        <f>IF('Input and Summary Results'!$J$4="yes",'Data Transformation'!F1784,'Data Transformation'!D1784)</f>
        <v>0</v>
      </c>
      <c r="I1784" t="str">
        <f t="shared" si="112"/>
        <v/>
      </c>
    </row>
    <row r="1785" spans="2:9" x14ac:dyDescent="0.25">
      <c r="B1785" t="b">
        <f>IF('Input and Summary Results'!D1367=0,FALSE,'Input and Summary Results'!$B1367)</f>
        <v>0</v>
      </c>
      <c r="C1785" t="b">
        <f>IF(OR(B1785=0,'Input and Summary Results'!D1367=0,'Input and Summary Results'!D1367=""),FALSE,'Input and Summary Results'!$D1367)</f>
        <v>0</v>
      </c>
      <c r="D1785" t="b">
        <f>IF(OR(B1785=0,'Input and Summary Results'!E1367=0),FALSE,'Input and Summary Results'!$E1367)</f>
        <v>0</v>
      </c>
      <c r="E1785" t="b">
        <f t="shared" si="113"/>
        <v>0</v>
      </c>
      <c r="F1785" t="b">
        <f t="shared" si="114"/>
        <v>0</v>
      </c>
      <c r="G1785" t="b">
        <f>IF('Input and Summary Results'!$J$4="yes",IF(C1785=FALSE,FALSE,IF('Data Transformation'!E1785&lt;$R$10,E1785,$R$10)),IF(C1785=FALSE,FALSE,IF(C1785&lt;$R$10,C1785,$R$10)))</f>
        <v>0</v>
      </c>
      <c r="H1785" t="b">
        <f>IF('Input and Summary Results'!$J$4="yes",'Data Transformation'!F1785,'Data Transformation'!D1785)</f>
        <v>0</v>
      </c>
      <c r="I1785" t="str">
        <f t="shared" si="112"/>
        <v/>
      </c>
    </row>
    <row r="1786" spans="2:9" x14ac:dyDescent="0.25">
      <c r="B1786" t="b">
        <f>IF('Input and Summary Results'!D1368=0,FALSE,'Input and Summary Results'!$B1368)</f>
        <v>0</v>
      </c>
      <c r="C1786" t="b">
        <f>IF(OR(B1786=0,'Input and Summary Results'!D1368=0,'Input and Summary Results'!D1368=""),FALSE,'Input and Summary Results'!$D1368)</f>
        <v>0</v>
      </c>
      <c r="D1786" t="b">
        <f>IF(OR(B1786=0,'Input and Summary Results'!E1368=0),FALSE,'Input and Summary Results'!$E1368)</f>
        <v>0</v>
      </c>
      <c r="E1786" t="b">
        <f t="shared" si="113"/>
        <v>0</v>
      </c>
      <c r="F1786" t="b">
        <f t="shared" si="114"/>
        <v>0</v>
      </c>
      <c r="G1786" t="b">
        <f>IF('Input and Summary Results'!$J$4="yes",IF(C1786=FALSE,FALSE,IF('Data Transformation'!E1786&lt;$R$10,E1786,$R$10)),IF(C1786=FALSE,FALSE,IF(C1786&lt;$R$10,C1786,$R$10)))</f>
        <v>0</v>
      </c>
      <c r="H1786" t="b">
        <f>IF('Input and Summary Results'!$J$4="yes",'Data Transformation'!F1786,'Data Transformation'!D1786)</f>
        <v>0</v>
      </c>
      <c r="I1786" t="str">
        <f t="shared" si="112"/>
        <v/>
      </c>
    </row>
    <row r="1787" spans="2:9" x14ac:dyDescent="0.25">
      <c r="B1787" t="b">
        <f>IF('Input and Summary Results'!D1369=0,FALSE,'Input and Summary Results'!$B1369)</f>
        <v>0</v>
      </c>
      <c r="C1787" t="b">
        <f>IF(OR(B1787=0,'Input and Summary Results'!D1369=0,'Input and Summary Results'!D1369=""),FALSE,'Input and Summary Results'!$D1369)</f>
        <v>0</v>
      </c>
      <c r="D1787" t="b">
        <f>IF(OR(B1787=0,'Input and Summary Results'!E1369=0),FALSE,'Input and Summary Results'!$E1369)</f>
        <v>0</v>
      </c>
      <c r="E1787" t="b">
        <f t="shared" si="113"/>
        <v>0</v>
      </c>
      <c r="F1787" t="b">
        <f t="shared" si="114"/>
        <v>0</v>
      </c>
      <c r="G1787" t="b">
        <f>IF('Input and Summary Results'!$J$4="yes",IF(C1787=FALSE,FALSE,IF('Data Transformation'!E1787&lt;$R$10,E1787,$R$10)),IF(C1787=FALSE,FALSE,IF(C1787&lt;$R$10,C1787,$R$10)))</f>
        <v>0</v>
      </c>
      <c r="H1787" t="b">
        <f>IF('Input and Summary Results'!$J$4="yes",'Data Transformation'!F1787,'Data Transformation'!D1787)</f>
        <v>0</v>
      </c>
      <c r="I1787" t="str">
        <f t="shared" si="112"/>
        <v/>
      </c>
    </row>
    <row r="1788" spans="2:9" x14ac:dyDescent="0.25">
      <c r="B1788" t="b">
        <f>IF('Input and Summary Results'!D1370=0,FALSE,'Input and Summary Results'!$B1370)</f>
        <v>0</v>
      </c>
      <c r="C1788" t="b">
        <f>IF(OR(B1788=0,'Input and Summary Results'!D1370=0,'Input and Summary Results'!D1370=""),FALSE,'Input and Summary Results'!$D1370)</f>
        <v>0</v>
      </c>
      <c r="D1788" t="b">
        <f>IF(OR(B1788=0,'Input and Summary Results'!E1370=0),FALSE,'Input and Summary Results'!$E1370)</f>
        <v>0</v>
      </c>
      <c r="E1788" t="b">
        <f t="shared" si="113"/>
        <v>0</v>
      </c>
      <c r="F1788" t="b">
        <f t="shared" si="114"/>
        <v>0</v>
      </c>
      <c r="G1788" t="b">
        <f>IF('Input and Summary Results'!$J$4="yes",IF(C1788=FALSE,FALSE,IF('Data Transformation'!E1788&lt;$R$10,E1788,$R$10)),IF(C1788=FALSE,FALSE,IF(C1788&lt;$R$10,C1788,$R$10)))</f>
        <v>0</v>
      </c>
      <c r="H1788" t="b">
        <f>IF('Input and Summary Results'!$J$4="yes",'Data Transformation'!F1788,'Data Transformation'!D1788)</f>
        <v>0</v>
      </c>
      <c r="I1788" t="str">
        <f t="shared" si="112"/>
        <v/>
      </c>
    </row>
    <row r="1789" spans="2:9" x14ac:dyDescent="0.25">
      <c r="B1789" t="b">
        <f>IF('Input and Summary Results'!D1371=0,FALSE,'Input and Summary Results'!$B1371)</f>
        <v>0</v>
      </c>
      <c r="C1789" t="b">
        <f>IF(OR(B1789=0,'Input and Summary Results'!D1371=0,'Input and Summary Results'!D1371=""),FALSE,'Input and Summary Results'!$D1371)</f>
        <v>0</v>
      </c>
      <c r="D1789" t="b">
        <f>IF(OR(B1789=0,'Input and Summary Results'!E1371=0),FALSE,'Input and Summary Results'!$E1371)</f>
        <v>0</v>
      </c>
      <c r="E1789" t="b">
        <f t="shared" si="113"/>
        <v>0</v>
      </c>
      <c r="F1789" t="b">
        <f t="shared" si="114"/>
        <v>0</v>
      </c>
      <c r="G1789" t="b">
        <f>IF('Input and Summary Results'!$J$4="yes",IF(C1789=FALSE,FALSE,IF('Data Transformation'!E1789&lt;$R$10,E1789,$R$10)),IF(C1789=FALSE,FALSE,IF(C1789&lt;$R$10,C1789,$R$10)))</f>
        <v>0</v>
      </c>
      <c r="H1789" t="b">
        <f>IF('Input and Summary Results'!$J$4="yes",'Data Transformation'!F1789,'Data Transformation'!D1789)</f>
        <v>0</v>
      </c>
      <c r="I1789" t="str">
        <f t="shared" si="112"/>
        <v/>
      </c>
    </row>
    <row r="1790" spans="2:9" x14ac:dyDescent="0.25">
      <c r="B1790" t="b">
        <f>IF('Input and Summary Results'!D1372=0,FALSE,'Input and Summary Results'!$B1372)</f>
        <v>0</v>
      </c>
      <c r="C1790" t="b">
        <f>IF(OR(B1790=0,'Input and Summary Results'!D1372=0,'Input and Summary Results'!D1372=""),FALSE,'Input and Summary Results'!$D1372)</f>
        <v>0</v>
      </c>
      <c r="D1790" t="b">
        <f>IF(OR(B1790=0,'Input and Summary Results'!E1372=0),FALSE,'Input and Summary Results'!$E1372)</f>
        <v>0</v>
      </c>
      <c r="E1790" t="b">
        <f t="shared" si="113"/>
        <v>0</v>
      </c>
      <c r="F1790" t="b">
        <f t="shared" si="114"/>
        <v>0</v>
      </c>
      <c r="G1790" t="b">
        <f>IF('Input and Summary Results'!$J$4="yes",IF(C1790=FALSE,FALSE,IF('Data Transformation'!E1790&lt;$R$10,E1790,$R$10)),IF(C1790=FALSE,FALSE,IF(C1790&lt;$R$10,C1790,$R$10)))</f>
        <v>0</v>
      </c>
      <c r="H1790" t="b">
        <f>IF('Input and Summary Results'!$J$4="yes",'Data Transformation'!F1790,'Data Transformation'!D1790)</f>
        <v>0</v>
      </c>
      <c r="I1790" t="str">
        <f t="shared" si="112"/>
        <v/>
      </c>
    </row>
    <row r="1791" spans="2:9" x14ac:dyDescent="0.25">
      <c r="B1791" t="b">
        <f>IF('Input and Summary Results'!D1373=0,FALSE,'Input and Summary Results'!$B1373)</f>
        <v>0</v>
      </c>
      <c r="C1791" t="b">
        <f>IF(OR(B1791=0,'Input and Summary Results'!D1373=0,'Input and Summary Results'!D1373=""),FALSE,'Input and Summary Results'!$D1373)</f>
        <v>0</v>
      </c>
      <c r="D1791" t="b">
        <f>IF(OR(B1791=0,'Input and Summary Results'!E1373=0),FALSE,'Input and Summary Results'!$E1373)</f>
        <v>0</v>
      </c>
      <c r="E1791" t="b">
        <f t="shared" si="113"/>
        <v>0</v>
      </c>
      <c r="F1791" t="b">
        <f t="shared" si="114"/>
        <v>0</v>
      </c>
      <c r="G1791" t="b">
        <f>IF('Input and Summary Results'!$J$4="yes",IF(C1791=FALSE,FALSE,IF('Data Transformation'!E1791&lt;$R$10,E1791,$R$10)),IF(C1791=FALSE,FALSE,IF(C1791&lt;$R$10,C1791,$R$10)))</f>
        <v>0</v>
      </c>
      <c r="H1791" t="b">
        <f>IF('Input and Summary Results'!$J$4="yes",'Data Transformation'!F1791,'Data Transformation'!D1791)</f>
        <v>0</v>
      </c>
      <c r="I1791" t="str">
        <f t="shared" si="112"/>
        <v/>
      </c>
    </row>
    <row r="1792" spans="2:9" x14ac:dyDescent="0.25">
      <c r="B1792" t="b">
        <f>IF('Input and Summary Results'!D1374=0,FALSE,'Input and Summary Results'!$B1374)</f>
        <v>0</v>
      </c>
      <c r="C1792" t="b">
        <f>IF(OR(B1792=0,'Input and Summary Results'!D1374=0,'Input and Summary Results'!D1374=""),FALSE,'Input and Summary Results'!$D1374)</f>
        <v>0</v>
      </c>
      <c r="D1792" t="b">
        <f>IF(OR(B1792=0,'Input and Summary Results'!E1374=0),FALSE,'Input and Summary Results'!$E1374)</f>
        <v>0</v>
      </c>
      <c r="E1792" t="b">
        <f t="shared" si="113"/>
        <v>0</v>
      </c>
      <c r="F1792" t="b">
        <f t="shared" si="114"/>
        <v>0</v>
      </c>
      <c r="G1792" t="b">
        <f>IF('Input and Summary Results'!$J$4="yes",IF(C1792=FALSE,FALSE,IF('Data Transformation'!E1792&lt;$R$10,E1792,$R$10)),IF(C1792=FALSE,FALSE,IF(C1792&lt;$R$10,C1792,$R$10)))</f>
        <v>0</v>
      </c>
      <c r="H1792" t="b">
        <f>IF('Input and Summary Results'!$J$4="yes",'Data Transformation'!F1792,'Data Transformation'!D1792)</f>
        <v>0</v>
      </c>
      <c r="I1792" t="str">
        <f t="shared" si="112"/>
        <v/>
      </c>
    </row>
    <row r="1793" spans="2:9" x14ac:dyDescent="0.25">
      <c r="B1793" t="b">
        <f>IF('Input and Summary Results'!D1375=0,FALSE,'Input and Summary Results'!$B1375)</f>
        <v>0</v>
      </c>
      <c r="C1793" t="b">
        <f>IF(OR(B1793=0,'Input and Summary Results'!D1375=0,'Input and Summary Results'!D1375=""),FALSE,'Input and Summary Results'!$D1375)</f>
        <v>0</v>
      </c>
      <c r="D1793" t="b">
        <f>IF(OR(B1793=0,'Input and Summary Results'!E1375=0),FALSE,'Input and Summary Results'!$E1375)</f>
        <v>0</v>
      </c>
      <c r="E1793" t="b">
        <f t="shared" si="113"/>
        <v>0</v>
      </c>
      <c r="F1793" t="b">
        <f t="shared" si="114"/>
        <v>0</v>
      </c>
      <c r="G1793" t="b">
        <f>IF('Input and Summary Results'!$J$4="yes",IF(C1793=FALSE,FALSE,IF('Data Transformation'!E1793&lt;$R$10,E1793,$R$10)),IF(C1793=FALSE,FALSE,IF(C1793&lt;$R$10,C1793,$R$10)))</f>
        <v>0</v>
      </c>
      <c r="H1793" t="b">
        <f>IF('Input and Summary Results'!$J$4="yes",'Data Transformation'!F1793,'Data Transformation'!D1793)</f>
        <v>0</v>
      </c>
      <c r="I1793" t="str">
        <f t="shared" si="112"/>
        <v/>
      </c>
    </row>
    <row r="1794" spans="2:9" x14ac:dyDescent="0.25">
      <c r="B1794" t="b">
        <f>IF('Input and Summary Results'!D1376=0,FALSE,'Input and Summary Results'!$B1376)</f>
        <v>0</v>
      </c>
      <c r="C1794" t="b">
        <f>IF(OR(B1794=0,'Input and Summary Results'!D1376=0,'Input and Summary Results'!D1376=""),FALSE,'Input and Summary Results'!$D1376)</f>
        <v>0</v>
      </c>
      <c r="D1794" t="b">
        <f>IF(OR(B1794=0,'Input and Summary Results'!E1376=0),FALSE,'Input and Summary Results'!$E1376)</f>
        <v>0</v>
      </c>
      <c r="E1794" t="b">
        <f t="shared" si="113"/>
        <v>0</v>
      </c>
      <c r="F1794" t="b">
        <f t="shared" si="114"/>
        <v>0</v>
      </c>
      <c r="G1794" t="b">
        <f>IF('Input and Summary Results'!$J$4="yes",IF(C1794=FALSE,FALSE,IF('Data Transformation'!E1794&lt;$R$10,E1794,$R$10)),IF(C1794=FALSE,FALSE,IF(C1794&lt;$R$10,C1794,$R$10)))</f>
        <v>0</v>
      </c>
      <c r="H1794" t="b">
        <f>IF('Input and Summary Results'!$J$4="yes",'Data Transformation'!F1794,'Data Transformation'!D1794)</f>
        <v>0</v>
      </c>
      <c r="I1794" t="str">
        <f t="shared" si="112"/>
        <v/>
      </c>
    </row>
    <row r="1795" spans="2:9" x14ac:dyDescent="0.25">
      <c r="B1795" t="b">
        <f>IF('Input and Summary Results'!D1377=0,FALSE,'Input and Summary Results'!$B1377)</f>
        <v>0</v>
      </c>
      <c r="C1795" t="b">
        <f>IF(OR(B1795=0,'Input and Summary Results'!D1377=0,'Input and Summary Results'!D1377=""),FALSE,'Input and Summary Results'!$D1377)</f>
        <v>0</v>
      </c>
      <c r="D1795" t="b">
        <f>IF(OR(B1795=0,'Input and Summary Results'!E1377=0),FALSE,'Input and Summary Results'!$E1377)</f>
        <v>0</v>
      </c>
      <c r="E1795" t="b">
        <f t="shared" si="113"/>
        <v>0</v>
      </c>
      <c r="F1795" t="b">
        <f t="shared" si="114"/>
        <v>0</v>
      </c>
      <c r="G1795" t="b">
        <f>IF('Input and Summary Results'!$J$4="yes",IF(C1795=FALSE,FALSE,IF('Data Transformation'!E1795&lt;$R$10,E1795,$R$10)),IF(C1795=FALSE,FALSE,IF(C1795&lt;$R$10,C1795,$R$10)))</f>
        <v>0</v>
      </c>
      <c r="H1795" t="b">
        <f>IF('Input and Summary Results'!$J$4="yes",'Data Transformation'!F1795,'Data Transformation'!D1795)</f>
        <v>0</v>
      </c>
      <c r="I1795" t="str">
        <f t="shared" si="112"/>
        <v/>
      </c>
    </row>
    <row r="1796" spans="2:9" x14ac:dyDescent="0.25">
      <c r="B1796" t="b">
        <f>IF('Input and Summary Results'!D1378=0,FALSE,'Input and Summary Results'!$B1378)</f>
        <v>0</v>
      </c>
      <c r="C1796" t="b">
        <f>IF(OR(B1796=0,'Input and Summary Results'!D1378=0,'Input and Summary Results'!D1378=""),FALSE,'Input and Summary Results'!$D1378)</f>
        <v>0</v>
      </c>
      <c r="D1796" t="b">
        <f>IF(OR(B1796=0,'Input and Summary Results'!E1378=0),FALSE,'Input and Summary Results'!$E1378)</f>
        <v>0</v>
      </c>
      <c r="E1796" t="b">
        <f t="shared" si="113"/>
        <v>0</v>
      </c>
      <c r="F1796" t="b">
        <f t="shared" si="114"/>
        <v>0</v>
      </c>
      <c r="G1796" t="b">
        <f>IF('Input and Summary Results'!$J$4="yes",IF(C1796=FALSE,FALSE,IF('Data Transformation'!E1796&lt;$R$10,E1796,$R$10)),IF(C1796=FALSE,FALSE,IF(C1796&lt;$R$10,C1796,$R$10)))</f>
        <v>0</v>
      </c>
      <c r="H1796" t="b">
        <f>IF('Input and Summary Results'!$J$4="yes",'Data Transformation'!F1796,'Data Transformation'!D1796)</f>
        <v>0</v>
      </c>
      <c r="I1796" t="str">
        <f t="shared" si="112"/>
        <v/>
      </c>
    </row>
    <row r="1797" spans="2:9" x14ac:dyDescent="0.25">
      <c r="B1797" t="b">
        <f>IF('Input and Summary Results'!D1379=0,FALSE,'Input and Summary Results'!$B1379)</f>
        <v>0</v>
      </c>
      <c r="C1797" t="b">
        <f>IF(OR(B1797=0,'Input and Summary Results'!D1379=0,'Input and Summary Results'!D1379=""),FALSE,'Input and Summary Results'!$D1379)</f>
        <v>0</v>
      </c>
      <c r="D1797" t="b">
        <f>IF(OR(B1797=0,'Input and Summary Results'!E1379=0),FALSE,'Input and Summary Results'!$E1379)</f>
        <v>0</v>
      </c>
      <c r="E1797" t="b">
        <f t="shared" si="113"/>
        <v>0</v>
      </c>
      <c r="F1797" t="b">
        <f t="shared" si="114"/>
        <v>0</v>
      </c>
      <c r="G1797" t="b">
        <f>IF('Input and Summary Results'!$J$4="yes",IF(C1797=FALSE,FALSE,IF('Data Transformation'!E1797&lt;$R$10,E1797,$R$10)),IF(C1797=FALSE,FALSE,IF(C1797&lt;$R$10,C1797,$R$10)))</f>
        <v>0</v>
      </c>
      <c r="H1797" t="b">
        <f>IF('Input and Summary Results'!$J$4="yes",'Data Transformation'!F1797,'Data Transformation'!D1797)</f>
        <v>0</v>
      </c>
      <c r="I1797" t="str">
        <f t="shared" ref="I1797:I1860" si="115">IF(G1797=FALSE,"",B1797)</f>
        <v/>
      </c>
    </row>
    <row r="1798" spans="2:9" x14ac:dyDescent="0.25">
      <c r="B1798" t="b">
        <f>IF('Input and Summary Results'!D1380=0,FALSE,'Input and Summary Results'!$B1380)</f>
        <v>0</v>
      </c>
      <c r="C1798" t="b">
        <f>IF(OR(B1798=0,'Input and Summary Results'!D1380=0,'Input and Summary Results'!D1380=""),FALSE,'Input and Summary Results'!$D1380)</f>
        <v>0</v>
      </c>
      <c r="D1798" t="b">
        <f>IF(OR(B1798=0,'Input and Summary Results'!E1380=0),FALSE,'Input and Summary Results'!$E1380)</f>
        <v>0</v>
      </c>
      <c r="E1798" t="b">
        <f t="shared" si="113"/>
        <v>0</v>
      </c>
      <c r="F1798" t="b">
        <f t="shared" si="114"/>
        <v>0</v>
      </c>
      <c r="G1798" t="b">
        <f>IF('Input and Summary Results'!$J$4="yes",IF(C1798=FALSE,FALSE,IF('Data Transformation'!E1798&lt;$R$10,E1798,$R$10)),IF(C1798=FALSE,FALSE,IF(C1798&lt;$R$10,C1798,$R$10)))</f>
        <v>0</v>
      </c>
      <c r="H1798" t="b">
        <f>IF('Input and Summary Results'!$J$4="yes",'Data Transformation'!F1798,'Data Transformation'!D1798)</f>
        <v>0</v>
      </c>
      <c r="I1798" t="str">
        <f t="shared" si="115"/>
        <v/>
      </c>
    </row>
    <row r="1799" spans="2:9" x14ac:dyDescent="0.25">
      <c r="B1799" t="b">
        <f>IF('Input and Summary Results'!D1381=0,FALSE,'Input and Summary Results'!$B1381)</f>
        <v>0</v>
      </c>
      <c r="C1799" t="b">
        <f>IF(OR(B1799=0,'Input and Summary Results'!D1381=0,'Input and Summary Results'!D1381=""),FALSE,'Input and Summary Results'!$D1381)</f>
        <v>0</v>
      </c>
      <c r="D1799" t="b">
        <f>IF(OR(B1799=0,'Input and Summary Results'!E1381=0),FALSE,'Input and Summary Results'!$E1381)</f>
        <v>0</v>
      </c>
      <c r="E1799" t="b">
        <f t="shared" si="113"/>
        <v>0</v>
      </c>
      <c r="F1799" t="b">
        <f t="shared" si="114"/>
        <v>0</v>
      </c>
      <c r="G1799" t="b">
        <f>IF('Input and Summary Results'!$J$4="yes",IF(C1799=FALSE,FALSE,IF('Data Transformation'!E1799&lt;$R$10,E1799,$R$10)),IF(C1799=FALSE,FALSE,IF(C1799&lt;$R$10,C1799,$R$10)))</f>
        <v>0</v>
      </c>
      <c r="H1799" t="b">
        <f>IF('Input and Summary Results'!$J$4="yes",'Data Transformation'!F1799,'Data Transformation'!D1799)</f>
        <v>0</v>
      </c>
      <c r="I1799" t="str">
        <f t="shared" si="115"/>
        <v/>
      </c>
    </row>
    <row r="1800" spans="2:9" x14ac:dyDescent="0.25">
      <c r="B1800" t="b">
        <f>IF('Input and Summary Results'!D1382=0,FALSE,'Input and Summary Results'!$B1382)</f>
        <v>0</v>
      </c>
      <c r="C1800" t="b">
        <f>IF(OR(B1800=0,'Input and Summary Results'!D1382=0,'Input and Summary Results'!D1382=""),FALSE,'Input and Summary Results'!$D1382)</f>
        <v>0</v>
      </c>
      <c r="D1800" t="b">
        <f>IF(OR(B1800=0,'Input and Summary Results'!E1382=0),FALSE,'Input and Summary Results'!$E1382)</f>
        <v>0</v>
      </c>
      <c r="E1800" t="b">
        <f t="shared" si="113"/>
        <v>0</v>
      </c>
      <c r="F1800" t="b">
        <f t="shared" si="114"/>
        <v>0</v>
      </c>
      <c r="G1800" t="b">
        <f>IF('Input and Summary Results'!$J$4="yes",IF(C1800=FALSE,FALSE,IF('Data Transformation'!E1800&lt;$R$10,E1800,$R$10)),IF(C1800=FALSE,FALSE,IF(C1800&lt;$R$10,C1800,$R$10)))</f>
        <v>0</v>
      </c>
      <c r="H1800" t="b">
        <f>IF('Input and Summary Results'!$J$4="yes",'Data Transformation'!F1800,'Data Transformation'!D1800)</f>
        <v>0</v>
      </c>
      <c r="I1800" t="str">
        <f t="shared" si="115"/>
        <v/>
      </c>
    </row>
    <row r="1801" spans="2:9" x14ac:dyDescent="0.25">
      <c r="B1801" t="b">
        <f>IF('Input and Summary Results'!D1383=0,FALSE,'Input and Summary Results'!$B1383)</f>
        <v>0</v>
      </c>
      <c r="C1801" t="b">
        <f>IF(OR(B1801=0,'Input and Summary Results'!D1383=0,'Input and Summary Results'!D1383=""),FALSE,'Input and Summary Results'!$D1383)</f>
        <v>0</v>
      </c>
      <c r="D1801" t="b">
        <f>IF(OR(B1801=0,'Input and Summary Results'!E1383=0),FALSE,'Input and Summary Results'!$E1383)</f>
        <v>0</v>
      </c>
      <c r="E1801" t="b">
        <f t="shared" si="113"/>
        <v>0</v>
      </c>
      <c r="F1801" t="b">
        <f t="shared" si="114"/>
        <v>0</v>
      </c>
      <c r="G1801" t="b">
        <f>IF('Input and Summary Results'!$J$4="yes",IF(C1801=FALSE,FALSE,IF('Data Transformation'!E1801&lt;$R$10,E1801,$R$10)),IF(C1801=FALSE,FALSE,IF(C1801&lt;$R$10,C1801,$R$10)))</f>
        <v>0</v>
      </c>
      <c r="H1801" t="b">
        <f>IF('Input and Summary Results'!$J$4="yes",'Data Transformation'!F1801,'Data Transformation'!D1801)</f>
        <v>0</v>
      </c>
      <c r="I1801" t="str">
        <f t="shared" si="115"/>
        <v/>
      </c>
    </row>
    <row r="1802" spans="2:9" x14ac:dyDescent="0.25">
      <c r="B1802" t="b">
        <f>IF('Input and Summary Results'!D1384=0,FALSE,'Input and Summary Results'!$B1384)</f>
        <v>0</v>
      </c>
      <c r="C1802" t="b">
        <f>IF(OR(B1802=0,'Input and Summary Results'!D1384=0,'Input and Summary Results'!D1384=""),FALSE,'Input and Summary Results'!$D1384)</f>
        <v>0</v>
      </c>
      <c r="D1802" t="b">
        <f>IF(OR(B1802=0,'Input and Summary Results'!E1384=0),FALSE,'Input and Summary Results'!$E1384)</f>
        <v>0</v>
      </c>
      <c r="E1802" t="b">
        <f t="shared" si="113"/>
        <v>0</v>
      </c>
      <c r="F1802" t="b">
        <f t="shared" si="114"/>
        <v>0</v>
      </c>
      <c r="G1802" t="b">
        <f>IF('Input and Summary Results'!$J$4="yes",IF(C1802=FALSE,FALSE,IF('Data Transformation'!E1802&lt;$R$10,E1802,$R$10)),IF(C1802=FALSE,FALSE,IF(C1802&lt;$R$10,C1802,$R$10)))</f>
        <v>0</v>
      </c>
      <c r="H1802" t="b">
        <f>IF('Input and Summary Results'!$J$4="yes",'Data Transformation'!F1802,'Data Transformation'!D1802)</f>
        <v>0</v>
      </c>
      <c r="I1802" t="str">
        <f t="shared" si="115"/>
        <v/>
      </c>
    </row>
    <row r="1803" spans="2:9" x14ac:dyDescent="0.25">
      <c r="B1803" t="b">
        <f>IF('Input and Summary Results'!D1385=0,FALSE,'Input and Summary Results'!$B1385)</f>
        <v>0</v>
      </c>
      <c r="C1803" t="b">
        <f>IF(OR(B1803=0,'Input and Summary Results'!D1385=0,'Input and Summary Results'!D1385=""),FALSE,'Input and Summary Results'!$D1385)</f>
        <v>0</v>
      </c>
      <c r="D1803" t="b">
        <f>IF(OR(B1803=0,'Input and Summary Results'!E1385=0),FALSE,'Input and Summary Results'!$E1385)</f>
        <v>0</v>
      </c>
      <c r="E1803" t="b">
        <f t="shared" si="113"/>
        <v>0</v>
      </c>
      <c r="F1803" t="b">
        <f t="shared" si="114"/>
        <v>0</v>
      </c>
      <c r="G1803" t="b">
        <f>IF('Input and Summary Results'!$J$4="yes",IF(C1803=FALSE,FALSE,IF('Data Transformation'!E1803&lt;$R$10,E1803,$R$10)),IF(C1803=FALSE,FALSE,IF(C1803&lt;$R$10,C1803,$R$10)))</f>
        <v>0</v>
      </c>
      <c r="H1803" t="b">
        <f>IF('Input and Summary Results'!$J$4="yes",'Data Transformation'!F1803,'Data Transformation'!D1803)</f>
        <v>0</v>
      </c>
      <c r="I1803" t="str">
        <f t="shared" si="115"/>
        <v/>
      </c>
    </row>
    <row r="1804" spans="2:9" x14ac:dyDescent="0.25">
      <c r="B1804" t="b">
        <f>IF('Input and Summary Results'!D1386=0,FALSE,'Input and Summary Results'!$B1386)</f>
        <v>0</v>
      </c>
      <c r="C1804" t="b">
        <f>IF(OR(B1804=0,'Input and Summary Results'!D1386=0,'Input and Summary Results'!D1386=""),FALSE,'Input and Summary Results'!$D1386)</f>
        <v>0</v>
      </c>
      <c r="D1804" t="b">
        <f>IF(OR(B1804=0,'Input and Summary Results'!E1386=0),FALSE,'Input and Summary Results'!$E1386)</f>
        <v>0</v>
      </c>
      <c r="E1804" t="b">
        <f t="shared" si="113"/>
        <v>0</v>
      </c>
      <c r="F1804" t="b">
        <f t="shared" si="114"/>
        <v>0</v>
      </c>
      <c r="G1804" t="b">
        <f>IF('Input and Summary Results'!$J$4="yes",IF(C1804=FALSE,FALSE,IF('Data Transformation'!E1804&lt;$R$10,E1804,$R$10)),IF(C1804=FALSE,FALSE,IF(C1804&lt;$R$10,C1804,$R$10)))</f>
        <v>0</v>
      </c>
      <c r="H1804" t="b">
        <f>IF('Input and Summary Results'!$J$4="yes",'Data Transformation'!F1804,'Data Transformation'!D1804)</f>
        <v>0</v>
      </c>
      <c r="I1804" t="str">
        <f t="shared" si="115"/>
        <v/>
      </c>
    </row>
    <row r="1805" spans="2:9" x14ac:dyDescent="0.25">
      <c r="B1805" t="b">
        <f>IF('Input and Summary Results'!D1387=0,FALSE,'Input and Summary Results'!$B1387)</f>
        <v>0</v>
      </c>
      <c r="C1805" t="b">
        <f>IF(OR(B1805=0,'Input and Summary Results'!D1387=0,'Input and Summary Results'!D1387=""),FALSE,'Input and Summary Results'!$D1387)</f>
        <v>0</v>
      </c>
      <c r="D1805" t="b">
        <f>IF(OR(B1805=0,'Input and Summary Results'!E1387=0),FALSE,'Input and Summary Results'!$E1387)</f>
        <v>0</v>
      </c>
      <c r="E1805" t="b">
        <f t="shared" si="113"/>
        <v>0</v>
      </c>
      <c r="F1805" t="b">
        <f t="shared" si="114"/>
        <v>0</v>
      </c>
      <c r="G1805" t="b">
        <f>IF('Input and Summary Results'!$J$4="yes",IF(C1805=FALSE,FALSE,IF('Data Transformation'!E1805&lt;$R$10,E1805,$R$10)),IF(C1805=FALSE,FALSE,IF(C1805&lt;$R$10,C1805,$R$10)))</f>
        <v>0</v>
      </c>
      <c r="H1805" t="b">
        <f>IF('Input and Summary Results'!$J$4="yes",'Data Transformation'!F1805,'Data Transformation'!D1805)</f>
        <v>0</v>
      </c>
      <c r="I1805" t="str">
        <f t="shared" si="115"/>
        <v/>
      </c>
    </row>
    <row r="1806" spans="2:9" x14ac:dyDescent="0.25">
      <c r="B1806" t="b">
        <f>IF('Input and Summary Results'!D1388=0,FALSE,'Input and Summary Results'!$B1388)</f>
        <v>0</v>
      </c>
      <c r="C1806" t="b">
        <f>IF(OR(B1806=0,'Input and Summary Results'!D1388=0,'Input and Summary Results'!D1388=""),FALSE,'Input and Summary Results'!$D1388)</f>
        <v>0</v>
      </c>
      <c r="D1806" t="b">
        <f>IF(OR(B1806=0,'Input and Summary Results'!E1388=0),FALSE,'Input and Summary Results'!$E1388)</f>
        <v>0</v>
      </c>
      <c r="E1806" t="b">
        <f t="shared" si="113"/>
        <v>0</v>
      </c>
      <c r="F1806" t="b">
        <f t="shared" si="114"/>
        <v>0</v>
      </c>
      <c r="G1806" t="b">
        <f>IF('Input and Summary Results'!$J$4="yes",IF(C1806=FALSE,FALSE,IF('Data Transformation'!E1806&lt;$R$10,E1806,$R$10)),IF(C1806=FALSE,FALSE,IF(C1806&lt;$R$10,C1806,$R$10)))</f>
        <v>0</v>
      </c>
      <c r="H1806" t="b">
        <f>IF('Input and Summary Results'!$J$4="yes",'Data Transformation'!F1806,'Data Transformation'!D1806)</f>
        <v>0</v>
      </c>
      <c r="I1806" t="str">
        <f t="shared" si="115"/>
        <v/>
      </c>
    </row>
    <row r="1807" spans="2:9" x14ac:dyDescent="0.25">
      <c r="B1807" t="b">
        <f>IF('Input and Summary Results'!D1389=0,FALSE,'Input and Summary Results'!$B1389)</f>
        <v>0</v>
      </c>
      <c r="C1807" t="b">
        <f>IF(OR(B1807=0,'Input and Summary Results'!D1389=0,'Input and Summary Results'!D1389=""),FALSE,'Input and Summary Results'!$D1389)</f>
        <v>0</v>
      </c>
      <c r="D1807" t="b">
        <f>IF(OR(B1807=0,'Input and Summary Results'!E1389=0),FALSE,'Input and Summary Results'!$E1389)</f>
        <v>0</v>
      </c>
      <c r="E1807" t="b">
        <f t="shared" si="113"/>
        <v>0</v>
      </c>
      <c r="F1807" t="b">
        <f t="shared" si="114"/>
        <v>0</v>
      </c>
      <c r="G1807" t="b">
        <f>IF('Input and Summary Results'!$J$4="yes",IF(C1807=FALSE,FALSE,IF('Data Transformation'!E1807&lt;$R$10,E1807,$R$10)),IF(C1807=FALSE,FALSE,IF(C1807&lt;$R$10,C1807,$R$10)))</f>
        <v>0</v>
      </c>
      <c r="H1807" t="b">
        <f>IF('Input and Summary Results'!$J$4="yes",'Data Transformation'!F1807,'Data Transformation'!D1807)</f>
        <v>0</v>
      </c>
      <c r="I1807" t="str">
        <f t="shared" si="115"/>
        <v/>
      </c>
    </row>
    <row r="1808" spans="2:9" x14ac:dyDescent="0.25">
      <c r="B1808" t="b">
        <f>IF('Input and Summary Results'!D1390=0,FALSE,'Input and Summary Results'!$B1390)</f>
        <v>0</v>
      </c>
      <c r="C1808" t="b">
        <f>IF(OR(B1808=0,'Input and Summary Results'!D1390=0,'Input and Summary Results'!D1390=""),FALSE,'Input and Summary Results'!$D1390)</f>
        <v>0</v>
      </c>
      <c r="D1808" t="b">
        <f>IF(OR(B1808=0,'Input and Summary Results'!E1390=0),FALSE,'Input and Summary Results'!$E1390)</f>
        <v>0</v>
      </c>
      <c r="E1808" t="b">
        <f t="shared" si="113"/>
        <v>0</v>
      </c>
      <c r="F1808" t="b">
        <f t="shared" si="114"/>
        <v>0</v>
      </c>
      <c r="G1808" t="b">
        <f>IF('Input and Summary Results'!$J$4="yes",IF(C1808=FALSE,FALSE,IF('Data Transformation'!E1808&lt;$R$10,E1808,$R$10)),IF(C1808=FALSE,FALSE,IF(C1808&lt;$R$10,C1808,$R$10)))</f>
        <v>0</v>
      </c>
      <c r="H1808" t="b">
        <f>IF('Input and Summary Results'!$J$4="yes",'Data Transformation'!F1808,'Data Transformation'!D1808)</f>
        <v>0</v>
      </c>
      <c r="I1808" t="str">
        <f t="shared" si="115"/>
        <v/>
      </c>
    </row>
    <row r="1809" spans="2:9" x14ac:dyDescent="0.25">
      <c r="B1809" t="b">
        <f>IF('Input and Summary Results'!D1391=0,FALSE,'Input and Summary Results'!$B1391)</f>
        <v>0</v>
      </c>
      <c r="C1809" t="b">
        <f>IF(OR(B1809=0,'Input and Summary Results'!D1391=0,'Input and Summary Results'!D1391=""),FALSE,'Input and Summary Results'!$D1391)</f>
        <v>0</v>
      </c>
      <c r="D1809" t="b">
        <f>IF(OR(B1809=0,'Input and Summary Results'!E1391=0),FALSE,'Input and Summary Results'!$E1391)</f>
        <v>0</v>
      </c>
      <c r="E1809" t="b">
        <f t="shared" si="113"/>
        <v>0</v>
      </c>
      <c r="F1809" t="b">
        <f t="shared" si="114"/>
        <v>0</v>
      </c>
      <c r="G1809" t="b">
        <f>IF('Input and Summary Results'!$J$4="yes",IF(C1809=FALSE,FALSE,IF('Data Transformation'!E1809&lt;$R$10,E1809,$R$10)),IF(C1809=FALSE,FALSE,IF(C1809&lt;$R$10,C1809,$R$10)))</f>
        <v>0</v>
      </c>
      <c r="H1809" t="b">
        <f>IF('Input and Summary Results'!$J$4="yes",'Data Transformation'!F1809,'Data Transformation'!D1809)</f>
        <v>0</v>
      </c>
      <c r="I1809" t="str">
        <f t="shared" si="115"/>
        <v/>
      </c>
    </row>
    <row r="1810" spans="2:9" x14ac:dyDescent="0.25">
      <c r="B1810" t="b">
        <f>IF('Input and Summary Results'!D1392=0,FALSE,'Input and Summary Results'!$B1392)</f>
        <v>0</v>
      </c>
      <c r="C1810" t="b">
        <f>IF(OR(B1810=0,'Input and Summary Results'!D1392=0,'Input and Summary Results'!D1392=""),FALSE,'Input and Summary Results'!$D1392)</f>
        <v>0</v>
      </c>
      <c r="D1810" t="b">
        <f>IF(OR(B1810=0,'Input and Summary Results'!E1392=0),FALSE,'Input and Summary Results'!$E1392)</f>
        <v>0</v>
      </c>
      <c r="E1810" t="b">
        <f t="shared" si="113"/>
        <v>0</v>
      </c>
      <c r="F1810" t="b">
        <f t="shared" si="114"/>
        <v>0</v>
      </c>
      <c r="G1810" t="b">
        <f>IF('Input and Summary Results'!$J$4="yes",IF(C1810=FALSE,FALSE,IF('Data Transformation'!E1810&lt;$R$10,E1810,$R$10)),IF(C1810=FALSE,FALSE,IF(C1810&lt;$R$10,C1810,$R$10)))</f>
        <v>0</v>
      </c>
      <c r="H1810" t="b">
        <f>IF('Input and Summary Results'!$J$4="yes",'Data Transformation'!F1810,'Data Transformation'!D1810)</f>
        <v>0</v>
      </c>
      <c r="I1810" t="str">
        <f t="shared" si="115"/>
        <v/>
      </c>
    </row>
    <row r="1811" spans="2:9" x14ac:dyDescent="0.25">
      <c r="B1811" t="b">
        <f>IF('Input and Summary Results'!D1393=0,FALSE,'Input and Summary Results'!$B1393)</f>
        <v>0</v>
      </c>
      <c r="C1811" t="b">
        <f>IF(OR(B1811=0,'Input and Summary Results'!D1393=0,'Input and Summary Results'!D1393=""),FALSE,'Input and Summary Results'!$D1393)</f>
        <v>0</v>
      </c>
      <c r="D1811" t="b">
        <f>IF(OR(B1811=0,'Input and Summary Results'!E1393=0),FALSE,'Input and Summary Results'!$E1393)</f>
        <v>0</v>
      </c>
      <c r="E1811" t="b">
        <f t="shared" si="113"/>
        <v>0</v>
      </c>
      <c r="F1811" t="b">
        <f t="shared" si="114"/>
        <v>0</v>
      </c>
      <c r="G1811" t="b">
        <f>IF('Input and Summary Results'!$J$4="yes",IF(C1811=FALSE,FALSE,IF('Data Transformation'!E1811&lt;$R$10,E1811,$R$10)),IF(C1811=FALSE,FALSE,IF(C1811&lt;$R$10,C1811,$R$10)))</f>
        <v>0</v>
      </c>
      <c r="H1811" t="b">
        <f>IF('Input and Summary Results'!$J$4="yes",'Data Transformation'!F1811,'Data Transformation'!D1811)</f>
        <v>0</v>
      </c>
      <c r="I1811" t="str">
        <f t="shared" si="115"/>
        <v/>
      </c>
    </row>
    <row r="1812" spans="2:9" x14ac:dyDescent="0.25">
      <c r="B1812" t="b">
        <f>IF('Input and Summary Results'!D1394=0,FALSE,'Input and Summary Results'!$B1394)</f>
        <v>0</v>
      </c>
      <c r="C1812" t="b">
        <f>IF(OR(B1812=0,'Input and Summary Results'!D1394=0,'Input and Summary Results'!D1394=""),FALSE,'Input and Summary Results'!$D1394)</f>
        <v>0</v>
      </c>
      <c r="D1812" t="b">
        <f>IF(OR(B1812=0,'Input and Summary Results'!E1394=0),FALSE,'Input and Summary Results'!$E1394)</f>
        <v>0</v>
      </c>
      <c r="E1812" t="b">
        <f t="shared" si="113"/>
        <v>0</v>
      </c>
      <c r="F1812" t="b">
        <f t="shared" si="114"/>
        <v>0</v>
      </c>
      <c r="G1812" t="b">
        <f>IF('Input and Summary Results'!$J$4="yes",IF(C1812=FALSE,FALSE,IF('Data Transformation'!E1812&lt;$R$10,E1812,$R$10)),IF(C1812=FALSE,FALSE,IF(C1812&lt;$R$10,C1812,$R$10)))</f>
        <v>0</v>
      </c>
      <c r="H1812" t="b">
        <f>IF('Input and Summary Results'!$J$4="yes",'Data Transformation'!F1812,'Data Transformation'!D1812)</f>
        <v>0</v>
      </c>
      <c r="I1812" t="str">
        <f t="shared" si="115"/>
        <v/>
      </c>
    </row>
    <row r="1813" spans="2:9" x14ac:dyDescent="0.25">
      <c r="B1813" t="b">
        <f>IF('Input and Summary Results'!D1395=0,FALSE,'Input and Summary Results'!$B1395)</f>
        <v>0</v>
      </c>
      <c r="C1813" t="b">
        <f>IF(OR(B1813=0,'Input and Summary Results'!D1395=0,'Input and Summary Results'!D1395=""),FALSE,'Input and Summary Results'!$D1395)</f>
        <v>0</v>
      </c>
      <c r="D1813" t="b">
        <f>IF(OR(B1813=0,'Input and Summary Results'!E1395=0),FALSE,'Input and Summary Results'!$E1395)</f>
        <v>0</v>
      </c>
      <c r="E1813" t="b">
        <f t="shared" si="113"/>
        <v>0</v>
      </c>
      <c r="F1813" t="b">
        <f t="shared" si="114"/>
        <v>0</v>
      </c>
      <c r="G1813" t="b">
        <f>IF('Input and Summary Results'!$J$4="yes",IF(C1813=FALSE,FALSE,IF('Data Transformation'!E1813&lt;$R$10,E1813,$R$10)),IF(C1813=FALSE,FALSE,IF(C1813&lt;$R$10,C1813,$R$10)))</f>
        <v>0</v>
      </c>
      <c r="H1813" t="b">
        <f>IF('Input and Summary Results'!$J$4="yes",'Data Transformation'!F1813,'Data Transformation'!D1813)</f>
        <v>0</v>
      </c>
      <c r="I1813" t="str">
        <f t="shared" si="115"/>
        <v/>
      </c>
    </row>
    <row r="1814" spans="2:9" x14ac:dyDescent="0.25">
      <c r="B1814" t="b">
        <f>IF('Input and Summary Results'!D1396=0,FALSE,'Input and Summary Results'!$B1396)</f>
        <v>0</v>
      </c>
      <c r="C1814" t="b">
        <f>IF(OR(B1814=0,'Input and Summary Results'!D1396=0,'Input and Summary Results'!D1396=""),FALSE,'Input and Summary Results'!$D1396)</f>
        <v>0</v>
      </c>
      <c r="D1814" t="b">
        <f>IF(OR(B1814=0,'Input and Summary Results'!E1396=0),FALSE,'Input and Summary Results'!$E1396)</f>
        <v>0</v>
      </c>
      <c r="E1814" t="b">
        <f t="shared" si="113"/>
        <v>0</v>
      </c>
      <c r="F1814" t="b">
        <f t="shared" si="114"/>
        <v>0</v>
      </c>
      <c r="G1814" t="b">
        <f>IF('Input and Summary Results'!$J$4="yes",IF(C1814=FALSE,FALSE,IF('Data Transformation'!E1814&lt;$R$10,E1814,$R$10)),IF(C1814=FALSE,FALSE,IF(C1814&lt;$R$10,C1814,$R$10)))</f>
        <v>0</v>
      </c>
      <c r="H1814" t="b">
        <f>IF('Input and Summary Results'!$J$4="yes",'Data Transformation'!F1814,'Data Transformation'!D1814)</f>
        <v>0</v>
      </c>
      <c r="I1814" t="str">
        <f t="shared" si="115"/>
        <v/>
      </c>
    </row>
    <row r="1815" spans="2:9" x14ac:dyDescent="0.25">
      <c r="B1815" t="b">
        <f>IF('Input and Summary Results'!D1397=0,FALSE,'Input and Summary Results'!$B1397)</f>
        <v>0</v>
      </c>
      <c r="C1815" t="b">
        <f>IF(OR(B1815=0,'Input and Summary Results'!D1397=0,'Input and Summary Results'!D1397=""),FALSE,'Input and Summary Results'!$D1397)</f>
        <v>0</v>
      </c>
      <c r="D1815" t="b">
        <f>IF(OR(B1815=0,'Input and Summary Results'!E1397=0),FALSE,'Input and Summary Results'!$E1397)</f>
        <v>0</v>
      </c>
      <c r="E1815" t="b">
        <f t="shared" si="113"/>
        <v>0</v>
      </c>
      <c r="F1815" t="b">
        <f t="shared" si="114"/>
        <v>0</v>
      </c>
      <c r="G1815" t="b">
        <f>IF('Input and Summary Results'!$J$4="yes",IF(C1815=FALSE,FALSE,IF('Data Transformation'!E1815&lt;$R$10,E1815,$R$10)),IF(C1815=FALSE,FALSE,IF(C1815&lt;$R$10,C1815,$R$10)))</f>
        <v>0</v>
      </c>
      <c r="H1815" t="b">
        <f>IF('Input and Summary Results'!$J$4="yes",'Data Transformation'!F1815,'Data Transformation'!D1815)</f>
        <v>0</v>
      </c>
      <c r="I1815" t="str">
        <f t="shared" si="115"/>
        <v/>
      </c>
    </row>
    <row r="1816" spans="2:9" x14ac:dyDescent="0.25">
      <c r="B1816" t="b">
        <f>IF('Input and Summary Results'!D1398=0,FALSE,'Input and Summary Results'!$B1398)</f>
        <v>0</v>
      </c>
      <c r="C1816" t="b">
        <f>IF(OR(B1816=0,'Input and Summary Results'!D1398=0,'Input and Summary Results'!D1398=""),FALSE,'Input and Summary Results'!$D1398)</f>
        <v>0</v>
      </c>
      <c r="D1816" t="b">
        <f>IF(OR(B1816=0,'Input and Summary Results'!E1398=0),FALSE,'Input and Summary Results'!$E1398)</f>
        <v>0</v>
      </c>
      <c r="E1816" t="b">
        <f t="shared" si="113"/>
        <v>0</v>
      </c>
      <c r="F1816" t="b">
        <f t="shared" si="114"/>
        <v>0</v>
      </c>
      <c r="G1816" t="b">
        <f>IF('Input and Summary Results'!$J$4="yes",IF(C1816=FALSE,FALSE,IF('Data Transformation'!E1816&lt;$R$10,E1816,$R$10)),IF(C1816=FALSE,FALSE,IF(C1816&lt;$R$10,C1816,$R$10)))</f>
        <v>0</v>
      </c>
      <c r="H1816" t="b">
        <f>IF('Input and Summary Results'!$J$4="yes",'Data Transformation'!F1816,'Data Transformation'!D1816)</f>
        <v>0</v>
      </c>
      <c r="I1816" t="str">
        <f t="shared" si="115"/>
        <v/>
      </c>
    </row>
    <row r="1817" spans="2:9" x14ac:dyDescent="0.25">
      <c r="B1817" t="b">
        <f>IF('Input and Summary Results'!D1399=0,FALSE,'Input and Summary Results'!$B1399)</f>
        <v>0</v>
      </c>
      <c r="C1817" t="b">
        <f>IF(OR(B1817=0,'Input and Summary Results'!D1399=0,'Input and Summary Results'!D1399=""),FALSE,'Input and Summary Results'!$D1399)</f>
        <v>0</v>
      </c>
      <c r="D1817" t="b">
        <f>IF(OR(B1817=0,'Input and Summary Results'!E1399=0),FALSE,'Input and Summary Results'!$E1399)</f>
        <v>0</v>
      </c>
      <c r="E1817" t="b">
        <f t="shared" si="113"/>
        <v>0</v>
      </c>
      <c r="F1817" t="b">
        <f t="shared" si="114"/>
        <v>0</v>
      </c>
      <c r="G1817" t="b">
        <f>IF('Input and Summary Results'!$J$4="yes",IF(C1817=FALSE,FALSE,IF('Data Transformation'!E1817&lt;$R$10,E1817,$R$10)),IF(C1817=FALSE,FALSE,IF(C1817&lt;$R$10,C1817,$R$10)))</f>
        <v>0</v>
      </c>
      <c r="H1817" t="b">
        <f>IF('Input and Summary Results'!$J$4="yes",'Data Transformation'!F1817,'Data Transformation'!D1817)</f>
        <v>0</v>
      </c>
      <c r="I1817" t="str">
        <f t="shared" si="115"/>
        <v/>
      </c>
    </row>
    <row r="1818" spans="2:9" x14ac:dyDescent="0.25">
      <c r="B1818" t="b">
        <f>IF('Input and Summary Results'!D1400=0,FALSE,'Input and Summary Results'!$B1400)</f>
        <v>0</v>
      </c>
      <c r="C1818" t="b">
        <f>IF(OR(B1818=0,'Input and Summary Results'!D1400=0,'Input and Summary Results'!D1400=""),FALSE,'Input and Summary Results'!$D1400)</f>
        <v>0</v>
      </c>
      <c r="D1818" t="b">
        <f>IF(OR(B1818=0,'Input and Summary Results'!E1400=0),FALSE,'Input and Summary Results'!$E1400)</f>
        <v>0</v>
      </c>
      <c r="E1818" t="b">
        <f t="shared" si="113"/>
        <v>0</v>
      </c>
      <c r="F1818" t="b">
        <f t="shared" si="114"/>
        <v>0</v>
      </c>
      <c r="G1818" t="b">
        <f>IF('Input and Summary Results'!$J$4="yes",IF(C1818=FALSE,FALSE,IF('Data Transformation'!E1818&lt;$R$10,E1818,$R$10)),IF(C1818=FALSE,FALSE,IF(C1818&lt;$R$10,C1818,$R$10)))</f>
        <v>0</v>
      </c>
      <c r="H1818" t="b">
        <f>IF('Input and Summary Results'!$J$4="yes",'Data Transformation'!F1818,'Data Transformation'!D1818)</f>
        <v>0</v>
      </c>
      <c r="I1818" t="str">
        <f t="shared" si="115"/>
        <v/>
      </c>
    </row>
    <row r="1819" spans="2:9" x14ac:dyDescent="0.25">
      <c r="B1819" t="b">
        <f>IF('Input and Summary Results'!D1401=0,FALSE,'Input and Summary Results'!$B1401)</f>
        <v>0</v>
      </c>
      <c r="C1819" t="b">
        <f>IF(OR(B1819=0,'Input and Summary Results'!D1401=0,'Input and Summary Results'!D1401=""),FALSE,'Input and Summary Results'!$D1401)</f>
        <v>0</v>
      </c>
      <c r="D1819" t="b">
        <f>IF(OR(B1819=0,'Input and Summary Results'!E1401=0),FALSE,'Input and Summary Results'!$E1401)</f>
        <v>0</v>
      </c>
      <c r="E1819" t="b">
        <f t="shared" si="113"/>
        <v>0</v>
      </c>
      <c r="F1819" t="b">
        <f t="shared" si="114"/>
        <v>0</v>
      </c>
      <c r="G1819" t="b">
        <f>IF('Input and Summary Results'!$J$4="yes",IF(C1819=FALSE,FALSE,IF('Data Transformation'!E1819&lt;$R$10,E1819,$R$10)),IF(C1819=FALSE,FALSE,IF(C1819&lt;$R$10,C1819,$R$10)))</f>
        <v>0</v>
      </c>
      <c r="H1819" t="b">
        <f>IF('Input and Summary Results'!$J$4="yes",'Data Transformation'!F1819,'Data Transformation'!D1819)</f>
        <v>0</v>
      </c>
      <c r="I1819" t="str">
        <f t="shared" si="115"/>
        <v/>
      </c>
    </row>
    <row r="1820" spans="2:9" x14ac:dyDescent="0.25">
      <c r="B1820" t="b">
        <f>IF('Input and Summary Results'!D1402=0,FALSE,'Input and Summary Results'!$B1402)</f>
        <v>0</v>
      </c>
      <c r="C1820" t="b">
        <f>IF(OR(B1820=0,'Input and Summary Results'!D1402=0,'Input and Summary Results'!D1402=""),FALSE,'Input and Summary Results'!$D1402)</f>
        <v>0</v>
      </c>
      <c r="D1820" t="b">
        <f>IF(OR(B1820=0,'Input and Summary Results'!E1402=0),FALSE,'Input and Summary Results'!$E1402)</f>
        <v>0</v>
      </c>
      <c r="E1820" t="b">
        <f t="shared" si="113"/>
        <v>0</v>
      </c>
      <c r="F1820" t="b">
        <f t="shared" si="114"/>
        <v>0</v>
      </c>
      <c r="G1820" t="b">
        <f>IF('Input and Summary Results'!$J$4="yes",IF(C1820=FALSE,FALSE,IF('Data Transformation'!E1820&lt;$R$10,E1820,$R$10)),IF(C1820=FALSE,FALSE,IF(C1820&lt;$R$10,C1820,$R$10)))</f>
        <v>0</v>
      </c>
      <c r="H1820" t="b">
        <f>IF('Input and Summary Results'!$J$4="yes",'Data Transformation'!F1820,'Data Transformation'!D1820)</f>
        <v>0</v>
      </c>
      <c r="I1820" t="str">
        <f t="shared" si="115"/>
        <v/>
      </c>
    </row>
    <row r="1821" spans="2:9" x14ac:dyDescent="0.25">
      <c r="B1821" t="b">
        <f>IF('Input and Summary Results'!D1403=0,FALSE,'Input and Summary Results'!$B1403)</f>
        <v>0</v>
      </c>
      <c r="C1821" t="b">
        <f>IF(OR(B1821=0,'Input and Summary Results'!D1403=0,'Input and Summary Results'!D1403=""),FALSE,'Input and Summary Results'!$D1403)</f>
        <v>0</v>
      </c>
      <c r="D1821" t="b">
        <f>IF(OR(B1821=0,'Input and Summary Results'!E1403=0),FALSE,'Input and Summary Results'!$E1403)</f>
        <v>0</v>
      </c>
      <c r="E1821" t="b">
        <f t="shared" si="113"/>
        <v>0</v>
      </c>
      <c r="F1821" t="b">
        <f t="shared" si="114"/>
        <v>0</v>
      </c>
      <c r="G1821" t="b">
        <f>IF('Input and Summary Results'!$J$4="yes",IF(C1821=FALSE,FALSE,IF('Data Transformation'!E1821&lt;$R$10,E1821,$R$10)),IF(C1821=FALSE,FALSE,IF(C1821&lt;$R$10,C1821,$R$10)))</f>
        <v>0</v>
      </c>
      <c r="H1821" t="b">
        <f>IF('Input and Summary Results'!$J$4="yes",'Data Transformation'!F1821,'Data Transformation'!D1821)</f>
        <v>0</v>
      </c>
      <c r="I1821" t="str">
        <f t="shared" si="115"/>
        <v/>
      </c>
    </row>
    <row r="1822" spans="2:9" x14ac:dyDescent="0.25">
      <c r="B1822" t="b">
        <f>IF('Input and Summary Results'!D1404=0,FALSE,'Input and Summary Results'!$B1404)</f>
        <v>0</v>
      </c>
      <c r="C1822" t="b">
        <f>IF(OR(B1822=0,'Input and Summary Results'!D1404=0,'Input and Summary Results'!D1404=""),FALSE,'Input and Summary Results'!$D1404)</f>
        <v>0</v>
      </c>
      <c r="D1822" t="b">
        <f>IF(OR(B1822=0,'Input and Summary Results'!E1404=0),FALSE,'Input and Summary Results'!$E1404)</f>
        <v>0</v>
      </c>
      <c r="E1822" t="b">
        <f t="shared" si="113"/>
        <v>0</v>
      </c>
      <c r="F1822" t="b">
        <f t="shared" si="114"/>
        <v>0</v>
      </c>
      <c r="G1822" t="b">
        <f>IF('Input and Summary Results'!$J$4="yes",IF(C1822=FALSE,FALSE,IF('Data Transformation'!E1822&lt;$R$10,E1822,$R$10)),IF(C1822=FALSE,FALSE,IF(C1822&lt;$R$10,C1822,$R$10)))</f>
        <v>0</v>
      </c>
      <c r="H1822" t="b">
        <f>IF('Input and Summary Results'!$J$4="yes",'Data Transformation'!F1822,'Data Transformation'!D1822)</f>
        <v>0</v>
      </c>
      <c r="I1822" t="str">
        <f t="shared" si="115"/>
        <v/>
      </c>
    </row>
    <row r="1823" spans="2:9" x14ac:dyDescent="0.25">
      <c r="B1823" t="b">
        <f>IF('Input and Summary Results'!D1405=0,FALSE,'Input and Summary Results'!$B1405)</f>
        <v>0</v>
      </c>
      <c r="C1823" t="b">
        <f>IF(OR(B1823=0,'Input and Summary Results'!D1405=0,'Input and Summary Results'!D1405=""),FALSE,'Input and Summary Results'!$D1405)</f>
        <v>0</v>
      </c>
      <c r="D1823" t="b">
        <f>IF(OR(B1823=0,'Input and Summary Results'!E1405=0),FALSE,'Input and Summary Results'!$E1405)</f>
        <v>0</v>
      </c>
      <c r="E1823" t="b">
        <f t="shared" si="113"/>
        <v>0</v>
      </c>
      <c r="F1823" t="b">
        <f t="shared" si="114"/>
        <v>0</v>
      </c>
      <c r="G1823" t="b">
        <f>IF('Input and Summary Results'!$J$4="yes",IF(C1823=FALSE,FALSE,IF('Data Transformation'!E1823&lt;$R$10,E1823,$R$10)),IF(C1823=FALSE,FALSE,IF(C1823&lt;$R$10,C1823,$R$10)))</f>
        <v>0</v>
      </c>
      <c r="H1823" t="b">
        <f>IF('Input and Summary Results'!$J$4="yes",'Data Transformation'!F1823,'Data Transformation'!D1823)</f>
        <v>0</v>
      </c>
      <c r="I1823" t="str">
        <f t="shared" si="115"/>
        <v/>
      </c>
    </row>
    <row r="1824" spans="2:9" x14ac:dyDescent="0.25">
      <c r="B1824" t="b">
        <f>IF('Input and Summary Results'!D1406=0,FALSE,'Input and Summary Results'!$B1406)</f>
        <v>0</v>
      </c>
      <c r="C1824" t="b">
        <f>IF(OR(B1824=0,'Input and Summary Results'!D1406=0,'Input and Summary Results'!D1406=""),FALSE,'Input and Summary Results'!$D1406)</f>
        <v>0</v>
      </c>
      <c r="D1824" t="b">
        <f>IF(OR(B1824=0,'Input and Summary Results'!E1406=0),FALSE,'Input and Summary Results'!$E1406)</f>
        <v>0</v>
      </c>
      <c r="E1824" t="b">
        <f t="shared" si="113"/>
        <v>0</v>
      </c>
      <c r="F1824" t="b">
        <f t="shared" si="114"/>
        <v>0</v>
      </c>
      <c r="G1824" t="b">
        <f>IF('Input and Summary Results'!$J$4="yes",IF(C1824=FALSE,FALSE,IF('Data Transformation'!E1824&lt;$R$10,E1824,$R$10)),IF(C1824=FALSE,FALSE,IF(C1824&lt;$R$10,C1824,$R$10)))</f>
        <v>0</v>
      </c>
      <c r="H1824" t="b">
        <f>IF('Input and Summary Results'!$J$4="yes",'Data Transformation'!F1824,'Data Transformation'!D1824)</f>
        <v>0</v>
      </c>
      <c r="I1824" t="str">
        <f t="shared" si="115"/>
        <v/>
      </c>
    </row>
    <row r="1825" spans="2:9" x14ac:dyDescent="0.25">
      <c r="B1825" t="b">
        <f>IF('Input and Summary Results'!D1407=0,FALSE,'Input and Summary Results'!$B1407)</f>
        <v>0</v>
      </c>
      <c r="C1825" t="b">
        <f>IF(OR(B1825=0,'Input and Summary Results'!D1407=0,'Input and Summary Results'!D1407=""),FALSE,'Input and Summary Results'!$D1407)</f>
        <v>0</v>
      </c>
      <c r="D1825" t="b">
        <f>IF(OR(B1825=0,'Input and Summary Results'!E1407=0),FALSE,'Input and Summary Results'!$E1407)</f>
        <v>0</v>
      </c>
      <c r="E1825" t="b">
        <f t="shared" si="113"/>
        <v>0</v>
      </c>
      <c r="F1825" t="b">
        <f t="shared" si="114"/>
        <v>0</v>
      </c>
      <c r="G1825" t="b">
        <f>IF('Input and Summary Results'!$J$4="yes",IF(C1825=FALSE,FALSE,IF('Data Transformation'!E1825&lt;$R$10,E1825,$R$10)),IF(C1825=FALSE,FALSE,IF(C1825&lt;$R$10,C1825,$R$10)))</f>
        <v>0</v>
      </c>
      <c r="H1825" t="b">
        <f>IF('Input and Summary Results'!$J$4="yes",'Data Transformation'!F1825,'Data Transformation'!D1825)</f>
        <v>0</v>
      </c>
      <c r="I1825" t="str">
        <f t="shared" si="115"/>
        <v/>
      </c>
    </row>
    <row r="1826" spans="2:9" x14ac:dyDescent="0.25">
      <c r="B1826" t="b">
        <f>IF('Input and Summary Results'!D1408=0,FALSE,'Input and Summary Results'!$B1408)</f>
        <v>0</v>
      </c>
      <c r="C1826" t="b">
        <f>IF(OR(B1826=0,'Input and Summary Results'!D1408=0,'Input and Summary Results'!D1408=""),FALSE,'Input and Summary Results'!$D1408)</f>
        <v>0</v>
      </c>
      <c r="D1826" t="b">
        <f>IF(OR(B1826=0,'Input and Summary Results'!E1408=0),FALSE,'Input and Summary Results'!$E1408)</f>
        <v>0</v>
      </c>
      <c r="E1826" t="b">
        <f t="shared" si="113"/>
        <v>0</v>
      </c>
      <c r="F1826" t="b">
        <f t="shared" si="114"/>
        <v>0</v>
      </c>
      <c r="G1826" t="b">
        <f>IF('Input and Summary Results'!$J$4="yes",IF(C1826=FALSE,FALSE,IF('Data Transformation'!E1826&lt;$R$10,E1826,$R$10)),IF(C1826=FALSE,FALSE,IF(C1826&lt;$R$10,C1826,$R$10)))</f>
        <v>0</v>
      </c>
      <c r="H1826" t="b">
        <f>IF('Input and Summary Results'!$J$4="yes",'Data Transformation'!F1826,'Data Transformation'!D1826)</f>
        <v>0</v>
      </c>
      <c r="I1826" t="str">
        <f t="shared" si="115"/>
        <v/>
      </c>
    </row>
    <row r="1827" spans="2:9" x14ac:dyDescent="0.25">
      <c r="B1827" t="b">
        <f>IF('Input and Summary Results'!D1409=0,FALSE,'Input and Summary Results'!$B1409)</f>
        <v>0</v>
      </c>
      <c r="C1827" t="b">
        <f>IF(OR(B1827=0,'Input and Summary Results'!D1409=0,'Input and Summary Results'!D1409=""),FALSE,'Input and Summary Results'!$D1409)</f>
        <v>0</v>
      </c>
      <c r="D1827" t="b">
        <f>IF(OR(B1827=0,'Input and Summary Results'!E1409=0),FALSE,'Input and Summary Results'!$E1409)</f>
        <v>0</v>
      </c>
      <c r="E1827" t="b">
        <f t="shared" si="113"/>
        <v>0</v>
      </c>
      <c r="F1827" t="b">
        <f t="shared" si="114"/>
        <v>0</v>
      </c>
      <c r="G1827" t="b">
        <f>IF('Input and Summary Results'!$J$4="yes",IF(C1827=FALSE,FALSE,IF('Data Transformation'!E1827&lt;$R$10,E1827,$R$10)),IF(C1827=FALSE,FALSE,IF(C1827&lt;$R$10,C1827,$R$10)))</f>
        <v>0</v>
      </c>
      <c r="H1827" t="b">
        <f>IF('Input and Summary Results'!$J$4="yes",'Data Transformation'!F1827,'Data Transformation'!D1827)</f>
        <v>0</v>
      </c>
      <c r="I1827" t="str">
        <f t="shared" si="115"/>
        <v/>
      </c>
    </row>
    <row r="1828" spans="2:9" x14ac:dyDescent="0.25">
      <c r="B1828" t="b">
        <f>IF('Input and Summary Results'!D1410=0,FALSE,'Input and Summary Results'!$B1410)</f>
        <v>0</v>
      </c>
      <c r="C1828" t="b">
        <f>IF(OR(B1828=0,'Input and Summary Results'!D1410=0,'Input and Summary Results'!D1410=""),FALSE,'Input and Summary Results'!$D1410)</f>
        <v>0</v>
      </c>
      <c r="D1828" t="b">
        <f>IF(OR(B1828=0,'Input and Summary Results'!E1410=0),FALSE,'Input and Summary Results'!$E1410)</f>
        <v>0</v>
      </c>
      <c r="E1828" t="b">
        <f t="shared" si="113"/>
        <v>0</v>
      </c>
      <c r="F1828" t="b">
        <f t="shared" si="114"/>
        <v>0</v>
      </c>
      <c r="G1828" t="b">
        <f>IF('Input and Summary Results'!$J$4="yes",IF(C1828=FALSE,FALSE,IF('Data Transformation'!E1828&lt;$R$10,E1828,$R$10)),IF(C1828=FALSE,FALSE,IF(C1828&lt;$R$10,C1828,$R$10)))</f>
        <v>0</v>
      </c>
      <c r="H1828" t="b">
        <f>IF('Input and Summary Results'!$J$4="yes",'Data Transformation'!F1828,'Data Transformation'!D1828)</f>
        <v>0</v>
      </c>
      <c r="I1828" t="str">
        <f t="shared" si="115"/>
        <v/>
      </c>
    </row>
    <row r="1829" spans="2:9" x14ac:dyDescent="0.25">
      <c r="B1829" t="b">
        <f>IF('Input and Summary Results'!D1411=0,FALSE,'Input and Summary Results'!$B1411)</f>
        <v>0</v>
      </c>
      <c r="C1829" t="b">
        <f>IF(OR(B1829=0,'Input and Summary Results'!D1411=0,'Input and Summary Results'!D1411=""),FALSE,'Input and Summary Results'!$D1411)</f>
        <v>0</v>
      </c>
      <c r="D1829" t="b">
        <f>IF(OR(B1829=0,'Input and Summary Results'!E1411=0),FALSE,'Input and Summary Results'!$E1411)</f>
        <v>0</v>
      </c>
      <c r="E1829" t="b">
        <f t="shared" si="113"/>
        <v>0</v>
      </c>
      <c r="F1829" t="b">
        <f t="shared" si="114"/>
        <v>0</v>
      </c>
      <c r="G1829" t="b">
        <f>IF('Input and Summary Results'!$J$4="yes",IF(C1829=FALSE,FALSE,IF('Data Transformation'!E1829&lt;$R$10,E1829,$R$10)),IF(C1829=FALSE,FALSE,IF(C1829&lt;$R$10,C1829,$R$10)))</f>
        <v>0</v>
      </c>
      <c r="H1829" t="b">
        <f>IF('Input and Summary Results'!$J$4="yes",'Data Transformation'!F1829,'Data Transformation'!D1829)</f>
        <v>0</v>
      </c>
      <c r="I1829" t="str">
        <f t="shared" si="115"/>
        <v/>
      </c>
    </row>
    <row r="1830" spans="2:9" x14ac:dyDescent="0.25">
      <c r="B1830" t="b">
        <f>IF('Input and Summary Results'!D1412=0,FALSE,'Input and Summary Results'!$B1412)</f>
        <v>0</v>
      </c>
      <c r="C1830" t="b">
        <f>IF(OR(B1830=0,'Input and Summary Results'!D1412=0,'Input and Summary Results'!D1412=""),FALSE,'Input and Summary Results'!$D1412)</f>
        <v>0</v>
      </c>
      <c r="D1830" t="b">
        <f>IF(OR(B1830=0,'Input and Summary Results'!E1412=0),FALSE,'Input and Summary Results'!$E1412)</f>
        <v>0</v>
      </c>
      <c r="E1830" t="b">
        <f t="shared" si="113"/>
        <v>0</v>
      </c>
      <c r="F1830" t="b">
        <f t="shared" si="114"/>
        <v>0</v>
      </c>
      <c r="G1830" t="b">
        <f>IF('Input and Summary Results'!$J$4="yes",IF(C1830=FALSE,FALSE,IF('Data Transformation'!E1830&lt;$R$10,E1830,$R$10)),IF(C1830=FALSE,FALSE,IF(C1830&lt;$R$10,C1830,$R$10)))</f>
        <v>0</v>
      </c>
      <c r="H1830" t="b">
        <f>IF('Input and Summary Results'!$J$4="yes",'Data Transformation'!F1830,'Data Transformation'!D1830)</f>
        <v>0</v>
      </c>
      <c r="I1830" t="str">
        <f t="shared" si="115"/>
        <v/>
      </c>
    </row>
    <row r="1831" spans="2:9" x14ac:dyDescent="0.25">
      <c r="B1831" t="b">
        <f>IF('Input and Summary Results'!D1413=0,FALSE,'Input and Summary Results'!$B1413)</f>
        <v>0</v>
      </c>
      <c r="C1831" t="b">
        <f>IF(OR(B1831=0,'Input and Summary Results'!D1413=0,'Input and Summary Results'!D1413=""),FALSE,'Input and Summary Results'!$D1413)</f>
        <v>0</v>
      </c>
      <c r="D1831" t="b">
        <f>IF(OR(B1831=0,'Input and Summary Results'!E1413=0),FALSE,'Input and Summary Results'!$E1413)</f>
        <v>0</v>
      </c>
      <c r="E1831" t="b">
        <f t="shared" si="113"/>
        <v>0</v>
      </c>
      <c r="F1831" t="b">
        <f t="shared" si="114"/>
        <v>0</v>
      </c>
      <c r="G1831" t="b">
        <f>IF('Input and Summary Results'!$J$4="yes",IF(C1831=FALSE,FALSE,IF('Data Transformation'!E1831&lt;$R$10,E1831,$R$10)),IF(C1831=FALSE,FALSE,IF(C1831&lt;$R$10,C1831,$R$10)))</f>
        <v>0</v>
      </c>
      <c r="H1831" t="b">
        <f>IF('Input and Summary Results'!$J$4="yes",'Data Transformation'!F1831,'Data Transformation'!D1831)</f>
        <v>0</v>
      </c>
      <c r="I1831" t="str">
        <f t="shared" si="115"/>
        <v/>
      </c>
    </row>
    <row r="1832" spans="2:9" x14ac:dyDescent="0.25">
      <c r="B1832" t="b">
        <f>IF('Input and Summary Results'!D1414=0,FALSE,'Input and Summary Results'!$B1414)</f>
        <v>0</v>
      </c>
      <c r="C1832" t="b">
        <f>IF(OR(B1832=0,'Input and Summary Results'!D1414=0,'Input and Summary Results'!D1414=""),FALSE,'Input and Summary Results'!$D1414)</f>
        <v>0</v>
      </c>
      <c r="D1832" t="b">
        <f>IF(OR(B1832=0,'Input and Summary Results'!E1414=0),FALSE,'Input and Summary Results'!$E1414)</f>
        <v>0</v>
      </c>
      <c r="E1832" t="b">
        <f t="shared" si="113"/>
        <v>0</v>
      </c>
      <c r="F1832" t="b">
        <f t="shared" si="114"/>
        <v>0</v>
      </c>
      <c r="G1832" t="b">
        <f>IF('Input and Summary Results'!$J$4="yes",IF(C1832=FALSE,FALSE,IF('Data Transformation'!E1832&lt;$R$10,E1832,$R$10)),IF(C1832=FALSE,FALSE,IF(C1832&lt;$R$10,C1832,$R$10)))</f>
        <v>0</v>
      </c>
      <c r="H1832" t="b">
        <f>IF('Input and Summary Results'!$J$4="yes",'Data Transformation'!F1832,'Data Transformation'!D1832)</f>
        <v>0</v>
      </c>
      <c r="I1832" t="str">
        <f t="shared" si="115"/>
        <v/>
      </c>
    </row>
    <row r="1833" spans="2:9" x14ac:dyDescent="0.25">
      <c r="B1833" t="b">
        <f>IF('Input and Summary Results'!D1415=0,FALSE,'Input and Summary Results'!$B1415)</f>
        <v>0</v>
      </c>
      <c r="C1833" t="b">
        <f>IF(OR(B1833=0,'Input and Summary Results'!D1415=0,'Input and Summary Results'!D1415=""),FALSE,'Input and Summary Results'!$D1415)</f>
        <v>0</v>
      </c>
      <c r="D1833" t="b">
        <f>IF(OR(B1833=0,'Input and Summary Results'!E1415=0),FALSE,'Input and Summary Results'!$E1415)</f>
        <v>0</v>
      </c>
      <c r="E1833" t="b">
        <f t="shared" si="113"/>
        <v>0</v>
      </c>
      <c r="F1833" t="b">
        <f t="shared" si="114"/>
        <v>0</v>
      </c>
      <c r="G1833" t="b">
        <f>IF('Input and Summary Results'!$J$4="yes",IF(C1833=FALSE,FALSE,IF('Data Transformation'!E1833&lt;$R$10,E1833,$R$10)),IF(C1833=FALSE,FALSE,IF(C1833&lt;$R$10,C1833,$R$10)))</f>
        <v>0</v>
      </c>
      <c r="H1833" t="b">
        <f>IF('Input and Summary Results'!$J$4="yes",'Data Transformation'!F1833,'Data Transformation'!D1833)</f>
        <v>0</v>
      </c>
      <c r="I1833" t="str">
        <f t="shared" si="115"/>
        <v/>
      </c>
    </row>
    <row r="1834" spans="2:9" x14ac:dyDescent="0.25">
      <c r="B1834" t="b">
        <f>IF('Input and Summary Results'!D1416=0,FALSE,'Input and Summary Results'!$B1416)</f>
        <v>0</v>
      </c>
      <c r="C1834" t="b">
        <f>IF(OR(B1834=0,'Input and Summary Results'!D1416=0,'Input and Summary Results'!D1416=""),FALSE,'Input and Summary Results'!$D1416)</f>
        <v>0</v>
      </c>
      <c r="D1834" t="b">
        <f>IF(OR(B1834=0,'Input and Summary Results'!E1416=0),FALSE,'Input and Summary Results'!$E1416)</f>
        <v>0</v>
      </c>
      <c r="E1834" t="b">
        <f t="shared" ref="E1834:E1897" si="116">IF(C1834=FALSE,FALSE,LOG10(C1834))</f>
        <v>0</v>
      </c>
      <c r="F1834" t="b">
        <f t="shared" ref="F1834:F1897" si="117">IF(D1834=FALSE, FALSE,0.434*D1834/C1834)</f>
        <v>0</v>
      </c>
      <c r="G1834" t="b">
        <f>IF('Input and Summary Results'!$J$4="yes",IF(C1834=FALSE,FALSE,IF('Data Transformation'!E1834&lt;$R$10,E1834,$R$10)),IF(C1834=FALSE,FALSE,IF(C1834&lt;$R$10,C1834,$R$10)))</f>
        <v>0</v>
      </c>
      <c r="H1834" t="b">
        <f>IF('Input and Summary Results'!$J$4="yes",'Data Transformation'!F1834,'Data Transformation'!D1834)</f>
        <v>0</v>
      </c>
      <c r="I1834" t="str">
        <f t="shared" si="115"/>
        <v/>
      </c>
    </row>
    <row r="1835" spans="2:9" x14ac:dyDescent="0.25">
      <c r="B1835" t="b">
        <f>IF('Input and Summary Results'!D1417=0,FALSE,'Input and Summary Results'!$B1417)</f>
        <v>0</v>
      </c>
      <c r="C1835" t="b">
        <f>IF(OR(B1835=0,'Input and Summary Results'!D1417=0,'Input and Summary Results'!D1417=""),FALSE,'Input and Summary Results'!$D1417)</f>
        <v>0</v>
      </c>
      <c r="D1835" t="b">
        <f>IF(OR(B1835=0,'Input and Summary Results'!E1417=0),FALSE,'Input and Summary Results'!$E1417)</f>
        <v>0</v>
      </c>
      <c r="E1835" t="b">
        <f t="shared" si="116"/>
        <v>0</v>
      </c>
      <c r="F1835" t="b">
        <f t="shared" si="117"/>
        <v>0</v>
      </c>
      <c r="G1835" t="b">
        <f>IF('Input and Summary Results'!$J$4="yes",IF(C1835=FALSE,FALSE,IF('Data Transformation'!E1835&lt;$R$10,E1835,$R$10)),IF(C1835=FALSE,FALSE,IF(C1835&lt;$R$10,C1835,$R$10)))</f>
        <v>0</v>
      </c>
      <c r="H1835" t="b">
        <f>IF('Input and Summary Results'!$J$4="yes",'Data Transformation'!F1835,'Data Transformation'!D1835)</f>
        <v>0</v>
      </c>
      <c r="I1835" t="str">
        <f t="shared" si="115"/>
        <v/>
      </c>
    </row>
    <row r="1836" spans="2:9" x14ac:dyDescent="0.25">
      <c r="B1836" t="b">
        <f>IF('Input and Summary Results'!D1418=0,FALSE,'Input and Summary Results'!$B1418)</f>
        <v>0</v>
      </c>
      <c r="C1836" t="b">
        <f>IF(OR(B1836=0,'Input and Summary Results'!D1418=0,'Input and Summary Results'!D1418=""),FALSE,'Input and Summary Results'!$D1418)</f>
        <v>0</v>
      </c>
      <c r="D1836" t="b">
        <f>IF(OR(B1836=0,'Input and Summary Results'!E1418=0),FALSE,'Input and Summary Results'!$E1418)</f>
        <v>0</v>
      </c>
      <c r="E1836" t="b">
        <f t="shared" si="116"/>
        <v>0</v>
      </c>
      <c r="F1836" t="b">
        <f t="shared" si="117"/>
        <v>0</v>
      </c>
      <c r="G1836" t="b">
        <f>IF('Input and Summary Results'!$J$4="yes",IF(C1836=FALSE,FALSE,IF('Data Transformation'!E1836&lt;$R$10,E1836,$R$10)),IF(C1836=FALSE,FALSE,IF(C1836&lt;$R$10,C1836,$R$10)))</f>
        <v>0</v>
      </c>
      <c r="H1836" t="b">
        <f>IF('Input and Summary Results'!$J$4="yes",'Data Transformation'!F1836,'Data Transformation'!D1836)</f>
        <v>0</v>
      </c>
      <c r="I1836" t="str">
        <f t="shared" si="115"/>
        <v/>
      </c>
    </row>
    <row r="1837" spans="2:9" x14ac:dyDescent="0.25">
      <c r="B1837" t="b">
        <f>IF('Input and Summary Results'!D1419=0,FALSE,'Input and Summary Results'!$B1419)</f>
        <v>0</v>
      </c>
      <c r="C1837" t="b">
        <f>IF(OR(B1837=0,'Input and Summary Results'!D1419=0,'Input and Summary Results'!D1419=""),FALSE,'Input and Summary Results'!$D1419)</f>
        <v>0</v>
      </c>
      <c r="D1837" t="b">
        <f>IF(OR(B1837=0,'Input and Summary Results'!E1419=0),FALSE,'Input and Summary Results'!$E1419)</f>
        <v>0</v>
      </c>
      <c r="E1837" t="b">
        <f t="shared" si="116"/>
        <v>0</v>
      </c>
      <c r="F1837" t="b">
        <f t="shared" si="117"/>
        <v>0</v>
      </c>
      <c r="G1837" t="b">
        <f>IF('Input and Summary Results'!$J$4="yes",IF(C1837=FALSE,FALSE,IF('Data Transformation'!E1837&lt;$R$10,E1837,$R$10)),IF(C1837=FALSE,FALSE,IF(C1837&lt;$R$10,C1837,$R$10)))</f>
        <v>0</v>
      </c>
      <c r="H1837" t="b">
        <f>IF('Input and Summary Results'!$J$4="yes",'Data Transformation'!F1837,'Data Transformation'!D1837)</f>
        <v>0</v>
      </c>
      <c r="I1837" t="str">
        <f t="shared" si="115"/>
        <v/>
      </c>
    </row>
    <row r="1838" spans="2:9" x14ac:dyDescent="0.25">
      <c r="B1838" t="b">
        <f>IF('Input and Summary Results'!D1420=0,FALSE,'Input and Summary Results'!$B1420)</f>
        <v>0</v>
      </c>
      <c r="C1838" t="b">
        <f>IF(OR(B1838=0,'Input and Summary Results'!D1420=0,'Input and Summary Results'!D1420=""),FALSE,'Input and Summary Results'!$D1420)</f>
        <v>0</v>
      </c>
      <c r="D1838" t="b">
        <f>IF(OR(B1838=0,'Input and Summary Results'!E1420=0),FALSE,'Input and Summary Results'!$E1420)</f>
        <v>0</v>
      </c>
      <c r="E1838" t="b">
        <f t="shared" si="116"/>
        <v>0</v>
      </c>
      <c r="F1838" t="b">
        <f t="shared" si="117"/>
        <v>0</v>
      </c>
      <c r="G1838" t="b">
        <f>IF('Input and Summary Results'!$J$4="yes",IF(C1838=FALSE,FALSE,IF('Data Transformation'!E1838&lt;$R$10,E1838,$R$10)),IF(C1838=FALSE,FALSE,IF(C1838&lt;$R$10,C1838,$R$10)))</f>
        <v>0</v>
      </c>
      <c r="H1838" t="b">
        <f>IF('Input and Summary Results'!$J$4="yes",'Data Transformation'!F1838,'Data Transformation'!D1838)</f>
        <v>0</v>
      </c>
      <c r="I1838" t="str">
        <f t="shared" si="115"/>
        <v/>
      </c>
    </row>
    <row r="1839" spans="2:9" x14ac:dyDescent="0.25">
      <c r="B1839" t="b">
        <f>IF('Input and Summary Results'!D1421=0,FALSE,'Input and Summary Results'!$B1421)</f>
        <v>0</v>
      </c>
      <c r="C1839" t="b">
        <f>IF(OR(B1839=0,'Input and Summary Results'!D1421=0,'Input and Summary Results'!D1421=""),FALSE,'Input and Summary Results'!$D1421)</f>
        <v>0</v>
      </c>
      <c r="D1839" t="b">
        <f>IF(OR(B1839=0,'Input and Summary Results'!E1421=0),FALSE,'Input and Summary Results'!$E1421)</f>
        <v>0</v>
      </c>
      <c r="E1839" t="b">
        <f t="shared" si="116"/>
        <v>0</v>
      </c>
      <c r="F1839" t="b">
        <f t="shared" si="117"/>
        <v>0</v>
      </c>
      <c r="G1839" t="b">
        <f>IF('Input and Summary Results'!$J$4="yes",IF(C1839=FALSE,FALSE,IF('Data Transformation'!E1839&lt;$R$10,E1839,$R$10)),IF(C1839=FALSE,FALSE,IF(C1839&lt;$R$10,C1839,$R$10)))</f>
        <v>0</v>
      </c>
      <c r="H1839" t="b">
        <f>IF('Input and Summary Results'!$J$4="yes",'Data Transformation'!F1839,'Data Transformation'!D1839)</f>
        <v>0</v>
      </c>
      <c r="I1839" t="str">
        <f t="shared" si="115"/>
        <v/>
      </c>
    </row>
    <row r="1840" spans="2:9" x14ac:dyDescent="0.25">
      <c r="B1840" t="b">
        <f>IF('Input and Summary Results'!D1422=0,FALSE,'Input and Summary Results'!$B1422)</f>
        <v>0</v>
      </c>
      <c r="C1840" t="b">
        <f>IF(OR(B1840=0,'Input and Summary Results'!D1422=0,'Input and Summary Results'!D1422=""),FALSE,'Input and Summary Results'!$D1422)</f>
        <v>0</v>
      </c>
      <c r="D1840" t="b">
        <f>IF(OR(B1840=0,'Input and Summary Results'!E1422=0),FALSE,'Input and Summary Results'!$E1422)</f>
        <v>0</v>
      </c>
      <c r="E1840" t="b">
        <f t="shared" si="116"/>
        <v>0</v>
      </c>
      <c r="F1840" t="b">
        <f t="shared" si="117"/>
        <v>0</v>
      </c>
      <c r="G1840" t="b">
        <f>IF('Input and Summary Results'!$J$4="yes",IF(C1840=FALSE,FALSE,IF('Data Transformation'!E1840&lt;$R$10,E1840,$R$10)),IF(C1840=FALSE,FALSE,IF(C1840&lt;$R$10,C1840,$R$10)))</f>
        <v>0</v>
      </c>
      <c r="H1840" t="b">
        <f>IF('Input and Summary Results'!$J$4="yes",'Data Transformation'!F1840,'Data Transformation'!D1840)</f>
        <v>0</v>
      </c>
      <c r="I1840" t="str">
        <f t="shared" si="115"/>
        <v/>
      </c>
    </row>
    <row r="1841" spans="2:9" x14ac:dyDescent="0.25">
      <c r="B1841" t="b">
        <f>IF('Input and Summary Results'!D1423=0,FALSE,'Input and Summary Results'!$B1423)</f>
        <v>0</v>
      </c>
      <c r="C1841" t="b">
        <f>IF(OR(B1841=0,'Input and Summary Results'!D1423=0,'Input and Summary Results'!D1423=""),FALSE,'Input and Summary Results'!$D1423)</f>
        <v>0</v>
      </c>
      <c r="D1841" t="b">
        <f>IF(OR(B1841=0,'Input and Summary Results'!E1423=0),FALSE,'Input and Summary Results'!$E1423)</f>
        <v>0</v>
      </c>
      <c r="E1841" t="b">
        <f t="shared" si="116"/>
        <v>0</v>
      </c>
      <c r="F1841" t="b">
        <f t="shared" si="117"/>
        <v>0</v>
      </c>
      <c r="G1841" t="b">
        <f>IF('Input and Summary Results'!$J$4="yes",IF(C1841=FALSE,FALSE,IF('Data Transformation'!E1841&lt;$R$10,E1841,$R$10)),IF(C1841=FALSE,FALSE,IF(C1841&lt;$R$10,C1841,$R$10)))</f>
        <v>0</v>
      </c>
      <c r="H1841" t="b">
        <f>IF('Input and Summary Results'!$J$4="yes",'Data Transformation'!F1841,'Data Transformation'!D1841)</f>
        <v>0</v>
      </c>
      <c r="I1841" t="str">
        <f t="shared" si="115"/>
        <v/>
      </c>
    </row>
    <row r="1842" spans="2:9" x14ac:dyDescent="0.25">
      <c r="B1842" t="b">
        <f>IF('Input and Summary Results'!D1424=0,FALSE,'Input and Summary Results'!$B1424)</f>
        <v>0</v>
      </c>
      <c r="C1842" t="b">
        <f>IF(OR(B1842=0,'Input and Summary Results'!D1424=0,'Input and Summary Results'!D1424=""),FALSE,'Input and Summary Results'!$D1424)</f>
        <v>0</v>
      </c>
      <c r="D1842" t="b">
        <f>IF(OR(B1842=0,'Input and Summary Results'!E1424=0),FALSE,'Input and Summary Results'!$E1424)</f>
        <v>0</v>
      </c>
      <c r="E1842" t="b">
        <f t="shared" si="116"/>
        <v>0</v>
      </c>
      <c r="F1842" t="b">
        <f t="shared" si="117"/>
        <v>0</v>
      </c>
      <c r="G1842" t="b">
        <f>IF('Input and Summary Results'!$J$4="yes",IF(C1842=FALSE,FALSE,IF('Data Transformation'!E1842&lt;$R$10,E1842,$R$10)),IF(C1842=FALSE,FALSE,IF(C1842&lt;$R$10,C1842,$R$10)))</f>
        <v>0</v>
      </c>
      <c r="H1842" t="b">
        <f>IF('Input and Summary Results'!$J$4="yes",'Data Transformation'!F1842,'Data Transformation'!D1842)</f>
        <v>0</v>
      </c>
      <c r="I1842" t="str">
        <f t="shared" si="115"/>
        <v/>
      </c>
    </row>
    <row r="1843" spans="2:9" x14ac:dyDescent="0.25">
      <c r="B1843" t="b">
        <f>IF('Input and Summary Results'!D1425=0,FALSE,'Input and Summary Results'!$B1425)</f>
        <v>0</v>
      </c>
      <c r="C1843" t="b">
        <f>IF(OR(B1843=0,'Input and Summary Results'!D1425=0,'Input and Summary Results'!D1425=""),FALSE,'Input and Summary Results'!$D1425)</f>
        <v>0</v>
      </c>
      <c r="D1843" t="b">
        <f>IF(OR(B1843=0,'Input and Summary Results'!E1425=0),FALSE,'Input and Summary Results'!$E1425)</f>
        <v>0</v>
      </c>
      <c r="E1843" t="b">
        <f t="shared" si="116"/>
        <v>0</v>
      </c>
      <c r="F1843" t="b">
        <f t="shared" si="117"/>
        <v>0</v>
      </c>
      <c r="G1843" t="b">
        <f>IF('Input and Summary Results'!$J$4="yes",IF(C1843=FALSE,FALSE,IF('Data Transformation'!E1843&lt;$R$10,E1843,$R$10)),IF(C1843=FALSE,FALSE,IF(C1843&lt;$R$10,C1843,$R$10)))</f>
        <v>0</v>
      </c>
      <c r="H1843" t="b">
        <f>IF('Input and Summary Results'!$J$4="yes",'Data Transformation'!F1843,'Data Transformation'!D1843)</f>
        <v>0</v>
      </c>
      <c r="I1843" t="str">
        <f t="shared" si="115"/>
        <v/>
      </c>
    </row>
    <row r="1844" spans="2:9" x14ac:dyDescent="0.25">
      <c r="B1844" t="b">
        <f>IF('Input and Summary Results'!D1426=0,FALSE,'Input and Summary Results'!$B1426)</f>
        <v>0</v>
      </c>
      <c r="C1844" t="b">
        <f>IF(OR(B1844=0,'Input and Summary Results'!D1426=0,'Input and Summary Results'!D1426=""),FALSE,'Input and Summary Results'!$D1426)</f>
        <v>0</v>
      </c>
      <c r="D1844" t="b">
        <f>IF(OR(B1844=0,'Input and Summary Results'!E1426=0),FALSE,'Input and Summary Results'!$E1426)</f>
        <v>0</v>
      </c>
      <c r="E1844" t="b">
        <f t="shared" si="116"/>
        <v>0</v>
      </c>
      <c r="F1844" t="b">
        <f t="shared" si="117"/>
        <v>0</v>
      </c>
      <c r="G1844" t="b">
        <f>IF('Input and Summary Results'!$J$4="yes",IF(C1844=FALSE,FALSE,IF('Data Transformation'!E1844&lt;$R$10,E1844,$R$10)),IF(C1844=FALSE,FALSE,IF(C1844&lt;$R$10,C1844,$R$10)))</f>
        <v>0</v>
      </c>
      <c r="H1844" t="b">
        <f>IF('Input and Summary Results'!$J$4="yes",'Data Transformation'!F1844,'Data Transformation'!D1844)</f>
        <v>0</v>
      </c>
      <c r="I1844" t="str">
        <f t="shared" si="115"/>
        <v/>
      </c>
    </row>
    <row r="1845" spans="2:9" x14ac:dyDescent="0.25">
      <c r="B1845" t="b">
        <f>IF('Input and Summary Results'!D1427=0,FALSE,'Input and Summary Results'!$B1427)</f>
        <v>0</v>
      </c>
      <c r="C1845" t="b">
        <f>IF(OR(B1845=0,'Input and Summary Results'!D1427=0,'Input and Summary Results'!D1427=""),FALSE,'Input and Summary Results'!$D1427)</f>
        <v>0</v>
      </c>
      <c r="D1845" t="b">
        <f>IF(OR(B1845=0,'Input and Summary Results'!E1427=0),FALSE,'Input and Summary Results'!$E1427)</f>
        <v>0</v>
      </c>
      <c r="E1845" t="b">
        <f t="shared" si="116"/>
        <v>0</v>
      </c>
      <c r="F1845" t="b">
        <f t="shared" si="117"/>
        <v>0</v>
      </c>
      <c r="G1845" t="b">
        <f>IF('Input and Summary Results'!$J$4="yes",IF(C1845=FALSE,FALSE,IF('Data Transformation'!E1845&lt;$R$10,E1845,$R$10)),IF(C1845=FALSE,FALSE,IF(C1845&lt;$R$10,C1845,$R$10)))</f>
        <v>0</v>
      </c>
      <c r="H1845" t="b">
        <f>IF('Input and Summary Results'!$J$4="yes",'Data Transformation'!F1845,'Data Transformation'!D1845)</f>
        <v>0</v>
      </c>
      <c r="I1845" t="str">
        <f t="shared" si="115"/>
        <v/>
      </c>
    </row>
    <row r="1846" spans="2:9" x14ac:dyDescent="0.25">
      <c r="B1846" t="b">
        <f>IF('Input and Summary Results'!D1428=0,FALSE,'Input and Summary Results'!$B1428)</f>
        <v>0</v>
      </c>
      <c r="C1846" t="b">
        <f>IF(OR(B1846=0,'Input and Summary Results'!D1428=0,'Input and Summary Results'!D1428=""),FALSE,'Input and Summary Results'!$D1428)</f>
        <v>0</v>
      </c>
      <c r="D1846" t="b">
        <f>IF(OR(B1846=0,'Input and Summary Results'!E1428=0),FALSE,'Input and Summary Results'!$E1428)</f>
        <v>0</v>
      </c>
      <c r="E1846" t="b">
        <f t="shared" si="116"/>
        <v>0</v>
      </c>
      <c r="F1846" t="b">
        <f t="shared" si="117"/>
        <v>0</v>
      </c>
      <c r="G1846" t="b">
        <f>IF('Input and Summary Results'!$J$4="yes",IF(C1846=FALSE,FALSE,IF('Data Transformation'!E1846&lt;$R$10,E1846,$R$10)),IF(C1846=FALSE,FALSE,IF(C1846&lt;$R$10,C1846,$R$10)))</f>
        <v>0</v>
      </c>
      <c r="H1846" t="b">
        <f>IF('Input and Summary Results'!$J$4="yes",'Data Transformation'!F1846,'Data Transformation'!D1846)</f>
        <v>0</v>
      </c>
      <c r="I1846" t="str">
        <f t="shared" si="115"/>
        <v/>
      </c>
    </row>
    <row r="1847" spans="2:9" x14ac:dyDescent="0.25">
      <c r="B1847" t="b">
        <f>IF('Input and Summary Results'!D1429=0,FALSE,'Input and Summary Results'!$B1429)</f>
        <v>0</v>
      </c>
      <c r="C1847" t="b">
        <f>IF(OR(B1847=0,'Input and Summary Results'!D1429=0,'Input and Summary Results'!D1429=""),FALSE,'Input and Summary Results'!$D1429)</f>
        <v>0</v>
      </c>
      <c r="D1847" t="b">
        <f>IF(OR(B1847=0,'Input and Summary Results'!E1429=0),FALSE,'Input and Summary Results'!$E1429)</f>
        <v>0</v>
      </c>
      <c r="E1847" t="b">
        <f t="shared" si="116"/>
        <v>0</v>
      </c>
      <c r="F1847" t="b">
        <f t="shared" si="117"/>
        <v>0</v>
      </c>
      <c r="G1847" t="b">
        <f>IF('Input and Summary Results'!$J$4="yes",IF(C1847=FALSE,FALSE,IF('Data Transformation'!E1847&lt;$R$10,E1847,$R$10)),IF(C1847=FALSE,FALSE,IF(C1847&lt;$R$10,C1847,$R$10)))</f>
        <v>0</v>
      </c>
      <c r="H1847" t="b">
        <f>IF('Input and Summary Results'!$J$4="yes",'Data Transformation'!F1847,'Data Transformation'!D1847)</f>
        <v>0</v>
      </c>
      <c r="I1847" t="str">
        <f t="shared" si="115"/>
        <v/>
      </c>
    </row>
    <row r="1848" spans="2:9" x14ac:dyDescent="0.25">
      <c r="B1848" t="b">
        <f>IF('Input and Summary Results'!D1430=0,FALSE,'Input and Summary Results'!$B1430)</f>
        <v>0</v>
      </c>
      <c r="C1848" t="b">
        <f>IF(OR(B1848=0,'Input and Summary Results'!D1430=0,'Input and Summary Results'!D1430=""),FALSE,'Input and Summary Results'!$D1430)</f>
        <v>0</v>
      </c>
      <c r="D1848" t="b">
        <f>IF(OR(B1848=0,'Input and Summary Results'!E1430=0),FALSE,'Input and Summary Results'!$E1430)</f>
        <v>0</v>
      </c>
      <c r="E1848" t="b">
        <f t="shared" si="116"/>
        <v>0</v>
      </c>
      <c r="F1848" t="b">
        <f t="shared" si="117"/>
        <v>0</v>
      </c>
      <c r="G1848" t="b">
        <f>IF('Input and Summary Results'!$J$4="yes",IF(C1848=FALSE,FALSE,IF('Data Transformation'!E1848&lt;$R$10,E1848,$R$10)),IF(C1848=FALSE,FALSE,IF(C1848&lt;$R$10,C1848,$R$10)))</f>
        <v>0</v>
      </c>
      <c r="H1848" t="b">
        <f>IF('Input and Summary Results'!$J$4="yes",'Data Transformation'!F1848,'Data Transformation'!D1848)</f>
        <v>0</v>
      </c>
      <c r="I1848" t="str">
        <f t="shared" si="115"/>
        <v/>
      </c>
    </row>
    <row r="1849" spans="2:9" x14ac:dyDescent="0.25">
      <c r="B1849" t="b">
        <f>IF('Input and Summary Results'!D1431=0,FALSE,'Input and Summary Results'!$B1431)</f>
        <v>0</v>
      </c>
      <c r="C1849" t="b">
        <f>IF(OR(B1849=0,'Input and Summary Results'!D1431=0,'Input and Summary Results'!D1431=""),FALSE,'Input and Summary Results'!$D1431)</f>
        <v>0</v>
      </c>
      <c r="D1849" t="b">
        <f>IF(OR(B1849=0,'Input and Summary Results'!E1431=0),FALSE,'Input and Summary Results'!$E1431)</f>
        <v>0</v>
      </c>
      <c r="E1849" t="b">
        <f t="shared" si="116"/>
        <v>0</v>
      </c>
      <c r="F1849" t="b">
        <f t="shared" si="117"/>
        <v>0</v>
      </c>
      <c r="G1849" t="b">
        <f>IF('Input and Summary Results'!$J$4="yes",IF(C1849=FALSE,FALSE,IF('Data Transformation'!E1849&lt;$R$10,E1849,$R$10)),IF(C1849=FALSE,FALSE,IF(C1849&lt;$R$10,C1849,$R$10)))</f>
        <v>0</v>
      </c>
      <c r="H1849" t="b">
        <f>IF('Input and Summary Results'!$J$4="yes",'Data Transformation'!F1849,'Data Transformation'!D1849)</f>
        <v>0</v>
      </c>
      <c r="I1849" t="str">
        <f t="shared" si="115"/>
        <v/>
      </c>
    </row>
    <row r="1850" spans="2:9" x14ac:dyDescent="0.25">
      <c r="B1850" t="b">
        <f>IF('Input and Summary Results'!D1432=0,FALSE,'Input and Summary Results'!$B1432)</f>
        <v>0</v>
      </c>
      <c r="C1850" t="b">
        <f>IF(OR(B1850=0,'Input and Summary Results'!D1432=0,'Input and Summary Results'!D1432=""),FALSE,'Input and Summary Results'!$D1432)</f>
        <v>0</v>
      </c>
      <c r="D1850" t="b">
        <f>IF(OR(B1850=0,'Input and Summary Results'!E1432=0),FALSE,'Input and Summary Results'!$E1432)</f>
        <v>0</v>
      </c>
      <c r="E1850" t="b">
        <f t="shared" si="116"/>
        <v>0</v>
      </c>
      <c r="F1850" t="b">
        <f t="shared" si="117"/>
        <v>0</v>
      </c>
      <c r="G1850" t="b">
        <f>IF('Input and Summary Results'!$J$4="yes",IF(C1850=FALSE,FALSE,IF('Data Transformation'!E1850&lt;$R$10,E1850,$R$10)),IF(C1850=FALSE,FALSE,IF(C1850&lt;$R$10,C1850,$R$10)))</f>
        <v>0</v>
      </c>
      <c r="H1850" t="b">
        <f>IF('Input and Summary Results'!$J$4="yes",'Data Transformation'!F1850,'Data Transformation'!D1850)</f>
        <v>0</v>
      </c>
      <c r="I1850" t="str">
        <f t="shared" si="115"/>
        <v/>
      </c>
    </row>
    <row r="1851" spans="2:9" x14ac:dyDescent="0.25">
      <c r="B1851" t="b">
        <f>IF('Input and Summary Results'!D1433=0,FALSE,'Input and Summary Results'!$B1433)</f>
        <v>0</v>
      </c>
      <c r="C1851" t="b">
        <f>IF(OR(B1851=0,'Input and Summary Results'!D1433=0,'Input and Summary Results'!D1433=""),FALSE,'Input and Summary Results'!$D1433)</f>
        <v>0</v>
      </c>
      <c r="D1851" t="b">
        <f>IF(OR(B1851=0,'Input and Summary Results'!E1433=0),FALSE,'Input and Summary Results'!$E1433)</f>
        <v>0</v>
      </c>
      <c r="E1851" t="b">
        <f t="shared" si="116"/>
        <v>0</v>
      </c>
      <c r="F1851" t="b">
        <f t="shared" si="117"/>
        <v>0</v>
      </c>
      <c r="G1851" t="b">
        <f>IF('Input and Summary Results'!$J$4="yes",IF(C1851=FALSE,FALSE,IF('Data Transformation'!E1851&lt;$R$10,E1851,$R$10)),IF(C1851=FALSE,FALSE,IF(C1851&lt;$R$10,C1851,$R$10)))</f>
        <v>0</v>
      </c>
      <c r="H1851" t="b">
        <f>IF('Input and Summary Results'!$J$4="yes",'Data Transformation'!F1851,'Data Transformation'!D1851)</f>
        <v>0</v>
      </c>
      <c r="I1851" t="str">
        <f t="shared" si="115"/>
        <v/>
      </c>
    </row>
    <row r="1852" spans="2:9" x14ac:dyDescent="0.25">
      <c r="B1852" t="b">
        <f>IF('Input and Summary Results'!D1434=0,FALSE,'Input and Summary Results'!$B1434)</f>
        <v>0</v>
      </c>
      <c r="C1852" t="b">
        <f>IF(OR(B1852=0,'Input and Summary Results'!D1434=0,'Input and Summary Results'!D1434=""),FALSE,'Input and Summary Results'!$D1434)</f>
        <v>0</v>
      </c>
      <c r="D1852" t="b">
        <f>IF(OR(B1852=0,'Input and Summary Results'!E1434=0),FALSE,'Input and Summary Results'!$E1434)</f>
        <v>0</v>
      </c>
      <c r="E1852" t="b">
        <f t="shared" si="116"/>
        <v>0</v>
      </c>
      <c r="F1852" t="b">
        <f t="shared" si="117"/>
        <v>0</v>
      </c>
      <c r="G1852" t="b">
        <f>IF('Input and Summary Results'!$J$4="yes",IF(C1852=FALSE,FALSE,IF('Data Transformation'!E1852&lt;$R$10,E1852,$R$10)),IF(C1852=FALSE,FALSE,IF(C1852&lt;$R$10,C1852,$R$10)))</f>
        <v>0</v>
      </c>
      <c r="H1852" t="b">
        <f>IF('Input and Summary Results'!$J$4="yes",'Data Transformation'!F1852,'Data Transformation'!D1852)</f>
        <v>0</v>
      </c>
      <c r="I1852" t="str">
        <f t="shared" si="115"/>
        <v/>
      </c>
    </row>
    <row r="1853" spans="2:9" x14ac:dyDescent="0.25">
      <c r="B1853" t="b">
        <f>IF('Input and Summary Results'!D1435=0,FALSE,'Input and Summary Results'!$B1435)</f>
        <v>0</v>
      </c>
      <c r="C1853" t="b">
        <f>IF(OR(B1853=0,'Input and Summary Results'!D1435=0,'Input and Summary Results'!D1435=""),FALSE,'Input and Summary Results'!$D1435)</f>
        <v>0</v>
      </c>
      <c r="D1853" t="b">
        <f>IF(OR(B1853=0,'Input and Summary Results'!E1435=0),FALSE,'Input and Summary Results'!$E1435)</f>
        <v>0</v>
      </c>
      <c r="E1853" t="b">
        <f t="shared" si="116"/>
        <v>0</v>
      </c>
      <c r="F1853" t="b">
        <f t="shared" si="117"/>
        <v>0</v>
      </c>
      <c r="G1853" t="b">
        <f>IF('Input and Summary Results'!$J$4="yes",IF(C1853=FALSE,FALSE,IF('Data Transformation'!E1853&lt;$R$10,E1853,$R$10)),IF(C1853=FALSE,FALSE,IF(C1853&lt;$R$10,C1853,$R$10)))</f>
        <v>0</v>
      </c>
      <c r="H1853" t="b">
        <f>IF('Input and Summary Results'!$J$4="yes",'Data Transformation'!F1853,'Data Transformation'!D1853)</f>
        <v>0</v>
      </c>
      <c r="I1853" t="str">
        <f t="shared" si="115"/>
        <v/>
      </c>
    </row>
    <row r="1854" spans="2:9" x14ac:dyDescent="0.25">
      <c r="B1854" t="b">
        <f>IF('Input and Summary Results'!D1436=0,FALSE,'Input and Summary Results'!$B1436)</f>
        <v>0</v>
      </c>
      <c r="C1854" t="b">
        <f>IF(OR(B1854=0,'Input and Summary Results'!D1436=0,'Input and Summary Results'!D1436=""),FALSE,'Input and Summary Results'!$D1436)</f>
        <v>0</v>
      </c>
      <c r="D1854" t="b">
        <f>IF(OR(B1854=0,'Input and Summary Results'!E1436=0),FALSE,'Input and Summary Results'!$E1436)</f>
        <v>0</v>
      </c>
      <c r="E1854" t="b">
        <f t="shared" si="116"/>
        <v>0</v>
      </c>
      <c r="F1854" t="b">
        <f t="shared" si="117"/>
        <v>0</v>
      </c>
      <c r="G1854" t="b">
        <f>IF('Input and Summary Results'!$J$4="yes",IF(C1854=FALSE,FALSE,IF('Data Transformation'!E1854&lt;$R$10,E1854,$R$10)),IF(C1854=FALSE,FALSE,IF(C1854&lt;$R$10,C1854,$R$10)))</f>
        <v>0</v>
      </c>
      <c r="H1854" t="b">
        <f>IF('Input and Summary Results'!$J$4="yes",'Data Transformation'!F1854,'Data Transformation'!D1854)</f>
        <v>0</v>
      </c>
      <c r="I1854" t="str">
        <f t="shared" si="115"/>
        <v/>
      </c>
    </row>
    <row r="1855" spans="2:9" x14ac:dyDescent="0.25">
      <c r="B1855" t="b">
        <f>IF('Input and Summary Results'!D1437=0,FALSE,'Input and Summary Results'!$B1437)</f>
        <v>0</v>
      </c>
      <c r="C1855" t="b">
        <f>IF(OR(B1855=0,'Input and Summary Results'!D1437=0,'Input and Summary Results'!D1437=""),FALSE,'Input and Summary Results'!$D1437)</f>
        <v>0</v>
      </c>
      <c r="D1855" t="b">
        <f>IF(OR(B1855=0,'Input and Summary Results'!E1437=0),FALSE,'Input and Summary Results'!$E1437)</f>
        <v>0</v>
      </c>
      <c r="E1855" t="b">
        <f t="shared" si="116"/>
        <v>0</v>
      </c>
      <c r="F1855" t="b">
        <f t="shared" si="117"/>
        <v>0</v>
      </c>
      <c r="G1855" t="b">
        <f>IF('Input and Summary Results'!$J$4="yes",IF(C1855=FALSE,FALSE,IF('Data Transformation'!E1855&lt;$R$10,E1855,$R$10)),IF(C1855=FALSE,FALSE,IF(C1855&lt;$R$10,C1855,$R$10)))</f>
        <v>0</v>
      </c>
      <c r="H1855" t="b">
        <f>IF('Input and Summary Results'!$J$4="yes",'Data Transformation'!F1855,'Data Transformation'!D1855)</f>
        <v>0</v>
      </c>
      <c r="I1855" t="str">
        <f t="shared" si="115"/>
        <v/>
      </c>
    </row>
    <row r="1856" spans="2:9" x14ac:dyDescent="0.25">
      <c r="B1856" t="b">
        <f>IF('Input and Summary Results'!D1438=0,FALSE,'Input and Summary Results'!$B1438)</f>
        <v>0</v>
      </c>
      <c r="C1856" t="b">
        <f>IF(OR(B1856=0,'Input and Summary Results'!D1438=0,'Input and Summary Results'!D1438=""),FALSE,'Input and Summary Results'!$D1438)</f>
        <v>0</v>
      </c>
      <c r="D1856" t="b">
        <f>IF(OR(B1856=0,'Input and Summary Results'!E1438=0),FALSE,'Input and Summary Results'!$E1438)</f>
        <v>0</v>
      </c>
      <c r="E1856" t="b">
        <f t="shared" si="116"/>
        <v>0</v>
      </c>
      <c r="F1856" t="b">
        <f t="shared" si="117"/>
        <v>0</v>
      </c>
      <c r="G1856" t="b">
        <f>IF('Input and Summary Results'!$J$4="yes",IF(C1856=FALSE,FALSE,IF('Data Transformation'!E1856&lt;$R$10,E1856,$R$10)),IF(C1856=FALSE,FALSE,IF(C1856&lt;$R$10,C1856,$R$10)))</f>
        <v>0</v>
      </c>
      <c r="H1856" t="b">
        <f>IF('Input and Summary Results'!$J$4="yes",'Data Transformation'!F1856,'Data Transformation'!D1856)</f>
        <v>0</v>
      </c>
      <c r="I1856" t="str">
        <f t="shared" si="115"/>
        <v/>
      </c>
    </row>
    <row r="1857" spans="2:9" x14ac:dyDescent="0.25">
      <c r="B1857" t="b">
        <f>IF('Input and Summary Results'!D1439=0,FALSE,'Input and Summary Results'!$B1439)</f>
        <v>0</v>
      </c>
      <c r="C1857" t="b">
        <f>IF(OR(B1857=0,'Input and Summary Results'!D1439=0,'Input and Summary Results'!D1439=""),FALSE,'Input and Summary Results'!$D1439)</f>
        <v>0</v>
      </c>
      <c r="D1857" t="b">
        <f>IF(OR(B1857=0,'Input and Summary Results'!E1439=0),FALSE,'Input and Summary Results'!$E1439)</f>
        <v>0</v>
      </c>
      <c r="E1857" t="b">
        <f t="shared" si="116"/>
        <v>0</v>
      </c>
      <c r="F1857" t="b">
        <f t="shared" si="117"/>
        <v>0</v>
      </c>
      <c r="G1857" t="b">
        <f>IF('Input and Summary Results'!$J$4="yes",IF(C1857=FALSE,FALSE,IF('Data Transformation'!E1857&lt;$R$10,E1857,$R$10)),IF(C1857=FALSE,FALSE,IF(C1857&lt;$R$10,C1857,$R$10)))</f>
        <v>0</v>
      </c>
      <c r="H1857" t="b">
        <f>IF('Input and Summary Results'!$J$4="yes",'Data Transformation'!F1857,'Data Transformation'!D1857)</f>
        <v>0</v>
      </c>
      <c r="I1857" t="str">
        <f t="shared" si="115"/>
        <v/>
      </c>
    </row>
    <row r="1858" spans="2:9" x14ac:dyDescent="0.25">
      <c r="B1858" t="b">
        <f>IF('Input and Summary Results'!D1440=0,FALSE,'Input and Summary Results'!$B1440)</f>
        <v>0</v>
      </c>
      <c r="C1858" t="b">
        <f>IF(OR(B1858=0,'Input and Summary Results'!D1440=0,'Input and Summary Results'!D1440=""),FALSE,'Input and Summary Results'!$D1440)</f>
        <v>0</v>
      </c>
      <c r="D1858" t="b">
        <f>IF(OR(B1858=0,'Input and Summary Results'!E1440=0),FALSE,'Input and Summary Results'!$E1440)</f>
        <v>0</v>
      </c>
      <c r="E1858" t="b">
        <f t="shared" si="116"/>
        <v>0</v>
      </c>
      <c r="F1858" t="b">
        <f t="shared" si="117"/>
        <v>0</v>
      </c>
      <c r="G1858" t="b">
        <f>IF('Input and Summary Results'!$J$4="yes",IF(C1858=FALSE,FALSE,IF('Data Transformation'!E1858&lt;$R$10,E1858,$R$10)),IF(C1858=FALSE,FALSE,IF(C1858&lt;$R$10,C1858,$R$10)))</f>
        <v>0</v>
      </c>
      <c r="H1858" t="b">
        <f>IF('Input and Summary Results'!$J$4="yes",'Data Transformation'!F1858,'Data Transformation'!D1858)</f>
        <v>0</v>
      </c>
      <c r="I1858" t="str">
        <f t="shared" si="115"/>
        <v/>
      </c>
    </row>
    <row r="1859" spans="2:9" x14ac:dyDescent="0.25">
      <c r="B1859" t="b">
        <f>IF('Input and Summary Results'!D1441=0,FALSE,'Input and Summary Results'!$B1441)</f>
        <v>0</v>
      </c>
      <c r="C1859" t="b">
        <f>IF(OR(B1859=0,'Input and Summary Results'!D1441=0,'Input and Summary Results'!D1441=""),FALSE,'Input and Summary Results'!$D1441)</f>
        <v>0</v>
      </c>
      <c r="D1859" t="b">
        <f>IF(OR(B1859=0,'Input and Summary Results'!E1441=0),FALSE,'Input and Summary Results'!$E1441)</f>
        <v>0</v>
      </c>
      <c r="E1859" t="b">
        <f t="shared" si="116"/>
        <v>0</v>
      </c>
      <c r="F1859" t="b">
        <f t="shared" si="117"/>
        <v>0</v>
      </c>
      <c r="G1859" t="b">
        <f>IF('Input and Summary Results'!$J$4="yes",IF(C1859=FALSE,FALSE,IF('Data Transformation'!E1859&lt;$R$10,E1859,$R$10)),IF(C1859=FALSE,FALSE,IF(C1859&lt;$R$10,C1859,$R$10)))</f>
        <v>0</v>
      </c>
      <c r="H1859" t="b">
        <f>IF('Input and Summary Results'!$J$4="yes",'Data Transformation'!F1859,'Data Transformation'!D1859)</f>
        <v>0</v>
      </c>
      <c r="I1859" t="str">
        <f t="shared" si="115"/>
        <v/>
      </c>
    </row>
    <row r="1860" spans="2:9" x14ac:dyDescent="0.25">
      <c r="B1860" t="b">
        <f>IF('Input and Summary Results'!D1442=0,FALSE,'Input and Summary Results'!$B1442)</f>
        <v>0</v>
      </c>
      <c r="C1860" t="b">
        <f>IF(OR(B1860=0,'Input and Summary Results'!D1442=0,'Input and Summary Results'!D1442=""),FALSE,'Input and Summary Results'!$D1442)</f>
        <v>0</v>
      </c>
      <c r="D1860" t="b">
        <f>IF(OR(B1860=0,'Input and Summary Results'!E1442=0),FALSE,'Input and Summary Results'!$E1442)</f>
        <v>0</v>
      </c>
      <c r="E1860" t="b">
        <f t="shared" si="116"/>
        <v>0</v>
      </c>
      <c r="F1860" t="b">
        <f t="shared" si="117"/>
        <v>0</v>
      </c>
      <c r="G1860" t="b">
        <f>IF('Input and Summary Results'!$J$4="yes",IF(C1860=FALSE,FALSE,IF('Data Transformation'!E1860&lt;$R$10,E1860,$R$10)),IF(C1860=FALSE,FALSE,IF(C1860&lt;$R$10,C1860,$R$10)))</f>
        <v>0</v>
      </c>
      <c r="H1860" t="b">
        <f>IF('Input and Summary Results'!$J$4="yes",'Data Transformation'!F1860,'Data Transformation'!D1860)</f>
        <v>0</v>
      </c>
      <c r="I1860" t="str">
        <f t="shared" si="115"/>
        <v/>
      </c>
    </row>
    <row r="1861" spans="2:9" x14ac:dyDescent="0.25">
      <c r="B1861" t="b">
        <f>IF('Input and Summary Results'!D1443=0,FALSE,'Input and Summary Results'!$B1443)</f>
        <v>0</v>
      </c>
      <c r="C1861" t="b">
        <f>IF(OR(B1861=0,'Input and Summary Results'!D1443=0,'Input and Summary Results'!D1443=""),FALSE,'Input and Summary Results'!$D1443)</f>
        <v>0</v>
      </c>
      <c r="D1861" t="b">
        <f>IF(OR(B1861=0,'Input and Summary Results'!E1443=0),FALSE,'Input and Summary Results'!$E1443)</f>
        <v>0</v>
      </c>
      <c r="E1861" t="b">
        <f t="shared" si="116"/>
        <v>0</v>
      </c>
      <c r="F1861" t="b">
        <f t="shared" si="117"/>
        <v>0</v>
      </c>
      <c r="G1861" t="b">
        <f>IF('Input and Summary Results'!$J$4="yes",IF(C1861=FALSE,FALSE,IF('Data Transformation'!E1861&lt;$R$10,E1861,$R$10)),IF(C1861=FALSE,FALSE,IF(C1861&lt;$R$10,C1861,$R$10)))</f>
        <v>0</v>
      </c>
      <c r="H1861" t="b">
        <f>IF('Input and Summary Results'!$J$4="yes",'Data Transformation'!F1861,'Data Transformation'!D1861)</f>
        <v>0</v>
      </c>
      <c r="I1861" t="str">
        <f t="shared" ref="I1861:I1924" si="118">IF(G1861=FALSE,"",B1861)</f>
        <v/>
      </c>
    </row>
    <row r="1862" spans="2:9" x14ac:dyDescent="0.25">
      <c r="B1862" t="b">
        <f>IF('Input and Summary Results'!D1444=0,FALSE,'Input and Summary Results'!$B1444)</f>
        <v>0</v>
      </c>
      <c r="C1862" t="b">
        <f>IF(OR(B1862=0,'Input and Summary Results'!D1444=0,'Input and Summary Results'!D1444=""),FALSE,'Input and Summary Results'!$D1444)</f>
        <v>0</v>
      </c>
      <c r="D1862" t="b">
        <f>IF(OR(B1862=0,'Input and Summary Results'!E1444=0),FALSE,'Input and Summary Results'!$E1444)</f>
        <v>0</v>
      </c>
      <c r="E1862" t="b">
        <f t="shared" si="116"/>
        <v>0</v>
      </c>
      <c r="F1862" t="b">
        <f t="shared" si="117"/>
        <v>0</v>
      </c>
      <c r="G1862" t="b">
        <f>IF('Input and Summary Results'!$J$4="yes",IF(C1862=FALSE,FALSE,IF('Data Transformation'!E1862&lt;$R$10,E1862,$R$10)),IF(C1862=FALSE,FALSE,IF(C1862&lt;$R$10,C1862,$R$10)))</f>
        <v>0</v>
      </c>
      <c r="H1862" t="b">
        <f>IF('Input and Summary Results'!$J$4="yes",'Data Transformation'!F1862,'Data Transformation'!D1862)</f>
        <v>0</v>
      </c>
      <c r="I1862" t="str">
        <f t="shared" si="118"/>
        <v/>
      </c>
    </row>
    <row r="1863" spans="2:9" x14ac:dyDescent="0.25">
      <c r="B1863" t="b">
        <f>IF('Input and Summary Results'!D1445=0,FALSE,'Input and Summary Results'!$B1445)</f>
        <v>0</v>
      </c>
      <c r="C1863" t="b">
        <f>IF(OR(B1863=0,'Input and Summary Results'!D1445=0,'Input and Summary Results'!D1445=""),FALSE,'Input and Summary Results'!$D1445)</f>
        <v>0</v>
      </c>
      <c r="D1863" t="b">
        <f>IF(OR(B1863=0,'Input and Summary Results'!E1445=0),FALSE,'Input and Summary Results'!$E1445)</f>
        <v>0</v>
      </c>
      <c r="E1863" t="b">
        <f t="shared" si="116"/>
        <v>0</v>
      </c>
      <c r="F1863" t="b">
        <f t="shared" si="117"/>
        <v>0</v>
      </c>
      <c r="G1863" t="b">
        <f>IF('Input and Summary Results'!$J$4="yes",IF(C1863=FALSE,FALSE,IF('Data Transformation'!E1863&lt;$R$10,E1863,$R$10)),IF(C1863=FALSE,FALSE,IF(C1863&lt;$R$10,C1863,$R$10)))</f>
        <v>0</v>
      </c>
      <c r="H1863" t="b">
        <f>IF('Input and Summary Results'!$J$4="yes",'Data Transformation'!F1863,'Data Transformation'!D1863)</f>
        <v>0</v>
      </c>
      <c r="I1863" t="str">
        <f t="shared" si="118"/>
        <v/>
      </c>
    </row>
    <row r="1864" spans="2:9" x14ac:dyDescent="0.25">
      <c r="B1864" t="b">
        <f>IF('Input and Summary Results'!D1446=0,FALSE,'Input and Summary Results'!$B1446)</f>
        <v>0</v>
      </c>
      <c r="C1864" t="b">
        <f>IF(OR(B1864=0,'Input and Summary Results'!D1446=0,'Input and Summary Results'!D1446=""),FALSE,'Input and Summary Results'!$D1446)</f>
        <v>0</v>
      </c>
      <c r="D1864" t="b">
        <f>IF(OR(B1864=0,'Input and Summary Results'!E1446=0),FALSE,'Input and Summary Results'!$E1446)</f>
        <v>0</v>
      </c>
      <c r="E1864" t="b">
        <f t="shared" si="116"/>
        <v>0</v>
      </c>
      <c r="F1864" t="b">
        <f t="shared" si="117"/>
        <v>0</v>
      </c>
      <c r="G1864" t="b">
        <f>IF('Input and Summary Results'!$J$4="yes",IF(C1864=FALSE,FALSE,IF('Data Transformation'!E1864&lt;$R$10,E1864,$R$10)),IF(C1864=FALSE,FALSE,IF(C1864&lt;$R$10,C1864,$R$10)))</f>
        <v>0</v>
      </c>
      <c r="H1864" t="b">
        <f>IF('Input and Summary Results'!$J$4="yes",'Data Transformation'!F1864,'Data Transformation'!D1864)</f>
        <v>0</v>
      </c>
      <c r="I1864" t="str">
        <f t="shared" si="118"/>
        <v/>
      </c>
    </row>
    <row r="1865" spans="2:9" x14ac:dyDescent="0.25">
      <c r="B1865" t="b">
        <f>IF('Input and Summary Results'!D1447=0,FALSE,'Input and Summary Results'!$B1447)</f>
        <v>0</v>
      </c>
      <c r="C1865" t="b">
        <f>IF(OR(B1865=0,'Input and Summary Results'!D1447=0,'Input and Summary Results'!D1447=""),FALSE,'Input and Summary Results'!$D1447)</f>
        <v>0</v>
      </c>
      <c r="D1865" t="b">
        <f>IF(OR(B1865=0,'Input and Summary Results'!E1447=0),FALSE,'Input and Summary Results'!$E1447)</f>
        <v>0</v>
      </c>
      <c r="E1865" t="b">
        <f t="shared" si="116"/>
        <v>0</v>
      </c>
      <c r="F1865" t="b">
        <f t="shared" si="117"/>
        <v>0</v>
      </c>
      <c r="G1865" t="b">
        <f>IF('Input and Summary Results'!$J$4="yes",IF(C1865=FALSE,FALSE,IF('Data Transformation'!E1865&lt;$R$10,E1865,$R$10)),IF(C1865=FALSE,FALSE,IF(C1865&lt;$R$10,C1865,$R$10)))</f>
        <v>0</v>
      </c>
      <c r="H1865" t="b">
        <f>IF('Input and Summary Results'!$J$4="yes",'Data Transformation'!F1865,'Data Transformation'!D1865)</f>
        <v>0</v>
      </c>
      <c r="I1865" t="str">
        <f t="shared" si="118"/>
        <v/>
      </c>
    </row>
    <row r="1866" spans="2:9" x14ac:dyDescent="0.25">
      <c r="B1866" t="b">
        <f>IF('Input and Summary Results'!D1448=0,FALSE,'Input and Summary Results'!$B1448)</f>
        <v>0</v>
      </c>
      <c r="C1866" t="b">
        <f>IF(OR(B1866=0,'Input and Summary Results'!D1448=0,'Input and Summary Results'!D1448=""),FALSE,'Input and Summary Results'!$D1448)</f>
        <v>0</v>
      </c>
      <c r="D1866" t="b">
        <f>IF(OR(B1866=0,'Input and Summary Results'!E1448=0),FALSE,'Input and Summary Results'!$E1448)</f>
        <v>0</v>
      </c>
      <c r="E1866" t="b">
        <f t="shared" si="116"/>
        <v>0</v>
      </c>
      <c r="F1866" t="b">
        <f t="shared" si="117"/>
        <v>0</v>
      </c>
      <c r="G1866" t="b">
        <f>IF('Input and Summary Results'!$J$4="yes",IF(C1866=FALSE,FALSE,IF('Data Transformation'!E1866&lt;$R$10,E1866,$R$10)),IF(C1866=FALSE,FALSE,IF(C1866&lt;$R$10,C1866,$R$10)))</f>
        <v>0</v>
      </c>
      <c r="H1866" t="b">
        <f>IF('Input and Summary Results'!$J$4="yes",'Data Transformation'!F1866,'Data Transformation'!D1866)</f>
        <v>0</v>
      </c>
      <c r="I1866" t="str">
        <f t="shared" si="118"/>
        <v/>
      </c>
    </row>
    <row r="1867" spans="2:9" x14ac:dyDescent="0.25">
      <c r="B1867" t="b">
        <f>IF('Input and Summary Results'!D1449=0,FALSE,'Input and Summary Results'!$B1449)</f>
        <v>0</v>
      </c>
      <c r="C1867" t="b">
        <f>IF(OR(B1867=0,'Input and Summary Results'!D1449=0,'Input and Summary Results'!D1449=""),FALSE,'Input and Summary Results'!$D1449)</f>
        <v>0</v>
      </c>
      <c r="D1867" t="b">
        <f>IF(OR(B1867=0,'Input and Summary Results'!E1449=0),FALSE,'Input and Summary Results'!$E1449)</f>
        <v>0</v>
      </c>
      <c r="E1867" t="b">
        <f t="shared" si="116"/>
        <v>0</v>
      </c>
      <c r="F1867" t="b">
        <f t="shared" si="117"/>
        <v>0</v>
      </c>
      <c r="G1867" t="b">
        <f>IF('Input and Summary Results'!$J$4="yes",IF(C1867=FALSE,FALSE,IF('Data Transformation'!E1867&lt;$R$10,E1867,$R$10)),IF(C1867=FALSE,FALSE,IF(C1867&lt;$R$10,C1867,$R$10)))</f>
        <v>0</v>
      </c>
      <c r="H1867" t="b">
        <f>IF('Input and Summary Results'!$J$4="yes",'Data Transformation'!F1867,'Data Transformation'!D1867)</f>
        <v>0</v>
      </c>
      <c r="I1867" t="str">
        <f t="shared" si="118"/>
        <v/>
      </c>
    </row>
    <row r="1868" spans="2:9" x14ac:dyDescent="0.25">
      <c r="B1868" t="b">
        <f>IF('Input and Summary Results'!D1450=0,FALSE,'Input and Summary Results'!$B1450)</f>
        <v>0</v>
      </c>
      <c r="C1868" t="b">
        <f>IF(OR(B1868=0,'Input and Summary Results'!D1450=0,'Input and Summary Results'!D1450=""),FALSE,'Input and Summary Results'!$D1450)</f>
        <v>0</v>
      </c>
      <c r="D1868" t="b">
        <f>IF(OR(B1868=0,'Input and Summary Results'!E1450=0),FALSE,'Input and Summary Results'!$E1450)</f>
        <v>0</v>
      </c>
      <c r="E1868" t="b">
        <f t="shared" si="116"/>
        <v>0</v>
      </c>
      <c r="F1868" t="b">
        <f t="shared" si="117"/>
        <v>0</v>
      </c>
      <c r="G1868" t="b">
        <f>IF('Input and Summary Results'!$J$4="yes",IF(C1868=FALSE,FALSE,IF('Data Transformation'!E1868&lt;$R$10,E1868,$R$10)),IF(C1868=FALSE,FALSE,IF(C1868&lt;$R$10,C1868,$R$10)))</f>
        <v>0</v>
      </c>
      <c r="H1868" t="b">
        <f>IF('Input and Summary Results'!$J$4="yes",'Data Transformation'!F1868,'Data Transformation'!D1868)</f>
        <v>0</v>
      </c>
      <c r="I1868" t="str">
        <f t="shared" si="118"/>
        <v/>
      </c>
    </row>
    <row r="1869" spans="2:9" x14ac:dyDescent="0.25">
      <c r="B1869" t="b">
        <f>IF('Input and Summary Results'!D1451=0,FALSE,'Input and Summary Results'!$B1451)</f>
        <v>0</v>
      </c>
      <c r="C1869" t="b">
        <f>IF(OR(B1869=0,'Input and Summary Results'!D1451=0,'Input and Summary Results'!D1451=""),FALSE,'Input and Summary Results'!$D1451)</f>
        <v>0</v>
      </c>
      <c r="D1869" t="b">
        <f>IF(OR(B1869=0,'Input and Summary Results'!E1451=0),FALSE,'Input and Summary Results'!$E1451)</f>
        <v>0</v>
      </c>
      <c r="E1869" t="b">
        <f t="shared" si="116"/>
        <v>0</v>
      </c>
      <c r="F1869" t="b">
        <f t="shared" si="117"/>
        <v>0</v>
      </c>
      <c r="G1869" t="b">
        <f>IF('Input and Summary Results'!$J$4="yes",IF(C1869=FALSE,FALSE,IF('Data Transformation'!E1869&lt;$R$10,E1869,$R$10)),IF(C1869=FALSE,FALSE,IF(C1869&lt;$R$10,C1869,$R$10)))</f>
        <v>0</v>
      </c>
      <c r="H1869" t="b">
        <f>IF('Input and Summary Results'!$J$4="yes",'Data Transformation'!F1869,'Data Transformation'!D1869)</f>
        <v>0</v>
      </c>
      <c r="I1869" t="str">
        <f t="shared" si="118"/>
        <v/>
      </c>
    </row>
    <row r="1870" spans="2:9" x14ac:dyDescent="0.25">
      <c r="B1870" t="b">
        <f>IF('Input and Summary Results'!D1452=0,FALSE,'Input and Summary Results'!$B1452)</f>
        <v>0</v>
      </c>
      <c r="C1870" t="b">
        <f>IF(OR(B1870=0,'Input and Summary Results'!D1452=0,'Input and Summary Results'!D1452=""),FALSE,'Input and Summary Results'!$D1452)</f>
        <v>0</v>
      </c>
      <c r="D1870" t="b">
        <f>IF(OR(B1870=0,'Input and Summary Results'!E1452=0),FALSE,'Input and Summary Results'!$E1452)</f>
        <v>0</v>
      </c>
      <c r="E1870" t="b">
        <f t="shared" si="116"/>
        <v>0</v>
      </c>
      <c r="F1870" t="b">
        <f t="shared" si="117"/>
        <v>0</v>
      </c>
      <c r="G1870" t="b">
        <f>IF('Input and Summary Results'!$J$4="yes",IF(C1870=FALSE,FALSE,IF('Data Transformation'!E1870&lt;$R$10,E1870,$R$10)),IF(C1870=FALSE,FALSE,IF(C1870&lt;$R$10,C1870,$R$10)))</f>
        <v>0</v>
      </c>
      <c r="H1870" t="b">
        <f>IF('Input and Summary Results'!$J$4="yes",'Data Transformation'!F1870,'Data Transformation'!D1870)</f>
        <v>0</v>
      </c>
      <c r="I1870" t="str">
        <f t="shared" si="118"/>
        <v/>
      </c>
    </row>
    <row r="1871" spans="2:9" x14ac:dyDescent="0.25">
      <c r="B1871" t="b">
        <f>IF('Input and Summary Results'!D1453=0,FALSE,'Input and Summary Results'!$B1453)</f>
        <v>0</v>
      </c>
      <c r="C1871" t="b">
        <f>IF(OR(B1871=0,'Input and Summary Results'!D1453=0,'Input and Summary Results'!D1453=""),FALSE,'Input and Summary Results'!$D1453)</f>
        <v>0</v>
      </c>
      <c r="D1871" t="b">
        <f>IF(OR(B1871=0,'Input and Summary Results'!E1453=0),FALSE,'Input and Summary Results'!$E1453)</f>
        <v>0</v>
      </c>
      <c r="E1871" t="b">
        <f t="shared" si="116"/>
        <v>0</v>
      </c>
      <c r="F1871" t="b">
        <f t="shared" si="117"/>
        <v>0</v>
      </c>
      <c r="G1871" t="b">
        <f>IF('Input and Summary Results'!$J$4="yes",IF(C1871=FALSE,FALSE,IF('Data Transformation'!E1871&lt;$R$10,E1871,$R$10)),IF(C1871=FALSE,FALSE,IF(C1871&lt;$R$10,C1871,$R$10)))</f>
        <v>0</v>
      </c>
      <c r="H1871" t="b">
        <f>IF('Input and Summary Results'!$J$4="yes",'Data Transformation'!F1871,'Data Transformation'!D1871)</f>
        <v>0</v>
      </c>
      <c r="I1871" t="str">
        <f t="shared" si="118"/>
        <v/>
      </c>
    </row>
    <row r="1872" spans="2:9" x14ac:dyDescent="0.25">
      <c r="B1872" t="b">
        <f>IF('Input and Summary Results'!D1454=0,FALSE,'Input and Summary Results'!$B1454)</f>
        <v>0</v>
      </c>
      <c r="C1872" t="b">
        <f>IF(OR(B1872=0,'Input and Summary Results'!D1454=0,'Input and Summary Results'!D1454=""),FALSE,'Input and Summary Results'!$D1454)</f>
        <v>0</v>
      </c>
      <c r="D1872" t="b">
        <f>IF(OR(B1872=0,'Input and Summary Results'!E1454=0),FALSE,'Input and Summary Results'!$E1454)</f>
        <v>0</v>
      </c>
      <c r="E1872" t="b">
        <f t="shared" si="116"/>
        <v>0</v>
      </c>
      <c r="F1872" t="b">
        <f t="shared" si="117"/>
        <v>0</v>
      </c>
      <c r="G1872" t="b">
        <f>IF('Input and Summary Results'!$J$4="yes",IF(C1872=FALSE,FALSE,IF('Data Transformation'!E1872&lt;$R$10,E1872,$R$10)),IF(C1872=FALSE,FALSE,IF(C1872&lt;$R$10,C1872,$R$10)))</f>
        <v>0</v>
      </c>
      <c r="H1872" t="b">
        <f>IF('Input and Summary Results'!$J$4="yes",'Data Transformation'!F1872,'Data Transformation'!D1872)</f>
        <v>0</v>
      </c>
      <c r="I1872" t="str">
        <f t="shared" si="118"/>
        <v/>
      </c>
    </row>
    <row r="1873" spans="2:9" x14ac:dyDescent="0.25">
      <c r="B1873" t="b">
        <f>IF('Input and Summary Results'!D1455=0,FALSE,'Input and Summary Results'!$B1455)</f>
        <v>0</v>
      </c>
      <c r="C1873" t="b">
        <f>IF(OR(B1873=0,'Input and Summary Results'!D1455=0,'Input and Summary Results'!D1455=""),FALSE,'Input and Summary Results'!$D1455)</f>
        <v>0</v>
      </c>
      <c r="D1873" t="b">
        <f>IF(OR(B1873=0,'Input and Summary Results'!E1455=0),FALSE,'Input and Summary Results'!$E1455)</f>
        <v>0</v>
      </c>
      <c r="E1873" t="b">
        <f t="shared" si="116"/>
        <v>0</v>
      </c>
      <c r="F1873" t="b">
        <f t="shared" si="117"/>
        <v>0</v>
      </c>
      <c r="G1873" t="b">
        <f>IF('Input and Summary Results'!$J$4="yes",IF(C1873=FALSE,FALSE,IF('Data Transformation'!E1873&lt;$R$10,E1873,$R$10)),IF(C1873=FALSE,FALSE,IF(C1873&lt;$R$10,C1873,$R$10)))</f>
        <v>0</v>
      </c>
      <c r="H1873" t="b">
        <f>IF('Input and Summary Results'!$J$4="yes",'Data Transformation'!F1873,'Data Transformation'!D1873)</f>
        <v>0</v>
      </c>
      <c r="I1873" t="str">
        <f t="shared" si="118"/>
        <v/>
      </c>
    </row>
    <row r="1874" spans="2:9" x14ac:dyDescent="0.25">
      <c r="B1874" t="b">
        <f>IF('Input and Summary Results'!D1456=0,FALSE,'Input and Summary Results'!$B1456)</f>
        <v>0</v>
      </c>
      <c r="C1874" t="b">
        <f>IF(OR(B1874=0,'Input and Summary Results'!D1456=0,'Input and Summary Results'!D1456=""),FALSE,'Input and Summary Results'!$D1456)</f>
        <v>0</v>
      </c>
      <c r="D1874" t="b">
        <f>IF(OR(B1874=0,'Input and Summary Results'!E1456=0),FALSE,'Input and Summary Results'!$E1456)</f>
        <v>0</v>
      </c>
      <c r="E1874" t="b">
        <f t="shared" si="116"/>
        <v>0</v>
      </c>
      <c r="F1874" t="b">
        <f t="shared" si="117"/>
        <v>0</v>
      </c>
      <c r="G1874" t="b">
        <f>IF('Input and Summary Results'!$J$4="yes",IF(C1874=FALSE,FALSE,IF('Data Transformation'!E1874&lt;$R$10,E1874,$R$10)),IF(C1874=FALSE,FALSE,IF(C1874&lt;$R$10,C1874,$R$10)))</f>
        <v>0</v>
      </c>
      <c r="H1874" t="b">
        <f>IF('Input and Summary Results'!$J$4="yes",'Data Transformation'!F1874,'Data Transformation'!D1874)</f>
        <v>0</v>
      </c>
      <c r="I1874" t="str">
        <f t="shared" si="118"/>
        <v/>
      </c>
    </row>
    <row r="1875" spans="2:9" x14ac:dyDescent="0.25">
      <c r="B1875" t="b">
        <f>IF('Input and Summary Results'!D1457=0,FALSE,'Input and Summary Results'!$B1457)</f>
        <v>0</v>
      </c>
      <c r="C1875" t="b">
        <f>IF(OR(B1875=0,'Input and Summary Results'!D1457=0,'Input and Summary Results'!D1457=""),FALSE,'Input and Summary Results'!$D1457)</f>
        <v>0</v>
      </c>
      <c r="D1875" t="b">
        <f>IF(OR(B1875=0,'Input and Summary Results'!E1457=0),FALSE,'Input and Summary Results'!$E1457)</f>
        <v>0</v>
      </c>
      <c r="E1875" t="b">
        <f t="shared" si="116"/>
        <v>0</v>
      </c>
      <c r="F1875" t="b">
        <f t="shared" si="117"/>
        <v>0</v>
      </c>
      <c r="G1875" t="b">
        <f>IF('Input and Summary Results'!$J$4="yes",IF(C1875=FALSE,FALSE,IF('Data Transformation'!E1875&lt;$R$10,E1875,$R$10)),IF(C1875=FALSE,FALSE,IF(C1875&lt;$R$10,C1875,$R$10)))</f>
        <v>0</v>
      </c>
      <c r="H1875" t="b">
        <f>IF('Input and Summary Results'!$J$4="yes",'Data Transformation'!F1875,'Data Transformation'!D1875)</f>
        <v>0</v>
      </c>
      <c r="I1875" t="str">
        <f t="shared" si="118"/>
        <v/>
      </c>
    </row>
    <row r="1876" spans="2:9" x14ac:dyDescent="0.25">
      <c r="B1876" t="b">
        <f>IF('Input and Summary Results'!D1458=0,FALSE,'Input and Summary Results'!$B1458)</f>
        <v>0</v>
      </c>
      <c r="C1876" t="b">
        <f>IF(OR(B1876=0,'Input and Summary Results'!D1458=0,'Input and Summary Results'!D1458=""),FALSE,'Input and Summary Results'!$D1458)</f>
        <v>0</v>
      </c>
      <c r="D1876" t="b">
        <f>IF(OR(B1876=0,'Input and Summary Results'!E1458=0),FALSE,'Input and Summary Results'!$E1458)</f>
        <v>0</v>
      </c>
      <c r="E1876" t="b">
        <f t="shared" si="116"/>
        <v>0</v>
      </c>
      <c r="F1876" t="b">
        <f t="shared" si="117"/>
        <v>0</v>
      </c>
      <c r="G1876" t="b">
        <f>IF('Input and Summary Results'!$J$4="yes",IF(C1876=FALSE,FALSE,IF('Data Transformation'!E1876&lt;$R$10,E1876,$R$10)),IF(C1876=FALSE,FALSE,IF(C1876&lt;$R$10,C1876,$R$10)))</f>
        <v>0</v>
      </c>
      <c r="H1876" t="b">
        <f>IF('Input and Summary Results'!$J$4="yes",'Data Transformation'!F1876,'Data Transformation'!D1876)</f>
        <v>0</v>
      </c>
      <c r="I1876" t="str">
        <f t="shared" si="118"/>
        <v/>
      </c>
    </row>
    <row r="1877" spans="2:9" x14ac:dyDescent="0.25">
      <c r="B1877" t="b">
        <f>IF('Input and Summary Results'!D1459=0,FALSE,'Input and Summary Results'!$B1459)</f>
        <v>0</v>
      </c>
      <c r="C1877" t="b">
        <f>IF(OR(B1877=0,'Input and Summary Results'!D1459=0,'Input and Summary Results'!D1459=""),FALSE,'Input and Summary Results'!$D1459)</f>
        <v>0</v>
      </c>
      <c r="D1877" t="b">
        <f>IF(OR(B1877=0,'Input and Summary Results'!E1459=0),FALSE,'Input and Summary Results'!$E1459)</f>
        <v>0</v>
      </c>
      <c r="E1877" t="b">
        <f t="shared" si="116"/>
        <v>0</v>
      </c>
      <c r="F1877" t="b">
        <f t="shared" si="117"/>
        <v>0</v>
      </c>
      <c r="G1877" t="b">
        <f>IF('Input and Summary Results'!$J$4="yes",IF(C1877=FALSE,FALSE,IF('Data Transformation'!E1877&lt;$R$10,E1877,$R$10)),IF(C1877=FALSE,FALSE,IF(C1877&lt;$R$10,C1877,$R$10)))</f>
        <v>0</v>
      </c>
      <c r="H1877" t="b">
        <f>IF('Input and Summary Results'!$J$4="yes",'Data Transformation'!F1877,'Data Transformation'!D1877)</f>
        <v>0</v>
      </c>
      <c r="I1877" t="str">
        <f t="shared" si="118"/>
        <v/>
      </c>
    </row>
    <row r="1878" spans="2:9" x14ac:dyDescent="0.25">
      <c r="B1878" t="b">
        <f>IF('Input and Summary Results'!D1460=0,FALSE,'Input and Summary Results'!$B1460)</f>
        <v>0</v>
      </c>
      <c r="C1878" t="b">
        <f>IF(OR(B1878=0,'Input and Summary Results'!D1460=0,'Input and Summary Results'!D1460=""),FALSE,'Input and Summary Results'!$D1460)</f>
        <v>0</v>
      </c>
      <c r="D1878" t="b">
        <f>IF(OR(B1878=0,'Input and Summary Results'!E1460=0),FALSE,'Input and Summary Results'!$E1460)</f>
        <v>0</v>
      </c>
      <c r="E1878" t="b">
        <f t="shared" si="116"/>
        <v>0</v>
      </c>
      <c r="F1878" t="b">
        <f t="shared" si="117"/>
        <v>0</v>
      </c>
      <c r="G1878" t="b">
        <f>IF('Input and Summary Results'!$J$4="yes",IF(C1878=FALSE,FALSE,IF('Data Transformation'!E1878&lt;$R$10,E1878,$R$10)),IF(C1878=FALSE,FALSE,IF(C1878&lt;$R$10,C1878,$R$10)))</f>
        <v>0</v>
      </c>
      <c r="H1878" t="b">
        <f>IF('Input and Summary Results'!$J$4="yes",'Data Transformation'!F1878,'Data Transformation'!D1878)</f>
        <v>0</v>
      </c>
      <c r="I1878" t="str">
        <f t="shared" si="118"/>
        <v/>
      </c>
    </row>
    <row r="1879" spans="2:9" x14ac:dyDescent="0.25">
      <c r="B1879" t="b">
        <f>IF('Input and Summary Results'!D1461=0,FALSE,'Input and Summary Results'!$B1461)</f>
        <v>0</v>
      </c>
      <c r="C1879" t="b">
        <f>IF(OR(B1879=0,'Input and Summary Results'!D1461=0,'Input and Summary Results'!D1461=""),FALSE,'Input and Summary Results'!$D1461)</f>
        <v>0</v>
      </c>
      <c r="D1879" t="b">
        <f>IF(OR(B1879=0,'Input and Summary Results'!E1461=0),FALSE,'Input and Summary Results'!$E1461)</f>
        <v>0</v>
      </c>
      <c r="E1879" t="b">
        <f t="shared" si="116"/>
        <v>0</v>
      </c>
      <c r="F1879" t="b">
        <f t="shared" si="117"/>
        <v>0</v>
      </c>
      <c r="G1879" t="b">
        <f>IF('Input and Summary Results'!$J$4="yes",IF(C1879=FALSE,FALSE,IF('Data Transformation'!E1879&lt;$R$10,E1879,$R$10)),IF(C1879=FALSE,FALSE,IF(C1879&lt;$R$10,C1879,$R$10)))</f>
        <v>0</v>
      </c>
      <c r="H1879" t="b">
        <f>IF('Input and Summary Results'!$J$4="yes",'Data Transformation'!F1879,'Data Transformation'!D1879)</f>
        <v>0</v>
      </c>
      <c r="I1879" t="str">
        <f t="shared" si="118"/>
        <v/>
      </c>
    </row>
    <row r="1880" spans="2:9" x14ac:dyDescent="0.25">
      <c r="B1880" t="b">
        <f>IF('Input and Summary Results'!D1462=0,FALSE,'Input and Summary Results'!$B1462)</f>
        <v>0</v>
      </c>
      <c r="C1880" t="b">
        <f>IF(OR(B1880=0,'Input and Summary Results'!D1462=0,'Input and Summary Results'!D1462=""),FALSE,'Input and Summary Results'!$D1462)</f>
        <v>0</v>
      </c>
      <c r="D1880" t="b">
        <f>IF(OR(B1880=0,'Input and Summary Results'!E1462=0),FALSE,'Input and Summary Results'!$E1462)</f>
        <v>0</v>
      </c>
      <c r="E1880" t="b">
        <f t="shared" si="116"/>
        <v>0</v>
      </c>
      <c r="F1880" t="b">
        <f t="shared" si="117"/>
        <v>0</v>
      </c>
      <c r="G1880" t="b">
        <f>IF('Input and Summary Results'!$J$4="yes",IF(C1880=FALSE,FALSE,IF('Data Transformation'!E1880&lt;$R$10,E1880,$R$10)),IF(C1880=FALSE,FALSE,IF(C1880&lt;$R$10,C1880,$R$10)))</f>
        <v>0</v>
      </c>
      <c r="H1880" t="b">
        <f>IF('Input and Summary Results'!$J$4="yes",'Data Transformation'!F1880,'Data Transformation'!D1880)</f>
        <v>0</v>
      </c>
      <c r="I1880" t="str">
        <f t="shared" si="118"/>
        <v/>
      </c>
    </row>
    <row r="1881" spans="2:9" x14ac:dyDescent="0.25">
      <c r="B1881" t="b">
        <f>IF('Input and Summary Results'!D1463=0,FALSE,'Input and Summary Results'!$B1463)</f>
        <v>0</v>
      </c>
      <c r="C1881" t="b">
        <f>IF(OR(B1881=0,'Input and Summary Results'!D1463=0,'Input and Summary Results'!D1463=""),FALSE,'Input and Summary Results'!$D1463)</f>
        <v>0</v>
      </c>
      <c r="D1881" t="b">
        <f>IF(OR(B1881=0,'Input and Summary Results'!E1463=0),FALSE,'Input and Summary Results'!$E1463)</f>
        <v>0</v>
      </c>
      <c r="E1881" t="b">
        <f t="shared" si="116"/>
        <v>0</v>
      </c>
      <c r="F1881" t="b">
        <f t="shared" si="117"/>
        <v>0</v>
      </c>
      <c r="G1881" t="b">
        <f>IF('Input and Summary Results'!$J$4="yes",IF(C1881=FALSE,FALSE,IF('Data Transformation'!E1881&lt;$R$10,E1881,$R$10)),IF(C1881=FALSE,FALSE,IF(C1881&lt;$R$10,C1881,$R$10)))</f>
        <v>0</v>
      </c>
      <c r="H1881" t="b">
        <f>IF('Input and Summary Results'!$J$4="yes",'Data Transformation'!F1881,'Data Transformation'!D1881)</f>
        <v>0</v>
      </c>
      <c r="I1881" t="str">
        <f t="shared" si="118"/>
        <v/>
      </c>
    </row>
    <row r="1882" spans="2:9" x14ac:dyDescent="0.25">
      <c r="B1882" t="b">
        <f>IF('Input and Summary Results'!D1464=0,FALSE,'Input and Summary Results'!$B1464)</f>
        <v>0</v>
      </c>
      <c r="C1882" t="b">
        <f>IF(OR(B1882=0,'Input and Summary Results'!D1464=0,'Input and Summary Results'!D1464=""),FALSE,'Input and Summary Results'!$D1464)</f>
        <v>0</v>
      </c>
      <c r="D1882" t="b">
        <f>IF(OR(B1882=0,'Input and Summary Results'!E1464=0),FALSE,'Input and Summary Results'!$E1464)</f>
        <v>0</v>
      </c>
      <c r="E1882" t="b">
        <f t="shared" si="116"/>
        <v>0</v>
      </c>
      <c r="F1882" t="b">
        <f t="shared" si="117"/>
        <v>0</v>
      </c>
      <c r="G1882" t="b">
        <f>IF('Input and Summary Results'!$J$4="yes",IF(C1882=FALSE,FALSE,IF('Data Transformation'!E1882&lt;$R$10,E1882,$R$10)),IF(C1882=FALSE,FALSE,IF(C1882&lt;$R$10,C1882,$R$10)))</f>
        <v>0</v>
      </c>
      <c r="H1882" t="b">
        <f>IF('Input and Summary Results'!$J$4="yes",'Data Transformation'!F1882,'Data Transformation'!D1882)</f>
        <v>0</v>
      </c>
      <c r="I1882" t="str">
        <f t="shared" si="118"/>
        <v/>
      </c>
    </row>
    <row r="1883" spans="2:9" x14ac:dyDescent="0.25">
      <c r="B1883" t="b">
        <f>IF('Input and Summary Results'!D1465=0,FALSE,'Input and Summary Results'!$B1465)</f>
        <v>0</v>
      </c>
      <c r="C1883" t="b">
        <f>IF(OR(B1883=0,'Input and Summary Results'!D1465=0,'Input and Summary Results'!D1465=""),FALSE,'Input and Summary Results'!$D1465)</f>
        <v>0</v>
      </c>
      <c r="D1883" t="b">
        <f>IF(OR(B1883=0,'Input and Summary Results'!E1465=0),FALSE,'Input and Summary Results'!$E1465)</f>
        <v>0</v>
      </c>
      <c r="E1883" t="b">
        <f t="shared" si="116"/>
        <v>0</v>
      </c>
      <c r="F1883" t="b">
        <f t="shared" si="117"/>
        <v>0</v>
      </c>
      <c r="G1883" t="b">
        <f>IF('Input and Summary Results'!$J$4="yes",IF(C1883=FALSE,FALSE,IF('Data Transformation'!E1883&lt;$R$10,E1883,$R$10)),IF(C1883=FALSE,FALSE,IF(C1883&lt;$R$10,C1883,$R$10)))</f>
        <v>0</v>
      </c>
      <c r="H1883" t="b">
        <f>IF('Input and Summary Results'!$J$4="yes",'Data Transformation'!F1883,'Data Transformation'!D1883)</f>
        <v>0</v>
      </c>
      <c r="I1883" t="str">
        <f t="shared" si="118"/>
        <v/>
      </c>
    </row>
    <row r="1884" spans="2:9" x14ac:dyDescent="0.25">
      <c r="B1884" t="b">
        <f>IF('Input and Summary Results'!D1466=0,FALSE,'Input and Summary Results'!$B1466)</f>
        <v>0</v>
      </c>
      <c r="C1884" t="b">
        <f>IF(OR(B1884=0,'Input and Summary Results'!D1466=0,'Input and Summary Results'!D1466=""),FALSE,'Input and Summary Results'!$D1466)</f>
        <v>0</v>
      </c>
      <c r="D1884" t="b">
        <f>IF(OR(B1884=0,'Input and Summary Results'!E1466=0),FALSE,'Input and Summary Results'!$E1466)</f>
        <v>0</v>
      </c>
      <c r="E1884" t="b">
        <f t="shared" si="116"/>
        <v>0</v>
      </c>
      <c r="F1884" t="b">
        <f t="shared" si="117"/>
        <v>0</v>
      </c>
      <c r="G1884" t="b">
        <f>IF('Input and Summary Results'!$J$4="yes",IF(C1884=FALSE,FALSE,IF('Data Transformation'!E1884&lt;$R$10,E1884,$R$10)),IF(C1884=FALSE,FALSE,IF(C1884&lt;$R$10,C1884,$R$10)))</f>
        <v>0</v>
      </c>
      <c r="H1884" t="b">
        <f>IF('Input and Summary Results'!$J$4="yes",'Data Transformation'!F1884,'Data Transformation'!D1884)</f>
        <v>0</v>
      </c>
      <c r="I1884" t="str">
        <f t="shared" si="118"/>
        <v/>
      </c>
    </row>
    <row r="1885" spans="2:9" x14ac:dyDescent="0.25">
      <c r="B1885" t="b">
        <f>IF('Input and Summary Results'!D1467=0,FALSE,'Input and Summary Results'!$B1467)</f>
        <v>0</v>
      </c>
      <c r="C1885" t="b">
        <f>IF(OR(B1885=0,'Input and Summary Results'!D1467=0,'Input and Summary Results'!D1467=""),FALSE,'Input and Summary Results'!$D1467)</f>
        <v>0</v>
      </c>
      <c r="D1885" t="b">
        <f>IF(OR(B1885=0,'Input and Summary Results'!E1467=0),FALSE,'Input and Summary Results'!$E1467)</f>
        <v>0</v>
      </c>
      <c r="E1885" t="b">
        <f t="shared" si="116"/>
        <v>0</v>
      </c>
      <c r="F1885" t="b">
        <f t="shared" si="117"/>
        <v>0</v>
      </c>
      <c r="G1885" t="b">
        <f>IF('Input and Summary Results'!$J$4="yes",IF(C1885=FALSE,FALSE,IF('Data Transformation'!E1885&lt;$R$10,E1885,$R$10)),IF(C1885=FALSE,FALSE,IF(C1885&lt;$R$10,C1885,$R$10)))</f>
        <v>0</v>
      </c>
      <c r="H1885" t="b">
        <f>IF('Input and Summary Results'!$J$4="yes",'Data Transformation'!F1885,'Data Transformation'!D1885)</f>
        <v>0</v>
      </c>
      <c r="I1885" t="str">
        <f t="shared" si="118"/>
        <v/>
      </c>
    </row>
    <row r="1886" spans="2:9" x14ac:dyDescent="0.25">
      <c r="B1886" t="b">
        <f>IF('Input and Summary Results'!D1468=0,FALSE,'Input and Summary Results'!$B1468)</f>
        <v>0</v>
      </c>
      <c r="C1886" t="b">
        <f>IF(OR(B1886=0,'Input and Summary Results'!D1468=0,'Input and Summary Results'!D1468=""),FALSE,'Input and Summary Results'!$D1468)</f>
        <v>0</v>
      </c>
      <c r="D1886" t="b">
        <f>IF(OR(B1886=0,'Input and Summary Results'!E1468=0),FALSE,'Input and Summary Results'!$E1468)</f>
        <v>0</v>
      </c>
      <c r="E1886" t="b">
        <f t="shared" si="116"/>
        <v>0</v>
      </c>
      <c r="F1886" t="b">
        <f t="shared" si="117"/>
        <v>0</v>
      </c>
      <c r="G1886" t="b">
        <f>IF('Input and Summary Results'!$J$4="yes",IF(C1886=FALSE,FALSE,IF('Data Transformation'!E1886&lt;$R$10,E1886,$R$10)),IF(C1886=FALSE,FALSE,IF(C1886&lt;$R$10,C1886,$R$10)))</f>
        <v>0</v>
      </c>
      <c r="H1886" t="b">
        <f>IF('Input and Summary Results'!$J$4="yes",'Data Transformation'!F1886,'Data Transformation'!D1886)</f>
        <v>0</v>
      </c>
      <c r="I1886" t="str">
        <f t="shared" si="118"/>
        <v/>
      </c>
    </row>
    <row r="1887" spans="2:9" x14ac:dyDescent="0.25">
      <c r="B1887" t="b">
        <f>IF('Input and Summary Results'!D1469=0,FALSE,'Input and Summary Results'!$B1469)</f>
        <v>0</v>
      </c>
      <c r="C1887" t="b">
        <f>IF(OR(B1887=0,'Input and Summary Results'!D1469=0,'Input and Summary Results'!D1469=""),FALSE,'Input and Summary Results'!$D1469)</f>
        <v>0</v>
      </c>
      <c r="D1887" t="b">
        <f>IF(OR(B1887=0,'Input and Summary Results'!E1469=0),FALSE,'Input and Summary Results'!$E1469)</f>
        <v>0</v>
      </c>
      <c r="E1887" t="b">
        <f t="shared" si="116"/>
        <v>0</v>
      </c>
      <c r="F1887" t="b">
        <f t="shared" si="117"/>
        <v>0</v>
      </c>
      <c r="G1887" t="b">
        <f>IF('Input and Summary Results'!$J$4="yes",IF(C1887=FALSE,FALSE,IF('Data Transformation'!E1887&lt;$R$10,E1887,$R$10)),IF(C1887=FALSE,FALSE,IF(C1887&lt;$R$10,C1887,$R$10)))</f>
        <v>0</v>
      </c>
      <c r="H1887" t="b">
        <f>IF('Input and Summary Results'!$J$4="yes",'Data Transformation'!F1887,'Data Transformation'!D1887)</f>
        <v>0</v>
      </c>
      <c r="I1887" t="str">
        <f t="shared" si="118"/>
        <v/>
      </c>
    </row>
    <row r="1888" spans="2:9" x14ac:dyDescent="0.25">
      <c r="B1888" t="b">
        <f>IF('Input and Summary Results'!D1470=0,FALSE,'Input and Summary Results'!$B1470)</f>
        <v>0</v>
      </c>
      <c r="C1888" t="b">
        <f>IF(OR(B1888=0,'Input and Summary Results'!D1470=0,'Input and Summary Results'!D1470=""),FALSE,'Input and Summary Results'!$D1470)</f>
        <v>0</v>
      </c>
      <c r="D1888" t="b">
        <f>IF(OR(B1888=0,'Input and Summary Results'!E1470=0),FALSE,'Input and Summary Results'!$E1470)</f>
        <v>0</v>
      </c>
      <c r="E1888" t="b">
        <f t="shared" si="116"/>
        <v>0</v>
      </c>
      <c r="F1888" t="b">
        <f t="shared" si="117"/>
        <v>0</v>
      </c>
      <c r="G1888" t="b">
        <f>IF('Input and Summary Results'!$J$4="yes",IF(C1888=FALSE,FALSE,IF('Data Transformation'!E1888&lt;$R$10,E1888,$R$10)),IF(C1888=FALSE,FALSE,IF(C1888&lt;$R$10,C1888,$R$10)))</f>
        <v>0</v>
      </c>
      <c r="H1888" t="b">
        <f>IF('Input and Summary Results'!$J$4="yes",'Data Transformation'!F1888,'Data Transformation'!D1888)</f>
        <v>0</v>
      </c>
      <c r="I1888" t="str">
        <f t="shared" si="118"/>
        <v/>
      </c>
    </row>
    <row r="1889" spans="2:9" x14ac:dyDescent="0.25">
      <c r="B1889" t="b">
        <f>IF('Input and Summary Results'!D1471=0,FALSE,'Input and Summary Results'!$B1471)</f>
        <v>0</v>
      </c>
      <c r="C1889" t="b">
        <f>IF(OR(B1889=0,'Input and Summary Results'!D1471=0,'Input and Summary Results'!D1471=""),FALSE,'Input and Summary Results'!$D1471)</f>
        <v>0</v>
      </c>
      <c r="D1889" t="b">
        <f>IF(OR(B1889=0,'Input and Summary Results'!E1471=0),FALSE,'Input and Summary Results'!$E1471)</f>
        <v>0</v>
      </c>
      <c r="E1889" t="b">
        <f t="shared" si="116"/>
        <v>0</v>
      </c>
      <c r="F1889" t="b">
        <f t="shared" si="117"/>
        <v>0</v>
      </c>
      <c r="G1889" t="b">
        <f>IF('Input and Summary Results'!$J$4="yes",IF(C1889=FALSE,FALSE,IF('Data Transformation'!E1889&lt;$R$10,E1889,$R$10)),IF(C1889=FALSE,FALSE,IF(C1889&lt;$R$10,C1889,$R$10)))</f>
        <v>0</v>
      </c>
      <c r="H1889" t="b">
        <f>IF('Input and Summary Results'!$J$4="yes",'Data Transformation'!F1889,'Data Transformation'!D1889)</f>
        <v>0</v>
      </c>
      <c r="I1889" t="str">
        <f t="shared" si="118"/>
        <v/>
      </c>
    </row>
    <row r="1890" spans="2:9" x14ac:dyDescent="0.25">
      <c r="B1890" t="b">
        <f>IF('Input and Summary Results'!D1472=0,FALSE,'Input and Summary Results'!$B1472)</f>
        <v>0</v>
      </c>
      <c r="C1890" t="b">
        <f>IF(OR(B1890=0,'Input and Summary Results'!D1472=0,'Input and Summary Results'!D1472=""),FALSE,'Input and Summary Results'!$D1472)</f>
        <v>0</v>
      </c>
      <c r="D1890" t="b">
        <f>IF(OR(B1890=0,'Input and Summary Results'!E1472=0),FALSE,'Input and Summary Results'!$E1472)</f>
        <v>0</v>
      </c>
      <c r="E1890" t="b">
        <f t="shared" si="116"/>
        <v>0</v>
      </c>
      <c r="F1890" t="b">
        <f t="shared" si="117"/>
        <v>0</v>
      </c>
      <c r="G1890" t="b">
        <f>IF('Input and Summary Results'!$J$4="yes",IF(C1890=FALSE,FALSE,IF('Data Transformation'!E1890&lt;$R$10,E1890,$R$10)),IF(C1890=FALSE,FALSE,IF(C1890&lt;$R$10,C1890,$R$10)))</f>
        <v>0</v>
      </c>
      <c r="H1890" t="b">
        <f>IF('Input and Summary Results'!$J$4="yes",'Data Transformation'!F1890,'Data Transformation'!D1890)</f>
        <v>0</v>
      </c>
      <c r="I1890" t="str">
        <f t="shared" si="118"/>
        <v/>
      </c>
    </row>
    <row r="1891" spans="2:9" x14ac:dyDescent="0.25">
      <c r="B1891" t="b">
        <f>IF('Input and Summary Results'!D1473=0,FALSE,'Input and Summary Results'!$B1473)</f>
        <v>0</v>
      </c>
      <c r="C1891" t="b">
        <f>IF(OR(B1891=0,'Input and Summary Results'!D1473=0,'Input and Summary Results'!D1473=""),FALSE,'Input and Summary Results'!$D1473)</f>
        <v>0</v>
      </c>
      <c r="D1891" t="b">
        <f>IF(OR(B1891=0,'Input and Summary Results'!E1473=0),FALSE,'Input and Summary Results'!$E1473)</f>
        <v>0</v>
      </c>
      <c r="E1891" t="b">
        <f t="shared" si="116"/>
        <v>0</v>
      </c>
      <c r="F1891" t="b">
        <f t="shared" si="117"/>
        <v>0</v>
      </c>
      <c r="G1891" t="b">
        <f>IF('Input and Summary Results'!$J$4="yes",IF(C1891=FALSE,FALSE,IF('Data Transformation'!E1891&lt;$R$10,E1891,$R$10)),IF(C1891=FALSE,FALSE,IF(C1891&lt;$R$10,C1891,$R$10)))</f>
        <v>0</v>
      </c>
      <c r="H1891" t="b">
        <f>IF('Input and Summary Results'!$J$4="yes",'Data Transformation'!F1891,'Data Transformation'!D1891)</f>
        <v>0</v>
      </c>
      <c r="I1891" t="str">
        <f t="shared" si="118"/>
        <v/>
      </c>
    </row>
    <row r="1892" spans="2:9" x14ac:dyDescent="0.25">
      <c r="B1892" t="b">
        <f>IF('Input and Summary Results'!D1474=0,FALSE,'Input and Summary Results'!$B1474)</f>
        <v>0</v>
      </c>
      <c r="C1892" t="b">
        <f>IF(OR(B1892=0,'Input and Summary Results'!D1474=0,'Input and Summary Results'!D1474=""),FALSE,'Input and Summary Results'!$D1474)</f>
        <v>0</v>
      </c>
      <c r="D1892" t="b">
        <f>IF(OR(B1892=0,'Input and Summary Results'!E1474=0),FALSE,'Input and Summary Results'!$E1474)</f>
        <v>0</v>
      </c>
      <c r="E1892" t="b">
        <f t="shared" si="116"/>
        <v>0</v>
      </c>
      <c r="F1892" t="b">
        <f t="shared" si="117"/>
        <v>0</v>
      </c>
      <c r="G1892" t="b">
        <f>IF('Input and Summary Results'!$J$4="yes",IF(C1892=FALSE,FALSE,IF('Data Transformation'!E1892&lt;$R$10,E1892,$R$10)),IF(C1892=FALSE,FALSE,IF(C1892&lt;$R$10,C1892,$R$10)))</f>
        <v>0</v>
      </c>
      <c r="H1892" t="b">
        <f>IF('Input and Summary Results'!$J$4="yes",'Data Transformation'!F1892,'Data Transformation'!D1892)</f>
        <v>0</v>
      </c>
      <c r="I1892" t="str">
        <f t="shared" si="118"/>
        <v/>
      </c>
    </row>
    <row r="1893" spans="2:9" x14ac:dyDescent="0.25">
      <c r="B1893" t="b">
        <f>IF('Input and Summary Results'!D1475=0,FALSE,'Input and Summary Results'!$B1475)</f>
        <v>0</v>
      </c>
      <c r="C1893" t="b">
        <f>IF(OR(B1893=0,'Input and Summary Results'!D1475=0,'Input and Summary Results'!D1475=""),FALSE,'Input and Summary Results'!$D1475)</f>
        <v>0</v>
      </c>
      <c r="D1893" t="b">
        <f>IF(OR(B1893=0,'Input and Summary Results'!E1475=0),FALSE,'Input and Summary Results'!$E1475)</f>
        <v>0</v>
      </c>
      <c r="E1893" t="b">
        <f t="shared" si="116"/>
        <v>0</v>
      </c>
      <c r="F1893" t="b">
        <f t="shared" si="117"/>
        <v>0</v>
      </c>
      <c r="G1893" t="b">
        <f>IF('Input and Summary Results'!$J$4="yes",IF(C1893=FALSE,FALSE,IF('Data Transformation'!E1893&lt;$R$10,E1893,$R$10)),IF(C1893=FALSE,FALSE,IF(C1893&lt;$R$10,C1893,$R$10)))</f>
        <v>0</v>
      </c>
      <c r="H1893" t="b">
        <f>IF('Input and Summary Results'!$J$4="yes",'Data Transformation'!F1893,'Data Transformation'!D1893)</f>
        <v>0</v>
      </c>
      <c r="I1893" t="str">
        <f t="shared" si="118"/>
        <v/>
      </c>
    </row>
    <row r="1894" spans="2:9" x14ac:dyDescent="0.25">
      <c r="B1894" t="b">
        <f>IF('Input and Summary Results'!D1476=0,FALSE,'Input and Summary Results'!$B1476)</f>
        <v>0</v>
      </c>
      <c r="C1894" t="b">
        <f>IF(OR(B1894=0,'Input and Summary Results'!D1476=0,'Input and Summary Results'!D1476=""),FALSE,'Input and Summary Results'!$D1476)</f>
        <v>0</v>
      </c>
      <c r="D1894" t="b">
        <f>IF(OR(B1894=0,'Input and Summary Results'!E1476=0),FALSE,'Input and Summary Results'!$E1476)</f>
        <v>0</v>
      </c>
      <c r="E1894" t="b">
        <f t="shared" si="116"/>
        <v>0</v>
      </c>
      <c r="F1894" t="b">
        <f t="shared" si="117"/>
        <v>0</v>
      </c>
      <c r="G1894" t="b">
        <f>IF('Input and Summary Results'!$J$4="yes",IF(C1894=FALSE,FALSE,IF('Data Transformation'!E1894&lt;$R$10,E1894,$R$10)),IF(C1894=FALSE,FALSE,IF(C1894&lt;$R$10,C1894,$R$10)))</f>
        <v>0</v>
      </c>
      <c r="H1894" t="b">
        <f>IF('Input and Summary Results'!$J$4="yes",'Data Transformation'!F1894,'Data Transformation'!D1894)</f>
        <v>0</v>
      </c>
      <c r="I1894" t="str">
        <f t="shared" si="118"/>
        <v/>
      </c>
    </row>
    <row r="1895" spans="2:9" x14ac:dyDescent="0.25">
      <c r="B1895" t="b">
        <f>IF('Input and Summary Results'!D1477=0,FALSE,'Input and Summary Results'!$B1477)</f>
        <v>0</v>
      </c>
      <c r="C1895" t="b">
        <f>IF(OR(B1895=0,'Input and Summary Results'!D1477=0,'Input and Summary Results'!D1477=""),FALSE,'Input and Summary Results'!$D1477)</f>
        <v>0</v>
      </c>
      <c r="D1895" t="b">
        <f>IF(OR(B1895=0,'Input and Summary Results'!E1477=0),FALSE,'Input and Summary Results'!$E1477)</f>
        <v>0</v>
      </c>
      <c r="E1895" t="b">
        <f t="shared" si="116"/>
        <v>0</v>
      </c>
      <c r="F1895" t="b">
        <f t="shared" si="117"/>
        <v>0</v>
      </c>
      <c r="G1895" t="b">
        <f>IF('Input and Summary Results'!$J$4="yes",IF(C1895=FALSE,FALSE,IF('Data Transformation'!E1895&lt;$R$10,E1895,$R$10)),IF(C1895=FALSE,FALSE,IF(C1895&lt;$R$10,C1895,$R$10)))</f>
        <v>0</v>
      </c>
      <c r="H1895" t="b">
        <f>IF('Input and Summary Results'!$J$4="yes",'Data Transformation'!F1895,'Data Transformation'!D1895)</f>
        <v>0</v>
      </c>
      <c r="I1895" t="str">
        <f t="shared" si="118"/>
        <v/>
      </c>
    </row>
    <row r="1896" spans="2:9" x14ac:dyDescent="0.25">
      <c r="B1896" t="b">
        <f>IF('Input and Summary Results'!D1478=0,FALSE,'Input and Summary Results'!$B1478)</f>
        <v>0</v>
      </c>
      <c r="C1896" t="b">
        <f>IF(OR(B1896=0,'Input and Summary Results'!D1478=0,'Input and Summary Results'!D1478=""),FALSE,'Input and Summary Results'!$D1478)</f>
        <v>0</v>
      </c>
      <c r="D1896" t="b">
        <f>IF(OR(B1896=0,'Input and Summary Results'!E1478=0),FALSE,'Input and Summary Results'!$E1478)</f>
        <v>0</v>
      </c>
      <c r="E1896" t="b">
        <f t="shared" si="116"/>
        <v>0</v>
      </c>
      <c r="F1896" t="b">
        <f t="shared" si="117"/>
        <v>0</v>
      </c>
      <c r="G1896" t="b">
        <f>IF('Input and Summary Results'!$J$4="yes",IF(C1896=FALSE,FALSE,IF('Data Transformation'!E1896&lt;$R$10,E1896,$R$10)),IF(C1896=FALSE,FALSE,IF(C1896&lt;$R$10,C1896,$R$10)))</f>
        <v>0</v>
      </c>
      <c r="H1896" t="b">
        <f>IF('Input and Summary Results'!$J$4="yes",'Data Transformation'!F1896,'Data Transformation'!D1896)</f>
        <v>0</v>
      </c>
      <c r="I1896" t="str">
        <f t="shared" si="118"/>
        <v/>
      </c>
    </row>
    <row r="1897" spans="2:9" x14ac:dyDescent="0.25">
      <c r="B1897" t="b">
        <f>IF('Input and Summary Results'!D1479=0,FALSE,'Input and Summary Results'!$B1479)</f>
        <v>0</v>
      </c>
      <c r="C1897" t="b">
        <f>IF(OR(B1897=0,'Input and Summary Results'!D1479=0,'Input and Summary Results'!D1479=""),FALSE,'Input and Summary Results'!$D1479)</f>
        <v>0</v>
      </c>
      <c r="D1897" t="b">
        <f>IF(OR(B1897=0,'Input and Summary Results'!E1479=0),FALSE,'Input and Summary Results'!$E1479)</f>
        <v>0</v>
      </c>
      <c r="E1897" t="b">
        <f t="shared" si="116"/>
        <v>0</v>
      </c>
      <c r="F1897" t="b">
        <f t="shared" si="117"/>
        <v>0</v>
      </c>
      <c r="G1897" t="b">
        <f>IF('Input and Summary Results'!$J$4="yes",IF(C1897=FALSE,FALSE,IF('Data Transformation'!E1897&lt;$R$10,E1897,$R$10)),IF(C1897=FALSE,FALSE,IF(C1897&lt;$R$10,C1897,$R$10)))</f>
        <v>0</v>
      </c>
      <c r="H1897" t="b">
        <f>IF('Input and Summary Results'!$J$4="yes",'Data Transformation'!F1897,'Data Transformation'!D1897)</f>
        <v>0</v>
      </c>
      <c r="I1897" t="str">
        <f t="shared" si="118"/>
        <v/>
      </c>
    </row>
    <row r="1898" spans="2:9" x14ac:dyDescent="0.25">
      <c r="B1898" t="b">
        <f>IF('Input and Summary Results'!D1480=0,FALSE,'Input and Summary Results'!$B1480)</f>
        <v>0</v>
      </c>
      <c r="C1898" t="b">
        <f>IF(OR(B1898=0,'Input and Summary Results'!D1480=0,'Input and Summary Results'!D1480=""),FALSE,'Input and Summary Results'!$D1480)</f>
        <v>0</v>
      </c>
      <c r="D1898" t="b">
        <f>IF(OR(B1898=0,'Input and Summary Results'!E1480=0),FALSE,'Input and Summary Results'!$E1480)</f>
        <v>0</v>
      </c>
      <c r="E1898" t="b">
        <f t="shared" ref="E1898:E1961" si="119">IF(C1898=FALSE,FALSE,LOG10(C1898))</f>
        <v>0</v>
      </c>
      <c r="F1898" t="b">
        <f t="shared" ref="F1898:F1961" si="120">IF(D1898=FALSE, FALSE,0.434*D1898/C1898)</f>
        <v>0</v>
      </c>
      <c r="G1898" t="b">
        <f>IF('Input and Summary Results'!$J$4="yes",IF(C1898=FALSE,FALSE,IF('Data Transformation'!E1898&lt;$R$10,E1898,$R$10)),IF(C1898=FALSE,FALSE,IF(C1898&lt;$R$10,C1898,$R$10)))</f>
        <v>0</v>
      </c>
      <c r="H1898" t="b">
        <f>IF('Input and Summary Results'!$J$4="yes",'Data Transformation'!F1898,'Data Transformation'!D1898)</f>
        <v>0</v>
      </c>
      <c r="I1898" t="str">
        <f t="shared" si="118"/>
        <v/>
      </c>
    </row>
    <row r="1899" spans="2:9" x14ac:dyDescent="0.25">
      <c r="B1899" t="b">
        <f>IF('Input and Summary Results'!D1481=0,FALSE,'Input and Summary Results'!$B1481)</f>
        <v>0</v>
      </c>
      <c r="C1899" t="b">
        <f>IF(OR(B1899=0,'Input and Summary Results'!D1481=0,'Input and Summary Results'!D1481=""),FALSE,'Input and Summary Results'!$D1481)</f>
        <v>0</v>
      </c>
      <c r="D1899" t="b">
        <f>IF(OR(B1899=0,'Input and Summary Results'!E1481=0),FALSE,'Input and Summary Results'!$E1481)</f>
        <v>0</v>
      </c>
      <c r="E1899" t="b">
        <f t="shared" si="119"/>
        <v>0</v>
      </c>
      <c r="F1899" t="b">
        <f t="shared" si="120"/>
        <v>0</v>
      </c>
      <c r="G1899" t="b">
        <f>IF('Input and Summary Results'!$J$4="yes",IF(C1899=FALSE,FALSE,IF('Data Transformation'!E1899&lt;$R$10,E1899,$R$10)),IF(C1899=FALSE,FALSE,IF(C1899&lt;$R$10,C1899,$R$10)))</f>
        <v>0</v>
      </c>
      <c r="H1899" t="b">
        <f>IF('Input and Summary Results'!$J$4="yes",'Data Transformation'!F1899,'Data Transformation'!D1899)</f>
        <v>0</v>
      </c>
      <c r="I1899" t="str">
        <f t="shared" si="118"/>
        <v/>
      </c>
    </row>
    <row r="1900" spans="2:9" x14ac:dyDescent="0.25">
      <c r="B1900" t="b">
        <f>IF('Input and Summary Results'!D1482=0,FALSE,'Input and Summary Results'!$B1482)</f>
        <v>0</v>
      </c>
      <c r="C1900" t="b">
        <f>IF(OR(B1900=0,'Input and Summary Results'!D1482=0,'Input and Summary Results'!D1482=""),FALSE,'Input and Summary Results'!$D1482)</f>
        <v>0</v>
      </c>
      <c r="D1900" t="b">
        <f>IF(OR(B1900=0,'Input and Summary Results'!E1482=0),FALSE,'Input and Summary Results'!$E1482)</f>
        <v>0</v>
      </c>
      <c r="E1900" t="b">
        <f t="shared" si="119"/>
        <v>0</v>
      </c>
      <c r="F1900" t="b">
        <f t="shared" si="120"/>
        <v>0</v>
      </c>
      <c r="G1900" t="b">
        <f>IF('Input and Summary Results'!$J$4="yes",IF(C1900=FALSE,FALSE,IF('Data Transformation'!E1900&lt;$R$10,E1900,$R$10)),IF(C1900=FALSE,FALSE,IF(C1900&lt;$R$10,C1900,$R$10)))</f>
        <v>0</v>
      </c>
      <c r="H1900" t="b">
        <f>IF('Input and Summary Results'!$J$4="yes",'Data Transformation'!F1900,'Data Transformation'!D1900)</f>
        <v>0</v>
      </c>
      <c r="I1900" t="str">
        <f t="shared" si="118"/>
        <v/>
      </c>
    </row>
    <row r="1901" spans="2:9" x14ac:dyDescent="0.25">
      <c r="B1901" t="b">
        <f>IF('Input and Summary Results'!D1483=0,FALSE,'Input and Summary Results'!$B1483)</f>
        <v>0</v>
      </c>
      <c r="C1901" t="b">
        <f>IF(OR(B1901=0,'Input and Summary Results'!D1483=0,'Input and Summary Results'!D1483=""),FALSE,'Input and Summary Results'!$D1483)</f>
        <v>0</v>
      </c>
      <c r="D1901" t="b">
        <f>IF(OR(B1901=0,'Input and Summary Results'!E1483=0),FALSE,'Input and Summary Results'!$E1483)</f>
        <v>0</v>
      </c>
      <c r="E1901" t="b">
        <f t="shared" si="119"/>
        <v>0</v>
      </c>
      <c r="F1901" t="b">
        <f t="shared" si="120"/>
        <v>0</v>
      </c>
      <c r="G1901" t="b">
        <f>IF('Input and Summary Results'!$J$4="yes",IF(C1901=FALSE,FALSE,IF('Data Transformation'!E1901&lt;$R$10,E1901,$R$10)),IF(C1901=FALSE,FALSE,IF(C1901&lt;$R$10,C1901,$R$10)))</f>
        <v>0</v>
      </c>
      <c r="H1901" t="b">
        <f>IF('Input and Summary Results'!$J$4="yes",'Data Transformation'!F1901,'Data Transformation'!D1901)</f>
        <v>0</v>
      </c>
      <c r="I1901" t="str">
        <f t="shared" si="118"/>
        <v/>
      </c>
    </row>
    <row r="1902" spans="2:9" x14ac:dyDescent="0.25">
      <c r="B1902" t="b">
        <f>IF('Input and Summary Results'!D1484=0,FALSE,'Input and Summary Results'!$B1484)</f>
        <v>0</v>
      </c>
      <c r="C1902" t="b">
        <f>IF(OR(B1902=0,'Input and Summary Results'!D1484=0,'Input and Summary Results'!D1484=""),FALSE,'Input and Summary Results'!$D1484)</f>
        <v>0</v>
      </c>
      <c r="D1902" t="b">
        <f>IF(OR(B1902=0,'Input and Summary Results'!E1484=0),FALSE,'Input and Summary Results'!$E1484)</f>
        <v>0</v>
      </c>
      <c r="E1902" t="b">
        <f t="shared" si="119"/>
        <v>0</v>
      </c>
      <c r="F1902" t="b">
        <f t="shared" si="120"/>
        <v>0</v>
      </c>
      <c r="G1902" t="b">
        <f>IF('Input and Summary Results'!$J$4="yes",IF(C1902=FALSE,FALSE,IF('Data Transformation'!E1902&lt;$R$10,E1902,$R$10)),IF(C1902=FALSE,FALSE,IF(C1902&lt;$R$10,C1902,$R$10)))</f>
        <v>0</v>
      </c>
      <c r="H1902" t="b">
        <f>IF('Input and Summary Results'!$J$4="yes",'Data Transformation'!F1902,'Data Transformation'!D1902)</f>
        <v>0</v>
      </c>
      <c r="I1902" t="str">
        <f t="shared" si="118"/>
        <v/>
      </c>
    </row>
    <row r="1903" spans="2:9" x14ac:dyDescent="0.25">
      <c r="B1903" t="b">
        <f>IF('Input and Summary Results'!D1485=0,FALSE,'Input and Summary Results'!$B1485)</f>
        <v>0</v>
      </c>
      <c r="C1903" t="b">
        <f>IF(OR(B1903=0,'Input and Summary Results'!D1485=0,'Input and Summary Results'!D1485=""),FALSE,'Input and Summary Results'!$D1485)</f>
        <v>0</v>
      </c>
      <c r="D1903" t="b">
        <f>IF(OR(B1903=0,'Input and Summary Results'!E1485=0),FALSE,'Input and Summary Results'!$E1485)</f>
        <v>0</v>
      </c>
      <c r="E1903" t="b">
        <f t="shared" si="119"/>
        <v>0</v>
      </c>
      <c r="F1903" t="b">
        <f t="shared" si="120"/>
        <v>0</v>
      </c>
      <c r="G1903" t="b">
        <f>IF('Input and Summary Results'!$J$4="yes",IF(C1903=FALSE,FALSE,IF('Data Transformation'!E1903&lt;$R$10,E1903,$R$10)),IF(C1903=FALSE,FALSE,IF(C1903&lt;$R$10,C1903,$R$10)))</f>
        <v>0</v>
      </c>
      <c r="H1903" t="b">
        <f>IF('Input and Summary Results'!$J$4="yes",'Data Transformation'!F1903,'Data Transformation'!D1903)</f>
        <v>0</v>
      </c>
      <c r="I1903" t="str">
        <f t="shared" si="118"/>
        <v/>
      </c>
    </row>
    <row r="1904" spans="2:9" x14ac:dyDescent="0.25">
      <c r="B1904" t="b">
        <f>IF('Input and Summary Results'!D1486=0,FALSE,'Input and Summary Results'!$B1486)</f>
        <v>0</v>
      </c>
      <c r="C1904" t="b">
        <f>IF(OR(B1904=0,'Input and Summary Results'!D1486=0,'Input and Summary Results'!D1486=""),FALSE,'Input and Summary Results'!$D1486)</f>
        <v>0</v>
      </c>
      <c r="D1904" t="b">
        <f>IF(OR(B1904=0,'Input and Summary Results'!E1486=0),FALSE,'Input and Summary Results'!$E1486)</f>
        <v>0</v>
      </c>
      <c r="E1904" t="b">
        <f t="shared" si="119"/>
        <v>0</v>
      </c>
      <c r="F1904" t="b">
        <f t="shared" si="120"/>
        <v>0</v>
      </c>
      <c r="G1904" t="b">
        <f>IF('Input and Summary Results'!$J$4="yes",IF(C1904=FALSE,FALSE,IF('Data Transformation'!E1904&lt;$R$10,E1904,$R$10)),IF(C1904=FALSE,FALSE,IF(C1904&lt;$R$10,C1904,$R$10)))</f>
        <v>0</v>
      </c>
      <c r="H1904" t="b">
        <f>IF('Input and Summary Results'!$J$4="yes",'Data Transformation'!F1904,'Data Transformation'!D1904)</f>
        <v>0</v>
      </c>
      <c r="I1904" t="str">
        <f t="shared" si="118"/>
        <v/>
      </c>
    </row>
    <row r="1905" spans="2:9" x14ac:dyDescent="0.25">
      <c r="B1905" t="b">
        <f>IF('Input and Summary Results'!D1487=0,FALSE,'Input and Summary Results'!$B1487)</f>
        <v>0</v>
      </c>
      <c r="C1905" t="b">
        <f>IF(OR(B1905=0,'Input and Summary Results'!D1487=0,'Input and Summary Results'!D1487=""),FALSE,'Input and Summary Results'!$D1487)</f>
        <v>0</v>
      </c>
      <c r="D1905" t="b">
        <f>IF(OR(B1905=0,'Input and Summary Results'!E1487=0),FALSE,'Input and Summary Results'!$E1487)</f>
        <v>0</v>
      </c>
      <c r="E1905" t="b">
        <f t="shared" si="119"/>
        <v>0</v>
      </c>
      <c r="F1905" t="b">
        <f t="shared" si="120"/>
        <v>0</v>
      </c>
      <c r="G1905" t="b">
        <f>IF('Input and Summary Results'!$J$4="yes",IF(C1905=FALSE,FALSE,IF('Data Transformation'!E1905&lt;$R$10,E1905,$R$10)),IF(C1905=FALSE,FALSE,IF(C1905&lt;$R$10,C1905,$R$10)))</f>
        <v>0</v>
      </c>
      <c r="H1905" t="b">
        <f>IF('Input and Summary Results'!$J$4="yes",'Data Transformation'!F1905,'Data Transformation'!D1905)</f>
        <v>0</v>
      </c>
      <c r="I1905" t="str">
        <f t="shared" si="118"/>
        <v/>
      </c>
    </row>
    <row r="1906" spans="2:9" x14ac:dyDescent="0.25">
      <c r="B1906" t="b">
        <f>IF('Input and Summary Results'!D1488=0,FALSE,'Input and Summary Results'!$B1488)</f>
        <v>0</v>
      </c>
      <c r="C1906" t="b">
        <f>IF(OR(B1906=0,'Input and Summary Results'!D1488=0,'Input and Summary Results'!D1488=""),FALSE,'Input and Summary Results'!$D1488)</f>
        <v>0</v>
      </c>
      <c r="D1906" t="b">
        <f>IF(OR(B1906=0,'Input and Summary Results'!E1488=0),FALSE,'Input and Summary Results'!$E1488)</f>
        <v>0</v>
      </c>
      <c r="E1906" t="b">
        <f t="shared" si="119"/>
        <v>0</v>
      </c>
      <c r="F1906" t="b">
        <f t="shared" si="120"/>
        <v>0</v>
      </c>
      <c r="G1906" t="b">
        <f>IF('Input and Summary Results'!$J$4="yes",IF(C1906=FALSE,FALSE,IF('Data Transformation'!E1906&lt;$R$10,E1906,$R$10)),IF(C1906=FALSE,FALSE,IF(C1906&lt;$R$10,C1906,$R$10)))</f>
        <v>0</v>
      </c>
      <c r="H1906" t="b">
        <f>IF('Input and Summary Results'!$J$4="yes",'Data Transformation'!F1906,'Data Transformation'!D1906)</f>
        <v>0</v>
      </c>
      <c r="I1906" t="str">
        <f t="shared" si="118"/>
        <v/>
      </c>
    </row>
    <row r="1907" spans="2:9" x14ac:dyDescent="0.25">
      <c r="B1907" t="b">
        <f>IF('Input and Summary Results'!D1489=0,FALSE,'Input and Summary Results'!$B1489)</f>
        <v>0</v>
      </c>
      <c r="C1907" t="b">
        <f>IF(OR(B1907=0,'Input and Summary Results'!D1489=0,'Input and Summary Results'!D1489=""),FALSE,'Input and Summary Results'!$D1489)</f>
        <v>0</v>
      </c>
      <c r="D1907" t="b">
        <f>IF(OR(B1907=0,'Input and Summary Results'!E1489=0),FALSE,'Input and Summary Results'!$E1489)</f>
        <v>0</v>
      </c>
      <c r="E1907" t="b">
        <f t="shared" si="119"/>
        <v>0</v>
      </c>
      <c r="F1907" t="b">
        <f t="shared" si="120"/>
        <v>0</v>
      </c>
      <c r="G1907" t="b">
        <f>IF('Input and Summary Results'!$J$4="yes",IF(C1907=FALSE,FALSE,IF('Data Transformation'!E1907&lt;$R$10,E1907,$R$10)),IF(C1907=FALSE,FALSE,IF(C1907&lt;$R$10,C1907,$R$10)))</f>
        <v>0</v>
      </c>
      <c r="H1907" t="b">
        <f>IF('Input and Summary Results'!$J$4="yes",'Data Transformation'!F1907,'Data Transformation'!D1907)</f>
        <v>0</v>
      </c>
      <c r="I1907" t="str">
        <f t="shared" si="118"/>
        <v/>
      </c>
    </row>
    <row r="1908" spans="2:9" x14ac:dyDescent="0.25">
      <c r="B1908" t="b">
        <f>IF('Input and Summary Results'!D1490=0,FALSE,'Input and Summary Results'!$B1490)</f>
        <v>0</v>
      </c>
      <c r="C1908" t="b">
        <f>IF(OR(B1908=0,'Input and Summary Results'!D1490=0,'Input and Summary Results'!D1490=""),FALSE,'Input and Summary Results'!$D1490)</f>
        <v>0</v>
      </c>
      <c r="D1908" t="b">
        <f>IF(OR(B1908=0,'Input and Summary Results'!E1490=0),FALSE,'Input and Summary Results'!$E1490)</f>
        <v>0</v>
      </c>
      <c r="E1908" t="b">
        <f t="shared" si="119"/>
        <v>0</v>
      </c>
      <c r="F1908" t="b">
        <f t="shared" si="120"/>
        <v>0</v>
      </c>
      <c r="G1908" t="b">
        <f>IF('Input and Summary Results'!$J$4="yes",IF(C1908=FALSE,FALSE,IF('Data Transformation'!E1908&lt;$R$10,E1908,$R$10)),IF(C1908=FALSE,FALSE,IF(C1908&lt;$R$10,C1908,$R$10)))</f>
        <v>0</v>
      </c>
      <c r="H1908" t="b">
        <f>IF('Input and Summary Results'!$J$4="yes",'Data Transformation'!F1908,'Data Transformation'!D1908)</f>
        <v>0</v>
      </c>
      <c r="I1908" t="str">
        <f t="shared" si="118"/>
        <v/>
      </c>
    </row>
    <row r="1909" spans="2:9" x14ac:dyDescent="0.25">
      <c r="B1909" t="b">
        <f>IF('Input and Summary Results'!D1491=0,FALSE,'Input and Summary Results'!$B1491)</f>
        <v>0</v>
      </c>
      <c r="C1909" t="b">
        <f>IF(OR(B1909=0,'Input and Summary Results'!D1491=0,'Input and Summary Results'!D1491=""),FALSE,'Input and Summary Results'!$D1491)</f>
        <v>0</v>
      </c>
      <c r="D1909" t="b">
        <f>IF(OR(B1909=0,'Input and Summary Results'!E1491=0),FALSE,'Input and Summary Results'!$E1491)</f>
        <v>0</v>
      </c>
      <c r="E1909" t="b">
        <f t="shared" si="119"/>
        <v>0</v>
      </c>
      <c r="F1909" t="b">
        <f t="shared" si="120"/>
        <v>0</v>
      </c>
      <c r="G1909" t="b">
        <f>IF('Input and Summary Results'!$J$4="yes",IF(C1909=FALSE,FALSE,IF('Data Transformation'!E1909&lt;$R$10,E1909,$R$10)),IF(C1909=FALSE,FALSE,IF(C1909&lt;$R$10,C1909,$R$10)))</f>
        <v>0</v>
      </c>
      <c r="H1909" t="b">
        <f>IF('Input and Summary Results'!$J$4="yes",'Data Transformation'!F1909,'Data Transformation'!D1909)</f>
        <v>0</v>
      </c>
      <c r="I1909" t="str">
        <f t="shared" si="118"/>
        <v/>
      </c>
    </row>
    <row r="1910" spans="2:9" x14ac:dyDescent="0.25">
      <c r="B1910" t="b">
        <f>IF('Input and Summary Results'!D1492=0,FALSE,'Input and Summary Results'!$B1492)</f>
        <v>0</v>
      </c>
      <c r="C1910" t="b">
        <f>IF(OR(B1910=0,'Input and Summary Results'!D1492=0,'Input and Summary Results'!D1492=""),FALSE,'Input and Summary Results'!$D1492)</f>
        <v>0</v>
      </c>
      <c r="D1910" t="b">
        <f>IF(OR(B1910=0,'Input and Summary Results'!E1492=0),FALSE,'Input and Summary Results'!$E1492)</f>
        <v>0</v>
      </c>
      <c r="E1910" t="b">
        <f t="shared" si="119"/>
        <v>0</v>
      </c>
      <c r="F1910" t="b">
        <f t="shared" si="120"/>
        <v>0</v>
      </c>
      <c r="G1910" t="b">
        <f>IF('Input and Summary Results'!$J$4="yes",IF(C1910=FALSE,FALSE,IF('Data Transformation'!E1910&lt;$R$10,E1910,$R$10)),IF(C1910=FALSE,FALSE,IF(C1910&lt;$R$10,C1910,$R$10)))</f>
        <v>0</v>
      </c>
      <c r="H1910" t="b">
        <f>IF('Input and Summary Results'!$J$4="yes",'Data Transformation'!F1910,'Data Transformation'!D1910)</f>
        <v>0</v>
      </c>
      <c r="I1910" t="str">
        <f t="shared" si="118"/>
        <v/>
      </c>
    </row>
    <row r="1911" spans="2:9" x14ac:dyDescent="0.25">
      <c r="B1911" t="b">
        <f>IF('Input and Summary Results'!D1493=0,FALSE,'Input and Summary Results'!$B1493)</f>
        <v>0</v>
      </c>
      <c r="C1911" t="b">
        <f>IF(OR(B1911=0,'Input and Summary Results'!D1493=0,'Input and Summary Results'!D1493=""),FALSE,'Input and Summary Results'!$D1493)</f>
        <v>0</v>
      </c>
      <c r="D1911" t="b">
        <f>IF(OR(B1911=0,'Input and Summary Results'!E1493=0),FALSE,'Input and Summary Results'!$E1493)</f>
        <v>0</v>
      </c>
      <c r="E1911" t="b">
        <f t="shared" si="119"/>
        <v>0</v>
      </c>
      <c r="F1911" t="b">
        <f t="shared" si="120"/>
        <v>0</v>
      </c>
      <c r="G1911" t="b">
        <f>IF('Input and Summary Results'!$J$4="yes",IF(C1911=FALSE,FALSE,IF('Data Transformation'!E1911&lt;$R$10,E1911,$R$10)),IF(C1911=FALSE,FALSE,IF(C1911&lt;$R$10,C1911,$R$10)))</f>
        <v>0</v>
      </c>
      <c r="H1911" t="b">
        <f>IF('Input and Summary Results'!$J$4="yes",'Data Transformation'!F1911,'Data Transformation'!D1911)</f>
        <v>0</v>
      </c>
      <c r="I1911" t="str">
        <f t="shared" si="118"/>
        <v/>
      </c>
    </row>
    <row r="1912" spans="2:9" x14ac:dyDescent="0.25">
      <c r="B1912" t="b">
        <f>IF('Input and Summary Results'!D1494=0,FALSE,'Input and Summary Results'!$B1494)</f>
        <v>0</v>
      </c>
      <c r="C1912" t="b">
        <f>IF(OR(B1912=0,'Input and Summary Results'!D1494=0,'Input and Summary Results'!D1494=""),FALSE,'Input and Summary Results'!$D1494)</f>
        <v>0</v>
      </c>
      <c r="D1912" t="b">
        <f>IF(OR(B1912=0,'Input and Summary Results'!E1494=0),FALSE,'Input and Summary Results'!$E1494)</f>
        <v>0</v>
      </c>
      <c r="E1912" t="b">
        <f t="shared" si="119"/>
        <v>0</v>
      </c>
      <c r="F1912" t="b">
        <f t="shared" si="120"/>
        <v>0</v>
      </c>
      <c r="G1912" t="b">
        <f>IF('Input and Summary Results'!$J$4="yes",IF(C1912=FALSE,FALSE,IF('Data Transformation'!E1912&lt;$R$10,E1912,$R$10)),IF(C1912=FALSE,FALSE,IF(C1912&lt;$R$10,C1912,$R$10)))</f>
        <v>0</v>
      </c>
      <c r="H1912" t="b">
        <f>IF('Input and Summary Results'!$J$4="yes",'Data Transformation'!F1912,'Data Transformation'!D1912)</f>
        <v>0</v>
      </c>
      <c r="I1912" t="str">
        <f t="shared" si="118"/>
        <v/>
      </c>
    </row>
    <row r="1913" spans="2:9" x14ac:dyDescent="0.25">
      <c r="B1913" t="b">
        <f>IF('Input and Summary Results'!D1495=0,FALSE,'Input and Summary Results'!$B1495)</f>
        <v>0</v>
      </c>
      <c r="C1913" t="b">
        <f>IF(OR(B1913=0,'Input and Summary Results'!D1495=0,'Input and Summary Results'!D1495=""),FALSE,'Input and Summary Results'!$D1495)</f>
        <v>0</v>
      </c>
      <c r="D1913" t="b">
        <f>IF(OR(B1913=0,'Input and Summary Results'!E1495=0),FALSE,'Input and Summary Results'!$E1495)</f>
        <v>0</v>
      </c>
      <c r="E1913" t="b">
        <f t="shared" si="119"/>
        <v>0</v>
      </c>
      <c r="F1913" t="b">
        <f t="shared" si="120"/>
        <v>0</v>
      </c>
      <c r="G1913" t="b">
        <f>IF('Input and Summary Results'!$J$4="yes",IF(C1913=FALSE,FALSE,IF('Data Transformation'!E1913&lt;$R$10,E1913,$R$10)),IF(C1913=FALSE,FALSE,IF(C1913&lt;$R$10,C1913,$R$10)))</f>
        <v>0</v>
      </c>
      <c r="H1913" t="b">
        <f>IF('Input and Summary Results'!$J$4="yes",'Data Transformation'!F1913,'Data Transformation'!D1913)</f>
        <v>0</v>
      </c>
      <c r="I1913" t="str">
        <f t="shared" si="118"/>
        <v/>
      </c>
    </row>
    <row r="1914" spans="2:9" x14ac:dyDescent="0.25">
      <c r="B1914" t="b">
        <f>IF('Input and Summary Results'!D1496=0,FALSE,'Input and Summary Results'!$B1496)</f>
        <v>0</v>
      </c>
      <c r="C1914" t="b">
        <f>IF(OR(B1914=0,'Input and Summary Results'!D1496=0,'Input and Summary Results'!D1496=""),FALSE,'Input and Summary Results'!$D1496)</f>
        <v>0</v>
      </c>
      <c r="D1914" t="b">
        <f>IF(OR(B1914=0,'Input and Summary Results'!E1496=0),FALSE,'Input and Summary Results'!$E1496)</f>
        <v>0</v>
      </c>
      <c r="E1914" t="b">
        <f t="shared" si="119"/>
        <v>0</v>
      </c>
      <c r="F1914" t="b">
        <f t="shared" si="120"/>
        <v>0</v>
      </c>
      <c r="G1914" t="b">
        <f>IF('Input and Summary Results'!$J$4="yes",IF(C1914=FALSE,FALSE,IF('Data Transformation'!E1914&lt;$R$10,E1914,$R$10)),IF(C1914=FALSE,FALSE,IF(C1914&lt;$R$10,C1914,$R$10)))</f>
        <v>0</v>
      </c>
      <c r="H1914" t="b">
        <f>IF('Input and Summary Results'!$J$4="yes",'Data Transformation'!F1914,'Data Transformation'!D1914)</f>
        <v>0</v>
      </c>
      <c r="I1914" t="str">
        <f t="shared" si="118"/>
        <v/>
      </c>
    </row>
    <row r="1915" spans="2:9" x14ac:dyDescent="0.25">
      <c r="B1915" t="b">
        <f>IF('Input and Summary Results'!D1497=0,FALSE,'Input and Summary Results'!$B1497)</f>
        <v>0</v>
      </c>
      <c r="C1915" t="b">
        <f>IF(OR(B1915=0,'Input and Summary Results'!D1497=0,'Input and Summary Results'!D1497=""),FALSE,'Input and Summary Results'!$D1497)</f>
        <v>0</v>
      </c>
      <c r="D1915" t="b">
        <f>IF(OR(B1915=0,'Input and Summary Results'!E1497=0),FALSE,'Input and Summary Results'!$E1497)</f>
        <v>0</v>
      </c>
      <c r="E1915" t="b">
        <f t="shared" si="119"/>
        <v>0</v>
      </c>
      <c r="F1915" t="b">
        <f t="shared" si="120"/>
        <v>0</v>
      </c>
      <c r="G1915" t="b">
        <f>IF('Input and Summary Results'!$J$4="yes",IF(C1915=FALSE,FALSE,IF('Data Transformation'!E1915&lt;$R$10,E1915,$R$10)),IF(C1915=FALSE,FALSE,IF(C1915&lt;$R$10,C1915,$R$10)))</f>
        <v>0</v>
      </c>
      <c r="H1915" t="b">
        <f>IF('Input and Summary Results'!$J$4="yes",'Data Transformation'!F1915,'Data Transformation'!D1915)</f>
        <v>0</v>
      </c>
      <c r="I1915" t="str">
        <f t="shared" si="118"/>
        <v/>
      </c>
    </row>
    <row r="1916" spans="2:9" x14ac:dyDescent="0.25">
      <c r="B1916" t="b">
        <f>IF('Input and Summary Results'!D1498=0,FALSE,'Input and Summary Results'!$B1498)</f>
        <v>0</v>
      </c>
      <c r="C1916" t="b">
        <f>IF(OR(B1916=0,'Input and Summary Results'!D1498=0,'Input and Summary Results'!D1498=""),FALSE,'Input and Summary Results'!$D1498)</f>
        <v>0</v>
      </c>
      <c r="D1916" t="b">
        <f>IF(OR(B1916=0,'Input and Summary Results'!E1498=0),FALSE,'Input and Summary Results'!$E1498)</f>
        <v>0</v>
      </c>
      <c r="E1916" t="b">
        <f t="shared" si="119"/>
        <v>0</v>
      </c>
      <c r="F1916" t="b">
        <f t="shared" si="120"/>
        <v>0</v>
      </c>
      <c r="G1916" t="b">
        <f>IF('Input and Summary Results'!$J$4="yes",IF(C1916=FALSE,FALSE,IF('Data Transformation'!E1916&lt;$R$10,E1916,$R$10)),IF(C1916=FALSE,FALSE,IF(C1916&lt;$R$10,C1916,$R$10)))</f>
        <v>0</v>
      </c>
      <c r="H1916" t="b">
        <f>IF('Input and Summary Results'!$J$4="yes",'Data Transformation'!F1916,'Data Transformation'!D1916)</f>
        <v>0</v>
      </c>
      <c r="I1916" t="str">
        <f t="shared" si="118"/>
        <v/>
      </c>
    </row>
    <row r="1917" spans="2:9" x14ac:dyDescent="0.25">
      <c r="B1917" t="b">
        <f>IF('Input and Summary Results'!D1499=0,FALSE,'Input and Summary Results'!$B1499)</f>
        <v>0</v>
      </c>
      <c r="C1917" t="b">
        <f>IF(OR(B1917=0,'Input and Summary Results'!D1499=0,'Input and Summary Results'!D1499=""),FALSE,'Input and Summary Results'!$D1499)</f>
        <v>0</v>
      </c>
      <c r="D1917" t="b">
        <f>IF(OR(B1917=0,'Input and Summary Results'!E1499=0),FALSE,'Input and Summary Results'!$E1499)</f>
        <v>0</v>
      </c>
      <c r="E1917" t="b">
        <f t="shared" si="119"/>
        <v>0</v>
      </c>
      <c r="F1917" t="b">
        <f t="shared" si="120"/>
        <v>0</v>
      </c>
      <c r="G1917" t="b">
        <f>IF('Input and Summary Results'!$J$4="yes",IF(C1917=FALSE,FALSE,IF('Data Transformation'!E1917&lt;$R$10,E1917,$R$10)),IF(C1917=FALSE,FALSE,IF(C1917&lt;$R$10,C1917,$R$10)))</f>
        <v>0</v>
      </c>
      <c r="H1917" t="b">
        <f>IF('Input and Summary Results'!$J$4="yes",'Data Transformation'!F1917,'Data Transformation'!D1917)</f>
        <v>0</v>
      </c>
      <c r="I1917" t="str">
        <f t="shared" si="118"/>
        <v/>
      </c>
    </row>
    <row r="1918" spans="2:9" x14ac:dyDescent="0.25">
      <c r="B1918" t="b">
        <f>IF('Input and Summary Results'!D1500=0,FALSE,'Input and Summary Results'!$B1500)</f>
        <v>0</v>
      </c>
      <c r="C1918" t="b">
        <f>IF(OR(B1918=0,'Input and Summary Results'!D1500=0,'Input and Summary Results'!D1500=""),FALSE,'Input and Summary Results'!$D1500)</f>
        <v>0</v>
      </c>
      <c r="D1918" t="b">
        <f>IF(OR(B1918=0,'Input and Summary Results'!E1500=0),FALSE,'Input and Summary Results'!$E1500)</f>
        <v>0</v>
      </c>
      <c r="E1918" t="b">
        <f t="shared" si="119"/>
        <v>0</v>
      </c>
      <c r="F1918" t="b">
        <f t="shared" si="120"/>
        <v>0</v>
      </c>
      <c r="G1918" t="b">
        <f>IF('Input and Summary Results'!$J$4="yes",IF(C1918=FALSE,FALSE,IF('Data Transformation'!E1918&lt;$R$10,E1918,$R$10)),IF(C1918=FALSE,FALSE,IF(C1918&lt;$R$10,C1918,$R$10)))</f>
        <v>0</v>
      </c>
      <c r="H1918" t="b">
        <f>IF('Input and Summary Results'!$J$4="yes",'Data Transformation'!F1918,'Data Transformation'!D1918)</f>
        <v>0</v>
      </c>
      <c r="I1918" t="str">
        <f t="shared" si="118"/>
        <v/>
      </c>
    </row>
    <row r="1919" spans="2:9" x14ac:dyDescent="0.25">
      <c r="B1919" t="b">
        <f>IF('Input and Summary Results'!D1501=0,FALSE,'Input and Summary Results'!$B1501)</f>
        <v>0</v>
      </c>
      <c r="C1919" t="b">
        <f>IF(OR(B1919=0,'Input and Summary Results'!D1501=0,'Input and Summary Results'!D1501=""),FALSE,'Input and Summary Results'!$D1501)</f>
        <v>0</v>
      </c>
      <c r="D1919" t="b">
        <f>IF(OR(B1919=0,'Input and Summary Results'!E1501=0),FALSE,'Input and Summary Results'!$E1501)</f>
        <v>0</v>
      </c>
      <c r="E1919" t="b">
        <f t="shared" si="119"/>
        <v>0</v>
      </c>
      <c r="F1919" t="b">
        <f t="shared" si="120"/>
        <v>0</v>
      </c>
      <c r="G1919" t="b">
        <f>IF('Input and Summary Results'!$J$4="yes",IF(C1919=FALSE,FALSE,IF('Data Transformation'!E1919&lt;$R$10,E1919,$R$10)),IF(C1919=FALSE,FALSE,IF(C1919&lt;$R$10,C1919,$R$10)))</f>
        <v>0</v>
      </c>
      <c r="H1919" t="b">
        <f>IF('Input and Summary Results'!$J$4="yes",'Data Transformation'!F1919,'Data Transformation'!D1919)</f>
        <v>0</v>
      </c>
      <c r="I1919" t="str">
        <f t="shared" si="118"/>
        <v/>
      </c>
    </row>
    <row r="1920" spans="2:9" x14ac:dyDescent="0.25">
      <c r="B1920" t="b">
        <f>IF('Input and Summary Results'!D1502=0,FALSE,'Input and Summary Results'!$B1502)</f>
        <v>0</v>
      </c>
      <c r="C1920" t="b">
        <f>IF(OR(B1920=0,'Input and Summary Results'!D1502=0,'Input and Summary Results'!D1502=""),FALSE,'Input and Summary Results'!$D1502)</f>
        <v>0</v>
      </c>
      <c r="D1920" t="b">
        <f>IF(OR(B1920=0,'Input and Summary Results'!E1502=0),FALSE,'Input and Summary Results'!$E1502)</f>
        <v>0</v>
      </c>
      <c r="E1920" t="b">
        <f t="shared" si="119"/>
        <v>0</v>
      </c>
      <c r="F1920" t="b">
        <f t="shared" si="120"/>
        <v>0</v>
      </c>
      <c r="G1920" t="b">
        <f>IF('Input and Summary Results'!$J$4="yes",IF(C1920=FALSE,FALSE,IF('Data Transformation'!E1920&lt;$R$10,E1920,$R$10)),IF(C1920=FALSE,FALSE,IF(C1920&lt;$R$10,C1920,$R$10)))</f>
        <v>0</v>
      </c>
      <c r="H1920" t="b">
        <f>IF('Input and Summary Results'!$J$4="yes",'Data Transformation'!F1920,'Data Transformation'!D1920)</f>
        <v>0</v>
      </c>
      <c r="I1920" t="str">
        <f t="shared" si="118"/>
        <v/>
      </c>
    </row>
    <row r="1921" spans="2:9" x14ac:dyDescent="0.25">
      <c r="B1921" t="b">
        <f>IF('Input and Summary Results'!D1503=0,FALSE,'Input and Summary Results'!$B1503)</f>
        <v>0</v>
      </c>
      <c r="C1921" t="b">
        <f>IF(OR(B1921=0,'Input and Summary Results'!D1503=0,'Input and Summary Results'!D1503=""),FALSE,'Input and Summary Results'!$D1503)</f>
        <v>0</v>
      </c>
      <c r="D1921" t="b">
        <f>IF(OR(B1921=0,'Input and Summary Results'!E1503=0),FALSE,'Input and Summary Results'!$E1503)</f>
        <v>0</v>
      </c>
      <c r="E1921" t="b">
        <f t="shared" si="119"/>
        <v>0</v>
      </c>
      <c r="F1921" t="b">
        <f t="shared" si="120"/>
        <v>0</v>
      </c>
      <c r="G1921" t="b">
        <f>IF('Input and Summary Results'!$J$4="yes",IF(C1921=FALSE,FALSE,IF('Data Transformation'!E1921&lt;$R$10,E1921,$R$10)),IF(C1921=FALSE,FALSE,IF(C1921&lt;$R$10,C1921,$R$10)))</f>
        <v>0</v>
      </c>
      <c r="H1921" t="b">
        <f>IF('Input and Summary Results'!$J$4="yes",'Data Transformation'!F1921,'Data Transformation'!D1921)</f>
        <v>0</v>
      </c>
      <c r="I1921" t="str">
        <f t="shared" si="118"/>
        <v/>
      </c>
    </row>
    <row r="1922" spans="2:9" x14ac:dyDescent="0.25">
      <c r="B1922" t="b">
        <f>IF('Input and Summary Results'!D1504=0,FALSE,'Input and Summary Results'!$B1504)</f>
        <v>0</v>
      </c>
      <c r="C1922" t="b">
        <f>IF(OR(B1922=0,'Input and Summary Results'!D1504=0,'Input and Summary Results'!D1504=""),FALSE,'Input and Summary Results'!$D1504)</f>
        <v>0</v>
      </c>
      <c r="D1922" t="b">
        <f>IF(OR(B1922=0,'Input and Summary Results'!E1504=0),FALSE,'Input and Summary Results'!$E1504)</f>
        <v>0</v>
      </c>
      <c r="E1922" t="b">
        <f t="shared" si="119"/>
        <v>0</v>
      </c>
      <c r="F1922" t="b">
        <f t="shared" si="120"/>
        <v>0</v>
      </c>
      <c r="G1922" t="b">
        <f>IF('Input and Summary Results'!$J$4="yes",IF(C1922=FALSE,FALSE,IF('Data Transformation'!E1922&lt;$R$10,E1922,$R$10)),IF(C1922=FALSE,FALSE,IF(C1922&lt;$R$10,C1922,$R$10)))</f>
        <v>0</v>
      </c>
      <c r="H1922" t="b">
        <f>IF('Input and Summary Results'!$J$4="yes",'Data Transformation'!F1922,'Data Transformation'!D1922)</f>
        <v>0</v>
      </c>
      <c r="I1922" t="str">
        <f t="shared" si="118"/>
        <v/>
      </c>
    </row>
    <row r="1923" spans="2:9" x14ac:dyDescent="0.25">
      <c r="B1923" t="b">
        <f>IF('Input and Summary Results'!D1505=0,FALSE,'Input and Summary Results'!$B1505)</f>
        <v>0</v>
      </c>
      <c r="C1923" t="b">
        <f>IF(OR(B1923=0,'Input and Summary Results'!D1505=0,'Input and Summary Results'!D1505=""),FALSE,'Input and Summary Results'!$D1505)</f>
        <v>0</v>
      </c>
      <c r="D1923" t="b">
        <f>IF(OR(B1923=0,'Input and Summary Results'!E1505=0),FALSE,'Input and Summary Results'!$E1505)</f>
        <v>0</v>
      </c>
      <c r="E1923" t="b">
        <f t="shared" si="119"/>
        <v>0</v>
      </c>
      <c r="F1923" t="b">
        <f t="shared" si="120"/>
        <v>0</v>
      </c>
      <c r="G1923" t="b">
        <f>IF('Input and Summary Results'!$J$4="yes",IF(C1923=FALSE,FALSE,IF('Data Transformation'!E1923&lt;$R$10,E1923,$R$10)),IF(C1923=FALSE,FALSE,IF(C1923&lt;$R$10,C1923,$R$10)))</f>
        <v>0</v>
      </c>
      <c r="H1923" t="b">
        <f>IF('Input and Summary Results'!$J$4="yes",'Data Transformation'!F1923,'Data Transformation'!D1923)</f>
        <v>0</v>
      </c>
      <c r="I1923" t="str">
        <f t="shared" si="118"/>
        <v/>
      </c>
    </row>
    <row r="1924" spans="2:9" x14ac:dyDescent="0.25">
      <c r="B1924" t="b">
        <f>IF('Input and Summary Results'!D1506=0,FALSE,'Input and Summary Results'!$B1506)</f>
        <v>0</v>
      </c>
      <c r="C1924" t="b">
        <f>IF(OR(B1924=0,'Input and Summary Results'!D1506=0,'Input and Summary Results'!D1506=""),FALSE,'Input and Summary Results'!$D1506)</f>
        <v>0</v>
      </c>
      <c r="D1924" t="b">
        <f>IF(OR(B1924=0,'Input and Summary Results'!E1506=0),FALSE,'Input and Summary Results'!$E1506)</f>
        <v>0</v>
      </c>
      <c r="E1924" t="b">
        <f t="shared" si="119"/>
        <v>0</v>
      </c>
      <c r="F1924" t="b">
        <f t="shared" si="120"/>
        <v>0</v>
      </c>
      <c r="G1924" t="b">
        <f>IF('Input and Summary Results'!$J$4="yes",IF(C1924=FALSE,FALSE,IF('Data Transformation'!E1924&lt;$R$10,E1924,$R$10)),IF(C1924=FALSE,FALSE,IF(C1924&lt;$R$10,C1924,$R$10)))</f>
        <v>0</v>
      </c>
      <c r="H1924" t="b">
        <f>IF('Input and Summary Results'!$J$4="yes",'Data Transformation'!F1924,'Data Transformation'!D1924)</f>
        <v>0</v>
      </c>
      <c r="I1924" t="str">
        <f t="shared" si="118"/>
        <v/>
      </c>
    </row>
    <row r="1925" spans="2:9" x14ac:dyDescent="0.25">
      <c r="B1925" t="b">
        <f>IF('Input and Summary Results'!D1507=0,FALSE,'Input and Summary Results'!$B1507)</f>
        <v>0</v>
      </c>
      <c r="C1925" t="b">
        <f>IF(OR(B1925=0,'Input and Summary Results'!D1507=0,'Input and Summary Results'!D1507=""),FALSE,'Input and Summary Results'!$D1507)</f>
        <v>0</v>
      </c>
      <c r="D1925" t="b">
        <f>IF(OR(B1925=0,'Input and Summary Results'!E1507=0),FALSE,'Input and Summary Results'!$E1507)</f>
        <v>0</v>
      </c>
      <c r="E1925" t="b">
        <f t="shared" si="119"/>
        <v>0</v>
      </c>
      <c r="F1925" t="b">
        <f t="shared" si="120"/>
        <v>0</v>
      </c>
      <c r="G1925" t="b">
        <f>IF('Input and Summary Results'!$J$4="yes",IF(C1925=FALSE,FALSE,IF('Data Transformation'!E1925&lt;$R$10,E1925,$R$10)),IF(C1925=FALSE,FALSE,IF(C1925&lt;$R$10,C1925,$R$10)))</f>
        <v>0</v>
      </c>
      <c r="H1925" t="b">
        <f>IF('Input and Summary Results'!$J$4="yes",'Data Transformation'!F1925,'Data Transformation'!D1925)</f>
        <v>0</v>
      </c>
      <c r="I1925" t="str">
        <f t="shared" ref="I1925:I1988" si="121">IF(G1925=FALSE,"",B1925)</f>
        <v/>
      </c>
    </row>
    <row r="1926" spans="2:9" x14ac:dyDescent="0.25">
      <c r="B1926" t="b">
        <f>IF('Input and Summary Results'!D1508=0,FALSE,'Input and Summary Results'!$B1508)</f>
        <v>0</v>
      </c>
      <c r="C1926" t="b">
        <f>IF(OR(B1926=0,'Input and Summary Results'!D1508=0,'Input and Summary Results'!D1508=""),FALSE,'Input and Summary Results'!$D1508)</f>
        <v>0</v>
      </c>
      <c r="D1926" t="b">
        <f>IF(OR(B1926=0,'Input and Summary Results'!E1508=0),FALSE,'Input and Summary Results'!$E1508)</f>
        <v>0</v>
      </c>
      <c r="E1926" t="b">
        <f t="shared" si="119"/>
        <v>0</v>
      </c>
      <c r="F1926" t="b">
        <f t="shared" si="120"/>
        <v>0</v>
      </c>
      <c r="G1926" t="b">
        <f>IF('Input and Summary Results'!$J$4="yes",IF(C1926=FALSE,FALSE,IF('Data Transformation'!E1926&lt;$R$10,E1926,$R$10)),IF(C1926=FALSE,FALSE,IF(C1926&lt;$R$10,C1926,$R$10)))</f>
        <v>0</v>
      </c>
      <c r="H1926" t="b">
        <f>IF('Input and Summary Results'!$J$4="yes",'Data Transformation'!F1926,'Data Transformation'!D1926)</f>
        <v>0</v>
      </c>
      <c r="I1926" t="str">
        <f t="shared" si="121"/>
        <v/>
      </c>
    </row>
    <row r="1927" spans="2:9" x14ac:dyDescent="0.25">
      <c r="B1927" t="b">
        <f>IF('Input and Summary Results'!D1509=0,FALSE,'Input and Summary Results'!$B1509)</f>
        <v>0</v>
      </c>
      <c r="C1927" t="b">
        <f>IF(OR(B1927=0,'Input and Summary Results'!D1509=0,'Input and Summary Results'!D1509=""),FALSE,'Input and Summary Results'!$D1509)</f>
        <v>0</v>
      </c>
      <c r="D1927" t="b">
        <f>IF(OR(B1927=0,'Input and Summary Results'!E1509=0),FALSE,'Input and Summary Results'!$E1509)</f>
        <v>0</v>
      </c>
      <c r="E1927" t="b">
        <f t="shared" si="119"/>
        <v>0</v>
      </c>
      <c r="F1927" t="b">
        <f t="shared" si="120"/>
        <v>0</v>
      </c>
      <c r="G1927" t="b">
        <f>IF('Input and Summary Results'!$J$4="yes",IF(C1927=FALSE,FALSE,IF('Data Transformation'!E1927&lt;$R$10,E1927,$R$10)),IF(C1927=FALSE,FALSE,IF(C1927&lt;$R$10,C1927,$R$10)))</f>
        <v>0</v>
      </c>
      <c r="H1927" t="b">
        <f>IF('Input and Summary Results'!$J$4="yes",'Data Transformation'!F1927,'Data Transformation'!D1927)</f>
        <v>0</v>
      </c>
      <c r="I1927" t="str">
        <f t="shared" si="121"/>
        <v/>
      </c>
    </row>
    <row r="1928" spans="2:9" x14ac:dyDescent="0.25">
      <c r="B1928" t="b">
        <f>IF('Input and Summary Results'!D1510=0,FALSE,'Input and Summary Results'!$B1510)</f>
        <v>0</v>
      </c>
      <c r="C1928" t="b">
        <f>IF(OR(B1928=0,'Input and Summary Results'!D1510=0,'Input and Summary Results'!D1510=""),FALSE,'Input and Summary Results'!$D1510)</f>
        <v>0</v>
      </c>
      <c r="D1928" t="b">
        <f>IF(OR(B1928=0,'Input and Summary Results'!E1510=0),FALSE,'Input and Summary Results'!$E1510)</f>
        <v>0</v>
      </c>
      <c r="E1928" t="b">
        <f t="shared" si="119"/>
        <v>0</v>
      </c>
      <c r="F1928" t="b">
        <f t="shared" si="120"/>
        <v>0</v>
      </c>
      <c r="G1928" t="b">
        <f>IF('Input and Summary Results'!$J$4="yes",IF(C1928=FALSE,FALSE,IF('Data Transformation'!E1928&lt;$R$10,E1928,$R$10)),IF(C1928=FALSE,FALSE,IF(C1928&lt;$R$10,C1928,$R$10)))</f>
        <v>0</v>
      </c>
      <c r="H1928" t="b">
        <f>IF('Input and Summary Results'!$J$4="yes",'Data Transformation'!F1928,'Data Transformation'!D1928)</f>
        <v>0</v>
      </c>
      <c r="I1928" t="str">
        <f t="shared" si="121"/>
        <v/>
      </c>
    </row>
    <row r="1929" spans="2:9" x14ac:dyDescent="0.25">
      <c r="B1929" t="b">
        <f>IF('Input and Summary Results'!D1511=0,FALSE,'Input and Summary Results'!$B1511)</f>
        <v>0</v>
      </c>
      <c r="C1929" t="b">
        <f>IF(OR(B1929=0,'Input and Summary Results'!D1511=0,'Input and Summary Results'!D1511=""),FALSE,'Input and Summary Results'!$D1511)</f>
        <v>0</v>
      </c>
      <c r="D1929" t="b">
        <f>IF(OR(B1929=0,'Input and Summary Results'!E1511=0),FALSE,'Input and Summary Results'!$E1511)</f>
        <v>0</v>
      </c>
      <c r="E1929" t="b">
        <f t="shared" si="119"/>
        <v>0</v>
      </c>
      <c r="F1929" t="b">
        <f t="shared" si="120"/>
        <v>0</v>
      </c>
      <c r="G1929" t="b">
        <f>IF('Input and Summary Results'!$J$4="yes",IF(C1929=FALSE,FALSE,IF('Data Transformation'!E1929&lt;$R$10,E1929,$R$10)),IF(C1929=FALSE,FALSE,IF(C1929&lt;$R$10,C1929,$R$10)))</f>
        <v>0</v>
      </c>
      <c r="H1929" t="b">
        <f>IF('Input and Summary Results'!$J$4="yes",'Data Transformation'!F1929,'Data Transformation'!D1929)</f>
        <v>0</v>
      </c>
      <c r="I1929" t="str">
        <f t="shared" si="121"/>
        <v/>
      </c>
    </row>
    <row r="1930" spans="2:9" x14ac:dyDescent="0.25">
      <c r="B1930" t="b">
        <f>IF('Input and Summary Results'!D1512=0,FALSE,'Input and Summary Results'!$B1512)</f>
        <v>0</v>
      </c>
      <c r="C1930" t="b">
        <f>IF(OR(B1930=0,'Input and Summary Results'!D1512=0,'Input and Summary Results'!D1512=""),FALSE,'Input and Summary Results'!$D1512)</f>
        <v>0</v>
      </c>
      <c r="D1930" t="b">
        <f>IF(OR(B1930=0,'Input and Summary Results'!E1512=0),FALSE,'Input and Summary Results'!$E1512)</f>
        <v>0</v>
      </c>
      <c r="E1930" t="b">
        <f t="shared" si="119"/>
        <v>0</v>
      </c>
      <c r="F1930" t="b">
        <f t="shared" si="120"/>
        <v>0</v>
      </c>
      <c r="G1930" t="b">
        <f>IF('Input and Summary Results'!$J$4="yes",IF(C1930=FALSE,FALSE,IF('Data Transformation'!E1930&lt;$R$10,E1930,$R$10)),IF(C1930=FALSE,FALSE,IF(C1930&lt;$R$10,C1930,$R$10)))</f>
        <v>0</v>
      </c>
      <c r="H1930" t="b">
        <f>IF('Input and Summary Results'!$J$4="yes",'Data Transformation'!F1930,'Data Transformation'!D1930)</f>
        <v>0</v>
      </c>
      <c r="I1930" t="str">
        <f t="shared" si="121"/>
        <v/>
      </c>
    </row>
    <row r="1931" spans="2:9" x14ac:dyDescent="0.25">
      <c r="B1931" t="b">
        <f>IF('Input and Summary Results'!D1513=0,FALSE,'Input and Summary Results'!$B1513)</f>
        <v>0</v>
      </c>
      <c r="C1931" t="b">
        <f>IF(OR(B1931=0,'Input and Summary Results'!D1513=0,'Input and Summary Results'!D1513=""),FALSE,'Input and Summary Results'!$D1513)</f>
        <v>0</v>
      </c>
      <c r="D1931" t="b">
        <f>IF(OR(B1931=0,'Input and Summary Results'!E1513=0),FALSE,'Input and Summary Results'!$E1513)</f>
        <v>0</v>
      </c>
      <c r="E1931" t="b">
        <f t="shared" si="119"/>
        <v>0</v>
      </c>
      <c r="F1931" t="b">
        <f t="shared" si="120"/>
        <v>0</v>
      </c>
      <c r="G1931" t="b">
        <f>IF('Input and Summary Results'!$J$4="yes",IF(C1931=FALSE,FALSE,IF('Data Transformation'!E1931&lt;$R$10,E1931,$R$10)),IF(C1931=FALSE,FALSE,IF(C1931&lt;$R$10,C1931,$R$10)))</f>
        <v>0</v>
      </c>
      <c r="H1931" t="b">
        <f>IF('Input and Summary Results'!$J$4="yes",'Data Transformation'!F1931,'Data Transformation'!D1931)</f>
        <v>0</v>
      </c>
      <c r="I1931" t="str">
        <f t="shared" si="121"/>
        <v/>
      </c>
    </row>
    <row r="1932" spans="2:9" x14ac:dyDescent="0.25">
      <c r="B1932" t="b">
        <f>IF('Input and Summary Results'!D1514=0,FALSE,'Input and Summary Results'!$B1514)</f>
        <v>0</v>
      </c>
      <c r="C1932" t="b">
        <f>IF(OR(B1932=0,'Input and Summary Results'!D1514=0,'Input and Summary Results'!D1514=""),FALSE,'Input and Summary Results'!$D1514)</f>
        <v>0</v>
      </c>
      <c r="D1932" t="b">
        <f>IF(OR(B1932=0,'Input and Summary Results'!E1514=0),FALSE,'Input and Summary Results'!$E1514)</f>
        <v>0</v>
      </c>
      <c r="E1932" t="b">
        <f t="shared" si="119"/>
        <v>0</v>
      </c>
      <c r="F1932" t="b">
        <f t="shared" si="120"/>
        <v>0</v>
      </c>
      <c r="G1932" t="b">
        <f>IF('Input and Summary Results'!$J$4="yes",IF(C1932=FALSE,FALSE,IF('Data Transformation'!E1932&lt;$R$10,E1932,$R$10)),IF(C1932=FALSE,FALSE,IF(C1932&lt;$R$10,C1932,$R$10)))</f>
        <v>0</v>
      </c>
      <c r="H1932" t="b">
        <f>IF('Input and Summary Results'!$J$4="yes",'Data Transformation'!F1932,'Data Transformation'!D1932)</f>
        <v>0</v>
      </c>
      <c r="I1932" t="str">
        <f t="shared" si="121"/>
        <v/>
      </c>
    </row>
    <row r="1933" spans="2:9" x14ac:dyDescent="0.25">
      <c r="B1933" t="b">
        <f>IF('Input and Summary Results'!D1515=0,FALSE,'Input and Summary Results'!$B1515)</f>
        <v>0</v>
      </c>
      <c r="C1933" t="b">
        <f>IF(OR(B1933=0,'Input and Summary Results'!D1515=0,'Input and Summary Results'!D1515=""),FALSE,'Input and Summary Results'!$D1515)</f>
        <v>0</v>
      </c>
      <c r="D1933" t="b">
        <f>IF(OR(B1933=0,'Input and Summary Results'!E1515=0),FALSE,'Input and Summary Results'!$E1515)</f>
        <v>0</v>
      </c>
      <c r="E1933" t="b">
        <f t="shared" si="119"/>
        <v>0</v>
      </c>
      <c r="F1933" t="b">
        <f t="shared" si="120"/>
        <v>0</v>
      </c>
      <c r="G1933" t="b">
        <f>IF('Input and Summary Results'!$J$4="yes",IF(C1933=FALSE,FALSE,IF('Data Transformation'!E1933&lt;$R$10,E1933,$R$10)),IF(C1933=FALSE,FALSE,IF(C1933&lt;$R$10,C1933,$R$10)))</f>
        <v>0</v>
      </c>
      <c r="H1933" t="b">
        <f>IF('Input and Summary Results'!$J$4="yes",'Data Transformation'!F1933,'Data Transformation'!D1933)</f>
        <v>0</v>
      </c>
      <c r="I1933" t="str">
        <f t="shared" si="121"/>
        <v/>
      </c>
    </row>
    <row r="1934" spans="2:9" x14ac:dyDescent="0.25">
      <c r="B1934" t="b">
        <f>IF('Input and Summary Results'!D1516=0,FALSE,'Input and Summary Results'!$B1516)</f>
        <v>0</v>
      </c>
      <c r="C1934" t="b">
        <f>IF(OR(B1934=0,'Input and Summary Results'!D1516=0,'Input and Summary Results'!D1516=""),FALSE,'Input and Summary Results'!$D1516)</f>
        <v>0</v>
      </c>
      <c r="D1934" t="b">
        <f>IF(OR(B1934=0,'Input and Summary Results'!E1516=0),FALSE,'Input and Summary Results'!$E1516)</f>
        <v>0</v>
      </c>
      <c r="E1934" t="b">
        <f t="shared" si="119"/>
        <v>0</v>
      </c>
      <c r="F1934" t="b">
        <f t="shared" si="120"/>
        <v>0</v>
      </c>
      <c r="G1934" t="b">
        <f>IF('Input and Summary Results'!$J$4="yes",IF(C1934=FALSE,FALSE,IF('Data Transformation'!E1934&lt;$R$10,E1934,$R$10)),IF(C1934=FALSE,FALSE,IF(C1934&lt;$R$10,C1934,$R$10)))</f>
        <v>0</v>
      </c>
      <c r="H1934" t="b">
        <f>IF('Input and Summary Results'!$J$4="yes",'Data Transformation'!F1934,'Data Transformation'!D1934)</f>
        <v>0</v>
      </c>
      <c r="I1934" t="str">
        <f t="shared" si="121"/>
        <v/>
      </c>
    </row>
    <row r="1935" spans="2:9" x14ac:dyDescent="0.25">
      <c r="B1935" t="b">
        <f>IF('Input and Summary Results'!D1517=0,FALSE,'Input and Summary Results'!$B1517)</f>
        <v>0</v>
      </c>
      <c r="C1935" t="b">
        <f>IF(OR(B1935=0,'Input and Summary Results'!D1517=0,'Input and Summary Results'!D1517=""),FALSE,'Input and Summary Results'!$D1517)</f>
        <v>0</v>
      </c>
      <c r="D1935" t="b">
        <f>IF(OR(B1935=0,'Input and Summary Results'!E1517=0),FALSE,'Input and Summary Results'!$E1517)</f>
        <v>0</v>
      </c>
      <c r="E1935" t="b">
        <f t="shared" si="119"/>
        <v>0</v>
      </c>
      <c r="F1935" t="b">
        <f t="shared" si="120"/>
        <v>0</v>
      </c>
      <c r="G1935" t="b">
        <f>IF('Input and Summary Results'!$J$4="yes",IF(C1935=FALSE,FALSE,IF('Data Transformation'!E1935&lt;$R$10,E1935,$R$10)),IF(C1935=FALSE,FALSE,IF(C1935&lt;$R$10,C1935,$R$10)))</f>
        <v>0</v>
      </c>
      <c r="H1935" t="b">
        <f>IF('Input and Summary Results'!$J$4="yes",'Data Transformation'!F1935,'Data Transformation'!D1935)</f>
        <v>0</v>
      </c>
      <c r="I1935" t="str">
        <f t="shared" si="121"/>
        <v/>
      </c>
    </row>
    <row r="1936" spans="2:9" x14ac:dyDescent="0.25">
      <c r="B1936" t="b">
        <f>IF('Input and Summary Results'!D1518=0,FALSE,'Input and Summary Results'!$B1518)</f>
        <v>0</v>
      </c>
      <c r="C1936" t="b">
        <f>IF(OR(B1936=0,'Input and Summary Results'!D1518=0,'Input and Summary Results'!D1518=""),FALSE,'Input and Summary Results'!$D1518)</f>
        <v>0</v>
      </c>
      <c r="D1936" t="b">
        <f>IF(OR(B1936=0,'Input and Summary Results'!E1518=0),FALSE,'Input and Summary Results'!$E1518)</f>
        <v>0</v>
      </c>
      <c r="E1936" t="b">
        <f t="shared" si="119"/>
        <v>0</v>
      </c>
      <c r="F1936" t="b">
        <f t="shared" si="120"/>
        <v>0</v>
      </c>
      <c r="G1936" t="b">
        <f>IF('Input and Summary Results'!$J$4="yes",IF(C1936=FALSE,FALSE,IF('Data Transformation'!E1936&lt;$R$10,E1936,$R$10)),IF(C1936=FALSE,FALSE,IF(C1936&lt;$R$10,C1936,$R$10)))</f>
        <v>0</v>
      </c>
      <c r="H1936" t="b">
        <f>IF('Input and Summary Results'!$J$4="yes",'Data Transformation'!F1936,'Data Transformation'!D1936)</f>
        <v>0</v>
      </c>
      <c r="I1936" t="str">
        <f t="shared" si="121"/>
        <v/>
      </c>
    </row>
    <row r="1937" spans="2:9" x14ac:dyDescent="0.25">
      <c r="B1937" t="b">
        <f>IF('Input and Summary Results'!D1519=0,FALSE,'Input and Summary Results'!$B1519)</f>
        <v>0</v>
      </c>
      <c r="C1937" t="b">
        <f>IF(OR(B1937=0,'Input and Summary Results'!D1519=0,'Input and Summary Results'!D1519=""),FALSE,'Input and Summary Results'!$D1519)</f>
        <v>0</v>
      </c>
      <c r="D1937" t="b">
        <f>IF(OR(B1937=0,'Input and Summary Results'!E1519=0),FALSE,'Input and Summary Results'!$E1519)</f>
        <v>0</v>
      </c>
      <c r="E1937" t="b">
        <f t="shared" si="119"/>
        <v>0</v>
      </c>
      <c r="F1937" t="b">
        <f t="shared" si="120"/>
        <v>0</v>
      </c>
      <c r="G1937" t="b">
        <f>IF('Input and Summary Results'!$J$4="yes",IF(C1937=FALSE,FALSE,IF('Data Transformation'!E1937&lt;$R$10,E1937,$R$10)),IF(C1937=FALSE,FALSE,IF(C1937&lt;$R$10,C1937,$R$10)))</f>
        <v>0</v>
      </c>
      <c r="H1937" t="b">
        <f>IF('Input and Summary Results'!$J$4="yes",'Data Transformation'!F1937,'Data Transformation'!D1937)</f>
        <v>0</v>
      </c>
      <c r="I1937" t="str">
        <f t="shared" si="121"/>
        <v/>
      </c>
    </row>
    <row r="1938" spans="2:9" x14ac:dyDescent="0.25">
      <c r="B1938" t="b">
        <f>IF('Input and Summary Results'!D1520=0,FALSE,'Input and Summary Results'!$B1520)</f>
        <v>0</v>
      </c>
      <c r="C1938" t="b">
        <f>IF(OR(B1938=0,'Input and Summary Results'!D1520=0,'Input and Summary Results'!D1520=""),FALSE,'Input and Summary Results'!$D1520)</f>
        <v>0</v>
      </c>
      <c r="D1938" t="b">
        <f>IF(OR(B1938=0,'Input and Summary Results'!E1520=0),FALSE,'Input and Summary Results'!$E1520)</f>
        <v>0</v>
      </c>
      <c r="E1938" t="b">
        <f t="shared" si="119"/>
        <v>0</v>
      </c>
      <c r="F1938" t="b">
        <f t="shared" si="120"/>
        <v>0</v>
      </c>
      <c r="G1938" t="b">
        <f>IF('Input and Summary Results'!$J$4="yes",IF(C1938=FALSE,FALSE,IF('Data Transformation'!E1938&lt;$R$10,E1938,$R$10)),IF(C1938=FALSE,FALSE,IF(C1938&lt;$R$10,C1938,$R$10)))</f>
        <v>0</v>
      </c>
      <c r="H1938" t="b">
        <f>IF('Input and Summary Results'!$J$4="yes",'Data Transformation'!F1938,'Data Transformation'!D1938)</f>
        <v>0</v>
      </c>
      <c r="I1938" t="str">
        <f t="shared" si="121"/>
        <v/>
      </c>
    </row>
    <row r="1939" spans="2:9" x14ac:dyDescent="0.25">
      <c r="B1939" t="b">
        <f>IF('Input and Summary Results'!D1521=0,FALSE,'Input and Summary Results'!$B1521)</f>
        <v>0</v>
      </c>
      <c r="C1939" t="b">
        <f>IF(OR(B1939=0,'Input and Summary Results'!D1521=0,'Input and Summary Results'!D1521=""),FALSE,'Input and Summary Results'!$D1521)</f>
        <v>0</v>
      </c>
      <c r="D1939" t="b">
        <f>IF(OR(B1939=0,'Input and Summary Results'!E1521=0),FALSE,'Input and Summary Results'!$E1521)</f>
        <v>0</v>
      </c>
      <c r="E1939" t="b">
        <f t="shared" si="119"/>
        <v>0</v>
      </c>
      <c r="F1939" t="b">
        <f t="shared" si="120"/>
        <v>0</v>
      </c>
      <c r="G1939" t="b">
        <f>IF('Input and Summary Results'!$J$4="yes",IF(C1939=FALSE,FALSE,IF('Data Transformation'!E1939&lt;$R$10,E1939,$R$10)),IF(C1939=FALSE,FALSE,IF(C1939&lt;$R$10,C1939,$R$10)))</f>
        <v>0</v>
      </c>
      <c r="H1939" t="b">
        <f>IF('Input and Summary Results'!$J$4="yes",'Data Transformation'!F1939,'Data Transformation'!D1939)</f>
        <v>0</v>
      </c>
      <c r="I1939" t="str">
        <f t="shared" si="121"/>
        <v/>
      </c>
    </row>
    <row r="1940" spans="2:9" x14ac:dyDescent="0.25">
      <c r="B1940" t="b">
        <f>IF('Input and Summary Results'!D1522=0,FALSE,'Input and Summary Results'!$B1522)</f>
        <v>0</v>
      </c>
      <c r="C1940" t="b">
        <f>IF(OR(B1940=0,'Input and Summary Results'!D1522=0,'Input and Summary Results'!D1522=""),FALSE,'Input and Summary Results'!$D1522)</f>
        <v>0</v>
      </c>
      <c r="D1940" t="b">
        <f>IF(OR(B1940=0,'Input and Summary Results'!E1522=0),FALSE,'Input and Summary Results'!$E1522)</f>
        <v>0</v>
      </c>
      <c r="E1940" t="b">
        <f t="shared" si="119"/>
        <v>0</v>
      </c>
      <c r="F1940" t="b">
        <f t="shared" si="120"/>
        <v>0</v>
      </c>
      <c r="G1940" t="b">
        <f>IF('Input and Summary Results'!$J$4="yes",IF(C1940=FALSE,FALSE,IF('Data Transformation'!E1940&lt;$R$10,E1940,$R$10)),IF(C1940=FALSE,FALSE,IF(C1940&lt;$R$10,C1940,$R$10)))</f>
        <v>0</v>
      </c>
      <c r="H1940" t="b">
        <f>IF('Input and Summary Results'!$J$4="yes",'Data Transformation'!F1940,'Data Transformation'!D1940)</f>
        <v>0</v>
      </c>
      <c r="I1940" t="str">
        <f t="shared" si="121"/>
        <v/>
      </c>
    </row>
    <row r="1941" spans="2:9" x14ac:dyDescent="0.25">
      <c r="B1941" t="b">
        <f>IF('Input and Summary Results'!D1523=0,FALSE,'Input and Summary Results'!$B1523)</f>
        <v>0</v>
      </c>
      <c r="C1941" t="b">
        <f>IF(OR(B1941=0,'Input and Summary Results'!D1523=0,'Input and Summary Results'!D1523=""),FALSE,'Input and Summary Results'!$D1523)</f>
        <v>0</v>
      </c>
      <c r="D1941" t="b">
        <f>IF(OR(B1941=0,'Input and Summary Results'!E1523=0),FALSE,'Input and Summary Results'!$E1523)</f>
        <v>0</v>
      </c>
      <c r="E1941" t="b">
        <f t="shared" si="119"/>
        <v>0</v>
      </c>
      <c r="F1941" t="b">
        <f t="shared" si="120"/>
        <v>0</v>
      </c>
      <c r="G1941" t="b">
        <f>IF('Input and Summary Results'!$J$4="yes",IF(C1941=FALSE,FALSE,IF('Data Transformation'!E1941&lt;$R$10,E1941,$R$10)),IF(C1941=FALSE,FALSE,IF(C1941&lt;$R$10,C1941,$R$10)))</f>
        <v>0</v>
      </c>
      <c r="H1941" t="b">
        <f>IF('Input and Summary Results'!$J$4="yes",'Data Transformation'!F1941,'Data Transformation'!D1941)</f>
        <v>0</v>
      </c>
      <c r="I1941" t="str">
        <f t="shared" si="121"/>
        <v/>
      </c>
    </row>
    <row r="1942" spans="2:9" x14ac:dyDescent="0.25">
      <c r="B1942" t="b">
        <f>IF('Input and Summary Results'!D1524=0,FALSE,'Input and Summary Results'!$B1524)</f>
        <v>0</v>
      </c>
      <c r="C1942" t="b">
        <f>IF(OR(B1942=0,'Input and Summary Results'!D1524=0,'Input and Summary Results'!D1524=""),FALSE,'Input and Summary Results'!$D1524)</f>
        <v>0</v>
      </c>
      <c r="D1942" t="b">
        <f>IF(OR(B1942=0,'Input and Summary Results'!E1524=0),FALSE,'Input and Summary Results'!$E1524)</f>
        <v>0</v>
      </c>
      <c r="E1942" t="b">
        <f t="shared" si="119"/>
        <v>0</v>
      </c>
      <c r="F1942" t="b">
        <f t="shared" si="120"/>
        <v>0</v>
      </c>
      <c r="G1942" t="b">
        <f>IF('Input and Summary Results'!$J$4="yes",IF(C1942=FALSE,FALSE,IF('Data Transformation'!E1942&lt;$R$10,E1942,$R$10)),IF(C1942=FALSE,FALSE,IF(C1942&lt;$R$10,C1942,$R$10)))</f>
        <v>0</v>
      </c>
      <c r="H1942" t="b">
        <f>IF('Input and Summary Results'!$J$4="yes",'Data Transformation'!F1942,'Data Transformation'!D1942)</f>
        <v>0</v>
      </c>
      <c r="I1942" t="str">
        <f t="shared" si="121"/>
        <v/>
      </c>
    </row>
    <row r="1943" spans="2:9" x14ac:dyDescent="0.25">
      <c r="B1943" t="b">
        <f>IF('Input and Summary Results'!D1525=0,FALSE,'Input and Summary Results'!$B1525)</f>
        <v>0</v>
      </c>
      <c r="C1943" t="b">
        <f>IF(OR(B1943=0,'Input and Summary Results'!D1525=0,'Input and Summary Results'!D1525=""),FALSE,'Input and Summary Results'!$D1525)</f>
        <v>0</v>
      </c>
      <c r="D1943" t="b">
        <f>IF(OR(B1943=0,'Input and Summary Results'!E1525=0),FALSE,'Input and Summary Results'!$E1525)</f>
        <v>0</v>
      </c>
      <c r="E1943" t="b">
        <f t="shared" si="119"/>
        <v>0</v>
      </c>
      <c r="F1943" t="b">
        <f t="shared" si="120"/>
        <v>0</v>
      </c>
      <c r="G1943" t="b">
        <f>IF('Input and Summary Results'!$J$4="yes",IF(C1943=FALSE,FALSE,IF('Data Transformation'!E1943&lt;$R$10,E1943,$R$10)),IF(C1943=FALSE,FALSE,IF(C1943&lt;$R$10,C1943,$R$10)))</f>
        <v>0</v>
      </c>
      <c r="H1943" t="b">
        <f>IF('Input and Summary Results'!$J$4="yes",'Data Transformation'!F1943,'Data Transformation'!D1943)</f>
        <v>0</v>
      </c>
      <c r="I1943" t="str">
        <f t="shared" si="121"/>
        <v/>
      </c>
    </row>
    <row r="1944" spans="2:9" x14ac:dyDescent="0.25">
      <c r="B1944" t="b">
        <f>IF('Input and Summary Results'!D1526=0,FALSE,'Input and Summary Results'!$B1526)</f>
        <v>0</v>
      </c>
      <c r="C1944" t="b">
        <f>IF(OR(B1944=0,'Input and Summary Results'!D1526=0,'Input and Summary Results'!D1526=""),FALSE,'Input and Summary Results'!$D1526)</f>
        <v>0</v>
      </c>
      <c r="D1944" t="b">
        <f>IF(OR(B1944=0,'Input and Summary Results'!E1526=0),FALSE,'Input and Summary Results'!$E1526)</f>
        <v>0</v>
      </c>
      <c r="E1944" t="b">
        <f t="shared" si="119"/>
        <v>0</v>
      </c>
      <c r="F1944" t="b">
        <f t="shared" si="120"/>
        <v>0</v>
      </c>
      <c r="G1944" t="b">
        <f>IF('Input and Summary Results'!$J$4="yes",IF(C1944=FALSE,FALSE,IF('Data Transformation'!E1944&lt;$R$10,E1944,$R$10)),IF(C1944=FALSE,FALSE,IF(C1944&lt;$R$10,C1944,$R$10)))</f>
        <v>0</v>
      </c>
      <c r="H1944" t="b">
        <f>IF('Input and Summary Results'!$J$4="yes",'Data Transformation'!F1944,'Data Transformation'!D1944)</f>
        <v>0</v>
      </c>
      <c r="I1944" t="str">
        <f t="shared" si="121"/>
        <v/>
      </c>
    </row>
    <row r="1945" spans="2:9" x14ac:dyDescent="0.25">
      <c r="B1945" t="b">
        <f>IF('Input and Summary Results'!D1527=0,FALSE,'Input and Summary Results'!$B1527)</f>
        <v>0</v>
      </c>
      <c r="C1945" t="b">
        <f>IF(OR(B1945=0,'Input and Summary Results'!D1527=0,'Input and Summary Results'!D1527=""),FALSE,'Input and Summary Results'!$D1527)</f>
        <v>0</v>
      </c>
      <c r="D1945" t="b">
        <f>IF(OR(B1945=0,'Input and Summary Results'!E1527=0),FALSE,'Input and Summary Results'!$E1527)</f>
        <v>0</v>
      </c>
      <c r="E1945" t="b">
        <f t="shared" si="119"/>
        <v>0</v>
      </c>
      <c r="F1945" t="b">
        <f t="shared" si="120"/>
        <v>0</v>
      </c>
      <c r="G1945" t="b">
        <f>IF('Input and Summary Results'!$J$4="yes",IF(C1945=FALSE,FALSE,IF('Data Transformation'!E1945&lt;$R$10,E1945,$R$10)),IF(C1945=FALSE,FALSE,IF(C1945&lt;$R$10,C1945,$R$10)))</f>
        <v>0</v>
      </c>
      <c r="H1945" t="b">
        <f>IF('Input and Summary Results'!$J$4="yes",'Data Transformation'!F1945,'Data Transformation'!D1945)</f>
        <v>0</v>
      </c>
      <c r="I1945" t="str">
        <f t="shared" si="121"/>
        <v/>
      </c>
    </row>
    <row r="1946" spans="2:9" x14ac:dyDescent="0.25">
      <c r="B1946" t="b">
        <f>IF('Input and Summary Results'!D1528=0,FALSE,'Input and Summary Results'!$B1528)</f>
        <v>0</v>
      </c>
      <c r="C1946" t="b">
        <f>IF(OR(B1946=0,'Input and Summary Results'!D1528=0,'Input and Summary Results'!D1528=""),FALSE,'Input and Summary Results'!$D1528)</f>
        <v>0</v>
      </c>
      <c r="D1946" t="b">
        <f>IF(OR(B1946=0,'Input and Summary Results'!E1528=0),FALSE,'Input and Summary Results'!$E1528)</f>
        <v>0</v>
      </c>
      <c r="E1946" t="b">
        <f t="shared" si="119"/>
        <v>0</v>
      </c>
      <c r="F1946" t="b">
        <f t="shared" si="120"/>
        <v>0</v>
      </c>
      <c r="G1946" t="b">
        <f>IF('Input and Summary Results'!$J$4="yes",IF(C1946=FALSE,FALSE,IF('Data Transformation'!E1946&lt;$R$10,E1946,$R$10)),IF(C1946=FALSE,FALSE,IF(C1946&lt;$R$10,C1946,$R$10)))</f>
        <v>0</v>
      </c>
      <c r="H1946" t="b">
        <f>IF('Input and Summary Results'!$J$4="yes",'Data Transformation'!F1946,'Data Transformation'!D1946)</f>
        <v>0</v>
      </c>
      <c r="I1946" t="str">
        <f t="shared" si="121"/>
        <v/>
      </c>
    </row>
    <row r="1947" spans="2:9" x14ac:dyDescent="0.25">
      <c r="B1947" t="b">
        <f>IF('Input and Summary Results'!D1529=0,FALSE,'Input and Summary Results'!$B1529)</f>
        <v>0</v>
      </c>
      <c r="C1947" t="b">
        <f>IF(OR(B1947=0,'Input and Summary Results'!D1529=0,'Input and Summary Results'!D1529=""),FALSE,'Input and Summary Results'!$D1529)</f>
        <v>0</v>
      </c>
      <c r="D1947" t="b">
        <f>IF(OR(B1947=0,'Input and Summary Results'!E1529=0),FALSE,'Input and Summary Results'!$E1529)</f>
        <v>0</v>
      </c>
      <c r="E1947" t="b">
        <f t="shared" si="119"/>
        <v>0</v>
      </c>
      <c r="F1947" t="b">
        <f t="shared" si="120"/>
        <v>0</v>
      </c>
      <c r="G1947" t="b">
        <f>IF('Input and Summary Results'!$J$4="yes",IF(C1947=FALSE,FALSE,IF('Data Transformation'!E1947&lt;$R$10,E1947,$R$10)),IF(C1947=FALSE,FALSE,IF(C1947&lt;$R$10,C1947,$R$10)))</f>
        <v>0</v>
      </c>
      <c r="H1947" t="b">
        <f>IF('Input and Summary Results'!$J$4="yes",'Data Transformation'!F1947,'Data Transformation'!D1947)</f>
        <v>0</v>
      </c>
      <c r="I1947" t="str">
        <f t="shared" si="121"/>
        <v/>
      </c>
    </row>
    <row r="1948" spans="2:9" x14ac:dyDescent="0.25">
      <c r="B1948" t="b">
        <f>IF('Input and Summary Results'!D1530=0,FALSE,'Input and Summary Results'!$B1530)</f>
        <v>0</v>
      </c>
      <c r="C1948" t="b">
        <f>IF(OR(B1948=0,'Input and Summary Results'!D1530=0,'Input and Summary Results'!D1530=""),FALSE,'Input and Summary Results'!$D1530)</f>
        <v>0</v>
      </c>
      <c r="D1948" t="b">
        <f>IF(OR(B1948=0,'Input and Summary Results'!E1530=0),FALSE,'Input and Summary Results'!$E1530)</f>
        <v>0</v>
      </c>
      <c r="E1948" t="b">
        <f t="shared" si="119"/>
        <v>0</v>
      </c>
      <c r="F1948" t="b">
        <f t="shared" si="120"/>
        <v>0</v>
      </c>
      <c r="G1948" t="b">
        <f>IF('Input and Summary Results'!$J$4="yes",IF(C1948=FALSE,FALSE,IF('Data Transformation'!E1948&lt;$R$10,E1948,$R$10)),IF(C1948=FALSE,FALSE,IF(C1948&lt;$R$10,C1948,$R$10)))</f>
        <v>0</v>
      </c>
      <c r="H1948" t="b">
        <f>IF('Input and Summary Results'!$J$4="yes",'Data Transformation'!F1948,'Data Transformation'!D1948)</f>
        <v>0</v>
      </c>
      <c r="I1948" t="str">
        <f t="shared" si="121"/>
        <v/>
      </c>
    </row>
    <row r="1949" spans="2:9" x14ac:dyDescent="0.25">
      <c r="B1949" t="b">
        <f>IF('Input and Summary Results'!D1531=0,FALSE,'Input and Summary Results'!$B1531)</f>
        <v>0</v>
      </c>
      <c r="C1949" t="b">
        <f>IF(OR(B1949=0,'Input and Summary Results'!D1531=0,'Input and Summary Results'!D1531=""),FALSE,'Input and Summary Results'!$D1531)</f>
        <v>0</v>
      </c>
      <c r="D1949" t="b">
        <f>IF(OR(B1949=0,'Input and Summary Results'!E1531=0),FALSE,'Input and Summary Results'!$E1531)</f>
        <v>0</v>
      </c>
      <c r="E1949" t="b">
        <f t="shared" si="119"/>
        <v>0</v>
      </c>
      <c r="F1949" t="b">
        <f t="shared" si="120"/>
        <v>0</v>
      </c>
      <c r="G1949" t="b">
        <f>IF('Input and Summary Results'!$J$4="yes",IF(C1949=FALSE,FALSE,IF('Data Transformation'!E1949&lt;$R$10,E1949,$R$10)),IF(C1949=FALSE,FALSE,IF(C1949&lt;$R$10,C1949,$R$10)))</f>
        <v>0</v>
      </c>
      <c r="H1949" t="b">
        <f>IF('Input and Summary Results'!$J$4="yes",'Data Transformation'!F1949,'Data Transformation'!D1949)</f>
        <v>0</v>
      </c>
      <c r="I1949" t="str">
        <f t="shared" si="121"/>
        <v/>
      </c>
    </row>
    <row r="1950" spans="2:9" x14ac:dyDescent="0.25">
      <c r="B1950" t="b">
        <f>IF('Input and Summary Results'!D1532=0,FALSE,'Input and Summary Results'!$B1532)</f>
        <v>0</v>
      </c>
      <c r="C1950" t="b">
        <f>IF(OR(B1950=0,'Input and Summary Results'!D1532=0,'Input and Summary Results'!D1532=""),FALSE,'Input and Summary Results'!$D1532)</f>
        <v>0</v>
      </c>
      <c r="D1950" t="b">
        <f>IF(OR(B1950=0,'Input and Summary Results'!E1532=0),FALSE,'Input and Summary Results'!$E1532)</f>
        <v>0</v>
      </c>
      <c r="E1950" t="b">
        <f t="shared" si="119"/>
        <v>0</v>
      </c>
      <c r="F1950" t="b">
        <f t="shared" si="120"/>
        <v>0</v>
      </c>
      <c r="G1950" t="b">
        <f>IF('Input and Summary Results'!$J$4="yes",IF(C1950=FALSE,FALSE,IF('Data Transformation'!E1950&lt;$R$10,E1950,$R$10)),IF(C1950=FALSE,FALSE,IF(C1950&lt;$R$10,C1950,$R$10)))</f>
        <v>0</v>
      </c>
      <c r="H1950" t="b">
        <f>IF('Input and Summary Results'!$J$4="yes",'Data Transformation'!F1950,'Data Transformation'!D1950)</f>
        <v>0</v>
      </c>
      <c r="I1950" t="str">
        <f t="shared" si="121"/>
        <v/>
      </c>
    </row>
    <row r="1951" spans="2:9" x14ac:dyDescent="0.25">
      <c r="B1951" t="b">
        <f>IF('Input and Summary Results'!D1533=0,FALSE,'Input and Summary Results'!$B1533)</f>
        <v>0</v>
      </c>
      <c r="C1951" t="b">
        <f>IF(OR(B1951=0,'Input and Summary Results'!D1533=0,'Input and Summary Results'!D1533=""),FALSE,'Input and Summary Results'!$D1533)</f>
        <v>0</v>
      </c>
      <c r="D1951" t="b">
        <f>IF(OR(B1951=0,'Input and Summary Results'!E1533=0),FALSE,'Input and Summary Results'!$E1533)</f>
        <v>0</v>
      </c>
      <c r="E1951" t="b">
        <f t="shared" si="119"/>
        <v>0</v>
      </c>
      <c r="F1951" t="b">
        <f t="shared" si="120"/>
        <v>0</v>
      </c>
      <c r="G1951" t="b">
        <f>IF('Input and Summary Results'!$J$4="yes",IF(C1951=FALSE,FALSE,IF('Data Transformation'!E1951&lt;$R$10,E1951,$R$10)),IF(C1951=FALSE,FALSE,IF(C1951&lt;$R$10,C1951,$R$10)))</f>
        <v>0</v>
      </c>
      <c r="H1951" t="b">
        <f>IF('Input and Summary Results'!$J$4="yes",'Data Transformation'!F1951,'Data Transformation'!D1951)</f>
        <v>0</v>
      </c>
      <c r="I1951" t="str">
        <f t="shared" si="121"/>
        <v/>
      </c>
    </row>
    <row r="1952" spans="2:9" x14ac:dyDescent="0.25">
      <c r="B1952" t="b">
        <f>IF('Input and Summary Results'!D1534=0,FALSE,'Input and Summary Results'!$B1534)</f>
        <v>0</v>
      </c>
      <c r="C1952" t="b">
        <f>IF(OR(B1952=0,'Input and Summary Results'!D1534=0,'Input and Summary Results'!D1534=""),FALSE,'Input and Summary Results'!$D1534)</f>
        <v>0</v>
      </c>
      <c r="D1952" t="b">
        <f>IF(OR(B1952=0,'Input and Summary Results'!E1534=0),FALSE,'Input and Summary Results'!$E1534)</f>
        <v>0</v>
      </c>
      <c r="E1952" t="b">
        <f t="shared" si="119"/>
        <v>0</v>
      </c>
      <c r="F1952" t="b">
        <f t="shared" si="120"/>
        <v>0</v>
      </c>
      <c r="G1952" t="b">
        <f>IF('Input and Summary Results'!$J$4="yes",IF(C1952=FALSE,FALSE,IF('Data Transformation'!E1952&lt;$R$10,E1952,$R$10)),IF(C1952=FALSE,FALSE,IF(C1952&lt;$R$10,C1952,$R$10)))</f>
        <v>0</v>
      </c>
      <c r="H1952" t="b">
        <f>IF('Input and Summary Results'!$J$4="yes",'Data Transformation'!F1952,'Data Transformation'!D1952)</f>
        <v>0</v>
      </c>
      <c r="I1952" t="str">
        <f t="shared" si="121"/>
        <v/>
      </c>
    </row>
    <row r="1953" spans="2:9" x14ac:dyDescent="0.25">
      <c r="B1953" t="b">
        <f>IF('Input and Summary Results'!D1535=0,FALSE,'Input and Summary Results'!$B1535)</f>
        <v>0</v>
      </c>
      <c r="C1953" t="b">
        <f>IF(OR(B1953=0,'Input and Summary Results'!D1535=0,'Input and Summary Results'!D1535=""),FALSE,'Input and Summary Results'!$D1535)</f>
        <v>0</v>
      </c>
      <c r="D1953" t="b">
        <f>IF(OR(B1953=0,'Input and Summary Results'!E1535=0),FALSE,'Input and Summary Results'!$E1535)</f>
        <v>0</v>
      </c>
      <c r="E1953" t="b">
        <f t="shared" si="119"/>
        <v>0</v>
      </c>
      <c r="F1953" t="b">
        <f t="shared" si="120"/>
        <v>0</v>
      </c>
      <c r="G1953" t="b">
        <f>IF('Input and Summary Results'!$J$4="yes",IF(C1953=FALSE,FALSE,IF('Data Transformation'!E1953&lt;$R$10,E1953,$R$10)),IF(C1953=FALSE,FALSE,IF(C1953&lt;$R$10,C1953,$R$10)))</f>
        <v>0</v>
      </c>
      <c r="H1953" t="b">
        <f>IF('Input and Summary Results'!$J$4="yes",'Data Transformation'!F1953,'Data Transformation'!D1953)</f>
        <v>0</v>
      </c>
      <c r="I1953" t="str">
        <f t="shared" si="121"/>
        <v/>
      </c>
    </row>
    <row r="1954" spans="2:9" x14ac:dyDescent="0.25">
      <c r="B1954" t="b">
        <f>IF('Input and Summary Results'!D1536=0,FALSE,'Input and Summary Results'!$B1536)</f>
        <v>0</v>
      </c>
      <c r="C1954" t="b">
        <f>IF(OR(B1954=0,'Input and Summary Results'!D1536=0,'Input and Summary Results'!D1536=""),FALSE,'Input and Summary Results'!$D1536)</f>
        <v>0</v>
      </c>
      <c r="D1954" t="b">
        <f>IF(OR(B1954=0,'Input and Summary Results'!E1536=0),FALSE,'Input and Summary Results'!$E1536)</f>
        <v>0</v>
      </c>
      <c r="E1954" t="b">
        <f t="shared" si="119"/>
        <v>0</v>
      </c>
      <c r="F1954" t="b">
        <f t="shared" si="120"/>
        <v>0</v>
      </c>
      <c r="G1954" t="b">
        <f>IF('Input and Summary Results'!$J$4="yes",IF(C1954=FALSE,FALSE,IF('Data Transformation'!E1954&lt;$R$10,E1954,$R$10)),IF(C1954=FALSE,FALSE,IF(C1954&lt;$R$10,C1954,$R$10)))</f>
        <v>0</v>
      </c>
      <c r="H1954" t="b">
        <f>IF('Input and Summary Results'!$J$4="yes",'Data Transformation'!F1954,'Data Transformation'!D1954)</f>
        <v>0</v>
      </c>
      <c r="I1954" t="str">
        <f t="shared" si="121"/>
        <v/>
      </c>
    </row>
    <row r="1955" spans="2:9" x14ac:dyDescent="0.25">
      <c r="B1955" t="b">
        <f>IF('Input and Summary Results'!D1537=0,FALSE,'Input and Summary Results'!$B1537)</f>
        <v>0</v>
      </c>
      <c r="C1955" t="b">
        <f>IF(OR(B1955=0,'Input and Summary Results'!D1537=0,'Input and Summary Results'!D1537=""),FALSE,'Input and Summary Results'!$D1537)</f>
        <v>0</v>
      </c>
      <c r="D1955" t="b">
        <f>IF(OR(B1955=0,'Input and Summary Results'!E1537=0),FALSE,'Input and Summary Results'!$E1537)</f>
        <v>0</v>
      </c>
      <c r="E1955" t="b">
        <f t="shared" si="119"/>
        <v>0</v>
      </c>
      <c r="F1955" t="b">
        <f t="shared" si="120"/>
        <v>0</v>
      </c>
      <c r="G1955" t="b">
        <f>IF('Input and Summary Results'!$J$4="yes",IF(C1955=FALSE,FALSE,IF('Data Transformation'!E1955&lt;$R$10,E1955,$R$10)),IF(C1955=FALSE,FALSE,IF(C1955&lt;$R$10,C1955,$R$10)))</f>
        <v>0</v>
      </c>
      <c r="H1955" t="b">
        <f>IF('Input and Summary Results'!$J$4="yes",'Data Transformation'!F1955,'Data Transformation'!D1955)</f>
        <v>0</v>
      </c>
      <c r="I1955" t="str">
        <f t="shared" si="121"/>
        <v/>
      </c>
    </row>
    <row r="1956" spans="2:9" x14ac:dyDescent="0.25">
      <c r="B1956" t="b">
        <f>IF('Input and Summary Results'!D1538=0,FALSE,'Input and Summary Results'!$B1538)</f>
        <v>0</v>
      </c>
      <c r="C1956" t="b">
        <f>IF(OR(B1956=0,'Input and Summary Results'!D1538=0,'Input and Summary Results'!D1538=""),FALSE,'Input and Summary Results'!$D1538)</f>
        <v>0</v>
      </c>
      <c r="D1956" t="b">
        <f>IF(OR(B1956=0,'Input and Summary Results'!E1538=0),FALSE,'Input and Summary Results'!$E1538)</f>
        <v>0</v>
      </c>
      <c r="E1956" t="b">
        <f t="shared" si="119"/>
        <v>0</v>
      </c>
      <c r="F1956" t="b">
        <f t="shared" si="120"/>
        <v>0</v>
      </c>
      <c r="G1956" t="b">
        <f>IF('Input and Summary Results'!$J$4="yes",IF(C1956=FALSE,FALSE,IF('Data Transformation'!E1956&lt;$R$10,E1956,$R$10)),IF(C1956=FALSE,FALSE,IF(C1956&lt;$R$10,C1956,$R$10)))</f>
        <v>0</v>
      </c>
      <c r="H1956" t="b">
        <f>IF('Input and Summary Results'!$J$4="yes",'Data Transformation'!F1956,'Data Transformation'!D1956)</f>
        <v>0</v>
      </c>
      <c r="I1956" t="str">
        <f t="shared" si="121"/>
        <v/>
      </c>
    </row>
    <row r="1957" spans="2:9" x14ac:dyDescent="0.25">
      <c r="B1957" t="b">
        <f>IF('Input and Summary Results'!D1539=0,FALSE,'Input and Summary Results'!$B1539)</f>
        <v>0</v>
      </c>
      <c r="C1957" t="b">
        <f>IF(OR(B1957=0,'Input and Summary Results'!D1539=0,'Input and Summary Results'!D1539=""),FALSE,'Input and Summary Results'!$D1539)</f>
        <v>0</v>
      </c>
      <c r="D1957" t="b">
        <f>IF(OR(B1957=0,'Input and Summary Results'!E1539=0),FALSE,'Input and Summary Results'!$E1539)</f>
        <v>0</v>
      </c>
      <c r="E1957" t="b">
        <f t="shared" si="119"/>
        <v>0</v>
      </c>
      <c r="F1957" t="b">
        <f t="shared" si="120"/>
        <v>0</v>
      </c>
      <c r="G1957" t="b">
        <f>IF('Input and Summary Results'!$J$4="yes",IF(C1957=FALSE,FALSE,IF('Data Transformation'!E1957&lt;$R$10,E1957,$R$10)),IF(C1957=FALSE,FALSE,IF(C1957&lt;$R$10,C1957,$R$10)))</f>
        <v>0</v>
      </c>
      <c r="H1957" t="b">
        <f>IF('Input and Summary Results'!$J$4="yes",'Data Transformation'!F1957,'Data Transformation'!D1957)</f>
        <v>0</v>
      </c>
      <c r="I1957" t="str">
        <f t="shared" si="121"/>
        <v/>
      </c>
    </row>
    <row r="1958" spans="2:9" x14ac:dyDescent="0.25">
      <c r="B1958" t="b">
        <f>IF('Input and Summary Results'!D1540=0,FALSE,'Input and Summary Results'!$B1540)</f>
        <v>0</v>
      </c>
      <c r="C1958" t="b">
        <f>IF(OR(B1958=0,'Input and Summary Results'!D1540=0,'Input and Summary Results'!D1540=""),FALSE,'Input and Summary Results'!$D1540)</f>
        <v>0</v>
      </c>
      <c r="D1958" t="b">
        <f>IF(OR(B1958=0,'Input and Summary Results'!E1540=0),FALSE,'Input and Summary Results'!$E1540)</f>
        <v>0</v>
      </c>
      <c r="E1958" t="b">
        <f t="shared" si="119"/>
        <v>0</v>
      </c>
      <c r="F1958" t="b">
        <f t="shared" si="120"/>
        <v>0</v>
      </c>
      <c r="G1958" t="b">
        <f>IF('Input and Summary Results'!$J$4="yes",IF(C1958=FALSE,FALSE,IF('Data Transformation'!E1958&lt;$R$10,E1958,$R$10)),IF(C1958=FALSE,FALSE,IF(C1958&lt;$R$10,C1958,$R$10)))</f>
        <v>0</v>
      </c>
      <c r="H1958" t="b">
        <f>IF('Input and Summary Results'!$J$4="yes",'Data Transformation'!F1958,'Data Transformation'!D1958)</f>
        <v>0</v>
      </c>
      <c r="I1958" t="str">
        <f t="shared" si="121"/>
        <v/>
      </c>
    </row>
    <row r="1959" spans="2:9" x14ac:dyDescent="0.25">
      <c r="B1959" t="b">
        <f>IF('Input and Summary Results'!D1541=0,FALSE,'Input and Summary Results'!$B1541)</f>
        <v>0</v>
      </c>
      <c r="C1959" t="b">
        <f>IF(OR(B1959=0,'Input and Summary Results'!D1541=0,'Input and Summary Results'!D1541=""),FALSE,'Input and Summary Results'!$D1541)</f>
        <v>0</v>
      </c>
      <c r="D1959" t="b">
        <f>IF(OR(B1959=0,'Input and Summary Results'!E1541=0),FALSE,'Input and Summary Results'!$E1541)</f>
        <v>0</v>
      </c>
      <c r="E1959" t="b">
        <f t="shared" si="119"/>
        <v>0</v>
      </c>
      <c r="F1959" t="b">
        <f t="shared" si="120"/>
        <v>0</v>
      </c>
      <c r="G1959" t="b">
        <f>IF('Input and Summary Results'!$J$4="yes",IF(C1959=FALSE,FALSE,IF('Data Transformation'!E1959&lt;$R$10,E1959,$R$10)),IF(C1959=FALSE,FALSE,IF(C1959&lt;$R$10,C1959,$R$10)))</f>
        <v>0</v>
      </c>
      <c r="H1959" t="b">
        <f>IF('Input and Summary Results'!$J$4="yes",'Data Transformation'!F1959,'Data Transformation'!D1959)</f>
        <v>0</v>
      </c>
      <c r="I1959" t="str">
        <f t="shared" si="121"/>
        <v/>
      </c>
    </row>
    <row r="1960" spans="2:9" x14ac:dyDescent="0.25">
      <c r="B1960" t="b">
        <f>IF('Input and Summary Results'!D1542=0,FALSE,'Input and Summary Results'!$B1542)</f>
        <v>0</v>
      </c>
      <c r="C1960" t="b">
        <f>IF(OR(B1960=0,'Input and Summary Results'!D1542=0,'Input and Summary Results'!D1542=""),FALSE,'Input and Summary Results'!$D1542)</f>
        <v>0</v>
      </c>
      <c r="D1960" t="b">
        <f>IF(OR(B1960=0,'Input and Summary Results'!E1542=0),FALSE,'Input and Summary Results'!$E1542)</f>
        <v>0</v>
      </c>
      <c r="E1960" t="b">
        <f t="shared" si="119"/>
        <v>0</v>
      </c>
      <c r="F1960" t="b">
        <f t="shared" si="120"/>
        <v>0</v>
      </c>
      <c r="G1960" t="b">
        <f>IF('Input and Summary Results'!$J$4="yes",IF(C1960=FALSE,FALSE,IF('Data Transformation'!E1960&lt;$R$10,E1960,$R$10)),IF(C1960=FALSE,FALSE,IF(C1960&lt;$R$10,C1960,$R$10)))</f>
        <v>0</v>
      </c>
      <c r="H1960" t="b">
        <f>IF('Input and Summary Results'!$J$4="yes",'Data Transformation'!F1960,'Data Transformation'!D1960)</f>
        <v>0</v>
      </c>
      <c r="I1960" t="str">
        <f t="shared" si="121"/>
        <v/>
      </c>
    </row>
    <row r="1961" spans="2:9" x14ac:dyDescent="0.25">
      <c r="B1961" t="b">
        <f>IF('Input and Summary Results'!D1543=0,FALSE,'Input and Summary Results'!$B1543)</f>
        <v>0</v>
      </c>
      <c r="C1961" t="b">
        <f>IF(OR(B1961=0,'Input and Summary Results'!D1543=0,'Input and Summary Results'!D1543=""),FALSE,'Input and Summary Results'!$D1543)</f>
        <v>0</v>
      </c>
      <c r="D1961" t="b">
        <f>IF(OR(B1961=0,'Input and Summary Results'!E1543=0),FALSE,'Input and Summary Results'!$E1543)</f>
        <v>0</v>
      </c>
      <c r="E1961" t="b">
        <f t="shared" si="119"/>
        <v>0</v>
      </c>
      <c r="F1961" t="b">
        <f t="shared" si="120"/>
        <v>0</v>
      </c>
      <c r="G1961" t="b">
        <f>IF('Input and Summary Results'!$J$4="yes",IF(C1961=FALSE,FALSE,IF('Data Transformation'!E1961&lt;$R$10,E1961,$R$10)),IF(C1961=FALSE,FALSE,IF(C1961&lt;$R$10,C1961,$R$10)))</f>
        <v>0</v>
      </c>
      <c r="H1961" t="b">
        <f>IF('Input and Summary Results'!$J$4="yes",'Data Transformation'!F1961,'Data Transformation'!D1961)</f>
        <v>0</v>
      </c>
      <c r="I1961" t="str">
        <f t="shared" si="121"/>
        <v/>
      </c>
    </row>
    <row r="1962" spans="2:9" x14ac:dyDescent="0.25">
      <c r="B1962" t="b">
        <f>IF('Input and Summary Results'!D1544=0,FALSE,'Input and Summary Results'!$B1544)</f>
        <v>0</v>
      </c>
      <c r="C1962" t="b">
        <f>IF(OR(B1962=0,'Input and Summary Results'!D1544=0,'Input and Summary Results'!D1544=""),FALSE,'Input and Summary Results'!$D1544)</f>
        <v>0</v>
      </c>
      <c r="D1962" t="b">
        <f>IF(OR(B1962=0,'Input and Summary Results'!E1544=0),FALSE,'Input and Summary Results'!$E1544)</f>
        <v>0</v>
      </c>
      <c r="E1962" t="b">
        <f t="shared" ref="E1962:E2025" si="122">IF(C1962=FALSE,FALSE,LOG10(C1962))</f>
        <v>0</v>
      </c>
      <c r="F1962" t="b">
        <f t="shared" ref="F1962:F2025" si="123">IF(D1962=FALSE, FALSE,0.434*D1962/C1962)</f>
        <v>0</v>
      </c>
      <c r="G1962" t="b">
        <f>IF('Input and Summary Results'!$J$4="yes",IF(C1962=FALSE,FALSE,IF('Data Transformation'!E1962&lt;$R$10,E1962,$R$10)),IF(C1962=FALSE,FALSE,IF(C1962&lt;$R$10,C1962,$R$10)))</f>
        <v>0</v>
      </c>
      <c r="H1962" t="b">
        <f>IF('Input and Summary Results'!$J$4="yes",'Data Transformation'!F1962,'Data Transformation'!D1962)</f>
        <v>0</v>
      </c>
      <c r="I1962" t="str">
        <f t="shared" si="121"/>
        <v/>
      </c>
    </row>
    <row r="1963" spans="2:9" x14ac:dyDescent="0.25">
      <c r="B1963" t="b">
        <f>IF('Input and Summary Results'!D1545=0,FALSE,'Input and Summary Results'!$B1545)</f>
        <v>0</v>
      </c>
      <c r="C1963" t="b">
        <f>IF(OR(B1963=0,'Input and Summary Results'!D1545=0,'Input and Summary Results'!D1545=""),FALSE,'Input and Summary Results'!$D1545)</f>
        <v>0</v>
      </c>
      <c r="D1963" t="b">
        <f>IF(OR(B1963=0,'Input and Summary Results'!E1545=0),FALSE,'Input and Summary Results'!$E1545)</f>
        <v>0</v>
      </c>
      <c r="E1963" t="b">
        <f t="shared" si="122"/>
        <v>0</v>
      </c>
      <c r="F1963" t="b">
        <f t="shared" si="123"/>
        <v>0</v>
      </c>
      <c r="G1963" t="b">
        <f>IF('Input and Summary Results'!$J$4="yes",IF(C1963=FALSE,FALSE,IF('Data Transformation'!E1963&lt;$R$10,E1963,$R$10)),IF(C1963=FALSE,FALSE,IF(C1963&lt;$R$10,C1963,$R$10)))</f>
        <v>0</v>
      </c>
      <c r="H1963" t="b">
        <f>IF('Input and Summary Results'!$J$4="yes",'Data Transformation'!F1963,'Data Transformation'!D1963)</f>
        <v>0</v>
      </c>
      <c r="I1963" t="str">
        <f t="shared" si="121"/>
        <v/>
      </c>
    </row>
    <row r="1964" spans="2:9" x14ac:dyDescent="0.25">
      <c r="B1964" t="b">
        <f>IF('Input and Summary Results'!D1546=0,FALSE,'Input and Summary Results'!$B1546)</f>
        <v>0</v>
      </c>
      <c r="C1964" t="b">
        <f>IF(OR(B1964=0,'Input and Summary Results'!D1546=0,'Input and Summary Results'!D1546=""),FALSE,'Input and Summary Results'!$D1546)</f>
        <v>0</v>
      </c>
      <c r="D1964" t="b">
        <f>IF(OR(B1964=0,'Input and Summary Results'!E1546=0),FALSE,'Input and Summary Results'!$E1546)</f>
        <v>0</v>
      </c>
      <c r="E1964" t="b">
        <f t="shared" si="122"/>
        <v>0</v>
      </c>
      <c r="F1964" t="b">
        <f t="shared" si="123"/>
        <v>0</v>
      </c>
      <c r="G1964" t="b">
        <f>IF('Input and Summary Results'!$J$4="yes",IF(C1964=FALSE,FALSE,IF('Data Transformation'!E1964&lt;$R$10,E1964,$R$10)),IF(C1964=FALSE,FALSE,IF(C1964&lt;$R$10,C1964,$R$10)))</f>
        <v>0</v>
      </c>
      <c r="H1964" t="b">
        <f>IF('Input and Summary Results'!$J$4="yes",'Data Transformation'!F1964,'Data Transformation'!D1964)</f>
        <v>0</v>
      </c>
      <c r="I1964" t="str">
        <f t="shared" si="121"/>
        <v/>
      </c>
    </row>
    <row r="1965" spans="2:9" x14ac:dyDescent="0.25">
      <c r="B1965" t="b">
        <f>IF('Input and Summary Results'!D1547=0,FALSE,'Input and Summary Results'!$B1547)</f>
        <v>0</v>
      </c>
      <c r="C1965" t="b">
        <f>IF(OR(B1965=0,'Input and Summary Results'!D1547=0,'Input and Summary Results'!D1547=""),FALSE,'Input and Summary Results'!$D1547)</f>
        <v>0</v>
      </c>
      <c r="D1965" t="b">
        <f>IF(OR(B1965=0,'Input and Summary Results'!E1547=0),FALSE,'Input and Summary Results'!$E1547)</f>
        <v>0</v>
      </c>
      <c r="E1965" t="b">
        <f t="shared" si="122"/>
        <v>0</v>
      </c>
      <c r="F1965" t="b">
        <f t="shared" si="123"/>
        <v>0</v>
      </c>
      <c r="G1965" t="b">
        <f>IF('Input and Summary Results'!$J$4="yes",IF(C1965=FALSE,FALSE,IF('Data Transformation'!E1965&lt;$R$10,E1965,$R$10)),IF(C1965=FALSE,FALSE,IF(C1965&lt;$R$10,C1965,$R$10)))</f>
        <v>0</v>
      </c>
      <c r="H1965" t="b">
        <f>IF('Input and Summary Results'!$J$4="yes",'Data Transformation'!F1965,'Data Transformation'!D1965)</f>
        <v>0</v>
      </c>
      <c r="I1965" t="str">
        <f t="shared" si="121"/>
        <v/>
      </c>
    </row>
    <row r="1966" spans="2:9" x14ac:dyDescent="0.25">
      <c r="B1966" t="b">
        <f>IF('Input and Summary Results'!D1548=0,FALSE,'Input and Summary Results'!$B1548)</f>
        <v>0</v>
      </c>
      <c r="C1966" t="b">
        <f>IF(OR(B1966=0,'Input and Summary Results'!D1548=0,'Input and Summary Results'!D1548=""),FALSE,'Input and Summary Results'!$D1548)</f>
        <v>0</v>
      </c>
      <c r="D1966" t="b">
        <f>IF(OR(B1966=0,'Input and Summary Results'!E1548=0),FALSE,'Input and Summary Results'!$E1548)</f>
        <v>0</v>
      </c>
      <c r="E1966" t="b">
        <f t="shared" si="122"/>
        <v>0</v>
      </c>
      <c r="F1966" t="b">
        <f t="shared" si="123"/>
        <v>0</v>
      </c>
      <c r="G1966" t="b">
        <f>IF('Input and Summary Results'!$J$4="yes",IF(C1966=FALSE,FALSE,IF('Data Transformation'!E1966&lt;$R$10,E1966,$R$10)),IF(C1966=FALSE,FALSE,IF(C1966&lt;$R$10,C1966,$R$10)))</f>
        <v>0</v>
      </c>
      <c r="H1966" t="b">
        <f>IF('Input and Summary Results'!$J$4="yes",'Data Transformation'!F1966,'Data Transformation'!D1966)</f>
        <v>0</v>
      </c>
      <c r="I1966" t="str">
        <f t="shared" si="121"/>
        <v/>
      </c>
    </row>
    <row r="1967" spans="2:9" x14ac:dyDescent="0.25">
      <c r="B1967" t="b">
        <f>IF('Input and Summary Results'!D1549=0,FALSE,'Input and Summary Results'!$B1549)</f>
        <v>0</v>
      </c>
      <c r="C1967" t="b">
        <f>IF(OR(B1967=0,'Input and Summary Results'!D1549=0,'Input and Summary Results'!D1549=""),FALSE,'Input and Summary Results'!$D1549)</f>
        <v>0</v>
      </c>
      <c r="D1967" t="b">
        <f>IF(OR(B1967=0,'Input and Summary Results'!E1549=0),FALSE,'Input and Summary Results'!$E1549)</f>
        <v>0</v>
      </c>
      <c r="E1967" t="b">
        <f t="shared" si="122"/>
        <v>0</v>
      </c>
      <c r="F1967" t="b">
        <f t="shared" si="123"/>
        <v>0</v>
      </c>
      <c r="G1967" t="b">
        <f>IF('Input and Summary Results'!$J$4="yes",IF(C1967=FALSE,FALSE,IF('Data Transformation'!E1967&lt;$R$10,E1967,$R$10)),IF(C1967=FALSE,FALSE,IF(C1967&lt;$R$10,C1967,$R$10)))</f>
        <v>0</v>
      </c>
      <c r="H1967" t="b">
        <f>IF('Input and Summary Results'!$J$4="yes",'Data Transformation'!F1967,'Data Transformation'!D1967)</f>
        <v>0</v>
      </c>
      <c r="I1967" t="str">
        <f t="shared" si="121"/>
        <v/>
      </c>
    </row>
    <row r="1968" spans="2:9" x14ac:dyDescent="0.25">
      <c r="B1968" t="b">
        <f>IF('Input and Summary Results'!D1550=0,FALSE,'Input and Summary Results'!$B1550)</f>
        <v>0</v>
      </c>
      <c r="C1968" t="b">
        <f>IF(OR(B1968=0,'Input and Summary Results'!D1550=0,'Input and Summary Results'!D1550=""),FALSE,'Input and Summary Results'!$D1550)</f>
        <v>0</v>
      </c>
      <c r="D1968" t="b">
        <f>IF(OR(B1968=0,'Input and Summary Results'!E1550=0),FALSE,'Input and Summary Results'!$E1550)</f>
        <v>0</v>
      </c>
      <c r="E1968" t="b">
        <f t="shared" si="122"/>
        <v>0</v>
      </c>
      <c r="F1968" t="b">
        <f t="shared" si="123"/>
        <v>0</v>
      </c>
      <c r="G1968" t="b">
        <f>IF('Input and Summary Results'!$J$4="yes",IF(C1968=FALSE,FALSE,IF('Data Transformation'!E1968&lt;$R$10,E1968,$R$10)),IF(C1968=FALSE,FALSE,IF(C1968&lt;$R$10,C1968,$R$10)))</f>
        <v>0</v>
      </c>
      <c r="H1968" t="b">
        <f>IF('Input and Summary Results'!$J$4="yes",'Data Transformation'!F1968,'Data Transformation'!D1968)</f>
        <v>0</v>
      </c>
      <c r="I1968" t="str">
        <f t="shared" si="121"/>
        <v/>
      </c>
    </row>
    <row r="1969" spans="2:9" x14ac:dyDescent="0.25">
      <c r="B1969" t="b">
        <f>IF('Input and Summary Results'!D1551=0,FALSE,'Input and Summary Results'!$B1551)</f>
        <v>0</v>
      </c>
      <c r="C1969" t="b">
        <f>IF(OR(B1969=0,'Input and Summary Results'!D1551=0,'Input and Summary Results'!D1551=""),FALSE,'Input and Summary Results'!$D1551)</f>
        <v>0</v>
      </c>
      <c r="D1969" t="b">
        <f>IF(OR(B1969=0,'Input and Summary Results'!E1551=0),FALSE,'Input and Summary Results'!$E1551)</f>
        <v>0</v>
      </c>
      <c r="E1969" t="b">
        <f t="shared" si="122"/>
        <v>0</v>
      </c>
      <c r="F1969" t="b">
        <f t="shared" si="123"/>
        <v>0</v>
      </c>
      <c r="G1969" t="b">
        <f>IF('Input and Summary Results'!$J$4="yes",IF(C1969=FALSE,FALSE,IF('Data Transformation'!E1969&lt;$R$10,E1969,$R$10)),IF(C1969=FALSE,FALSE,IF(C1969&lt;$R$10,C1969,$R$10)))</f>
        <v>0</v>
      </c>
      <c r="H1969" t="b">
        <f>IF('Input and Summary Results'!$J$4="yes",'Data Transformation'!F1969,'Data Transformation'!D1969)</f>
        <v>0</v>
      </c>
      <c r="I1969" t="str">
        <f t="shared" si="121"/>
        <v/>
      </c>
    </row>
    <row r="1970" spans="2:9" x14ac:dyDescent="0.25">
      <c r="B1970" t="b">
        <f>IF('Input and Summary Results'!D1552=0,FALSE,'Input and Summary Results'!$B1552)</f>
        <v>0</v>
      </c>
      <c r="C1970" t="b">
        <f>IF(OR(B1970=0,'Input and Summary Results'!D1552=0,'Input and Summary Results'!D1552=""),FALSE,'Input and Summary Results'!$D1552)</f>
        <v>0</v>
      </c>
      <c r="D1970" t="b">
        <f>IF(OR(B1970=0,'Input and Summary Results'!E1552=0),FALSE,'Input and Summary Results'!$E1552)</f>
        <v>0</v>
      </c>
      <c r="E1970" t="b">
        <f t="shared" si="122"/>
        <v>0</v>
      </c>
      <c r="F1970" t="b">
        <f t="shared" si="123"/>
        <v>0</v>
      </c>
      <c r="G1970" t="b">
        <f>IF('Input and Summary Results'!$J$4="yes",IF(C1970=FALSE,FALSE,IF('Data Transformation'!E1970&lt;$R$10,E1970,$R$10)),IF(C1970=FALSE,FALSE,IF(C1970&lt;$R$10,C1970,$R$10)))</f>
        <v>0</v>
      </c>
      <c r="H1970" t="b">
        <f>IF('Input and Summary Results'!$J$4="yes",'Data Transformation'!F1970,'Data Transformation'!D1970)</f>
        <v>0</v>
      </c>
      <c r="I1970" t="str">
        <f t="shared" si="121"/>
        <v/>
      </c>
    </row>
    <row r="1971" spans="2:9" x14ac:dyDescent="0.25">
      <c r="B1971" t="b">
        <f>IF('Input and Summary Results'!D1553=0,FALSE,'Input and Summary Results'!$B1553)</f>
        <v>0</v>
      </c>
      <c r="C1971" t="b">
        <f>IF(OR(B1971=0,'Input and Summary Results'!D1553=0,'Input and Summary Results'!D1553=""),FALSE,'Input and Summary Results'!$D1553)</f>
        <v>0</v>
      </c>
      <c r="D1971" t="b">
        <f>IF(OR(B1971=0,'Input and Summary Results'!E1553=0),FALSE,'Input and Summary Results'!$E1553)</f>
        <v>0</v>
      </c>
      <c r="E1971" t="b">
        <f t="shared" si="122"/>
        <v>0</v>
      </c>
      <c r="F1971" t="b">
        <f t="shared" si="123"/>
        <v>0</v>
      </c>
      <c r="G1971" t="b">
        <f>IF('Input and Summary Results'!$J$4="yes",IF(C1971=FALSE,FALSE,IF('Data Transformation'!E1971&lt;$R$10,E1971,$R$10)),IF(C1971=FALSE,FALSE,IF(C1971&lt;$R$10,C1971,$R$10)))</f>
        <v>0</v>
      </c>
      <c r="H1971" t="b">
        <f>IF('Input and Summary Results'!$J$4="yes",'Data Transformation'!F1971,'Data Transformation'!D1971)</f>
        <v>0</v>
      </c>
      <c r="I1971" t="str">
        <f t="shared" si="121"/>
        <v/>
      </c>
    </row>
    <row r="1972" spans="2:9" x14ac:dyDescent="0.25">
      <c r="B1972" t="b">
        <f>IF('Input and Summary Results'!D1554=0,FALSE,'Input and Summary Results'!$B1554)</f>
        <v>0</v>
      </c>
      <c r="C1972" t="b">
        <f>IF(OR(B1972=0,'Input and Summary Results'!D1554=0,'Input and Summary Results'!D1554=""),FALSE,'Input and Summary Results'!$D1554)</f>
        <v>0</v>
      </c>
      <c r="D1972" t="b">
        <f>IF(OR(B1972=0,'Input and Summary Results'!E1554=0),FALSE,'Input and Summary Results'!$E1554)</f>
        <v>0</v>
      </c>
      <c r="E1972" t="b">
        <f t="shared" si="122"/>
        <v>0</v>
      </c>
      <c r="F1972" t="b">
        <f t="shared" si="123"/>
        <v>0</v>
      </c>
      <c r="G1972" t="b">
        <f>IF('Input and Summary Results'!$J$4="yes",IF(C1972=FALSE,FALSE,IF('Data Transformation'!E1972&lt;$R$10,E1972,$R$10)),IF(C1972=FALSE,FALSE,IF(C1972&lt;$R$10,C1972,$R$10)))</f>
        <v>0</v>
      </c>
      <c r="H1972" t="b">
        <f>IF('Input and Summary Results'!$J$4="yes",'Data Transformation'!F1972,'Data Transformation'!D1972)</f>
        <v>0</v>
      </c>
      <c r="I1972" t="str">
        <f t="shared" si="121"/>
        <v/>
      </c>
    </row>
    <row r="1973" spans="2:9" x14ac:dyDescent="0.25">
      <c r="B1973" t="b">
        <f>IF('Input and Summary Results'!D1555=0,FALSE,'Input and Summary Results'!$B1555)</f>
        <v>0</v>
      </c>
      <c r="C1973" t="b">
        <f>IF(OR(B1973=0,'Input and Summary Results'!D1555=0,'Input and Summary Results'!D1555=""),FALSE,'Input and Summary Results'!$D1555)</f>
        <v>0</v>
      </c>
      <c r="D1973" t="b">
        <f>IF(OR(B1973=0,'Input and Summary Results'!E1555=0),FALSE,'Input and Summary Results'!$E1555)</f>
        <v>0</v>
      </c>
      <c r="E1973" t="b">
        <f t="shared" si="122"/>
        <v>0</v>
      </c>
      <c r="F1973" t="b">
        <f t="shared" si="123"/>
        <v>0</v>
      </c>
      <c r="G1973" t="b">
        <f>IF('Input and Summary Results'!$J$4="yes",IF(C1973=FALSE,FALSE,IF('Data Transformation'!E1973&lt;$R$10,E1973,$R$10)),IF(C1973=FALSE,FALSE,IF(C1973&lt;$R$10,C1973,$R$10)))</f>
        <v>0</v>
      </c>
      <c r="H1973" t="b">
        <f>IF('Input and Summary Results'!$J$4="yes",'Data Transformation'!F1973,'Data Transformation'!D1973)</f>
        <v>0</v>
      </c>
      <c r="I1973" t="str">
        <f t="shared" si="121"/>
        <v/>
      </c>
    </row>
    <row r="1974" spans="2:9" x14ac:dyDescent="0.25">
      <c r="B1974" t="b">
        <f>IF('Input and Summary Results'!D1556=0,FALSE,'Input and Summary Results'!$B1556)</f>
        <v>0</v>
      </c>
      <c r="C1974" t="b">
        <f>IF(OR(B1974=0,'Input and Summary Results'!D1556=0,'Input and Summary Results'!D1556=""),FALSE,'Input and Summary Results'!$D1556)</f>
        <v>0</v>
      </c>
      <c r="D1974" t="b">
        <f>IF(OR(B1974=0,'Input and Summary Results'!E1556=0),FALSE,'Input and Summary Results'!$E1556)</f>
        <v>0</v>
      </c>
      <c r="E1974" t="b">
        <f t="shared" si="122"/>
        <v>0</v>
      </c>
      <c r="F1974" t="b">
        <f t="shared" si="123"/>
        <v>0</v>
      </c>
      <c r="G1974" t="b">
        <f>IF('Input and Summary Results'!$J$4="yes",IF(C1974=FALSE,FALSE,IF('Data Transformation'!E1974&lt;$R$10,E1974,$R$10)),IF(C1974=FALSE,FALSE,IF(C1974&lt;$R$10,C1974,$R$10)))</f>
        <v>0</v>
      </c>
      <c r="H1974" t="b">
        <f>IF('Input and Summary Results'!$J$4="yes",'Data Transformation'!F1974,'Data Transformation'!D1974)</f>
        <v>0</v>
      </c>
      <c r="I1974" t="str">
        <f t="shared" si="121"/>
        <v/>
      </c>
    </row>
    <row r="1975" spans="2:9" x14ac:dyDescent="0.25">
      <c r="B1975" t="b">
        <f>IF('Input and Summary Results'!D1557=0,FALSE,'Input and Summary Results'!$B1557)</f>
        <v>0</v>
      </c>
      <c r="C1975" t="b">
        <f>IF(OR(B1975=0,'Input and Summary Results'!D1557=0,'Input and Summary Results'!D1557=""),FALSE,'Input and Summary Results'!$D1557)</f>
        <v>0</v>
      </c>
      <c r="D1975" t="b">
        <f>IF(OR(B1975=0,'Input and Summary Results'!E1557=0),FALSE,'Input and Summary Results'!$E1557)</f>
        <v>0</v>
      </c>
      <c r="E1975" t="b">
        <f t="shared" si="122"/>
        <v>0</v>
      </c>
      <c r="F1975" t="b">
        <f t="shared" si="123"/>
        <v>0</v>
      </c>
      <c r="G1975" t="b">
        <f>IF('Input and Summary Results'!$J$4="yes",IF(C1975=FALSE,FALSE,IF('Data Transformation'!E1975&lt;$R$10,E1975,$R$10)),IF(C1975=FALSE,FALSE,IF(C1975&lt;$R$10,C1975,$R$10)))</f>
        <v>0</v>
      </c>
      <c r="H1975" t="b">
        <f>IF('Input and Summary Results'!$J$4="yes",'Data Transformation'!F1975,'Data Transformation'!D1975)</f>
        <v>0</v>
      </c>
      <c r="I1975" t="str">
        <f t="shared" si="121"/>
        <v/>
      </c>
    </row>
    <row r="1976" spans="2:9" x14ac:dyDescent="0.25">
      <c r="B1976" t="b">
        <f>IF('Input and Summary Results'!D1558=0,FALSE,'Input and Summary Results'!$B1558)</f>
        <v>0</v>
      </c>
      <c r="C1976" t="b">
        <f>IF(OR(B1976=0,'Input and Summary Results'!D1558=0,'Input and Summary Results'!D1558=""),FALSE,'Input and Summary Results'!$D1558)</f>
        <v>0</v>
      </c>
      <c r="D1976" t="b">
        <f>IF(OR(B1976=0,'Input and Summary Results'!E1558=0),FALSE,'Input and Summary Results'!$E1558)</f>
        <v>0</v>
      </c>
      <c r="E1976" t="b">
        <f t="shared" si="122"/>
        <v>0</v>
      </c>
      <c r="F1976" t="b">
        <f t="shared" si="123"/>
        <v>0</v>
      </c>
      <c r="G1976" t="b">
        <f>IF('Input and Summary Results'!$J$4="yes",IF(C1976=FALSE,FALSE,IF('Data Transformation'!E1976&lt;$R$10,E1976,$R$10)),IF(C1976=FALSE,FALSE,IF(C1976&lt;$R$10,C1976,$R$10)))</f>
        <v>0</v>
      </c>
      <c r="H1976" t="b">
        <f>IF('Input and Summary Results'!$J$4="yes",'Data Transformation'!F1976,'Data Transformation'!D1976)</f>
        <v>0</v>
      </c>
      <c r="I1976" t="str">
        <f t="shared" si="121"/>
        <v/>
      </c>
    </row>
    <row r="1977" spans="2:9" x14ac:dyDescent="0.25">
      <c r="B1977" t="b">
        <f>IF('Input and Summary Results'!D1559=0,FALSE,'Input and Summary Results'!$B1559)</f>
        <v>0</v>
      </c>
      <c r="C1977" t="b">
        <f>IF(OR(B1977=0,'Input and Summary Results'!D1559=0,'Input and Summary Results'!D1559=""),FALSE,'Input and Summary Results'!$D1559)</f>
        <v>0</v>
      </c>
      <c r="D1977" t="b">
        <f>IF(OR(B1977=0,'Input and Summary Results'!E1559=0),FALSE,'Input and Summary Results'!$E1559)</f>
        <v>0</v>
      </c>
      <c r="E1977" t="b">
        <f t="shared" si="122"/>
        <v>0</v>
      </c>
      <c r="F1977" t="b">
        <f t="shared" si="123"/>
        <v>0</v>
      </c>
      <c r="G1977" t="b">
        <f>IF('Input and Summary Results'!$J$4="yes",IF(C1977=FALSE,FALSE,IF('Data Transformation'!E1977&lt;$R$10,E1977,$R$10)),IF(C1977=FALSE,FALSE,IF(C1977&lt;$R$10,C1977,$R$10)))</f>
        <v>0</v>
      </c>
      <c r="H1977" t="b">
        <f>IF('Input and Summary Results'!$J$4="yes",'Data Transformation'!F1977,'Data Transformation'!D1977)</f>
        <v>0</v>
      </c>
      <c r="I1977" t="str">
        <f t="shared" si="121"/>
        <v/>
      </c>
    </row>
    <row r="1978" spans="2:9" x14ac:dyDescent="0.25">
      <c r="B1978" t="b">
        <f>IF('Input and Summary Results'!D1560=0,FALSE,'Input and Summary Results'!$B1560)</f>
        <v>0</v>
      </c>
      <c r="C1978" t="b">
        <f>IF(OR(B1978=0,'Input and Summary Results'!D1560=0,'Input and Summary Results'!D1560=""),FALSE,'Input and Summary Results'!$D1560)</f>
        <v>0</v>
      </c>
      <c r="D1978" t="b">
        <f>IF(OR(B1978=0,'Input and Summary Results'!E1560=0),FALSE,'Input and Summary Results'!$E1560)</f>
        <v>0</v>
      </c>
      <c r="E1978" t="b">
        <f t="shared" si="122"/>
        <v>0</v>
      </c>
      <c r="F1978" t="b">
        <f t="shared" si="123"/>
        <v>0</v>
      </c>
      <c r="G1978" t="b">
        <f>IF('Input and Summary Results'!$J$4="yes",IF(C1978=FALSE,FALSE,IF('Data Transformation'!E1978&lt;$R$10,E1978,$R$10)),IF(C1978=FALSE,FALSE,IF(C1978&lt;$R$10,C1978,$R$10)))</f>
        <v>0</v>
      </c>
      <c r="H1978" t="b">
        <f>IF('Input and Summary Results'!$J$4="yes",'Data Transformation'!F1978,'Data Transformation'!D1978)</f>
        <v>0</v>
      </c>
      <c r="I1978" t="str">
        <f t="shared" si="121"/>
        <v/>
      </c>
    </row>
    <row r="1979" spans="2:9" x14ac:dyDescent="0.25">
      <c r="B1979" t="b">
        <f>IF('Input and Summary Results'!D1561=0,FALSE,'Input and Summary Results'!$B1561)</f>
        <v>0</v>
      </c>
      <c r="C1979" t="b">
        <f>IF(OR(B1979=0,'Input and Summary Results'!D1561=0,'Input and Summary Results'!D1561=""),FALSE,'Input and Summary Results'!$D1561)</f>
        <v>0</v>
      </c>
      <c r="D1979" t="b">
        <f>IF(OR(B1979=0,'Input and Summary Results'!E1561=0),FALSE,'Input and Summary Results'!$E1561)</f>
        <v>0</v>
      </c>
      <c r="E1979" t="b">
        <f t="shared" si="122"/>
        <v>0</v>
      </c>
      <c r="F1979" t="b">
        <f t="shared" si="123"/>
        <v>0</v>
      </c>
      <c r="G1979" t="b">
        <f>IF('Input and Summary Results'!$J$4="yes",IF(C1979=FALSE,FALSE,IF('Data Transformation'!E1979&lt;$R$10,E1979,$R$10)),IF(C1979=FALSE,FALSE,IF(C1979&lt;$R$10,C1979,$R$10)))</f>
        <v>0</v>
      </c>
      <c r="H1979" t="b">
        <f>IF('Input and Summary Results'!$J$4="yes",'Data Transformation'!F1979,'Data Transformation'!D1979)</f>
        <v>0</v>
      </c>
      <c r="I1979" t="str">
        <f t="shared" si="121"/>
        <v/>
      </c>
    </row>
    <row r="1980" spans="2:9" x14ac:dyDescent="0.25">
      <c r="B1980" t="b">
        <f>IF('Input and Summary Results'!D1562=0,FALSE,'Input and Summary Results'!$B1562)</f>
        <v>0</v>
      </c>
      <c r="C1980" t="b">
        <f>IF(OR(B1980=0,'Input and Summary Results'!D1562=0,'Input and Summary Results'!D1562=""),FALSE,'Input and Summary Results'!$D1562)</f>
        <v>0</v>
      </c>
      <c r="D1980" t="b">
        <f>IF(OR(B1980=0,'Input and Summary Results'!E1562=0),FALSE,'Input and Summary Results'!$E1562)</f>
        <v>0</v>
      </c>
      <c r="E1980" t="b">
        <f t="shared" si="122"/>
        <v>0</v>
      </c>
      <c r="F1980" t="b">
        <f t="shared" si="123"/>
        <v>0</v>
      </c>
      <c r="G1980" t="b">
        <f>IF('Input and Summary Results'!$J$4="yes",IF(C1980=FALSE,FALSE,IF('Data Transformation'!E1980&lt;$R$10,E1980,$R$10)),IF(C1980=FALSE,FALSE,IF(C1980&lt;$R$10,C1980,$R$10)))</f>
        <v>0</v>
      </c>
      <c r="H1980" t="b">
        <f>IF('Input and Summary Results'!$J$4="yes",'Data Transformation'!F1980,'Data Transformation'!D1980)</f>
        <v>0</v>
      </c>
      <c r="I1980" t="str">
        <f t="shared" si="121"/>
        <v/>
      </c>
    </row>
    <row r="1981" spans="2:9" x14ac:dyDescent="0.25">
      <c r="B1981" t="b">
        <f>IF('Input and Summary Results'!D1563=0,FALSE,'Input and Summary Results'!$B1563)</f>
        <v>0</v>
      </c>
      <c r="C1981" t="b">
        <f>IF(OR(B1981=0,'Input and Summary Results'!D1563=0,'Input and Summary Results'!D1563=""),FALSE,'Input and Summary Results'!$D1563)</f>
        <v>0</v>
      </c>
      <c r="D1981" t="b">
        <f>IF(OR(B1981=0,'Input and Summary Results'!E1563=0),FALSE,'Input and Summary Results'!$E1563)</f>
        <v>0</v>
      </c>
      <c r="E1981" t="b">
        <f t="shared" si="122"/>
        <v>0</v>
      </c>
      <c r="F1981" t="b">
        <f t="shared" si="123"/>
        <v>0</v>
      </c>
      <c r="G1981" t="b">
        <f>IF('Input and Summary Results'!$J$4="yes",IF(C1981=FALSE,FALSE,IF('Data Transformation'!E1981&lt;$R$10,E1981,$R$10)),IF(C1981=FALSE,FALSE,IF(C1981&lt;$R$10,C1981,$R$10)))</f>
        <v>0</v>
      </c>
      <c r="H1981" t="b">
        <f>IF('Input and Summary Results'!$J$4="yes",'Data Transformation'!F1981,'Data Transformation'!D1981)</f>
        <v>0</v>
      </c>
      <c r="I1981" t="str">
        <f t="shared" si="121"/>
        <v/>
      </c>
    </row>
    <row r="1982" spans="2:9" x14ac:dyDescent="0.25">
      <c r="B1982" t="b">
        <f>IF('Input and Summary Results'!D1564=0,FALSE,'Input and Summary Results'!$B1564)</f>
        <v>0</v>
      </c>
      <c r="C1982" t="b">
        <f>IF(OR(B1982=0,'Input and Summary Results'!D1564=0,'Input and Summary Results'!D1564=""),FALSE,'Input and Summary Results'!$D1564)</f>
        <v>0</v>
      </c>
      <c r="D1982" t="b">
        <f>IF(OR(B1982=0,'Input and Summary Results'!E1564=0),FALSE,'Input and Summary Results'!$E1564)</f>
        <v>0</v>
      </c>
      <c r="E1982" t="b">
        <f t="shared" si="122"/>
        <v>0</v>
      </c>
      <c r="F1982" t="b">
        <f t="shared" si="123"/>
        <v>0</v>
      </c>
      <c r="G1982" t="b">
        <f>IF('Input and Summary Results'!$J$4="yes",IF(C1982=FALSE,FALSE,IF('Data Transformation'!E1982&lt;$R$10,E1982,$R$10)),IF(C1982=FALSE,FALSE,IF(C1982&lt;$R$10,C1982,$R$10)))</f>
        <v>0</v>
      </c>
      <c r="H1982" t="b">
        <f>IF('Input and Summary Results'!$J$4="yes",'Data Transformation'!F1982,'Data Transformation'!D1982)</f>
        <v>0</v>
      </c>
      <c r="I1982" t="str">
        <f t="shared" si="121"/>
        <v/>
      </c>
    </row>
    <row r="1983" spans="2:9" x14ac:dyDescent="0.25">
      <c r="B1983" t="b">
        <f>IF('Input and Summary Results'!D1565=0,FALSE,'Input and Summary Results'!$B1565)</f>
        <v>0</v>
      </c>
      <c r="C1983" t="b">
        <f>IF(OR(B1983=0,'Input and Summary Results'!D1565=0,'Input and Summary Results'!D1565=""),FALSE,'Input and Summary Results'!$D1565)</f>
        <v>0</v>
      </c>
      <c r="D1983" t="b">
        <f>IF(OR(B1983=0,'Input and Summary Results'!E1565=0),FALSE,'Input and Summary Results'!$E1565)</f>
        <v>0</v>
      </c>
      <c r="E1983" t="b">
        <f t="shared" si="122"/>
        <v>0</v>
      </c>
      <c r="F1983" t="b">
        <f t="shared" si="123"/>
        <v>0</v>
      </c>
      <c r="G1983" t="b">
        <f>IF('Input and Summary Results'!$J$4="yes",IF(C1983=FALSE,FALSE,IF('Data Transformation'!E1983&lt;$R$10,E1983,$R$10)),IF(C1983=FALSE,FALSE,IF(C1983&lt;$R$10,C1983,$R$10)))</f>
        <v>0</v>
      </c>
      <c r="H1983" t="b">
        <f>IF('Input and Summary Results'!$J$4="yes",'Data Transformation'!F1983,'Data Transformation'!D1983)</f>
        <v>0</v>
      </c>
      <c r="I1983" t="str">
        <f t="shared" si="121"/>
        <v/>
      </c>
    </row>
    <row r="1984" spans="2:9" x14ac:dyDescent="0.25">
      <c r="B1984" t="b">
        <f>IF('Input and Summary Results'!D1566=0,FALSE,'Input and Summary Results'!$B1566)</f>
        <v>0</v>
      </c>
      <c r="C1984" t="b">
        <f>IF(OR(B1984=0,'Input and Summary Results'!D1566=0,'Input and Summary Results'!D1566=""),FALSE,'Input and Summary Results'!$D1566)</f>
        <v>0</v>
      </c>
      <c r="D1984" t="b">
        <f>IF(OR(B1984=0,'Input and Summary Results'!E1566=0),FALSE,'Input and Summary Results'!$E1566)</f>
        <v>0</v>
      </c>
      <c r="E1984" t="b">
        <f t="shared" si="122"/>
        <v>0</v>
      </c>
      <c r="F1984" t="b">
        <f t="shared" si="123"/>
        <v>0</v>
      </c>
      <c r="G1984" t="b">
        <f>IF('Input and Summary Results'!$J$4="yes",IF(C1984=FALSE,FALSE,IF('Data Transformation'!E1984&lt;$R$10,E1984,$R$10)),IF(C1984=FALSE,FALSE,IF(C1984&lt;$R$10,C1984,$R$10)))</f>
        <v>0</v>
      </c>
      <c r="H1984" t="b">
        <f>IF('Input and Summary Results'!$J$4="yes",'Data Transformation'!F1984,'Data Transformation'!D1984)</f>
        <v>0</v>
      </c>
      <c r="I1984" t="str">
        <f t="shared" si="121"/>
        <v/>
      </c>
    </row>
    <row r="1985" spans="2:9" x14ac:dyDescent="0.25">
      <c r="B1985" t="b">
        <f>IF('Input and Summary Results'!D1567=0,FALSE,'Input and Summary Results'!$B1567)</f>
        <v>0</v>
      </c>
      <c r="C1985" t="b">
        <f>IF(OR(B1985=0,'Input and Summary Results'!D1567=0,'Input and Summary Results'!D1567=""),FALSE,'Input and Summary Results'!$D1567)</f>
        <v>0</v>
      </c>
      <c r="D1985" t="b">
        <f>IF(OR(B1985=0,'Input and Summary Results'!E1567=0),FALSE,'Input and Summary Results'!$E1567)</f>
        <v>0</v>
      </c>
      <c r="E1985" t="b">
        <f t="shared" si="122"/>
        <v>0</v>
      </c>
      <c r="F1985" t="b">
        <f t="shared" si="123"/>
        <v>0</v>
      </c>
      <c r="G1985" t="b">
        <f>IF('Input and Summary Results'!$J$4="yes",IF(C1985=FALSE,FALSE,IF('Data Transformation'!E1985&lt;$R$10,E1985,$R$10)),IF(C1985=FALSE,FALSE,IF(C1985&lt;$R$10,C1985,$R$10)))</f>
        <v>0</v>
      </c>
      <c r="H1985" t="b">
        <f>IF('Input and Summary Results'!$J$4="yes",'Data Transformation'!F1985,'Data Transformation'!D1985)</f>
        <v>0</v>
      </c>
      <c r="I1985" t="str">
        <f t="shared" si="121"/>
        <v/>
      </c>
    </row>
    <row r="1986" spans="2:9" x14ac:dyDescent="0.25">
      <c r="B1986" t="b">
        <f>IF('Input and Summary Results'!D1568=0,FALSE,'Input and Summary Results'!$B1568)</f>
        <v>0</v>
      </c>
      <c r="C1986" t="b">
        <f>IF(OR(B1986=0,'Input and Summary Results'!D1568=0,'Input and Summary Results'!D1568=""),FALSE,'Input and Summary Results'!$D1568)</f>
        <v>0</v>
      </c>
      <c r="D1986" t="b">
        <f>IF(OR(B1986=0,'Input and Summary Results'!E1568=0),FALSE,'Input and Summary Results'!$E1568)</f>
        <v>0</v>
      </c>
      <c r="E1986" t="b">
        <f t="shared" si="122"/>
        <v>0</v>
      </c>
      <c r="F1986" t="b">
        <f t="shared" si="123"/>
        <v>0</v>
      </c>
      <c r="G1986" t="b">
        <f>IF('Input and Summary Results'!$J$4="yes",IF(C1986=FALSE,FALSE,IF('Data Transformation'!E1986&lt;$R$10,E1986,$R$10)),IF(C1986=FALSE,FALSE,IF(C1986&lt;$R$10,C1986,$R$10)))</f>
        <v>0</v>
      </c>
      <c r="H1986" t="b">
        <f>IF('Input and Summary Results'!$J$4="yes",'Data Transformation'!F1986,'Data Transformation'!D1986)</f>
        <v>0</v>
      </c>
      <c r="I1986" t="str">
        <f t="shared" si="121"/>
        <v/>
      </c>
    </row>
    <row r="1987" spans="2:9" x14ac:dyDescent="0.25">
      <c r="B1987" t="b">
        <f>IF('Input and Summary Results'!D1569=0,FALSE,'Input and Summary Results'!$B1569)</f>
        <v>0</v>
      </c>
      <c r="C1987" t="b">
        <f>IF(OR(B1987=0,'Input and Summary Results'!D1569=0,'Input and Summary Results'!D1569=""),FALSE,'Input and Summary Results'!$D1569)</f>
        <v>0</v>
      </c>
      <c r="D1987" t="b">
        <f>IF(OR(B1987=0,'Input and Summary Results'!E1569=0),FALSE,'Input and Summary Results'!$E1569)</f>
        <v>0</v>
      </c>
      <c r="E1987" t="b">
        <f t="shared" si="122"/>
        <v>0</v>
      </c>
      <c r="F1987" t="b">
        <f t="shared" si="123"/>
        <v>0</v>
      </c>
      <c r="G1987" t="b">
        <f>IF('Input and Summary Results'!$J$4="yes",IF(C1987=FALSE,FALSE,IF('Data Transformation'!E1987&lt;$R$10,E1987,$R$10)),IF(C1987=FALSE,FALSE,IF(C1987&lt;$R$10,C1987,$R$10)))</f>
        <v>0</v>
      </c>
      <c r="H1987" t="b">
        <f>IF('Input and Summary Results'!$J$4="yes",'Data Transformation'!F1987,'Data Transformation'!D1987)</f>
        <v>0</v>
      </c>
      <c r="I1987" t="str">
        <f t="shared" si="121"/>
        <v/>
      </c>
    </row>
    <row r="1988" spans="2:9" x14ac:dyDescent="0.25">
      <c r="B1988" t="b">
        <f>IF('Input and Summary Results'!D1570=0,FALSE,'Input and Summary Results'!$B1570)</f>
        <v>0</v>
      </c>
      <c r="C1988" t="b">
        <f>IF(OR(B1988=0,'Input and Summary Results'!D1570=0,'Input and Summary Results'!D1570=""),FALSE,'Input and Summary Results'!$D1570)</f>
        <v>0</v>
      </c>
      <c r="D1988" t="b">
        <f>IF(OR(B1988=0,'Input and Summary Results'!E1570=0),FALSE,'Input and Summary Results'!$E1570)</f>
        <v>0</v>
      </c>
      <c r="E1988" t="b">
        <f t="shared" si="122"/>
        <v>0</v>
      </c>
      <c r="F1988" t="b">
        <f t="shared" si="123"/>
        <v>0</v>
      </c>
      <c r="G1988" t="b">
        <f>IF('Input and Summary Results'!$J$4="yes",IF(C1988=FALSE,FALSE,IF('Data Transformation'!E1988&lt;$R$10,E1988,$R$10)),IF(C1988=FALSE,FALSE,IF(C1988&lt;$R$10,C1988,$R$10)))</f>
        <v>0</v>
      </c>
      <c r="H1988" t="b">
        <f>IF('Input and Summary Results'!$J$4="yes",'Data Transformation'!F1988,'Data Transformation'!D1988)</f>
        <v>0</v>
      </c>
      <c r="I1988" t="str">
        <f t="shared" si="121"/>
        <v/>
      </c>
    </row>
    <row r="1989" spans="2:9" x14ac:dyDescent="0.25">
      <c r="B1989" t="b">
        <f>IF('Input and Summary Results'!D1571=0,FALSE,'Input and Summary Results'!$B1571)</f>
        <v>0</v>
      </c>
      <c r="C1989" t="b">
        <f>IF(OR(B1989=0,'Input and Summary Results'!D1571=0,'Input and Summary Results'!D1571=""),FALSE,'Input and Summary Results'!$D1571)</f>
        <v>0</v>
      </c>
      <c r="D1989" t="b">
        <f>IF(OR(B1989=0,'Input and Summary Results'!E1571=0),FALSE,'Input and Summary Results'!$E1571)</f>
        <v>0</v>
      </c>
      <c r="E1989" t="b">
        <f t="shared" si="122"/>
        <v>0</v>
      </c>
      <c r="F1989" t="b">
        <f t="shared" si="123"/>
        <v>0</v>
      </c>
      <c r="G1989" t="b">
        <f>IF('Input and Summary Results'!$J$4="yes",IF(C1989=FALSE,FALSE,IF('Data Transformation'!E1989&lt;$R$10,E1989,$R$10)),IF(C1989=FALSE,FALSE,IF(C1989&lt;$R$10,C1989,$R$10)))</f>
        <v>0</v>
      </c>
      <c r="H1989" t="b">
        <f>IF('Input and Summary Results'!$J$4="yes",'Data Transformation'!F1989,'Data Transformation'!D1989)</f>
        <v>0</v>
      </c>
      <c r="I1989" t="str">
        <f t="shared" ref="I1989:I2052" si="124">IF(G1989=FALSE,"",B1989)</f>
        <v/>
      </c>
    </row>
    <row r="1990" spans="2:9" x14ac:dyDescent="0.25">
      <c r="B1990" t="b">
        <f>IF('Input and Summary Results'!D1572=0,FALSE,'Input and Summary Results'!$B1572)</f>
        <v>0</v>
      </c>
      <c r="C1990" t="b">
        <f>IF(OR(B1990=0,'Input and Summary Results'!D1572=0,'Input and Summary Results'!D1572=""),FALSE,'Input and Summary Results'!$D1572)</f>
        <v>0</v>
      </c>
      <c r="D1990" t="b">
        <f>IF(OR(B1990=0,'Input and Summary Results'!E1572=0),FALSE,'Input and Summary Results'!$E1572)</f>
        <v>0</v>
      </c>
      <c r="E1990" t="b">
        <f t="shared" si="122"/>
        <v>0</v>
      </c>
      <c r="F1990" t="b">
        <f t="shared" si="123"/>
        <v>0</v>
      </c>
      <c r="G1990" t="b">
        <f>IF('Input and Summary Results'!$J$4="yes",IF(C1990=FALSE,FALSE,IF('Data Transformation'!E1990&lt;$R$10,E1990,$R$10)),IF(C1990=FALSE,FALSE,IF(C1990&lt;$R$10,C1990,$R$10)))</f>
        <v>0</v>
      </c>
      <c r="H1990" t="b">
        <f>IF('Input and Summary Results'!$J$4="yes",'Data Transformation'!F1990,'Data Transformation'!D1990)</f>
        <v>0</v>
      </c>
      <c r="I1990" t="str">
        <f t="shared" si="124"/>
        <v/>
      </c>
    </row>
    <row r="1991" spans="2:9" x14ac:dyDescent="0.25">
      <c r="B1991" t="b">
        <f>IF('Input and Summary Results'!D1573=0,FALSE,'Input and Summary Results'!$B1573)</f>
        <v>0</v>
      </c>
      <c r="C1991" t="b">
        <f>IF(OR(B1991=0,'Input and Summary Results'!D1573=0,'Input and Summary Results'!D1573=""),FALSE,'Input and Summary Results'!$D1573)</f>
        <v>0</v>
      </c>
      <c r="D1991" t="b">
        <f>IF(OR(B1991=0,'Input and Summary Results'!E1573=0),FALSE,'Input and Summary Results'!$E1573)</f>
        <v>0</v>
      </c>
      <c r="E1991" t="b">
        <f t="shared" si="122"/>
        <v>0</v>
      </c>
      <c r="F1991" t="b">
        <f t="shared" si="123"/>
        <v>0</v>
      </c>
      <c r="G1991" t="b">
        <f>IF('Input and Summary Results'!$J$4="yes",IF(C1991=FALSE,FALSE,IF('Data Transformation'!E1991&lt;$R$10,E1991,$R$10)),IF(C1991=FALSE,FALSE,IF(C1991&lt;$R$10,C1991,$R$10)))</f>
        <v>0</v>
      </c>
      <c r="H1991" t="b">
        <f>IF('Input and Summary Results'!$J$4="yes",'Data Transformation'!F1991,'Data Transformation'!D1991)</f>
        <v>0</v>
      </c>
      <c r="I1991" t="str">
        <f t="shared" si="124"/>
        <v/>
      </c>
    </row>
    <row r="1992" spans="2:9" x14ac:dyDescent="0.25">
      <c r="B1992" t="b">
        <f>IF('Input and Summary Results'!D1574=0,FALSE,'Input and Summary Results'!$B1574)</f>
        <v>0</v>
      </c>
      <c r="C1992" t="b">
        <f>IF(OR(B1992=0,'Input and Summary Results'!D1574=0,'Input and Summary Results'!D1574=""),FALSE,'Input and Summary Results'!$D1574)</f>
        <v>0</v>
      </c>
      <c r="D1992" t="b">
        <f>IF(OR(B1992=0,'Input and Summary Results'!E1574=0),FALSE,'Input and Summary Results'!$E1574)</f>
        <v>0</v>
      </c>
      <c r="E1992" t="b">
        <f t="shared" si="122"/>
        <v>0</v>
      </c>
      <c r="F1992" t="b">
        <f t="shared" si="123"/>
        <v>0</v>
      </c>
      <c r="G1992" t="b">
        <f>IF('Input and Summary Results'!$J$4="yes",IF(C1992=FALSE,FALSE,IF('Data Transformation'!E1992&lt;$R$10,E1992,$R$10)),IF(C1992=FALSE,FALSE,IF(C1992&lt;$R$10,C1992,$R$10)))</f>
        <v>0</v>
      </c>
      <c r="H1992" t="b">
        <f>IF('Input and Summary Results'!$J$4="yes",'Data Transformation'!F1992,'Data Transformation'!D1992)</f>
        <v>0</v>
      </c>
      <c r="I1992" t="str">
        <f t="shared" si="124"/>
        <v/>
      </c>
    </row>
    <row r="1993" spans="2:9" x14ac:dyDescent="0.25">
      <c r="B1993" t="b">
        <f>IF('Input and Summary Results'!D1575=0,FALSE,'Input and Summary Results'!$B1575)</f>
        <v>0</v>
      </c>
      <c r="C1993" t="b">
        <f>IF(OR(B1993=0,'Input and Summary Results'!D1575=0,'Input and Summary Results'!D1575=""),FALSE,'Input and Summary Results'!$D1575)</f>
        <v>0</v>
      </c>
      <c r="D1993" t="b">
        <f>IF(OR(B1993=0,'Input and Summary Results'!E1575=0),FALSE,'Input and Summary Results'!$E1575)</f>
        <v>0</v>
      </c>
      <c r="E1993" t="b">
        <f t="shared" si="122"/>
        <v>0</v>
      </c>
      <c r="F1993" t="b">
        <f t="shared" si="123"/>
        <v>0</v>
      </c>
      <c r="G1993" t="b">
        <f>IF('Input and Summary Results'!$J$4="yes",IF(C1993=FALSE,FALSE,IF('Data Transformation'!E1993&lt;$R$10,E1993,$R$10)),IF(C1993=FALSE,FALSE,IF(C1993&lt;$R$10,C1993,$R$10)))</f>
        <v>0</v>
      </c>
      <c r="H1993" t="b">
        <f>IF('Input and Summary Results'!$J$4="yes",'Data Transformation'!F1993,'Data Transformation'!D1993)</f>
        <v>0</v>
      </c>
      <c r="I1993" t="str">
        <f t="shared" si="124"/>
        <v/>
      </c>
    </row>
    <row r="1994" spans="2:9" x14ac:dyDescent="0.25">
      <c r="B1994" t="b">
        <f>IF('Input and Summary Results'!D1576=0,FALSE,'Input and Summary Results'!$B1576)</f>
        <v>0</v>
      </c>
      <c r="C1994" t="b">
        <f>IF(OR(B1994=0,'Input and Summary Results'!D1576=0,'Input and Summary Results'!D1576=""),FALSE,'Input and Summary Results'!$D1576)</f>
        <v>0</v>
      </c>
      <c r="D1994" t="b">
        <f>IF(OR(B1994=0,'Input and Summary Results'!E1576=0),FALSE,'Input and Summary Results'!$E1576)</f>
        <v>0</v>
      </c>
      <c r="E1994" t="b">
        <f t="shared" si="122"/>
        <v>0</v>
      </c>
      <c r="F1994" t="b">
        <f t="shared" si="123"/>
        <v>0</v>
      </c>
      <c r="G1994" t="b">
        <f>IF('Input and Summary Results'!$J$4="yes",IF(C1994=FALSE,FALSE,IF('Data Transformation'!E1994&lt;$R$10,E1994,$R$10)),IF(C1994=FALSE,FALSE,IF(C1994&lt;$R$10,C1994,$R$10)))</f>
        <v>0</v>
      </c>
      <c r="H1994" t="b">
        <f>IF('Input and Summary Results'!$J$4="yes",'Data Transformation'!F1994,'Data Transformation'!D1994)</f>
        <v>0</v>
      </c>
      <c r="I1994" t="str">
        <f t="shared" si="124"/>
        <v/>
      </c>
    </row>
    <row r="1995" spans="2:9" x14ac:dyDescent="0.25">
      <c r="B1995" t="b">
        <f>IF('Input and Summary Results'!D1577=0,FALSE,'Input and Summary Results'!$B1577)</f>
        <v>0</v>
      </c>
      <c r="C1995" t="b">
        <f>IF(OR(B1995=0,'Input and Summary Results'!D1577=0,'Input and Summary Results'!D1577=""),FALSE,'Input and Summary Results'!$D1577)</f>
        <v>0</v>
      </c>
      <c r="D1995" t="b">
        <f>IF(OR(B1995=0,'Input and Summary Results'!E1577=0),FALSE,'Input and Summary Results'!$E1577)</f>
        <v>0</v>
      </c>
      <c r="E1995" t="b">
        <f t="shared" si="122"/>
        <v>0</v>
      </c>
      <c r="F1995" t="b">
        <f t="shared" si="123"/>
        <v>0</v>
      </c>
      <c r="G1995" t="b">
        <f>IF('Input and Summary Results'!$J$4="yes",IF(C1995=FALSE,FALSE,IF('Data Transformation'!E1995&lt;$R$10,E1995,$R$10)),IF(C1995=FALSE,FALSE,IF(C1995&lt;$R$10,C1995,$R$10)))</f>
        <v>0</v>
      </c>
      <c r="H1995" t="b">
        <f>IF('Input and Summary Results'!$J$4="yes",'Data Transformation'!F1995,'Data Transformation'!D1995)</f>
        <v>0</v>
      </c>
      <c r="I1995" t="str">
        <f t="shared" si="124"/>
        <v/>
      </c>
    </row>
    <row r="1996" spans="2:9" x14ac:dyDescent="0.25">
      <c r="B1996" t="b">
        <f>IF('Input and Summary Results'!D1578=0,FALSE,'Input and Summary Results'!$B1578)</f>
        <v>0</v>
      </c>
      <c r="C1996" t="b">
        <f>IF(OR(B1996=0,'Input and Summary Results'!D1578=0,'Input and Summary Results'!D1578=""),FALSE,'Input and Summary Results'!$D1578)</f>
        <v>0</v>
      </c>
      <c r="D1996" t="b">
        <f>IF(OR(B1996=0,'Input and Summary Results'!E1578=0),FALSE,'Input and Summary Results'!$E1578)</f>
        <v>0</v>
      </c>
      <c r="E1996" t="b">
        <f t="shared" si="122"/>
        <v>0</v>
      </c>
      <c r="F1996" t="b">
        <f t="shared" si="123"/>
        <v>0</v>
      </c>
      <c r="G1996" t="b">
        <f>IF('Input and Summary Results'!$J$4="yes",IF(C1996=FALSE,FALSE,IF('Data Transformation'!E1996&lt;$R$10,E1996,$R$10)),IF(C1996=FALSE,FALSE,IF(C1996&lt;$R$10,C1996,$R$10)))</f>
        <v>0</v>
      </c>
      <c r="H1996" t="b">
        <f>IF('Input and Summary Results'!$J$4="yes",'Data Transformation'!F1996,'Data Transformation'!D1996)</f>
        <v>0</v>
      </c>
      <c r="I1996" t="str">
        <f t="shared" si="124"/>
        <v/>
      </c>
    </row>
    <row r="1997" spans="2:9" x14ac:dyDescent="0.25">
      <c r="B1997" t="b">
        <f>IF('Input and Summary Results'!D1579=0,FALSE,'Input and Summary Results'!$B1579)</f>
        <v>0</v>
      </c>
      <c r="C1997" t="b">
        <f>IF(OR(B1997=0,'Input and Summary Results'!D1579=0,'Input and Summary Results'!D1579=""),FALSE,'Input and Summary Results'!$D1579)</f>
        <v>0</v>
      </c>
      <c r="D1997" t="b">
        <f>IF(OR(B1997=0,'Input and Summary Results'!E1579=0),FALSE,'Input and Summary Results'!$E1579)</f>
        <v>0</v>
      </c>
      <c r="E1997" t="b">
        <f t="shared" si="122"/>
        <v>0</v>
      </c>
      <c r="F1997" t="b">
        <f t="shared" si="123"/>
        <v>0</v>
      </c>
      <c r="G1997" t="b">
        <f>IF('Input and Summary Results'!$J$4="yes",IF(C1997=FALSE,FALSE,IF('Data Transformation'!E1997&lt;$R$10,E1997,$R$10)),IF(C1997=FALSE,FALSE,IF(C1997&lt;$R$10,C1997,$R$10)))</f>
        <v>0</v>
      </c>
      <c r="H1997" t="b">
        <f>IF('Input and Summary Results'!$J$4="yes",'Data Transformation'!F1997,'Data Transformation'!D1997)</f>
        <v>0</v>
      </c>
      <c r="I1997" t="str">
        <f t="shared" si="124"/>
        <v/>
      </c>
    </row>
    <row r="1998" spans="2:9" x14ac:dyDescent="0.25">
      <c r="B1998" t="b">
        <f>IF('Input and Summary Results'!D1580=0,FALSE,'Input and Summary Results'!$B1580)</f>
        <v>0</v>
      </c>
      <c r="C1998" t="b">
        <f>IF(OR(B1998=0,'Input and Summary Results'!D1580=0,'Input and Summary Results'!D1580=""),FALSE,'Input and Summary Results'!$D1580)</f>
        <v>0</v>
      </c>
      <c r="D1998" t="b">
        <f>IF(OR(B1998=0,'Input and Summary Results'!E1580=0),FALSE,'Input and Summary Results'!$E1580)</f>
        <v>0</v>
      </c>
      <c r="E1998" t="b">
        <f t="shared" si="122"/>
        <v>0</v>
      </c>
      <c r="F1998" t="b">
        <f t="shared" si="123"/>
        <v>0</v>
      </c>
      <c r="G1998" t="b">
        <f>IF('Input and Summary Results'!$J$4="yes",IF(C1998=FALSE,FALSE,IF('Data Transformation'!E1998&lt;$R$10,E1998,$R$10)),IF(C1998=FALSE,FALSE,IF(C1998&lt;$R$10,C1998,$R$10)))</f>
        <v>0</v>
      </c>
      <c r="H1998" t="b">
        <f>IF('Input and Summary Results'!$J$4="yes",'Data Transformation'!F1998,'Data Transformation'!D1998)</f>
        <v>0</v>
      </c>
      <c r="I1998" t="str">
        <f t="shared" si="124"/>
        <v/>
      </c>
    </row>
    <row r="1999" spans="2:9" x14ac:dyDescent="0.25">
      <c r="B1999" t="b">
        <f>IF('Input and Summary Results'!D1581=0,FALSE,'Input and Summary Results'!$B1581)</f>
        <v>0</v>
      </c>
      <c r="C1999" t="b">
        <f>IF(OR(B1999=0,'Input and Summary Results'!D1581=0,'Input and Summary Results'!D1581=""),FALSE,'Input and Summary Results'!$D1581)</f>
        <v>0</v>
      </c>
      <c r="D1999" t="b">
        <f>IF(OR(B1999=0,'Input and Summary Results'!E1581=0),FALSE,'Input and Summary Results'!$E1581)</f>
        <v>0</v>
      </c>
      <c r="E1999" t="b">
        <f t="shared" si="122"/>
        <v>0</v>
      </c>
      <c r="F1999" t="b">
        <f t="shared" si="123"/>
        <v>0</v>
      </c>
      <c r="G1999" t="b">
        <f>IF('Input and Summary Results'!$J$4="yes",IF(C1999=FALSE,FALSE,IF('Data Transformation'!E1999&lt;$R$10,E1999,$R$10)),IF(C1999=FALSE,FALSE,IF(C1999&lt;$R$10,C1999,$R$10)))</f>
        <v>0</v>
      </c>
      <c r="H1999" t="b">
        <f>IF('Input and Summary Results'!$J$4="yes",'Data Transformation'!F1999,'Data Transformation'!D1999)</f>
        <v>0</v>
      </c>
      <c r="I1999" t="str">
        <f t="shared" si="124"/>
        <v/>
      </c>
    </row>
    <row r="2000" spans="2:9" x14ac:dyDescent="0.25">
      <c r="B2000" t="b">
        <f>IF('Input and Summary Results'!D1582=0,FALSE,'Input and Summary Results'!$B1582)</f>
        <v>0</v>
      </c>
      <c r="C2000" t="b">
        <f>IF(OR(B2000=0,'Input and Summary Results'!D1582=0,'Input and Summary Results'!D1582=""),FALSE,'Input and Summary Results'!$D1582)</f>
        <v>0</v>
      </c>
      <c r="D2000" t="b">
        <f>IF(OR(B2000=0,'Input and Summary Results'!E1582=0),FALSE,'Input and Summary Results'!$E1582)</f>
        <v>0</v>
      </c>
      <c r="E2000" t="b">
        <f t="shared" si="122"/>
        <v>0</v>
      </c>
      <c r="F2000" t="b">
        <f t="shared" si="123"/>
        <v>0</v>
      </c>
      <c r="G2000" t="b">
        <f>IF('Input and Summary Results'!$J$4="yes",IF(C2000=FALSE,FALSE,IF('Data Transformation'!E2000&lt;$R$10,E2000,$R$10)),IF(C2000=FALSE,FALSE,IF(C2000&lt;$R$10,C2000,$R$10)))</f>
        <v>0</v>
      </c>
      <c r="H2000" t="b">
        <f>IF('Input and Summary Results'!$J$4="yes",'Data Transformation'!F2000,'Data Transformation'!D2000)</f>
        <v>0</v>
      </c>
      <c r="I2000" t="str">
        <f t="shared" si="124"/>
        <v/>
      </c>
    </row>
    <row r="2001" spans="2:9" x14ac:dyDescent="0.25">
      <c r="B2001" t="b">
        <f>IF('Input and Summary Results'!D1583=0,FALSE,'Input and Summary Results'!$B1583)</f>
        <v>0</v>
      </c>
      <c r="C2001" t="b">
        <f>IF(OR(B2001=0,'Input and Summary Results'!D1583=0,'Input and Summary Results'!D1583=""),FALSE,'Input and Summary Results'!$D1583)</f>
        <v>0</v>
      </c>
      <c r="D2001" t="b">
        <f>IF(OR(B2001=0,'Input and Summary Results'!E1583=0),FALSE,'Input and Summary Results'!$E1583)</f>
        <v>0</v>
      </c>
      <c r="E2001" t="b">
        <f t="shared" si="122"/>
        <v>0</v>
      </c>
      <c r="F2001" t="b">
        <f t="shared" si="123"/>
        <v>0</v>
      </c>
      <c r="G2001" t="b">
        <f>IF('Input and Summary Results'!$J$4="yes",IF(C2001=FALSE,FALSE,IF('Data Transformation'!E2001&lt;$R$10,E2001,$R$10)),IF(C2001=FALSE,FALSE,IF(C2001&lt;$R$10,C2001,$R$10)))</f>
        <v>0</v>
      </c>
      <c r="H2001" t="b">
        <f>IF('Input and Summary Results'!$J$4="yes",'Data Transformation'!F2001,'Data Transformation'!D2001)</f>
        <v>0</v>
      </c>
      <c r="I2001" t="str">
        <f t="shared" si="124"/>
        <v/>
      </c>
    </row>
    <row r="2002" spans="2:9" x14ac:dyDescent="0.25">
      <c r="B2002" t="b">
        <f>IF('Input and Summary Results'!D1584=0,FALSE,'Input and Summary Results'!$B1584)</f>
        <v>0</v>
      </c>
      <c r="C2002" t="b">
        <f>IF(OR(B2002=0,'Input and Summary Results'!D1584=0,'Input and Summary Results'!D1584=""),FALSE,'Input and Summary Results'!$D1584)</f>
        <v>0</v>
      </c>
      <c r="D2002" t="b">
        <f>IF(OR(B2002=0,'Input and Summary Results'!E1584=0),FALSE,'Input and Summary Results'!$E1584)</f>
        <v>0</v>
      </c>
      <c r="E2002" t="b">
        <f t="shared" si="122"/>
        <v>0</v>
      </c>
      <c r="F2002" t="b">
        <f t="shared" si="123"/>
        <v>0</v>
      </c>
      <c r="G2002" t="b">
        <f>IF('Input and Summary Results'!$J$4="yes",IF(C2002=FALSE,FALSE,IF('Data Transformation'!E2002&lt;$R$10,E2002,$R$10)),IF(C2002=FALSE,FALSE,IF(C2002&lt;$R$10,C2002,$R$10)))</f>
        <v>0</v>
      </c>
      <c r="H2002" t="b">
        <f>IF('Input and Summary Results'!$J$4="yes",'Data Transformation'!F2002,'Data Transformation'!D2002)</f>
        <v>0</v>
      </c>
      <c r="I2002" t="str">
        <f t="shared" si="124"/>
        <v/>
      </c>
    </row>
    <row r="2003" spans="2:9" x14ac:dyDescent="0.25">
      <c r="B2003" t="b">
        <f>IF('Input and Summary Results'!D1585=0,FALSE,'Input and Summary Results'!$B1585)</f>
        <v>0</v>
      </c>
      <c r="C2003" t="b">
        <f>IF(OR(B2003=0,'Input and Summary Results'!D1585=0,'Input and Summary Results'!D1585=""),FALSE,'Input and Summary Results'!$D1585)</f>
        <v>0</v>
      </c>
      <c r="D2003" t="b">
        <f>IF(OR(B2003=0,'Input and Summary Results'!E1585=0),FALSE,'Input and Summary Results'!$E1585)</f>
        <v>0</v>
      </c>
      <c r="E2003" t="b">
        <f t="shared" si="122"/>
        <v>0</v>
      </c>
      <c r="F2003" t="b">
        <f t="shared" si="123"/>
        <v>0</v>
      </c>
      <c r="G2003" t="b">
        <f>IF('Input and Summary Results'!$J$4="yes",IF(C2003=FALSE,FALSE,IF('Data Transformation'!E2003&lt;$R$10,E2003,$R$10)),IF(C2003=FALSE,FALSE,IF(C2003&lt;$R$10,C2003,$R$10)))</f>
        <v>0</v>
      </c>
      <c r="H2003" t="b">
        <f>IF('Input and Summary Results'!$J$4="yes",'Data Transformation'!F2003,'Data Transformation'!D2003)</f>
        <v>0</v>
      </c>
      <c r="I2003" t="str">
        <f t="shared" si="124"/>
        <v/>
      </c>
    </row>
    <row r="2004" spans="2:9" x14ac:dyDescent="0.25">
      <c r="B2004" t="b">
        <f>IF('Input and Summary Results'!D1586=0,FALSE,'Input and Summary Results'!$B1586)</f>
        <v>0</v>
      </c>
      <c r="C2004" t="b">
        <f>IF(OR(B2004=0,'Input and Summary Results'!D1586=0,'Input and Summary Results'!D1586=""),FALSE,'Input and Summary Results'!$D1586)</f>
        <v>0</v>
      </c>
      <c r="D2004" t="b">
        <f>IF(OR(B2004=0,'Input and Summary Results'!E1586=0),FALSE,'Input and Summary Results'!$E1586)</f>
        <v>0</v>
      </c>
      <c r="E2004" t="b">
        <f t="shared" si="122"/>
        <v>0</v>
      </c>
      <c r="F2004" t="b">
        <f t="shared" si="123"/>
        <v>0</v>
      </c>
      <c r="G2004" t="b">
        <f>IF('Input and Summary Results'!$J$4="yes",IF(C2004=FALSE,FALSE,IF('Data Transformation'!E2004&lt;$R$10,E2004,$R$10)),IF(C2004=FALSE,FALSE,IF(C2004&lt;$R$10,C2004,$R$10)))</f>
        <v>0</v>
      </c>
      <c r="H2004" t="b">
        <f>IF('Input and Summary Results'!$J$4="yes",'Data Transformation'!F2004,'Data Transformation'!D2004)</f>
        <v>0</v>
      </c>
      <c r="I2004" t="str">
        <f t="shared" si="124"/>
        <v/>
      </c>
    </row>
    <row r="2005" spans="2:9" x14ac:dyDescent="0.25">
      <c r="B2005" t="b">
        <f>IF('Input and Summary Results'!D1587=0,FALSE,'Input and Summary Results'!$B1587)</f>
        <v>0</v>
      </c>
      <c r="C2005" t="b">
        <f>IF(OR(B2005=0,'Input and Summary Results'!D1587=0,'Input and Summary Results'!D1587=""),FALSE,'Input and Summary Results'!$D1587)</f>
        <v>0</v>
      </c>
      <c r="D2005" t="b">
        <f>IF(OR(B2005=0,'Input and Summary Results'!E1587=0),FALSE,'Input and Summary Results'!$E1587)</f>
        <v>0</v>
      </c>
      <c r="E2005" t="b">
        <f t="shared" si="122"/>
        <v>0</v>
      </c>
      <c r="F2005" t="b">
        <f t="shared" si="123"/>
        <v>0</v>
      </c>
      <c r="G2005" t="b">
        <f>IF('Input and Summary Results'!$J$4="yes",IF(C2005=FALSE,FALSE,IF('Data Transformation'!E2005&lt;$R$10,E2005,$R$10)),IF(C2005=FALSE,FALSE,IF(C2005&lt;$R$10,C2005,$R$10)))</f>
        <v>0</v>
      </c>
      <c r="H2005" t="b">
        <f>IF('Input and Summary Results'!$J$4="yes",'Data Transformation'!F2005,'Data Transformation'!D2005)</f>
        <v>0</v>
      </c>
      <c r="I2005" t="str">
        <f t="shared" si="124"/>
        <v/>
      </c>
    </row>
    <row r="2006" spans="2:9" x14ac:dyDescent="0.25">
      <c r="B2006" t="b">
        <f>IF('Input and Summary Results'!D1588=0,FALSE,'Input and Summary Results'!$B1588)</f>
        <v>0</v>
      </c>
      <c r="C2006" t="b">
        <f>IF(OR(B2006=0,'Input and Summary Results'!D1588=0,'Input and Summary Results'!D1588=""),FALSE,'Input and Summary Results'!$D1588)</f>
        <v>0</v>
      </c>
      <c r="D2006" t="b">
        <f>IF(OR(B2006=0,'Input and Summary Results'!E1588=0),FALSE,'Input and Summary Results'!$E1588)</f>
        <v>0</v>
      </c>
      <c r="E2006" t="b">
        <f t="shared" si="122"/>
        <v>0</v>
      </c>
      <c r="F2006" t="b">
        <f t="shared" si="123"/>
        <v>0</v>
      </c>
      <c r="G2006" t="b">
        <f>IF('Input and Summary Results'!$J$4="yes",IF(C2006=FALSE,FALSE,IF('Data Transformation'!E2006&lt;$R$10,E2006,$R$10)),IF(C2006=FALSE,FALSE,IF(C2006&lt;$R$10,C2006,$R$10)))</f>
        <v>0</v>
      </c>
      <c r="H2006" t="b">
        <f>IF('Input and Summary Results'!$J$4="yes",'Data Transformation'!F2006,'Data Transformation'!D2006)</f>
        <v>0</v>
      </c>
      <c r="I2006" t="str">
        <f t="shared" si="124"/>
        <v/>
      </c>
    </row>
    <row r="2007" spans="2:9" x14ac:dyDescent="0.25">
      <c r="B2007" t="b">
        <f>IF('Input and Summary Results'!D1589=0,FALSE,'Input and Summary Results'!$B1589)</f>
        <v>0</v>
      </c>
      <c r="C2007" t="b">
        <f>IF(OR(B2007=0,'Input and Summary Results'!D1589=0,'Input and Summary Results'!D1589=""),FALSE,'Input and Summary Results'!$D1589)</f>
        <v>0</v>
      </c>
      <c r="D2007" t="b">
        <f>IF(OR(B2007=0,'Input and Summary Results'!E1589=0),FALSE,'Input and Summary Results'!$E1589)</f>
        <v>0</v>
      </c>
      <c r="E2007" t="b">
        <f t="shared" si="122"/>
        <v>0</v>
      </c>
      <c r="F2007" t="b">
        <f t="shared" si="123"/>
        <v>0</v>
      </c>
      <c r="G2007" t="b">
        <f>IF('Input and Summary Results'!$J$4="yes",IF(C2007=FALSE,FALSE,IF('Data Transformation'!E2007&lt;$R$10,E2007,$R$10)),IF(C2007=FALSE,FALSE,IF(C2007&lt;$R$10,C2007,$R$10)))</f>
        <v>0</v>
      </c>
      <c r="H2007" t="b">
        <f>IF('Input and Summary Results'!$J$4="yes",'Data Transformation'!F2007,'Data Transformation'!D2007)</f>
        <v>0</v>
      </c>
      <c r="I2007" t="str">
        <f t="shared" si="124"/>
        <v/>
      </c>
    </row>
    <row r="2008" spans="2:9" x14ac:dyDescent="0.25">
      <c r="B2008" t="b">
        <f>IF('Input and Summary Results'!D1590=0,FALSE,'Input and Summary Results'!$B1590)</f>
        <v>0</v>
      </c>
      <c r="C2008" t="b">
        <f>IF(OR(B2008=0,'Input and Summary Results'!D1590=0,'Input and Summary Results'!D1590=""),FALSE,'Input and Summary Results'!$D1590)</f>
        <v>0</v>
      </c>
      <c r="D2008" t="b">
        <f>IF(OR(B2008=0,'Input and Summary Results'!E1590=0),FALSE,'Input and Summary Results'!$E1590)</f>
        <v>0</v>
      </c>
      <c r="E2008" t="b">
        <f t="shared" si="122"/>
        <v>0</v>
      </c>
      <c r="F2008" t="b">
        <f t="shared" si="123"/>
        <v>0</v>
      </c>
      <c r="G2008" t="b">
        <f>IF('Input and Summary Results'!$J$4="yes",IF(C2008=FALSE,FALSE,IF('Data Transformation'!E2008&lt;$R$10,E2008,$R$10)),IF(C2008=FALSE,FALSE,IF(C2008&lt;$R$10,C2008,$R$10)))</f>
        <v>0</v>
      </c>
      <c r="H2008" t="b">
        <f>IF('Input and Summary Results'!$J$4="yes",'Data Transformation'!F2008,'Data Transformation'!D2008)</f>
        <v>0</v>
      </c>
      <c r="I2008" t="str">
        <f t="shared" si="124"/>
        <v/>
      </c>
    </row>
    <row r="2009" spans="2:9" x14ac:dyDescent="0.25">
      <c r="B2009" t="b">
        <f>IF('Input and Summary Results'!D1591=0,FALSE,'Input and Summary Results'!$B1591)</f>
        <v>0</v>
      </c>
      <c r="C2009" t="b">
        <f>IF(OR(B2009=0,'Input and Summary Results'!D1591=0,'Input and Summary Results'!D1591=""),FALSE,'Input and Summary Results'!$D1591)</f>
        <v>0</v>
      </c>
      <c r="D2009" t="b">
        <f>IF(OR(B2009=0,'Input and Summary Results'!E1591=0),FALSE,'Input and Summary Results'!$E1591)</f>
        <v>0</v>
      </c>
      <c r="E2009" t="b">
        <f t="shared" si="122"/>
        <v>0</v>
      </c>
      <c r="F2009" t="b">
        <f t="shared" si="123"/>
        <v>0</v>
      </c>
      <c r="G2009" t="b">
        <f>IF('Input and Summary Results'!$J$4="yes",IF(C2009=FALSE,FALSE,IF('Data Transformation'!E2009&lt;$R$10,E2009,$R$10)),IF(C2009=FALSE,FALSE,IF(C2009&lt;$R$10,C2009,$R$10)))</f>
        <v>0</v>
      </c>
      <c r="H2009" t="b">
        <f>IF('Input and Summary Results'!$J$4="yes",'Data Transformation'!F2009,'Data Transformation'!D2009)</f>
        <v>0</v>
      </c>
      <c r="I2009" t="str">
        <f t="shared" si="124"/>
        <v/>
      </c>
    </row>
    <row r="2010" spans="2:9" x14ac:dyDescent="0.25">
      <c r="B2010" t="b">
        <f>IF('Input and Summary Results'!D1592=0,FALSE,'Input and Summary Results'!$B1592)</f>
        <v>0</v>
      </c>
      <c r="C2010" t="b">
        <f>IF(OR(B2010=0,'Input and Summary Results'!D1592=0,'Input and Summary Results'!D1592=""),FALSE,'Input and Summary Results'!$D1592)</f>
        <v>0</v>
      </c>
      <c r="D2010" t="b">
        <f>IF(OR(B2010=0,'Input and Summary Results'!E1592=0),FALSE,'Input and Summary Results'!$E1592)</f>
        <v>0</v>
      </c>
      <c r="E2010" t="b">
        <f t="shared" si="122"/>
        <v>0</v>
      </c>
      <c r="F2010" t="b">
        <f t="shared" si="123"/>
        <v>0</v>
      </c>
      <c r="G2010" t="b">
        <f>IF('Input and Summary Results'!$J$4="yes",IF(C2010=FALSE,FALSE,IF('Data Transformation'!E2010&lt;$R$10,E2010,$R$10)),IF(C2010=FALSE,FALSE,IF(C2010&lt;$R$10,C2010,$R$10)))</f>
        <v>0</v>
      </c>
      <c r="H2010" t="b">
        <f>IF('Input and Summary Results'!$J$4="yes",'Data Transformation'!F2010,'Data Transformation'!D2010)</f>
        <v>0</v>
      </c>
      <c r="I2010" t="str">
        <f t="shared" si="124"/>
        <v/>
      </c>
    </row>
    <row r="2011" spans="2:9" x14ac:dyDescent="0.25">
      <c r="B2011" t="b">
        <f>IF('Input and Summary Results'!D1593=0,FALSE,'Input and Summary Results'!$B1593)</f>
        <v>0</v>
      </c>
      <c r="C2011" t="b">
        <f>IF(OR(B2011=0,'Input and Summary Results'!D1593=0,'Input and Summary Results'!D1593=""),FALSE,'Input and Summary Results'!$D1593)</f>
        <v>0</v>
      </c>
      <c r="D2011" t="b">
        <f>IF(OR(B2011=0,'Input and Summary Results'!E1593=0),FALSE,'Input and Summary Results'!$E1593)</f>
        <v>0</v>
      </c>
      <c r="E2011" t="b">
        <f t="shared" si="122"/>
        <v>0</v>
      </c>
      <c r="F2011" t="b">
        <f t="shared" si="123"/>
        <v>0</v>
      </c>
      <c r="G2011" t="b">
        <f>IF('Input and Summary Results'!$J$4="yes",IF(C2011=FALSE,FALSE,IF('Data Transformation'!E2011&lt;$R$10,E2011,$R$10)),IF(C2011=FALSE,FALSE,IF(C2011&lt;$R$10,C2011,$R$10)))</f>
        <v>0</v>
      </c>
      <c r="H2011" t="b">
        <f>IF('Input and Summary Results'!$J$4="yes",'Data Transformation'!F2011,'Data Transformation'!D2011)</f>
        <v>0</v>
      </c>
      <c r="I2011" t="str">
        <f t="shared" si="124"/>
        <v/>
      </c>
    </row>
    <row r="2012" spans="2:9" x14ac:dyDescent="0.25">
      <c r="B2012" t="b">
        <f>IF('Input and Summary Results'!D1594=0,FALSE,'Input and Summary Results'!$B1594)</f>
        <v>0</v>
      </c>
      <c r="C2012" t="b">
        <f>IF(OR(B2012=0,'Input and Summary Results'!D1594=0,'Input and Summary Results'!D1594=""),FALSE,'Input and Summary Results'!$D1594)</f>
        <v>0</v>
      </c>
      <c r="D2012" t="b">
        <f>IF(OR(B2012=0,'Input and Summary Results'!E1594=0),FALSE,'Input and Summary Results'!$E1594)</f>
        <v>0</v>
      </c>
      <c r="E2012" t="b">
        <f t="shared" si="122"/>
        <v>0</v>
      </c>
      <c r="F2012" t="b">
        <f t="shared" si="123"/>
        <v>0</v>
      </c>
      <c r="G2012" t="b">
        <f>IF('Input and Summary Results'!$J$4="yes",IF(C2012=FALSE,FALSE,IF('Data Transformation'!E2012&lt;$R$10,E2012,$R$10)),IF(C2012=FALSE,FALSE,IF(C2012&lt;$R$10,C2012,$R$10)))</f>
        <v>0</v>
      </c>
      <c r="H2012" t="b">
        <f>IF('Input and Summary Results'!$J$4="yes",'Data Transformation'!F2012,'Data Transformation'!D2012)</f>
        <v>0</v>
      </c>
      <c r="I2012" t="str">
        <f t="shared" si="124"/>
        <v/>
      </c>
    </row>
    <row r="2013" spans="2:9" x14ac:dyDescent="0.25">
      <c r="B2013" t="b">
        <f>IF('Input and Summary Results'!D1595=0,FALSE,'Input and Summary Results'!$B1595)</f>
        <v>0</v>
      </c>
      <c r="C2013" t="b">
        <f>IF(OR(B2013=0,'Input and Summary Results'!D1595=0,'Input and Summary Results'!D1595=""),FALSE,'Input and Summary Results'!$D1595)</f>
        <v>0</v>
      </c>
      <c r="D2013" t="b">
        <f>IF(OR(B2013=0,'Input and Summary Results'!E1595=0),FALSE,'Input and Summary Results'!$E1595)</f>
        <v>0</v>
      </c>
      <c r="E2013" t="b">
        <f t="shared" si="122"/>
        <v>0</v>
      </c>
      <c r="F2013" t="b">
        <f t="shared" si="123"/>
        <v>0</v>
      </c>
      <c r="G2013" t="b">
        <f>IF('Input and Summary Results'!$J$4="yes",IF(C2013=FALSE,FALSE,IF('Data Transformation'!E2013&lt;$R$10,E2013,$R$10)),IF(C2013=FALSE,FALSE,IF(C2013&lt;$R$10,C2013,$R$10)))</f>
        <v>0</v>
      </c>
      <c r="H2013" t="b">
        <f>IF('Input and Summary Results'!$J$4="yes",'Data Transformation'!F2013,'Data Transformation'!D2013)</f>
        <v>0</v>
      </c>
      <c r="I2013" t="str">
        <f t="shared" si="124"/>
        <v/>
      </c>
    </row>
    <row r="2014" spans="2:9" x14ac:dyDescent="0.25">
      <c r="B2014" t="b">
        <f>IF('Input and Summary Results'!D1596=0,FALSE,'Input and Summary Results'!$B1596)</f>
        <v>0</v>
      </c>
      <c r="C2014" t="b">
        <f>IF(OR(B2014=0,'Input and Summary Results'!D1596=0,'Input and Summary Results'!D1596=""),FALSE,'Input and Summary Results'!$D1596)</f>
        <v>0</v>
      </c>
      <c r="D2014" t="b">
        <f>IF(OR(B2014=0,'Input and Summary Results'!E1596=0),FALSE,'Input and Summary Results'!$E1596)</f>
        <v>0</v>
      </c>
      <c r="E2014" t="b">
        <f t="shared" si="122"/>
        <v>0</v>
      </c>
      <c r="F2014" t="b">
        <f t="shared" si="123"/>
        <v>0</v>
      </c>
      <c r="G2014" t="b">
        <f>IF('Input and Summary Results'!$J$4="yes",IF(C2014=FALSE,FALSE,IF('Data Transformation'!E2014&lt;$R$10,E2014,$R$10)),IF(C2014=FALSE,FALSE,IF(C2014&lt;$R$10,C2014,$R$10)))</f>
        <v>0</v>
      </c>
      <c r="H2014" t="b">
        <f>IF('Input and Summary Results'!$J$4="yes",'Data Transformation'!F2014,'Data Transformation'!D2014)</f>
        <v>0</v>
      </c>
      <c r="I2014" t="str">
        <f t="shared" si="124"/>
        <v/>
      </c>
    </row>
    <row r="2015" spans="2:9" x14ac:dyDescent="0.25">
      <c r="B2015" t="b">
        <f>IF('Input and Summary Results'!D1597=0,FALSE,'Input and Summary Results'!$B1597)</f>
        <v>0</v>
      </c>
      <c r="C2015" t="b">
        <f>IF(OR(B2015=0,'Input and Summary Results'!D1597=0,'Input and Summary Results'!D1597=""),FALSE,'Input and Summary Results'!$D1597)</f>
        <v>0</v>
      </c>
      <c r="D2015" t="b">
        <f>IF(OR(B2015=0,'Input and Summary Results'!E1597=0),FALSE,'Input and Summary Results'!$E1597)</f>
        <v>0</v>
      </c>
      <c r="E2015" t="b">
        <f t="shared" si="122"/>
        <v>0</v>
      </c>
      <c r="F2015" t="b">
        <f t="shared" si="123"/>
        <v>0</v>
      </c>
      <c r="G2015" t="b">
        <f>IF('Input and Summary Results'!$J$4="yes",IF(C2015=FALSE,FALSE,IF('Data Transformation'!E2015&lt;$R$10,E2015,$R$10)),IF(C2015=FALSE,FALSE,IF(C2015&lt;$R$10,C2015,$R$10)))</f>
        <v>0</v>
      </c>
      <c r="H2015" t="b">
        <f>IF('Input and Summary Results'!$J$4="yes",'Data Transformation'!F2015,'Data Transformation'!D2015)</f>
        <v>0</v>
      </c>
      <c r="I2015" t="str">
        <f t="shared" si="124"/>
        <v/>
      </c>
    </row>
    <row r="2016" spans="2:9" x14ac:dyDescent="0.25">
      <c r="B2016" t="b">
        <f>IF('Input and Summary Results'!D1598=0,FALSE,'Input and Summary Results'!$B1598)</f>
        <v>0</v>
      </c>
      <c r="C2016" t="b">
        <f>IF(OR(B2016=0,'Input and Summary Results'!D1598=0,'Input and Summary Results'!D1598=""),FALSE,'Input and Summary Results'!$D1598)</f>
        <v>0</v>
      </c>
      <c r="D2016" t="b">
        <f>IF(OR(B2016=0,'Input and Summary Results'!E1598=0),FALSE,'Input and Summary Results'!$E1598)</f>
        <v>0</v>
      </c>
      <c r="E2016" t="b">
        <f t="shared" si="122"/>
        <v>0</v>
      </c>
      <c r="F2016" t="b">
        <f t="shared" si="123"/>
        <v>0</v>
      </c>
      <c r="G2016" t="b">
        <f>IF('Input and Summary Results'!$J$4="yes",IF(C2016=FALSE,FALSE,IF('Data Transformation'!E2016&lt;$R$10,E2016,$R$10)),IF(C2016=FALSE,FALSE,IF(C2016&lt;$R$10,C2016,$R$10)))</f>
        <v>0</v>
      </c>
      <c r="H2016" t="b">
        <f>IF('Input and Summary Results'!$J$4="yes",'Data Transformation'!F2016,'Data Transformation'!D2016)</f>
        <v>0</v>
      </c>
      <c r="I2016" t="str">
        <f t="shared" si="124"/>
        <v/>
      </c>
    </row>
    <row r="2017" spans="2:9" x14ac:dyDescent="0.25">
      <c r="B2017" t="b">
        <f>IF('Input and Summary Results'!D1599=0,FALSE,'Input and Summary Results'!$B1599)</f>
        <v>0</v>
      </c>
      <c r="C2017" t="b">
        <f>IF(OR(B2017=0,'Input and Summary Results'!D1599=0,'Input and Summary Results'!D1599=""),FALSE,'Input and Summary Results'!$D1599)</f>
        <v>0</v>
      </c>
      <c r="D2017" t="b">
        <f>IF(OR(B2017=0,'Input and Summary Results'!E1599=0),FALSE,'Input and Summary Results'!$E1599)</f>
        <v>0</v>
      </c>
      <c r="E2017" t="b">
        <f t="shared" si="122"/>
        <v>0</v>
      </c>
      <c r="F2017" t="b">
        <f t="shared" si="123"/>
        <v>0</v>
      </c>
      <c r="G2017" t="b">
        <f>IF('Input and Summary Results'!$J$4="yes",IF(C2017=FALSE,FALSE,IF('Data Transformation'!E2017&lt;$R$10,E2017,$R$10)),IF(C2017=FALSE,FALSE,IF(C2017&lt;$R$10,C2017,$R$10)))</f>
        <v>0</v>
      </c>
      <c r="H2017" t="b">
        <f>IF('Input and Summary Results'!$J$4="yes",'Data Transformation'!F2017,'Data Transformation'!D2017)</f>
        <v>0</v>
      </c>
      <c r="I2017" t="str">
        <f t="shared" si="124"/>
        <v/>
      </c>
    </row>
    <row r="2018" spans="2:9" x14ac:dyDescent="0.25">
      <c r="B2018" t="b">
        <f>IF('Input and Summary Results'!D1600=0,FALSE,'Input and Summary Results'!$B1600)</f>
        <v>0</v>
      </c>
      <c r="C2018" t="b">
        <f>IF(OR(B2018=0,'Input and Summary Results'!D1600=0,'Input and Summary Results'!D1600=""),FALSE,'Input and Summary Results'!$D1600)</f>
        <v>0</v>
      </c>
      <c r="D2018" t="b">
        <f>IF(OR(B2018=0,'Input and Summary Results'!E1600=0),FALSE,'Input and Summary Results'!$E1600)</f>
        <v>0</v>
      </c>
      <c r="E2018" t="b">
        <f t="shared" si="122"/>
        <v>0</v>
      </c>
      <c r="F2018" t="b">
        <f t="shared" si="123"/>
        <v>0</v>
      </c>
      <c r="G2018" t="b">
        <f>IF('Input and Summary Results'!$J$4="yes",IF(C2018=FALSE,FALSE,IF('Data Transformation'!E2018&lt;$R$10,E2018,$R$10)),IF(C2018=FALSE,FALSE,IF(C2018&lt;$R$10,C2018,$R$10)))</f>
        <v>0</v>
      </c>
      <c r="H2018" t="b">
        <f>IF('Input and Summary Results'!$J$4="yes",'Data Transformation'!F2018,'Data Transformation'!D2018)</f>
        <v>0</v>
      </c>
      <c r="I2018" t="str">
        <f t="shared" si="124"/>
        <v/>
      </c>
    </row>
    <row r="2019" spans="2:9" x14ac:dyDescent="0.25">
      <c r="B2019" t="b">
        <f>IF('Input and Summary Results'!D1601=0,FALSE,'Input and Summary Results'!$B1601)</f>
        <v>0</v>
      </c>
      <c r="C2019" t="b">
        <f>IF(OR(B2019=0,'Input and Summary Results'!D1601=0,'Input and Summary Results'!D1601=""),FALSE,'Input and Summary Results'!$D1601)</f>
        <v>0</v>
      </c>
      <c r="D2019" t="b">
        <f>IF(OR(B2019=0,'Input and Summary Results'!E1601=0),FALSE,'Input and Summary Results'!$E1601)</f>
        <v>0</v>
      </c>
      <c r="E2019" t="b">
        <f t="shared" si="122"/>
        <v>0</v>
      </c>
      <c r="F2019" t="b">
        <f t="shared" si="123"/>
        <v>0</v>
      </c>
      <c r="G2019" t="b">
        <f>IF('Input and Summary Results'!$J$4="yes",IF(C2019=FALSE,FALSE,IF('Data Transformation'!E2019&lt;$R$10,E2019,$R$10)),IF(C2019=FALSE,FALSE,IF(C2019&lt;$R$10,C2019,$R$10)))</f>
        <v>0</v>
      </c>
      <c r="H2019" t="b">
        <f>IF('Input and Summary Results'!$J$4="yes",'Data Transformation'!F2019,'Data Transformation'!D2019)</f>
        <v>0</v>
      </c>
      <c r="I2019" t="str">
        <f t="shared" si="124"/>
        <v/>
      </c>
    </row>
    <row r="2020" spans="2:9" x14ac:dyDescent="0.25">
      <c r="B2020" t="b">
        <f>IF('Input and Summary Results'!D1602=0,FALSE,'Input and Summary Results'!$B1602)</f>
        <v>0</v>
      </c>
      <c r="C2020" t="b">
        <f>IF(OR(B2020=0,'Input and Summary Results'!D1602=0,'Input and Summary Results'!D1602=""),FALSE,'Input and Summary Results'!$D1602)</f>
        <v>0</v>
      </c>
      <c r="D2020" t="b">
        <f>IF(OR(B2020=0,'Input and Summary Results'!E1602=0),FALSE,'Input and Summary Results'!$E1602)</f>
        <v>0</v>
      </c>
      <c r="E2020" t="b">
        <f t="shared" si="122"/>
        <v>0</v>
      </c>
      <c r="F2020" t="b">
        <f t="shared" si="123"/>
        <v>0</v>
      </c>
      <c r="G2020" t="b">
        <f>IF('Input and Summary Results'!$J$4="yes",IF(C2020=FALSE,FALSE,IF('Data Transformation'!E2020&lt;$R$10,E2020,$R$10)),IF(C2020=FALSE,FALSE,IF(C2020&lt;$R$10,C2020,$R$10)))</f>
        <v>0</v>
      </c>
      <c r="H2020" t="b">
        <f>IF('Input and Summary Results'!$J$4="yes",'Data Transformation'!F2020,'Data Transformation'!D2020)</f>
        <v>0</v>
      </c>
      <c r="I2020" t="str">
        <f t="shared" si="124"/>
        <v/>
      </c>
    </row>
    <row r="2021" spans="2:9" x14ac:dyDescent="0.25">
      <c r="B2021" t="b">
        <f>IF('Input and Summary Results'!D1603=0,FALSE,'Input and Summary Results'!$B1603)</f>
        <v>0</v>
      </c>
      <c r="C2021" t="b">
        <f>IF(OR(B2021=0,'Input and Summary Results'!D1603=0,'Input and Summary Results'!D1603=""),FALSE,'Input and Summary Results'!$D1603)</f>
        <v>0</v>
      </c>
      <c r="D2021" t="b">
        <f>IF(OR(B2021=0,'Input and Summary Results'!E1603=0),FALSE,'Input and Summary Results'!$E1603)</f>
        <v>0</v>
      </c>
      <c r="E2021" t="b">
        <f t="shared" si="122"/>
        <v>0</v>
      </c>
      <c r="F2021" t="b">
        <f t="shared" si="123"/>
        <v>0</v>
      </c>
      <c r="G2021" t="b">
        <f>IF('Input and Summary Results'!$J$4="yes",IF(C2021=FALSE,FALSE,IF('Data Transformation'!E2021&lt;$R$10,E2021,$R$10)),IF(C2021=FALSE,FALSE,IF(C2021&lt;$R$10,C2021,$R$10)))</f>
        <v>0</v>
      </c>
      <c r="H2021" t="b">
        <f>IF('Input and Summary Results'!$J$4="yes",'Data Transformation'!F2021,'Data Transformation'!D2021)</f>
        <v>0</v>
      </c>
      <c r="I2021" t="str">
        <f t="shared" si="124"/>
        <v/>
      </c>
    </row>
    <row r="2022" spans="2:9" x14ac:dyDescent="0.25">
      <c r="B2022" t="b">
        <f>IF('Input and Summary Results'!D1604=0,FALSE,'Input and Summary Results'!$B1604)</f>
        <v>0</v>
      </c>
      <c r="C2022" t="b">
        <f>IF(OR(B2022=0,'Input and Summary Results'!D1604=0,'Input and Summary Results'!D1604=""),FALSE,'Input and Summary Results'!$D1604)</f>
        <v>0</v>
      </c>
      <c r="D2022" t="b">
        <f>IF(OR(B2022=0,'Input and Summary Results'!E1604=0),FALSE,'Input and Summary Results'!$E1604)</f>
        <v>0</v>
      </c>
      <c r="E2022" t="b">
        <f t="shared" si="122"/>
        <v>0</v>
      </c>
      <c r="F2022" t="b">
        <f t="shared" si="123"/>
        <v>0</v>
      </c>
      <c r="G2022" t="b">
        <f>IF('Input and Summary Results'!$J$4="yes",IF(C2022=FALSE,FALSE,IF('Data Transformation'!E2022&lt;$R$10,E2022,$R$10)),IF(C2022=FALSE,FALSE,IF(C2022&lt;$R$10,C2022,$R$10)))</f>
        <v>0</v>
      </c>
      <c r="H2022" t="b">
        <f>IF('Input and Summary Results'!$J$4="yes",'Data Transformation'!F2022,'Data Transformation'!D2022)</f>
        <v>0</v>
      </c>
      <c r="I2022" t="str">
        <f t="shared" si="124"/>
        <v/>
      </c>
    </row>
    <row r="2023" spans="2:9" x14ac:dyDescent="0.25">
      <c r="B2023" t="b">
        <f>IF('Input and Summary Results'!D1605=0,FALSE,'Input and Summary Results'!$B1605)</f>
        <v>0</v>
      </c>
      <c r="C2023" t="b">
        <f>IF(OR(B2023=0,'Input and Summary Results'!D1605=0,'Input and Summary Results'!D1605=""),FALSE,'Input and Summary Results'!$D1605)</f>
        <v>0</v>
      </c>
      <c r="D2023" t="b">
        <f>IF(OR(B2023=0,'Input and Summary Results'!E1605=0),FALSE,'Input and Summary Results'!$E1605)</f>
        <v>0</v>
      </c>
      <c r="E2023" t="b">
        <f t="shared" si="122"/>
        <v>0</v>
      </c>
      <c r="F2023" t="b">
        <f t="shared" si="123"/>
        <v>0</v>
      </c>
      <c r="G2023" t="b">
        <f>IF('Input and Summary Results'!$J$4="yes",IF(C2023=FALSE,FALSE,IF('Data Transformation'!E2023&lt;$R$10,E2023,$R$10)),IF(C2023=FALSE,FALSE,IF(C2023&lt;$R$10,C2023,$R$10)))</f>
        <v>0</v>
      </c>
      <c r="H2023" t="b">
        <f>IF('Input and Summary Results'!$J$4="yes",'Data Transformation'!F2023,'Data Transformation'!D2023)</f>
        <v>0</v>
      </c>
      <c r="I2023" t="str">
        <f t="shared" si="124"/>
        <v/>
      </c>
    </row>
    <row r="2024" spans="2:9" x14ac:dyDescent="0.25">
      <c r="B2024" t="b">
        <f>IF('Input and Summary Results'!D1606=0,FALSE,'Input and Summary Results'!$B1606)</f>
        <v>0</v>
      </c>
      <c r="C2024" t="b">
        <f>IF(OR(B2024=0,'Input and Summary Results'!D1606=0,'Input and Summary Results'!D1606=""),FALSE,'Input and Summary Results'!$D1606)</f>
        <v>0</v>
      </c>
      <c r="D2024" t="b">
        <f>IF(OR(B2024=0,'Input and Summary Results'!E1606=0),FALSE,'Input and Summary Results'!$E1606)</f>
        <v>0</v>
      </c>
      <c r="E2024" t="b">
        <f t="shared" si="122"/>
        <v>0</v>
      </c>
      <c r="F2024" t="b">
        <f t="shared" si="123"/>
        <v>0</v>
      </c>
      <c r="G2024" t="b">
        <f>IF('Input and Summary Results'!$J$4="yes",IF(C2024=FALSE,FALSE,IF('Data Transformation'!E2024&lt;$R$10,E2024,$R$10)),IF(C2024=FALSE,FALSE,IF(C2024&lt;$R$10,C2024,$R$10)))</f>
        <v>0</v>
      </c>
      <c r="H2024" t="b">
        <f>IF('Input and Summary Results'!$J$4="yes",'Data Transformation'!F2024,'Data Transformation'!D2024)</f>
        <v>0</v>
      </c>
      <c r="I2024" t="str">
        <f t="shared" si="124"/>
        <v/>
      </c>
    </row>
    <row r="2025" spans="2:9" x14ac:dyDescent="0.25">
      <c r="B2025" t="b">
        <f>IF('Input and Summary Results'!D1607=0,FALSE,'Input and Summary Results'!$B1607)</f>
        <v>0</v>
      </c>
      <c r="C2025" t="b">
        <f>IF(OR(B2025=0,'Input and Summary Results'!D1607=0,'Input and Summary Results'!D1607=""),FALSE,'Input and Summary Results'!$D1607)</f>
        <v>0</v>
      </c>
      <c r="D2025" t="b">
        <f>IF(OR(B2025=0,'Input and Summary Results'!E1607=0),FALSE,'Input and Summary Results'!$E1607)</f>
        <v>0</v>
      </c>
      <c r="E2025" t="b">
        <f t="shared" si="122"/>
        <v>0</v>
      </c>
      <c r="F2025" t="b">
        <f t="shared" si="123"/>
        <v>0</v>
      </c>
      <c r="G2025" t="b">
        <f>IF('Input and Summary Results'!$J$4="yes",IF(C2025=FALSE,FALSE,IF('Data Transformation'!E2025&lt;$R$10,E2025,$R$10)),IF(C2025=FALSE,FALSE,IF(C2025&lt;$R$10,C2025,$R$10)))</f>
        <v>0</v>
      </c>
      <c r="H2025" t="b">
        <f>IF('Input and Summary Results'!$J$4="yes",'Data Transformation'!F2025,'Data Transformation'!D2025)</f>
        <v>0</v>
      </c>
      <c r="I2025" t="str">
        <f t="shared" si="124"/>
        <v/>
      </c>
    </row>
    <row r="2026" spans="2:9" x14ac:dyDescent="0.25">
      <c r="B2026" t="b">
        <f>IF('Input and Summary Results'!D1608=0,FALSE,'Input and Summary Results'!$B1608)</f>
        <v>0</v>
      </c>
      <c r="C2026" t="b">
        <f>IF(OR(B2026=0,'Input and Summary Results'!D1608=0,'Input and Summary Results'!D1608=""),FALSE,'Input and Summary Results'!$D1608)</f>
        <v>0</v>
      </c>
      <c r="D2026" t="b">
        <f>IF(OR(B2026=0,'Input and Summary Results'!E1608=0),FALSE,'Input and Summary Results'!$E1608)</f>
        <v>0</v>
      </c>
      <c r="E2026" t="b">
        <f t="shared" ref="E2026:E2089" si="125">IF(C2026=FALSE,FALSE,LOG10(C2026))</f>
        <v>0</v>
      </c>
      <c r="F2026" t="b">
        <f t="shared" ref="F2026:F2089" si="126">IF(D2026=FALSE, FALSE,0.434*D2026/C2026)</f>
        <v>0</v>
      </c>
      <c r="G2026" t="b">
        <f>IF('Input and Summary Results'!$J$4="yes",IF(C2026=FALSE,FALSE,IF('Data Transformation'!E2026&lt;$R$10,E2026,$R$10)),IF(C2026=FALSE,FALSE,IF(C2026&lt;$R$10,C2026,$R$10)))</f>
        <v>0</v>
      </c>
      <c r="H2026" t="b">
        <f>IF('Input and Summary Results'!$J$4="yes",'Data Transformation'!F2026,'Data Transformation'!D2026)</f>
        <v>0</v>
      </c>
      <c r="I2026" t="str">
        <f t="shared" si="124"/>
        <v/>
      </c>
    </row>
    <row r="2027" spans="2:9" x14ac:dyDescent="0.25">
      <c r="B2027" t="b">
        <f>IF('Input and Summary Results'!D1609=0,FALSE,'Input and Summary Results'!$B1609)</f>
        <v>0</v>
      </c>
      <c r="C2027" t="b">
        <f>IF(OR(B2027=0,'Input and Summary Results'!D1609=0,'Input and Summary Results'!D1609=""),FALSE,'Input and Summary Results'!$D1609)</f>
        <v>0</v>
      </c>
      <c r="D2027" t="b">
        <f>IF(OR(B2027=0,'Input and Summary Results'!E1609=0),FALSE,'Input and Summary Results'!$E1609)</f>
        <v>0</v>
      </c>
      <c r="E2027" t="b">
        <f t="shared" si="125"/>
        <v>0</v>
      </c>
      <c r="F2027" t="b">
        <f t="shared" si="126"/>
        <v>0</v>
      </c>
      <c r="G2027" t="b">
        <f>IF('Input and Summary Results'!$J$4="yes",IF(C2027=FALSE,FALSE,IF('Data Transformation'!E2027&lt;$R$10,E2027,$R$10)),IF(C2027=FALSE,FALSE,IF(C2027&lt;$R$10,C2027,$R$10)))</f>
        <v>0</v>
      </c>
      <c r="H2027" t="b">
        <f>IF('Input and Summary Results'!$J$4="yes",'Data Transformation'!F2027,'Data Transformation'!D2027)</f>
        <v>0</v>
      </c>
      <c r="I2027" t="str">
        <f t="shared" si="124"/>
        <v/>
      </c>
    </row>
    <row r="2028" spans="2:9" x14ac:dyDescent="0.25">
      <c r="B2028" t="b">
        <f>IF('Input and Summary Results'!D1610=0,FALSE,'Input and Summary Results'!$B1610)</f>
        <v>0</v>
      </c>
      <c r="C2028" t="b">
        <f>IF(OR(B2028=0,'Input and Summary Results'!D1610=0,'Input and Summary Results'!D1610=""),FALSE,'Input and Summary Results'!$D1610)</f>
        <v>0</v>
      </c>
      <c r="D2028" t="b">
        <f>IF(OR(B2028=0,'Input and Summary Results'!E1610=0),FALSE,'Input and Summary Results'!$E1610)</f>
        <v>0</v>
      </c>
      <c r="E2028" t="b">
        <f t="shared" si="125"/>
        <v>0</v>
      </c>
      <c r="F2028" t="b">
        <f t="shared" si="126"/>
        <v>0</v>
      </c>
      <c r="G2028" t="b">
        <f>IF('Input and Summary Results'!$J$4="yes",IF(C2028=FALSE,FALSE,IF('Data Transformation'!E2028&lt;$R$10,E2028,$R$10)),IF(C2028=FALSE,FALSE,IF(C2028&lt;$R$10,C2028,$R$10)))</f>
        <v>0</v>
      </c>
      <c r="H2028" t="b">
        <f>IF('Input and Summary Results'!$J$4="yes",'Data Transformation'!F2028,'Data Transformation'!D2028)</f>
        <v>0</v>
      </c>
      <c r="I2028" t="str">
        <f t="shared" si="124"/>
        <v/>
      </c>
    </row>
    <row r="2029" spans="2:9" x14ac:dyDescent="0.25">
      <c r="B2029" t="b">
        <f>IF('Input and Summary Results'!D1611=0,FALSE,'Input and Summary Results'!$B1611)</f>
        <v>0</v>
      </c>
      <c r="C2029" t="b">
        <f>IF(OR(B2029=0,'Input and Summary Results'!D1611=0,'Input and Summary Results'!D1611=""),FALSE,'Input and Summary Results'!$D1611)</f>
        <v>0</v>
      </c>
      <c r="D2029" t="b">
        <f>IF(OR(B2029=0,'Input and Summary Results'!E1611=0),FALSE,'Input and Summary Results'!$E1611)</f>
        <v>0</v>
      </c>
      <c r="E2029" t="b">
        <f t="shared" si="125"/>
        <v>0</v>
      </c>
      <c r="F2029" t="b">
        <f t="shared" si="126"/>
        <v>0</v>
      </c>
      <c r="G2029" t="b">
        <f>IF('Input and Summary Results'!$J$4="yes",IF(C2029=FALSE,FALSE,IF('Data Transformation'!E2029&lt;$R$10,E2029,$R$10)),IF(C2029=FALSE,FALSE,IF(C2029&lt;$R$10,C2029,$R$10)))</f>
        <v>0</v>
      </c>
      <c r="H2029" t="b">
        <f>IF('Input and Summary Results'!$J$4="yes",'Data Transformation'!F2029,'Data Transformation'!D2029)</f>
        <v>0</v>
      </c>
      <c r="I2029" t="str">
        <f t="shared" si="124"/>
        <v/>
      </c>
    </row>
    <row r="2030" spans="2:9" x14ac:dyDescent="0.25">
      <c r="B2030" t="b">
        <f>IF('Input and Summary Results'!D1612=0,FALSE,'Input and Summary Results'!$B1612)</f>
        <v>0</v>
      </c>
      <c r="C2030" t="b">
        <f>IF(OR(B2030=0,'Input and Summary Results'!D1612=0,'Input and Summary Results'!D1612=""),FALSE,'Input and Summary Results'!$D1612)</f>
        <v>0</v>
      </c>
      <c r="D2030" t="b">
        <f>IF(OR(B2030=0,'Input and Summary Results'!E1612=0),FALSE,'Input and Summary Results'!$E1612)</f>
        <v>0</v>
      </c>
      <c r="E2030" t="b">
        <f t="shared" si="125"/>
        <v>0</v>
      </c>
      <c r="F2030" t="b">
        <f t="shared" si="126"/>
        <v>0</v>
      </c>
      <c r="G2030" t="b">
        <f>IF('Input and Summary Results'!$J$4="yes",IF(C2030=FALSE,FALSE,IF('Data Transformation'!E2030&lt;$R$10,E2030,$R$10)),IF(C2030=FALSE,FALSE,IF(C2030&lt;$R$10,C2030,$R$10)))</f>
        <v>0</v>
      </c>
      <c r="H2030" t="b">
        <f>IF('Input and Summary Results'!$J$4="yes",'Data Transformation'!F2030,'Data Transformation'!D2030)</f>
        <v>0</v>
      </c>
      <c r="I2030" t="str">
        <f t="shared" si="124"/>
        <v/>
      </c>
    </row>
    <row r="2031" spans="2:9" x14ac:dyDescent="0.25">
      <c r="B2031" t="b">
        <f>IF('Input and Summary Results'!D1613=0,FALSE,'Input and Summary Results'!$B1613)</f>
        <v>0</v>
      </c>
      <c r="C2031" t="b">
        <f>IF(OR(B2031=0,'Input and Summary Results'!D1613=0,'Input and Summary Results'!D1613=""),FALSE,'Input and Summary Results'!$D1613)</f>
        <v>0</v>
      </c>
      <c r="D2031" t="b">
        <f>IF(OR(B2031=0,'Input and Summary Results'!E1613=0),FALSE,'Input and Summary Results'!$E1613)</f>
        <v>0</v>
      </c>
      <c r="E2031" t="b">
        <f t="shared" si="125"/>
        <v>0</v>
      </c>
      <c r="F2031" t="b">
        <f t="shared" si="126"/>
        <v>0</v>
      </c>
      <c r="G2031" t="b">
        <f>IF('Input and Summary Results'!$J$4="yes",IF(C2031=FALSE,FALSE,IF('Data Transformation'!E2031&lt;$R$10,E2031,$R$10)),IF(C2031=FALSE,FALSE,IF(C2031&lt;$R$10,C2031,$R$10)))</f>
        <v>0</v>
      </c>
      <c r="H2031" t="b">
        <f>IF('Input and Summary Results'!$J$4="yes",'Data Transformation'!F2031,'Data Transformation'!D2031)</f>
        <v>0</v>
      </c>
      <c r="I2031" t="str">
        <f t="shared" si="124"/>
        <v/>
      </c>
    </row>
    <row r="2032" spans="2:9" x14ac:dyDescent="0.25">
      <c r="B2032" t="b">
        <f>IF('Input and Summary Results'!D1614=0,FALSE,'Input and Summary Results'!$B1614)</f>
        <v>0</v>
      </c>
      <c r="C2032" t="b">
        <f>IF(OR(B2032=0,'Input and Summary Results'!D1614=0,'Input and Summary Results'!D1614=""),FALSE,'Input and Summary Results'!$D1614)</f>
        <v>0</v>
      </c>
      <c r="D2032" t="b">
        <f>IF(OR(B2032=0,'Input and Summary Results'!E1614=0),FALSE,'Input and Summary Results'!$E1614)</f>
        <v>0</v>
      </c>
      <c r="E2032" t="b">
        <f t="shared" si="125"/>
        <v>0</v>
      </c>
      <c r="F2032" t="b">
        <f t="shared" si="126"/>
        <v>0</v>
      </c>
      <c r="G2032" t="b">
        <f>IF('Input and Summary Results'!$J$4="yes",IF(C2032=FALSE,FALSE,IF('Data Transformation'!E2032&lt;$R$10,E2032,$R$10)),IF(C2032=FALSE,FALSE,IF(C2032&lt;$R$10,C2032,$R$10)))</f>
        <v>0</v>
      </c>
      <c r="H2032" t="b">
        <f>IF('Input and Summary Results'!$J$4="yes",'Data Transformation'!F2032,'Data Transformation'!D2032)</f>
        <v>0</v>
      </c>
      <c r="I2032" t="str">
        <f t="shared" si="124"/>
        <v/>
      </c>
    </row>
    <row r="2033" spans="2:9" x14ac:dyDescent="0.25">
      <c r="B2033" t="b">
        <f>IF('Input and Summary Results'!D1615=0,FALSE,'Input and Summary Results'!$B1615)</f>
        <v>0</v>
      </c>
      <c r="C2033" t="b">
        <f>IF(OR(B2033=0,'Input and Summary Results'!D1615=0,'Input and Summary Results'!D1615=""),FALSE,'Input and Summary Results'!$D1615)</f>
        <v>0</v>
      </c>
      <c r="D2033" t="b">
        <f>IF(OR(B2033=0,'Input and Summary Results'!E1615=0),FALSE,'Input and Summary Results'!$E1615)</f>
        <v>0</v>
      </c>
      <c r="E2033" t="b">
        <f t="shared" si="125"/>
        <v>0</v>
      </c>
      <c r="F2033" t="b">
        <f t="shared" si="126"/>
        <v>0</v>
      </c>
      <c r="G2033" t="b">
        <f>IF('Input and Summary Results'!$J$4="yes",IF(C2033=FALSE,FALSE,IF('Data Transformation'!E2033&lt;$R$10,E2033,$R$10)),IF(C2033=FALSE,FALSE,IF(C2033&lt;$R$10,C2033,$R$10)))</f>
        <v>0</v>
      </c>
      <c r="H2033" t="b">
        <f>IF('Input and Summary Results'!$J$4="yes",'Data Transformation'!F2033,'Data Transformation'!D2033)</f>
        <v>0</v>
      </c>
      <c r="I2033" t="str">
        <f t="shared" si="124"/>
        <v/>
      </c>
    </row>
    <row r="2034" spans="2:9" x14ac:dyDescent="0.25">
      <c r="B2034" t="b">
        <f>IF('Input and Summary Results'!D1616=0,FALSE,'Input and Summary Results'!$B1616)</f>
        <v>0</v>
      </c>
      <c r="C2034" t="b">
        <f>IF(OR(B2034=0,'Input and Summary Results'!D1616=0,'Input and Summary Results'!D1616=""),FALSE,'Input and Summary Results'!$D1616)</f>
        <v>0</v>
      </c>
      <c r="D2034" t="b">
        <f>IF(OR(B2034=0,'Input and Summary Results'!E1616=0),FALSE,'Input and Summary Results'!$E1616)</f>
        <v>0</v>
      </c>
      <c r="E2034" t="b">
        <f t="shared" si="125"/>
        <v>0</v>
      </c>
      <c r="F2034" t="b">
        <f t="shared" si="126"/>
        <v>0</v>
      </c>
      <c r="G2034" t="b">
        <f>IF('Input and Summary Results'!$J$4="yes",IF(C2034=FALSE,FALSE,IF('Data Transformation'!E2034&lt;$R$10,E2034,$R$10)),IF(C2034=FALSE,FALSE,IF(C2034&lt;$R$10,C2034,$R$10)))</f>
        <v>0</v>
      </c>
      <c r="H2034" t="b">
        <f>IF('Input and Summary Results'!$J$4="yes",'Data Transformation'!F2034,'Data Transformation'!D2034)</f>
        <v>0</v>
      </c>
      <c r="I2034" t="str">
        <f t="shared" si="124"/>
        <v/>
      </c>
    </row>
    <row r="2035" spans="2:9" x14ac:dyDescent="0.25">
      <c r="B2035" t="b">
        <f>IF('Input and Summary Results'!D1617=0,FALSE,'Input and Summary Results'!$B1617)</f>
        <v>0</v>
      </c>
      <c r="C2035" t="b">
        <f>IF(OR(B2035=0,'Input and Summary Results'!D1617=0,'Input and Summary Results'!D1617=""),FALSE,'Input and Summary Results'!$D1617)</f>
        <v>0</v>
      </c>
      <c r="D2035" t="b">
        <f>IF(OR(B2035=0,'Input and Summary Results'!E1617=0),FALSE,'Input and Summary Results'!$E1617)</f>
        <v>0</v>
      </c>
      <c r="E2035" t="b">
        <f t="shared" si="125"/>
        <v>0</v>
      </c>
      <c r="F2035" t="b">
        <f t="shared" si="126"/>
        <v>0</v>
      </c>
      <c r="G2035" t="b">
        <f>IF('Input and Summary Results'!$J$4="yes",IF(C2035=FALSE,FALSE,IF('Data Transformation'!E2035&lt;$R$10,E2035,$R$10)),IF(C2035=FALSE,FALSE,IF(C2035&lt;$R$10,C2035,$R$10)))</f>
        <v>0</v>
      </c>
      <c r="H2035" t="b">
        <f>IF('Input and Summary Results'!$J$4="yes",'Data Transformation'!F2035,'Data Transformation'!D2035)</f>
        <v>0</v>
      </c>
      <c r="I2035" t="str">
        <f t="shared" si="124"/>
        <v/>
      </c>
    </row>
    <row r="2036" spans="2:9" x14ac:dyDescent="0.25">
      <c r="B2036" t="b">
        <f>IF('Input and Summary Results'!D1618=0,FALSE,'Input and Summary Results'!$B1618)</f>
        <v>0</v>
      </c>
      <c r="C2036" t="b">
        <f>IF(OR(B2036=0,'Input and Summary Results'!D1618=0,'Input and Summary Results'!D1618=""),FALSE,'Input and Summary Results'!$D1618)</f>
        <v>0</v>
      </c>
      <c r="D2036" t="b">
        <f>IF(OR(B2036=0,'Input and Summary Results'!E1618=0),FALSE,'Input and Summary Results'!$E1618)</f>
        <v>0</v>
      </c>
      <c r="E2036" t="b">
        <f t="shared" si="125"/>
        <v>0</v>
      </c>
      <c r="F2036" t="b">
        <f t="shared" si="126"/>
        <v>0</v>
      </c>
      <c r="G2036" t="b">
        <f>IF('Input and Summary Results'!$J$4="yes",IF(C2036=FALSE,FALSE,IF('Data Transformation'!E2036&lt;$R$10,E2036,$R$10)),IF(C2036=FALSE,FALSE,IF(C2036&lt;$R$10,C2036,$R$10)))</f>
        <v>0</v>
      </c>
      <c r="H2036" t="b">
        <f>IF('Input and Summary Results'!$J$4="yes",'Data Transformation'!F2036,'Data Transformation'!D2036)</f>
        <v>0</v>
      </c>
      <c r="I2036" t="str">
        <f t="shared" si="124"/>
        <v/>
      </c>
    </row>
    <row r="2037" spans="2:9" x14ac:dyDescent="0.25">
      <c r="B2037" t="b">
        <f>IF('Input and Summary Results'!D1619=0,FALSE,'Input and Summary Results'!$B1619)</f>
        <v>0</v>
      </c>
      <c r="C2037" t="b">
        <f>IF(OR(B2037=0,'Input and Summary Results'!D1619=0,'Input and Summary Results'!D1619=""),FALSE,'Input and Summary Results'!$D1619)</f>
        <v>0</v>
      </c>
      <c r="D2037" t="b">
        <f>IF(OR(B2037=0,'Input and Summary Results'!E1619=0),FALSE,'Input and Summary Results'!$E1619)</f>
        <v>0</v>
      </c>
      <c r="E2037" t="b">
        <f t="shared" si="125"/>
        <v>0</v>
      </c>
      <c r="F2037" t="b">
        <f t="shared" si="126"/>
        <v>0</v>
      </c>
      <c r="G2037" t="b">
        <f>IF('Input and Summary Results'!$J$4="yes",IF(C2037=FALSE,FALSE,IF('Data Transformation'!E2037&lt;$R$10,E2037,$R$10)),IF(C2037=FALSE,FALSE,IF(C2037&lt;$R$10,C2037,$R$10)))</f>
        <v>0</v>
      </c>
      <c r="H2037" t="b">
        <f>IF('Input and Summary Results'!$J$4="yes",'Data Transformation'!F2037,'Data Transformation'!D2037)</f>
        <v>0</v>
      </c>
      <c r="I2037" t="str">
        <f t="shared" si="124"/>
        <v/>
      </c>
    </row>
    <row r="2038" spans="2:9" x14ac:dyDescent="0.25">
      <c r="B2038" t="b">
        <f>IF('Input and Summary Results'!D1620=0,FALSE,'Input and Summary Results'!$B1620)</f>
        <v>0</v>
      </c>
      <c r="C2038" t="b">
        <f>IF(OR(B2038=0,'Input and Summary Results'!D1620=0,'Input and Summary Results'!D1620=""),FALSE,'Input and Summary Results'!$D1620)</f>
        <v>0</v>
      </c>
      <c r="D2038" t="b">
        <f>IF(OR(B2038=0,'Input and Summary Results'!E1620=0),FALSE,'Input and Summary Results'!$E1620)</f>
        <v>0</v>
      </c>
      <c r="E2038" t="b">
        <f t="shared" si="125"/>
        <v>0</v>
      </c>
      <c r="F2038" t="b">
        <f t="shared" si="126"/>
        <v>0</v>
      </c>
      <c r="G2038" t="b">
        <f>IF('Input and Summary Results'!$J$4="yes",IF(C2038=FALSE,FALSE,IF('Data Transformation'!E2038&lt;$R$10,E2038,$R$10)),IF(C2038=FALSE,FALSE,IF(C2038&lt;$R$10,C2038,$R$10)))</f>
        <v>0</v>
      </c>
      <c r="H2038" t="b">
        <f>IF('Input and Summary Results'!$J$4="yes",'Data Transformation'!F2038,'Data Transformation'!D2038)</f>
        <v>0</v>
      </c>
      <c r="I2038" t="str">
        <f t="shared" si="124"/>
        <v/>
      </c>
    </row>
    <row r="2039" spans="2:9" x14ac:dyDescent="0.25">
      <c r="B2039" t="b">
        <f>IF('Input and Summary Results'!D1621=0,FALSE,'Input and Summary Results'!$B1621)</f>
        <v>0</v>
      </c>
      <c r="C2039" t="b">
        <f>IF(OR(B2039=0,'Input and Summary Results'!D1621=0,'Input and Summary Results'!D1621=""),FALSE,'Input and Summary Results'!$D1621)</f>
        <v>0</v>
      </c>
      <c r="D2039" t="b">
        <f>IF(OR(B2039=0,'Input and Summary Results'!E1621=0),FALSE,'Input and Summary Results'!$E1621)</f>
        <v>0</v>
      </c>
      <c r="E2039" t="b">
        <f t="shared" si="125"/>
        <v>0</v>
      </c>
      <c r="F2039" t="b">
        <f t="shared" si="126"/>
        <v>0</v>
      </c>
      <c r="G2039" t="b">
        <f>IF('Input and Summary Results'!$J$4="yes",IF(C2039=FALSE,FALSE,IF('Data Transformation'!E2039&lt;$R$10,E2039,$R$10)),IF(C2039=FALSE,FALSE,IF(C2039&lt;$R$10,C2039,$R$10)))</f>
        <v>0</v>
      </c>
      <c r="H2039" t="b">
        <f>IF('Input and Summary Results'!$J$4="yes",'Data Transformation'!F2039,'Data Transformation'!D2039)</f>
        <v>0</v>
      </c>
      <c r="I2039" t="str">
        <f t="shared" si="124"/>
        <v/>
      </c>
    </row>
    <row r="2040" spans="2:9" x14ac:dyDescent="0.25">
      <c r="B2040" t="b">
        <f>IF('Input and Summary Results'!D1622=0,FALSE,'Input and Summary Results'!$B1622)</f>
        <v>0</v>
      </c>
      <c r="C2040" t="b">
        <f>IF(OR(B2040=0,'Input and Summary Results'!D1622=0,'Input and Summary Results'!D1622=""),FALSE,'Input and Summary Results'!$D1622)</f>
        <v>0</v>
      </c>
      <c r="D2040" t="b">
        <f>IF(OR(B2040=0,'Input and Summary Results'!E1622=0),FALSE,'Input and Summary Results'!$E1622)</f>
        <v>0</v>
      </c>
      <c r="E2040" t="b">
        <f t="shared" si="125"/>
        <v>0</v>
      </c>
      <c r="F2040" t="b">
        <f t="shared" si="126"/>
        <v>0</v>
      </c>
      <c r="G2040" t="b">
        <f>IF('Input and Summary Results'!$J$4="yes",IF(C2040=FALSE,FALSE,IF('Data Transformation'!E2040&lt;$R$10,E2040,$R$10)),IF(C2040=FALSE,FALSE,IF(C2040&lt;$R$10,C2040,$R$10)))</f>
        <v>0</v>
      </c>
      <c r="H2040" t="b">
        <f>IF('Input and Summary Results'!$J$4="yes",'Data Transformation'!F2040,'Data Transformation'!D2040)</f>
        <v>0</v>
      </c>
      <c r="I2040" t="str">
        <f t="shared" si="124"/>
        <v/>
      </c>
    </row>
    <row r="2041" spans="2:9" x14ac:dyDescent="0.25">
      <c r="B2041" t="b">
        <f>IF('Input and Summary Results'!D1623=0,FALSE,'Input and Summary Results'!$B1623)</f>
        <v>0</v>
      </c>
      <c r="C2041" t="b">
        <f>IF(OR(B2041=0,'Input and Summary Results'!D1623=0,'Input and Summary Results'!D1623=""),FALSE,'Input and Summary Results'!$D1623)</f>
        <v>0</v>
      </c>
      <c r="D2041" t="b">
        <f>IF(OR(B2041=0,'Input and Summary Results'!E1623=0),FALSE,'Input and Summary Results'!$E1623)</f>
        <v>0</v>
      </c>
      <c r="E2041" t="b">
        <f t="shared" si="125"/>
        <v>0</v>
      </c>
      <c r="F2041" t="b">
        <f t="shared" si="126"/>
        <v>0</v>
      </c>
      <c r="G2041" t="b">
        <f>IF('Input and Summary Results'!$J$4="yes",IF(C2041=FALSE,FALSE,IF('Data Transformation'!E2041&lt;$R$10,E2041,$R$10)),IF(C2041=FALSE,FALSE,IF(C2041&lt;$R$10,C2041,$R$10)))</f>
        <v>0</v>
      </c>
      <c r="H2041" t="b">
        <f>IF('Input and Summary Results'!$J$4="yes",'Data Transformation'!F2041,'Data Transformation'!D2041)</f>
        <v>0</v>
      </c>
      <c r="I2041" t="str">
        <f t="shared" si="124"/>
        <v/>
      </c>
    </row>
    <row r="2042" spans="2:9" x14ac:dyDescent="0.25">
      <c r="B2042" t="b">
        <f>IF('Input and Summary Results'!D1624=0,FALSE,'Input and Summary Results'!$B1624)</f>
        <v>0</v>
      </c>
      <c r="C2042" t="b">
        <f>IF(OR(B2042=0,'Input and Summary Results'!D1624=0,'Input and Summary Results'!D1624=""),FALSE,'Input and Summary Results'!$D1624)</f>
        <v>0</v>
      </c>
      <c r="D2042" t="b">
        <f>IF(OR(B2042=0,'Input and Summary Results'!E1624=0),FALSE,'Input and Summary Results'!$E1624)</f>
        <v>0</v>
      </c>
      <c r="E2042" t="b">
        <f t="shared" si="125"/>
        <v>0</v>
      </c>
      <c r="F2042" t="b">
        <f t="shared" si="126"/>
        <v>0</v>
      </c>
      <c r="G2042" t="b">
        <f>IF('Input and Summary Results'!$J$4="yes",IF(C2042=FALSE,FALSE,IF('Data Transformation'!E2042&lt;$R$10,E2042,$R$10)),IF(C2042=FALSE,FALSE,IF(C2042&lt;$R$10,C2042,$R$10)))</f>
        <v>0</v>
      </c>
      <c r="H2042" t="b">
        <f>IF('Input and Summary Results'!$J$4="yes",'Data Transformation'!F2042,'Data Transformation'!D2042)</f>
        <v>0</v>
      </c>
      <c r="I2042" t="str">
        <f t="shared" si="124"/>
        <v/>
      </c>
    </row>
    <row r="2043" spans="2:9" x14ac:dyDescent="0.25">
      <c r="B2043" t="b">
        <f>IF('Input and Summary Results'!D1625=0,FALSE,'Input and Summary Results'!$B1625)</f>
        <v>0</v>
      </c>
      <c r="C2043" t="b">
        <f>IF(OR(B2043=0,'Input and Summary Results'!D1625=0,'Input and Summary Results'!D1625=""),FALSE,'Input and Summary Results'!$D1625)</f>
        <v>0</v>
      </c>
      <c r="D2043" t="b">
        <f>IF(OR(B2043=0,'Input and Summary Results'!E1625=0),FALSE,'Input and Summary Results'!$E1625)</f>
        <v>0</v>
      </c>
      <c r="E2043" t="b">
        <f t="shared" si="125"/>
        <v>0</v>
      </c>
      <c r="F2043" t="b">
        <f t="shared" si="126"/>
        <v>0</v>
      </c>
      <c r="G2043" t="b">
        <f>IF('Input and Summary Results'!$J$4="yes",IF(C2043=FALSE,FALSE,IF('Data Transformation'!E2043&lt;$R$10,E2043,$R$10)),IF(C2043=FALSE,FALSE,IF(C2043&lt;$R$10,C2043,$R$10)))</f>
        <v>0</v>
      </c>
      <c r="H2043" t="b">
        <f>IF('Input and Summary Results'!$J$4="yes",'Data Transformation'!F2043,'Data Transformation'!D2043)</f>
        <v>0</v>
      </c>
      <c r="I2043" t="str">
        <f t="shared" si="124"/>
        <v/>
      </c>
    </row>
    <row r="2044" spans="2:9" x14ac:dyDescent="0.25">
      <c r="B2044" t="b">
        <f>IF('Input and Summary Results'!D1626=0,FALSE,'Input and Summary Results'!$B1626)</f>
        <v>0</v>
      </c>
      <c r="C2044" t="b">
        <f>IF(OR(B2044=0,'Input and Summary Results'!D1626=0,'Input and Summary Results'!D1626=""),FALSE,'Input and Summary Results'!$D1626)</f>
        <v>0</v>
      </c>
      <c r="D2044" t="b">
        <f>IF(OR(B2044=0,'Input and Summary Results'!E1626=0),FALSE,'Input and Summary Results'!$E1626)</f>
        <v>0</v>
      </c>
      <c r="E2044" t="b">
        <f t="shared" si="125"/>
        <v>0</v>
      </c>
      <c r="F2044" t="b">
        <f t="shared" si="126"/>
        <v>0</v>
      </c>
      <c r="G2044" t="b">
        <f>IF('Input and Summary Results'!$J$4="yes",IF(C2044=FALSE,FALSE,IF('Data Transformation'!E2044&lt;$R$10,E2044,$R$10)),IF(C2044=FALSE,FALSE,IF(C2044&lt;$R$10,C2044,$R$10)))</f>
        <v>0</v>
      </c>
      <c r="H2044" t="b">
        <f>IF('Input and Summary Results'!$J$4="yes",'Data Transformation'!F2044,'Data Transformation'!D2044)</f>
        <v>0</v>
      </c>
      <c r="I2044" t="str">
        <f t="shared" si="124"/>
        <v/>
      </c>
    </row>
    <row r="2045" spans="2:9" x14ac:dyDescent="0.25">
      <c r="B2045" t="b">
        <f>IF('Input and Summary Results'!D1627=0,FALSE,'Input and Summary Results'!$B1627)</f>
        <v>0</v>
      </c>
      <c r="C2045" t="b">
        <f>IF(OR(B2045=0,'Input and Summary Results'!D1627=0,'Input and Summary Results'!D1627=""),FALSE,'Input and Summary Results'!$D1627)</f>
        <v>0</v>
      </c>
      <c r="D2045" t="b">
        <f>IF(OR(B2045=0,'Input and Summary Results'!E1627=0),FALSE,'Input and Summary Results'!$E1627)</f>
        <v>0</v>
      </c>
      <c r="E2045" t="b">
        <f t="shared" si="125"/>
        <v>0</v>
      </c>
      <c r="F2045" t="b">
        <f t="shared" si="126"/>
        <v>0</v>
      </c>
      <c r="G2045" t="b">
        <f>IF('Input and Summary Results'!$J$4="yes",IF(C2045=FALSE,FALSE,IF('Data Transformation'!E2045&lt;$R$10,E2045,$R$10)),IF(C2045=FALSE,FALSE,IF(C2045&lt;$R$10,C2045,$R$10)))</f>
        <v>0</v>
      </c>
      <c r="H2045" t="b">
        <f>IF('Input and Summary Results'!$J$4="yes",'Data Transformation'!F2045,'Data Transformation'!D2045)</f>
        <v>0</v>
      </c>
      <c r="I2045" t="str">
        <f t="shared" si="124"/>
        <v/>
      </c>
    </row>
    <row r="2046" spans="2:9" x14ac:dyDescent="0.25">
      <c r="B2046" t="b">
        <f>IF('Input and Summary Results'!D1628=0,FALSE,'Input and Summary Results'!$B1628)</f>
        <v>0</v>
      </c>
      <c r="C2046" t="b">
        <f>IF(OR(B2046=0,'Input and Summary Results'!D1628=0,'Input and Summary Results'!D1628=""),FALSE,'Input and Summary Results'!$D1628)</f>
        <v>0</v>
      </c>
      <c r="D2046" t="b">
        <f>IF(OR(B2046=0,'Input and Summary Results'!E1628=0),FALSE,'Input and Summary Results'!$E1628)</f>
        <v>0</v>
      </c>
      <c r="E2046" t="b">
        <f t="shared" si="125"/>
        <v>0</v>
      </c>
      <c r="F2046" t="b">
        <f t="shared" si="126"/>
        <v>0</v>
      </c>
      <c r="G2046" t="b">
        <f>IF('Input and Summary Results'!$J$4="yes",IF(C2046=FALSE,FALSE,IF('Data Transformation'!E2046&lt;$R$10,E2046,$R$10)),IF(C2046=FALSE,FALSE,IF(C2046&lt;$R$10,C2046,$R$10)))</f>
        <v>0</v>
      </c>
      <c r="H2046" t="b">
        <f>IF('Input and Summary Results'!$J$4="yes",'Data Transformation'!F2046,'Data Transformation'!D2046)</f>
        <v>0</v>
      </c>
      <c r="I2046" t="str">
        <f t="shared" si="124"/>
        <v/>
      </c>
    </row>
    <row r="2047" spans="2:9" x14ac:dyDescent="0.25">
      <c r="B2047" t="b">
        <f>IF('Input and Summary Results'!D1629=0,FALSE,'Input and Summary Results'!$B1629)</f>
        <v>0</v>
      </c>
      <c r="C2047" t="b">
        <f>IF(OR(B2047=0,'Input and Summary Results'!D1629=0,'Input and Summary Results'!D1629=""),FALSE,'Input and Summary Results'!$D1629)</f>
        <v>0</v>
      </c>
      <c r="D2047" t="b">
        <f>IF(OR(B2047=0,'Input and Summary Results'!E1629=0),FALSE,'Input and Summary Results'!$E1629)</f>
        <v>0</v>
      </c>
      <c r="E2047" t="b">
        <f t="shared" si="125"/>
        <v>0</v>
      </c>
      <c r="F2047" t="b">
        <f t="shared" si="126"/>
        <v>0</v>
      </c>
      <c r="G2047" t="b">
        <f>IF('Input and Summary Results'!$J$4="yes",IF(C2047=FALSE,FALSE,IF('Data Transformation'!E2047&lt;$R$10,E2047,$R$10)),IF(C2047=FALSE,FALSE,IF(C2047&lt;$R$10,C2047,$R$10)))</f>
        <v>0</v>
      </c>
      <c r="H2047" t="b">
        <f>IF('Input and Summary Results'!$J$4="yes",'Data Transformation'!F2047,'Data Transformation'!D2047)</f>
        <v>0</v>
      </c>
      <c r="I2047" t="str">
        <f t="shared" si="124"/>
        <v/>
      </c>
    </row>
    <row r="2048" spans="2:9" x14ac:dyDescent="0.25">
      <c r="B2048" t="b">
        <f>IF('Input and Summary Results'!D1630=0,FALSE,'Input and Summary Results'!$B1630)</f>
        <v>0</v>
      </c>
      <c r="C2048" t="b">
        <f>IF(OR(B2048=0,'Input and Summary Results'!D1630=0,'Input and Summary Results'!D1630=""),FALSE,'Input and Summary Results'!$D1630)</f>
        <v>0</v>
      </c>
      <c r="D2048" t="b">
        <f>IF(OR(B2048=0,'Input and Summary Results'!E1630=0),FALSE,'Input and Summary Results'!$E1630)</f>
        <v>0</v>
      </c>
      <c r="E2048" t="b">
        <f t="shared" si="125"/>
        <v>0</v>
      </c>
      <c r="F2048" t="b">
        <f t="shared" si="126"/>
        <v>0</v>
      </c>
      <c r="G2048" t="b">
        <f>IF('Input and Summary Results'!$J$4="yes",IF(C2048=FALSE,FALSE,IF('Data Transformation'!E2048&lt;$R$10,E2048,$R$10)),IF(C2048=FALSE,FALSE,IF(C2048&lt;$R$10,C2048,$R$10)))</f>
        <v>0</v>
      </c>
      <c r="H2048" t="b">
        <f>IF('Input and Summary Results'!$J$4="yes",'Data Transformation'!F2048,'Data Transformation'!D2048)</f>
        <v>0</v>
      </c>
      <c r="I2048" t="str">
        <f t="shared" si="124"/>
        <v/>
      </c>
    </row>
    <row r="2049" spans="2:9" x14ac:dyDescent="0.25">
      <c r="B2049" t="b">
        <f>IF('Input and Summary Results'!D1631=0,FALSE,'Input and Summary Results'!$B1631)</f>
        <v>0</v>
      </c>
      <c r="C2049" t="b">
        <f>IF(OR(B2049=0,'Input and Summary Results'!D1631=0,'Input and Summary Results'!D1631=""),FALSE,'Input and Summary Results'!$D1631)</f>
        <v>0</v>
      </c>
      <c r="D2049" t="b">
        <f>IF(OR(B2049=0,'Input and Summary Results'!E1631=0),FALSE,'Input and Summary Results'!$E1631)</f>
        <v>0</v>
      </c>
      <c r="E2049" t="b">
        <f t="shared" si="125"/>
        <v>0</v>
      </c>
      <c r="F2049" t="b">
        <f t="shared" si="126"/>
        <v>0</v>
      </c>
      <c r="G2049" t="b">
        <f>IF('Input and Summary Results'!$J$4="yes",IF(C2049=FALSE,FALSE,IF('Data Transformation'!E2049&lt;$R$10,E2049,$R$10)),IF(C2049=FALSE,FALSE,IF(C2049&lt;$R$10,C2049,$R$10)))</f>
        <v>0</v>
      </c>
      <c r="H2049" t="b">
        <f>IF('Input and Summary Results'!$J$4="yes",'Data Transformation'!F2049,'Data Transformation'!D2049)</f>
        <v>0</v>
      </c>
      <c r="I2049" t="str">
        <f t="shared" si="124"/>
        <v/>
      </c>
    </row>
    <row r="2050" spans="2:9" x14ac:dyDescent="0.25">
      <c r="B2050" t="b">
        <f>IF('Input and Summary Results'!D1632=0,FALSE,'Input and Summary Results'!$B1632)</f>
        <v>0</v>
      </c>
      <c r="C2050" t="b">
        <f>IF(OR(B2050=0,'Input and Summary Results'!D1632=0,'Input and Summary Results'!D1632=""),FALSE,'Input and Summary Results'!$D1632)</f>
        <v>0</v>
      </c>
      <c r="D2050" t="b">
        <f>IF(OR(B2050=0,'Input and Summary Results'!E1632=0),FALSE,'Input and Summary Results'!$E1632)</f>
        <v>0</v>
      </c>
      <c r="E2050" t="b">
        <f t="shared" si="125"/>
        <v>0</v>
      </c>
      <c r="F2050" t="b">
        <f t="shared" si="126"/>
        <v>0</v>
      </c>
      <c r="G2050" t="b">
        <f>IF('Input and Summary Results'!$J$4="yes",IF(C2050=FALSE,FALSE,IF('Data Transformation'!E2050&lt;$R$10,E2050,$R$10)),IF(C2050=FALSE,FALSE,IF(C2050&lt;$R$10,C2050,$R$10)))</f>
        <v>0</v>
      </c>
      <c r="H2050" t="b">
        <f>IF('Input and Summary Results'!$J$4="yes",'Data Transformation'!F2050,'Data Transformation'!D2050)</f>
        <v>0</v>
      </c>
      <c r="I2050" t="str">
        <f t="shared" si="124"/>
        <v/>
      </c>
    </row>
    <row r="2051" spans="2:9" x14ac:dyDescent="0.25">
      <c r="B2051" t="b">
        <f>IF('Input and Summary Results'!D1633=0,FALSE,'Input and Summary Results'!$B1633)</f>
        <v>0</v>
      </c>
      <c r="C2051" t="b">
        <f>IF(OR(B2051=0,'Input and Summary Results'!D1633=0,'Input and Summary Results'!D1633=""),FALSE,'Input and Summary Results'!$D1633)</f>
        <v>0</v>
      </c>
      <c r="D2051" t="b">
        <f>IF(OR(B2051=0,'Input and Summary Results'!E1633=0),FALSE,'Input and Summary Results'!$E1633)</f>
        <v>0</v>
      </c>
      <c r="E2051" t="b">
        <f t="shared" si="125"/>
        <v>0</v>
      </c>
      <c r="F2051" t="b">
        <f t="shared" si="126"/>
        <v>0</v>
      </c>
      <c r="G2051" t="b">
        <f>IF('Input and Summary Results'!$J$4="yes",IF(C2051=FALSE,FALSE,IF('Data Transformation'!E2051&lt;$R$10,E2051,$R$10)),IF(C2051=FALSE,FALSE,IF(C2051&lt;$R$10,C2051,$R$10)))</f>
        <v>0</v>
      </c>
      <c r="H2051" t="b">
        <f>IF('Input and Summary Results'!$J$4="yes",'Data Transformation'!F2051,'Data Transformation'!D2051)</f>
        <v>0</v>
      </c>
      <c r="I2051" t="str">
        <f t="shared" si="124"/>
        <v/>
      </c>
    </row>
    <row r="2052" spans="2:9" x14ac:dyDescent="0.25">
      <c r="B2052" t="b">
        <f>IF('Input and Summary Results'!D1634=0,FALSE,'Input and Summary Results'!$B1634)</f>
        <v>0</v>
      </c>
      <c r="C2052" t="b">
        <f>IF(OR(B2052=0,'Input and Summary Results'!D1634=0,'Input and Summary Results'!D1634=""),FALSE,'Input and Summary Results'!$D1634)</f>
        <v>0</v>
      </c>
      <c r="D2052" t="b">
        <f>IF(OR(B2052=0,'Input and Summary Results'!E1634=0),FALSE,'Input and Summary Results'!$E1634)</f>
        <v>0</v>
      </c>
      <c r="E2052" t="b">
        <f t="shared" si="125"/>
        <v>0</v>
      </c>
      <c r="F2052" t="b">
        <f t="shared" si="126"/>
        <v>0</v>
      </c>
      <c r="G2052" t="b">
        <f>IF('Input and Summary Results'!$J$4="yes",IF(C2052=FALSE,FALSE,IF('Data Transformation'!E2052&lt;$R$10,E2052,$R$10)),IF(C2052=FALSE,FALSE,IF(C2052&lt;$R$10,C2052,$R$10)))</f>
        <v>0</v>
      </c>
      <c r="H2052" t="b">
        <f>IF('Input and Summary Results'!$J$4="yes",'Data Transformation'!F2052,'Data Transformation'!D2052)</f>
        <v>0</v>
      </c>
      <c r="I2052" t="str">
        <f t="shared" si="124"/>
        <v/>
      </c>
    </row>
    <row r="2053" spans="2:9" x14ac:dyDescent="0.25">
      <c r="B2053" t="b">
        <f>IF('Input and Summary Results'!D1635=0,FALSE,'Input and Summary Results'!$B1635)</f>
        <v>0</v>
      </c>
      <c r="C2053" t="b">
        <f>IF(OR(B2053=0,'Input and Summary Results'!D1635=0,'Input and Summary Results'!D1635=""),FALSE,'Input and Summary Results'!$D1635)</f>
        <v>0</v>
      </c>
      <c r="D2053" t="b">
        <f>IF(OR(B2053=0,'Input and Summary Results'!E1635=0),FALSE,'Input and Summary Results'!$E1635)</f>
        <v>0</v>
      </c>
      <c r="E2053" t="b">
        <f t="shared" si="125"/>
        <v>0</v>
      </c>
      <c r="F2053" t="b">
        <f t="shared" si="126"/>
        <v>0</v>
      </c>
      <c r="G2053" t="b">
        <f>IF('Input and Summary Results'!$J$4="yes",IF(C2053=FALSE,FALSE,IF('Data Transformation'!E2053&lt;$R$10,E2053,$R$10)),IF(C2053=FALSE,FALSE,IF(C2053&lt;$R$10,C2053,$R$10)))</f>
        <v>0</v>
      </c>
      <c r="H2053" t="b">
        <f>IF('Input and Summary Results'!$J$4="yes",'Data Transformation'!F2053,'Data Transformation'!D2053)</f>
        <v>0</v>
      </c>
      <c r="I2053" t="str">
        <f t="shared" ref="I2053:I2116" si="127">IF(G2053=FALSE,"",B2053)</f>
        <v/>
      </c>
    </row>
    <row r="2054" spans="2:9" x14ac:dyDescent="0.25">
      <c r="B2054" t="b">
        <f>IF('Input and Summary Results'!D1636=0,FALSE,'Input and Summary Results'!$B1636)</f>
        <v>0</v>
      </c>
      <c r="C2054" t="b">
        <f>IF(OR(B2054=0,'Input and Summary Results'!D1636=0,'Input and Summary Results'!D1636=""),FALSE,'Input and Summary Results'!$D1636)</f>
        <v>0</v>
      </c>
      <c r="D2054" t="b">
        <f>IF(OR(B2054=0,'Input and Summary Results'!E1636=0),FALSE,'Input and Summary Results'!$E1636)</f>
        <v>0</v>
      </c>
      <c r="E2054" t="b">
        <f t="shared" si="125"/>
        <v>0</v>
      </c>
      <c r="F2054" t="b">
        <f t="shared" si="126"/>
        <v>0</v>
      </c>
      <c r="G2054" t="b">
        <f>IF('Input and Summary Results'!$J$4="yes",IF(C2054=FALSE,FALSE,IF('Data Transformation'!E2054&lt;$R$10,E2054,$R$10)),IF(C2054=FALSE,FALSE,IF(C2054&lt;$R$10,C2054,$R$10)))</f>
        <v>0</v>
      </c>
      <c r="H2054" t="b">
        <f>IF('Input and Summary Results'!$J$4="yes",'Data Transformation'!F2054,'Data Transformation'!D2054)</f>
        <v>0</v>
      </c>
      <c r="I2054" t="str">
        <f t="shared" si="127"/>
        <v/>
      </c>
    </row>
    <row r="2055" spans="2:9" x14ac:dyDescent="0.25">
      <c r="B2055" t="b">
        <f>IF('Input and Summary Results'!D1637=0,FALSE,'Input and Summary Results'!$B1637)</f>
        <v>0</v>
      </c>
      <c r="C2055" t="b">
        <f>IF(OR(B2055=0,'Input and Summary Results'!D1637=0,'Input and Summary Results'!D1637=""),FALSE,'Input and Summary Results'!$D1637)</f>
        <v>0</v>
      </c>
      <c r="D2055" t="b">
        <f>IF(OR(B2055=0,'Input and Summary Results'!E1637=0),FALSE,'Input and Summary Results'!$E1637)</f>
        <v>0</v>
      </c>
      <c r="E2055" t="b">
        <f t="shared" si="125"/>
        <v>0</v>
      </c>
      <c r="F2055" t="b">
        <f t="shared" si="126"/>
        <v>0</v>
      </c>
      <c r="G2055" t="b">
        <f>IF('Input and Summary Results'!$J$4="yes",IF(C2055=FALSE,FALSE,IF('Data Transformation'!E2055&lt;$R$10,E2055,$R$10)),IF(C2055=FALSE,FALSE,IF(C2055&lt;$R$10,C2055,$R$10)))</f>
        <v>0</v>
      </c>
      <c r="H2055" t="b">
        <f>IF('Input and Summary Results'!$J$4="yes",'Data Transformation'!F2055,'Data Transformation'!D2055)</f>
        <v>0</v>
      </c>
      <c r="I2055" t="str">
        <f t="shared" si="127"/>
        <v/>
      </c>
    </row>
    <row r="2056" spans="2:9" x14ac:dyDescent="0.25">
      <c r="B2056" t="b">
        <f>IF('Input and Summary Results'!D1638=0,FALSE,'Input and Summary Results'!$B1638)</f>
        <v>0</v>
      </c>
      <c r="C2056" t="b">
        <f>IF(OR(B2056=0,'Input and Summary Results'!D1638=0,'Input and Summary Results'!D1638=""),FALSE,'Input and Summary Results'!$D1638)</f>
        <v>0</v>
      </c>
      <c r="D2056" t="b">
        <f>IF(OR(B2056=0,'Input and Summary Results'!E1638=0),FALSE,'Input and Summary Results'!$E1638)</f>
        <v>0</v>
      </c>
      <c r="E2056" t="b">
        <f t="shared" si="125"/>
        <v>0</v>
      </c>
      <c r="F2056" t="b">
        <f t="shared" si="126"/>
        <v>0</v>
      </c>
      <c r="G2056" t="b">
        <f>IF('Input and Summary Results'!$J$4="yes",IF(C2056=FALSE,FALSE,IF('Data Transformation'!E2056&lt;$R$10,E2056,$R$10)),IF(C2056=FALSE,FALSE,IF(C2056&lt;$R$10,C2056,$R$10)))</f>
        <v>0</v>
      </c>
      <c r="H2056" t="b">
        <f>IF('Input and Summary Results'!$J$4="yes",'Data Transformation'!F2056,'Data Transformation'!D2056)</f>
        <v>0</v>
      </c>
      <c r="I2056" t="str">
        <f t="shared" si="127"/>
        <v/>
      </c>
    </row>
    <row r="2057" spans="2:9" x14ac:dyDescent="0.25">
      <c r="B2057" t="b">
        <f>IF('Input and Summary Results'!D1639=0,FALSE,'Input and Summary Results'!$B1639)</f>
        <v>0</v>
      </c>
      <c r="C2057" t="b">
        <f>IF(OR(B2057=0,'Input and Summary Results'!D1639=0,'Input and Summary Results'!D1639=""),FALSE,'Input and Summary Results'!$D1639)</f>
        <v>0</v>
      </c>
      <c r="D2057" t="b">
        <f>IF(OR(B2057=0,'Input and Summary Results'!E1639=0),FALSE,'Input and Summary Results'!$E1639)</f>
        <v>0</v>
      </c>
      <c r="E2057" t="b">
        <f t="shared" si="125"/>
        <v>0</v>
      </c>
      <c r="F2057" t="b">
        <f t="shared" si="126"/>
        <v>0</v>
      </c>
      <c r="G2057" t="b">
        <f>IF('Input and Summary Results'!$J$4="yes",IF(C2057=FALSE,FALSE,IF('Data Transformation'!E2057&lt;$R$10,E2057,$R$10)),IF(C2057=FALSE,FALSE,IF(C2057&lt;$R$10,C2057,$R$10)))</f>
        <v>0</v>
      </c>
      <c r="H2057" t="b">
        <f>IF('Input and Summary Results'!$J$4="yes",'Data Transformation'!F2057,'Data Transformation'!D2057)</f>
        <v>0</v>
      </c>
      <c r="I2057" t="str">
        <f t="shared" si="127"/>
        <v/>
      </c>
    </row>
    <row r="2058" spans="2:9" x14ac:dyDescent="0.25">
      <c r="B2058" t="b">
        <f>IF('Input and Summary Results'!D1640=0,FALSE,'Input and Summary Results'!$B1640)</f>
        <v>0</v>
      </c>
      <c r="C2058" t="b">
        <f>IF(OR(B2058=0,'Input and Summary Results'!D1640=0,'Input and Summary Results'!D1640=""),FALSE,'Input and Summary Results'!$D1640)</f>
        <v>0</v>
      </c>
      <c r="D2058" t="b">
        <f>IF(OR(B2058=0,'Input and Summary Results'!E1640=0),FALSE,'Input and Summary Results'!$E1640)</f>
        <v>0</v>
      </c>
      <c r="E2058" t="b">
        <f t="shared" si="125"/>
        <v>0</v>
      </c>
      <c r="F2058" t="b">
        <f t="shared" si="126"/>
        <v>0</v>
      </c>
      <c r="G2058" t="b">
        <f>IF('Input and Summary Results'!$J$4="yes",IF(C2058=FALSE,FALSE,IF('Data Transformation'!E2058&lt;$R$10,E2058,$R$10)),IF(C2058=FALSE,FALSE,IF(C2058&lt;$R$10,C2058,$R$10)))</f>
        <v>0</v>
      </c>
      <c r="H2058" t="b">
        <f>IF('Input and Summary Results'!$J$4="yes",'Data Transformation'!F2058,'Data Transformation'!D2058)</f>
        <v>0</v>
      </c>
      <c r="I2058" t="str">
        <f t="shared" si="127"/>
        <v/>
      </c>
    </row>
    <row r="2059" spans="2:9" x14ac:dyDescent="0.25">
      <c r="B2059" t="b">
        <f>IF('Input and Summary Results'!D1641=0,FALSE,'Input and Summary Results'!$B1641)</f>
        <v>0</v>
      </c>
      <c r="C2059" t="b">
        <f>IF(OR(B2059=0,'Input and Summary Results'!D1641=0,'Input and Summary Results'!D1641=""),FALSE,'Input and Summary Results'!$D1641)</f>
        <v>0</v>
      </c>
      <c r="D2059" t="b">
        <f>IF(OR(B2059=0,'Input and Summary Results'!E1641=0),FALSE,'Input and Summary Results'!$E1641)</f>
        <v>0</v>
      </c>
      <c r="E2059" t="b">
        <f t="shared" si="125"/>
        <v>0</v>
      </c>
      <c r="F2059" t="b">
        <f t="shared" si="126"/>
        <v>0</v>
      </c>
      <c r="G2059" t="b">
        <f>IF('Input and Summary Results'!$J$4="yes",IF(C2059=FALSE,FALSE,IF('Data Transformation'!E2059&lt;$R$10,E2059,$R$10)),IF(C2059=FALSE,FALSE,IF(C2059&lt;$R$10,C2059,$R$10)))</f>
        <v>0</v>
      </c>
      <c r="H2059" t="b">
        <f>IF('Input and Summary Results'!$J$4="yes",'Data Transformation'!F2059,'Data Transformation'!D2059)</f>
        <v>0</v>
      </c>
      <c r="I2059" t="str">
        <f t="shared" si="127"/>
        <v/>
      </c>
    </row>
    <row r="2060" spans="2:9" x14ac:dyDescent="0.25">
      <c r="B2060" t="b">
        <f>IF('Input and Summary Results'!D1642=0,FALSE,'Input and Summary Results'!$B1642)</f>
        <v>0</v>
      </c>
      <c r="C2060" t="b">
        <f>IF(OR(B2060=0,'Input and Summary Results'!D1642=0,'Input and Summary Results'!D1642=""),FALSE,'Input and Summary Results'!$D1642)</f>
        <v>0</v>
      </c>
      <c r="D2060" t="b">
        <f>IF(OR(B2060=0,'Input and Summary Results'!E1642=0),FALSE,'Input and Summary Results'!$E1642)</f>
        <v>0</v>
      </c>
      <c r="E2060" t="b">
        <f t="shared" si="125"/>
        <v>0</v>
      </c>
      <c r="F2060" t="b">
        <f t="shared" si="126"/>
        <v>0</v>
      </c>
      <c r="G2060" t="b">
        <f>IF('Input and Summary Results'!$J$4="yes",IF(C2060=FALSE,FALSE,IF('Data Transformation'!E2060&lt;$R$10,E2060,$R$10)),IF(C2060=FALSE,FALSE,IF(C2060&lt;$R$10,C2060,$R$10)))</f>
        <v>0</v>
      </c>
      <c r="H2060" t="b">
        <f>IF('Input and Summary Results'!$J$4="yes",'Data Transformation'!F2060,'Data Transformation'!D2060)</f>
        <v>0</v>
      </c>
      <c r="I2060" t="str">
        <f t="shared" si="127"/>
        <v/>
      </c>
    </row>
    <row r="2061" spans="2:9" x14ac:dyDescent="0.25">
      <c r="B2061" t="b">
        <f>IF('Input and Summary Results'!D1643=0,FALSE,'Input and Summary Results'!$B1643)</f>
        <v>0</v>
      </c>
      <c r="C2061" t="b">
        <f>IF(OR(B2061=0,'Input and Summary Results'!D1643=0,'Input and Summary Results'!D1643=""),FALSE,'Input and Summary Results'!$D1643)</f>
        <v>0</v>
      </c>
      <c r="D2061" t="b">
        <f>IF(OR(B2061=0,'Input and Summary Results'!E1643=0),FALSE,'Input and Summary Results'!$E1643)</f>
        <v>0</v>
      </c>
      <c r="E2061" t="b">
        <f t="shared" si="125"/>
        <v>0</v>
      </c>
      <c r="F2061" t="b">
        <f t="shared" si="126"/>
        <v>0</v>
      </c>
      <c r="G2061" t="b">
        <f>IF('Input and Summary Results'!$J$4="yes",IF(C2061=FALSE,FALSE,IF('Data Transformation'!E2061&lt;$R$10,E2061,$R$10)),IF(C2061=FALSE,FALSE,IF(C2061&lt;$R$10,C2061,$R$10)))</f>
        <v>0</v>
      </c>
      <c r="H2061" t="b">
        <f>IF('Input and Summary Results'!$J$4="yes",'Data Transformation'!F2061,'Data Transformation'!D2061)</f>
        <v>0</v>
      </c>
      <c r="I2061" t="str">
        <f t="shared" si="127"/>
        <v/>
      </c>
    </row>
    <row r="2062" spans="2:9" x14ac:dyDescent="0.25">
      <c r="B2062" t="b">
        <f>IF('Input and Summary Results'!D1644=0,FALSE,'Input and Summary Results'!$B1644)</f>
        <v>0</v>
      </c>
      <c r="C2062" t="b">
        <f>IF(OR(B2062=0,'Input and Summary Results'!D1644=0,'Input and Summary Results'!D1644=""),FALSE,'Input and Summary Results'!$D1644)</f>
        <v>0</v>
      </c>
      <c r="D2062" t="b">
        <f>IF(OR(B2062=0,'Input and Summary Results'!E1644=0),FALSE,'Input and Summary Results'!$E1644)</f>
        <v>0</v>
      </c>
      <c r="E2062" t="b">
        <f t="shared" si="125"/>
        <v>0</v>
      </c>
      <c r="F2062" t="b">
        <f t="shared" si="126"/>
        <v>0</v>
      </c>
      <c r="G2062" t="b">
        <f>IF('Input and Summary Results'!$J$4="yes",IF(C2062=FALSE,FALSE,IF('Data Transformation'!E2062&lt;$R$10,E2062,$R$10)),IF(C2062=FALSE,FALSE,IF(C2062&lt;$R$10,C2062,$R$10)))</f>
        <v>0</v>
      </c>
      <c r="H2062" t="b">
        <f>IF('Input and Summary Results'!$J$4="yes",'Data Transformation'!F2062,'Data Transformation'!D2062)</f>
        <v>0</v>
      </c>
      <c r="I2062" t="str">
        <f t="shared" si="127"/>
        <v/>
      </c>
    </row>
    <row r="2063" spans="2:9" x14ac:dyDescent="0.25">
      <c r="B2063" t="b">
        <f>IF('Input and Summary Results'!D1645=0,FALSE,'Input and Summary Results'!$B1645)</f>
        <v>0</v>
      </c>
      <c r="C2063" t="b">
        <f>IF(OR(B2063=0,'Input and Summary Results'!D1645=0,'Input and Summary Results'!D1645=""),FALSE,'Input and Summary Results'!$D1645)</f>
        <v>0</v>
      </c>
      <c r="D2063" t="b">
        <f>IF(OR(B2063=0,'Input and Summary Results'!E1645=0),FALSE,'Input and Summary Results'!$E1645)</f>
        <v>0</v>
      </c>
      <c r="E2063" t="b">
        <f t="shared" si="125"/>
        <v>0</v>
      </c>
      <c r="F2063" t="b">
        <f t="shared" si="126"/>
        <v>0</v>
      </c>
      <c r="G2063" t="b">
        <f>IF('Input and Summary Results'!$J$4="yes",IF(C2063=FALSE,FALSE,IF('Data Transformation'!E2063&lt;$R$10,E2063,$R$10)),IF(C2063=FALSE,FALSE,IF(C2063&lt;$R$10,C2063,$R$10)))</f>
        <v>0</v>
      </c>
      <c r="H2063" t="b">
        <f>IF('Input and Summary Results'!$J$4="yes",'Data Transformation'!F2063,'Data Transformation'!D2063)</f>
        <v>0</v>
      </c>
      <c r="I2063" t="str">
        <f t="shared" si="127"/>
        <v/>
      </c>
    </row>
    <row r="2064" spans="2:9" x14ac:dyDescent="0.25">
      <c r="B2064" t="b">
        <f>IF('Input and Summary Results'!D1646=0,FALSE,'Input and Summary Results'!$B1646)</f>
        <v>0</v>
      </c>
      <c r="C2064" t="b">
        <f>IF(OR(B2064=0,'Input and Summary Results'!D1646=0,'Input and Summary Results'!D1646=""),FALSE,'Input and Summary Results'!$D1646)</f>
        <v>0</v>
      </c>
      <c r="D2064" t="b">
        <f>IF(OR(B2064=0,'Input and Summary Results'!E1646=0),FALSE,'Input and Summary Results'!$E1646)</f>
        <v>0</v>
      </c>
      <c r="E2064" t="b">
        <f t="shared" si="125"/>
        <v>0</v>
      </c>
      <c r="F2064" t="b">
        <f t="shared" si="126"/>
        <v>0</v>
      </c>
      <c r="G2064" t="b">
        <f>IF('Input and Summary Results'!$J$4="yes",IF(C2064=FALSE,FALSE,IF('Data Transformation'!E2064&lt;$R$10,E2064,$R$10)),IF(C2064=FALSE,FALSE,IF(C2064&lt;$R$10,C2064,$R$10)))</f>
        <v>0</v>
      </c>
      <c r="H2064" t="b">
        <f>IF('Input and Summary Results'!$J$4="yes",'Data Transformation'!F2064,'Data Transformation'!D2064)</f>
        <v>0</v>
      </c>
      <c r="I2064" t="str">
        <f t="shared" si="127"/>
        <v/>
      </c>
    </row>
    <row r="2065" spans="2:9" x14ac:dyDescent="0.25">
      <c r="B2065" t="b">
        <f>IF('Input and Summary Results'!D1647=0,FALSE,'Input and Summary Results'!$B1647)</f>
        <v>0</v>
      </c>
      <c r="C2065" t="b">
        <f>IF(OR(B2065=0,'Input and Summary Results'!D1647=0,'Input and Summary Results'!D1647=""),FALSE,'Input and Summary Results'!$D1647)</f>
        <v>0</v>
      </c>
      <c r="D2065" t="b">
        <f>IF(OR(B2065=0,'Input and Summary Results'!E1647=0),FALSE,'Input and Summary Results'!$E1647)</f>
        <v>0</v>
      </c>
      <c r="E2065" t="b">
        <f t="shared" si="125"/>
        <v>0</v>
      </c>
      <c r="F2065" t="b">
        <f t="shared" si="126"/>
        <v>0</v>
      </c>
      <c r="G2065" t="b">
        <f>IF('Input and Summary Results'!$J$4="yes",IF(C2065=FALSE,FALSE,IF('Data Transformation'!E2065&lt;$R$10,E2065,$R$10)),IF(C2065=FALSE,FALSE,IF(C2065&lt;$R$10,C2065,$R$10)))</f>
        <v>0</v>
      </c>
      <c r="H2065" t="b">
        <f>IF('Input and Summary Results'!$J$4="yes",'Data Transformation'!F2065,'Data Transformation'!D2065)</f>
        <v>0</v>
      </c>
      <c r="I2065" t="str">
        <f t="shared" si="127"/>
        <v/>
      </c>
    </row>
    <row r="2066" spans="2:9" x14ac:dyDescent="0.25">
      <c r="B2066" t="b">
        <f>IF('Input and Summary Results'!D1648=0,FALSE,'Input and Summary Results'!$B1648)</f>
        <v>0</v>
      </c>
      <c r="C2066" t="b">
        <f>IF(OR(B2066=0,'Input and Summary Results'!D1648=0,'Input and Summary Results'!D1648=""),FALSE,'Input and Summary Results'!$D1648)</f>
        <v>0</v>
      </c>
      <c r="D2066" t="b">
        <f>IF(OR(B2066=0,'Input and Summary Results'!E1648=0),FALSE,'Input and Summary Results'!$E1648)</f>
        <v>0</v>
      </c>
      <c r="E2066" t="b">
        <f t="shared" si="125"/>
        <v>0</v>
      </c>
      <c r="F2066" t="b">
        <f t="shared" si="126"/>
        <v>0</v>
      </c>
      <c r="G2066" t="b">
        <f>IF('Input and Summary Results'!$J$4="yes",IF(C2066=FALSE,FALSE,IF('Data Transformation'!E2066&lt;$R$10,E2066,$R$10)),IF(C2066=FALSE,FALSE,IF(C2066&lt;$R$10,C2066,$R$10)))</f>
        <v>0</v>
      </c>
      <c r="H2066" t="b">
        <f>IF('Input and Summary Results'!$J$4="yes",'Data Transformation'!F2066,'Data Transformation'!D2066)</f>
        <v>0</v>
      </c>
      <c r="I2066" t="str">
        <f t="shared" si="127"/>
        <v/>
      </c>
    </row>
    <row r="2067" spans="2:9" x14ac:dyDescent="0.25">
      <c r="B2067" t="b">
        <f>IF('Input and Summary Results'!D1649=0,FALSE,'Input and Summary Results'!$B1649)</f>
        <v>0</v>
      </c>
      <c r="C2067" t="b">
        <f>IF(OR(B2067=0,'Input and Summary Results'!D1649=0,'Input and Summary Results'!D1649=""),FALSE,'Input and Summary Results'!$D1649)</f>
        <v>0</v>
      </c>
      <c r="D2067" t="b">
        <f>IF(OR(B2067=0,'Input and Summary Results'!E1649=0),FALSE,'Input and Summary Results'!$E1649)</f>
        <v>0</v>
      </c>
      <c r="E2067" t="b">
        <f t="shared" si="125"/>
        <v>0</v>
      </c>
      <c r="F2067" t="b">
        <f t="shared" si="126"/>
        <v>0</v>
      </c>
      <c r="G2067" t="b">
        <f>IF('Input and Summary Results'!$J$4="yes",IF(C2067=FALSE,FALSE,IF('Data Transformation'!E2067&lt;$R$10,E2067,$R$10)),IF(C2067=FALSE,FALSE,IF(C2067&lt;$R$10,C2067,$R$10)))</f>
        <v>0</v>
      </c>
      <c r="H2067" t="b">
        <f>IF('Input and Summary Results'!$J$4="yes",'Data Transformation'!F2067,'Data Transformation'!D2067)</f>
        <v>0</v>
      </c>
      <c r="I2067" t="str">
        <f t="shared" si="127"/>
        <v/>
      </c>
    </row>
    <row r="2068" spans="2:9" x14ac:dyDescent="0.25">
      <c r="B2068" t="b">
        <f>IF('Input and Summary Results'!D1650=0,FALSE,'Input and Summary Results'!$B1650)</f>
        <v>0</v>
      </c>
      <c r="C2068" t="b">
        <f>IF(OR(B2068=0,'Input and Summary Results'!D1650=0,'Input and Summary Results'!D1650=""),FALSE,'Input and Summary Results'!$D1650)</f>
        <v>0</v>
      </c>
      <c r="D2068" t="b">
        <f>IF(OR(B2068=0,'Input and Summary Results'!E1650=0),FALSE,'Input and Summary Results'!$E1650)</f>
        <v>0</v>
      </c>
      <c r="E2068" t="b">
        <f t="shared" si="125"/>
        <v>0</v>
      </c>
      <c r="F2068" t="b">
        <f t="shared" si="126"/>
        <v>0</v>
      </c>
      <c r="G2068" t="b">
        <f>IF('Input and Summary Results'!$J$4="yes",IF(C2068=FALSE,FALSE,IF('Data Transformation'!E2068&lt;$R$10,E2068,$R$10)),IF(C2068=FALSE,FALSE,IF(C2068&lt;$R$10,C2068,$R$10)))</f>
        <v>0</v>
      </c>
      <c r="H2068" t="b">
        <f>IF('Input and Summary Results'!$J$4="yes",'Data Transformation'!F2068,'Data Transformation'!D2068)</f>
        <v>0</v>
      </c>
      <c r="I2068" t="str">
        <f t="shared" si="127"/>
        <v/>
      </c>
    </row>
    <row r="2069" spans="2:9" x14ac:dyDescent="0.25">
      <c r="B2069" t="b">
        <f>IF('Input and Summary Results'!D1651=0,FALSE,'Input and Summary Results'!$B1651)</f>
        <v>0</v>
      </c>
      <c r="C2069" t="b">
        <f>IF(OR(B2069=0,'Input and Summary Results'!D1651=0,'Input and Summary Results'!D1651=""),FALSE,'Input and Summary Results'!$D1651)</f>
        <v>0</v>
      </c>
      <c r="D2069" t="b">
        <f>IF(OR(B2069=0,'Input and Summary Results'!E1651=0),FALSE,'Input and Summary Results'!$E1651)</f>
        <v>0</v>
      </c>
      <c r="E2069" t="b">
        <f t="shared" si="125"/>
        <v>0</v>
      </c>
      <c r="F2069" t="b">
        <f t="shared" si="126"/>
        <v>0</v>
      </c>
      <c r="G2069" t="b">
        <f>IF('Input and Summary Results'!$J$4="yes",IF(C2069=FALSE,FALSE,IF('Data Transformation'!E2069&lt;$R$10,E2069,$R$10)),IF(C2069=FALSE,FALSE,IF(C2069&lt;$R$10,C2069,$R$10)))</f>
        <v>0</v>
      </c>
      <c r="H2069" t="b">
        <f>IF('Input and Summary Results'!$J$4="yes",'Data Transformation'!F2069,'Data Transformation'!D2069)</f>
        <v>0</v>
      </c>
      <c r="I2069" t="str">
        <f t="shared" si="127"/>
        <v/>
      </c>
    </row>
    <row r="2070" spans="2:9" x14ac:dyDescent="0.25">
      <c r="B2070" t="b">
        <f>IF('Input and Summary Results'!D1652=0,FALSE,'Input and Summary Results'!$B1652)</f>
        <v>0</v>
      </c>
      <c r="C2070" t="b">
        <f>IF(OR(B2070=0,'Input and Summary Results'!D1652=0,'Input and Summary Results'!D1652=""),FALSE,'Input and Summary Results'!$D1652)</f>
        <v>0</v>
      </c>
      <c r="D2070" t="b">
        <f>IF(OR(B2070=0,'Input and Summary Results'!E1652=0),FALSE,'Input and Summary Results'!$E1652)</f>
        <v>0</v>
      </c>
      <c r="E2070" t="b">
        <f t="shared" si="125"/>
        <v>0</v>
      </c>
      <c r="F2070" t="b">
        <f t="shared" si="126"/>
        <v>0</v>
      </c>
      <c r="G2070" t="b">
        <f>IF('Input and Summary Results'!$J$4="yes",IF(C2070=FALSE,FALSE,IF('Data Transformation'!E2070&lt;$R$10,E2070,$R$10)),IF(C2070=FALSE,FALSE,IF(C2070&lt;$R$10,C2070,$R$10)))</f>
        <v>0</v>
      </c>
      <c r="H2070" t="b">
        <f>IF('Input and Summary Results'!$J$4="yes",'Data Transformation'!F2070,'Data Transformation'!D2070)</f>
        <v>0</v>
      </c>
      <c r="I2070" t="str">
        <f t="shared" si="127"/>
        <v/>
      </c>
    </row>
    <row r="2071" spans="2:9" x14ac:dyDescent="0.25">
      <c r="B2071" t="b">
        <f>IF('Input and Summary Results'!D1653=0,FALSE,'Input and Summary Results'!$B1653)</f>
        <v>0</v>
      </c>
      <c r="C2071" t="b">
        <f>IF(OR(B2071=0,'Input and Summary Results'!D1653=0,'Input and Summary Results'!D1653=""),FALSE,'Input and Summary Results'!$D1653)</f>
        <v>0</v>
      </c>
      <c r="D2071" t="b">
        <f>IF(OR(B2071=0,'Input and Summary Results'!E1653=0),FALSE,'Input and Summary Results'!$E1653)</f>
        <v>0</v>
      </c>
      <c r="E2071" t="b">
        <f t="shared" si="125"/>
        <v>0</v>
      </c>
      <c r="F2071" t="b">
        <f t="shared" si="126"/>
        <v>0</v>
      </c>
      <c r="G2071" t="b">
        <f>IF('Input and Summary Results'!$J$4="yes",IF(C2071=FALSE,FALSE,IF('Data Transformation'!E2071&lt;$R$10,E2071,$R$10)),IF(C2071=FALSE,FALSE,IF(C2071&lt;$R$10,C2071,$R$10)))</f>
        <v>0</v>
      </c>
      <c r="H2071" t="b">
        <f>IF('Input and Summary Results'!$J$4="yes",'Data Transformation'!F2071,'Data Transformation'!D2071)</f>
        <v>0</v>
      </c>
      <c r="I2071" t="str">
        <f t="shared" si="127"/>
        <v/>
      </c>
    </row>
    <row r="2072" spans="2:9" x14ac:dyDescent="0.25">
      <c r="B2072" t="b">
        <f>IF('Input and Summary Results'!D1654=0,FALSE,'Input and Summary Results'!$B1654)</f>
        <v>0</v>
      </c>
      <c r="C2072" t="b">
        <f>IF(OR(B2072=0,'Input and Summary Results'!D1654=0,'Input and Summary Results'!D1654=""),FALSE,'Input and Summary Results'!$D1654)</f>
        <v>0</v>
      </c>
      <c r="D2072" t="b">
        <f>IF(OR(B2072=0,'Input and Summary Results'!E1654=0),FALSE,'Input and Summary Results'!$E1654)</f>
        <v>0</v>
      </c>
      <c r="E2072" t="b">
        <f t="shared" si="125"/>
        <v>0</v>
      </c>
      <c r="F2072" t="b">
        <f t="shared" si="126"/>
        <v>0</v>
      </c>
      <c r="G2072" t="b">
        <f>IF('Input and Summary Results'!$J$4="yes",IF(C2072=FALSE,FALSE,IF('Data Transformation'!E2072&lt;$R$10,E2072,$R$10)),IF(C2072=FALSE,FALSE,IF(C2072&lt;$R$10,C2072,$R$10)))</f>
        <v>0</v>
      </c>
      <c r="H2072" t="b">
        <f>IF('Input and Summary Results'!$J$4="yes",'Data Transformation'!F2072,'Data Transformation'!D2072)</f>
        <v>0</v>
      </c>
      <c r="I2072" t="str">
        <f t="shared" si="127"/>
        <v/>
      </c>
    </row>
    <row r="2073" spans="2:9" x14ac:dyDescent="0.25">
      <c r="B2073" t="b">
        <f>IF('Input and Summary Results'!D1655=0,FALSE,'Input and Summary Results'!$B1655)</f>
        <v>0</v>
      </c>
      <c r="C2073" t="b">
        <f>IF(OR(B2073=0,'Input and Summary Results'!D1655=0,'Input and Summary Results'!D1655=""),FALSE,'Input and Summary Results'!$D1655)</f>
        <v>0</v>
      </c>
      <c r="D2073" t="b">
        <f>IF(OR(B2073=0,'Input and Summary Results'!E1655=0),FALSE,'Input and Summary Results'!$E1655)</f>
        <v>0</v>
      </c>
      <c r="E2073" t="b">
        <f t="shared" si="125"/>
        <v>0</v>
      </c>
      <c r="F2073" t="b">
        <f t="shared" si="126"/>
        <v>0</v>
      </c>
      <c r="G2073" t="b">
        <f>IF('Input and Summary Results'!$J$4="yes",IF(C2073=FALSE,FALSE,IF('Data Transformation'!E2073&lt;$R$10,E2073,$R$10)),IF(C2073=FALSE,FALSE,IF(C2073&lt;$R$10,C2073,$R$10)))</f>
        <v>0</v>
      </c>
      <c r="H2073" t="b">
        <f>IF('Input and Summary Results'!$J$4="yes",'Data Transformation'!F2073,'Data Transformation'!D2073)</f>
        <v>0</v>
      </c>
      <c r="I2073" t="str">
        <f t="shared" si="127"/>
        <v/>
      </c>
    </row>
    <row r="2074" spans="2:9" x14ac:dyDescent="0.25">
      <c r="B2074" t="b">
        <f>IF('Input and Summary Results'!D1656=0,FALSE,'Input and Summary Results'!$B1656)</f>
        <v>0</v>
      </c>
      <c r="C2074" t="b">
        <f>IF(OR(B2074=0,'Input and Summary Results'!D1656=0,'Input and Summary Results'!D1656=""),FALSE,'Input and Summary Results'!$D1656)</f>
        <v>0</v>
      </c>
      <c r="D2074" t="b">
        <f>IF(OR(B2074=0,'Input and Summary Results'!E1656=0),FALSE,'Input and Summary Results'!$E1656)</f>
        <v>0</v>
      </c>
      <c r="E2074" t="b">
        <f t="shared" si="125"/>
        <v>0</v>
      </c>
      <c r="F2074" t="b">
        <f t="shared" si="126"/>
        <v>0</v>
      </c>
      <c r="G2074" t="b">
        <f>IF('Input and Summary Results'!$J$4="yes",IF(C2074=FALSE,FALSE,IF('Data Transformation'!E2074&lt;$R$10,E2074,$R$10)),IF(C2074=FALSE,FALSE,IF(C2074&lt;$R$10,C2074,$R$10)))</f>
        <v>0</v>
      </c>
      <c r="H2074" t="b">
        <f>IF('Input and Summary Results'!$J$4="yes",'Data Transformation'!F2074,'Data Transformation'!D2074)</f>
        <v>0</v>
      </c>
      <c r="I2074" t="str">
        <f t="shared" si="127"/>
        <v/>
      </c>
    </row>
    <row r="2075" spans="2:9" x14ac:dyDescent="0.25">
      <c r="B2075" t="b">
        <f>IF('Input and Summary Results'!D1657=0,FALSE,'Input and Summary Results'!$B1657)</f>
        <v>0</v>
      </c>
      <c r="C2075" t="b">
        <f>IF(OR(B2075=0,'Input and Summary Results'!D1657=0,'Input and Summary Results'!D1657=""),FALSE,'Input and Summary Results'!$D1657)</f>
        <v>0</v>
      </c>
      <c r="D2075" t="b">
        <f>IF(OR(B2075=0,'Input and Summary Results'!E1657=0),FALSE,'Input and Summary Results'!$E1657)</f>
        <v>0</v>
      </c>
      <c r="E2075" t="b">
        <f t="shared" si="125"/>
        <v>0</v>
      </c>
      <c r="F2075" t="b">
        <f t="shared" si="126"/>
        <v>0</v>
      </c>
      <c r="G2075" t="b">
        <f>IF('Input and Summary Results'!$J$4="yes",IF(C2075=FALSE,FALSE,IF('Data Transformation'!E2075&lt;$R$10,E2075,$R$10)),IF(C2075=FALSE,FALSE,IF(C2075&lt;$R$10,C2075,$R$10)))</f>
        <v>0</v>
      </c>
      <c r="H2075" t="b">
        <f>IF('Input and Summary Results'!$J$4="yes",'Data Transformation'!F2075,'Data Transformation'!D2075)</f>
        <v>0</v>
      </c>
      <c r="I2075" t="str">
        <f t="shared" si="127"/>
        <v/>
      </c>
    </row>
    <row r="2076" spans="2:9" x14ac:dyDescent="0.25">
      <c r="B2076" t="b">
        <f>IF('Input and Summary Results'!D1658=0,FALSE,'Input and Summary Results'!$B1658)</f>
        <v>0</v>
      </c>
      <c r="C2076" t="b">
        <f>IF(OR(B2076=0,'Input and Summary Results'!D1658=0,'Input and Summary Results'!D1658=""),FALSE,'Input and Summary Results'!$D1658)</f>
        <v>0</v>
      </c>
      <c r="D2076" t="b">
        <f>IF(OR(B2076=0,'Input and Summary Results'!E1658=0),FALSE,'Input and Summary Results'!$E1658)</f>
        <v>0</v>
      </c>
      <c r="E2076" t="b">
        <f t="shared" si="125"/>
        <v>0</v>
      </c>
      <c r="F2076" t="b">
        <f t="shared" si="126"/>
        <v>0</v>
      </c>
      <c r="G2076" t="b">
        <f>IF('Input and Summary Results'!$J$4="yes",IF(C2076=FALSE,FALSE,IF('Data Transformation'!E2076&lt;$R$10,E2076,$R$10)),IF(C2076=FALSE,FALSE,IF(C2076&lt;$R$10,C2076,$R$10)))</f>
        <v>0</v>
      </c>
      <c r="H2076" t="b">
        <f>IF('Input and Summary Results'!$J$4="yes",'Data Transformation'!F2076,'Data Transformation'!D2076)</f>
        <v>0</v>
      </c>
      <c r="I2076" t="str">
        <f t="shared" si="127"/>
        <v/>
      </c>
    </row>
    <row r="2077" spans="2:9" x14ac:dyDescent="0.25">
      <c r="B2077" t="b">
        <f>IF('Input and Summary Results'!D1659=0,FALSE,'Input and Summary Results'!$B1659)</f>
        <v>0</v>
      </c>
      <c r="C2077" t="b">
        <f>IF(OR(B2077=0,'Input and Summary Results'!D1659=0,'Input and Summary Results'!D1659=""),FALSE,'Input and Summary Results'!$D1659)</f>
        <v>0</v>
      </c>
      <c r="D2077" t="b">
        <f>IF(OR(B2077=0,'Input and Summary Results'!E1659=0),FALSE,'Input and Summary Results'!$E1659)</f>
        <v>0</v>
      </c>
      <c r="E2077" t="b">
        <f t="shared" si="125"/>
        <v>0</v>
      </c>
      <c r="F2077" t="b">
        <f t="shared" si="126"/>
        <v>0</v>
      </c>
      <c r="G2077" t="b">
        <f>IF('Input and Summary Results'!$J$4="yes",IF(C2077=FALSE,FALSE,IF('Data Transformation'!E2077&lt;$R$10,E2077,$R$10)),IF(C2077=FALSE,FALSE,IF(C2077&lt;$R$10,C2077,$R$10)))</f>
        <v>0</v>
      </c>
      <c r="H2077" t="b">
        <f>IF('Input and Summary Results'!$J$4="yes",'Data Transformation'!F2077,'Data Transformation'!D2077)</f>
        <v>0</v>
      </c>
      <c r="I2077" t="str">
        <f t="shared" si="127"/>
        <v/>
      </c>
    </row>
    <row r="2078" spans="2:9" x14ac:dyDescent="0.25">
      <c r="B2078" t="b">
        <f>IF('Input and Summary Results'!D1660=0,FALSE,'Input and Summary Results'!$B1660)</f>
        <v>0</v>
      </c>
      <c r="C2078" t="b">
        <f>IF(OR(B2078=0,'Input and Summary Results'!D1660=0,'Input and Summary Results'!D1660=""),FALSE,'Input and Summary Results'!$D1660)</f>
        <v>0</v>
      </c>
      <c r="D2078" t="b">
        <f>IF(OR(B2078=0,'Input and Summary Results'!E1660=0),FALSE,'Input and Summary Results'!$E1660)</f>
        <v>0</v>
      </c>
      <c r="E2078" t="b">
        <f t="shared" si="125"/>
        <v>0</v>
      </c>
      <c r="F2078" t="b">
        <f t="shared" si="126"/>
        <v>0</v>
      </c>
      <c r="G2078" t="b">
        <f>IF('Input and Summary Results'!$J$4="yes",IF(C2078=FALSE,FALSE,IF('Data Transformation'!E2078&lt;$R$10,E2078,$R$10)),IF(C2078=FALSE,FALSE,IF(C2078&lt;$R$10,C2078,$R$10)))</f>
        <v>0</v>
      </c>
      <c r="H2078" t="b">
        <f>IF('Input and Summary Results'!$J$4="yes",'Data Transformation'!F2078,'Data Transformation'!D2078)</f>
        <v>0</v>
      </c>
      <c r="I2078" t="str">
        <f t="shared" si="127"/>
        <v/>
      </c>
    </row>
    <row r="2079" spans="2:9" x14ac:dyDescent="0.25">
      <c r="B2079" t="b">
        <f>IF('Input and Summary Results'!D1661=0,FALSE,'Input and Summary Results'!$B1661)</f>
        <v>0</v>
      </c>
      <c r="C2079" t="b">
        <f>IF(OR(B2079=0,'Input and Summary Results'!D1661=0,'Input and Summary Results'!D1661=""),FALSE,'Input and Summary Results'!$D1661)</f>
        <v>0</v>
      </c>
      <c r="D2079" t="b">
        <f>IF(OR(B2079=0,'Input and Summary Results'!E1661=0),FALSE,'Input and Summary Results'!$E1661)</f>
        <v>0</v>
      </c>
      <c r="E2079" t="b">
        <f t="shared" si="125"/>
        <v>0</v>
      </c>
      <c r="F2079" t="b">
        <f t="shared" si="126"/>
        <v>0</v>
      </c>
      <c r="G2079" t="b">
        <f>IF('Input and Summary Results'!$J$4="yes",IF(C2079=FALSE,FALSE,IF('Data Transformation'!E2079&lt;$R$10,E2079,$R$10)),IF(C2079=FALSE,FALSE,IF(C2079&lt;$R$10,C2079,$R$10)))</f>
        <v>0</v>
      </c>
      <c r="H2079" t="b">
        <f>IF('Input and Summary Results'!$J$4="yes",'Data Transformation'!F2079,'Data Transformation'!D2079)</f>
        <v>0</v>
      </c>
      <c r="I2079" t="str">
        <f t="shared" si="127"/>
        <v/>
      </c>
    </row>
    <row r="2080" spans="2:9" x14ac:dyDescent="0.25">
      <c r="B2080" t="b">
        <f>IF('Input and Summary Results'!D1662=0,FALSE,'Input and Summary Results'!$B1662)</f>
        <v>0</v>
      </c>
      <c r="C2080" t="b">
        <f>IF(OR(B2080=0,'Input and Summary Results'!D1662=0,'Input and Summary Results'!D1662=""),FALSE,'Input and Summary Results'!$D1662)</f>
        <v>0</v>
      </c>
      <c r="D2080" t="b">
        <f>IF(OR(B2080=0,'Input and Summary Results'!E1662=0),FALSE,'Input and Summary Results'!$E1662)</f>
        <v>0</v>
      </c>
      <c r="E2080" t="b">
        <f t="shared" si="125"/>
        <v>0</v>
      </c>
      <c r="F2080" t="b">
        <f t="shared" si="126"/>
        <v>0</v>
      </c>
      <c r="G2080" t="b">
        <f>IF('Input and Summary Results'!$J$4="yes",IF(C2080=FALSE,FALSE,IF('Data Transformation'!E2080&lt;$R$10,E2080,$R$10)),IF(C2080=FALSE,FALSE,IF(C2080&lt;$R$10,C2080,$R$10)))</f>
        <v>0</v>
      </c>
      <c r="H2080" t="b">
        <f>IF('Input and Summary Results'!$J$4="yes",'Data Transformation'!F2080,'Data Transformation'!D2080)</f>
        <v>0</v>
      </c>
      <c r="I2080" t="str">
        <f t="shared" si="127"/>
        <v/>
      </c>
    </row>
    <row r="2081" spans="2:9" x14ac:dyDescent="0.25">
      <c r="B2081" t="b">
        <f>IF('Input and Summary Results'!D1663=0,FALSE,'Input and Summary Results'!$B1663)</f>
        <v>0</v>
      </c>
      <c r="C2081" t="b">
        <f>IF(OR(B2081=0,'Input and Summary Results'!D1663=0,'Input and Summary Results'!D1663=""),FALSE,'Input and Summary Results'!$D1663)</f>
        <v>0</v>
      </c>
      <c r="D2081" t="b">
        <f>IF(OR(B2081=0,'Input and Summary Results'!E1663=0),FALSE,'Input and Summary Results'!$E1663)</f>
        <v>0</v>
      </c>
      <c r="E2081" t="b">
        <f t="shared" si="125"/>
        <v>0</v>
      </c>
      <c r="F2081" t="b">
        <f t="shared" si="126"/>
        <v>0</v>
      </c>
      <c r="G2081" t="b">
        <f>IF('Input and Summary Results'!$J$4="yes",IF(C2081=FALSE,FALSE,IF('Data Transformation'!E2081&lt;$R$10,E2081,$R$10)),IF(C2081=FALSE,FALSE,IF(C2081&lt;$R$10,C2081,$R$10)))</f>
        <v>0</v>
      </c>
      <c r="H2081" t="b">
        <f>IF('Input and Summary Results'!$J$4="yes",'Data Transformation'!F2081,'Data Transformation'!D2081)</f>
        <v>0</v>
      </c>
      <c r="I2081" t="str">
        <f t="shared" si="127"/>
        <v/>
      </c>
    </row>
    <row r="2082" spans="2:9" x14ac:dyDescent="0.25">
      <c r="B2082" t="b">
        <f>IF('Input and Summary Results'!D1664=0,FALSE,'Input and Summary Results'!$B1664)</f>
        <v>0</v>
      </c>
      <c r="C2082" t="b">
        <f>IF(OR(B2082=0,'Input and Summary Results'!D1664=0,'Input and Summary Results'!D1664=""),FALSE,'Input and Summary Results'!$D1664)</f>
        <v>0</v>
      </c>
      <c r="D2082" t="b">
        <f>IF(OR(B2082=0,'Input and Summary Results'!E1664=0),FALSE,'Input and Summary Results'!$E1664)</f>
        <v>0</v>
      </c>
      <c r="E2082" t="b">
        <f t="shared" si="125"/>
        <v>0</v>
      </c>
      <c r="F2082" t="b">
        <f t="shared" si="126"/>
        <v>0</v>
      </c>
      <c r="G2082" t="b">
        <f>IF('Input and Summary Results'!$J$4="yes",IF(C2082=FALSE,FALSE,IF('Data Transformation'!E2082&lt;$R$10,E2082,$R$10)),IF(C2082=FALSE,FALSE,IF(C2082&lt;$R$10,C2082,$R$10)))</f>
        <v>0</v>
      </c>
      <c r="H2082" t="b">
        <f>IF('Input and Summary Results'!$J$4="yes",'Data Transformation'!F2082,'Data Transformation'!D2082)</f>
        <v>0</v>
      </c>
      <c r="I2082" t="str">
        <f t="shared" si="127"/>
        <v/>
      </c>
    </row>
    <row r="2083" spans="2:9" x14ac:dyDescent="0.25">
      <c r="B2083" t="b">
        <f>IF('Input and Summary Results'!D1665=0,FALSE,'Input and Summary Results'!$B1665)</f>
        <v>0</v>
      </c>
      <c r="C2083" t="b">
        <f>IF(OR(B2083=0,'Input and Summary Results'!D1665=0,'Input and Summary Results'!D1665=""),FALSE,'Input and Summary Results'!$D1665)</f>
        <v>0</v>
      </c>
      <c r="D2083" t="b">
        <f>IF(OR(B2083=0,'Input and Summary Results'!E1665=0),FALSE,'Input and Summary Results'!$E1665)</f>
        <v>0</v>
      </c>
      <c r="E2083" t="b">
        <f t="shared" si="125"/>
        <v>0</v>
      </c>
      <c r="F2083" t="b">
        <f t="shared" si="126"/>
        <v>0</v>
      </c>
      <c r="G2083" t="b">
        <f>IF('Input and Summary Results'!$J$4="yes",IF(C2083=FALSE,FALSE,IF('Data Transformation'!E2083&lt;$R$10,E2083,$R$10)),IF(C2083=FALSE,FALSE,IF(C2083&lt;$R$10,C2083,$R$10)))</f>
        <v>0</v>
      </c>
      <c r="H2083" t="b">
        <f>IF('Input and Summary Results'!$J$4="yes",'Data Transformation'!F2083,'Data Transformation'!D2083)</f>
        <v>0</v>
      </c>
      <c r="I2083" t="str">
        <f t="shared" si="127"/>
        <v/>
      </c>
    </row>
    <row r="2084" spans="2:9" x14ac:dyDescent="0.25">
      <c r="B2084" t="b">
        <f>IF('Input and Summary Results'!D1666=0,FALSE,'Input and Summary Results'!$B1666)</f>
        <v>0</v>
      </c>
      <c r="C2084" t="b">
        <f>IF(OR(B2084=0,'Input and Summary Results'!D1666=0,'Input and Summary Results'!D1666=""),FALSE,'Input and Summary Results'!$D1666)</f>
        <v>0</v>
      </c>
      <c r="D2084" t="b">
        <f>IF(OR(B2084=0,'Input and Summary Results'!E1666=0),FALSE,'Input and Summary Results'!$E1666)</f>
        <v>0</v>
      </c>
      <c r="E2084" t="b">
        <f t="shared" si="125"/>
        <v>0</v>
      </c>
      <c r="F2084" t="b">
        <f t="shared" si="126"/>
        <v>0</v>
      </c>
      <c r="G2084" t="b">
        <f>IF('Input and Summary Results'!$J$4="yes",IF(C2084=FALSE,FALSE,IF('Data Transformation'!E2084&lt;$R$10,E2084,$R$10)),IF(C2084=FALSE,FALSE,IF(C2084&lt;$R$10,C2084,$R$10)))</f>
        <v>0</v>
      </c>
      <c r="H2084" t="b">
        <f>IF('Input and Summary Results'!$J$4="yes",'Data Transformation'!F2084,'Data Transformation'!D2084)</f>
        <v>0</v>
      </c>
      <c r="I2084" t="str">
        <f t="shared" si="127"/>
        <v/>
      </c>
    </row>
    <row r="2085" spans="2:9" x14ac:dyDescent="0.25">
      <c r="B2085" t="b">
        <f>IF('Input and Summary Results'!D1667=0,FALSE,'Input and Summary Results'!$B1667)</f>
        <v>0</v>
      </c>
      <c r="C2085" t="b">
        <f>IF(OR(B2085=0,'Input and Summary Results'!D1667=0,'Input and Summary Results'!D1667=""),FALSE,'Input and Summary Results'!$D1667)</f>
        <v>0</v>
      </c>
      <c r="D2085" t="b">
        <f>IF(OR(B2085=0,'Input and Summary Results'!E1667=0),FALSE,'Input and Summary Results'!$E1667)</f>
        <v>0</v>
      </c>
      <c r="E2085" t="b">
        <f t="shared" si="125"/>
        <v>0</v>
      </c>
      <c r="F2085" t="b">
        <f t="shared" si="126"/>
        <v>0</v>
      </c>
      <c r="G2085" t="b">
        <f>IF('Input and Summary Results'!$J$4="yes",IF(C2085=FALSE,FALSE,IF('Data Transformation'!E2085&lt;$R$10,E2085,$R$10)),IF(C2085=FALSE,FALSE,IF(C2085&lt;$R$10,C2085,$R$10)))</f>
        <v>0</v>
      </c>
      <c r="H2085" t="b">
        <f>IF('Input and Summary Results'!$J$4="yes",'Data Transformation'!F2085,'Data Transformation'!D2085)</f>
        <v>0</v>
      </c>
      <c r="I2085" t="str">
        <f t="shared" si="127"/>
        <v/>
      </c>
    </row>
    <row r="2086" spans="2:9" x14ac:dyDescent="0.25">
      <c r="B2086" t="b">
        <f>IF('Input and Summary Results'!D1668=0,FALSE,'Input and Summary Results'!$B1668)</f>
        <v>0</v>
      </c>
      <c r="C2086" t="b">
        <f>IF(OR(B2086=0,'Input and Summary Results'!D1668=0,'Input and Summary Results'!D1668=""),FALSE,'Input and Summary Results'!$D1668)</f>
        <v>0</v>
      </c>
      <c r="D2086" t="b">
        <f>IF(OR(B2086=0,'Input and Summary Results'!E1668=0),FALSE,'Input and Summary Results'!$E1668)</f>
        <v>0</v>
      </c>
      <c r="E2086" t="b">
        <f t="shared" si="125"/>
        <v>0</v>
      </c>
      <c r="F2086" t="b">
        <f t="shared" si="126"/>
        <v>0</v>
      </c>
      <c r="G2086" t="b">
        <f>IF('Input and Summary Results'!$J$4="yes",IF(C2086=FALSE,FALSE,IF('Data Transformation'!E2086&lt;$R$10,E2086,$R$10)),IF(C2086=FALSE,FALSE,IF(C2086&lt;$R$10,C2086,$R$10)))</f>
        <v>0</v>
      </c>
      <c r="H2086" t="b">
        <f>IF('Input and Summary Results'!$J$4="yes",'Data Transformation'!F2086,'Data Transformation'!D2086)</f>
        <v>0</v>
      </c>
      <c r="I2086" t="str">
        <f t="shared" si="127"/>
        <v/>
      </c>
    </row>
    <row r="2087" spans="2:9" x14ac:dyDescent="0.25">
      <c r="B2087" t="b">
        <f>IF('Input and Summary Results'!D1669=0,FALSE,'Input and Summary Results'!$B1669)</f>
        <v>0</v>
      </c>
      <c r="C2087" t="b">
        <f>IF(OR(B2087=0,'Input and Summary Results'!D1669=0,'Input and Summary Results'!D1669=""),FALSE,'Input and Summary Results'!$D1669)</f>
        <v>0</v>
      </c>
      <c r="D2087" t="b">
        <f>IF(OR(B2087=0,'Input and Summary Results'!E1669=0),FALSE,'Input and Summary Results'!$E1669)</f>
        <v>0</v>
      </c>
      <c r="E2087" t="b">
        <f t="shared" si="125"/>
        <v>0</v>
      </c>
      <c r="F2087" t="b">
        <f t="shared" si="126"/>
        <v>0</v>
      </c>
      <c r="G2087" t="b">
        <f>IF('Input and Summary Results'!$J$4="yes",IF(C2087=FALSE,FALSE,IF('Data Transformation'!E2087&lt;$R$10,E2087,$R$10)),IF(C2087=FALSE,FALSE,IF(C2087&lt;$R$10,C2087,$R$10)))</f>
        <v>0</v>
      </c>
      <c r="H2087" t="b">
        <f>IF('Input and Summary Results'!$J$4="yes",'Data Transformation'!F2087,'Data Transformation'!D2087)</f>
        <v>0</v>
      </c>
      <c r="I2087" t="str">
        <f t="shared" si="127"/>
        <v/>
      </c>
    </row>
    <row r="2088" spans="2:9" x14ac:dyDescent="0.25">
      <c r="B2088" t="b">
        <f>IF('Input and Summary Results'!D1670=0,FALSE,'Input and Summary Results'!$B1670)</f>
        <v>0</v>
      </c>
      <c r="C2088" t="b">
        <f>IF(OR(B2088=0,'Input and Summary Results'!D1670=0,'Input and Summary Results'!D1670=""),FALSE,'Input and Summary Results'!$D1670)</f>
        <v>0</v>
      </c>
      <c r="D2088" t="b">
        <f>IF(OR(B2088=0,'Input and Summary Results'!E1670=0),FALSE,'Input and Summary Results'!$E1670)</f>
        <v>0</v>
      </c>
      <c r="E2088" t="b">
        <f t="shared" si="125"/>
        <v>0</v>
      </c>
      <c r="F2088" t="b">
        <f t="shared" si="126"/>
        <v>0</v>
      </c>
      <c r="G2088" t="b">
        <f>IF('Input and Summary Results'!$J$4="yes",IF(C2088=FALSE,FALSE,IF('Data Transformation'!E2088&lt;$R$10,E2088,$R$10)),IF(C2088=FALSE,FALSE,IF(C2088&lt;$R$10,C2088,$R$10)))</f>
        <v>0</v>
      </c>
      <c r="H2088" t="b">
        <f>IF('Input and Summary Results'!$J$4="yes",'Data Transformation'!F2088,'Data Transformation'!D2088)</f>
        <v>0</v>
      </c>
      <c r="I2088" t="str">
        <f t="shared" si="127"/>
        <v/>
      </c>
    </row>
    <row r="2089" spans="2:9" x14ac:dyDescent="0.25">
      <c r="B2089" t="b">
        <f>IF('Input and Summary Results'!D1671=0,FALSE,'Input and Summary Results'!$B1671)</f>
        <v>0</v>
      </c>
      <c r="C2089" t="b">
        <f>IF(OR(B2089=0,'Input and Summary Results'!D1671=0,'Input and Summary Results'!D1671=""),FALSE,'Input and Summary Results'!$D1671)</f>
        <v>0</v>
      </c>
      <c r="D2089" t="b">
        <f>IF(OR(B2089=0,'Input and Summary Results'!E1671=0),FALSE,'Input and Summary Results'!$E1671)</f>
        <v>0</v>
      </c>
      <c r="E2089" t="b">
        <f t="shared" si="125"/>
        <v>0</v>
      </c>
      <c r="F2089" t="b">
        <f t="shared" si="126"/>
        <v>0</v>
      </c>
      <c r="G2089" t="b">
        <f>IF('Input and Summary Results'!$J$4="yes",IF(C2089=FALSE,FALSE,IF('Data Transformation'!E2089&lt;$R$10,E2089,$R$10)),IF(C2089=FALSE,FALSE,IF(C2089&lt;$R$10,C2089,$R$10)))</f>
        <v>0</v>
      </c>
      <c r="H2089" t="b">
        <f>IF('Input and Summary Results'!$J$4="yes",'Data Transformation'!F2089,'Data Transformation'!D2089)</f>
        <v>0</v>
      </c>
      <c r="I2089" t="str">
        <f t="shared" si="127"/>
        <v/>
      </c>
    </row>
    <row r="2090" spans="2:9" x14ac:dyDescent="0.25">
      <c r="B2090" t="b">
        <f>IF('Input and Summary Results'!D1672=0,FALSE,'Input and Summary Results'!$B1672)</f>
        <v>0</v>
      </c>
      <c r="C2090" t="b">
        <f>IF(OR(B2090=0,'Input and Summary Results'!D1672=0,'Input and Summary Results'!D1672=""),FALSE,'Input and Summary Results'!$D1672)</f>
        <v>0</v>
      </c>
      <c r="D2090" t="b">
        <f>IF(OR(B2090=0,'Input and Summary Results'!E1672=0),FALSE,'Input and Summary Results'!$E1672)</f>
        <v>0</v>
      </c>
      <c r="E2090" t="b">
        <f t="shared" ref="E2090:E2153" si="128">IF(C2090=FALSE,FALSE,LOG10(C2090))</f>
        <v>0</v>
      </c>
      <c r="F2090" t="b">
        <f t="shared" ref="F2090:F2153" si="129">IF(D2090=FALSE, FALSE,0.434*D2090/C2090)</f>
        <v>0</v>
      </c>
      <c r="G2090" t="b">
        <f>IF('Input and Summary Results'!$J$4="yes",IF(C2090=FALSE,FALSE,IF('Data Transformation'!E2090&lt;$R$10,E2090,$R$10)),IF(C2090=FALSE,FALSE,IF(C2090&lt;$R$10,C2090,$R$10)))</f>
        <v>0</v>
      </c>
      <c r="H2090" t="b">
        <f>IF('Input and Summary Results'!$J$4="yes",'Data Transformation'!F2090,'Data Transformation'!D2090)</f>
        <v>0</v>
      </c>
      <c r="I2090" t="str">
        <f t="shared" si="127"/>
        <v/>
      </c>
    </row>
    <row r="2091" spans="2:9" x14ac:dyDescent="0.25">
      <c r="B2091" t="b">
        <f>IF('Input and Summary Results'!D1673=0,FALSE,'Input and Summary Results'!$B1673)</f>
        <v>0</v>
      </c>
      <c r="C2091" t="b">
        <f>IF(OR(B2091=0,'Input and Summary Results'!D1673=0,'Input and Summary Results'!D1673=""),FALSE,'Input and Summary Results'!$D1673)</f>
        <v>0</v>
      </c>
      <c r="D2091" t="b">
        <f>IF(OR(B2091=0,'Input and Summary Results'!E1673=0),FALSE,'Input and Summary Results'!$E1673)</f>
        <v>0</v>
      </c>
      <c r="E2091" t="b">
        <f t="shared" si="128"/>
        <v>0</v>
      </c>
      <c r="F2091" t="b">
        <f t="shared" si="129"/>
        <v>0</v>
      </c>
      <c r="G2091" t="b">
        <f>IF('Input and Summary Results'!$J$4="yes",IF(C2091=FALSE,FALSE,IF('Data Transformation'!E2091&lt;$R$10,E2091,$R$10)),IF(C2091=FALSE,FALSE,IF(C2091&lt;$R$10,C2091,$R$10)))</f>
        <v>0</v>
      </c>
      <c r="H2091" t="b">
        <f>IF('Input and Summary Results'!$J$4="yes",'Data Transformation'!F2091,'Data Transformation'!D2091)</f>
        <v>0</v>
      </c>
      <c r="I2091" t="str">
        <f t="shared" si="127"/>
        <v/>
      </c>
    </row>
    <row r="2092" spans="2:9" x14ac:dyDescent="0.25">
      <c r="B2092" t="b">
        <f>IF('Input and Summary Results'!D1674=0,FALSE,'Input and Summary Results'!$B1674)</f>
        <v>0</v>
      </c>
      <c r="C2092" t="b">
        <f>IF(OR(B2092=0,'Input and Summary Results'!D1674=0,'Input and Summary Results'!D1674=""),FALSE,'Input and Summary Results'!$D1674)</f>
        <v>0</v>
      </c>
      <c r="D2092" t="b">
        <f>IF(OR(B2092=0,'Input and Summary Results'!E1674=0),FALSE,'Input and Summary Results'!$E1674)</f>
        <v>0</v>
      </c>
      <c r="E2092" t="b">
        <f t="shared" si="128"/>
        <v>0</v>
      </c>
      <c r="F2092" t="b">
        <f t="shared" si="129"/>
        <v>0</v>
      </c>
      <c r="G2092" t="b">
        <f>IF('Input and Summary Results'!$J$4="yes",IF(C2092=FALSE,FALSE,IF('Data Transformation'!E2092&lt;$R$10,E2092,$R$10)),IF(C2092=FALSE,FALSE,IF(C2092&lt;$R$10,C2092,$R$10)))</f>
        <v>0</v>
      </c>
      <c r="H2092" t="b">
        <f>IF('Input and Summary Results'!$J$4="yes",'Data Transformation'!F2092,'Data Transformation'!D2092)</f>
        <v>0</v>
      </c>
      <c r="I2092" t="str">
        <f t="shared" si="127"/>
        <v/>
      </c>
    </row>
    <row r="2093" spans="2:9" x14ac:dyDescent="0.25">
      <c r="B2093" t="b">
        <f>IF('Input and Summary Results'!D1675=0,FALSE,'Input and Summary Results'!$B1675)</f>
        <v>0</v>
      </c>
      <c r="C2093" t="b">
        <f>IF(OR(B2093=0,'Input and Summary Results'!D1675=0,'Input and Summary Results'!D1675=""),FALSE,'Input and Summary Results'!$D1675)</f>
        <v>0</v>
      </c>
      <c r="D2093" t="b">
        <f>IF(OR(B2093=0,'Input and Summary Results'!E1675=0),FALSE,'Input and Summary Results'!$E1675)</f>
        <v>0</v>
      </c>
      <c r="E2093" t="b">
        <f t="shared" si="128"/>
        <v>0</v>
      </c>
      <c r="F2093" t="b">
        <f t="shared" si="129"/>
        <v>0</v>
      </c>
      <c r="G2093" t="b">
        <f>IF('Input and Summary Results'!$J$4="yes",IF(C2093=FALSE,FALSE,IF('Data Transformation'!E2093&lt;$R$10,E2093,$R$10)),IF(C2093=FALSE,FALSE,IF(C2093&lt;$R$10,C2093,$R$10)))</f>
        <v>0</v>
      </c>
      <c r="H2093" t="b">
        <f>IF('Input and Summary Results'!$J$4="yes",'Data Transformation'!F2093,'Data Transformation'!D2093)</f>
        <v>0</v>
      </c>
      <c r="I2093" t="str">
        <f t="shared" si="127"/>
        <v/>
      </c>
    </row>
    <row r="2094" spans="2:9" x14ac:dyDescent="0.25">
      <c r="B2094" t="b">
        <f>IF('Input and Summary Results'!D1676=0,FALSE,'Input and Summary Results'!$B1676)</f>
        <v>0</v>
      </c>
      <c r="C2094" t="b">
        <f>IF(OR(B2094=0,'Input and Summary Results'!D1676=0,'Input and Summary Results'!D1676=""),FALSE,'Input and Summary Results'!$D1676)</f>
        <v>0</v>
      </c>
      <c r="D2094" t="b">
        <f>IF(OR(B2094=0,'Input and Summary Results'!E1676=0),FALSE,'Input and Summary Results'!$E1676)</f>
        <v>0</v>
      </c>
      <c r="E2094" t="b">
        <f t="shared" si="128"/>
        <v>0</v>
      </c>
      <c r="F2094" t="b">
        <f t="shared" si="129"/>
        <v>0</v>
      </c>
      <c r="G2094" t="b">
        <f>IF('Input and Summary Results'!$J$4="yes",IF(C2094=FALSE,FALSE,IF('Data Transformation'!E2094&lt;$R$10,E2094,$R$10)),IF(C2094=FALSE,FALSE,IF(C2094&lt;$R$10,C2094,$R$10)))</f>
        <v>0</v>
      </c>
      <c r="H2094" t="b">
        <f>IF('Input and Summary Results'!$J$4="yes",'Data Transformation'!F2094,'Data Transformation'!D2094)</f>
        <v>0</v>
      </c>
      <c r="I2094" t="str">
        <f t="shared" si="127"/>
        <v/>
      </c>
    </row>
    <row r="2095" spans="2:9" x14ac:dyDescent="0.25">
      <c r="B2095" t="b">
        <f>IF('Input and Summary Results'!D1677=0,FALSE,'Input and Summary Results'!$B1677)</f>
        <v>0</v>
      </c>
      <c r="C2095" t="b">
        <f>IF(OR(B2095=0,'Input and Summary Results'!D1677=0,'Input and Summary Results'!D1677=""),FALSE,'Input and Summary Results'!$D1677)</f>
        <v>0</v>
      </c>
      <c r="D2095" t="b">
        <f>IF(OR(B2095=0,'Input and Summary Results'!E1677=0),FALSE,'Input and Summary Results'!$E1677)</f>
        <v>0</v>
      </c>
      <c r="E2095" t="b">
        <f t="shared" si="128"/>
        <v>0</v>
      </c>
      <c r="F2095" t="b">
        <f t="shared" si="129"/>
        <v>0</v>
      </c>
      <c r="G2095" t="b">
        <f>IF('Input and Summary Results'!$J$4="yes",IF(C2095=FALSE,FALSE,IF('Data Transformation'!E2095&lt;$R$10,E2095,$R$10)),IF(C2095=FALSE,FALSE,IF(C2095&lt;$R$10,C2095,$R$10)))</f>
        <v>0</v>
      </c>
      <c r="H2095" t="b">
        <f>IF('Input and Summary Results'!$J$4="yes",'Data Transformation'!F2095,'Data Transformation'!D2095)</f>
        <v>0</v>
      </c>
      <c r="I2095" t="str">
        <f t="shared" si="127"/>
        <v/>
      </c>
    </row>
    <row r="2096" spans="2:9" x14ac:dyDescent="0.25">
      <c r="B2096" t="b">
        <f>IF('Input and Summary Results'!D1678=0,FALSE,'Input and Summary Results'!$B1678)</f>
        <v>0</v>
      </c>
      <c r="C2096" t="b">
        <f>IF(OR(B2096=0,'Input and Summary Results'!D1678=0,'Input and Summary Results'!D1678=""),FALSE,'Input and Summary Results'!$D1678)</f>
        <v>0</v>
      </c>
      <c r="D2096" t="b">
        <f>IF(OR(B2096=0,'Input and Summary Results'!E1678=0),FALSE,'Input and Summary Results'!$E1678)</f>
        <v>0</v>
      </c>
      <c r="E2096" t="b">
        <f t="shared" si="128"/>
        <v>0</v>
      </c>
      <c r="F2096" t="b">
        <f t="shared" si="129"/>
        <v>0</v>
      </c>
      <c r="G2096" t="b">
        <f>IF('Input and Summary Results'!$J$4="yes",IF(C2096=FALSE,FALSE,IF('Data Transformation'!E2096&lt;$R$10,E2096,$R$10)),IF(C2096=FALSE,FALSE,IF(C2096&lt;$R$10,C2096,$R$10)))</f>
        <v>0</v>
      </c>
      <c r="H2096" t="b">
        <f>IF('Input and Summary Results'!$J$4="yes",'Data Transformation'!F2096,'Data Transformation'!D2096)</f>
        <v>0</v>
      </c>
      <c r="I2096" t="str">
        <f t="shared" si="127"/>
        <v/>
      </c>
    </row>
    <row r="2097" spans="2:9" x14ac:dyDescent="0.25">
      <c r="B2097" t="b">
        <f>IF('Input and Summary Results'!D1679=0,FALSE,'Input and Summary Results'!$B1679)</f>
        <v>0</v>
      </c>
      <c r="C2097" t="b">
        <f>IF(OR(B2097=0,'Input and Summary Results'!D1679=0,'Input and Summary Results'!D1679=""),FALSE,'Input and Summary Results'!$D1679)</f>
        <v>0</v>
      </c>
      <c r="D2097" t="b">
        <f>IF(OR(B2097=0,'Input and Summary Results'!E1679=0),FALSE,'Input and Summary Results'!$E1679)</f>
        <v>0</v>
      </c>
      <c r="E2097" t="b">
        <f t="shared" si="128"/>
        <v>0</v>
      </c>
      <c r="F2097" t="b">
        <f t="shared" si="129"/>
        <v>0</v>
      </c>
      <c r="G2097" t="b">
        <f>IF('Input and Summary Results'!$J$4="yes",IF(C2097=FALSE,FALSE,IF('Data Transformation'!E2097&lt;$R$10,E2097,$R$10)),IF(C2097=FALSE,FALSE,IF(C2097&lt;$R$10,C2097,$R$10)))</f>
        <v>0</v>
      </c>
      <c r="H2097" t="b">
        <f>IF('Input and Summary Results'!$J$4="yes",'Data Transformation'!F2097,'Data Transformation'!D2097)</f>
        <v>0</v>
      </c>
      <c r="I2097" t="str">
        <f t="shared" si="127"/>
        <v/>
      </c>
    </row>
    <row r="2098" spans="2:9" x14ac:dyDescent="0.25">
      <c r="B2098" t="b">
        <f>IF('Input and Summary Results'!D1680=0,FALSE,'Input and Summary Results'!$B1680)</f>
        <v>0</v>
      </c>
      <c r="C2098" t="b">
        <f>IF(OR(B2098=0,'Input and Summary Results'!D1680=0,'Input and Summary Results'!D1680=""),FALSE,'Input and Summary Results'!$D1680)</f>
        <v>0</v>
      </c>
      <c r="D2098" t="b">
        <f>IF(OR(B2098=0,'Input and Summary Results'!E1680=0),FALSE,'Input and Summary Results'!$E1680)</f>
        <v>0</v>
      </c>
      <c r="E2098" t="b">
        <f t="shared" si="128"/>
        <v>0</v>
      </c>
      <c r="F2098" t="b">
        <f t="shared" si="129"/>
        <v>0</v>
      </c>
      <c r="G2098" t="b">
        <f>IF('Input and Summary Results'!$J$4="yes",IF(C2098=FALSE,FALSE,IF('Data Transformation'!E2098&lt;$R$10,E2098,$R$10)),IF(C2098=FALSE,FALSE,IF(C2098&lt;$R$10,C2098,$R$10)))</f>
        <v>0</v>
      </c>
      <c r="H2098" t="b">
        <f>IF('Input and Summary Results'!$J$4="yes",'Data Transformation'!F2098,'Data Transformation'!D2098)</f>
        <v>0</v>
      </c>
      <c r="I2098" t="str">
        <f t="shared" si="127"/>
        <v/>
      </c>
    </row>
    <row r="2099" spans="2:9" x14ac:dyDescent="0.25">
      <c r="B2099" t="b">
        <f>IF('Input and Summary Results'!D1681=0,FALSE,'Input and Summary Results'!$B1681)</f>
        <v>0</v>
      </c>
      <c r="C2099" t="b">
        <f>IF(OR(B2099=0,'Input and Summary Results'!D1681=0,'Input and Summary Results'!D1681=""),FALSE,'Input and Summary Results'!$D1681)</f>
        <v>0</v>
      </c>
      <c r="D2099" t="b">
        <f>IF(OR(B2099=0,'Input and Summary Results'!E1681=0),FALSE,'Input and Summary Results'!$E1681)</f>
        <v>0</v>
      </c>
      <c r="E2099" t="b">
        <f t="shared" si="128"/>
        <v>0</v>
      </c>
      <c r="F2099" t="b">
        <f t="shared" si="129"/>
        <v>0</v>
      </c>
      <c r="G2099" t="b">
        <f>IF('Input and Summary Results'!$J$4="yes",IF(C2099=FALSE,FALSE,IF('Data Transformation'!E2099&lt;$R$10,E2099,$R$10)),IF(C2099=FALSE,FALSE,IF(C2099&lt;$R$10,C2099,$R$10)))</f>
        <v>0</v>
      </c>
      <c r="H2099" t="b">
        <f>IF('Input and Summary Results'!$J$4="yes",'Data Transformation'!F2099,'Data Transformation'!D2099)</f>
        <v>0</v>
      </c>
      <c r="I2099" t="str">
        <f t="shared" si="127"/>
        <v/>
      </c>
    </row>
    <row r="2100" spans="2:9" x14ac:dyDescent="0.25">
      <c r="B2100" t="b">
        <f>IF('Input and Summary Results'!D1682=0,FALSE,'Input and Summary Results'!$B1682)</f>
        <v>0</v>
      </c>
      <c r="C2100" t="b">
        <f>IF(OR(B2100=0,'Input and Summary Results'!D1682=0,'Input and Summary Results'!D1682=""),FALSE,'Input and Summary Results'!$D1682)</f>
        <v>0</v>
      </c>
      <c r="D2100" t="b">
        <f>IF(OR(B2100=0,'Input and Summary Results'!E1682=0),FALSE,'Input and Summary Results'!$E1682)</f>
        <v>0</v>
      </c>
      <c r="E2100" t="b">
        <f t="shared" si="128"/>
        <v>0</v>
      </c>
      <c r="F2100" t="b">
        <f t="shared" si="129"/>
        <v>0</v>
      </c>
      <c r="G2100" t="b">
        <f>IF('Input and Summary Results'!$J$4="yes",IF(C2100=FALSE,FALSE,IF('Data Transformation'!E2100&lt;$R$10,E2100,$R$10)),IF(C2100=FALSE,FALSE,IF(C2100&lt;$R$10,C2100,$R$10)))</f>
        <v>0</v>
      </c>
      <c r="H2100" t="b">
        <f>IF('Input and Summary Results'!$J$4="yes",'Data Transformation'!F2100,'Data Transformation'!D2100)</f>
        <v>0</v>
      </c>
      <c r="I2100" t="str">
        <f t="shared" si="127"/>
        <v/>
      </c>
    </row>
    <row r="2101" spans="2:9" x14ac:dyDescent="0.25">
      <c r="B2101" t="b">
        <f>IF('Input and Summary Results'!D1683=0,FALSE,'Input and Summary Results'!$B1683)</f>
        <v>0</v>
      </c>
      <c r="C2101" t="b">
        <f>IF(OR(B2101=0,'Input and Summary Results'!D1683=0,'Input and Summary Results'!D1683=""),FALSE,'Input and Summary Results'!$D1683)</f>
        <v>0</v>
      </c>
      <c r="D2101" t="b">
        <f>IF(OR(B2101=0,'Input and Summary Results'!E1683=0),FALSE,'Input and Summary Results'!$E1683)</f>
        <v>0</v>
      </c>
      <c r="E2101" t="b">
        <f t="shared" si="128"/>
        <v>0</v>
      </c>
      <c r="F2101" t="b">
        <f t="shared" si="129"/>
        <v>0</v>
      </c>
      <c r="G2101" t="b">
        <f>IF('Input and Summary Results'!$J$4="yes",IF(C2101=FALSE,FALSE,IF('Data Transformation'!E2101&lt;$R$10,E2101,$R$10)),IF(C2101=FALSE,FALSE,IF(C2101&lt;$R$10,C2101,$R$10)))</f>
        <v>0</v>
      </c>
      <c r="H2101" t="b">
        <f>IF('Input and Summary Results'!$J$4="yes",'Data Transformation'!F2101,'Data Transformation'!D2101)</f>
        <v>0</v>
      </c>
      <c r="I2101" t="str">
        <f t="shared" si="127"/>
        <v/>
      </c>
    </row>
    <row r="2102" spans="2:9" x14ac:dyDescent="0.25">
      <c r="B2102" t="b">
        <f>IF('Input and Summary Results'!D1684=0,FALSE,'Input and Summary Results'!$B1684)</f>
        <v>0</v>
      </c>
      <c r="C2102" t="b">
        <f>IF(OR(B2102=0,'Input and Summary Results'!D1684=0,'Input and Summary Results'!D1684=""),FALSE,'Input and Summary Results'!$D1684)</f>
        <v>0</v>
      </c>
      <c r="D2102" t="b">
        <f>IF(OR(B2102=0,'Input and Summary Results'!E1684=0),FALSE,'Input and Summary Results'!$E1684)</f>
        <v>0</v>
      </c>
      <c r="E2102" t="b">
        <f t="shared" si="128"/>
        <v>0</v>
      </c>
      <c r="F2102" t="b">
        <f t="shared" si="129"/>
        <v>0</v>
      </c>
      <c r="G2102" t="b">
        <f>IF('Input and Summary Results'!$J$4="yes",IF(C2102=FALSE,FALSE,IF('Data Transformation'!E2102&lt;$R$10,E2102,$R$10)),IF(C2102=FALSE,FALSE,IF(C2102&lt;$R$10,C2102,$R$10)))</f>
        <v>0</v>
      </c>
      <c r="H2102" t="b">
        <f>IF('Input and Summary Results'!$J$4="yes",'Data Transformation'!F2102,'Data Transformation'!D2102)</f>
        <v>0</v>
      </c>
      <c r="I2102" t="str">
        <f t="shared" si="127"/>
        <v/>
      </c>
    </row>
    <row r="2103" spans="2:9" x14ac:dyDescent="0.25">
      <c r="B2103" t="b">
        <f>IF('Input and Summary Results'!D1685=0,FALSE,'Input and Summary Results'!$B1685)</f>
        <v>0</v>
      </c>
      <c r="C2103" t="b">
        <f>IF(OR(B2103=0,'Input and Summary Results'!D1685=0,'Input and Summary Results'!D1685=""),FALSE,'Input and Summary Results'!$D1685)</f>
        <v>0</v>
      </c>
      <c r="D2103" t="b">
        <f>IF(OR(B2103=0,'Input and Summary Results'!E1685=0),FALSE,'Input and Summary Results'!$E1685)</f>
        <v>0</v>
      </c>
      <c r="E2103" t="b">
        <f t="shared" si="128"/>
        <v>0</v>
      </c>
      <c r="F2103" t="b">
        <f t="shared" si="129"/>
        <v>0</v>
      </c>
      <c r="G2103" t="b">
        <f>IF('Input and Summary Results'!$J$4="yes",IF(C2103=FALSE,FALSE,IF('Data Transformation'!E2103&lt;$R$10,E2103,$R$10)),IF(C2103=FALSE,FALSE,IF(C2103&lt;$R$10,C2103,$R$10)))</f>
        <v>0</v>
      </c>
      <c r="H2103" t="b">
        <f>IF('Input and Summary Results'!$J$4="yes",'Data Transformation'!F2103,'Data Transformation'!D2103)</f>
        <v>0</v>
      </c>
      <c r="I2103" t="str">
        <f t="shared" si="127"/>
        <v/>
      </c>
    </row>
    <row r="2104" spans="2:9" x14ac:dyDescent="0.25">
      <c r="B2104" t="b">
        <f>IF('Input and Summary Results'!D1686=0,FALSE,'Input and Summary Results'!$B1686)</f>
        <v>0</v>
      </c>
      <c r="C2104" t="b">
        <f>IF(OR(B2104=0,'Input and Summary Results'!D1686=0,'Input and Summary Results'!D1686=""),FALSE,'Input and Summary Results'!$D1686)</f>
        <v>0</v>
      </c>
      <c r="D2104" t="b">
        <f>IF(OR(B2104=0,'Input and Summary Results'!E1686=0),FALSE,'Input and Summary Results'!$E1686)</f>
        <v>0</v>
      </c>
      <c r="E2104" t="b">
        <f t="shared" si="128"/>
        <v>0</v>
      </c>
      <c r="F2104" t="b">
        <f t="shared" si="129"/>
        <v>0</v>
      </c>
      <c r="G2104" t="b">
        <f>IF('Input and Summary Results'!$J$4="yes",IF(C2104=FALSE,FALSE,IF('Data Transformation'!E2104&lt;$R$10,E2104,$R$10)),IF(C2104=FALSE,FALSE,IF(C2104&lt;$R$10,C2104,$R$10)))</f>
        <v>0</v>
      </c>
      <c r="H2104" t="b">
        <f>IF('Input and Summary Results'!$J$4="yes",'Data Transformation'!F2104,'Data Transformation'!D2104)</f>
        <v>0</v>
      </c>
      <c r="I2104" t="str">
        <f t="shared" si="127"/>
        <v/>
      </c>
    </row>
    <row r="2105" spans="2:9" x14ac:dyDescent="0.25">
      <c r="B2105" t="b">
        <f>IF('Input and Summary Results'!D1687=0,FALSE,'Input and Summary Results'!$B1687)</f>
        <v>0</v>
      </c>
      <c r="C2105" t="b">
        <f>IF(OR(B2105=0,'Input and Summary Results'!D1687=0,'Input and Summary Results'!D1687=""),FALSE,'Input and Summary Results'!$D1687)</f>
        <v>0</v>
      </c>
      <c r="D2105" t="b">
        <f>IF(OR(B2105=0,'Input and Summary Results'!E1687=0),FALSE,'Input and Summary Results'!$E1687)</f>
        <v>0</v>
      </c>
      <c r="E2105" t="b">
        <f t="shared" si="128"/>
        <v>0</v>
      </c>
      <c r="F2105" t="b">
        <f t="shared" si="129"/>
        <v>0</v>
      </c>
      <c r="G2105" t="b">
        <f>IF('Input and Summary Results'!$J$4="yes",IF(C2105=FALSE,FALSE,IF('Data Transformation'!E2105&lt;$R$10,E2105,$R$10)),IF(C2105=FALSE,FALSE,IF(C2105&lt;$R$10,C2105,$R$10)))</f>
        <v>0</v>
      </c>
      <c r="H2105" t="b">
        <f>IF('Input and Summary Results'!$J$4="yes",'Data Transformation'!F2105,'Data Transformation'!D2105)</f>
        <v>0</v>
      </c>
      <c r="I2105" t="str">
        <f t="shared" si="127"/>
        <v/>
      </c>
    </row>
    <row r="2106" spans="2:9" x14ac:dyDescent="0.25">
      <c r="B2106" t="b">
        <f>IF('Input and Summary Results'!D1688=0,FALSE,'Input and Summary Results'!$B1688)</f>
        <v>0</v>
      </c>
      <c r="C2106" t="b">
        <f>IF(OR(B2106=0,'Input and Summary Results'!D1688=0,'Input and Summary Results'!D1688=""),FALSE,'Input and Summary Results'!$D1688)</f>
        <v>0</v>
      </c>
      <c r="D2106" t="b">
        <f>IF(OR(B2106=0,'Input and Summary Results'!E1688=0),FALSE,'Input and Summary Results'!$E1688)</f>
        <v>0</v>
      </c>
      <c r="E2106" t="b">
        <f t="shared" si="128"/>
        <v>0</v>
      </c>
      <c r="F2106" t="b">
        <f t="shared" si="129"/>
        <v>0</v>
      </c>
      <c r="G2106" t="b">
        <f>IF('Input and Summary Results'!$J$4="yes",IF(C2106=FALSE,FALSE,IF('Data Transformation'!E2106&lt;$R$10,E2106,$R$10)),IF(C2106=FALSE,FALSE,IF(C2106&lt;$R$10,C2106,$R$10)))</f>
        <v>0</v>
      </c>
      <c r="H2106" t="b">
        <f>IF('Input and Summary Results'!$J$4="yes",'Data Transformation'!F2106,'Data Transformation'!D2106)</f>
        <v>0</v>
      </c>
      <c r="I2106" t="str">
        <f t="shared" si="127"/>
        <v/>
      </c>
    </row>
    <row r="2107" spans="2:9" x14ac:dyDescent="0.25">
      <c r="B2107" t="b">
        <f>IF('Input and Summary Results'!D1689=0,FALSE,'Input and Summary Results'!$B1689)</f>
        <v>0</v>
      </c>
      <c r="C2107" t="b">
        <f>IF(OR(B2107=0,'Input and Summary Results'!D1689=0,'Input and Summary Results'!D1689=""),FALSE,'Input and Summary Results'!$D1689)</f>
        <v>0</v>
      </c>
      <c r="D2107" t="b">
        <f>IF(OR(B2107=0,'Input and Summary Results'!E1689=0),FALSE,'Input and Summary Results'!$E1689)</f>
        <v>0</v>
      </c>
      <c r="E2107" t="b">
        <f t="shared" si="128"/>
        <v>0</v>
      </c>
      <c r="F2107" t="b">
        <f t="shared" si="129"/>
        <v>0</v>
      </c>
      <c r="G2107" t="b">
        <f>IF('Input and Summary Results'!$J$4="yes",IF(C2107=FALSE,FALSE,IF('Data Transformation'!E2107&lt;$R$10,E2107,$R$10)),IF(C2107=FALSE,FALSE,IF(C2107&lt;$R$10,C2107,$R$10)))</f>
        <v>0</v>
      </c>
      <c r="H2107" t="b">
        <f>IF('Input and Summary Results'!$J$4="yes",'Data Transformation'!F2107,'Data Transformation'!D2107)</f>
        <v>0</v>
      </c>
      <c r="I2107" t="str">
        <f t="shared" si="127"/>
        <v/>
      </c>
    </row>
    <row r="2108" spans="2:9" x14ac:dyDescent="0.25">
      <c r="B2108" t="b">
        <f>IF('Input and Summary Results'!D1690=0,FALSE,'Input and Summary Results'!$B1690)</f>
        <v>0</v>
      </c>
      <c r="C2108" t="b">
        <f>IF(OR(B2108=0,'Input and Summary Results'!D1690=0,'Input and Summary Results'!D1690=""),FALSE,'Input and Summary Results'!$D1690)</f>
        <v>0</v>
      </c>
      <c r="D2108" t="b">
        <f>IF(OR(B2108=0,'Input and Summary Results'!E1690=0),FALSE,'Input and Summary Results'!$E1690)</f>
        <v>0</v>
      </c>
      <c r="E2108" t="b">
        <f t="shared" si="128"/>
        <v>0</v>
      </c>
      <c r="F2108" t="b">
        <f t="shared" si="129"/>
        <v>0</v>
      </c>
      <c r="G2108" t="b">
        <f>IF('Input and Summary Results'!$J$4="yes",IF(C2108=FALSE,FALSE,IF('Data Transformation'!E2108&lt;$R$10,E2108,$R$10)),IF(C2108=FALSE,FALSE,IF(C2108&lt;$R$10,C2108,$R$10)))</f>
        <v>0</v>
      </c>
      <c r="H2108" t="b">
        <f>IF('Input and Summary Results'!$J$4="yes",'Data Transformation'!F2108,'Data Transformation'!D2108)</f>
        <v>0</v>
      </c>
      <c r="I2108" t="str">
        <f t="shared" si="127"/>
        <v/>
      </c>
    </row>
    <row r="2109" spans="2:9" x14ac:dyDescent="0.25">
      <c r="B2109" t="b">
        <f>IF('Input and Summary Results'!D1691=0,FALSE,'Input and Summary Results'!$B1691)</f>
        <v>0</v>
      </c>
      <c r="C2109" t="b">
        <f>IF(OR(B2109=0,'Input and Summary Results'!D1691=0,'Input and Summary Results'!D1691=""),FALSE,'Input and Summary Results'!$D1691)</f>
        <v>0</v>
      </c>
      <c r="D2109" t="b">
        <f>IF(OR(B2109=0,'Input and Summary Results'!E1691=0),FALSE,'Input and Summary Results'!$E1691)</f>
        <v>0</v>
      </c>
      <c r="E2109" t="b">
        <f t="shared" si="128"/>
        <v>0</v>
      </c>
      <c r="F2109" t="b">
        <f t="shared" si="129"/>
        <v>0</v>
      </c>
      <c r="G2109" t="b">
        <f>IF('Input and Summary Results'!$J$4="yes",IF(C2109=FALSE,FALSE,IF('Data Transformation'!E2109&lt;$R$10,E2109,$R$10)),IF(C2109=FALSE,FALSE,IF(C2109&lt;$R$10,C2109,$R$10)))</f>
        <v>0</v>
      </c>
      <c r="H2109" t="b">
        <f>IF('Input and Summary Results'!$J$4="yes",'Data Transformation'!F2109,'Data Transformation'!D2109)</f>
        <v>0</v>
      </c>
      <c r="I2109" t="str">
        <f t="shared" si="127"/>
        <v/>
      </c>
    </row>
    <row r="2110" spans="2:9" x14ac:dyDescent="0.25">
      <c r="B2110" t="b">
        <f>IF('Input and Summary Results'!D1692=0,FALSE,'Input and Summary Results'!$B1692)</f>
        <v>0</v>
      </c>
      <c r="C2110" t="b">
        <f>IF(OR(B2110=0,'Input and Summary Results'!D1692=0,'Input and Summary Results'!D1692=""),FALSE,'Input and Summary Results'!$D1692)</f>
        <v>0</v>
      </c>
      <c r="D2110" t="b">
        <f>IF(OR(B2110=0,'Input and Summary Results'!E1692=0),FALSE,'Input and Summary Results'!$E1692)</f>
        <v>0</v>
      </c>
      <c r="E2110" t="b">
        <f t="shared" si="128"/>
        <v>0</v>
      </c>
      <c r="F2110" t="b">
        <f t="shared" si="129"/>
        <v>0</v>
      </c>
      <c r="G2110" t="b">
        <f>IF('Input and Summary Results'!$J$4="yes",IF(C2110=FALSE,FALSE,IF('Data Transformation'!E2110&lt;$R$10,E2110,$R$10)),IF(C2110=FALSE,FALSE,IF(C2110&lt;$R$10,C2110,$R$10)))</f>
        <v>0</v>
      </c>
      <c r="H2110" t="b">
        <f>IF('Input and Summary Results'!$J$4="yes",'Data Transformation'!F2110,'Data Transformation'!D2110)</f>
        <v>0</v>
      </c>
      <c r="I2110" t="str">
        <f t="shared" si="127"/>
        <v/>
      </c>
    </row>
    <row r="2111" spans="2:9" x14ac:dyDescent="0.25">
      <c r="B2111" t="b">
        <f>IF('Input and Summary Results'!D1693=0,FALSE,'Input and Summary Results'!$B1693)</f>
        <v>0</v>
      </c>
      <c r="C2111" t="b">
        <f>IF(OR(B2111=0,'Input and Summary Results'!D1693=0,'Input and Summary Results'!D1693=""),FALSE,'Input and Summary Results'!$D1693)</f>
        <v>0</v>
      </c>
      <c r="D2111" t="b">
        <f>IF(OR(B2111=0,'Input and Summary Results'!E1693=0),FALSE,'Input and Summary Results'!$E1693)</f>
        <v>0</v>
      </c>
      <c r="E2111" t="b">
        <f t="shared" si="128"/>
        <v>0</v>
      </c>
      <c r="F2111" t="b">
        <f t="shared" si="129"/>
        <v>0</v>
      </c>
      <c r="G2111" t="b">
        <f>IF('Input and Summary Results'!$J$4="yes",IF(C2111=FALSE,FALSE,IF('Data Transformation'!E2111&lt;$R$10,E2111,$R$10)),IF(C2111=FALSE,FALSE,IF(C2111&lt;$R$10,C2111,$R$10)))</f>
        <v>0</v>
      </c>
      <c r="H2111" t="b">
        <f>IF('Input and Summary Results'!$J$4="yes",'Data Transformation'!F2111,'Data Transformation'!D2111)</f>
        <v>0</v>
      </c>
      <c r="I2111" t="str">
        <f t="shared" si="127"/>
        <v/>
      </c>
    </row>
    <row r="2112" spans="2:9" x14ac:dyDescent="0.25">
      <c r="B2112" t="b">
        <f>IF('Input and Summary Results'!D1694=0,FALSE,'Input and Summary Results'!$B1694)</f>
        <v>0</v>
      </c>
      <c r="C2112" t="b">
        <f>IF(OR(B2112=0,'Input and Summary Results'!D1694=0,'Input and Summary Results'!D1694=""),FALSE,'Input and Summary Results'!$D1694)</f>
        <v>0</v>
      </c>
      <c r="D2112" t="b">
        <f>IF(OR(B2112=0,'Input and Summary Results'!E1694=0),FALSE,'Input and Summary Results'!$E1694)</f>
        <v>0</v>
      </c>
      <c r="E2112" t="b">
        <f t="shared" si="128"/>
        <v>0</v>
      </c>
      <c r="F2112" t="b">
        <f t="shared" si="129"/>
        <v>0</v>
      </c>
      <c r="G2112" t="b">
        <f>IF('Input and Summary Results'!$J$4="yes",IF(C2112=FALSE,FALSE,IF('Data Transformation'!E2112&lt;$R$10,E2112,$R$10)),IF(C2112=FALSE,FALSE,IF(C2112&lt;$R$10,C2112,$R$10)))</f>
        <v>0</v>
      </c>
      <c r="H2112" t="b">
        <f>IF('Input and Summary Results'!$J$4="yes",'Data Transformation'!F2112,'Data Transformation'!D2112)</f>
        <v>0</v>
      </c>
      <c r="I2112" t="str">
        <f t="shared" si="127"/>
        <v/>
      </c>
    </row>
    <row r="2113" spans="2:9" x14ac:dyDescent="0.25">
      <c r="B2113" t="b">
        <f>IF('Input and Summary Results'!D1695=0,FALSE,'Input and Summary Results'!$B1695)</f>
        <v>0</v>
      </c>
      <c r="C2113" t="b">
        <f>IF(OR(B2113=0,'Input and Summary Results'!D1695=0,'Input and Summary Results'!D1695=""),FALSE,'Input and Summary Results'!$D1695)</f>
        <v>0</v>
      </c>
      <c r="D2113" t="b">
        <f>IF(OR(B2113=0,'Input and Summary Results'!E1695=0),FALSE,'Input and Summary Results'!$E1695)</f>
        <v>0</v>
      </c>
      <c r="E2113" t="b">
        <f t="shared" si="128"/>
        <v>0</v>
      </c>
      <c r="F2113" t="b">
        <f t="shared" si="129"/>
        <v>0</v>
      </c>
      <c r="G2113" t="b">
        <f>IF('Input and Summary Results'!$J$4="yes",IF(C2113=FALSE,FALSE,IF('Data Transformation'!E2113&lt;$R$10,E2113,$R$10)),IF(C2113=FALSE,FALSE,IF(C2113&lt;$R$10,C2113,$R$10)))</f>
        <v>0</v>
      </c>
      <c r="H2113" t="b">
        <f>IF('Input and Summary Results'!$J$4="yes",'Data Transformation'!F2113,'Data Transformation'!D2113)</f>
        <v>0</v>
      </c>
      <c r="I2113" t="str">
        <f t="shared" si="127"/>
        <v/>
      </c>
    </row>
    <row r="2114" spans="2:9" x14ac:dyDescent="0.25">
      <c r="B2114" t="b">
        <f>IF('Input and Summary Results'!D1696=0,FALSE,'Input and Summary Results'!$B1696)</f>
        <v>0</v>
      </c>
      <c r="C2114" t="b">
        <f>IF(OR(B2114=0,'Input and Summary Results'!D1696=0,'Input and Summary Results'!D1696=""),FALSE,'Input and Summary Results'!$D1696)</f>
        <v>0</v>
      </c>
      <c r="D2114" t="b">
        <f>IF(OR(B2114=0,'Input and Summary Results'!E1696=0),FALSE,'Input and Summary Results'!$E1696)</f>
        <v>0</v>
      </c>
      <c r="E2114" t="b">
        <f t="shared" si="128"/>
        <v>0</v>
      </c>
      <c r="F2114" t="b">
        <f t="shared" si="129"/>
        <v>0</v>
      </c>
      <c r="G2114" t="b">
        <f>IF('Input and Summary Results'!$J$4="yes",IF(C2114=FALSE,FALSE,IF('Data Transformation'!E2114&lt;$R$10,E2114,$R$10)),IF(C2114=FALSE,FALSE,IF(C2114&lt;$R$10,C2114,$R$10)))</f>
        <v>0</v>
      </c>
      <c r="H2114" t="b">
        <f>IF('Input and Summary Results'!$J$4="yes",'Data Transformation'!F2114,'Data Transformation'!D2114)</f>
        <v>0</v>
      </c>
      <c r="I2114" t="str">
        <f t="shared" si="127"/>
        <v/>
      </c>
    </row>
    <row r="2115" spans="2:9" x14ac:dyDescent="0.25">
      <c r="B2115" t="b">
        <f>IF('Input and Summary Results'!D1697=0,FALSE,'Input and Summary Results'!$B1697)</f>
        <v>0</v>
      </c>
      <c r="C2115" t="b">
        <f>IF(OR(B2115=0,'Input and Summary Results'!D1697=0,'Input and Summary Results'!D1697=""),FALSE,'Input and Summary Results'!$D1697)</f>
        <v>0</v>
      </c>
      <c r="D2115" t="b">
        <f>IF(OR(B2115=0,'Input and Summary Results'!E1697=0),FALSE,'Input and Summary Results'!$E1697)</f>
        <v>0</v>
      </c>
      <c r="E2115" t="b">
        <f t="shared" si="128"/>
        <v>0</v>
      </c>
      <c r="F2115" t="b">
        <f t="shared" si="129"/>
        <v>0</v>
      </c>
      <c r="G2115" t="b">
        <f>IF('Input and Summary Results'!$J$4="yes",IF(C2115=FALSE,FALSE,IF('Data Transformation'!E2115&lt;$R$10,E2115,$R$10)),IF(C2115=FALSE,FALSE,IF(C2115&lt;$R$10,C2115,$R$10)))</f>
        <v>0</v>
      </c>
      <c r="H2115" t="b">
        <f>IF('Input and Summary Results'!$J$4="yes",'Data Transformation'!F2115,'Data Transformation'!D2115)</f>
        <v>0</v>
      </c>
      <c r="I2115" t="str">
        <f t="shared" si="127"/>
        <v/>
      </c>
    </row>
    <row r="2116" spans="2:9" x14ac:dyDescent="0.25">
      <c r="B2116" t="b">
        <f>IF('Input and Summary Results'!D1698=0,FALSE,'Input and Summary Results'!$B1698)</f>
        <v>0</v>
      </c>
      <c r="C2116" t="b">
        <f>IF(OR(B2116=0,'Input and Summary Results'!D1698=0,'Input and Summary Results'!D1698=""),FALSE,'Input and Summary Results'!$D1698)</f>
        <v>0</v>
      </c>
      <c r="D2116" t="b">
        <f>IF(OR(B2116=0,'Input and Summary Results'!E1698=0),FALSE,'Input and Summary Results'!$E1698)</f>
        <v>0</v>
      </c>
      <c r="E2116" t="b">
        <f t="shared" si="128"/>
        <v>0</v>
      </c>
      <c r="F2116" t="b">
        <f t="shared" si="129"/>
        <v>0</v>
      </c>
      <c r="G2116" t="b">
        <f>IF('Input and Summary Results'!$J$4="yes",IF(C2116=FALSE,FALSE,IF('Data Transformation'!E2116&lt;$R$10,E2116,$R$10)),IF(C2116=FALSE,FALSE,IF(C2116&lt;$R$10,C2116,$R$10)))</f>
        <v>0</v>
      </c>
      <c r="H2116" t="b">
        <f>IF('Input and Summary Results'!$J$4="yes",'Data Transformation'!F2116,'Data Transformation'!D2116)</f>
        <v>0</v>
      </c>
      <c r="I2116" t="str">
        <f t="shared" si="127"/>
        <v/>
      </c>
    </row>
    <row r="2117" spans="2:9" x14ac:dyDescent="0.25">
      <c r="B2117" t="b">
        <f>IF('Input and Summary Results'!D1699=0,FALSE,'Input and Summary Results'!$B1699)</f>
        <v>0</v>
      </c>
      <c r="C2117" t="b">
        <f>IF(OR(B2117=0,'Input and Summary Results'!D1699=0,'Input and Summary Results'!D1699=""),FALSE,'Input and Summary Results'!$D1699)</f>
        <v>0</v>
      </c>
      <c r="D2117" t="b">
        <f>IF(OR(B2117=0,'Input and Summary Results'!E1699=0),FALSE,'Input and Summary Results'!$E1699)</f>
        <v>0</v>
      </c>
      <c r="E2117" t="b">
        <f t="shared" si="128"/>
        <v>0</v>
      </c>
      <c r="F2117" t="b">
        <f t="shared" si="129"/>
        <v>0</v>
      </c>
      <c r="G2117" t="b">
        <f>IF('Input and Summary Results'!$J$4="yes",IF(C2117=FALSE,FALSE,IF('Data Transformation'!E2117&lt;$R$10,E2117,$R$10)),IF(C2117=FALSE,FALSE,IF(C2117&lt;$R$10,C2117,$R$10)))</f>
        <v>0</v>
      </c>
      <c r="H2117" t="b">
        <f>IF('Input and Summary Results'!$J$4="yes",'Data Transformation'!F2117,'Data Transformation'!D2117)</f>
        <v>0</v>
      </c>
      <c r="I2117" t="str">
        <f t="shared" ref="I2117:I2180" si="130">IF(G2117=FALSE,"",B2117)</f>
        <v/>
      </c>
    </row>
    <row r="2118" spans="2:9" x14ac:dyDescent="0.25">
      <c r="B2118" t="b">
        <f>IF('Input and Summary Results'!D1700=0,FALSE,'Input and Summary Results'!$B1700)</f>
        <v>0</v>
      </c>
      <c r="C2118" t="b">
        <f>IF(OR(B2118=0,'Input and Summary Results'!D1700=0,'Input and Summary Results'!D1700=""),FALSE,'Input and Summary Results'!$D1700)</f>
        <v>0</v>
      </c>
      <c r="D2118" t="b">
        <f>IF(OR(B2118=0,'Input and Summary Results'!E1700=0),FALSE,'Input and Summary Results'!$E1700)</f>
        <v>0</v>
      </c>
      <c r="E2118" t="b">
        <f t="shared" si="128"/>
        <v>0</v>
      </c>
      <c r="F2118" t="b">
        <f t="shared" si="129"/>
        <v>0</v>
      </c>
      <c r="G2118" t="b">
        <f>IF('Input and Summary Results'!$J$4="yes",IF(C2118=FALSE,FALSE,IF('Data Transformation'!E2118&lt;$R$10,E2118,$R$10)),IF(C2118=FALSE,FALSE,IF(C2118&lt;$R$10,C2118,$R$10)))</f>
        <v>0</v>
      </c>
      <c r="H2118" t="b">
        <f>IF('Input and Summary Results'!$J$4="yes",'Data Transformation'!F2118,'Data Transformation'!D2118)</f>
        <v>0</v>
      </c>
      <c r="I2118" t="str">
        <f t="shared" si="130"/>
        <v/>
      </c>
    </row>
    <row r="2119" spans="2:9" x14ac:dyDescent="0.25">
      <c r="B2119" t="b">
        <f>IF('Input and Summary Results'!D1701=0,FALSE,'Input and Summary Results'!$B1701)</f>
        <v>0</v>
      </c>
      <c r="C2119" t="b">
        <f>IF(OR(B2119=0,'Input and Summary Results'!D1701=0,'Input and Summary Results'!D1701=""),FALSE,'Input and Summary Results'!$D1701)</f>
        <v>0</v>
      </c>
      <c r="D2119" t="b">
        <f>IF(OR(B2119=0,'Input and Summary Results'!E1701=0),FALSE,'Input and Summary Results'!$E1701)</f>
        <v>0</v>
      </c>
      <c r="E2119" t="b">
        <f t="shared" si="128"/>
        <v>0</v>
      </c>
      <c r="F2119" t="b">
        <f t="shared" si="129"/>
        <v>0</v>
      </c>
      <c r="G2119" t="b">
        <f>IF('Input and Summary Results'!$J$4="yes",IF(C2119=FALSE,FALSE,IF('Data Transformation'!E2119&lt;$R$10,E2119,$R$10)),IF(C2119=FALSE,FALSE,IF(C2119&lt;$R$10,C2119,$R$10)))</f>
        <v>0</v>
      </c>
      <c r="H2119" t="b">
        <f>IF('Input and Summary Results'!$J$4="yes",'Data Transformation'!F2119,'Data Transformation'!D2119)</f>
        <v>0</v>
      </c>
      <c r="I2119" t="str">
        <f t="shared" si="130"/>
        <v/>
      </c>
    </row>
    <row r="2120" spans="2:9" x14ac:dyDescent="0.25">
      <c r="B2120" t="b">
        <f>IF('Input and Summary Results'!D1702=0,FALSE,'Input and Summary Results'!$B1702)</f>
        <v>0</v>
      </c>
      <c r="C2120" t="b">
        <f>IF(OR(B2120=0,'Input and Summary Results'!D1702=0,'Input and Summary Results'!D1702=""),FALSE,'Input and Summary Results'!$D1702)</f>
        <v>0</v>
      </c>
      <c r="D2120" t="b">
        <f>IF(OR(B2120=0,'Input and Summary Results'!E1702=0),FALSE,'Input and Summary Results'!$E1702)</f>
        <v>0</v>
      </c>
      <c r="E2120" t="b">
        <f t="shared" si="128"/>
        <v>0</v>
      </c>
      <c r="F2120" t="b">
        <f t="shared" si="129"/>
        <v>0</v>
      </c>
      <c r="G2120" t="b">
        <f>IF('Input and Summary Results'!$J$4="yes",IF(C2120=FALSE,FALSE,IF('Data Transformation'!E2120&lt;$R$10,E2120,$R$10)),IF(C2120=FALSE,FALSE,IF(C2120&lt;$R$10,C2120,$R$10)))</f>
        <v>0</v>
      </c>
      <c r="H2120" t="b">
        <f>IF('Input and Summary Results'!$J$4="yes",'Data Transformation'!F2120,'Data Transformation'!D2120)</f>
        <v>0</v>
      </c>
      <c r="I2120" t="str">
        <f t="shared" si="130"/>
        <v/>
      </c>
    </row>
    <row r="2121" spans="2:9" x14ac:dyDescent="0.25">
      <c r="B2121" t="b">
        <f>IF('Input and Summary Results'!D1703=0,FALSE,'Input and Summary Results'!$B1703)</f>
        <v>0</v>
      </c>
      <c r="C2121" t="b">
        <f>IF(OR(B2121=0,'Input and Summary Results'!D1703=0,'Input and Summary Results'!D1703=""),FALSE,'Input and Summary Results'!$D1703)</f>
        <v>0</v>
      </c>
      <c r="D2121" t="b">
        <f>IF(OR(B2121=0,'Input and Summary Results'!E1703=0),FALSE,'Input and Summary Results'!$E1703)</f>
        <v>0</v>
      </c>
      <c r="E2121" t="b">
        <f t="shared" si="128"/>
        <v>0</v>
      </c>
      <c r="F2121" t="b">
        <f t="shared" si="129"/>
        <v>0</v>
      </c>
      <c r="G2121" t="b">
        <f>IF('Input and Summary Results'!$J$4="yes",IF(C2121=FALSE,FALSE,IF('Data Transformation'!E2121&lt;$R$10,E2121,$R$10)),IF(C2121=FALSE,FALSE,IF(C2121&lt;$R$10,C2121,$R$10)))</f>
        <v>0</v>
      </c>
      <c r="H2121" t="b">
        <f>IF('Input and Summary Results'!$J$4="yes",'Data Transformation'!F2121,'Data Transformation'!D2121)</f>
        <v>0</v>
      </c>
      <c r="I2121" t="str">
        <f t="shared" si="130"/>
        <v/>
      </c>
    </row>
    <row r="2122" spans="2:9" x14ac:dyDescent="0.25">
      <c r="B2122" t="b">
        <f>IF('Input and Summary Results'!D1704=0,FALSE,'Input and Summary Results'!$B1704)</f>
        <v>0</v>
      </c>
      <c r="C2122" t="b">
        <f>IF(OR(B2122=0,'Input and Summary Results'!D1704=0,'Input and Summary Results'!D1704=""),FALSE,'Input and Summary Results'!$D1704)</f>
        <v>0</v>
      </c>
      <c r="D2122" t="b">
        <f>IF(OR(B2122=0,'Input and Summary Results'!E1704=0),FALSE,'Input and Summary Results'!$E1704)</f>
        <v>0</v>
      </c>
      <c r="E2122" t="b">
        <f t="shared" si="128"/>
        <v>0</v>
      </c>
      <c r="F2122" t="b">
        <f t="shared" si="129"/>
        <v>0</v>
      </c>
      <c r="G2122" t="b">
        <f>IF('Input and Summary Results'!$J$4="yes",IF(C2122=FALSE,FALSE,IF('Data Transformation'!E2122&lt;$R$10,E2122,$R$10)),IF(C2122=FALSE,FALSE,IF(C2122&lt;$R$10,C2122,$R$10)))</f>
        <v>0</v>
      </c>
      <c r="H2122" t="b">
        <f>IF('Input and Summary Results'!$J$4="yes",'Data Transformation'!F2122,'Data Transformation'!D2122)</f>
        <v>0</v>
      </c>
      <c r="I2122" t="str">
        <f t="shared" si="130"/>
        <v/>
      </c>
    </row>
    <row r="2123" spans="2:9" x14ac:dyDescent="0.25">
      <c r="B2123" t="b">
        <f>IF('Input and Summary Results'!D1705=0,FALSE,'Input and Summary Results'!$B1705)</f>
        <v>0</v>
      </c>
      <c r="C2123" t="b">
        <f>IF(OR(B2123=0,'Input and Summary Results'!D1705=0,'Input and Summary Results'!D1705=""),FALSE,'Input and Summary Results'!$D1705)</f>
        <v>0</v>
      </c>
      <c r="D2123" t="b">
        <f>IF(OR(B2123=0,'Input and Summary Results'!E1705=0),FALSE,'Input and Summary Results'!$E1705)</f>
        <v>0</v>
      </c>
      <c r="E2123" t="b">
        <f t="shared" si="128"/>
        <v>0</v>
      </c>
      <c r="F2123" t="b">
        <f t="shared" si="129"/>
        <v>0</v>
      </c>
      <c r="G2123" t="b">
        <f>IF('Input and Summary Results'!$J$4="yes",IF(C2123=FALSE,FALSE,IF('Data Transformation'!E2123&lt;$R$10,E2123,$R$10)),IF(C2123=FALSE,FALSE,IF(C2123&lt;$R$10,C2123,$R$10)))</f>
        <v>0</v>
      </c>
      <c r="H2123" t="b">
        <f>IF('Input and Summary Results'!$J$4="yes",'Data Transformation'!F2123,'Data Transformation'!D2123)</f>
        <v>0</v>
      </c>
      <c r="I2123" t="str">
        <f t="shared" si="130"/>
        <v/>
      </c>
    </row>
    <row r="2124" spans="2:9" x14ac:dyDescent="0.25">
      <c r="B2124" t="b">
        <f>IF('Input and Summary Results'!D1706=0,FALSE,'Input and Summary Results'!$B1706)</f>
        <v>0</v>
      </c>
      <c r="C2124" t="b">
        <f>IF(OR(B2124=0,'Input and Summary Results'!D1706=0,'Input and Summary Results'!D1706=""),FALSE,'Input and Summary Results'!$D1706)</f>
        <v>0</v>
      </c>
      <c r="D2124" t="b">
        <f>IF(OR(B2124=0,'Input and Summary Results'!E1706=0),FALSE,'Input and Summary Results'!$E1706)</f>
        <v>0</v>
      </c>
      <c r="E2124" t="b">
        <f t="shared" si="128"/>
        <v>0</v>
      </c>
      <c r="F2124" t="b">
        <f t="shared" si="129"/>
        <v>0</v>
      </c>
      <c r="G2124" t="b">
        <f>IF('Input and Summary Results'!$J$4="yes",IF(C2124=FALSE,FALSE,IF('Data Transformation'!E2124&lt;$R$10,E2124,$R$10)),IF(C2124=FALSE,FALSE,IF(C2124&lt;$R$10,C2124,$R$10)))</f>
        <v>0</v>
      </c>
      <c r="H2124" t="b">
        <f>IF('Input and Summary Results'!$J$4="yes",'Data Transformation'!F2124,'Data Transformation'!D2124)</f>
        <v>0</v>
      </c>
      <c r="I2124" t="str">
        <f t="shared" si="130"/>
        <v/>
      </c>
    </row>
    <row r="2125" spans="2:9" x14ac:dyDescent="0.25">
      <c r="B2125" t="b">
        <f>IF('Input and Summary Results'!D1707=0,FALSE,'Input and Summary Results'!$B1707)</f>
        <v>0</v>
      </c>
      <c r="C2125" t="b">
        <f>IF(OR(B2125=0,'Input and Summary Results'!D1707=0,'Input and Summary Results'!D1707=""),FALSE,'Input and Summary Results'!$D1707)</f>
        <v>0</v>
      </c>
      <c r="D2125" t="b">
        <f>IF(OR(B2125=0,'Input and Summary Results'!E1707=0),FALSE,'Input and Summary Results'!$E1707)</f>
        <v>0</v>
      </c>
      <c r="E2125" t="b">
        <f t="shared" si="128"/>
        <v>0</v>
      </c>
      <c r="F2125" t="b">
        <f t="shared" si="129"/>
        <v>0</v>
      </c>
      <c r="G2125" t="b">
        <f>IF('Input and Summary Results'!$J$4="yes",IF(C2125=FALSE,FALSE,IF('Data Transformation'!E2125&lt;$R$10,E2125,$R$10)),IF(C2125=FALSE,FALSE,IF(C2125&lt;$R$10,C2125,$R$10)))</f>
        <v>0</v>
      </c>
      <c r="H2125" t="b">
        <f>IF('Input and Summary Results'!$J$4="yes",'Data Transformation'!F2125,'Data Transformation'!D2125)</f>
        <v>0</v>
      </c>
      <c r="I2125" t="str">
        <f t="shared" si="130"/>
        <v/>
      </c>
    </row>
    <row r="2126" spans="2:9" x14ac:dyDescent="0.25">
      <c r="B2126" t="b">
        <f>IF('Input and Summary Results'!D1708=0,FALSE,'Input and Summary Results'!$B1708)</f>
        <v>0</v>
      </c>
      <c r="C2126" t="b">
        <f>IF(OR(B2126=0,'Input and Summary Results'!D1708=0,'Input and Summary Results'!D1708=""),FALSE,'Input and Summary Results'!$D1708)</f>
        <v>0</v>
      </c>
      <c r="D2126" t="b">
        <f>IF(OR(B2126=0,'Input and Summary Results'!E1708=0),FALSE,'Input and Summary Results'!$E1708)</f>
        <v>0</v>
      </c>
      <c r="E2126" t="b">
        <f t="shared" si="128"/>
        <v>0</v>
      </c>
      <c r="F2126" t="b">
        <f t="shared" si="129"/>
        <v>0</v>
      </c>
      <c r="G2126" t="b">
        <f>IF('Input and Summary Results'!$J$4="yes",IF(C2126=FALSE,FALSE,IF('Data Transformation'!E2126&lt;$R$10,E2126,$R$10)),IF(C2126=FALSE,FALSE,IF(C2126&lt;$R$10,C2126,$R$10)))</f>
        <v>0</v>
      </c>
      <c r="H2126" t="b">
        <f>IF('Input and Summary Results'!$J$4="yes",'Data Transformation'!F2126,'Data Transformation'!D2126)</f>
        <v>0</v>
      </c>
      <c r="I2126" t="str">
        <f t="shared" si="130"/>
        <v/>
      </c>
    </row>
    <row r="2127" spans="2:9" x14ac:dyDescent="0.25">
      <c r="B2127" t="b">
        <f>IF('Input and Summary Results'!D1709=0,FALSE,'Input and Summary Results'!$B1709)</f>
        <v>0</v>
      </c>
      <c r="C2127" t="b">
        <f>IF(OR(B2127=0,'Input and Summary Results'!D1709=0,'Input and Summary Results'!D1709=""),FALSE,'Input and Summary Results'!$D1709)</f>
        <v>0</v>
      </c>
      <c r="D2127" t="b">
        <f>IF(OR(B2127=0,'Input and Summary Results'!E1709=0),FALSE,'Input and Summary Results'!$E1709)</f>
        <v>0</v>
      </c>
      <c r="E2127" t="b">
        <f t="shared" si="128"/>
        <v>0</v>
      </c>
      <c r="F2127" t="b">
        <f t="shared" si="129"/>
        <v>0</v>
      </c>
      <c r="G2127" t="b">
        <f>IF('Input and Summary Results'!$J$4="yes",IF(C2127=FALSE,FALSE,IF('Data Transformation'!E2127&lt;$R$10,E2127,$R$10)),IF(C2127=FALSE,FALSE,IF(C2127&lt;$R$10,C2127,$R$10)))</f>
        <v>0</v>
      </c>
      <c r="H2127" t="b">
        <f>IF('Input and Summary Results'!$J$4="yes",'Data Transformation'!F2127,'Data Transformation'!D2127)</f>
        <v>0</v>
      </c>
      <c r="I2127" t="str">
        <f t="shared" si="130"/>
        <v/>
      </c>
    </row>
    <row r="2128" spans="2:9" x14ac:dyDescent="0.25">
      <c r="B2128" t="b">
        <f>IF('Input and Summary Results'!D1710=0,FALSE,'Input and Summary Results'!$B1710)</f>
        <v>0</v>
      </c>
      <c r="C2128" t="b">
        <f>IF(OR(B2128=0,'Input and Summary Results'!D1710=0,'Input and Summary Results'!D1710=""),FALSE,'Input and Summary Results'!$D1710)</f>
        <v>0</v>
      </c>
      <c r="D2128" t="b">
        <f>IF(OR(B2128=0,'Input and Summary Results'!E1710=0),FALSE,'Input and Summary Results'!$E1710)</f>
        <v>0</v>
      </c>
      <c r="E2128" t="b">
        <f t="shared" si="128"/>
        <v>0</v>
      </c>
      <c r="F2128" t="b">
        <f t="shared" si="129"/>
        <v>0</v>
      </c>
      <c r="G2128" t="b">
        <f>IF('Input and Summary Results'!$J$4="yes",IF(C2128=FALSE,FALSE,IF('Data Transformation'!E2128&lt;$R$10,E2128,$R$10)),IF(C2128=FALSE,FALSE,IF(C2128&lt;$R$10,C2128,$R$10)))</f>
        <v>0</v>
      </c>
      <c r="H2128" t="b">
        <f>IF('Input and Summary Results'!$J$4="yes",'Data Transformation'!F2128,'Data Transformation'!D2128)</f>
        <v>0</v>
      </c>
      <c r="I2128" t="str">
        <f t="shared" si="130"/>
        <v/>
      </c>
    </row>
    <row r="2129" spans="2:9" x14ac:dyDescent="0.25">
      <c r="B2129" t="b">
        <f>IF('Input and Summary Results'!D1711=0,FALSE,'Input and Summary Results'!$B1711)</f>
        <v>0</v>
      </c>
      <c r="C2129" t="b">
        <f>IF(OR(B2129=0,'Input and Summary Results'!D1711=0,'Input and Summary Results'!D1711=""),FALSE,'Input and Summary Results'!$D1711)</f>
        <v>0</v>
      </c>
      <c r="D2129" t="b">
        <f>IF(OR(B2129=0,'Input and Summary Results'!E1711=0),FALSE,'Input and Summary Results'!$E1711)</f>
        <v>0</v>
      </c>
      <c r="E2129" t="b">
        <f t="shared" si="128"/>
        <v>0</v>
      </c>
      <c r="F2129" t="b">
        <f t="shared" si="129"/>
        <v>0</v>
      </c>
      <c r="G2129" t="b">
        <f>IF('Input and Summary Results'!$J$4="yes",IF(C2129=FALSE,FALSE,IF('Data Transformation'!E2129&lt;$R$10,E2129,$R$10)),IF(C2129=FALSE,FALSE,IF(C2129&lt;$R$10,C2129,$R$10)))</f>
        <v>0</v>
      </c>
      <c r="H2129" t="b">
        <f>IF('Input and Summary Results'!$J$4="yes",'Data Transformation'!F2129,'Data Transformation'!D2129)</f>
        <v>0</v>
      </c>
      <c r="I2129" t="str">
        <f t="shared" si="130"/>
        <v/>
      </c>
    </row>
    <row r="2130" spans="2:9" x14ac:dyDescent="0.25">
      <c r="B2130" t="b">
        <f>IF('Input and Summary Results'!D1712=0,FALSE,'Input and Summary Results'!$B1712)</f>
        <v>0</v>
      </c>
      <c r="C2130" t="b">
        <f>IF(OR(B2130=0,'Input and Summary Results'!D1712=0,'Input and Summary Results'!D1712=""),FALSE,'Input and Summary Results'!$D1712)</f>
        <v>0</v>
      </c>
      <c r="D2130" t="b">
        <f>IF(OR(B2130=0,'Input and Summary Results'!E1712=0),FALSE,'Input and Summary Results'!$E1712)</f>
        <v>0</v>
      </c>
      <c r="E2130" t="b">
        <f t="shared" si="128"/>
        <v>0</v>
      </c>
      <c r="F2130" t="b">
        <f t="shared" si="129"/>
        <v>0</v>
      </c>
      <c r="G2130" t="b">
        <f>IF('Input and Summary Results'!$J$4="yes",IF(C2130=FALSE,FALSE,IF('Data Transformation'!E2130&lt;$R$10,E2130,$R$10)),IF(C2130=FALSE,FALSE,IF(C2130&lt;$R$10,C2130,$R$10)))</f>
        <v>0</v>
      </c>
      <c r="H2130" t="b">
        <f>IF('Input and Summary Results'!$J$4="yes",'Data Transformation'!F2130,'Data Transformation'!D2130)</f>
        <v>0</v>
      </c>
      <c r="I2130" t="str">
        <f t="shared" si="130"/>
        <v/>
      </c>
    </row>
    <row r="2131" spans="2:9" x14ac:dyDescent="0.25">
      <c r="B2131" t="b">
        <f>IF('Input and Summary Results'!D1713=0,FALSE,'Input and Summary Results'!$B1713)</f>
        <v>0</v>
      </c>
      <c r="C2131" t="b">
        <f>IF(OR(B2131=0,'Input and Summary Results'!D1713=0,'Input and Summary Results'!D1713=""),FALSE,'Input and Summary Results'!$D1713)</f>
        <v>0</v>
      </c>
      <c r="D2131" t="b">
        <f>IF(OR(B2131=0,'Input and Summary Results'!E1713=0),FALSE,'Input and Summary Results'!$E1713)</f>
        <v>0</v>
      </c>
      <c r="E2131" t="b">
        <f t="shared" si="128"/>
        <v>0</v>
      </c>
      <c r="F2131" t="b">
        <f t="shared" si="129"/>
        <v>0</v>
      </c>
      <c r="G2131" t="b">
        <f>IF('Input and Summary Results'!$J$4="yes",IF(C2131=FALSE,FALSE,IF('Data Transformation'!E2131&lt;$R$10,E2131,$R$10)),IF(C2131=FALSE,FALSE,IF(C2131&lt;$R$10,C2131,$R$10)))</f>
        <v>0</v>
      </c>
      <c r="H2131" t="b">
        <f>IF('Input and Summary Results'!$J$4="yes",'Data Transformation'!F2131,'Data Transformation'!D2131)</f>
        <v>0</v>
      </c>
      <c r="I2131" t="str">
        <f t="shared" si="130"/>
        <v/>
      </c>
    </row>
    <row r="2132" spans="2:9" x14ac:dyDescent="0.25">
      <c r="B2132" t="b">
        <f>IF('Input and Summary Results'!D1714=0,FALSE,'Input and Summary Results'!$B1714)</f>
        <v>0</v>
      </c>
      <c r="C2132" t="b">
        <f>IF(OR(B2132=0,'Input and Summary Results'!D1714=0,'Input and Summary Results'!D1714=""),FALSE,'Input and Summary Results'!$D1714)</f>
        <v>0</v>
      </c>
      <c r="D2132" t="b">
        <f>IF(OR(B2132=0,'Input and Summary Results'!E1714=0),FALSE,'Input and Summary Results'!$E1714)</f>
        <v>0</v>
      </c>
      <c r="E2132" t="b">
        <f t="shared" si="128"/>
        <v>0</v>
      </c>
      <c r="F2132" t="b">
        <f t="shared" si="129"/>
        <v>0</v>
      </c>
      <c r="G2132" t="b">
        <f>IF('Input and Summary Results'!$J$4="yes",IF(C2132=FALSE,FALSE,IF('Data Transformation'!E2132&lt;$R$10,E2132,$R$10)),IF(C2132=FALSE,FALSE,IF(C2132&lt;$R$10,C2132,$R$10)))</f>
        <v>0</v>
      </c>
      <c r="H2132" t="b">
        <f>IF('Input and Summary Results'!$J$4="yes",'Data Transformation'!F2132,'Data Transformation'!D2132)</f>
        <v>0</v>
      </c>
      <c r="I2132" t="str">
        <f t="shared" si="130"/>
        <v/>
      </c>
    </row>
    <row r="2133" spans="2:9" x14ac:dyDescent="0.25">
      <c r="B2133" t="b">
        <f>IF('Input and Summary Results'!D1715=0,FALSE,'Input and Summary Results'!$B1715)</f>
        <v>0</v>
      </c>
      <c r="C2133" t="b">
        <f>IF(OR(B2133=0,'Input and Summary Results'!D1715=0,'Input and Summary Results'!D1715=""),FALSE,'Input and Summary Results'!$D1715)</f>
        <v>0</v>
      </c>
      <c r="D2133" t="b">
        <f>IF(OR(B2133=0,'Input and Summary Results'!E1715=0),FALSE,'Input and Summary Results'!$E1715)</f>
        <v>0</v>
      </c>
      <c r="E2133" t="b">
        <f t="shared" si="128"/>
        <v>0</v>
      </c>
      <c r="F2133" t="b">
        <f t="shared" si="129"/>
        <v>0</v>
      </c>
      <c r="G2133" t="b">
        <f>IF('Input and Summary Results'!$J$4="yes",IF(C2133=FALSE,FALSE,IF('Data Transformation'!E2133&lt;$R$10,E2133,$R$10)),IF(C2133=FALSE,FALSE,IF(C2133&lt;$R$10,C2133,$R$10)))</f>
        <v>0</v>
      </c>
      <c r="H2133" t="b">
        <f>IF('Input and Summary Results'!$J$4="yes",'Data Transformation'!F2133,'Data Transformation'!D2133)</f>
        <v>0</v>
      </c>
      <c r="I2133" t="str">
        <f t="shared" si="130"/>
        <v/>
      </c>
    </row>
    <row r="2134" spans="2:9" x14ac:dyDescent="0.25">
      <c r="B2134" t="b">
        <f>IF('Input and Summary Results'!D1716=0,FALSE,'Input and Summary Results'!$B1716)</f>
        <v>0</v>
      </c>
      <c r="C2134" t="b">
        <f>IF(OR(B2134=0,'Input and Summary Results'!D1716=0,'Input and Summary Results'!D1716=""),FALSE,'Input and Summary Results'!$D1716)</f>
        <v>0</v>
      </c>
      <c r="D2134" t="b">
        <f>IF(OR(B2134=0,'Input and Summary Results'!E1716=0),FALSE,'Input and Summary Results'!$E1716)</f>
        <v>0</v>
      </c>
      <c r="E2134" t="b">
        <f t="shared" si="128"/>
        <v>0</v>
      </c>
      <c r="F2134" t="b">
        <f t="shared" si="129"/>
        <v>0</v>
      </c>
      <c r="G2134" t="b">
        <f>IF('Input and Summary Results'!$J$4="yes",IF(C2134=FALSE,FALSE,IF('Data Transformation'!E2134&lt;$R$10,E2134,$R$10)),IF(C2134=FALSE,FALSE,IF(C2134&lt;$R$10,C2134,$R$10)))</f>
        <v>0</v>
      </c>
      <c r="H2134" t="b">
        <f>IF('Input and Summary Results'!$J$4="yes",'Data Transformation'!F2134,'Data Transformation'!D2134)</f>
        <v>0</v>
      </c>
      <c r="I2134" t="str">
        <f t="shared" si="130"/>
        <v/>
      </c>
    </row>
    <row r="2135" spans="2:9" x14ac:dyDescent="0.25">
      <c r="B2135" t="b">
        <f>IF('Input and Summary Results'!D1717=0,FALSE,'Input and Summary Results'!$B1717)</f>
        <v>0</v>
      </c>
      <c r="C2135" t="b">
        <f>IF(OR(B2135=0,'Input and Summary Results'!D1717=0,'Input and Summary Results'!D1717=""),FALSE,'Input and Summary Results'!$D1717)</f>
        <v>0</v>
      </c>
      <c r="D2135" t="b">
        <f>IF(OR(B2135=0,'Input and Summary Results'!E1717=0),FALSE,'Input and Summary Results'!$E1717)</f>
        <v>0</v>
      </c>
      <c r="E2135" t="b">
        <f t="shared" si="128"/>
        <v>0</v>
      </c>
      <c r="F2135" t="b">
        <f t="shared" si="129"/>
        <v>0</v>
      </c>
      <c r="G2135" t="b">
        <f>IF('Input and Summary Results'!$J$4="yes",IF(C2135=FALSE,FALSE,IF('Data Transformation'!E2135&lt;$R$10,E2135,$R$10)),IF(C2135=FALSE,FALSE,IF(C2135&lt;$R$10,C2135,$R$10)))</f>
        <v>0</v>
      </c>
      <c r="H2135" t="b">
        <f>IF('Input and Summary Results'!$J$4="yes",'Data Transformation'!F2135,'Data Transformation'!D2135)</f>
        <v>0</v>
      </c>
      <c r="I2135" t="str">
        <f t="shared" si="130"/>
        <v/>
      </c>
    </row>
    <row r="2136" spans="2:9" x14ac:dyDescent="0.25">
      <c r="B2136" t="b">
        <f>IF('Input and Summary Results'!D1718=0,FALSE,'Input and Summary Results'!$B1718)</f>
        <v>0</v>
      </c>
      <c r="C2136" t="b">
        <f>IF(OR(B2136=0,'Input and Summary Results'!D1718=0,'Input and Summary Results'!D1718=""),FALSE,'Input and Summary Results'!$D1718)</f>
        <v>0</v>
      </c>
      <c r="D2136" t="b">
        <f>IF(OR(B2136=0,'Input and Summary Results'!E1718=0),FALSE,'Input and Summary Results'!$E1718)</f>
        <v>0</v>
      </c>
      <c r="E2136" t="b">
        <f t="shared" si="128"/>
        <v>0</v>
      </c>
      <c r="F2136" t="b">
        <f t="shared" si="129"/>
        <v>0</v>
      </c>
      <c r="G2136" t="b">
        <f>IF('Input and Summary Results'!$J$4="yes",IF(C2136=FALSE,FALSE,IF('Data Transformation'!E2136&lt;$R$10,E2136,$R$10)),IF(C2136=FALSE,FALSE,IF(C2136&lt;$R$10,C2136,$R$10)))</f>
        <v>0</v>
      </c>
      <c r="H2136" t="b">
        <f>IF('Input and Summary Results'!$J$4="yes",'Data Transformation'!F2136,'Data Transformation'!D2136)</f>
        <v>0</v>
      </c>
      <c r="I2136" t="str">
        <f t="shared" si="130"/>
        <v/>
      </c>
    </row>
    <row r="2137" spans="2:9" x14ac:dyDescent="0.25">
      <c r="B2137" t="b">
        <f>IF('Input and Summary Results'!D1719=0,FALSE,'Input and Summary Results'!$B1719)</f>
        <v>0</v>
      </c>
      <c r="C2137" t="b">
        <f>IF(OR(B2137=0,'Input and Summary Results'!D1719=0,'Input and Summary Results'!D1719=""),FALSE,'Input and Summary Results'!$D1719)</f>
        <v>0</v>
      </c>
      <c r="D2137" t="b">
        <f>IF(OR(B2137=0,'Input and Summary Results'!E1719=0),FALSE,'Input and Summary Results'!$E1719)</f>
        <v>0</v>
      </c>
      <c r="E2137" t="b">
        <f t="shared" si="128"/>
        <v>0</v>
      </c>
      <c r="F2137" t="b">
        <f t="shared" si="129"/>
        <v>0</v>
      </c>
      <c r="G2137" t="b">
        <f>IF('Input and Summary Results'!$J$4="yes",IF(C2137=FALSE,FALSE,IF('Data Transformation'!E2137&lt;$R$10,E2137,$R$10)),IF(C2137=FALSE,FALSE,IF(C2137&lt;$R$10,C2137,$R$10)))</f>
        <v>0</v>
      </c>
      <c r="H2137" t="b">
        <f>IF('Input and Summary Results'!$J$4="yes",'Data Transformation'!F2137,'Data Transformation'!D2137)</f>
        <v>0</v>
      </c>
      <c r="I2137" t="str">
        <f t="shared" si="130"/>
        <v/>
      </c>
    </row>
    <row r="2138" spans="2:9" x14ac:dyDescent="0.25">
      <c r="B2138" t="b">
        <f>IF('Input and Summary Results'!D1720=0,FALSE,'Input and Summary Results'!$B1720)</f>
        <v>0</v>
      </c>
      <c r="C2138" t="b">
        <f>IF(OR(B2138=0,'Input and Summary Results'!D1720=0,'Input and Summary Results'!D1720=""),FALSE,'Input and Summary Results'!$D1720)</f>
        <v>0</v>
      </c>
      <c r="D2138" t="b">
        <f>IF(OR(B2138=0,'Input and Summary Results'!E1720=0),FALSE,'Input and Summary Results'!$E1720)</f>
        <v>0</v>
      </c>
      <c r="E2138" t="b">
        <f t="shared" si="128"/>
        <v>0</v>
      </c>
      <c r="F2138" t="b">
        <f t="shared" si="129"/>
        <v>0</v>
      </c>
      <c r="G2138" t="b">
        <f>IF('Input and Summary Results'!$J$4="yes",IF(C2138=FALSE,FALSE,IF('Data Transformation'!E2138&lt;$R$10,E2138,$R$10)),IF(C2138=FALSE,FALSE,IF(C2138&lt;$R$10,C2138,$R$10)))</f>
        <v>0</v>
      </c>
      <c r="H2138" t="b">
        <f>IF('Input and Summary Results'!$J$4="yes",'Data Transformation'!F2138,'Data Transformation'!D2138)</f>
        <v>0</v>
      </c>
      <c r="I2138" t="str">
        <f t="shared" si="130"/>
        <v/>
      </c>
    </row>
    <row r="2139" spans="2:9" x14ac:dyDescent="0.25">
      <c r="B2139" t="b">
        <f>IF('Input and Summary Results'!D1721=0,FALSE,'Input and Summary Results'!$B1721)</f>
        <v>0</v>
      </c>
      <c r="C2139" t="b">
        <f>IF(OR(B2139=0,'Input and Summary Results'!D1721=0,'Input and Summary Results'!D1721=""),FALSE,'Input and Summary Results'!$D1721)</f>
        <v>0</v>
      </c>
      <c r="D2139" t="b">
        <f>IF(OR(B2139=0,'Input and Summary Results'!E1721=0),FALSE,'Input and Summary Results'!$E1721)</f>
        <v>0</v>
      </c>
      <c r="E2139" t="b">
        <f t="shared" si="128"/>
        <v>0</v>
      </c>
      <c r="F2139" t="b">
        <f t="shared" si="129"/>
        <v>0</v>
      </c>
      <c r="G2139" t="b">
        <f>IF('Input and Summary Results'!$J$4="yes",IF(C2139=FALSE,FALSE,IF('Data Transformation'!E2139&lt;$R$10,E2139,$R$10)),IF(C2139=FALSE,FALSE,IF(C2139&lt;$R$10,C2139,$R$10)))</f>
        <v>0</v>
      </c>
      <c r="H2139" t="b">
        <f>IF('Input and Summary Results'!$J$4="yes",'Data Transformation'!F2139,'Data Transformation'!D2139)</f>
        <v>0</v>
      </c>
      <c r="I2139" t="str">
        <f t="shared" si="130"/>
        <v/>
      </c>
    </row>
    <row r="2140" spans="2:9" x14ac:dyDescent="0.25">
      <c r="B2140" t="b">
        <f>IF('Input and Summary Results'!D1722=0,FALSE,'Input and Summary Results'!$B1722)</f>
        <v>0</v>
      </c>
      <c r="C2140" t="b">
        <f>IF(OR(B2140=0,'Input and Summary Results'!D1722=0,'Input and Summary Results'!D1722=""),FALSE,'Input and Summary Results'!$D1722)</f>
        <v>0</v>
      </c>
      <c r="D2140" t="b">
        <f>IF(OR(B2140=0,'Input and Summary Results'!E1722=0),FALSE,'Input and Summary Results'!$E1722)</f>
        <v>0</v>
      </c>
      <c r="E2140" t="b">
        <f t="shared" si="128"/>
        <v>0</v>
      </c>
      <c r="F2140" t="b">
        <f t="shared" si="129"/>
        <v>0</v>
      </c>
      <c r="G2140" t="b">
        <f>IF('Input and Summary Results'!$J$4="yes",IF(C2140=FALSE,FALSE,IF('Data Transformation'!E2140&lt;$R$10,E2140,$R$10)),IF(C2140=FALSE,FALSE,IF(C2140&lt;$R$10,C2140,$R$10)))</f>
        <v>0</v>
      </c>
      <c r="H2140" t="b">
        <f>IF('Input and Summary Results'!$J$4="yes",'Data Transformation'!F2140,'Data Transformation'!D2140)</f>
        <v>0</v>
      </c>
      <c r="I2140" t="str">
        <f t="shared" si="130"/>
        <v/>
      </c>
    </row>
    <row r="2141" spans="2:9" x14ac:dyDescent="0.25">
      <c r="B2141" t="b">
        <f>IF('Input and Summary Results'!D1723=0,FALSE,'Input and Summary Results'!$B1723)</f>
        <v>0</v>
      </c>
      <c r="C2141" t="b">
        <f>IF(OR(B2141=0,'Input and Summary Results'!D1723=0,'Input and Summary Results'!D1723=""),FALSE,'Input and Summary Results'!$D1723)</f>
        <v>0</v>
      </c>
      <c r="D2141" t="b">
        <f>IF(OR(B2141=0,'Input and Summary Results'!E1723=0),FALSE,'Input and Summary Results'!$E1723)</f>
        <v>0</v>
      </c>
      <c r="E2141" t="b">
        <f t="shared" si="128"/>
        <v>0</v>
      </c>
      <c r="F2141" t="b">
        <f t="shared" si="129"/>
        <v>0</v>
      </c>
      <c r="G2141" t="b">
        <f>IF('Input and Summary Results'!$J$4="yes",IF(C2141=FALSE,FALSE,IF('Data Transformation'!E2141&lt;$R$10,E2141,$R$10)),IF(C2141=FALSE,FALSE,IF(C2141&lt;$R$10,C2141,$R$10)))</f>
        <v>0</v>
      </c>
      <c r="H2141" t="b">
        <f>IF('Input and Summary Results'!$J$4="yes",'Data Transformation'!F2141,'Data Transformation'!D2141)</f>
        <v>0</v>
      </c>
      <c r="I2141" t="str">
        <f t="shared" si="130"/>
        <v/>
      </c>
    </row>
    <row r="2142" spans="2:9" x14ac:dyDescent="0.25">
      <c r="B2142" t="b">
        <f>IF('Input and Summary Results'!D1724=0,FALSE,'Input and Summary Results'!$B1724)</f>
        <v>0</v>
      </c>
      <c r="C2142" t="b">
        <f>IF(OR(B2142=0,'Input and Summary Results'!D1724=0,'Input and Summary Results'!D1724=""),FALSE,'Input and Summary Results'!$D1724)</f>
        <v>0</v>
      </c>
      <c r="D2142" t="b">
        <f>IF(OR(B2142=0,'Input and Summary Results'!E1724=0),FALSE,'Input and Summary Results'!$E1724)</f>
        <v>0</v>
      </c>
      <c r="E2142" t="b">
        <f t="shared" si="128"/>
        <v>0</v>
      </c>
      <c r="F2142" t="b">
        <f t="shared" si="129"/>
        <v>0</v>
      </c>
      <c r="G2142" t="b">
        <f>IF('Input and Summary Results'!$J$4="yes",IF(C2142=FALSE,FALSE,IF('Data Transformation'!E2142&lt;$R$10,E2142,$R$10)),IF(C2142=FALSE,FALSE,IF(C2142&lt;$R$10,C2142,$R$10)))</f>
        <v>0</v>
      </c>
      <c r="H2142" t="b">
        <f>IF('Input and Summary Results'!$J$4="yes",'Data Transformation'!F2142,'Data Transformation'!D2142)</f>
        <v>0</v>
      </c>
      <c r="I2142" t="str">
        <f t="shared" si="130"/>
        <v/>
      </c>
    </row>
    <row r="2143" spans="2:9" x14ac:dyDescent="0.25">
      <c r="B2143" t="b">
        <f>IF('Input and Summary Results'!D1725=0,FALSE,'Input and Summary Results'!$B1725)</f>
        <v>0</v>
      </c>
      <c r="C2143" t="b">
        <f>IF(OR(B2143=0,'Input and Summary Results'!D1725=0,'Input and Summary Results'!D1725=""),FALSE,'Input and Summary Results'!$D1725)</f>
        <v>0</v>
      </c>
      <c r="D2143" t="b">
        <f>IF(OR(B2143=0,'Input and Summary Results'!E1725=0),FALSE,'Input and Summary Results'!$E1725)</f>
        <v>0</v>
      </c>
      <c r="E2143" t="b">
        <f t="shared" si="128"/>
        <v>0</v>
      </c>
      <c r="F2143" t="b">
        <f t="shared" si="129"/>
        <v>0</v>
      </c>
      <c r="G2143" t="b">
        <f>IF('Input and Summary Results'!$J$4="yes",IF(C2143=FALSE,FALSE,IF('Data Transformation'!E2143&lt;$R$10,E2143,$R$10)),IF(C2143=FALSE,FALSE,IF(C2143&lt;$R$10,C2143,$R$10)))</f>
        <v>0</v>
      </c>
      <c r="H2143" t="b">
        <f>IF('Input and Summary Results'!$J$4="yes",'Data Transformation'!F2143,'Data Transformation'!D2143)</f>
        <v>0</v>
      </c>
      <c r="I2143" t="str">
        <f t="shared" si="130"/>
        <v/>
      </c>
    </row>
    <row r="2144" spans="2:9" x14ac:dyDescent="0.25">
      <c r="B2144" t="b">
        <f>IF('Input and Summary Results'!D1726=0,FALSE,'Input and Summary Results'!$B1726)</f>
        <v>0</v>
      </c>
      <c r="C2144" t="b">
        <f>IF(OR(B2144=0,'Input and Summary Results'!D1726=0,'Input and Summary Results'!D1726=""),FALSE,'Input and Summary Results'!$D1726)</f>
        <v>0</v>
      </c>
      <c r="D2144" t="b">
        <f>IF(OR(B2144=0,'Input and Summary Results'!E1726=0),FALSE,'Input and Summary Results'!$E1726)</f>
        <v>0</v>
      </c>
      <c r="E2144" t="b">
        <f t="shared" si="128"/>
        <v>0</v>
      </c>
      <c r="F2144" t="b">
        <f t="shared" si="129"/>
        <v>0</v>
      </c>
      <c r="G2144" t="b">
        <f>IF('Input and Summary Results'!$J$4="yes",IF(C2144=FALSE,FALSE,IF('Data Transformation'!E2144&lt;$R$10,E2144,$R$10)),IF(C2144=FALSE,FALSE,IF(C2144&lt;$R$10,C2144,$R$10)))</f>
        <v>0</v>
      </c>
      <c r="H2144" t="b">
        <f>IF('Input and Summary Results'!$J$4="yes",'Data Transformation'!F2144,'Data Transformation'!D2144)</f>
        <v>0</v>
      </c>
      <c r="I2144" t="str">
        <f t="shared" si="130"/>
        <v/>
      </c>
    </row>
    <row r="2145" spans="2:9" x14ac:dyDescent="0.25">
      <c r="B2145" t="b">
        <f>IF('Input and Summary Results'!D1727=0,FALSE,'Input and Summary Results'!$B1727)</f>
        <v>0</v>
      </c>
      <c r="C2145" t="b">
        <f>IF(OR(B2145=0,'Input and Summary Results'!D1727=0,'Input and Summary Results'!D1727=""),FALSE,'Input and Summary Results'!$D1727)</f>
        <v>0</v>
      </c>
      <c r="D2145" t="b">
        <f>IF(OR(B2145=0,'Input and Summary Results'!E1727=0),FALSE,'Input and Summary Results'!$E1727)</f>
        <v>0</v>
      </c>
      <c r="E2145" t="b">
        <f t="shared" si="128"/>
        <v>0</v>
      </c>
      <c r="F2145" t="b">
        <f t="shared" si="129"/>
        <v>0</v>
      </c>
      <c r="G2145" t="b">
        <f>IF('Input and Summary Results'!$J$4="yes",IF(C2145=FALSE,FALSE,IF('Data Transformation'!E2145&lt;$R$10,E2145,$R$10)),IF(C2145=FALSE,FALSE,IF(C2145&lt;$R$10,C2145,$R$10)))</f>
        <v>0</v>
      </c>
      <c r="H2145" t="b">
        <f>IF('Input and Summary Results'!$J$4="yes",'Data Transformation'!F2145,'Data Transformation'!D2145)</f>
        <v>0</v>
      </c>
      <c r="I2145" t="str">
        <f t="shared" si="130"/>
        <v/>
      </c>
    </row>
    <row r="2146" spans="2:9" x14ac:dyDescent="0.25">
      <c r="B2146" t="b">
        <f>IF('Input and Summary Results'!D1728=0,FALSE,'Input and Summary Results'!$B1728)</f>
        <v>0</v>
      </c>
      <c r="C2146" t="b">
        <f>IF(OR(B2146=0,'Input and Summary Results'!D1728=0,'Input and Summary Results'!D1728=""),FALSE,'Input and Summary Results'!$D1728)</f>
        <v>0</v>
      </c>
      <c r="D2146" t="b">
        <f>IF(OR(B2146=0,'Input and Summary Results'!E1728=0),FALSE,'Input and Summary Results'!$E1728)</f>
        <v>0</v>
      </c>
      <c r="E2146" t="b">
        <f t="shared" si="128"/>
        <v>0</v>
      </c>
      <c r="F2146" t="b">
        <f t="shared" si="129"/>
        <v>0</v>
      </c>
      <c r="G2146" t="b">
        <f>IF('Input and Summary Results'!$J$4="yes",IF(C2146=FALSE,FALSE,IF('Data Transformation'!E2146&lt;$R$10,E2146,$R$10)),IF(C2146=FALSE,FALSE,IF(C2146&lt;$R$10,C2146,$R$10)))</f>
        <v>0</v>
      </c>
      <c r="H2146" t="b">
        <f>IF('Input and Summary Results'!$J$4="yes",'Data Transformation'!F2146,'Data Transformation'!D2146)</f>
        <v>0</v>
      </c>
      <c r="I2146" t="str">
        <f t="shared" si="130"/>
        <v/>
      </c>
    </row>
    <row r="2147" spans="2:9" x14ac:dyDescent="0.25">
      <c r="B2147" t="b">
        <f>IF('Input and Summary Results'!D1729=0,FALSE,'Input and Summary Results'!$B1729)</f>
        <v>0</v>
      </c>
      <c r="C2147" t="b">
        <f>IF(OR(B2147=0,'Input and Summary Results'!D1729=0,'Input and Summary Results'!D1729=""),FALSE,'Input and Summary Results'!$D1729)</f>
        <v>0</v>
      </c>
      <c r="D2147" t="b">
        <f>IF(OR(B2147=0,'Input and Summary Results'!E1729=0),FALSE,'Input and Summary Results'!$E1729)</f>
        <v>0</v>
      </c>
      <c r="E2147" t="b">
        <f t="shared" si="128"/>
        <v>0</v>
      </c>
      <c r="F2147" t="b">
        <f t="shared" si="129"/>
        <v>0</v>
      </c>
      <c r="G2147" t="b">
        <f>IF('Input and Summary Results'!$J$4="yes",IF(C2147=FALSE,FALSE,IF('Data Transformation'!E2147&lt;$R$10,E2147,$R$10)),IF(C2147=FALSE,FALSE,IF(C2147&lt;$R$10,C2147,$R$10)))</f>
        <v>0</v>
      </c>
      <c r="H2147" t="b">
        <f>IF('Input and Summary Results'!$J$4="yes",'Data Transformation'!F2147,'Data Transformation'!D2147)</f>
        <v>0</v>
      </c>
      <c r="I2147" t="str">
        <f t="shared" si="130"/>
        <v/>
      </c>
    </row>
    <row r="2148" spans="2:9" x14ac:dyDescent="0.25">
      <c r="B2148" t="b">
        <f>IF('Input and Summary Results'!D1730=0,FALSE,'Input and Summary Results'!$B1730)</f>
        <v>0</v>
      </c>
      <c r="C2148" t="b">
        <f>IF(OR(B2148=0,'Input and Summary Results'!D1730=0,'Input and Summary Results'!D1730=""),FALSE,'Input and Summary Results'!$D1730)</f>
        <v>0</v>
      </c>
      <c r="D2148" t="b">
        <f>IF(OR(B2148=0,'Input and Summary Results'!E1730=0),FALSE,'Input and Summary Results'!$E1730)</f>
        <v>0</v>
      </c>
      <c r="E2148" t="b">
        <f t="shared" si="128"/>
        <v>0</v>
      </c>
      <c r="F2148" t="b">
        <f t="shared" si="129"/>
        <v>0</v>
      </c>
      <c r="G2148" t="b">
        <f>IF('Input and Summary Results'!$J$4="yes",IF(C2148=FALSE,FALSE,IF('Data Transformation'!E2148&lt;$R$10,E2148,$R$10)),IF(C2148=FALSE,FALSE,IF(C2148&lt;$R$10,C2148,$R$10)))</f>
        <v>0</v>
      </c>
      <c r="H2148" t="b">
        <f>IF('Input and Summary Results'!$J$4="yes",'Data Transformation'!F2148,'Data Transformation'!D2148)</f>
        <v>0</v>
      </c>
      <c r="I2148" t="str">
        <f t="shared" si="130"/>
        <v/>
      </c>
    </row>
    <row r="2149" spans="2:9" x14ac:dyDescent="0.25">
      <c r="B2149" t="b">
        <f>IF('Input and Summary Results'!D1731=0,FALSE,'Input and Summary Results'!$B1731)</f>
        <v>0</v>
      </c>
      <c r="C2149" t="b">
        <f>IF(OR(B2149=0,'Input and Summary Results'!D1731=0,'Input and Summary Results'!D1731=""),FALSE,'Input and Summary Results'!$D1731)</f>
        <v>0</v>
      </c>
      <c r="D2149" t="b">
        <f>IF(OR(B2149=0,'Input and Summary Results'!E1731=0),FALSE,'Input and Summary Results'!$E1731)</f>
        <v>0</v>
      </c>
      <c r="E2149" t="b">
        <f t="shared" si="128"/>
        <v>0</v>
      </c>
      <c r="F2149" t="b">
        <f t="shared" si="129"/>
        <v>0</v>
      </c>
      <c r="G2149" t="b">
        <f>IF('Input and Summary Results'!$J$4="yes",IF(C2149=FALSE,FALSE,IF('Data Transformation'!E2149&lt;$R$10,E2149,$R$10)),IF(C2149=FALSE,FALSE,IF(C2149&lt;$R$10,C2149,$R$10)))</f>
        <v>0</v>
      </c>
      <c r="H2149" t="b">
        <f>IF('Input and Summary Results'!$J$4="yes",'Data Transformation'!F2149,'Data Transformation'!D2149)</f>
        <v>0</v>
      </c>
      <c r="I2149" t="str">
        <f t="shared" si="130"/>
        <v/>
      </c>
    </row>
    <row r="2150" spans="2:9" x14ac:dyDescent="0.25">
      <c r="B2150" t="b">
        <f>IF('Input and Summary Results'!D1732=0,FALSE,'Input and Summary Results'!$B1732)</f>
        <v>0</v>
      </c>
      <c r="C2150" t="b">
        <f>IF(OR(B2150=0,'Input and Summary Results'!D1732=0,'Input and Summary Results'!D1732=""),FALSE,'Input and Summary Results'!$D1732)</f>
        <v>0</v>
      </c>
      <c r="D2150" t="b">
        <f>IF(OR(B2150=0,'Input and Summary Results'!E1732=0),FALSE,'Input and Summary Results'!$E1732)</f>
        <v>0</v>
      </c>
      <c r="E2150" t="b">
        <f t="shared" si="128"/>
        <v>0</v>
      </c>
      <c r="F2150" t="b">
        <f t="shared" si="129"/>
        <v>0</v>
      </c>
      <c r="G2150" t="b">
        <f>IF('Input and Summary Results'!$J$4="yes",IF(C2150=FALSE,FALSE,IF('Data Transformation'!E2150&lt;$R$10,E2150,$R$10)),IF(C2150=FALSE,FALSE,IF(C2150&lt;$R$10,C2150,$R$10)))</f>
        <v>0</v>
      </c>
      <c r="H2150" t="b">
        <f>IF('Input and Summary Results'!$J$4="yes",'Data Transformation'!F2150,'Data Transformation'!D2150)</f>
        <v>0</v>
      </c>
      <c r="I2150" t="str">
        <f t="shared" si="130"/>
        <v/>
      </c>
    </row>
    <row r="2151" spans="2:9" x14ac:dyDescent="0.25">
      <c r="B2151" t="b">
        <f>IF('Input and Summary Results'!D1733=0,FALSE,'Input and Summary Results'!$B1733)</f>
        <v>0</v>
      </c>
      <c r="C2151" t="b">
        <f>IF(OR(B2151=0,'Input and Summary Results'!D1733=0,'Input and Summary Results'!D1733=""),FALSE,'Input and Summary Results'!$D1733)</f>
        <v>0</v>
      </c>
      <c r="D2151" t="b">
        <f>IF(OR(B2151=0,'Input and Summary Results'!E1733=0),FALSE,'Input and Summary Results'!$E1733)</f>
        <v>0</v>
      </c>
      <c r="E2151" t="b">
        <f t="shared" si="128"/>
        <v>0</v>
      </c>
      <c r="F2151" t="b">
        <f t="shared" si="129"/>
        <v>0</v>
      </c>
      <c r="G2151" t="b">
        <f>IF('Input and Summary Results'!$J$4="yes",IF(C2151=FALSE,FALSE,IF('Data Transformation'!E2151&lt;$R$10,E2151,$R$10)),IF(C2151=FALSE,FALSE,IF(C2151&lt;$R$10,C2151,$R$10)))</f>
        <v>0</v>
      </c>
      <c r="H2151" t="b">
        <f>IF('Input and Summary Results'!$J$4="yes",'Data Transformation'!F2151,'Data Transformation'!D2151)</f>
        <v>0</v>
      </c>
      <c r="I2151" t="str">
        <f t="shared" si="130"/>
        <v/>
      </c>
    </row>
    <row r="2152" spans="2:9" x14ac:dyDescent="0.25">
      <c r="B2152" t="b">
        <f>IF('Input and Summary Results'!D1734=0,FALSE,'Input and Summary Results'!$B1734)</f>
        <v>0</v>
      </c>
      <c r="C2152" t="b">
        <f>IF(OR(B2152=0,'Input and Summary Results'!D1734=0,'Input and Summary Results'!D1734=""),FALSE,'Input and Summary Results'!$D1734)</f>
        <v>0</v>
      </c>
      <c r="D2152" t="b">
        <f>IF(OR(B2152=0,'Input and Summary Results'!E1734=0),FALSE,'Input and Summary Results'!$E1734)</f>
        <v>0</v>
      </c>
      <c r="E2152" t="b">
        <f t="shared" si="128"/>
        <v>0</v>
      </c>
      <c r="F2152" t="b">
        <f t="shared" si="129"/>
        <v>0</v>
      </c>
      <c r="G2152" t="b">
        <f>IF('Input and Summary Results'!$J$4="yes",IF(C2152=FALSE,FALSE,IF('Data Transformation'!E2152&lt;$R$10,E2152,$R$10)),IF(C2152=FALSE,FALSE,IF(C2152&lt;$R$10,C2152,$R$10)))</f>
        <v>0</v>
      </c>
      <c r="H2152" t="b">
        <f>IF('Input and Summary Results'!$J$4="yes",'Data Transformation'!F2152,'Data Transformation'!D2152)</f>
        <v>0</v>
      </c>
      <c r="I2152" t="str">
        <f t="shared" si="130"/>
        <v/>
      </c>
    </row>
    <row r="2153" spans="2:9" x14ac:dyDescent="0.25">
      <c r="B2153" t="b">
        <f>IF('Input and Summary Results'!D1735=0,FALSE,'Input and Summary Results'!$B1735)</f>
        <v>0</v>
      </c>
      <c r="C2153" t="b">
        <f>IF(OR(B2153=0,'Input and Summary Results'!D1735=0,'Input and Summary Results'!D1735=""),FALSE,'Input and Summary Results'!$D1735)</f>
        <v>0</v>
      </c>
      <c r="D2153" t="b">
        <f>IF(OR(B2153=0,'Input and Summary Results'!E1735=0),FALSE,'Input and Summary Results'!$E1735)</f>
        <v>0</v>
      </c>
      <c r="E2153" t="b">
        <f t="shared" si="128"/>
        <v>0</v>
      </c>
      <c r="F2153" t="b">
        <f t="shared" si="129"/>
        <v>0</v>
      </c>
      <c r="G2153" t="b">
        <f>IF('Input and Summary Results'!$J$4="yes",IF(C2153=FALSE,FALSE,IF('Data Transformation'!E2153&lt;$R$10,E2153,$R$10)),IF(C2153=FALSE,FALSE,IF(C2153&lt;$R$10,C2153,$R$10)))</f>
        <v>0</v>
      </c>
      <c r="H2153" t="b">
        <f>IF('Input and Summary Results'!$J$4="yes",'Data Transformation'!F2153,'Data Transformation'!D2153)</f>
        <v>0</v>
      </c>
      <c r="I2153" t="str">
        <f t="shared" si="130"/>
        <v/>
      </c>
    </row>
    <row r="2154" spans="2:9" x14ac:dyDescent="0.25">
      <c r="B2154" t="b">
        <f>IF('Input and Summary Results'!D1736=0,FALSE,'Input and Summary Results'!$B1736)</f>
        <v>0</v>
      </c>
      <c r="C2154" t="b">
        <f>IF(OR(B2154=0,'Input and Summary Results'!D1736=0,'Input and Summary Results'!D1736=""),FALSE,'Input and Summary Results'!$D1736)</f>
        <v>0</v>
      </c>
      <c r="D2154" t="b">
        <f>IF(OR(B2154=0,'Input and Summary Results'!E1736=0),FALSE,'Input and Summary Results'!$E1736)</f>
        <v>0</v>
      </c>
      <c r="E2154" t="b">
        <f t="shared" ref="E2154:E2217" si="131">IF(C2154=FALSE,FALSE,LOG10(C2154))</f>
        <v>0</v>
      </c>
      <c r="F2154" t="b">
        <f t="shared" ref="F2154:F2217" si="132">IF(D2154=FALSE, FALSE,0.434*D2154/C2154)</f>
        <v>0</v>
      </c>
      <c r="G2154" t="b">
        <f>IF('Input and Summary Results'!$J$4="yes",IF(C2154=FALSE,FALSE,IF('Data Transformation'!E2154&lt;$R$10,E2154,$R$10)),IF(C2154=FALSE,FALSE,IF(C2154&lt;$R$10,C2154,$R$10)))</f>
        <v>0</v>
      </c>
      <c r="H2154" t="b">
        <f>IF('Input and Summary Results'!$J$4="yes",'Data Transformation'!F2154,'Data Transformation'!D2154)</f>
        <v>0</v>
      </c>
      <c r="I2154" t="str">
        <f t="shared" si="130"/>
        <v/>
      </c>
    </row>
    <row r="2155" spans="2:9" x14ac:dyDescent="0.25">
      <c r="B2155" t="b">
        <f>IF('Input and Summary Results'!D1737=0,FALSE,'Input and Summary Results'!$B1737)</f>
        <v>0</v>
      </c>
      <c r="C2155" t="b">
        <f>IF(OR(B2155=0,'Input and Summary Results'!D1737=0,'Input and Summary Results'!D1737=""),FALSE,'Input and Summary Results'!$D1737)</f>
        <v>0</v>
      </c>
      <c r="D2155" t="b">
        <f>IF(OR(B2155=0,'Input and Summary Results'!E1737=0),FALSE,'Input and Summary Results'!$E1737)</f>
        <v>0</v>
      </c>
      <c r="E2155" t="b">
        <f t="shared" si="131"/>
        <v>0</v>
      </c>
      <c r="F2155" t="b">
        <f t="shared" si="132"/>
        <v>0</v>
      </c>
      <c r="G2155" t="b">
        <f>IF('Input and Summary Results'!$J$4="yes",IF(C2155=FALSE,FALSE,IF('Data Transformation'!E2155&lt;$R$10,E2155,$R$10)),IF(C2155=FALSE,FALSE,IF(C2155&lt;$R$10,C2155,$R$10)))</f>
        <v>0</v>
      </c>
      <c r="H2155" t="b">
        <f>IF('Input and Summary Results'!$J$4="yes",'Data Transformation'!F2155,'Data Transformation'!D2155)</f>
        <v>0</v>
      </c>
      <c r="I2155" t="str">
        <f t="shared" si="130"/>
        <v/>
      </c>
    </row>
    <row r="2156" spans="2:9" x14ac:dyDescent="0.25">
      <c r="B2156" t="b">
        <f>IF('Input and Summary Results'!D1738=0,FALSE,'Input and Summary Results'!$B1738)</f>
        <v>0</v>
      </c>
      <c r="C2156" t="b">
        <f>IF(OR(B2156=0,'Input and Summary Results'!D1738=0,'Input and Summary Results'!D1738=""),FALSE,'Input and Summary Results'!$D1738)</f>
        <v>0</v>
      </c>
      <c r="D2156" t="b">
        <f>IF(OR(B2156=0,'Input and Summary Results'!E1738=0),FALSE,'Input and Summary Results'!$E1738)</f>
        <v>0</v>
      </c>
      <c r="E2156" t="b">
        <f t="shared" si="131"/>
        <v>0</v>
      </c>
      <c r="F2156" t="b">
        <f t="shared" si="132"/>
        <v>0</v>
      </c>
      <c r="G2156" t="b">
        <f>IF('Input and Summary Results'!$J$4="yes",IF(C2156=FALSE,FALSE,IF('Data Transformation'!E2156&lt;$R$10,E2156,$R$10)),IF(C2156=FALSE,FALSE,IF(C2156&lt;$R$10,C2156,$R$10)))</f>
        <v>0</v>
      </c>
      <c r="H2156" t="b">
        <f>IF('Input and Summary Results'!$J$4="yes",'Data Transformation'!F2156,'Data Transformation'!D2156)</f>
        <v>0</v>
      </c>
      <c r="I2156" t="str">
        <f t="shared" si="130"/>
        <v/>
      </c>
    </row>
    <row r="2157" spans="2:9" x14ac:dyDescent="0.25">
      <c r="B2157" t="b">
        <f>IF('Input and Summary Results'!D1739=0,FALSE,'Input and Summary Results'!$B1739)</f>
        <v>0</v>
      </c>
      <c r="C2157" t="b">
        <f>IF(OR(B2157=0,'Input and Summary Results'!D1739=0,'Input and Summary Results'!D1739=""),FALSE,'Input and Summary Results'!$D1739)</f>
        <v>0</v>
      </c>
      <c r="D2157" t="b">
        <f>IF(OR(B2157=0,'Input and Summary Results'!E1739=0),FALSE,'Input and Summary Results'!$E1739)</f>
        <v>0</v>
      </c>
      <c r="E2157" t="b">
        <f t="shared" si="131"/>
        <v>0</v>
      </c>
      <c r="F2157" t="b">
        <f t="shared" si="132"/>
        <v>0</v>
      </c>
      <c r="G2157" t="b">
        <f>IF('Input and Summary Results'!$J$4="yes",IF(C2157=FALSE,FALSE,IF('Data Transformation'!E2157&lt;$R$10,E2157,$R$10)),IF(C2157=FALSE,FALSE,IF(C2157&lt;$R$10,C2157,$R$10)))</f>
        <v>0</v>
      </c>
      <c r="H2157" t="b">
        <f>IF('Input and Summary Results'!$J$4="yes",'Data Transformation'!F2157,'Data Transformation'!D2157)</f>
        <v>0</v>
      </c>
      <c r="I2157" t="str">
        <f t="shared" si="130"/>
        <v/>
      </c>
    </row>
    <row r="2158" spans="2:9" x14ac:dyDescent="0.25">
      <c r="B2158" t="b">
        <f>IF('Input and Summary Results'!D1740=0,FALSE,'Input and Summary Results'!$B1740)</f>
        <v>0</v>
      </c>
      <c r="C2158" t="b">
        <f>IF(OR(B2158=0,'Input and Summary Results'!D1740=0,'Input and Summary Results'!D1740=""),FALSE,'Input and Summary Results'!$D1740)</f>
        <v>0</v>
      </c>
      <c r="D2158" t="b">
        <f>IF(OR(B2158=0,'Input and Summary Results'!E1740=0),FALSE,'Input and Summary Results'!$E1740)</f>
        <v>0</v>
      </c>
      <c r="E2158" t="b">
        <f t="shared" si="131"/>
        <v>0</v>
      </c>
      <c r="F2158" t="b">
        <f t="shared" si="132"/>
        <v>0</v>
      </c>
      <c r="G2158" t="b">
        <f>IF('Input and Summary Results'!$J$4="yes",IF(C2158=FALSE,FALSE,IF('Data Transformation'!E2158&lt;$R$10,E2158,$R$10)),IF(C2158=FALSE,FALSE,IF(C2158&lt;$R$10,C2158,$R$10)))</f>
        <v>0</v>
      </c>
      <c r="H2158" t="b">
        <f>IF('Input and Summary Results'!$J$4="yes",'Data Transformation'!F2158,'Data Transformation'!D2158)</f>
        <v>0</v>
      </c>
      <c r="I2158" t="str">
        <f t="shared" si="130"/>
        <v/>
      </c>
    </row>
    <row r="2159" spans="2:9" x14ac:dyDescent="0.25">
      <c r="B2159" t="b">
        <f>IF('Input and Summary Results'!D1741=0,FALSE,'Input and Summary Results'!$B1741)</f>
        <v>0</v>
      </c>
      <c r="C2159" t="b">
        <f>IF(OR(B2159=0,'Input and Summary Results'!D1741=0,'Input and Summary Results'!D1741=""),FALSE,'Input and Summary Results'!$D1741)</f>
        <v>0</v>
      </c>
      <c r="D2159" t="b">
        <f>IF(OR(B2159=0,'Input and Summary Results'!E1741=0),FALSE,'Input and Summary Results'!$E1741)</f>
        <v>0</v>
      </c>
      <c r="E2159" t="b">
        <f t="shared" si="131"/>
        <v>0</v>
      </c>
      <c r="F2159" t="b">
        <f t="shared" si="132"/>
        <v>0</v>
      </c>
      <c r="G2159" t="b">
        <f>IF('Input and Summary Results'!$J$4="yes",IF(C2159=FALSE,FALSE,IF('Data Transformation'!E2159&lt;$R$10,E2159,$R$10)),IF(C2159=FALSE,FALSE,IF(C2159&lt;$R$10,C2159,$R$10)))</f>
        <v>0</v>
      </c>
      <c r="H2159" t="b">
        <f>IF('Input and Summary Results'!$J$4="yes",'Data Transformation'!F2159,'Data Transformation'!D2159)</f>
        <v>0</v>
      </c>
      <c r="I2159" t="str">
        <f t="shared" si="130"/>
        <v/>
      </c>
    </row>
    <row r="2160" spans="2:9" x14ac:dyDescent="0.25">
      <c r="B2160" t="b">
        <f>IF('Input and Summary Results'!D1742=0,FALSE,'Input and Summary Results'!$B1742)</f>
        <v>0</v>
      </c>
      <c r="C2160" t="b">
        <f>IF(OR(B2160=0,'Input and Summary Results'!D1742=0,'Input and Summary Results'!D1742=""),FALSE,'Input and Summary Results'!$D1742)</f>
        <v>0</v>
      </c>
      <c r="D2160" t="b">
        <f>IF(OR(B2160=0,'Input and Summary Results'!E1742=0),FALSE,'Input and Summary Results'!$E1742)</f>
        <v>0</v>
      </c>
      <c r="E2160" t="b">
        <f t="shared" si="131"/>
        <v>0</v>
      </c>
      <c r="F2160" t="b">
        <f t="shared" si="132"/>
        <v>0</v>
      </c>
      <c r="G2160" t="b">
        <f>IF('Input and Summary Results'!$J$4="yes",IF(C2160=FALSE,FALSE,IF('Data Transformation'!E2160&lt;$R$10,E2160,$R$10)),IF(C2160=FALSE,FALSE,IF(C2160&lt;$R$10,C2160,$R$10)))</f>
        <v>0</v>
      </c>
      <c r="H2160" t="b">
        <f>IF('Input and Summary Results'!$J$4="yes",'Data Transformation'!F2160,'Data Transformation'!D2160)</f>
        <v>0</v>
      </c>
      <c r="I2160" t="str">
        <f t="shared" si="130"/>
        <v/>
      </c>
    </row>
    <row r="2161" spans="2:9" x14ac:dyDescent="0.25">
      <c r="B2161" t="b">
        <f>IF('Input and Summary Results'!D1743=0,FALSE,'Input and Summary Results'!$B1743)</f>
        <v>0</v>
      </c>
      <c r="C2161" t="b">
        <f>IF(OR(B2161=0,'Input and Summary Results'!D1743=0,'Input and Summary Results'!D1743=""),FALSE,'Input and Summary Results'!$D1743)</f>
        <v>0</v>
      </c>
      <c r="D2161" t="b">
        <f>IF(OR(B2161=0,'Input and Summary Results'!E1743=0),FALSE,'Input and Summary Results'!$E1743)</f>
        <v>0</v>
      </c>
      <c r="E2161" t="b">
        <f t="shared" si="131"/>
        <v>0</v>
      </c>
      <c r="F2161" t="b">
        <f t="shared" si="132"/>
        <v>0</v>
      </c>
      <c r="G2161" t="b">
        <f>IF('Input and Summary Results'!$J$4="yes",IF(C2161=FALSE,FALSE,IF('Data Transformation'!E2161&lt;$R$10,E2161,$R$10)),IF(C2161=FALSE,FALSE,IF(C2161&lt;$R$10,C2161,$R$10)))</f>
        <v>0</v>
      </c>
      <c r="H2161" t="b">
        <f>IF('Input and Summary Results'!$J$4="yes",'Data Transformation'!F2161,'Data Transformation'!D2161)</f>
        <v>0</v>
      </c>
      <c r="I2161" t="str">
        <f t="shared" si="130"/>
        <v/>
      </c>
    </row>
    <row r="2162" spans="2:9" x14ac:dyDescent="0.25">
      <c r="B2162" t="b">
        <f>IF('Input and Summary Results'!D1744=0,FALSE,'Input and Summary Results'!$B1744)</f>
        <v>0</v>
      </c>
      <c r="C2162" t="b">
        <f>IF(OR(B2162=0,'Input and Summary Results'!D1744=0,'Input and Summary Results'!D1744=""),FALSE,'Input and Summary Results'!$D1744)</f>
        <v>0</v>
      </c>
      <c r="D2162" t="b">
        <f>IF(OR(B2162=0,'Input and Summary Results'!E1744=0),FALSE,'Input and Summary Results'!$E1744)</f>
        <v>0</v>
      </c>
      <c r="E2162" t="b">
        <f t="shared" si="131"/>
        <v>0</v>
      </c>
      <c r="F2162" t="b">
        <f t="shared" si="132"/>
        <v>0</v>
      </c>
      <c r="G2162" t="b">
        <f>IF('Input and Summary Results'!$J$4="yes",IF(C2162=FALSE,FALSE,IF('Data Transformation'!E2162&lt;$R$10,E2162,$R$10)),IF(C2162=FALSE,FALSE,IF(C2162&lt;$R$10,C2162,$R$10)))</f>
        <v>0</v>
      </c>
      <c r="H2162" t="b">
        <f>IF('Input and Summary Results'!$J$4="yes",'Data Transformation'!F2162,'Data Transformation'!D2162)</f>
        <v>0</v>
      </c>
      <c r="I2162" t="str">
        <f t="shared" si="130"/>
        <v/>
      </c>
    </row>
    <row r="2163" spans="2:9" x14ac:dyDescent="0.25">
      <c r="B2163" t="b">
        <f>IF('Input and Summary Results'!D1745=0,FALSE,'Input and Summary Results'!$B1745)</f>
        <v>0</v>
      </c>
      <c r="C2163" t="b">
        <f>IF(OR(B2163=0,'Input and Summary Results'!D1745=0,'Input and Summary Results'!D1745=""),FALSE,'Input and Summary Results'!$D1745)</f>
        <v>0</v>
      </c>
      <c r="D2163" t="b">
        <f>IF(OR(B2163=0,'Input and Summary Results'!E1745=0),FALSE,'Input and Summary Results'!$E1745)</f>
        <v>0</v>
      </c>
      <c r="E2163" t="b">
        <f t="shared" si="131"/>
        <v>0</v>
      </c>
      <c r="F2163" t="b">
        <f t="shared" si="132"/>
        <v>0</v>
      </c>
      <c r="G2163" t="b">
        <f>IF('Input and Summary Results'!$J$4="yes",IF(C2163=FALSE,FALSE,IF('Data Transformation'!E2163&lt;$R$10,E2163,$R$10)),IF(C2163=FALSE,FALSE,IF(C2163&lt;$R$10,C2163,$R$10)))</f>
        <v>0</v>
      </c>
      <c r="H2163" t="b">
        <f>IF('Input and Summary Results'!$J$4="yes",'Data Transformation'!F2163,'Data Transformation'!D2163)</f>
        <v>0</v>
      </c>
      <c r="I2163" t="str">
        <f t="shared" si="130"/>
        <v/>
      </c>
    </row>
    <row r="2164" spans="2:9" x14ac:dyDescent="0.25">
      <c r="B2164" t="b">
        <f>IF('Input and Summary Results'!D1746=0,FALSE,'Input and Summary Results'!$B1746)</f>
        <v>0</v>
      </c>
      <c r="C2164" t="b">
        <f>IF(OR(B2164=0,'Input and Summary Results'!D1746=0,'Input and Summary Results'!D1746=""),FALSE,'Input and Summary Results'!$D1746)</f>
        <v>0</v>
      </c>
      <c r="D2164" t="b">
        <f>IF(OR(B2164=0,'Input and Summary Results'!E1746=0),FALSE,'Input and Summary Results'!$E1746)</f>
        <v>0</v>
      </c>
      <c r="E2164" t="b">
        <f t="shared" si="131"/>
        <v>0</v>
      </c>
      <c r="F2164" t="b">
        <f t="shared" si="132"/>
        <v>0</v>
      </c>
      <c r="G2164" t="b">
        <f>IF('Input and Summary Results'!$J$4="yes",IF(C2164=FALSE,FALSE,IF('Data Transformation'!E2164&lt;$R$10,E2164,$R$10)),IF(C2164=FALSE,FALSE,IF(C2164&lt;$R$10,C2164,$R$10)))</f>
        <v>0</v>
      </c>
      <c r="H2164" t="b">
        <f>IF('Input and Summary Results'!$J$4="yes",'Data Transformation'!F2164,'Data Transformation'!D2164)</f>
        <v>0</v>
      </c>
      <c r="I2164" t="str">
        <f t="shared" si="130"/>
        <v/>
      </c>
    </row>
    <row r="2165" spans="2:9" x14ac:dyDescent="0.25">
      <c r="B2165" t="b">
        <f>IF('Input and Summary Results'!D1747=0,FALSE,'Input and Summary Results'!$B1747)</f>
        <v>0</v>
      </c>
      <c r="C2165" t="b">
        <f>IF(OR(B2165=0,'Input and Summary Results'!D1747=0,'Input and Summary Results'!D1747=""),FALSE,'Input and Summary Results'!$D1747)</f>
        <v>0</v>
      </c>
      <c r="D2165" t="b">
        <f>IF(OR(B2165=0,'Input and Summary Results'!E1747=0),FALSE,'Input and Summary Results'!$E1747)</f>
        <v>0</v>
      </c>
      <c r="E2165" t="b">
        <f t="shared" si="131"/>
        <v>0</v>
      </c>
      <c r="F2165" t="b">
        <f t="shared" si="132"/>
        <v>0</v>
      </c>
      <c r="G2165" t="b">
        <f>IF('Input and Summary Results'!$J$4="yes",IF(C2165=FALSE,FALSE,IF('Data Transformation'!E2165&lt;$R$10,E2165,$R$10)),IF(C2165=FALSE,FALSE,IF(C2165&lt;$R$10,C2165,$R$10)))</f>
        <v>0</v>
      </c>
      <c r="H2165" t="b">
        <f>IF('Input and Summary Results'!$J$4="yes",'Data Transformation'!F2165,'Data Transformation'!D2165)</f>
        <v>0</v>
      </c>
      <c r="I2165" t="str">
        <f t="shared" si="130"/>
        <v/>
      </c>
    </row>
    <row r="2166" spans="2:9" x14ac:dyDescent="0.25">
      <c r="B2166" t="b">
        <f>IF('Input and Summary Results'!D1748=0,FALSE,'Input and Summary Results'!$B1748)</f>
        <v>0</v>
      </c>
      <c r="C2166" t="b">
        <f>IF(OR(B2166=0,'Input and Summary Results'!D1748=0,'Input and Summary Results'!D1748=""),FALSE,'Input and Summary Results'!$D1748)</f>
        <v>0</v>
      </c>
      <c r="D2166" t="b">
        <f>IF(OR(B2166=0,'Input and Summary Results'!E1748=0),FALSE,'Input and Summary Results'!$E1748)</f>
        <v>0</v>
      </c>
      <c r="E2166" t="b">
        <f t="shared" si="131"/>
        <v>0</v>
      </c>
      <c r="F2166" t="b">
        <f t="shared" si="132"/>
        <v>0</v>
      </c>
      <c r="G2166" t="b">
        <f>IF('Input and Summary Results'!$J$4="yes",IF(C2166=FALSE,FALSE,IF('Data Transformation'!E2166&lt;$R$10,E2166,$R$10)),IF(C2166=FALSE,FALSE,IF(C2166&lt;$R$10,C2166,$R$10)))</f>
        <v>0</v>
      </c>
      <c r="H2166" t="b">
        <f>IF('Input and Summary Results'!$J$4="yes",'Data Transformation'!F2166,'Data Transformation'!D2166)</f>
        <v>0</v>
      </c>
      <c r="I2166" t="str">
        <f t="shared" si="130"/>
        <v/>
      </c>
    </row>
    <row r="2167" spans="2:9" x14ac:dyDescent="0.25">
      <c r="B2167" t="b">
        <f>IF('Input and Summary Results'!D1749=0,FALSE,'Input and Summary Results'!$B1749)</f>
        <v>0</v>
      </c>
      <c r="C2167" t="b">
        <f>IF(OR(B2167=0,'Input and Summary Results'!D1749=0,'Input and Summary Results'!D1749=""),FALSE,'Input and Summary Results'!$D1749)</f>
        <v>0</v>
      </c>
      <c r="D2167" t="b">
        <f>IF(OR(B2167=0,'Input and Summary Results'!E1749=0),FALSE,'Input and Summary Results'!$E1749)</f>
        <v>0</v>
      </c>
      <c r="E2167" t="b">
        <f t="shared" si="131"/>
        <v>0</v>
      </c>
      <c r="F2167" t="b">
        <f t="shared" si="132"/>
        <v>0</v>
      </c>
      <c r="G2167" t="b">
        <f>IF('Input and Summary Results'!$J$4="yes",IF(C2167=FALSE,FALSE,IF('Data Transformation'!E2167&lt;$R$10,E2167,$R$10)),IF(C2167=FALSE,FALSE,IF(C2167&lt;$R$10,C2167,$R$10)))</f>
        <v>0</v>
      </c>
      <c r="H2167" t="b">
        <f>IF('Input and Summary Results'!$J$4="yes",'Data Transformation'!F2167,'Data Transformation'!D2167)</f>
        <v>0</v>
      </c>
      <c r="I2167" t="str">
        <f t="shared" si="130"/>
        <v/>
      </c>
    </row>
    <row r="2168" spans="2:9" x14ac:dyDescent="0.25">
      <c r="B2168" t="b">
        <f>IF('Input and Summary Results'!D1750=0,FALSE,'Input and Summary Results'!$B1750)</f>
        <v>0</v>
      </c>
      <c r="C2168" t="b">
        <f>IF(OR(B2168=0,'Input and Summary Results'!D1750=0,'Input and Summary Results'!D1750=""),FALSE,'Input and Summary Results'!$D1750)</f>
        <v>0</v>
      </c>
      <c r="D2168" t="b">
        <f>IF(OR(B2168=0,'Input and Summary Results'!E1750=0),FALSE,'Input and Summary Results'!$E1750)</f>
        <v>0</v>
      </c>
      <c r="E2168" t="b">
        <f t="shared" si="131"/>
        <v>0</v>
      </c>
      <c r="F2168" t="b">
        <f t="shared" si="132"/>
        <v>0</v>
      </c>
      <c r="G2168" t="b">
        <f>IF('Input and Summary Results'!$J$4="yes",IF(C2168=FALSE,FALSE,IF('Data Transformation'!E2168&lt;$R$10,E2168,$R$10)),IF(C2168=FALSE,FALSE,IF(C2168&lt;$R$10,C2168,$R$10)))</f>
        <v>0</v>
      </c>
      <c r="H2168" t="b">
        <f>IF('Input and Summary Results'!$J$4="yes",'Data Transformation'!F2168,'Data Transformation'!D2168)</f>
        <v>0</v>
      </c>
      <c r="I2168" t="str">
        <f t="shared" si="130"/>
        <v/>
      </c>
    </row>
    <row r="2169" spans="2:9" x14ac:dyDescent="0.25">
      <c r="B2169" t="b">
        <f>IF('Input and Summary Results'!D1751=0,FALSE,'Input and Summary Results'!$B1751)</f>
        <v>0</v>
      </c>
      <c r="C2169" t="b">
        <f>IF(OR(B2169=0,'Input and Summary Results'!D1751=0,'Input and Summary Results'!D1751=""),FALSE,'Input and Summary Results'!$D1751)</f>
        <v>0</v>
      </c>
      <c r="D2169" t="b">
        <f>IF(OR(B2169=0,'Input and Summary Results'!E1751=0),FALSE,'Input and Summary Results'!$E1751)</f>
        <v>0</v>
      </c>
      <c r="E2169" t="b">
        <f t="shared" si="131"/>
        <v>0</v>
      </c>
      <c r="F2169" t="b">
        <f t="shared" si="132"/>
        <v>0</v>
      </c>
      <c r="G2169" t="b">
        <f>IF('Input and Summary Results'!$J$4="yes",IF(C2169=FALSE,FALSE,IF('Data Transformation'!E2169&lt;$R$10,E2169,$R$10)),IF(C2169=FALSE,FALSE,IF(C2169&lt;$R$10,C2169,$R$10)))</f>
        <v>0</v>
      </c>
      <c r="H2169" t="b">
        <f>IF('Input and Summary Results'!$J$4="yes",'Data Transformation'!F2169,'Data Transformation'!D2169)</f>
        <v>0</v>
      </c>
      <c r="I2169" t="str">
        <f t="shared" si="130"/>
        <v/>
      </c>
    </row>
    <row r="2170" spans="2:9" x14ac:dyDescent="0.25">
      <c r="B2170" t="b">
        <f>IF('Input and Summary Results'!D1752=0,FALSE,'Input and Summary Results'!$B1752)</f>
        <v>0</v>
      </c>
      <c r="C2170" t="b">
        <f>IF(OR(B2170=0,'Input and Summary Results'!D1752=0,'Input and Summary Results'!D1752=""),FALSE,'Input and Summary Results'!$D1752)</f>
        <v>0</v>
      </c>
      <c r="D2170" t="b">
        <f>IF(OR(B2170=0,'Input and Summary Results'!E1752=0),FALSE,'Input and Summary Results'!$E1752)</f>
        <v>0</v>
      </c>
      <c r="E2170" t="b">
        <f t="shared" si="131"/>
        <v>0</v>
      </c>
      <c r="F2170" t="b">
        <f t="shared" si="132"/>
        <v>0</v>
      </c>
      <c r="G2170" t="b">
        <f>IF('Input and Summary Results'!$J$4="yes",IF(C2170=FALSE,FALSE,IF('Data Transformation'!E2170&lt;$R$10,E2170,$R$10)),IF(C2170=FALSE,FALSE,IF(C2170&lt;$R$10,C2170,$R$10)))</f>
        <v>0</v>
      </c>
      <c r="H2170" t="b">
        <f>IF('Input and Summary Results'!$J$4="yes",'Data Transformation'!F2170,'Data Transformation'!D2170)</f>
        <v>0</v>
      </c>
      <c r="I2170" t="str">
        <f t="shared" si="130"/>
        <v/>
      </c>
    </row>
    <row r="2171" spans="2:9" x14ac:dyDescent="0.25">
      <c r="B2171" t="b">
        <f>IF('Input and Summary Results'!D1753=0,FALSE,'Input and Summary Results'!$B1753)</f>
        <v>0</v>
      </c>
      <c r="C2171" t="b">
        <f>IF(OR(B2171=0,'Input and Summary Results'!D1753=0,'Input and Summary Results'!D1753=""),FALSE,'Input and Summary Results'!$D1753)</f>
        <v>0</v>
      </c>
      <c r="D2171" t="b">
        <f>IF(OR(B2171=0,'Input and Summary Results'!E1753=0),FALSE,'Input and Summary Results'!$E1753)</f>
        <v>0</v>
      </c>
      <c r="E2171" t="b">
        <f t="shared" si="131"/>
        <v>0</v>
      </c>
      <c r="F2171" t="b">
        <f t="shared" si="132"/>
        <v>0</v>
      </c>
      <c r="G2171" t="b">
        <f>IF('Input and Summary Results'!$J$4="yes",IF(C2171=FALSE,FALSE,IF('Data Transformation'!E2171&lt;$R$10,E2171,$R$10)),IF(C2171=FALSE,FALSE,IF(C2171&lt;$R$10,C2171,$R$10)))</f>
        <v>0</v>
      </c>
      <c r="H2171" t="b">
        <f>IF('Input and Summary Results'!$J$4="yes",'Data Transformation'!F2171,'Data Transformation'!D2171)</f>
        <v>0</v>
      </c>
      <c r="I2171" t="str">
        <f t="shared" si="130"/>
        <v/>
      </c>
    </row>
    <row r="2172" spans="2:9" x14ac:dyDescent="0.25">
      <c r="B2172" t="b">
        <f>IF('Input and Summary Results'!D1754=0,FALSE,'Input and Summary Results'!$B1754)</f>
        <v>0</v>
      </c>
      <c r="C2172" t="b">
        <f>IF(OR(B2172=0,'Input and Summary Results'!D1754=0,'Input and Summary Results'!D1754=""),FALSE,'Input and Summary Results'!$D1754)</f>
        <v>0</v>
      </c>
      <c r="D2172" t="b">
        <f>IF(OR(B2172=0,'Input and Summary Results'!E1754=0),FALSE,'Input and Summary Results'!$E1754)</f>
        <v>0</v>
      </c>
      <c r="E2172" t="b">
        <f t="shared" si="131"/>
        <v>0</v>
      </c>
      <c r="F2172" t="b">
        <f t="shared" si="132"/>
        <v>0</v>
      </c>
      <c r="G2172" t="b">
        <f>IF('Input and Summary Results'!$J$4="yes",IF(C2172=FALSE,FALSE,IF('Data Transformation'!E2172&lt;$R$10,E2172,$R$10)),IF(C2172=FALSE,FALSE,IF(C2172&lt;$R$10,C2172,$R$10)))</f>
        <v>0</v>
      </c>
      <c r="H2172" t="b">
        <f>IF('Input and Summary Results'!$J$4="yes",'Data Transformation'!F2172,'Data Transformation'!D2172)</f>
        <v>0</v>
      </c>
      <c r="I2172" t="str">
        <f t="shared" si="130"/>
        <v/>
      </c>
    </row>
    <row r="2173" spans="2:9" x14ac:dyDescent="0.25">
      <c r="B2173" t="b">
        <f>IF('Input and Summary Results'!D1755=0,FALSE,'Input and Summary Results'!$B1755)</f>
        <v>0</v>
      </c>
      <c r="C2173" t="b">
        <f>IF(OR(B2173=0,'Input and Summary Results'!D1755=0,'Input and Summary Results'!D1755=""),FALSE,'Input and Summary Results'!$D1755)</f>
        <v>0</v>
      </c>
      <c r="D2173" t="b">
        <f>IF(OR(B2173=0,'Input and Summary Results'!E1755=0),FALSE,'Input and Summary Results'!$E1755)</f>
        <v>0</v>
      </c>
      <c r="E2173" t="b">
        <f t="shared" si="131"/>
        <v>0</v>
      </c>
      <c r="F2173" t="b">
        <f t="shared" si="132"/>
        <v>0</v>
      </c>
      <c r="G2173" t="b">
        <f>IF('Input and Summary Results'!$J$4="yes",IF(C2173=FALSE,FALSE,IF('Data Transformation'!E2173&lt;$R$10,E2173,$R$10)),IF(C2173=FALSE,FALSE,IF(C2173&lt;$R$10,C2173,$R$10)))</f>
        <v>0</v>
      </c>
      <c r="H2173" t="b">
        <f>IF('Input and Summary Results'!$J$4="yes",'Data Transformation'!F2173,'Data Transformation'!D2173)</f>
        <v>0</v>
      </c>
      <c r="I2173" t="str">
        <f t="shared" si="130"/>
        <v/>
      </c>
    </row>
    <row r="2174" spans="2:9" x14ac:dyDescent="0.25">
      <c r="B2174" t="b">
        <f>IF('Input and Summary Results'!D1756=0,FALSE,'Input and Summary Results'!$B1756)</f>
        <v>0</v>
      </c>
      <c r="C2174" t="b">
        <f>IF(OR(B2174=0,'Input and Summary Results'!D1756=0,'Input and Summary Results'!D1756=""),FALSE,'Input and Summary Results'!$D1756)</f>
        <v>0</v>
      </c>
      <c r="D2174" t="b">
        <f>IF(OR(B2174=0,'Input and Summary Results'!E1756=0),FALSE,'Input and Summary Results'!$E1756)</f>
        <v>0</v>
      </c>
      <c r="E2174" t="b">
        <f t="shared" si="131"/>
        <v>0</v>
      </c>
      <c r="F2174" t="b">
        <f t="shared" si="132"/>
        <v>0</v>
      </c>
      <c r="G2174" t="b">
        <f>IF('Input and Summary Results'!$J$4="yes",IF(C2174=FALSE,FALSE,IF('Data Transformation'!E2174&lt;$R$10,E2174,$R$10)),IF(C2174=FALSE,FALSE,IF(C2174&lt;$R$10,C2174,$R$10)))</f>
        <v>0</v>
      </c>
      <c r="H2174" t="b">
        <f>IF('Input and Summary Results'!$J$4="yes",'Data Transformation'!F2174,'Data Transformation'!D2174)</f>
        <v>0</v>
      </c>
      <c r="I2174" t="str">
        <f t="shared" si="130"/>
        <v/>
      </c>
    </row>
    <row r="2175" spans="2:9" x14ac:dyDescent="0.25">
      <c r="B2175" t="b">
        <f>IF('Input and Summary Results'!D1757=0,FALSE,'Input and Summary Results'!$B1757)</f>
        <v>0</v>
      </c>
      <c r="C2175" t="b">
        <f>IF(OR(B2175=0,'Input and Summary Results'!D1757=0,'Input and Summary Results'!D1757=""),FALSE,'Input and Summary Results'!$D1757)</f>
        <v>0</v>
      </c>
      <c r="D2175" t="b">
        <f>IF(OR(B2175=0,'Input and Summary Results'!E1757=0),FALSE,'Input and Summary Results'!$E1757)</f>
        <v>0</v>
      </c>
      <c r="E2175" t="b">
        <f t="shared" si="131"/>
        <v>0</v>
      </c>
      <c r="F2175" t="b">
        <f t="shared" si="132"/>
        <v>0</v>
      </c>
      <c r="G2175" t="b">
        <f>IF('Input and Summary Results'!$J$4="yes",IF(C2175=FALSE,FALSE,IF('Data Transformation'!E2175&lt;$R$10,E2175,$R$10)),IF(C2175=FALSE,FALSE,IF(C2175&lt;$R$10,C2175,$R$10)))</f>
        <v>0</v>
      </c>
      <c r="H2175" t="b">
        <f>IF('Input and Summary Results'!$J$4="yes",'Data Transformation'!F2175,'Data Transformation'!D2175)</f>
        <v>0</v>
      </c>
      <c r="I2175" t="str">
        <f t="shared" si="130"/>
        <v/>
      </c>
    </row>
    <row r="2176" spans="2:9" x14ac:dyDescent="0.25">
      <c r="B2176" t="b">
        <f>IF('Input and Summary Results'!D1758=0,FALSE,'Input and Summary Results'!$B1758)</f>
        <v>0</v>
      </c>
      <c r="C2176" t="b">
        <f>IF(OR(B2176=0,'Input and Summary Results'!D1758=0,'Input and Summary Results'!D1758=""),FALSE,'Input and Summary Results'!$D1758)</f>
        <v>0</v>
      </c>
      <c r="D2176" t="b">
        <f>IF(OR(B2176=0,'Input and Summary Results'!E1758=0),FALSE,'Input and Summary Results'!$E1758)</f>
        <v>0</v>
      </c>
      <c r="E2176" t="b">
        <f t="shared" si="131"/>
        <v>0</v>
      </c>
      <c r="F2176" t="b">
        <f t="shared" si="132"/>
        <v>0</v>
      </c>
      <c r="G2176" t="b">
        <f>IF('Input and Summary Results'!$J$4="yes",IF(C2176=FALSE,FALSE,IF('Data Transformation'!E2176&lt;$R$10,E2176,$R$10)),IF(C2176=FALSE,FALSE,IF(C2176&lt;$R$10,C2176,$R$10)))</f>
        <v>0</v>
      </c>
      <c r="H2176" t="b">
        <f>IF('Input and Summary Results'!$J$4="yes",'Data Transformation'!F2176,'Data Transformation'!D2176)</f>
        <v>0</v>
      </c>
      <c r="I2176" t="str">
        <f t="shared" si="130"/>
        <v/>
      </c>
    </row>
    <row r="2177" spans="2:9" x14ac:dyDescent="0.25">
      <c r="B2177" t="b">
        <f>IF('Input and Summary Results'!D1759=0,FALSE,'Input and Summary Results'!$B1759)</f>
        <v>0</v>
      </c>
      <c r="C2177" t="b">
        <f>IF(OR(B2177=0,'Input and Summary Results'!D1759=0,'Input and Summary Results'!D1759=""),FALSE,'Input and Summary Results'!$D1759)</f>
        <v>0</v>
      </c>
      <c r="D2177" t="b">
        <f>IF(OR(B2177=0,'Input and Summary Results'!E1759=0),FALSE,'Input and Summary Results'!$E1759)</f>
        <v>0</v>
      </c>
      <c r="E2177" t="b">
        <f t="shared" si="131"/>
        <v>0</v>
      </c>
      <c r="F2177" t="b">
        <f t="shared" si="132"/>
        <v>0</v>
      </c>
      <c r="G2177" t="b">
        <f>IF('Input and Summary Results'!$J$4="yes",IF(C2177=FALSE,FALSE,IF('Data Transformation'!E2177&lt;$R$10,E2177,$R$10)),IF(C2177=FALSE,FALSE,IF(C2177&lt;$R$10,C2177,$R$10)))</f>
        <v>0</v>
      </c>
      <c r="H2177" t="b">
        <f>IF('Input and Summary Results'!$J$4="yes",'Data Transformation'!F2177,'Data Transformation'!D2177)</f>
        <v>0</v>
      </c>
      <c r="I2177" t="str">
        <f t="shared" si="130"/>
        <v/>
      </c>
    </row>
    <row r="2178" spans="2:9" x14ac:dyDescent="0.25">
      <c r="B2178" t="b">
        <f>IF('Input and Summary Results'!D1760=0,FALSE,'Input and Summary Results'!$B1760)</f>
        <v>0</v>
      </c>
      <c r="C2178" t="b">
        <f>IF(OR(B2178=0,'Input and Summary Results'!D1760=0,'Input and Summary Results'!D1760=""),FALSE,'Input and Summary Results'!$D1760)</f>
        <v>0</v>
      </c>
      <c r="D2178" t="b">
        <f>IF(OR(B2178=0,'Input and Summary Results'!E1760=0),FALSE,'Input and Summary Results'!$E1760)</f>
        <v>0</v>
      </c>
      <c r="E2178" t="b">
        <f t="shared" si="131"/>
        <v>0</v>
      </c>
      <c r="F2178" t="b">
        <f t="shared" si="132"/>
        <v>0</v>
      </c>
      <c r="G2178" t="b">
        <f>IF('Input and Summary Results'!$J$4="yes",IF(C2178=FALSE,FALSE,IF('Data Transformation'!E2178&lt;$R$10,E2178,$R$10)),IF(C2178=FALSE,FALSE,IF(C2178&lt;$R$10,C2178,$R$10)))</f>
        <v>0</v>
      </c>
      <c r="H2178" t="b">
        <f>IF('Input and Summary Results'!$J$4="yes",'Data Transformation'!F2178,'Data Transformation'!D2178)</f>
        <v>0</v>
      </c>
      <c r="I2178" t="str">
        <f t="shared" si="130"/>
        <v/>
      </c>
    </row>
    <row r="2179" spans="2:9" x14ac:dyDescent="0.25">
      <c r="B2179" t="b">
        <f>IF('Input and Summary Results'!D1761=0,FALSE,'Input and Summary Results'!$B1761)</f>
        <v>0</v>
      </c>
      <c r="C2179" t="b">
        <f>IF(OR(B2179=0,'Input and Summary Results'!D1761=0,'Input and Summary Results'!D1761=""),FALSE,'Input and Summary Results'!$D1761)</f>
        <v>0</v>
      </c>
      <c r="D2179" t="b">
        <f>IF(OR(B2179=0,'Input and Summary Results'!E1761=0),FALSE,'Input and Summary Results'!$E1761)</f>
        <v>0</v>
      </c>
      <c r="E2179" t="b">
        <f t="shared" si="131"/>
        <v>0</v>
      </c>
      <c r="F2179" t="b">
        <f t="shared" si="132"/>
        <v>0</v>
      </c>
      <c r="G2179" t="b">
        <f>IF('Input and Summary Results'!$J$4="yes",IF(C2179=FALSE,FALSE,IF('Data Transformation'!E2179&lt;$R$10,E2179,$R$10)),IF(C2179=FALSE,FALSE,IF(C2179&lt;$R$10,C2179,$R$10)))</f>
        <v>0</v>
      </c>
      <c r="H2179" t="b">
        <f>IF('Input and Summary Results'!$J$4="yes",'Data Transformation'!F2179,'Data Transformation'!D2179)</f>
        <v>0</v>
      </c>
      <c r="I2179" t="str">
        <f t="shared" si="130"/>
        <v/>
      </c>
    </row>
    <row r="2180" spans="2:9" x14ac:dyDescent="0.25">
      <c r="B2180" t="b">
        <f>IF('Input and Summary Results'!D1762=0,FALSE,'Input and Summary Results'!$B1762)</f>
        <v>0</v>
      </c>
      <c r="C2180" t="b">
        <f>IF(OR(B2180=0,'Input and Summary Results'!D1762=0,'Input and Summary Results'!D1762=""),FALSE,'Input and Summary Results'!$D1762)</f>
        <v>0</v>
      </c>
      <c r="D2180" t="b">
        <f>IF(OR(B2180=0,'Input and Summary Results'!E1762=0),FALSE,'Input and Summary Results'!$E1762)</f>
        <v>0</v>
      </c>
      <c r="E2180" t="b">
        <f t="shared" si="131"/>
        <v>0</v>
      </c>
      <c r="F2180" t="b">
        <f t="shared" si="132"/>
        <v>0</v>
      </c>
      <c r="G2180" t="b">
        <f>IF('Input and Summary Results'!$J$4="yes",IF(C2180=FALSE,FALSE,IF('Data Transformation'!E2180&lt;$R$10,E2180,$R$10)),IF(C2180=FALSE,FALSE,IF(C2180&lt;$R$10,C2180,$R$10)))</f>
        <v>0</v>
      </c>
      <c r="H2180" t="b">
        <f>IF('Input and Summary Results'!$J$4="yes",'Data Transformation'!F2180,'Data Transformation'!D2180)</f>
        <v>0</v>
      </c>
      <c r="I2180" t="str">
        <f t="shared" si="130"/>
        <v/>
      </c>
    </row>
    <row r="2181" spans="2:9" x14ac:dyDescent="0.25">
      <c r="B2181" t="b">
        <f>IF('Input and Summary Results'!D1763=0,FALSE,'Input and Summary Results'!$B1763)</f>
        <v>0</v>
      </c>
      <c r="C2181" t="b">
        <f>IF(OR(B2181=0,'Input and Summary Results'!D1763=0,'Input and Summary Results'!D1763=""),FALSE,'Input and Summary Results'!$D1763)</f>
        <v>0</v>
      </c>
      <c r="D2181" t="b">
        <f>IF(OR(B2181=0,'Input and Summary Results'!E1763=0),FALSE,'Input and Summary Results'!$E1763)</f>
        <v>0</v>
      </c>
      <c r="E2181" t="b">
        <f t="shared" si="131"/>
        <v>0</v>
      </c>
      <c r="F2181" t="b">
        <f t="shared" si="132"/>
        <v>0</v>
      </c>
      <c r="G2181" t="b">
        <f>IF('Input and Summary Results'!$J$4="yes",IF(C2181=FALSE,FALSE,IF('Data Transformation'!E2181&lt;$R$10,E2181,$R$10)),IF(C2181=FALSE,FALSE,IF(C2181&lt;$R$10,C2181,$R$10)))</f>
        <v>0</v>
      </c>
      <c r="H2181" t="b">
        <f>IF('Input and Summary Results'!$J$4="yes",'Data Transformation'!F2181,'Data Transformation'!D2181)</f>
        <v>0</v>
      </c>
      <c r="I2181" t="str">
        <f t="shared" ref="I2181:I2244" si="133">IF(G2181=FALSE,"",B2181)</f>
        <v/>
      </c>
    </row>
    <row r="2182" spans="2:9" x14ac:dyDescent="0.25">
      <c r="B2182" t="b">
        <f>IF('Input and Summary Results'!D1764=0,FALSE,'Input and Summary Results'!$B1764)</f>
        <v>0</v>
      </c>
      <c r="C2182" t="b">
        <f>IF(OR(B2182=0,'Input and Summary Results'!D1764=0,'Input and Summary Results'!D1764=""),FALSE,'Input and Summary Results'!$D1764)</f>
        <v>0</v>
      </c>
      <c r="D2182" t="b">
        <f>IF(OR(B2182=0,'Input and Summary Results'!E1764=0),FALSE,'Input and Summary Results'!$E1764)</f>
        <v>0</v>
      </c>
      <c r="E2182" t="b">
        <f t="shared" si="131"/>
        <v>0</v>
      </c>
      <c r="F2182" t="b">
        <f t="shared" si="132"/>
        <v>0</v>
      </c>
      <c r="G2182" t="b">
        <f>IF('Input and Summary Results'!$J$4="yes",IF(C2182=FALSE,FALSE,IF('Data Transformation'!E2182&lt;$R$10,E2182,$R$10)),IF(C2182=FALSE,FALSE,IF(C2182&lt;$R$10,C2182,$R$10)))</f>
        <v>0</v>
      </c>
      <c r="H2182" t="b">
        <f>IF('Input and Summary Results'!$J$4="yes",'Data Transformation'!F2182,'Data Transformation'!D2182)</f>
        <v>0</v>
      </c>
      <c r="I2182" t="str">
        <f t="shared" si="133"/>
        <v/>
      </c>
    </row>
    <row r="2183" spans="2:9" x14ac:dyDescent="0.25">
      <c r="B2183" t="b">
        <f>IF('Input and Summary Results'!D1765=0,FALSE,'Input and Summary Results'!$B1765)</f>
        <v>0</v>
      </c>
      <c r="C2183" t="b">
        <f>IF(OR(B2183=0,'Input and Summary Results'!D1765=0,'Input and Summary Results'!D1765=""),FALSE,'Input and Summary Results'!$D1765)</f>
        <v>0</v>
      </c>
      <c r="D2183" t="b">
        <f>IF(OR(B2183=0,'Input and Summary Results'!E1765=0),FALSE,'Input and Summary Results'!$E1765)</f>
        <v>0</v>
      </c>
      <c r="E2183" t="b">
        <f t="shared" si="131"/>
        <v>0</v>
      </c>
      <c r="F2183" t="b">
        <f t="shared" si="132"/>
        <v>0</v>
      </c>
      <c r="G2183" t="b">
        <f>IF('Input and Summary Results'!$J$4="yes",IF(C2183=FALSE,FALSE,IF('Data Transformation'!E2183&lt;$R$10,E2183,$R$10)),IF(C2183=FALSE,FALSE,IF(C2183&lt;$R$10,C2183,$R$10)))</f>
        <v>0</v>
      </c>
      <c r="H2183" t="b">
        <f>IF('Input and Summary Results'!$J$4="yes",'Data Transformation'!F2183,'Data Transformation'!D2183)</f>
        <v>0</v>
      </c>
      <c r="I2183" t="str">
        <f t="shared" si="133"/>
        <v/>
      </c>
    </row>
    <row r="2184" spans="2:9" x14ac:dyDescent="0.25">
      <c r="B2184" t="b">
        <f>IF('Input and Summary Results'!D1766=0,FALSE,'Input and Summary Results'!$B1766)</f>
        <v>0</v>
      </c>
      <c r="C2184" t="b">
        <f>IF(OR(B2184=0,'Input and Summary Results'!D1766=0,'Input and Summary Results'!D1766=""),FALSE,'Input and Summary Results'!$D1766)</f>
        <v>0</v>
      </c>
      <c r="D2184" t="b">
        <f>IF(OR(B2184=0,'Input and Summary Results'!E1766=0),FALSE,'Input and Summary Results'!$E1766)</f>
        <v>0</v>
      </c>
      <c r="E2184" t="b">
        <f t="shared" si="131"/>
        <v>0</v>
      </c>
      <c r="F2184" t="b">
        <f t="shared" si="132"/>
        <v>0</v>
      </c>
      <c r="G2184" t="b">
        <f>IF('Input and Summary Results'!$J$4="yes",IF(C2184=FALSE,FALSE,IF('Data Transformation'!E2184&lt;$R$10,E2184,$R$10)),IF(C2184=FALSE,FALSE,IF(C2184&lt;$R$10,C2184,$R$10)))</f>
        <v>0</v>
      </c>
      <c r="H2184" t="b">
        <f>IF('Input and Summary Results'!$J$4="yes",'Data Transformation'!F2184,'Data Transformation'!D2184)</f>
        <v>0</v>
      </c>
      <c r="I2184" t="str">
        <f t="shared" si="133"/>
        <v/>
      </c>
    </row>
    <row r="2185" spans="2:9" x14ac:dyDescent="0.25">
      <c r="B2185" t="b">
        <f>IF('Input and Summary Results'!D1767=0,FALSE,'Input and Summary Results'!$B1767)</f>
        <v>0</v>
      </c>
      <c r="C2185" t="b">
        <f>IF(OR(B2185=0,'Input and Summary Results'!D1767=0,'Input and Summary Results'!D1767=""),FALSE,'Input and Summary Results'!$D1767)</f>
        <v>0</v>
      </c>
      <c r="D2185" t="b">
        <f>IF(OR(B2185=0,'Input and Summary Results'!E1767=0),FALSE,'Input and Summary Results'!$E1767)</f>
        <v>0</v>
      </c>
      <c r="E2185" t="b">
        <f t="shared" si="131"/>
        <v>0</v>
      </c>
      <c r="F2185" t="b">
        <f t="shared" si="132"/>
        <v>0</v>
      </c>
      <c r="G2185" t="b">
        <f>IF('Input and Summary Results'!$J$4="yes",IF(C2185=FALSE,FALSE,IF('Data Transformation'!E2185&lt;$R$10,E2185,$R$10)),IF(C2185=FALSE,FALSE,IF(C2185&lt;$R$10,C2185,$R$10)))</f>
        <v>0</v>
      </c>
      <c r="H2185" t="b">
        <f>IF('Input and Summary Results'!$J$4="yes",'Data Transformation'!F2185,'Data Transformation'!D2185)</f>
        <v>0</v>
      </c>
      <c r="I2185" t="str">
        <f t="shared" si="133"/>
        <v/>
      </c>
    </row>
    <row r="2186" spans="2:9" x14ac:dyDescent="0.25">
      <c r="B2186" t="b">
        <f>IF('Input and Summary Results'!D1768=0,FALSE,'Input and Summary Results'!$B1768)</f>
        <v>0</v>
      </c>
      <c r="C2186" t="b">
        <f>IF(OR(B2186=0,'Input and Summary Results'!D1768=0,'Input and Summary Results'!D1768=""),FALSE,'Input and Summary Results'!$D1768)</f>
        <v>0</v>
      </c>
      <c r="D2186" t="b">
        <f>IF(OR(B2186=0,'Input and Summary Results'!E1768=0),FALSE,'Input and Summary Results'!$E1768)</f>
        <v>0</v>
      </c>
      <c r="E2186" t="b">
        <f t="shared" si="131"/>
        <v>0</v>
      </c>
      <c r="F2186" t="b">
        <f t="shared" si="132"/>
        <v>0</v>
      </c>
      <c r="G2186" t="b">
        <f>IF('Input and Summary Results'!$J$4="yes",IF(C2186=FALSE,FALSE,IF('Data Transformation'!E2186&lt;$R$10,E2186,$R$10)),IF(C2186=FALSE,FALSE,IF(C2186&lt;$R$10,C2186,$R$10)))</f>
        <v>0</v>
      </c>
      <c r="H2186" t="b">
        <f>IF('Input and Summary Results'!$J$4="yes",'Data Transformation'!F2186,'Data Transformation'!D2186)</f>
        <v>0</v>
      </c>
      <c r="I2186" t="str">
        <f t="shared" si="133"/>
        <v/>
      </c>
    </row>
    <row r="2187" spans="2:9" x14ac:dyDescent="0.25">
      <c r="B2187" t="b">
        <f>IF('Input and Summary Results'!D1769=0,FALSE,'Input and Summary Results'!$B1769)</f>
        <v>0</v>
      </c>
      <c r="C2187" t="b">
        <f>IF(OR(B2187=0,'Input and Summary Results'!D1769=0,'Input and Summary Results'!D1769=""),FALSE,'Input and Summary Results'!$D1769)</f>
        <v>0</v>
      </c>
      <c r="D2187" t="b">
        <f>IF(OR(B2187=0,'Input and Summary Results'!E1769=0),FALSE,'Input and Summary Results'!$E1769)</f>
        <v>0</v>
      </c>
      <c r="E2187" t="b">
        <f t="shared" si="131"/>
        <v>0</v>
      </c>
      <c r="F2187" t="b">
        <f t="shared" si="132"/>
        <v>0</v>
      </c>
      <c r="G2187" t="b">
        <f>IF('Input and Summary Results'!$J$4="yes",IF(C2187=FALSE,FALSE,IF('Data Transformation'!E2187&lt;$R$10,E2187,$R$10)),IF(C2187=FALSE,FALSE,IF(C2187&lt;$R$10,C2187,$R$10)))</f>
        <v>0</v>
      </c>
      <c r="H2187" t="b">
        <f>IF('Input and Summary Results'!$J$4="yes",'Data Transformation'!F2187,'Data Transformation'!D2187)</f>
        <v>0</v>
      </c>
      <c r="I2187" t="str">
        <f t="shared" si="133"/>
        <v/>
      </c>
    </row>
    <row r="2188" spans="2:9" x14ac:dyDescent="0.25">
      <c r="B2188" t="b">
        <f>IF('Input and Summary Results'!D1770=0,FALSE,'Input and Summary Results'!$B1770)</f>
        <v>0</v>
      </c>
      <c r="C2188" t="b">
        <f>IF(OR(B2188=0,'Input and Summary Results'!D1770=0,'Input and Summary Results'!D1770=""),FALSE,'Input and Summary Results'!$D1770)</f>
        <v>0</v>
      </c>
      <c r="D2188" t="b">
        <f>IF(OR(B2188=0,'Input and Summary Results'!E1770=0),FALSE,'Input and Summary Results'!$E1770)</f>
        <v>0</v>
      </c>
      <c r="E2188" t="b">
        <f t="shared" si="131"/>
        <v>0</v>
      </c>
      <c r="F2188" t="b">
        <f t="shared" si="132"/>
        <v>0</v>
      </c>
      <c r="G2188" t="b">
        <f>IF('Input and Summary Results'!$J$4="yes",IF(C2188=FALSE,FALSE,IF('Data Transformation'!E2188&lt;$R$10,E2188,$R$10)),IF(C2188=FALSE,FALSE,IF(C2188&lt;$R$10,C2188,$R$10)))</f>
        <v>0</v>
      </c>
      <c r="H2188" t="b">
        <f>IF('Input and Summary Results'!$J$4="yes",'Data Transformation'!F2188,'Data Transformation'!D2188)</f>
        <v>0</v>
      </c>
      <c r="I2188" t="str">
        <f t="shared" si="133"/>
        <v/>
      </c>
    </row>
    <row r="2189" spans="2:9" x14ac:dyDescent="0.25">
      <c r="B2189" t="b">
        <f>IF('Input and Summary Results'!D1771=0,FALSE,'Input and Summary Results'!$B1771)</f>
        <v>0</v>
      </c>
      <c r="C2189" t="b">
        <f>IF(OR(B2189=0,'Input and Summary Results'!D1771=0,'Input and Summary Results'!D1771=""),FALSE,'Input and Summary Results'!$D1771)</f>
        <v>0</v>
      </c>
      <c r="D2189" t="b">
        <f>IF(OR(B2189=0,'Input and Summary Results'!E1771=0),FALSE,'Input and Summary Results'!$E1771)</f>
        <v>0</v>
      </c>
      <c r="E2189" t="b">
        <f t="shared" si="131"/>
        <v>0</v>
      </c>
      <c r="F2189" t="b">
        <f t="shared" si="132"/>
        <v>0</v>
      </c>
      <c r="G2189" t="b">
        <f>IF('Input and Summary Results'!$J$4="yes",IF(C2189=FALSE,FALSE,IF('Data Transformation'!E2189&lt;$R$10,E2189,$R$10)),IF(C2189=FALSE,FALSE,IF(C2189&lt;$R$10,C2189,$R$10)))</f>
        <v>0</v>
      </c>
      <c r="H2189" t="b">
        <f>IF('Input and Summary Results'!$J$4="yes",'Data Transformation'!F2189,'Data Transformation'!D2189)</f>
        <v>0</v>
      </c>
      <c r="I2189" t="str">
        <f t="shared" si="133"/>
        <v/>
      </c>
    </row>
    <row r="2190" spans="2:9" x14ac:dyDescent="0.25">
      <c r="B2190" t="b">
        <f>IF('Input and Summary Results'!D1772=0,FALSE,'Input and Summary Results'!$B1772)</f>
        <v>0</v>
      </c>
      <c r="C2190" t="b">
        <f>IF(OR(B2190=0,'Input and Summary Results'!D1772=0,'Input and Summary Results'!D1772=""),FALSE,'Input and Summary Results'!$D1772)</f>
        <v>0</v>
      </c>
      <c r="D2190" t="b">
        <f>IF(OR(B2190=0,'Input and Summary Results'!E1772=0),FALSE,'Input and Summary Results'!$E1772)</f>
        <v>0</v>
      </c>
      <c r="E2190" t="b">
        <f t="shared" si="131"/>
        <v>0</v>
      </c>
      <c r="F2190" t="b">
        <f t="shared" si="132"/>
        <v>0</v>
      </c>
      <c r="G2190" t="b">
        <f>IF('Input and Summary Results'!$J$4="yes",IF(C2190=FALSE,FALSE,IF('Data Transformation'!E2190&lt;$R$10,E2190,$R$10)),IF(C2190=FALSE,FALSE,IF(C2190&lt;$R$10,C2190,$R$10)))</f>
        <v>0</v>
      </c>
      <c r="H2190" t="b">
        <f>IF('Input and Summary Results'!$J$4="yes",'Data Transformation'!F2190,'Data Transformation'!D2190)</f>
        <v>0</v>
      </c>
      <c r="I2190" t="str">
        <f t="shared" si="133"/>
        <v/>
      </c>
    </row>
    <row r="2191" spans="2:9" x14ac:dyDescent="0.25">
      <c r="B2191" t="b">
        <f>IF('Input and Summary Results'!D1773=0,FALSE,'Input and Summary Results'!$B1773)</f>
        <v>0</v>
      </c>
      <c r="C2191" t="b">
        <f>IF(OR(B2191=0,'Input and Summary Results'!D1773=0,'Input and Summary Results'!D1773=""),FALSE,'Input and Summary Results'!$D1773)</f>
        <v>0</v>
      </c>
      <c r="D2191" t="b">
        <f>IF(OR(B2191=0,'Input and Summary Results'!E1773=0),FALSE,'Input and Summary Results'!$E1773)</f>
        <v>0</v>
      </c>
      <c r="E2191" t="b">
        <f t="shared" si="131"/>
        <v>0</v>
      </c>
      <c r="F2191" t="b">
        <f t="shared" si="132"/>
        <v>0</v>
      </c>
      <c r="G2191" t="b">
        <f>IF('Input and Summary Results'!$J$4="yes",IF(C2191=FALSE,FALSE,IF('Data Transformation'!E2191&lt;$R$10,E2191,$R$10)),IF(C2191=FALSE,FALSE,IF(C2191&lt;$R$10,C2191,$R$10)))</f>
        <v>0</v>
      </c>
      <c r="H2191" t="b">
        <f>IF('Input and Summary Results'!$J$4="yes",'Data Transformation'!F2191,'Data Transformation'!D2191)</f>
        <v>0</v>
      </c>
      <c r="I2191" t="str">
        <f t="shared" si="133"/>
        <v/>
      </c>
    </row>
    <row r="2192" spans="2:9" x14ac:dyDescent="0.25">
      <c r="B2192" t="b">
        <f>IF('Input and Summary Results'!D1774=0,FALSE,'Input and Summary Results'!$B1774)</f>
        <v>0</v>
      </c>
      <c r="C2192" t="b">
        <f>IF(OR(B2192=0,'Input and Summary Results'!D1774=0,'Input and Summary Results'!D1774=""),FALSE,'Input and Summary Results'!$D1774)</f>
        <v>0</v>
      </c>
      <c r="D2192" t="b">
        <f>IF(OR(B2192=0,'Input and Summary Results'!E1774=0),FALSE,'Input and Summary Results'!$E1774)</f>
        <v>0</v>
      </c>
      <c r="E2192" t="b">
        <f t="shared" si="131"/>
        <v>0</v>
      </c>
      <c r="F2192" t="b">
        <f t="shared" si="132"/>
        <v>0</v>
      </c>
      <c r="G2192" t="b">
        <f>IF('Input and Summary Results'!$J$4="yes",IF(C2192=FALSE,FALSE,IF('Data Transformation'!E2192&lt;$R$10,E2192,$R$10)),IF(C2192=FALSE,FALSE,IF(C2192&lt;$R$10,C2192,$R$10)))</f>
        <v>0</v>
      </c>
      <c r="H2192" t="b">
        <f>IF('Input and Summary Results'!$J$4="yes",'Data Transformation'!F2192,'Data Transformation'!D2192)</f>
        <v>0</v>
      </c>
      <c r="I2192" t="str">
        <f t="shared" si="133"/>
        <v/>
      </c>
    </row>
    <row r="2193" spans="2:9" x14ac:dyDescent="0.25">
      <c r="B2193" t="b">
        <f>IF('Input and Summary Results'!D1775=0,FALSE,'Input and Summary Results'!$B1775)</f>
        <v>0</v>
      </c>
      <c r="C2193" t="b">
        <f>IF(OR(B2193=0,'Input and Summary Results'!D1775=0,'Input and Summary Results'!D1775=""),FALSE,'Input and Summary Results'!$D1775)</f>
        <v>0</v>
      </c>
      <c r="D2193" t="b">
        <f>IF(OR(B2193=0,'Input and Summary Results'!E1775=0),FALSE,'Input and Summary Results'!$E1775)</f>
        <v>0</v>
      </c>
      <c r="E2193" t="b">
        <f t="shared" si="131"/>
        <v>0</v>
      </c>
      <c r="F2193" t="b">
        <f t="shared" si="132"/>
        <v>0</v>
      </c>
      <c r="G2193" t="b">
        <f>IF('Input and Summary Results'!$J$4="yes",IF(C2193=FALSE,FALSE,IF('Data Transformation'!E2193&lt;$R$10,E2193,$R$10)),IF(C2193=FALSE,FALSE,IF(C2193&lt;$R$10,C2193,$R$10)))</f>
        <v>0</v>
      </c>
      <c r="H2193" t="b">
        <f>IF('Input and Summary Results'!$J$4="yes",'Data Transformation'!F2193,'Data Transformation'!D2193)</f>
        <v>0</v>
      </c>
      <c r="I2193" t="str">
        <f t="shared" si="133"/>
        <v/>
      </c>
    </row>
    <row r="2194" spans="2:9" x14ac:dyDescent="0.25">
      <c r="B2194" t="b">
        <f>IF('Input and Summary Results'!D1776=0,FALSE,'Input and Summary Results'!$B1776)</f>
        <v>0</v>
      </c>
      <c r="C2194" t="b">
        <f>IF(OR(B2194=0,'Input and Summary Results'!D1776=0,'Input and Summary Results'!D1776=""),FALSE,'Input and Summary Results'!$D1776)</f>
        <v>0</v>
      </c>
      <c r="D2194" t="b">
        <f>IF(OR(B2194=0,'Input and Summary Results'!E1776=0),FALSE,'Input and Summary Results'!$E1776)</f>
        <v>0</v>
      </c>
      <c r="E2194" t="b">
        <f t="shared" si="131"/>
        <v>0</v>
      </c>
      <c r="F2194" t="b">
        <f t="shared" si="132"/>
        <v>0</v>
      </c>
      <c r="G2194" t="b">
        <f>IF('Input and Summary Results'!$J$4="yes",IF(C2194=FALSE,FALSE,IF('Data Transformation'!E2194&lt;$R$10,E2194,$R$10)),IF(C2194=FALSE,FALSE,IF(C2194&lt;$R$10,C2194,$R$10)))</f>
        <v>0</v>
      </c>
      <c r="H2194" t="b">
        <f>IF('Input and Summary Results'!$J$4="yes",'Data Transformation'!F2194,'Data Transformation'!D2194)</f>
        <v>0</v>
      </c>
      <c r="I2194" t="str">
        <f t="shared" si="133"/>
        <v/>
      </c>
    </row>
    <row r="2195" spans="2:9" x14ac:dyDescent="0.25">
      <c r="B2195" t="b">
        <f>IF('Input and Summary Results'!D1777=0,FALSE,'Input and Summary Results'!$B1777)</f>
        <v>0</v>
      </c>
      <c r="C2195" t="b">
        <f>IF(OR(B2195=0,'Input and Summary Results'!D1777=0,'Input and Summary Results'!D1777=""),FALSE,'Input and Summary Results'!$D1777)</f>
        <v>0</v>
      </c>
      <c r="D2195" t="b">
        <f>IF(OR(B2195=0,'Input and Summary Results'!E1777=0),FALSE,'Input and Summary Results'!$E1777)</f>
        <v>0</v>
      </c>
      <c r="E2195" t="b">
        <f t="shared" si="131"/>
        <v>0</v>
      </c>
      <c r="F2195" t="b">
        <f t="shared" si="132"/>
        <v>0</v>
      </c>
      <c r="G2195" t="b">
        <f>IF('Input and Summary Results'!$J$4="yes",IF(C2195=FALSE,FALSE,IF('Data Transformation'!E2195&lt;$R$10,E2195,$R$10)),IF(C2195=FALSE,FALSE,IF(C2195&lt;$R$10,C2195,$R$10)))</f>
        <v>0</v>
      </c>
      <c r="H2195" t="b">
        <f>IF('Input and Summary Results'!$J$4="yes",'Data Transformation'!F2195,'Data Transformation'!D2195)</f>
        <v>0</v>
      </c>
      <c r="I2195" t="str">
        <f t="shared" si="133"/>
        <v/>
      </c>
    </row>
    <row r="2196" spans="2:9" x14ac:dyDescent="0.25">
      <c r="B2196" t="b">
        <f>IF('Input and Summary Results'!D1778=0,FALSE,'Input and Summary Results'!$B1778)</f>
        <v>0</v>
      </c>
      <c r="C2196" t="b">
        <f>IF(OR(B2196=0,'Input and Summary Results'!D1778=0,'Input and Summary Results'!D1778=""),FALSE,'Input and Summary Results'!$D1778)</f>
        <v>0</v>
      </c>
      <c r="D2196" t="b">
        <f>IF(OR(B2196=0,'Input and Summary Results'!E1778=0),FALSE,'Input and Summary Results'!$E1778)</f>
        <v>0</v>
      </c>
      <c r="E2196" t="b">
        <f t="shared" si="131"/>
        <v>0</v>
      </c>
      <c r="F2196" t="b">
        <f t="shared" si="132"/>
        <v>0</v>
      </c>
      <c r="G2196" t="b">
        <f>IF('Input and Summary Results'!$J$4="yes",IF(C2196=FALSE,FALSE,IF('Data Transformation'!E2196&lt;$R$10,E2196,$R$10)),IF(C2196=FALSE,FALSE,IF(C2196&lt;$R$10,C2196,$R$10)))</f>
        <v>0</v>
      </c>
      <c r="H2196" t="b">
        <f>IF('Input and Summary Results'!$J$4="yes",'Data Transformation'!F2196,'Data Transformation'!D2196)</f>
        <v>0</v>
      </c>
      <c r="I2196" t="str">
        <f t="shared" si="133"/>
        <v/>
      </c>
    </row>
    <row r="2197" spans="2:9" x14ac:dyDescent="0.25">
      <c r="B2197" t="b">
        <f>IF('Input and Summary Results'!D1779=0,FALSE,'Input and Summary Results'!$B1779)</f>
        <v>0</v>
      </c>
      <c r="C2197" t="b">
        <f>IF(OR(B2197=0,'Input and Summary Results'!D1779=0,'Input and Summary Results'!D1779=""),FALSE,'Input and Summary Results'!$D1779)</f>
        <v>0</v>
      </c>
      <c r="D2197" t="b">
        <f>IF(OR(B2197=0,'Input and Summary Results'!E1779=0),FALSE,'Input and Summary Results'!$E1779)</f>
        <v>0</v>
      </c>
      <c r="E2197" t="b">
        <f t="shared" si="131"/>
        <v>0</v>
      </c>
      <c r="F2197" t="b">
        <f t="shared" si="132"/>
        <v>0</v>
      </c>
      <c r="G2197" t="b">
        <f>IF('Input and Summary Results'!$J$4="yes",IF(C2197=FALSE,FALSE,IF('Data Transformation'!E2197&lt;$R$10,E2197,$R$10)),IF(C2197=FALSE,FALSE,IF(C2197&lt;$R$10,C2197,$R$10)))</f>
        <v>0</v>
      </c>
      <c r="H2197" t="b">
        <f>IF('Input and Summary Results'!$J$4="yes",'Data Transformation'!F2197,'Data Transformation'!D2197)</f>
        <v>0</v>
      </c>
      <c r="I2197" t="str">
        <f t="shared" si="133"/>
        <v/>
      </c>
    </row>
    <row r="2198" spans="2:9" x14ac:dyDescent="0.25">
      <c r="B2198" t="b">
        <f>IF('Input and Summary Results'!D1780=0,FALSE,'Input and Summary Results'!$B1780)</f>
        <v>0</v>
      </c>
      <c r="C2198" t="b">
        <f>IF(OR(B2198=0,'Input and Summary Results'!D1780=0,'Input and Summary Results'!D1780=""),FALSE,'Input and Summary Results'!$D1780)</f>
        <v>0</v>
      </c>
      <c r="D2198" t="b">
        <f>IF(OR(B2198=0,'Input and Summary Results'!E1780=0),FALSE,'Input and Summary Results'!$E1780)</f>
        <v>0</v>
      </c>
      <c r="E2198" t="b">
        <f t="shared" si="131"/>
        <v>0</v>
      </c>
      <c r="F2198" t="b">
        <f t="shared" si="132"/>
        <v>0</v>
      </c>
      <c r="G2198" t="b">
        <f>IF('Input and Summary Results'!$J$4="yes",IF(C2198=FALSE,FALSE,IF('Data Transformation'!E2198&lt;$R$10,E2198,$R$10)),IF(C2198=FALSE,FALSE,IF(C2198&lt;$R$10,C2198,$R$10)))</f>
        <v>0</v>
      </c>
      <c r="H2198" t="b">
        <f>IF('Input and Summary Results'!$J$4="yes",'Data Transformation'!F2198,'Data Transformation'!D2198)</f>
        <v>0</v>
      </c>
      <c r="I2198" t="str">
        <f t="shared" si="133"/>
        <v/>
      </c>
    </row>
    <row r="2199" spans="2:9" x14ac:dyDescent="0.25">
      <c r="B2199" t="b">
        <f>IF('Input and Summary Results'!D1781=0,FALSE,'Input and Summary Results'!$B1781)</f>
        <v>0</v>
      </c>
      <c r="C2199" t="b">
        <f>IF(OR(B2199=0,'Input and Summary Results'!D1781=0,'Input and Summary Results'!D1781=""),FALSE,'Input and Summary Results'!$D1781)</f>
        <v>0</v>
      </c>
      <c r="D2199" t="b">
        <f>IF(OR(B2199=0,'Input and Summary Results'!E1781=0),FALSE,'Input and Summary Results'!$E1781)</f>
        <v>0</v>
      </c>
      <c r="E2199" t="b">
        <f t="shared" si="131"/>
        <v>0</v>
      </c>
      <c r="F2199" t="b">
        <f t="shared" si="132"/>
        <v>0</v>
      </c>
      <c r="G2199" t="b">
        <f>IF('Input and Summary Results'!$J$4="yes",IF(C2199=FALSE,FALSE,IF('Data Transformation'!E2199&lt;$R$10,E2199,$R$10)),IF(C2199=FALSE,FALSE,IF(C2199&lt;$R$10,C2199,$R$10)))</f>
        <v>0</v>
      </c>
      <c r="H2199" t="b">
        <f>IF('Input and Summary Results'!$J$4="yes",'Data Transformation'!F2199,'Data Transformation'!D2199)</f>
        <v>0</v>
      </c>
      <c r="I2199" t="str">
        <f t="shared" si="133"/>
        <v/>
      </c>
    </row>
    <row r="2200" spans="2:9" x14ac:dyDescent="0.25">
      <c r="B2200" t="b">
        <f>IF('Input and Summary Results'!D1782=0,FALSE,'Input and Summary Results'!$B1782)</f>
        <v>0</v>
      </c>
      <c r="C2200" t="b">
        <f>IF(OR(B2200=0,'Input and Summary Results'!D1782=0,'Input and Summary Results'!D1782=""),FALSE,'Input and Summary Results'!$D1782)</f>
        <v>0</v>
      </c>
      <c r="D2200" t="b">
        <f>IF(OR(B2200=0,'Input and Summary Results'!E1782=0),FALSE,'Input and Summary Results'!$E1782)</f>
        <v>0</v>
      </c>
      <c r="E2200" t="b">
        <f t="shared" si="131"/>
        <v>0</v>
      </c>
      <c r="F2200" t="b">
        <f t="shared" si="132"/>
        <v>0</v>
      </c>
      <c r="G2200" t="b">
        <f>IF('Input and Summary Results'!$J$4="yes",IF(C2200=FALSE,FALSE,IF('Data Transformation'!E2200&lt;$R$10,E2200,$R$10)),IF(C2200=FALSE,FALSE,IF(C2200&lt;$R$10,C2200,$R$10)))</f>
        <v>0</v>
      </c>
      <c r="H2200" t="b">
        <f>IF('Input and Summary Results'!$J$4="yes",'Data Transformation'!F2200,'Data Transformation'!D2200)</f>
        <v>0</v>
      </c>
      <c r="I2200" t="str">
        <f t="shared" si="133"/>
        <v/>
      </c>
    </row>
    <row r="2201" spans="2:9" x14ac:dyDescent="0.25">
      <c r="B2201" t="b">
        <f>IF('Input and Summary Results'!D1783=0,FALSE,'Input and Summary Results'!$B1783)</f>
        <v>0</v>
      </c>
      <c r="C2201" t="b">
        <f>IF(OR(B2201=0,'Input and Summary Results'!D1783=0,'Input and Summary Results'!D1783=""),FALSE,'Input and Summary Results'!$D1783)</f>
        <v>0</v>
      </c>
      <c r="D2201" t="b">
        <f>IF(OR(B2201=0,'Input and Summary Results'!E1783=0),FALSE,'Input and Summary Results'!$E1783)</f>
        <v>0</v>
      </c>
      <c r="E2201" t="b">
        <f t="shared" si="131"/>
        <v>0</v>
      </c>
      <c r="F2201" t="b">
        <f t="shared" si="132"/>
        <v>0</v>
      </c>
      <c r="G2201" t="b">
        <f>IF('Input and Summary Results'!$J$4="yes",IF(C2201=FALSE,FALSE,IF('Data Transformation'!E2201&lt;$R$10,E2201,$R$10)),IF(C2201=FALSE,FALSE,IF(C2201&lt;$R$10,C2201,$R$10)))</f>
        <v>0</v>
      </c>
      <c r="H2201" t="b">
        <f>IF('Input and Summary Results'!$J$4="yes",'Data Transformation'!F2201,'Data Transformation'!D2201)</f>
        <v>0</v>
      </c>
      <c r="I2201" t="str">
        <f t="shared" si="133"/>
        <v/>
      </c>
    </row>
    <row r="2202" spans="2:9" x14ac:dyDescent="0.25">
      <c r="B2202" t="b">
        <f>IF('Input and Summary Results'!D1784=0,FALSE,'Input and Summary Results'!$B1784)</f>
        <v>0</v>
      </c>
      <c r="C2202" t="b">
        <f>IF(OR(B2202=0,'Input and Summary Results'!D1784=0,'Input and Summary Results'!D1784=""),FALSE,'Input and Summary Results'!$D1784)</f>
        <v>0</v>
      </c>
      <c r="D2202" t="b">
        <f>IF(OR(B2202=0,'Input and Summary Results'!E1784=0),FALSE,'Input and Summary Results'!$E1784)</f>
        <v>0</v>
      </c>
      <c r="E2202" t="b">
        <f t="shared" si="131"/>
        <v>0</v>
      </c>
      <c r="F2202" t="b">
        <f t="shared" si="132"/>
        <v>0</v>
      </c>
      <c r="G2202" t="b">
        <f>IF('Input and Summary Results'!$J$4="yes",IF(C2202=FALSE,FALSE,IF('Data Transformation'!E2202&lt;$R$10,E2202,$R$10)),IF(C2202=FALSE,FALSE,IF(C2202&lt;$R$10,C2202,$R$10)))</f>
        <v>0</v>
      </c>
      <c r="H2202" t="b">
        <f>IF('Input and Summary Results'!$J$4="yes",'Data Transformation'!F2202,'Data Transformation'!D2202)</f>
        <v>0</v>
      </c>
      <c r="I2202" t="str">
        <f t="shared" si="133"/>
        <v/>
      </c>
    </row>
    <row r="2203" spans="2:9" x14ac:dyDescent="0.25">
      <c r="B2203" t="b">
        <f>IF('Input and Summary Results'!D1785=0,FALSE,'Input and Summary Results'!$B1785)</f>
        <v>0</v>
      </c>
      <c r="C2203" t="b">
        <f>IF(OR(B2203=0,'Input and Summary Results'!D1785=0,'Input and Summary Results'!D1785=""),FALSE,'Input and Summary Results'!$D1785)</f>
        <v>0</v>
      </c>
      <c r="D2203" t="b">
        <f>IF(OR(B2203=0,'Input and Summary Results'!E1785=0),FALSE,'Input and Summary Results'!$E1785)</f>
        <v>0</v>
      </c>
      <c r="E2203" t="b">
        <f t="shared" si="131"/>
        <v>0</v>
      </c>
      <c r="F2203" t="b">
        <f t="shared" si="132"/>
        <v>0</v>
      </c>
      <c r="G2203" t="b">
        <f>IF('Input and Summary Results'!$J$4="yes",IF(C2203=FALSE,FALSE,IF('Data Transformation'!E2203&lt;$R$10,E2203,$R$10)),IF(C2203=FALSE,FALSE,IF(C2203&lt;$R$10,C2203,$R$10)))</f>
        <v>0</v>
      </c>
      <c r="H2203" t="b">
        <f>IF('Input and Summary Results'!$J$4="yes",'Data Transformation'!F2203,'Data Transformation'!D2203)</f>
        <v>0</v>
      </c>
      <c r="I2203" t="str">
        <f t="shared" si="133"/>
        <v/>
      </c>
    </row>
    <row r="2204" spans="2:9" x14ac:dyDescent="0.25">
      <c r="B2204" t="b">
        <f>IF('Input and Summary Results'!D1786=0,FALSE,'Input and Summary Results'!$B1786)</f>
        <v>0</v>
      </c>
      <c r="C2204" t="b">
        <f>IF(OR(B2204=0,'Input and Summary Results'!D1786=0,'Input and Summary Results'!D1786=""),FALSE,'Input and Summary Results'!$D1786)</f>
        <v>0</v>
      </c>
      <c r="D2204" t="b">
        <f>IF(OR(B2204=0,'Input and Summary Results'!E1786=0),FALSE,'Input and Summary Results'!$E1786)</f>
        <v>0</v>
      </c>
      <c r="E2204" t="b">
        <f t="shared" si="131"/>
        <v>0</v>
      </c>
      <c r="F2204" t="b">
        <f t="shared" si="132"/>
        <v>0</v>
      </c>
      <c r="G2204" t="b">
        <f>IF('Input and Summary Results'!$J$4="yes",IF(C2204=FALSE,FALSE,IF('Data Transformation'!E2204&lt;$R$10,E2204,$R$10)),IF(C2204=FALSE,FALSE,IF(C2204&lt;$R$10,C2204,$R$10)))</f>
        <v>0</v>
      </c>
      <c r="H2204" t="b">
        <f>IF('Input and Summary Results'!$J$4="yes",'Data Transformation'!F2204,'Data Transformation'!D2204)</f>
        <v>0</v>
      </c>
      <c r="I2204" t="str">
        <f t="shared" si="133"/>
        <v/>
      </c>
    </row>
    <row r="2205" spans="2:9" x14ac:dyDescent="0.25">
      <c r="B2205" t="b">
        <f>IF('Input and Summary Results'!D1787=0,FALSE,'Input and Summary Results'!$B1787)</f>
        <v>0</v>
      </c>
      <c r="C2205" t="b">
        <f>IF(OR(B2205=0,'Input and Summary Results'!D1787=0,'Input and Summary Results'!D1787=""),FALSE,'Input and Summary Results'!$D1787)</f>
        <v>0</v>
      </c>
      <c r="D2205" t="b">
        <f>IF(OR(B2205=0,'Input and Summary Results'!E1787=0),FALSE,'Input and Summary Results'!$E1787)</f>
        <v>0</v>
      </c>
      <c r="E2205" t="b">
        <f t="shared" si="131"/>
        <v>0</v>
      </c>
      <c r="F2205" t="b">
        <f t="shared" si="132"/>
        <v>0</v>
      </c>
      <c r="G2205" t="b">
        <f>IF('Input and Summary Results'!$J$4="yes",IF(C2205=FALSE,FALSE,IF('Data Transformation'!E2205&lt;$R$10,E2205,$R$10)),IF(C2205=FALSE,FALSE,IF(C2205&lt;$R$10,C2205,$R$10)))</f>
        <v>0</v>
      </c>
      <c r="H2205" t="b">
        <f>IF('Input and Summary Results'!$J$4="yes",'Data Transformation'!F2205,'Data Transformation'!D2205)</f>
        <v>0</v>
      </c>
      <c r="I2205" t="str">
        <f t="shared" si="133"/>
        <v/>
      </c>
    </row>
    <row r="2206" spans="2:9" x14ac:dyDescent="0.25">
      <c r="B2206" t="b">
        <f>IF('Input and Summary Results'!D1788=0,FALSE,'Input and Summary Results'!$B1788)</f>
        <v>0</v>
      </c>
      <c r="C2206" t="b">
        <f>IF(OR(B2206=0,'Input and Summary Results'!D1788=0,'Input and Summary Results'!D1788=""),FALSE,'Input and Summary Results'!$D1788)</f>
        <v>0</v>
      </c>
      <c r="D2206" t="b">
        <f>IF(OR(B2206=0,'Input and Summary Results'!E1788=0),FALSE,'Input and Summary Results'!$E1788)</f>
        <v>0</v>
      </c>
      <c r="E2206" t="b">
        <f t="shared" si="131"/>
        <v>0</v>
      </c>
      <c r="F2206" t="b">
        <f t="shared" si="132"/>
        <v>0</v>
      </c>
      <c r="G2206" t="b">
        <f>IF('Input and Summary Results'!$J$4="yes",IF(C2206=FALSE,FALSE,IF('Data Transformation'!E2206&lt;$R$10,E2206,$R$10)),IF(C2206=FALSE,FALSE,IF(C2206&lt;$R$10,C2206,$R$10)))</f>
        <v>0</v>
      </c>
      <c r="H2206" t="b">
        <f>IF('Input and Summary Results'!$J$4="yes",'Data Transformation'!F2206,'Data Transformation'!D2206)</f>
        <v>0</v>
      </c>
      <c r="I2206" t="str">
        <f t="shared" si="133"/>
        <v/>
      </c>
    </row>
    <row r="2207" spans="2:9" x14ac:dyDescent="0.25">
      <c r="B2207" t="b">
        <f>IF('Input and Summary Results'!D1789=0,FALSE,'Input and Summary Results'!$B1789)</f>
        <v>0</v>
      </c>
      <c r="C2207" t="b">
        <f>IF(OR(B2207=0,'Input and Summary Results'!D1789=0,'Input and Summary Results'!D1789=""),FALSE,'Input and Summary Results'!$D1789)</f>
        <v>0</v>
      </c>
      <c r="D2207" t="b">
        <f>IF(OR(B2207=0,'Input and Summary Results'!E1789=0),FALSE,'Input and Summary Results'!$E1789)</f>
        <v>0</v>
      </c>
      <c r="E2207" t="b">
        <f t="shared" si="131"/>
        <v>0</v>
      </c>
      <c r="F2207" t="b">
        <f t="shared" si="132"/>
        <v>0</v>
      </c>
      <c r="G2207" t="b">
        <f>IF('Input and Summary Results'!$J$4="yes",IF(C2207=FALSE,FALSE,IF('Data Transformation'!E2207&lt;$R$10,E2207,$R$10)),IF(C2207=FALSE,FALSE,IF(C2207&lt;$R$10,C2207,$R$10)))</f>
        <v>0</v>
      </c>
      <c r="H2207" t="b">
        <f>IF('Input and Summary Results'!$J$4="yes",'Data Transformation'!F2207,'Data Transformation'!D2207)</f>
        <v>0</v>
      </c>
      <c r="I2207" t="str">
        <f t="shared" si="133"/>
        <v/>
      </c>
    </row>
    <row r="2208" spans="2:9" x14ac:dyDescent="0.25">
      <c r="B2208" t="b">
        <f>IF('Input and Summary Results'!D1790=0,FALSE,'Input and Summary Results'!$B1790)</f>
        <v>0</v>
      </c>
      <c r="C2208" t="b">
        <f>IF(OR(B2208=0,'Input and Summary Results'!D1790=0,'Input and Summary Results'!D1790=""),FALSE,'Input and Summary Results'!$D1790)</f>
        <v>0</v>
      </c>
      <c r="D2208" t="b">
        <f>IF(OR(B2208=0,'Input and Summary Results'!E1790=0),FALSE,'Input and Summary Results'!$E1790)</f>
        <v>0</v>
      </c>
      <c r="E2208" t="b">
        <f t="shared" si="131"/>
        <v>0</v>
      </c>
      <c r="F2208" t="b">
        <f t="shared" si="132"/>
        <v>0</v>
      </c>
      <c r="G2208" t="b">
        <f>IF('Input and Summary Results'!$J$4="yes",IF(C2208=FALSE,FALSE,IF('Data Transformation'!E2208&lt;$R$10,E2208,$R$10)),IF(C2208=FALSE,FALSE,IF(C2208&lt;$R$10,C2208,$R$10)))</f>
        <v>0</v>
      </c>
      <c r="H2208" t="b">
        <f>IF('Input and Summary Results'!$J$4="yes",'Data Transformation'!F2208,'Data Transformation'!D2208)</f>
        <v>0</v>
      </c>
      <c r="I2208" t="str">
        <f t="shared" si="133"/>
        <v/>
      </c>
    </row>
    <row r="2209" spans="2:9" x14ac:dyDescent="0.25">
      <c r="B2209" t="b">
        <f>IF('Input and Summary Results'!D1791=0,FALSE,'Input and Summary Results'!$B1791)</f>
        <v>0</v>
      </c>
      <c r="C2209" t="b">
        <f>IF(OR(B2209=0,'Input and Summary Results'!D1791=0,'Input and Summary Results'!D1791=""),FALSE,'Input and Summary Results'!$D1791)</f>
        <v>0</v>
      </c>
      <c r="D2209" t="b">
        <f>IF(OR(B2209=0,'Input and Summary Results'!E1791=0),FALSE,'Input and Summary Results'!$E1791)</f>
        <v>0</v>
      </c>
      <c r="E2209" t="b">
        <f t="shared" si="131"/>
        <v>0</v>
      </c>
      <c r="F2209" t="b">
        <f t="shared" si="132"/>
        <v>0</v>
      </c>
      <c r="G2209" t="b">
        <f>IF('Input and Summary Results'!$J$4="yes",IF(C2209=FALSE,FALSE,IF('Data Transformation'!E2209&lt;$R$10,E2209,$R$10)),IF(C2209=FALSE,FALSE,IF(C2209&lt;$R$10,C2209,$R$10)))</f>
        <v>0</v>
      </c>
      <c r="H2209" t="b">
        <f>IF('Input and Summary Results'!$J$4="yes",'Data Transformation'!F2209,'Data Transformation'!D2209)</f>
        <v>0</v>
      </c>
      <c r="I2209" t="str">
        <f t="shared" si="133"/>
        <v/>
      </c>
    </row>
    <row r="2210" spans="2:9" x14ac:dyDescent="0.25">
      <c r="B2210" t="b">
        <f>IF('Input and Summary Results'!D1792=0,FALSE,'Input and Summary Results'!$B1792)</f>
        <v>0</v>
      </c>
      <c r="C2210" t="b">
        <f>IF(OR(B2210=0,'Input and Summary Results'!D1792=0,'Input and Summary Results'!D1792=""),FALSE,'Input and Summary Results'!$D1792)</f>
        <v>0</v>
      </c>
      <c r="D2210" t="b">
        <f>IF(OR(B2210=0,'Input and Summary Results'!E1792=0),FALSE,'Input and Summary Results'!$E1792)</f>
        <v>0</v>
      </c>
      <c r="E2210" t="b">
        <f t="shared" si="131"/>
        <v>0</v>
      </c>
      <c r="F2210" t="b">
        <f t="shared" si="132"/>
        <v>0</v>
      </c>
      <c r="G2210" t="b">
        <f>IF('Input and Summary Results'!$J$4="yes",IF(C2210=FALSE,FALSE,IF('Data Transformation'!E2210&lt;$R$10,E2210,$R$10)),IF(C2210=FALSE,FALSE,IF(C2210&lt;$R$10,C2210,$R$10)))</f>
        <v>0</v>
      </c>
      <c r="H2210" t="b">
        <f>IF('Input and Summary Results'!$J$4="yes",'Data Transformation'!F2210,'Data Transformation'!D2210)</f>
        <v>0</v>
      </c>
      <c r="I2210" t="str">
        <f t="shared" si="133"/>
        <v/>
      </c>
    </row>
    <row r="2211" spans="2:9" x14ac:dyDescent="0.25">
      <c r="B2211" t="b">
        <f>IF('Input and Summary Results'!D1793=0,FALSE,'Input and Summary Results'!$B1793)</f>
        <v>0</v>
      </c>
      <c r="C2211" t="b">
        <f>IF(OR(B2211=0,'Input and Summary Results'!D1793=0,'Input and Summary Results'!D1793=""),FALSE,'Input and Summary Results'!$D1793)</f>
        <v>0</v>
      </c>
      <c r="D2211" t="b">
        <f>IF(OR(B2211=0,'Input and Summary Results'!E1793=0),FALSE,'Input and Summary Results'!$E1793)</f>
        <v>0</v>
      </c>
      <c r="E2211" t="b">
        <f t="shared" si="131"/>
        <v>0</v>
      </c>
      <c r="F2211" t="b">
        <f t="shared" si="132"/>
        <v>0</v>
      </c>
      <c r="G2211" t="b">
        <f>IF('Input and Summary Results'!$J$4="yes",IF(C2211=FALSE,FALSE,IF('Data Transformation'!E2211&lt;$R$10,E2211,$R$10)),IF(C2211=FALSE,FALSE,IF(C2211&lt;$R$10,C2211,$R$10)))</f>
        <v>0</v>
      </c>
      <c r="H2211" t="b">
        <f>IF('Input and Summary Results'!$J$4="yes",'Data Transformation'!F2211,'Data Transformation'!D2211)</f>
        <v>0</v>
      </c>
      <c r="I2211" t="str">
        <f t="shared" si="133"/>
        <v/>
      </c>
    </row>
    <row r="2212" spans="2:9" x14ac:dyDescent="0.25">
      <c r="B2212" t="b">
        <f>IF('Input and Summary Results'!D1794=0,FALSE,'Input and Summary Results'!$B1794)</f>
        <v>0</v>
      </c>
      <c r="C2212" t="b">
        <f>IF(OR(B2212=0,'Input and Summary Results'!D1794=0,'Input and Summary Results'!D1794=""),FALSE,'Input and Summary Results'!$D1794)</f>
        <v>0</v>
      </c>
      <c r="D2212" t="b">
        <f>IF(OR(B2212=0,'Input and Summary Results'!E1794=0),FALSE,'Input and Summary Results'!$E1794)</f>
        <v>0</v>
      </c>
      <c r="E2212" t="b">
        <f t="shared" si="131"/>
        <v>0</v>
      </c>
      <c r="F2212" t="b">
        <f t="shared" si="132"/>
        <v>0</v>
      </c>
      <c r="G2212" t="b">
        <f>IF('Input and Summary Results'!$J$4="yes",IF(C2212=FALSE,FALSE,IF('Data Transformation'!E2212&lt;$R$10,E2212,$R$10)),IF(C2212=FALSE,FALSE,IF(C2212&lt;$R$10,C2212,$R$10)))</f>
        <v>0</v>
      </c>
      <c r="H2212" t="b">
        <f>IF('Input and Summary Results'!$J$4="yes",'Data Transformation'!F2212,'Data Transformation'!D2212)</f>
        <v>0</v>
      </c>
      <c r="I2212" t="str">
        <f t="shared" si="133"/>
        <v/>
      </c>
    </row>
    <row r="2213" spans="2:9" x14ac:dyDescent="0.25">
      <c r="B2213" t="b">
        <f>IF('Input and Summary Results'!D1795=0,FALSE,'Input and Summary Results'!$B1795)</f>
        <v>0</v>
      </c>
      <c r="C2213" t="b">
        <f>IF(OR(B2213=0,'Input and Summary Results'!D1795=0,'Input and Summary Results'!D1795=""),FALSE,'Input and Summary Results'!$D1795)</f>
        <v>0</v>
      </c>
      <c r="D2213" t="b">
        <f>IF(OR(B2213=0,'Input and Summary Results'!E1795=0),FALSE,'Input and Summary Results'!$E1795)</f>
        <v>0</v>
      </c>
      <c r="E2213" t="b">
        <f t="shared" si="131"/>
        <v>0</v>
      </c>
      <c r="F2213" t="b">
        <f t="shared" si="132"/>
        <v>0</v>
      </c>
      <c r="G2213" t="b">
        <f>IF('Input and Summary Results'!$J$4="yes",IF(C2213=FALSE,FALSE,IF('Data Transformation'!E2213&lt;$R$10,E2213,$R$10)),IF(C2213=FALSE,FALSE,IF(C2213&lt;$R$10,C2213,$R$10)))</f>
        <v>0</v>
      </c>
      <c r="H2213" t="b">
        <f>IF('Input and Summary Results'!$J$4="yes",'Data Transformation'!F2213,'Data Transformation'!D2213)</f>
        <v>0</v>
      </c>
      <c r="I2213" t="str">
        <f t="shared" si="133"/>
        <v/>
      </c>
    </row>
    <row r="2214" spans="2:9" x14ac:dyDescent="0.25">
      <c r="B2214" t="b">
        <f>IF('Input and Summary Results'!D1796=0,FALSE,'Input and Summary Results'!$B1796)</f>
        <v>0</v>
      </c>
      <c r="C2214" t="b">
        <f>IF(OR(B2214=0,'Input and Summary Results'!D1796=0,'Input and Summary Results'!D1796=""),FALSE,'Input and Summary Results'!$D1796)</f>
        <v>0</v>
      </c>
      <c r="D2214" t="b">
        <f>IF(OR(B2214=0,'Input and Summary Results'!E1796=0),FALSE,'Input and Summary Results'!$E1796)</f>
        <v>0</v>
      </c>
      <c r="E2214" t="b">
        <f t="shared" si="131"/>
        <v>0</v>
      </c>
      <c r="F2214" t="b">
        <f t="shared" si="132"/>
        <v>0</v>
      </c>
      <c r="G2214" t="b">
        <f>IF('Input and Summary Results'!$J$4="yes",IF(C2214=FALSE,FALSE,IF('Data Transformation'!E2214&lt;$R$10,E2214,$R$10)),IF(C2214=FALSE,FALSE,IF(C2214&lt;$R$10,C2214,$R$10)))</f>
        <v>0</v>
      </c>
      <c r="H2214" t="b">
        <f>IF('Input and Summary Results'!$J$4="yes",'Data Transformation'!F2214,'Data Transformation'!D2214)</f>
        <v>0</v>
      </c>
      <c r="I2214" t="str">
        <f t="shared" si="133"/>
        <v/>
      </c>
    </row>
    <row r="2215" spans="2:9" x14ac:dyDescent="0.25">
      <c r="B2215" t="b">
        <f>IF('Input and Summary Results'!D1797=0,FALSE,'Input and Summary Results'!$B1797)</f>
        <v>0</v>
      </c>
      <c r="C2215" t="b">
        <f>IF(OR(B2215=0,'Input and Summary Results'!D1797=0,'Input and Summary Results'!D1797=""),FALSE,'Input and Summary Results'!$D1797)</f>
        <v>0</v>
      </c>
      <c r="D2215" t="b">
        <f>IF(OR(B2215=0,'Input and Summary Results'!E1797=0),FALSE,'Input and Summary Results'!$E1797)</f>
        <v>0</v>
      </c>
      <c r="E2215" t="b">
        <f t="shared" si="131"/>
        <v>0</v>
      </c>
      <c r="F2215" t="b">
        <f t="shared" si="132"/>
        <v>0</v>
      </c>
      <c r="G2215" t="b">
        <f>IF('Input and Summary Results'!$J$4="yes",IF(C2215=FALSE,FALSE,IF('Data Transformation'!E2215&lt;$R$10,E2215,$R$10)),IF(C2215=FALSE,FALSE,IF(C2215&lt;$R$10,C2215,$R$10)))</f>
        <v>0</v>
      </c>
      <c r="H2215" t="b">
        <f>IF('Input and Summary Results'!$J$4="yes",'Data Transformation'!F2215,'Data Transformation'!D2215)</f>
        <v>0</v>
      </c>
      <c r="I2215" t="str">
        <f t="shared" si="133"/>
        <v/>
      </c>
    </row>
    <row r="2216" spans="2:9" x14ac:dyDescent="0.25">
      <c r="B2216" t="b">
        <f>IF('Input and Summary Results'!D1798=0,FALSE,'Input and Summary Results'!$B1798)</f>
        <v>0</v>
      </c>
      <c r="C2216" t="b">
        <f>IF(OR(B2216=0,'Input and Summary Results'!D1798=0,'Input and Summary Results'!D1798=""),FALSE,'Input and Summary Results'!$D1798)</f>
        <v>0</v>
      </c>
      <c r="D2216" t="b">
        <f>IF(OR(B2216=0,'Input and Summary Results'!E1798=0),FALSE,'Input and Summary Results'!$E1798)</f>
        <v>0</v>
      </c>
      <c r="E2216" t="b">
        <f t="shared" si="131"/>
        <v>0</v>
      </c>
      <c r="F2216" t="b">
        <f t="shared" si="132"/>
        <v>0</v>
      </c>
      <c r="G2216" t="b">
        <f>IF('Input and Summary Results'!$J$4="yes",IF(C2216=FALSE,FALSE,IF('Data Transformation'!E2216&lt;$R$10,E2216,$R$10)),IF(C2216=FALSE,FALSE,IF(C2216&lt;$R$10,C2216,$R$10)))</f>
        <v>0</v>
      </c>
      <c r="H2216" t="b">
        <f>IF('Input and Summary Results'!$J$4="yes",'Data Transformation'!F2216,'Data Transformation'!D2216)</f>
        <v>0</v>
      </c>
      <c r="I2216" t="str">
        <f t="shared" si="133"/>
        <v/>
      </c>
    </row>
    <row r="2217" spans="2:9" x14ac:dyDescent="0.25">
      <c r="B2217" t="b">
        <f>IF('Input and Summary Results'!D1799=0,FALSE,'Input and Summary Results'!$B1799)</f>
        <v>0</v>
      </c>
      <c r="C2217" t="b">
        <f>IF(OR(B2217=0,'Input and Summary Results'!D1799=0,'Input and Summary Results'!D1799=""),FALSE,'Input and Summary Results'!$D1799)</f>
        <v>0</v>
      </c>
      <c r="D2217" t="b">
        <f>IF(OR(B2217=0,'Input and Summary Results'!E1799=0),FALSE,'Input and Summary Results'!$E1799)</f>
        <v>0</v>
      </c>
      <c r="E2217" t="b">
        <f t="shared" si="131"/>
        <v>0</v>
      </c>
      <c r="F2217" t="b">
        <f t="shared" si="132"/>
        <v>0</v>
      </c>
      <c r="G2217" t="b">
        <f>IF('Input and Summary Results'!$J$4="yes",IF(C2217=FALSE,FALSE,IF('Data Transformation'!E2217&lt;$R$10,E2217,$R$10)),IF(C2217=FALSE,FALSE,IF(C2217&lt;$R$10,C2217,$R$10)))</f>
        <v>0</v>
      </c>
      <c r="H2217" t="b">
        <f>IF('Input and Summary Results'!$J$4="yes",'Data Transformation'!F2217,'Data Transformation'!D2217)</f>
        <v>0</v>
      </c>
      <c r="I2217" t="str">
        <f t="shared" si="133"/>
        <v/>
      </c>
    </row>
    <row r="2218" spans="2:9" x14ac:dyDescent="0.25">
      <c r="B2218" t="b">
        <f>IF('Input and Summary Results'!D1800=0,FALSE,'Input and Summary Results'!$B1800)</f>
        <v>0</v>
      </c>
      <c r="C2218" t="b">
        <f>IF(OR(B2218=0,'Input and Summary Results'!D1800=0,'Input and Summary Results'!D1800=""),FALSE,'Input and Summary Results'!$D1800)</f>
        <v>0</v>
      </c>
      <c r="D2218" t="b">
        <f>IF(OR(B2218=0,'Input and Summary Results'!E1800=0),FALSE,'Input and Summary Results'!$E1800)</f>
        <v>0</v>
      </c>
      <c r="E2218" t="b">
        <f t="shared" ref="E2218:E2281" si="134">IF(C2218=FALSE,FALSE,LOG10(C2218))</f>
        <v>0</v>
      </c>
      <c r="F2218" t="b">
        <f t="shared" ref="F2218:F2281" si="135">IF(D2218=FALSE, FALSE,0.434*D2218/C2218)</f>
        <v>0</v>
      </c>
      <c r="G2218" t="b">
        <f>IF('Input and Summary Results'!$J$4="yes",IF(C2218=FALSE,FALSE,IF('Data Transformation'!E2218&lt;$R$10,E2218,$R$10)),IF(C2218=FALSE,FALSE,IF(C2218&lt;$R$10,C2218,$R$10)))</f>
        <v>0</v>
      </c>
      <c r="H2218" t="b">
        <f>IF('Input and Summary Results'!$J$4="yes",'Data Transformation'!F2218,'Data Transformation'!D2218)</f>
        <v>0</v>
      </c>
      <c r="I2218" t="str">
        <f t="shared" si="133"/>
        <v/>
      </c>
    </row>
    <row r="2219" spans="2:9" x14ac:dyDescent="0.25">
      <c r="B2219" t="b">
        <f>IF('Input and Summary Results'!D1801=0,FALSE,'Input and Summary Results'!$B1801)</f>
        <v>0</v>
      </c>
      <c r="C2219" t="b">
        <f>IF(OR(B2219=0,'Input and Summary Results'!D1801=0,'Input and Summary Results'!D1801=""),FALSE,'Input and Summary Results'!$D1801)</f>
        <v>0</v>
      </c>
      <c r="D2219" t="b">
        <f>IF(OR(B2219=0,'Input and Summary Results'!E1801=0),FALSE,'Input and Summary Results'!$E1801)</f>
        <v>0</v>
      </c>
      <c r="E2219" t="b">
        <f t="shared" si="134"/>
        <v>0</v>
      </c>
      <c r="F2219" t="b">
        <f t="shared" si="135"/>
        <v>0</v>
      </c>
      <c r="G2219" t="b">
        <f>IF('Input and Summary Results'!$J$4="yes",IF(C2219=FALSE,FALSE,IF('Data Transformation'!E2219&lt;$R$10,E2219,$R$10)),IF(C2219=FALSE,FALSE,IF(C2219&lt;$R$10,C2219,$R$10)))</f>
        <v>0</v>
      </c>
      <c r="H2219" t="b">
        <f>IF('Input and Summary Results'!$J$4="yes",'Data Transformation'!F2219,'Data Transformation'!D2219)</f>
        <v>0</v>
      </c>
      <c r="I2219" t="str">
        <f t="shared" si="133"/>
        <v/>
      </c>
    </row>
    <row r="2220" spans="2:9" x14ac:dyDescent="0.25">
      <c r="B2220" t="b">
        <f>IF('Input and Summary Results'!D1802=0,FALSE,'Input and Summary Results'!$B1802)</f>
        <v>0</v>
      </c>
      <c r="C2220" t="b">
        <f>IF(OR(B2220=0,'Input and Summary Results'!D1802=0,'Input and Summary Results'!D1802=""),FALSE,'Input and Summary Results'!$D1802)</f>
        <v>0</v>
      </c>
      <c r="D2220" t="b">
        <f>IF(OR(B2220=0,'Input and Summary Results'!E1802=0),FALSE,'Input and Summary Results'!$E1802)</f>
        <v>0</v>
      </c>
      <c r="E2220" t="b">
        <f t="shared" si="134"/>
        <v>0</v>
      </c>
      <c r="F2220" t="b">
        <f t="shared" si="135"/>
        <v>0</v>
      </c>
      <c r="G2220" t="b">
        <f>IF('Input and Summary Results'!$J$4="yes",IF(C2220=FALSE,FALSE,IF('Data Transformation'!E2220&lt;$R$10,E2220,$R$10)),IF(C2220=FALSE,FALSE,IF(C2220&lt;$R$10,C2220,$R$10)))</f>
        <v>0</v>
      </c>
      <c r="H2220" t="b">
        <f>IF('Input and Summary Results'!$J$4="yes",'Data Transformation'!F2220,'Data Transformation'!D2220)</f>
        <v>0</v>
      </c>
      <c r="I2220" t="str">
        <f t="shared" si="133"/>
        <v/>
      </c>
    </row>
    <row r="2221" spans="2:9" x14ac:dyDescent="0.25">
      <c r="B2221" t="b">
        <f>IF('Input and Summary Results'!D1803=0,FALSE,'Input and Summary Results'!$B1803)</f>
        <v>0</v>
      </c>
      <c r="C2221" t="b">
        <f>IF(OR(B2221=0,'Input and Summary Results'!D1803=0,'Input and Summary Results'!D1803=""),FALSE,'Input and Summary Results'!$D1803)</f>
        <v>0</v>
      </c>
      <c r="D2221" t="b">
        <f>IF(OR(B2221=0,'Input and Summary Results'!E1803=0),FALSE,'Input and Summary Results'!$E1803)</f>
        <v>0</v>
      </c>
      <c r="E2221" t="b">
        <f t="shared" si="134"/>
        <v>0</v>
      </c>
      <c r="F2221" t="b">
        <f t="shared" si="135"/>
        <v>0</v>
      </c>
      <c r="G2221" t="b">
        <f>IF('Input and Summary Results'!$J$4="yes",IF(C2221=FALSE,FALSE,IF('Data Transformation'!E2221&lt;$R$10,E2221,$R$10)),IF(C2221=FALSE,FALSE,IF(C2221&lt;$R$10,C2221,$R$10)))</f>
        <v>0</v>
      </c>
      <c r="H2221" t="b">
        <f>IF('Input and Summary Results'!$J$4="yes",'Data Transformation'!F2221,'Data Transformation'!D2221)</f>
        <v>0</v>
      </c>
      <c r="I2221" t="str">
        <f t="shared" si="133"/>
        <v/>
      </c>
    </row>
    <row r="2222" spans="2:9" x14ac:dyDescent="0.25">
      <c r="B2222" t="b">
        <f>IF('Input and Summary Results'!D1804=0,FALSE,'Input and Summary Results'!$B1804)</f>
        <v>0</v>
      </c>
      <c r="C2222" t="b">
        <f>IF(OR(B2222=0,'Input and Summary Results'!D1804=0,'Input and Summary Results'!D1804=""),FALSE,'Input and Summary Results'!$D1804)</f>
        <v>0</v>
      </c>
      <c r="D2222" t="b">
        <f>IF(OR(B2222=0,'Input and Summary Results'!E1804=0),FALSE,'Input and Summary Results'!$E1804)</f>
        <v>0</v>
      </c>
      <c r="E2222" t="b">
        <f t="shared" si="134"/>
        <v>0</v>
      </c>
      <c r="F2222" t="b">
        <f t="shared" si="135"/>
        <v>0</v>
      </c>
      <c r="G2222" t="b">
        <f>IF('Input and Summary Results'!$J$4="yes",IF(C2222=FALSE,FALSE,IF('Data Transformation'!E2222&lt;$R$10,E2222,$R$10)),IF(C2222=FALSE,FALSE,IF(C2222&lt;$R$10,C2222,$R$10)))</f>
        <v>0</v>
      </c>
      <c r="H2222" t="b">
        <f>IF('Input and Summary Results'!$J$4="yes",'Data Transformation'!F2222,'Data Transformation'!D2222)</f>
        <v>0</v>
      </c>
      <c r="I2222" t="str">
        <f t="shared" si="133"/>
        <v/>
      </c>
    </row>
    <row r="2223" spans="2:9" x14ac:dyDescent="0.25">
      <c r="B2223" t="b">
        <f>IF('Input and Summary Results'!D1805=0,FALSE,'Input and Summary Results'!$B1805)</f>
        <v>0</v>
      </c>
      <c r="C2223" t="b">
        <f>IF(OR(B2223=0,'Input and Summary Results'!D1805=0,'Input and Summary Results'!D1805=""),FALSE,'Input and Summary Results'!$D1805)</f>
        <v>0</v>
      </c>
      <c r="D2223" t="b">
        <f>IF(OR(B2223=0,'Input and Summary Results'!E1805=0),FALSE,'Input and Summary Results'!$E1805)</f>
        <v>0</v>
      </c>
      <c r="E2223" t="b">
        <f t="shared" si="134"/>
        <v>0</v>
      </c>
      <c r="F2223" t="b">
        <f t="shared" si="135"/>
        <v>0</v>
      </c>
      <c r="G2223" t="b">
        <f>IF('Input and Summary Results'!$J$4="yes",IF(C2223=FALSE,FALSE,IF('Data Transformation'!E2223&lt;$R$10,E2223,$R$10)),IF(C2223=FALSE,FALSE,IF(C2223&lt;$R$10,C2223,$R$10)))</f>
        <v>0</v>
      </c>
      <c r="H2223" t="b">
        <f>IF('Input and Summary Results'!$J$4="yes",'Data Transformation'!F2223,'Data Transformation'!D2223)</f>
        <v>0</v>
      </c>
      <c r="I2223" t="str">
        <f t="shared" si="133"/>
        <v/>
      </c>
    </row>
    <row r="2224" spans="2:9" x14ac:dyDescent="0.25">
      <c r="B2224" t="b">
        <f>IF('Input and Summary Results'!D1806=0,FALSE,'Input and Summary Results'!$B1806)</f>
        <v>0</v>
      </c>
      <c r="C2224" t="b">
        <f>IF(OR(B2224=0,'Input and Summary Results'!D1806=0,'Input and Summary Results'!D1806=""),FALSE,'Input and Summary Results'!$D1806)</f>
        <v>0</v>
      </c>
      <c r="D2224" t="b">
        <f>IF(OR(B2224=0,'Input and Summary Results'!E1806=0),FALSE,'Input and Summary Results'!$E1806)</f>
        <v>0</v>
      </c>
      <c r="E2224" t="b">
        <f t="shared" si="134"/>
        <v>0</v>
      </c>
      <c r="F2224" t="b">
        <f t="shared" si="135"/>
        <v>0</v>
      </c>
      <c r="G2224" t="b">
        <f>IF('Input and Summary Results'!$J$4="yes",IF(C2224=FALSE,FALSE,IF('Data Transformation'!E2224&lt;$R$10,E2224,$R$10)),IF(C2224=FALSE,FALSE,IF(C2224&lt;$R$10,C2224,$R$10)))</f>
        <v>0</v>
      </c>
      <c r="H2224" t="b">
        <f>IF('Input and Summary Results'!$J$4="yes",'Data Transformation'!F2224,'Data Transformation'!D2224)</f>
        <v>0</v>
      </c>
      <c r="I2224" t="str">
        <f t="shared" si="133"/>
        <v/>
      </c>
    </row>
    <row r="2225" spans="2:9" x14ac:dyDescent="0.25">
      <c r="B2225" t="b">
        <f>IF('Input and Summary Results'!D1807=0,FALSE,'Input and Summary Results'!$B1807)</f>
        <v>0</v>
      </c>
      <c r="C2225" t="b">
        <f>IF(OR(B2225=0,'Input and Summary Results'!D1807=0,'Input and Summary Results'!D1807=""),FALSE,'Input and Summary Results'!$D1807)</f>
        <v>0</v>
      </c>
      <c r="D2225" t="b">
        <f>IF(OR(B2225=0,'Input and Summary Results'!E1807=0),FALSE,'Input and Summary Results'!$E1807)</f>
        <v>0</v>
      </c>
      <c r="E2225" t="b">
        <f t="shared" si="134"/>
        <v>0</v>
      </c>
      <c r="F2225" t="b">
        <f t="shared" si="135"/>
        <v>0</v>
      </c>
      <c r="G2225" t="b">
        <f>IF('Input and Summary Results'!$J$4="yes",IF(C2225=FALSE,FALSE,IF('Data Transformation'!E2225&lt;$R$10,E2225,$R$10)),IF(C2225=FALSE,FALSE,IF(C2225&lt;$R$10,C2225,$R$10)))</f>
        <v>0</v>
      </c>
      <c r="H2225" t="b">
        <f>IF('Input and Summary Results'!$J$4="yes",'Data Transformation'!F2225,'Data Transformation'!D2225)</f>
        <v>0</v>
      </c>
      <c r="I2225" t="str">
        <f t="shared" si="133"/>
        <v/>
      </c>
    </row>
    <row r="2226" spans="2:9" x14ac:dyDescent="0.25">
      <c r="B2226" t="b">
        <f>IF('Input and Summary Results'!D1808=0,FALSE,'Input and Summary Results'!$B1808)</f>
        <v>0</v>
      </c>
      <c r="C2226" t="b">
        <f>IF(OR(B2226=0,'Input and Summary Results'!D1808=0,'Input and Summary Results'!D1808=""),FALSE,'Input and Summary Results'!$D1808)</f>
        <v>0</v>
      </c>
      <c r="D2226" t="b">
        <f>IF(OR(B2226=0,'Input and Summary Results'!E1808=0),FALSE,'Input and Summary Results'!$E1808)</f>
        <v>0</v>
      </c>
      <c r="E2226" t="b">
        <f t="shared" si="134"/>
        <v>0</v>
      </c>
      <c r="F2226" t="b">
        <f t="shared" si="135"/>
        <v>0</v>
      </c>
      <c r="G2226" t="b">
        <f>IF('Input and Summary Results'!$J$4="yes",IF(C2226=FALSE,FALSE,IF('Data Transformation'!E2226&lt;$R$10,E2226,$R$10)),IF(C2226=FALSE,FALSE,IF(C2226&lt;$R$10,C2226,$R$10)))</f>
        <v>0</v>
      </c>
      <c r="H2226" t="b">
        <f>IF('Input and Summary Results'!$J$4="yes",'Data Transformation'!F2226,'Data Transformation'!D2226)</f>
        <v>0</v>
      </c>
      <c r="I2226" t="str">
        <f t="shared" si="133"/>
        <v/>
      </c>
    </row>
    <row r="2227" spans="2:9" x14ac:dyDescent="0.25">
      <c r="B2227" t="b">
        <f>IF('Input and Summary Results'!D1809=0,FALSE,'Input and Summary Results'!$B1809)</f>
        <v>0</v>
      </c>
      <c r="C2227" t="b">
        <f>IF(OR(B2227=0,'Input and Summary Results'!D1809=0,'Input and Summary Results'!D1809=""),FALSE,'Input and Summary Results'!$D1809)</f>
        <v>0</v>
      </c>
      <c r="D2227" t="b">
        <f>IF(OR(B2227=0,'Input and Summary Results'!E1809=0),FALSE,'Input and Summary Results'!$E1809)</f>
        <v>0</v>
      </c>
      <c r="E2227" t="b">
        <f t="shared" si="134"/>
        <v>0</v>
      </c>
      <c r="F2227" t="b">
        <f t="shared" si="135"/>
        <v>0</v>
      </c>
      <c r="G2227" t="b">
        <f>IF('Input and Summary Results'!$J$4="yes",IF(C2227=FALSE,FALSE,IF('Data Transformation'!E2227&lt;$R$10,E2227,$R$10)),IF(C2227=FALSE,FALSE,IF(C2227&lt;$R$10,C2227,$R$10)))</f>
        <v>0</v>
      </c>
      <c r="H2227" t="b">
        <f>IF('Input and Summary Results'!$J$4="yes",'Data Transformation'!F2227,'Data Transformation'!D2227)</f>
        <v>0</v>
      </c>
      <c r="I2227" t="str">
        <f t="shared" si="133"/>
        <v/>
      </c>
    </row>
    <row r="2228" spans="2:9" x14ac:dyDescent="0.25">
      <c r="B2228" t="b">
        <f>IF('Input and Summary Results'!D1810=0,FALSE,'Input and Summary Results'!$B1810)</f>
        <v>0</v>
      </c>
      <c r="C2228" t="b">
        <f>IF(OR(B2228=0,'Input and Summary Results'!D1810=0,'Input and Summary Results'!D1810=""),FALSE,'Input and Summary Results'!$D1810)</f>
        <v>0</v>
      </c>
      <c r="D2228" t="b">
        <f>IF(OR(B2228=0,'Input and Summary Results'!E1810=0),FALSE,'Input and Summary Results'!$E1810)</f>
        <v>0</v>
      </c>
      <c r="E2228" t="b">
        <f t="shared" si="134"/>
        <v>0</v>
      </c>
      <c r="F2228" t="b">
        <f t="shared" si="135"/>
        <v>0</v>
      </c>
      <c r="G2228" t="b">
        <f>IF('Input and Summary Results'!$J$4="yes",IF(C2228=FALSE,FALSE,IF('Data Transformation'!E2228&lt;$R$10,E2228,$R$10)),IF(C2228=FALSE,FALSE,IF(C2228&lt;$R$10,C2228,$R$10)))</f>
        <v>0</v>
      </c>
      <c r="H2228" t="b">
        <f>IF('Input and Summary Results'!$J$4="yes",'Data Transformation'!F2228,'Data Transformation'!D2228)</f>
        <v>0</v>
      </c>
      <c r="I2228" t="str">
        <f t="shared" si="133"/>
        <v/>
      </c>
    </row>
    <row r="2229" spans="2:9" x14ac:dyDescent="0.25">
      <c r="B2229" t="b">
        <f>IF('Input and Summary Results'!D1811=0,FALSE,'Input and Summary Results'!$B1811)</f>
        <v>0</v>
      </c>
      <c r="C2229" t="b">
        <f>IF(OR(B2229=0,'Input and Summary Results'!D1811=0,'Input and Summary Results'!D1811=""),FALSE,'Input and Summary Results'!$D1811)</f>
        <v>0</v>
      </c>
      <c r="D2229" t="b">
        <f>IF(OR(B2229=0,'Input and Summary Results'!E1811=0),FALSE,'Input and Summary Results'!$E1811)</f>
        <v>0</v>
      </c>
      <c r="E2229" t="b">
        <f t="shared" si="134"/>
        <v>0</v>
      </c>
      <c r="F2229" t="b">
        <f t="shared" si="135"/>
        <v>0</v>
      </c>
      <c r="G2229" t="b">
        <f>IF('Input and Summary Results'!$J$4="yes",IF(C2229=FALSE,FALSE,IF('Data Transformation'!E2229&lt;$R$10,E2229,$R$10)),IF(C2229=FALSE,FALSE,IF(C2229&lt;$R$10,C2229,$R$10)))</f>
        <v>0</v>
      </c>
      <c r="H2229" t="b">
        <f>IF('Input and Summary Results'!$J$4="yes",'Data Transformation'!F2229,'Data Transformation'!D2229)</f>
        <v>0</v>
      </c>
      <c r="I2229" t="str">
        <f t="shared" si="133"/>
        <v/>
      </c>
    </row>
    <row r="2230" spans="2:9" x14ac:dyDescent="0.25">
      <c r="B2230" t="b">
        <f>IF('Input and Summary Results'!D1812=0,FALSE,'Input and Summary Results'!$B1812)</f>
        <v>0</v>
      </c>
      <c r="C2230" t="b">
        <f>IF(OR(B2230=0,'Input and Summary Results'!D1812=0,'Input and Summary Results'!D1812=""),FALSE,'Input and Summary Results'!$D1812)</f>
        <v>0</v>
      </c>
      <c r="D2230" t="b">
        <f>IF(OR(B2230=0,'Input and Summary Results'!E1812=0),FALSE,'Input and Summary Results'!$E1812)</f>
        <v>0</v>
      </c>
      <c r="E2230" t="b">
        <f t="shared" si="134"/>
        <v>0</v>
      </c>
      <c r="F2230" t="b">
        <f t="shared" si="135"/>
        <v>0</v>
      </c>
      <c r="G2230" t="b">
        <f>IF('Input and Summary Results'!$J$4="yes",IF(C2230=FALSE,FALSE,IF('Data Transformation'!E2230&lt;$R$10,E2230,$R$10)),IF(C2230=FALSE,FALSE,IF(C2230&lt;$R$10,C2230,$R$10)))</f>
        <v>0</v>
      </c>
      <c r="H2230" t="b">
        <f>IF('Input and Summary Results'!$J$4="yes",'Data Transformation'!F2230,'Data Transformation'!D2230)</f>
        <v>0</v>
      </c>
      <c r="I2230" t="str">
        <f t="shared" si="133"/>
        <v/>
      </c>
    </row>
    <row r="2231" spans="2:9" x14ac:dyDescent="0.25">
      <c r="B2231" t="b">
        <f>IF('Input and Summary Results'!D1813=0,FALSE,'Input and Summary Results'!$B1813)</f>
        <v>0</v>
      </c>
      <c r="C2231" t="b">
        <f>IF(OR(B2231=0,'Input and Summary Results'!D1813=0,'Input and Summary Results'!D1813=""),FALSE,'Input and Summary Results'!$D1813)</f>
        <v>0</v>
      </c>
      <c r="D2231" t="b">
        <f>IF(OR(B2231=0,'Input and Summary Results'!E1813=0),FALSE,'Input and Summary Results'!$E1813)</f>
        <v>0</v>
      </c>
      <c r="E2231" t="b">
        <f t="shared" si="134"/>
        <v>0</v>
      </c>
      <c r="F2231" t="b">
        <f t="shared" si="135"/>
        <v>0</v>
      </c>
      <c r="G2231" t="b">
        <f>IF('Input and Summary Results'!$J$4="yes",IF(C2231=FALSE,FALSE,IF('Data Transformation'!E2231&lt;$R$10,E2231,$R$10)),IF(C2231=FALSE,FALSE,IF(C2231&lt;$R$10,C2231,$R$10)))</f>
        <v>0</v>
      </c>
      <c r="H2231" t="b">
        <f>IF('Input and Summary Results'!$J$4="yes",'Data Transformation'!F2231,'Data Transformation'!D2231)</f>
        <v>0</v>
      </c>
      <c r="I2231" t="str">
        <f t="shared" si="133"/>
        <v/>
      </c>
    </row>
    <row r="2232" spans="2:9" x14ac:dyDescent="0.25">
      <c r="B2232" t="b">
        <f>IF('Input and Summary Results'!D1814=0,FALSE,'Input and Summary Results'!$B1814)</f>
        <v>0</v>
      </c>
      <c r="C2232" t="b">
        <f>IF(OR(B2232=0,'Input and Summary Results'!D1814=0,'Input and Summary Results'!D1814=""),FALSE,'Input and Summary Results'!$D1814)</f>
        <v>0</v>
      </c>
      <c r="D2232" t="b">
        <f>IF(OR(B2232=0,'Input and Summary Results'!E1814=0),FALSE,'Input and Summary Results'!$E1814)</f>
        <v>0</v>
      </c>
      <c r="E2232" t="b">
        <f t="shared" si="134"/>
        <v>0</v>
      </c>
      <c r="F2232" t="b">
        <f t="shared" si="135"/>
        <v>0</v>
      </c>
      <c r="G2232" t="b">
        <f>IF('Input and Summary Results'!$J$4="yes",IF(C2232=FALSE,FALSE,IF('Data Transformation'!E2232&lt;$R$10,E2232,$R$10)),IF(C2232=FALSE,FALSE,IF(C2232&lt;$R$10,C2232,$R$10)))</f>
        <v>0</v>
      </c>
      <c r="H2232" t="b">
        <f>IF('Input and Summary Results'!$J$4="yes",'Data Transformation'!F2232,'Data Transformation'!D2232)</f>
        <v>0</v>
      </c>
      <c r="I2232" t="str">
        <f t="shared" si="133"/>
        <v/>
      </c>
    </row>
    <row r="2233" spans="2:9" x14ac:dyDescent="0.25">
      <c r="B2233" t="b">
        <f>IF('Input and Summary Results'!D1815=0,FALSE,'Input and Summary Results'!$B1815)</f>
        <v>0</v>
      </c>
      <c r="C2233" t="b">
        <f>IF(OR(B2233=0,'Input and Summary Results'!D1815=0,'Input and Summary Results'!D1815=""),FALSE,'Input and Summary Results'!$D1815)</f>
        <v>0</v>
      </c>
      <c r="D2233" t="b">
        <f>IF(OR(B2233=0,'Input and Summary Results'!E1815=0),FALSE,'Input and Summary Results'!$E1815)</f>
        <v>0</v>
      </c>
      <c r="E2233" t="b">
        <f t="shared" si="134"/>
        <v>0</v>
      </c>
      <c r="F2233" t="b">
        <f t="shared" si="135"/>
        <v>0</v>
      </c>
      <c r="G2233" t="b">
        <f>IF('Input and Summary Results'!$J$4="yes",IF(C2233=FALSE,FALSE,IF('Data Transformation'!E2233&lt;$R$10,E2233,$R$10)),IF(C2233=FALSE,FALSE,IF(C2233&lt;$R$10,C2233,$R$10)))</f>
        <v>0</v>
      </c>
      <c r="H2233" t="b">
        <f>IF('Input and Summary Results'!$J$4="yes",'Data Transformation'!F2233,'Data Transformation'!D2233)</f>
        <v>0</v>
      </c>
      <c r="I2233" t="str">
        <f t="shared" si="133"/>
        <v/>
      </c>
    </row>
    <row r="2234" spans="2:9" x14ac:dyDescent="0.25">
      <c r="B2234" t="b">
        <f>IF('Input and Summary Results'!D1816=0,FALSE,'Input and Summary Results'!$B1816)</f>
        <v>0</v>
      </c>
      <c r="C2234" t="b">
        <f>IF(OR(B2234=0,'Input and Summary Results'!D1816=0,'Input and Summary Results'!D1816=""),FALSE,'Input and Summary Results'!$D1816)</f>
        <v>0</v>
      </c>
      <c r="D2234" t="b">
        <f>IF(OR(B2234=0,'Input and Summary Results'!E1816=0),FALSE,'Input and Summary Results'!$E1816)</f>
        <v>0</v>
      </c>
      <c r="E2234" t="b">
        <f t="shared" si="134"/>
        <v>0</v>
      </c>
      <c r="F2234" t="b">
        <f t="shared" si="135"/>
        <v>0</v>
      </c>
      <c r="G2234" t="b">
        <f>IF('Input and Summary Results'!$J$4="yes",IF(C2234=FALSE,FALSE,IF('Data Transformation'!E2234&lt;$R$10,E2234,$R$10)),IF(C2234=FALSE,FALSE,IF(C2234&lt;$R$10,C2234,$R$10)))</f>
        <v>0</v>
      </c>
      <c r="H2234" t="b">
        <f>IF('Input and Summary Results'!$J$4="yes",'Data Transformation'!F2234,'Data Transformation'!D2234)</f>
        <v>0</v>
      </c>
      <c r="I2234" t="str">
        <f t="shared" si="133"/>
        <v/>
      </c>
    </row>
    <row r="2235" spans="2:9" x14ac:dyDescent="0.25">
      <c r="B2235" t="b">
        <f>IF('Input and Summary Results'!D1817=0,FALSE,'Input and Summary Results'!$B1817)</f>
        <v>0</v>
      </c>
      <c r="C2235" t="b">
        <f>IF(OR(B2235=0,'Input and Summary Results'!D1817=0,'Input and Summary Results'!D1817=""),FALSE,'Input and Summary Results'!$D1817)</f>
        <v>0</v>
      </c>
      <c r="D2235" t="b">
        <f>IF(OR(B2235=0,'Input and Summary Results'!E1817=0),FALSE,'Input and Summary Results'!$E1817)</f>
        <v>0</v>
      </c>
      <c r="E2235" t="b">
        <f t="shared" si="134"/>
        <v>0</v>
      </c>
      <c r="F2235" t="b">
        <f t="shared" si="135"/>
        <v>0</v>
      </c>
      <c r="G2235" t="b">
        <f>IF('Input and Summary Results'!$J$4="yes",IF(C2235=FALSE,FALSE,IF('Data Transformation'!E2235&lt;$R$10,E2235,$R$10)),IF(C2235=FALSE,FALSE,IF(C2235&lt;$R$10,C2235,$R$10)))</f>
        <v>0</v>
      </c>
      <c r="H2235" t="b">
        <f>IF('Input and Summary Results'!$J$4="yes",'Data Transformation'!F2235,'Data Transformation'!D2235)</f>
        <v>0</v>
      </c>
      <c r="I2235" t="str">
        <f t="shared" si="133"/>
        <v/>
      </c>
    </row>
    <row r="2236" spans="2:9" x14ac:dyDescent="0.25">
      <c r="B2236" t="b">
        <f>IF('Input and Summary Results'!D1818=0,FALSE,'Input and Summary Results'!$B1818)</f>
        <v>0</v>
      </c>
      <c r="C2236" t="b">
        <f>IF(OR(B2236=0,'Input and Summary Results'!D1818=0,'Input and Summary Results'!D1818=""),FALSE,'Input and Summary Results'!$D1818)</f>
        <v>0</v>
      </c>
      <c r="D2236" t="b">
        <f>IF(OR(B2236=0,'Input and Summary Results'!E1818=0),FALSE,'Input and Summary Results'!$E1818)</f>
        <v>0</v>
      </c>
      <c r="E2236" t="b">
        <f t="shared" si="134"/>
        <v>0</v>
      </c>
      <c r="F2236" t="b">
        <f t="shared" si="135"/>
        <v>0</v>
      </c>
      <c r="G2236" t="b">
        <f>IF('Input and Summary Results'!$J$4="yes",IF(C2236=FALSE,FALSE,IF('Data Transformation'!E2236&lt;$R$10,E2236,$R$10)),IF(C2236=FALSE,FALSE,IF(C2236&lt;$R$10,C2236,$R$10)))</f>
        <v>0</v>
      </c>
      <c r="H2236" t="b">
        <f>IF('Input and Summary Results'!$J$4="yes",'Data Transformation'!F2236,'Data Transformation'!D2236)</f>
        <v>0</v>
      </c>
      <c r="I2236" t="str">
        <f t="shared" si="133"/>
        <v/>
      </c>
    </row>
    <row r="2237" spans="2:9" x14ac:dyDescent="0.25">
      <c r="B2237" t="b">
        <f>IF('Input and Summary Results'!D1819=0,FALSE,'Input and Summary Results'!$B1819)</f>
        <v>0</v>
      </c>
      <c r="C2237" t="b">
        <f>IF(OR(B2237=0,'Input and Summary Results'!D1819=0,'Input and Summary Results'!D1819=""),FALSE,'Input and Summary Results'!$D1819)</f>
        <v>0</v>
      </c>
      <c r="D2237" t="b">
        <f>IF(OR(B2237=0,'Input and Summary Results'!E1819=0),FALSE,'Input and Summary Results'!$E1819)</f>
        <v>0</v>
      </c>
      <c r="E2237" t="b">
        <f t="shared" si="134"/>
        <v>0</v>
      </c>
      <c r="F2237" t="b">
        <f t="shared" si="135"/>
        <v>0</v>
      </c>
      <c r="G2237" t="b">
        <f>IF('Input and Summary Results'!$J$4="yes",IF(C2237=FALSE,FALSE,IF('Data Transformation'!E2237&lt;$R$10,E2237,$R$10)),IF(C2237=FALSE,FALSE,IF(C2237&lt;$R$10,C2237,$R$10)))</f>
        <v>0</v>
      </c>
      <c r="H2237" t="b">
        <f>IF('Input and Summary Results'!$J$4="yes",'Data Transformation'!F2237,'Data Transformation'!D2237)</f>
        <v>0</v>
      </c>
      <c r="I2237" t="str">
        <f t="shared" si="133"/>
        <v/>
      </c>
    </row>
    <row r="2238" spans="2:9" x14ac:dyDescent="0.25">
      <c r="B2238" t="b">
        <f>IF('Input and Summary Results'!D1820=0,FALSE,'Input and Summary Results'!$B1820)</f>
        <v>0</v>
      </c>
      <c r="C2238" t="b">
        <f>IF(OR(B2238=0,'Input and Summary Results'!D1820=0,'Input and Summary Results'!D1820=""),FALSE,'Input and Summary Results'!$D1820)</f>
        <v>0</v>
      </c>
      <c r="D2238" t="b">
        <f>IF(OR(B2238=0,'Input and Summary Results'!E1820=0),FALSE,'Input and Summary Results'!$E1820)</f>
        <v>0</v>
      </c>
      <c r="E2238" t="b">
        <f t="shared" si="134"/>
        <v>0</v>
      </c>
      <c r="F2238" t="b">
        <f t="shared" si="135"/>
        <v>0</v>
      </c>
      <c r="G2238" t="b">
        <f>IF('Input and Summary Results'!$J$4="yes",IF(C2238=FALSE,FALSE,IF('Data Transformation'!E2238&lt;$R$10,E2238,$R$10)),IF(C2238=FALSE,FALSE,IF(C2238&lt;$R$10,C2238,$R$10)))</f>
        <v>0</v>
      </c>
      <c r="H2238" t="b">
        <f>IF('Input and Summary Results'!$J$4="yes",'Data Transformation'!F2238,'Data Transformation'!D2238)</f>
        <v>0</v>
      </c>
      <c r="I2238" t="str">
        <f t="shared" si="133"/>
        <v/>
      </c>
    </row>
    <row r="2239" spans="2:9" x14ac:dyDescent="0.25">
      <c r="B2239" t="b">
        <f>IF('Input and Summary Results'!D1821=0,FALSE,'Input and Summary Results'!$B1821)</f>
        <v>0</v>
      </c>
      <c r="C2239" t="b">
        <f>IF(OR(B2239=0,'Input and Summary Results'!D1821=0,'Input and Summary Results'!D1821=""),FALSE,'Input and Summary Results'!$D1821)</f>
        <v>0</v>
      </c>
      <c r="D2239" t="b">
        <f>IF(OR(B2239=0,'Input and Summary Results'!E1821=0),FALSE,'Input and Summary Results'!$E1821)</f>
        <v>0</v>
      </c>
      <c r="E2239" t="b">
        <f t="shared" si="134"/>
        <v>0</v>
      </c>
      <c r="F2239" t="b">
        <f t="shared" si="135"/>
        <v>0</v>
      </c>
      <c r="G2239" t="b">
        <f>IF('Input and Summary Results'!$J$4="yes",IF(C2239=FALSE,FALSE,IF('Data Transformation'!E2239&lt;$R$10,E2239,$R$10)),IF(C2239=FALSE,FALSE,IF(C2239&lt;$R$10,C2239,$R$10)))</f>
        <v>0</v>
      </c>
      <c r="H2239" t="b">
        <f>IF('Input and Summary Results'!$J$4="yes",'Data Transformation'!F2239,'Data Transformation'!D2239)</f>
        <v>0</v>
      </c>
      <c r="I2239" t="str">
        <f t="shared" si="133"/>
        <v/>
      </c>
    </row>
    <row r="2240" spans="2:9" x14ac:dyDescent="0.25">
      <c r="B2240" t="b">
        <f>IF('Input and Summary Results'!D1822=0,FALSE,'Input and Summary Results'!$B1822)</f>
        <v>0</v>
      </c>
      <c r="C2240" t="b">
        <f>IF(OR(B2240=0,'Input and Summary Results'!D1822=0,'Input and Summary Results'!D1822=""),FALSE,'Input and Summary Results'!$D1822)</f>
        <v>0</v>
      </c>
      <c r="D2240" t="b">
        <f>IF(OR(B2240=0,'Input and Summary Results'!E1822=0),FALSE,'Input and Summary Results'!$E1822)</f>
        <v>0</v>
      </c>
      <c r="E2240" t="b">
        <f t="shared" si="134"/>
        <v>0</v>
      </c>
      <c r="F2240" t="b">
        <f t="shared" si="135"/>
        <v>0</v>
      </c>
      <c r="G2240" t="b">
        <f>IF('Input and Summary Results'!$J$4="yes",IF(C2240=FALSE,FALSE,IF('Data Transformation'!E2240&lt;$R$10,E2240,$R$10)),IF(C2240=FALSE,FALSE,IF(C2240&lt;$R$10,C2240,$R$10)))</f>
        <v>0</v>
      </c>
      <c r="H2240" t="b">
        <f>IF('Input and Summary Results'!$J$4="yes",'Data Transformation'!F2240,'Data Transformation'!D2240)</f>
        <v>0</v>
      </c>
      <c r="I2240" t="str">
        <f t="shared" si="133"/>
        <v/>
      </c>
    </row>
    <row r="2241" spans="2:9" x14ac:dyDescent="0.25">
      <c r="B2241" t="b">
        <f>IF('Input and Summary Results'!D1823=0,FALSE,'Input and Summary Results'!$B1823)</f>
        <v>0</v>
      </c>
      <c r="C2241" t="b">
        <f>IF(OR(B2241=0,'Input and Summary Results'!D1823=0,'Input and Summary Results'!D1823=""),FALSE,'Input and Summary Results'!$D1823)</f>
        <v>0</v>
      </c>
      <c r="D2241" t="b">
        <f>IF(OR(B2241=0,'Input and Summary Results'!E1823=0),FALSE,'Input and Summary Results'!$E1823)</f>
        <v>0</v>
      </c>
      <c r="E2241" t="b">
        <f t="shared" si="134"/>
        <v>0</v>
      </c>
      <c r="F2241" t="b">
        <f t="shared" si="135"/>
        <v>0</v>
      </c>
      <c r="G2241" t="b">
        <f>IF('Input and Summary Results'!$J$4="yes",IF(C2241=FALSE,FALSE,IF('Data Transformation'!E2241&lt;$R$10,E2241,$R$10)),IF(C2241=FALSE,FALSE,IF(C2241&lt;$R$10,C2241,$R$10)))</f>
        <v>0</v>
      </c>
      <c r="H2241" t="b">
        <f>IF('Input and Summary Results'!$J$4="yes",'Data Transformation'!F2241,'Data Transformation'!D2241)</f>
        <v>0</v>
      </c>
      <c r="I2241" t="str">
        <f t="shared" si="133"/>
        <v/>
      </c>
    </row>
    <row r="2242" spans="2:9" x14ac:dyDescent="0.25">
      <c r="B2242" t="b">
        <f>IF('Input and Summary Results'!D1824=0,FALSE,'Input and Summary Results'!$B1824)</f>
        <v>0</v>
      </c>
      <c r="C2242" t="b">
        <f>IF(OR(B2242=0,'Input and Summary Results'!D1824=0,'Input and Summary Results'!D1824=""),FALSE,'Input and Summary Results'!$D1824)</f>
        <v>0</v>
      </c>
      <c r="D2242" t="b">
        <f>IF(OR(B2242=0,'Input and Summary Results'!E1824=0),FALSE,'Input and Summary Results'!$E1824)</f>
        <v>0</v>
      </c>
      <c r="E2242" t="b">
        <f t="shared" si="134"/>
        <v>0</v>
      </c>
      <c r="F2242" t="b">
        <f t="shared" si="135"/>
        <v>0</v>
      </c>
      <c r="G2242" t="b">
        <f>IF('Input and Summary Results'!$J$4="yes",IF(C2242=FALSE,FALSE,IF('Data Transformation'!E2242&lt;$R$10,E2242,$R$10)),IF(C2242=FALSE,FALSE,IF(C2242&lt;$R$10,C2242,$R$10)))</f>
        <v>0</v>
      </c>
      <c r="H2242" t="b">
        <f>IF('Input and Summary Results'!$J$4="yes",'Data Transformation'!F2242,'Data Transformation'!D2242)</f>
        <v>0</v>
      </c>
      <c r="I2242" t="str">
        <f t="shared" si="133"/>
        <v/>
      </c>
    </row>
    <row r="2243" spans="2:9" x14ac:dyDescent="0.25">
      <c r="B2243" t="b">
        <f>IF('Input and Summary Results'!D1825=0,FALSE,'Input and Summary Results'!$B1825)</f>
        <v>0</v>
      </c>
      <c r="C2243" t="b">
        <f>IF(OR(B2243=0,'Input and Summary Results'!D1825=0,'Input and Summary Results'!D1825=""),FALSE,'Input and Summary Results'!$D1825)</f>
        <v>0</v>
      </c>
      <c r="D2243" t="b">
        <f>IF(OR(B2243=0,'Input and Summary Results'!E1825=0),FALSE,'Input and Summary Results'!$E1825)</f>
        <v>0</v>
      </c>
      <c r="E2243" t="b">
        <f t="shared" si="134"/>
        <v>0</v>
      </c>
      <c r="F2243" t="b">
        <f t="shared" si="135"/>
        <v>0</v>
      </c>
      <c r="G2243" t="b">
        <f>IF('Input and Summary Results'!$J$4="yes",IF(C2243=FALSE,FALSE,IF('Data Transformation'!E2243&lt;$R$10,E2243,$R$10)),IF(C2243=FALSE,FALSE,IF(C2243&lt;$R$10,C2243,$R$10)))</f>
        <v>0</v>
      </c>
      <c r="H2243" t="b">
        <f>IF('Input and Summary Results'!$J$4="yes",'Data Transformation'!F2243,'Data Transformation'!D2243)</f>
        <v>0</v>
      </c>
      <c r="I2243" t="str">
        <f t="shared" si="133"/>
        <v/>
      </c>
    </row>
    <row r="2244" spans="2:9" x14ac:dyDescent="0.25">
      <c r="B2244" t="b">
        <f>IF('Input and Summary Results'!D1826=0,FALSE,'Input and Summary Results'!$B1826)</f>
        <v>0</v>
      </c>
      <c r="C2244" t="b">
        <f>IF(OR(B2244=0,'Input and Summary Results'!D1826=0,'Input and Summary Results'!D1826=""),FALSE,'Input and Summary Results'!$D1826)</f>
        <v>0</v>
      </c>
      <c r="D2244" t="b">
        <f>IF(OR(B2244=0,'Input and Summary Results'!E1826=0),FALSE,'Input and Summary Results'!$E1826)</f>
        <v>0</v>
      </c>
      <c r="E2244" t="b">
        <f t="shared" si="134"/>
        <v>0</v>
      </c>
      <c r="F2244" t="b">
        <f t="shared" si="135"/>
        <v>0</v>
      </c>
      <c r="G2244" t="b">
        <f>IF('Input and Summary Results'!$J$4="yes",IF(C2244=FALSE,FALSE,IF('Data Transformation'!E2244&lt;$R$10,E2244,$R$10)),IF(C2244=FALSE,FALSE,IF(C2244&lt;$R$10,C2244,$R$10)))</f>
        <v>0</v>
      </c>
      <c r="H2244" t="b">
        <f>IF('Input and Summary Results'!$J$4="yes",'Data Transformation'!F2244,'Data Transformation'!D2244)</f>
        <v>0</v>
      </c>
      <c r="I2244" t="str">
        <f t="shared" si="133"/>
        <v/>
      </c>
    </row>
    <row r="2245" spans="2:9" x14ac:dyDescent="0.25">
      <c r="B2245" t="b">
        <f>IF('Input and Summary Results'!D1827=0,FALSE,'Input and Summary Results'!$B1827)</f>
        <v>0</v>
      </c>
      <c r="C2245" t="b">
        <f>IF(OR(B2245=0,'Input and Summary Results'!D1827=0,'Input and Summary Results'!D1827=""),FALSE,'Input and Summary Results'!$D1827)</f>
        <v>0</v>
      </c>
      <c r="D2245" t="b">
        <f>IF(OR(B2245=0,'Input and Summary Results'!E1827=0),FALSE,'Input and Summary Results'!$E1827)</f>
        <v>0</v>
      </c>
      <c r="E2245" t="b">
        <f t="shared" si="134"/>
        <v>0</v>
      </c>
      <c r="F2245" t="b">
        <f t="shared" si="135"/>
        <v>0</v>
      </c>
      <c r="G2245" t="b">
        <f>IF('Input and Summary Results'!$J$4="yes",IF(C2245=FALSE,FALSE,IF('Data Transformation'!E2245&lt;$R$10,E2245,$R$10)),IF(C2245=FALSE,FALSE,IF(C2245&lt;$R$10,C2245,$R$10)))</f>
        <v>0</v>
      </c>
      <c r="H2245" t="b">
        <f>IF('Input and Summary Results'!$J$4="yes",'Data Transformation'!F2245,'Data Transformation'!D2245)</f>
        <v>0</v>
      </c>
      <c r="I2245" t="str">
        <f t="shared" ref="I2245:I2308" si="136">IF(G2245=FALSE,"",B2245)</f>
        <v/>
      </c>
    </row>
    <row r="2246" spans="2:9" x14ac:dyDescent="0.25">
      <c r="B2246" t="b">
        <f>IF('Input and Summary Results'!D1828=0,FALSE,'Input and Summary Results'!$B1828)</f>
        <v>0</v>
      </c>
      <c r="C2246" t="b">
        <f>IF(OR(B2246=0,'Input and Summary Results'!D1828=0,'Input and Summary Results'!D1828=""),FALSE,'Input and Summary Results'!$D1828)</f>
        <v>0</v>
      </c>
      <c r="D2246" t="b">
        <f>IF(OR(B2246=0,'Input and Summary Results'!E1828=0),FALSE,'Input and Summary Results'!$E1828)</f>
        <v>0</v>
      </c>
      <c r="E2246" t="b">
        <f t="shared" si="134"/>
        <v>0</v>
      </c>
      <c r="F2246" t="b">
        <f t="shared" si="135"/>
        <v>0</v>
      </c>
      <c r="G2246" t="b">
        <f>IF('Input and Summary Results'!$J$4="yes",IF(C2246=FALSE,FALSE,IF('Data Transformation'!E2246&lt;$R$10,E2246,$R$10)),IF(C2246=FALSE,FALSE,IF(C2246&lt;$R$10,C2246,$R$10)))</f>
        <v>0</v>
      </c>
      <c r="H2246" t="b">
        <f>IF('Input and Summary Results'!$J$4="yes",'Data Transformation'!F2246,'Data Transformation'!D2246)</f>
        <v>0</v>
      </c>
      <c r="I2246" t="str">
        <f t="shared" si="136"/>
        <v/>
      </c>
    </row>
    <row r="2247" spans="2:9" x14ac:dyDescent="0.25">
      <c r="B2247" t="b">
        <f>IF('Input and Summary Results'!D1829=0,FALSE,'Input and Summary Results'!$B1829)</f>
        <v>0</v>
      </c>
      <c r="C2247" t="b">
        <f>IF(OR(B2247=0,'Input and Summary Results'!D1829=0,'Input and Summary Results'!D1829=""),FALSE,'Input and Summary Results'!$D1829)</f>
        <v>0</v>
      </c>
      <c r="D2247" t="b">
        <f>IF(OR(B2247=0,'Input and Summary Results'!E1829=0),FALSE,'Input and Summary Results'!$E1829)</f>
        <v>0</v>
      </c>
      <c r="E2247" t="b">
        <f t="shared" si="134"/>
        <v>0</v>
      </c>
      <c r="F2247" t="b">
        <f t="shared" si="135"/>
        <v>0</v>
      </c>
      <c r="G2247" t="b">
        <f>IF('Input and Summary Results'!$J$4="yes",IF(C2247=FALSE,FALSE,IF('Data Transformation'!E2247&lt;$R$10,E2247,$R$10)),IF(C2247=FALSE,FALSE,IF(C2247&lt;$R$10,C2247,$R$10)))</f>
        <v>0</v>
      </c>
      <c r="H2247" t="b">
        <f>IF('Input and Summary Results'!$J$4="yes",'Data Transformation'!F2247,'Data Transformation'!D2247)</f>
        <v>0</v>
      </c>
      <c r="I2247" t="str">
        <f t="shared" si="136"/>
        <v/>
      </c>
    </row>
    <row r="2248" spans="2:9" x14ac:dyDescent="0.25">
      <c r="B2248" t="b">
        <f>IF('Input and Summary Results'!D1830=0,FALSE,'Input and Summary Results'!$B1830)</f>
        <v>0</v>
      </c>
      <c r="C2248" t="b">
        <f>IF(OR(B2248=0,'Input and Summary Results'!D1830=0,'Input and Summary Results'!D1830=""),FALSE,'Input and Summary Results'!$D1830)</f>
        <v>0</v>
      </c>
      <c r="D2248" t="b">
        <f>IF(OR(B2248=0,'Input and Summary Results'!E1830=0),FALSE,'Input and Summary Results'!$E1830)</f>
        <v>0</v>
      </c>
      <c r="E2248" t="b">
        <f t="shared" si="134"/>
        <v>0</v>
      </c>
      <c r="F2248" t="b">
        <f t="shared" si="135"/>
        <v>0</v>
      </c>
      <c r="G2248" t="b">
        <f>IF('Input and Summary Results'!$J$4="yes",IF(C2248=FALSE,FALSE,IF('Data Transformation'!E2248&lt;$R$10,E2248,$R$10)),IF(C2248=FALSE,FALSE,IF(C2248&lt;$R$10,C2248,$R$10)))</f>
        <v>0</v>
      </c>
      <c r="H2248" t="b">
        <f>IF('Input and Summary Results'!$J$4="yes",'Data Transformation'!F2248,'Data Transformation'!D2248)</f>
        <v>0</v>
      </c>
      <c r="I2248" t="str">
        <f t="shared" si="136"/>
        <v/>
      </c>
    </row>
    <row r="2249" spans="2:9" x14ac:dyDescent="0.25">
      <c r="B2249" t="b">
        <f>IF('Input and Summary Results'!D1831=0,FALSE,'Input and Summary Results'!$B1831)</f>
        <v>0</v>
      </c>
      <c r="C2249" t="b">
        <f>IF(OR(B2249=0,'Input and Summary Results'!D1831=0,'Input and Summary Results'!D1831=""),FALSE,'Input and Summary Results'!$D1831)</f>
        <v>0</v>
      </c>
      <c r="D2249" t="b">
        <f>IF(OR(B2249=0,'Input and Summary Results'!E1831=0),FALSE,'Input and Summary Results'!$E1831)</f>
        <v>0</v>
      </c>
      <c r="E2249" t="b">
        <f t="shared" si="134"/>
        <v>0</v>
      </c>
      <c r="F2249" t="b">
        <f t="shared" si="135"/>
        <v>0</v>
      </c>
      <c r="G2249" t="b">
        <f>IF('Input and Summary Results'!$J$4="yes",IF(C2249=FALSE,FALSE,IF('Data Transformation'!E2249&lt;$R$10,E2249,$R$10)),IF(C2249=FALSE,FALSE,IF(C2249&lt;$R$10,C2249,$R$10)))</f>
        <v>0</v>
      </c>
      <c r="H2249" t="b">
        <f>IF('Input and Summary Results'!$J$4="yes",'Data Transformation'!F2249,'Data Transformation'!D2249)</f>
        <v>0</v>
      </c>
      <c r="I2249" t="str">
        <f t="shared" si="136"/>
        <v/>
      </c>
    </row>
    <row r="2250" spans="2:9" x14ac:dyDescent="0.25">
      <c r="B2250" t="b">
        <f>IF('Input and Summary Results'!D1832=0,FALSE,'Input and Summary Results'!$B1832)</f>
        <v>0</v>
      </c>
      <c r="C2250" t="b">
        <f>IF(OR(B2250=0,'Input and Summary Results'!D1832=0,'Input and Summary Results'!D1832=""),FALSE,'Input and Summary Results'!$D1832)</f>
        <v>0</v>
      </c>
      <c r="D2250" t="b">
        <f>IF(OR(B2250=0,'Input and Summary Results'!E1832=0),FALSE,'Input and Summary Results'!$E1832)</f>
        <v>0</v>
      </c>
      <c r="E2250" t="b">
        <f t="shared" si="134"/>
        <v>0</v>
      </c>
      <c r="F2250" t="b">
        <f t="shared" si="135"/>
        <v>0</v>
      </c>
      <c r="G2250" t="b">
        <f>IF('Input and Summary Results'!$J$4="yes",IF(C2250=FALSE,FALSE,IF('Data Transformation'!E2250&lt;$R$10,E2250,$R$10)),IF(C2250=FALSE,FALSE,IF(C2250&lt;$R$10,C2250,$R$10)))</f>
        <v>0</v>
      </c>
      <c r="H2250" t="b">
        <f>IF('Input and Summary Results'!$J$4="yes",'Data Transformation'!F2250,'Data Transformation'!D2250)</f>
        <v>0</v>
      </c>
      <c r="I2250" t="str">
        <f t="shared" si="136"/>
        <v/>
      </c>
    </row>
    <row r="2251" spans="2:9" x14ac:dyDescent="0.25">
      <c r="B2251" t="b">
        <f>IF('Input and Summary Results'!D1833=0,FALSE,'Input and Summary Results'!$B1833)</f>
        <v>0</v>
      </c>
      <c r="C2251" t="b">
        <f>IF(OR(B2251=0,'Input and Summary Results'!D1833=0,'Input and Summary Results'!D1833=""),FALSE,'Input and Summary Results'!$D1833)</f>
        <v>0</v>
      </c>
      <c r="D2251" t="b">
        <f>IF(OR(B2251=0,'Input and Summary Results'!E1833=0),FALSE,'Input and Summary Results'!$E1833)</f>
        <v>0</v>
      </c>
      <c r="E2251" t="b">
        <f t="shared" si="134"/>
        <v>0</v>
      </c>
      <c r="F2251" t="b">
        <f t="shared" si="135"/>
        <v>0</v>
      </c>
      <c r="G2251" t="b">
        <f>IF('Input and Summary Results'!$J$4="yes",IF(C2251=FALSE,FALSE,IF('Data Transformation'!E2251&lt;$R$10,E2251,$R$10)),IF(C2251=FALSE,FALSE,IF(C2251&lt;$R$10,C2251,$R$10)))</f>
        <v>0</v>
      </c>
      <c r="H2251" t="b">
        <f>IF('Input and Summary Results'!$J$4="yes",'Data Transformation'!F2251,'Data Transformation'!D2251)</f>
        <v>0</v>
      </c>
      <c r="I2251" t="str">
        <f t="shared" si="136"/>
        <v/>
      </c>
    </row>
    <row r="2252" spans="2:9" x14ac:dyDescent="0.25">
      <c r="B2252" t="b">
        <f>IF('Input and Summary Results'!D1834=0,FALSE,'Input and Summary Results'!$B1834)</f>
        <v>0</v>
      </c>
      <c r="C2252" t="b">
        <f>IF(OR(B2252=0,'Input and Summary Results'!D1834=0,'Input and Summary Results'!D1834=""),FALSE,'Input and Summary Results'!$D1834)</f>
        <v>0</v>
      </c>
      <c r="D2252" t="b">
        <f>IF(OR(B2252=0,'Input and Summary Results'!E1834=0),FALSE,'Input and Summary Results'!$E1834)</f>
        <v>0</v>
      </c>
      <c r="E2252" t="b">
        <f t="shared" si="134"/>
        <v>0</v>
      </c>
      <c r="F2252" t="b">
        <f t="shared" si="135"/>
        <v>0</v>
      </c>
      <c r="G2252" t="b">
        <f>IF('Input and Summary Results'!$J$4="yes",IF(C2252=FALSE,FALSE,IF('Data Transformation'!E2252&lt;$R$10,E2252,$R$10)),IF(C2252=FALSE,FALSE,IF(C2252&lt;$R$10,C2252,$R$10)))</f>
        <v>0</v>
      </c>
      <c r="H2252" t="b">
        <f>IF('Input and Summary Results'!$J$4="yes",'Data Transformation'!F2252,'Data Transformation'!D2252)</f>
        <v>0</v>
      </c>
      <c r="I2252" t="str">
        <f t="shared" si="136"/>
        <v/>
      </c>
    </row>
    <row r="2253" spans="2:9" x14ac:dyDescent="0.25">
      <c r="B2253" t="b">
        <f>IF('Input and Summary Results'!D1835=0,FALSE,'Input and Summary Results'!$B1835)</f>
        <v>0</v>
      </c>
      <c r="C2253" t="b">
        <f>IF(OR(B2253=0,'Input and Summary Results'!D1835=0,'Input and Summary Results'!D1835=""),FALSE,'Input and Summary Results'!$D1835)</f>
        <v>0</v>
      </c>
      <c r="D2253" t="b">
        <f>IF(OR(B2253=0,'Input and Summary Results'!E1835=0),FALSE,'Input and Summary Results'!$E1835)</f>
        <v>0</v>
      </c>
      <c r="E2253" t="b">
        <f t="shared" si="134"/>
        <v>0</v>
      </c>
      <c r="F2253" t="b">
        <f t="shared" si="135"/>
        <v>0</v>
      </c>
      <c r="G2253" t="b">
        <f>IF('Input and Summary Results'!$J$4="yes",IF(C2253=FALSE,FALSE,IF('Data Transformation'!E2253&lt;$R$10,E2253,$R$10)),IF(C2253=FALSE,FALSE,IF(C2253&lt;$R$10,C2253,$R$10)))</f>
        <v>0</v>
      </c>
      <c r="H2253" t="b">
        <f>IF('Input and Summary Results'!$J$4="yes",'Data Transformation'!F2253,'Data Transformation'!D2253)</f>
        <v>0</v>
      </c>
      <c r="I2253" t="str">
        <f t="shared" si="136"/>
        <v/>
      </c>
    </row>
    <row r="2254" spans="2:9" x14ac:dyDescent="0.25">
      <c r="B2254" t="b">
        <f>IF('Input and Summary Results'!D1836=0,FALSE,'Input and Summary Results'!$B1836)</f>
        <v>0</v>
      </c>
      <c r="C2254" t="b">
        <f>IF(OR(B2254=0,'Input and Summary Results'!D1836=0,'Input and Summary Results'!D1836=""),FALSE,'Input and Summary Results'!$D1836)</f>
        <v>0</v>
      </c>
      <c r="D2254" t="b">
        <f>IF(OR(B2254=0,'Input and Summary Results'!E1836=0),FALSE,'Input and Summary Results'!$E1836)</f>
        <v>0</v>
      </c>
      <c r="E2254" t="b">
        <f t="shared" si="134"/>
        <v>0</v>
      </c>
      <c r="F2254" t="b">
        <f t="shared" si="135"/>
        <v>0</v>
      </c>
      <c r="G2254" t="b">
        <f>IF('Input and Summary Results'!$J$4="yes",IF(C2254=FALSE,FALSE,IF('Data Transformation'!E2254&lt;$R$10,E2254,$R$10)),IF(C2254=FALSE,FALSE,IF(C2254&lt;$R$10,C2254,$R$10)))</f>
        <v>0</v>
      </c>
      <c r="H2254" t="b">
        <f>IF('Input and Summary Results'!$J$4="yes",'Data Transformation'!F2254,'Data Transformation'!D2254)</f>
        <v>0</v>
      </c>
      <c r="I2254" t="str">
        <f t="shared" si="136"/>
        <v/>
      </c>
    </row>
    <row r="2255" spans="2:9" x14ac:dyDescent="0.25">
      <c r="B2255" t="b">
        <f>IF('Input and Summary Results'!D1837=0,FALSE,'Input and Summary Results'!$B1837)</f>
        <v>0</v>
      </c>
      <c r="C2255" t="b">
        <f>IF(OR(B2255=0,'Input and Summary Results'!D1837=0,'Input and Summary Results'!D1837=""),FALSE,'Input and Summary Results'!$D1837)</f>
        <v>0</v>
      </c>
      <c r="D2255" t="b">
        <f>IF(OR(B2255=0,'Input and Summary Results'!E1837=0),FALSE,'Input and Summary Results'!$E1837)</f>
        <v>0</v>
      </c>
      <c r="E2255" t="b">
        <f t="shared" si="134"/>
        <v>0</v>
      </c>
      <c r="F2255" t="b">
        <f t="shared" si="135"/>
        <v>0</v>
      </c>
      <c r="G2255" t="b">
        <f>IF('Input and Summary Results'!$J$4="yes",IF(C2255=FALSE,FALSE,IF('Data Transformation'!E2255&lt;$R$10,E2255,$R$10)),IF(C2255=FALSE,FALSE,IF(C2255&lt;$R$10,C2255,$R$10)))</f>
        <v>0</v>
      </c>
      <c r="H2255" t="b">
        <f>IF('Input and Summary Results'!$J$4="yes",'Data Transformation'!F2255,'Data Transformation'!D2255)</f>
        <v>0</v>
      </c>
      <c r="I2255" t="str">
        <f t="shared" si="136"/>
        <v/>
      </c>
    </row>
    <row r="2256" spans="2:9" x14ac:dyDescent="0.25">
      <c r="B2256" t="b">
        <f>IF('Input and Summary Results'!D1838=0,FALSE,'Input and Summary Results'!$B1838)</f>
        <v>0</v>
      </c>
      <c r="C2256" t="b">
        <f>IF(OR(B2256=0,'Input and Summary Results'!D1838=0,'Input and Summary Results'!D1838=""),FALSE,'Input and Summary Results'!$D1838)</f>
        <v>0</v>
      </c>
      <c r="D2256" t="b">
        <f>IF(OR(B2256=0,'Input and Summary Results'!E1838=0),FALSE,'Input and Summary Results'!$E1838)</f>
        <v>0</v>
      </c>
      <c r="E2256" t="b">
        <f t="shared" si="134"/>
        <v>0</v>
      </c>
      <c r="F2256" t="b">
        <f t="shared" si="135"/>
        <v>0</v>
      </c>
      <c r="G2256" t="b">
        <f>IF('Input and Summary Results'!$J$4="yes",IF(C2256=FALSE,FALSE,IF('Data Transformation'!E2256&lt;$R$10,E2256,$R$10)),IF(C2256=FALSE,FALSE,IF(C2256&lt;$R$10,C2256,$R$10)))</f>
        <v>0</v>
      </c>
      <c r="H2256" t="b">
        <f>IF('Input and Summary Results'!$J$4="yes",'Data Transformation'!F2256,'Data Transformation'!D2256)</f>
        <v>0</v>
      </c>
      <c r="I2256" t="str">
        <f t="shared" si="136"/>
        <v/>
      </c>
    </row>
    <row r="2257" spans="2:9" x14ac:dyDescent="0.25">
      <c r="B2257" t="b">
        <f>IF('Input and Summary Results'!D1839=0,FALSE,'Input and Summary Results'!$B1839)</f>
        <v>0</v>
      </c>
      <c r="C2257" t="b">
        <f>IF(OR(B2257=0,'Input and Summary Results'!D1839=0,'Input and Summary Results'!D1839=""),FALSE,'Input and Summary Results'!$D1839)</f>
        <v>0</v>
      </c>
      <c r="D2257" t="b">
        <f>IF(OR(B2257=0,'Input and Summary Results'!E1839=0),FALSE,'Input and Summary Results'!$E1839)</f>
        <v>0</v>
      </c>
      <c r="E2257" t="b">
        <f t="shared" si="134"/>
        <v>0</v>
      </c>
      <c r="F2257" t="b">
        <f t="shared" si="135"/>
        <v>0</v>
      </c>
      <c r="G2257" t="b">
        <f>IF('Input and Summary Results'!$J$4="yes",IF(C2257=FALSE,FALSE,IF('Data Transformation'!E2257&lt;$R$10,E2257,$R$10)),IF(C2257=FALSE,FALSE,IF(C2257&lt;$R$10,C2257,$R$10)))</f>
        <v>0</v>
      </c>
      <c r="H2257" t="b">
        <f>IF('Input and Summary Results'!$J$4="yes",'Data Transformation'!F2257,'Data Transformation'!D2257)</f>
        <v>0</v>
      </c>
      <c r="I2257" t="str">
        <f t="shared" si="136"/>
        <v/>
      </c>
    </row>
    <row r="2258" spans="2:9" x14ac:dyDescent="0.25">
      <c r="B2258" t="b">
        <f>IF('Input and Summary Results'!D1840=0,FALSE,'Input and Summary Results'!$B1840)</f>
        <v>0</v>
      </c>
      <c r="C2258" t="b">
        <f>IF(OR(B2258=0,'Input and Summary Results'!D1840=0,'Input and Summary Results'!D1840=""),FALSE,'Input and Summary Results'!$D1840)</f>
        <v>0</v>
      </c>
      <c r="D2258" t="b">
        <f>IF(OR(B2258=0,'Input and Summary Results'!E1840=0),FALSE,'Input and Summary Results'!$E1840)</f>
        <v>0</v>
      </c>
      <c r="E2258" t="b">
        <f t="shared" si="134"/>
        <v>0</v>
      </c>
      <c r="F2258" t="b">
        <f t="shared" si="135"/>
        <v>0</v>
      </c>
      <c r="G2258" t="b">
        <f>IF('Input and Summary Results'!$J$4="yes",IF(C2258=FALSE,FALSE,IF('Data Transformation'!E2258&lt;$R$10,E2258,$R$10)),IF(C2258=FALSE,FALSE,IF(C2258&lt;$R$10,C2258,$R$10)))</f>
        <v>0</v>
      </c>
      <c r="H2258" t="b">
        <f>IF('Input and Summary Results'!$J$4="yes",'Data Transformation'!F2258,'Data Transformation'!D2258)</f>
        <v>0</v>
      </c>
      <c r="I2258" t="str">
        <f t="shared" si="136"/>
        <v/>
      </c>
    </row>
    <row r="2259" spans="2:9" x14ac:dyDescent="0.25">
      <c r="B2259" t="b">
        <f>IF('Input and Summary Results'!D1841=0,FALSE,'Input and Summary Results'!$B1841)</f>
        <v>0</v>
      </c>
      <c r="C2259" t="b">
        <f>IF(OR(B2259=0,'Input and Summary Results'!D1841=0,'Input and Summary Results'!D1841=""),FALSE,'Input and Summary Results'!$D1841)</f>
        <v>0</v>
      </c>
      <c r="D2259" t="b">
        <f>IF(OR(B2259=0,'Input and Summary Results'!E1841=0),FALSE,'Input and Summary Results'!$E1841)</f>
        <v>0</v>
      </c>
      <c r="E2259" t="b">
        <f t="shared" si="134"/>
        <v>0</v>
      </c>
      <c r="F2259" t="b">
        <f t="shared" si="135"/>
        <v>0</v>
      </c>
      <c r="G2259" t="b">
        <f>IF('Input and Summary Results'!$J$4="yes",IF(C2259=FALSE,FALSE,IF('Data Transformation'!E2259&lt;$R$10,E2259,$R$10)),IF(C2259=FALSE,FALSE,IF(C2259&lt;$R$10,C2259,$R$10)))</f>
        <v>0</v>
      </c>
      <c r="H2259" t="b">
        <f>IF('Input and Summary Results'!$J$4="yes",'Data Transformation'!F2259,'Data Transformation'!D2259)</f>
        <v>0</v>
      </c>
      <c r="I2259" t="str">
        <f t="shared" si="136"/>
        <v/>
      </c>
    </row>
    <row r="2260" spans="2:9" x14ac:dyDescent="0.25">
      <c r="B2260" t="b">
        <f>IF('Input and Summary Results'!D1842=0,FALSE,'Input and Summary Results'!$B1842)</f>
        <v>0</v>
      </c>
      <c r="C2260" t="b">
        <f>IF(OR(B2260=0,'Input and Summary Results'!D1842=0,'Input and Summary Results'!D1842=""),FALSE,'Input and Summary Results'!$D1842)</f>
        <v>0</v>
      </c>
      <c r="D2260" t="b">
        <f>IF(OR(B2260=0,'Input and Summary Results'!E1842=0),FALSE,'Input and Summary Results'!$E1842)</f>
        <v>0</v>
      </c>
      <c r="E2260" t="b">
        <f t="shared" si="134"/>
        <v>0</v>
      </c>
      <c r="F2260" t="b">
        <f t="shared" si="135"/>
        <v>0</v>
      </c>
      <c r="G2260" t="b">
        <f>IF('Input and Summary Results'!$J$4="yes",IF(C2260=FALSE,FALSE,IF('Data Transformation'!E2260&lt;$R$10,E2260,$R$10)),IF(C2260=FALSE,FALSE,IF(C2260&lt;$R$10,C2260,$R$10)))</f>
        <v>0</v>
      </c>
      <c r="H2260" t="b">
        <f>IF('Input and Summary Results'!$J$4="yes",'Data Transformation'!F2260,'Data Transformation'!D2260)</f>
        <v>0</v>
      </c>
      <c r="I2260" t="str">
        <f t="shared" si="136"/>
        <v/>
      </c>
    </row>
    <row r="2261" spans="2:9" x14ac:dyDescent="0.25">
      <c r="B2261" t="b">
        <f>IF('Input and Summary Results'!D1843=0,FALSE,'Input and Summary Results'!$B1843)</f>
        <v>0</v>
      </c>
      <c r="C2261" t="b">
        <f>IF(OR(B2261=0,'Input and Summary Results'!D1843=0,'Input and Summary Results'!D1843=""),FALSE,'Input and Summary Results'!$D1843)</f>
        <v>0</v>
      </c>
      <c r="D2261" t="b">
        <f>IF(OR(B2261=0,'Input and Summary Results'!E1843=0),FALSE,'Input and Summary Results'!$E1843)</f>
        <v>0</v>
      </c>
      <c r="E2261" t="b">
        <f t="shared" si="134"/>
        <v>0</v>
      </c>
      <c r="F2261" t="b">
        <f t="shared" si="135"/>
        <v>0</v>
      </c>
      <c r="G2261" t="b">
        <f>IF('Input and Summary Results'!$J$4="yes",IF(C2261=FALSE,FALSE,IF('Data Transformation'!E2261&lt;$R$10,E2261,$R$10)),IF(C2261=FALSE,FALSE,IF(C2261&lt;$R$10,C2261,$R$10)))</f>
        <v>0</v>
      </c>
      <c r="H2261" t="b">
        <f>IF('Input and Summary Results'!$J$4="yes",'Data Transformation'!F2261,'Data Transformation'!D2261)</f>
        <v>0</v>
      </c>
      <c r="I2261" t="str">
        <f t="shared" si="136"/>
        <v/>
      </c>
    </row>
    <row r="2262" spans="2:9" x14ac:dyDescent="0.25">
      <c r="B2262" t="b">
        <f>IF('Input and Summary Results'!D1844=0,FALSE,'Input and Summary Results'!$B1844)</f>
        <v>0</v>
      </c>
      <c r="C2262" t="b">
        <f>IF(OR(B2262=0,'Input and Summary Results'!D1844=0,'Input and Summary Results'!D1844=""),FALSE,'Input and Summary Results'!$D1844)</f>
        <v>0</v>
      </c>
      <c r="D2262" t="b">
        <f>IF(OR(B2262=0,'Input and Summary Results'!E1844=0),FALSE,'Input and Summary Results'!$E1844)</f>
        <v>0</v>
      </c>
      <c r="E2262" t="b">
        <f t="shared" si="134"/>
        <v>0</v>
      </c>
      <c r="F2262" t="b">
        <f t="shared" si="135"/>
        <v>0</v>
      </c>
      <c r="G2262" t="b">
        <f>IF('Input and Summary Results'!$J$4="yes",IF(C2262=FALSE,FALSE,IF('Data Transformation'!E2262&lt;$R$10,E2262,$R$10)),IF(C2262=FALSE,FALSE,IF(C2262&lt;$R$10,C2262,$R$10)))</f>
        <v>0</v>
      </c>
      <c r="H2262" t="b">
        <f>IF('Input and Summary Results'!$J$4="yes",'Data Transformation'!F2262,'Data Transformation'!D2262)</f>
        <v>0</v>
      </c>
      <c r="I2262" t="str">
        <f t="shared" si="136"/>
        <v/>
      </c>
    </row>
    <row r="2263" spans="2:9" x14ac:dyDescent="0.25">
      <c r="B2263" t="b">
        <f>IF('Input and Summary Results'!D1845=0,FALSE,'Input and Summary Results'!$B1845)</f>
        <v>0</v>
      </c>
      <c r="C2263" t="b">
        <f>IF(OR(B2263=0,'Input and Summary Results'!D1845=0,'Input and Summary Results'!D1845=""),FALSE,'Input and Summary Results'!$D1845)</f>
        <v>0</v>
      </c>
      <c r="D2263" t="b">
        <f>IF(OR(B2263=0,'Input and Summary Results'!E1845=0),FALSE,'Input and Summary Results'!$E1845)</f>
        <v>0</v>
      </c>
      <c r="E2263" t="b">
        <f t="shared" si="134"/>
        <v>0</v>
      </c>
      <c r="F2263" t="b">
        <f t="shared" si="135"/>
        <v>0</v>
      </c>
      <c r="G2263" t="b">
        <f>IF('Input and Summary Results'!$J$4="yes",IF(C2263=FALSE,FALSE,IF('Data Transformation'!E2263&lt;$R$10,E2263,$R$10)),IF(C2263=FALSE,FALSE,IF(C2263&lt;$R$10,C2263,$R$10)))</f>
        <v>0</v>
      </c>
      <c r="H2263" t="b">
        <f>IF('Input and Summary Results'!$J$4="yes",'Data Transformation'!F2263,'Data Transformation'!D2263)</f>
        <v>0</v>
      </c>
      <c r="I2263" t="str">
        <f t="shared" si="136"/>
        <v/>
      </c>
    </row>
    <row r="2264" spans="2:9" x14ac:dyDescent="0.25">
      <c r="B2264" t="b">
        <f>IF('Input and Summary Results'!D1846=0,FALSE,'Input and Summary Results'!$B1846)</f>
        <v>0</v>
      </c>
      <c r="C2264" t="b">
        <f>IF(OR(B2264=0,'Input and Summary Results'!D1846=0,'Input and Summary Results'!D1846=""),FALSE,'Input and Summary Results'!$D1846)</f>
        <v>0</v>
      </c>
      <c r="D2264" t="b">
        <f>IF(OR(B2264=0,'Input and Summary Results'!E1846=0),FALSE,'Input and Summary Results'!$E1846)</f>
        <v>0</v>
      </c>
      <c r="E2264" t="b">
        <f t="shared" si="134"/>
        <v>0</v>
      </c>
      <c r="F2264" t="b">
        <f t="shared" si="135"/>
        <v>0</v>
      </c>
      <c r="G2264" t="b">
        <f>IF('Input and Summary Results'!$J$4="yes",IF(C2264=FALSE,FALSE,IF('Data Transformation'!E2264&lt;$R$10,E2264,$R$10)),IF(C2264=FALSE,FALSE,IF(C2264&lt;$R$10,C2264,$R$10)))</f>
        <v>0</v>
      </c>
      <c r="H2264" t="b">
        <f>IF('Input and Summary Results'!$J$4="yes",'Data Transformation'!F2264,'Data Transformation'!D2264)</f>
        <v>0</v>
      </c>
      <c r="I2264" t="str">
        <f t="shared" si="136"/>
        <v/>
      </c>
    </row>
    <row r="2265" spans="2:9" x14ac:dyDescent="0.25">
      <c r="B2265" t="b">
        <f>IF('Input and Summary Results'!D1847=0,FALSE,'Input and Summary Results'!$B1847)</f>
        <v>0</v>
      </c>
      <c r="C2265" t="b">
        <f>IF(OR(B2265=0,'Input and Summary Results'!D1847=0,'Input and Summary Results'!D1847=""),FALSE,'Input and Summary Results'!$D1847)</f>
        <v>0</v>
      </c>
      <c r="D2265" t="b">
        <f>IF(OR(B2265=0,'Input and Summary Results'!E1847=0),FALSE,'Input and Summary Results'!$E1847)</f>
        <v>0</v>
      </c>
      <c r="E2265" t="b">
        <f t="shared" si="134"/>
        <v>0</v>
      </c>
      <c r="F2265" t="b">
        <f t="shared" si="135"/>
        <v>0</v>
      </c>
      <c r="G2265" t="b">
        <f>IF('Input and Summary Results'!$J$4="yes",IF(C2265=FALSE,FALSE,IF('Data Transformation'!E2265&lt;$R$10,E2265,$R$10)),IF(C2265=FALSE,FALSE,IF(C2265&lt;$R$10,C2265,$R$10)))</f>
        <v>0</v>
      </c>
      <c r="H2265" t="b">
        <f>IF('Input and Summary Results'!$J$4="yes",'Data Transformation'!F2265,'Data Transformation'!D2265)</f>
        <v>0</v>
      </c>
      <c r="I2265" t="str">
        <f t="shared" si="136"/>
        <v/>
      </c>
    </row>
    <row r="2266" spans="2:9" x14ac:dyDescent="0.25">
      <c r="B2266" t="b">
        <f>IF('Input and Summary Results'!D1848=0,FALSE,'Input and Summary Results'!$B1848)</f>
        <v>0</v>
      </c>
      <c r="C2266" t="b">
        <f>IF(OR(B2266=0,'Input and Summary Results'!D1848=0,'Input and Summary Results'!D1848=""),FALSE,'Input and Summary Results'!$D1848)</f>
        <v>0</v>
      </c>
      <c r="D2266" t="b">
        <f>IF(OR(B2266=0,'Input and Summary Results'!E1848=0),FALSE,'Input and Summary Results'!$E1848)</f>
        <v>0</v>
      </c>
      <c r="E2266" t="b">
        <f t="shared" si="134"/>
        <v>0</v>
      </c>
      <c r="F2266" t="b">
        <f t="shared" si="135"/>
        <v>0</v>
      </c>
      <c r="G2266" t="b">
        <f>IF('Input and Summary Results'!$J$4="yes",IF(C2266=FALSE,FALSE,IF('Data Transformation'!E2266&lt;$R$10,E2266,$R$10)),IF(C2266=FALSE,FALSE,IF(C2266&lt;$R$10,C2266,$R$10)))</f>
        <v>0</v>
      </c>
      <c r="H2266" t="b">
        <f>IF('Input and Summary Results'!$J$4="yes",'Data Transformation'!F2266,'Data Transformation'!D2266)</f>
        <v>0</v>
      </c>
      <c r="I2266" t="str">
        <f t="shared" si="136"/>
        <v/>
      </c>
    </row>
    <row r="2267" spans="2:9" x14ac:dyDescent="0.25">
      <c r="B2267" t="b">
        <f>IF('Input and Summary Results'!D1849=0,FALSE,'Input and Summary Results'!$B1849)</f>
        <v>0</v>
      </c>
      <c r="C2267" t="b">
        <f>IF(OR(B2267=0,'Input and Summary Results'!D1849=0,'Input and Summary Results'!D1849=""),FALSE,'Input and Summary Results'!$D1849)</f>
        <v>0</v>
      </c>
      <c r="D2267" t="b">
        <f>IF(OR(B2267=0,'Input and Summary Results'!E1849=0),FALSE,'Input and Summary Results'!$E1849)</f>
        <v>0</v>
      </c>
      <c r="E2267" t="b">
        <f t="shared" si="134"/>
        <v>0</v>
      </c>
      <c r="F2267" t="b">
        <f t="shared" si="135"/>
        <v>0</v>
      </c>
      <c r="G2267" t="b">
        <f>IF('Input and Summary Results'!$J$4="yes",IF(C2267=FALSE,FALSE,IF('Data Transformation'!E2267&lt;$R$10,E2267,$R$10)),IF(C2267=FALSE,FALSE,IF(C2267&lt;$R$10,C2267,$R$10)))</f>
        <v>0</v>
      </c>
      <c r="H2267" t="b">
        <f>IF('Input and Summary Results'!$J$4="yes",'Data Transformation'!F2267,'Data Transformation'!D2267)</f>
        <v>0</v>
      </c>
      <c r="I2267" t="str">
        <f t="shared" si="136"/>
        <v/>
      </c>
    </row>
    <row r="2268" spans="2:9" x14ac:dyDescent="0.25">
      <c r="B2268" t="b">
        <f>IF('Input and Summary Results'!D1850=0,FALSE,'Input and Summary Results'!$B1850)</f>
        <v>0</v>
      </c>
      <c r="C2268" t="b">
        <f>IF(OR(B2268=0,'Input and Summary Results'!D1850=0,'Input and Summary Results'!D1850=""),FALSE,'Input and Summary Results'!$D1850)</f>
        <v>0</v>
      </c>
      <c r="D2268" t="b">
        <f>IF(OR(B2268=0,'Input and Summary Results'!E1850=0),FALSE,'Input and Summary Results'!$E1850)</f>
        <v>0</v>
      </c>
      <c r="E2268" t="b">
        <f t="shared" si="134"/>
        <v>0</v>
      </c>
      <c r="F2268" t="b">
        <f t="shared" si="135"/>
        <v>0</v>
      </c>
      <c r="G2268" t="b">
        <f>IF('Input and Summary Results'!$J$4="yes",IF(C2268=FALSE,FALSE,IF('Data Transformation'!E2268&lt;$R$10,E2268,$R$10)),IF(C2268=FALSE,FALSE,IF(C2268&lt;$R$10,C2268,$R$10)))</f>
        <v>0</v>
      </c>
      <c r="H2268" t="b">
        <f>IF('Input and Summary Results'!$J$4="yes",'Data Transformation'!F2268,'Data Transformation'!D2268)</f>
        <v>0</v>
      </c>
      <c r="I2268" t="str">
        <f t="shared" si="136"/>
        <v/>
      </c>
    </row>
    <row r="2269" spans="2:9" x14ac:dyDescent="0.25">
      <c r="B2269" t="b">
        <f>IF('Input and Summary Results'!D1851=0,FALSE,'Input and Summary Results'!$B1851)</f>
        <v>0</v>
      </c>
      <c r="C2269" t="b">
        <f>IF(OR(B2269=0,'Input and Summary Results'!D1851=0,'Input and Summary Results'!D1851=""),FALSE,'Input and Summary Results'!$D1851)</f>
        <v>0</v>
      </c>
      <c r="D2269" t="b">
        <f>IF(OR(B2269=0,'Input and Summary Results'!E1851=0),FALSE,'Input and Summary Results'!$E1851)</f>
        <v>0</v>
      </c>
      <c r="E2269" t="b">
        <f t="shared" si="134"/>
        <v>0</v>
      </c>
      <c r="F2269" t="b">
        <f t="shared" si="135"/>
        <v>0</v>
      </c>
      <c r="G2269" t="b">
        <f>IF('Input and Summary Results'!$J$4="yes",IF(C2269=FALSE,FALSE,IF('Data Transformation'!E2269&lt;$R$10,E2269,$R$10)),IF(C2269=FALSE,FALSE,IF(C2269&lt;$R$10,C2269,$R$10)))</f>
        <v>0</v>
      </c>
      <c r="H2269" t="b">
        <f>IF('Input and Summary Results'!$J$4="yes",'Data Transformation'!F2269,'Data Transformation'!D2269)</f>
        <v>0</v>
      </c>
      <c r="I2269" t="str">
        <f t="shared" si="136"/>
        <v/>
      </c>
    </row>
    <row r="2270" spans="2:9" x14ac:dyDescent="0.25">
      <c r="B2270" t="b">
        <f>IF('Input and Summary Results'!D1852=0,FALSE,'Input and Summary Results'!$B1852)</f>
        <v>0</v>
      </c>
      <c r="C2270" t="b">
        <f>IF(OR(B2270=0,'Input and Summary Results'!D1852=0,'Input and Summary Results'!D1852=""),FALSE,'Input and Summary Results'!$D1852)</f>
        <v>0</v>
      </c>
      <c r="D2270" t="b">
        <f>IF(OR(B2270=0,'Input and Summary Results'!E1852=0),FALSE,'Input and Summary Results'!$E1852)</f>
        <v>0</v>
      </c>
      <c r="E2270" t="b">
        <f t="shared" si="134"/>
        <v>0</v>
      </c>
      <c r="F2270" t="b">
        <f t="shared" si="135"/>
        <v>0</v>
      </c>
      <c r="G2270" t="b">
        <f>IF('Input and Summary Results'!$J$4="yes",IF(C2270=FALSE,FALSE,IF('Data Transformation'!E2270&lt;$R$10,E2270,$R$10)),IF(C2270=FALSE,FALSE,IF(C2270&lt;$R$10,C2270,$R$10)))</f>
        <v>0</v>
      </c>
      <c r="H2270" t="b">
        <f>IF('Input and Summary Results'!$J$4="yes",'Data Transformation'!F2270,'Data Transformation'!D2270)</f>
        <v>0</v>
      </c>
      <c r="I2270" t="str">
        <f t="shared" si="136"/>
        <v/>
      </c>
    </row>
    <row r="2271" spans="2:9" x14ac:dyDescent="0.25">
      <c r="B2271" t="b">
        <f>IF('Input and Summary Results'!D1853=0,FALSE,'Input and Summary Results'!$B1853)</f>
        <v>0</v>
      </c>
      <c r="C2271" t="b">
        <f>IF(OR(B2271=0,'Input and Summary Results'!D1853=0,'Input and Summary Results'!D1853=""),FALSE,'Input and Summary Results'!$D1853)</f>
        <v>0</v>
      </c>
      <c r="D2271" t="b">
        <f>IF(OR(B2271=0,'Input and Summary Results'!E1853=0),FALSE,'Input and Summary Results'!$E1853)</f>
        <v>0</v>
      </c>
      <c r="E2271" t="b">
        <f t="shared" si="134"/>
        <v>0</v>
      </c>
      <c r="F2271" t="b">
        <f t="shared" si="135"/>
        <v>0</v>
      </c>
      <c r="G2271" t="b">
        <f>IF('Input and Summary Results'!$J$4="yes",IF(C2271=FALSE,FALSE,IF('Data Transformation'!E2271&lt;$R$10,E2271,$R$10)),IF(C2271=FALSE,FALSE,IF(C2271&lt;$R$10,C2271,$R$10)))</f>
        <v>0</v>
      </c>
      <c r="H2271" t="b">
        <f>IF('Input and Summary Results'!$J$4="yes",'Data Transformation'!F2271,'Data Transformation'!D2271)</f>
        <v>0</v>
      </c>
      <c r="I2271" t="str">
        <f t="shared" si="136"/>
        <v/>
      </c>
    </row>
    <row r="2272" spans="2:9" x14ac:dyDescent="0.25">
      <c r="B2272" t="b">
        <f>IF('Input and Summary Results'!D1854=0,FALSE,'Input and Summary Results'!$B1854)</f>
        <v>0</v>
      </c>
      <c r="C2272" t="b">
        <f>IF(OR(B2272=0,'Input and Summary Results'!D1854=0,'Input and Summary Results'!D1854=""),FALSE,'Input and Summary Results'!$D1854)</f>
        <v>0</v>
      </c>
      <c r="D2272" t="b">
        <f>IF(OR(B2272=0,'Input and Summary Results'!E1854=0),FALSE,'Input and Summary Results'!$E1854)</f>
        <v>0</v>
      </c>
      <c r="E2272" t="b">
        <f t="shared" si="134"/>
        <v>0</v>
      </c>
      <c r="F2272" t="b">
        <f t="shared" si="135"/>
        <v>0</v>
      </c>
      <c r="G2272" t="b">
        <f>IF('Input and Summary Results'!$J$4="yes",IF(C2272=FALSE,FALSE,IF('Data Transformation'!E2272&lt;$R$10,E2272,$R$10)),IF(C2272=FALSE,FALSE,IF(C2272&lt;$R$10,C2272,$R$10)))</f>
        <v>0</v>
      </c>
      <c r="H2272" t="b">
        <f>IF('Input and Summary Results'!$J$4="yes",'Data Transformation'!F2272,'Data Transformation'!D2272)</f>
        <v>0</v>
      </c>
      <c r="I2272" t="str">
        <f t="shared" si="136"/>
        <v/>
      </c>
    </row>
    <row r="2273" spans="2:9" x14ac:dyDescent="0.25">
      <c r="B2273" t="b">
        <f>IF('Input and Summary Results'!D1855=0,FALSE,'Input and Summary Results'!$B1855)</f>
        <v>0</v>
      </c>
      <c r="C2273" t="b">
        <f>IF(OR(B2273=0,'Input and Summary Results'!D1855=0,'Input and Summary Results'!D1855=""),FALSE,'Input and Summary Results'!$D1855)</f>
        <v>0</v>
      </c>
      <c r="D2273" t="b">
        <f>IF(OR(B2273=0,'Input and Summary Results'!E1855=0),FALSE,'Input and Summary Results'!$E1855)</f>
        <v>0</v>
      </c>
      <c r="E2273" t="b">
        <f t="shared" si="134"/>
        <v>0</v>
      </c>
      <c r="F2273" t="b">
        <f t="shared" si="135"/>
        <v>0</v>
      </c>
      <c r="G2273" t="b">
        <f>IF('Input and Summary Results'!$J$4="yes",IF(C2273=FALSE,FALSE,IF('Data Transformation'!E2273&lt;$R$10,E2273,$R$10)),IF(C2273=FALSE,FALSE,IF(C2273&lt;$R$10,C2273,$R$10)))</f>
        <v>0</v>
      </c>
      <c r="H2273" t="b">
        <f>IF('Input and Summary Results'!$J$4="yes",'Data Transformation'!F2273,'Data Transformation'!D2273)</f>
        <v>0</v>
      </c>
      <c r="I2273" t="str">
        <f t="shared" si="136"/>
        <v/>
      </c>
    </row>
    <row r="2274" spans="2:9" x14ac:dyDescent="0.25">
      <c r="B2274" t="b">
        <f>IF('Input and Summary Results'!D1856=0,FALSE,'Input and Summary Results'!$B1856)</f>
        <v>0</v>
      </c>
      <c r="C2274" t="b">
        <f>IF(OR(B2274=0,'Input and Summary Results'!D1856=0,'Input and Summary Results'!D1856=""),FALSE,'Input and Summary Results'!$D1856)</f>
        <v>0</v>
      </c>
      <c r="D2274" t="b">
        <f>IF(OR(B2274=0,'Input and Summary Results'!E1856=0),FALSE,'Input and Summary Results'!$E1856)</f>
        <v>0</v>
      </c>
      <c r="E2274" t="b">
        <f t="shared" si="134"/>
        <v>0</v>
      </c>
      <c r="F2274" t="b">
        <f t="shared" si="135"/>
        <v>0</v>
      </c>
      <c r="G2274" t="b">
        <f>IF('Input and Summary Results'!$J$4="yes",IF(C2274=FALSE,FALSE,IF('Data Transformation'!E2274&lt;$R$10,E2274,$R$10)),IF(C2274=FALSE,FALSE,IF(C2274&lt;$R$10,C2274,$R$10)))</f>
        <v>0</v>
      </c>
      <c r="H2274" t="b">
        <f>IF('Input and Summary Results'!$J$4="yes",'Data Transformation'!F2274,'Data Transformation'!D2274)</f>
        <v>0</v>
      </c>
      <c r="I2274" t="str">
        <f t="shared" si="136"/>
        <v/>
      </c>
    </row>
    <row r="2275" spans="2:9" x14ac:dyDescent="0.25">
      <c r="B2275" t="b">
        <f>IF('Input and Summary Results'!D1857=0,FALSE,'Input and Summary Results'!$B1857)</f>
        <v>0</v>
      </c>
      <c r="C2275" t="b">
        <f>IF(OR(B2275=0,'Input and Summary Results'!D1857=0,'Input and Summary Results'!D1857=""),FALSE,'Input and Summary Results'!$D1857)</f>
        <v>0</v>
      </c>
      <c r="D2275" t="b">
        <f>IF(OR(B2275=0,'Input and Summary Results'!E1857=0),FALSE,'Input and Summary Results'!$E1857)</f>
        <v>0</v>
      </c>
      <c r="E2275" t="b">
        <f t="shared" si="134"/>
        <v>0</v>
      </c>
      <c r="F2275" t="b">
        <f t="shared" si="135"/>
        <v>0</v>
      </c>
      <c r="G2275" t="b">
        <f>IF('Input and Summary Results'!$J$4="yes",IF(C2275=FALSE,FALSE,IF('Data Transformation'!E2275&lt;$R$10,E2275,$R$10)),IF(C2275=FALSE,FALSE,IF(C2275&lt;$R$10,C2275,$R$10)))</f>
        <v>0</v>
      </c>
      <c r="H2275" t="b">
        <f>IF('Input and Summary Results'!$J$4="yes",'Data Transformation'!F2275,'Data Transformation'!D2275)</f>
        <v>0</v>
      </c>
      <c r="I2275" t="str">
        <f t="shared" si="136"/>
        <v/>
      </c>
    </row>
    <row r="2276" spans="2:9" x14ac:dyDescent="0.25">
      <c r="B2276" t="b">
        <f>IF('Input and Summary Results'!D1858=0,FALSE,'Input and Summary Results'!$B1858)</f>
        <v>0</v>
      </c>
      <c r="C2276" t="b">
        <f>IF(OR(B2276=0,'Input and Summary Results'!D1858=0,'Input and Summary Results'!D1858=""),FALSE,'Input and Summary Results'!$D1858)</f>
        <v>0</v>
      </c>
      <c r="D2276" t="b">
        <f>IF(OR(B2276=0,'Input and Summary Results'!E1858=0),FALSE,'Input and Summary Results'!$E1858)</f>
        <v>0</v>
      </c>
      <c r="E2276" t="b">
        <f t="shared" si="134"/>
        <v>0</v>
      </c>
      <c r="F2276" t="b">
        <f t="shared" si="135"/>
        <v>0</v>
      </c>
      <c r="G2276" t="b">
        <f>IF('Input and Summary Results'!$J$4="yes",IF(C2276=FALSE,FALSE,IF('Data Transformation'!E2276&lt;$R$10,E2276,$R$10)),IF(C2276=FALSE,FALSE,IF(C2276&lt;$R$10,C2276,$R$10)))</f>
        <v>0</v>
      </c>
      <c r="H2276" t="b">
        <f>IF('Input and Summary Results'!$J$4="yes",'Data Transformation'!F2276,'Data Transformation'!D2276)</f>
        <v>0</v>
      </c>
      <c r="I2276" t="str">
        <f t="shared" si="136"/>
        <v/>
      </c>
    </row>
    <row r="2277" spans="2:9" x14ac:dyDescent="0.25">
      <c r="B2277" t="b">
        <f>IF('Input and Summary Results'!D1859=0,FALSE,'Input and Summary Results'!$B1859)</f>
        <v>0</v>
      </c>
      <c r="C2277" t="b">
        <f>IF(OR(B2277=0,'Input and Summary Results'!D1859=0,'Input and Summary Results'!D1859=""),FALSE,'Input and Summary Results'!$D1859)</f>
        <v>0</v>
      </c>
      <c r="D2277" t="b">
        <f>IF(OR(B2277=0,'Input and Summary Results'!E1859=0),FALSE,'Input and Summary Results'!$E1859)</f>
        <v>0</v>
      </c>
      <c r="E2277" t="b">
        <f t="shared" si="134"/>
        <v>0</v>
      </c>
      <c r="F2277" t="b">
        <f t="shared" si="135"/>
        <v>0</v>
      </c>
      <c r="G2277" t="b">
        <f>IF('Input and Summary Results'!$J$4="yes",IF(C2277=FALSE,FALSE,IF('Data Transformation'!E2277&lt;$R$10,E2277,$R$10)),IF(C2277=FALSE,FALSE,IF(C2277&lt;$R$10,C2277,$R$10)))</f>
        <v>0</v>
      </c>
      <c r="H2277" t="b">
        <f>IF('Input and Summary Results'!$J$4="yes",'Data Transformation'!F2277,'Data Transformation'!D2277)</f>
        <v>0</v>
      </c>
      <c r="I2277" t="str">
        <f t="shared" si="136"/>
        <v/>
      </c>
    </row>
    <row r="2278" spans="2:9" x14ac:dyDescent="0.25">
      <c r="B2278" t="b">
        <f>IF('Input and Summary Results'!D1860=0,FALSE,'Input and Summary Results'!$B1860)</f>
        <v>0</v>
      </c>
      <c r="C2278" t="b">
        <f>IF(OR(B2278=0,'Input and Summary Results'!D1860=0,'Input and Summary Results'!D1860=""),FALSE,'Input and Summary Results'!$D1860)</f>
        <v>0</v>
      </c>
      <c r="D2278" t="b">
        <f>IF(OR(B2278=0,'Input and Summary Results'!E1860=0),FALSE,'Input and Summary Results'!$E1860)</f>
        <v>0</v>
      </c>
      <c r="E2278" t="b">
        <f t="shared" si="134"/>
        <v>0</v>
      </c>
      <c r="F2278" t="b">
        <f t="shared" si="135"/>
        <v>0</v>
      </c>
      <c r="G2278" t="b">
        <f>IF('Input and Summary Results'!$J$4="yes",IF(C2278=FALSE,FALSE,IF('Data Transformation'!E2278&lt;$R$10,E2278,$R$10)),IF(C2278=FALSE,FALSE,IF(C2278&lt;$R$10,C2278,$R$10)))</f>
        <v>0</v>
      </c>
      <c r="H2278" t="b">
        <f>IF('Input and Summary Results'!$J$4="yes",'Data Transformation'!F2278,'Data Transformation'!D2278)</f>
        <v>0</v>
      </c>
      <c r="I2278" t="str">
        <f t="shared" si="136"/>
        <v/>
      </c>
    </row>
    <row r="2279" spans="2:9" x14ac:dyDescent="0.25">
      <c r="B2279" t="b">
        <f>IF('Input and Summary Results'!D1861=0,FALSE,'Input and Summary Results'!$B1861)</f>
        <v>0</v>
      </c>
      <c r="C2279" t="b">
        <f>IF(OR(B2279=0,'Input and Summary Results'!D1861=0,'Input and Summary Results'!D1861=""),FALSE,'Input and Summary Results'!$D1861)</f>
        <v>0</v>
      </c>
      <c r="D2279" t="b">
        <f>IF(OR(B2279=0,'Input and Summary Results'!E1861=0),FALSE,'Input and Summary Results'!$E1861)</f>
        <v>0</v>
      </c>
      <c r="E2279" t="b">
        <f t="shared" si="134"/>
        <v>0</v>
      </c>
      <c r="F2279" t="b">
        <f t="shared" si="135"/>
        <v>0</v>
      </c>
      <c r="G2279" t="b">
        <f>IF('Input and Summary Results'!$J$4="yes",IF(C2279=FALSE,FALSE,IF('Data Transformation'!E2279&lt;$R$10,E2279,$R$10)),IF(C2279=FALSE,FALSE,IF(C2279&lt;$R$10,C2279,$R$10)))</f>
        <v>0</v>
      </c>
      <c r="H2279" t="b">
        <f>IF('Input and Summary Results'!$J$4="yes",'Data Transformation'!F2279,'Data Transformation'!D2279)</f>
        <v>0</v>
      </c>
      <c r="I2279" t="str">
        <f t="shared" si="136"/>
        <v/>
      </c>
    </row>
    <row r="2280" spans="2:9" x14ac:dyDescent="0.25">
      <c r="B2280" t="b">
        <f>IF('Input and Summary Results'!D1862=0,FALSE,'Input and Summary Results'!$B1862)</f>
        <v>0</v>
      </c>
      <c r="C2280" t="b">
        <f>IF(OR(B2280=0,'Input and Summary Results'!D1862=0,'Input and Summary Results'!D1862=""),FALSE,'Input and Summary Results'!$D1862)</f>
        <v>0</v>
      </c>
      <c r="D2280" t="b">
        <f>IF(OR(B2280=0,'Input and Summary Results'!E1862=0),FALSE,'Input and Summary Results'!$E1862)</f>
        <v>0</v>
      </c>
      <c r="E2280" t="b">
        <f t="shared" si="134"/>
        <v>0</v>
      </c>
      <c r="F2280" t="b">
        <f t="shared" si="135"/>
        <v>0</v>
      </c>
      <c r="G2280" t="b">
        <f>IF('Input and Summary Results'!$J$4="yes",IF(C2280=FALSE,FALSE,IF('Data Transformation'!E2280&lt;$R$10,E2280,$R$10)),IF(C2280=FALSE,FALSE,IF(C2280&lt;$R$10,C2280,$R$10)))</f>
        <v>0</v>
      </c>
      <c r="H2280" t="b">
        <f>IF('Input and Summary Results'!$J$4="yes",'Data Transformation'!F2280,'Data Transformation'!D2280)</f>
        <v>0</v>
      </c>
      <c r="I2280" t="str">
        <f t="shared" si="136"/>
        <v/>
      </c>
    </row>
    <row r="2281" spans="2:9" x14ac:dyDescent="0.25">
      <c r="B2281" t="b">
        <f>IF('Input and Summary Results'!D1863=0,FALSE,'Input and Summary Results'!$B1863)</f>
        <v>0</v>
      </c>
      <c r="C2281" t="b">
        <f>IF(OR(B2281=0,'Input and Summary Results'!D1863=0,'Input and Summary Results'!D1863=""),FALSE,'Input and Summary Results'!$D1863)</f>
        <v>0</v>
      </c>
      <c r="D2281" t="b">
        <f>IF(OR(B2281=0,'Input and Summary Results'!E1863=0),FALSE,'Input and Summary Results'!$E1863)</f>
        <v>0</v>
      </c>
      <c r="E2281" t="b">
        <f t="shared" si="134"/>
        <v>0</v>
      </c>
      <c r="F2281" t="b">
        <f t="shared" si="135"/>
        <v>0</v>
      </c>
      <c r="G2281" t="b">
        <f>IF('Input and Summary Results'!$J$4="yes",IF(C2281=FALSE,FALSE,IF('Data Transformation'!E2281&lt;$R$10,E2281,$R$10)),IF(C2281=FALSE,FALSE,IF(C2281&lt;$R$10,C2281,$R$10)))</f>
        <v>0</v>
      </c>
      <c r="H2281" t="b">
        <f>IF('Input and Summary Results'!$J$4="yes",'Data Transformation'!F2281,'Data Transformation'!D2281)</f>
        <v>0</v>
      </c>
      <c r="I2281" t="str">
        <f t="shared" si="136"/>
        <v/>
      </c>
    </row>
    <row r="2282" spans="2:9" x14ac:dyDescent="0.25">
      <c r="B2282" t="b">
        <f>IF('Input and Summary Results'!D1864=0,FALSE,'Input and Summary Results'!$B1864)</f>
        <v>0</v>
      </c>
      <c r="C2282" t="b">
        <f>IF(OR(B2282=0,'Input and Summary Results'!D1864=0,'Input and Summary Results'!D1864=""),FALSE,'Input and Summary Results'!$D1864)</f>
        <v>0</v>
      </c>
      <c r="D2282" t="b">
        <f>IF(OR(B2282=0,'Input and Summary Results'!E1864=0),FALSE,'Input and Summary Results'!$E1864)</f>
        <v>0</v>
      </c>
      <c r="E2282" t="b">
        <f t="shared" ref="E2282:E2345" si="137">IF(C2282=FALSE,FALSE,LOG10(C2282))</f>
        <v>0</v>
      </c>
      <c r="F2282" t="b">
        <f t="shared" ref="F2282:F2345" si="138">IF(D2282=FALSE, FALSE,0.434*D2282/C2282)</f>
        <v>0</v>
      </c>
      <c r="G2282" t="b">
        <f>IF('Input and Summary Results'!$J$4="yes",IF(C2282=FALSE,FALSE,IF('Data Transformation'!E2282&lt;$R$10,E2282,$R$10)),IF(C2282=FALSE,FALSE,IF(C2282&lt;$R$10,C2282,$R$10)))</f>
        <v>0</v>
      </c>
      <c r="H2282" t="b">
        <f>IF('Input and Summary Results'!$J$4="yes",'Data Transformation'!F2282,'Data Transformation'!D2282)</f>
        <v>0</v>
      </c>
      <c r="I2282" t="str">
        <f t="shared" si="136"/>
        <v/>
      </c>
    </row>
    <row r="2283" spans="2:9" x14ac:dyDescent="0.25">
      <c r="B2283" t="b">
        <f>IF('Input and Summary Results'!D1865=0,FALSE,'Input and Summary Results'!$B1865)</f>
        <v>0</v>
      </c>
      <c r="C2283" t="b">
        <f>IF(OR(B2283=0,'Input and Summary Results'!D1865=0,'Input and Summary Results'!D1865=""),FALSE,'Input and Summary Results'!$D1865)</f>
        <v>0</v>
      </c>
      <c r="D2283" t="b">
        <f>IF(OR(B2283=0,'Input and Summary Results'!E1865=0),FALSE,'Input and Summary Results'!$E1865)</f>
        <v>0</v>
      </c>
      <c r="E2283" t="b">
        <f t="shared" si="137"/>
        <v>0</v>
      </c>
      <c r="F2283" t="b">
        <f t="shared" si="138"/>
        <v>0</v>
      </c>
      <c r="G2283" t="b">
        <f>IF('Input and Summary Results'!$J$4="yes",IF(C2283=FALSE,FALSE,IF('Data Transformation'!E2283&lt;$R$10,E2283,$R$10)),IF(C2283=FALSE,FALSE,IF(C2283&lt;$R$10,C2283,$R$10)))</f>
        <v>0</v>
      </c>
      <c r="H2283" t="b">
        <f>IF('Input and Summary Results'!$J$4="yes",'Data Transformation'!F2283,'Data Transformation'!D2283)</f>
        <v>0</v>
      </c>
      <c r="I2283" t="str">
        <f t="shared" si="136"/>
        <v/>
      </c>
    </row>
    <row r="2284" spans="2:9" x14ac:dyDescent="0.25">
      <c r="B2284" t="b">
        <f>IF('Input and Summary Results'!D1866=0,FALSE,'Input and Summary Results'!$B1866)</f>
        <v>0</v>
      </c>
      <c r="C2284" t="b">
        <f>IF(OR(B2284=0,'Input and Summary Results'!D1866=0,'Input and Summary Results'!D1866=""),FALSE,'Input and Summary Results'!$D1866)</f>
        <v>0</v>
      </c>
      <c r="D2284" t="b">
        <f>IF(OR(B2284=0,'Input and Summary Results'!E1866=0),FALSE,'Input and Summary Results'!$E1866)</f>
        <v>0</v>
      </c>
      <c r="E2284" t="b">
        <f t="shared" si="137"/>
        <v>0</v>
      </c>
      <c r="F2284" t="b">
        <f t="shared" si="138"/>
        <v>0</v>
      </c>
      <c r="G2284" t="b">
        <f>IF('Input and Summary Results'!$J$4="yes",IF(C2284=FALSE,FALSE,IF('Data Transformation'!E2284&lt;$R$10,E2284,$R$10)),IF(C2284=FALSE,FALSE,IF(C2284&lt;$R$10,C2284,$R$10)))</f>
        <v>0</v>
      </c>
      <c r="H2284" t="b">
        <f>IF('Input and Summary Results'!$J$4="yes",'Data Transformation'!F2284,'Data Transformation'!D2284)</f>
        <v>0</v>
      </c>
      <c r="I2284" t="str">
        <f t="shared" si="136"/>
        <v/>
      </c>
    </row>
    <row r="2285" spans="2:9" x14ac:dyDescent="0.25">
      <c r="B2285" t="b">
        <f>IF('Input and Summary Results'!D1867=0,FALSE,'Input and Summary Results'!$B1867)</f>
        <v>0</v>
      </c>
      <c r="C2285" t="b">
        <f>IF(OR(B2285=0,'Input and Summary Results'!D1867=0,'Input and Summary Results'!D1867=""),FALSE,'Input and Summary Results'!$D1867)</f>
        <v>0</v>
      </c>
      <c r="D2285" t="b">
        <f>IF(OR(B2285=0,'Input and Summary Results'!E1867=0),FALSE,'Input and Summary Results'!$E1867)</f>
        <v>0</v>
      </c>
      <c r="E2285" t="b">
        <f t="shared" si="137"/>
        <v>0</v>
      </c>
      <c r="F2285" t="b">
        <f t="shared" si="138"/>
        <v>0</v>
      </c>
      <c r="G2285" t="b">
        <f>IF('Input and Summary Results'!$J$4="yes",IF(C2285=FALSE,FALSE,IF('Data Transformation'!E2285&lt;$R$10,E2285,$R$10)),IF(C2285=FALSE,FALSE,IF(C2285&lt;$R$10,C2285,$R$10)))</f>
        <v>0</v>
      </c>
      <c r="H2285" t="b">
        <f>IF('Input and Summary Results'!$J$4="yes",'Data Transformation'!F2285,'Data Transformation'!D2285)</f>
        <v>0</v>
      </c>
      <c r="I2285" t="str">
        <f t="shared" si="136"/>
        <v/>
      </c>
    </row>
    <row r="2286" spans="2:9" x14ac:dyDescent="0.25">
      <c r="B2286" t="b">
        <f>IF('Input and Summary Results'!D1868=0,FALSE,'Input and Summary Results'!$B1868)</f>
        <v>0</v>
      </c>
      <c r="C2286" t="b">
        <f>IF(OR(B2286=0,'Input and Summary Results'!D1868=0,'Input and Summary Results'!D1868=""),FALSE,'Input and Summary Results'!$D1868)</f>
        <v>0</v>
      </c>
      <c r="D2286" t="b">
        <f>IF(OR(B2286=0,'Input and Summary Results'!E1868=0),FALSE,'Input and Summary Results'!$E1868)</f>
        <v>0</v>
      </c>
      <c r="E2286" t="b">
        <f t="shared" si="137"/>
        <v>0</v>
      </c>
      <c r="F2286" t="b">
        <f t="shared" si="138"/>
        <v>0</v>
      </c>
      <c r="G2286" t="b">
        <f>IF('Input and Summary Results'!$J$4="yes",IF(C2286=FALSE,FALSE,IF('Data Transformation'!E2286&lt;$R$10,E2286,$R$10)),IF(C2286=FALSE,FALSE,IF(C2286&lt;$R$10,C2286,$R$10)))</f>
        <v>0</v>
      </c>
      <c r="H2286" t="b">
        <f>IF('Input and Summary Results'!$J$4="yes",'Data Transformation'!F2286,'Data Transformation'!D2286)</f>
        <v>0</v>
      </c>
      <c r="I2286" t="str">
        <f t="shared" si="136"/>
        <v/>
      </c>
    </row>
    <row r="2287" spans="2:9" x14ac:dyDescent="0.25">
      <c r="B2287" t="b">
        <f>IF('Input and Summary Results'!D1869=0,FALSE,'Input and Summary Results'!$B1869)</f>
        <v>0</v>
      </c>
      <c r="C2287" t="b">
        <f>IF(OR(B2287=0,'Input and Summary Results'!D1869=0,'Input and Summary Results'!D1869=""),FALSE,'Input and Summary Results'!$D1869)</f>
        <v>0</v>
      </c>
      <c r="D2287" t="b">
        <f>IF(OR(B2287=0,'Input and Summary Results'!E1869=0),FALSE,'Input and Summary Results'!$E1869)</f>
        <v>0</v>
      </c>
      <c r="E2287" t="b">
        <f t="shared" si="137"/>
        <v>0</v>
      </c>
      <c r="F2287" t="b">
        <f t="shared" si="138"/>
        <v>0</v>
      </c>
      <c r="G2287" t="b">
        <f>IF('Input and Summary Results'!$J$4="yes",IF(C2287=FALSE,FALSE,IF('Data Transformation'!E2287&lt;$R$10,E2287,$R$10)),IF(C2287=FALSE,FALSE,IF(C2287&lt;$R$10,C2287,$R$10)))</f>
        <v>0</v>
      </c>
      <c r="H2287" t="b">
        <f>IF('Input and Summary Results'!$J$4="yes",'Data Transformation'!F2287,'Data Transformation'!D2287)</f>
        <v>0</v>
      </c>
      <c r="I2287" t="str">
        <f t="shared" si="136"/>
        <v/>
      </c>
    </row>
    <row r="2288" spans="2:9" x14ac:dyDescent="0.25">
      <c r="B2288" t="b">
        <f>IF('Input and Summary Results'!D1870=0,FALSE,'Input and Summary Results'!$B1870)</f>
        <v>0</v>
      </c>
      <c r="C2288" t="b">
        <f>IF(OR(B2288=0,'Input and Summary Results'!D1870=0,'Input and Summary Results'!D1870=""),FALSE,'Input and Summary Results'!$D1870)</f>
        <v>0</v>
      </c>
      <c r="D2288" t="b">
        <f>IF(OR(B2288=0,'Input and Summary Results'!E1870=0),FALSE,'Input and Summary Results'!$E1870)</f>
        <v>0</v>
      </c>
      <c r="E2288" t="b">
        <f t="shared" si="137"/>
        <v>0</v>
      </c>
      <c r="F2288" t="b">
        <f t="shared" si="138"/>
        <v>0</v>
      </c>
      <c r="G2288" t="b">
        <f>IF('Input and Summary Results'!$J$4="yes",IF(C2288=FALSE,FALSE,IF('Data Transformation'!E2288&lt;$R$10,E2288,$R$10)),IF(C2288=FALSE,FALSE,IF(C2288&lt;$R$10,C2288,$R$10)))</f>
        <v>0</v>
      </c>
      <c r="H2288" t="b">
        <f>IF('Input and Summary Results'!$J$4="yes",'Data Transformation'!F2288,'Data Transformation'!D2288)</f>
        <v>0</v>
      </c>
      <c r="I2288" t="str">
        <f t="shared" si="136"/>
        <v/>
      </c>
    </row>
    <row r="2289" spans="2:9" x14ac:dyDescent="0.25">
      <c r="B2289" t="b">
        <f>IF('Input and Summary Results'!D1871=0,FALSE,'Input and Summary Results'!$B1871)</f>
        <v>0</v>
      </c>
      <c r="C2289" t="b">
        <f>IF(OR(B2289=0,'Input and Summary Results'!D1871=0,'Input and Summary Results'!D1871=""),FALSE,'Input and Summary Results'!$D1871)</f>
        <v>0</v>
      </c>
      <c r="D2289" t="b">
        <f>IF(OR(B2289=0,'Input and Summary Results'!E1871=0),FALSE,'Input and Summary Results'!$E1871)</f>
        <v>0</v>
      </c>
      <c r="E2289" t="b">
        <f t="shared" si="137"/>
        <v>0</v>
      </c>
      <c r="F2289" t="b">
        <f t="shared" si="138"/>
        <v>0</v>
      </c>
      <c r="G2289" t="b">
        <f>IF('Input and Summary Results'!$J$4="yes",IF(C2289=FALSE,FALSE,IF('Data Transformation'!E2289&lt;$R$10,E2289,$R$10)),IF(C2289=FALSE,FALSE,IF(C2289&lt;$R$10,C2289,$R$10)))</f>
        <v>0</v>
      </c>
      <c r="H2289" t="b">
        <f>IF('Input and Summary Results'!$J$4="yes",'Data Transformation'!F2289,'Data Transformation'!D2289)</f>
        <v>0</v>
      </c>
      <c r="I2289" t="str">
        <f t="shared" si="136"/>
        <v/>
      </c>
    </row>
    <row r="2290" spans="2:9" x14ac:dyDescent="0.25">
      <c r="B2290" t="b">
        <f>IF('Input and Summary Results'!D1872=0,FALSE,'Input and Summary Results'!$B1872)</f>
        <v>0</v>
      </c>
      <c r="C2290" t="b">
        <f>IF(OR(B2290=0,'Input and Summary Results'!D1872=0,'Input and Summary Results'!D1872=""),FALSE,'Input and Summary Results'!$D1872)</f>
        <v>0</v>
      </c>
      <c r="D2290" t="b">
        <f>IF(OR(B2290=0,'Input and Summary Results'!E1872=0),FALSE,'Input and Summary Results'!$E1872)</f>
        <v>0</v>
      </c>
      <c r="E2290" t="b">
        <f t="shared" si="137"/>
        <v>0</v>
      </c>
      <c r="F2290" t="b">
        <f t="shared" si="138"/>
        <v>0</v>
      </c>
      <c r="G2290" t="b">
        <f>IF('Input and Summary Results'!$J$4="yes",IF(C2290=FALSE,FALSE,IF('Data Transformation'!E2290&lt;$R$10,E2290,$R$10)),IF(C2290=FALSE,FALSE,IF(C2290&lt;$R$10,C2290,$R$10)))</f>
        <v>0</v>
      </c>
      <c r="H2290" t="b">
        <f>IF('Input and Summary Results'!$J$4="yes",'Data Transformation'!F2290,'Data Transformation'!D2290)</f>
        <v>0</v>
      </c>
      <c r="I2290" t="str">
        <f t="shared" si="136"/>
        <v/>
      </c>
    </row>
    <row r="2291" spans="2:9" x14ac:dyDescent="0.25">
      <c r="B2291" t="b">
        <f>IF('Input and Summary Results'!D1873=0,FALSE,'Input and Summary Results'!$B1873)</f>
        <v>0</v>
      </c>
      <c r="C2291" t="b">
        <f>IF(OR(B2291=0,'Input and Summary Results'!D1873=0,'Input and Summary Results'!D1873=""),FALSE,'Input and Summary Results'!$D1873)</f>
        <v>0</v>
      </c>
      <c r="D2291" t="b">
        <f>IF(OR(B2291=0,'Input and Summary Results'!E1873=0),FALSE,'Input and Summary Results'!$E1873)</f>
        <v>0</v>
      </c>
      <c r="E2291" t="b">
        <f t="shared" si="137"/>
        <v>0</v>
      </c>
      <c r="F2291" t="b">
        <f t="shared" si="138"/>
        <v>0</v>
      </c>
      <c r="G2291" t="b">
        <f>IF('Input and Summary Results'!$J$4="yes",IF(C2291=FALSE,FALSE,IF('Data Transformation'!E2291&lt;$R$10,E2291,$R$10)),IF(C2291=FALSE,FALSE,IF(C2291&lt;$R$10,C2291,$R$10)))</f>
        <v>0</v>
      </c>
      <c r="H2291" t="b">
        <f>IF('Input and Summary Results'!$J$4="yes",'Data Transformation'!F2291,'Data Transformation'!D2291)</f>
        <v>0</v>
      </c>
      <c r="I2291" t="str">
        <f t="shared" si="136"/>
        <v/>
      </c>
    </row>
    <row r="2292" spans="2:9" x14ac:dyDescent="0.25">
      <c r="B2292" t="b">
        <f>IF('Input and Summary Results'!D1874=0,FALSE,'Input and Summary Results'!$B1874)</f>
        <v>0</v>
      </c>
      <c r="C2292" t="b">
        <f>IF(OR(B2292=0,'Input and Summary Results'!D1874=0,'Input and Summary Results'!D1874=""),FALSE,'Input and Summary Results'!$D1874)</f>
        <v>0</v>
      </c>
      <c r="D2292" t="b">
        <f>IF(OR(B2292=0,'Input and Summary Results'!E1874=0),FALSE,'Input and Summary Results'!$E1874)</f>
        <v>0</v>
      </c>
      <c r="E2292" t="b">
        <f t="shared" si="137"/>
        <v>0</v>
      </c>
      <c r="F2292" t="b">
        <f t="shared" si="138"/>
        <v>0</v>
      </c>
      <c r="G2292" t="b">
        <f>IF('Input and Summary Results'!$J$4="yes",IF(C2292=FALSE,FALSE,IF('Data Transformation'!E2292&lt;$R$10,E2292,$R$10)),IF(C2292=FALSE,FALSE,IF(C2292&lt;$R$10,C2292,$R$10)))</f>
        <v>0</v>
      </c>
      <c r="H2292" t="b">
        <f>IF('Input and Summary Results'!$J$4="yes",'Data Transformation'!F2292,'Data Transformation'!D2292)</f>
        <v>0</v>
      </c>
      <c r="I2292" t="str">
        <f t="shared" si="136"/>
        <v/>
      </c>
    </row>
    <row r="2293" spans="2:9" x14ac:dyDescent="0.25">
      <c r="B2293" t="b">
        <f>IF('Input and Summary Results'!D1875=0,FALSE,'Input and Summary Results'!$B1875)</f>
        <v>0</v>
      </c>
      <c r="C2293" t="b">
        <f>IF(OR(B2293=0,'Input and Summary Results'!D1875=0,'Input and Summary Results'!D1875=""),FALSE,'Input and Summary Results'!$D1875)</f>
        <v>0</v>
      </c>
      <c r="D2293" t="b">
        <f>IF(OR(B2293=0,'Input and Summary Results'!E1875=0),FALSE,'Input and Summary Results'!$E1875)</f>
        <v>0</v>
      </c>
      <c r="E2293" t="b">
        <f t="shared" si="137"/>
        <v>0</v>
      </c>
      <c r="F2293" t="b">
        <f t="shared" si="138"/>
        <v>0</v>
      </c>
      <c r="G2293" t="b">
        <f>IF('Input and Summary Results'!$J$4="yes",IF(C2293=FALSE,FALSE,IF('Data Transformation'!E2293&lt;$R$10,E2293,$R$10)),IF(C2293=FALSE,FALSE,IF(C2293&lt;$R$10,C2293,$R$10)))</f>
        <v>0</v>
      </c>
      <c r="H2293" t="b">
        <f>IF('Input and Summary Results'!$J$4="yes",'Data Transformation'!F2293,'Data Transformation'!D2293)</f>
        <v>0</v>
      </c>
      <c r="I2293" t="str">
        <f t="shared" si="136"/>
        <v/>
      </c>
    </row>
    <row r="2294" spans="2:9" x14ac:dyDescent="0.25">
      <c r="B2294" t="b">
        <f>IF('Input and Summary Results'!D1876=0,FALSE,'Input and Summary Results'!$B1876)</f>
        <v>0</v>
      </c>
      <c r="C2294" t="b">
        <f>IF(OR(B2294=0,'Input and Summary Results'!D1876=0,'Input and Summary Results'!D1876=""),FALSE,'Input and Summary Results'!$D1876)</f>
        <v>0</v>
      </c>
      <c r="D2294" t="b">
        <f>IF(OR(B2294=0,'Input and Summary Results'!E1876=0),FALSE,'Input and Summary Results'!$E1876)</f>
        <v>0</v>
      </c>
      <c r="E2294" t="b">
        <f t="shared" si="137"/>
        <v>0</v>
      </c>
      <c r="F2294" t="b">
        <f t="shared" si="138"/>
        <v>0</v>
      </c>
      <c r="G2294" t="b">
        <f>IF('Input and Summary Results'!$J$4="yes",IF(C2294=FALSE,FALSE,IF('Data Transformation'!E2294&lt;$R$10,E2294,$R$10)),IF(C2294=FALSE,FALSE,IF(C2294&lt;$R$10,C2294,$R$10)))</f>
        <v>0</v>
      </c>
      <c r="H2294" t="b">
        <f>IF('Input and Summary Results'!$J$4="yes",'Data Transformation'!F2294,'Data Transformation'!D2294)</f>
        <v>0</v>
      </c>
      <c r="I2294" t="str">
        <f t="shared" si="136"/>
        <v/>
      </c>
    </row>
    <row r="2295" spans="2:9" x14ac:dyDescent="0.25">
      <c r="B2295" t="b">
        <f>IF('Input and Summary Results'!D1877=0,FALSE,'Input and Summary Results'!$B1877)</f>
        <v>0</v>
      </c>
      <c r="C2295" t="b">
        <f>IF(OR(B2295=0,'Input and Summary Results'!D1877=0,'Input and Summary Results'!D1877=""),FALSE,'Input and Summary Results'!$D1877)</f>
        <v>0</v>
      </c>
      <c r="D2295" t="b">
        <f>IF(OR(B2295=0,'Input and Summary Results'!E1877=0),FALSE,'Input and Summary Results'!$E1877)</f>
        <v>0</v>
      </c>
      <c r="E2295" t="b">
        <f t="shared" si="137"/>
        <v>0</v>
      </c>
      <c r="F2295" t="b">
        <f t="shared" si="138"/>
        <v>0</v>
      </c>
      <c r="G2295" t="b">
        <f>IF('Input and Summary Results'!$J$4="yes",IF(C2295=FALSE,FALSE,IF('Data Transformation'!E2295&lt;$R$10,E2295,$R$10)),IF(C2295=FALSE,FALSE,IF(C2295&lt;$R$10,C2295,$R$10)))</f>
        <v>0</v>
      </c>
      <c r="H2295" t="b">
        <f>IF('Input and Summary Results'!$J$4="yes",'Data Transformation'!F2295,'Data Transformation'!D2295)</f>
        <v>0</v>
      </c>
      <c r="I2295" t="str">
        <f t="shared" si="136"/>
        <v/>
      </c>
    </row>
    <row r="2296" spans="2:9" x14ac:dyDescent="0.25">
      <c r="B2296" t="b">
        <f>IF('Input and Summary Results'!D1878=0,FALSE,'Input and Summary Results'!$B1878)</f>
        <v>0</v>
      </c>
      <c r="C2296" t="b">
        <f>IF(OR(B2296=0,'Input and Summary Results'!D1878=0,'Input and Summary Results'!D1878=""),FALSE,'Input and Summary Results'!$D1878)</f>
        <v>0</v>
      </c>
      <c r="D2296" t="b">
        <f>IF(OR(B2296=0,'Input and Summary Results'!E1878=0),FALSE,'Input and Summary Results'!$E1878)</f>
        <v>0</v>
      </c>
      <c r="E2296" t="b">
        <f t="shared" si="137"/>
        <v>0</v>
      </c>
      <c r="F2296" t="b">
        <f t="shared" si="138"/>
        <v>0</v>
      </c>
      <c r="G2296" t="b">
        <f>IF('Input and Summary Results'!$J$4="yes",IF(C2296=FALSE,FALSE,IF('Data Transformation'!E2296&lt;$R$10,E2296,$R$10)),IF(C2296=FALSE,FALSE,IF(C2296&lt;$R$10,C2296,$R$10)))</f>
        <v>0</v>
      </c>
      <c r="H2296" t="b">
        <f>IF('Input and Summary Results'!$J$4="yes",'Data Transformation'!F2296,'Data Transformation'!D2296)</f>
        <v>0</v>
      </c>
      <c r="I2296" t="str">
        <f t="shared" si="136"/>
        <v/>
      </c>
    </row>
    <row r="2297" spans="2:9" x14ac:dyDescent="0.25">
      <c r="B2297" t="b">
        <f>IF('Input and Summary Results'!D1879=0,FALSE,'Input and Summary Results'!$B1879)</f>
        <v>0</v>
      </c>
      <c r="C2297" t="b">
        <f>IF(OR(B2297=0,'Input and Summary Results'!D1879=0,'Input and Summary Results'!D1879=""),FALSE,'Input and Summary Results'!$D1879)</f>
        <v>0</v>
      </c>
      <c r="D2297" t="b">
        <f>IF(OR(B2297=0,'Input and Summary Results'!E1879=0),FALSE,'Input and Summary Results'!$E1879)</f>
        <v>0</v>
      </c>
      <c r="E2297" t="b">
        <f t="shared" si="137"/>
        <v>0</v>
      </c>
      <c r="F2297" t="b">
        <f t="shared" si="138"/>
        <v>0</v>
      </c>
      <c r="G2297" t="b">
        <f>IF('Input and Summary Results'!$J$4="yes",IF(C2297=FALSE,FALSE,IF('Data Transformation'!E2297&lt;$R$10,E2297,$R$10)),IF(C2297=FALSE,FALSE,IF(C2297&lt;$R$10,C2297,$R$10)))</f>
        <v>0</v>
      </c>
      <c r="H2297" t="b">
        <f>IF('Input and Summary Results'!$J$4="yes",'Data Transformation'!F2297,'Data Transformation'!D2297)</f>
        <v>0</v>
      </c>
      <c r="I2297" t="str">
        <f t="shared" si="136"/>
        <v/>
      </c>
    </row>
    <row r="2298" spans="2:9" x14ac:dyDescent="0.25">
      <c r="B2298" t="b">
        <f>IF('Input and Summary Results'!D1880=0,FALSE,'Input and Summary Results'!$B1880)</f>
        <v>0</v>
      </c>
      <c r="C2298" t="b">
        <f>IF(OR(B2298=0,'Input and Summary Results'!D1880=0,'Input and Summary Results'!D1880=""),FALSE,'Input and Summary Results'!$D1880)</f>
        <v>0</v>
      </c>
      <c r="D2298" t="b">
        <f>IF(OR(B2298=0,'Input and Summary Results'!E1880=0),FALSE,'Input and Summary Results'!$E1880)</f>
        <v>0</v>
      </c>
      <c r="E2298" t="b">
        <f t="shared" si="137"/>
        <v>0</v>
      </c>
      <c r="F2298" t="b">
        <f t="shared" si="138"/>
        <v>0</v>
      </c>
      <c r="G2298" t="b">
        <f>IF('Input and Summary Results'!$J$4="yes",IF(C2298=FALSE,FALSE,IF('Data Transformation'!E2298&lt;$R$10,E2298,$R$10)),IF(C2298=FALSE,FALSE,IF(C2298&lt;$R$10,C2298,$R$10)))</f>
        <v>0</v>
      </c>
      <c r="H2298" t="b">
        <f>IF('Input and Summary Results'!$J$4="yes",'Data Transformation'!F2298,'Data Transformation'!D2298)</f>
        <v>0</v>
      </c>
      <c r="I2298" t="str">
        <f t="shared" si="136"/>
        <v/>
      </c>
    </row>
    <row r="2299" spans="2:9" x14ac:dyDescent="0.25">
      <c r="B2299" t="b">
        <f>IF('Input and Summary Results'!D1881=0,FALSE,'Input and Summary Results'!$B1881)</f>
        <v>0</v>
      </c>
      <c r="C2299" t="b">
        <f>IF(OR(B2299=0,'Input and Summary Results'!D1881=0,'Input and Summary Results'!D1881=""),FALSE,'Input and Summary Results'!$D1881)</f>
        <v>0</v>
      </c>
      <c r="D2299" t="b">
        <f>IF(OR(B2299=0,'Input and Summary Results'!E1881=0),FALSE,'Input and Summary Results'!$E1881)</f>
        <v>0</v>
      </c>
      <c r="E2299" t="b">
        <f t="shared" si="137"/>
        <v>0</v>
      </c>
      <c r="F2299" t="b">
        <f t="shared" si="138"/>
        <v>0</v>
      </c>
      <c r="G2299" t="b">
        <f>IF('Input and Summary Results'!$J$4="yes",IF(C2299=FALSE,FALSE,IF('Data Transformation'!E2299&lt;$R$10,E2299,$R$10)),IF(C2299=FALSE,FALSE,IF(C2299&lt;$R$10,C2299,$R$10)))</f>
        <v>0</v>
      </c>
      <c r="H2299" t="b">
        <f>IF('Input and Summary Results'!$J$4="yes",'Data Transformation'!F2299,'Data Transformation'!D2299)</f>
        <v>0</v>
      </c>
      <c r="I2299" t="str">
        <f t="shared" si="136"/>
        <v/>
      </c>
    </row>
    <row r="2300" spans="2:9" x14ac:dyDescent="0.25">
      <c r="B2300" t="b">
        <f>IF('Input and Summary Results'!D1882=0,FALSE,'Input and Summary Results'!$B1882)</f>
        <v>0</v>
      </c>
      <c r="C2300" t="b">
        <f>IF(OR(B2300=0,'Input and Summary Results'!D1882=0,'Input and Summary Results'!D1882=""),FALSE,'Input and Summary Results'!$D1882)</f>
        <v>0</v>
      </c>
      <c r="D2300" t="b">
        <f>IF(OR(B2300=0,'Input and Summary Results'!E1882=0),FALSE,'Input and Summary Results'!$E1882)</f>
        <v>0</v>
      </c>
      <c r="E2300" t="b">
        <f t="shared" si="137"/>
        <v>0</v>
      </c>
      <c r="F2300" t="b">
        <f t="shared" si="138"/>
        <v>0</v>
      </c>
      <c r="G2300" t="b">
        <f>IF('Input and Summary Results'!$J$4="yes",IF(C2300=FALSE,FALSE,IF('Data Transformation'!E2300&lt;$R$10,E2300,$R$10)),IF(C2300=FALSE,FALSE,IF(C2300&lt;$R$10,C2300,$R$10)))</f>
        <v>0</v>
      </c>
      <c r="H2300" t="b">
        <f>IF('Input and Summary Results'!$J$4="yes",'Data Transformation'!F2300,'Data Transformation'!D2300)</f>
        <v>0</v>
      </c>
      <c r="I2300" t="str">
        <f t="shared" si="136"/>
        <v/>
      </c>
    </row>
    <row r="2301" spans="2:9" x14ac:dyDescent="0.25">
      <c r="B2301" t="b">
        <f>IF('Input and Summary Results'!D1883=0,FALSE,'Input and Summary Results'!$B1883)</f>
        <v>0</v>
      </c>
      <c r="C2301" t="b">
        <f>IF(OR(B2301=0,'Input and Summary Results'!D1883=0,'Input and Summary Results'!D1883=""),FALSE,'Input and Summary Results'!$D1883)</f>
        <v>0</v>
      </c>
      <c r="D2301" t="b">
        <f>IF(OR(B2301=0,'Input and Summary Results'!E1883=0),FALSE,'Input and Summary Results'!$E1883)</f>
        <v>0</v>
      </c>
      <c r="E2301" t="b">
        <f t="shared" si="137"/>
        <v>0</v>
      </c>
      <c r="F2301" t="b">
        <f t="shared" si="138"/>
        <v>0</v>
      </c>
      <c r="G2301" t="b">
        <f>IF('Input and Summary Results'!$J$4="yes",IF(C2301=FALSE,FALSE,IF('Data Transformation'!E2301&lt;$R$10,E2301,$R$10)),IF(C2301=FALSE,FALSE,IF(C2301&lt;$R$10,C2301,$R$10)))</f>
        <v>0</v>
      </c>
      <c r="H2301" t="b">
        <f>IF('Input and Summary Results'!$J$4="yes",'Data Transformation'!F2301,'Data Transformation'!D2301)</f>
        <v>0</v>
      </c>
      <c r="I2301" t="str">
        <f t="shared" si="136"/>
        <v/>
      </c>
    </row>
    <row r="2302" spans="2:9" x14ac:dyDescent="0.25">
      <c r="B2302" t="b">
        <f>IF('Input and Summary Results'!D1884=0,FALSE,'Input and Summary Results'!$B1884)</f>
        <v>0</v>
      </c>
      <c r="C2302" t="b">
        <f>IF(OR(B2302=0,'Input and Summary Results'!D1884=0,'Input and Summary Results'!D1884=""),FALSE,'Input and Summary Results'!$D1884)</f>
        <v>0</v>
      </c>
      <c r="D2302" t="b">
        <f>IF(OR(B2302=0,'Input and Summary Results'!E1884=0),FALSE,'Input and Summary Results'!$E1884)</f>
        <v>0</v>
      </c>
      <c r="E2302" t="b">
        <f t="shared" si="137"/>
        <v>0</v>
      </c>
      <c r="F2302" t="b">
        <f t="shared" si="138"/>
        <v>0</v>
      </c>
      <c r="G2302" t="b">
        <f>IF('Input and Summary Results'!$J$4="yes",IF(C2302=FALSE,FALSE,IF('Data Transformation'!E2302&lt;$R$10,E2302,$R$10)),IF(C2302=FALSE,FALSE,IF(C2302&lt;$R$10,C2302,$R$10)))</f>
        <v>0</v>
      </c>
      <c r="H2302" t="b">
        <f>IF('Input and Summary Results'!$J$4="yes",'Data Transformation'!F2302,'Data Transformation'!D2302)</f>
        <v>0</v>
      </c>
      <c r="I2302" t="str">
        <f t="shared" si="136"/>
        <v/>
      </c>
    </row>
    <row r="2303" spans="2:9" x14ac:dyDescent="0.25">
      <c r="B2303" t="b">
        <f>IF('Input and Summary Results'!D1885=0,FALSE,'Input and Summary Results'!$B1885)</f>
        <v>0</v>
      </c>
      <c r="C2303" t="b">
        <f>IF(OR(B2303=0,'Input and Summary Results'!D1885=0,'Input and Summary Results'!D1885=""),FALSE,'Input and Summary Results'!$D1885)</f>
        <v>0</v>
      </c>
      <c r="D2303" t="b">
        <f>IF(OR(B2303=0,'Input and Summary Results'!E1885=0),FALSE,'Input and Summary Results'!$E1885)</f>
        <v>0</v>
      </c>
      <c r="E2303" t="b">
        <f t="shared" si="137"/>
        <v>0</v>
      </c>
      <c r="F2303" t="b">
        <f t="shared" si="138"/>
        <v>0</v>
      </c>
      <c r="G2303" t="b">
        <f>IF('Input and Summary Results'!$J$4="yes",IF(C2303=FALSE,FALSE,IF('Data Transformation'!E2303&lt;$R$10,E2303,$R$10)),IF(C2303=FALSE,FALSE,IF(C2303&lt;$R$10,C2303,$R$10)))</f>
        <v>0</v>
      </c>
      <c r="H2303" t="b">
        <f>IF('Input and Summary Results'!$J$4="yes",'Data Transformation'!F2303,'Data Transformation'!D2303)</f>
        <v>0</v>
      </c>
      <c r="I2303" t="str">
        <f t="shared" si="136"/>
        <v/>
      </c>
    </row>
    <row r="2304" spans="2:9" x14ac:dyDescent="0.25">
      <c r="B2304" t="b">
        <f>IF('Input and Summary Results'!D1886=0,FALSE,'Input and Summary Results'!$B1886)</f>
        <v>0</v>
      </c>
      <c r="C2304" t="b">
        <f>IF(OR(B2304=0,'Input and Summary Results'!D1886=0,'Input and Summary Results'!D1886=""),FALSE,'Input and Summary Results'!$D1886)</f>
        <v>0</v>
      </c>
      <c r="D2304" t="b">
        <f>IF(OR(B2304=0,'Input and Summary Results'!E1886=0),FALSE,'Input and Summary Results'!$E1886)</f>
        <v>0</v>
      </c>
      <c r="E2304" t="b">
        <f t="shared" si="137"/>
        <v>0</v>
      </c>
      <c r="F2304" t="b">
        <f t="shared" si="138"/>
        <v>0</v>
      </c>
      <c r="G2304" t="b">
        <f>IF('Input and Summary Results'!$J$4="yes",IF(C2304=FALSE,FALSE,IF('Data Transformation'!E2304&lt;$R$10,E2304,$R$10)),IF(C2304=FALSE,FALSE,IF(C2304&lt;$R$10,C2304,$R$10)))</f>
        <v>0</v>
      </c>
      <c r="H2304" t="b">
        <f>IF('Input and Summary Results'!$J$4="yes",'Data Transformation'!F2304,'Data Transformation'!D2304)</f>
        <v>0</v>
      </c>
      <c r="I2304" t="str">
        <f t="shared" si="136"/>
        <v/>
      </c>
    </row>
    <row r="2305" spans="2:9" x14ac:dyDescent="0.25">
      <c r="B2305" t="b">
        <f>IF('Input and Summary Results'!D1887=0,FALSE,'Input and Summary Results'!$B1887)</f>
        <v>0</v>
      </c>
      <c r="C2305" t="b">
        <f>IF(OR(B2305=0,'Input and Summary Results'!D1887=0,'Input and Summary Results'!D1887=""),FALSE,'Input and Summary Results'!$D1887)</f>
        <v>0</v>
      </c>
      <c r="D2305" t="b">
        <f>IF(OR(B2305=0,'Input and Summary Results'!E1887=0),FALSE,'Input and Summary Results'!$E1887)</f>
        <v>0</v>
      </c>
      <c r="E2305" t="b">
        <f t="shared" si="137"/>
        <v>0</v>
      </c>
      <c r="F2305" t="b">
        <f t="shared" si="138"/>
        <v>0</v>
      </c>
      <c r="G2305" t="b">
        <f>IF('Input and Summary Results'!$J$4="yes",IF(C2305=FALSE,FALSE,IF('Data Transformation'!E2305&lt;$R$10,E2305,$R$10)),IF(C2305=FALSE,FALSE,IF(C2305&lt;$R$10,C2305,$R$10)))</f>
        <v>0</v>
      </c>
      <c r="H2305" t="b">
        <f>IF('Input and Summary Results'!$J$4="yes",'Data Transformation'!F2305,'Data Transformation'!D2305)</f>
        <v>0</v>
      </c>
      <c r="I2305" t="str">
        <f t="shared" si="136"/>
        <v/>
      </c>
    </row>
    <row r="2306" spans="2:9" x14ac:dyDescent="0.25">
      <c r="B2306" t="b">
        <f>IF('Input and Summary Results'!D1888=0,FALSE,'Input and Summary Results'!$B1888)</f>
        <v>0</v>
      </c>
      <c r="C2306" t="b">
        <f>IF(OR(B2306=0,'Input and Summary Results'!D1888=0,'Input and Summary Results'!D1888=""),FALSE,'Input and Summary Results'!$D1888)</f>
        <v>0</v>
      </c>
      <c r="D2306" t="b">
        <f>IF(OR(B2306=0,'Input and Summary Results'!E1888=0),FALSE,'Input and Summary Results'!$E1888)</f>
        <v>0</v>
      </c>
      <c r="E2306" t="b">
        <f t="shared" si="137"/>
        <v>0</v>
      </c>
      <c r="F2306" t="b">
        <f t="shared" si="138"/>
        <v>0</v>
      </c>
      <c r="G2306" t="b">
        <f>IF('Input and Summary Results'!$J$4="yes",IF(C2306=FALSE,FALSE,IF('Data Transformation'!E2306&lt;$R$10,E2306,$R$10)),IF(C2306=FALSE,FALSE,IF(C2306&lt;$R$10,C2306,$R$10)))</f>
        <v>0</v>
      </c>
      <c r="H2306" t="b">
        <f>IF('Input and Summary Results'!$J$4="yes",'Data Transformation'!F2306,'Data Transformation'!D2306)</f>
        <v>0</v>
      </c>
      <c r="I2306" t="str">
        <f t="shared" si="136"/>
        <v/>
      </c>
    </row>
    <row r="2307" spans="2:9" x14ac:dyDescent="0.25">
      <c r="B2307" t="b">
        <f>IF('Input and Summary Results'!D1889=0,FALSE,'Input and Summary Results'!$B1889)</f>
        <v>0</v>
      </c>
      <c r="C2307" t="b">
        <f>IF(OR(B2307=0,'Input and Summary Results'!D1889=0,'Input and Summary Results'!D1889=""),FALSE,'Input and Summary Results'!$D1889)</f>
        <v>0</v>
      </c>
      <c r="D2307" t="b">
        <f>IF(OR(B2307=0,'Input and Summary Results'!E1889=0),FALSE,'Input and Summary Results'!$E1889)</f>
        <v>0</v>
      </c>
      <c r="E2307" t="b">
        <f t="shared" si="137"/>
        <v>0</v>
      </c>
      <c r="F2307" t="b">
        <f t="shared" si="138"/>
        <v>0</v>
      </c>
      <c r="G2307" t="b">
        <f>IF('Input and Summary Results'!$J$4="yes",IF(C2307=FALSE,FALSE,IF('Data Transformation'!E2307&lt;$R$10,E2307,$R$10)),IF(C2307=FALSE,FALSE,IF(C2307&lt;$R$10,C2307,$R$10)))</f>
        <v>0</v>
      </c>
      <c r="H2307" t="b">
        <f>IF('Input and Summary Results'!$J$4="yes",'Data Transformation'!F2307,'Data Transformation'!D2307)</f>
        <v>0</v>
      </c>
      <c r="I2307" t="str">
        <f t="shared" si="136"/>
        <v/>
      </c>
    </row>
    <row r="2308" spans="2:9" x14ac:dyDescent="0.25">
      <c r="B2308" t="b">
        <f>IF('Input and Summary Results'!D1890=0,FALSE,'Input and Summary Results'!$B1890)</f>
        <v>0</v>
      </c>
      <c r="C2308" t="b">
        <f>IF(OR(B2308=0,'Input and Summary Results'!D1890=0,'Input and Summary Results'!D1890=""),FALSE,'Input and Summary Results'!$D1890)</f>
        <v>0</v>
      </c>
      <c r="D2308" t="b">
        <f>IF(OR(B2308=0,'Input and Summary Results'!E1890=0),FALSE,'Input and Summary Results'!$E1890)</f>
        <v>0</v>
      </c>
      <c r="E2308" t="b">
        <f t="shared" si="137"/>
        <v>0</v>
      </c>
      <c r="F2308" t="b">
        <f t="shared" si="138"/>
        <v>0</v>
      </c>
      <c r="G2308" t="b">
        <f>IF('Input and Summary Results'!$J$4="yes",IF(C2308=FALSE,FALSE,IF('Data Transformation'!E2308&lt;$R$10,E2308,$R$10)),IF(C2308=FALSE,FALSE,IF(C2308&lt;$R$10,C2308,$R$10)))</f>
        <v>0</v>
      </c>
      <c r="H2308" t="b">
        <f>IF('Input and Summary Results'!$J$4="yes",'Data Transformation'!F2308,'Data Transformation'!D2308)</f>
        <v>0</v>
      </c>
      <c r="I2308" t="str">
        <f t="shared" si="136"/>
        <v/>
      </c>
    </row>
    <row r="2309" spans="2:9" x14ac:dyDescent="0.25">
      <c r="B2309" t="b">
        <f>IF('Input and Summary Results'!D1891=0,FALSE,'Input and Summary Results'!$B1891)</f>
        <v>0</v>
      </c>
      <c r="C2309" t="b">
        <f>IF(OR(B2309=0,'Input and Summary Results'!D1891=0,'Input and Summary Results'!D1891=""),FALSE,'Input and Summary Results'!$D1891)</f>
        <v>0</v>
      </c>
      <c r="D2309" t="b">
        <f>IF(OR(B2309=0,'Input and Summary Results'!E1891=0),FALSE,'Input and Summary Results'!$E1891)</f>
        <v>0</v>
      </c>
      <c r="E2309" t="b">
        <f t="shared" si="137"/>
        <v>0</v>
      </c>
      <c r="F2309" t="b">
        <f t="shared" si="138"/>
        <v>0</v>
      </c>
      <c r="G2309" t="b">
        <f>IF('Input and Summary Results'!$J$4="yes",IF(C2309=FALSE,FALSE,IF('Data Transformation'!E2309&lt;$R$10,E2309,$R$10)),IF(C2309=FALSE,FALSE,IF(C2309&lt;$R$10,C2309,$R$10)))</f>
        <v>0</v>
      </c>
      <c r="H2309" t="b">
        <f>IF('Input and Summary Results'!$J$4="yes",'Data Transformation'!F2309,'Data Transformation'!D2309)</f>
        <v>0</v>
      </c>
      <c r="I2309" t="str">
        <f t="shared" ref="I2309:I2372" si="139">IF(G2309=FALSE,"",B2309)</f>
        <v/>
      </c>
    </row>
    <row r="2310" spans="2:9" x14ac:dyDescent="0.25">
      <c r="B2310" t="b">
        <f>IF('Input and Summary Results'!D1892=0,FALSE,'Input and Summary Results'!$B1892)</f>
        <v>0</v>
      </c>
      <c r="C2310" t="b">
        <f>IF(OR(B2310=0,'Input and Summary Results'!D1892=0,'Input and Summary Results'!D1892=""),FALSE,'Input and Summary Results'!$D1892)</f>
        <v>0</v>
      </c>
      <c r="D2310" t="b">
        <f>IF(OR(B2310=0,'Input and Summary Results'!E1892=0),FALSE,'Input and Summary Results'!$E1892)</f>
        <v>0</v>
      </c>
      <c r="E2310" t="b">
        <f t="shared" si="137"/>
        <v>0</v>
      </c>
      <c r="F2310" t="b">
        <f t="shared" si="138"/>
        <v>0</v>
      </c>
      <c r="G2310" t="b">
        <f>IF('Input and Summary Results'!$J$4="yes",IF(C2310=FALSE,FALSE,IF('Data Transformation'!E2310&lt;$R$10,E2310,$R$10)),IF(C2310=FALSE,FALSE,IF(C2310&lt;$R$10,C2310,$R$10)))</f>
        <v>0</v>
      </c>
      <c r="H2310" t="b">
        <f>IF('Input and Summary Results'!$J$4="yes",'Data Transformation'!F2310,'Data Transformation'!D2310)</f>
        <v>0</v>
      </c>
      <c r="I2310" t="str">
        <f t="shared" si="139"/>
        <v/>
      </c>
    </row>
    <row r="2311" spans="2:9" x14ac:dyDescent="0.25">
      <c r="B2311" t="b">
        <f>IF('Input and Summary Results'!D1893=0,FALSE,'Input and Summary Results'!$B1893)</f>
        <v>0</v>
      </c>
      <c r="C2311" t="b">
        <f>IF(OR(B2311=0,'Input and Summary Results'!D1893=0,'Input and Summary Results'!D1893=""),FALSE,'Input and Summary Results'!$D1893)</f>
        <v>0</v>
      </c>
      <c r="D2311" t="b">
        <f>IF(OR(B2311=0,'Input and Summary Results'!E1893=0),FALSE,'Input and Summary Results'!$E1893)</f>
        <v>0</v>
      </c>
      <c r="E2311" t="b">
        <f t="shared" si="137"/>
        <v>0</v>
      </c>
      <c r="F2311" t="b">
        <f t="shared" si="138"/>
        <v>0</v>
      </c>
      <c r="G2311" t="b">
        <f>IF('Input and Summary Results'!$J$4="yes",IF(C2311=FALSE,FALSE,IF('Data Transformation'!E2311&lt;$R$10,E2311,$R$10)),IF(C2311=FALSE,FALSE,IF(C2311&lt;$R$10,C2311,$R$10)))</f>
        <v>0</v>
      </c>
      <c r="H2311" t="b">
        <f>IF('Input and Summary Results'!$J$4="yes",'Data Transformation'!F2311,'Data Transformation'!D2311)</f>
        <v>0</v>
      </c>
      <c r="I2311" t="str">
        <f t="shared" si="139"/>
        <v/>
      </c>
    </row>
    <row r="2312" spans="2:9" x14ac:dyDescent="0.25">
      <c r="B2312" t="b">
        <f>IF('Input and Summary Results'!D1894=0,FALSE,'Input and Summary Results'!$B1894)</f>
        <v>0</v>
      </c>
      <c r="C2312" t="b">
        <f>IF(OR(B2312=0,'Input and Summary Results'!D1894=0,'Input and Summary Results'!D1894=""),FALSE,'Input and Summary Results'!$D1894)</f>
        <v>0</v>
      </c>
      <c r="D2312" t="b">
        <f>IF(OR(B2312=0,'Input and Summary Results'!E1894=0),FALSE,'Input and Summary Results'!$E1894)</f>
        <v>0</v>
      </c>
      <c r="E2312" t="b">
        <f t="shared" si="137"/>
        <v>0</v>
      </c>
      <c r="F2312" t="b">
        <f t="shared" si="138"/>
        <v>0</v>
      </c>
      <c r="G2312" t="b">
        <f>IF('Input and Summary Results'!$J$4="yes",IF(C2312=FALSE,FALSE,IF('Data Transformation'!E2312&lt;$R$10,E2312,$R$10)),IF(C2312=FALSE,FALSE,IF(C2312&lt;$R$10,C2312,$R$10)))</f>
        <v>0</v>
      </c>
      <c r="H2312" t="b">
        <f>IF('Input and Summary Results'!$J$4="yes",'Data Transformation'!F2312,'Data Transformation'!D2312)</f>
        <v>0</v>
      </c>
      <c r="I2312" t="str">
        <f t="shared" si="139"/>
        <v/>
      </c>
    </row>
    <row r="2313" spans="2:9" x14ac:dyDescent="0.25">
      <c r="B2313" t="b">
        <f>IF('Input and Summary Results'!D1895=0,FALSE,'Input and Summary Results'!$B1895)</f>
        <v>0</v>
      </c>
      <c r="C2313" t="b">
        <f>IF(OR(B2313=0,'Input and Summary Results'!D1895=0,'Input and Summary Results'!D1895=""),FALSE,'Input and Summary Results'!$D1895)</f>
        <v>0</v>
      </c>
      <c r="D2313" t="b">
        <f>IF(OR(B2313=0,'Input and Summary Results'!E1895=0),FALSE,'Input and Summary Results'!$E1895)</f>
        <v>0</v>
      </c>
      <c r="E2313" t="b">
        <f t="shared" si="137"/>
        <v>0</v>
      </c>
      <c r="F2313" t="b">
        <f t="shared" si="138"/>
        <v>0</v>
      </c>
      <c r="G2313" t="b">
        <f>IF('Input and Summary Results'!$J$4="yes",IF(C2313=FALSE,FALSE,IF('Data Transformation'!E2313&lt;$R$10,E2313,$R$10)),IF(C2313=FALSE,FALSE,IF(C2313&lt;$R$10,C2313,$R$10)))</f>
        <v>0</v>
      </c>
      <c r="H2313" t="b">
        <f>IF('Input and Summary Results'!$J$4="yes",'Data Transformation'!F2313,'Data Transformation'!D2313)</f>
        <v>0</v>
      </c>
      <c r="I2313" t="str">
        <f t="shared" si="139"/>
        <v/>
      </c>
    </row>
    <row r="2314" spans="2:9" x14ac:dyDescent="0.25">
      <c r="B2314" t="b">
        <f>IF('Input and Summary Results'!D1896=0,FALSE,'Input and Summary Results'!$B1896)</f>
        <v>0</v>
      </c>
      <c r="C2314" t="b">
        <f>IF(OR(B2314=0,'Input and Summary Results'!D1896=0,'Input and Summary Results'!D1896=""),FALSE,'Input and Summary Results'!$D1896)</f>
        <v>0</v>
      </c>
      <c r="D2314" t="b">
        <f>IF(OR(B2314=0,'Input and Summary Results'!E1896=0),FALSE,'Input and Summary Results'!$E1896)</f>
        <v>0</v>
      </c>
      <c r="E2314" t="b">
        <f t="shared" si="137"/>
        <v>0</v>
      </c>
      <c r="F2314" t="b">
        <f t="shared" si="138"/>
        <v>0</v>
      </c>
      <c r="G2314" t="b">
        <f>IF('Input and Summary Results'!$J$4="yes",IF(C2314=FALSE,FALSE,IF('Data Transformation'!E2314&lt;$R$10,E2314,$R$10)),IF(C2314=FALSE,FALSE,IF(C2314&lt;$R$10,C2314,$R$10)))</f>
        <v>0</v>
      </c>
      <c r="H2314" t="b">
        <f>IF('Input and Summary Results'!$J$4="yes",'Data Transformation'!F2314,'Data Transformation'!D2314)</f>
        <v>0</v>
      </c>
      <c r="I2314" t="str">
        <f t="shared" si="139"/>
        <v/>
      </c>
    </row>
    <row r="2315" spans="2:9" x14ac:dyDescent="0.25">
      <c r="B2315" t="b">
        <f>IF('Input and Summary Results'!D1897=0,FALSE,'Input and Summary Results'!$B1897)</f>
        <v>0</v>
      </c>
      <c r="C2315" t="b">
        <f>IF(OR(B2315=0,'Input and Summary Results'!D1897=0,'Input and Summary Results'!D1897=""),FALSE,'Input and Summary Results'!$D1897)</f>
        <v>0</v>
      </c>
      <c r="D2315" t="b">
        <f>IF(OR(B2315=0,'Input and Summary Results'!E1897=0),FALSE,'Input and Summary Results'!$E1897)</f>
        <v>0</v>
      </c>
      <c r="E2315" t="b">
        <f t="shared" si="137"/>
        <v>0</v>
      </c>
      <c r="F2315" t="b">
        <f t="shared" si="138"/>
        <v>0</v>
      </c>
      <c r="G2315" t="b">
        <f>IF('Input and Summary Results'!$J$4="yes",IF(C2315=FALSE,FALSE,IF('Data Transformation'!E2315&lt;$R$10,E2315,$R$10)),IF(C2315=FALSE,FALSE,IF(C2315&lt;$R$10,C2315,$R$10)))</f>
        <v>0</v>
      </c>
      <c r="H2315" t="b">
        <f>IF('Input and Summary Results'!$J$4="yes",'Data Transformation'!F2315,'Data Transformation'!D2315)</f>
        <v>0</v>
      </c>
      <c r="I2315" t="str">
        <f t="shared" si="139"/>
        <v/>
      </c>
    </row>
    <row r="2316" spans="2:9" x14ac:dyDescent="0.25">
      <c r="B2316" t="b">
        <f>IF('Input and Summary Results'!D1898=0,FALSE,'Input and Summary Results'!$B1898)</f>
        <v>0</v>
      </c>
      <c r="C2316" t="b">
        <f>IF(OR(B2316=0,'Input and Summary Results'!D1898=0,'Input and Summary Results'!D1898=""),FALSE,'Input and Summary Results'!$D1898)</f>
        <v>0</v>
      </c>
      <c r="D2316" t="b">
        <f>IF(OR(B2316=0,'Input and Summary Results'!E1898=0),FALSE,'Input and Summary Results'!$E1898)</f>
        <v>0</v>
      </c>
      <c r="E2316" t="b">
        <f t="shared" si="137"/>
        <v>0</v>
      </c>
      <c r="F2316" t="b">
        <f t="shared" si="138"/>
        <v>0</v>
      </c>
      <c r="G2316" t="b">
        <f>IF('Input and Summary Results'!$J$4="yes",IF(C2316=FALSE,FALSE,IF('Data Transformation'!E2316&lt;$R$10,E2316,$R$10)),IF(C2316=FALSE,FALSE,IF(C2316&lt;$R$10,C2316,$R$10)))</f>
        <v>0</v>
      </c>
      <c r="H2316" t="b">
        <f>IF('Input and Summary Results'!$J$4="yes",'Data Transformation'!F2316,'Data Transformation'!D2316)</f>
        <v>0</v>
      </c>
      <c r="I2316" t="str">
        <f t="shared" si="139"/>
        <v/>
      </c>
    </row>
    <row r="2317" spans="2:9" x14ac:dyDescent="0.25">
      <c r="B2317" t="b">
        <f>IF('Input and Summary Results'!D1899=0,FALSE,'Input and Summary Results'!$B1899)</f>
        <v>0</v>
      </c>
      <c r="C2317" t="b">
        <f>IF(OR(B2317=0,'Input and Summary Results'!D1899=0,'Input and Summary Results'!D1899=""),FALSE,'Input and Summary Results'!$D1899)</f>
        <v>0</v>
      </c>
      <c r="D2317" t="b">
        <f>IF(OR(B2317=0,'Input and Summary Results'!E1899=0),FALSE,'Input and Summary Results'!$E1899)</f>
        <v>0</v>
      </c>
      <c r="E2317" t="b">
        <f t="shared" si="137"/>
        <v>0</v>
      </c>
      <c r="F2317" t="b">
        <f t="shared" si="138"/>
        <v>0</v>
      </c>
      <c r="G2317" t="b">
        <f>IF('Input and Summary Results'!$J$4="yes",IF(C2317=FALSE,FALSE,IF('Data Transformation'!E2317&lt;$R$10,E2317,$R$10)),IF(C2317=FALSE,FALSE,IF(C2317&lt;$R$10,C2317,$R$10)))</f>
        <v>0</v>
      </c>
      <c r="H2317" t="b">
        <f>IF('Input and Summary Results'!$J$4="yes",'Data Transformation'!F2317,'Data Transformation'!D2317)</f>
        <v>0</v>
      </c>
      <c r="I2317" t="str">
        <f t="shared" si="139"/>
        <v/>
      </c>
    </row>
    <row r="2318" spans="2:9" x14ac:dyDescent="0.25">
      <c r="B2318" t="b">
        <f>IF('Input and Summary Results'!D1900=0,FALSE,'Input and Summary Results'!$B1900)</f>
        <v>0</v>
      </c>
      <c r="C2318" t="b">
        <f>IF(OR(B2318=0,'Input and Summary Results'!D1900=0,'Input and Summary Results'!D1900=""),FALSE,'Input and Summary Results'!$D1900)</f>
        <v>0</v>
      </c>
      <c r="D2318" t="b">
        <f>IF(OR(B2318=0,'Input and Summary Results'!E1900=0),FALSE,'Input and Summary Results'!$E1900)</f>
        <v>0</v>
      </c>
      <c r="E2318" t="b">
        <f t="shared" si="137"/>
        <v>0</v>
      </c>
      <c r="F2318" t="b">
        <f t="shared" si="138"/>
        <v>0</v>
      </c>
      <c r="G2318" t="b">
        <f>IF('Input and Summary Results'!$J$4="yes",IF(C2318=FALSE,FALSE,IF('Data Transformation'!E2318&lt;$R$10,E2318,$R$10)),IF(C2318=FALSE,FALSE,IF(C2318&lt;$R$10,C2318,$R$10)))</f>
        <v>0</v>
      </c>
      <c r="H2318" t="b">
        <f>IF('Input and Summary Results'!$J$4="yes",'Data Transformation'!F2318,'Data Transformation'!D2318)</f>
        <v>0</v>
      </c>
      <c r="I2318" t="str">
        <f t="shared" si="139"/>
        <v/>
      </c>
    </row>
    <row r="2319" spans="2:9" x14ac:dyDescent="0.25">
      <c r="B2319" t="b">
        <f>IF('Input and Summary Results'!D1901=0,FALSE,'Input and Summary Results'!$B1901)</f>
        <v>0</v>
      </c>
      <c r="C2319" t="b">
        <f>IF(OR(B2319=0,'Input and Summary Results'!D1901=0,'Input and Summary Results'!D1901=""),FALSE,'Input and Summary Results'!$D1901)</f>
        <v>0</v>
      </c>
      <c r="D2319" t="b">
        <f>IF(OR(B2319=0,'Input and Summary Results'!E1901=0),FALSE,'Input and Summary Results'!$E1901)</f>
        <v>0</v>
      </c>
      <c r="E2319" t="b">
        <f t="shared" si="137"/>
        <v>0</v>
      </c>
      <c r="F2319" t="b">
        <f t="shared" si="138"/>
        <v>0</v>
      </c>
      <c r="G2319" t="b">
        <f>IF('Input and Summary Results'!$J$4="yes",IF(C2319=FALSE,FALSE,IF('Data Transformation'!E2319&lt;$R$10,E2319,$R$10)),IF(C2319=FALSE,FALSE,IF(C2319&lt;$R$10,C2319,$R$10)))</f>
        <v>0</v>
      </c>
      <c r="H2319" t="b">
        <f>IF('Input and Summary Results'!$J$4="yes",'Data Transformation'!F2319,'Data Transformation'!D2319)</f>
        <v>0</v>
      </c>
      <c r="I2319" t="str">
        <f t="shared" si="139"/>
        <v/>
      </c>
    </row>
    <row r="2320" spans="2:9" x14ac:dyDescent="0.25">
      <c r="B2320" t="b">
        <f>IF('Input and Summary Results'!D1902=0,FALSE,'Input and Summary Results'!$B1902)</f>
        <v>0</v>
      </c>
      <c r="C2320" t="b">
        <f>IF(OR(B2320=0,'Input and Summary Results'!D1902=0,'Input and Summary Results'!D1902=""),FALSE,'Input and Summary Results'!$D1902)</f>
        <v>0</v>
      </c>
      <c r="D2320" t="b">
        <f>IF(OR(B2320=0,'Input and Summary Results'!E1902=0),FALSE,'Input and Summary Results'!$E1902)</f>
        <v>0</v>
      </c>
      <c r="E2320" t="b">
        <f t="shared" si="137"/>
        <v>0</v>
      </c>
      <c r="F2320" t="b">
        <f t="shared" si="138"/>
        <v>0</v>
      </c>
      <c r="G2320" t="b">
        <f>IF('Input and Summary Results'!$J$4="yes",IF(C2320=FALSE,FALSE,IF('Data Transformation'!E2320&lt;$R$10,E2320,$R$10)),IF(C2320=FALSE,FALSE,IF(C2320&lt;$R$10,C2320,$R$10)))</f>
        <v>0</v>
      </c>
      <c r="H2320" t="b">
        <f>IF('Input and Summary Results'!$J$4="yes",'Data Transformation'!F2320,'Data Transformation'!D2320)</f>
        <v>0</v>
      </c>
      <c r="I2320" t="str">
        <f t="shared" si="139"/>
        <v/>
      </c>
    </row>
    <row r="2321" spans="2:9" x14ac:dyDescent="0.25">
      <c r="B2321" t="b">
        <f>IF('Input and Summary Results'!D1903=0,FALSE,'Input and Summary Results'!$B1903)</f>
        <v>0</v>
      </c>
      <c r="C2321" t="b">
        <f>IF(OR(B2321=0,'Input and Summary Results'!D1903=0,'Input and Summary Results'!D1903=""),FALSE,'Input and Summary Results'!$D1903)</f>
        <v>0</v>
      </c>
      <c r="D2321" t="b">
        <f>IF(OR(B2321=0,'Input and Summary Results'!E1903=0),FALSE,'Input and Summary Results'!$E1903)</f>
        <v>0</v>
      </c>
      <c r="E2321" t="b">
        <f t="shared" si="137"/>
        <v>0</v>
      </c>
      <c r="F2321" t="b">
        <f t="shared" si="138"/>
        <v>0</v>
      </c>
      <c r="G2321" t="b">
        <f>IF('Input and Summary Results'!$J$4="yes",IF(C2321=FALSE,FALSE,IF('Data Transformation'!E2321&lt;$R$10,E2321,$R$10)),IF(C2321=FALSE,FALSE,IF(C2321&lt;$R$10,C2321,$R$10)))</f>
        <v>0</v>
      </c>
      <c r="H2321" t="b">
        <f>IF('Input and Summary Results'!$J$4="yes",'Data Transformation'!F2321,'Data Transformation'!D2321)</f>
        <v>0</v>
      </c>
      <c r="I2321" t="str">
        <f t="shared" si="139"/>
        <v/>
      </c>
    </row>
    <row r="2322" spans="2:9" x14ac:dyDescent="0.25">
      <c r="B2322" t="b">
        <f>IF('Input and Summary Results'!D1904=0,FALSE,'Input and Summary Results'!$B1904)</f>
        <v>0</v>
      </c>
      <c r="C2322" t="b">
        <f>IF(OR(B2322=0,'Input and Summary Results'!D1904=0,'Input and Summary Results'!D1904=""),FALSE,'Input and Summary Results'!$D1904)</f>
        <v>0</v>
      </c>
      <c r="D2322" t="b">
        <f>IF(OR(B2322=0,'Input and Summary Results'!E1904=0),FALSE,'Input and Summary Results'!$E1904)</f>
        <v>0</v>
      </c>
      <c r="E2322" t="b">
        <f t="shared" si="137"/>
        <v>0</v>
      </c>
      <c r="F2322" t="b">
        <f t="shared" si="138"/>
        <v>0</v>
      </c>
      <c r="G2322" t="b">
        <f>IF('Input and Summary Results'!$J$4="yes",IF(C2322=FALSE,FALSE,IF('Data Transformation'!E2322&lt;$R$10,E2322,$R$10)),IF(C2322=FALSE,FALSE,IF(C2322&lt;$R$10,C2322,$R$10)))</f>
        <v>0</v>
      </c>
      <c r="H2322" t="b">
        <f>IF('Input and Summary Results'!$J$4="yes",'Data Transformation'!F2322,'Data Transformation'!D2322)</f>
        <v>0</v>
      </c>
      <c r="I2322" t="str">
        <f t="shared" si="139"/>
        <v/>
      </c>
    </row>
    <row r="2323" spans="2:9" x14ac:dyDescent="0.25">
      <c r="B2323" t="b">
        <f>IF('Input and Summary Results'!D1905=0,FALSE,'Input and Summary Results'!$B1905)</f>
        <v>0</v>
      </c>
      <c r="C2323" t="b">
        <f>IF(OR(B2323=0,'Input and Summary Results'!D1905=0,'Input and Summary Results'!D1905=""),FALSE,'Input and Summary Results'!$D1905)</f>
        <v>0</v>
      </c>
      <c r="D2323" t="b">
        <f>IF(OR(B2323=0,'Input and Summary Results'!E1905=0),FALSE,'Input and Summary Results'!$E1905)</f>
        <v>0</v>
      </c>
      <c r="E2323" t="b">
        <f t="shared" si="137"/>
        <v>0</v>
      </c>
      <c r="F2323" t="b">
        <f t="shared" si="138"/>
        <v>0</v>
      </c>
      <c r="G2323" t="b">
        <f>IF('Input and Summary Results'!$J$4="yes",IF(C2323=FALSE,FALSE,IF('Data Transformation'!E2323&lt;$R$10,E2323,$R$10)),IF(C2323=FALSE,FALSE,IF(C2323&lt;$R$10,C2323,$R$10)))</f>
        <v>0</v>
      </c>
      <c r="H2323" t="b">
        <f>IF('Input and Summary Results'!$J$4="yes",'Data Transformation'!F2323,'Data Transformation'!D2323)</f>
        <v>0</v>
      </c>
      <c r="I2323" t="str">
        <f t="shared" si="139"/>
        <v/>
      </c>
    </row>
    <row r="2324" spans="2:9" x14ac:dyDescent="0.25">
      <c r="B2324" t="b">
        <f>IF('Input and Summary Results'!D1906=0,FALSE,'Input and Summary Results'!$B1906)</f>
        <v>0</v>
      </c>
      <c r="C2324" t="b">
        <f>IF(OR(B2324=0,'Input and Summary Results'!D1906=0,'Input and Summary Results'!D1906=""),FALSE,'Input and Summary Results'!$D1906)</f>
        <v>0</v>
      </c>
      <c r="D2324" t="b">
        <f>IF(OR(B2324=0,'Input and Summary Results'!E1906=0),FALSE,'Input and Summary Results'!$E1906)</f>
        <v>0</v>
      </c>
      <c r="E2324" t="b">
        <f t="shared" si="137"/>
        <v>0</v>
      </c>
      <c r="F2324" t="b">
        <f t="shared" si="138"/>
        <v>0</v>
      </c>
      <c r="G2324" t="b">
        <f>IF('Input and Summary Results'!$J$4="yes",IF(C2324=FALSE,FALSE,IF('Data Transformation'!E2324&lt;$R$10,E2324,$R$10)),IF(C2324=FALSE,FALSE,IF(C2324&lt;$R$10,C2324,$R$10)))</f>
        <v>0</v>
      </c>
      <c r="H2324" t="b">
        <f>IF('Input and Summary Results'!$J$4="yes",'Data Transformation'!F2324,'Data Transformation'!D2324)</f>
        <v>0</v>
      </c>
      <c r="I2324" t="str">
        <f t="shared" si="139"/>
        <v/>
      </c>
    </row>
    <row r="2325" spans="2:9" x14ac:dyDescent="0.25">
      <c r="B2325" t="b">
        <f>IF('Input and Summary Results'!D1907=0,FALSE,'Input and Summary Results'!$B1907)</f>
        <v>0</v>
      </c>
      <c r="C2325" t="b">
        <f>IF(OR(B2325=0,'Input and Summary Results'!D1907=0,'Input and Summary Results'!D1907=""),FALSE,'Input and Summary Results'!$D1907)</f>
        <v>0</v>
      </c>
      <c r="D2325" t="b">
        <f>IF(OR(B2325=0,'Input and Summary Results'!E1907=0),FALSE,'Input and Summary Results'!$E1907)</f>
        <v>0</v>
      </c>
      <c r="E2325" t="b">
        <f t="shared" si="137"/>
        <v>0</v>
      </c>
      <c r="F2325" t="b">
        <f t="shared" si="138"/>
        <v>0</v>
      </c>
      <c r="G2325" t="b">
        <f>IF('Input and Summary Results'!$J$4="yes",IF(C2325=FALSE,FALSE,IF('Data Transformation'!E2325&lt;$R$10,E2325,$R$10)),IF(C2325=FALSE,FALSE,IF(C2325&lt;$R$10,C2325,$R$10)))</f>
        <v>0</v>
      </c>
      <c r="H2325" t="b">
        <f>IF('Input and Summary Results'!$J$4="yes",'Data Transformation'!F2325,'Data Transformation'!D2325)</f>
        <v>0</v>
      </c>
      <c r="I2325" t="str">
        <f t="shared" si="139"/>
        <v/>
      </c>
    </row>
    <row r="2326" spans="2:9" x14ac:dyDescent="0.25">
      <c r="B2326" t="b">
        <f>IF('Input and Summary Results'!D1908=0,FALSE,'Input and Summary Results'!$B1908)</f>
        <v>0</v>
      </c>
      <c r="C2326" t="b">
        <f>IF(OR(B2326=0,'Input and Summary Results'!D1908=0,'Input and Summary Results'!D1908=""),FALSE,'Input and Summary Results'!$D1908)</f>
        <v>0</v>
      </c>
      <c r="D2326" t="b">
        <f>IF(OR(B2326=0,'Input and Summary Results'!E1908=0),FALSE,'Input and Summary Results'!$E1908)</f>
        <v>0</v>
      </c>
      <c r="E2326" t="b">
        <f t="shared" si="137"/>
        <v>0</v>
      </c>
      <c r="F2326" t="b">
        <f t="shared" si="138"/>
        <v>0</v>
      </c>
      <c r="G2326" t="b">
        <f>IF('Input and Summary Results'!$J$4="yes",IF(C2326=FALSE,FALSE,IF('Data Transformation'!E2326&lt;$R$10,E2326,$R$10)),IF(C2326=FALSE,FALSE,IF(C2326&lt;$R$10,C2326,$R$10)))</f>
        <v>0</v>
      </c>
      <c r="H2326" t="b">
        <f>IF('Input and Summary Results'!$J$4="yes",'Data Transformation'!F2326,'Data Transformation'!D2326)</f>
        <v>0</v>
      </c>
      <c r="I2326" t="str">
        <f t="shared" si="139"/>
        <v/>
      </c>
    </row>
    <row r="2327" spans="2:9" x14ac:dyDescent="0.25">
      <c r="B2327" t="b">
        <f>IF('Input and Summary Results'!D1909=0,FALSE,'Input and Summary Results'!$B1909)</f>
        <v>0</v>
      </c>
      <c r="C2327" t="b">
        <f>IF(OR(B2327=0,'Input and Summary Results'!D1909=0,'Input and Summary Results'!D1909=""),FALSE,'Input and Summary Results'!$D1909)</f>
        <v>0</v>
      </c>
      <c r="D2327" t="b">
        <f>IF(OR(B2327=0,'Input and Summary Results'!E1909=0),FALSE,'Input and Summary Results'!$E1909)</f>
        <v>0</v>
      </c>
      <c r="E2327" t="b">
        <f t="shared" si="137"/>
        <v>0</v>
      </c>
      <c r="F2327" t="b">
        <f t="shared" si="138"/>
        <v>0</v>
      </c>
      <c r="G2327" t="b">
        <f>IF('Input and Summary Results'!$J$4="yes",IF(C2327=FALSE,FALSE,IF('Data Transformation'!E2327&lt;$R$10,E2327,$R$10)),IF(C2327=FALSE,FALSE,IF(C2327&lt;$R$10,C2327,$R$10)))</f>
        <v>0</v>
      </c>
      <c r="H2327" t="b">
        <f>IF('Input and Summary Results'!$J$4="yes",'Data Transformation'!F2327,'Data Transformation'!D2327)</f>
        <v>0</v>
      </c>
      <c r="I2327" t="str">
        <f t="shared" si="139"/>
        <v/>
      </c>
    </row>
    <row r="2328" spans="2:9" x14ac:dyDescent="0.25">
      <c r="B2328" t="b">
        <f>IF('Input and Summary Results'!D1910=0,FALSE,'Input and Summary Results'!$B1910)</f>
        <v>0</v>
      </c>
      <c r="C2328" t="b">
        <f>IF(OR(B2328=0,'Input and Summary Results'!D1910=0,'Input and Summary Results'!D1910=""),FALSE,'Input and Summary Results'!$D1910)</f>
        <v>0</v>
      </c>
      <c r="D2328" t="b">
        <f>IF(OR(B2328=0,'Input and Summary Results'!E1910=0),FALSE,'Input and Summary Results'!$E1910)</f>
        <v>0</v>
      </c>
      <c r="E2328" t="b">
        <f t="shared" si="137"/>
        <v>0</v>
      </c>
      <c r="F2328" t="b">
        <f t="shared" si="138"/>
        <v>0</v>
      </c>
      <c r="G2328" t="b">
        <f>IF('Input and Summary Results'!$J$4="yes",IF(C2328=FALSE,FALSE,IF('Data Transformation'!E2328&lt;$R$10,E2328,$R$10)),IF(C2328=FALSE,FALSE,IF(C2328&lt;$R$10,C2328,$R$10)))</f>
        <v>0</v>
      </c>
      <c r="H2328" t="b">
        <f>IF('Input and Summary Results'!$J$4="yes",'Data Transformation'!F2328,'Data Transformation'!D2328)</f>
        <v>0</v>
      </c>
      <c r="I2328" t="str">
        <f t="shared" si="139"/>
        <v/>
      </c>
    </row>
    <row r="2329" spans="2:9" x14ac:dyDescent="0.25">
      <c r="B2329" t="b">
        <f>IF('Input and Summary Results'!D1911=0,FALSE,'Input and Summary Results'!$B1911)</f>
        <v>0</v>
      </c>
      <c r="C2329" t="b">
        <f>IF(OR(B2329=0,'Input and Summary Results'!D1911=0,'Input and Summary Results'!D1911=""),FALSE,'Input and Summary Results'!$D1911)</f>
        <v>0</v>
      </c>
      <c r="D2329" t="b">
        <f>IF(OR(B2329=0,'Input and Summary Results'!E1911=0),FALSE,'Input and Summary Results'!$E1911)</f>
        <v>0</v>
      </c>
      <c r="E2329" t="b">
        <f t="shared" si="137"/>
        <v>0</v>
      </c>
      <c r="F2329" t="b">
        <f t="shared" si="138"/>
        <v>0</v>
      </c>
      <c r="G2329" t="b">
        <f>IF('Input and Summary Results'!$J$4="yes",IF(C2329=FALSE,FALSE,IF('Data Transformation'!E2329&lt;$R$10,E2329,$R$10)),IF(C2329=FALSE,FALSE,IF(C2329&lt;$R$10,C2329,$R$10)))</f>
        <v>0</v>
      </c>
      <c r="H2329" t="b">
        <f>IF('Input and Summary Results'!$J$4="yes",'Data Transformation'!F2329,'Data Transformation'!D2329)</f>
        <v>0</v>
      </c>
      <c r="I2329" t="str">
        <f t="shared" si="139"/>
        <v/>
      </c>
    </row>
    <row r="2330" spans="2:9" x14ac:dyDescent="0.25">
      <c r="B2330" t="b">
        <f>IF('Input and Summary Results'!D1912=0,FALSE,'Input and Summary Results'!$B1912)</f>
        <v>0</v>
      </c>
      <c r="C2330" t="b">
        <f>IF(OR(B2330=0,'Input and Summary Results'!D1912=0,'Input and Summary Results'!D1912=""),FALSE,'Input and Summary Results'!$D1912)</f>
        <v>0</v>
      </c>
      <c r="D2330" t="b">
        <f>IF(OR(B2330=0,'Input and Summary Results'!E1912=0),FALSE,'Input and Summary Results'!$E1912)</f>
        <v>0</v>
      </c>
      <c r="E2330" t="b">
        <f t="shared" si="137"/>
        <v>0</v>
      </c>
      <c r="F2330" t="b">
        <f t="shared" si="138"/>
        <v>0</v>
      </c>
      <c r="G2330" t="b">
        <f>IF('Input and Summary Results'!$J$4="yes",IF(C2330=FALSE,FALSE,IF('Data Transformation'!E2330&lt;$R$10,E2330,$R$10)),IF(C2330=FALSE,FALSE,IF(C2330&lt;$R$10,C2330,$R$10)))</f>
        <v>0</v>
      </c>
      <c r="H2330" t="b">
        <f>IF('Input and Summary Results'!$J$4="yes",'Data Transformation'!F2330,'Data Transformation'!D2330)</f>
        <v>0</v>
      </c>
      <c r="I2330" t="str">
        <f t="shared" si="139"/>
        <v/>
      </c>
    </row>
    <row r="2331" spans="2:9" x14ac:dyDescent="0.25">
      <c r="B2331" t="b">
        <f>IF('Input and Summary Results'!D1913=0,FALSE,'Input and Summary Results'!$B1913)</f>
        <v>0</v>
      </c>
      <c r="C2331" t="b">
        <f>IF(OR(B2331=0,'Input and Summary Results'!D1913=0,'Input and Summary Results'!D1913=""),FALSE,'Input and Summary Results'!$D1913)</f>
        <v>0</v>
      </c>
      <c r="D2331" t="b">
        <f>IF(OR(B2331=0,'Input and Summary Results'!E1913=0),FALSE,'Input and Summary Results'!$E1913)</f>
        <v>0</v>
      </c>
      <c r="E2331" t="b">
        <f t="shared" si="137"/>
        <v>0</v>
      </c>
      <c r="F2331" t="b">
        <f t="shared" si="138"/>
        <v>0</v>
      </c>
      <c r="G2331" t="b">
        <f>IF('Input and Summary Results'!$J$4="yes",IF(C2331=FALSE,FALSE,IF('Data Transformation'!E2331&lt;$R$10,E2331,$R$10)),IF(C2331=FALSE,FALSE,IF(C2331&lt;$R$10,C2331,$R$10)))</f>
        <v>0</v>
      </c>
      <c r="H2331" t="b">
        <f>IF('Input and Summary Results'!$J$4="yes",'Data Transformation'!F2331,'Data Transformation'!D2331)</f>
        <v>0</v>
      </c>
      <c r="I2331" t="str">
        <f t="shared" si="139"/>
        <v/>
      </c>
    </row>
    <row r="2332" spans="2:9" x14ac:dyDescent="0.25">
      <c r="B2332" t="b">
        <f>IF('Input and Summary Results'!D1914=0,FALSE,'Input and Summary Results'!$B1914)</f>
        <v>0</v>
      </c>
      <c r="C2332" t="b">
        <f>IF(OR(B2332=0,'Input and Summary Results'!D1914=0,'Input and Summary Results'!D1914=""),FALSE,'Input and Summary Results'!$D1914)</f>
        <v>0</v>
      </c>
      <c r="D2332" t="b">
        <f>IF(OR(B2332=0,'Input and Summary Results'!E1914=0),FALSE,'Input and Summary Results'!$E1914)</f>
        <v>0</v>
      </c>
      <c r="E2332" t="b">
        <f t="shared" si="137"/>
        <v>0</v>
      </c>
      <c r="F2332" t="b">
        <f t="shared" si="138"/>
        <v>0</v>
      </c>
      <c r="G2332" t="b">
        <f>IF('Input and Summary Results'!$J$4="yes",IF(C2332=FALSE,FALSE,IF('Data Transformation'!E2332&lt;$R$10,E2332,$R$10)),IF(C2332=FALSE,FALSE,IF(C2332&lt;$R$10,C2332,$R$10)))</f>
        <v>0</v>
      </c>
      <c r="H2332" t="b">
        <f>IF('Input and Summary Results'!$J$4="yes",'Data Transformation'!F2332,'Data Transformation'!D2332)</f>
        <v>0</v>
      </c>
      <c r="I2332" t="str">
        <f t="shared" si="139"/>
        <v/>
      </c>
    </row>
    <row r="2333" spans="2:9" x14ac:dyDescent="0.25">
      <c r="B2333" t="b">
        <f>IF('Input and Summary Results'!D1915=0,FALSE,'Input and Summary Results'!$B1915)</f>
        <v>0</v>
      </c>
      <c r="C2333" t="b">
        <f>IF(OR(B2333=0,'Input and Summary Results'!D1915=0,'Input and Summary Results'!D1915=""),FALSE,'Input and Summary Results'!$D1915)</f>
        <v>0</v>
      </c>
      <c r="D2333" t="b">
        <f>IF(OR(B2333=0,'Input and Summary Results'!E1915=0),FALSE,'Input and Summary Results'!$E1915)</f>
        <v>0</v>
      </c>
      <c r="E2333" t="b">
        <f t="shared" si="137"/>
        <v>0</v>
      </c>
      <c r="F2333" t="b">
        <f t="shared" si="138"/>
        <v>0</v>
      </c>
      <c r="G2333" t="b">
        <f>IF('Input and Summary Results'!$J$4="yes",IF(C2333=FALSE,FALSE,IF('Data Transformation'!E2333&lt;$R$10,E2333,$R$10)),IF(C2333=FALSE,FALSE,IF(C2333&lt;$R$10,C2333,$R$10)))</f>
        <v>0</v>
      </c>
      <c r="H2333" t="b">
        <f>IF('Input and Summary Results'!$J$4="yes",'Data Transformation'!F2333,'Data Transformation'!D2333)</f>
        <v>0</v>
      </c>
      <c r="I2333" t="str">
        <f t="shared" si="139"/>
        <v/>
      </c>
    </row>
    <row r="2334" spans="2:9" x14ac:dyDescent="0.25">
      <c r="B2334" t="b">
        <f>IF('Input and Summary Results'!D1916=0,FALSE,'Input and Summary Results'!$B1916)</f>
        <v>0</v>
      </c>
      <c r="C2334" t="b">
        <f>IF(OR(B2334=0,'Input and Summary Results'!D1916=0,'Input and Summary Results'!D1916=""),FALSE,'Input and Summary Results'!$D1916)</f>
        <v>0</v>
      </c>
      <c r="D2334" t="b">
        <f>IF(OR(B2334=0,'Input and Summary Results'!E1916=0),FALSE,'Input and Summary Results'!$E1916)</f>
        <v>0</v>
      </c>
      <c r="E2334" t="b">
        <f t="shared" si="137"/>
        <v>0</v>
      </c>
      <c r="F2334" t="b">
        <f t="shared" si="138"/>
        <v>0</v>
      </c>
      <c r="G2334" t="b">
        <f>IF('Input and Summary Results'!$J$4="yes",IF(C2334=FALSE,FALSE,IF('Data Transformation'!E2334&lt;$R$10,E2334,$R$10)),IF(C2334=FALSE,FALSE,IF(C2334&lt;$R$10,C2334,$R$10)))</f>
        <v>0</v>
      </c>
      <c r="H2334" t="b">
        <f>IF('Input and Summary Results'!$J$4="yes",'Data Transformation'!F2334,'Data Transformation'!D2334)</f>
        <v>0</v>
      </c>
      <c r="I2334" t="str">
        <f t="shared" si="139"/>
        <v/>
      </c>
    </row>
    <row r="2335" spans="2:9" x14ac:dyDescent="0.25">
      <c r="B2335" t="b">
        <f>IF('Input and Summary Results'!D1917=0,FALSE,'Input and Summary Results'!$B1917)</f>
        <v>0</v>
      </c>
      <c r="C2335" t="b">
        <f>IF(OR(B2335=0,'Input and Summary Results'!D1917=0,'Input and Summary Results'!D1917=""),FALSE,'Input and Summary Results'!$D1917)</f>
        <v>0</v>
      </c>
      <c r="D2335" t="b">
        <f>IF(OR(B2335=0,'Input and Summary Results'!E1917=0),FALSE,'Input and Summary Results'!$E1917)</f>
        <v>0</v>
      </c>
      <c r="E2335" t="b">
        <f t="shared" si="137"/>
        <v>0</v>
      </c>
      <c r="F2335" t="b">
        <f t="shared" si="138"/>
        <v>0</v>
      </c>
      <c r="G2335" t="b">
        <f>IF('Input and Summary Results'!$J$4="yes",IF(C2335=FALSE,FALSE,IF('Data Transformation'!E2335&lt;$R$10,E2335,$R$10)),IF(C2335=FALSE,FALSE,IF(C2335&lt;$R$10,C2335,$R$10)))</f>
        <v>0</v>
      </c>
      <c r="H2335" t="b">
        <f>IF('Input and Summary Results'!$J$4="yes",'Data Transformation'!F2335,'Data Transformation'!D2335)</f>
        <v>0</v>
      </c>
      <c r="I2335" t="str">
        <f t="shared" si="139"/>
        <v/>
      </c>
    </row>
    <row r="2336" spans="2:9" x14ac:dyDescent="0.25">
      <c r="B2336" t="b">
        <f>IF('Input and Summary Results'!D1918=0,FALSE,'Input and Summary Results'!$B1918)</f>
        <v>0</v>
      </c>
      <c r="C2336" t="b">
        <f>IF(OR(B2336=0,'Input and Summary Results'!D1918=0,'Input and Summary Results'!D1918=""),FALSE,'Input and Summary Results'!$D1918)</f>
        <v>0</v>
      </c>
      <c r="D2336" t="b">
        <f>IF(OR(B2336=0,'Input and Summary Results'!E1918=0),FALSE,'Input and Summary Results'!$E1918)</f>
        <v>0</v>
      </c>
      <c r="E2336" t="b">
        <f t="shared" si="137"/>
        <v>0</v>
      </c>
      <c r="F2336" t="b">
        <f t="shared" si="138"/>
        <v>0</v>
      </c>
      <c r="G2336" t="b">
        <f>IF('Input and Summary Results'!$J$4="yes",IF(C2336=FALSE,FALSE,IF('Data Transformation'!E2336&lt;$R$10,E2336,$R$10)),IF(C2336=FALSE,FALSE,IF(C2336&lt;$R$10,C2336,$R$10)))</f>
        <v>0</v>
      </c>
      <c r="H2336" t="b">
        <f>IF('Input and Summary Results'!$J$4="yes",'Data Transformation'!F2336,'Data Transformation'!D2336)</f>
        <v>0</v>
      </c>
      <c r="I2336" t="str">
        <f t="shared" si="139"/>
        <v/>
      </c>
    </row>
    <row r="2337" spans="2:9" x14ac:dyDescent="0.25">
      <c r="B2337" t="b">
        <f>IF('Input and Summary Results'!D1919=0,FALSE,'Input and Summary Results'!$B1919)</f>
        <v>0</v>
      </c>
      <c r="C2337" t="b">
        <f>IF(OR(B2337=0,'Input and Summary Results'!D1919=0,'Input and Summary Results'!D1919=""),FALSE,'Input and Summary Results'!$D1919)</f>
        <v>0</v>
      </c>
      <c r="D2337" t="b">
        <f>IF(OR(B2337=0,'Input and Summary Results'!E1919=0),FALSE,'Input and Summary Results'!$E1919)</f>
        <v>0</v>
      </c>
      <c r="E2337" t="b">
        <f t="shared" si="137"/>
        <v>0</v>
      </c>
      <c r="F2337" t="b">
        <f t="shared" si="138"/>
        <v>0</v>
      </c>
      <c r="G2337" t="b">
        <f>IF('Input and Summary Results'!$J$4="yes",IF(C2337=FALSE,FALSE,IF('Data Transformation'!E2337&lt;$R$10,E2337,$R$10)),IF(C2337=FALSE,FALSE,IF(C2337&lt;$R$10,C2337,$R$10)))</f>
        <v>0</v>
      </c>
      <c r="H2337" t="b">
        <f>IF('Input and Summary Results'!$J$4="yes",'Data Transformation'!F2337,'Data Transformation'!D2337)</f>
        <v>0</v>
      </c>
      <c r="I2337" t="str">
        <f t="shared" si="139"/>
        <v/>
      </c>
    </row>
    <row r="2338" spans="2:9" x14ac:dyDescent="0.25">
      <c r="B2338" t="b">
        <f>IF('Input and Summary Results'!D1920=0,FALSE,'Input and Summary Results'!$B1920)</f>
        <v>0</v>
      </c>
      <c r="C2338" t="b">
        <f>IF(OR(B2338=0,'Input and Summary Results'!D1920=0,'Input and Summary Results'!D1920=""),FALSE,'Input and Summary Results'!$D1920)</f>
        <v>0</v>
      </c>
      <c r="D2338" t="b">
        <f>IF(OR(B2338=0,'Input and Summary Results'!E1920=0),FALSE,'Input and Summary Results'!$E1920)</f>
        <v>0</v>
      </c>
      <c r="E2338" t="b">
        <f t="shared" si="137"/>
        <v>0</v>
      </c>
      <c r="F2338" t="b">
        <f t="shared" si="138"/>
        <v>0</v>
      </c>
      <c r="G2338" t="b">
        <f>IF('Input and Summary Results'!$J$4="yes",IF(C2338=FALSE,FALSE,IF('Data Transformation'!E2338&lt;$R$10,E2338,$R$10)),IF(C2338=FALSE,FALSE,IF(C2338&lt;$R$10,C2338,$R$10)))</f>
        <v>0</v>
      </c>
      <c r="H2338" t="b">
        <f>IF('Input and Summary Results'!$J$4="yes",'Data Transformation'!F2338,'Data Transformation'!D2338)</f>
        <v>0</v>
      </c>
      <c r="I2338" t="str">
        <f t="shared" si="139"/>
        <v/>
      </c>
    </row>
    <row r="2339" spans="2:9" x14ac:dyDescent="0.25">
      <c r="B2339" t="b">
        <f>IF('Input and Summary Results'!D1921=0,FALSE,'Input and Summary Results'!$B1921)</f>
        <v>0</v>
      </c>
      <c r="C2339" t="b">
        <f>IF(OR(B2339=0,'Input and Summary Results'!D1921=0,'Input and Summary Results'!D1921=""),FALSE,'Input and Summary Results'!$D1921)</f>
        <v>0</v>
      </c>
      <c r="D2339" t="b">
        <f>IF(OR(B2339=0,'Input and Summary Results'!E1921=0),FALSE,'Input and Summary Results'!$E1921)</f>
        <v>0</v>
      </c>
      <c r="E2339" t="b">
        <f t="shared" si="137"/>
        <v>0</v>
      </c>
      <c r="F2339" t="b">
        <f t="shared" si="138"/>
        <v>0</v>
      </c>
      <c r="G2339" t="b">
        <f>IF('Input and Summary Results'!$J$4="yes",IF(C2339=FALSE,FALSE,IF('Data Transformation'!E2339&lt;$R$10,E2339,$R$10)),IF(C2339=FALSE,FALSE,IF(C2339&lt;$R$10,C2339,$R$10)))</f>
        <v>0</v>
      </c>
      <c r="H2339" t="b">
        <f>IF('Input and Summary Results'!$J$4="yes",'Data Transformation'!F2339,'Data Transformation'!D2339)</f>
        <v>0</v>
      </c>
      <c r="I2339" t="str">
        <f t="shared" si="139"/>
        <v/>
      </c>
    </row>
    <row r="2340" spans="2:9" x14ac:dyDescent="0.25">
      <c r="B2340" t="b">
        <f>IF('Input and Summary Results'!D1922=0,FALSE,'Input and Summary Results'!$B1922)</f>
        <v>0</v>
      </c>
      <c r="C2340" t="b">
        <f>IF(OR(B2340=0,'Input and Summary Results'!D1922=0,'Input and Summary Results'!D1922=""),FALSE,'Input and Summary Results'!$D1922)</f>
        <v>0</v>
      </c>
      <c r="D2340" t="b">
        <f>IF(OR(B2340=0,'Input and Summary Results'!E1922=0),FALSE,'Input and Summary Results'!$E1922)</f>
        <v>0</v>
      </c>
      <c r="E2340" t="b">
        <f t="shared" si="137"/>
        <v>0</v>
      </c>
      <c r="F2340" t="b">
        <f t="shared" si="138"/>
        <v>0</v>
      </c>
      <c r="G2340" t="b">
        <f>IF('Input and Summary Results'!$J$4="yes",IF(C2340=FALSE,FALSE,IF('Data Transformation'!E2340&lt;$R$10,E2340,$R$10)),IF(C2340=FALSE,FALSE,IF(C2340&lt;$R$10,C2340,$R$10)))</f>
        <v>0</v>
      </c>
      <c r="H2340" t="b">
        <f>IF('Input and Summary Results'!$J$4="yes",'Data Transformation'!F2340,'Data Transformation'!D2340)</f>
        <v>0</v>
      </c>
      <c r="I2340" t="str">
        <f t="shared" si="139"/>
        <v/>
      </c>
    </row>
    <row r="2341" spans="2:9" x14ac:dyDescent="0.25">
      <c r="B2341" t="b">
        <f>IF('Input and Summary Results'!D1923=0,FALSE,'Input and Summary Results'!$B1923)</f>
        <v>0</v>
      </c>
      <c r="C2341" t="b">
        <f>IF(OR(B2341=0,'Input and Summary Results'!D1923=0,'Input and Summary Results'!D1923=""),FALSE,'Input and Summary Results'!$D1923)</f>
        <v>0</v>
      </c>
      <c r="D2341" t="b">
        <f>IF(OR(B2341=0,'Input and Summary Results'!E1923=0),FALSE,'Input and Summary Results'!$E1923)</f>
        <v>0</v>
      </c>
      <c r="E2341" t="b">
        <f t="shared" si="137"/>
        <v>0</v>
      </c>
      <c r="F2341" t="b">
        <f t="shared" si="138"/>
        <v>0</v>
      </c>
      <c r="G2341" t="b">
        <f>IF('Input and Summary Results'!$J$4="yes",IF(C2341=FALSE,FALSE,IF('Data Transformation'!E2341&lt;$R$10,E2341,$R$10)),IF(C2341=FALSE,FALSE,IF(C2341&lt;$R$10,C2341,$R$10)))</f>
        <v>0</v>
      </c>
      <c r="H2341" t="b">
        <f>IF('Input and Summary Results'!$J$4="yes",'Data Transformation'!F2341,'Data Transformation'!D2341)</f>
        <v>0</v>
      </c>
      <c r="I2341" t="str">
        <f t="shared" si="139"/>
        <v/>
      </c>
    </row>
    <row r="2342" spans="2:9" x14ac:dyDescent="0.25">
      <c r="B2342" t="b">
        <f>IF('Input and Summary Results'!D1924=0,FALSE,'Input and Summary Results'!$B1924)</f>
        <v>0</v>
      </c>
      <c r="C2342" t="b">
        <f>IF(OR(B2342=0,'Input and Summary Results'!D1924=0,'Input and Summary Results'!D1924=""),FALSE,'Input and Summary Results'!$D1924)</f>
        <v>0</v>
      </c>
      <c r="D2342" t="b">
        <f>IF(OR(B2342=0,'Input and Summary Results'!E1924=0),FALSE,'Input and Summary Results'!$E1924)</f>
        <v>0</v>
      </c>
      <c r="E2342" t="b">
        <f t="shared" si="137"/>
        <v>0</v>
      </c>
      <c r="F2342" t="b">
        <f t="shared" si="138"/>
        <v>0</v>
      </c>
      <c r="G2342" t="b">
        <f>IF('Input and Summary Results'!$J$4="yes",IF(C2342=FALSE,FALSE,IF('Data Transformation'!E2342&lt;$R$10,E2342,$R$10)),IF(C2342=FALSE,FALSE,IF(C2342&lt;$R$10,C2342,$R$10)))</f>
        <v>0</v>
      </c>
      <c r="H2342" t="b">
        <f>IF('Input and Summary Results'!$J$4="yes",'Data Transformation'!F2342,'Data Transformation'!D2342)</f>
        <v>0</v>
      </c>
      <c r="I2342" t="str">
        <f t="shared" si="139"/>
        <v/>
      </c>
    </row>
    <row r="2343" spans="2:9" x14ac:dyDescent="0.25">
      <c r="B2343" t="b">
        <f>IF('Input and Summary Results'!D1925=0,FALSE,'Input and Summary Results'!$B1925)</f>
        <v>0</v>
      </c>
      <c r="C2343" t="b">
        <f>IF(OR(B2343=0,'Input and Summary Results'!D1925=0,'Input and Summary Results'!D1925=""),FALSE,'Input and Summary Results'!$D1925)</f>
        <v>0</v>
      </c>
      <c r="D2343" t="b">
        <f>IF(OR(B2343=0,'Input and Summary Results'!E1925=0),FALSE,'Input and Summary Results'!$E1925)</f>
        <v>0</v>
      </c>
      <c r="E2343" t="b">
        <f t="shared" si="137"/>
        <v>0</v>
      </c>
      <c r="F2343" t="b">
        <f t="shared" si="138"/>
        <v>0</v>
      </c>
      <c r="G2343" t="b">
        <f>IF('Input and Summary Results'!$J$4="yes",IF(C2343=FALSE,FALSE,IF('Data Transformation'!E2343&lt;$R$10,E2343,$R$10)),IF(C2343=FALSE,FALSE,IF(C2343&lt;$R$10,C2343,$R$10)))</f>
        <v>0</v>
      </c>
      <c r="H2343" t="b">
        <f>IF('Input and Summary Results'!$J$4="yes",'Data Transformation'!F2343,'Data Transformation'!D2343)</f>
        <v>0</v>
      </c>
      <c r="I2343" t="str">
        <f t="shared" si="139"/>
        <v/>
      </c>
    </row>
    <row r="2344" spans="2:9" x14ac:dyDescent="0.25">
      <c r="B2344" t="b">
        <f>IF('Input and Summary Results'!D1926=0,FALSE,'Input and Summary Results'!$B1926)</f>
        <v>0</v>
      </c>
      <c r="C2344" t="b">
        <f>IF(OR(B2344=0,'Input and Summary Results'!D1926=0,'Input and Summary Results'!D1926=""),FALSE,'Input and Summary Results'!$D1926)</f>
        <v>0</v>
      </c>
      <c r="D2344" t="b">
        <f>IF(OR(B2344=0,'Input and Summary Results'!E1926=0),FALSE,'Input and Summary Results'!$E1926)</f>
        <v>0</v>
      </c>
      <c r="E2344" t="b">
        <f t="shared" si="137"/>
        <v>0</v>
      </c>
      <c r="F2344" t="b">
        <f t="shared" si="138"/>
        <v>0</v>
      </c>
      <c r="G2344" t="b">
        <f>IF('Input and Summary Results'!$J$4="yes",IF(C2344=FALSE,FALSE,IF('Data Transformation'!E2344&lt;$R$10,E2344,$R$10)),IF(C2344=FALSE,FALSE,IF(C2344&lt;$R$10,C2344,$R$10)))</f>
        <v>0</v>
      </c>
      <c r="H2344" t="b">
        <f>IF('Input and Summary Results'!$J$4="yes",'Data Transformation'!F2344,'Data Transformation'!D2344)</f>
        <v>0</v>
      </c>
      <c r="I2344" t="str">
        <f t="shared" si="139"/>
        <v/>
      </c>
    </row>
    <row r="2345" spans="2:9" x14ac:dyDescent="0.25">
      <c r="B2345" t="b">
        <f>IF('Input and Summary Results'!D1927=0,FALSE,'Input and Summary Results'!$B1927)</f>
        <v>0</v>
      </c>
      <c r="C2345" t="b">
        <f>IF(OR(B2345=0,'Input and Summary Results'!D1927=0,'Input and Summary Results'!D1927=""),FALSE,'Input and Summary Results'!$D1927)</f>
        <v>0</v>
      </c>
      <c r="D2345" t="b">
        <f>IF(OR(B2345=0,'Input and Summary Results'!E1927=0),FALSE,'Input and Summary Results'!$E1927)</f>
        <v>0</v>
      </c>
      <c r="E2345" t="b">
        <f t="shared" si="137"/>
        <v>0</v>
      </c>
      <c r="F2345" t="b">
        <f t="shared" si="138"/>
        <v>0</v>
      </c>
      <c r="G2345" t="b">
        <f>IF('Input and Summary Results'!$J$4="yes",IF(C2345=FALSE,FALSE,IF('Data Transformation'!E2345&lt;$R$10,E2345,$R$10)),IF(C2345=FALSE,FALSE,IF(C2345&lt;$R$10,C2345,$R$10)))</f>
        <v>0</v>
      </c>
      <c r="H2345" t="b">
        <f>IF('Input and Summary Results'!$J$4="yes",'Data Transformation'!F2345,'Data Transformation'!D2345)</f>
        <v>0</v>
      </c>
      <c r="I2345" t="str">
        <f t="shared" si="139"/>
        <v/>
      </c>
    </row>
    <row r="2346" spans="2:9" x14ac:dyDescent="0.25">
      <c r="B2346" t="b">
        <f>IF('Input and Summary Results'!D1928=0,FALSE,'Input and Summary Results'!$B1928)</f>
        <v>0</v>
      </c>
      <c r="C2346" t="b">
        <f>IF(OR(B2346=0,'Input and Summary Results'!D1928=0,'Input and Summary Results'!D1928=""),FALSE,'Input and Summary Results'!$D1928)</f>
        <v>0</v>
      </c>
      <c r="D2346" t="b">
        <f>IF(OR(B2346=0,'Input and Summary Results'!E1928=0),FALSE,'Input and Summary Results'!$E1928)</f>
        <v>0</v>
      </c>
      <c r="E2346" t="b">
        <f t="shared" ref="E2346:E2409" si="140">IF(C2346=FALSE,FALSE,LOG10(C2346))</f>
        <v>0</v>
      </c>
      <c r="F2346" t="b">
        <f t="shared" ref="F2346:F2409" si="141">IF(D2346=FALSE, FALSE,0.434*D2346/C2346)</f>
        <v>0</v>
      </c>
      <c r="G2346" t="b">
        <f>IF('Input and Summary Results'!$J$4="yes",IF(C2346=FALSE,FALSE,IF('Data Transformation'!E2346&lt;$R$10,E2346,$R$10)),IF(C2346=FALSE,FALSE,IF(C2346&lt;$R$10,C2346,$R$10)))</f>
        <v>0</v>
      </c>
      <c r="H2346" t="b">
        <f>IF('Input and Summary Results'!$J$4="yes",'Data Transformation'!F2346,'Data Transformation'!D2346)</f>
        <v>0</v>
      </c>
      <c r="I2346" t="str">
        <f t="shared" si="139"/>
        <v/>
      </c>
    </row>
    <row r="2347" spans="2:9" x14ac:dyDescent="0.25">
      <c r="B2347" t="b">
        <f>IF('Input and Summary Results'!D1929=0,FALSE,'Input and Summary Results'!$B1929)</f>
        <v>0</v>
      </c>
      <c r="C2347" t="b">
        <f>IF(OR(B2347=0,'Input and Summary Results'!D1929=0,'Input and Summary Results'!D1929=""),FALSE,'Input and Summary Results'!$D1929)</f>
        <v>0</v>
      </c>
      <c r="D2347" t="b">
        <f>IF(OR(B2347=0,'Input and Summary Results'!E1929=0),FALSE,'Input and Summary Results'!$E1929)</f>
        <v>0</v>
      </c>
      <c r="E2347" t="b">
        <f t="shared" si="140"/>
        <v>0</v>
      </c>
      <c r="F2347" t="b">
        <f t="shared" si="141"/>
        <v>0</v>
      </c>
      <c r="G2347" t="b">
        <f>IF('Input and Summary Results'!$J$4="yes",IF(C2347=FALSE,FALSE,IF('Data Transformation'!E2347&lt;$R$10,E2347,$R$10)),IF(C2347=FALSE,FALSE,IF(C2347&lt;$R$10,C2347,$R$10)))</f>
        <v>0</v>
      </c>
      <c r="H2347" t="b">
        <f>IF('Input and Summary Results'!$J$4="yes",'Data Transformation'!F2347,'Data Transformation'!D2347)</f>
        <v>0</v>
      </c>
      <c r="I2347" t="str">
        <f t="shared" si="139"/>
        <v/>
      </c>
    </row>
    <row r="2348" spans="2:9" x14ac:dyDescent="0.25">
      <c r="B2348" t="b">
        <f>IF('Input and Summary Results'!D1930=0,FALSE,'Input and Summary Results'!$B1930)</f>
        <v>0</v>
      </c>
      <c r="C2348" t="b">
        <f>IF(OR(B2348=0,'Input and Summary Results'!D1930=0,'Input and Summary Results'!D1930=""),FALSE,'Input and Summary Results'!$D1930)</f>
        <v>0</v>
      </c>
      <c r="D2348" t="b">
        <f>IF(OR(B2348=0,'Input and Summary Results'!E1930=0),FALSE,'Input and Summary Results'!$E1930)</f>
        <v>0</v>
      </c>
      <c r="E2348" t="b">
        <f t="shared" si="140"/>
        <v>0</v>
      </c>
      <c r="F2348" t="b">
        <f t="shared" si="141"/>
        <v>0</v>
      </c>
      <c r="G2348" t="b">
        <f>IF('Input and Summary Results'!$J$4="yes",IF(C2348=FALSE,FALSE,IF('Data Transformation'!E2348&lt;$R$10,E2348,$R$10)),IF(C2348=FALSE,FALSE,IF(C2348&lt;$R$10,C2348,$R$10)))</f>
        <v>0</v>
      </c>
      <c r="H2348" t="b">
        <f>IF('Input and Summary Results'!$J$4="yes",'Data Transformation'!F2348,'Data Transformation'!D2348)</f>
        <v>0</v>
      </c>
      <c r="I2348" t="str">
        <f t="shared" si="139"/>
        <v/>
      </c>
    </row>
    <row r="2349" spans="2:9" x14ac:dyDescent="0.25">
      <c r="B2349" t="b">
        <f>IF('Input and Summary Results'!D1931=0,FALSE,'Input and Summary Results'!$B1931)</f>
        <v>0</v>
      </c>
      <c r="C2349" t="b">
        <f>IF(OR(B2349=0,'Input and Summary Results'!D1931=0,'Input and Summary Results'!D1931=""),FALSE,'Input and Summary Results'!$D1931)</f>
        <v>0</v>
      </c>
      <c r="D2349" t="b">
        <f>IF(OR(B2349=0,'Input and Summary Results'!E1931=0),FALSE,'Input and Summary Results'!$E1931)</f>
        <v>0</v>
      </c>
      <c r="E2349" t="b">
        <f t="shared" si="140"/>
        <v>0</v>
      </c>
      <c r="F2349" t="b">
        <f t="shared" si="141"/>
        <v>0</v>
      </c>
      <c r="G2349" t="b">
        <f>IF('Input and Summary Results'!$J$4="yes",IF(C2349=FALSE,FALSE,IF('Data Transformation'!E2349&lt;$R$10,E2349,$R$10)),IF(C2349=FALSE,FALSE,IF(C2349&lt;$R$10,C2349,$R$10)))</f>
        <v>0</v>
      </c>
      <c r="H2349" t="b">
        <f>IF('Input and Summary Results'!$J$4="yes",'Data Transformation'!F2349,'Data Transformation'!D2349)</f>
        <v>0</v>
      </c>
      <c r="I2349" t="str">
        <f t="shared" si="139"/>
        <v/>
      </c>
    </row>
    <row r="2350" spans="2:9" x14ac:dyDescent="0.25">
      <c r="B2350" t="b">
        <f>IF('Input and Summary Results'!D1932=0,FALSE,'Input and Summary Results'!$B1932)</f>
        <v>0</v>
      </c>
      <c r="C2350" t="b">
        <f>IF(OR(B2350=0,'Input and Summary Results'!D1932=0,'Input and Summary Results'!D1932=""),FALSE,'Input and Summary Results'!$D1932)</f>
        <v>0</v>
      </c>
      <c r="D2350" t="b">
        <f>IF(OR(B2350=0,'Input and Summary Results'!E1932=0),FALSE,'Input and Summary Results'!$E1932)</f>
        <v>0</v>
      </c>
      <c r="E2350" t="b">
        <f t="shared" si="140"/>
        <v>0</v>
      </c>
      <c r="F2350" t="b">
        <f t="shared" si="141"/>
        <v>0</v>
      </c>
      <c r="G2350" t="b">
        <f>IF('Input and Summary Results'!$J$4="yes",IF(C2350=FALSE,FALSE,IF('Data Transformation'!E2350&lt;$R$10,E2350,$R$10)),IF(C2350=FALSE,FALSE,IF(C2350&lt;$R$10,C2350,$R$10)))</f>
        <v>0</v>
      </c>
      <c r="H2350" t="b">
        <f>IF('Input and Summary Results'!$J$4="yes",'Data Transformation'!F2350,'Data Transformation'!D2350)</f>
        <v>0</v>
      </c>
      <c r="I2350" t="str">
        <f t="shared" si="139"/>
        <v/>
      </c>
    </row>
    <row r="2351" spans="2:9" x14ac:dyDescent="0.25">
      <c r="B2351" t="b">
        <f>IF('Input and Summary Results'!D1933=0,FALSE,'Input and Summary Results'!$B1933)</f>
        <v>0</v>
      </c>
      <c r="C2351" t="b">
        <f>IF(OR(B2351=0,'Input and Summary Results'!D1933=0,'Input and Summary Results'!D1933=""),FALSE,'Input and Summary Results'!$D1933)</f>
        <v>0</v>
      </c>
      <c r="D2351" t="b">
        <f>IF(OR(B2351=0,'Input and Summary Results'!E1933=0),FALSE,'Input and Summary Results'!$E1933)</f>
        <v>0</v>
      </c>
      <c r="E2351" t="b">
        <f t="shared" si="140"/>
        <v>0</v>
      </c>
      <c r="F2351" t="b">
        <f t="shared" si="141"/>
        <v>0</v>
      </c>
      <c r="G2351" t="b">
        <f>IF('Input and Summary Results'!$J$4="yes",IF(C2351=FALSE,FALSE,IF('Data Transformation'!E2351&lt;$R$10,E2351,$R$10)),IF(C2351=FALSE,FALSE,IF(C2351&lt;$R$10,C2351,$R$10)))</f>
        <v>0</v>
      </c>
      <c r="H2351" t="b">
        <f>IF('Input and Summary Results'!$J$4="yes",'Data Transformation'!F2351,'Data Transformation'!D2351)</f>
        <v>0</v>
      </c>
      <c r="I2351" t="str">
        <f t="shared" si="139"/>
        <v/>
      </c>
    </row>
    <row r="2352" spans="2:9" x14ac:dyDescent="0.25">
      <c r="B2352" t="b">
        <f>IF('Input and Summary Results'!D1934=0,FALSE,'Input and Summary Results'!$B1934)</f>
        <v>0</v>
      </c>
      <c r="C2352" t="b">
        <f>IF(OR(B2352=0,'Input and Summary Results'!D1934=0,'Input and Summary Results'!D1934=""),FALSE,'Input and Summary Results'!$D1934)</f>
        <v>0</v>
      </c>
      <c r="D2352" t="b">
        <f>IF(OR(B2352=0,'Input and Summary Results'!E1934=0),FALSE,'Input and Summary Results'!$E1934)</f>
        <v>0</v>
      </c>
      <c r="E2352" t="b">
        <f t="shared" si="140"/>
        <v>0</v>
      </c>
      <c r="F2352" t="b">
        <f t="shared" si="141"/>
        <v>0</v>
      </c>
      <c r="G2352" t="b">
        <f>IF('Input and Summary Results'!$J$4="yes",IF(C2352=FALSE,FALSE,IF('Data Transformation'!E2352&lt;$R$10,E2352,$R$10)),IF(C2352=FALSE,FALSE,IF(C2352&lt;$R$10,C2352,$R$10)))</f>
        <v>0</v>
      </c>
      <c r="H2352" t="b">
        <f>IF('Input and Summary Results'!$J$4="yes",'Data Transformation'!F2352,'Data Transformation'!D2352)</f>
        <v>0</v>
      </c>
      <c r="I2352" t="str">
        <f t="shared" si="139"/>
        <v/>
      </c>
    </row>
    <row r="2353" spans="2:9" x14ac:dyDescent="0.25">
      <c r="B2353" t="b">
        <f>IF('Input and Summary Results'!D1935=0,FALSE,'Input and Summary Results'!$B1935)</f>
        <v>0</v>
      </c>
      <c r="C2353" t="b">
        <f>IF(OR(B2353=0,'Input and Summary Results'!D1935=0,'Input and Summary Results'!D1935=""),FALSE,'Input and Summary Results'!$D1935)</f>
        <v>0</v>
      </c>
      <c r="D2353" t="b">
        <f>IF(OR(B2353=0,'Input and Summary Results'!E1935=0),FALSE,'Input and Summary Results'!$E1935)</f>
        <v>0</v>
      </c>
      <c r="E2353" t="b">
        <f t="shared" si="140"/>
        <v>0</v>
      </c>
      <c r="F2353" t="b">
        <f t="shared" si="141"/>
        <v>0</v>
      </c>
      <c r="G2353" t="b">
        <f>IF('Input and Summary Results'!$J$4="yes",IF(C2353=FALSE,FALSE,IF('Data Transformation'!E2353&lt;$R$10,E2353,$R$10)),IF(C2353=FALSE,FALSE,IF(C2353&lt;$R$10,C2353,$R$10)))</f>
        <v>0</v>
      </c>
      <c r="H2353" t="b">
        <f>IF('Input and Summary Results'!$J$4="yes",'Data Transformation'!F2353,'Data Transformation'!D2353)</f>
        <v>0</v>
      </c>
      <c r="I2353" t="str">
        <f t="shared" si="139"/>
        <v/>
      </c>
    </row>
    <row r="2354" spans="2:9" x14ac:dyDescent="0.25">
      <c r="B2354" t="b">
        <f>IF('Input and Summary Results'!D1936=0,FALSE,'Input and Summary Results'!$B1936)</f>
        <v>0</v>
      </c>
      <c r="C2354" t="b">
        <f>IF(OR(B2354=0,'Input and Summary Results'!D1936=0,'Input and Summary Results'!D1936=""),FALSE,'Input and Summary Results'!$D1936)</f>
        <v>0</v>
      </c>
      <c r="D2354" t="b">
        <f>IF(OR(B2354=0,'Input and Summary Results'!E1936=0),FALSE,'Input and Summary Results'!$E1936)</f>
        <v>0</v>
      </c>
      <c r="E2354" t="b">
        <f t="shared" si="140"/>
        <v>0</v>
      </c>
      <c r="F2354" t="b">
        <f t="shared" si="141"/>
        <v>0</v>
      </c>
      <c r="G2354" t="b">
        <f>IF('Input and Summary Results'!$J$4="yes",IF(C2354=FALSE,FALSE,IF('Data Transformation'!E2354&lt;$R$10,E2354,$R$10)),IF(C2354=FALSE,FALSE,IF(C2354&lt;$R$10,C2354,$R$10)))</f>
        <v>0</v>
      </c>
      <c r="H2354" t="b">
        <f>IF('Input and Summary Results'!$J$4="yes",'Data Transformation'!F2354,'Data Transformation'!D2354)</f>
        <v>0</v>
      </c>
      <c r="I2354" t="str">
        <f t="shared" si="139"/>
        <v/>
      </c>
    </row>
    <row r="2355" spans="2:9" x14ac:dyDescent="0.25">
      <c r="B2355" t="b">
        <f>IF('Input and Summary Results'!D1937=0,FALSE,'Input and Summary Results'!$B1937)</f>
        <v>0</v>
      </c>
      <c r="C2355" t="b">
        <f>IF(OR(B2355=0,'Input and Summary Results'!D1937=0,'Input and Summary Results'!D1937=""),FALSE,'Input and Summary Results'!$D1937)</f>
        <v>0</v>
      </c>
      <c r="D2355" t="b">
        <f>IF(OR(B2355=0,'Input and Summary Results'!E1937=0),FALSE,'Input and Summary Results'!$E1937)</f>
        <v>0</v>
      </c>
      <c r="E2355" t="b">
        <f t="shared" si="140"/>
        <v>0</v>
      </c>
      <c r="F2355" t="b">
        <f t="shared" si="141"/>
        <v>0</v>
      </c>
      <c r="G2355" t="b">
        <f>IF('Input and Summary Results'!$J$4="yes",IF(C2355=FALSE,FALSE,IF('Data Transformation'!E2355&lt;$R$10,E2355,$R$10)),IF(C2355=FALSE,FALSE,IF(C2355&lt;$R$10,C2355,$R$10)))</f>
        <v>0</v>
      </c>
      <c r="H2355" t="b">
        <f>IF('Input and Summary Results'!$J$4="yes",'Data Transformation'!F2355,'Data Transformation'!D2355)</f>
        <v>0</v>
      </c>
      <c r="I2355" t="str">
        <f t="shared" si="139"/>
        <v/>
      </c>
    </row>
    <row r="2356" spans="2:9" x14ac:dyDescent="0.25">
      <c r="B2356" t="b">
        <f>IF('Input and Summary Results'!D1938=0,FALSE,'Input and Summary Results'!$B1938)</f>
        <v>0</v>
      </c>
      <c r="C2356" t="b">
        <f>IF(OR(B2356=0,'Input and Summary Results'!D1938=0,'Input and Summary Results'!D1938=""),FALSE,'Input and Summary Results'!$D1938)</f>
        <v>0</v>
      </c>
      <c r="D2356" t="b">
        <f>IF(OR(B2356=0,'Input and Summary Results'!E1938=0),FALSE,'Input and Summary Results'!$E1938)</f>
        <v>0</v>
      </c>
      <c r="E2356" t="b">
        <f t="shared" si="140"/>
        <v>0</v>
      </c>
      <c r="F2356" t="b">
        <f t="shared" si="141"/>
        <v>0</v>
      </c>
      <c r="G2356" t="b">
        <f>IF('Input and Summary Results'!$J$4="yes",IF(C2356=FALSE,FALSE,IF('Data Transformation'!E2356&lt;$R$10,E2356,$R$10)),IF(C2356=FALSE,FALSE,IF(C2356&lt;$R$10,C2356,$R$10)))</f>
        <v>0</v>
      </c>
      <c r="H2356" t="b">
        <f>IF('Input and Summary Results'!$J$4="yes",'Data Transformation'!F2356,'Data Transformation'!D2356)</f>
        <v>0</v>
      </c>
      <c r="I2356" t="str">
        <f t="shared" si="139"/>
        <v/>
      </c>
    </row>
    <row r="2357" spans="2:9" x14ac:dyDescent="0.25">
      <c r="B2357" t="b">
        <f>IF('Input and Summary Results'!D1939=0,FALSE,'Input and Summary Results'!$B1939)</f>
        <v>0</v>
      </c>
      <c r="C2357" t="b">
        <f>IF(OR(B2357=0,'Input and Summary Results'!D1939=0,'Input and Summary Results'!D1939=""),FALSE,'Input and Summary Results'!$D1939)</f>
        <v>0</v>
      </c>
      <c r="D2357" t="b">
        <f>IF(OR(B2357=0,'Input and Summary Results'!E1939=0),FALSE,'Input and Summary Results'!$E1939)</f>
        <v>0</v>
      </c>
      <c r="E2357" t="b">
        <f t="shared" si="140"/>
        <v>0</v>
      </c>
      <c r="F2357" t="b">
        <f t="shared" si="141"/>
        <v>0</v>
      </c>
      <c r="G2357" t="b">
        <f>IF('Input and Summary Results'!$J$4="yes",IF(C2357=FALSE,FALSE,IF('Data Transformation'!E2357&lt;$R$10,E2357,$R$10)),IF(C2357=FALSE,FALSE,IF(C2357&lt;$R$10,C2357,$R$10)))</f>
        <v>0</v>
      </c>
      <c r="H2357" t="b">
        <f>IF('Input and Summary Results'!$J$4="yes",'Data Transformation'!F2357,'Data Transformation'!D2357)</f>
        <v>0</v>
      </c>
      <c r="I2357" t="str">
        <f t="shared" si="139"/>
        <v/>
      </c>
    </row>
    <row r="2358" spans="2:9" x14ac:dyDescent="0.25">
      <c r="B2358" t="b">
        <f>IF('Input and Summary Results'!D1940=0,FALSE,'Input and Summary Results'!$B1940)</f>
        <v>0</v>
      </c>
      <c r="C2358" t="b">
        <f>IF(OR(B2358=0,'Input and Summary Results'!D1940=0,'Input and Summary Results'!D1940=""),FALSE,'Input and Summary Results'!$D1940)</f>
        <v>0</v>
      </c>
      <c r="D2358" t="b">
        <f>IF(OR(B2358=0,'Input and Summary Results'!E1940=0),FALSE,'Input and Summary Results'!$E1940)</f>
        <v>0</v>
      </c>
      <c r="E2358" t="b">
        <f t="shared" si="140"/>
        <v>0</v>
      </c>
      <c r="F2358" t="b">
        <f t="shared" si="141"/>
        <v>0</v>
      </c>
      <c r="G2358" t="b">
        <f>IF('Input and Summary Results'!$J$4="yes",IF(C2358=FALSE,FALSE,IF('Data Transformation'!E2358&lt;$R$10,E2358,$R$10)),IF(C2358=FALSE,FALSE,IF(C2358&lt;$R$10,C2358,$R$10)))</f>
        <v>0</v>
      </c>
      <c r="H2358" t="b">
        <f>IF('Input and Summary Results'!$J$4="yes",'Data Transformation'!F2358,'Data Transformation'!D2358)</f>
        <v>0</v>
      </c>
      <c r="I2358" t="str">
        <f t="shared" si="139"/>
        <v/>
      </c>
    </row>
    <row r="2359" spans="2:9" x14ac:dyDescent="0.25">
      <c r="B2359" t="b">
        <f>IF('Input and Summary Results'!D1941=0,FALSE,'Input and Summary Results'!$B1941)</f>
        <v>0</v>
      </c>
      <c r="C2359" t="b">
        <f>IF(OR(B2359=0,'Input and Summary Results'!D1941=0,'Input and Summary Results'!D1941=""),FALSE,'Input and Summary Results'!$D1941)</f>
        <v>0</v>
      </c>
      <c r="D2359" t="b">
        <f>IF(OR(B2359=0,'Input and Summary Results'!E1941=0),FALSE,'Input and Summary Results'!$E1941)</f>
        <v>0</v>
      </c>
      <c r="E2359" t="b">
        <f t="shared" si="140"/>
        <v>0</v>
      </c>
      <c r="F2359" t="b">
        <f t="shared" si="141"/>
        <v>0</v>
      </c>
      <c r="G2359" t="b">
        <f>IF('Input and Summary Results'!$J$4="yes",IF(C2359=FALSE,FALSE,IF('Data Transformation'!E2359&lt;$R$10,E2359,$R$10)),IF(C2359=FALSE,FALSE,IF(C2359&lt;$R$10,C2359,$R$10)))</f>
        <v>0</v>
      </c>
      <c r="H2359" t="b">
        <f>IF('Input and Summary Results'!$J$4="yes",'Data Transformation'!F2359,'Data Transformation'!D2359)</f>
        <v>0</v>
      </c>
      <c r="I2359" t="str">
        <f t="shared" si="139"/>
        <v/>
      </c>
    </row>
    <row r="2360" spans="2:9" x14ac:dyDescent="0.25">
      <c r="B2360" t="b">
        <f>IF('Input and Summary Results'!D1942=0,FALSE,'Input and Summary Results'!$B1942)</f>
        <v>0</v>
      </c>
      <c r="C2360" t="b">
        <f>IF(OR(B2360=0,'Input and Summary Results'!D1942=0,'Input and Summary Results'!D1942=""),FALSE,'Input and Summary Results'!$D1942)</f>
        <v>0</v>
      </c>
      <c r="D2360" t="b">
        <f>IF(OR(B2360=0,'Input and Summary Results'!E1942=0),FALSE,'Input and Summary Results'!$E1942)</f>
        <v>0</v>
      </c>
      <c r="E2360" t="b">
        <f t="shared" si="140"/>
        <v>0</v>
      </c>
      <c r="F2360" t="b">
        <f t="shared" si="141"/>
        <v>0</v>
      </c>
      <c r="G2360" t="b">
        <f>IF('Input and Summary Results'!$J$4="yes",IF(C2360=FALSE,FALSE,IF('Data Transformation'!E2360&lt;$R$10,E2360,$R$10)),IF(C2360=FALSE,FALSE,IF(C2360&lt;$R$10,C2360,$R$10)))</f>
        <v>0</v>
      </c>
      <c r="H2360" t="b">
        <f>IF('Input and Summary Results'!$J$4="yes",'Data Transformation'!F2360,'Data Transformation'!D2360)</f>
        <v>0</v>
      </c>
      <c r="I2360" t="str">
        <f t="shared" si="139"/>
        <v/>
      </c>
    </row>
    <row r="2361" spans="2:9" x14ac:dyDescent="0.25">
      <c r="B2361" t="b">
        <f>IF('Input and Summary Results'!D1943=0,FALSE,'Input and Summary Results'!$B1943)</f>
        <v>0</v>
      </c>
      <c r="C2361" t="b">
        <f>IF(OR(B2361=0,'Input and Summary Results'!D1943=0,'Input and Summary Results'!D1943=""),FALSE,'Input and Summary Results'!$D1943)</f>
        <v>0</v>
      </c>
      <c r="D2361" t="b">
        <f>IF(OR(B2361=0,'Input and Summary Results'!E1943=0),FALSE,'Input and Summary Results'!$E1943)</f>
        <v>0</v>
      </c>
      <c r="E2361" t="b">
        <f t="shared" si="140"/>
        <v>0</v>
      </c>
      <c r="F2361" t="b">
        <f t="shared" si="141"/>
        <v>0</v>
      </c>
      <c r="G2361" t="b">
        <f>IF('Input and Summary Results'!$J$4="yes",IF(C2361=FALSE,FALSE,IF('Data Transformation'!E2361&lt;$R$10,E2361,$R$10)),IF(C2361=FALSE,FALSE,IF(C2361&lt;$R$10,C2361,$R$10)))</f>
        <v>0</v>
      </c>
      <c r="H2361" t="b">
        <f>IF('Input and Summary Results'!$J$4="yes",'Data Transformation'!F2361,'Data Transformation'!D2361)</f>
        <v>0</v>
      </c>
      <c r="I2361" t="str">
        <f t="shared" si="139"/>
        <v/>
      </c>
    </row>
    <row r="2362" spans="2:9" x14ac:dyDescent="0.25">
      <c r="B2362" t="b">
        <f>IF('Input and Summary Results'!D1944=0,FALSE,'Input and Summary Results'!$B1944)</f>
        <v>0</v>
      </c>
      <c r="C2362" t="b">
        <f>IF(OR(B2362=0,'Input and Summary Results'!D1944=0,'Input and Summary Results'!D1944=""),FALSE,'Input and Summary Results'!$D1944)</f>
        <v>0</v>
      </c>
      <c r="D2362" t="b">
        <f>IF(OR(B2362=0,'Input and Summary Results'!E1944=0),FALSE,'Input and Summary Results'!$E1944)</f>
        <v>0</v>
      </c>
      <c r="E2362" t="b">
        <f t="shared" si="140"/>
        <v>0</v>
      </c>
      <c r="F2362" t="b">
        <f t="shared" si="141"/>
        <v>0</v>
      </c>
      <c r="G2362" t="b">
        <f>IF('Input and Summary Results'!$J$4="yes",IF(C2362=FALSE,FALSE,IF('Data Transformation'!E2362&lt;$R$10,E2362,$R$10)),IF(C2362=FALSE,FALSE,IF(C2362&lt;$R$10,C2362,$R$10)))</f>
        <v>0</v>
      </c>
      <c r="H2362" t="b">
        <f>IF('Input and Summary Results'!$J$4="yes",'Data Transformation'!F2362,'Data Transformation'!D2362)</f>
        <v>0</v>
      </c>
      <c r="I2362" t="str">
        <f t="shared" si="139"/>
        <v/>
      </c>
    </row>
    <row r="2363" spans="2:9" x14ac:dyDescent="0.25">
      <c r="B2363" t="b">
        <f>IF('Input and Summary Results'!D1945=0,FALSE,'Input and Summary Results'!$B1945)</f>
        <v>0</v>
      </c>
      <c r="C2363" t="b">
        <f>IF(OR(B2363=0,'Input and Summary Results'!D1945=0,'Input and Summary Results'!D1945=""),FALSE,'Input and Summary Results'!$D1945)</f>
        <v>0</v>
      </c>
      <c r="D2363" t="b">
        <f>IF(OR(B2363=0,'Input and Summary Results'!E1945=0),FALSE,'Input and Summary Results'!$E1945)</f>
        <v>0</v>
      </c>
      <c r="E2363" t="b">
        <f t="shared" si="140"/>
        <v>0</v>
      </c>
      <c r="F2363" t="b">
        <f t="shared" si="141"/>
        <v>0</v>
      </c>
      <c r="G2363" t="b">
        <f>IF('Input and Summary Results'!$J$4="yes",IF(C2363=FALSE,FALSE,IF('Data Transformation'!E2363&lt;$R$10,E2363,$R$10)),IF(C2363=FALSE,FALSE,IF(C2363&lt;$R$10,C2363,$R$10)))</f>
        <v>0</v>
      </c>
      <c r="H2363" t="b">
        <f>IF('Input and Summary Results'!$J$4="yes",'Data Transformation'!F2363,'Data Transformation'!D2363)</f>
        <v>0</v>
      </c>
      <c r="I2363" t="str">
        <f t="shared" si="139"/>
        <v/>
      </c>
    </row>
    <row r="2364" spans="2:9" x14ac:dyDescent="0.25">
      <c r="B2364" t="b">
        <f>IF('Input and Summary Results'!D1946=0,FALSE,'Input and Summary Results'!$B1946)</f>
        <v>0</v>
      </c>
      <c r="C2364" t="b">
        <f>IF(OR(B2364=0,'Input and Summary Results'!D1946=0,'Input and Summary Results'!D1946=""),FALSE,'Input and Summary Results'!$D1946)</f>
        <v>0</v>
      </c>
      <c r="D2364" t="b">
        <f>IF(OR(B2364=0,'Input and Summary Results'!E1946=0),FALSE,'Input and Summary Results'!$E1946)</f>
        <v>0</v>
      </c>
      <c r="E2364" t="b">
        <f t="shared" si="140"/>
        <v>0</v>
      </c>
      <c r="F2364" t="b">
        <f t="shared" si="141"/>
        <v>0</v>
      </c>
      <c r="G2364" t="b">
        <f>IF('Input and Summary Results'!$J$4="yes",IF(C2364=FALSE,FALSE,IF('Data Transformation'!E2364&lt;$R$10,E2364,$R$10)),IF(C2364=FALSE,FALSE,IF(C2364&lt;$R$10,C2364,$R$10)))</f>
        <v>0</v>
      </c>
      <c r="H2364" t="b">
        <f>IF('Input and Summary Results'!$J$4="yes",'Data Transformation'!F2364,'Data Transformation'!D2364)</f>
        <v>0</v>
      </c>
      <c r="I2364" t="str">
        <f t="shared" si="139"/>
        <v/>
      </c>
    </row>
    <row r="2365" spans="2:9" x14ac:dyDescent="0.25">
      <c r="B2365" t="b">
        <f>IF('Input and Summary Results'!D1947=0,FALSE,'Input and Summary Results'!$B1947)</f>
        <v>0</v>
      </c>
      <c r="C2365" t="b">
        <f>IF(OR(B2365=0,'Input and Summary Results'!D1947=0,'Input and Summary Results'!D1947=""),FALSE,'Input and Summary Results'!$D1947)</f>
        <v>0</v>
      </c>
      <c r="D2365" t="b">
        <f>IF(OR(B2365=0,'Input and Summary Results'!E1947=0),FALSE,'Input and Summary Results'!$E1947)</f>
        <v>0</v>
      </c>
      <c r="E2365" t="b">
        <f t="shared" si="140"/>
        <v>0</v>
      </c>
      <c r="F2365" t="b">
        <f t="shared" si="141"/>
        <v>0</v>
      </c>
      <c r="G2365" t="b">
        <f>IF('Input and Summary Results'!$J$4="yes",IF(C2365=FALSE,FALSE,IF('Data Transformation'!E2365&lt;$R$10,E2365,$R$10)),IF(C2365=FALSE,FALSE,IF(C2365&lt;$R$10,C2365,$R$10)))</f>
        <v>0</v>
      </c>
      <c r="H2365" t="b">
        <f>IF('Input and Summary Results'!$J$4="yes",'Data Transformation'!F2365,'Data Transformation'!D2365)</f>
        <v>0</v>
      </c>
      <c r="I2365" t="str">
        <f t="shared" si="139"/>
        <v/>
      </c>
    </row>
    <row r="2366" spans="2:9" x14ac:dyDescent="0.25">
      <c r="B2366" t="b">
        <f>IF('Input and Summary Results'!D1948=0,FALSE,'Input and Summary Results'!$B1948)</f>
        <v>0</v>
      </c>
      <c r="C2366" t="b">
        <f>IF(OR(B2366=0,'Input and Summary Results'!D1948=0,'Input and Summary Results'!D1948=""),FALSE,'Input and Summary Results'!$D1948)</f>
        <v>0</v>
      </c>
      <c r="D2366" t="b">
        <f>IF(OR(B2366=0,'Input and Summary Results'!E1948=0),FALSE,'Input and Summary Results'!$E1948)</f>
        <v>0</v>
      </c>
      <c r="E2366" t="b">
        <f t="shared" si="140"/>
        <v>0</v>
      </c>
      <c r="F2366" t="b">
        <f t="shared" si="141"/>
        <v>0</v>
      </c>
      <c r="G2366" t="b">
        <f>IF('Input and Summary Results'!$J$4="yes",IF(C2366=FALSE,FALSE,IF('Data Transformation'!E2366&lt;$R$10,E2366,$R$10)),IF(C2366=FALSE,FALSE,IF(C2366&lt;$R$10,C2366,$R$10)))</f>
        <v>0</v>
      </c>
      <c r="H2366" t="b">
        <f>IF('Input and Summary Results'!$J$4="yes",'Data Transformation'!F2366,'Data Transformation'!D2366)</f>
        <v>0</v>
      </c>
      <c r="I2366" t="str">
        <f t="shared" si="139"/>
        <v/>
      </c>
    </row>
    <row r="2367" spans="2:9" x14ac:dyDescent="0.25">
      <c r="B2367" t="b">
        <f>IF('Input and Summary Results'!D1949=0,FALSE,'Input and Summary Results'!$B1949)</f>
        <v>0</v>
      </c>
      <c r="C2367" t="b">
        <f>IF(OR(B2367=0,'Input and Summary Results'!D1949=0,'Input and Summary Results'!D1949=""),FALSE,'Input and Summary Results'!$D1949)</f>
        <v>0</v>
      </c>
      <c r="D2367" t="b">
        <f>IF(OR(B2367=0,'Input and Summary Results'!E1949=0),FALSE,'Input and Summary Results'!$E1949)</f>
        <v>0</v>
      </c>
      <c r="E2367" t="b">
        <f t="shared" si="140"/>
        <v>0</v>
      </c>
      <c r="F2367" t="b">
        <f t="shared" si="141"/>
        <v>0</v>
      </c>
      <c r="G2367" t="b">
        <f>IF('Input and Summary Results'!$J$4="yes",IF(C2367=FALSE,FALSE,IF('Data Transformation'!E2367&lt;$R$10,E2367,$R$10)),IF(C2367=FALSE,FALSE,IF(C2367&lt;$R$10,C2367,$R$10)))</f>
        <v>0</v>
      </c>
      <c r="H2367" t="b">
        <f>IF('Input and Summary Results'!$J$4="yes",'Data Transformation'!F2367,'Data Transformation'!D2367)</f>
        <v>0</v>
      </c>
      <c r="I2367" t="str">
        <f t="shared" si="139"/>
        <v/>
      </c>
    </row>
    <row r="2368" spans="2:9" x14ac:dyDescent="0.25">
      <c r="B2368" t="b">
        <f>IF('Input and Summary Results'!D1950=0,FALSE,'Input and Summary Results'!$B1950)</f>
        <v>0</v>
      </c>
      <c r="C2368" t="b">
        <f>IF(OR(B2368=0,'Input and Summary Results'!D1950=0,'Input and Summary Results'!D1950=""),FALSE,'Input and Summary Results'!$D1950)</f>
        <v>0</v>
      </c>
      <c r="D2368" t="b">
        <f>IF(OR(B2368=0,'Input and Summary Results'!E1950=0),FALSE,'Input and Summary Results'!$E1950)</f>
        <v>0</v>
      </c>
      <c r="E2368" t="b">
        <f t="shared" si="140"/>
        <v>0</v>
      </c>
      <c r="F2368" t="b">
        <f t="shared" si="141"/>
        <v>0</v>
      </c>
      <c r="G2368" t="b">
        <f>IF('Input and Summary Results'!$J$4="yes",IF(C2368=FALSE,FALSE,IF('Data Transformation'!E2368&lt;$R$10,E2368,$R$10)),IF(C2368=FALSE,FALSE,IF(C2368&lt;$R$10,C2368,$R$10)))</f>
        <v>0</v>
      </c>
      <c r="H2368" t="b">
        <f>IF('Input and Summary Results'!$J$4="yes",'Data Transformation'!F2368,'Data Transformation'!D2368)</f>
        <v>0</v>
      </c>
      <c r="I2368" t="str">
        <f t="shared" si="139"/>
        <v/>
      </c>
    </row>
    <row r="2369" spans="2:9" x14ac:dyDescent="0.25">
      <c r="B2369" t="b">
        <f>IF('Input and Summary Results'!D1951=0,FALSE,'Input and Summary Results'!$B1951)</f>
        <v>0</v>
      </c>
      <c r="C2369" t="b">
        <f>IF(OR(B2369=0,'Input and Summary Results'!D1951=0,'Input and Summary Results'!D1951=""),FALSE,'Input and Summary Results'!$D1951)</f>
        <v>0</v>
      </c>
      <c r="D2369" t="b">
        <f>IF(OR(B2369=0,'Input and Summary Results'!E1951=0),FALSE,'Input and Summary Results'!$E1951)</f>
        <v>0</v>
      </c>
      <c r="E2369" t="b">
        <f t="shared" si="140"/>
        <v>0</v>
      </c>
      <c r="F2369" t="b">
        <f t="shared" si="141"/>
        <v>0</v>
      </c>
      <c r="G2369" t="b">
        <f>IF('Input and Summary Results'!$J$4="yes",IF(C2369=FALSE,FALSE,IF('Data Transformation'!E2369&lt;$R$10,E2369,$R$10)),IF(C2369=FALSE,FALSE,IF(C2369&lt;$R$10,C2369,$R$10)))</f>
        <v>0</v>
      </c>
      <c r="H2369" t="b">
        <f>IF('Input and Summary Results'!$J$4="yes",'Data Transformation'!F2369,'Data Transformation'!D2369)</f>
        <v>0</v>
      </c>
      <c r="I2369" t="str">
        <f t="shared" si="139"/>
        <v/>
      </c>
    </row>
    <row r="2370" spans="2:9" x14ac:dyDescent="0.25">
      <c r="B2370" t="b">
        <f>IF('Input and Summary Results'!D1952=0,FALSE,'Input and Summary Results'!$B1952)</f>
        <v>0</v>
      </c>
      <c r="C2370" t="b">
        <f>IF(OR(B2370=0,'Input and Summary Results'!D1952=0,'Input and Summary Results'!D1952=""),FALSE,'Input and Summary Results'!$D1952)</f>
        <v>0</v>
      </c>
      <c r="D2370" t="b">
        <f>IF(OR(B2370=0,'Input and Summary Results'!E1952=0),FALSE,'Input and Summary Results'!$E1952)</f>
        <v>0</v>
      </c>
      <c r="E2370" t="b">
        <f t="shared" si="140"/>
        <v>0</v>
      </c>
      <c r="F2370" t="b">
        <f t="shared" si="141"/>
        <v>0</v>
      </c>
      <c r="G2370" t="b">
        <f>IF('Input and Summary Results'!$J$4="yes",IF(C2370=FALSE,FALSE,IF('Data Transformation'!E2370&lt;$R$10,E2370,$R$10)),IF(C2370=FALSE,FALSE,IF(C2370&lt;$R$10,C2370,$R$10)))</f>
        <v>0</v>
      </c>
      <c r="H2370" t="b">
        <f>IF('Input and Summary Results'!$J$4="yes",'Data Transformation'!F2370,'Data Transformation'!D2370)</f>
        <v>0</v>
      </c>
      <c r="I2370" t="str">
        <f t="shared" si="139"/>
        <v/>
      </c>
    </row>
    <row r="2371" spans="2:9" x14ac:dyDescent="0.25">
      <c r="B2371" t="b">
        <f>IF('Input and Summary Results'!D1953=0,FALSE,'Input and Summary Results'!$B1953)</f>
        <v>0</v>
      </c>
      <c r="C2371" t="b">
        <f>IF(OR(B2371=0,'Input and Summary Results'!D1953=0,'Input and Summary Results'!D1953=""),FALSE,'Input and Summary Results'!$D1953)</f>
        <v>0</v>
      </c>
      <c r="D2371" t="b">
        <f>IF(OR(B2371=0,'Input and Summary Results'!E1953=0),FALSE,'Input and Summary Results'!$E1953)</f>
        <v>0</v>
      </c>
      <c r="E2371" t="b">
        <f t="shared" si="140"/>
        <v>0</v>
      </c>
      <c r="F2371" t="b">
        <f t="shared" si="141"/>
        <v>0</v>
      </c>
      <c r="G2371" t="b">
        <f>IF('Input and Summary Results'!$J$4="yes",IF(C2371=FALSE,FALSE,IF('Data Transformation'!E2371&lt;$R$10,E2371,$R$10)),IF(C2371=FALSE,FALSE,IF(C2371&lt;$R$10,C2371,$R$10)))</f>
        <v>0</v>
      </c>
      <c r="H2371" t="b">
        <f>IF('Input and Summary Results'!$J$4="yes",'Data Transformation'!F2371,'Data Transformation'!D2371)</f>
        <v>0</v>
      </c>
      <c r="I2371" t="str">
        <f t="shared" si="139"/>
        <v/>
      </c>
    </row>
    <row r="2372" spans="2:9" x14ac:dyDescent="0.25">
      <c r="B2372" t="b">
        <f>IF('Input and Summary Results'!D1954=0,FALSE,'Input and Summary Results'!$B1954)</f>
        <v>0</v>
      </c>
      <c r="C2372" t="b">
        <f>IF(OR(B2372=0,'Input and Summary Results'!D1954=0,'Input and Summary Results'!D1954=""),FALSE,'Input and Summary Results'!$D1954)</f>
        <v>0</v>
      </c>
      <c r="D2372" t="b">
        <f>IF(OR(B2372=0,'Input and Summary Results'!E1954=0),FALSE,'Input and Summary Results'!$E1954)</f>
        <v>0</v>
      </c>
      <c r="E2372" t="b">
        <f t="shared" si="140"/>
        <v>0</v>
      </c>
      <c r="F2372" t="b">
        <f t="shared" si="141"/>
        <v>0</v>
      </c>
      <c r="G2372" t="b">
        <f>IF('Input and Summary Results'!$J$4="yes",IF(C2372=FALSE,FALSE,IF('Data Transformation'!E2372&lt;$R$10,E2372,$R$10)),IF(C2372=FALSE,FALSE,IF(C2372&lt;$R$10,C2372,$R$10)))</f>
        <v>0</v>
      </c>
      <c r="H2372" t="b">
        <f>IF('Input and Summary Results'!$J$4="yes",'Data Transformation'!F2372,'Data Transformation'!D2372)</f>
        <v>0</v>
      </c>
      <c r="I2372" t="str">
        <f t="shared" si="139"/>
        <v/>
      </c>
    </row>
    <row r="2373" spans="2:9" x14ac:dyDescent="0.25">
      <c r="B2373" t="b">
        <f>IF('Input and Summary Results'!D1955=0,FALSE,'Input and Summary Results'!$B1955)</f>
        <v>0</v>
      </c>
      <c r="C2373" t="b">
        <f>IF(OR(B2373=0,'Input and Summary Results'!D1955=0,'Input and Summary Results'!D1955=""),FALSE,'Input and Summary Results'!$D1955)</f>
        <v>0</v>
      </c>
      <c r="D2373" t="b">
        <f>IF(OR(B2373=0,'Input and Summary Results'!E1955=0),FALSE,'Input and Summary Results'!$E1955)</f>
        <v>0</v>
      </c>
      <c r="E2373" t="b">
        <f t="shared" si="140"/>
        <v>0</v>
      </c>
      <c r="F2373" t="b">
        <f t="shared" si="141"/>
        <v>0</v>
      </c>
      <c r="G2373" t="b">
        <f>IF('Input and Summary Results'!$J$4="yes",IF(C2373=FALSE,FALSE,IF('Data Transformation'!E2373&lt;$R$10,E2373,$R$10)),IF(C2373=FALSE,FALSE,IF(C2373&lt;$R$10,C2373,$R$10)))</f>
        <v>0</v>
      </c>
      <c r="H2373" t="b">
        <f>IF('Input and Summary Results'!$J$4="yes",'Data Transformation'!F2373,'Data Transformation'!D2373)</f>
        <v>0</v>
      </c>
      <c r="I2373" t="str">
        <f t="shared" ref="I2373:I2436" si="142">IF(G2373=FALSE,"",B2373)</f>
        <v/>
      </c>
    </row>
    <row r="2374" spans="2:9" x14ac:dyDescent="0.25">
      <c r="B2374" t="b">
        <f>IF('Input and Summary Results'!D1956=0,FALSE,'Input and Summary Results'!$B1956)</f>
        <v>0</v>
      </c>
      <c r="C2374" t="b">
        <f>IF(OR(B2374=0,'Input and Summary Results'!D1956=0,'Input and Summary Results'!D1956=""),FALSE,'Input and Summary Results'!$D1956)</f>
        <v>0</v>
      </c>
      <c r="D2374" t="b">
        <f>IF(OR(B2374=0,'Input and Summary Results'!E1956=0),FALSE,'Input and Summary Results'!$E1956)</f>
        <v>0</v>
      </c>
      <c r="E2374" t="b">
        <f t="shared" si="140"/>
        <v>0</v>
      </c>
      <c r="F2374" t="b">
        <f t="shared" si="141"/>
        <v>0</v>
      </c>
      <c r="G2374" t="b">
        <f>IF('Input and Summary Results'!$J$4="yes",IF(C2374=FALSE,FALSE,IF('Data Transformation'!E2374&lt;$R$10,E2374,$R$10)),IF(C2374=FALSE,FALSE,IF(C2374&lt;$R$10,C2374,$R$10)))</f>
        <v>0</v>
      </c>
      <c r="H2374" t="b">
        <f>IF('Input and Summary Results'!$J$4="yes",'Data Transformation'!F2374,'Data Transformation'!D2374)</f>
        <v>0</v>
      </c>
      <c r="I2374" t="str">
        <f t="shared" si="142"/>
        <v/>
      </c>
    </row>
    <row r="2375" spans="2:9" x14ac:dyDescent="0.25">
      <c r="B2375" t="b">
        <f>IF('Input and Summary Results'!D1957=0,FALSE,'Input and Summary Results'!$B1957)</f>
        <v>0</v>
      </c>
      <c r="C2375" t="b">
        <f>IF(OR(B2375=0,'Input and Summary Results'!D1957=0,'Input and Summary Results'!D1957=""),FALSE,'Input and Summary Results'!$D1957)</f>
        <v>0</v>
      </c>
      <c r="D2375" t="b">
        <f>IF(OR(B2375=0,'Input and Summary Results'!E1957=0),FALSE,'Input and Summary Results'!$E1957)</f>
        <v>0</v>
      </c>
      <c r="E2375" t="b">
        <f t="shared" si="140"/>
        <v>0</v>
      </c>
      <c r="F2375" t="b">
        <f t="shared" si="141"/>
        <v>0</v>
      </c>
      <c r="G2375" t="b">
        <f>IF('Input and Summary Results'!$J$4="yes",IF(C2375=FALSE,FALSE,IF('Data Transformation'!E2375&lt;$R$10,E2375,$R$10)),IF(C2375=FALSE,FALSE,IF(C2375&lt;$R$10,C2375,$R$10)))</f>
        <v>0</v>
      </c>
      <c r="H2375" t="b">
        <f>IF('Input and Summary Results'!$J$4="yes",'Data Transformation'!F2375,'Data Transformation'!D2375)</f>
        <v>0</v>
      </c>
      <c r="I2375" t="str">
        <f t="shared" si="142"/>
        <v/>
      </c>
    </row>
    <row r="2376" spans="2:9" x14ac:dyDescent="0.25">
      <c r="B2376" t="b">
        <f>IF('Input and Summary Results'!D1958=0,FALSE,'Input and Summary Results'!$B1958)</f>
        <v>0</v>
      </c>
      <c r="C2376" t="b">
        <f>IF(OR(B2376=0,'Input and Summary Results'!D1958=0,'Input and Summary Results'!D1958=""),FALSE,'Input and Summary Results'!$D1958)</f>
        <v>0</v>
      </c>
      <c r="D2376" t="b">
        <f>IF(OR(B2376=0,'Input and Summary Results'!E1958=0),FALSE,'Input and Summary Results'!$E1958)</f>
        <v>0</v>
      </c>
      <c r="E2376" t="b">
        <f t="shared" si="140"/>
        <v>0</v>
      </c>
      <c r="F2376" t="b">
        <f t="shared" si="141"/>
        <v>0</v>
      </c>
      <c r="G2376" t="b">
        <f>IF('Input and Summary Results'!$J$4="yes",IF(C2376=FALSE,FALSE,IF('Data Transformation'!E2376&lt;$R$10,E2376,$R$10)),IF(C2376=FALSE,FALSE,IF(C2376&lt;$R$10,C2376,$R$10)))</f>
        <v>0</v>
      </c>
      <c r="H2376" t="b">
        <f>IF('Input and Summary Results'!$J$4="yes",'Data Transformation'!F2376,'Data Transformation'!D2376)</f>
        <v>0</v>
      </c>
      <c r="I2376" t="str">
        <f t="shared" si="142"/>
        <v/>
      </c>
    </row>
    <row r="2377" spans="2:9" x14ac:dyDescent="0.25">
      <c r="B2377" t="b">
        <f>IF('Input and Summary Results'!D1959=0,FALSE,'Input and Summary Results'!$B1959)</f>
        <v>0</v>
      </c>
      <c r="C2377" t="b">
        <f>IF(OR(B2377=0,'Input and Summary Results'!D1959=0,'Input and Summary Results'!D1959=""),FALSE,'Input and Summary Results'!$D1959)</f>
        <v>0</v>
      </c>
      <c r="D2377" t="b">
        <f>IF(OR(B2377=0,'Input and Summary Results'!E1959=0),FALSE,'Input and Summary Results'!$E1959)</f>
        <v>0</v>
      </c>
      <c r="E2377" t="b">
        <f t="shared" si="140"/>
        <v>0</v>
      </c>
      <c r="F2377" t="b">
        <f t="shared" si="141"/>
        <v>0</v>
      </c>
      <c r="G2377" t="b">
        <f>IF('Input and Summary Results'!$J$4="yes",IF(C2377=FALSE,FALSE,IF('Data Transformation'!E2377&lt;$R$10,E2377,$R$10)),IF(C2377=FALSE,FALSE,IF(C2377&lt;$R$10,C2377,$R$10)))</f>
        <v>0</v>
      </c>
      <c r="H2377" t="b">
        <f>IF('Input and Summary Results'!$J$4="yes",'Data Transformation'!F2377,'Data Transformation'!D2377)</f>
        <v>0</v>
      </c>
      <c r="I2377" t="str">
        <f t="shared" si="142"/>
        <v/>
      </c>
    </row>
    <row r="2378" spans="2:9" x14ac:dyDescent="0.25">
      <c r="B2378" t="b">
        <f>IF('Input and Summary Results'!D1960=0,FALSE,'Input and Summary Results'!$B1960)</f>
        <v>0</v>
      </c>
      <c r="C2378" t="b">
        <f>IF(OR(B2378=0,'Input and Summary Results'!D1960=0,'Input and Summary Results'!D1960=""),FALSE,'Input and Summary Results'!$D1960)</f>
        <v>0</v>
      </c>
      <c r="D2378" t="b">
        <f>IF(OR(B2378=0,'Input and Summary Results'!E1960=0),FALSE,'Input and Summary Results'!$E1960)</f>
        <v>0</v>
      </c>
      <c r="E2378" t="b">
        <f t="shared" si="140"/>
        <v>0</v>
      </c>
      <c r="F2378" t="b">
        <f t="shared" si="141"/>
        <v>0</v>
      </c>
      <c r="G2378" t="b">
        <f>IF('Input and Summary Results'!$J$4="yes",IF(C2378=FALSE,FALSE,IF('Data Transformation'!E2378&lt;$R$10,E2378,$R$10)),IF(C2378=FALSE,FALSE,IF(C2378&lt;$R$10,C2378,$R$10)))</f>
        <v>0</v>
      </c>
      <c r="H2378" t="b">
        <f>IF('Input and Summary Results'!$J$4="yes",'Data Transformation'!F2378,'Data Transformation'!D2378)</f>
        <v>0</v>
      </c>
      <c r="I2378" t="str">
        <f t="shared" si="142"/>
        <v/>
      </c>
    </row>
    <row r="2379" spans="2:9" x14ac:dyDescent="0.25">
      <c r="B2379" t="b">
        <f>IF('Input and Summary Results'!D1961=0,FALSE,'Input and Summary Results'!$B1961)</f>
        <v>0</v>
      </c>
      <c r="C2379" t="b">
        <f>IF(OR(B2379=0,'Input and Summary Results'!D1961=0,'Input and Summary Results'!D1961=""),FALSE,'Input and Summary Results'!$D1961)</f>
        <v>0</v>
      </c>
      <c r="D2379" t="b">
        <f>IF(OR(B2379=0,'Input and Summary Results'!E1961=0),FALSE,'Input and Summary Results'!$E1961)</f>
        <v>0</v>
      </c>
      <c r="E2379" t="b">
        <f t="shared" si="140"/>
        <v>0</v>
      </c>
      <c r="F2379" t="b">
        <f t="shared" si="141"/>
        <v>0</v>
      </c>
      <c r="G2379" t="b">
        <f>IF('Input and Summary Results'!$J$4="yes",IF(C2379=FALSE,FALSE,IF('Data Transformation'!E2379&lt;$R$10,E2379,$R$10)),IF(C2379=FALSE,FALSE,IF(C2379&lt;$R$10,C2379,$R$10)))</f>
        <v>0</v>
      </c>
      <c r="H2379" t="b">
        <f>IF('Input and Summary Results'!$J$4="yes",'Data Transformation'!F2379,'Data Transformation'!D2379)</f>
        <v>0</v>
      </c>
      <c r="I2379" t="str">
        <f t="shared" si="142"/>
        <v/>
      </c>
    </row>
    <row r="2380" spans="2:9" x14ac:dyDescent="0.25">
      <c r="B2380" t="b">
        <f>IF('Input and Summary Results'!D1962=0,FALSE,'Input and Summary Results'!$B1962)</f>
        <v>0</v>
      </c>
      <c r="C2380" t="b">
        <f>IF(OR(B2380=0,'Input and Summary Results'!D1962=0,'Input and Summary Results'!D1962=""),FALSE,'Input and Summary Results'!$D1962)</f>
        <v>0</v>
      </c>
      <c r="D2380" t="b">
        <f>IF(OR(B2380=0,'Input and Summary Results'!E1962=0),FALSE,'Input and Summary Results'!$E1962)</f>
        <v>0</v>
      </c>
      <c r="E2380" t="b">
        <f t="shared" si="140"/>
        <v>0</v>
      </c>
      <c r="F2380" t="b">
        <f t="shared" si="141"/>
        <v>0</v>
      </c>
      <c r="G2380" t="b">
        <f>IF('Input and Summary Results'!$J$4="yes",IF(C2380=FALSE,FALSE,IF('Data Transformation'!E2380&lt;$R$10,E2380,$R$10)),IF(C2380=FALSE,FALSE,IF(C2380&lt;$R$10,C2380,$R$10)))</f>
        <v>0</v>
      </c>
      <c r="H2380" t="b">
        <f>IF('Input and Summary Results'!$J$4="yes",'Data Transformation'!F2380,'Data Transformation'!D2380)</f>
        <v>0</v>
      </c>
      <c r="I2380" t="str">
        <f t="shared" si="142"/>
        <v/>
      </c>
    </row>
    <row r="2381" spans="2:9" x14ac:dyDescent="0.25">
      <c r="B2381" t="b">
        <f>IF('Input and Summary Results'!D1963=0,FALSE,'Input and Summary Results'!$B1963)</f>
        <v>0</v>
      </c>
      <c r="C2381" t="b">
        <f>IF(OR(B2381=0,'Input and Summary Results'!D1963=0,'Input and Summary Results'!D1963=""),FALSE,'Input and Summary Results'!$D1963)</f>
        <v>0</v>
      </c>
      <c r="D2381" t="b">
        <f>IF(OR(B2381=0,'Input and Summary Results'!E1963=0),FALSE,'Input and Summary Results'!$E1963)</f>
        <v>0</v>
      </c>
      <c r="E2381" t="b">
        <f t="shared" si="140"/>
        <v>0</v>
      </c>
      <c r="F2381" t="b">
        <f t="shared" si="141"/>
        <v>0</v>
      </c>
      <c r="G2381" t="b">
        <f>IF('Input and Summary Results'!$J$4="yes",IF(C2381=FALSE,FALSE,IF('Data Transformation'!E2381&lt;$R$10,E2381,$R$10)),IF(C2381=FALSE,FALSE,IF(C2381&lt;$R$10,C2381,$R$10)))</f>
        <v>0</v>
      </c>
      <c r="H2381" t="b">
        <f>IF('Input and Summary Results'!$J$4="yes",'Data Transformation'!F2381,'Data Transformation'!D2381)</f>
        <v>0</v>
      </c>
      <c r="I2381" t="str">
        <f t="shared" si="142"/>
        <v/>
      </c>
    </row>
    <row r="2382" spans="2:9" x14ac:dyDescent="0.25">
      <c r="B2382" t="b">
        <f>IF('Input and Summary Results'!D1964=0,FALSE,'Input and Summary Results'!$B1964)</f>
        <v>0</v>
      </c>
      <c r="C2382" t="b">
        <f>IF(OR(B2382=0,'Input and Summary Results'!D1964=0,'Input and Summary Results'!D1964=""),FALSE,'Input and Summary Results'!$D1964)</f>
        <v>0</v>
      </c>
      <c r="D2382" t="b">
        <f>IF(OR(B2382=0,'Input and Summary Results'!E1964=0),FALSE,'Input and Summary Results'!$E1964)</f>
        <v>0</v>
      </c>
      <c r="E2382" t="b">
        <f t="shared" si="140"/>
        <v>0</v>
      </c>
      <c r="F2382" t="b">
        <f t="shared" si="141"/>
        <v>0</v>
      </c>
      <c r="G2382" t="b">
        <f>IF('Input and Summary Results'!$J$4="yes",IF(C2382=FALSE,FALSE,IF('Data Transformation'!E2382&lt;$R$10,E2382,$R$10)),IF(C2382=FALSE,FALSE,IF(C2382&lt;$R$10,C2382,$R$10)))</f>
        <v>0</v>
      </c>
      <c r="H2382" t="b">
        <f>IF('Input and Summary Results'!$J$4="yes",'Data Transformation'!F2382,'Data Transformation'!D2382)</f>
        <v>0</v>
      </c>
      <c r="I2382" t="str">
        <f t="shared" si="142"/>
        <v/>
      </c>
    </row>
    <row r="2383" spans="2:9" x14ac:dyDescent="0.25">
      <c r="B2383" t="b">
        <f>IF('Input and Summary Results'!D1965=0,FALSE,'Input and Summary Results'!$B1965)</f>
        <v>0</v>
      </c>
      <c r="C2383" t="b">
        <f>IF(OR(B2383=0,'Input and Summary Results'!D1965=0,'Input and Summary Results'!D1965=""),FALSE,'Input and Summary Results'!$D1965)</f>
        <v>0</v>
      </c>
      <c r="D2383" t="b">
        <f>IF(OR(B2383=0,'Input and Summary Results'!E1965=0),FALSE,'Input and Summary Results'!$E1965)</f>
        <v>0</v>
      </c>
      <c r="E2383" t="b">
        <f t="shared" si="140"/>
        <v>0</v>
      </c>
      <c r="F2383" t="b">
        <f t="shared" si="141"/>
        <v>0</v>
      </c>
      <c r="G2383" t="b">
        <f>IF('Input and Summary Results'!$J$4="yes",IF(C2383=FALSE,FALSE,IF('Data Transformation'!E2383&lt;$R$10,E2383,$R$10)),IF(C2383=FALSE,FALSE,IF(C2383&lt;$R$10,C2383,$R$10)))</f>
        <v>0</v>
      </c>
      <c r="H2383" t="b">
        <f>IF('Input and Summary Results'!$J$4="yes",'Data Transformation'!F2383,'Data Transformation'!D2383)</f>
        <v>0</v>
      </c>
      <c r="I2383" t="str">
        <f t="shared" si="142"/>
        <v/>
      </c>
    </row>
    <row r="2384" spans="2:9" x14ac:dyDescent="0.25">
      <c r="B2384" t="b">
        <f>IF('Input and Summary Results'!D1966=0,FALSE,'Input and Summary Results'!$B1966)</f>
        <v>0</v>
      </c>
      <c r="C2384" t="b">
        <f>IF(OR(B2384=0,'Input and Summary Results'!D1966=0,'Input and Summary Results'!D1966=""),FALSE,'Input and Summary Results'!$D1966)</f>
        <v>0</v>
      </c>
      <c r="D2384" t="b">
        <f>IF(OR(B2384=0,'Input and Summary Results'!E1966=0),FALSE,'Input and Summary Results'!$E1966)</f>
        <v>0</v>
      </c>
      <c r="E2384" t="b">
        <f t="shared" si="140"/>
        <v>0</v>
      </c>
      <c r="F2384" t="b">
        <f t="shared" si="141"/>
        <v>0</v>
      </c>
      <c r="G2384" t="b">
        <f>IF('Input and Summary Results'!$J$4="yes",IF(C2384=FALSE,FALSE,IF('Data Transformation'!E2384&lt;$R$10,E2384,$R$10)),IF(C2384=FALSE,FALSE,IF(C2384&lt;$R$10,C2384,$R$10)))</f>
        <v>0</v>
      </c>
      <c r="H2384" t="b">
        <f>IF('Input and Summary Results'!$J$4="yes",'Data Transformation'!F2384,'Data Transformation'!D2384)</f>
        <v>0</v>
      </c>
      <c r="I2384" t="str">
        <f t="shared" si="142"/>
        <v/>
      </c>
    </row>
    <row r="2385" spans="2:9" x14ac:dyDescent="0.25">
      <c r="B2385" t="b">
        <f>IF('Input and Summary Results'!D1967=0,FALSE,'Input and Summary Results'!$B1967)</f>
        <v>0</v>
      </c>
      <c r="C2385" t="b">
        <f>IF(OR(B2385=0,'Input and Summary Results'!D1967=0,'Input and Summary Results'!D1967=""),FALSE,'Input and Summary Results'!$D1967)</f>
        <v>0</v>
      </c>
      <c r="D2385" t="b">
        <f>IF(OR(B2385=0,'Input and Summary Results'!E1967=0),FALSE,'Input and Summary Results'!$E1967)</f>
        <v>0</v>
      </c>
      <c r="E2385" t="b">
        <f t="shared" si="140"/>
        <v>0</v>
      </c>
      <c r="F2385" t="b">
        <f t="shared" si="141"/>
        <v>0</v>
      </c>
      <c r="G2385" t="b">
        <f>IF('Input and Summary Results'!$J$4="yes",IF(C2385=FALSE,FALSE,IF('Data Transformation'!E2385&lt;$R$10,E2385,$R$10)),IF(C2385=FALSE,FALSE,IF(C2385&lt;$R$10,C2385,$R$10)))</f>
        <v>0</v>
      </c>
      <c r="H2385" t="b">
        <f>IF('Input and Summary Results'!$J$4="yes",'Data Transformation'!F2385,'Data Transformation'!D2385)</f>
        <v>0</v>
      </c>
      <c r="I2385" t="str">
        <f t="shared" si="142"/>
        <v/>
      </c>
    </row>
    <row r="2386" spans="2:9" x14ac:dyDescent="0.25">
      <c r="B2386" t="b">
        <f>IF('Input and Summary Results'!D1968=0,FALSE,'Input and Summary Results'!$B1968)</f>
        <v>0</v>
      </c>
      <c r="C2386" t="b">
        <f>IF(OR(B2386=0,'Input and Summary Results'!D1968=0,'Input and Summary Results'!D1968=""),FALSE,'Input and Summary Results'!$D1968)</f>
        <v>0</v>
      </c>
      <c r="D2386" t="b">
        <f>IF(OR(B2386=0,'Input and Summary Results'!E1968=0),FALSE,'Input and Summary Results'!$E1968)</f>
        <v>0</v>
      </c>
      <c r="E2386" t="b">
        <f t="shared" si="140"/>
        <v>0</v>
      </c>
      <c r="F2386" t="b">
        <f t="shared" si="141"/>
        <v>0</v>
      </c>
      <c r="G2386" t="b">
        <f>IF('Input and Summary Results'!$J$4="yes",IF(C2386=FALSE,FALSE,IF('Data Transformation'!E2386&lt;$R$10,E2386,$R$10)),IF(C2386=FALSE,FALSE,IF(C2386&lt;$R$10,C2386,$R$10)))</f>
        <v>0</v>
      </c>
      <c r="H2386" t="b">
        <f>IF('Input and Summary Results'!$J$4="yes",'Data Transformation'!F2386,'Data Transformation'!D2386)</f>
        <v>0</v>
      </c>
      <c r="I2386" t="str">
        <f t="shared" si="142"/>
        <v/>
      </c>
    </row>
    <row r="2387" spans="2:9" x14ac:dyDescent="0.25">
      <c r="B2387" t="b">
        <f>IF('Input and Summary Results'!D1969=0,FALSE,'Input and Summary Results'!$B1969)</f>
        <v>0</v>
      </c>
      <c r="C2387" t="b">
        <f>IF(OR(B2387=0,'Input and Summary Results'!D1969=0,'Input and Summary Results'!D1969=""),FALSE,'Input and Summary Results'!$D1969)</f>
        <v>0</v>
      </c>
      <c r="D2387" t="b">
        <f>IF(OR(B2387=0,'Input and Summary Results'!E1969=0),FALSE,'Input and Summary Results'!$E1969)</f>
        <v>0</v>
      </c>
      <c r="E2387" t="b">
        <f t="shared" si="140"/>
        <v>0</v>
      </c>
      <c r="F2387" t="b">
        <f t="shared" si="141"/>
        <v>0</v>
      </c>
      <c r="G2387" t="b">
        <f>IF('Input and Summary Results'!$J$4="yes",IF(C2387=FALSE,FALSE,IF('Data Transformation'!E2387&lt;$R$10,E2387,$R$10)),IF(C2387=FALSE,FALSE,IF(C2387&lt;$R$10,C2387,$R$10)))</f>
        <v>0</v>
      </c>
      <c r="H2387" t="b">
        <f>IF('Input and Summary Results'!$J$4="yes",'Data Transformation'!F2387,'Data Transformation'!D2387)</f>
        <v>0</v>
      </c>
      <c r="I2387" t="str">
        <f t="shared" si="142"/>
        <v/>
      </c>
    </row>
    <row r="2388" spans="2:9" x14ac:dyDescent="0.25">
      <c r="B2388" t="b">
        <f>IF('Input and Summary Results'!D1970=0,FALSE,'Input and Summary Results'!$B1970)</f>
        <v>0</v>
      </c>
      <c r="C2388" t="b">
        <f>IF(OR(B2388=0,'Input and Summary Results'!D1970=0,'Input and Summary Results'!D1970=""),FALSE,'Input and Summary Results'!$D1970)</f>
        <v>0</v>
      </c>
      <c r="D2388" t="b">
        <f>IF(OR(B2388=0,'Input and Summary Results'!E1970=0),FALSE,'Input and Summary Results'!$E1970)</f>
        <v>0</v>
      </c>
      <c r="E2388" t="b">
        <f t="shared" si="140"/>
        <v>0</v>
      </c>
      <c r="F2388" t="b">
        <f t="shared" si="141"/>
        <v>0</v>
      </c>
      <c r="G2388" t="b">
        <f>IF('Input and Summary Results'!$J$4="yes",IF(C2388=FALSE,FALSE,IF('Data Transformation'!E2388&lt;$R$10,E2388,$R$10)),IF(C2388=FALSE,FALSE,IF(C2388&lt;$R$10,C2388,$R$10)))</f>
        <v>0</v>
      </c>
      <c r="H2388" t="b">
        <f>IF('Input and Summary Results'!$J$4="yes",'Data Transformation'!F2388,'Data Transformation'!D2388)</f>
        <v>0</v>
      </c>
      <c r="I2388" t="str">
        <f t="shared" si="142"/>
        <v/>
      </c>
    </row>
    <row r="2389" spans="2:9" x14ac:dyDescent="0.25">
      <c r="B2389" t="b">
        <f>IF('Input and Summary Results'!D1971=0,FALSE,'Input and Summary Results'!$B1971)</f>
        <v>0</v>
      </c>
      <c r="C2389" t="b">
        <f>IF(OR(B2389=0,'Input and Summary Results'!D1971=0,'Input and Summary Results'!D1971=""),FALSE,'Input and Summary Results'!$D1971)</f>
        <v>0</v>
      </c>
      <c r="D2389" t="b">
        <f>IF(OR(B2389=0,'Input and Summary Results'!E1971=0),FALSE,'Input and Summary Results'!$E1971)</f>
        <v>0</v>
      </c>
      <c r="E2389" t="b">
        <f t="shared" si="140"/>
        <v>0</v>
      </c>
      <c r="F2389" t="b">
        <f t="shared" si="141"/>
        <v>0</v>
      </c>
      <c r="G2389" t="b">
        <f>IF('Input and Summary Results'!$J$4="yes",IF(C2389=FALSE,FALSE,IF('Data Transformation'!E2389&lt;$R$10,E2389,$R$10)),IF(C2389=FALSE,FALSE,IF(C2389&lt;$R$10,C2389,$R$10)))</f>
        <v>0</v>
      </c>
      <c r="H2389" t="b">
        <f>IF('Input and Summary Results'!$J$4="yes",'Data Transformation'!F2389,'Data Transformation'!D2389)</f>
        <v>0</v>
      </c>
      <c r="I2389" t="str">
        <f t="shared" si="142"/>
        <v/>
      </c>
    </row>
    <row r="2390" spans="2:9" x14ac:dyDescent="0.25">
      <c r="B2390" t="b">
        <f>IF('Input and Summary Results'!D1972=0,FALSE,'Input and Summary Results'!$B1972)</f>
        <v>0</v>
      </c>
      <c r="C2390" t="b">
        <f>IF(OR(B2390=0,'Input and Summary Results'!D1972=0,'Input and Summary Results'!D1972=""),FALSE,'Input and Summary Results'!$D1972)</f>
        <v>0</v>
      </c>
      <c r="D2390" t="b">
        <f>IF(OR(B2390=0,'Input and Summary Results'!E1972=0),FALSE,'Input and Summary Results'!$E1972)</f>
        <v>0</v>
      </c>
      <c r="E2390" t="b">
        <f t="shared" si="140"/>
        <v>0</v>
      </c>
      <c r="F2390" t="b">
        <f t="shared" si="141"/>
        <v>0</v>
      </c>
      <c r="G2390" t="b">
        <f>IF('Input and Summary Results'!$J$4="yes",IF(C2390=FALSE,FALSE,IF('Data Transformation'!E2390&lt;$R$10,E2390,$R$10)),IF(C2390=FALSE,FALSE,IF(C2390&lt;$R$10,C2390,$R$10)))</f>
        <v>0</v>
      </c>
      <c r="H2390" t="b">
        <f>IF('Input and Summary Results'!$J$4="yes",'Data Transformation'!F2390,'Data Transformation'!D2390)</f>
        <v>0</v>
      </c>
      <c r="I2390" t="str">
        <f t="shared" si="142"/>
        <v/>
      </c>
    </row>
    <row r="2391" spans="2:9" x14ac:dyDescent="0.25">
      <c r="B2391" t="b">
        <f>IF('Input and Summary Results'!D1973=0,FALSE,'Input and Summary Results'!$B1973)</f>
        <v>0</v>
      </c>
      <c r="C2391" t="b">
        <f>IF(OR(B2391=0,'Input and Summary Results'!D1973=0,'Input and Summary Results'!D1973=""),FALSE,'Input and Summary Results'!$D1973)</f>
        <v>0</v>
      </c>
      <c r="D2391" t="b">
        <f>IF(OR(B2391=0,'Input and Summary Results'!E1973=0),FALSE,'Input and Summary Results'!$E1973)</f>
        <v>0</v>
      </c>
      <c r="E2391" t="b">
        <f t="shared" si="140"/>
        <v>0</v>
      </c>
      <c r="F2391" t="b">
        <f t="shared" si="141"/>
        <v>0</v>
      </c>
      <c r="G2391" t="b">
        <f>IF('Input and Summary Results'!$J$4="yes",IF(C2391=FALSE,FALSE,IF('Data Transformation'!E2391&lt;$R$10,E2391,$R$10)),IF(C2391=FALSE,FALSE,IF(C2391&lt;$R$10,C2391,$R$10)))</f>
        <v>0</v>
      </c>
      <c r="H2391" t="b">
        <f>IF('Input and Summary Results'!$J$4="yes",'Data Transformation'!F2391,'Data Transformation'!D2391)</f>
        <v>0</v>
      </c>
      <c r="I2391" t="str">
        <f t="shared" si="142"/>
        <v/>
      </c>
    </row>
    <row r="2392" spans="2:9" x14ac:dyDescent="0.25">
      <c r="B2392" t="b">
        <f>IF('Input and Summary Results'!D1974=0,FALSE,'Input and Summary Results'!$B1974)</f>
        <v>0</v>
      </c>
      <c r="C2392" t="b">
        <f>IF(OR(B2392=0,'Input and Summary Results'!D1974=0,'Input and Summary Results'!D1974=""),FALSE,'Input and Summary Results'!$D1974)</f>
        <v>0</v>
      </c>
      <c r="D2392" t="b">
        <f>IF(OR(B2392=0,'Input and Summary Results'!E1974=0),FALSE,'Input and Summary Results'!$E1974)</f>
        <v>0</v>
      </c>
      <c r="E2392" t="b">
        <f t="shared" si="140"/>
        <v>0</v>
      </c>
      <c r="F2392" t="b">
        <f t="shared" si="141"/>
        <v>0</v>
      </c>
      <c r="G2392" t="b">
        <f>IF('Input and Summary Results'!$J$4="yes",IF(C2392=FALSE,FALSE,IF('Data Transformation'!E2392&lt;$R$10,E2392,$R$10)),IF(C2392=FALSE,FALSE,IF(C2392&lt;$R$10,C2392,$R$10)))</f>
        <v>0</v>
      </c>
      <c r="H2392" t="b">
        <f>IF('Input and Summary Results'!$J$4="yes",'Data Transformation'!F2392,'Data Transformation'!D2392)</f>
        <v>0</v>
      </c>
      <c r="I2392" t="str">
        <f t="shared" si="142"/>
        <v/>
      </c>
    </row>
    <row r="2393" spans="2:9" x14ac:dyDescent="0.25">
      <c r="B2393" t="b">
        <f>IF('Input and Summary Results'!D1975=0,FALSE,'Input and Summary Results'!$B1975)</f>
        <v>0</v>
      </c>
      <c r="C2393" t="b">
        <f>IF(OR(B2393=0,'Input and Summary Results'!D1975=0,'Input and Summary Results'!D1975=""),FALSE,'Input and Summary Results'!$D1975)</f>
        <v>0</v>
      </c>
      <c r="D2393" t="b">
        <f>IF(OR(B2393=0,'Input and Summary Results'!E1975=0),FALSE,'Input and Summary Results'!$E1975)</f>
        <v>0</v>
      </c>
      <c r="E2393" t="b">
        <f t="shared" si="140"/>
        <v>0</v>
      </c>
      <c r="F2393" t="b">
        <f t="shared" si="141"/>
        <v>0</v>
      </c>
      <c r="G2393" t="b">
        <f>IF('Input and Summary Results'!$J$4="yes",IF(C2393=FALSE,FALSE,IF('Data Transformation'!E2393&lt;$R$10,E2393,$R$10)),IF(C2393=FALSE,FALSE,IF(C2393&lt;$R$10,C2393,$R$10)))</f>
        <v>0</v>
      </c>
      <c r="H2393" t="b">
        <f>IF('Input and Summary Results'!$J$4="yes",'Data Transformation'!F2393,'Data Transformation'!D2393)</f>
        <v>0</v>
      </c>
      <c r="I2393" t="str">
        <f t="shared" si="142"/>
        <v/>
      </c>
    </row>
    <row r="2394" spans="2:9" x14ac:dyDescent="0.25">
      <c r="B2394" t="b">
        <f>IF('Input and Summary Results'!D1976=0,FALSE,'Input and Summary Results'!$B1976)</f>
        <v>0</v>
      </c>
      <c r="C2394" t="b">
        <f>IF(OR(B2394=0,'Input and Summary Results'!D1976=0,'Input and Summary Results'!D1976=""),FALSE,'Input and Summary Results'!$D1976)</f>
        <v>0</v>
      </c>
      <c r="D2394" t="b">
        <f>IF(OR(B2394=0,'Input and Summary Results'!E1976=0),FALSE,'Input and Summary Results'!$E1976)</f>
        <v>0</v>
      </c>
      <c r="E2394" t="b">
        <f t="shared" si="140"/>
        <v>0</v>
      </c>
      <c r="F2394" t="b">
        <f t="shared" si="141"/>
        <v>0</v>
      </c>
      <c r="G2394" t="b">
        <f>IF('Input and Summary Results'!$J$4="yes",IF(C2394=FALSE,FALSE,IF('Data Transformation'!E2394&lt;$R$10,E2394,$R$10)),IF(C2394=FALSE,FALSE,IF(C2394&lt;$R$10,C2394,$R$10)))</f>
        <v>0</v>
      </c>
      <c r="H2394" t="b">
        <f>IF('Input and Summary Results'!$J$4="yes",'Data Transformation'!F2394,'Data Transformation'!D2394)</f>
        <v>0</v>
      </c>
      <c r="I2394" t="str">
        <f t="shared" si="142"/>
        <v/>
      </c>
    </row>
    <row r="2395" spans="2:9" x14ac:dyDescent="0.25">
      <c r="B2395" t="b">
        <f>IF('Input and Summary Results'!D1977=0,FALSE,'Input and Summary Results'!$B1977)</f>
        <v>0</v>
      </c>
      <c r="C2395" t="b">
        <f>IF(OR(B2395=0,'Input and Summary Results'!D1977=0,'Input and Summary Results'!D1977=""),FALSE,'Input and Summary Results'!$D1977)</f>
        <v>0</v>
      </c>
      <c r="D2395" t="b">
        <f>IF(OR(B2395=0,'Input and Summary Results'!E1977=0),FALSE,'Input and Summary Results'!$E1977)</f>
        <v>0</v>
      </c>
      <c r="E2395" t="b">
        <f t="shared" si="140"/>
        <v>0</v>
      </c>
      <c r="F2395" t="b">
        <f t="shared" si="141"/>
        <v>0</v>
      </c>
      <c r="G2395" t="b">
        <f>IF('Input and Summary Results'!$J$4="yes",IF(C2395=FALSE,FALSE,IF('Data Transformation'!E2395&lt;$R$10,E2395,$R$10)),IF(C2395=FALSE,FALSE,IF(C2395&lt;$R$10,C2395,$R$10)))</f>
        <v>0</v>
      </c>
      <c r="H2395" t="b">
        <f>IF('Input and Summary Results'!$J$4="yes",'Data Transformation'!F2395,'Data Transformation'!D2395)</f>
        <v>0</v>
      </c>
      <c r="I2395" t="str">
        <f t="shared" si="142"/>
        <v/>
      </c>
    </row>
    <row r="2396" spans="2:9" x14ac:dyDescent="0.25">
      <c r="B2396" t="b">
        <f>IF('Input and Summary Results'!D1978=0,FALSE,'Input and Summary Results'!$B1978)</f>
        <v>0</v>
      </c>
      <c r="C2396" t="b">
        <f>IF(OR(B2396=0,'Input and Summary Results'!D1978=0,'Input and Summary Results'!D1978=""),FALSE,'Input and Summary Results'!$D1978)</f>
        <v>0</v>
      </c>
      <c r="D2396" t="b">
        <f>IF(OR(B2396=0,'Input and Summary Results'!E1978=0),FALSE,'Input and Summary Results'!$E1978)</f>
        <v>0</v>
      </c>
      <c r="E2396" t="b">
        <f t="shared" si="140"/>
        <v>0</v>
      </c>
      <c r="F2396" t="b">
        <f t="shared" si="141"/>
        <v>0</v>
      </c>
      <c r="G2396" t="b">
        <f>IF('Input and Summary Results'!$J$4="yes",IF(C2396=FALSE,FALSE,IF('Data Transformation'!E2396&lt;$R$10,E2396,$R$10)),IF(C2396=FALSE,FALSE,IF(C2396&lt;$R$10,C2396,$R$10)))</f>
        <v>0</v>
      </c>
      <c r="H2396" t="b">
        <f>IF('Input and Summary Results'!$J$4="yes",'Data Transformation'!F2396,'Data Transformation'!D2396)</f>
        <v>0</v>
      </c>
      <c r="I2396" t="str">
        <f t="shared" si="142"/>
        <v/>
      </c>
    </row>
    <row r="2397" spans="2:9" x14ac:dyDescent="0.25">
      <c r="B2397" t="b">
        <f>IF('Input and Summary Results'!D1979=0,FALSE,'Input and Summary Results'!$B1979)</f>
        <v>0</v>
      </c>
      <c r="C2397" t="b">
        <f>IF(OR(B2397=0,'Input and Summary Results'!D1979=0,'Input and Summary Results'!D1979=""),FALSE,'Input and Summary Results'!$D1979)</f>
        <v>0</v>
      </c>
      <c r="D2397" t="b">
        <f>IF(OR(B2397=0,'Input and Summary Results'!E1979=0),FALSE,'Input and Summary Results'!$E1979)</f>
        <v>0</v>
      </c>
      <c r="E2397" t="b">
        <f t="shared" si="140"/>
        <v>0</v>
      </c>
      <c r="F2397" t="b">
        <f t="shared" si="141"/>
        <v>0</v>
      </c>
      <c r="G2397" t="b">
        <f>IF('Input and Summary Results'!$J$4="yes",IF(C2397=FALSE,FALSE,IF('Data Transformation'!E2397&lt;$R$10,E2397,$R$10)),IF(C2397=FALSE,FALSE,IF(C2397&lt;$R$10,C2397,$R$10)))</f>
        <v>0</v>
      </c>
      <c r="H2397" t="b">
        <f>IF('Input and Summary Results'!$J$4="yes",'Data Transformation'!F2397,'Data Transformation'!D2397)</f>
        <v>0</v>
      </c>
      <c r="I2397" t="str">
        <f t="shared" si="142"/>
        <v/>
      </c>
    </row>
    <row r="2398" spans="2:9" x14ac:dyDescent="0.25">
      <c r="B2398" t="b">
        <f>IF('Input and Summary Results'!D1980=0,FALSE,'Input and Summary Results'!$B1980)</f>
        <v>0</v>
      </c>
      <c r="C2398" t="b">
        <f>IF(OR(B2398=0,'Input and Summary Results'!D1980=0,'Input and Summary Results'!D1980=""),FALSE,'Input and Summary Results'!$D1980)</f>
        <v>0</v>
      </c>
      <c r="D2398" t="b">
        <f>IF(OR(B2398=0,'Input and Summary Results'!E1980=0),FALSE,'Input and Summary Results'!$E1980)</f>
        <v>0</v>
      </c>
      <c r="E2398" t="b">
        <f t="shared" si="140"/>
        <v>0</v>
      </c>
      <c r="F2398" t="b">
        <f t="shared" si="141"/>
        <v>0</v>
      </c>
      <c r="G2398" t="b">
        <f>IF('Input and Summary Results'!$J$4="yes",IF(C2398=FALSE,FALSE,IF('Data Transformation'!E2398&lt;$R$10,E2398,$R$10)),IF(C2398=FALSE,FALSE,IF(C2398&lt;$R$10,C2398,$R$10)))</f>
        <v>0</v>
      </c>
      <c r="H2398" t="b">
        <f>IF('Input and Summary Results'!$J$4="yes",'Data Transformation'!F2398,'Data Transformation'!D2398)</f>
        <v>0</v>
      </c>
      <c r="I2398" t="str">
        <f t="shared" si="142"/>
        <v/>
      </c>
    </row>
    <row r="2399" spans="2:9" x14ac:dyDescent="0.25">
      <c r="B2399" t="b">
        <f>IF('Input and Summary Results'!D1981=0,FALSE,'Input and Summary Results'!$B1981)</f>
        <v>0</v>
      </c>
      <c r="C2399" t="b">
        <f>IF(OR(B2399=0,'Input and Summary Results'!D1981=0,'Input and Summary Results'!D1981=""),FALSE,'Input and Summary Results'!$D1981)</f>
        <v>0</v>
      </c>
      <c r="D2399" t="b">
        <f>IF(OR(B2399=0,'Input and Summary Results'!E1981=0),FALSE,'Input and Summary Results'!$E1981)</f>
        <v>0</v>
      </c>
      <c r="E2399" t="b">
        <f t="shared" si="140"/>
        <v>0</v>
      </c>
      <c r="F2399" t="b">
        <f t="shared" si="141"/>
        <v>0</v>
      </c>
      <c r="G2399" t="b">
        <f>IF('Input and Summary Results'!$J$4="yes",IF(C2399=FALSE,FALSE,IF('Data Transformation'!E2399&lt;$R$10,E2399,$R$10)),IF(C2399=FALSE,FALSE,IF(C2399&lt;$R$10,C2399,$R$10)))</f>
        <v>0</v>
      </c>
      <c r="H2399" t="b">
        <f>IF('Input and Summary Results'!$J$4="yes",'Data Transformation'!F2399,'Data Transformation'!D2399)</f>
        <v>0</v>
      </c>
      <c r="I2399" t="str">
        <f t="shared" si="142"/>
        <v/>
      </c>
    </row>
    <row r="2400" spans="2:9" x14ac:dyDescent="0.25">
      <c r="B2400" t="b">
        <f>IF('Input and Summary Results'!D1982=0,FALSE,'Input and Summary Results'!$B1982)</f>
        <v>0</v>
      </c>
      <c r="C2400" t="b">
        <f>IF(OR(B2400=0,'Input and Summary Results'!D1982=0,'Input and Summary Results'!D1982=""),FALSE,'Input and Summary Results'!$D1982)</f>
        <v>0</v>
      </c>
      <c r="D2400" t="b">
        <f>IF(OR(B2400=0,'Input and Summary Results'!E1982=0),FALSE,'Input and Summary Results'!$E1982)</f>
        <v>0</v>
      </c>
      <c r="E2400" t="b">
        <f t="shared" si="140"/>
        <v>0</v>
      </c>
      <c r="F2400" t="b">
        <f t="shared" si="141"/>
        <v>0</v>
      </c>
      <c r="G2400" t="b">
        <f>IF('Input and Summary Results'!$J$4="yes",IF(C2400=FALSE,FALSE,IF('Data Transformation'!E2400&lt;$R$10,E2400,$R$10)),IF(C2400=FALSE,FALSE,IF(C2400&lt;$R$10,C2400,$R$10)))</f>
        <v>0</v>
      </c>
      <c r="H2400" t="b">
        <f>IF('Input and Summary Results'!$J$4="yes",'Data Transformation'!F2400,'Data Transformation'!D2400)</f>
        <v>0</v>
      </c>
      <c r="I2400" t="str">
        <f t="shared" si="142"/>
        <v/>
      </c>
    </row>
    <row r="2401" spans="2:9" x14ac:dyDescent="0.25">
      <c r="B2401" t="b">
        <f>IF('Input and Summary Results'!D1983=0,FALSE,'Input and Summary Results'!$B1983)</f>
        <v>0</v>
      </c>
      <c r="C2401" t="b">
        <f>IF(OR(B2401=0,'Input and Summary Results'!D1983=0,'Input and Summary Results'!D1983=""),FALSE,'Input and Summary Results'!$D1983)</f>
        <v>0</v>
      </c>
      <c r="D2401" t="b">
        <f>IF(OR(B2401=0,'Input and Summary Results'!E1983=0),FALSE,'Input and Summary Results'!$E1983)</f>
        <v>0</v>
      </c>
      <c r="E2401" t="b">
        <f t="shared" si="140"/>
        <v>0</v>
      </c>
      <c r="F2401" t="b">
        <f t="shared" si="141"/>
        <v>0</v>
      </c>
      <c r="G2401" t="b">
        <f>IF('Input and Summary Results'!$J$4="yes",IF(C2401=FALSE,FALSE,IF('Data Transformation'!E2401&lt;$R$10,E2401,$R$10)),IF(C2401=FALSE,FALSE,IF(C2401&lt;$R$10,C2401,$R$10)))</f>
        <v>0</v>
      </c>
      <c r="H2401" t="b">
        <f>IF('Input and Summary Results'!$J$4="yes",'Data Transformation'!F2401,'Data Transformation'!D2401)</f>
        <v>0</v>
      </c>
      <c r="I2401" t="str">
        <f t="shared" si="142"/>
        <v/>
      </c>
    </row>
    <row r="2402" spans="2:9" x14ac:dyDescent="0.25">
      <c r="B2402" t="b">
        <f>IF('Input and Summary Results'!D1984=0,FALSE,'Input and Summary Results'!$B1984)</f>
        <v>0</v>
      </c>
      <c r="C2402" t="b">
        <f>IF(OR(B2402=0,'Input and Summary Results'!D1984=0,'Input and Summary Results'!D1984=""),FALSE,'Input and Summary Results'!$D1984)</f>
        <v>0</v>
      </c>
      <c r="D2402" t="b">
        <f>IF(OR(B2402=0,'Input and Summary Results'!E1984=0),FALSE,'Input and Summary Results'!$E1984)</f>
        <v>0</v>
      </c>
      <c r="E2402" t="b">
        <f t="shared" si="140"/>
        <v>0</v>
      </c>
      <c r="F2402" t="b">
        <f t="shared" si="141"/>
        <v>0</v>
      </c>
      <c r="G2402" t="b">
        <f>IF('Input and Summary Results'!$J$4="yes",IF(C2402=FALSE,FALSE,IF('Data Transformation'!E2402&lt;$R$10,E2402,$R$10)),IF(C2402=FALSE,FALSE,IF(C2402&lt;$R$10,C2402,$R$10)))</f>
        <v>0</v>
      </c>
      <c r="H2402" t="b">
        <f>IF('Input and Summary Results'!$J$4="yes",'Data Transformation'!F2402,'Data Transformation'!D2402)</f>
        <v>0</v>
      </c>
      <c r="I2402" t="str">
        <f t="shared" si="142"/>
        <v/>
      </c>
    </row>
    <row r="2403" spans="2:9" x14ac:dyDescent="0.25">
      <c r="B2403" t="b">
        <f>IF('Input and Summary Results'!D1985=0,FALSE,'Input and Summary Results'!$B1985)</f>
        <v>0</v>
      </c>
      <c r="C2403" t="b">
        <f>IF(OR(B2403=0,'Input and Summary Results'!D1985=0,'Input and Summary Results'!D1985=""),FALSE,'Input and Summary Results'!$D1985)</f>
        <v>0</v>
      </c>
      <c r="D2403" t="b">
        <f>IF(OR(B2403=0,'Input and Summary Results'!E1985=0),FALSE,'Input and Summary Results'!$E1985)</f>
        <v>0</v>
      </c>
      <c r="E2403" t="b">
        <f t="shared" si="140"/>
        <v>0</v>
      </c>
      <c r="F2403" t="b">
        <f t="shared" si="141"/>
        <v>0</v>
      </c>
      <c r="G2403" t="b">
        <f>IF('Input and Summary Results'!$J$4="yes",IF(C2403=FALSE,FALSE,IF('Data Transformation'!E2403&lt;$R$10,E2403,$R$10)),IF(C2403=FALSE,FALSE,IF(C2403&lt;$R$10,C2403,$R$10)))</f>
        <v>0</v>
      </c>
      <c r="H2403" t="b">
        <f>IF('Input and Summary Results'!$J$4="yes",'Data Transformation'!F2403,'Data Transformation'!D2403)</f>
        <v>0</v>
      </c>
      <c r="I2403" t="str">
        <f t="shared" si="142"/>
        <v/>
      </c>
    </row>
    <row r="2404" spans="2:9" x14ac:dyDescent="0.25">
      <c r="B2404" t="b">
        <f>IF('Input and Summary Results'!D1986=0,FALSE,'Input and Summary Results'!$B1986)</f>
        <v>0</v>
      </c>
      <c r="C2404" t="b">
        <f>IF(OR(B2404=0,'Input and Summary Results'!D1986=0,'Input and Summary Results'!D1986=""),FALSE,'Input and Summary Results'!$D1986)</f>
        <v>0</v>
      </c>
      <c r="D2404" t="b">
        <f>IF(OR(B2404=0,'Input and Summary Results'!E1986=0),FALSE,'Input and Summary Results'!$E1986)</f>
        <v>0</v>
      </c>
      <c r="E2404" t="b">
        <f t="shared" si="140"/>
        <v>0</v>
      </c>
      <c r="F2404" t="b">
        <f t="shared" si="141"/>
        <v>0</v>
      </c>
      <c r="G2404" t="b">
        <f>IF('Input and Summary Results'!$J$4="yes",IF(C2404=FALSE,FALSE,IF('Data Transformation'!E2404&lt;$R$10,E2404,$R$10)),IF(C2404=FALSE,FALSE,IF(C2404&lt;$R$10,C2404,$R$10)))</f>
        <v>0</v>
      </c>
      <c r="H2404" t="b">
        <f>IF('Input and Summary Results'!$J$4="yes",'Data Transformation'!F2404,'Data Transformation'!D2404)</f>
        <v>0</v>
      </c>
      <c r="I2404" t="str">
        <f t="shared" si="142"/>
        <v/>
      </c>
    </row>
    <row r="2405" spans="2:9" x14ac:dyDescent="0.25">
      <c r="B2405" t="b">
        <f>IF('Input and Summary Results'!D1987=0,FALSE,'Input and Summary Results'!$B1987)</f>
        <v>0</v>
      </c>
      <c r="C2405" t="b">
        <f>IF(OR(B2405=0,'Input and Summary Results'!D1987=0,'Input and Summary Results'!D1987=""),FALSE,'Input and Summary Results'!$D1987)</f>
        <v>0</v>
      </c>
      <c r="D2405" t="b">
        <f>IF(OR(B2405=0,'Input and Summary Results'!E1987=0),FALSE,'Input and Summary Results'!$E1987)</f>
        <v>0</v>
      </c>
      <c r="E2405" t="b">
        <f t="shared" si="140"/>
        <v>0</v>
      </c>
      <c r="F2405" t="b">
        <f t="shared" si="141"/>
        <v>0</v>
      </c>
      <c r="G2405" t="b">
        <f>IF('Input and Summary Results'!$J$4="yes",IF(C2405=FALSE,FALSE,IF('Data Transformation'!E2405&lt;$R$10,E2405,$R$10)),IF(C2405=FALSE,FALSE,IF(C2405&lt;$R$10,C2405,$R$10)))</f>
        <v>0</v>
      </c>
      <c r="H2405" t="b">
        <f>IF('Input and Summary Results'!$J$4="yes",'Data Transformation'!F2405,'Data Transformation'!D2405)</f>
        <v>0</v>
      </c>
      <c r="I2405" t="str">
        <f t="shared" si="142"/>
        <v/>
      </c>
    </row>
    <row r="2406" spans="2:9" x14ac:dyDescent="0.25">
      <c r="B2406" t="b">
        <f>IF('Input and Summary Results'!D1988=0,FALSE,'Input and Summary Results'!$B1988)</f>
        <v>0</v>
      </c>
      <c r="C2406" t="b">
        <f>IF(OR(B2406=0,'Input and Summary Results'!D1988=0,'Input and Summary Results'!D1988=""),FALSE,'Input and Summary Results'!$D1988)</f>
        <v>0</v>
      </c>
      <c r="D2406" t="b">
        <f>IF(OR(B2406=0,'Input and Summary Results'!E1988=0),FALSE,'Input and Summary Results'!$E1988)</f>
        <v>0</v>
      </c>
      <c r="E2406" t="b">
        <f t="shared" si="140"/>
        <v>0</v>
      </c>
      <c r="F2406" t="b">
        <f t="shared" si="141"/>
        <v>0</v>
      </c>
      <c r="G2406" t="b">
        <f>IF('Input and Summary Results'!$J$4="yes",IF(C2406=FALSE,FALSE,IF('Data Transformation'!E2406&lt;$R$10,E2406,$R$10)),IF(C2406=FALSE,FALSE,IF(C2406&lt;$R$10,C2406,$R$10)))</f>
        <v>0</v>
      </c>
      <c r="H2406" t="b">
        <f>IF('Input and Summary Results'!$J$4="yes",'Data Transformation'!F2406,'Data Transformation'!D2406)</f>
        <v>0</v>
      </c>
      <c r="I2406" t="str">
        <f t="shared" si="142"/>
        <v/>
      </c>
    </row>
    <row r="2407" spans="2:9" x14ac:dyDescent="0.25">
      <c r="B2407" t="b">
        <f>IF('Input and Summary Results'!D1989=0,FALSE,'Input and Summary Results'!$B1989)</f>
        <v>0</v>
      </c>
      <c r="C2407" t="b">
        <f>IF(OR(B2407=0,'Input and Summary Results'!D1989=0,'Input and Summary Results'!D1989=""),FALSE,'Input and Summary Results'!$D1989)</f>
        <v>0</v>
      </c>
      <c r="D2407" t="b">
        <f>IF(OR(B2407=0,'Input and Summary Results'!E1989=0),FALSE,'Input and Summary Results'!$E1989)</f>
        <v>0</v>
      </c>
      <c r="E2407" t="b">
        <f t="shared" si="140"/>
        <v>0</v>
      </c>
      <c r="F2407" t="b">
        <f t="shared" si="141"/>
        <v>0</v>
      </c>
      <c r="G2407" t="b">
        <f>IF('Input and Summary Results'!$J$4="yes",IF(C2407=FALSE,FALSE,IF('Data Transformation'!E2407&lt;$R$10,E2407,$R$10)),IF(C2407=FALSE,FALSE,IF(C2407&lt;$R$10,C2407,$R$10)))</f>
        <v>0</v>
      </c>
      <c r="H2407" t="b">
        <f>IF('Input and Summary Results'!$J$4="yes",'Data Transformation'!F2407,'Data Transformation'!D2407)</f>
        <v>0</v>
      </c>
      <c r="I2407" t="str">
        <f t="shared" si="142"/>
        <v/>
      </c>
    </row>
    <row r="2408" spans="2:9" x14ac:dyDescent="0.25">
      <c r="B2408" t="b">
        <f>IF('Input and Summary Results'!D1990=0,FALSE,'Input and Summary Results'!$B1990)</f>
        <v>0</v>
      </c>
      <c r="C2408" t="b">
        <f>IF(OR(B2408=0,'Input and Summary Results'!D1990=0,'Input and Summary Results'!D1990=""),FALSE,'Input and Summary Results'!$D1990)</f>
        <v>0</v>
      </c>
      <c r="D2408" t="b">
        <f>IF(OR(B2408=0,'Input and Summary Results'!E1990=0),FALSE,'Input and Summary Results'!$E1990)</f>
        <v>0</v>
      </c>
      <c r="E2408" t="b">
        <f t="shared" si="140"/>
        <v>0</v>
      </c>
      <c r="F2408" t="b">
        <f t="shared" si="141"/>
        <v>0</v>
      </c>
      <c r="G2408" t="b">
        <f>IF('Input and Summary Results'!$J$4="yes",IF(C2408=FALSE,FALSE,IF('Data Transformation'!E2408&lt;$R$10,E2408,$R$10)),IF(C2408=FALSE,FALSE,IF(C2408&lt;$R$10,C2408,$R$10)))</f>
        <v>0</v>
      </c>
      <c r="H2408" t="b">
        <f>IF('Input and Summary Results'!$J$4="yes",'Data Transformation'!F2408,'Data Transformation'!D2408)</f>
        <v>0</v>
      </c>
      <c r="I2408" t="str">
        <f t="shared" si="142"/>
        <v/>
      </c>
    </row>
    <row r="2409" spans="2:9" x14ac:dyDescent="0.25">
      <c r="B2409" t="b">
        <f>IF('Input and Summary Results'!D1991=0,FALSE,'Input and Summary Results'!$B1991)</f>
        <v>0</v>
      </c>
      <c r="C2409" t="b">
        <f>IF(OR(B2409=0,'Input and Summary Results'!D1991=0,'Input and Summary Results'!D1991=""),FALSE,'Input and Summary Results'!$D1991)</f>
        <v>0</v>
      </c>
      <c r="D2409" t="b">
        <f>IF(OR(B2409=0,'Input and Summary Results'!E1991=0),FALSE,'Input and Summary Results'!$E1991)</f>
        <v>0</v>
      </c>
      <c r="E2409" t="b">
        <f t="shared" si="140"/>
        <v>0</v>
      </c>
      <c r="F2409" t="b">
        <f t="shared" si="141"/>
        <v>0</v>
      </c>
      <c r="G2409" t="b">
        <f>IF('Input and Summary Results'!$J$4="yes",IF(C2409=FALSE,FALSE,IF('Data Transformation'!E2409&lt;$R$10,E2409,$R$10)),IF(C2409=FALSE,FALSE,IF(C2409&lt;$R$10,C2409,$R$10)))</f>
        <v>0</v>
      </c>
      <c r="H2409" t="b">
        <f>IF('Input and Summary Results'!$J$4="yes",'Data Transformation'!F2409,'Data Transformation'!D2409)</f>
        <v>0</v>
      </c>
      <c r="I2409" t="str">
        <f t="shared" si="142"/>
        <v/>
      </c>
    </row>
    <row r="2410" spans="2:9" x14ac:dyDescent="0.25">
      <c r="B2410" t="b">
        <f>IF('Input and Summary Results'!D1992=0,FALSE,'Input and Summary Results'!$B1992)</f>
        <v>0</v>
      </c>
      <c r="C2410" t="b">
        <f>IF(OR(B2410=0,'Input and Summary Results'!D1992=0,'Input and Summary Results'!D1992=""),FALSE,'Input and Summary Results'!$D1992)</f>
        <v>0</v>
      </c>
      <c r="D2410" t="b">
        <f>IF(OR(B2410=0,'Input and Summary Results'!E1992=0),FALSE,'Input and Summary Results'!$E1992)</f>
        <v>0</v>
      </c>
      <c r="E2410" t="b">
        <f t="shared" ref="E2410:E2473" si="143">IF(C2410=FALSE,FALSE,LOG10(C2410))</f>
        <v>0</v>
      </c>
      <c r="F2410" t="b">
        <f t="shared" ref="F2410:F2473" si="144">IF(D2410=FALSE, FALSE,0.434*D2410/C2410)</f>
        <v>0</v>
      </c>
      <c r="G2410" t="b">
        <f>IF('Input and Summary Results'!$J$4="yes",IF(C2410=FALSE,FALSE,IF('Data Transformation'!E2410&lt;$R$10,E2410,$R$10)),IF(C2410=FALSE,FALSE,IF(C2410&lt;$R$10,C2410,$R$10)))</f>
        <v>0</v>
      </c>
      <c r="H2410" t="b">
        <f>IF('Input and Summary Results'!$J$4="yes",'Data Transformation'!F2410,'Data Transformation'!D2410)</f>
        <v>0</v>
      </c>
      <c r="I2410" t="str">
        <f t="shared" si="142"/>
        <v/>
      </c>
    </row>
    <row r="2411" spans="2:9" x14ac:dyDescent="0.25">
      <c r="B2411" t="b">
        <f>IF('Input and Summary Results'!D1993=0,FALSE,'Input and Summary Results'!$B1993)</f>
        <v>0</v>
      </c>
      <c r="C2411" t="b">
        <f>IF(OR(B2411=0,'Input and Summary Results'!D1993=0,'Input and Summary Results'!D1993=""),FALSE,'Input and Summary Results'!$D1993)</f>
        <v>0</v>
      </c>
      <c r="D2411" t="b">
        <f>IF(OR(B2411=0,'Input and Summary Results'!E1993=0),FALSE,'Input and Summary Results'!$E1993)</f>
        <v>0</v>
      </c>
      <c r="E2411" t="b">
        <f t="shared" si="143"/>
        <v>0</v>
      </c>
      <c r="F2411" t="b">
        <f t="shared" si="144"/>
        <v>0</v>
      </c>
      <c r="G2411" t="b">
        <f>IF('Input and Summary Results'!$J$4="yes",IF(C2411=FALSE,FALSE,IF('Data Transformation'!E2411&lt;$R$10,E2411,$R$10)),IF(C2411=FALSE,FALSE,IF(C2411&lt;$R$10,C2411,$R$10)))</f>
        <v>0</v>
      </c>
      <c r="H2411" t="b">
        <f>IF('Input and Summary Results'!$J$4="yes",'Data Transformation'!F2411,'Data Transformation'!D2411)</f>
        <v>0</v>
      </c>
      <c r="I2411" t="str">
        <f t="shared" si="142"/>
        <v/>
      </c>
    </row>
    <row r="2412" spans="2:9" x14ac:dyDescent="0.25">
      <c r="B2412" t="b">
        <f>IF('Input and Summary Results'!D1994=0,FALSE,'Input and Summary Results'!$B1994)</f>
        <v>0</v>
      </c>
      <c r="C2412" t="b">
        <f>IF(OR(B2412=0,'Input and Summary Results'!D1994=0,'Input and Summary Results'!D1994=""),FALSE,'Input and Summary Results'!$D1994)</f>
        <v>0</v>
      </c>
      <c r="D2412" t="b">
        <f>IF(OR(B2412=0,'Input and Summary Results'!E1994=0),FALSE,'Input and Summary Results'!$E1994)</f>
        <v>0</v>
      </c>
      <c r="E2412" t="b">
        <f t="shared" si="143"/>
        <v>0</v>
      </c>
      <c r="F2412" t="b">
        <f t="shared" si="144"/>
        <v>0</v>
      </c>
      <c r="G2412" t="b">
        <f>IF('Input and Summary Results'!$J$4="yes",IF(C2412=FALSE,FALSE,IF('Data Transformation'!E2412&lt;$R$10,E2412,$R$10)),IF(C2412=FALSE,FALSE,IF(C2412&lt;$R$10,C2412,$R$10)))</f>
        <v>0</v>
      </c>
      <c r="H2412" t="b">
        <f>IF('Input and Summary Results'!$J$4="yes",'Data Transformation'!F2412,'Data Transformation'!D2412)</f>
        <v>0</v>
      </c>
      <c r="I2412" t="str">
        <f t="shared" si="142"/>
        <v/>
      </c>
    </row>
    <row r="2413" spans="2:9" x14ac:dyDescent="0.25">
      <c r="B2413" t="b">
        <f>IF('Input and Summary Results'!D1995=0,FALSE,'Input and Summary Results'!$B1995)</f>
        <v>0</v>
      </c>
      <c r="C2413" t="b">
        <f>IF(OR(B2413=0,'Input and Summary Results'!D1995=0,'Input and Summary Results'!D1995=""),FALSE,'Input and Summary Results'!$D1995)</f>
        <v>0</v>
      </c>
      <c r="D2413" t="b">
        <f>IF(OR(B2413=0,'Input and Summary Results'!E1995=0),FALSE,'Input and Summary Results'!$E1995)</f>
        <v>0</v>
      </c>
      <c r="E2413" t="b">
        <f t="shared" si="143"/>
        <v>0</v>
      </c>
      <c r="F2413" t="b">
        <f t="shared" si="144"/>
        <v>0</v>
      </c>
      <c r="G2413" t="b">
        <f>IF('Input and Summary Results'!$J$4="yes",IF(C2413=FALSE,FALSE,IF('Data Transformation'!E2413&lt;$R$10,E2413,$R$10)),IF(C2413=FALSE,FALSE,IF(C2413&lt;$R$10,C2413,$R$10)))</f>
        <v>0</v>
      </c>
      <c r="H2413" t="b">
        <f>IF('Input and Summary Results'!$J$4="yes",'Data Transformation'!F2413,'Data Transformation'!D2413)</f>
        <v>0</v>
      </c>
      <c r="I2413" t="str">
        <f t="shared" si="142"/>
        <v/>
      </c>
    </row>
    <row r="2414" spans="2:9" x14ac:dyDescent="0.25">
      <c r="B2414" t="b">
        <f>IF('Input and Summary Results'!D1996=0,FALSE,'Input and Summary Results'!$B1996)</f>
        <v>0</v>
      </c>
      <c r="C2414" t="b">
        <f>IF(OR(B2414=0,'Input and Summary Results'!D1996=0,'Input and Summary Results'!D1996=""),FALSE,'Input and Summary Results'!$D1996)</f>
        <v>0</v>
      </c>
      <c r="D2414" t="b">
        <f>IF(OR(B2414=0,'Input and Summary Results'!E1996=0),FALSE,'Input and Summary Results'!$E1996)</f>
        <v>0</v>
      </c>
      <c r="E2414" t="b">
        <f t="shared" si="143"/>
        <v>0</v>
      </c>
      <c r="F2414" t="b">
        <f t="shared" si="144"/>
        <v>0</v>
      </c>
      <c r="G2414" t="b">
        <f>IF('Input and Summary Results'!$J$4="yes",IF(C2414=FALSE,FALSE,IF('Data Transformation'!E2414&lt;$R$10,E2414,$R$10)),IF(C2414=FALSE,FALSE,IF(C2414&lt;$R$10,C2414,$R$10)))</f>
        <v>0</v>
      </c>
      <c r="H2414" t="b">
        <f>IF('Input and Summary Results'!$J$4="yes",'Data Transformation'!F2414,'Data Transformation'!D2414)</f>
        <v>0</v>
      </c>
      <c r="I2414" t="str">
        <f t="shared" si="142"/>
        <v/>
      </c>
    </row>
    <row r="2415" spans="2:9" x14ac:dyDescent="0.25">
      <c r="B2415" t="b">
        <f>IF('Input and Summary Results'!D1997=0,FALSE,'Input and Summary Results'!$B1997)</f>
        <v>0</v>
      </c>
      <c r="C2415" t="b">
        <f>IF(OR(B2415=0,'Input and Summary Results'!D1997=0,'Input and Summary Results'!D1997=""),FALSE,'Input and Summary Results'!$D1997)</f>
        <v>0</v>
      </c>
      <c r="D2415" t="b">
        <f>IF(OR(B2415=0,'Input and Summary Results'!E1997=0),FALSE,'Input and Summary Results'!$E1997)</f>
        <v>0</v>
      </c>
      <c r="E2415" t="b">
        <f t="shared" si="143"/>
        <v>0</v>
      </c>
      <c r="F2415" t="b">
        <f t="shared" si="144"/>
        <v>0</v>
      </c>
      <c r="G2415" t="b">
        <f>IF('Input and Summary Results'!$J$4="yes",IF(C2415=FALSE,FALSE,IF('Data Transformation'!E2415&lt;$R$10,E2415,$R$10)),IF(C2415=FALSE,FALSE,IF(C2415&lt;$R$10,C2415,$R$10)))</f>
        <v>0</v>
      </c>
      <c r="H2415" t="b">
        <f>IF('Input and Summary Results'!$J$4="yes",'Data Transformation'!F2415,'Data Transformation'!D2415)</f>
        <v>0</v>
      </c>
      <c r="I2415" t="str">
        <f t="shared" si="142"/>
        <v/>
      </c>
    </row>
    <row r="2416" spans="2:9" x14ac:dyDescent="0.25">
      <c r="B2416" t="b">
        <f>IF('Input and Summary Results'!D1998=0,FALSE,'Input and Summary Results'!$B1998)</f>
        <v>0</v>
      </c>
      <c r="C2416" t="b">
        <f>IF(OR(B2416=0,'Input and Summary Results'!D1998=0,'Input and Summary Results'!D1998=""),FALSE,'Input and Summary Results'!$D1998)</f>
        <v>0</v>
      </c>
      <c r="D2416" t="b">
        <f>IF(OR(B2416=0,'Input and Summary Results'!E1998=0),FALSE,'Input and Summary Results'!$E1998)</f>
        <v>0</v>
      </c>
      <c r="E2416" t="b">
        <f t="shared" si="143"/>
        <v>0</v>
      </c>
      <c r="F2416" t="b">
        <f t="shared" si="144"/>
        <v>0</v>
      </c>
      <c r="G2416" t="b">
        <f>IF('Input and Summary Results'!$J$4="yes",IF(C2416=FALSE,FALSE,IF('Data Transformation'!E2416&lt;$R$10,E2416,$R$10)),IF(C2416=FALSE,FALSE,IF(C2416&lt;$R$10,C2416,$R$10)))</f>
        <v>0</v>
      </c>
      <c r="H2416" t="b">
        <f>IF('Input and Summary Results'!$J$4="yes",'Data Transformation'!F2416,'Data Transformation'!D2416)</f>
        <v>0</v>
      </c>
      <c r="I2416" t="str">
        <f t="shared" si="142"/>
        <v/>
      </c>
    </row>
    <row r="2417" spans="2:9" x14ac:dyDescent="0.25">
      <c r="B2417" t="b">
        <f>IF('Input and Summary Results'!D1999=0,FALSE,'Input and Summary Results'!$B1999)</f>
        <v>0</v>
      </c>
      <c r="C2417" t="b">
        <f>IF(OR(B2417=0,'Input and Summary Results'!D1999=0,'Input and Summary Results'!D1999=""),FALSE,'Input and Summary Results'!$D1999)</f>
        <v>0</v>
      </c>
      <c r="D2417" t="b">
        <f>IF(OR(B2417=0,'Input and Summary Results'!E1999=0),FALSE,'Input and Summary Results'!$E1999)</f>
        <v>0</v>
      </c>
      <c r="E2417" t="b">
        <f t="shared" si="143"/>
        <v>0</v>
      </c>
      <c r="F2417" t="b">
        <f t="shared" si="144"/>
        <v>0</v>
      </c>
      <c r="G2417" t="b">
        <f>IF('Input and Summary Results'!$J$4="yes",IF(C2417=FALSE,FALSE,IF('Data Transformation'!E2417&lt;$R$10,E2417,$R$10)),IF(C2417=FALSE,FALSE,IF(C2417&lt;$R$10,C2417,$R$10)))</f>
        <v>0</v>
      </c>
      <c r="H2417" t="b">
        <f>IF('Input and Summary Results'!$J$4="yes",'Data Transformation'!F2417,'Data Transformation'!D2417)</f>
        <v>0</v>
      </c>
      <c r="I2417" t="str">
        <f t="shared" si="142"/>
        <v/>
      </c>
    </row>
    <row r="2418" spans="2:9" x14ac:dyDescent="0.25">
      <c r="B2418" t="b">
        <f>IF('Input and Summary Results'!D2000=0,FALSE,'Input and Summary Results'!$B2000)</f>
        <v>0</v>
      </c>
      <c r="C2418" t="b">
        <f>IF(OR(B2418=0,'Input and Summary Results'!D2000=0,'Input and Summary Results'!D2000=""),FALSE,'Input and Summary Results'!$D2000)</f>
        <v>0</v>
      </c>
      <c r="D2418" t="b">
        <f>IF(OR(B2418=0,'Input and Summary Results'!E2000=0),FALSE,'Input and Summary Results'!$E2000)</f>
        <v>0</v>
      </c>
      <c r="E2418" t="b">
        <f t="shared" si="143"/>
        <v>0</v>
      </c>
      <c r="F2418" t="b">
        <f t="shared" si="144"/>
        <v>0</v>
      </c>
      <c r="G2418" t="b">
        <f>IF('Input and Summary Results'!$J$4="yes",IF(C2418=FALSE,FALSE,IF('Data Transformation'!E2418&lt;$R$10,E2418,$R$10)),IF(C2418=FALSE,FALSE,IF(C2418&lt;$R$10,C2418,$R$10)))</f>
        <v>0</v>
      </c>
      <c r="H2418" t="b">
        <f>IF('Input and Summary Results'!$J$4="yes",'Data Transformation'!F2418,'Data Transformation'!D2418)</f>
        <v>0</v>
      </c>
      <c r="I2418" t="str">
        <f t="shared" si="142"/>
        <v/>
      </c>
    </row>
    <row r="2419" spans="2:9" x14ac:dyDescent="0.25">
      <c r="B2419" t="b">
        <f>IF('Input and Summary Results'!D2001=0,FALSE,'Input and Summary Results'!$B2001)</f>
        <v>0</v>
      </c>
      <c r="C2419" t="b">
        <f>IF(OR(B2419=0,'Input and Summary Results'!D2001=0,'Input and Summary Results'!D2001=""),FALSE,'Input and Summary Results'!$D2001)</f>
        <v>0</v>
      </c>
      <c r="D2419" t="b">
        <f>IF(OR(B2419=0,'Input and Summary Results'!E2001=0),FALSE,'Input and Summary Results'!$E2001)</f>
        <v>0</v>
      </c>
      <c r="E2419" t="b">
        <f t="shared" si="143"/>
        <v>0</v>
      </c>
      <c r="F2419" t="b">
        <f t="shared" si="144"/>
        <v>0</v>
      </c>
      <c r="G2419" t="b">
        <f>IF('Input and Summary Results'!$J$4="yes",IF(C2419=FALSE,FALSE,IF('Data Transformation'!E2419&lt;$R$10,E2419,$R$10)),IF(C2419=FALSE,FALSE,IF(C2419&lt;$R$10,C2419,$R$10)))</f>
        <v>0</v>
      </c>
      <c r="H2419" t="b">
        <f>IF('Input and Summary Results'!$J$4="yes",'Data Transformation'!F2419,'Data Transformation'!D2419)</f>
        <v>0</v>
      </c>
      <c r="I2419" t="str">
        <f t="shared" si="142"/>
        <v/>
      </c>
    </row>
    <row r="2420" spans="2:9" x14ac:dyDescent="0.25">
      <c r="B2420" t="b">
        <f>IF('Input and Summary Results'!D2002=0,FALSE,'Input and Summary Results'!$B2002)</f>
        <v>0</v>
      </c>
      <c r="C2420" t="b">
        <f>IF(OR(B2420=0,'Input and Summary Results'!D2002=0,'Input and Summary Results'!D2002=""),FALSE,'Input and Summary Results'!$D2002)</f>
        <v>0</v>
      </c>
      <c r="D2420" t="b">
        <f>IF(OR(B2420=0,'Input and Summary Results'!E2002=0),FALSE,'Input and Summary Results'!$E2002)</f>
        <v>0</v>
      </c>
      <c r="E2420" t="b">
        <f t="shared" si="143"/>
        <v>0</v>
      </c>
      <c r="F2420" t="b">
        <f t="shared" si="144"/>
        <v>0</v>
      </c>
      <c r="G2420" t="b">
        <f>IF('Input and Summary Results'!$J$4="yes",IF(C2420=FALSE,FALSE,IF('Data Transformation'!E2420&lt;$R$10,E2420,$R$10)),IF(C2420=FALSE,FALSE,IF(C2420&lt;$R$10,C2420,$R$10)))</f>
        <v>0</v>
      </c>
      <c r="H2420" t="b">
        <f>IF('Input and Summary Results'!$J$4="yes",'Data Transformation'!F2420,'Data Transformation'!D2420)</f>
        <v>0</v>
      </c>
      <c r="I2420" t="str">
        <f t="shared" si="142"/>
        <v/>
      </c>
    </row>
    <row r="2421" spans="2:9" x14ac:dyDescent="0.25">
      <c r="B2421" t="b">
        <f>IF('Input and Summary Results'!D2003=0,FALSE,'Input and Summary Results'!$B2003)</f>
        <v>0</v>
      </c>
      <c r="C2421" t="b">
        <f>IF(OR(B2421=0,'Input and Summary Results'!D2003=0,'Input and Summary Results'!D2003=""),FALSE,'Input and Summary Results'!$D2003)</f>
        <v>0</v>
      </c>
      <c r="D2421" t="b">
        <f>IF(OR(B2421=0,'Input and Summary Results'!E2003=0),FALSE,'Input and Summary Results'!$E2003)</f>
        <v>0</v>
      </c>
      <c r="E2421" t="b">
        <f t="shared" si="143"/>
        <v>0</v>
      </c>
      <c r="F2421" t="b">
        <f t="shared" si="144"/>
        <v>0</v>
      </c>
      <c r="G2421" t="b">
        <f>IF('Input and Summary Results'!$J$4="yes",IF(C2421=FALSE,FALSE,IF('Data Transformation'!E2421&lt;$R$10,E2421,$R$10)),IF(C2421=FALSE,FALSE,IF(C2421&lt;$R$10,C2421,$R$10)))</f>
        <v>0</v>
      </c>
      <c r="H2421" t="b">
        <f>IF('Input and Summary Results'!$J$4="yes",'Data Transformation'!F2421,'Data Transformation'!D2421)</f>
        <v>0</v>
      </c>
      <c r="I2421" t="str">
        <f t="shared" si="142"/>
        <v/>
      </c>
    </row>
    <row r="2422" spans="2:9" x14ac:dyDescent="0.25">
      <c r="B2422" t="b">
        <f>IF('Input and Summary Results'!D2004=0,FALSE,'Input and Summary Results'!$B2004)</f>
        <v>0</v>
      </c>
      <c r="C2422" t="b">
        <f>IF(OR(B2422=0,'Input and Summary Results'!D2004=0,'Input and Summary Results'!D2004=""),FALSE,'Input and Summary Results'!$D2004)</f>
        <v>0</v>
      </c>
      <c r="D2422" t="b">
        <f>IF(OR(B2422=0,'Input and Summary Results'!E2004=0),FALSE,'Input and Summary Results'!$E2004)</f>
        <v>0</v>
      </c>
      <c r="E2422" t="b">
        <f t="shared" si="143"/>
        <v>0</v>
      </c>
      <c r="F2422" t="b">
        <f t="shared" si="144"/>
        <v>0</v>
      </c>
      <c r="G2422" t="b">
        <f>IF('Input and Summary Results'!$J$4="yes",IF(C2422=FALSE,FALSE,IF('Data Transformation'!E2422&lt;$R$10,E2422,$R$10)),IF(C2422=FALSE,FALSE,IF(C2422&lt;$R$10,C2422,$R$10)))</f>
        <v>0</v>
      </c>
      <c r="H2422" t="b">
        <f>IF('Input and Summary Results'!$J$4="yes",'Data Transformation'!F2422,'Data Transformation'!D2422)</f>
        <v>0</v>
      </c>
      <c r="I2422" t="str">
        <f t="shared" si="142"/>
        <v/>
      </c>
    </row>
    <row r="2423" spans="2:9" x14ac:dyDescent="0.25">
      <c r="B2423" t="b">
        <f>IF('Input and Summary Results'!D2005=0,FALSE,'Input and Summary Results'!$B2005)</f>
        <v>0</v>
      </c>
      <c r="C2423" t="b">
        <f>IF(OR(B2423=0,'Input and Summary Results'!D2005=0,'Input and Summary Results'!D2005=""),FALSE,'Input and Summary Results'!$D2005)</f>
        <v>0</v>
      </c>
      <c r="D2423" t="b">
        <f>IF(OR(B2423=0,'Input and Summary Results'!E2005=0),FALSE,'Input and Summary Results'!$E2005)</f>
        <v>0</v>
      </c>
      <c r="E2423" t="b">
        <f t="shared" si="143"/>
        <v>0</v>
      </c>
      <c r="F2423" t="b">
        <f t="shared" si="144"/>
        <v>0</v>
      </c>
      <c r="G2423" t="b">
        <f>IF('Input and Summary Results'!$J$4="yes",IF(C2423=FALSE,FALSE,IF('Data Transformation'!E2423&lt;$R$10,E2423,$R$10)),IF(C2423=FALSE,FALSE,IF(C2423&lt;$R$10,C2423,$R$10)))</f>
        <v>0</v>
      </c>
      <c r="H2423" t="b">
        <f>IF('Input and Summary Results'!$J$4="yes",'Data Transformation'!F2423,'Data Transformation'!D2423)</f>
        <v>0</v>
      </c>
      <c r="I2423" t="str">
        <f t="shared" si="142"/>
        <v/>
      </c>
    </row>
    <row r="2424" spans="2:9" x14ac:dyDescent="0.25">
      <c r="B2424" t="b">
        <f>IF('Input and Summary Results'!D2006=0,FALSE,'Input and Summary Results'!$B2006)</f>
        <v>0</v>
      </c>
      <c r="C2424" t="b">
        <f>IF(OR(B2424=0,'Input and Summary Results'!D2006=0,'Input and Summary Results'!D2006=""),FALSE,'Input and Summary Results'!$D2006)</f>
        <v>0</v>
      </c>
      <c r="D2424" t="b">
        <f>IF(OR(B2424=0,'Input and Summary Results'!E2006=0),FALSE,'Input and Summary Results'!$E2006)</f>
        <v>0</v>
      </c>
      <c r="E2424" t="b">
        <f t="shared" si="143"/>
        <v>0</v>
      </c>
      <c r="F2424" t="b">
        <f t="shared" si="144"/>
        <v>0</v>
      </c>
      <c r="G2424" t="b">
        <f>IF('Input and Summary Results'!$J$4="yes",IF(C2424=FALSE,FALSE,IF('Data Transformation'!E2424&lt;$R$10,E2424,$R$10)),IF(C2424=FALSE,FALSE,IF(C2424&lt;$R$10,C2424,$R$10)))</f>
        <v>0</v>
      </c>
      <c r="H2424" t="b">
        <f>IF('Input and Summary Results'!$J$4="yes",'Data Transformation'!F2424,'Data Transformation'!D2424)</f>
        <v>0</v>
      </c>
      <c r="I2424" t="str">
        <f t="shared" si="142"/>
        <v/>
      </c>
    </row>
    <row r="2425" spans="2:9" x14ac:dyDescent="0.25">
      <c r="B2425" t="b">
        <f>IF('Input and Summary Results'!D2007=0,FALSE,'Input and Summary Results'!$B2007)</f>
        <v>0</v>
      </c>
      <c r="C2425" t="b">
        <f>IF(OR(B2425=0,'Input and Summary Results'!D2007=0,'Input and Summary Results'!D2007=""),FALSE,'Input and Summary Results'!$D2007)</f>
        <v>0</v>
      </c>
      <c r="D2425" t="b">
        <f>IF(OR(B2425=0,'Input and Summary Results'!E2007=0),FALSE,'Input and Summary Results'!$E2007)</f>
        <v>0</v>
      </c>
      <c r="E2425" t="b">
        <f t="shared" si="143"/>
        <v>0</v>
      </c>
      <c r="F2425" t="b">
        <f t="shared" si="144"/>
        <v>0</v>
      </c>
      <c r="G2425" t="b">
        <f>IF('Input and Summary Results'!$J$4="yes",IF(C2425=FALSE,FALSE,IF('Data Transformation'!E2425&lt;$R$10,E2425,$R$10)),IF(C2425=FALSE,FALSE,IF(C2425&lt;$R$10,C2425,$R$10)))</f>
        <v>0</v>
      </c>
      <c r="H2425" t="b">
        <f>IF('Input and Summary Results'!$J$4="yes",'Data Transformation'!F2425,'Data Transformation'!D2425)</f>
        <v>0</v>
      </c>
      <c r="I2425" t="str">
        <f t="shared" si="142"/>
        <v/>
      </c>
    </row>
    <row r="2426" spans="2:9" x14ac:dyDescent="0.25">
      <c r="B2426" t="b">
        <f>IF('Input and Summary Results'!D2008=0,FALSE,'Input and Summary Results'!$B2008)</f>
        <v>0</v>
      </c>
      <c r="C2426" t="b">
        <f>IF(OR(B2426=0,'Input and Summary Results'!D2008=0,'Input and Summary Results'!D2008=""),FALSE,'Input and Summary Results'!$D2008)</f>
        <v>0</v>
      </c>
      <c r="D2426" t="b">
        <f>IF(OR(B2426=0,'Input and Summary Results'!E2008=0),FALSE,'Input and Summary Results'!$E2008)</f>
        <v>0</v>
      </c>
      <c r="E2426" t="b">
        <f t="shared" si="143"/>
        <v>0</v>
      </c>
      <c r="F2426" t="b">
        <f t="shared" si="144"/>
        <v>0</v>
      </c>
      <c r="G2426" t="b">
        <f>IF('Input and Summary Results'!$J$4="yes",IF(C2426=FALSE,FALSE,IF('Data Transformation'!E2426&lt;$R$10,E2426,$R$10)),IF(C2426=FALSE,FALSE,IF(C2426&lt;$R$10,C2426,$R$10)))</f>
        <v>0</v>
      </c>
      <c r="H2426" t="b">
        <f>IF('Input and Summary Results'!$J$4="yes",'Data Transformation'!F2426,'Data Transformation'!D2426)</f>
        <v>0</v>
      </c>
      <c r="I2426" t="str">
        <f t="shared" si="142"/>
        <v/>
      </c>
    </row>
    <row r="2427" spans="2:9" x14ac:dyDescent="0.25">
      <c r="B2427" t="b">
        <f>IF('Input and Summary Results'!D2009=0,FALSE,'Input and Summary Results'!$B2009)</f>
        <v>0</v>
      </c>
      <c r="C2427" t="b">
        <f>IF(OR(B2427=0,'Input and Summary Results'!D2009=0,'Input and Summary Results'!D2009=""),FALSE,'Input and Summary Results'!$D2009)</f>
        <v>0</v>
      </c>
      <c r="D2427" t="b">
        <f>IF(OR(B2427=0,'Input and Summary Results'!E2009=0),FALSE,'Input and Summary Results'!$E2009)</f>
        <v>0</v>
      </c>
      <c r="E2427" t="b">
        <f t="shared" si="143"/>
        <v>0</v>
      </c>
      <c r="F2427" t="b">
        <f t="shared" si="144"/>
        <v>0</v>
      </c>
      <c r="G2427" t="b">
        <f>IF('Input and Summary Results'!$J$4="yes",IF(C2427=FALSE,FALSE,IF('Data Transformation'!E2427&lt;$R$10,E2427,$R$10)),IF(C2427=FALSE,FALSE,IF(C2427&lt;$R$10,C2427,$R$10)))</f>
        <v>0</v>
      </c>
      <c r="H2427" t="b">
        <f>IF('Input and Summary Results'!$J$4="yes",'Data Transformation'!F2427,'Data Transformation'!D2427)</f>
        <v>0</v>
      </c>
      <c r="I2427" t="str">
        <f t="shared" si="142"/>
        <v/>
      </c>
    </row>
    <row r="2428" spans="2:9" x14ac:dyDescent="0.25">
      <c r="B2428" t="b">
        <f>IF('Input and Summary Results'!D2010=0,FALSE,'Input and Summary Results'!$B2010)</f>
        <v>0</v>
      </c>
      <c r="C2428" t="b">
        <f>IF(OR(B2428=0,'Input and Summary Results'!D2010=0,'Input and Summary Results'!D2010=""),FALSE,'Input and Summary Results'!$D2010)</f>
        <v>0</v>
      </c>
      <c r="D2428" t="b">
        <f>IF(OR(B2428=0,'Input and Summary Results'!E2010=0),FALSE,'Input and Summary Results'!$E2010)</f>
        <v>0</v>
      </c>
      <c r="E2428" t="b">
        <f t="shared" si="143"/>
        <v>0</v>
      </c>
      <c r="F2428" t="b">
        <f t="shared" si="144"/>
        <v>0</v>
      </c>
      <c r="G2428" t="b">
        <f>IF('Input and Summary Results'!$J$4="yes",IF(C2428=FALSE,FALSE,IF('Data Transformation'!E2428&lt;$R$10,E2428,$R$10)),IF(C2428=FALSE,FALSE,IF(C2428&lt;$R$10,C2428,$R$10)))</f>
        <v>0</v>
      </c>
      <c r="H2428" t="b">
        <f>IF('Input and Summary Results'!$J$4="yes",'Data Transformation'!F2428,'Data Transformation'!D2428)</f>
        <v>0</v>
      </c>
      <c r="I2428" t="str">
        <f t="shared" si="142"/>
        <v/>
      </c>
    </row>
    <row r="2429" spans="2:9" x14ac:dyDescent="0.25">
      <c r="B2429" t="b">
        <f>IF('Input and Summary Results'!D2011=0,FALSE,'Input and Summary Results'!$B2011)</f>
        <v>0</v>
      </c>
      <c r="C2429" t="b">
        <f>IF(OR(B2429=0,'Input and Summary Results'!D2011=0,'Input and Summary Results'!D2011=""),FALSE,'Input and Summary Results'!$D2011)</f>
        <v>0</v>
      </c>
      <c r="D2429" t="b">
        <f>IF(OR(B2429=0,'Input and Summary Results'!E2011=0),FALSE,'Input and Summary Results'!$E2011)</f>
        <v>0</v>
      </c>
      <c r="E2429" t="b">
        <f t="shared" si="143"/>
        <v>0</v>
      </c>
      <c r="F2429" t="b">
        <f t="shared" si="144"/>
        <v>0</v>
      </c>
      <c r="G2429" t="b">
        <f>IF('Input and Summary Results'!$J$4="yes",IF(C2429=FALSE,FALSE,IF('Data Transformation'!E2429&lt;$R$10,E2429,$R$10)),IF(C2429=FALSE,FALSE,IF(C2429&lt;$R$10,C2429,$R$10)))</f>
        <v>0</v>
      </c>
      <c r="H2429" t="b">
        <f>IF('Input and Summary Results'!$J$4="yes",'Data Transformation'!F2429,'Data Transformation'!D2429)</f>
        <v>0</v>
      </c>
      <c r="I2429" t="str">
        <f t="shared" si="142"/>
        <v/>
      </c>
    </row>
    <row r="2430" spans="2:9" x14ac:dyDescent="0.25">
      <c r="B2430" t="b">
        <f>IF('Input and Summary Results'!D2012=0,FALSE,'Input and Summary Results'!$B2012)</f>
        <v>0</v>
      </c>
      <c r="C2430" t="b">
        <f>IF(OR(B2430=0,'Input and Summary Results'!D2012=0,'Input and Summary Results'!D2012=""),FALSE,'Input and Summary Results'!$D2012)</f>
        <v>0</v>
      </c>
      <c r="D2430" t="b">
        <f>IF(OR(B2430=0,'Input and Summary Results'!E2012=0),FALSE,'Input and Summary Results'!$E2012)</f>
        <v>0</v>
      </c>
      <c r="E2430" t="b">
        <f t="shared" si="143"/>
        <v>0</v>
      </c>
      <c r="F2430" t="b">
        <f t="shared" si="144"/>
        <v>0</v>
      </c>
      <c r="G2430" t="b">
        <f>IF('Input and Summary Results'!$J$4="yes",IF(C2430=FALSE,FALSE,IF('Data Transformation'!E2430&lt;$R$10,E2430,$R$10)),IF(C2430=FALSE,FALSE,IF(C2430&lt;$R$10,C2430,$R$10)))</f>
        <v>0</v>
      </c>
      <c r="H2430" t="b">
        <f>IF('Input and Summary Results'!$J$4="yes",'Data Transformation'!F2430,'Data Transformation'!D2430)</f>
        <v>0</v>
      </c>
      <c r="I2430" t="str">
        <f t="shared" si="142"/>
        <v/>
      </c>
    </row>
    <row r="2431" spans="2:9" x14ac:dyDescent="0.25">
      <c r="B2431" t="b">
        <f>IF('Input and Summary Results'!D2013=0,FALSE,'Input and Summary Results'!$B2013)</f>
        <v>0</v>
      </c>
      <c r="C2431" t="b">
        <f>IF(OR(B2431=0,'Input and Summary Results'!D2013=0,'Input and Summary Results'!D2013=""),FALSE,'Input and Summary Results'!$D2013)</f>
        <v>0</v>
      </c>
      <c r="D2431" t="b">
        <f>IF(OR(B2431=0,'Input and Summary Results'!E2013=0),FALSE,'Input and Summary Results'!$E2013)</f>
        <v>0</v>
      </c>
      <c r="E2431" t="b">
        <f t="shared" si="143"/>
        <v>0</v>
      </c>
      <c r="F2431" t="b">
        <f t="shared" si="144"/>
        <v>0</v>
      </c>
      <c r="G2431" t="b">
        <f>IF('Input and Summary Results'!$J$4="yes",IF(C2431=FALSE,FALSE,IF('Data Transformation'!E2431&lt;$R$10,E2431,$R$10)),IF(C2431=FALSE,FALSE,IF(C2431&lt;$R$10,C2431,$R$10)))</f>
        <v>0</v>
      </c>
      <c r="H2431" t="b">
        <f>IF('Input and Summary Results'!$J$4="yes",'Data Transformation'!F2431,'Data Transformation'!D2431)</f>
        <v>0</v>
      </c>
      <c r="I2431" t="str">
        <f t="shared" si="142"/>
        <v/>
      </c>
    </row>
    <row r="2432" spans="2:9" x14ac:dyDescent="0.25">
      <c r="B2432" t="b">
        <f>IF('Input and Summary Results'!D2014=0,FALSE,'Input and Summary Results'!$B2014)</f>
        <v>0</v>
      </c>
      <c r="C2432" t="b">
        <f>IF(OR(B2432=0,'Input and Summary Results'!D2014=0,'Input and Summary Results'!D2014=""),FALSE,'Input and Summary Results'!$D2014)</f>
        <v>0</v>
      </c>
      <c r="D2432" t="b">
        <f>IF(OR(B2432=0,'Input and Summary Results'!E2014=0),FALSE,'Input and Summary Results'!$E2014)</f>
        <v>0</v>
      </c>
      <c r="E2432" t="b">
        <f t="shared" si="143"/>
        <v>0</v>
      </c>
      <c r="F2432" t="b">
        <f t="shared" si="144"/>
        <v>0</v>
      </c>
      <c r="G2432" t="b">
        <f>IF('Input and Summary Results'!$J$4="yes",IF(C2432=FALSE,FALSE,IF('Data Transformation'!E2432&lt;$R$10,E2432,$R$10)),IF(C2432=FALSE,FALSE,IF(C2432&lt;$R$10,C2432,$R$10)))</f>
        <v>0</v>
      </c>
      <c r="H2432" t="b">
        <f>IF('Input and Summary Results'!$J$4="yes",'Data Transformation'!F2432,'Data Transformation'!D2432)</f>
        <v>0</v>
      </c>
      <c r="I2432" t="str">
        <f t="shared" si="142"/>
        <v/>
      </c>
    </row>
    <row r="2433" spans="2:9" x14ac:dyDescent="0.25">
      <c r="B2433" t="b">
        <f>IF('Input and Summary Results'!D2015=0,FALSE,'Input and Summary Results'!$B2015)</f>
        <v>0</v>
      </c>
      <c r="C2433" t="b">
        <f>IF(OR(B2433=0,'Input and Summary Results'!D2015=0,'Input and Summary Results'!D2015=""),FALSE,'Input and Summary Results'!$D2015)</f>
        <v>0</v>
      </c>
      <c r="D2433" t="b">
        <f>IF(OR(B2433=0,'Input and Summary Results'!E2015=0),FALSE,'Input and Summary Results'!$E2015)</f>
        <v>0</v>
      </c>
      <c r="E2433" t="b">
        <f t="shared" si="143"/>
        <v>0</v>
      </c>
      <c r="F2433" t="b">
        <f t="shared" si="144"/>
        <v>0</v>
      </c>
      <c r="G2433" t="b">
        <f>IF('Input and Summary Results'!$J$4="yes",IF(C2433=FALSE,FALSE,IF('Data Transformation'!E2433&lt;$R$10,E2433,$R$10)),IF(C2433=FALSE,FALSE,IF(C2433&lt;$R$10,C2433,$R$10)))</f>
        <v>0</v>
      </c>
      <c r="H2433" t="b">
        <f>IF('Input and Summary Results'!$J$4="yes",'Data Transformation'!F2433,'Data Transformation'!D2433)</f>
        <v>0</v>
      </c>
      <c r="I2433" t="str">
        <f t="shared" si="142"/>
        <v/>
      </c>
    </row>
    <row r="2434" spans="2:9" x14ac:dyDescent="0.25">
      <c r="B2434" t="b">
        <f>IF('Input and Summary Results'!D2016=0,FALSE,'Input and Summary Results'!$B2016)</f>
        <v>0</v>
      </c>
      <c r="C2434" t="b">
        <f>IF(OR(B2434=0,'Input and Summary Results'!D2016=0,'Input and Summary Results'!D2016=""),FALSE,'Input and Summary Results'!$D2016)</f>
        <v>0</v>
      </c>
      <c r="D2434" t="b">
        <f>IF(OR(B2434=0,'Input and Summary Results'!E2016=0),FALSE,'Input and Summary Results'!$E2016)</f>
        <v>0</v>
      </c>
      <c r="E2434" t="b">
        <f t="shared" si="143"/>
        <v>0</v>
      </c>
      <c r="F2434" t="b">
        <f t="shared" si="144"/>
        <v>0</v>
      </c>
      <c r="G2434" t="b">
        <f>IF('Input and Summary Results'!$J$4="yes",IF(C2434=FALSE,FALSE,IF('Data Transformation'!E2434&lt;$R$10,E2434,$R$10)),IF(C2434=FALSE,FALSE,IF(C2434&lt;$R$10,C2434,$R$10)))</f>
        <v>0</v>
      </c>
      <c r="H2434" t="b">
        <f>IF('Input and Summary Results'!$J$4="yes",'Data Transformation'!F2434,'Data Transformation'!D2434)</f>
        <v>0</v>
      </c>
      <c r="I2434" t="str">
        <f t="shared" si="142"/>
        <v/>
      </c>
    </row>
    <row r="2435" spans="2:9" x14ac:dyDescent="0.25">
      <c r="B2435" t="b">
        <f>IF('Input and Summary Results'!D2017=0,FALSE,'Input and Summary Results'!$B2017)</f>
        <v>0</v>
      </c>
      <c r="C2435" t="b">
        <f>IF(OR(B2435=0,'Input and Summary Results'!D2017=0,'Input and Summary Results'!D2017=""),FALSE,'Input and Summary Results'!$D2017)</f>
        <v>0</v>
      </c>
      <c r="D2435" t="b">
        <f>IF(OR(B2435=0,'Input and Summary Results'!E2017=0),FALSE,'Input and Summary Results'!$E2017)</f>
        <v>0</v>
      </c>
      <c r="E2435" t="b">
        <f t="shared" si="143"/>
        <v>0</v>
      </c>
      <c r="F2435" t="b">
        <f t="shared" si="144"/>
        <v>0</v>
      </c>
      <c r="G2435" t="b">
        <f>IF('Input and Summary Results'!$J$4="yes",IF(C2435=FALSE,FALSE,IF('Data Transformation'!E2435&lt;$R$10,E2435,$R$10)),IF(C2435=FALSE,FALSE,IF(C2435&lt;$R$10,C2435,$R$10)))</f>
        <v>0</v>
      </c>
      <c r="H2435" t="b">
        <f>IF('Input and Summary Results'!$J$4="yes",'Data Transformation'!F2435,'Data Transformation'!D2435)</f>
        <v>0</v>
      </c>
      <c r="I2435" t="str">
        <f t="shared" si="142"/>
        <v/>
      </c>
    </row>
    <row r="2436" spans="2:9" x14ac:dyDescent="0.25">
      <c r="B2436" t="b">
        <f>IF('Input and Summary Results'!D2018=0,FALSE,'Input and Summary Results'!$B2018)</f>
        <v>0</v>
      </c>
      <c r="C2436" t="b">
        <f>IF(OR(B2436=0,'Input and Summary Results'!D2018=0,'Input and Summary Results'!D2018=""),FALSE,'Input and Summary Results'!$D2018)</f>
        <v>0</v>
      </c>
      <c r="D2436" t="b">
        <f>IF(OR(B2436=0,'Input and Summary Results'!E2018=0),FALSE,'Input and Summary Results'!$E2018)</f>
        <v>0</v>
      </c>
      <c r="E2436" t="b">
        <f t="shared" si="143"/>
        <v>0</v>
      </c>
      <c r="F2436" t="b">
        <f t="shared" si="144"/>
        <v>0</v>
      </c>
      <c r="G2436" t="b">
        <f>IF('Input and Summary Results'!$J$4="yes",IF(C2436=FALSE,FALSE,IF('Data Transformation'!E2436&lt;$R$10,E2436,$R$10)),IF(C2436=FALSE,FALSE,IF(C2436&lt;$R$10,C2436,$R$10)))</f>
        <v>0</v>
      </c>
      <c r="H2436" t="b">
        <f>IF('Input and Summary Results'!$J$4="yes",'Data Transformation'!F2436,'Data Transformation'!D2436)</f>
        <v>0</v>
      </c>
      <c r="I2436" t="str">
        <f t="shared" si="142"/>
        <v/>
      </c>
    </row>
    <row r="2437" spans="2:9" x14ac:dyDescent="0.25">
      <c r="B2437" t="b">
        <f>IF('Input and Summary Results'!D2019=0,FALSE,'Input and Summary Results'!$B2019)</f>
        <v>0</v>
      </c>
      <c r="C2437" t="b">
        <f>IF(OR(B2437=0,'Input and Summary Results'!D2019=0,'Input and Summary Results'!D2019=""),FALSE,'Input and Summary Results'!$D2019)</f>
        <v>0</v>
      </c>
      <c r="D2437" t="b">
        <f>IF(OR(B2437=0,'Input and Summary Results'!E2019=0),FALSE,'Input and Summary Results'!$E2019)</f>
        <v>0</v>
      </c>
      <c r="E2437" t="b">
        <f t="shared" si="143"/>
        <v>0</v>
      </c>
      <c r="F2437" t="b">
        <f t="shared" si="144"/>
        <v>0</v>
      </c>
      <c r="G2437" t="b">
        <f>IF('Input and Summary Results'!$J$4="yes",IF(C2437=FALSE,FALSE,IF('Data Transformation'!E2437&lt;$R$10,E2437,$R$10)),IF(C2437=FALSE,FALSE,IF(C2437&lt;$R$10,C2437,$R$10)))</f>
        <v>0</v>
      </c>
      <c r="H2437" t="b">
        <f>IF('Input and Summary Results'!$J$4="yes",'Data Transformation'!F2437,'Data Transformation'!D2437)</f>
        <v>0</v>
      </c>
      <c r="I2437" t="str">
        <f t="shared" ref="I2437:I2500" si="145">IF(G2437=FALSE,"",B2437)</f>
        <v/>
      </c>
    </row>
    <row r="2438" spans="2:9" x14ac:dyDescent="0.25">
      <c r="B2438" t="b">
        <f>IF('Input and Summary Results'!D2020=0,FALSE,'Input and Summary Results'!$B2020)</f>
        <v>0</v>
      </c>
      <c r="C2438" t="b">
        <f>IF(OR(B2438=0,'Input and Summary Results'!D2020=0,'Input and Summary Results'!D2020=""),FALSE,'Input and Summary Results'!$D2020)</f>
        <v>0</v>
      </c>
      <c r="D2438" t="b">
        <f>IF(OR(B2438=0,'Input and Summary Results'!E2020=0),FALSE,'Input and Summary Results'!$E2020)</f>
        <v>0</v>
      </c>
      <c r="E2438" t="b">
        <f t="shared" si="143"/>
        <v>0</v>
      </c>
      <c r="F2438" t="b">
        <f t="shared" si="144"/>
        <v>0</v>
      </c>
      <c r="G2438" t="b">
        <f>IF('Input and Summary Results'!$J$4="yes",IF(C2438=FALSE,FALSE,IF('Data Transformation'!E2438&lt;$R$10,E2438,$R$10)),IF(C2438=FALSE,FALSE,IF(C2438&lt;$R$10,C2438,$R$10)))</f>
        <v>0</v>
      </c>
      <c r="H2438" t="b">
        <f>IF('Input and Summary Results'!$J$4="yes",'Data Transformation'!F2438,'Data Transformation'!D2438)</f>
        <v>0</v>
      </c>
      <c r="I2438" t="str">
        <f t="shared" si="145"/>
        <v/>
      </c>
    </row>
    <row r="2439" spans="2:9" x14ac:dyDescent="0.25">
      <c r="B2439" t="b">
        <f>IF('Input and Summary Results'!D2021=0,FALSE,'Input and Summary Results'!$B2021)</f>
        <v>0</v>
      </c>
      <c r="C2439" t="b">
        <f>IF(OR(B2439=0,'Input and Summary Results'!D2021=0,'Input and Summary Results'!D2021=""),FALSE,'Input and Summary Results'!$D2021)</f>
        <v>0</v>
      </c>
      <c r="D2439" t="b">
        <f>IF(OR(B2439=0,'Input and Summary Results'!E2021=0),FALSE,'Input and Summary Results'!$E2021)</f>
        <v>0</v>
      </c>
      <c r="E2439" t="b">
        <f t="shared" si="143"/>
        <v>0</v>
      </c>
      <c r="F2439" t="b">
        <f t="shared" si="144"/>
        <v>0</v>
      </c>
      <c r="G2439" t="b">
        <f>IF('Input and Summary Results'!$J$4="yes",IF(C2439=FALSE,FALSE,IF('Data Transformation'!E2439&lt;$R$10,E2439,$R$10)),IF(C2439=FALSE,FALSE,IF(C2439&lt;$R$10,C2439,$R$10)))</f>
        <v>0</v>
      </c>
      <c r="H2439" t="b">
        <f>IF('Input and Summary Results'!$J$4="yes",'Data Transformation'!F2439,'Data Transformation'!D2439)</f>
        <v>0</v>
      </c>
      <c r="I2439" t="str">
        <f t="shared" si="145"/>
        <v/>
      </c>
    </row>
    <row r="2440" spans="2:9" x14ac:dyDescent="0.25">
      <c r="B2440" t="b">
        <f>IF('Input and Summary Results'!D2022=0,FALSE,'Input and Summary Results'!$B2022)</f>
        <v>0</v>
      </c>
      <c r="C2440" t="b">
        <f>IF(OR(B2440=0,'Input and Summary Results'!D2022=0,'Input and Summary Results'!D2022=""),FALSE,'Input and Summary Results'!$D2022)</f>
        <v>0</v>
      </c>
      <c r="D2440" t="b">
        <f>IF(OR(B2440=0,'Input and Summary Results'!E2022=0),FALSE,'Input and Summary Results'!$E2022)</f>
        <v>0</v>
      </c>
      <c r="E2440" t="b">
        <f t="shared" si="143"/>
        <v>0</v>
      </c>
      <c r="F2440" t="b">
        <f t="shared" si="144"/>
        <v>0</v>
      </c>
      <c r="G2440" t="b">
        <f>IF('Input and Summary Results'!$J$4="yes",IF(C2440=FALSE,FALSE,IF('Data Transformation'!E2440&lt;$R$10,E2440,$R$10)),IF(C2440=FALSE,FALSE,IF(C2440&lt;$R$10,C2440,$R$10)))</f>
        <v>0</v>
      </c>
      <c r="H2440" t="b">
        <f>IF('Input and Summary Results'!$J$4="yes",'Data Transformation'!F2440,'Data Transformation'!D2440)</f>
        <v>0</v>
      </c>
      <c r="I2440" t="str">
        <f t="shared" si="145"/>
        <v/>
      </c>
    </row>
    <row r="2441" spans="2:9" x14ac:dyDescent="0.25">
      <c r="B2441" t="b">
        <f>IF('Input and Summary Results'!D2023=0,FALSE,'Input and Summary Results'!$B2023)</f>
        <v>0</v>
      </c>
      <c r="C2441" t="b">
        <f>IF(OR(B2441=0,'Input and Summary Results'!D2023=0,'Input and Summary Results'!D2023=""),FALSE,'Input and Summary Results'!$D2023)</f>
        <v>0</v>
      </c>
      <c r="D2441" t="b">
        <f>IF(OR(B2441=0,'Input and Summary Results'!E2023=0),FALSE,'Input and Summary Results'!$E2023)</f>
        <v>0</v>
      </c>
      <c r="E2441" t="b">
        <f t="shared" si="143"/>
        <v>0</v>
      </c>
      <c r="F2441" t="b">
        <f t="shared" si="144"/>
        <v>0</v>
      </c>
      <c r="G2441" t="b">
        <f>IF('Input and Summary Results'!$J$4="yes",IF(C2441=FALSE,FALSE,IF('Data Transformation'!E2441&lt;$R$10,E2441,$R$10)),IF(C2441=FALSE,FALSE,IF(C2441&lt;$R$10,C2441,$R$10)))</f>
        <v>0</v>
      </c>
      <c r="H2441" t="b">
        <f>IF('Input and Summary Results'!$J$4="yes",'Data Transformation'!F2441,'Data Transformation'!D2441)</f>
        <v>0</v>
      </c>
      <c r="I2441" t="str">
        <f t="shared" si="145"/>
        <v/>
      </c>
    </row>
    <row r="2442" spans="2:9" x14ac:dyDescent="0.25">
      <c r="B2442" t="b">
        <f>IF('Input and Summary Results'!D2024=0,FALSE,'Input and Summary Results'!$B2024)</f>
        <v>0</v>
      </c>
      <c r="C2442" t="b">
        <f>IF(OR(B2442=0,'Input and Summary Results'!D2024=0,'Input and Summary Results'!D2024=""),FALSE,'Input and Summary Results'!$D2024)</f>
        <v>0</v>
      </c>
      <c r="D2442" t="b">
        <f>IF(OR(B2442=0,'Input and Summary Results'!E2024=0),FALSE,'Input and Summary Results'!$E2024)</f>
        <v>0</v>
      </c>
      <c r="E2442" t="b">
        <f t="shared" si="143"/>
        <v>0</v>
      </c>
      <c r="F2442" t="b">
        <f t="shared" si="144"/>
        <v>0</v>
      </c>
      <c r="G2442" t="b">
        <f>IF('Input and Summary Results'!$J$4="yes",IF(C2442=FALSE,FALSE,IF('Data Transformation'!E2442&lt;$R$10,E2442,$R$10)),IF(C2442=FALSE,FALSE,IF(C2442&lt;$R$10,C2442,$R$10)))</f>
        <v>0</v>
      </c>
      <c r="H2442" t="b">
        <f>IF('Input and Summary Results'!$J$4="yes",'Data Transformation'!F2442,'Data Transformation'!D2442)</f>
        <v>0</v>
      </c>
      <c r="I2442" t="str">
        <f t="shared" si="145"/>
        <v/>
      </c>
    </row>
    <row r="2443" spans="2:9" x14ac:dyDescent="0.25">
      <c r="B2443" t="b">
        <f>IF('Input and Summary Results'!D2025=0,FALSE,'Input and Summary Results'!$B2025)</f>
        <v>0</v>
      </c>
      <c r="C2443" t="b">
        <f>IF(OR(B2443=0,'Input and Summary Results'!D2025=0,'Input and Summary Results'!D2025=""),FALSE,'Input and Summary Results'!$D2025)</f>
        <v>0</v>
      </c>
      <c r="D2443" t="b">
        <f>IF(OR(B2443=0,'Input and Summary Results'!E2025=0),FALSE,'Input and Summary Results'!$E2025)</f>
        <v>0</v>
      </c>
      <c r="E2443" t="b">
        <f t="shared" si="143"/>
        <v>0</v>
      </c>
      <c r="F2443" t="b">
        <f t="shared" si="144"/>
        <v>0</v>
      </c>
      <c r="G2443" t="b">
        <f>IF('Input and Summary Results'!$J$4="yes",IF(C2443=FALSE,FALSE,IF('Data Transformation'!E2443&lt;$R$10,E2443,$R$10)),IF(C2443=FALSE,FALSE,IF(C2443&lt;$R$10,C2443,$R$10)))</f>
        <v>0</v>
      </c>
      <c r="H2443" t="b">
        <f>IF('Input and Summary Results'!$J$4="yes",'Data Transformation'!F2443,'Data Transformation'!D2443)</f>
        <v>0</v>
      </c>
      <c r="I2443" t="str">
        <f t="shared" si="145"/>
        <v/>
      </c>
    </row>
    <row r="2444" spans="2:9" x14ac:dyDescent="0.25">
      <c r="B2444" t="b">
        <f>IF('Input and Summary Results'!D2026=0,FALSE,'Input and Summary Results'!$B2026)</f>
        <v>0</v>
      </c>
      <c r="C2444" t="b">
        <f>IF(OR(B2444=0,'Input and Summary Results'!D2026=0,'Input and Summary Results'!D2026=""),FALSE,'Input and Summary Results'!$D2026)</f>
        <v>0</v>
      </c>
      <c r="D2444" t="b">
        <f>IF(OR(B2444=0,'Input and Summary Results'!E2026=0),FALSE,'Input and Summary Results'!$E2026)</f>
        <v>0</v>
      </c>
      <c r="E2444" t="b">
        <f t="shared" si="143"/>
        <v>0</v>
      </c>
      <c r="F2444" t="b">
        <f t="shared" si="144"/>
        <v>0</v>
      </c>
      <c r="G2444" t="b">
        <f>IF('Input and Summary Results'!$J$4="yes",IF(C2444=FALSE,FALSE,IF('Data Transformation'!E2444&lt;$R$10,E2444,$R$10)),IF(C2444=FALSE,FALSE,IF(C2444&lt;$R$10,C2444,$R$10)))</f>
        <v>0</v>
      </c>
      <c r="H2444" t="b">
        <f>IF('Input and Summary Results'!$J$4="yes",'Data Transformation'!F2444,'Data Transformation'!D2444)</f>
        <v>0</v>
      </c>
      <c r="I2444" t="str">
        <f t="shared" si="145"/>
        <v/>
      </c>
    </row>
    <row r="2445" spans="2:9" x14ac:dyDescent="0.25">
      <c r="B2445" t="b">
        <f>IF('Input and Summary Results'!D2027=0,FALSE,'Input and Summary Results'!$B2027)</f>
        <v>0</v>
      </c>
      <c r="C2445" t="b">
        <f>IF(OR(B2445=0,'Input and Summary Results'!D2027=0,'Input and Summary Results'!D2027=""),FALSE,'Input and Summary Results'!$D2027)</f>
        <v>0</v>
      </c>
      <c r="D2445" t="b">
        <f>IF(OR(B2445=0,'Input and Summary Results'!E2027=0),FALSE,'Input and Summary Results'!$E2027)</f>
        <v>0</v>
      </c>
      <c r="E2445" t="b">
        <f t="shared" si="143"/>
        <v>0</v>
      </c>
      <c r="F2445" t="b">
        <f t="shared" si="144"/>
        <v>0</v>
      </c>
      <c r="G2445" t="b">
        <f>IF('Input and Summary Results'!$J$4="yes",IF(C2445=FALSE,FALSE,IF('Data Transformation'!E2445&lt;$R$10,E2445,$R$10)),IF(C2445=FALSE,FALSE,IF(C2445&lt;$R$10,C2445,$R$10)))</f>
        <v>0</v>
      </c>
      <c r="H2445" t="b">
        <f>IF('Input and Summary Results'!$J$4="yes",'Data Transformation'!F2445,'Data Transformation'!D2445)</f>
        <v>0</v>
      </c>
      <c r="I2445" t="str">
        <f t="shared" si="145"/>
        <v/>
      </c>
    </row>
    <row r="2446" spans="2:9" x14ac:dyDescent="0.25">
      <c r="B2446" t="b">
        <f>IF('Input and Summary Results'!D2028=0,FALSE,'Input and Summary Results'!$B2028)</f>
        <v>0</v>
      </c>
      <c r="C2446" t="b">
        <f>IF(OR(B2446=0,'Input and Summary Results'!D2028=0,'Input and Summary Results'!D2028=""),FALSE,'Input and Summary Results'!$D2028)</f>
        <v>0</v>
      </c>
      <c r="D2446" t="b">
        <f>IF(OR(B2446=0,'Input and Summary Results'!E2028=0),FALSE,'Input and Summary Results'!$E2028)</f>
        <v>0</v>
      </c>
      <c r="E2446" t="b">
        <f t="shared" si="143"/>
        <v>0</v>
      </c>
      <c r="F2446" t="b">
        <f t="shared" si="144"/>
        <v>0</v>
      </c>
      <c r="G2446" t="b">
        <f>IF('Input and Summary Results'!$J$4="yes",IF(C2446=FALSE,FALSE,IF('Data Transformation'!E2446&lt;$R$10,E2446,$R$10)),IF(C2446=FALSE,FALSE,IF(C2446&lt;$R$10,C2446,$R$10)))</f>
        <v>0</v>
      </c>
      <c r="H2446" t="b">
        <f>IF('Input and Summary Results'!$J$4="yes",'Data Transformation'!F2446,'Data Transformation'!D2446)</f>
        <v>0</v>
      </c>
      <c r="I2446" t="str">
        <f t="shared" si="145"/>
        <v/>
      </c>
    </row>
    <row r="2447" spans="2:9" x14ac:dyDescent="0.25">
      <c r="B2447" t="b">
        <f>IF('Input and Summary Results'!D2029=0,FALSE,'Input and Summary Results'!$B2029)</f>
        <v>0</v>
      </c>
      <c r="C2447" t="b">
        <f>IF(OR(B2447=0,'Input and Summary Results'!D2029=0,'Input and Summary Results'!D2029=""),FALSE,'Input and Summary Results'!$D2029)</f>
        <v>0</v>
      </c>
      <c r="D2447" t="b">
        <f>IF(OR(B2447=0,'Input and Summary Results'!E2029=0),FALSE,'Input and Summary Results'!$E2029)</f>
        <v>0</v>
      </c>
      <c r="E2447" t="b">
        <f t="shared" si="143"/>
        <v>0</v>
      </c>
      <c r="F2447" t="b">
        <f t="shared" si="144"/>
        <v>0</v>
      </c>
      <c r="G2447" t="b">
        <f>IF('Input and Summary Results'!$J$4="yes",IF(C2447=FALSE,FALSE,IF('Data Transformation'!E2447&lt;$R$10,E2447,$R$10)),IF(C2447=FALSE,FALSE,IF(C2447&lt;$R$10,C2447,$R$10)))</f>
        <v>0</v>
      </c>
      <c r="H2447" t="b">
        <f>IF('Input and Summary Results'!$J$4="yes",'Data Transformation'!F2447,'Data Transformation'!D2447)</f>
        <v>0</v>
      </c>
      <c r="I2447" t="str">
        <f t="shared" si="145"/>
        <v/>
      </c>
    </row>
    <row r="2448" spans="2:9" x14ac:dyDescent="0.25">
      <c r="B2448" t="b">
        <f>IF('Input and Summary Results'!D2030=0,FALSE,'Input and Summary Results'!$B2030)</f>
        <v>0</v>
      </c>
      <c r="C2448" t="b">
        <f>IF(OR(B2448=0,'Input and Summary Results'!D2030=0,'Input and Summary Results'!D2030=""),FALSE,'Input and Summary Results'!$D2030)</f>
        <v>0</v>
      </c>
      <c r="D2448" t="b">
        <f>IF(OR(B2448=0,'Input and Summary Results'!E2030=0),FALSE,'Input and Summary Results'!$E2030)</f>
        <v>0</v>
      </c>
      <c r="E2448" t="b">
        <f t="shared" si="143"/>
        <v>0</v>
      </c>
      <c r="F2448" t="b">
        <f t="shared" si="144"/>
        <v>0</v>
      </c>
      <c r="G2448" t="b">
        <f>IF('Input and Summary Results'!$J$4="yes",IF(C2448=FALSE,FALSE,IF('Data Transformation'!E2448&lt;$R$10,E2448,$R$10)),IF(C2448=FALSE,FALSE,IF(C2448&lt;$R$10,C2448,$R$10)))</f>
        <v>0</v>
      </c>
      <c r="H2448" t="b">
        <f>IF('Input and Summary Results'!$J$4="yes",'Data Transformation'!F2448,'Data Transformation'!D2448)</f>
        <v>0</v>
      </c>
      <c r="I2448" t="str">
        <f t="shared" si="145"/>
        <v/>
      </c>
    </row>
    <row r="2449" spans="2:9" x14ac:dyDescent="0.25">
      <c r="B2449" t="b">
        <f>IF('Input and Summary Results'!D2031=0,FALSE,'Input and Summary Results'!$B2031)</f>
        <v>0</v>
      </c>
      <c r="C2449" t="b">
        <f>IF(OR(B2449=0,'Input and Summary Results'!D2031=0,'Input and Summary Results'!D2031=""),FALSE,'Input and Summary Results'!$D2031)</f>
        <v>0</v>
      </c>
      <c r="D2449" t="b">
        <f>IF(OR(B2449=0,'Input and Summary Results'!E2031=0),FALSE,'Input and Summary Results'!$E2031)</f>
        <v>0</v>
      </c>
      <c r="E2449" t="b">
        <f t="shared" si="143"/>
        <v>0</v>
      </c>
      <c r="F2449" t="b">
        <f t="shared" si="144"/>
        <v>0</v>
      </c>
      <c r="G2449" t="b">
        <f>IF('Input and Summary Results'!$J$4="yes",IF(C2449=FALSE,FALSE,IF('Data Transformation'!E2449&lt;$R$10,E2449,$R$10)),IF(C2449=FALSE,FALSE,IF(C2449&lt;$R$10,C2449,$R$10)))</f>
        <v>0</v>
      </c>
      <c r="H2449" t="b">
        <f>IF('Input and Summary Results'!$J$4="yes",'Data Transformation'!F2449,'Data Transformation'!D2449)</f>
        <v>0</v>
      </c>
      <c r="I2449" t="str">
        <f t="shared" si="145"/>
        <v/>
      </c>
    </row>
    <row r="2450" spans="2:9" x14ac:dyDescent="0.25">
      <c r="B2450" t="b">
        <f>IF('Input and Summary Results'!D2032=0,FALSE,'Input and Summary Results'!$B2032)</f>
        <v>0</v>
      </c>
      <c r="C2450" t="b">
        <f>IF(OR(B2450=0,'Input and Summary Results'!D2032=0,'Input and Summary Results'!D2032=""),FALSE,'Input and Summary Results'!$D2032)</f>
        <v>0</v>
      </c>
      <c r="D2450" t="b">
        <f>IF(OR(B2450=0,'Input and Summary Results'!E2032=0),FALSE,'Input and Summary Results'!$E2032)</f>
        <v>0</v>
      </c>
      <c r="E2450" t="b">
        <f t="shared" si="143"/>
        <v>0</v>
      </c>
      <c r="F2450" t="b">
        <f t="shared" si="144"/>
        <v>0</v>
      </c>
      <c r="G2450" t="b">
        <f>IF('Input and Summary Results'!$J$4="yes",IF(C2450=FALSE,FALSE,IF('Data Transformation'!E2450&lt;$R$10,E2450,$R$10)),IF(C2450=FALSE,FALSE,IF(C2450&lt;$R$10,C2450,$R$10)))</f>
        <v>0</v>
      </c>
      <c r="H2450" t="b">
        <f>IF('Input and Summary Results'!$J$4="yes",'Data Transformation'!F2450,'Data Transformation'!D2450)</f>
        <v>0</v>
      </c>
      <c r="I2450" t="str">
        <f t="shared" si="145"/>
        <v/>
      </c>
    </row>
    <row r="2451" spans="2:9" x14ac:dyDescent="0.25">
      <c r="B2451" t="b">
        <f>IF('Input and Summary Results'!D2033=0,FALSE,'Input and Summary Results'!$B2033)</f>
        <v>0</v>
      </c>
      <c r="C2451" t="b">
        <f>IF(OR(B2451=0,'Input and Summary Results'!D2033=0,'Input and Summary Results'!D2033=""),FALSE,'Input and Summary Results'!$D2033)</f>
        <v>0</v>
      </c>
      <c r="D2451" t="b">
        <f>IF(OR(B2451=0,'Input and Summary Results'!E2033=0),FALSE,'Input and Summary Results'!$E2033)</f>
        <v>0</v>
      </c>
      <c r="E2451" t="b">
        <f t="shared" si="143"/>
        <v>0</v>
      </c>
      <c r="F2451" t="b">
        <f t="shared" si="144"/>
        <v>0</v>
      </c>
      <c r="G2451" t="b">
        <f>IF('Input and Summary Results'!$J$4="yes",IF(C2451=FALSE,FALSE,IF('Data Transformation'!E2451&lt;$R$10,E2451,$R$10)),IF(C2451=FALSE,FALSE,IF(C2451&lt;$R$10,C2451,$R$10)))</f>
        <v>0</v>
      </c>
      <c r="H2451" t="b">
        <f>IF('Input and Summary Results'!$J$4="yes",'Data Transformation'!F2451,'Data Transformation'!D2451)</f>
        <v>0</v>
      </c>
      <c r="I2451" t="str">
        <f t="shared" si="145"/>
        <v/>
      </c>
    </row>
    <row r="2452" spans="2:9" x14ac:dyDescent="0.25">
      <c r="B2452" t="b">
        <f>IF('Input and Summary Results'!D2034=0,FALSE,'Input and Summary Results'!$B2034)</f>
        <v>0</v>
      </c>
      <c r="C2452" t="b">
        <f>IF(OR(B2452=0,'Input and Summary Results'!D2034=0,'Input and Summary Results'!D2034=""),FALSE,'Input and Summary Results'!$D2034)</f>
        <v>0</v>
      </c>
      <c r="D2452" t="b">
        <f>IF(OR(B2452=0,'Input and Summary Results'!E2034=0),FALSE,'Input and Summary Results'!$E2034)</f>
        <v>0</v>
      </c>
      <c r="E2452" t="b">
        <f t="shared" si="143"/>
        <v>0</v>
      </c>
      <c r="F2452" t="b">
        <f t="shared" si="144"/>
        <v>0</v>
      </c>
      <c r="G2452" t="b">
        <f>IF('Input and Summary Results'!$J$4="yes",IF(C2452=FALSE,FALSE,IF('Data Transformation'!E2452&lt;$R$10,E2452,$R$10)),IF(C2452=FALSE,FALSE,IF(C2452&lt;$R$10,C2452,$R$10)))</f>
        <v>0</v>
      </c>
      <c r="H2452" t="b">
        <f>IF('Input and Summary Results'!$J$4="yes",'Data Transformation'!F2452,'Data Transformation'!D2452)</f>
        <v>0</v>
      </c>
      <c r="I2452" t="str">
        <f t="shared" si="145"/>
        <v/>
      </c>
    </row>
    <row r="2453" spans="2:9" x14ac:dyDescent="0.25">
      <c r="B2453" t="b">
        <f>IF('Input and Summary Results'!D2035=0,FALSE,'Input and Summary Results'!$B2035)</f>
        <v>0</v>
      </c>
      <c r="C2453" t="b">
        <f>IF(OR(B2453=0,'Input and Summary Results'!D2035=0,'Input and Summary Results'!D2035=""),FALSE,'Input and Summary Results'!$D2035)</f>
        <v>0</v>
      </c>
      <c r="D2453" t="b">
        <f>IF(OR(B2453=0,'Input and Summary Results'!E2035=0),FALSE,'Input and Summary Results'!$E2035)</f>
        <v>0</v>
      </c>
      <c r="E2453" t="b">
        <f t="shared" si="143"/>
        <v>0</v>
      </c>
      <c r="F2453" t="b">
        <f t="shared" si="144"/>
        <v>0</v>
      </c>
      <c r="G2453" t="b">
        <f>IF('Input and Summary Results'!$J$4="yes",IF(C2453=FALSE,FALSE,IF('Data Transformation'!E2453&lt;$R$10,E2453,$R$10)),IF(C2453=FALSE,FALSE,IF(C2453&lt;$R$10,C2453,$R$10)))</f>
        <v>0</v>
      </c>
      <c r="H2453" t="b">
        <f>IF('Input and Summary Results'!$J$4="yes",'Data Transformation'!F2453,'Data Transformation'!D2453)</f>
        <v>0</v>
      </c>
      <c r="I2453" t="str">
        <f t="shared" si="145"/>
        <v/>
      </c>
    </row>
    <row r="2454" spans="2:9" x14ac:dyDescent="0.25">
      <c r="B2454" t="b">
        <f>IF('Input and Summary Results'!D2036=0,FALSE,'Input and Summary Results'!$B2036)</f>
        <v>0</v>
      </c>
      <c r="C2454" t="b">
        <f>IF(OR(B2454=0,'Input and Summary Results'!D2036=0,'Input and Summary Results'!D2036=""),FALSE,'Input and Summary Results'!$D2036)</f>
        <v>0</v>
      </c>
      <c r="D2454" t="b">
        <f>IF(OR(B2454=0,'Input and Summary Results'!E2036=0),FALSE,'Input and Summary Results'!$E2036)</f>
        <v>0</v>
      </c>
      <c r="E2454" t="b">
        <f t="shared" si="143"/>
        <v>0</v>
      </c>
      <c r="F2454" t="b">
        <f t="shared" si="144"/>
        <v>0</v>
      </c>
      <c r="G2454" t="b">
        <f>IF('Input and Summary Results'!$J$4="yes",IF(C2454=FALSE,FALSE,IF('Data Transformation'!E2454&lt;$R$10,E2454,$R$10)),IF(C2454=FALSE,FALSE,IF(C2454&lt;$R$10,C2454,$R$10)))</f>
        <v>0</v>
      </c>
      <c r="H2454" t="b">
        <f>IF('Input and Summary Results'!$J$4="yes",'Data Transformation'!F2454,'Data Transformation'!D2454)</f>
        <v>0</v>
      </c>
      <c r="I2454" t="str">
        <f t="shared" si="145"/>
        <v/>
      </c>
    </row>
    <row r="2455" spans="2:9" x14ac:dyDescent="0.25">
      <c r="B2455" t="b">
        <f>IF('Input and Summary Results'!D2037=0,FALSE,'Input and Summary Results'!$B2037)</f>
        <v>0</v>
      </c>
      <c r="C2455" t="b">
        <f>IF(OR(B2455=0,'Input and Summary Results'!D2037=0,'Input and Summary Results'!D2037=""),FALSE,'Input and Summary Results'!$D2037)</f>
        <v>0</v>
      </c>
      <c r="D2455" t="b">
        <f>IF(OR(B2455=0,'Input and Summary Results'!E2037=0),FALSE,'Input and Summary Results'!$E2037)</f>
        <v>0</v>
      </c>
      <c r="E2455" t="b">
        <f t="shared" si="143"/>
        <v>0</v>
      </c>
      <c r="F2455" t="b">
        <f t="shared" si="144"/>
        <v>0</v>
      </c>
      <c r="G2455" t="b">
        <f>IF('Input and Summary Results'!$J$4="yes",IF(C2455=FALSE,FALSE,IF('Data Transformation'!E2455&lt;$R$10,E2455,$R$10)),IF(C2455=FALSE,FALSE,IF(C2455&lt;$R$10,C2455,$R$10)))</f>
        <v>0</v>
      </c>
      <c r="H2455" t="b">
        <f>IF('Input and Summary Results'!$J$4="yes",'Data Transformation'!F2455,'Data Transformation'!D2455)</f>
        <v>0</v>
      </c>
      <c r="I2455" t="str">
        <f t="shared" si="145"/>
        <v/>
      </c>
    </row>
    <row r="2456" spans="2:9" x14ac:dyDescent="0.25">
      <c r="B2456" t="b">
        <f>IF('Input and Summary Results'!D2038=0,FALSE,'Input and Summary Results'!$B2038)</f>
        <v>0</v>
      </c>
      <c r="C2456" t="b">
        <f>IF(OR(B2456=0,'Input and Summary Results'!D2038=0,'Input and Summary Results'!D2038=""),FALSE,'Input and Summary Results'!$D2038)</f>
        <v>0</v>
      </c>
      <c r="D2456" t="b">
        <f>IF(OR(B2456=0,'Input and Summary Results'!E2038=0),FALSE,'Input and Summary Results'!$E2038)</f>
        <v>0</v>
      </c>
      <c r="E2456" t="b">
        <f t="shared" si="143"/>
        <v>0</v>
      </c>
      <c r="F2456" t="b">
        <f t="shared" si="144"/>
        <v>0</v>
      </c>
      <c r="G2456" t="b">
        <f>IF('Input and Summary Results'!$J$4="yes",IF(C2456=FALSE,FALSE,IF('Data Transformation'!E2456&lt;$R$10,E2456,$R$10)),IF(C2456=FALSE,FALSE,IF(C2456&lt;$R$10,C2456,$R$10)))</f>
        <v>0</v>
      </c>
      <c r="H2456" t="b">
        <f>IF('Input and Summary Results'!$J$4="yes",'Data Transformation'!F2456,'Data Transformation'!D2456)</f>
        <v>0</v>
      </c>
      <c r="I2456" t="str">
        <f t="shared" si="145"/>
        <v/>
      </c>
    </row>
    <row r="2457" spans="2:9" x14ac:dyDescent="0.25">
      <c r="B2457" t="b">
        <f>IF('Input and Summary Results'!D2039=0,FALSE,'Input and Summary Results'!$B2039)</f>
        <v>0</v>
      </c>
      <c r="C2457" t="b">
        <f>IF(OR(B2457=0,'Input and Summary Results'!D2039=0,'Input and Summary Results'!D2039=""),FALSE,'Input and Summary Results'!$D2039)</f>
        <v>0</v>
      </c>
      <c r="D2457" t="b">
        <f>IF(OR(B2457=0,'Input and Summary Results'!E2039=0),FALSE,'Input and Summary Results'!$E2039)</f>
        <v>0</v>
      </c>
      <c r="E2457" t="b">
        <f t="shared" si="143"/>
        <v>0</v>
      </c>
      <c r="F2457" t="b">
        <f t="shared" si="144"/>
        <v>0</v>
      </c>
      <c r="G2457" t="b">
        <f>IF('Input and Summary Results'!$J$4="yes",IF(C2457=FALSE,FALSE,IF('Data Transformation'!E2457&lt;$R$10,E2457,$R$10)),IF(C2457=FALSE,FALSE,IF(C2457&lt;$R$10,C2457,$R$10)))</f>
        <v>0</v>
      </c>
      <c r="H2457" t="b">
        <f>IF('Input and Summary Results'!$J$4="yes",'Data Transformation'!F2457,'Data Transformation'!D2457)</f>
        <v>0</v>
      </c>
      <c r="I2457" t="str">
        <f t="shared" si="145"/>
        <v/>
      </c>
    </row>
    <row r="2458" spans="2:9" x14ac:dyDescent="0.25">
      <c r="B2458" t="b">
        <f>IF('Input and Summary Results'!D2040=0,FALSE,'Input and Summary Results'!$B2040)</f>
        <v>0</v>
      </c>
      <c r="C2458" t="b">
        <f>IF(OR(B2458=0,'Input and Summary Results'!D2040=0,'Input and Summary Results'!D2040=""),FALSE,'Input and Summary Results'!$D2040)</f>
        <v>0</v>
      </c>
      <c r="D2458" t="b">
        <f>IF(OR(B2458=0,'Input and Summary Results'!E2040=0),FALSE,'Input and Summary Results'!$E2040)</f>
        <v>0</v>
      </c>
      <c r="E2458" t="b">
        <f t="shared" si="143"/>
        <v>0</v>
      </c>
      <c r="F2458" t="b">
        <f t="shared" si="144"/>
        <v>0</v>
      </c>
      <c r="G2458" t="b">
        <f>IF('Input and Summary Results'!$J$4="yes",IF(C2458=FALSE,FALSE,IF('Data Transformation'!E2458&lt;$R$10,E2458,$R$10)),IF(C2458=FALSE,FALSE,IF(C2458&lt;$R$10,C2458,$R$10)))</f>
        <v>0</v>
      </c>
      <c r="H2458" t="b">
        <f>IF('Input and Summary Results'!$J$4="yes",'Data Transformation'!F2458,'Data Transformation'!D2458)</f>
        <v>0</v>
      </c>
      <c r="I2458" t="str">
        <f t="shared" si="145"/>
        <v/>
      </c>
    </row>
    <row r="2459" spans="2:9" x14ac:dyDescent="0.25">
      <c r="B2459" t="b">
        <f>IF('Input and Summary Results'!D2041=0,FALSE,'Input and Summary Results'!$B2041)</f>
        <v>0</v>
      </c>
      <c r="C2459" t="b">
        <f>IF(OR(B2459=0,'Input and Summary Results'!D2041=0,'Input and Summary Results'!D2041=""),FALSE,'Input and Summary Results'!$D2041)</f>
        <v>0</v>
      </c>
      <c r="D2459" t="b">
        <f>IF(OR(B2459=0,'Input and Summary Results'!E2041=0),FALSE,'Input and Summary Results'!$E2041)</f>
        <v>0</v>
      </c>
      <c r="E2459" t="b">
        <f t="shared" si="143"/>
        <v>0</v>
      </c>
      <c r="F2459" t="b">
        <f t="shared" si="144"/>
        <v>0</v>
      </c>
      <c r="G2459" t="b">
        <f>IF('Input and Summary Results'!$J$4="yes",IF(C2459=FALSE,FALSE,IF('Data Transformation'!E2459&lt;$R$10,E2459,$R$10)),IF(C2459=FALSE,FALSE,IF(C2459&lt;$R$10,C2459,$R$10)))</f>
        <v>0</v>
      </c>
      <c r="H2459" t="b">
        <f>IF('Input and Summary Results'!$J$4="yes",'Data Transformation'!F2459,'Data Transformation'!D2459)</f>
        <v>0</v>
      </c>
      <c r="I2459" t="str">
        <f t="shared" si="145"/>
        <v/>
      </c>
    </row>
    <row r="2460" spans="2:9" x14ac:dyDescent="0.25">
      <c r="B2460" t="b">
        <f>IF('Input and Summary Results'!D2042=0,FALSE,'Input and Summary Results'!$B2042)</f>
        <v>0</v>
      </c>
      <c r="C2460" t="b">
        <f>IF(OR(B2460=0,'Input and Summary Results'!D2042=0,'Input and Summary Results'!D2042=""),FALSE,'Input and Summary Results'!$D2042)</f>
        <v>0</v>
      </c>
      <c r="D2460" t="b">
        <f>IF(OR(B2460=0,'Input and Summary Results'!E2042=0),FALSE,'Input and Summary Results'!$E2042)</f>
        <v>0</v>
      </c>
      <c r="E2460" t="b">
        <f t="shared" si="143"/>
        <v>0</v>
      </c>
      <c r="F2460" t="b">
        <f t="shared" si="144"/>
        <v>0</v>
      </c>
      <c r="G2460" t="b">
        <f>IF('Input and Summary Results'!$J$4="yes",IF(C2460=FALSE,FALSE,IF('Data Transformation'!E2460&lt;$R$10,E2460,$R$10)),IF(C2460=FALSE,FALSE,IF(C2460&lt;$R$10,C2460,$R$10)))</f>
        <v>0</v>
      </c>
      <c r="H2460" t="b">
        <f>IF('Input and Summary Results'!$J$4="yes",'Data Transformation'!F2460,'Data Transformation'!D2460)</f>
        <v>0</v>
      </c>
      <c r="I2460" t="str">
        <f t="shared" si="145"/>
        <v/>
      </c>
    </row>
    <row r="2461" spans="2:9" x14ac:dyDescent="0.25">
      <c r="B2461" t="b">
        <f>IF('Input and Summary Results'!D2043=0,FALSE,'Input and Summary Results'!$B2043)</f>
        <v>0</v>
      </c>
      <c r="C2461" t="b">
        <f>IF(OR(B2461=0,'Input and Summary Results'!D2043=0,'Input and Summary Results'!D2043=""),FALSE,'Input and Summary Results'!$D2043)</f>
        <v>0</v>
      </c>
      <c r="D2461" t="b">
        <f>IF(OR(B2461=0,'Input and Summary Results'!E2043=0),FALSE,'Input and Summary Results'!$E2043)</f>
        <v>0</v>
      </c>
      <c r="E2461" t="b">
        <f t="shared" si="143"/>
        <v>0</v>
      </c>
      <c r="F2461" t="b">
        <f t="shared" si="144"/>
        <v>0</v>
      </c>
      <c r="G2461" t="b">
        <f>IF('Input and Summary Results'!$J$4="yes",IF(C2461=FALSE,FALSE,IF('Data Transformation'!E2461&lt;$R$10,E2461,$R$10)),IF(C2461=FALSE,FALSE,IF(C2461&lt;$R$10,C2461,$R$10)))</f>
        <v>0</v>
      </c>
      <c r="H2461" t="b">
        <f>IF('Input and Summary Results'!$J$4="yes",'Data Transformation'!F2461,'Data Transformation'!D2461)</f>
        <v>0</v>
      </c>
      <c r="I2461" t="str">
        <f t="shared" si="145"/>
        <v/>
      </c>
    </row>
    <row r="2462" spans="2:9" x14ac:dyDescent="0.25">
      <c r="B2462" t="b">
        <f>IF('Input and Summary Results'!D2044=0,FALSE,'Input and Summary Results'!$B2044)</f>
        <v>0</v>
      </c>
      <c r="C2462" t="b">
        <f>IF(OR(B2462=0,'Input and Summary Results'!D2044=0,'Input and Summary Results'!D2044=""),FALSE,'Input and Summary Results'!$D2044)</f>
        <v>0</v>
      </c>
      <c r="D2462" t="b">
        <f>IF(OR(B2462=0,'Input and Summary Results'!E2044=0),FALSE,'Input and Summary Results'!$E2044)</f>
        <v>0</v>
      </c>
      <c r="E2462" t="b">
        <f t="shared" si="143"/>
        <v>0</v>
      </c>
      <c r="F2462" t="b">
        <f t="shared" si="144"/>
        <v>0</v>
      </c>
      <c r="G2462" t="b">
        <f>IF('Input and Summary Results'!$J$4="yes",IF(C2462=FALSE,FALSE,IF('Data Transformation'!E2462&lt;$R$10,E2462,$R$10)),IF(C2462=FALSE,FALSE,IF(C2462&lt;$R$10,C2462,$R$10)))</f>
        <v>0</v>
      </c>
      <c r="H2462" t="b">
        <f>IF('Input and Summary Results'!$J$4="yes",'Data Transformation'!F2462,'Data Transformation'!D2462)</f>
        <v>0</v>
      </c>
      <c r="I2462" t="str">
        <f t="shared" si="145"/>
        <v/>
      </c>
    </row>
    <row r="2463" spans="2:9" x14ac:dyDescent="0.25">
      <c r="B2463" t="b">
        <f>IF('Input and Summary Results'!D2045=0,FALSE,'Input and Summary Results'!$B2045)</f>
        <v>0</v>
      </c>
      <c r="C2463" t="b">
        <f>IF(OR(B2463=0,'Input and Summary Results'!D2045=0,'Input and Summary Results'!D2045=""),FALSE,'Input and Summary Results'!$D2045)</f>
        <v>0</v>
      </c>
      <c r="D2463" t="b">
        <f>IF(OR(B2463=0,'Input and Summary Results'!E2045=0),FALSE,'Input and Summary Results'!$E2045)</f>
        <v>0</v>
      </c>
      <c r="E2463" t="b">
        <f t="shared" si="143"/>
        <v>0</v>
      </c>
      <c r="F2463" t="b">
        <f t="shared" si="144"/>
        <v>0</v>
      </c>
      <c r="G2463" t="b">
        <f>IF('Input and Summary Results'!$J$4="yes",IF(C2463=FALSE,FALSE,IF('Data Transformation'!E2463&lt;$R$10,E2463,$R$10)),IF(C2463=FALSE,FALSE,IF(C2463&lt;$R$10,C2463,$R$10)))</f>
        <v>0</v>
      </c>
      <c r="H2463" t="b">
        <f>IF('Input and Summary Results'!$J$4="yes",'Data Transformation'!F2463,'Data Transformation'!D2463)</f>
        <v>0</v>
      </c>
      <c r="I2463" t="str">
        <f t="shared" si="145"/>
        <v/>
      </c>
    </row>
    <row r="2464" spans="2:9" x14ac:dyDescent="0.25">
      <c r="B2464" t="b">
        <f>IF('Input and Summary Results'!D2046=0,FALSE,'Input and Summary Results'!$B2046)</f>
        <v>0</v>
      </c>
      <c r="C2464" t="b">
        <f>IF(OR(B2464=0,'Input and Summary Results'!D2046=0,'Input and Summary Results'!D2046=""),FALSE,'Input and Summary Results'!$D2046)</f>
        <v>0</v>
      </c>
      <c r="D2464" t="b">
        <f>IF(OR(B2464=0,'Input and Summary Results'!E2046=0),FALSE,'Input and Summary Results'!$E2046)</f>
        <v>0</v>
      </c>
      <c r="E2464" t="b">
        <f t="shared" si="143"/>
        <v>0</v>
      </c>
      <c r="F2464" t="b">
        <f t="shared" si="144"/>
        <v>0</v>
      </c>
      <c r="G2464" t="b">
        <f>IF('Input and Summary Results'!$J$4="yes",IF(C2464=FALSE,FALSE,IF('Data Transformation'!E2464&lt;$R$10,E2464,$R$10)),IF(C2464=FALSE,FALSE,IF(C2464&lt;$R$10,C2464,$R$10)))</f>
        <v>0</v>
      </c>
      <c r="H2464" t="b">
        <f>IF('Input and Summary Results'!$J$4="yes",'Data Transformation'!F2464,'Data Transformation'!D2464)</f>
        <v>0</v>
      </c>
      <c r="I2464" t="str">
        <f t="shared" si="145"/>
        <v/>
      </c>
    </row>
    <row r="2465" spans="2:9" x14ac:dyDescent="0.25">
      <c r="B2465" t="b">
        <f>IF('Input and Summary Results'!D2047=0,FALSE,'Input and Summary Results'!$B2047)</f>
        <v>0</v>
      </c>
      <c r="C2465" t="b">
        <f>IF(OR(B2465=0,'Input and Summary Results'!D2047=0,'Input and Summary Results'!D2047=""),FALSE,'Input and Summary Results'!$D2047)</f>
        <v>0</v>
      </c>
      <c r="D2465" t="b">
        <f>IF(OR(B2465=0,'Input and Summary Results'!E2047=0),FALSE,'Input and Summary Results'!$E2047)</f>
        <v>0</v>
      </c>
      <c r="E2465" t="b">
        <f t="shared" si="143"/>
        <v>0</v>
      </c>
      <c r="F2465" t="b">
        <f t="shared" si="144"/>
        <v>0</v>
      </c>
      <c r="G2465" t="b">
        <f>IF('Input and Summary Results'!$J$4="yes",IF(C2465=FALSE,FALSE,IF('Data Transformation'!E2465&lt;$R$10,E2465,$R$10)),IF(C2465=FALSE,FALSE,IF(C2465&lt;$R$10,C2465,$R$10)))</f>
        <v>0</v>
      </c>
      <c r="H2465" t="b">
        <f>IF('Input and Summary Results'!$J$4="yes",'Data Transformation'!F2465,'Data Transformation'!D2465)</f>
        <v>0</v>
      </c>
      <c r="I2465" t="str">
        <f t="shared" si="145"/>
        <v/>
      </c>
    </row>
    <row r="2466" spans="2:9" x14ac:dyDescent="0.25">
      <c r="B2466" t="b">
        <f>IF('Input and Summary Results'!D2048=0,FALSE,'Input and Summary Results'!$B2048)</f>
        <v>0</v>
      </c>
      <c r="C2466" t="b">
        <f>IF(OR(B2466=0,'Input and Summary Results'!D2048=0,'Input and Summary Results'!D2048=""),FALSE,'Input and Summary Results'!$D2048)</f>
        <v>0</v>
      </c>
      <c r="D2466" t="b">
        <f>IF(OR(B2466=0,'Input and Summary Results'!E2048=0),FALSE,'Input and Summary Results'!$E2048)</f>
        <v>0</v>
      </c>
      <c r="E2466" t="b">
        <f t="shared" si="143"/>
        <v>0</v>
      </c>
      <c r="F2466" t="b">
        <f t="shared" si="144"/>
        <v>0</v>
      </c>
      <c r="G2466" t="b">
        <f>IF('Input and Summary Results'!$J$4="yes",IF(C2466=FALSE,FALSE,IF('Data Transformation'!E2466&lt;$R$10,E2466,$R$10)),IF(C2466=FALSE,FALSE,IF(C2466&lt;$R$10,C2466,$R$10)))</f>
        <v>0</v>
      </c>
      <c r="H2466" t="b">
        <f>IF('Input and Summary Results'!$J$4="yes",'Data Transformation'!F2466,'Data Transformation'!D2466)</f>
        <v>0</v>
      </c>
      <c r="I2466" t="str">
        <f t="shared" si="145"/>
        <v/>
      </c>
    </row>
    <row r="2467" spans="2:9" x14ac:dyDescent="0.25">
      <c r="B2467" t="b">
        <f>IF('Input and Summary Results'!D2049=0,FALSE,'Input and Summary Results'!$B2049)</f>
        <v>0</v>
      </c>
      <c r="C2467" t="b">
        <f>IF(OR(B2467=0,'Input and Summary Results'!D2049=0,'Input and Summary Results'!D2049=""),FALSE,'Input and Summary Results'!$D2049)</f>
        <v>0</v>
      </c>
      <c r="D2467" t="b">
        <f>IF(OR(B2467=0,'Input and Summary Results'!E2049=0),FALSE,'Input and Summary Results'!$E2049)</f>
        <v>0</v>
      </c>
      <c r="E2467" t="b">
        <f t="shared" si="143"/>
        <v>0</v>
      </c>
      <c r="F2467" t="b">
        <f t="shared" si="144"/>
        <v>0</v>
      </c>
      <c r="G2467" t="b">
        <f>IF('Input and Summary Results'!$J$4="yes",IF(C2467=FALSE,FALSE,IF('Data Transformation'!E2467&lt;$R$10,E2467,$R$10)),IF(C2467=FALSE,FALSE,IF(C2467&lt;$R$10,C2467,$R$10)))</f>
        <v>0</v>
      </c>
      <c r="H2467" t="b">
        <f>IF('Input and Summary Results'!$J$4="yes",'Data Transformation'!F2467,'Data Transformation'!D2467)</f>
        <v>0</v>
      </c>
      <c r="I2467" t="str">
        <f t="shared" si="145"/>
        <v/>
      </c>
    </row>
    <row r="2468" spans="2:9" x14ac:dyDescent="0.25">
      <c r="B2468" t="b">
        <f>IF('Input and Summary Results'!D2050=0,FALSE,'Input and Summary Results'!$B2050)</f>
        <v>0</v>
      </c>
      <c r="C2468" t="b">
        <f>IF(OR(B2468=0,'Input and Summary Results'!D2050=0,'Input and Summary Results'!D2050=""),FALSE,'Input and Summary Results'!$D2050)</f>
        <v>0</v>
      </c>
      <c r="D2468" t="b">
        <f>IF(OR(B2468=0,'Input and Summary Results'!E2050=0),FALSE,'Input and Summary Results'!$E2050)</f>
        <v>0</v>
      </c>
      <c r="E2468" t="b">
        <f t="shared" si="143"/>
        <v>0</v>
      </c>
      <c r="F2468" t="b">
        <f t="shared" si="144"/>
        <v>0</v>
      </c>
      <c r="G2468" t="b">
        <f>IF('Input and Summary Results'!$J$4="yes",IF(C2468=FALSE,FALSE,IF('Data Transformation'!E2468&lt;$R$10,E2468,$R$10)),IF(C2468=FALSE,FALSE,IF(C2468&lt;$R$10,C2468,$R$10)))</f>
        <v>0</v>
      </c>
      <c r="H2468" t="b">
        <f>IF('Input and Summary Results'!$J$4="yes",'Data Transformation'!F2468,'Data Transformation'!D2468)</f>
        <v>0</v>
      </c>
      <c r="I2468" t="str">
        <f t="shared" si="145"/>
        <v/>
      </c>
    </row>
    <row r="2469" spans="2:9" x14ac:dyDescent="0.25">
      <c r="B2469" t="b">
        <f>IF('Input and Summary Results'!D2051=0,FALSE,'Input and Summary Results'!$B2051)</f>
        <v>0</v>
      </c>
      <c r="C2469" t="b">
        <f>IF(OR(B2469=0,'Input and Summary Results'!D2051=0,'Input and Summary Results'!D2051=""),FALSE,'Input and Summary Results'!$D2051)</f>
        <v>0</v>
      </c>
      <c r="D2469" t="b">
        <f>IF(OR(B2469=0,'Input and Summary Results'!E2051=0),FALSE,'Input and Summary Results'!$E2051)</f>
        <v>0</v>
      </c>
      <c r="E2469" t="b">
        <f t="shared" si="143"/>
        <v>0</v>
      </c>
      <c r="F2469" t="b">
        <f t="shared" si="144"/>
        <v>0</v>
      </c>
      <c r="G2469" t="b">
        <f>IF('Input and Summary Results'!$J$4="yes",IF(C2469=FALSE,FALSE,IF('Data Transformation'!E2469&lt;$R$10,E2469,$R$10)),IF(C2469=FALSE,FALSE,IF(C2469&lt;$R$10,C2469,$R$10)))</f>
        <v>0</v>
      </c>
      <c r="H2469" t="b">
        <f>IF('Input and Summary Results'!$J$4="yes",'Data Transformation'!F2469,'Data Transformation'!D2469)</f>
        <v>0</v>
      </c>
      <c r="I2469" t="str">
        <f t="shared" si="145"/>
        <v/>
      </c>
    </row>
    <row r="2470" spans="2:9" x14ac:dyDescent="0.25">
      <c r="B2470" t="b">
        <f>IF('Input and Summary Results'!D2052=0,FALSE,'Input and Summary Results'!$B2052)</f>
        <v>0</v>
      </c>
      <c r="C2470" t="b">
        <f>IF(OR(B2470=0,'Input and Summary Results'!D2052=0,'Input and Summary Results'!D2052=""),FALSE,'Input and Summary Results'!$D2052)</f>
        <v>0</v>
      </c>
      <c r="D2470" t="b">
        <f>IF(OR(B2470=0,'Input and Summary Results'!E2052=0),FALSE,'Input and Summary Results'!$E2052)</f>
        <v>0</v>
      </c>
      <c r="E2470" t="b">
        <f t="shared" si="143"/>
        <v>0</v>
      </c>
      <c r="F2470" t="b">
        <f t="shared" si="144"/>
        <v>0</v>
      </c>
      <c r="G2470" t="b">
        <f>IF('Input and Summary Results'!$J$4="yes",IF(C2470=FALSE,FALSE,IF('Data Transformation'!E2470&lt;$R$10,E2470,$R$10)),IF(C2470=FALSE,FALSE,IF(C2470&lt;$R$10,C2470,$R$10)))</f>
        <v>0</v>
      </c>
      <c r="H2470" t="b">
        <f>IF('Input and Summary Results'!$J$4="yes",'Data Transformation'!F2470,'Data Transformation'!D2470)</f>
        <v>0</v>
      </c>
      <c r="I2470" t="str">
        <f t="shared" si="145"/>
        <v/>
      </c>
    </row>
    <row r="2471" spans="2:9" x14ac:dyDescent="0.25">
      <c r="B2471" t="b">
        <f>IF('Input and Summary Results'!D2053=0,FALSE,'Input and Summary Results'!$B2053)</f>
        <v>0</v>
      </c>
      <c r="C2471" t="b">
        <f>IF(OR(B2471=0,'Input and Summary Results'!D2053=0,'Input and Summary Results'!D2053=""),FALSE,'Input and Summary Results'!$D2053)</f>
        <v>0</v>
      </c>
      <c r="D2471" t="b">
        <f>IF(OR(B2471=0,'Input and Summary Results'!E2053=0),FALSE,'Input and Summary Results'!$E2053)</f>
        <v>0</v>
      </c>
      <c r="E2471" t="b">
        <f t="shared" si="143"/>
        <v>0</v>
      </c>
      <c r="F2471" t="b">
        <f t="shared" si="144"/>
        <v>0</v>
      </c>
      <c r="G2471" t="b">
        <f>IF('Input and Summary Results'!$J$4="yes",IF(C2471=FALSE,FALSE,IF('Data Transformation'!E2471&lt;$R$10,E2471,$R$10)),IF(C2471=FALSE,FALSE,IF(C2471&lt;$R$10,C2471,$R$10)))</f>
        <v>0</v>
      </c>
      <c r="H2471" t="b">
        <f>IF('Input and Summary Results'!$J$4="yes",'Data Transformation'!F2471,'Data Transformation'!D2471)</f>
        <v>0</v>
      </c>
      <c r="I2471" t="str">
        <f t="shared" si="145"/>
        <v/>
      </c>
    </row>
    <row r="2472" spans="2:9" x14ac:dyDescent="0.25">
      <c r="B2472" t="b">
        <f>IF('Input and Summary Results'!D2054=0,FALSE,'Input and Summary Results'!$B2054)</f>
        <v>0</v>
      </c>
      <c r="C2472" t="b">
        <f>IF(OR(B2472=0,'Input and Summary Results'!D2054=0,'Input and Summary Results'!D2054=""),FALSE,'Input and Summary Results'!$D2054)</f>
        <v>0</v>
      </c>
      <c r="D2472" t="b">
        <f>IF(OR(B2472=0,'Input and Summary Results'!E2054=0),FALSE,'Input and Summary Results'!$E2054)</f>
        <v>0</v>
      </c>
      <c r="E2472" t="b">
        <f t="shared" si="143"/>
        <v>0</v>
      </c>
      <c r="F2472" t="b">
        <f t="shared" si="144"/>
        <v>0</v>
      </c>
      <c r="G2472" t="b">
        <f>IF('Input and Summary Results'!$J$4="yes",IF(C2472=FALSE,FALSE,IF('Data Transformation'!E2472&lt;$R$10,E2472,$R$10)),IF(C2472=FALSE,FALSE,IF(C2472&lt;$R$10,C2472,$R$10)))</f>
        <v>0</v>
      </c>
      <c r="H2472" t="b">
        <f>IF('Input and Summary Results'!$J$4="yes",'Data Transformation'!F2472,'Data Transformation'!D2472)</f>
        <v>0</v>
      </c>
      <c r="I2472" t="str">
        <f t="shared" si="145"/>
        <v/>
      </c>
    </row>
    <row r="2473" spans="2:9" x14ac:dyDescent="0.25">
      <c r="B2473" t="b">
        <f>IF('Input and Summary Results'!D2055=0,FALSE,'Input and Summary Results'!$B2055)</f>
        <v>0</v>
      </c>
      <c r="C2473" t="b">
        <f>IF(OR(B2473=0,'Input and Summary Results'!D2055=0,'Input and Summary Results'!D2055=""),FALSE,'Input and Summary Results'!$D2055)</f>
        <v>0</v>
      </c>
      <c r="D2473" t="b">
        <f>IF(OR(B2473=0,'Input and Summary Results'!E2055=0),FALSE,'Input and Summary Results'!$E2055)</f>
        <v>0</v>
      </c>
      <c r="E2473" t="b">
        <f t="shared" si="143"/>
        <v>0</v>
      </c>
      <c r="F2473" t="b">
        <f t="shared" si="144"/>
        <v>0</v>
      </c>
      <c r="G2473" t="b">
        <f>IF('Input and Summary Results'!$J$4="yes",IF(C2473=FALSE,FALSE,IF('Data Transformation'!E2473&lt;$R$10,E2473,$R$10)),IF(C2473=FALSE,FALSE,IF(C2473&lt;$R$10,C2473,$R$10)))</f>
        <v>0</v>
      </c>
      <c r="H2473" t="b">
        <f>IF('Input and Summary Results'!$J$4="yes",'Data Transformation'!F2473,'Data Transformation'!D2473)</f>
        <v>0</v>
      </c>
      <c r="I2473" t="str">
        <f t="shared" si="145"/>
        <v/>
      </c>
    </row>
    <row r="2474" spans="2:9" x14ac:dyDescent="0.25">
      <c r="B2474" t="b">
        <f>IF('Input and Summary Results'!D2056=0,FALSE,'Input and Summary Results'!$B2056)</f>
        <v>0</v>
      </c>
      <c r="C2474" t="b">
        <f>IF(OR(B2474=0,'Input and Summary Results'!D2056=0,'Input and Summary Results'!D2056=""),FALSE,'Input and Summary Results'!$D2056)</f>
        <v>0</v>
      </c>
      <c r="D2474" t="b">
        <f>IF(OR(B2474=0,'Input and Summary Results'!E2056=0),FALSE,'Input and Summary Results'!$E2056)</f>
        <v>0</v>
      </c>
      <c r="E2474" t="b">
        <f t="shared" ref="E2474:E2537" si="146">IF(C2474=FALSE,FALSE,LOG10(C2474))</f>
        <v>0</v>
      </c>
      <c r="F2474" t="b">
        <f t="shared" ref="F2474:F2537" si="147">IF(D2474=FALSE, FALSE,0.434*D2474/C2474)</f>
        <v>0</v>
      </c>
      <c r="G2474" t="b">
        <f>IF('Input and Summary Results'!$J$4="yes",IF(C2474=FALSE,FALSE,IF('Data Transformation'!E2474&lt;$R$10,E2474,$R$10)),IF(C2474=FALSE,FALSE,IF(C2474&lt;$R$10,C2474,$R$10)))</f>
        <v>0</v>
      </c>
      <c r="H2474" t="b">
        <f>IF('Input and Summary Results'!$J$4="yes",'Data Transformation'!F2474,'Data Transformation'!D2474)</f>
        <v>0</v>
      </c>
      <c r="I2474" t="str">
        <f t="shared" si="145"/>
        <v/>
      </c>
    </row>
    <row r="2475" spans="2:9" x14ac:dyDescent="0.25">
      <c r="B2475" t="b">
        <f>IF('Input and Summary Results'!D2057=0,FALSE,'Input and Summary Results'!$B2057)</f>
        <v>0</v>
      </c>
      <c r="C2475" t="b">
        <f>IF(OR(B2475=0,'Input and Summary Results'!D2057=0,'Input and Summary Results'!D2057=""),FALSE,'Input and Summary Results'!$D2057)</f>
        <v>0</v>
      </c>
      <c r="D2475" t="b">
        <f>IF(OR(B2475=0,'Input and Summary Results'!E2057=0),FALSE,'Input and Summary Results'!$E2057)</f>
        <v>0</v>
      </c>
      <c r="E2475" t="b">
        <f t="shared" si="146"/>
        <v>0</v>
      </c>
      <c r="F2475" t="b">
        <f t="shared" si="147"/>
        <v>0</v>
      </c>
      <c r="G2475" t="b">
        <f>IF('Input and Summary Results'!$J$4="yes",IF(C2475=FALSE,FALSE,IF('Data Transformation'!E2475&lt;$R$10,E2475,$R$10)),IF(C2475=FALSE,FALSE,IF(C2475&lt;$R$10,C2475,$R$10)))</f>
        <v>0</v>
      </c>
      <c r="H2475" t="b">
        <f>IF('Input and Summary Results'!$J$4="yes",'Data Transformation'!F2475,'Data Transformation'!D2475)</f>
        <v>0</v>
      </c>
      <c r="I2475" t="str">
        <f t="shared" si="145"/>
        <v/>
      </c>
    </row>
    <row r="2476" spans="2:9" x14ac:dyDescent="0.25">
      <c r="B2476" t="b">
        <f>IF('Input and Summary Results'!D2058=0,FALSE,'Input and Summary Results'!$B2058)</f>
        <v>0</v>
      </c>
      <c r="C2476" t="b">
        <f>IF(OR(B2476=0,'Input and Summary Results'!D2058=0,'Input and Summary Results'!D2058=""),FALSE,'Input and Summary Results'!$D2058)</f>
        <v>0</v>
      </c>
      <c r="D2476" t="b">
        <f>IF(OR(B2476=0,'Input and Summary Results'!E2058=0),FALSE,'Input and Summary Results'!$E2058)</f>
        <v>0</v>
      </c>
      <c r="E2476" t="b">
        <f t="shared" si="146"/>
        <v>0</v>
      </c>
      <c r="F2476" t="b">
        <f t="shared" si="147"/>
        <v>0</v>
      </c>
      <c r="G2476" t="b">
        <f>IF('Input and Summary Results'!$J$4="yes",IF(C2476=FALSE,FALSE,IF('Data Transformation'!E2476&lt;$R$10,E2476,$R$10)),IF(C2476=FALSE,FALSE,IF(C2476&lt;$R$10,C2476,$R$10)))</f>
        <v>0</v>
      </c>
      <c r="H2476" t="b">
        <f>IF('Input and Summary Results'!$J$4="yes",'Data Transformation'!F2476,'Data Transformation'!D2476)</f>
        <v>0</v>
      </c>
      <c r="I2476" t="str">
        <f t="shared" si="145"/>
        <v/>
      </c>
    </row>
    <row r="2477" spans="2:9" x14ac:dyDescent="0.25">
      <c r="B2477" t="b">
        <f>IF('Input and Summary Results'!D2059=0,FALSE,'Input and Summary Results'!$B2059)</f>
        <v>0</v>
      </c>
      <c r="C2477" t="b">
        <f>IF(OR(B2477=0,'Input and Summary Results'!D2059=0,'Input and Summary Results'!D2059=""),FALSE,'Input and Summary Results'!$D2059)</f>
        <v>0</v>
      </c>
      <c r="D2477" t="b">
        <f>IF(OR(B2477=0,'Input and Summary Results'!E2059=0),FALSE,'Input and Summary Results'!$E2059)</f>
        <v>0</v>
      </c>
      <c r="E2477" t="b">
        <f t="shared" si="146"/>
        <v>0</v>
      </c>
      <c r="F2477" t="b">
        <f t="shared" si="147"/>
        <v>0</v>
      </c>
      <c r="G2477" t="b">
        <f>IF('Input and Summary Results'!$J$4="yes",IF(C2477=FALSE,FALSE,IF('Data Transformation'!E2477&lt;$R$10,E2477,$R$10)),IF(C2477=FALSE,FALSE,IF(C2477&lt;$R$10,C2477,$R$10)))</f>
        <v>0</v>
      </c>
      <c r="H2477" t="b">
        <f>IF('Input and Summary Results'!$J$4="yes",'Data Transformation'!F2477,'Data Transformation'!D2477)</f>
        <v>0</v>
      </c>
      <c r="I2477" t="str">
        <f t="shared" si="145"/>
        <v/>
      </c>
    </row>
    <row r="2478" spans="2:9" x14ac:dyDescent="0.25">
      <c r="B2478" t="b">
        <f>IF('Input and Summary Results'!D2060=0,FALSE,'Input and Summary Results'!$B2060)</f>
        <v>0</v>
      </c>
      <c r="C2478" t="b">
        <f>IF(OR(B2478=0,'Input and Summary Results'!D2060=0,'Input and Summary Results'!D2060=""),FALSE,'Input and Summary Results'!$D2060)</f>
        <v>0</v>
      </c>
      <c r="D2478" t="b">
        <f>IF(OR(B2478=0,'Input and Summary Results'!E2060=0),FALSE,'Input and Summary Results'!$E2060)</f>
        <v>0</v>
      </c>
      <c r="E2478" t="b">
        <f t="shared" si="146"/>
        <v>0</v>
      </c>
      <c r="F2478" t="b">
        <f t="shared" si="147"/>
        <v>0</v>
      </c>
      <c r="G2478" t="b">
        <f>IF('Input and Summary Results'!$J$4="yes",IF(C2478=FALSE,FALSE,IF('Data Transformation'!E2478&lt;$R$10,E2478,$R$10)),IF(C2478=FALSE,FALSE,IF(C2478&lt;$R$10,C2478,$R$10)))</f>
        <v>0</v>
      </c>
      <c r="H2478" t="b">
        <f>IF('Input and Summary Results'!$J$4="yes",'Data Transformation'!F2478,'Data Transformation'!D2478)</f>
        <v>0</v>
      </c>
      <c r="I2478" t="str">
        <f t="shared" si="145"/>
        <v/>
      </c>
    </row>
    <row r="2479" spans="2:9" x14ac:dyDescent="0.25">
      <c r="B2479" t="b">
        <f>IF('Input and Summary Results'!D2061=0,FALSE,'Input and Summary Results'!$B2061)</f>
        <v>0</v>
      </c>
      <c r="C2479" t="b">
        <f>IF(OR(B2479=0,'Input and Summary Results'!D2061=0,'Input and Summary Results'!D2061=""),FALSE,'Input and Summary Results'!$D2061)</f>
        <v>0</v>
      </c>
      <c r="D2479" t="b">
        <f>IF(OR(B2479=0,'Input and Summary Results'!E2061=0),FALSE,'Input and Summary Results'!$E2061)</f>
        <v>0</v>
      </c>
      <c r="E2479" t="b">
        <f t="shared" si="146"/>
        <v>0</v>
      </c>
      <c r="F2479" t="b">
        <f t="shared" si="147"/>
        <v>0</v>
      </c>
      <c r="G2479" t="b">
        <f>IF('Input and Summary Results'!$J$4="yes",IF(C2479=FALSE,FALSE,IF('Data Transformation'!E2479&lt;$R$10,E2479,$R$10)),IF(C2479=FALSE,FALSE,IF(C2479&lt;$R$10,C2479,$R$10)))</f>
        <v>0</v>
      </c>
      <c r="H2479" t="b">
        <f>IF('Input and Summary Results'!$J$4="yes",'Data Transformation'!F2479,'Data Transformation'!D2479)</f>
        <v>0</v>
      </c>
      <c r="I2479" t="str">
        <f t="shared" si="145"/>
        <v/>
      </c>
    </row>
    <row r="2480" spans="2:9" x14ac:dyDescent="0.25">
      <c r="B2480" t="b">
        <f>IF('Input and Summary Results'!D2062=0,FALSE,'Input and Summary Results'!$B2062)</f>
        <v>0</v>
      </c>
      <c r="C2480" t="b">
        <f>IF(OR(B2480=0,'Input and Summary Results'!D2062=0,'Input and Summary Results'!D2062=""),FALSE,'Input and Summary Results'!$D2062)</f>
        <v>0</v>
      </c>
      <c r="D2480" t="b">
        <f>IF(OR(B2480=0,'Input and Summary Results'!E2062=0),FALSE,'Input and Summary Results'!$E2062)</f>
        <v>0</v>
      </c>
      <c r="E2480" t="b">
        <f t="shared" si="146"/>
        <v>0</v>
      </c>
      <c r="F2480" t="b">
        <f t="shared" si="147"/>
        <v>0</v>
      </c>
      <c r="G2480" t="b">
        <f>IF('Input and Summary Results'!$J$4="yes",IF(C2480=FALSE,FALSE,IF('Data Transformation'!E2480&lt;$R$10,E2480,$R$10)),IF(C2480=FALSE,FALSE,IF(C2480&lt;$R$10,C2480,$R$10)))</f>
        <v>0</v>
      </c>
      <c r="H2480" t="b">
        <f>IF('Input and Summary Results'!$J$4="yes",'Data Transformation'!F2480,'Data Transformation'!D2480)</f>
        <v>0</v>
      </c>
      <c r="I2480" t="str">
        <f t="shared" si="145"/>
        <v/>
      </c>
    </row>
    <row r="2481" spans="2:9" x14ac:dyDescent="0.25">
      <c r="B2481" t="b">
        <f>IF('Input and Summary Results'!D2063=0,FALSE,'Input and Summary Results'!$B2063)</f>
        <v>0</v>
      </c>
      <c r="C2481" t="b">
        <f>IF(OR(B2481=0,'Input and Summary Results'!D2063=0,'Input and Summary Results'!D2063=""),FALSE,'Input and Summary Results'!$D2063)</f>
        <v>0</v>
      </c>
      <c r="D2481" t="b">
        <f>IF(OR(B2481=0,'Input and Summary Results'!E2063=0),FALSE,'Input and Summary Results'!$E2063)</f>
        <v>0</v>
      </c>
      <c r="E2481" t="b">
        <f t="shared" si="146"/>
        <v>0</v>
      </c>
      <c r="F2481" t="b">
        <f t="shared" si="147"/>
        <v>0</v>
      </c>
      <c r="G2481" t="b">
        <f>IF('Input and Summary Results'!$J$4="yes",IF(C2481=FALSE,FALSE,IF('Data Transformation'!E2481&lt;$R$10,E2481,$R$10)),IF(C2481=FALSE,FALSE,IF(C2481&lt;$R$10,C2481,$R$10)))</f>
        <v>0</v>
      </c>
      <c r="H2481" t="b">
        <f>IF('Input and Summary Results'!$J$4="yes",'Data Transformation'!F2481,'Data Transformation'!D2481)</f>
        <v>0</v>
      </c>
      <c r="I2481" t="str">
        <f t="shared" si="145"/>
        <v/>
      </c>
    </row>
    <row r="2482" spans="2:9" x14ac:dyDescent="0.25">
      <c r="B2482" t="b">
        <f>IF('Input and Summary Results'!D2064=0,FALSE,'Input and Summary Results'!$B2064)</f>
        <v>0</v>
      </c>
      <c r="C2482" t="b">
        <f>IF(OR(B2482=0,'Input and Summary Results'!D2064=0,'Input and Summary Results'!D2064=""),FALSE,'Input and Summary Results'!$D2064)</f>
        <v>0</v>
      </c>
      <c r="D2482" t="b">
        <f>IF(OR(B2482=0,'Input and Summary Results'!E2064=0),FALSE,'Input and Summary Results'!$E2064)</f>
        <v>0</v>
      </c>
      <c r="E2482" t="b">
        <f t="shared" si="146"/>
        <v>0</v>
      </c>
      <c r="F2482" t="b">
        <f t="shared" si="147"/>
        <v>0</v>
      </c>
      <c r="G2482" t="b">
        <f>IF('Input and Summary Results'!$J$4="yes",IF(C2482=FALSE,FALSE,IF('Data Transformation'!E2482&lt;$R$10,E2482,$R$10)),IF(C2482=FALSE,FALSE,IF(C2482&lt;$R$10,C2482,$R$10)))</f>
        <v>0</v>
      </c>
      <c r="H2482" t="b">
        <f>IF('Input and Summary Results'!$J$4="yes",'Data Transformation'!F2482,'Data Transformation'!D2482)</f>
        <v>0</v>
      </c>
      <c r="I2482" t="str">
        <f t="shared" si="145"/>
        <v/>
      </c>
    </row>
    <row r="2483" spans="2:9" x14ac:dyDescent="0.25">
      <c r="B2483" t="b">
        <f>IF('Input and Summary Results'!D2065=0,FALSE,'Input and Summary Results'!$B2065)</f>
        <v>0</v>
      </c>
      <c r="C2483" t="b">
        <f>IF(OR(B2483=0,'Input and Summary Results'!D2065=0,'Input and Summary Results'!D2065=""),FALSE,'Input and Summary Results'!$D2065)</f>
        <v>0</v>
      </c>
      <c r="D2483" t="b">
        <f>IF(OR(B2483=0,'Input and Summary Results'!E2065=0),FALSE,'Input and Summary Results'!$E2065)</f>
        <v>0</v>
      </c>
      <c r="E2483" t="b">
        <f t="shared" si="146"/>
        <v>0</v>
      </c>
      <c r="F2483" t="b">
        <f t="shared" si="147"/>
        <v>0</v>
      </c>
      <c r="G2483" t="b">
        <f>IF('Input and Summary Results'!$J$4="yes",IF(C2483=FALSE,FALSE,IF('Data Transformation'!E2483&lt;$R$10,E2483,$R$10)),IF(C2483=FALSE,FALSE,IF(C2483&lt;$R$10,C2483,$R$10)))</f>
        <v>0</v>
      </c>
      <c r="H2483" t="b">
        <f>IF('Input and Summary Results'!$J$4="yes",'Data Transformation'!F2483,'Data Transformation'!D2483)</f>
        <v>0</v>
      </c>
      <c r="I2483" t="str">
        <f t="shared" si="145"/>
        <v/>
      </c>
    </row>
    <row r="2484" spans="2:9" x14ac:dyDescent="0.25">
      <c r="B2484" t="b">
        <f>IF('Input and Summary Results'!D2066=0,FALSE,'Input and Summary Results'!$B2066)</f>
        <v>0</v>
      </c>
      <c r="C2484" t="b">
        <f>IF(OR(B2484=0,'Input and Summary Results'!D2066=0,'Input and Summary Results'!D2066=""),FALSE,'Input and Summary Results'!$D2066)</f>
        <v>0</v>
      </c>
      <c r="D2484" t="b">
        <f>IF(OR(B2484=0,'Input and Summary Results'!E2066=0),FALSE,'Input and Summary Results'!$E2066)</f>
        <v>0</v>
      </c>
      <c r="E2484" t="b">
        <f t="shared" si="146"/>
        <v>0</v>
      </c>
      <c r="F2484" t="b">
        <f t="shared" si="147"/>
        <v>0</v>
      </c>
      <c r="G2484" t="b">
        <f>IF('Input and Summary Results'!$J$4="yes",IF(C2484=FALSE,FALSE,IF('Data Transformation'!E2484&lt;$R$10,E2484,$R$10)),IF(C2484=FALSE,FALSE,IF(C2484&lt;$R$10,C2484,$R$10)))</f>
        <v>0</v>
      </c>
      <c r="H2484" t="b">
        <f>IF('Input and Summary Results'!$J$4="yes",'Data Transformation'!F2484,'Data Transformation'!D2484)</f>
        <v>0</v>
      </c>
      <c r="I2484" t="str">
        <f t="shared" si="145"/>
        <v/>
      </c>
    </row>
    <row r="2485" spans="2:9" x14ac:dyDescent="0.25">
      <c r="B2485" t="b">
        <f>IF('Input and Summary Results'!D2067=0,FALSE,'Input and Summary Results'!$B2067)</f>
        <v>0</v>
      </c>
      <c r="C2485" t="b">
        <f>IF(OR(B2485=0,'Input and Summary Results'!D2067=0,'Input and Summary Results'!D2067=""),FALSE,'Input and Summary Results'!$D2067)</f>
        <v>0</v>
      </c>
      <c r="D2485" t="b">
        <f>IF(OR(B2485=0,'Input and Summary Results'!E2067=0),FALSE,'Input and Summary Results'!$E2067)</f>
        <v>0</v>
      </c>
      <c r="E2485" t="b">
        <f t="shared" si="146"/>
        <v>0</v>
      </c>
      <c r="F2485" t="b">
        <f t="shared" si="147"/>
        <v>0</v>
      </c>
      <c r="G2485" t="b">
        <f>IF('Input and Summary Results'!$J$4="yes",IF(C2485=FALSE,FALSE,IF('Data Transformation'!E2485&lt;$R$10,E2485,$R$10)),IF(C2485=FALSE,FALSE,IF(C2485&lt;$R$10,C2485,$R$10)))</f>
        <v>0</v>
      </c>
      <c r="H2485" t="b">
        <f>IF('Input and Summary Results'!$J$4="yes",'Data Transformation'!F2485,'Data Transformation'!D2485)</f>
        <v>0</v>
      </c>
      <c r="I2485" t="str">
        <f t="shared" si="145"/>
        <v/>
      </c>
    </row>
    <row r="2486" spans="2:9" x14ac:dyDescent="0.25">
      <c r="B2486" t="b">
        <f>IF('Input and Summary Results'!D2068=0,FALSE,'Input and Summary Results'!$B2068)</f>
        <v>0</v>
      </c>
      <c r="C2486" t="b">
        <f>IF(OR(B2486=0,'Input and Summary Results'!D2068=0,'Input and Summary Results'!D2068=""),FALSE,'Input and Summary Results'!$D2068)</f>
        <v>0</v>
      </c>
      <c r="D2486" t="b">
        <f>IF(OR(B2486=0,'Input and Summary Results'!E2068=0),FALSE,'Input and Summary Results'!$E2068)</f>
        <v>0</v>
      </c>
      <c r="E2486" t="b">
        <f t="shared" si="146"/>
        <v>0</v>
      </c>
      <c r="F2486" t="b">
        <f t="shared" si="147"/>
        <v>0</v>
      </c>
      <c r="G2486" t="b">
        <f>IF('Input and Summary Results'!$J$4="yes",IF(C2486=FALSE,FALSE,IF('Data Transformation'!E2486&lt;$R$10,E2486,$R$10)),IF(C2486=FALSE,FALSE,IF(C2486&lt;$R$10,C2486,$R$10)))</f>
        <v>0</v>
      </c>
      <c r="H2486" t="b">
        <f>IF('Input and Summary Results'!$J$4="yes",'Data Transformation'!F2486,'Data Transformation'!D2486)</f>
        <v>0</v>
      </c>
      <c r="I2486" t="str">
        <f t="shared" si="145"/>
        <v/>
      </c>
    </row>
    <row r="2487" spans="2:9" x14ac:dyDescent="0.25">
      <c r="B2487" t="b">
        <f>IF('Input and Summary Results'!D2069=0,FALSE,'Input and Summary Results'!$B2069)</f>
        <v>0</v>
      </c>
      <c r="C2487" t="b">
        <f>IF(OR(B2487=0,'Input and Summary Results'!D2069=0,'Input and Summary Results'!D2069=""),FALSE,'Input and Summary Results'!$D2069)</f>
        <v>0</v>
      </c>
      <c r="D2487" t="b">
        <f>IF(OR(B2487=0,'Input and Summary Results'!E2069=0),FALSE,'Input and Summary Results'!$E2069)</f>
        <v>0</v>
      </c>
      <c r="E2487" t="b">
        <f t="shared" si="146"/>
        <v>0</v>
      </c>
      <c r="F2487" t="b">
        <f t="shared" si="147"/>
        <v>0</v>
      </c>
      <c r="G2487" t="b">
        <f>IF('Input and Summary Results'!$J$4="yes",IF(C2487=FALSE,FALSE,IF('Data Transformation'!E2487&lt;$R$10,E2487,$R$10)),IF(C2487=FALSE,FALSE,IF(C2487&lt;$R$10,C2487,$R$10)))</f>
        <v>0</v>
      </c>
      <c r="H2487" t="b">
        <f>IF('Input and Summary Results'!$J$4="yes",'Data Transformation'!F2487,'Data Transformation'!D2487)</f>
        <v>0</v>
      </c>
      <c r="I2487" t="str">
        <f t="shared" si="145"/>
        <v/>
      </c>
    </row>
    <row r="2488" spans="2:9" x14ac:dyDescent="0.25">
      <c r="B2488" t="b">
        <f>IF('Input and Summary Results'!D2070=0,FALSE,'Input and Summary Results'!$B2070)</f>
        <v>0</v>
      </c>
      <c r="C2488" t="b">
        <f>IF(OR(B2488=0,'Input and Summary Results'!D2070=0,'Input and Summary Results'!D2070=""),FALSE,'Input and Summary Results'!$D2070)</f>
        <v>0</v>
      </c>
      <c r="D2488" t="b">
        <f>IF(OR(B2488=0,'Input and Summary Results'!E2070=0),FALSE,'Input and Summary Results'!$E2070)</f>
        <v>0</v>
      </c>
      <c r="E2488" t="b">
        <f t="shared" si="146"/>
        <v>0</v>
      </c>
      <c r="F2488" t="b">
        <f t="shared" si="147"/>
        <v>0</v>
      </c>
      <c r="G2488" t="b">
        <f>IF('Input and Summary Results'!$J$4="yes",IF(C2488=FALSE,FALSE,IF('Data Transformation'!E2488&lt;$R$10,E2488,$R$10)),IF(C2488=FALSE,FALSE,IF(C2488&lt;$R$10,C2488,$R$10)))</f>
        <v>0</v>
      </c>
      <c r="H2488" t="b">
        <f>IF('Input and Summary Results'!$J$4="yes",'Data Transformation'!F2488,'Data Transformation'!D2488)</f>
        <v>0</v>
      </c>
      <c r="I2488" t="str">
        <f t="shared" si="145"/>
        <v/>
      </c>
    </row>
    <row r="2489" spans="2:9" x14ac:dyDescent="0.25">
      <c r="B2489" t="b">
        <f>IF('Input and Summary Results'!D2071=0,FALSE,'Input and Summary Results'!$B2071)</f>
        <v>0</v>
      </c>
      <c r="C2489" t="b">
        <f>IF(OR(B2489=0,'Input and Summary Results'!D2071=0,'Input and Summary Results'!D2071=""),FALSE,'Input and Summary Results'!$D2071)</f>
        <v>0</v>
      </c>
      <c r="D2489" t="b">
        <f>IF(OR(B2489=0,'Input and Summary Results'!E2071=0),FALSE,'Input and Summary Results'!$E2071)</f>
        <v>0</v>
      </c>
      <c r="E2489" t="b">
        <f t="shared" si="146"/>
        <v>0</v>
      </c>
      <c r="F2489" t="b">
        <f t="shared" si="147"/>
        <v>0</v>
      </c>
      <c r="G2489" t="b">
        <f>IF('Input and Summary Results'!$J$4="yes",IF(C2489=FALSE,FALSE,IF('Data Transformation'!E2489&lt;$R$10,E2489,$R$10)),IF(C2489=FALSE,FALSE,IF(C2489&lt;$R$10,C2489,$R$10)))</f>
        <v>0</v>
      </c>
      <c r="H2489" t="b">
        <f>IF('Input and Summary Results'!$J$4="yes",'Data Transformation'!F2489,'Data Transformation'!D2489)</f>
        <v>0</v>
      </c>
      <c r="I2489" t="str">
        <f t="shared" si="145"/>
        <v/>
      </c>
    </row>
    <row r="2490" spans="2:9" x14ac:dyDescent="0.25">
      <c r="B2490" t="b">
        <f>IF('Input and Summary Results'!D2072=0,FALSE,'Input and Summary Results'!$B2072)</f>
        <v>0</v>
      </c>
      <c r="C2490" t="b">
        <f>IF(OR(B2490=0,'Input and Summary Results'!D2072=0,'Input and Summary Results'!D2072=""),FALSE,'Input and Summary Results'!$D2072)</f>
        <v>0</v>
      </c>
      <c r="D2490" t="b">
        <f>IF(OR(B2490=0,'Input and Summary Results'!E2072=0),FALSE,'Input and Summary Results'!$E2072)</f>
        <v>0</v>
      </c>
      <c r="E2490" t="b">
        <f t="shared" si="146"/>
        <v>0</v>
      </c>
      <c r="F2490" t="b">
        <f t="shared" si="147"/>
        <v>0</v>
      </c>
      <c r="G2490" t="b">
        <f>IF('Input and Summary Results'!$J$4="yes",IF(C2490=FALSE,FALSE,IF('Data Transformation'!E2490&lt;$R$10,E2490,$R$10)),IF(C2490=FALSE,FALSE,IF(C2490&lt;$R$10,C2490,$R$10)))</f>
        <v>0</v>
      </c>
      <c r="H2490" t="b">
        <f>IF('Input and Summary Results'!$J$4="yes",'Data Transformation'!F2490,'Data Transformation'!D2490)</f>
        <v>0</v>
      </c>
      <c r="I2490" t="str">
        <f t="shared" si="145"/>
        <v/>
      </c>
    </row>
    <row r="2491" spans="2:9" x14ac:dyDescent="0.25">
      <c r="B2491" t="b">
        <f>IF('Input and Summary Results'!D2073=0,FALSE,'Input and Summary Results'!$B2073)</f>
        <v>0</v>
      </c>
      <c r="C2491" t="b">
        <f>IF(OR(B2491=0,'Input and Summary Results'!D2073=0,'Input and Summary Results'!D2073=""),FALSE,'Input and Summary Results'!$D2073)</f>
        <v>0</v>
      </c>
      <c r="D2491" t="b">
        <f>IF(OR(B2491=0,'Input and Summary Results'!E2073=0),FALSE,'Input and Summary Results'!$E2073)</f>
        <v>0</v>
      </c>
      <c r="E2491" t="b">
        <f t="shared" si="146"/>
        <v>0</v>
      </c>
      <c r="F2491" t="b">
        <f t="shared" si="147"/>
        <v>0</v>
      </c>
      <c r="G2491" t="b">
        <f>IF('Input and Summary Results'!$J$4="yes",IF(C2491=FALSE,FALSE,IF('Data Transformation'!E2491&lt;$R$10,E2491,$R$10)),IF(C2491=FALSE,FALSE,IF(C2491&lt;$R$10,C2491,$R$10)))</f>
        <v>0</v>
      </c>
      <c r="H2491" t="b">
        <f>IF('Input and Summary Results'!$J$4="yes",'Data Transformation'!F2491,'Data Transformation'!D2491)</f>
        <v>0</v>
      </c>
      <c r="I2491" t="str">
        <f t="shared" si="145"/>
        <v/>
      </c>
    </row>
    <row r="2492" spans="2:9" x14ac:dyDescent="0.25">
      <c r="B2492" t="b">
        <f>IF('Input and Summary Results'!D2074=0,FALSE,'Input and Summary Results'!$B2074)</f>
        <v>0</v>
      </c>
      <c r="C2492" t="b">
        <f>IF(OR(B2492=0,'Input and Summary Results'!D2074=0,'Input and Summary Results'!D2074=""),FALSE,'Input and Summary Results'!$D2074)</f>
        <v>0</v>
      </c>
      <c r="D2492" t="b">
        <f>IF(OR(B2492=0,'Input and Summary Results'!E2074=0),FALSE,'Input and Summary Results'!$E2074)</f>
        <v>0</v>
      </c>
      <c r="E2492" t="b">
        <f t="shared" si="146"/>
        <v>0</v>
      </c>
      <c r="F2492" t="b">
        <f t="shared" si="147"/>
        <v>0</v>
      </c>
      <c r="G2492" t="b">
        <f>IF('Input and Summary Results'!$J$4="yes",IF(C2492=FALSE,FALSE,IF('Data Transformation'!E2492&lt;$R$10,E2492,$R$10)),IF(C2492=FALSE,FALSE,IF(C2492&lt;$R$10,C2492,$R$10)))</f>
        <v>0</v>
      </c>
      <c r="H2492" t="b">
        <f>IF('Input and Summary Results'!$J$4="yes",'Data Transformation'!F2492,'Data Transformation'!D2492)</f>
        <v>0</v>
      </c>
      <c r="I2492" t="str">
        <f t="shared" si="145"/>
        <v/>
      </c>
    </row>
    <row r="2493" spans="2:9" x14ac:dyDescent="0.25">
      <c r="B2493" t="b">
        <f>IF('Input and Summary Results'!D2075=0,FALSE,'Input and Summary Results'!$B2075)</f>
        <v>0</v>
      </c>
      <c r="C2493" t="b">
        <f>IF(OR(B2493=0,'Input and Summary Results'!D2075=0,'Input and Summary Results'!D2075=""),FALSE,'Input and Summary Results'!$D2075)</f>
        <v>0</v>
      </c>
      <c r="D2493" t="b">
        <f>IF(OR(B2493=0,'Input and Summary Results'!E2075=0),FALSE,'Input and Summary Results'!$E2075)</f>
        <v>0</v>
      </c>
      <c r="E2493" t="b">
        <f t="shared" si="146"/>
        <v>0</v>
      </c>
      <c r="F2493" t="b">
        <f t="shared" si="147"/>
        <v>0</v>
      </c>
      <c r="G2493" t="b">
        <f>IF('Input and Summary Results'!$J$4="yes",IF(C2493=FALSE,FALSE,IF('Data Transformation'!E2493&lt;$R$10,E2493,$R$10)),IF(C2493=FALSE,FALSE,IF(C2493&lt;$R$10,C2493,$R$10)))</f>
        <v>0</v>
      </c>
      <c r="H2493" t="b">
        <f>IF('Input and Summary Results'!$J$4="yes",'Data Transformation'!F2493,'Data Transformation'!D2493)</f>
        <v>0</v>
      </c>
      <c r="I2493" t="str">
        <f t="shared" si="145"/>
        <v/>
      </c>
    </row>
    <row r="2494" spans="2:9" x14ac:dyDescent="0.25">
      <c r="B2494" t="b">
        <f>IF('Input and Summary Results'!D2076=0,FALSE,'Input and Summary Results'!$B2076)</f>
        <v>0</v>
      </c>
      <c r="C2494" t="b">
        <f>IF(OR(B2494=0,'Input and Summary Results'!D2076=0,'Input and Summary Results'!D2076=""),FALSE,'Input and Summary Results'!$D2076)</f>
        <v>0</v>
      </c>
      <c r="D2494" t="b">
        <f>IF(OR(B2494=0,'Input and Summary Results'!E2076=0),FALSE,'Input and Summary Results'!$E2076)</f>
        <v>0</v>
      </c>
      <c r="E2494" t="b">
        <f t="shared" si="146"/>
        <v>0</v>
      </c>
      <c r="F2494" t="b">
        <f t="shared" si="147"/>
        <v>0</v>
      </c>
      <c r="G2494" t="b">
        <f>IF('Input and Summary Results'!$J$4="yes",IF(C2494=FALSE,FALSE,IF('Data Transformation'!E2494&lt;$R$10,E2494,$R$10)),IF(C2494=FALSE,FALSE,IF(C2494&lt;$R$10,C2494,$R$10)))</f>
        <v>0</v>
      </c>
      <c r="H2494" t="b">
        <f>IF('Input and Summary Results'!$J$4="yes",'Data Transformation'!F2494,'Data Transformation'!D2494)</f>
        <v>0</v>
      </c>
      <c r="I2494" t="str">
        <f t="shared" si="145"/>
        <v/>
      </c>
    </row>
    <row r="2495" spans="2:9" x14ac:dyDescent="0.25">
      <c r="B2495" t="b">
        <f>IF('Input and Summary Results'!D2077=0,FALSE,'Input and Summary Results'!$B2077)</f>
        <v>0</v>
      </c>
      <c r="C2495" t="b">
        <f>IF(OR(B2495=0,'Input and Summary Results'!D2077=0,'Input and Summary Results'!D2077=""),FALSE,'Input and Summary Results'!$D2077)</f>
        <v>0</v>
      </c>
      <c r="D2495" t="b">
        <f>IF(OR(B2495=0,'Input and Summary Results'!E2077=0),FALSE,'Input and Summary Results'!$E2077)</f>
        <v>0</v>
      </c>
      <c r="E2495" t="b">
        <f t="shared" si="146"/>
        <v>0</v>
      </c>
      <c r="F2495" t="b">
        <f t="shared" si="147"/>
        <v>0</v>
      </c>
      <c r="G2495" t="b">
        <f>IF('Input and Summary Results'!$J$4="yes",IF(C2495=FALSE,FALSE,IF('Data Transformation'!E2495&lt;$R$10,E2495,$R$10)),IF(C2495=FALSE,FALSE,IF(C2495&lt;$R$10,C2495,$R$10)))</f>
        <v>0</v>
      </c>
      <c r="H2495" t="b">
        <f>IF('Input and Summary Results'!$J$4="yes",'Data Transformation'!F2495,'Data Transformation'!D2495)</f>
        <v>0</v>
      </c>
      <c r="I2495" t="str">
        <f t="shared" si="145"/>
        <v/>
      </c>
    </row>
    <row r="2496" spans="2:9" x14ac:dyDescent="0.25">
      <c r="B2496" t="b">
        <f>IF('Input and Summary Results'!D2078=0,FALSE,'Input and Summary Results'!$B2078)</f>
        <v>0</v>
      </c>
      <c r="C2496" t="b">
        <f>IF(OR(B2496=0,'Input and Summary Results'!D2078=0,'Input and Summary Results'!D2078=""),FALSE,'Input and Summary Results'!$D2078)</f>
        <v>0</v>
      </c>
      <c r="D2496" t="b">
        <f>IF(OR(B2496=0,'Input and Summary Results'!E2078=0),FALSE,'Input and Summary Results'!$E2078)</f>
        <v>0</v>
      </c>
      <c r="E2496" t="b">
        <f t="shared" si="146"/>
        <v>0</v>
      </c>
      <c r="F2496" t="b">
        <f t="shared" si="147"/>
        <v>0</v>
      </c>
      <c r="G2496" t="b">
        <f>IF('Input and Summary Results'!$J$4="yes",IF(C2496=FALSE,FALSE,IF('Data Transformation'!E2496&lt;$R$10,E2496,$R$10)),IF(C2496=FALSE,FALSE,IF(C2496&lt;$R$10,C2496,$R$10)))</f>
        <v>0</v>
      </c>
      <c r="H2496" t="b">
        <f>IF('Input and Summary Results'!$J$4="yes",'Data Transformation'!F2496,'Data Transformation'!D2496)</f>
        <v>0</v>
      </c>
      <c r="I2496" t="str">
        <f t="shared" si="145"/>
        <v/>
      </c>
    </row>
    <row r="2497" spans="2:9" x14ac:dyDescent="0.25">
      <c r="B2497" t="b">
        <f>IF('Input and Summary Results'!D2079=0,FALSE,'Input and Summary Results'!$B2079)</f>
        <v>0</v>
      </c>
      <c r="C2497" t="b">
        <f>IF(OR(B2497=0,'Input and Summary Results'!D2079=0,'Input and Summary Results'!D2079=""),FALSE,'Input and Summary Results'!$D2079)</f>
        <v>0</v>
      </c>
      <c r="D2497" t="b">
        <f>IF(OR(B2497=0,'Input and Summary Results'!E2079=0),FALSE,'Input and Summary Results'!$E2079)</f>
        <v>0</v>
      </c>
      <c r="E2497" t="b">
        <f t="shared" si="146"/>
        <v>0</v>
      </c>
      <c r="F2497" t="b">
        <f t="shared" si="147"/>
        <v>0</v>
      </c>
      <c r="G2497" t="b">
        <f>IF('Input and Summary Results'!$J$4="yes",IF(C2497=FALSE,FALSE,IF('Data Transformation'!E2497&lt;$R$10,E2497,$R$10)),IF(C2497=FALSE,FALSE,IF(C2497&lt;$R$10,C2497,$R$10)))</f>
        <v>0</v>
      </c>
      <c r="H2497" t="b">
        <f>IF('Input and Summary Results'!$J$4="yes",'Data Transformation'!F2497,'Data Transformation'!D2497)</f>
        <v>0</v>
      </c>
      <c r="I2497" t="str">
        <f t="shared" si="145"/>
        <v/>
      </c>
    </row>
    <row r="2498" spans="2:9" x14ac:dyDescent="0.25">
      <c r="B2498" t="b">
        <f>IF('Input and Summary Results'!D2080=0,FALSE,'Input and Summary Results'!$B2080)</f>
        <v>0</v>
      </c>
      <c r="C2498" t="b">
        <f>IF(OR(B2498=0,'Input and Summary Results'!D2080=0,'Input and Summary Results'!D2080=""),FALSE,'Input and Summary Results'!$D2080)</f>
        <v>0</v>
      </c>
      <c r="D2498" t="b">
        <f>IF(OR(B2498=0,'Input and Summary Results'!E2080=0),FALSE,'Input and Summary Results'!$E2080)</f>
        <v>0</v>
      </c>
      <c r="E2498" t="b">
        <f t="shared" si="146"/>
        <v>0</v>
      </c>
      <c r="F2498" t="b">
        <f t="shared" si="147"/>
        <v>0</v>
      </c>
      <c r="G2498" t="b">
        <f>IF('Input and Summary Results'!$J$4="yes",IF(C2498=FALSE,FALSE,IF('Data Transformation'!E2498&lt;$R$10,E2498,$R$10)),IF(C2498=FALSE,FALSE,IF(C2498&lt;$R$10,C2498,$R$10)))</f>
        <v>0</v>
      </c>
      <c r="H2498" t="b">
        <f>IF('Input and Summary Results'!$J$4="yes",'Data Transformation'!F2498,'Data Transformation'!D2498)</f>
        <v>0</v>
      </c>
      <c r="I2498" t="str">
        <f t="shared" si="145"/>
        <v/>
      </c>
    </row>
    <row r="2499" spans="2:9" x14ac:dyDescent="0.25">
      <c r="B2499" t="b">
        <f>IF('Input and Summary Results'!D2081=0,FALSE,'Input and Summary Results'!$B2081)</f>
        <v>0</v>
      </c>
      <c r="C2499" t="b">
        <f>IF(OR(B2499=0,'Input and Summary Results'!D2081=0,'Input and Summary Results'!D2081=""),FALSE,'Input and Summary Results'!$D2081)</f>
        <v>0</v>
      </c>
      <c r="D2499" t="b">
        <f>IF(OR(B2499=0,'Input and Summary Results'!E2081=0),FALSE,'Input and Summary Results'!$E2081)</f>
        <v>0</v>
      </c>
      <c r="E2499" t="b">
        <f t="shared" si="146"/>
        <v>0</v>
      </c>
      <c r="F2499" t="b">
        <f t="shared" si="147"/>
        <v>0</v>
      </c>
      <c r="G2499" t="b">
        <f>IF('Input and Summary Results'!$J$4="yes",IF(C2499=FALSE,FALSE,IF('Data Transformation'!E2499&lt;$R$10,E2499,$R$10)),IF(C2499=FALSE,FALSE,IF(C2499&lt;$R$10,C2499,$R$10)))</f>
        <v>0</v>
      </c>
      <c r="H2499" t="b">
        <f>IF('Input and Summary Results'!$J$4="yes",'Data Transformation'!F2499,'Data Transformation'!D2499)</f>
        <v>0</v>
      </c>
      <c r="I2499" t="str">
        <f t="shared" si="145"/>
        <v/>
      </c>
    </row>
    <row r="2500" spans="2:9" x14ac:dyDescent="0.25">
      <c r="B2500" t="b">
        <f>IF('Input and Summary Results'!D2082=0,FALSE,'Input and Summary Results'!$B2082)</f>
        <v>0</v>
      </c>
      <c r="C2500" t="b">
        <f>IF(OR(B2500=0,'Input and Summary Results'!D2082=0,'Input and Summary Results'!D2082=""),FALSE,'Input and Summary Results'!$D2082)</f>
        <v>0</v>
      </c>
      <c r="D2500" t="b">
        <f>IF(OR(B2500=0,'Input and Summary Results'!E2082=0),FALSE,'Input and Summary Results'!$E2082)</f>
        <v>0</v>
      </c>
      <c r="E2500" t="b">
        <f t="shared" si="146"/>
        <v>0</v>
      </c>
      <c r="F2500" t="b">
        <f t="shared" si="147"/>
        <v>0</v>
      </c>
      <c r="G2500" t="b">
        <f>IF('Input and Summary Results'!$J$4="yes",IF(C2500=FALSE,FALSE,IF('Data Transformation'!E2500&lt;$R$10,E2500,$R$10)),IF(C2500=FALSE,FALSE,IF(C2500&lt;$R$10,C2500,$R$10)))</f>
        <v>0</v>
      </c>
      <c r="H2500" t="b">
        <f>IF('Input and Summary Results'!$J$4="yes",'Data Transformation'!F2500,'Data Transformation'!D2500)</f>
        <v>0</v>
      </c>
      <c r="I2500" t="str">
        <f t="shared" si="145"/>
        <v/>
      </c>
    </row>
    <row r="2501" spans="2:9" x14ac:dyDescent="0.25">
      <c r="B2501" t="b">
        <f>IF('Input and Summary Results'!D2083=0,FALSE,'Input and Summary Results'!$B2083)</f>
        <v>0</v>
      </c>
      <c r="C2501" t="b">
        <f>IF(OR(B2501=0,'Input and Summary Results'!D2083=0,'Input and Summary Results'!D2083=""),FALSE,'Input and Summary Results'!$D2083)</f>
        <v>0</v>
      </c>
      <c r="D2501" t="b">
        <f>IF(OR(B2501=0,'Input and Summary Results'!E2083=0),FALSE,'Input and Summary Results'!$E2083)</f>
        <v>0</v>
      </c>
      <c r="E2501" t="b">
        <f t="shared" si="146"/>
        <v>0</v>
      </c>
      <c r="F2501" t="b">
        <f t="shared" si="147"/>
        <v>0</v>
      </c>
      <c r="G2501" t="b">
        <f>IF('Input and Summary Results'!$J$4="yes",IF(C2501=FALSE,FALSE,IF('Data Transformation'!E2501&lt;$R$10,E2501,$R$10)),IF(C2501=FALSE,FALSE,IF(C2501&lt;$R$10,C2501,$R$10)))</f>
        <v>0</v>
      </c>
      <c r="H2501" t="b">
        <f>IF('Input and Summary Results'!$J$4="yes",'Data Transformation'!F2501,'Data Transformation'!D2501)</f>
        <v>0</v>
      </c>
      <c r="I2501" t="str">
        <f t="shared" ref="I2501:I2564" si="148">IF(G2501=FALSE,"",B2501)</f>
        <v/>
      </c>
    </row>
    <row r="2502" spans="2:9" x14ac:dyDescent="0.25">
      <c r="B2502" t="b">
        <f>IF('Input and Summary Results'!D2084=0,FALSE,'Input and Summary Results'!$B2084)</f>
        <v>0</v>
      </c>
      <c r="C2502" t="b">
        <f>IF(OR(B2502=0,'Input and Summary Results'!D2084=0,'Input and Summary Results'!D2084=""),FALSE,'Input and Summary Results'!$D2084)</f>
        <v>0</v>
      </c>
      <c r="D2502" t="b">
        <f>IF(OR(B2502=0,'Input and Summary Results'!E2084=0),FALSE,'Input and Summary Results'!$E2084)</f>
        <v>0</v>
      </c>
      <c r="E2502" t="b">
        <f t="shared" si="146"/>
        <v>0</v>
      </c>
      <c r="F2502" t="b">
        <f t="shared" si="147"/>
        <v>0</v>
      </c>
      <c r="G2502" t="b">
        <f>IF('Input and Summary Results'!$J$4="yes",IF(C2502=FALSE,FALSE,IF('Data Transformation'!E2502&lt;$R$10,E2502,$R$10)),IF(C2502=FALSE,FALSE,IF(C2502&lt;$R$10,C2502,$R$10)))</f>
        <v>0</v>
      </c>
      <c r="H2502" t="b">
        <f>IF('Input and Summary Results'!$J$4="yes",'Data Transformation'!F2502,'Data Transformation'!D2502)</f>
        <v>0</v>
      </c>
      <c r="I2502" t="str">
        <f t="shared" si="148"/>
        <v/>
      </c>
    </row>
    <row r="2503" spans="2:9" x14ac:dyDescent="0.25">
      <c r="B2503" t="b">
        <f>IF('Input and Summary Results'!D2085=0,FALSE,'Input and Summary Results'!$B2085)</f>
        <v>0</v>
      </c>
      <c r="C2503" t="b">
        <f>IF(OR(B2503=0,'Input and Summary Results'!D2085=0,'Input and Summary Results'!D2085=""),FALSE,'Input and Summary Results'!$D2085)</f>
        <v>0</v>
      </c>
      <c r="D2503" t="b">
        <f>IF(OR(B2503=0,'Input and Summary Results'!E2085=0),FALSE,'Input and Summary Results'!$E2085)</f>
        <v>0</v>
      </c>
      <c r="E2503" t="b">
        <f t="shared" si="146"/>
        <v>0</v>
      </c>
      <c r="F2503" t="b">
        <f t="shared" si="147"/>
        <v>0</v>
      </c>
      <c r="G2503" t="b">
        <f>IF('Input and Summary Results'!$J$4="yes",IF(C2503=FALSE,FALSE,IF('Data Transformation'!E2503&lt;$R$10,E2503,$R$10)),IF(C2503=FALSE,FALSE,IF(C2503&lt;$R$10,C2503,$R$10)))</f>
        <v>0</v>
      </c>
      <c r="H2503" t="b">
        <f>IF('Input and Summary Results'!$J$4="yes",'Data Transformation'!F2503,'Data Transformation'!D2503)</f>
        <v>0</v>
      </c>
      <c r="I2503" t="str">
        <f t="shared" si="148"/>
        <v/>
      </c>
    </row>
    <row r="2504" spans="2:9" x14ac:dyDescent="0.25">
      <c r="B2504" t="b">
        <f>IF('Input and Summary Results'!D2086=0,FALSE,'Input and Summary Results'!$B2086)</f>
        <v>0</v>
      </c>
      <c r="C2504" t="b">
        <f>IF(OR(B2504=0,'Input and Summary Results'!D2086=0,'Input and Summary Results'!D2086=""),FALSE,'Input and Summary Results'!$D2086)</f>
        <v>0</v>
      </c>
      <c r="D2504" t="b">
        <f>IF(OR(B2504=0,'Input and Summary Results'!E2086=0),FALSE,'Input and Summary Results'!$E2086)</f>
        <v>0</v>
      </c>
      <c r="E2504" t="b">
        <f t="shared" si="146"/>
        <v>0</v>
      </c>
      <c r="F2504" t="b">
        <f t="shared" si="147"/>
        <v>0</v>
      </c>
      <c r="G2504" t="b">
        <f>IF('Input and Summary Results'!$J$4="yes",IF(C2504=FALSE,FALSE,IF('Data Transformation'!E2504&lt;$R$10,E2504,$R$10)),IF(C2504=FALSE,FALSE,IF(C2504&lt;$R$10,C2504,$R$10)))</f>
        <v>0</v>
      </c>
      <c r="H2504" t="b">
        <f>IF('Input and Summary Results'!$J$4="yes",'Data Transformation'!F2504,'Data Transformation'!D2504)</f>
        <v>0</v>
      </c>
      <c r="I2504" t="str">
        <f t="shared" si="148"/>
        <v/>
      </c>
    </row>
    <row r="2505" spans="2:9" x14ac:dyDescent="0.25">
      <c r="B2505" t="b">
        <f>IF('Input and Summary Results'!D2087=0,FALSE,'Input and Summary Results'!$B2087)</f>
        <v>0</v>
      </c>
      <c r="C2505" t="b">
        <f>IF(OR(B2505=0,'Input and Summary Results'!D2087=0,'Input and Summary Results'!D2087=""),FALSE,'Input and Summary Results'!$D2087)</f>
        <v>0</v>
      </c>
      <c r="D2505" t="b">
        <f>IF(OR(B2505=0,'Input and Summary Results'!E2087=0),FALSE,'Input and Summary Results'!$E2087)</f>
        <v>0</v>
      </c>
      <c r="E2505" t="b">
        <f t="shared" si="146"/>
        <v>0</v>
      </c>
      <c r="F2505" t="b">
        <f t="shared" si="147"/>
        <v>0</v>
      </c>
      <c r="G2505" t="b">
        <f>IF('Input and Summary Results'!$J$4="yes",IF(C2505=FALSE,FALSE,IF('Data Transformation'!E2505&lt;$R$10,E2505,$R$10)),IF(C2505=FALSE,FALSE,IF(C2505&lt;$R$10,C2505,$R$10)))</f>
        <v>0</v>
      </c>
      <c r="H2505" t="b">
        <f>IF('Input and Summary Results'!$J$4="yes",'Data Transformation'!F2505,'Data Transformation'!D2505)</f>
        <v>0</v>
      </c>
      <c r="I2505" t="str">
        <f t="shared" si="148"/>
        <v/>
      </c>
    </row>
    <row r="2506" spans="2:9" x14ac:dyDescent="0.25">
      <c r="B2506" t="b">
        <f>IF('Input and Summary Results'!D2088=0,FALSE,'Input and Summary Results'!$B2088)</f>
        <v>0</v>
      </c>
      <c r="C2506" t="b">
        <f>IF(OR(B2506=0,'Input and Summary Results'!D2088=0,'Input and Summary Results'!D2088=""),FALSE,'Input and Summary Results'!$D2088)</f>
        <v>0</v>
      </c>
      <c r="D2506" t="b">
        <f>IF(OR(B2506=0,'Input and Summary Results'!E2088=0),FALSE,'Input and Summary Results'!$E2088)</f>
        <v>0</v>
      </c>
      <c r="E2506" t="b">
        <f t="shared" si="146"/>
        <v>0</v>
      </c>
      <c r="F2506" t="b">
        <f t="shared" si="147"/>
        <v>0</v>
      </c>
      <c r="G2506" t="b">
        <f>IF('Input and Summary Results'!$J$4="yes",IF(C2506=FALSE,FALSE,IF('Data Transformation'!E2506&lt;$R$10,E2506,$R$10)),IF(C2506=FALSE,FALSE,IF(C2506&lt;$R$10,C2506,$R$10)))</f>
        <v>0</v>
      </c>
      <c r="H2506" t="b">
        <f>IF('Input and Summary Results'!$J$4="yes",'Data Transformation'!F2506,'Data Transformation'!D2506)</f>
        <v>0</v>
      </c>
      <c r="I2506" t="str">
        <f t="shared" si="148"/>
        <v/>
      </c>
    </row>
    <row r="2507" spans="2:9" x14ac:dyDescent="0.25">
      <c r="B2507" t="b">
        <f>IF('Input and Summary Results'!D2089=0,FALSE,'Input and Summary Results'!$B2089)</f>
        <v>0</v>
      </c>
      <c r="C2507" t="b">
        <f>IF(OR(B2507=0,'Input and Summary Results'!D2089=0,'Input and Summary Results'!D2089=""),FALSE,'Input and Summary Results'!$D2089)</f>
        <v>0</v>
      </c>
      <c r="D2507" t="b">
        <f>IF(OR(B2507=0,'Input and Summary Results'!E2089=0),FALSE,'Input and Summary Results'!$E2089)</f>
        <v>0</v>
      </c>
      <c r="E2507" t="b">
        <f t="shared" si="146"/>
        <v>0</v>
      </c>
      <c r="F2507" t="b">
        <f t="shared" si="147"/>
        <v>0</v>
      </c>
      <c r="G2507" t="b">
        <f>IF('Input and Summary Results'!$J$4="yes",IF(C2507=FALSE,FALSE,IF('Data Transformation'!E2507&lt;$R$10,E2507,$R$10)),IF(C2507=FALSE,FALSE,IF(C2507&lt;$R$10,C2507,$R$10)))</f>
        <v>0</v>
      </c>
      <c r="H2507" t="b">
        <f>IF('Input and Summary Results'!$J$4="yes",'Data Transformation'!F2507,'Data Transformation'!D2507)</f>
        <v>0</v>
      </c>
      <c r="I2507" t="str">
        <f t="shared" si="148"/>
        <v/>
      </c>
    </row>
    <row r="2508" spans="2:9" x14ac:dyDescent="0.25">
      <c r="B2508" t="b">
        <f>IF('Input and Summary Results'!D2090=0,FALSE,'Input and Summary Results'!$B2090)</f>
        <v>0</v>
      </c>
      <c r="C2508" t="b">
        <f>IF(OR(B2508=0,'Input and Summary Results'!D2090=0,'Input and Summary Results'!D2090=""),FALSE,'Input and Summary Results'!$D2090)</f>
        <v>0</v>
      </c>
      <c r="D2508" t="b">
        <f>IF(OR(B2508=0,'Input and Summary Results'!E2090=0),FALSE,'Input and Summary Results'!$E2090)</f>
        <v>0</v>
      </c>
      <c r="E2508" t="b">
        <f t="shared" si="146"/>
        <v>0</v>
      </c>
      <c r="F2508" t="b">
        <f t="shared" si="147"/>
        <v>0</v>
      </c>
      <c r="G2508" t="b">
        <f>IF('Input and Summary Results'!$J$4="yes",IF(C2508=FALSE,FALSE,IF('Data Transformation'!E2508&lt;$R$10,E2508,$R$10)),IF(C2508=FALSE,FALSE,IF(C2508&lt;$R$10,C2508,$R$10)))</f>
        <v>0</v>
      </c>
      <c r="H2508" t="b">
        <f>IF('Input and Summary Results'!$J$4="yes",'Data Transformation'!F2508,'Data Transformation'!D2508)</f>
        <v>0</v>
      </c>
      <c r="I2508" t="str">
        <f t="shared" si="148"/>
        <v/>
      </c>
    </row>
    <row r="2509" spans="2:9" x14ac:dyDescent="0.25">
      <c r="B2509" t="b">
        <f>IF('Input and Summary Results'!D2091=0,FALSE,'Input and Summary Results'!$B2091)</f>
        <v>0</v>
      </c>
      <c r="C2509" t="b">
        <f>IF(OR(B2509=0,'Input and Summary Results'!D2091=0,'Input and Summary Results'!D2091=""),FALSE,'Input and Summary Results'!$D2091)</f>
        <v>0</v>
      </c>
      <c r="D2509" t="b">
        <f>IF(OR(B2509=0,'Input and Summary Results'!E2091=0),FALSE,'Input and Summary Results'!$E2091)</f>
        <v>0</v>
      </c>
      <c r="E2509" t="b">
        <f t="shared" si="146"/>
        <v>0</v>
      </c>
      <c r="F2509" t="b">
        <f t="shared" si="147"/>
        <v>0</v>
      </c>
      <c r="G2509" t="b">
        <f>IF('Input and Summary Results'!$J$4="yes",IF(C2509=FALSE,FALSE,IF('Data Transformation'!E2509&lt;$R$10,E2509,$R$10)),IF(C2509=FALSE,FALSE,IF(C2509&lt;$R$10,C2509,$R$10)))</f>
        <v>0</v>
      </c>
      <c r="H2509" t="b">
        <f>IF('Input and Summary Results'!$J$4="yes",'Data Transformation'!F2509,'Data Transformation'!D2509)</f>
        <v>0</v>
      </c>
      <c r="I2509" t="str">
        <f t="shared" si="148"/>
        <v/>
      </c>
    </row>
    <row r="2510" spans="2:9" x14ac:dyDescent="0.25">
      <c r="B2510" t="b">
        <f>IF('Input and Summary Results'!D2092=0,FALSE,'Input and Summary Results'!$B2092)</f>
        <v>0</v>
      </c>
      <c r="C2510" t="b">
        <f>IF(OR(B2510=0,'Input and Summary Results'!D2092=0,'Input and Summary Results'!D2092=""),FALSE,'Input and Summary Results'!$D2092)</f>
        <v>0</v>
      </c>
      <c r="D2510" t="b">
        <f>IF(OR(B2510=0,'Input and Summary Results'!E2092=0),FALSE,'Input and Summary Results'!$E2092)</f>
        <v>0</v>
      </c>
      <c r="E2510" t="b">
        <f t="shared" si="146"/>
        <v>0</v>
      </c>
      <c r="F2510" t="b">
        <f t="shared" si="147"/>
        <v>0</v>
      </c>
      <c r="G2510" t="b">
        <f>IF('Input and Summary Results'!$J$4="yes",IF(C2510=FALSE,FALSE,IF('Data Transformation'!E2510&lt;$R$10,E2510,$R$10)),IF(C2510=FALSE,FALSE,IF(C2510&lt;$R$10,C2510,$R$10)))</f>
        <v>0</v>
      </c>
      <c r="H2510" t="b">
        <f>IF('Input and Summary Results'!$J$4="yes",'Data Transformation'!F2510,'Data Transformation'!D2510)</f>
        <v>0</v>
      </c>
      <c r="I2510" t="str">
        <f t="shared" si="148"/>
        <v/>
      </c>
    </row>
    <row r="2511" spans="2:9" x14ac:dyDescent="0.25">
      <c r="B2511" t="b">
        <f>IF('Input and Summary Results'!D2093=0,FALSE,'Input and Summary Results'!$B2093)</f>
        <v>0</v>
      </c>
      <c r="C2511" t="b">
        <f>IF(OR(B2511=0,'Input and Summary Results'!D2093=0,'Input and Summary Results'!D2093=""),FALSE,'Input and Summary Results'!$D2093)</f>
        <v>0</v>
      </c>
      <c r="D2511" t="b">
        <f>IF(OR(B2511=0,'Input and Summary Results'!E2093=0),FALSE,'Input and Summary Results'!$E2093)</f>
        <v>0</v>
      </c>
      <c r="E2511" t="b">
        <f t="shared" si="146"/>
        <v>0</v>
      </c>
      <c r="F2511" t="b">
        <f t="shared" si="147"/>
        <v>0</v>
      </c>
      <c r="G2511" t="b">
        <f>IF('Input and Summary Results'!$J$4="yes",IF(C2511=FALSE,FALSE,IF('Data Transformation'!E2511&lt;$R$10,E2511,$R$10)),IF(C2511=FALSE,FALSE,IF(C2511&lt;$R$10,C2511,$R$10)))</f>
        <v>0</v>
      </c>
      <c r="H2511" t="b">
        <f>IF('Input and Summary Results'!$J$4="yes",'Data Transformation'!F2511,'Data Transformation'!D2511)</f>
        <v>0</v>
      </c>
      <c r="I2511" t="str">
        <f t="shared" si="148"/>
        <v/>
      </c>
    </row>
    <row r="2512" spans="2:9" x14ac:dyDescent="0.25">
      <c r="B2512" t="b">
        <f>IF('Input and Summary Results'!D2094=0,FALSE,'Input and Summary Results'!$B2094)</f>
        <v>0</v>
      </c>
      <c r="C2512" t="b">
        <f>IF(OR(B2512=0,'Input and Summary Results'!D2094=0,'Input and Summary Results'!D2094=""),FALSE,'Input and Summary Results'!$D2094)</f>
        <v>0</v>
      </c>
      <c r="D2512" t="b">
        <f>IF(OR(B2512=0,'Input and Summary Results'!E2094=0),FALSE,'Input and Summary Results'!$E2094)</f>
        <v>0</v>
      </c>
      <c r="E2512" t="b">
        <f t="shared" si="146"/>
        <v>0</v>
      </c>
      <c r="F2512" t="b">
        <f t="shared" si="147"/>
        <v>0</v>
      </c>
      <c r="G2512" t="b">
        <f>IF('Input and Summary Results'!$J$4="yes",IF(C2512=FALSE,FALSE,IF('Data Transformation'!E2512&lt;$R$10,E2512,$R$10)),IF(C2512=FALSE,FALSE,IF(C2512&lt;$R$10,C2512,$R$10)))</f>
        <v>0</v>
      </c>
      <c r="H2512" t="b">
        <f>IF('Input and Summary Results'!$J$4="yes",'Data Transformation'!F2512,'Data Transformation'!D2512)</f>
        <v>0</v>
      </c>
      <c r="I2512" t="str">
        <f t="shared" si="148"/>
        <v/>
      </c>
    </row>
    <row r="2513" spans="2:9" x14ac:dyDescent="0.25">
      <c r="B2513" t="b">
        <f>IF('Input and Summary Results'!D2095=0,FALSE,'Input and Summary Results'!$B2095)</f>
        <v>0</v>
      </c>
      <c r="C2513" t="b">
        <f>IF(OR(B2513=0,'Input and Summary Results'!D2095=0,'Input and Summary Results'!D2095=""),FALSE,'Input and Summary Results'!$D2095)</f>
        <v>0</v>
      </c>
      <c r="D2513" t="b">
        <f>IF(OR(B2513=0,'Input and Summary Results'!E2095=0),FALSE,'Input and Summary Results'!$E2095)</f>
        <v>0</v>
      </c>
      <c r="E2513" t="b">
        <f t="shared" si="146"/>
        <v>0</v>
      </c>
      <c r="F2513" t="b">
        <f t="shared" si="147"/>
        <v>0</v>
      </c>
      <c r="G2513" t="b">
        <f>IF('Input and Summary Results'!$J$4="yes",IF(C2513=FALSE,FALSE,IF('Data Transformation'!E2513&lt;$R$10,E2513,$R$10)),IF(C2513=FALSE,FALSE,IF(C2513&lt;$R$10,C2513,$R$10)))</f>
        <v>0</v>
      </c>
      <c r="H2513" t="b">
        <f>IF('Input and Summary Results'!$J$4="yes",'Data Transformation'!F2513,'Data Transformation'!D2513)</f>
        <v>0</v>
      </c>
      <c r="I2513" t="str">
        <f t="shared" si="148"/>
        <v/>
      </c>
    </row>
    <row r="2514" spans="2:9" x14ac:dyDescent="0.25">
      <c r="B2514" t="b">
        <f>IF('Input and Summary Results'!D2096=0,FALSE,'Input and Summary Results'!$B2096)</f>
        <v>0</v>
      </c>
      <c r="C2514" t="b">
        <f>IF(OR(B2514=0,'Input and Summary Results'!D2096=0,'Input and Summary Results'!D2096=""),FALSE,'Input and Summary Results'!$D2096)</f>
        <v>0</v>
      </c>
      <c r="D2514" t="b">
        <f>IF(OR(B2514=0,'Input and Summary Results'!E2096=0),FALSE,'Input and Summary Results'!$E2096)</f>
        <v>0</v>
      </c>
      <c r="E2514" t="b">
        <f t="shared" si="146"/>
        <v>0</v>
      </c>
      <c r="F2514" t="b">
        <f t="shared" si="147"/>
        <v>0</v>
      </c>
      <c r="G2514" t="b">
        <f>IF('Input and Summary Results'!$J$4="yes",IF(C2514=FALSE,FALSE,IF('Data Transformation'!E2514&lt;$R$10,E2514,$R$10)),IF(C2514=FALSE,FALSE,IF(C2514&lt;$R$10,C2514,$R$10)))</f>
        <v>0</v>
      </c>
      <c r="H2514" t="b">
        <f>IF('Input and Summary Results'!$J$4="yes",'Data Transformation'!F2514,'Data Transformation'!D2514)</f>
        <v>0</v>
      </c>
      <c r="I2514" t="str">
        <f t="shared" si="148"/>
        <v/>
      </c>
    </row>
    <row r="2515" spans="2:9" x14ac:dyDescent="0.25">
      <c r="B2515" t="b">
        <f>IF('Input and Summary Results'!D2097=0,FALSE,'Input and Summary Results'!$B2097)</f>
        <v>0</v>
      </c>
      <c r="C2515" t="b">
        <f>IF(OR(B2515=0,'Input and Summary Results'!D2097=0,'Input and Summary Results'!D2097=""),FALSE,'Input and Summary Results'!$D2097)</f>
        <v>0</v>
      </c>
      <c r="D2515" t="b">
        <f>IF(OR(B2515=0,'Input and Summary Results'!E2097=0),FALSE,'Input and Summary Results'!$E2097)</f>
        <v>0</v>
      </c>
      <c r="E2515" t="b">
        <f t="shared" si="146"/>
        <v>0</v>
      </c>
      <c r="F2515" t="b">
        <f t="shared" si="147"/>
        <v>0</v>
      </c>
      <c r="G2515" t="b">
        <f>IF('Input and Summary Results'!$J$4="yes",IF(C2515=FALSE,FALSE,IF('Data Transformation'!E2515&lt;$R$10,E2515,$R$10)),IF(C2515=FALSE,FALSE,IF(C2515&lt;$R$10,C2515,$R$10)))</f>
        <v>0</v>
      </c>
      <c r="H2515" t="b">
        <f>IF('Input and Summary Results'!$J$4="yes",'Data Transformation'!F2515,'Data Transformation'!D2515)</f>
        <v>0</v>
      </c>
      <c r="I2515" t="str">
        <f t="shared" si="148"/>
        <v/>
      </c>
    </row>
    <row r="2516" spans="2:9" x14ac:dyDescent="0.25">
      <c r="B2516" t="b">
        <f>IF('Input and Summary Results'!D2098=0,FALSE,'Input and Summary Results'!$B2098)</f>
        <v>0</v>
      </c>
      <c r="C2516" t="b">
        <f>IF(OR(B2516=0,'Input and Summary Results'!D2098=0,'Input and Summary Results'!D2098=""),FALSE,'Input and Summary Results'!$D2098)</f>
        <v>0</v>
      </c>
      <c r="D2516" t="b">
        <f>IF(OR(B2516=0,'Input and Summary Results'!E2098=0),FALSE,'Input and Summary Results'!$E2098)</f>
        <v>0</v>
      </c>
      <c r="E2516" t="b">
        <f t="shared" si="146"/>
        <v>0</v>
      </c>
      <c r="F2516" t="b">
        <f t="shared" si="147"/>
        <v>0</v>
      </c>
      <c r="G2516" t="b">
        <f>IF('Input and Summary Results'!$J$4="yes",IF(C2516=FALSE,FALSE,IF('Data Transformation'!E2516&lt;$R$10,E2516,$R$10)),IF(C2516=FALSE,FALSE,IF(C2516&lt;$R$10,C2516,$R$10)))</f>
        <v>0</v>
      </c>
      <c r="H2516" t="b">
        <f>IF('Input and Summary Results'!$J$4="yes",'Data Transformation'!F2516,'Data Transformation'!D2516)</f>
        <v>0</v>
      </c>
      <c r="I2516" t="str">
        <f t="shared" si="148"/>
        <v/>
      </c>
    </row>
    <row r="2517" spans="2:9" x14ac:dyDescent="0.25">
      <c r="B2517" t="b">
        <f>IF('Input and Summary Results'!D2099=0,FALSE,'Input and Summary Results'!$B2099)</f>
        <v>0</v>
      </c>
      <c r="C2517" t="b">
        <f>IF(OR(B2517=0,'Input and Summary Results'!D2099=0,'Input and Summary Results'!D2099=""),FALSE,'Input and Summary Results'!$D2099)</f>
        <v>0</v>
      </c>
      <c r="D2517" t="b">
        <f>IF(OR(B2517=0,'Input and Summary Results'!E2099=0),FALSE,'Input and Summary Results'!$E2099)</f>
        <v>0</v>
      </c>
      <c r="E2517" t="b">
        <f t="shared" si="146"/>
        <v>0</v>
      </c>
      <c r="F2517" t="b">
        <f t="shared" si="147"/>
        <v>0</v>
      </c>
      <c r="G2517" t="b">
        <f>IF('Input and Summary Results'!$J$4="yes",IF(C2517=FALSE,FALSE,IF('Data Transformation'!E2517&lt;$R$10,E2517,$R$10)),IF(C2517=FALSE,FALSE,IF(C2517&lt;$R$10,C2517,$R$10)))</f>
        <v>0</v>
      </c>
      <c r="H2517" t="b">
        <f>IF('Input and Summary Results'!$J$4="yes",'Data Transformation'!F2517,'Data Transformation'!D2517)</f>
        <v>0</v>
      </c>
      <c r="I2517" t="str">
        <f t="shared" si="148"/>
        <v/>
      </c>
    </row>
    <row r="2518" spans="2:9" x14ac:dyDescent="0.25">
      <c r="B2518" t="b">
        <f>IF('Input and Summary Results'!D2100=0,FALSE,'Input and Summary Results'!$B2100)</f>
        <v>0</v>
      </c>
      <c r="C2518" t="b">
        <f>IF(OR(B2518=0,'Input and Summary Results'!D2100=0,'Input and Summary Results'!D2100=""),FALSE,'Input and Summary Results'!$D2100)</f>
        <v>0</v>
      </c>
      <c r="D2518" t="b">
        <f>IF(OR(B2518=0,'Input and Summary Results'!E2100=0),FALSE,'Input and Summary Results'!$E2100)</f>
        <v>0</v>
      </c>
      <c r="E2518" t="b">
        <f t="shared" si="146"/>
        <v>0</v>
      </c>
      <c r="F2518" t="b">
        <f t="shared" si="147"/>
        <v>0</v>
      </c>
      <c r="G2518" t="b">
        <f>IF('Input and Summary Results'!$J$4="yes",IF(C2518=FALSE,FALSE,IF('Data Transformation'!E2518&lt;$R$10,E2518,$R$10)),IF(C2518=FALSE,FALSE,IF(C2518&lt;$R$10,C2518,$R$10)))</f>
        <v>0</v>
      </c>
      <c r="H2518" t="b">
        <f>IF('Input and Summary Results'!$J$4="yes",'Data Transformation'!F2518,'Data Transformation'!D2518)</f>
        <v>0</v>
      </c>
      <c r="I2518" t="str">
        <f t="shared" si="148"/>
        <v/>
      </c>
    </row>
    <row r="2519" spans="2:9" x14ac:dyDescent="0.25">
      <c r="B2519" t="b">
        <f>IF('Input and Summary Results'!D2101=0,FALSE,'Input and Summary Results'!$B2101)</f>
        <v>0</v>
      </c>
      <c r="C2519" t="b">
        <f>IF(OR(B2519=0,'Input and Summary Results'!D2101=0,'Input and Summary Results'!D2101=""),FALSE,'Input and Summary Results'!$D2101)</f>
        <v>0</v>
      </c>
      <c r="D2519" t="b">
        <f>IF(OR(B2519=0,'Input and Summary Results'!E2101=0),FALSE,'Input and Summary Results'!$E2101)</f>
        <v>0</v>
      </c>
      <c r="E2519" t="b">
        <f t="shared" si="146"/>
        <v>0</v>
      </c>
      <c r="F2519" t="b">
        <f t="shared" si="147"/>
        <v>0</v>
      </c>
      <c r="G2519" t="b">
        <f>IF('Input and Summary Results'!$J$4="yes",IF(C2519=FALSE,FALSE,IF('Data Transformation'!E2519&lt;$R$10,E2519,$R$10)),IF(C2519=FALSE,FALSE,IF(C2519&lt;$R$10,C2519,$R$10)))</f>
        <v>0</v>
      </c>
      <c r="H2519" t="b">
        <f>IF('Input and Summary Results'!$J$4="yes",'Data Transformation'!F2519,'Data Transformation'!D2519)</f>
        <v>0</v>
      </c>
      <c r="I2519" t="str">
        <f t="shared" si="148"/>
        <v/>
      </c>
    </row>
    <row r="2520" spans="2:9" x14ac:dyDescent="0.25">
      <c r="B2520" t="b">
        <f>IF('Input and Summary Results'!D2102=0,FALSE,'Input and Summary Results'!$B2102)</f>
        <v>0</v>
      </c>
      <c r="C2520" t="b">
        <f>IF(OR(B2520=0,'Input and Summary Results'!D2102=0,'Input and Summary Results'!D2102=""),FALSE,'Input and Summary Results'!$D2102)</f>
        <v>0</v>
      </c>
      <c r="D2520" t="b">
        <f>IF(OR(B2520=0,'Input and Summary Results'!E2102=0),FALSE,'Input and Summary Results'!$E2102)</f>
        <v>0</v>
      </c>
      <c r="E2520" t="b">
        <f t="shared" si="146"/>
        <v>0</v>
      </c>
      <c r="F2520" t="b">
        <f t="shared" si="147"/>
        <v>0</v>
      </c>
      <c r="G2520" t="b">
        <f>IF('Input and Summary Results'!$J$4="yes",IF(C2520=FALSE,FALSE,IF('Data Transformation'!E2520&lt;$R$10,E2520,$R$10)),IF(C2520=FALSE,FALSE,IF(C2520&lt;$R$10,C2520,$R$10)))</f>
        <v>0</v>
      </c>
      <c r="H2520" t="b">
        <f>IF('Input and Summary Results'!$J$4="yes",'Data Transformation'!F2520,'Data Transformation'!D2520)</f>
        <v>0</v>
      </c>
      <c r="I2520" t="str">
        <f t="shared" si="148"/>
        <v/>
      </c>
    </row>
    <row r="2521" spans="2:9" x14ac:dyDescent="0.25">
      <c r="B2521" t="b">
        <f>IF('Input and Summary Results'!D2103=0,FALSE,'Input and Summary Results'!$B2103)</f>
        <v>0</v>
      </c>
      <c r="C2521" t="b">
        <f>IF(OR(B2521=0,'Input and Summary Results'!D2103=0,'Input and Summary Results'!D2103=""),FALSE,'Input and Summary Results'!$D2103)</f>
        <v>0</v>
      </c>
      <c r="D2521" t="b">
        <f>IF(OR(B2521=0,'Input and Summary Results'!E2103=0),FALSE,'Input and Summary Results'!$E2103)</f>
        <v>0</v>
      </c>
      <c r="E2521" t="b">
        <f t="shared" si="146"/>
        <v>0</v>
      </c>
      <c r="F2521" t="b">
        <f t="shared" si="147"/>
        <v>0</v>
      </c>
      <c r="G2521" t="b">
        <f>IF('Input and Summary Results'!$J$4="yes",IF(C2521=FALSE,FALSE,IF('Data Transformation'!E2521&lt;$R$10,E2521,$R$10)),IF(C2521=FALSE,FALSE,IF(C2521&lt;$R$10,C2521,$R$10)))</f>
        <v>0</v>
      </c>
      <c r="H2521" t="b">
        <f>IF('Input and Summary Results'!$J$4="yes",'Data Transformation'!F2521,'Data Transformation'!D2521)</f>
        <v>0</v>
      </c>
      <c r="I2521" t="str">
        <f t="shared" si="148"/>
        <v/>
      </c>
    </row>
    <row r="2522" spans="2:9" x14ac:dyDescent="0.25">
      <c r="B2522" t="b">
        <f>IF('Input and Summary Results'!D2104=0,FALSE,'Input and Summary Results'!$B2104)</f>
        <v>0</v>
      </c>
      <c r="C2522" t="b">
        <f>IF(OR(B2522=0,'Input and Summary Results'!D2104=0,'Input and Summary Results'!D2104=""),FALSE,'Input and Summary Results'!$D2104)</f>
        <v>0</v>
      </c>
      <c r="D2522" t="b">
        <f>IF(OR(B2522=0,'Input and Summary Results'!E2104=0),FALSE,'Input and Summary Results'!$E2104)</f>
        <v>0</v>
      </c>
      <c r="E2522" t="b">
        <f t="shared" si="146"/>
        <v>0</v>
      </c>
      <c r="F2522" t="b">
        <f t="shared" si="147"/>
        <v>0</v>
      </c>
      <c r="G2522" t="b">
        <f>IF('Input and Summary Results'!$J$4="yes",IF(C2522=FALSE,FALSE,IF('Data Transformation'!E2522&lt;$R$10,E2522,$R$10)),IF(C2522=FALSE,FALSE,IF(C2522&lt;$R$10,C2522,$R$10)))</f>
        <v>0</v>
      </c>
      <c r="H2522" t="b">
        <f>IF('Input and Summary Results'!$J$4="yes",'Data Transformation'!F2522,'Data Transformation'!D2522)</f>
        <v>0</v>
      </c>
      <c r="I2522" t="str">
        <f t="shared" si="148"/>
        <v/>
      </c>
    </row>
    <row r="2523" spans="2:9" x14ac:dyDescent="0.25">
      <c r="B2523" t="b">
        <f>IF('Input and Summary Results'!D2105=0,FALSE,'Input and Summary Results'!$B2105)</f>
        <v>0</v>
      </c>
      <c r="C2523" t="b">
        <f>IF(OR(B2523=0,'Input and Summary Results'!D2105=0,'Input and Summary Results'!D2105=""),FALSE,'Input and Summary Results'!$D2105)</f>
        <v>0</v>
      </c>
      <c r="D2523" t="b">
        <f>IF(OR(B2523=0,'Input and Summary Results'!E2105=0),FALSE,'Input and Summary Results'!$E2105)</f>
        <v>0</v>
      </c>
      <c r="E2523" t="b">
        <f t="shared" si="146"/>
        <v>0</v>
      </c>
      <c r="F2523" t="b">
        <f t="shared" si="147"/>
        <v>0</v>
      </c>
      <c r="G2523" t="b">
        <f>IF('Input and Summary Results'!$J$4="yes",IF(C2523=FALSE,FALSE,IF('Data Transformation'!E2523&lt;$R$10,E2523,$R$10)),IF(C2523=FALSE,FALSE,IF(C2523&lt;$R$10,C2523,$R$10)))</f>
        <v>0</v>
      </c>
      <c r="H2523" t="b">
        <f>IF('Input and Summary Results'!$J$4="yes",'Data Transformation'!F2523,'Data Transformation'!D2523)</f>
        <v>0</v>
      </c>
      <c r="I2523" t="str">
        <f t="shared" si="148"/>
        <v/>
      </c>
    </row>
    <row r="2524" spans="2:9" x14ac:dyDescent="0.25">
      <c r="B2524" t="b">
        <f>IF('Input and Summary Results'!D2106=0,FALSE,'Input and Summary Results'!$B2106)</f>
        <v>0</v>
      </c>
      <c r="C2524" t="b">
        <f>IF(OR(B2524=0,'Input and Summary Results'!D2106=0,'Input and Summary Results'!D2106=""),FALSE,'Input and Summary Results'!$D2106)</f>
        <v>0</v>
      </c>
      <c r="D2524" t="b">
        <f>IF(OR(B2524=0,'Input and Summary Results'!E2106=0),FALSE,'Input and Summary Results'!$E2106)</f>
        <v>0</v>
      </c>
      <c r="E2524" t="b">
        <f t="shared" si="146"/>
        <v>0</v>
      </c>
      <c r="F2524" t="b">
        <f t="shared" si="147"/>
        <v>0</v>
      </c>
      <c r="G2524" t="b">
        <f>IF('Input and Summary Results'!$J$4="yes",IF(C2524=FALSE,FALSE,IF('Data Transformation'!E2524&lt;$R$10,E2524,$R$10)),IF(C2524=FALSE,FALSE,IF(C2524&lt;$R$10,C2524,$R$10)))</f>
        <v>0</v>
      </c>
      <c r="H2524" t="b">
        <f>IF('Input and Summary Results'!$J$4="yes",'Data Transformation'!F2524,'Data Transformation'!D2524)</f>
        <v>0</v>
      </c>
      <c r="I2524" t="str">
        <f t="shared" si="148"/>
        <v/>
      </c>
    </row>
    <row r="2525" spans="2:9" x14ac:dyDescent="0.25">
      <c r="B2525" t="b">
        <f>IF('Input and Summary Results'!D2107=0,FALSE,'Input and Summary Results'!$B2107)</f>
        <v>0</v>
      </c>
      <c r="C2525" t="b">
        <f>IF(OR(B2525=0,'Input and Summary Results'!D2107=0,'Input and Summary Results'!D2107=""),FALSE,'Input and Summary Results'!$D2107)</f>
        <v>0</v>
      </c>
      <c r="D2525" t="b">
        <f>IF(OR(B2525=0,'Input and Summary Results'!E2107=0),FALSE,'Input and Summary Results'!$E2107)</f>
        <v>0</v>
      </c>
      <c r="E2525" t="b">
        <f t="shared" si="146"/>
        <v>0</v>
      </c>
      <c r="F2525" t="b">
        <f t="shared" si="147"/>
        <v>0</v>
      </c>
      <c r="G2525" t="b">
        <f>IF('Input and Summary Results'!$J$4="yes",IF(C2525=FALSE,FALSE,IF('Data Transformation'!E2525&lt;$R$10,E2525,$R$10)),IF(C2525=FALSE,FALSE,IF(C2525&lt;$R$10,C2525,$R$10)))</f>
        <v>0</v>
      </c>
      <c r="H2525" t="b">
        <f>IF('Input and Summary Results'!$J$4="yes",'Data Transformation'!F2525,'Data Transformation'!D2525)</f>
        <v>0</v>
      </c>
      <c r="I2525" t="str">
        <f t="shared" si="148"/>
        <v/>
      </c>
    </row>
    <row r="2526" spans="2:9" x14ac:dyDescent="0.25">
      <c r="B2526" t="b">
        <f>IF('Input and Summary Results'!D2108=0,FALSE,'Input and Summary Results'!$B2108)</f>
        <v>0</v>
      </c>
      <c r="C2526" t="b">
        <f>IF(OR(B2526=0,'Input and Summary Results'!D2108=0,'Input and Summary Results'!D2108=""),FALSE,'Input and Summary Results'!$D2108)</f>
        <v>0</v>
      </c>
      <c r="D2526" t="b">
        <f>IF(OR(B2526=0,'Input and Summary Results'!E2108=0),FALSE,'Input and Summary Results'!$E2108)</f>
        <v>0</v>
      </c>
      <c r="E2526" t="b">
        <f t="shared" si="146"/>
        <v>0</v>
      </c>
      <c r="F2526" t="b">
        <f t="shared" si="147"/>
        <v>0</v>
      </c>
      <c r="G2526" t="b">
        <f>IF('Input and Summary Results'!$J$4="yes",IF(C2526=FALSE,FALSE,IF('Data Transformation'!E2526&lt;$R$10,E2526,$R$10)),IF(C2526=FALSE,FALSE,IF(C2526&lt;$R$10,C2526,$R$10)))</f>
        <v>0</v>
      </c>
      <c r="H2526" t="b">
        <f>IF('Input and Summary Results'!$J$4="yes",'Data Transformation'!F2526,'Data Transformation'!D2526)</f>
        <v>0</v>
      </c>
      <c r="I2526" t="str">
        <f t="shared" si="148"/>
        <v/>
      </c>
    </row>
    <row r="2527" spans="2:9" x14ac:dyDescent="0.25">
      <c r="B2527" t="b">
        <f>IF('Input and Summary Results'!D2109=0,FALSE,'Input and Summary Results'!$B2109)</f>
        <v>0</v>
      </c>
      <c r="C2527" t="b">
        <f>IF(OR(B2527=0,'Input and Summary Results'!D2109=0,'Input and Summary Results'!D2109=""),FALSE,'Input and Summary Results'!$D2109)</f>
        <v>0</v>
      </c>
      <c r="D2527" t="b">
        <f>IF(OR(B2527=0,'Input and Summary Results'!E2109=0),FALSE,'Input and Summary Results'!$E2109)</f>
        <v>0</v>
      </c>
      <c r="E2527" t="b">
        <f t="shared" si="146"/>
        <v>0</v>
      </c>
      <c r="F2527" t="b">
        <f t="shared" si="147"/>
        <v>0</v>
      </c>
      <c r="G2527" t="b">
        <f>IF('Input and Summary Results'!$J$4="yes",IF(C2527=FALSE,FALSE,IF('Data Transformation'!E2527&lt;$R$10,E2527,$R$10)),IF(C2527=FALSE,FALSE,IF(C2527&lt;$R$10,C2527,$R$10)))</f>
        <v>0</v>
      </c>
      <c r="H2527" t="b">
        <f>IF('Input and Summary Results'!$J$4="yes",'Data Transformation'!F2527,'Data Transformation'!D2527)</f>
        <v>0</v>
      </c>
      <c r="I2527" t="str">
        <f t="shared" si="148"/>
        <v/>
      </c>
    </row>
    <row r="2528" spans="2:9" x14ac:dyDescent="0.25">
      <c r="B2528" t="b">
        <f>IF('Input and Summary Results'!D2110=0,FALSE,'Input and Summary Results'!$B2110)</f>
        <v>0</v>
      </c>
      <c r="C2528" t="b">
        <f>IF(OR(B2528=0,'Input and Summary Results'!D2110=0,'Input and Summary Results'!D2110=""),FALSE,'Input and Summary Results'!$D2110)</f>
        <v>0</v>
      </c>
      <c r="D2528" t="b">
        <f>IF(OR(B2528=0,'Input and Summary Results'!E2110=0),FALSE,'Input and Summary Results'!$E2110)</f>
        <v>0</v>
      </c>
      <c r="E2528" t="b">
        <f t="shared" si="146"/>
        <v>0</v>
      </c>
      <c r="F2528" t="b">
        <f t="shared" si="147"/>
        <v>0</v>
      </c>
      <c r="G2528" t="b">
        <f>IF('Input and Summary Results'!$J$4="yes",IF(C2528=FALSE,FALSE,IF('Data Transformation'!E2528&lt;$R$10,E2528,$R$10)),IF(C2528=FALSE,FALSE,IF(C2528&lt;$R$10,C2528,$R$10)))</f>
        <v>0</v>
      </c>
      <c r="H2528" t="b">
        <f>IF('Input and Summary Results'!$J$4="yes",'Data Transformation'!F2528,'Data Transformation'!D2528)</f>
        <v>0</v>
      </c>
      <c r="I2528" t="str">
        <f t="shared" si="148"/>
        <v/>
      </c>
    </row>
    <row r="2529" spans="2:9" x14ac:dyDescent="0.25">
      <c r="B2529" t="b">
        <f>IF('Input and Summary Results'!D2111=0,FALSE,'Input and Summary Results'!$B2111)</f>
        <v>0</v>
      </c>
      <c r="C2529" t="b">
        <f>IF(OR(B2529=0,'Input and Summary Results'!D2111=0,'Input and Summary Results'!D2111=""),FALSE,'Input and Summary Results'!$D2111)</f>
        <v>0</v>
      </c>
      <c r="D2529" t="b">
        <f>IF(OR(B2529=0,'Input and Summary Results'!E2111=0),FALSE,'Input and Summary Results'!$E2111)</f>
        <v>0</v>
      </c>
      <c r="E2529" t="b">
        <f t="shared" si="146"/>
        <v>0</v>
      </c>
      <c r="F2529" t="b">
        <f t="shared" si="147"/>
        <v>0</v>
      </c>
      <c r="G2529" t="b">
        <f>IF('Input and Summary Results'!$J$4="yes",IF(C2529=FALSE,FALSE,IF('Data Transformation'!E2529&lt;$R$10,E2529,$R$10)),IF(C2529=FALSE,FALSE,IF(C2529&lt;$R$10,C2529,$R$10)))</f>
        <v>0</v>
      </c>
      <c r="H2529" t="b">
        <f>IF('Input and Summary Results'!$J$4="yes",'Data Transformation'!F2529,'Data Transformation'!D2529)</f>
        <v>0</v>
      </c>
      <c r="I2529" t="str">
        <f t="shared" si="148"/>
        <v/>
      </c>
    </row>
    <row r="2530" spans="2:9" x14ac:dyDescent="0.25">
      <c r="B2530" t="b">
        <f>IF('Input and Summary Results'!D2112=0,FALSE,'Input and Summary Results'!$B2112)</f>
        <v>0</v>
      </c>
      <c r="C2530" t="b">
        <f>IF(OR(B2530=0,'Input and Summary Results'!D2112=0,'Input and Summary Results'!D2112=""),FALSE,'Input and Summary Results'!$D2112)</f>
        <v>0</v>
      </c>
      <c r="D2530" t="b">
        <f>IF(OR(B2530=0,'Input and Summary Results'!E2112=0),FALSE,'Input and Summary Results'!$E2112)</f>
        <v>0</v>
      </c>
      <c r="E2530" t="b">
        <f t="shared" si="146"/>
        <v>0</v>
      </c>
      <c r="F2530" t="b">
        <f t="shared" si="147"/>
        <v>0</v>
      </c>
      <c r="G2530" t="b">
        <f>IF('Input and Summary Results'!$J$4="yes",IF(C2530=FALSE,FALSE,IF('Data Transformation'!E2530&lt;$R$10,E2530,$R$10)),IF(C2530=FALSE,FALSE,IF(C2530&lt;$R$10,C2530,$R$10)))</f>
        <v>0</v>
      </c>
      <c r="H2530" t="b">
        <f>IF('Input and Summary Results'!$J$4="yes",'Data Transformation'!F2530,'Data Transformation'!D2530)</f>
        <v>0</v>
      </c>
      <c r="I2530" t="str">
        <f t="shared" si="148"/>
        <v/>
      </c>
    </row>
    <row r="2531" spans="2:9" x14ac:dyDescent="0.25">
      <c r="B2531" t="b">
        <f>IF('Input and Summary Results'!D2113=0,FALSE,'Input and Summary Results'!$B2113)</f>
        <v>0</v>
      </c>
      <c r="C2531" t="b">
        <f>IF(OR(B2531=0,'Input and Summary Results'!D2113=0,'Input and Summary Results'!D2113=""),FALSE,'Input and Summary Results'!$D2113)</f>
        <v>0</v>
      </c>
      <c r="D2531" t="b">
        <f>IF(OR(B2531=0,'Input and Summary Results'!E2113=0),FALSE,'Input and Summary Results'!$E2113)</f>
        <v>0</v>
      </c>
      <c r="E2531" t="b">
        <f t="shared" si="146"/>
        <v>0</v>
      </c>
      <c r="F2531" t="b">
        <f t="shared" si="147"/>
        <v>0</v>
      </c>
      <c r="G2531" t="b">
        <f>IF('Input and Summary Results'!$J$4="yes",IF(C2531=FALSE,FALSE,IF('Data Transformation'!E2531&lt;$R$10,E2531,$R$10)),IF(C2531=FALSE,FALSE,IF(C2531&lt;$R$10,C2531,$R$10)))</f>
        <v>0</v>
      </c>
      <c r="H2531" t="b">
        <f>IF('Input and Summary Results'!$J$4="yes",'Data Transformation'!F2531,'Data Transformation'!D2531)</f>
        <v>0</v>
      </c>
      <c r="I2531" t="str">
        <f t="shared" si="148"/>
        <v/>
      </c>
    </row>
    <row r="2532" spans="2:9" x14ac:dyDescent="0.25">
      <c r="B2532" t="b">
        <f>IF('Input and Summary Results'!D2114=0,FALSE,'Input and Summary Results'!$B2114)</f>
        <v>0</v>
      </c>
      <c r="C2532" t="b">
        <f>IF(OR(B2532=0,'Input and Summary Results'!D2114=0,'Input and Summary Results'!D2114=""),FALSE,'Input and Summary Results'!$D2114)</f>
        <v>0</v>
      </c>
      <c r="D2532" t="b">
        <f>IF(OR(B2532=0,'Input and Summary Results'!E2114=0),FALSE,'Input and Summary Results'!$E2114)</f>
        <v>0</v>
      </c>
      <c r="E2532" t="b">
        <f t="shared" si="146"/>
        <v>0</v>
      </c>
      <c r="F2532" t="b">
        <f t="shared" si="147"/>
        <v>0</v>
      </c>
      <c r="G2532" t="b">
        <f>IF('Input and Summary Results'!$J$4="yes",IF(C2532=FALSE,FALSE,IF('Data Transformation'!E2532&lt;$R$10,E2532,$R$10)),IF(C2532=FALSE,FALSE,IF(C2532&lt;$R$10,C2532,$R$10)))</f>
        <v>0</v>
      </c>
      <c r="H2532" t="b">
        <f>IF('Input and Summary Results'!$J$4="yes",'Data Transformation'!F2532,'Data Transformation'!D2532)</f>
        <v>0</v>
      </c>
      <c r="I2532" t="str">
        <f t="shared" si="148"/>
        <v/>
      </c>
    </row>
    <row r="2533" spans="2:9" x14ac:dyDescent="0.25">
      <c r="B2533" t="b">
        <f>IF('Input and Summary Results'!D2115=0,FALSE,'Input and Summary Results'!$B2115)</f>
        <v>0</v>
      </c>
      <c r="C2533" t="b">
        <f>IF(OR(B2533=0,'Input and Summary Results'!D2115=0,'Input and Summary Results'!D2115=""),FALSE,'Input and Summary Results'!$D2115)</f>
        <v>0</v>
      </c>
      <c r="D2533" t="b">
        <f>IF(OR(B2533=0,'Input and Summary Results'!E2115=0),FALSE,'Input and Summary Results'!$E2115)</f>
        <v>0</v>
      </c>
      <c r="E2533" t="b">
        <f t="shared" si="146"/>
        <v>0</v>
      </c>
      <c r="F2533" t="b">
        <f t="shared" si="147"/>
        <v>0</v>
      </c>
      <c r="G2533" t="b">
        <f>IF('Input and Summary Results'!$J$4="yes",IF(C2533=FALSE,FALSE,IF('Data Transformation'!E2533&lt;$R$10,E2533,$R$10)),IF(C2533=FALSE,FALSE,IF(C2533&lt;$R$10,C2533,$R$10)))</f>
        <v>0</v>
      </c>
      <c r="H2533" t="b">
        <f>IF('Input and Summary Results'!$J$4="yes",'Data Transformation'!F2533,'Data Transformation'!D2533)</f>
        <v>0</v>
      </c>
      <c r="I2533" t="str">
        <f t="shared" si="148"/>
        <v/>
      </c>
    </row>
    <row r="2534" spans="2:9" x14ac:dyDescent="0.25">
      <c r="B2534" t="b">
        <f>IF('Input and Summary Results'!D2116=0,FALSE,'Input and Summary Results'!$B2116)</f>
        <v>0</v>
      </c>
      <c r="C2534" t="b">
        <f>IF(OR(B2534=0,'Input and Summary Results'!D2116=0,'Input and Summary Results'!D2116=""),FALSE,'Input and Summary Results'!$D2116)</f>
        <v>0</v>
      </c>
      <c r="D2534" t="b">
        <f>IF(OR(B2534=0,'Input and Summary Results'!E2116=0),FALSE,'Input and Summary Results'!$E2116)</f>
        <v>0</v>
      </c>
      <c r="E2534" t="b">
        <f t="shared" si="146"/>
        <v>0</v>
      </c>
      <c r="F2534" t="b">
        <f t="shared" si="147"/>
        <v>0</v>
      </c>
      <c r="G2534" t="b">
        <f>IF('Input and Summary Results'!$J$4="yes",IF(C2534=FALSE,FALSE,IF('Data Transformation'!E2534&lt;$R$10,E2534,$R$10)),IF(C2534=FALSE,FALSE,IF(C2534&lt;$R$10,C2534,$R$10)))</f>
        <v>0</v>
      </c>
      <c r="H2534" t="b">
        <f>IF('Input and Summary Results'!$J$4="yes",'Data Transformation'!F2534,'Data Transformation'!D2534)</f>
        <v>0</v>
      </c>
      <c r="I2534" t="str">
        <f t="shared" si="148"/>
        <v/>
      </c>
    </row>
    <row r="2535" spans="2:9" x14ac:dyDescent="0.25">
      <c r="B2535" t="b">
        <f>IF('Input and Summary Results'!D2117=0,FALSE,'Input and Summary Results'!$B2117)</f>
        <v>0</v>
      </c>
      <c r="C2535" t="b">
        <f>IF(OR(B2535=0,'Input and Summary Results'!D2117=0,'Input and Summary Results'!D2117=""),FALSE,'Input and Summary Results'!$D2117)</f>
        <v>0</v>
      </c>
      <c r="D2535" t="b">
        <f>IF(OR(B2535=0,'Input and Summary Results'!E2117=0),FALSE,'Input and Summary Results'!$E2117)</f>
        <v>0</v>
      </c>
      <c r="E2535" t="b">
        <f t="shared" si="146"/>
        <v>0</v>
      </c>
      <c r="F2535" t="b">
        <f t="shared" si="147"/>
        <v>0</v>
      </c>
      <c r="G2535" t="b">
        <f>IF('Input and Summary Results'!$J$4="yes",IF(C2535=FALSE,FALSE,IF('Data Transformation'!E2535&lt;$R$10,E2535,$R$10)),IF(C2535=FALSE,FALSE,IF(C2535&lt;$R$10,C2535,$R$10)))</f>
        <v>0</v>
      </c>
      <c r="H2535" t="b">
        <f>IF('Input and Summary Results'!$J$4="yes",'Data Transformation'!F2535,'Data Transformation'!D2535)</f>
        <v>0</v>
      </c>
      <c r="I2535" t="str">
        <f t="shared" si="148"/>
        <v/>
      </c>
    </row>
    <row r="2536" spans="2:9" x14ac:dyDescent="0.25">
      <c r="B2536" t="b">
        <f>IF('Input and Summary Results'!D2118=0,FALSE,'Input and Summary Results'!$B2118)</f>
        <v>0</v>
      </c>
      <c r="C2536" t="b">
        <f>IF(OR(B2536=0,'Input and Summary Results'!D2118=0,'Input and Summary Results'!D2118=""),FALSE,'Input and Summary Results'!$D2118)</f>
        <v>0</v>
      </c>
      <c r="D2536" t="b">
        <f>IF(OR(B2536=0,'Input and Summary Results'!E2118=0),FALSE,'Input and Summary Results'!$E2118)</f>
        <v>0</v>
      </c>
      <c r="E2536" t="b">
        <f t="shared" si="146"/>
        <v>0</v>
      </c>
      <c r="F2536" t="b">
        <f t="shared" si="147"/>
        <v>0</v>
      </c>
      <c r="G2536" t="b">
        <f>IF('Input and Summary Results'!$J$4="yes",IF(C2536=FALSE,FALSE,IF('Data Transformation'!E2536&lt;$R$10,E2536,$R$10)),IF(C2536=FALSE,FALSE,IF(C2536&lt;$R$10,C2536,$R$10)))</f>
        <v>0</v>
      </c>
      <c r="H2536" t="b">
        <f>IF('Input and Summary Results'!$J$4="yes",'Data Transformation'!F2536,'Data Transformation'!D2536)</f>
        <v>0</v>
      </c>
      <c r="I2536" t="str">
        <f t="shared" si="148"/>
        <v/>
      </c>
    </row>
    <row r="2537" spans="2:9" x14ac:dyDescent="0.25">
      <c r="B2537" t="b">
        <f>IF('Input and Summary Results'!D2119=0,FALSE,'Input and Summary Results'!$B2119)</f>
        <v>0</v>
      </c>
      <c r="C2537" t="b">
        <f>IF(OR(B2537=0,'Input and Summary Results'!D2119=0,'Input and Summary Results'!D2119=""),FALSE,'Input and Summary Results'!$D2119)</f>
        <v>0</v>
      </c>
      <c r="D2537" t="b">
        <f>IF(OR(B2537=0,'Input and Summary Results'!E2119=0),FALSE,'Input and Summary Results'!$E2119)</f>
        <v>0</v>
      </c>
      <c r="E2537" t="b">
        <f t="shared" si="146"/>
        <v>0</v>
      </c>
      <c r="F2537" t="b">
        <f t="shared" si="147"/>
        <v>0</v>
      </c>
      <c r="G2537" t="b">
        <f>IF('Input and Summary Results'!$J$4="yes",IF(C2537=FALSE,FALSE,IF('Data Transformation'!E2537&lt;$R$10,E2537,$R$10)),IF(C2537=FALSE,FALSE,IF(C2537&lt;$R$10,C2537,$R$10)))</f>
        <v>0</v>
      </c>
      <c r="H2537" t="b">
        <f>IF('Input and Summary Results'!$J$4="yes",'Data Transformation'!F2537,'Data Transformation'!D2537)</f>
        <v>0</v>
      </c>
      <c r="I2537" t="str">
        <f t="shared" si="148"/>
        <v/>
      </c>
    </row>
    <row r="2538" spans="2:9" x14ac:dyDescent="0.25">
      <c r="B2538" t="b">
        <f>IF('Input and Summary Results'!D2120=0,FALSE,'Input and Summary Results'!$B2120)</f>
        <v>0</v>
      </c>
      <c r="C2538" t="b">
        <f>IF(OR(B2538=0,'Input and Summary Results'!D2120=0,'Input and Summary Results'!D2120=""),FALSE,'Input and Summary Results'!$D2120)</f>
        <v>0</v>
      </c>
      <c r="D2538" t="b">
        <f>IF(OR(B2538=0,'Input and Summary Results'!E2120=0),FALSE,'Input and Summary Results'!$E2120)</f>
        <v>0</v>
      </c>
      <c r="E2538" t="b">
        <f t="shared" ref="E2538:E2601" si="149">IF(C2538=FALSE,FALSE,LOG10(C2538))</f>
        <v>0</v>
      </c>
      <c r="F2538" t="b">
        <f t="shared" ref="F2538:F2601" si="150">IF(D2538=FALSE, FALSE,0.434*D2538/C2538)</f>
        <v>0</v>
      </c>
      <c r="G2538" t="b">
        <f>IF('Input and Summary Results'!$J$4="yes",IF(C2538=FALSE,FALSE,IF('Data Transformation'!E2538&lt;$R$10,E2538,$R$10)),IF(C2538=FALSE,FALSE,IF(C2538&lt;$R$10,C2538,$R$10)))</f>
        <v>0</v>
      </c>
      <c r="H2538" t="b">
        <f>IF('Input and Summary Results'!$J$4="yes",'Data Transformation'!F2538,'Data Transformation'!D2538)</f>
        <v>0</v>
      </c>
      <c r="I2538" t="str">
        <f t="shared" si="148"/>
        <v/>
      </c>
    </row>
    <row r="2539" spans="2:9" x14ac:dyDescent="0.25">
      <c r="B2539" t="b">
        <f>IF('Input and Summary Results'!D2121=0,FALSE,'Input and Summary Results'!$B2121)</f>
        <v>0</v>
      </c>
      <c r="C2539" t="b">
        <f>IF(OR(B2539=0,'Input and Summary Results'!D2121=0,'Input and Summary Results'!D2121=""),FALSE,'Input and Summary Results'!$D2121)</f>
        <v>0</v>
      </c>
      <c r="D2539" t="b">
        <f>IF(OR(B2539=0,'Input and Summary Results'!E2121=0),FALSE,'Input and Summary Results'!$E2121)</f>
        <v>0</v>
      </c>
      <c r="E2539" t="b">
        <f t="shared" si="149"/>
        <v>0</v>
      </c>
      <c r="F2539" t="b">
        <f t="shared" si="150"/>
        <v>0</v>
      </c>
      <c r="G2539" t="b">
        <f>IF('Input and Summary Results'!$J$4="yes",IF(C2539=FALSE,FALSE,IF('Data Transformation'!E2539&lt;$R$10,E2539,$R$10)),IF(C2539=FALSE,FALSE,IF(C2539&lt;$R$10,C2539,$R$10)))</f>
        <v>0</v>
      </c>
      <c r="H2539" t="b">
        <f>IF('Input and Summary Results'!$J$4="yes",'Data Transformation'!F2539,'Data Transformation'!D2539)</f>
        <v>0</v>
      </c>
      <c r="I2539" t="str">
        <f t="shared" si="148"/>
        <v/>
      </c>
    </row>
    <row r="2540" spans="2:9" x14ac:dyDescent="0.25">
      <c r="B2540" t="b">
        <f>IF('Input and Summary Results'!D2122=0,FALSE,'Input and Summary Results'!$B2122)</f>
        <v>0</v>
      </c>
      <c r="C2540" t="b">
        <f>IF(OR(B2540=0,'Input and Summary Results'!D2122=0,'Input and Summary Results'!D2122=""),FALSE,'Input and Summary Results'!$D2122)</f>
        <v>0</v>
      </c>
      <c r="D2540" t="b">
        <f>IF(OR(B2540=0,'Input and Summary Results'!E2122=0),FALSE,'Input and Summary Results'!$E2122)</f>
        <v>0</v>
      </c>
      <c r="E2540" t="b">
        <f t="shared" si="149"/>
        <v>0</v>
      </c>
      <c r="F2540" t="b">
        <f t="shared" si="150"/>
        <v>0</v>
      </c>
      <c r="G2540" t="b">
        <f>IF('Input and Summary Results'!$J$4="yes",IF(C2540=FALSE,FALSE,IF('Data Transformation'!E2540&lt;$R$10,E2540,$R$10)),IF(C2540=FALSE,FALSE,IF(C2540&lt;$R$10,C2540,$R$10)))</f>
        <v>0</v>
      </c>
      <c r="H2540" t="b">
        <f>IF('Input and Summary Results'!$J$4="yes",'Data Transformation'!F2540,'Data Transformation'!D2540)</f>
        <v>0</v>
      </c>
      <c r="I2540" t="str">
        <f t="shared" si="148"/>
        <v/>
      </c>
    </row>
    <row r="2541" spans="2:9" x14ac:dyDescent="0.25">
      <c r="B2541" t="b">
        <f>IF('Input and Summary Results'!D2123=0,FALSE,'Input and Summary Results'!$B2123)</f>
        <v>0</v>
      </c>
      <c r="C2541" t="b">
        <f>IF(OR(B2541=0,'Input and Summary Results'!D2123=0,'Input and Summary Results'!D2123=""),FALSE,'Input and Summary Results'!$D2123)</f>
        <v>0</v>
      </c>
      <c r="D2541" t="b">
        <f>IF(OR(B2541=0,'Input and Summary Results'!E2123=0),FALSE,'Input and Summary Results'!$E2123)</f>
        <v>0</v>
      </c>
      <c r="E2541" t="b">
        <f t="shared" si="149"/>
        <v>0</v>
      </c>
      <c r="F2541" t="b">
        <f t="shared" si="150"/>
        <v>0</v>
      </c>
      <c r="G2541" t="b">
        <f>IF('Input and Summary Results'!$J$4="yes",IF(C2541=FALSE,FALSE,IF('Data Transformation'!E2541&lt;$R$10,E2541,$R$10)),IF(C2541=FALSE,FALSE,IF(C2541&lt;$R$10,C2541,$R$10)))</f>
        <v>0</v>
      </c>
      <c r="H2541" t="b">
        <f>IF('Input and Summary Results'!$J$4="yes",'Data Transformation'!F2541,'Data Transformation'!D2541)</f>
        <v>0</v>
      </c>
      <c r="I2541" t="str">
        <f t="shared" si="148"/>
        <v/>
      </c>
    </row>
    <row r="2542" spans="2:9" x14ac:dyDescent="0.25">
      <c r="B2542" t="b">
        <f>IF('Input and Summary Results'!D2124=0,FALSE,'Input and Summary Results'!$B2124)</f>
        <v>0</v>
      </c>
      <c r="C2542" t="b">
        <f>IF(OR(B2542=0,'Input and Summary Results'!D2124=0,'Input and Summary Results'!D2124=""),FALSE,'Input and Summary Results'!$D2124)</f>
        <v>0</v>
      </c>
      <c r="D2542" t="b">
        <f>IF(OR(B2542=0,'Input and Summary Results'!E2124=0),FALSE,'Input and Summary Results'!$E2124)</f>
        <v>0</v>
      </c>
      <c r="E2542" t="b">
        <f t="shared" si="149"/>
        <v>0</v>
      </c>
      <c r="F2542" t="b">
        <f t="shared" si="150"/>
        <v>0</v>
      </c>
      <c r="G2542" t="b">
        <f>IF('Input and Summary Results'!$J$4="yes",IF(C2542=FALSE,FALSE,IF('Data Transformation'!E2542&lt;$R$10,E2542,$R$10)),IF(C2542=FALSE,FALSE,IF(C2542&lt;$R$10,C2542,$R$10)))</f>
        <v>0</v>
      </c>
      <c r="H2542" t="b">
        <f>IF('Input and Summary Results'!$J$4="yes",'Data Transformation'!F2542,'Data Transformation'!D2542)</f>
        <v>0</v>
      </c>
      <c r="I2542" t="str">
        <f t="shared" si="148"/>
        <v/>
      </c>
    </row>
    <row r="2543" spans="2:9" x14ac:dyDescent="0.25">
      <c r="B2543" t="b">
        <f>IF('Input and Summary Results'!D2125=0,FALSE,'Input and Summary Results'!$B2125)</f>
        <v>0</v>
      </c>
      <c r="C2543" t="b">
        <f>IF(OR(B2543=0,'Input and Summary Results'!D2125=0,'Input and Summary Results'!D2125=""),FALSE,'Input and Summary Results'!$D2125)</f>
        <v>0</v>
      </c>
      <c r="D2543" t="b">
        <f>IF(OR(B2543=0,'Input and Summary Results'!E2125=0),FALSE,'Input and Summary Results'!$E2125)</f>
        <v>0</v>
      </c>
      <c r="E2543" t="b">
        <f t="shared" si="149"/>
        <v>0</v>
      </c>
      <c r="F2543" t="b">
        <f t="shared" si="150"/>
        <v>0</v>
      </c>
      <c r="G2543" t="b">
        <f>IF('Input and Summary Results'!$J$4="yes",IF(C2543=FALSE,FALSE,IF('Data Transformation'!E2543&lt;$R$10,E2543,$R$10)),IF(C2543=FALSE,FALSE,IF(C2543&lt;$R$10,C2543,$R$10)))</f>
        <v>0</v>
      </c>
      <c r="H2543" t="b">
        <f>IF('Input and Summary Results'!$J$4="yes",'Data Transformation'!F2543,'Data Transformation'!D2543)</f>
        <v>0</v>
      </c>
      <c r="I2543" t="str">
        <f t="shared" si="148"/>
        <v/>
      </c>
    </row>
    <row r="2544" spans="2:9" x14ac:dyDescent="0.25">
      <c r="B2544" t="b">
        <f>IF('Input and Summary Results'!D2126=0,FALSE,'Input and Summary Results'!$B2126)</f>
        <v>0</v>
      </c>
      <c r="C2544" t="b">
        <f>IF(OR(B2544=0,'Input and Summary Results'!D2126=0,'Input and Summary Results'!D2126=""),FALSE,'Input and Summary Results'!$D2126)</f>
        <v>0</v>
      </c>
      <c r="D2544" t="b">
        <f>IF(OR(B2544=0,'Input and Summary Results'!E2126=0),FALSE,'Input and Summary Results'!$E2126)</f>
        <v>0</v>
      </c>
      <c r="E2544" t="b">
        <f t="shared" si="149"/>
        <v>0</v>
      </c>
      <c r="F2544" t="b">
        <f t="shared" si="150"/>
        <v>0</v>
      </c>
      <c r="G2544" t="b">
        <f>IF('Input and Summary Results'!$J$4="yes",IF(C2544=FALSE,FALSE,IF('Data Transformation'!E2544&lt;$R$10,E2544,$R$10)),IF(C2544=FALSE,FALSE,IF(C2544&lt;$R$10,C2544,$R$10)))</f>
        <v>0</v>
      </c>
      <c r="H2544" t="b">
        <f>IF('Input and Summary Results'!$J$4="yes",'Data Transformation'!F2544,'Data Transformation'!D2544)</f>
        <v>0</v>
      </c>
      <c r="I2544" t="str">
        <f t="shared" si="148"/>
        <v/>
      </c>
    </row>
    <row r="2545" spans="2:9" x14ac:dyDescent="0.25">
      <c r="B2545" t="b">
        <f>IF('Input and Summary Results'!D2127=0,FALSE,'Input and Summary Results'!$B2127)</f>
        <v>0</v>
      </c>
      <c r="C2545" t="b">
        <f>IF(OR(B2545=0,'Input and Summary Results'!D2127=0,'Input and Summary Results'!D2127=""),FALSE,'Input and Summary Results'!$D2127)</f>
        <v>0</v>
      </c>
      <c r="D2545" t="b">
        <f>IF(OR(B2545=0,'Input and Summary Results'!E2127=0),FALSE,'Input and Summary Results'!$E2127)</f>
        <v>0</v>
      </c>
      <c r="E2545" t="b">
        <f t="shared" si="149"/>
        <v>0</v>
      </c>
      <c r="F2545" t="b">
        <f t="shared" si="150"/>
        <v>0</v>
      </c>
      <c r="G2545" t="b">
        <f>IF('Input and Summary Results'!$J$4="yes",IF(C2545=FALSE,FALSE,IF('Data Transformation'!E2545&lt;$R$10,E2545,$R$10)),IF(C2545=FALSE,FALSE,IF(C2545&lt;$R$10,C2545,$R$10)))</f>
        <v>0</v>
      </c>
      <c r="H2545" t="b">
        <f>IF('Input and Summary Results'!$J$4="yes",'Data Transformation'!F2545,'Data Transformation'!D2545)</f>
        <v>0</v>
      </c>
      <c r="I2545" t="str">
        <f t="shared" si="148"/>
        <v/>
      </c>
    </row>
    <row r="2546" spans="2:9" x14ac:dyDescent="0.25">
      <c r="B2546" t="b">
        <f>IF('Input and Summary Results'!D2128=0,FALSE,'Input and Summary Results'!$B2128)</f>
        <v>0</v>
      </c>
      <c r="C2546" t="b">
        <f>IF(OR(B2546=0,'Input and Summary Results'!D2128=0,'Input and Summary Results'!D2128=""),FALSE,'Input and Summary Results'!$D2128)</f>
        <v>0</v>
      </c>
      <c r="D2546" t="b">
        <f>IF(OR(B2546=0,'Input and Summary Results'!E2128=0),FALSE,'Input and Summary Results'!$E2128)</f>
        <v>0</v>
      </c>
      <c r="E2546" t="b">
        <f t="shared" si="149"/>
        <v>0</v>
      </c>
      <c r="F2546" t="b">
        <f t="shared" si="150"/>
        <v>0</v>
      </c>
      <c r="G2546" t="b">
        <f>IF('Input and Summary Results'!$J$4="yes",IF(C2546=FALSE,FALSE,IF('Data Transformation'!E2546&lt;$R$10,E2546,$R$10)),IF(C2546=FALSE,FALSE,IF(C2546&lt;$R$10,C2546,$R$10)))</f>
        <v>0</v>
      </c>
      <c r="H2546" t="b">
        <f>IF('Input and Summary Results'!$J$4="yes",'Data Transformation'!F2546,'Data Transformation'!D2546)</f>
        <v>0</v>
      </c>
      <c r="I2546" t="str">
        <f t="shared" si="148"/>
        <v/>
      </c>
    </row>
    <row r="2547" spans="2:9" x14ac:dyDescent="0.25">
      <c r="B2547" t="b">
        <f>IF('Input and Summary Results'!D2129=0,FALSE,'Input and Summary Results'!$B2129)</f>
        <v>0</v>
      </c>
      <c r="C2547" t="b">
        <f>IF(OR(B2547=0,'Input and Summary Results'!D2129=0,'Input and Summary Results'!D2129=""),FALSE,'Input and Summary Results'!$D2129)</f>
        <v>0</v>
      </c>
      <c r="D2547" t="b">
        <f>IF(OR(B2547=0,'Input and Summary Results'!E2129=0),FALSE,'Input and Summary Results'!$E2129)</f>
        <v>0</v>
      </c>
      <c r="E2547" t="b">
        <f t="shared" si="149"/>
        <v>0</v>
      </c>
      <c r="F2547" t="b">
        <f t="shared" si="150"/>
        <v>0</v>
      </c>
      <c r="G2547" t="b">
        <f>IF('Input and Summary Results'!$J$4="yes",IF(C2547=FALSE,FALSE,IF('Data Transformation'!E2547&lt;$R$10,E2547,$R$10)),IF(C2547=FALSE,FALSE,IF(C2547&lt;$R$10,C2547,$R$10)))</f>
        <v>0</v>
      </c>
      <c r="H2547" t="b">
        <f>IF('Input and Summary Results'!$J$4="yes",'Data Transformation'!F2547,'Data Transformation'!D2547)</f>
        <v>0</v>
      </c>
      <c r="I2547" t="str">
        <f t="shared" si="148"/>
        <v/>
      </c>
    </row>
    <row r="2548" spans="2:9" x14ac:dyDescent="0.25">
      <c r="B2548" t="b">
        <f>IF('Input and Summary Results'!D2130=0,FALSE,'Input and Summary Results'!$B2130)</f>
        <v>0</v>
      </c>
      <c r="C2548" t="b">
        <f>IF(OR(B2548=0,'Input and Summary Results'!D2130=0,'Input and Summary Results'!D2130=""),FALSE,'Input and Summary Results'!$D2130)</f>
        <v>0</v>
      </c>
      <c r="D2548" t="b">
        <f>IF(OR(B2548=0,'Input and Summary Results'!E2130=0),FALSE,'Input and Summary Results'!$E2130)</f>
        <v>0</v>
      </c>
      <c r="E2548" t="b">
        <f t="shared" si="149"/>
        <v>0</v>
      </c>
      <c r="F2548" t="b">
        <f t="shared" si="150"/>
        <v>0</v>
      </c>
      <c r="G2548" t="b">
        <f>IF('Input and Summary Results'!$J$4="yes",IF(C2548=FALSE,FALSE,IF('Data Transformation'!E2548&lt;$R$10,E2548,$R$10)),IF(C2548=FALSE,FALSE,IF(C2548&lt;$R$10,C2548,$R$10)))</f>
        <v>0</v>
      </c>
      <c r="H2548" t="b">
        <f>IF('Input and Summary Results'!$J$4="yes",'Data Transformation'!F2548,'Data Transformation'!D2548)</f>
        <v>0</v>
      </c>
      <c r="I2548" t="str">
        <f t="shared" si="148"/>
        <v/>
      </c>
    </row>
    <row r="2549" spans="2:9" x14ac:dyDescent="0.25">
      <c r="B2549" t="b">
        <f>IF('Input and Summary Results'!D2131=0,FALSE,'Input and Summary Results'!$B2131)</f>
        <v>0</v>
      </c>
      <c r="C2549" t="b">
        <f>IF(OR(B2549=0,'Input and Summary Results'!D2131=0,'Input and Summary Results'!D2131=""),FALSE,'Input and Summary Results'!$D2131)</f>
        <v>0</v>
      </c>
      <c r="D2549" t="b">
        <f>IF(OR(B2549=0,'Input and Summary Results'!E2131=0),FALSE,'Input and Summary Results'!$E2131)</f>
        <v>0</v>
      </c>
      <c r="E2549" t="b">
        <f t="shared" si="149"/>
        <v>0</v>
      </c>
      <c r="F2549" t="b">
        <f t="shared" si="150"/>
        <v>0</v>
      </c>
      <c r="G2549" t="b">
        <f>IF('Input and Summary Results'!$J$4="yes",IF(C2549=FALSE,FALSE,IF('Data Transformation'!E2549&lt;$R$10,E2549,$R$10)),IF(C2549=FALSE,FALSE,IF(C2549&lt;$R$10,C2549,$R$10)))</f>
        <v>0</v>
      </c>
      <c r="H2549" t="b">
        <f>IF('Input and Summary Results'!$J$4="yes",'Data Transformation'!F2549,'Data Transformation'!D2549)</f>
        <v>0</v>
      </c>
      <c r="I2549" t="str">
        <f t="shared" si="148"/>
        <v/>
      </c>
    </row>
    <row r="2550" spans="2:9" x14ac:dyDescent="0.25">
      <c r="B2550" t="b">
        <f>IF('Input and Summary Results'!D2132=0,FALSE,'Input and Summary Results'!$B2132)</f>
        <v>0</v>
      </c>
      <c r="C2550" t="b">
        <f>IF(OR(B2550=0,'Input and Summary Results'!D2132=0,'Input and Summary Results'!D2132=""),FALSE,'Input and Summary Results'!$D2132)</f>
        <v>0</v>
      </c>
      <c r="D2550" t="b">
        <f>IF(OR(B2550=0,'Input and Summary Results'!E2132=0),FALSE,'Input and Summary Results'!$E2132)</f>
        <v>0</v>
      </c>
      <c r="E2550" t="b">
        <f t="shared" si="149"/>
        <v>0</v>
      </c>
      <c r="F2550" t="b">
        <f t="shared" si="150"/>
        <v>0</v>
      </c>
      <c r="G2550" t="b">
        <f>IF('Input and Summary Results'!$J$4="yes",IF(C2550=FALSE,FALSE,IF('Data Transformation'!E2550&lt;$R$10,E2550,$R$10)),IF(C2550=FALSE,FALSE,IF(C2550&lt;$R$10,C2550,$R$10)))</f>
        <v>0</v>
      </c>
      <c r="H2550" t="b">
        <f>IF('Input and Summary Results'!$J$4="yes",'Data Transformation'!F2550,'Data Transformation'!D2550)</f>
        <v>0</v>
      </c>
      <c r="I2550" t="str">
        <f t="shared" si="148"/>
        <v/>
      </c>
    </row>
    <row r="2551" spans="2:9" x14ac:dyDescent="0.25">
      <c r="B2551" t="b">
        <f>IF('Input and Summary Results'!D2133=0,FALSE,'Input and Summary Results'!$B2133)</f>
        <v>0</v>
      </c>
      <c r="C2551" t="b">
        <f>IF(OR(B2551=0,'Input and Summary Results'!D2133=0,'Input and Summary Results'!D2133=""),FALSE,'Input and Summary Results'!$D2133)</f>
        <v>0</v>
      </c>
      <c r="D2551" t="b">
        <f>IF(OR(B2551=0,'Input and Summary Results'!E2133=0),FALSE,'Input and Summary Results'!$E2133)</f>
        <v>0</v>
      </c>
      <c r="E2551" t="b">
        <f t="shared" si="149"/>
        <v>0</v>
      </c>
      <c r="F2551" t="b">
        <f t="shared" si="150"/>
        <v>0</v>
      </c>
      <c r="G2551" t="b">
        <f>IF('Input and Summary Results'!$J$4="yes",IF(C2551=FALSE,FALSE,IF('Data Transformation'!E2551&lt;$R$10,E2551,$R$10)),IF(C2551=FALSE,FALSE,IF(C2551&lt;$R$10,C2551,$R$10)))</f>
        <v>0</v>
      </c>
      <c r="H2551" t="b">
        <f>IF('Input and Summary Results'!$J$4="yes",'Data Transformation'!F2551,'Data Transformation'!D2551)</f>
        <v>0</v>
      </c>
      <c r="I2551" t="str">
        <f t="shared" si="148"/>
        <v/>
      </c>
    </row>
    <row r="2552" spans="2:9" x14ac:dyDescent="0.25">
      <c r="B2552" t="b">
        <f>IF('Input and Summary Results'!D2134=0,FALSE,'Input and Summary Results'!$B2134)</f>
        <v>0</v>
      </c>
      <c r="C2552" t="b">
        <f>IF(OR(B2552=0,'Input and Summary Results'!D2134=0,'Input and Summary Results'!D2134=""),FALSE,'Input and Summary Results'!$D2134)</f>
        <v>0</v>
      </c>
      <c r="D2552" t="b">
        <f>IF(OR(B2552=0,'Input and Summary Results'!E2134=0),FALSE,'Input and Summary Results'!$E2134)</f>
        <v>0</v>
      </c>
      <c r="E2552" t="b">
        <f t="shared" si="149"/>
        <v>0</v>
      </c>
      <c r="F2552" t="b">
        <f t="shared" si="150"/>
        <v>0</v>
      </c>
      <c r="G2552" t="b">
        <f>IF('Input and Summary Results'!$J$4="yes",IF(C2552=FALSE,FALSE,IF('Data Transformation'!E2552&lt;$R$10,E2552,$R$10)),IF(C2552=FALSE,FALSE,IF(C2552&lt;$R$10,C2552,$R$10)))</f>
        <v>0</v>
      </c>
      <c r="H2552" t="b">
        <f>IF('Input and Summary Results'!$J$4="yes",'Data Transformation'!F2552,'Data Transformation'!D2552)</f>
        <v>0</v>
      </c>
      <c r="I2552" t="str">
        <f t="shared" si="148"/>
        <v/>
      </c>
    </row>
    <row r="2553" spans="2:9" x14ac:dyDescent="0.25">
      <c r="B2553" t="b">
        <f>IF('Input and Summary Results'!D2135=0,FALSE,'Input and Summary Results'!$B2135)</f>
        <v>0</v>
      </c>
      <c r="C2553" t="b">
        <f>IF(OR(B2553=0,'Input and Summary Results'!D2135=0,'Input and Summary Results'!D2135=""),FALSE,'Input and Summary Results'!$D2135)</f>
        <v>0</v>
      </c>
      <c r="D2553" t="b">
        <f>IF(OR(B2553=0,'Input and Summary Results'!E2135=0),FALSE,'Input and Summary Results'!$E2135)</f>
        <v>0</v>
      </c>
      <c r="E2553" t="b">
        <f t="shared" si="149"/>
        <v>0</v>
      </c>
      <c r="F2553" t="b">
        <f t="shared" si="150"/>
        <v>0</v>
      </c>
      <c r="G2553" t="b">
        <f>IF('Input and Summary Results'!$J$4="yes",IF(C2553=FALSE,FALSE,IF('Data Transformation'!E2553&lt;$R$10,E2553,$R$10)),IF(C2553=FALSE,FALSE,IF(C2553&lt;$R$10,C2553,$R$10)))</f>
        <v>0</v>
      </c>
      <c r="H2553" t="b">
        <f>IF('Input and Summary Results'!$J$4="yes",'Data Transformation'!F2553,'Data Transformation'!D2553)</f>
        <v>0</v>
      </c>
      <c r="I2553" t="str">
        <f t="shared" si="148"/>
        <v/>
      </c>
    </row>
    <row r="2554" spans="2:9" x14ac:dyDescent="0.25">
      <c r="B2554" t="b">
        <f>IF('Input and Summary Results'!D2136=0,FALSE,'Input and Summary Results'!$B2136)</f>
        <v>0</v>
      </c>
      <c r="C2554" t="b">
        <f>IF(OR(B2554=0,'Input and Summary Results'!D2136=0,'Input and Summary Results'!D2136=""),FALSE,'Input and Summary Results'!$D2136)</f>
        <v>0</v>
      </c>
      <c r="D2554" t="b">
        <f>IF(OR(B2554=0,'Input and Summary Results'!E2136=0),FALSE,'Input and Summary Results'!$E2136)</f>
        <v>0</v>
      </c>
      <c r="E2554" t="b">
        <f t="shared" si="149"/>
        <v>0</v>
      </c>
      <c r="F2554" t="b">
        <f t="shared" si="150"/>
        <v>0</v>
      </c>
      <c r="G2554" t="b">
        <f>IF('Input and Summary Results'!$J$4="yes",IF(C2554=FALSE,FALSE,IF('Data Transformation'!E2554&lt;$R$10,E2554,$R$10)),IF(C2554=FALSE,FALSE,IF(C2554&lt;$R$10,C2554,$R$10)))</f>
        <v>0</v>
      </c>
      <c r="H2554" t="b">
        <f>IF('Input and Summary Results'!$J$4="yes",'Data Transformation'!F2554,'Data Transformation'!D2554)</f>
        <v>0</v>
      </c>
      <c r="I2554" t="str">
        <f t="shared" si="148"/>
        <v/>
      </c>
    </row>
    <row r="2555" spans="2:9" x14ac:dyDescent="0.25">
      <c r="B2555" t="b">
        <f>IF('Input and Summary Results'!D2137=0,FALSE,'Input and Summary Results'!$B2137)</f>
        <v>0</v>
      </c>
      <c r="C2555" t="b">
        <f>IF(OR(B2555=0,'Input and Summary Results'!D2137=0,'Input and Summary Results'!D2137=""),FALSE,'Input and Summary Results'!$D2137)</f>
        <v>0</v>
      </c>
      <c r="D2555" t="b">
        <f>IF(OR(B2555=0,'Input and Summary Results'!E2137=0),FALSE,'Input and Summary Results'!$E2137)</f>
        <v>0</v>
      </c>
      <c r="E2555" t="b">
        <f t="shared" si="149"/>
        <v>0</v>
      </c>
      <c r="F2555" t="b">
        <f t="shared" si="150"/>
        <v>0</v>
      </c>
      <c r="G2555" t="b">
        <f>IF('Input and Summary Results'!$J$4="yes",IF(C2555=FALSE,FALSE,IF('Data Transformation'!E2555&lt;$R$10,E2555,$R$10)),IF(C2555=FALSE,FALSE,IF(C2555&lt;$R$10,C2555,$R$10)))</f>
        <v>0</v>
      </c>
      <c r="H2555" t="b">
        <f>IF('Input and Summary Results'!$J$4="yes",'Data Transformation'!F2555,'Data Transformation'!D2555)</f>
        <v>0</v>
      </c>
      <c r="I2555" t="str">
        <f t="shared" si="148"/>
        <v/>
      </c>
    </row>
    <row r="2556" spans="2:9" x14ac:dyDescent="0.25">
      <c r="B2556" t="b">
        <f>IF('Input and Summary Results'!D2138=0,FALSE,'Input and Summary Results'!$B2138)</f>
        <v>0</v>
      </c>
      <c r="C2556" t="b">
        <f>IF(OR(B2556=0,'Input and Summary Results'!D2138=0,'Input and Summary Results'!D2138=""),FALSE,'Input and Summary Results'!$D2138)</f>
        <v>0</v>
      </c>
      <c r="D2556" t="b">
        <f>IF(OR(B2556=0,'Input and Summary Results'!E2138=0),FALSE,'Input and Summary Results'!$E2138)</f>
        <v>0</v>
      </c>
      <c r="E2556" t="b">
        <f t="shared" si="149"/>
        <v>0</v>
      </c>
      <c r="F2556" t="b">
        <f t="shared" si="150"/>
        <v>0</v>
      </c>
      <c r="G2556" t="b">
        <f>IF('Input and Summary Results'!$J$4="yes",IF(C2556=FALSE,FALSE,IF('Data Transformation'!E2556&lt;$R$10,E2556,$R$10)),IF(C2556=FALSE,FALSE,IF(C2556&lt;$R$10,C2556,$R$10)))</f>
        <v>0</v>
      </c>
      <c r="H2556" t="b">
        <f>IF('Input and Summary Results'!$J$4="yes",'Data Transformation'!F2556,'Data Transformation'!D2556)</f>
        <v>0</v>
      </c>
      <c r="I2556" t="str">
        <f t="shared" si="148"/>
        <v/>
      </c>
    </row>
    <row r="2557" spans="2:9" x14ac:dyDescent="0.25">
      <c r="B2557" t="b">
        <f>IF('Input and Summary Results'!D2139=0,FALSE,'Input and Summary Results'!$B2139)</f>
        <v>0</v>
      </c>
      <c r="C2557" t="b">
        <f>IF(OR(B2557=0,'Input and Summary Results'!D2139=0,'Input and Summary Results'!D2139=""),FALSE,'Input and Summary Results'!$D2139)</f>
        <v>0</v>
      </c>
      <c r="D2557" t="b">
        <f>IF(OR(B2557=0,'Input and Summary Results'!E2139=0),FALSE,'Input and Summary Results'!$E2139)</f>
        <v>0</v>
      </c>
      <c r="E2557" t="b">
        <f t="shared" si="149"/>
        <v>0</v>
      </c>
      <c r="F2557" t="b">
        <f t="shared" si="150"/>
        <v>0</v>
      </c>
      <c r="G2557" t="b">
        <f>IF('Input and Summary Results'!$J$4="yes",IF(C2557=FALSE,FALSE,IF('Data Transformation'!E2557&lt;$R$10,E2557,$R$10)),IF(C2557=FALSE,FALSE,IF(C2557&lt;$R$10,C2557,$R$10)))</f>
        <v>0</v>
      </c>
      <c r="H2557" t="b">
        <f>IF('Input and Summary Results'!$J$4="yes",'Data Transformation'!F2557,'Data Transformation'!D2557)</f>
        <v>0</v>
      </c>
      <c r="I2557" t="str">
        <f t="shared" si="148"/>
        <v/>
      </c>
    </row>
    <row r="2558" spans="2:9" x14ac:dyDescent="0.25">
      <c r="B2558" t="b">
        <f>IF('Input and Summary Results'!D2140=0,FALSE,'Input and Summary Results'!$B2140)</f>
        <v>0</v>
      </c>
      <c r="C2558" t="b">
        <f>IF(OR(B2558=0,'Input and Summary Results'!D2140=0,'Input and Summary Results'!D2140=""),FALSE,'Input and Summary Results'!$D2140)</f>
        <v>0</v>
      </c>
      <c r="D2558" t="b">
        <f>IF(OR(B2558=0,'Input and Summary Results'!E2140=0),FALSE,'Input and Summary Results'!$E2140)</f>
        <v>0</v>
      </c>
      <c r="E2558" t="b">
        <f t="shared" si="149"/>
        <v>0</v>
      </c>
      <c r="F2558" t="b">
        <f t="shared" si="150"/>
        <v>0</v>
      </c>
      <c r="G2558" t="b">
        <f>IF('Input and Summary Results'!$J$4="yes",IF(C2558=FALSE,FALSE,IF('Data Transformation'!E2558&lt;$R$10,E2558,$R$10)),IF(C2558=FALSE,FALSE,IF(C2558&lt;$R$10,C2558,$R$10)))</f>
        <v>0</v>
      </c>
      <c r="H2558" t="b">
        <f>IF('Input and Summary Results'!$J$4="yes",'Data Transformation'!F2558,'Data Transformation'!D2558)</f>
        <v>0</v>
      </c>
      <c r="I2558" t="str">
        <f t="shared" si="148"/>
        <v/>
      </c>
    </row>
    <row r="2559" spans="2:9" x14ac:dyDescent="0.25">
      <c r="B2559" t="b">
        <f>IF('Input and Summary Results'!D2141=0,FALSE,'Input and Summary Results'!$B2141)</f>
        <v>0</v>
      </c>
      <c r="C2559" t="b">
        <f>IF(OR(B2559=0,'Input and Summary Results'!D2141=0,'Input and Summary Results'!D2141=""),FALSE,'Input and Summary Results'!$D2141)</f>
        <v>0</v>
      </c>
      <c r="D2559" t="b">
        <f>IF(OR(B2559=0,'Input and Summary Results'!E2141=0),FALSE,'Input and Summary Results'!$E2141)</f>
        <v>0</v>
      </c>
      <c r="E2559" t="b">
        <f t="shared" si="149"/>
        <v>0</v>
      </c>
      <c r="F2559" t="b">
        <f t="shared" si="150"/>
        <v>0</v>
      </c>
      <c r="G2559" t="b">
        <f>IF('Input and Summary Results'!$J$4="yes",IF(C2559=FALSE,FALSE,IF('Data Transformation'!E2559&lt;$R$10,E2559,$R$10)),IF(C2559=FALSE,FALSE,IF(C2559&lt;$R$10,C2559,$R$10)))</f>
        <v>0</v>
      </c>
      <c r="H2559" t="b">
        <f>IF('Input and Summary Results'!$J$4="yes",'Data Transformation'!F2559,'Data Transformation'!D2559)</f>
        <v>0</v>
      </c>
      <c r="I2559" t="str">
        <f t="shared" si="148"/>
        <v/>
      </c>
    </row>
    <row r="2560" spans="2:9" x14ac:dyDescent="0.25">
      <c r="B2560" t="b">
        <f>IF('Input and Summary Results'!D2142=0,FALSE,'Input and Summary Results'!$B2142)</f>
        <v>0</v>
      </c>
      <c r="C2560" t="b">
        <f>IF(OR(B2560=0,'Input and Summary Results'!D2142=0,'Input and Summary Results'!D2142=""),FALSE,'Input and Summary Results'!$D2142)</f>
        <v>0</v>
      </c>
      <c r="D2560" t="b">
        <f>IF(OR(B2560=0,'Input and Summary Results'!E2142=0),FALSE,'Input and Summary Results'!$E2142)</f>
        <v>0</v>
      </c>
      <c r="E2560" t="b">
        <f t="shared" si="149"/>
        <v>0</v>
      </c>
      <c r="F2560" t="b">
        <f t="shared" si="150"/>
        <v>0</v>
      </c>
      <c r="G2560" t="b">
        <f>IF('Input and Summary Results'!$J$4="yes",IF(C2560=FALSE,FALSE,IF('Data Transformation'!E2560&lt;$R$10,E2560,$R$10)),IF(C2560=FALSE,FALSE,IF(C2560&lt;$R$10,C2560,$R$10)))</f>
        <v>0</v>
      </c>
      <c r="H2560" t="b">
        <f>IF('Input and Summary Results'!$J$4="yes",'Data Transformation'!F2560,'Data Transformation'!D2560)</f>
        <v>0</v>
      </c>
      <c r="I2560" t="str">
        <f t="shared" si="148"/>
        <v/>
      </c>
    </row>
    <row r="2561" spans="2:9" x14ac:dyDescent="0.25">
      <c r="B2561" t="b">
        <f>IF('Input and Summary Results'!D2143=0,FALSE,'Input and Summary Results'!$B2143)</f>
        <v>0</v>
      </c>
      <c r="C2561" t="b">
        <f>IF(OR(B2561=0,'Input and Summary Results'!D2143=0,'Input and Summary Results'!D2143=""),FALSE,'Input and Summary Results'!$D2143)</f>
        <v>0</v>
      </c>
      <c r="D2561" t="b">
        <f>IF(OR(B2561=0,'Input and Summary Results'!E2143=0),FALSE,'Input and Summary Results'!$E2143)</f>
        <v>0</v>
      </c>
      <c r="E2561" t="b">
        <f t="shared" si="149"/>
        <v>0</v>
      </c>
      <c r="F2561" t="b">
        <f t="shared" si="150"/>
        <v>0</v>
      </c>
      <c r="G2561" t="b">
        <f>IF('Input and Summary Results'!$J$4="yes",IF(C2561=FALSE,FALSE,IF('Data Transformation'!E2561&lt;$R$10,E2561,$R$10)),IF(C2561=FALSE,FALSE,IF(C2561&lt;$R$10,C2561,$R$10)))</f>
        <v>0</v>
      </c>
      <c r="H2561" t="b">
        <f>IF('Input and Summary Results'!$J$4="yes",'Data Transformation'!F2561,'Data Transformation'!D2561)</f>
        <v>0</v>
      </c>
      <c r="I2561" t="str">
        <f t="shared" si="148"/>
        <v/>
      </c>
    </row>
    <row r="2562" spans="2:9" x14ac:dyDescent="0.25">
      <c r="B2562" t="b">
        <f>IF('Input and Summary Results'!D2144=0,FALSE,'Input and Summary Results'!$B2144)</f>
        <v>0</v>
      </c>
      <c r="C2562" t="b">
        <f>IF(OR(B2562=0,'Input and Summary Results'!D2144=0,'Input and Summary Results'!D2144=""),FALSE,'Input and Summary Results'!$D2144)</f>
        <v>0</v>
      </c>
      <c r="D2562" t="b">
        <f>IF(OR(B2562=0,'Input and Summary Results'!E2144=0),FALSE,'Input and Summary Results'!$E2144)</f>
        <v>0</v>
      </c>
      <c r="E2562" t="b">
        <f t="shared" si="149"/>
        <v>0</v>
      </c>
      <c r="F2562" t="b">
        <f t="shared" si="150"/>
        <v>0</v>
      </c>
      <c r="G2562" t="b">
        <f>IF('Input and Summary Results'!$J$4="yes",IF(C2562=FALSE,FALSE,IF('Data Transformation'!E2562&lt;$R$10,E2562,$R$10)),IF(C2562=FALSE,FALSE,IF(C2562&lt;$R$10,C2562,$R$10)))</f>
        <v>0</v>
      </c>
      <c r="H2562" t="b">
        <f>IF('Input and Summary Results'!$J$4="yes",'Data Transformation'!F2562,'Data Transformation'!D2562)</f>
        <v>0</v>
      </c>
      <c r="I2562" t="str">
        <f t="shared" si="148"/>
        <v/>
      </c>
    </row>
    <row r="2563" spans="2:9" x14ac:dyDescent="0.25">
      <c r="B2563" t="b">
        <f>IF('Input and Summary Results'!D2145=0,FALSE,'Input and Summary Results'!$B2145)</f>
        <v>0</v>
      </c>
      <c r="C2563" t="b">
        <f>IF(OR(B2563=0,'Input and Summary Results'!D2145=0,'Input and Summary Results'!D2145=""),FALSE,'Input and Summary Results'!$D2145)</f>
        <v>0</v>
      </c>
      <c r="D2563" t="b">
        <f>IF(OR(B2563=0,'Input and Summary Results'!E2145=0),FALSE,'Input and Summary Results'!$E2145)</f>
        <v>0</v>
      </c>
      <c r="E2563" t="b">
        <f t="shared" si="149"/>
        <v>0</v>
      </c>
      <c r="F2563" t="b">
        <f t="shared" si="150"/>
        <v>0</v>
      </c>
      <c r="G2563" t="b">
        <f>IF('Input and Summary Results'!$J$4="yes",IF(C2563=FALSE,FALSE,IF('Data Transformation'!E2563&lt;$R$10,E2563,$R$10)),IF(C2563=FALSE,FALSE,IF(C2563&lt;$R$10,C2563,$R$10)))</f>
        <v>0</v>
      </c>
      <c r="H2563" t="b">
        <f>IF('Input and Summary Results'!$J$4="yes",'Data Transformation'!F2563,'Data Transformation'!D2563)</f>
        <v>0</v>
      </c>
      <c r="I2563" t="str">
        <f t="shared" si="148"/>
        <v/>
      </c>
    </row>
    <row r="2564" spans="2:9" x14ac:dyDescent="0.25">
      <c r="B2564" t="b">
        <f>IF('Input and Summary Results'!D2146=0,FALSE,'Input and Summary Results'!$B2146)</f>
        <v>0</v>
      </c>
      <c r="C2564" t="b">
        <f>IF(OR(B2564=0,'Input and Summary Results'!D2146=0,'Input and Summary Results'!D2146=""),FALSE,'Input and Summary Results'!$D2146)</f>
        <v>0</v>
      </c>
      <c r="D2564" t="b">
        <f>IF(OR(B2564=0,'Input and Summary Results'!E2146=0),FALSE,'Input and Summary Results'!$E2146)</f>
        <v>0</v>
      </c>
      <c r="E2564" t="b">
        <f t="shared" si="149"/>
        <v>0</v>
      </c>
      <c r="F2564" t="b">
        <f t="shared" si="150"/>
        <v>0</v>
      </c>
      <c r="G2564" t="b">
        <f>IF('Input and Summary Results'!$J$4="yes",IF(C2564=FALSE,FALSE,IF('Data Transformation'!E2564&lt;$R$10,E2564,$R$10)),IF(C2564=FALSE,FALSE,IF(C2564&lt;$R$10,C2564,$R$10)))</f>
        <v>0</v>
      </c>
      <c r="H2564" t="b">
        <f>IF('Input and Summary Results'!$J$4="yes",'Data Transformation'!F2564,'Data Transformation'!D2564)</f>
        <v>0</v>
      </c>
      <c r="I2564" t="str">
        <f t="shared" si="148"/>
        <v/>
      </c>
    </row>
    <row r="2565" spans="2:9" x14ac:dyDescent="0.25">
      <c r="B2565" t="b">
        <f>IF('Input and Summary Results'!D2147=0,FALSE,'Input and Summary Results'!$B2147)</f>
        <v>0</v>
      </c>
      <c r="C2565" t="b">
        <f>IF(OR(B2565=0,'Input and Summary Results'!D2147=0,'Input and Summary Results'!D2147=""),FALSE,'Input and Summary Results'!$D2147)</f>
        <v>0</v>
      </c>
      <c r="D2565" t="b">
        <f>IF(OR(B2565=0,'Input and Summary Results'!E2147=0),FALSE,'Input and Summary Results'!$E2147)</f>
        <v>0</v>
      </c>
      <c r="E2565" t="b">
        <f t="shared" si="149"/>
        <v>0</v>
      </c>
      <c r="F2565" t="b">
        <f t="shared" si="150"/>
        <v>0</v>
      </c>
      <c r="G2565" t="b">
        <f>IF('Input and Summary Results'!$J$4="yes",IF(C2565=FALSE,FALSE,IF('Data Transformation'!E2565&lt;$R$10,E2565,$R$10)),IF(C2565=FALSE,FALSE,IF(C2565&lt;$R$10,C2565,$R$10)))</f>
        <v>0</v>
      </c>
      <c r="H2565" t="b">
        <f>IF('Input and Summary Results'!$J$4="yes",'Data Transformation'!F2565,'Data Transformation'!D2565)</f>
        <v>0</v>
      </c>
      <c r="I2565" t="str">
        <f t="shared" ref="I2565:I2628" si="151">IF(G2565=FALSE,"",B2565)</f>
        <v/>
      </c>
    </row>
    <row r="2566" spans="2:9" x14ac:dyDescent="0.25">
      <c r="B2566" t="b">
        <f>IF('Input and Summary Results'!D2148=0,FALSE,'Input and Summary Results'!$B2148)</f>
        <v>0</v>
      </c>
      <c r="C2566" t="b">
        <f>IF(OR(B2566=0,'Input and Summary Results'!D2148=0,'Input and Summary Results'!D2148=""),FALSE,'Input and Summary Results'!$D2148)</f>
        <v>0</v>
      </c>
      <c r="D2566" t="b">
        <f>IF(OR(B2566=0,'Input and Summary Results'!E2148=0),FALSE,'Input and Summary Results'!$E2148)</f>
        <v>0</v>
      </c>
      <c r="E2566" t="b">
        <f t="shared" si="149"/>
        <v>0</v>
      </c>
      <c r="F2566" t="b">
        <f t="shared" si="150"/>
        <v>0</v>
      </c>
      <c r="G2566" t="b">
        <f>IF('Input and Summary Results'!$J$4="yes",IF(C2566=FALSE,FALSE,IF('Data Transformation'!E2566&lt;$R$10,E2566,$R$10)),IF(C2566=FALSE,FALSE,IF(C2566&lt;$R$10,C2566,$R$10)))</f>
        <v>0</v>
      </c>
      <c r="H2566" t="b">
        <f>IF('Input and Summary Results'!$J$4="yes",'Data Transformation'!F2566,'Data Transformation'!D2566)</f>
        <v>0</v>
      </c>
      <c r="I2566" t="str">
        <f t="shared" si="151"/>
        <v/>
      </c>
    </row>
    <row r="2567" spans="2:9" x14ac:dyDescent="0.25">
      <c r="B2567" t="b">
        <f>IF('Input and Summary Results'!D2149=0,FALSE,'Input and Summary Results'!$B2149)</f>
        <v>0</v>
      </c>
      <c r="C2567" t="b">
        <f>IF(OR(B2567=0,'Input and Summary Results'!D2149=0,'Input and Summary Results'!D2149=""),FALSE,'Input and Summary Results'!$D2149)</f>
        <v>0</v>
      </c>
      <c r="D2567" t="b">
        <f>IF(OR(B2567=0,'Input and Summary Results'!E2149=0),FALSE,'Input and Summary Results'!$E2149)</f>
        <v>0</v>
      </c>
      <c r="E2567" t="b">
        <f t="shared" si="149"/>
        <v>0</v>
      </c>
      <c r="F2567" t="b">
        <f t="shared" si="150"/>
        <v>0</v>
      </c>
      <c r="G2567" t="b">
        <f>IF('Input and Summary Results'!$J$4="yes",IF(C2567=FALSE,FALSE,IF('Data Transformation'!E2567&lt;$R$10,E2567,$R$10)),IF(C2567=FALSE,FALSE,IF(C2567&lt;$R$10,C2567,$R$10)))</f>
        <v>0</v>
      </c>
      <c r="H2567" t="b">
        <f>IF('Input and Summary Results'!$J$4="yes",'Data Transformation'!F2567,'Data Transformation'!D2567)</f>
        <v>0</v>
      </c>
      <c r="I2567" t="str">
        <f t="shared" si="151"/>
        <v/>
      </c>
    </row>
    <row r="2568" spans="2:9" x14ac:dyDescent="0.25">
      <c r="B2568" t="b">
        <f>IF('Input and Summary Results'!D2150=0,FALSE,'Input and Summary Results'!$B2150)</f>
        <v>0</v>
      </c>
      <c r="C2568" t="b">
        <f>IF(OR(B2568=0,'Input and Summary Results'!D2150=0,'Input and Summary Results'!D2150=""),FALSE,'Input and Summary Results'!$D2150)</f>
        <v>0</v>
      </c>
      <c r="D2568" t="b">
        <f>IF(OR(B2568=0,'Input and Summary Results'!E2150=0),FALSE,'Input and Summary Results'!$E2150)</f>
        <v>0</v>
      </c>
      <c r="E2568" t="b">
        <f t="shared" si="149"/>
        <v>0</v>
      </c>
      <c r="F2568" t="b">
        <f t="shared" si="150"/>
        <v>0</v>
      </c>
      <c r="G2568" t="b">
        <f>IF('Input and Summary Results'!$J$4="yes",IF(C2568=FALSE,FALSE,IF('Data Transformation'!E2568&lt;$R$10,E2568,$R$10)),IF(C2568=FALSE,FALSE,IF(C2568&lt;$R$10,C2568,$R$10)))</f>
        <v>0</v>
      </c>
      <c r="H2568" t="b">
        <f>IF('Input and Summary Results'!$J$4="yes",'Data Transformation'!F2568,'Data Transformation'!D2568)</f>
        <v>0</v>
      </c>
      <c r="I2568" t="str">
        <f t="shared" si="151"/>
        <v/>
      </c>
    </row>
    <row r="2569" spans="2:9" x14ac:dyDescent="0.25">
      <c r="B2569" t="b">
        <f>IF('Input and Summary Results'!D2151=0,FALSE,'Input and Summary Results'!$B2151)</f>
        <v>0</v>
      </c>
      <c r="C2569" t="b">
        <f>IF(OR(B2569=0,'Input and Summary Results'!D2151=0,'Input and Summary Results'!D2151=""),FALSE,'Input and Summary Results'!$D2151)</f>
        <v>0</v>
      </c>
      <c r="D2569" t="b">
        <f>IF(OR(B2569=0,'Input and Summary Results'!E2151=0),FALSE,'Input and Summary Results'!$E2151)</f>
        <v>0</v>
      </c>
      <c r="E2569" t="b">
        <f t="shared" si="149"/>
        <v>0</v>
      </c>
      <c r="F2569" t="b">
        <f t="shared" si="150"/>
        <v>0</v>
      </c>
      <c r="G2569" t="b">
        <f>IF('Input and Summary Results'!$J$4="yes",IF(C2569=FALSE,FALSE,IF('Data Transformation'!E2569&lt;$R$10,E2569,$R$10)),IF(C2569=FALSE,FALSE,IF(C2569&lt;$R$10,C2569,$R$10)))</f>
        <v>0</v>
      </c>
      <c r="H2569" t="b">
        <f>IF('Input and Summary Results'!$J$4="yes",'Data Transformation'!F2569,'Data Transformation'!D2569)</f>
        <v>0</v>
      </c>
      <c r="I2569" t="str">
        <f t="shared" si="151"/>
        <v/>
      </c>
    </row>
    <row r="2570" spans="2:9" x14ac:dyDescent="0.25">
      <c r="B2570" t="b">
        <f>IF('Input and Summary Results'!D2152=0,FALSE,'Input and Summary Results'!$B2152)</f>
        <v>0</v>
      </c>
      <c r="C2570" t="b">
        <f>IF(OR(B2570=0,'Input and Summary Results'!D2152=0,'Input and Summary Results'!D2152=""),FALSE,'Input and Summary Results'!$D2152)</f>
        <v>0</v>
      </c>
      <c r="D2570" t="b">
        <f>IF(OR(B2570=0,'Input and Summary Results'!E2152=0),FALSE,'Input and Summary Results'!$E2152)</f>
        <v>0</v>
      </c>
      <c r="E2570" t="b">
        <f t="shared" si="149"/>
        <v>0</v>
      </c>
      <c r="F2570" t="b">
        <f t="shared" si="150"/>
        <v>0</v>
      </c>
      <c r="G2570" t="b">
        <f>IF('Input and Summary Results'!$J$4="yes",IF(C2570=FALSE,FALSE,IF('Data Transformation'!E2570&lt;$R$10,E2570,$R$10)),IF(C2570=FALSE,FALSE,IF(C2570&lt;$R$10,C2570,$R$10)))</f>
        <v>0</v>
      </c>
      <c r="H2570" t="b">
        <f>IF('Input and Summary Results'!$J$4="yes",'Data Transformation'!F2570,'Data Transformation'!D2570)</f>
        <v>0</v>
      </c>
      <c r="I2570" t="str">
        <f t="shared" si="151"/>
        <v/>
      </c>
    </row>
    <row r="2571" spans="2:9" x14ac:dyDescent="0.25">
      <c r="B2571" t="b">
        <f>IF('Input and Summary Results'!D2153=0,FALSE,'Input and Summary Results'!$B2153)</f>
        <v>0</v>
      </c>
      <c r="C2571" t="b">
        <f>IF(OR(B2571=0,'Input and Summary Results'!D2153=0,'Input and Summary Results'!D2153=""),FALSE,'Input and Summary Results'!$D2153)</f>
        <v>0</v>
      </c>
      <c r="D2571" t="b">
        <f>IF(OR(B2571=0,'Input and Summary Results'!E2153=0),FALSE,'Input and Summary Results'!$E2153)</f>
        <v>0</v>
      </c>
      <c r="E2571" t="b">
        <f t="shared" si="149"/>
        <v>0</v>
      </c>
      <c r="F2571" t="b">
        <f t="shared" si="150"/>
        <v>0</v>
      </c>
      <c r="G2571" t="b">
        <f>IF('Input and Summary Results'!$J$4="yes",IF(C2571=FALSE,FALSE,IF('Data Transformation'!E2571&lt;$R$10,E2571,$R$10)),IF(C2571=FALSE,FALSE,IF(C2571&lt;$R$10,C2571,$R$10)))</f>
        <v>0</v>
      </c>
      <c r="H2571" t="b">
        <f>IF('Input and Summary Results'!$J$4="yes",'Data Transformation'!F2571,'Data Transformation'!D2571)</f>
        <v>0</v>
      </c>
      <c r="I2571" t="str">
        <f t="shared" si="151"/>
        <v/>
      </c>
    </row>
    <row r="2572" spans="2:9" x14ac:dyDescent="0.25">
      <c r="B2572" t="b">
        <f>IF('Input and Summary Results'!D2154=0,FALSE,'Input and Summary Results'!$B2154)</f>
        <v>0</v>
      </c>
      <c r="C2572" t="b">
        <f>IF(OR(B2572=0,'Input and Summary Results'!D2154=0,'Input and Summary Results'!D2154=""),FALSE,'Input and Summary Results'!$D2154)</f>
        <v>0</v>
      </c>
      <c r="D2572" t="b">
        <f>IF(OR(B2572=0,'Input and Summary Results'!E2154=0),FALSE,'Input and Summary Results'!$E2154)</f>
        <v>0</v>
      </c>
      <c r="E2572" t="b">
        <f t="shared" si="149"/>
        <v>0</v>
      </c>
      <c r="F2572" t="b">
        <f t="shared" si="150"/>
        <v>0</v>
      </c>
      <c r="G2572" t="b">
        <f>IF('Input and Summary Results'!$J$4="yes",IF(C2572=FALSE,FALSE,IF('Data Transformation'!E2572&lt;$R$10,E2572,$R$10)),IF(C2572=FALSE,FALSE,IF(C2572&lt;$R$10,C2572,$R$10)))</f>
        <v>0</v>
      </c>
      <c r="H2572" t="b">
        <f>IF('Input and Summary Results'!$J$4="yes",'Data Transformation'!F2572,'Data Transformation'!D2572)</f>
        <v>0</v>
      </c>
      <c r="I2572" t="str">
        <f t="shared" si="151"/>
        <v/>
      </c>
    </row>
    <row r="2573" spans="2:9" x14ac:dyDescent="0.25">
      <c r="B2573" t="b">
        <f>IF('Input and Summary Results'!D2155=0,FALSE,'Input and Summary Results'!$B2155)</f>
        <v>0</v>
      </c>
      <c r="C2573" t="b">
        <f>IF(OR(B2573=0,'Input and Summary Results'!D2155=0,'Input and Summary Results'!D2155=""),FALSE,'Input and Summary Results'!$D2155)</f>
        <v>0</v>
      </c>
      <c r="D2573" t="b">
        <f>IF(OR(B2573=0,'Input and Summary Results'!E2155=0),FALSE,'Input and Summary Results'!$E2155)</f>
        <v>0</v>
      </c>
      <c r="E2573" t="b">
        <f t="shared" si="149"/>
        <v>0</v>
      </c>
      <c r="F2573" t="b">
        <f t="shared" si="150"/>
        <v>0</v>
      </c>
      <c r="G2573" t="b">
        <f>IF('Input and Summary Results'!$J$4="yes",IF(C2573=FALSE,FALSE,IF('Data Transformation'!E2573&lt;$R$10,E2573,$R$10)),IF(C2573=FALSE,FALSE,IF(C2573&lt;$R$10,C2573,$R$10)))</f>
        <v>0</v>
      </c>
      <c r="H2573" t="b">
        <f>IF('Input and Summary Results'!$J$4="yes",'Data Transformation'!F2573,'Data Transformation'!D2573)</f>
        <v>0</v>
      </c>
      <c r="I2573" t="str">
        <f t="shared" si="151"/>
        <v/>
      </c>
    </row>
    <row r="2574" spans="2:9" x14ac:dyDescent="0.25">
      <c r="B2574" t="b">
        <f>IF('Input and Summary Results'!D2156=0,FALSE,'Input and Summary Results'!$B2156)</f>
        <v>0</v>
      </c>
      <c r="C2574" t="b">
        <f>IF(OR(B2574=0,'Input and Summary Results'!D2156=0,'Input and Summary Results'!D2156=""),FALSE,'Input and Summary Results'!$D2156)</f>
        <v>0</v>
      </c>
      <c r="D2574" t="b">
        <f>IF(OR(B2574=0,'Input and Summary Results'!E2156=0),FALSE,'Input and Summary Results'!$E2156)</f>
        <v>0</v>
      </c>
      <c r="E2574" t="b">
        <f t="shared" si="149"/>
        <v>0</v>
      </c>
      <c r="F2574" t="b">
        <f t="shared" si="150"/>
        <v>0</v>
      </c>
      <c r="G2574" t="b">
        <f>IF('Input and Summary Results'!$J$4="yes",IF(C2574=FALSE,FALSE,IF('Data Transformation'!E2574&lt;$R$10,E2574,$R$10)),IF(C2574=FALSE,FALSE,IF(C2574&lt;$R$10,C2574,$R$10)))</f>
        <v>0</v>
      </c>
      <c r="H2574" t="b">
        <f>IF('Input and Summary Results'!$J$4="yes",'Data Transformation'!F2574,'Data Transformation'!D2574)</f>
        <v>0</v>
      </c>
      <c r="I2574" t="str">
        <f t="shared" si="151"/>
        <v/>
      </c>
    </row>
    <row r="2575" spans="2:9" x14ac:dyDescent="0.25">
      <c r="B2575" t="b">
        <f>IF('Input and Summary Results'!D2157=0,FALSE,'Input and Summary Results'!$B2157)</f>
        <v>0</v>
      </c>
      <c r="C2575" t="b">
        <f>IF(OR(B2575=0,'Input and Summary Results'!D2157=0,'Input and Summary Results'!D2157=""),FALSE,'Input and Summary Results'!$D2157)</f>
        <v>0</v>
      </c>
      <c r="D2575" t="b">
        <f>IF(OR(B2575=0,'Input and Summary Results'!E2157=0),FALSE,'Input and Summary Results'!$E2157)</f>
        <v>0</v>
      </c>
      <c r="E2575" t="b">
        <f t="shared" si="149"/>
        <v>0</v>
      </c>
      <c r="F2575" t="b">
        <f t="shared" si="150"/>
        <v>0</v>
      </c>
      <c r="G2575" t="b">
        <f>IF('Input and Summary Results'!$J$4="yes",IF(C2575=FALSE,FALSE,IF('Data Transformation'!E2575&lt;$R$10,E2575,$R$10)),IF(C2575=FALSE,FALSE,IF(C2575&lt;$R$10,C2575,$R$10)))</f>
        <v>0</v>
      </c>
      <c r="H2575" t="b">
        <f>IF('Input and Summary Results'!$J$4="yes",'Data Transformation'!F2575,'Data Transformation'!D2575)</f>
        <v>0</v>
      </c>
      <c r="I2575" t="str">
        <f t="shared" si="151"/>
        <v/>
      </c>
    </row>
    <row r="2576" spans="2:9" x14ac:dyDescent="0.25">
      <c r="B2576" t="b">
        <f>IF('Input and Summary Results'!D2158=0,FALSE,'Input and Summary Results'!$B2158)</f>
        <v>0</v>
      </c>
      <c r="C2576" t="b">
        <f>IF(OR(B2576=0,'Input and Summary Results'!D2158=0,'Input and Summary Results'!D2158=""),FALSE,'Input and Summary Results'!$D2158)</f>
        <v>0</v>
      </c>
      <c r="D2576" t="b">
        <f>IF(OR(B2576=0,'Input and Summary Results'!E2158=0),FALSE,'Input and Summary Results'!$E2158)</f>
        <v>0</v>
      </c>
      <c r="E2576" t="b">
        <f t="shared" si="149"/>
        <v>0</v>
      </c>
      <c r="F2576" t="b">
        <f t="shared" si="150"/>
        <v>0</v>
      </c>
      <c r="G2576" t="b">
        <f>IF('Input and Summary Results'!$J$4="yes",IF(C2576=FALSE,FALSE,IF('Data Transformation'!E2576&lt;$R$10,E2576,$R$10)),IF(C2576=FALSE,FALSE,IF(C2576&lt;$R$10,C2576,$R$10)))</f>
        <v>0</v>
      </c>
      <c r="H2576" t="b">
        <f>IF('Input and Summary Results'!$J$4="yes",'Data Transformation'!F2576,'Data Transformation'!D2576)</f>
        <v>0</v>
      </c>
      <c r="I2576" t="str">
        <f t="shared" si="151"/>
        <v/>
      </c>
    </row>
    <row r="2577" spans="2:9" x14ac:dyDescent="0.25">
      <c r="B2577" t="b">
        <f>IF('Input and Summary Results'!D2159=0,FALSE,'Input and Summary Results'!$B2159)</f>
        <v>0</v>
      </c>
      <c r="C2577" t="b">
        <f>IF(OR(B2577=0,'Input and Summary Results'!D2159=0,'Input and Summary Results'!D2159=""),FALSE,'Input and Summary Results'!$D2159)</f>
        <v>0</v>
      </c>
      <c r="D2577" t="b">
        <f>IF(OR(B2577=0,'Input and Summary Results'!E2159=0),FALSE,'Input and Summary Results'!$E2159)</f>
        <v>0</v>
      </c>
      <c r="E2577" t="b">
        <f t="shared" si="149"/>
        <v>0</v>
      </c>
      <c r="F2577" t="b">
        <f t="shared" si="150"/>
        <v>0</v>
      </c>
      <c r="G2577" t="b">
        <f>IF('Input and Summary Results'!$J$4="yes",IF(C2577=FALSE,FALSE,IF('Data Transformation'!E2577&lt;$R$10,E2577,$R$10)),IF(C2577=FALSE,FALSE,IF(C2577&lt;$R$10,C2577,$R$10)))</f>
        <v>0</v>
      </c>
      <c r="H2577" t="b">
        <f>IF('Input and Summary Results'!$J$4="yes",'Data Transformation'!F2577,'Data Transformation'!D2577)</f>
        <v>0</v>
      </c>
      <c r="I2577" t="str">
        <f t="shared" si="151"/>
        <v/>
      </c>
    </row>
    <row r="2578" spans="2:9" x14ac:dyDescent="0.25">
      <c r="B2578" t="b">
        <f>IF('Input and Summary Results'!D2160=0,FALSE,'Input and Summary Results'!$B2160)</f>
        <v>0</v>
      </c>
      <c r="C2578" t="b">
        <f>IF(OR(B2578=0,'Input and Summary Results'!D2160=0,'Input and Summary Results'!D2160=""),FALSE,'Input and Summary Results'!$D2160)</f>
        <v>0</v>
      </c>
      <c r="D2578" t="b">
        <f>IF(OR(B2578=0,'Input and Summary Results'!E2160=0),FALSE,'Input and Summary Results'!$E2160)</f>
        <v>0</v>
      </c>
      <c r="E2578" t="b">
        <f t="shared" si="149"/>
        <v>0</v>
      </c>
      <c r="F2578" t="b">
        <f t="shared" si="150"/>
        <v>0</v>
      </c>
      <c r="G2578" t="b">
        <f>IF('Input and Summary Results'!$J$4="yes",IF(C2578=FALSE,FALSE,IF('Data Transformation'!E2578&lt;$R$10,E2578,$R$10)),IF(C2578=FALSE,FALSE,IF(C2578&lt;$R$10,C2578,$R$10)))</f>
        <v>0</v>
      </c>
      <c r="H2578" t="b">
        <f>IF('Input and Summary Results'!$J$4="yes",'Data Transformation'!F2578,'Data Transformation'!D2578)</f>
        <v>0</v>
      </c>
      <c r="I2578" t="str">
        <f t="shared" si="151"/>
        <v/>
      </c>
    </row>
    <row r="2579" spans="2:9" x14ac:dyDescent="0.25">
      <c r="B2579" t="b">
        <f>IF('Input and Summary Results'!D2161=0,FALSE,'Input and Summary Results'!$B2161)</f>
        <v>0</v>
      </c>
      <c r="C2579" t="b">
        <f>IF(OR(B2579=0,'Input and Summary Results'!D2161=0,'Input and Summary Results'!D2161=""),FALSE,'Input and Summary Results'!$D2161)</f>
        <v>0</v>
      </c>
      <c r="D2579" t="b">
        <f>IF(OR(B2579=0,'Input and Summary Results'!E2161=0),FALSE,'Input and Summary Results'!$E2161)</f>
        <v>0</v>
      </c>
      <c r="E2579" t="b">
        <f t="shared" si="149"/>
        <v>0</v>
      </c>
      <c r="F2579" t="b">
        <f t="shared" si="150"/>
        <v>0</v>
      </c>
      <c r="G2579" t="b">
        <f>IF('Input and Summary Results'!$J$4="yes",IF(C2579=FALSE,FALSE,IF('Data Transformation'!E2579&lt;$R$10,E2579,$R$10)),IF(C2579=FALSE,FALSE,IF(C2579&lt;$R$10,C2579,$R$10)))</f>
        <v>0</v>
      </c>
      <c r="H2579" t="b">
        <f>IF('Input and Summary Results'!$J$4="yes",'Data Transformation'!F2579,'Data Transformation'!D2579)</f>
        <v>0</v>
      </c>
      <c r="I2579" t="str">
        <f t="shared" si="151"/>
        <v/>
      </c>
    </row>
    <row r="2580" spans="2:9" x14ac:dyDescent="0.25">
      <c r="B2580" t="b">
        <f>IF('Input and Summary Results'!D2162=0,FALSE,'Input and Summary Results'!$B2162)</f>
        <v>0</v>
      </c>
      <c r="C2580" t="b">
        <f>IF(OR(B2580=0,'Input and Summary Results'!D2162=0,'Input and Summary Results'!D2162=""),FALSE,'Input and Summary Results'!$D2162)</f>
        <v>0</v>
      </c>
      <c r="D2580" t="b">
        <f>IF(OR(B2580=0,'Input and Summary Results'!E2162=0),FALSE,'Input and Summary Results'!$E2162)</f>
        <v>0</v>
      </c>
      <c r="E2580" t="b">
        <f t="shared" si="149"/>
        <v>0</v>
      </c>
      <c r="F2580" t="b">
        <f t="shared" si="150"/>
        <v>0</v>
      </c>
      <c r="G2580" t="b">
        <f>IF('Input and Summary Results'!$J$4="yes",IF(C2580=FALSE,FALSE,IF('Data Transformation'!E2580&lt;$R$10,E2580,$R$10)),IF(C2580=FALSE,FALSE,IF(C2580&lt;$R$10,C2580,$R$10)))</f>
        <v>0</v>
      </c>
      <c r="H2580" t="b">
        <f>IF('Input and Summary Results'!$J$4="yes",'Data Transformation'!F2580,'Data Transformation'!D2580)</f>
        <v>0</v>
      </c>
      <c r="I2580" t="str">
        <f t="shared" si="151"/>
        <v/>
      </c>
    </row>
    <row r="2581" spans="2:9" x14ac:dyDescent="0.25">
      <c r="B2581" t="b">
        <f>IF('Input and Summary Results'!D2163=0,FALSE,'Input and Summary Results'!$B2163)</f>
        <v>0</v>
      </c>
      <c r="C2581" t="b">
        <f>IF(OR(B2581=0,'Input and Summary Results'!D2163=0,'Input and Summary Results'!D2163=""),FALSE,'Input and Summary Results'!$D2163)</f>
        <v>0</v>
      </c>
      <c r="D2581" t="b">
        <f>IF(OR(B2581=0,'Input and Summary Results'!E2163=0),FALSE,'Input and Summary Results'!$E2163)</f>
        <v>0</v>
      </c>
      <c r="E2581" t="b">
        <f t="shared" si="149"/>
        <v>0</v>
      </c>
      <c r="F2581" t="b">
        <f t="shared" si="150"/>
        <v>0</v>
      </c>
      <c r="G2581" t="b">
        <f>IF('Input and Summary Results'!$J$4="yes",IF(C2581=FALSE,FALSE,IF('Data Transformation'!E2581&lt;$R$10,E2581,$R$10)),IF(C2581=FALSE,FALSE,IF(C2581&lt;$R$10,C2581,$R$10)))</f>
        <v>0</v>
      </c>
      <c r="H2581" t="b">
        <f>IF('Input and Summary Results'!$J$4="yes",'Data Transformation'!F2581,'Data Transformation'!D2581)</f>
        <v>0</v>
      </c>
      <c r="I2581" t="str">
        <f t="shared" si="151"/>
        <v/>
      </c>
    </row>
    <row r="2582" spans="2:9" x14ac:dyDescent="0.25">
      <c r="B2582" t="b">
        <f>IF('Input and Summary Results'!D2164=0,FALSE,'Input and Summary Results'!$B2164)</f>
        <v>0</v>
      </c>
      <c r="C2582" t="b">
        <f>IF(OR(B2582=0,'Input and Summary Results'!D2164=0,'Input and Summary Results'!D2164=""),FALSE,'Input and Summary Results'!$D2164)</f>
        <v>0</v>
      </c>
      <c r="D2582" t="b">
        <f>IF(OR(B2582=0,'Input and Summary Results'!E2164=0),FALSE,'Input and Summary Results'!$E2164)</f>
        <v>0</v>
      </c>
      <c r="E2582" t="b">
        <f t="shared" si="149"/>
        <v>0</v>
      </c>
      <c r="F2582" t="b">
        <f t="shared" si="150"/>
        <v>0</v>
      </c>
      <c r="G2582" t="b">
        <f>IF('Input and Summary Results'!$J$4="yes",IF(C2582=FALSE,FALSE,IF('Data Transformation'!E2582&lt;$R$10,E2582,$R$10)),IF(C2582=FALSE,FALSE,IF(C2582&lt;$R$10,C2582,$R$10)))</f>
        <v>0</v>
      </c>
      <c r="H2582" t="b">
        <f>IF('Input and Summary Results'!$J$4="yes",'Data Transformation'!F2582,'Data Transformation'!D2582)</f>
        <v>0</v>
      </c>
      <c r="I2582" t="str">
        <f t="shared" si="151"/>
        <v/>
      </c>
    </row>
    <row r="2583" spans="2:9" x14ac:dyDescent="0.25">
      <c r="B2583" t="b">
        <f>IF('Input and Summary Results'!D2165=0,FALSE,'Input and Summary Results'!$B2165)</f>
        <v>0</v>
      </c>
      <c r="C2583" t="b">
        <f>IF(OR(B2583=0,'Input and Summary Results'!D2165=0,'Input and Summary Results'!D2165=""),FALSE,'Input and Summary Results'!$D2165)</f>
        <v>0</v>
      </c>
      <c r="D2583" t="b">
        <f>IF(OR(B2583=0,'Input and Summary Results'!E2165=0),FALSE,'Input and Summary Results'!$E2165)</f>
        <v>0</v>
      </c>
      <c r="E2583" t="b">
        <f t="shared" si="149"/>
        <v>0</v>
      </c>
      <c r="F2583" t="b">
        <f t="shared" si="150"/>
        <v>0</v>
      </c>
      <c r="G2583" t="b">
        <f>IF('Input and Summary Results'!$J$4="yes",IF(C2583=FALSE,FALSE,IF('Data Transformation'!E2583&lt;$R$10,E2583,$R$10)),IF(C2583=FALSE,FALSE,IF(C2583&lt;$R$10,C2583,$R$10)))</f>
        <v>0</v>
      </c>
      <c r="H2583" t="b">
        <f>IF('Input and Summary Results'!$J$4="yes",'Data Transformation'!F2583,'Data Transformation'!D2583)</f>
        <v>0</v>
      </c>
      <c r="I2583" t="str">
        <f t="shared" si="151"/>
        <v/>
      </c>
    </row>
    <row r="2584" spans="2:9" x14ac:dyDescent="0.25">
      <c r="B2584" t="b">
        <f>IF('Input and Summary Results'!D2166=0,FALSE,'Input and Summary Results'!$B2166)</f>
        <v>0</v>
      </c>
      <c r="C2584" t="b">
        <f>IF(OR(B2584=0,'Input and Summary Results'!D2166=0,'Input and Summary Results'!D2166=""),FALSE,'Input and Summary Results'!$D2166)</f>
        <v>0</v>
      </c>
      <c r="D2584" t="b">
        <f>IF(OR(B2584=0,'Input and Summary Results'!E2166=0),FALSE,'Input and Summary Results'!$E2166)</f>
        <v>0</v>
      </c>
      <c r="E2584" t="b">
        <f t="shared" si="149"/>
        <v>0</v>
      </c>
      <c r="F2584" t="b">
        <f t="shared" si="150"/>
        <v>0</v>
      </c>
      <c r="G2584" t="b">
        <f>IF('Input and Summary Results'!$J$4="yes",IF(C2584=FALSE,FALSE,IF('Data Transformation'!E2584&lt;$R$10,E2584,$R$10)),IF(C2584=FALSE,FALSE,IF(C2584&lt;$R$10,C2584,$R$10)))</f>
        <v>0</v>
      </c>
      <c r="H2584" t="b">
        <f>IF('Input and Summary Results'!$J$4="yes",'Data Transformation'!F2584,'Data Transformation'!D2584)</f>
        <v>0</v>
      </c>
      <c r="I2584" t="str">
        <f t="shared" si="151"/>
        <v/>
      </c>
    </row>
    <row r="2585" spans="2:9" x14ac:dyDescent="0.25">
      <c r="B2585" t="b">
        <f>IF('Input and Summary Results'!D2167=0,FALSE,'Input and Summary Results'!$B2167)</f>
        <v>0</v>
      </c>
      <c r="C2585" t="b">
        <f>IF(OR(B2585=0,'Input and Summary Results'!D2167=0,'Input and Summary Results'!D2167=""),FALSE,'Input and Summary Results'!$D2167)</f>
        <v>0</v>
      </c>
      <c r="D2585" t="b">
        <f>IF(OR(B2585=0,'Input and Summary Results'!E2167=0),FALSE,'Input and Summary Results'!$E2167)</f>
        <v>0</v>
      </c>
      <c r="E2585" t="b">
        <f t="shared" si="149"/>
        <v>0</v>
      </c>
      <c r="F2585" t="b">
        <f t="shared" si="150"/>
        <v>0</v>
      </c>
      <c r="G2585" t="b">
        <f>IF('Input and Summary Results'!$J$4="yes",IF(C2585=FALSE,FALSE,IF('Data Transformation'!E2585&lt;$R$10,E2585,$R$10)),IF(C2585=FALSE,FALSE,IF(C2585&lt;$R$10,C2585,$R$10)))</f>
        <v>0</v>
      </c>
      <c r="H2585" t="b">
        <f>IF('Input and Summary Results'!$J$4="yes",'Data Transformation'!F2585,'Data Transformation'!D2585)</f>
        <v>0</v>
      </c>
      <c r="I2585" t="str">
        <f t="shared" si="151"/>
        <v/>
      </c>
    </row>
    <row r="2586" spans="2:9" x14ac:dyDescent="0.25">
      <c r="B2586" t="b">
        <f>IF('Input and Summary Results'!D2168=0,FALSE,'Input and Summary Results'!$B2168)</f>
        <v>0</v>
      </c>
      <c r="C2586" t="b">
        <f>IF(OR(B2586=0,'Input and Summary Results'!D2168=0,'Input and Summary Results'!D2168=""),FALSE,'Input and Summary Results'!$D2168)</f>
        <v>0</v>
      </c>
      <c r="D2586" t="b">
        <f>IF(OR(B2586=0,'Input and Summary Results'!E2168=0),FALSE,'Input and Summary Results'!$E2168)</f>
        <v>0</v>
      </c>
      <c r="E2586" t="b">
        <f t="shared" si="149"/>
        <v>0</v>
      </c>
      <c r="F2586" t="b">
        <f t="shared" si="150"/>
        <v>0</v>
      </c>
      <c r="G2586" t="b">
        <f>IF('Input and Summary Results'!$J$4="yes",IF(C2586=FALSE,FALSE,IF('Data Transformation'!E2586&lt;$R$10,E2586,$R$10)),IF(C2586=FALSE,FALSE,IF(C2586&lt;$R$10,C2586,$R$10)))</f>
        <v>0</v>
      </c>
      <c r="H2586" t="b">
        <f>IF('Input and Summary Results'!$J$4="yes",'Data Transformation'!F2586,'Data Transformation'!D2586)</f>
        <v>0</v>
      </c>
      <c r="I2586" t="str">
        <f t="shared" si="151"/>
        <v/>
      </c>
    </row>
    <row r="2587" spans="2:9" x14ac:dyDescent="0.25">
      <c r="B2587" t="b">
        <f>IF('Input and Summary Results'!D2169=0,FALSE,'Input and Summary Results'!$B2169)</f>
        <v>0</v>
      </c>
      <c r="C2587" t="b">
        <f>IF(OR(B2587=0,'Input and Summary Results'!D2169=0,'Input and Summary Results'!D2169=""),FALSE,'Input and Summary Results'!$D2169)</f>
        <v>0</v>
      </c>
      <c r="D2587" t="b">
        <f>IF(OR(B2587=0,'Input and Summary Results'!E2169=0),FALSE,'Input and Summary Results'!$E2169)</f>
        <v>0</v>
      </c>
      <c r="E2587" t="b">
        <f t="shared" si="149"/>
        <v>0</v>
      </c>
      <c r="F2587" t="b">
        <f t="shared" si="150"/>
        <v>0</v>
      </c>
      <c r="G2587" t="b">
        <f>IF('Input and Summary Results'!$J$4="yes",IF(C2587=FALSE,FALSE,IF('Data Transformation'!E2587&lt;$R$10,E2587,$R$10)),IF(C2587=FALSE,FALSE,IF(C2587&lt;$R$10,C2587,$R$10)))</f>
        <v>0</v>
      </c>
      <c r="H2587" t="b">
        <f>IF('Input and Summary Results'!$J$4="yes",'Data Transformation'!F2587,'Data Transformation'!D2587)</f>
        <v>0</v>
      </c>
      <c r="I2587" t="str">
        <f t="shared" si="151"/>
        <v/>
      </c>
    </row>
    <row r="2588" spans="2:9" x14ac:dyDescent="0.25">
      <c r="B2588" t="b">
        <f>IF('Input and Summary Results'!D2170=0,FALSE,'Input and Summary Results'!$B2170)</f>
        <v>0</v>
      </c>
      <c r="C2588" t="b">
        <f>IF(OR(B2588=0,'Input and Summary Results'!D2170=0,'Input and Summary Results'!D2170=""),FALSE,'Input and Summary Results'!$D2170)</f>
        <v>0</v>
      </c>
      <c r="D2588" t="b">
        <f>IF(OR(B2588=0,'Input and Summary Results'!E2170=0),FALSE,'Input and Summary Results'!$E2170)</f>
        <v>0</v>
      </c>
      <c r="E2588" t="b">
        <f t="shared" si="149"/>
        <v>0</v>
      </c>
      <c r="F2588" t="b">
        <f t="shared" si="150"/>
        <v>0</v>
      </c>
      <c r="G2588" t="b">
        <f>IF('Input and Summary Results'!$J$4="yes",IF(C2588=FALSE,FALSE,IF('Data Transformation'!E2588&lt;$R$10,E2588,$R$10)),IF(C2588=FALSE,FALSE,IF(C2588&lt;$R$10,C2588,$R$10)))</f>
        <v>0</v>
      </c>
      <c r="H2588" t="b">
        <f>IF('Input and Summary Results'!$J$4="yes",'Data Transformation'!F2588,'Data Transformation'!D2588)</f>
        <v>0</v>
      </c>
      <c r="I2588" t="str">
        <f t="shared" si="151"/>
        <v/>
      </c>
    </row>
    <row r="2589" spans="2:9" x14ac:dyDescent="0.25">
      <c r="B2589" t="b">
        <f>IF('Input and Summary Results'!D2171=0,FALSE,'Input and Summary Results'!$B2171)</f>
        <v>0</v>
      </c>
      <c r="C2589" t="b">
        <f>IF(OR(B2589=0,'Input and Summary Results'!D2171=0,'Input and Summary Results'!D2171=""),FALSE,'Input and Summary Results'!$D2171)</f>
        <v>0</v>
      </c>
      <c r="D2589" t="b">
        <f>IF(OR(B2589=0,'Input and Summary Results'!E2171=0),FALSE,'Input and Summary Results'!$E2171)</f>
        <v>0</v>
      </c>
      <c r="E2589" t="b">
        <f t="shared" si="149"/>
        <v>0</v>
      </c>
      <c r="F2589" t="b">
        <f t="shared" si="150"/>
        <v>0</v>
      </c>
      <c r="G2589" t="b">
        <f>IF('Input and Summary Results'!$J$4="yes",IF(C2589=FALSE,FALSE,IF('Data Transformation'!E2589&lt;$R$10,E2589,$R$10)),IF(C2589=FALSE,FALSE,IF(C2589&lt;$R$10,C2589,$R$10)))</f>
        <v>0</v>
      </c>
      <c r="H2589" t="b">
        <f>IF('Input and Summary Results'!$J$4="yes",'Data Transformation'!F2589,'Data Transformation'!D2589)</f>
        <v>0</v>
      </c>
      <c r="I2589" t="str">
        <f t="shared" si="151"/>
        <v/>
      </c>
    </row>
    <row r="2590" spans="2:9" x14ac:dyDescent="0.25">
      <c r="B2590" t="b">
        <f>IF('Input and Summary Results'!D2172=0,FALSE,'Input and Summary Results'!$B2172)</f>
        <v>0</v>
      </c>
      <c r="C2590" t="b">
        <f>IF(OR(B2590=0,'Input and Summary Results'!D2172=0,'Input and Summary Results'!D2172=""),FALSE,'Input and Summary Results'!$D2172)</f>
        <v>0</v>
      </c>
      <c r="D2590" t="b">
        <f>IF(OR(B2590=0,'Input and Summary Results'!E2172=0),FALSE,'Input and Summary Results'!$E2172)</f>
        <v>0</v>
      </c>
      <c r="E2590" t="b">
        <f t="shared" si="149"/>
        <v>0</v>
      </c>
      <c r="F2590" t="b">
        <f t="shared" si="150"/>
        <v>0</v>
      </c>
      <c r="G2590" t="b">
        <f>IF('Input and Summary Results'!$J$4="yes",IF(C2590=FALSE,FALSE,IF('Data Transformation'!E2590&lt;$R$10,E2590,$R$10)),IF(C2590=FALSE,FALSE,IF(C2590&lt;$R$10,C2590,$R$10)))</f>
        <v>0</v>
      </c>
      <c r="H2590" t="b">
        <f>IF('Input and Summary Results'!$J$4="yes",'Data Transformation'!F2590,'Data Transformation'!D2590)</f>
        <v>0</v>
      </c>
      <c r="I2590" t="str">
        <f t="shared" si="151"/>
        <v/>
      </c>
    </row>
    <row r="2591" spans="2:9" x14ac:dyDescent="0.25">
      <c r="B2591" t="b">
        <f>IF('Input and Summary Results'!D2173=0,FALSE,'Input and Summary Results'!$B2173)</f>
        <v>0</v>
      </c>
      <c r="C2591" t="b">
        <f>IF(OR(B2591=0,'Input and Summary Results'!D2173=0,'Input and Summary Results'!D2173=""),FALSE,'Input and Summary Results'!$D2173)</f>
        <v>0</v>
      </c>
      <c r="D2591" t="b">
        <f>IF(OR(B2591=0,'Input and Summary Results'!E2173=0),FALSE,'Input and Summary Results'!$E2173)</f>
        <v>0</v>
      </c>
      <c r="E2591" t="b">
        <f t="shared" si="149"/>
        <v>0</v>
      </c>
      <c r="F2591" t="b">
        <f t="shared" si="150"/>
        <v>0</v>
      </c>
      <c r="G2591" t="b">
        <f>IF('Input and Summary Results'!$J$4="yes",IF(C2591=FALSE,FALSE,IF('Data Transformation'!E2591&lt;$R$10,E2591,$R$10)),IF(C2591=FALSE,FALSE,IF(C2591&lt;$R$10,C2591,$R$10)))</f>
        <v>0</v>
      </c>
      <c r="H2591" t="b">
        <f>IF('Input and Summary Results'!$J$4="yes",'Data Transformation'!F2591,'Data Transformation'!D2591)</f>
        <v>0</v>
      </c>
      <c r="I2591" t="str">
        <f t="shared" si="151"/>
        <v/>
      </c>
    </row>
    <row r="2592" spans="2:9" x14ac:dyDescent="0.25">
      <c r="B2592" t="b">
        <f>IF('Input and Summary Results'!D2174=0,FALSE,'Input and Summary Results'!$B2174)</f>
        <v>0</v>
      </c>
      <c r="C2592" t="b">
        <f>IF(OR(B2592=0,'Input and Summary Results'!D2174=0,'Input and Summary Results'!D2174=""),FALSE,'Input and Summary Results'!$D2174)</f>
        <v>0</v>
      </c>
      <c r="D2592" t="b">
        <f>IF(OR(B2592=0,'Input and Summary Results'!E2174=0),FALSE,'Input and Summary Results'!$E2174)</f>
        <v>0</v>
      </c>
      <c r="E2592" t="b">
        <f t="shared" si="149"/>
        <v>0</v>
      </c>
      <c r="F2592" t="b">
        <f t="shared" si="150"/>
        <v>0</v>
      </c>
      <c r="G2592" t="b">
        <f>IF('Input and Summary Results'!$J$4="yes",IF(C2592=FALSE,FALSE,IF('Data Transformation'!E2592&lt;$R$10,E2592,$R$10)),IF(C2592=FALSE,FALSE,IF(C2592&lt;$R$10,C2592,$R$10)))</f>
        <v>0</v>
      </c>
      <c r="H2592" t="b">
        <f>IF('Input and Summary Results'!$J$4="yes",'Data Transformation'!F2592,'Data Transformation'!D2592)</f>
        <v>0</v>
      </c>
      <c r="I2592" t="str">
        <f t="shared" si="151"/>
        <v/>
      </c>
    </row>
    <row r="2593" spans="2:9" x14ac:dyDescent="0.25">
      <c r="B2593" t="b">
        <f>IF('Input and Summary Results'!D2175=0,FALSE,'Input and Summary Results'!$B2175)</f>
        <v>0</v>
      </c>
      <c r="C2593" t="b">
        <f>IF(OR(B2593=0,'Input and Summary Results'!D2175=0,'Input and Summary Results'!D2175=""),FALSE,'Input and Summary Results'!$D2175)</f>
        <v>0</v>
      </c>
      <c r="D2593" t="b">
        <f>IF(OR(B2593=0,'Input and Summary Results'!E2175=0),FALSE,'Input and Summary Results'!$E2175)</f>
        <v>0</v>
      </c>
      <c r="E2593" t="b">
        <f t="shared" si="149"/>
        <v>0</v>
      </c>
      <c r="F2593" t="b">
        <f t="shared" si="150"/>
        <v>0</v>
      </c>
      <c r="G2593" t="b">
        <f>IF('Input and Summary Results'!$J$4="yes",IF(C2593=FALSE,FALSE,IF('Data Transformation'!E2593&lt;$R$10,E2593,$R$10)),IF(C2593=FALSE,FALSE,IF(C2593&lt;$R$10,C2593,$R$10)))</f>
        <v>0</v>
      </c>
      <c r="H2593" t="b">
        <f>IF('Input and Summary Results'!$J$4="yes",'Data Transformation'!F2593,'Data Transformation'!D2593)</f>
        <v>0</v>
      </c>
      <c r="I2593" t="str">
        <f t="shared" si="151"/>
        <v/>
      </c>
    </row>
    <row r="2594" spans="2:9" x14ac:dyDescent="0.25">
      <c r="B2594" t="b">
        <f>IF('Input and Summary Results'!D2176=0,FALSE,'Input and Summary Results'!$B2176)</f>
        <v>0</v>
      </c>
      <c r="C2594" t="b">
        <f>IF(OR(B2594=0,'Input and Summary Results'!D2176=0,'Input and Summary Results'!D2176=""),FALSE,'Input and Summary Results'!$D2176)</f>
        <v>0</v>
      </c>
      <c r="D2594" t="b">
        <f>IF(OR(B2594=0,'Input and Summary Results'!E2176=0),FALSE,'Input and Summary Results'!$E2176)</f>
        <v>0</v>
      </c>
      <c r="E2594" t="b">
        <f t="shared" si="149"/>
        <v>0</v>
      </c>
      <c r="F2594" t="b">
        <f t="shared" si="150"/>
        <v>0</v>
      </c>
      <c r="G2594" t="b">
        <f>IF('Input and Summary Results'!$J$4="yes",IF(C2594=FALSE,FALSE,IF('Data Transformation'!E2594&lt;$R$10,E2594,$R$10)),IF(C2594=FALSE,FALSE,IF(C2594&lt;$R$10,C2594,$R$10)))</f>
        <v>0</v>
      </c>
      <c r="H2594" t="b">
        <f>IF('Input and Summary Results'!$J$4="yes",'Data Transformation'!F2594,'Data Transformation'!D2594)</f>
        <v>0</v>
      </c>
      <c r="I2594" t="str">
        <f t="shared" si="151"/>
        <v/>
      </c>
    </row>
    <row r="2595" spans="2:9" x14ac:dyDescent="0.25">
      <c r="B2595" t="b">
        <f>IF('Input and Summary Results'!D2177=0,FALSE,'Input and Summary Results'!$B2177)</f>
        <v>0</v>
      </c>
      <c r="C2595" t="b">
        <f>IF(OR(B2595=0,'Input and Summary Results'!D2177=0,'Input and Summary Results'!D2177=""),FALSE,'Input and Summary Results'!$D2177)</f>
        <v>0</v>
      </c>
      <c r="D2595" t="b">
        <f>IF(OR(B2595=0,'Input and Summary Results'!E2177=0),FALSE,'Input and Summary Results'!$E2177)</f>
        <v>0</v>
      </c>
      <c r="E2595" t="b">
        <f t="shared" si="149"/>
        <v>0</v>
      </c>
      <c r="F2595" t="b">
        <f t="shared" si="150"/>
        <v>0</v>
      </c>
      <c r="G2595" t="b">
        <f>IF('Input and Summary Results'!$J$4="yes",IF(C2595=FALSE,FALSE,IF('Data Transformation'!E2595&lt;$R$10,E2595,$R$10)),IF(C2595=FALSE,FALSE,IF(C2595&lt;$R$10,C2595,$R$10)))</f>
        <v>0</v>
      </c>
      <c r="H2595" t="b">
        <f>IF('Input and Summary Results'!$J$4="yes",'Data Transformation'!F2595,'Data Transformation'!D2595)</f>
        <v>0</v>
      </c>
      <c r="I2595" t="str">
        <f t="shared" si="151"/>
        <v/>
      </c>
    </row>
    <row r="2596" spans="2:9" x14ac:dyDescent="0.25">
      <c r="B2596" t="b">
        <f>IF('Input and Summary Results'!D2178=0,FALSE,'Input and Summary Results'!$B2178)</f>
        <v>0</v>
      </c>
      <c r="C2596" t="b">
        <f>IF(OR(B2596=0,'Input and Summary Results'!D2178=0,'Input and Summary Results'!D2178=""),FALSE,'Input and Summary Results'!$D2178)</f>
        <v>0</v>
      </c>
      <c r="D2596" t="b">
        <f>IF(OR(B2596=0,'Input and Summary Results'!E2178=0),FALSE,'Input and Summary Results'!$E2178)</f>
        <v>0</v>
      </c>
      <c r="E2596" t="b">
        <f t="shared" si="149"/>
        <v>0</v>
      </c>
      <c r="F2596" t="b">
        <f t="shared" si="150"/>
        <v>0</v>
      </c>
      <c r="G2596" t="b">
        <f>IF('Input and Summary Results'!$J$4="yes",IF(C2596=FALSE,FALSE,IF('Data Transformation'!E2596&lt;$R$10,E2596,$R$10)),IF(C2596=FALSE,FALSE,IF(C2596&lt;$R$10,C2596,$R$10)))</f>
        <v>0</v>
      </c>
      <c r="H2596" t="b">
        <f>IF('Input and Summary Results'!$J$4="yes",'Data Transformation'!F2596,'Data Transformation'!D2596)</f>
        <v>0</v>
      </c>
      <c r="I2596" t="str">
        <f t="shared" si="151"/>
        <v/>
      </c>
    </row>
    <row r="2597" spans="2:9" x14ac:dyDescent="0.25">
      <c r="B2597" t="b">
        <f>IF('Input and Summary Results'!D2179=0,FALSE,'Input and Summary Results'!$B2179)</f>
        <v>0</v>
      </c>
      <c r="C2597" t="b">
        <f>IF(OR(B2597=0,'Input and Summary Results'!D2179=0,'Input and Summary Results'!D2179=""),FALSE,'Input and Summary Results'!$D2179)</f>
        <v>0</v>
      </c>
      <c r="D2597" t="b">
        <f>IF(OR(B2597=0,'Input and Summary Results'!E2179=0),FALSE,'Input and Summary Results'!$E2179)</f>
        <v>0</v>
      </c>
      <c r="E2597" t="b">
        <f t="shared" si="149"/>
        <v>0</v>
      </c>
      <c r="F2597" t="b">
        <f t="shared" si="150"/>
        <v>0</v>
      </c>
      <c r="G2597" t="b">
        <f>IF('Input and Summary Results'!$J$4="yes",IF(C2597=FALSE,FALSE,IF('Data Transformation'!E2597&lt;$R$10,E2597,$R$10)),IF(C2597=FALSE,FALSE,IF(C2597&lt;$R$10,C2597,$R$10)))</f>
        <v>0</v>
      </c>
      <c r="H2597" t="b">
        <f>IF('Input and Summary Results'!$J$4="yes",'Data Transformation'!F2597,'Data Transformation'!D2597)</f>
        <v>0</v>
      </c>
      <c r="I2597" t="str">
        <f t="shared" si="151"/>
        <v/>
      </c>
    </row>
    <row r="2598" spans="2:9" x14ac:dyDescent="0.25">
      <c r="B2598" t="b">
        <f>IF('Input and Summary Results'!D2180=0,FALSE,'Input and Summary Results'!$B2180)</f>
        <v>0</v>
      </c>
      <c r="C2598" t="b">
        <f>IF(OR(B2598=0,'Input and Summary Results'!D2180=0,'Input and Summary Results'!D2180=""),FALSE,'Input and Summary Results'!$D2180)</f>
        <v>0</v>
      </c>
      <c r="D2598" t="b">
        <f>IF(OR(B2598=0,'Input and Summary Results'!E2180=0),FALSE,'Input and Summary Results'!$E2180)</f>
        <v>0</v>
      </c>
      <c r="E2598" t="b">
        <f t="shared" si="149"/>
        <v>0</v>
      </c>
      <c r="F2598" t="b">
        <f t="shared" si="150"/>
        <v>0</v>
      </c>
      <c r="G2598" t="b">
        <f>IF('Input and Summary Results'!$J$4="yes",IF(C2598=FALSE,FALSE,IF('Data Transformation'!E2598&lt;$R$10,E2598,$R$10)),IF(C2598=FALSE,FALSE,IF(C2598&lt;$R$10,C2598,$R$10)))</f>
        <v>0</v>
      </c>
      <c r="H2598" t="b">
        <f>IF('Input and Summary Results'!$J$4="yes",'Data Transformation'!F2598,'Data Transformation'!D2598)</f>
        <v>0</v>
      </c>
      <c r="I2598" t="str">
        <f t="shared" si="151"/>
        <v/>
      </c>
    </row>
    <row r="2599" spans="2:9" x14ac:dyDescent="0.25">
      <c r="B2599" t="b">
        <f>IF('Input and Summary Results'!D2181=0,FALSE,'Input and Summary Results'!$B2181)</f>
        <v>0</v>
      </c>
      <c r="C2599" t="b">
        <f>IF(OR(B2599=0,'Input and Summary Results'!D2181=0,'Input and Summary Results'!D2181=""),FALSE,'Input and Summary Results'!$D2181)</f>
        <v>0</v>
      </c>
      <c r="D2599" t="b">
        <f>IF(OR(B2599=0,'Input and Summary Results'!E2181=0),FALSE,'Input and Summary Results'!$E2181)</f>
        <v>0</v>
      </c>
      <c r="E2599" t="b">
        <f t="shared" si="149"/>
        <v>0</v>
      </c>
      <c r="F2599" t="b">
        <f t="shared" si="150"/>
        <v>0</v>
      </c>
      <c r="G2599" t="b">
        <f>IF('Input and Summary Results'!$J$4="yes",IF(C2599=FALSE,FALSE,IF('Data Transformation'!E2599&lt;$R$10,E2599,$R$10)),IF(C2599=FALSE,FALSE,IF(C2599&lt;$R$10,C2599,$R$10)))</f>
        <v>0</v>
      </c>
      <c r="H2599" t="b">
        <f>IF('Input and Summary Results'!$J$4="yes",'Data Transformation'!F2599,'Data Transformation'!D2599)</f>
        <v>0</v>
      </c>
      <c r="I2599" t="str">
        <f t="shared" si="151"/>
        <v/>
      </c>
    </row>
    <row r="2600" spans="2:9" x14ac:dyDescent="0.25">
      <c r="B2600" t="b">
        <f>IF('Input and Summary Results'!D2182=0,FALSE,'Input and Summary Results'!$B2182)</f>
        <v>0</v>
      </c>
      <c r="C2600" t="b">
        <f>IF(OR(B2600=0,'Input and Summary Results'!D2182=0,'Input and Summary Results'!D2182=""),FALSE,'Input and Summary Results'!$D2182)</f>
        <v>0</v>
      </c>
      <c r="D2600" t="b">
        <f>IF(OR(B2600=0,'Input and Summary Results'!E2182=0),FALSE,'Input and Summary Results'!$E2182)</f>
        <v>0</v>
      </c>
      <c r="E2600" t="b">
        <f t="shared" si="149"/>
        <v>0</v>
      </c>
      <c r="F2600" t="b">
        <f t="shared" si="150"/>
        <v>0</v>
      </c>
      <c r="G2600" t="b">
        <f>IF('Input and Summary Results'!$J$4="yes",IF(C2600=FALSE,FALSE,IF('Data Transformation'!E2600&lt;$R$10,E2600,$R$10)),IF(C2600=FALSE,FALSE,IF(C2600&lt;$R$10,C2600,$R$10)))</f>
        <v>0</v>
      </c>
      <c r="H2600" t="b">
        <f>IF('Input and Summary Results'!$J$4="yes",'Data Transformation'!F2600,'Data Transformation'!D2600)</f>
        <v>0</v>
      </c>
      <c r="I2600" t="str">
        <f t="shared" si="151"/>
        <v/>
      </c>
    </row>
    <row r="2601" spans="2:9" x14ac:dyDescent="0.25">
      <c r="B2601" t="b">
        <f>IF('Input and Summary Results'!D2183=0,FALSE,'Input and Summary Results'!$B2183)</f>
        <v>0</v>
      </c>
      <c r="C2601" t="b">
        <f>IF(OR(B2601=0,'Input and Summary Results'!D2183=0,'Input and Summary Results'!D2183=""),FALSE,'Input and Summary Results'!$D2183)</f>
        <v>0</v>
      </c>
      <c r="D2601" t="b">
        <f>IF(OR(B2601=0,'Input and Summary Results'!E2183=0),FALSE,'Input and Summary Results'!$E2183)</f>
        <v>0</v>
      </c>
      <c r="E2601" t="b">
        <f t="shared" si="149"/>
        <v>0</v>
      </c>
      <c r="F2601" t="b">
        <f t="shared" si="150"/>
        <v>0</v>
      </c>
      <c r="G2601" t="b">
        <f>IF('Input and Summary Results'!$J$4="yes",IF(C2601=FALSE,FALSE,IF('Data Transformation'!E2601&lt;$R$10,E2601,$R$10)),IF(C2601=FALSE,FALSE,IF(C2601&lt;$R$10,C2601,$R$10)))</f>
        <v>0</v>
      </c>
      <c r="H2601" t="b">
        <f>IF('Input and Summary Results'!$J$4="yes",'Data Transformation'!F2601,'Data Transformation'!D2601)</f>
        <v>0</v>
      </c>
      <c r="I2601" t="str">
        <f t="shared" si="151"/>
        <v/>
      </c>
    </row>
    <row r="2602" spans="2:9" x14ac:dyDescent="0.25">
      <c r="B2602" t="b">
        <f>IF('Input and Summary Results'!D2184=0,FALSE,'Input and Summary Results'!$B2184)</f>
        <v>0</v>
      </c>
      <c r="C2602" t="b">
        <f>IF(OR(B2602=0,'Input and Summary Results'!D2184=0,'Input and Summary Results'!D2184=""),FALSE,'Input and Summary Results'!$D2184)</f>
        <v>0</v>
      </c>
      <c r="D2602" t="b">
        <f>IF(OR(B2602=0,'Input and Summary Results'!E2184=0),FALSE,'Input and Summary Results'!$E2184)</f>
        <v>0</v>
      </c>
      <c r="E2602" t="b">
        <f t="shared" ref="E2602:E2665" si="152">IF(C2602=FALSE,FALSE,LOG10(C2602))</f>
        <v>0</v>
      </c>
      <c r="F2602" t="b">
        <f t="shared" ref="F2602:F2665" si="153">IF(D2602=FALSE, FALSE,0.434*D2602/C2602)</f>
        <v>0</v>
      </c>
      <c r="G2602" t="b">
        <f>IF('Input and Summary Results'!$J$4="yes",IF(C2602=FALSE,FALSE,IF('Data Transformation'!E2602&lt;$R$10,E2602,$R$10)),IF(C2602=FALSE,FALSE,IF(C2602&lt;$R$10,C2602,$R$10)))</f>
        <v>0</v>
      </c>
      <c r="H2602" t="b">
        <f>IF('Input and Summary Results'!$J$4="yes",'Data Transformation'!F2602,'Data Transformation'!D2602)</f>
        <v>0</v>
      </c>
      <c r="I2602" t="str">
        <f t="shared" si="151"/>
        <v/>
      </c>
    </row>
    <row r="2603" spans="2:9" x14ac:dyDescent="0.25">
      <c r="B2603" t="b">
        <f>IF('Input and Summary Results'!D2185=0,FALSE,'Input and Summary Results'!$B2185)</f>
        <v>0</v>
      </c>
      <c r="C2603" t="b">
        <f>IF(OR(B2603=0,'Input and Summary Results'!D2185=0,'Input and Summary Results'!D2185=""),FALSE,'Input and Summary Results'!$D2185)</f>
        <v>0</v>
      </c>
      <c r="D2603" t="b">
        <f>IF(OR(B2603=0,'Input and Summary Results'!E2185=0),FALSE,'Input and Summary Results'!$E2185)</f>
        <v>0</v>
      </c>
      <c r="E2603" t="b">
        <f t="shared" si="152"/>
        <v>0</v>
      </c>
      <c r="F2603" t="b">
        <f t="shared" si="153"/>
        <v>0</v>
      </c>
      <c r="G2603" t="b">
        <f>IF('Input and Summary Results'!$J$4="yes",IF(C2603=FALSE,FALSE,IF('Data Transformation'!E2603&lt;$R$10,E2603,$R$10)),IF(C2603=FALSE,FALSE,IF(C2603&lt;$R$10,C2603,$R$10)))</f>
        <v>0</v>
      </c>
      <c r="H2603" t="b">
        <f>IF('Input and Summary Results'!$J$4="yes",'Data Transformation'!F2603,'Data Transformation'!D2603)</f>
        <v>0</v>
      </c>
      <c r="I2603" t="str">
        <f t="shared" si="151"/>
        <v/>
      </c>
    </row>
    <row r="2604" spans="2:9" x14ac:dyDescent="0.25">
      <c r="B2604" t="b">
        <f>IF('Input and Summary Results'!D2186=0,FALSE,'Input and Summary Results'!$B2186)</f>
        <v>0</v>
      </c>
      <c r="C2604" t="b">
        <f>IF(OR(B2604=0,'Input and Summary Results'!D2186=0,'Input and Summary Results'!D2186=""),FALSE,'Input and Summary Results'!$D2186)</f>
        <v>0</v>
      </c>
      <c r="D2604" t="b">
        <f>IF(OR(B2604=0,'Input and Summary Results'!E2186=0),FALSE,'Input and Summary Results'!$E2186)</f>
        <v>0</v>
      </c>
      <c r="E2604" t="b">
        <f t="shared" si="152"/>
        <v>0</v>
      </c>
      <c r="F2604" t="b">
        <f t="shared" si="153"/>
        <v>0</v>
      </c>
      <c r="G2604" t="b">
        <f>IF('Input and Summary Results'!$J$4="yes",IF(C2604=FALSE,FALSE,IF('Data Transformation'!E2604&lt;$R$10,E2604,$R$10)),IF(C2604=FALSE,FALSE,IF(C2604&lt;$R$10,C2604,$R$10)))</f>
        <v>0</v>
      </c>
      <c r="H2604" t="b">
        <f>IF('Input and Summary Results'!$J$4="yes",'Data Transformation'!F2604,'Data Transformation'!D2604)</f>
        <v>0</v>
      </c>
      <c r="I2604" t="str">
        <f t="shared" si="151"/>
        <v/>
      </c>
    </row>
    <row r="2605" spans="2:9" x14ac:dyDescent="0.25">
      <c r="B2605" t="b">
        <f>IF('Input and Summary Results'!D2187=0,FALSE,'Input and Summary Results'!$B2187)</f>
        <v>0</v>
      </c>
      <c r="C2605" t="b">
        <f>IF(OR(B2605=0,'Input and Summary Results'!D2187=0,'Input and Summary Results'!D2187=""),FALSE,'Input and Summary Results'!$D2187)</f>
        <v>0</v>
      </c>
      <c r="D2605" t="b">
        <f>IF(OR(B2605=0,'Input and Summary Results'!E2187=0),FALSE,'Input and Summary Results'!$E2187)</f>
        <v>0</v>
      </c>
      <c r="E2605" t="b">
        <f t="shared" si="152"/>
        <v>0</v>
      </c>
      <c r="F2605" t="b">
        <f t="shared" si="153"/>
        <v>0</v>
      </c>
      <c r="G2605" t="b">
        <f>IF('Input and Summary Results'!$J$4="yes",IF(C2605=FALSE,FALSE,IF('Data Transformation'!E2605&lt;$R$10,E2605,$R$10)),IF(C2605=FALSE,FALSE,IF(C2605&lt;$R$10,C2605,$R$10)))</f>
        <v>0</v>
      </c>
      <c r="H2605" t="b">
        <f>IF('Input and Summary Results'!$J$4="yes",'Data Transformation'!F2605,'Data Transformation'!D2605)</f>
        <v>0</v>
      </c>
      <c r="I2605" t="str">
        <f t="shared" si="151"/>
        <v/>
      </c>
    </row>
    <row r="2606" spans="2:9" x14ac:dyDescent="0.25">
      <c r="B2606" t="b">
        <f>IF('Input and Summary Results'!D2188=0,FALSE,'Input and Summary Results'!$B2188)</f>
        <v>0</v>
      </c>
      <c r="C2606" t="b">
        <f>IF(OR(B2606=0,'Input and Summary Results'!D2188=0,'Input and Summary Results'!D2188=""),FALSE,'Input and Summary Results'!$D2188)</f>
        <v>0</v>
      </c>
      <c r="D2606" t="b">
        <f>IF(OR(B2606=0,'Input and Summary Results'!E2188=0),FALSE,'Input and Summary Results'!$E2188)</f>
        <v>0</v>
      </c>
      <c r="E2606" t="b">
        <f t="shared" si="152"/>
        <v>0</v>
      </c>
      <c r="F2606" t="b">
        <f t="shared" si="153"/>
        <v>0</v>
      </c>
      <c r="G2606" t="b">
        <f>IF('Input and Summary Results'!$J$4="yes",IF(C2606=FALSE,FALSE,IF('Data Transformation'!E2606&lt;$R$10,E2606,$R$10)),IF(C2606=FALSE,FALSE,IF(C2606&lt;$R$10,C2606,$R$10)))</f>
        <v>0</v>
      </c>
      <c r="H2606" t="b">
        <f>IF('Input and Summary Results'!$J$4="yes",'Data Transformation'!F2606,'Data Transformation'!D2606)</f>
        <v>0</v>
      </c>
      <c r="I2606" t="str">
        <f t="shared" si="151"/>
        <v/>
      </c>
    </row>
    <row r="2607" spans="2:9" x14ac:dyDescent="0.25">
      <c r="B2607" t="b">
        <f>IF('Input and Summary Results'!D2189=0,FALSE,'Input and Summary Results'!$B2189)</f>
        <v>0</v>
      </c>
      <c r="C2607" t="b">
        <f>IF(OR(B2607=0,'Input and Summary Results'!D2189=0,'Input and Summary Results'!D2189=""),FALSE,'Input and Summary Results'!$D2189)</f>
        <v>0</v>
      </c>
      <c r="D2607" t="b">
        <f>IF(OR(B2607=0,'Input and Summary Results'!E2189=0),FALSE,'Input and Summary Results'!$E2189)</f>
        <v>0</v>
      </c>
      <c r="E2607" t="b">
        <f t="shared" si="152"/>
        <v>0</v>
      </c>
      <c r="F2607" t="b">
        <f t="shared" si="153"/>
        <v>0</v>
      </c>
      <c r="G2607" t="b">
        <f>IF('Input and Summary Results'!$J$4="yes",IF(C2607=FALSE,FALSE,IF('Data Transformation'!E2607&lt;$R$10,E2607,$R$10)),IF(C2607=FALSE,FALSE,IF(C2607&lt;$R$10,C2607,$R$10)))</f>
        <v>0</v>
      </c>
      <c r="H2607" t="b">
        <f>IF('Input and Summary Results'!$J$4="yes",'Data Transformation'!F2607,'Data Transformation'!D2607)</f>
        <v>0</v>
      </c>
      <c r="I2607" t="str">
        <f t="shared" si="151"/>
        <v/>
      </c>
    </row>
    <row r="2608" spans="2:9" x14ac:dyDescent="0.25">
      <c r="B2608" t="b">
        <f>IF('Input and Summary Results'!D2190=0,FALSE,'Input and Summary Results'!$B2190)</f>
        <v>0</v>
      </c>
      <c r="C2608" t="b">
        <f>IF(OR(B2608=0,'Input and Summary Results'!D2190=0,'Input and Summary Results'!D2190=""),FALSE,'Input and Summary Results'!$D2190)</f>
        <v>0</v>
      </c>
      <c r="D2608" t="b">
        <f>IF(OR(B2608=0,'Input and Summary Results'!E2190=0),FALSE,'Input and Summary Results'!$E2190)</f>
        <v>0</v>
      </c>
      <c r="E2608" t="b">
        <f t="shared" si="152"/>
        <v>0</v>
      </c>
      <c r="F2608" t="b">
        <f t="shared" si="153"/>
        <v>0</v>
      </c>
      <c r="G2608" t="b">
        <f>IF('Input and Summary Results'!$J$4="yes",IF(C2608=FALSE,FALSE,IF('Data Transformation'!E2608&lt;$R$10,E2608,$R$10)),IF(C2608=FALSE,FALSE,IF(C2608&lt;$R$10,C2608,$R$10)))</f>
        <v>0</v>
      </c>
      <c r="H2608" t="b">
        <f>IF('Input and Summary Results'!$J$4="yes",'Data Transformation'!F2608,'Data Transformation'!D2608)</f>
        <v>0</v>
      </c>
      <c r="I2608" t="str">
        <f t="shared" si="151"/>
        <v/>
      </c>
    </row>
    <row r="2609" spans="2:9" x14ac:dyDescent="0.25">
      <c r="B2609" t="b">
        <f>IF('Input and Summary Results'!D2191=0,FALSE,'Input and Summary Results'!$B2191)</f>
        <v>0</v>
      </c>
      <c r="C2609" t="b">
        <f>IF(OR(B2609=0,'Input and Summary Results'!D2191=0,'Input and Summary Results'!D2191=""),FALSE,'Input and Summary Results'!$D2191)</f>
        <v>0</v>
      </c>
      <c r="D2609" t="b">
        <f>IF(OR(B2609=0,'Input and Summary Results'!E2191=0),FALSE,'Input and Summary Results'!$E2191)</f>
        <v>0</v>
      </c>
      <c r="E2609" t="b">
        <f t="shared" si="152"/>
        <v>0</v>
      </c>
      <c r="F2609" t="b">
        <f t="shared" si="153"/>
        <v>0</v>
      </c>
      <c r="G2609" t="b">
        <f>IF('Input and Summary Results'!$J$4="yes",IF(C2609=FALSE,FALSE,IF('Data Transformation'!E2609&lt;$R$10,E2609,$R$10)),IF(C2609=FALSE,FALSE,IF(C2609&lt;$R$10,C2609,$R$10)))</f>
        <v>0</v>
      </c>
      <c r="H2609" t="b">
        <f>IF('Input and Summary Results'!$J$4="yes",'Data Transformation'!F2609,'Data Transformation'!D2609)</f>
        <v>0</v>
      </c>
      <c r="I2609" t="str">
        <f t="shared" si="151"/>
        <v/>
      </c>
    </row>
    <row r="2610" spans="2:9" x14ac:dyDescent="0.25">
      <c r="B2610" t="b">
        <f>IF('Input and Summary Results'!D2192=0,FALSE,'Input and Summary Results'!$B2192)</f>
        <v>0</v>
      </c>
      <c r="C2610" t="b">
        <f>IF(OR(B2610=0,'Input and Summary Results'!D2192=0,'Input and Summary Results'!D2192=""),FALSE,'Input and Summary Results'!$D2192)</f>
        <v>0</v>
      </c>
      <c r="D2610" t="b">
        <f>IF(OR(B2610=0,'Input and Summary Results'!E2192=0),FALSE,'Input and Summary Results'!$E2192)</f>
        <v>0</v>
      </c>
      <c r="E2610" t="b">
        <f t="shared" si="152"/>
        <v>0</v>
      </c>
      <c r="F2610" t="b">
        <f t="shared" si="153"/>
        <v>0</v>
      </c>
      <c r="G2610" t="b">
        <f>IF('Input and Summary Results'!$J$4="yes",IF(C2610=FALSE,FALSE,IF('Data Transformation'!E2610&lt;$R$10,E2610,$R$10)),IF(C2610=FALSE,FALSE,IF(C2610&lt;$R$10,C2610,$R$10)))</f>
        <v>0</v>
      </c>
      <c r="H2610" t="b">
        <f>IF('Input and Summary Results'!$J$4="yes",'Data Transformation'!F2610,'Data Transformation'!D2610)</f>
        <v>0</v>
      </c>
      <c r="I2610" t="str">
        <f t="shared" si="151"/>
        <v/>
      </c>
    </row>
    <row r="2611" spans="2:9" x14ac:dyDescent="0.25">
      <c r="B2611" t="b">
        <f>IF('Input and Summary Results'!D2193=0,FALSE,'Input and Summary Results'!$B2193)</f>
        <v>0</v>
      </c>
      <c r="C2611" t="b">
        <f>IF(OR(B2611=0,'Input and Summary Results'!D2193=0,'Input and Summary Results'!D2193=""),FALSE,'Input and Summary Results'!$D2193)</f>
        <v>0</v>
      </c>
      <c r="D2611" t="b">
        <f>IF(OR(B2611=0,'Input and Summary Results'!E2193=0),FALSE,'Input and Summary Results'!$E2193)</f>
        <v>0</v>
      </c>
      <c r="E2611" t="b">
        <f t="shared" si="152"/>
        <v>0</v>
      </c>
      <c r="F2611" t="b">
        <f t="shared" si="153"/>
        <v>0</v>
      </c>
      <c r="G2611" t="b">
        <f>IF('Input and Summary Results'!$J$4="yes",IF(C2611=FALSE,FALSE,IF('Data Transformation'!E2611&lt;$R$10,E2611,$R$10)),IF(C2611=FALSE,FALSE,IF(C2611&lt;$R$10,C2611,$R$10)))</f>
        <v>0</v>
      </c>
      <c r="H2611" t="b">
        <f>IF('Input and Summary Results'!$J$4="yes",'Data Transformation'!F2611,'Data Transformation'!D2611)</f>
        <v>0</v>
      </c>
      <c r="I2611" t="str">
        <f t="shared" si="151"/>
        <v/>
      </c>
    </row>
    <row r="2612" spans="2:9" x14ac:dyDescent="0.25">
      <c r="B2612" t="b">
        <f>IF('Input and Summary Results'!D2194=0,FALSE,'Input and Summary Results'!$B2194)</f>
        <v>0</v>
      </c>
      <c r="C2612" t="b">
        <f>IF(OR(B2612=0,'Input and Summary Results'!D2194=0,'Input and Summary Results'!D2194=""),FALSE,'Input and Summary Results'!$D2194)</f>
        <v>0</v>
      </c>
      <c r="D2612" t="b">
        <f>IF(OR(B2612=0,'Input and Summary Results'!E2194=0),FALSE,'Input and Summary Results'!$E2194)</f>
        <v>0</v>
      </c>
      <c r="E2612" t="b">
        <f t="shared" si="152"/>
        <v>0</v>
      </c>
      <c r="F2612" t="b">
        <f t="shared" si="153"/>
        <v>0</v>
      </c>
      <c r="G2612" t="b">
        <f>IF('Input and Summary Results'!$J$4="yes",IF(C2612=FALSE,FALSE,IF('Data Transformation'!E2612&lt;$R$10,E2612,$R$10)),IF(C2612=FALSE,FALSE,IF(C2612&lt;$R$10,C2612,$R$10)))</f>
        <v>0</v>
      </c>
      <c r="H2612" t="b">
        <f>IF('Input and Summary Results'!$J$4="yes",'Data Transformation'!F2612,'Data Transformation'!D2612)</f>
        <v>0</v>
      </c>
      <c r="I2612" t="str">
        <f t="shared" si="151"/>
        <v/>
      </c>
    </row>
    <row r="2613" spans="2:9" x14ac:dyDescent="0.25">
      <c r="B2613" t="b">
        <f>IF('Input and Summary Results'!D2195=0,FALSE,'Input and Summary Results'!$B2195)</f>
        <v>0</v>
      </c>
      <c r="C2613" t="b">
        <f>IF(OR(B2613=0,'Input and Summary Results'!D2195=0,'Input and Summary Results'!D2195=""),FALSE,'Input and Summary Results'!$D2195)</f>
        <v>0</v>
      </c>
      <c r="D2613" t="b">
        <f>IF(OR(B2613=0,'Input and Summary Results'!E2195=0),FALSE,'Input and Summary Results'!$E2195)</f>
        <v>0</v>
      </c>
      <c r="E2613" t="b">
        <f t="shared" si="152"/>
        <v>0</v>
      </c>
      <c r="F2613" t="b">
        <f t="shared" si="153"/>
        <v>0</v>
      </c>
      <c r="G2613" t="b">
        <f>IF('Input and Summary Results'!$J$4="yes",IF(C2613=FALSE,FALSE,IF('Data Transformation'!E2613&lt;$R$10,E2613,$R$10)),IF(C2613=FALSE,FALSE,IF(C2613&lt;$R$10,C2613,$R$10)))</f>
        <v>0</v>
      </c>
      <c r="H2613" t="b">
        <f>IF('Input and Summary Results'!$J$4="yes",'Data Transformation'!F2613,'Data Transformation'!D2613)</f>
        <v>0</v>
      </c>
      <c r="I2613" t="str">
        <f t="shared" si="151"/>
        <v/>
      </c>
    </row>
    <row r="2614" spans="2:9" x14ac:dyDescent="0.25">
      <c r="B2614" t="b">
        <f>IF('Input and Summary Results'!D2196=0,FALSE,'Input and Summary Results'!$B2196)</f>
        <v>0</v>
      </c>
      <c r="C2614" t="b">
        <f>IF(OR(B2614=0,'Input and Summary Results'!D2196=0,'Input and Summary Results'!D2196=""),FALSE,'Input and Summary Results'!$D2196)</f>
        <v>0</v>
      </c>
      <c r="D2614" t="b">
        <f>IF(OR(B2614=0,'Input and Summary Results'!E2196=0),FALSE,'Input and Summary Results'!$E2196)</f>
        <v>0</v>
      </c>
      <c r="E2614" t="b">
        <f t="shared" si="152"/>
        <v>0</v>
      </c>
      <c r="F2614" t="b">
        <f t="shared" si="153"/>
        <v>0</v>
      </c>
      <c r="G2614" t="b">
        <f>IF('Input and Summary Results'!$J$4="yes",IF(C2614=FALSE,FALSE,IF('Data Transformation'!E2614&lt;$R$10,E2614,$R$10)),IF(C2614=FALSE,FALSE,IF(C2614&lt;$R$10,C2614,$R$10)))</f>
        <v>0</v>
      </c>
      <c r="H2614" t="b">
        <f>IF('Input and Summary Results'!$J$4="yes",'Data Transformation'!F2614,'Data Transformation'!D2614)</f>
        <v>0</v>
      </c>
      <c r="I2614" t="str">
        <f t="shared" si="151"/>
        <v/>
      </c>
    </row>
    <row r="2615" spans="2:9" x14ac:dyDescent="0.25">
      <c r="B2615" t="b">
        <f>IF('Input and Summary Results'!D2197=0,FALSE,'Input and Summary Results'!$B2197)</f>
        <v>0</v>
      </c>
      <c r="C2615" t="b">
        <f>IF(OR(B2615=0,'Input and Summary Results'!D2197=0,'Input and Summary Results'!D2197=""),FALSE,'Input and Summary Results'!$D2197)</f>
        <v>0</v>
      </c>
      <c r="D2615" t="b">
        <f>IF(OR(B2615=0,'Input and Summary Results'!E2197=0),FALSE,'Input and Summary Results'!$E2197)</f>
        <v>0</v>
      </c>
      <c r="E2615" t="b">
        <f t="shared" si="152"/>
        <v>0</v>
      </c>
      <c r="F2615" t="b">
        <f t="shared" si="153"/>
        <v>0</v>
      </c>
      <c r="G2615" t="b">
        <f>IF('Input and Summary Results'!$J$4="yes",IF(C2615=FALSE,FALSE,IF('Data Transformation'!E2615&lt;$R$10,E2615,$R$10)),IF(C2615=FALSE,FALSE,IF(C2615&lt;$R$10,C2615,$R$10)))</f>
        <v>0</v>
      </c>
      <c r="H2615" t="b">
        <f>IF('Input and Summary Results'!$J$4="yes",'Data Transformation'!F2615,'Data Transformation'!D2615)</f>
        <v>0</v>
      </c>
      <c r="I2615" t="str">
        <f t="shared" si="151"/>
        <v/>
      </c>
    </row>
    <row r="2616" spans="2:9" x14ac:dyDescent="0.25">
      <c r="B2616" t="b">
        <f>IF('Input and Summary Results'!D2198=0,FALSE,'Input and Summary Results'!$B2198)</f>
        <v>0</v>
      </c>
      <c r="C2616" t="b">
        <f>IF(OR(B2616=0,'Input and Summary Results'!D2198=0,'Input and Summary Results'!D2198=""),FALSE,'Input and Summary Results'!$D2198)</f>
        <v>0</v>
      </c>
      <c r="D2616" t="b">
        <f>IF(OR(B2616=0,'Input and Summary Results'!E2198=0),FALSE,'Input and Summary Results'!$E2198)</f>
        <v>0</v>
      </c>
      <c r="E2616" t="b">
        <f t="shared" si="152"/>
        <v>0</v>
      </c>
      <c r="F2616" t="b">
        <f t="shared" si="153"/>
        <v>0</v>
      </c>
      <c r="G2616" t="b">
        <f>IF('Input and Summary Results'!$J$4="yes",IF(C2616=FALSE,FALSE,IF('Data Transformation'!E2616&lt;$R$10,E2616,$R$10)),IF(C2616=FALSE,FALSE,IF(C2616&lt;$R$10,C2616,$R$10)))</f>
        <v>0</v>
      </c>
      <c r="H2616" t="b">
        <f>IF('Input and Summary Results'!$J$4="yes",'Data Transformation'!F2616,'Data Transformation'!D2616)</f>
        <v>0</v>
      </c>
      <c r="I2616" t="str">
        <f t="shared" si="151"/>
        <v/>
      </c>
    </row>
    <row r="2617" spans="2:9" x14ac:dyDescent="0.25">
      <c r="B2617" t="b">
        <f>IF('Input and Summary Results'!D2199=0,FALSE,'Input and Summary Results'!$B2199)</f>
        <v>0</v>
      </c>
      <c r="C2617" t="b">
        <f>IF(OR(B2617=0,'Input and Summary Results'!D2199=0,'Input and Summary Results'!D2199=""),FALSE,'Input and Summary Results'!$D2199)</f>
        <v>0</v>
      </c>
      <c r="D2617" t="b">
        <f>IF(OR(B2617=0,'Input and Summary Results'!E2199=0),FALSE,'Input and Summary Results'!$E2199)</f>
        <v>0</v>
      </c>
      <c r="E2617" t="b">
        <f t="shared" si="152"/>
        <v>0</v>
      </c>
      <c r="F2617" t="b">
        <f t="shared" si="153"/>
        <v>0</v>
      </c>
      <c r="G2617" t="b">
        <f>IF('Input and Summary Results'!$J$4="yes",IF(C2617=FALSE,FALSE,IF('Data Transformation'!E2617&lt;$R$10,E2617,$R$10)),IF(C2617=FALSE,FALSE,IF(C2617&lt;$R$10,C2617,$R$10)))</f>
        <v>0</v>
      </c>
      <c r="H2617" t="b">
        <f>IF('Input and Summary Results'!$J$4="yes",'Data Transformation'!F2617,'Data Transformation'!D2617)</f>
        <v>0</v>
      </c>
      <c r="I2617" t="str">
        <f t="shared" si="151"/>
        <v/>
      </c>
    </row>
    <row r="2618" spans="2:9" x14ac:dyDescent="0.25">
      <c r="B2618" t="b">
        <f>IF('Input and Summary Results'!D2200=0,FALSE,'Input and Summary Results'!$B2200)</f>
        <v>0</v>
      </c>
      <c r="C2618" t="b">
        <f>IF(OR(B2618=0,'Input and Summary Results'!D2200=0,'Input and Summary Results'!D2200=""),FALSE,'Input and Summary Results'!$D2200)</f>
        <v>0</v>
      </c>
      <c r="D2618" t="b">
        <f>IF(OR(B2618=0,'Input and Summary Results'!E2200=0),FALSE,'Input and Summary Results'!$E2200)</f>
        <v>0</v>
      </c>
      <c r="E2618" t="b">
        <f t="shared" si="152"/>
        <v>0</v>
      </c>
      <c r="F2618" t="b">
        <f t="shared" si="153"/>
        <v>0</v>
      </c>
      <c r="G2618" t="b">
        <f>IF('Input and Summary Results'!$J$4="yes",IF(C2618=FALSE,FALSE,IF('Data Transformation'!E2618&lt;$R$10,E2618,$R$10)),IF(C2618=FALSE,FALSE,IF(C2618&lt;$R$10,C2618,$R$10)))</f>
        <v>0</v>
      </c>
      <c r="H2618" t="b">
        <f>IF('Input and Summary Results'!$J$4="yes",'Data Transformation'!F2618,'Data Transformation'!D2618)</f>
        <v>0</v>
      </c>
      <c r="I2618" t="str">
        <f t="shared" si="151"/>
        <v/>
      </c>
    </row>
    <row r="2619" spans="2:9" x14ac:dyDescent="0.25">
      <c r="B2619" t="b">
        <f>IF('Input and Summary Results'!D2201=0,FALSE,'Input and Summary Results'!$B2201)</f>
        <v>0</v>
      </c>
      <c r="C2619" t="b">
        <f>IF(OR(B2619=0,'Input and Summary Results'!D2201=0,'Input and Summary Results'!D2201=""),FALSE,'Input and Summary Results'!$D2201)</f>
        <v>0</v>
      </c>
      <c r="D2619" t="b">
        <f>IF(OR(B2619=0,'Input and Summary Results'!E2201=0),FALSE,'Input and Summary Results'!$E2201)</f>
        <v>0</v>
      </c>
      <c r="E2619" t="b">
        <f t="shared" si="152"/>
        <v>0</v>
      </c>
      <c r="F2619" t="b">
        <f t="shared" si="153"/>
        <v>0</v>
      </c>
      <c r="G2619" t="b">
        <f>IF('Input and Summary Results'!$J$4="yes",IF(C2619=FALSE,FALSE,IF('Data Transformation'!E2619&lt;$R$10,E2619,$R$10)),IF(C2619=FALSE,FALSE,IF(C2619&lt;$R$10,C2619,$R$10)))</f>
        <v>0</v>
      </c>
      <c r="H2619" t="b">
        <f>IF('Input and Summary Results'!$J$4="yes",'Data Transformation'!F2619,'Data Transformation'!D2619)</f>
        <v>0</v>
      </c>
      <c r="I2619" t="str">
        <f t="shared" si="151"/>
        <v/>
      </c>
    </row>
    <row r="2620" spans="2:9" x14ac:dyDescent="0.25">
      <c r="B2620" t="b">
        <f>IF('Input and Summary Results'!D2202=0,FALSE,'Input and Summary Results'!$B2202)</f>
        <v>0</v>
      </c>
      <c r="C2620" t="b">
        <f>IF(OR(B2620=0,'Input and Summary Results'!D2202=0,'Input and Summary Results'!D2202=""),FALSE,'Input and Summary Results'!$D2202)</f>
        <v>0</v>
      </c>
      <c r="D2620" t="b">
        <f>IF(OR(B2620=0,'Input and Summary Results'!E2202=0),FALSE,'Input and Summary Results'!$E2202)</f>
        <v>0</v>
      </c>
      <c r="E2620" t="b">
        <f t="shared" si="152"/>
        <v>0</v>
      </c>
      <c r="F2620" t="b">
        <f t="shared" si="153"/>
        <v>0</v>
      </c>
      <c r="G2620" t="b">
        <f>IF('Input and Summary Results'!$J$4="yes",IF(C2620=FALSE,FALSE,IF('Data Transformation'!E2620&lt;$R$10,E2620,$R$10)),IF(C2620=FALSE,FALSE,IF(C2620&lt;$R$10,C2620,$R$10)))</f>
        <v>0</v>
      </c>
      <c r="H2620" t="b">
        <f>IF('Input and Summary Results'!$J$4="yes",'Data Transformation'!F2620,'Data Transformation'!D2620)</f>
        <v>0</v>
      </c>
      <c r="I2620" t="str">
        <f t="shared" si="151"/>
        <v/>
      </c>
    </row>
    <row r="2621" spans="2:9" x14ac:dyDescent="0.25">
      <c r="B2621" t="b">
        <f>IF('Input and Summary Results'!D2203=0,FALSE,'Input and Summary Results'!$B2203)</f>
        <v>0</v>
      </c>
      <c r="C2621" t="b">
        <f>IF(OR(B2621=0,'Input and Summary Results'!D2203=0,'Input and Summary Results'!D2203=""),FALSE,'Input and Summary Results'!$D2203)</f>
        <v>0</v>
      </c>
      <c r="D2621" t="b">
        <f>IF(OR(B2621=0,'Input and Summary Results'!E2203=0),FALSE,'Input and Summary Results'!$E2203)</f>
        <v>0</v>
      </c>
      <c r="E2621" t="b">
        <f t="shared" si="152"/>
        <v>0</v>
      </c>
      <c r="F2621" t="b">
        <f t="shared" si="153"/>
        <v>0</v>
      </c>
      <c r="G2621" t="b">
        <f>IF('Input and Summary Results'!$J$4="yes",IF(C2621=FALSE,FALSE,IF('Data Transformation'!E2621&lt;$R$10,E2621,$R$10)),IF(C2621=FALSE,FALSE,IF(C2621&lt;$R$10,C2621,$R$10)))</f>
        <v>0</v>
      </c>
      <c r="H2621" t="b">
        <f>IF('Input and Summary Results'!$J$4="yes",'Data Transformation'!F2621,'Data Transformation'!D2621)</f>
        <v>0</v>
      </c>
      <c r="I2621" t="str">
        <f t="shared" si="151"/>
        <v/>
      </c>
    </row>
    <row r="2622" spans="2:9" x14ac:dyDescent="0.25">
      <c r="B2622" t="b">
        <f>IF('Input and Summary Results'!D2204=0,FALSE,'Input and Summary Results'!$B2204)</f>
        <v>0</v>
      </c>
      <c r="C2622" t="b">
        <f>IF(OR(B2622=0,'Input and Summary Results'!D2204=0,'Input and Summary Results'!D2204=""),FALSE,'Input and Summary Results'!$D2204)</f>
        <v>0</v>
      </c>
      <c r="D2622" t="b">
        <f>IF(OR(B2622=0,'Input and Summary Results'!E2204=0),FALSE,'Input and Summary Results'!$E2204)</f>
        <v>0</v>
      </c>
      <c r="E2622" t="b">
        <f t="shared" si="152"/>
        <v>0</v>
      </c>
      <c r="F2622" t="b">
        <f t="shared" si="153"/>
        <v>0</v>
      </c>
      <c r="G2622" t="b">
        <f>IF('Input and Summary Results'!$J$4="yes",IF(C2622=FALSE,FALSE,IF('Data Transformation'!E2622&lt;$R$10,E2622,$R$10)),IF(C2622=FALSE,FALSE,IF(C2622&lt;$R$10,C2622,$R$10)))</f>
        <v>0</v>
      </c>
      <c r="H2622" t="b">
        <f>IF('Input and Summary Results'!$J$4="yes",'Data Transformation'!F2622,'Data Transformation'!D2622)</f>
        <v>0</v>
      </c>
      <c r="I2622" t="str">
        <f t="shared" si="151"/>
        <v/>
      </c>
    </row>
    <row r="2623" spans="2:9" x14ac:dyDescent="0.25">
      <c r="B2623" t="b">
        <f>IF('Input and Summary Results'!D2205=0,FALSE,'Input and Summary Results'!$B2205)</f>
        <v>0</v>
      </c>
      <c r="C2623" t="b">
        <f>IF(OR(B2623=0,'Input and Summary Results'!D2205=0,'Input and Summary Results'!D2205=""),FALSE,'Input and Summary Results'!$D2205)</f>
        <v>0</v>
      </c>
      <c r="D2623" t="b">
        <f>IF(OR(B2623=0,'Input and Summary Results'!E2205=0),FALSE,'Input and Summary Results'!$E2205)</f>
        <v>0</v>
      </c>
      <c r="E2623" t="b">
        <f t="shared" si="152"/>
        <v>0</v>
      </c>
      <c r="F2623" t="b">
        <f t="shared" si="153"/>
        <v>0</v>
      </c>
      <c r="G2623" t="b">
        <f>IF('Input and Summary Results'!$J$4="yes",IF(C2623=FALSE,FALSE,IF('Data Transformation'!E2623&lt;$R$10,E2623,$R$10)),IF(C2623=FALSE,FALSE,IF(C2623&lt;$R$10,C2623,$R$10)))</f>
        <v>0</v>
      </c>
      <c r="H2623" t="b">
        <f>IF('Input and Summary Results'!$J$4="yes",'Data Transformation'!F2623,'Data Transformation'!D2623)</f>
        <v>0</v>
      </c>
      <c r="I2623" t="str">
        <f t="shared" si="151"/>
        <v/>
      </c>
    </row>
    <row r="2624" spans="2:9" x14ac:dyDescent="0.25">
      <c r="B2624" t="b">
        <f>IF('Input and Summary Results'!D2206=0,FALSE,'Input and Summary Results'!$B2206)</f>
        <v>0</v>
      </c>
      <c r="C2624" t="b">
        <f>IF(OR(B2624=0,'Input and Summary Results'!D2206=0,'Input and Summary Results'!D2206=""),FALSE,'Input and Summary Results'!$D2206)</f>
        <v>0</v>
      </c>
      <c r="D2624" t="b">
        <f>IF(OR(B2624=0,'Input and Summary Results'!E2206=0),FALSE,'Input and Summary Results'!$E2206)</f>
        <v>0</v>
      </c>
      <c r="E2624" t="b">
        <f t="shared" si="152"/>
        <v>0</v>
      </c>
      <c r="F2624" t="b">
        <f t="shared" si="153"/>
        <v>0</v>
      </c>
      <c r="G2624" t="b">
        <f>IF('Input and Summary Results'!$J$4="yes",IF(C2624=FALSE,FALSE,IF('Data Transformation'!E2624&lt;$R$10,E2624,$R$10)),IF(C2624=FALSE,FALSE,IF(C2624&lt;$R$10,C2624,$R$10)))</f>
        <v>0</v>
      </c>
      <c r="H2624" t="b">
        <f>IF('Input and Summary Results'!$J$4="yes",'Data Transformation'!F2624,'Data Transformation'!D2624)</f>
        <v>0</v>
      </c>
      <c r="I2624" t="str">
        <f t="shared" si="151"/>
        <v/>
      </c>
    </row>
    <row r="2625" spans="2:9" x14ac:dyDescent="0.25">
      <c r="B2625" t="b">
        <f>IF('Input and Summary Results'!D2207=0,FALSE,'Input and Summary Results'!$B2207)</f>
        <v>0</v>
      </c>
      <c r="C2625" t="b">
        <f>IF(OR(B2625=0,'Input and Summary Results'!D2207=0,'Input and Summary Results'!D2207=""),FALSE,'Input and Summary Results'!$D2207)</f>
        <v>0</v>
      </c>
      <c r="D2625" t="b">
        <f>IF(OR(B2625=0,'Input and Summary Results'!E2207=0),FALSE,'Input and Summary Results'!$E2207)</f>
        <v>0</v>
      </c>
      <c r="E2625" t="b">
        <f t="shared" si="152"/>
        <v>0</v>
      </c>
      <c r="F2625" t="b">
        <f t="shared" si="153"/>
        <v>0</v>
      </c>
      <c r="G2625" t="b">
        <f>IF('Input and Summary Results'!$J$4="yes",IF(C2625=FALSE,FALSE,IF('Data Transformation'!E2625&lt;$R$10,E2625,$R$10)),IF(C2625=FALSE,FALSE,IF(C2625&lt;$R$10,C2625,$R$10)))</f>
        <v>0</v>
      </c>
      <c r="H2625" t="b">
        <f>IF('Input and Summary Results'!$J$4="yes",'Data Transformation'!F2625,'Data Transformation'!D2625)</f>
        <v>0</v>
      </c>
      <c r="I2625" t="str">
        <f t="shared" si="151"/>
        <v/>
      </c>
    </row>
    <row r="2626" spans="2:9" x14ac:dyDescent="0.25">
      <c r="B2626" t="b">
        <f>IF('Input and Summary Results'!D2208=0,FALSE,'Input and Summary Results'!$B2208)</f>
        <v>0</v>
      </c>
      <c r="C2626" t="b">
        <f>IF(OR(B2626=0,'Input and Summary Results'!D2208=0,'Input and Summary Results'!D2208=""),FALSE,'Input and Summary Results'!$D2208)</f>
        <v>0</v>
      </c>
      <c r="D2626" t="b">
        <f>IF(OR(B2626=0,'Input and Summary Results'!E2208=0),FALSE,'Input and Summary Results'!$E2208)</f>
        <v>0</v>
      </c>
      <c r="E2626" t="b">
        <f t="shared" si="152"/>
        <v>0</v>
      </c>
      <c r="F2626" t="b">
        <f t="shared" si="153"/>
        <v>0</v>
      </c>
      <c r="G2626" t="b">
        <f>IF('Input and Summary Results'!$J$4="yes",IF(C2626=FALSE,FALSE,IF('Data Transformation'!E2626&lt;$R$10,E2626,$R$10)),IF(C2626=FALSE,FALSE,IF(C2626&lt;$R$10,C2626,$R$10)))</f>
        <v>0</v>
      </c>
      <c r="H2626" t="b">
        <f>IF('Input and Summary Results'!$J$4="yes",'Data Transformation'!F2626,'Data Transformation'!D2626)</f>
        <v>0</v>
      </c>
      <c r="I2626" t="str">
        <f t="shared" si="151"/>
        <v/>
      </c>
    </row>
    <row r="2627" spans="2:9" x14ac:dyDescent="0.25">
      <c r="B2627" t="b">
        <f>IF('Input and Summary Results'!D2209=0,FALSE,'Input and Summary Results'!$B2209)</f>
        <v>0</v>
      </c>
      <c r="C2627" t="b">
        <f>IF(OR(B2627=0,'Input and Summary Results'!D2209=0,'Input and Summary Results'!D2209=""),FALSE,'Input and Summary Results'!$D2209)</f>
        <v>0</v>
      </c>
      <c r="D2627" t="b">
        <f>IF(OR(B2627=0,'Input and Summary Results'!E2209=0),FALSE,'Input and Summary Results'!$E2209)</f>
        <v>0</v>
      </c>
      <c r="E2627" t="b">
        <f t="shared" si="152"/>
        <v>0</v>
      </c>
      <c r="F2627" t="b">
        <f t="shared" si="153"/>
        <v>0</v>
      </c>
      <c r="G2627" t="b">
        <f>IF('Input and Summary Results'!$J$4="yes",IF(C2627=FALSE,FALSE,IF('Data Transformation'!E2627&lt;$R$10,E2627,$R$10)),IF(C2627=FALSE,FALSE,IF(C2627&lt;$R$10,C2627,$R$10)))</f>
        <v>0</v>
      </c>
      <c r="H2627" t="b">
        <f>IF('Input and Summary Results'!$J$4="yes",'Data Transformation'!F2627,'Data Transformation'!D2627)</f>
        <v>0</v>
      </c>
      <c r="I2627" t="str">
        <f t="shared" si="151"/>
        <v/>
      </c>
    </row>
    <row r="2628" spans="2:9" x14ac:dyDescent="0.25">
      <c r="B2628" t="b">
        <f>IF('Input and Summary Results'!D2210=0,FALSE,'Input and Summary Results'!$B2210)</f>
        <v>0</v>
      </c>
      <c r="C2628" t="b">
        <f>IF(OR(B2628=0,'Input and Summary Results'!D2210=0,'Input and Summary Results'!D2210=""),FALSE,'Input and Summary Results'!$D2210)</f>
        <v>0</v>
      </c>
      <c r="D2628" t="b">
        <f>IF(OR(B2628=0,'Input and Summary Results'!E2210=0),FALSE,'Input and Summary Results'!$E2210)</f>
        <v>0</v>
      </c>
      <c r="E2628" t="b">
        <f t="shared" si="152"/>
        <v>0</v>
      </c>
      <c r="F2628" t="b">
        <f t="shared" si="153"/>
        <v>0</v>
      </c>
      <c r="G2628" t="b">
        <f>IF('Input and Summary Results'!$J$4="yes",IF(C2628=FALSE,FALSE,IF('Data Transformation'!E2628&lt;$R$10,E2628,$R$10)),IF(C2628=FALSE,FALSE,IF(C2628&lt;$R$10,C2628,$R$10)))</f>
        <v>0</v>
      </c>
      <c r="H2628" t="b">
        <f>IF('Input and Summary Results'!$J$4="yes",'Data Transformation'!F2628,'Data Transformation'!D2628)</f>
        <v>0</v>
      </c>
      <c r="I2628" t="str">
        <f t="shared" si="151"/>
        <v/>
      </c>
    </row>
    <row r="2629" spans="2:9" x14ac:dyDescent="0.25">
      <c r="B2629" t="b">
        <f>IF('Input and Summary Results'!D2211=0,FALSE,'Input and Summary Results'!$B2211)</f>
        <v>0</v>
      </c>
      <c r="C2629" t="b">
        <f>IF(OR(B2629=0,'Input and Summary Results'!D2211=0,'Input and Summary Results'!D2211=""),FALSE,'Input and Summary Results'!$D2211)</f>
        <v>0</v>
      </c>
      <c r="D2629" t="b">
        <f>IF(OR(B2629=0,'Input and Summary Results'!E2211=0),FALSE,'Input and Summary Results'!$E2211)</f>
        <v>0</v>
      </c>
      <c r="E2629" t="b">
        <f t="shared" si="152"/>
        <v>0</v>
      </c>
      <c r="F2629" t="b">
        <f t="shared" si="153"/>
        <v>0</v>
      </c>
      <c r="G2629" t="b">
        <f>IF('Input and Summary Results'!$J$4="yes",IF(C2629=FALSE,FALSE,IF('Data Transformation'!E2629&lt;$R$10,E2629,$R$10)),IF(C2629=FALSE,FALSE,IF(C2629&lt;$R$10,C2629,$R$10)))</f>
        <v>0</v>
      </c>
      <c r="H2629" t="b">
        <f>IF('Input and Summary Results'!$J$4="yes",'Data Transformation'!F2629,'Data Transformation'!D2629)</f>
        <v>0</v>
      </c>
      <c r="I2629" t="str">
        <f t="shared" ref="I2629:I2692" si="154">IF(G2629=FALSE,"",B2629)</f>
        <v/>
      </c>
    </row>
    <row r="2630" spans="2:9" x14ac:dyDescent="0.25">
      <c r="B2630" t="b">
        <f>IF('Input and Summary Results'!D2212=0,FALSE,'Input and Summary Results'!$B2212)</f>
        <v>0</v>
      </c>
      <c r="C2630" t="b">
        <f>IF(OR(B2630=0,'Input and Summary Results'!D2212=0,'Input and Summary Results'!D2212=""),FALSE,'Input and Summary Results'!$D2212)</f>
        <v>0</v>
      </c>
      <c r="D2630" t="b">
        <f>IF(OR(B2630=0,'Input and Summary Results'!E2212=0),FALSE,'Input and Summary Results'!$E2212)</f>
        <v>0</v>
      </c>
      <c r="E2630" t="b">
        <f t="shared" si="152"/>
        <v>0</v>
      </c>
      <c r="F2630" t="b">
        <f t="shared" si="153"/>
        <v>0</v>
      </c>
      <c r="G2630" t="b">
        <f>IF('Input and Summary Results'!$J$4="yes",IF(C2630=FALSE,FALSE,IF('Data Transformation'!E2630&lt;$R$10,E2630,$R$10)),IF(C2630=FALSE,FALSE,IF(C2630&lt;$R$10,C2630,$R$10)))</f>
        <v>0</v>
      </c>
      <c r="H2630" t="b">
        <f>IF('Input and Summary Results'!$J$4="yes",'Data Transformation'!F2630,'Data Transformation'!D2630)</f>
        <v>0</v>
      </c>
      <c r="I2630" t="str">
        <f t="shared" si="154"/>
        <v/>
      </c>
    </row>
    <row r="2631" spans="2:9" x14ac:dyDescent="0.25">
      <c r="B2631" t="b">
        <f>IF('Input and Summary Results'!D2213=0,FALSE,'Input and Summary Results'!$B2213)</f>
        <v>0</v>
      </c>
      <c r="C2631" t="b">
        <f>IF(OR(B2631=0,'Input and Summary Results'!D2213=0,'Input and Summary Results'!D2213=""),FALSE,'Input and Summary Results'!$D2213)</f>
        <v>0</v>
      </c>
      <c r="D2631" t="b">
        <f>IF(OR(B2631=0,'Input and Summary Results'!E2213=0),FALSE,'Input and Summary Results'!$E2213)</f>
        <v>0</v>
      </c>
      <c r="E2631" t="b">
        <f t="shared" si="152"/>
        <v>0</v>
      </c>
      <c r="F2631" t="b">
        <f t="shared" si="153"/>
        <v>0</v>
      </c>
      <c r="G2631" t="b">
        <f>IF('Input and Summary Results'!$J$4="yes",IF(C2631=FALSE,FALSE,IF('Data Transformation'!E2631&lt;$R$10,E2631,$R$10)),IF(C2631=FALSE,FALSE,IF(C2631&lt;$R$10,C2631,$R$10)))</f>
        <v>0</v>
      </c>
      <c r="H2631" t="b">
        <f>IF('Input and Summary Results'!$J$4="yes",'Data Transformation'!F2631,'Data Transformation'!D2631)</f>
        <v>0</v>
      </c>
      <c r="I2631" t="str">
        <f t="shared" si="154"/>
        <v/>
      </c>
    </row>
    <row r="2632" spans="2:9" x14ac:dyDescent="0.25">
      <c r="B2632" t="b">
        <f>IF('Input and Summary Results'!D2214=0,FALSE,'Input and Summary Results'!$B2214)</f>
        <v>0</v>
      </c>
      <c r="C2632" t="b">
        <f>IF(OR(B2632=0,'Input and Summary Results'!D2214=0,'Input and Summary Results'!D2214=""),FALSE,'Input and Summary Results'!$D2214)</f>
        <v>0</v>
      </c>
      <c r="D2632" t="b">
        <f>IF(OR(B2632=0,'Input and Summary Results'!E2214=0),FALSE,'Input and Summary Results'!$E2214)</f>
        <v>0</v>
      </c>
      <c r="E2632" t="b">
        <f t="shared" si="152"/>
        <v>0</v>
      </c>
      <c r="F2632" t="b">
        <f t="shared" si="153"/>
        <v>0</v>
      </c>
      <c r="G2632" t="b">
        <f>IF('Input and Summary Results'!$J$4="yes",IF(C2632=FALSE,FALSE,IF('Data Transformation'!E2632&lt;$R$10,E2632,$R$10)),IF(C2632=FALSE,FALSE,IF(C2632&lt;$R$10,C2632,$R$10)))</f>
        <v>0</v>
      </c>
      <c r="H2632" t="b">
        <f>IF('Input and Summary Results'!$J$4="yes",'Data Transformation'!F2632,'Data Transformation'!D2632)</f>
        <v>0</v>
      </c>
      <c r="I2632" t="str">
        <f t="shared" si="154"/>
        <v/>
      </c>
    </row>
    <row r="2633" spans="2:9" x14ac:dyDescent="0.25">
      <c r="B2633" t="b">
        <f>IF('Input and Summary Results'!D2215=0,FALSE,'Input and Summary Results'!$B2215)</f>
        <v>0</v>
      </c>
      <c r="C2633" t="b">
        <f>IF(OR(B2633=0,'Input and Summary Results'!D2215=0,'Input and Summary Results'!D2215=""),FALSE,'Input and Summary Results'!$D2215)</f>
        <v>0</v>
      </c>
      <c r="D2633" t="b">
        <f>IF(OR(B2633=0,'Input and Summary Results'!E2215=0),FALSE,'Input and Summary Results'!$E2215)</f>
        <v>0</v>
      </c>
      <c r="E2633" t="b">
        <f t="shared" si="152"/>
        <v>0</v>
      </c>
      <c r="F2633" t="b">
        <f t="shared" si="153"/>
        <v>0</v>
      </c>
      <c r="G2633" t="b">
        <f>IF('Input and Summary Results'!$J$4="yes",IF(C2633=FALSE,FALSE,IF('Data Transformation'!E2633&lt;$R$10,E2633,$R$10)),IF(C2633=FALSE,FALSE,IF(C2633&lt;$R$10,C2633,$R$10)))</f>
        <v>0</v>
      </c>
      <c r="H2633" t="b">
        <f>IF('Input and Summary Results'!$J$4="yes",'Data Transformation'!F2633,'Data Transformation'!D2633)</f>
        <v>0</v>
      </c>
      <c r="I2633" t="str">
        <f t="shared" si="154"/>
        <v/>
      </c>
    </row>
    <row r="2634" spans="2:9" x14ac:dyDescent="0.25">
      <c r="B2634" t="b">
        <f>IF('Input and Summary Results'!D2216=0,FALSE,'Input and Summary Results'!$B2216)</f>
        <v>0</v>
      </c>
      <c r="C2634" t="b">
        <f>IF(OR(B2634=0,'Input and Summary Results'!D2216=0,'Input and Summary Results'!D2216=""),FALSE,'Input and Summary Results'!$D2216)</f>
        <v>0</v>
      </c>
      <c r="D2634" t="b">
        <f>IF(OR(B2634=0,'Input and Summary Results'!E2216=0),FALSE,'Input and Summary Results'!$E2216)</f>
        <v>0</v>
      </c>
      <c r="E2634" t="b">
        <f t="shared" si="152"/>
        <v>0</v>
      </c>
      <c r="F2634" t="b">
        <f t="shared" si="153"/>
        <v>0</v>
      </c>
      <c r="G2634" t="b">
        <f>IF('Input and Summary Results'!$J$4="yes",IF(C2634=FALSE,FALSE,IF('Data Transformation'!E2634&lt;$R$10,E2634,$R$10)),IF(C2634=FALSE,FALSE,IF(C2634&lt;$R$10,C2634,$R$10)))</f>
        <v>0</v>
      </c>
      <c r="H2634" t="b">
        <f>IF('Input and Summary Results'!$J$4="yes",'Data Transformation'!F2634,'Data Transformation'!D2634)</f>
        <v>0</v>
      </c>
      <c r="I2634" t="str">
        <f t="shared" si="154"/>
        <v/>
      </c>
    </row>
    <row r="2635" spans="2:9" x14ac:dyDescent="0.25">
      <c r="B2635" t="b">
        <f>IF('Input and Summary Results'!D2217=0,FALSE,'Input and Summary Results'!$B2217)</f>
        <v>0</v>
      </c>
      <c r="C2635" t="b">
        <f>IF(OR(B2635=0,'Input and Summary Results'!D2217=0,'Input and Summary Results'!D2217=""),FALSE,'Input and Summary Results'!$D2217)</f>
        <v>0</v>
      </c>
      <c r="D2635" t="b">
        <f>IF(OR(B2635=0,'Input and Summary Results'!E2217=0),FALSE,'Input and Summary Results'!$E2217)</f>
        <v>0</v>
      </c>
      <c r="E2635" t="b">
        <f t="shared" si="152"/>
        <v>0</v>
      </c>
      <c r="F2635" t="b">
        <f t="shared" si="153"/>
        <v>0</v>
      </c>
      <c r="G2635" t="b">
        <f>IF('Input and Summary Results'!$J$4="yes",IF(C2635=FALSE,FALSE,IF('Data Transformation'!E2635&lt;$R$10,E2635,$R$10)),IF(C2635=FALSE,FALSE,IF(C2635&lt;$R$10,C2635,$R$10)))</f>
        <v>0</v>
      </c>
      <c r="H2635" t="b">
        <f>IF('Input and Summary Results'!$J$4="yes",'Data Transformation'!F2635,'Data Transformation'!D2635)</f>
        <v>0</v>
      </c>
      <c r="I2635" t="str">
        <f t="shared" si="154"/>
        <v/>
      </c>
    </row>
    <row r="2636" spans="2:9" x14ac:dyDescent="0.25">
      <c r="B2636" t="b">
        <f>IF('Input and Summary Results'!D2218=0,FALSE,'Input and Summary Results'!$B2218)</f>
        <v>0</v>
      </c>
      <c r="C2636" t="b">
        <f>IF(OR(B2636=0,'Input and Summary Results'!D2218=0,'Input and Summary Results'!D2218=""),FALSE,'Input and Summary Results'!$D2218)</f>
        <v>0</v>
      </c>
      <c r="D2636" t="b">
        <f>IF(OR(B2636=0,'Input and Summary Results'!E2218=0),FALSE,'Input and Summary Results'!$E2218)</f>
        <v>0</v>
      </c>
      <c r="E2636" t="b">
        <f t="shared" si="152"/>
        <v>0</v>
      </c>
      <c r="F2636" t="b">
        <f t="shared" si="153"/>
        <v>0</v>
      </c>
      <c r="G2636" t="b">
        <f>IF('Input and Summary Results'!$J$4="yes",IF(C2636=FALSE,FALSE,IF('Data Transformation'!E2636&lt;$R$10,E2636,$R$10)),IF(C2636=FALSE,FALSE,IF(C2636&lt;$R$10,C2636,$R$10)))</f>
        <v>0</v>
      </c>
      <c r="H2636" t="b">
        <f>IF('Input and Summary Results'!$J$4="yes",'Data Transformation'!F2636,'Data Transformation'!D2636)</f>
        <v>0</v>
      </c>
      <c r="I2636" t="str">
        <f t="shared" si="154"/>
        <v/>
      </c>
    </row>
    <row r="2637" spans="2:9" x14ac:dyDescent="0.25">
      <c r="B2637" t="b">
        <f>IF('Input and Summary Results'!D2219=0,FALSE,'Input and Summary Results'!$B2219)</f>
        <v>0</v>
      </c>
      <c r="C2637" t="b">
        <f>IF(OR(B2637=0,'Input and Summary Results'!D2219=0,'Input and Summary Results'!D2219=""),FALSE,'Input and Summary Results'!$D2219)</f>
        <v>0</v>
      </c>
      <c r="D2637" t="b">
        <f>IF(OR(B2637=0,'Input and Summary Results'!E2219=0),FALSE,'Input and Summary Results'!$E2219)</f>
        <v>0</v>
      </c>
      <c r="E2637" t="b">
        <f t="shared" si="152"/>
        <v>0</v>
      </c>
      <c r="F2637" t="b">
        <f t="shared" si="153"/>
        <v>0</v>
      </c>
      <c r="G2637" t="b">
        <f>IF('Input and Summary Results'!$J$4="yes",IF(C2637=FALSE,FALSE,IF('Data Transformation'!E2637&lt;$R$10,E2637,$R$10)),IF(C2637=FALSE,FALSE,IF(C2637&lt;$R$10,C2637,$R$10)))</f>
        <v>0</v>
      </c>
      <c r="H2637" t="b">
        <f>IF('Input and Summary Results'!$J$4="yes",'Data Transformation'!F2637,'Data Transformation'!D2637)</f>
        <v>0</v>
      </c>
      <c r="I2637" t="str">
        <f t="shared" si="154"/>
        <v/>
      </c>
    </row>
    <row r="2638" spans="2:9" x14ac:dyDescent="0.25">
      <c r="B2638" t="b">
        <f>IF('Input and Summary Results'!D2220=0,FALSE,'Input and Summary Results'!$B2220)</f>
        <v>0</v>
      </c>
      <c r="C2638" t="b">
        <f>IF(OR(B2638=0,'Input and Summary Results'!D2220=0,'Input and Summary Results'!D2220=""),FALSE,'Input and Summary Results'!$D2220)</f>
        <v>0</v>
      </c>
      <c r="D2638" t="b">
        <f>IF(OR(B2638=0,'Input and Summary Results'!E2220=0),FALSE,'Input and Summary Results'!$E2220)</f>
        <v>0</v>
      </c>
      <c r="E2638" t="b">
        <f t="shared" si="152"/>
        <v>0</v>
      </c>
      <c r="F2638" t="b">
        <f t="shared" si="153"/>
        <v>0</v>
      </c>
      <c r="G2638" t="b">
        <f>IF('Input and Summary Results'!$J$4="yes",IF(C2638=FALSE,FALSE,IF('Data Transformation'!E2638&lt;$R$10,E2638,$R$10)),IF(C2638=FALSE,FALSE,IF(C2638&lt;$R$10,C2638,$R$10)))</f>
        <v>0</v>
      </c>
      <c r="H2638" t="b">
        <f>IF('Input and Summary Results'!$J$4="yes",'Data Transformation'!F2638,'Data Transformation'!D2638)</f>
        <v>0</v>
      </c>
      <c r="I2638" t="str">
        <f t="shared" si="154"/>
        <v/>
      </c>
    </row>
    <row r="2639" spans="2:9" x14ac:dyDescent="0.25">
      <c r="B2639" t="b">
        <f>IF('Input and Summary Results'!D2221=0,FALSE,'Input and Summary Results'!$B2221)</f>
        <v>0</v>
      </c>
      <c r="C2639" t="b">
        <f>IF(OR(B2639=0,'Input and Summary Results'!D2221=0,'Input and Summary Results'!D2221=""),FALSE,'Input and Summary Results'!$D2221)</f>
        <v>0</v>
      </c>
      <c r="D2639" t="b">
        <f>IF(OR(B2639=0,'Input and Summary Results'!E2221=0),FALSE,'Input and Summary Results'!$E2221)</f>
        <v>0</v>
      </c>
      <c r="E2639" t="b">
        <f t="shared" si="152"/>
        <v>0</v>
      </c>
      <c r="F2639" t="b">
        <f t="shared" si="153"/>
        <v>0</v>
      </c>
      <c r="G2639" t="b">
        <f>IF('Input and Summary Results'!$J$4="yes",IF(C2639=FALSE,FALSE,IF('Data Transformation'!E2639&lt;$R$10,E2639,$R$10)),IF(C2639=FALSE,FALSE,IF(C2639&lt;$R$10,C2639,$R$10)))</f>
        <v>0</v>
      </c>
      <c r="H2639" t="b">
        <f>IF('Input and Summary Results'!$J$4="yes",'Data Transformation'!F2639,'Data Transformation'!D2639)</f>
        <v>0</v>
      </c>
      <c r="I2639" t="str">
        <f t="shared" si="154"/>
        <v/>
      </c>
    </row>
    <row r="2640" spans="2:9" x14ac:dyDescent="0.25">
      <c r="B2640" t="b">
        <f>IF('Input and Summary Results'!D2222=0,FALSE,'Input and Summary Results'!$B2222)</f>
        <v>0</v>
      </c>
      <c r="C2640" t="b">
        <f>IF(OR(B2640=0,'Input and Summary Results'!D2222=0,'Input and Summary Results'!D2222=""),FALSE,'Input and Summary Results'!$D2222)</f>
        <v>0</v>
      </c>
      <c r="D2640" t="b">
        <f>IF(OR(B2640=0,'Input and Summary Results'!E2222=0),FALSE,'Input and Summary Results'!$E2222)</f>
        <v>0</v>
      </c>
      <c r="E2640" t="b">
        <f t="shared" si="152"/>
        <v>0</v>
      </c>
      <c r="F2640" t="b">
        <f t="shared" si="153"/>
        <v>0</v>
      </c>
      <c r="G2640" t="b">
        <f>IF('Input and Summary Results'!$J$4="yes",IF(C2640=FALSE,FALSE,IF('Data Transformation'!E2640&lt;$R$10,E2640,$R$10)),IF(C2640=FALSE,FALSE,IF(C2640&lt;$R$10,C2640,$R$10)))</f>
        <v>0</v>
      </c>
      <c r="H2640" t="b">
        <f>IF('Input and Summary Results'!$J$4="yes",'Data Transformation'!F2640,'Data Transformation'!D2640)</f>
        <v>0</v>
      </c>
      <c r="I2640" t="str">
        <f t="shared" si="154"/>
        <v/>
      </c>
    </row>
    <row r="2641" spans="2:9" x14ac:dyDescent="0.25">
      <c r="B2641" t="b">
        <f>IF('Input and Summary Results'!D2223=0,FALSE,'Input and Summary Results'!$B2223)</f>
        <v>0</v>
      </c>
      <c r="C2641" t="b">
        <f>IF(OR(B2641=0,'Input and Summary Results'!D2223=0,'Input and Summary Results'!D2223=""),FALSE,'Input and Summary Results'!$D2223)</f>
        <v>0</v>
      </c>
      <c r="D2641" t="b">
        <f>IF(OR(B2641=0,'Input and Summary Results'!E2223=0),FALSE,'Input and Summary Results'!$E2223)</f>
        <v>0</v>
      </c>
      <c r="E2641" t="b">
        <f t="shared" si="152"/>
        <v>0</v>
      </c>
      <c r="F2641" t="b">
        <f t="shared" si="153"/>
        <v>0</v>
      </c>
      <c r="G2641" t="b">
        <f>IF('Input and Summary Results'!$J$4="yes",IF(C2641=FALSE,FALSE,IF('Data Transformation'!E2641&lt;$R$10,E2641,$R$10)),IF(C2641=FALSE,FALSE,IF(C2641&lt;$R$10,C2641,$R$10)))</f>
        <v>0</v>
      </c>
      <c r="H2641" t="b">
        <f>IF('Input and Summary Results'!$J$4="yes",'Data Transformation'!F2641,'Data Transformation'!D2641)</f>
        <v>0</v>
      </c>
      <c r="I2641" t="str">
        <f t="shared" si="154"/>
        <v/>
      </c>
    </row>
    <row r="2642" spans="2:9" x14ac:dyDescent="0.25">
      <c r="B2642" t="b">
        <f>IF('Input and Summary Results'!D2224=0,FALSE,'Input and Summary Results'!$B2224)</f>
        <v>0</v>
      </c>
      <c r="C2642" t="b">
        <f>IF(OR(B2642=0,'Input and Summary Results'!D2224=0,'Input and Summary Results'!D2224=""),FALSE,'Input and Summary Results'!$D2224)</f>
        <v>0</v>
      </c>
      <c r="D2642" t="b">
        <f>IF(OR(B2642=0,'Input and Summary Results'!E2224=0),FALSE,'Input and Summary Results'!$E2224)</f>
        <v>0</v>
      </c>
      <c r="E2642" t="b">
        <f t="shared" si="152"/>
        <v>0</v>
      </c>
      <c r="F2642" t="b">
        <f t="shared" si="153"/>
        <v>0</v>
      </c>
      <c r="G2642" t="b">
        <f>IF('Input and Summary Results'!$J$4="yes",IF(C2642=FALSE,FALSE,IF('Data Transformation'!E2642&lt;$R$10,E2642,$R$10)),IF(C2642=FALSE,FALSE,IF(C2642&lt;$R$10,C2642,$R$10)))</f>
        <v>0</v>
      </c>
      <c r="H2642" t="b">
        <f>IF('Input and Summary Results'!$J$4="yes",'Data Transformation'!F2642,'Data Transformation'!D2642)</f>
        <v>0</v>
      </c>
      <c r="I2642" t="str">
        <f t="shared" si="154"/>
        <v/>
      </c>
    </row>
    <row r="2643" spans="2:9" x14ac:dyDescent="0.25">
      <c r="B2643" t="b">
        <f>IF('Input and Summary Results'!D2225=0,FALSE,'Input and Summary Results'!$B2225)</f>
        <v>0</v>
      </c>
      <c r="C2643" t="b">
        <f>IF(OR(B2643=0,'Input and Summary Results'!D2225=0,'Input and Summary Results'!D2225=""),FALSE,'Input and Summary Results'!$D2225)</f>
        <v>0</v>
      </c>
      <c r="D2643" t="b">
        <f>IF(OR(B2643=0,'Input and Summary Results'!E2225=0),FALSE,'Input and Summary Results'!$E2225)</f>
        <v>0</v>
      </c>
      <c r="E2643" t="b">
        <f t="shared" si="152"/>
        <v>0</v>
      </c>
      <c r="F2643" t="b">
        <f t="shared" si="153"/>
        <v>0</v>
      </c>
      <c r="G2643" t="b">
        <f>IF('Input and Summary Results'!$J$4="yes",IF(C2643=FALSE,FALSE,IF('Data Transformation'!E2643&lt;$R$10,E2643,$R$10)),IF(C2643=FALSE,FALSE,IF(C2643&lt;$R$10,C2643,$R$10)))</f>
        <v>0</v>
      </c>
      <c r="H2643" t="b">
        <f>IF('Input and Summary Results'!$J$4="yes",'Data Transformation'!F2643,'Data Transformation'!D2643)</f>
        <v>0</v>
      </c>
      <c r="I2643" t="str">
        <f t="shared" si="154"/>
        <v/>
      </c>
    </row>
    <row r="2644" spans="2:9" x14ac:dyDescent="0.25">
      <c r="B2644" t="b">
        <f>IF('Input and Summary Results'!D2226=0,FALSE,'Input and Summary Results'!$B2226)</f>
        <v>0</v>
      </c>
      <c r="C2644" t="b">
        <f>IF(OR(B2644=0,'Input and Summary Results'!D2226=0,'Input and Summary Results'!D2226=""),FALSE,'Input and Summary Results'!$D2226)</f>
        <v>0</v>
      </c>
      <c r="D2644" t="b">
        <f>IF(OR(B2644=0,'Input and Summary Results'!E2226=0),FALSE,'Input and Summary Results'!$E2226)</f>
        <v>0</v>
      </c>
      <c r="E2644" t="b">
        <f t="shared" si="152"/>
        <v>0</v>
      </c>
      <c r="F2644" t="b">
        <f t="shared" si="153"/>
        <v>0</v>
      </c>
      <c r="G2644" t="b">
        <f>IF('Input and Summary Results'!$J$4="yes",IF(C2644=FALSE,FALSE,IF('Data Transformation'!E2644&lt;$R$10,E2644,$R$10)),IF(C2644=FALSE,FALSE,IF(C2644&lt;$R$10,C2644,$R$10)))</f>
        <v>0</v>
      </c>
      <c r="H2644" t="b">
        <f>IF('Input and Summary Results'!$J$4="yes",'Data Transformation'!F2644,'Data Transformation'!D2644)</f>
        <v>0</v>
      </c>
      <c r="I2644" t="str">
        <f t="shared" si="154"/>
        <v/>
      </c>
    </row>
    <row r="2645" spans="2:9" x14ac:dyDescent="0.25">
      <c r="B2645" t="b">
        <f>IF('Input and Summary Results'!D2227=0,FALSE,'Input and Summary Results'!$B2227)</f>
        <v>0</v>
      </c>
      <c r="C2645" t="b">
        <f>IF(OR(B2645=0,'Input and Summary Results'!D2227=0,'Input and Summary Results'!D2227=""),FALSE,'Input and Summary Results'!$D2227)</f>
        <v>0</v>
      </c>
      <c r="D2645" t="b">
        <f>IF(OR(B2645=0,'Input and Summary Results'!E2227=0),FALSE,'Input and Summary Results'!$E2227)</f>
        <v>0</v>
      </c>
      <c r="E2645" t="b">
        <f t="shared" si="152"/>
        <v>0</v>
      </c>
      <c r="F2645" t="b">
        <f t="shared" si="153"/>
        <v>0</v>
      </c>
      <c r="G2645" t="b">
        <f>IF('Input and Summary Results'!$J$4="yes",IF(C2645=FALSE,FALSE,IF('Data Transformation'!E2645&lt;$R$10,E2645,$R$10)),IF(C2645=FALSE,FALSE,IF(C2645&lt;$R$10,C2645,$R$10)))</f>
        <v>0</v>
      </c>
      <c r="H2645" t="b">
        <f>IF('Input and Summary Results'!$J$4="yes",'Data Transformation'!F2645,'Data Transformation'!D2645)</f>
        <v>0</v>
      </c>
      <c r="I2645" t="str">
        <f t="shared" si="154"/>
        <v/>
      </c>
    </row>
    <row r="2646" spans="2:9" x14ac:dyDescent="0.25">
      <c r="B2646" t="b">
        <f>IF('Input and Summary Results'!D2228=0,FALSE,'Input and Summary Results'!$B2228)</f>
        <v>0</v>
      </c>
      <c r="C2646" t="b">
        <f>IF(OR(B2646=0,'Input and Summary Results'!D2228=0,'Input and Summary Results'!D2228=""),FALSE,'Input and Summary Results'!$D2228)</f>
        <v>0</v>
      </c>
      <c r="D2646" t="b">
        <f>IF(OR(B2646=0,'Input and Summary Results'!E2228=0),FALSE,'Input and Summary Results'!$E2228)</f>
        <v>0</v>
      </c>
      <c r="E2646" t="b">
        <f t="shared" si="152"/>
        <v>0</v>
      </c>
      <c r="F2646" t="b">
        <f t="shared" si="153"/>
        <v>0</v>
      </c>
      <c r="G2646" t="b">
        <f>IF('Input and Summary Results'!$J$4="yes",IF(C2646=FALSE,FALSE,IF('Data Transformation'!E2646&lt;$R$10,E2646,$R$10)),IF(C2646=FALSE,FALSE,IF(C2646&lt;$R$10,C2646,$R$10)))</f>
        <v>0</v>
      </c>
      <c r="H2646" t="b">
        <f>IF('Input and Summary Results'!$J$4="yes",'Data Transformation'!F2646,'Data Transformation'!D2646)</f>
        <v>0</v>
      </c>
      <c r="I2646" t="str">
        <f t="shared" si="154"/>
        <v/>
      </c>
    </row>
    <row r="2647" spans="2:9" x14ac:dyDescent="0.25">
      <c r="B2647" t="b">
        <f>IF('Input and Summary Results'!D2229=0,FALSE,'Input and Summary Results'!$B2229)</f>
        <v>0</v>
      </c>
      <c r="C2647" t="b">
        <f>IF(OR(B2647=0,'Input and Summary Results'!D2229=0,'Input and Summary Results'!D2229=""),FALSE,'Input and Summary Results'!$D2229)</f>
        <v>0</v>
      </c>
      <c r="D2647" t="b">
        <f>IF(OR(B2647=0,'Input and Summary Results'!E2229=0),FALSE,'Input and Summary Results'!$E2229)</f>
        <v>0</v>
      </c>
      <c r="E2647" t="b">
        <f t="shared" si="152"/>
        <v>0</v>
      </c>
      <c r="F2647" t="b">
        <f t="shared" si="153"/>
        <v>0</v>
      </c>
      <c r="G2647" t="b">
        <f>IF('Input and Summary Results'!$J$4="yes",IF(C2647=FALSE,FALSE,IF('Data Transformation'!E2647&lt;$R$10,E2647,$R$10)),IF(C2647=FALSE,FALSE,IF(C2647&lt;$R$10,C2647,$R$10)))</f>
        <v>0</v>
      </c>
      <c r="H2647" t="b">
        <f>IF('Input and Summary Results'!$J$4="yes",'Data Transformation'!F2647,'Data Transformation'!D2647)</f>
        <v>0</v>
      </c>
      <c r="I2647" t="str">
        <f t="shared" si="154"/>
        <v/>
      </c>
    </row>
    <row r="2648" spans="2:9" x14ac:dyDescent="0.25">
      <c r="B2648" t="b">
        <f>IF('Input and Summary Results'!D2230=0,FALSE,'Input and Summary Results'!$B2230)</f>
        <v>0</v>
      </c>
      <c r="C2648" t="b">
        <f>IF(OR(B2648=0,'Input and Summary Results'!D2230=0,'Input and Summary Results'!D2230=""),FALSE,'Input and Summary Results'!$D2230)</f>
        <v>0</v>
      </c>
      <c r="D2648" t="b">
        <f>IF(OR(B2648=0,'Input and Summary Results'!E2230=0),FALSE,'Input and Summary Results'!$E2230)</f>
        <v>0</v>
      </c>
      <c r="E2648" t="b">
        <f t="shared" si="152"/>
        <v>0</v>
      </c>
      <c r="F2648" t="b">
        <f t="shared" si="153"/>
        <v>0</v>
      </c>
      <c r="G2648" t="b">
        <f>IF('Input and Summary Results'!$J$4="yes",IF(C2648=FALSE,FALSE,IF('Data Transformation'!E2648&lt;$R$10,E2648,$R$10)),IF(C2648=FALSE,FALSE,IF(C2648&lt;$R$10,C2648,$R$10)))</f>
        <v>0</v>
      </c>
      <c r="H2648" t="b">
        <f>IF('Input and Summary Results'!$J$4="yes",'Data Transformation'!F2648,'Data Transformation'!D2648)</f>
        <v>0</v>
      </c>
      <c r="I2648" t="str">
        <f t="shared" si="154"/>
        <v/>
      </c>
    </row>
    <row r="2649" spans="2:9" x14ac:dyDescent="0.25">
      <c r="B2649" t="b">
        <f>IF('Input and Summary Results'!D2231=0,FALSE,'Input and Summary Results'!$B2231)</f>
        <v>0</v>
      </c>
      <c r="C2649" t="b">
        <f>IF(OR(B2649=0,'Input and Summary Results'!D2231=0,'Input and Summary Results'!D2231=""),FALSE,'Input and Summary Results'!$D2231)</f>
        <v>0</v>
      </c>
      <c r="D2649" t="b">
        <f>IF(OR(B2649=0,'Input and Summary Results'!E2231=0),FALSE,'Input and Summary Results'!$E2231)</f>
        <v>0</v>
      </c>
      <c r="E2649" t="b">
        <f t="shared" si="152"/>
        <v>0</v>
      </c>
      <c r="F2649" t="b">
        <f t="shared" si="153"/>
        <v>0</v>
      </c>
      <c r="G2649" t="b">
        <f>IF('Input and Summary Results'!$J$4="yes",IF(C2649=FALSE,FALSE,IF('Data Transformation'!E2649&lt;$R$10,E2649,$R$10)),IF(C2649=FALSE,FALSE,IF(C2649&lt;$R$10,C2649,$R$10)))</f>
        <v>0</v>
      </c>
      <c r="H2649" t="b">
        <f>IF('Input and Summary Results'!$J$4="yes",'Data Transformation'!F2649,'Data Transformation'!D2649)</f>
        <v>0</v>
      </c>
      <c r="I2649" t="str">
        <f t="shared" si="154"/>
        <v/>
      </c>
    </row>
    <row r="2650" spans="2:9" x14ac:dyDescent="0.25">
      <c r="B2650" t="b">
        <f>IF('Input and Summary Results'!D2232=0,FALSE,'Input and Summary Results'!$B2232)</f>
        <v>0</v>
      </c>
      <c r="C2650" t="b">
        <f>IF(OR(B2650=0,'Input and Summary Results'!D2232=0,'Input and Summary Results'!D2232=""),FALSE,'Input and Summary Results'!$D2232)</f>
        <v>0</v>
      </c>
      <c r="D2650" t="b">
        <f>IF(OR(B2650=0,'Input and Summary Results'!E2232=0),FALSE,'Input and Summary Results'!$E2232)</f>
        <v>0</v>
      </c>
      <c r="E2650" t="b">
        <f t="shared" si="152"/>
        <v>0</v>
      </c>
      <c r="F2650" t="b">
        <f t="shared" si="153"/>
        <v>0</v>
      </c>
      <c r="G2650" t="b">
        <f>IF('Input and Summary Results'!$J$4="yes",IF(C2650=FALSE,FALSE,IF('Data Transformation'!E2650&lt;$R$10,E2650,$R$10)),IF(C2650=FALSE,FALSE,IF(C2650&lt;$R$10,C2650,$R$10)))</f>
        <v>0</v>
      </c>
      <c r="H2650" t="b">
        <f>IF('Input and Summary Results'!$J$4="yes",'Data Transformation'!F2650,'Data Transformation'!D2650)</f>
        <v>0</v>
      </c>
      <c r="I2650" t="str">
        <f t="shared" si="154"/>
        <v/>
      </c>
    </row>
    <row r="2651" spans="2:9" x14ac:dyDescent="0.25">
      <c r="B2651" t="b">
        <f>IF('Input and Summary Results'!D2233=0,FALSE,'Input and Summary Results'!$B2233)</f>
        <v>0</v>
      </c>
      <c r="C2651" t="b">
        <f>IF(OR(B2651=0,'Input and Summary Results'!D2233=0,'Input and Summary Results'!D2233=""),FALSE,'Input and Summary Results'!$D2233)</f>
        <v>0</v>
      </c>
      <c r="D2651" t="b">
        <f>IF(OR(B2651=0,'Input and Summary Results'!E2233=0),FALSE,'Input and Summary Results'!$E2233)</f>
        <v>0</v>
      </c>
      <c r="E2651" t="b">
        <f t="shared" si="152"/>
        <v>0</v>
      </c>
      <c r="F2651" t="b">
        <f t="shared" si="153"/>
        <v>0</v>
      </c>
      <c r="G2651" t="b">
        <f>IF('Input and Summary Results'!$J$4="yes",IF(C2651=FALSE,FALSE,IF('Data Transformation'!E2651&lt;$R$10,E2651,$R$10)),IF(C2651=FALSE,FALSE,IF(C2651&lt;$R$10,C2651,$R$10)))</f>
        <v>0</v>
      </c>
      <c r="H2651" t="b">
        <f>IF('Input and Summary Results'!$J$4="yes",'Data Transformation'!F2651,'Data Transformation'!D2651)</f>
        <v>0</v>
      </c>
      <c r="I2651" t="str">
        <f t="shared" si="154"/>
        <v/>
      </c>
    </row>
    <row r="2652" spans="2:9" x14ac:dyDescent="0.25">
      <c r="B2652" t="b">
        <f>IF('Input and Summary Results'!D2234=0,FALSE,'Input and Summary Results'!$B2234)</f>
        <v>0</v>
      </c>
      <c r="C2652" t="b">
        <f>IF(OR(B2652=0,'Input and Summary Results'!D2234=0,'Input and Summary Results'!D2234=""),FALSE,'Input and Summary Results'!$D2234)</f>
        <v>0</v>
      </c>
      <c r="D2652" t="b">
        <f>IF(OR(B2652=0,'Input and Summary Results'!E2234=0),FALSE,'Input and Summary Results'!$E2234)</f>
        <v>0</v>
      </c>
      <c r="E2652" t="b">
        <f t="shared" si="152"/>
        <v>0</v>
      </c>
      <c r="F2652" t="b">
        <f t="shared" si="153"/>
        <v>0</v>
      </c>
      <c r="G2652" t="b">
        <f>IF('Input and Summary Results'!$J$4="yes",IF(C2652=FALSE,FALSE,IF('Data Transformation'!E2652&lt;$R$10,E2652,$R$10)),IF(C2652=FALSE,FALSE,IF(C2652&lt;$R$10,C2652,$R$10)))</f>
        <v>0</v>
      </c>
      <c r="H2652" t="b">
        <f>IF('Input and Summary Results'!$J$4="yes",'Data Transformation'!F2652,'Data Transformation'!D2652)</f>
        <v>0</v>
      </c>
      <c r="I2652" t="str">
        <f t="shared" si="154"/>
        <v/>
      </c>
    </row>
    <row r="2653" spans="2:9" x14ac:dyDescent="0.25">
      <c r="B2653" t="b">
        <f>IF('Input and Summary Results'!D2235=0,FALSE,'Input and Summary Results'!$B2235)</f>
        <v>0</v>
      </c>
      <c r="C2653" t="b">
        <f>IF(OR(B2653=0,'Input and Summary Results'!D2235=0,'Input and Summary Results'!D2235=""),FALSE,'Input and Summary Results'!$D2235)</f>
        <v>0</v>
      </c>
      <c r="D2653" t="b">
        <f>IF(OR(B2653=0,'Input and Summary Results'!E2235=0),FALSE,'Input and Summary Results'!$E2235)</f>
        <v>0</v>
      </c>
      <c r="E2653" t="b">
        <f t="shared" si="152"/>
        <v>0</v>
      </c>
      <c r="F2653" t="b">
        <f t="shared" si="153"/>
        <v>0</v>
      </c>
      <c r="G2653" t="b">
        <f>IF('Input and Summary Results'!$J$4="yes",IF(C2653=FALSE,FALSE,IF('Data Transformation'!E2653&lt;$R$10,E2653,$R$10)),IF(C2653=FALSE,FALSE,IF(C2653&lt;$R$10,C2653,$R$10)))</f>
        <v>0</v>
      </c>
      <c r="H2653" t="b">
        <f>IF('Input and Summary Results'!$J$4="yes",'Data Transformation'!F2653,'Data Transformation'!D2653)</f>
        <v>0</v>
      </c>
      <c r="I2653" t="str">
        <f t="shared" si="154"/>
        <v/>
      </c>
    </row>
    <row r="2654" spans="2:9" x14ac:dyDescent="0.25">
      <c r="B2654" t="b">
        <f>IF('Input and Summary Results'!D2236=0,FALSE,'Input and Summary Results'!$B2236)</f>
        <v>0</v>
      </c>
      <c r="C2654" t="b">
        <f>IF(OR(B2654=0,'Input and Summary Results'!D2236=0,'Input and Summary Results'!D2236=""),FALSE,'Input and Summary Results'!$D2236)</f>
        <v>0</v>
      </c>
      <c r="D2654" t="b">
        <f>IF(OR(B2654=0,'Input and Summary Results'!E2236=0),FALSE,'Input and Summary Results'!$E2236)</f>
        <v>0</v>
      </c>
      <c r="E2654" t="b">
        <f t="shared" si="152"/>
        <v>0</v>
      </c>
      <c r="F2654" t="b">
        <f t="shared" si="153"/>
        <v>0</v>
      </c>
      <c r="G2654" t="b">
        <f>IF('Input and Summary Results'!$J$4="yes",IF(C2654=FALSE,FALSE,IF('Data Transformation'!E2654&lt;$R$10,E2654,$R$10)),IF(C2654=FALSE,FALSE,IF(C2654&lt;$R$10,C2654,$R$10)))</f>
        <v>0</v>
      </c>
      <c r="H2654" t="b">
        <f>IF('Input and Summary Results'!$J$4="yes",'Data Transformation'!F2654,'Data Transformation'!D2654)</f>
        <v>0</v>
      </c>
      <c r="I2654" t="str">
        <f t="shared" si="154"/>
        <v/>
      </c>
    </row>
    <row r="2655" spans="2:9" x14ac:dyDescent="0.25">
      <c r="B2655" t="b">
        <f>IF('Input and Summary Results'!D2237=0,FALSE,'Input and Summary Results'!$B2237)</f>
        <v>0</v>
      </c>
      <c r="C2655" t="b">
        <f>IF(OR(B2655=0,'Input and Summary Results'!D2237=0,'Input and Summary Results'!D2237=""),FALSE,'Input and Summary Results'!$D2237)</f>
        <v>0</v>
      </c>
      <c r="D2655" t="b">
        <f>IF(OR(B2655=0,'Input and Summary Results'!E2237=0),FALSE,'Input and Summary Results'!$E2237)</f>
        <v>0</v>
      </c>
      <c r="E2655" t="b">
        <f t="shared" si="152"/>
        <v>0</v>
      </c>
      <c r="F2655" t="b">
        <f t="shared" si="153"/>
        <v>0</v>
      </c>
      <c r="G2655" t="b">
        <f>IF('Input and Summary Results'!$J$4="yes",IF(C2655=FALSE,FALSE,IF('Data Transformation'!E2655&lt;$R$10,E2655,$R$10)),IF(C2655=FALSE,FALSE,IF(C2655&lt;$R$10,C2655,$R$10)))</f>
        <v>0</v>
      </c>
      <c r="H2655" t="b">
        <f>IF('Input and Summary Results'!$J$4="yes",'Data Transformation'!F2655,'Data Transformation'!D2655)</f>
        <v>0</v>
      </c>
      <c r="I2655" t="str">
        <f t="shared" si="154"/>
        <v/>
      </c>
    </row>
    <row r="2656" spans="2:9" x14ac:dyDescent="0.25">
      <c r="B2656" t="b">
        <f>IF('Input and Summary Results'!D2238=0,FALSE,'Input and Summary Results'!$B2238)</f>
        <v>0</v>
      </c>
      <c r="C2656" t="b">
        <f>IF(OR(B2656=0,'Input and Summary Results'!D2238=0,'Input and Summary Results'!D2238=""),FALSE,'Input and Summary Results'!$D2238)</f>
        <v>0</v>
      </c>
      <c r="D2656" t="b">
        <f>IF(OR(B2656=0,'Input and Summary Results'!E2238=0),FALSE,'Input and Summary Results'!$E2238)</f>
        <v>0</v>
      </c>
      <c r="E2656" t="b">
        <f t="shared" si="152"/>
        <v>0</v>
      </c>
      <c r="F2656" t="b">
        <f t="shared" si="153"/>
        <v>0</v>
      </c>
      <c r="G2656" t="b">
        <f>IF('Input and Summary Results'!$J$4="yes",IF(C2656=FALSE,FALSE,IF('Data Transformation'!E2656&lt;$R$10,E2656,$R$10)),IF(C2656=FALSE,FALSE,IF(C2656&lt;$R$10,C2656,$R$10)))</f>
        <v>0</v>
      </c>
      <c r="H2656" t="b">
        <f>IF('Input and Summary Results'!$J$4="yes",'Data Transformation'!F2656,'Data Transformation'!D2656)</f>
        <v>0</v>
      </c>
      <c r="I2656" t="str">
        <f t="shared" si="154"/>
        <v/>
      </c>
    </row>
    <row r="2657" spans="2:9" x14ac:dyDescent="0.25">
      <c r="B2657" t="b">
        <f>IF('Input and Summary Results'!D2239=0,FALSE,'Input and Summary Results'!$B2239)</f>
        <v>0</v>
      </c>
      <c r="C2657" t="b">
        <f>IF(OR(B2657=0,'Input and Summary Results'!D2239=0,'Input and Summary Results'!D2239=""),FALSE,'Input and Summary Results'!$D2239)</f>
        <v>0</v>
      </c>
      <c r="D2657" t="b">
        <f>IF(OR(B2657=0,'Input and Summary Results'!E2239=0),FALSE,'Input and Summary Results'!$E2239)</f>
        <v>0</v>
      </c>
      <c r="E2657" t="b">
        <f t="shared" si="152"/>
        <v>0</v>
      </c>
      <c r="F2657" t="b">
        <f t="shared" si="153"/>
        <v>0</v>
      </c>
      <c r="G2657" t="b">
        <f>IF('Input and Summary Results'!$J$4="yes",IF(C2657=FALSE,FALSE,IF('Data Transformation'!E2657&lt;$R$10,E2657,$R$10)),IF(C2657=FALSE,FALSE,IF(C2657&lt;$R$10,C2657,$R$10)))</f>
        <v>0</v>
      </c>
      <c r="H2657" t="b">
        <f>IF('Input and Summary Results'!$J$4="yes",'Data Transformation'!F2657,'Data Transformation'!D2657)</f>
        <v>0</v>
      </c>
      <c r="I2657" t="str">
        <f t="shared" si="154"/>
        <v/>
      </c>
    </row>
    <row r="2658" spans="2:9" x14ac:dyDescent="0.25">
      <c r="B2658" t="b">
        <f>IF('Input and Summary Results'!D2240=0,FALSE,'Input and Summary Results'!$B2240)</f>
        <v>0</v>
      </c>
      <c r="C2658" t="b">
        <f>IF(OR(B2658=0,'Input and Summary Results'!D2240=0,'Input and Summary Results'!D2240=""),FALSE,'Input and Summary Results'!$D2240)</f>
        <v>0</v>
      </c>
      <c r="D2658" t="b">
        <f>IF(OR(B2658=0,'Input and Summary Results'!E2240=0),FALSE,'Input and Summary Results'!$E2240)</f>
        <v>0</v>
      </c>
      <c r="E2658" t="b">
        <f t="shared" si="152"/>
        <v>0</v>
      </c>
      <c r="F2658" t="b">
        <f t="shared" si="153"/>
        <v>0</v>
      </c>
      <c r="G2658" t="b">
        <f>IF('Input and Summary Results'!$J$4="yes",IF(C2658=FALSE,FALSE,IF('Data Transformation'!E2658&lt;$R$10,E2658,$R$10)),IF(C2658=FALSE,FALSE,IF(C2658&lt;$R$10,C2658,$R$10)))</f>
        <v>0</v>
      </c>
      <c r="H2658" t="b">
        <f>IF('Input and Summary Results'!$J$4="yes",'Data Transformation'!F2658,'Data Transformation'!D2658)</f>
        <v>0</v>
      </c>
      <c r="I2658" t="str">
        <f t="shared" si="154"/>
        <v/>
      </c>
    </row>
    <row r="2659" spans="2:9" x14ac:dyDescent="0.25">
      <c r="B2659" t="b">
        <f>IF('Input and Summary Results'!D2241=0,FALSE,'Input and Summary Results'!$B2241)</f>
        <v>0</v>
      </c>
      <c r="C2659" t="b">
        <f>IF(OR(B2659=0,'Input and Summary Results'!D2241=0,'Input and Summary Results'!D2241=""),FALSE,'Input and Summary Results'!$D2241)</f>
        <v>0</v>
      </c>
      <c r="D2659" t="b">
        <f>IF(OR(B2659=0,'Input and Summary Results'!E2241=0),FALSE,'Input and Summary Results'!$E2241)</f>
        <v>0</v>
      </c>
      <c r="E2659" t="b">
        <f t="shared" si="152"/>
        <v>0</v>
      </c>
      <c r="F2659" t="b">
        <f t="shared" si="153"/>
        <v>0</v>
      </c>
      <c r="G2659" t="b">
        <f>IF('Input and Summary Results'!$J$4="yes",IF(C2659=FALSE,FALSE,IF('Data Transformation'!E2659&lt;$R$10,E2659,$R$10)),IF(C2659=FALSE,FALSE,IF(C2659&lt;$R$10,C2659,$R$10)))</f>
        <v>0</v>
      </c>
      <c r="H2659" t="b">
        <f>IF('Input and Summary Results'!$J$4="yes",'Data Transformation'!F2659,'Data Transformation'!D2659)</f>
        <v>0</v>
      </c>
      <c r="I2659" t="str">
        <f t="shared" si="154"/>
        <v/>
      </c>
    </row>
    <row r="2660" spans="2:9" x14ac:dyDescent="0.25">
      <c r="B2660" t="b">
        <f>IF('Input and Summary Results'!D2242=0,FALSE,'Input and Summary Results'!$B2242)</f>
        <v>0</v>
      </c>
      <c r="C2660" t="b">
        <f>IF(OR(B2660=0,'Input and Summary Results'!D2242=0,'Input and Summary Results'!D2242=""),FALSE,'Input and Summary Results'!$D2242)</f>
        <v>0</v>
      </c>
      <c r="D2660" t="b">
        <f>IF(OR(B2660=0,'Input and Summary Results'!E2242=0),FALSE,'Input and Summary Results'!$E2242)</f>
        <v>0</v>
      </c>
      <c r="E2660" t="b">
        <f t="shared" si="152"/>
        <v>0</v>
      </c>
      <c r="F2660" t="b">
        <f t="shared" si="153"/>
        <v>0</v>
      </c>
      <c r="G2660" t="b">
        <f>IF('Input and Summary Results'!$J$4="yes",IF(C2660=FALSE,FALSE,IF('Data Transformation'!E2660&lt;$R$10,E2660,$R$10)),IF(C2660=FALSE,FALSE,IF(C2660&lt;$R$10,C2660,$R$10)))</f>
        <v>0</v>
      </c>
      <c r="H2660" t="b">
        <f>IF('Input and Summary Results'!$J$4="yes",'Data Transformation'!F2660,'Data Transformation'!D2660)</f>
        <v>0</v>
      </c>
      <c r="I2660" t="str">
        <f t="shared" si="154"/>
        <v/>
      </c>
    </row>
    <row r="2661" spans="2:9" x14ac:dyDescent="0.25">
      <c r="B2661" t="b">
        <f>IF('Input and Summary Results'!D2243=0,FALSE,'Input and Summary Results'!$B2243)</f>
        <v>0</v>
      </c>
      <c r="C2661" t="b">
        <f>IF(OR(B2661=0,'Input and Summary Results'!D2243=0,'Input and Summary Results'!D2243=""),FALSE,'Input and Summary Results'!$D2243)</f>
        <v>0</v>
      </c>
      <c r="D2661" t="b">
        <f>IF(OR(B2661=0,'Input and Summary Results'!E2243=0),FALSE,'Input and Summary Results'!$E2243)</f>
        <v>0</v>
      </c>
      <c r="E2661" t="b">
        <f t="shared" si="152"/>
        <v>0</v>
      </c>
      <c r="F2661" t="b">
        <f t="shared" si="153"/>
        <v>0</v>
      </c>
      <c r="G2661" t="b">
        <f>IF('Input and Summary Results'!$J$4="yes",IF(C2661=FALSE,FALSE,IF('Data Transformation'!E2661&lt;$R$10,E2661,$R$10)),IF(C2661=FALSE,FALSE,IF(C2661&lt;$R$10,C2661,$R$10)))</f>
        <v>0</v>
      </c>
      <c r="H2661" t="b">
        <f>IF('Input and Summary Results'!$J$4="yes",'Data Transformation'!F2661,'Data Transformation'!D2661)</f>
        <v>0</v>
      </c>
      <c r="I2661" t="str">
        <f t="shared" si="154"/>
        <v/>
      </c>
    </row>
    <row r="2662" spans="2:9" x14ac:dyDescent="0.25">
      <c r="B2662" t="b">
        <f>IF('Input and Summary Results'!D2244=0,FALSE,'Input and Summary Results'!$B2244)</f>
        <v>0</v>
      </c>
      <c r="C2662" t="b">
        <f>IF(OR(B2662=0,'Input and Summary Results'!D2244=0,'Input and Summary Results'!D2244=""),FALSE,'Input and Summary Results'!$D2244)</f>
        <v>0</v>
      </c>
      <c r="D2662" t="b">
        <f>IF(OR(B2662=0,'Input and Summary Results'!E2244=0),FALSE,'Input and Summary Results'!$E2244)</f>
        <v>0</v>
      </c>
      <c r="E2662" t="b">
        <f t="shared" si="152"/>
        <v>0</v>
      </c>
      <c r="F2662" t="b">
        <f t="shared" si="153"/>
        <v>0</v>
      </c>
      <c r="G2662" t="b">
        <f>IF('Input and Summary Results'!$J$4="yes",IF(C2662=FALSE,FALSE,IF('Data Transformation'!E2662&lt;$R$10,E2662,$R$10)),IF(C2662=FALSE,FALSE,IF(C2662&lt;$R$10,C2662,$R$10)))</f>
        <v>0</v>
      </c>
      <c r="H2662" t="b">
        <f>IF('Input and Summary Results'!$J$4="yes",'Data Transformation'!F2662,'Data Transformation'!D2662)</f>
        <v>0</v>
      </c>
      <c r="I2662" t="str">
        <f t="shared" si="154"/>
        <v/>
      </c>
    </row>
    <row r="2663" spans="2:9" x14ac:dyDescent="0.25">
      <c r="B2663" t="b">
        <f>IF('Input and Summary Results'!D2245=0,FALSE,'Input and Summary Results'!$B2245)</f>
        <v>0</v>
      </c>
      <c r="C2663" t="b">
        <f>IF(OR(B2663=0,'Input and Summary Results'!D2245=0,'Input and Summary Results'!D2245=""),FALSE,'Input and Summary Results'!$D2245)</f>
        <v>0</v>
      </c>
      <c r="D2663" t="b">
        <f>IF(OR(B2663=0,'Input and Summary Results'!E2245=0),FALSE,'Input and Summary Results'!$E2245)</f>
        <v>0</v>
      </c>
      <c r="E2663" t="b">
        <f t="shared" si="152"/>
        <v>0</v>
      </c>
      <c r="F2663" t="b">
        <f t="shared" si="153"/>
        <v>0</v>
      </c>
      <c r="G2663" t="b">
        <f>IF('Input and Summary Results'!$J$4="yes",IF(C2663=FALSE,FALSE,IF('Data Transformation'!E2663&lt;$R$10,E2663,$R$10)),IF(C2663=FALSE,FALSE,IF(C2663&lt;$R$10,C2663,$R$10)))</f>
        <v>0</v>
      </c>
      <c r="H2663" t="b">
        <f>IF('Input and Summary Results'!$J$4="yes",'Data Transformation'!F2663,'Data Transformation'!D2663)</f>
        <v>0</v>
      </c>
      <c r="I2663" t="str">
        <f t="shared" si="154"/>
        <v/>
      </c>
    </row>
    <row r="2664" spans="2:9" x14ac:dyDescent="0.25">
      <c r="B2664" t="b">
        <f>IF('Input and Summary Results'!D2246=0,FALSE,'Input and Summary Results'!$B2246)</f>
        <v>0</v>
      </c>
      <c r="C2664" t="b">
        <f>IF(OR(B2664=0,'Input and Summary Results'!D2246=0,'Input and Summary Results'!D2246=""),FALSE,'Input and Summary Results'!$D2246)</f>
        <v>0</v>
      </c>
      <c r="D2664" t="b">
        <f>IF(OR(B2664=0,'Input and Summary Results'!E2246=0),FALSE,'Input and Summary Results'!$E2246)</f>
        <v>0</v>
      </c>
      <c r="E2664" t="b">
        <f t="shared" si="152"/>
        <v>0</v>
      </c>
      <c r="F2664" t="b">
        <f t="shared" si="153"/>
        <v>0</v>
      </c>
      <c r="G2664" t="b">
        <f>IF('Input and Summary Results'!$J$4="yes",IF(C2664=FALSE,FALSE,IF('Data Transformation'!E2664&lt;$R$10,E2664,$R$10)),IF(C2664=FALSE,FALSE,IF(C2664&lt;$R$10,C2664,$R$10)))</f>
        <v>0</v>
      </c>
      <c r="H2664" t="b">
        <f>IF('Input and Summary Results'!$J$4="yes",'Data Transformation'!F2664,'Data Transformation'!D2664)</f>
        <v>0</v>
      </c>
      <c r="I2664" t="str">
        <f t="shared" si="154"/>
        <v/>
      </c>
    </row>
    <row r="2665" spans="2:9" x14ac:dyDescent="0.25">
      <c r="B2665" t="b">
        <f>IF('Input and Summary Results'!D2247=0,FALSE,'Input and Summary Results'!$B2247)</f>
        <v>0</v>
      </c>
      <c r="C2665" t="b">
        <f>IF(OR(B2665=0,'Input and Summary Results'!D2247=0,'Input and Summary Results'!D2247=""),FALSE,'Input and Summary Results'!$D2247)</f>
        <v>0</v>
      </c>
      <c r="D2665" t="b">
        <f>IF(OR(B2665=0,'Input and Summary Results'!E2247=0),FALSE,'Input and Summary Results'!$E2247)</f>
        <v>0</v>
      </c>
      <c r="E2665" t="b">
        <f t="shared" si="152"/>
        <v>0</v>
      </c>
      <c r="F2665" t="b">
        <f t="shared" si="153"/>
        <v>0</v>
      </c>
      <c r="G2665" t="b">
        <f>IF('Input and Summary Results'!$J$4="yes",IF(C2665=FALSE,FALSE,IF('Data Transformation'!E2665&lt;$R$10,E2665,$R$10)),IF(C2665=FALSE,FALSE,IF(C2665&lt;$R$10,C2665,$R$10)))</f>
        <v>0</v>
      </c>
      <c r="H2665" t="b">
        <f>IF('Input and Summary Results'!$J$4="yes",'Data Transformation'!F2665,'Data Transformation'!D2665)</f>
        <v>0</v>
      </c>
      <c r="I2665" t="str">
        <f t="shared" si="154"/>
        <v/>
      </c>
    </row>
    <row r="2666" spans="2:9" x14ac:dyDescent="0.25">
      <c r="B2666" t="b">
        <f>IF('Input and Summary Results'!D2248=0,FALSE,'Input and Summary Results'!$B2248)</f>
        <v>0</v>
      </c>
      <c r="C2666" t="b">
        <f>IF(OR(B2666=0,'Input and Summary Results'!D2248=0,'Input and Summary Results'!D2248=""),FALSE,'Input and Summary Results'!$D2248)</f>
        <v>0</v>
      </c>
      <c r="D2666" t="b">
        <f>IF(OR(B2666=0,'Input and Summary Results'!E2248=0),FALSE,'Input and Summary Results'!$E2248)</f>
        <v>0</v>
      </c>
      <c r="E2666" t="b">
        <f t="shared" ref="E2666:E2729" si="155">IF(C2666=FALSE,FALSE,LOG10(C2666))</f>
        <v>0</v>
      </c>
      <c r="F2666" t="b">
        <f t="shared" ref="F2666:F2729" si="156">IF(D2666=FALSE, FALSE,0.434*D2666/C2666)</f>
        <v>0</v>
      </c>
      <c r="G2666" t="b">
        <f>IF('Input and Summary Results'!$J$4="yes",IF(C2666=FALSE,FALSE,IF('Data Transformation'!E2666&lt;$R$10,E2666,$R$10)),IF(C2666=FALSE,FALSE,IF(C2666&lt;$R$10,C2666,$R$10)))</f>
        <v>0</v>
      </c>
      <c r="H2666" t="b">
        <f>IF('Input and Summary Results'!$J$4="yes",'Data Transformation'!F2666,'Data Transformation'!D2666)</f>
        <v>0</v>
      </c>
      <c r="I2666" t="str">
        <f t="shared" si="154"/>
        <v/>
      </c>
    </row>
    <row r="2667" spans="2:9" x14ac:dyDescent="0.25">
      <c r="B2667" t="b">
        <f>IF('Input and Summary Results'!D2249=0,FALSE,'Input and Summary Results'!$B2249)</f>
        <v>0</v>
      </c>
      <c r="C2667" t="b">
        <f>IF(OR(B2667=0,'Input and Summary Results'!D2249=0,'Input and Summary Results'!D2249=""),FALSE,'Input and Summary Results'!$D2249)</f>
        <v>0</v>
      </c>
      <c r="D2667" t="b">
        <f>IF(OR(B2667=0,'Input and Summary Results'!E2249=0),FALSE,'Input and Summary Results'!$E2249)</f>
        <v>0</v>
      </c>
      <c r="E2667" t="b">
        <f t="shared" si="155"/>
        <v>0</v>
      </c>
      <c r="F2667" t="b">
        <f t="shared" si="156"/>
        <v>0</v>
      </c>
      <c r="G2667" t="b">
        <f>IF('Input and Summary Results'!$J$4="yes",IF(C2667=FALSE,FALSE,IF('Data Transformation'!E2667&lt;$R$10,E2667,$R$10)),IF(C2667=FALSE,FALSE,IF(C2667&lt;$R$10,C2667,$R$10)))</f>
        <v>0</v>
      </c>
      <c r="H2667" t="b">
        <f>IF('Input and Summary Results'!$J$4="yes",'Data Transformation'!F2667,'Data Transformation'!D2667)</f>
        <v>0</v>
      </c>
      <c r="I2667" t="str">
        <f t="shared" si="154"/>
        <v/>
      </c>
    </row>
    <row r="2668" spans="2:9" x14ac:dyDescent="0.25">
      <c r="B2668" t="b">
        <f>IF('Input and Summary Results'!D2250=0,FALSE,'Input and Summary Results'!$B2250)</f>
        <v>0</v>
      </c>
      <c r="C2668" t="b">
        <f>IF(OR(B2668=0,'Input and Summary Results'!D2250=0,'Input and Summary Results'!D2250=""),FALSE,'Input and Summary Results'!$D2250)</f>
        <v>0</v>
      </c>
      <c r="D2668" t="b">
        <f>IF(OR(B2668=0,'Input and Summary Results'!E2250=0),FALSE,'Input and Summary Results'!$E2250)</f>
        <v>0</v>
      </c>
      <c r="E2668" t="b">
        <f t="shared" si="155"/>
        <v>0</v>
      </c>
      <c r="F2668" t="b">
        <f t="shared" si="156"/>
        <v>0</v>
      </c>
      <c r="G2668" t="b">
        <f>IF('Input and Summary Results'!$J$4="yes",IF(C2668=FALSE,FALSE,IF('Data Transformation'!E2668&lt;$R$10,E2668,$R$10)),IF(C2668=FALSE,FALSE,IF(C2668&lt;$R$10,C2668,$R$10)))</f>
        <v>0</v>
      </c>
      <c r="H2668" t="b">
        <f>IF('Input and Summary Results'!$J$4="yes",'Data Transformation'!F2668,'Data Transformation'!D2668)</f>
        <v>0</v>
      </c>
      <c r="I2668" t="str">
        <f t="shared" si="154"/>
        <v/>
      </c>
    </row>
    <row r="2669" spans="2:9" x14ac:dyDescent="0.25">
      <c r="B2669" t="b">
        <f>IF('Input and Summary Results'!D2251=0,FALSE,'Input and Summary Results'!$B2251)</f>
        <v>0</v>
      </c>
      <c r="C2669" t="b">
        <f>IF(OR(B2669=0,'Input and Summary Results'!D2251=0,'Input and Summary Results'!D2251=""),FALSE,'Input and Summary Results'!$D2251)</f>
        <v>0</v>
      </c>
      <c r="D2669" t="b">
        <f>IF(OR(B2669=0,'Input and Summary Results'!E2251=0),FALSE,'Input and Summary Results'!$E2251)</f>
        <v>0</v>
      </c>
      <c r="E2669" t="b">
        <f t="shared" si="155"/>
        <v>0</v>
      </c>
      <c r="F2669" t="b">
        <f t="shared" si="156"/>
        <v>0</v>
      </c>
      <c r="G2669" t="b">
        <f>IF('Input and Summary Results'!$J$4="yes",IF(C2669=FALSE,FALSE,IF('Data Transformation'!E2669&lt;$R$10,E2669,$R$10)),IF(C2669=FALSE,FALSE,IF(C2669&lt;$R$10,C2669,$R$10)))</f>
        <v>0</v>
      </c>
      <c r="H2669" t="b">
        <f>IF('Input and Summary Results'!$J$4="yes",'Data Transformation'!F2669,'Data Transformation'!D2669)</f>
        <v>0</v>
      </c>
      <c r="I2669" t="str">
        <f t="shared" si="154"/>
        <v/>
      </c>
    </row>
    <row r="2670" spans="2:9" x14ac:dyDescent="0.25">
      <c r="B2670" t="b">
        <f>IF('Input and Summary Results'!D2252=0,FALSE,'Input and Summary Results'!$B2252)</f>
        <v>0</v>
      </c>
      <c r="C2670" t="b">
        <f>IF(OR(B2670=0,'Input and Summary Results'!D2252=0,'Input and Summary Results'!D2252=""),FALSE,'Input and Summary Results'!$D2252)</f>
        <v>0</v>
      </c>
      <c r="D2670" t="b">
        <f>IF(OR(B2670=0,'Input and Summary Results'!E2252=0),FALSE,'Input and Summary Results'!$E2252)</f>
        <v>0</v>
      </c>
      <c r="E2670" t="b">
        <f t="shared" si="155"/>
        <v>0</v>
      </c>
      <c r="F2670" t="b">
        <f t="shared" si="156"/>
        <v>0</v>
      </c>
      <c r="G2670" t="b">
        <f>IF('Input and Summary Results'!$J$4="yes",IF(C2670=FALSE,FALSE,IF('Data Transformation'!E2670&lt;$R$10,E2670,$R$10)),IF(C2670=FALSE,FALSE,IF(C2670&lt;$R$10,C2670,$R$10)))</f>
        <v>0</v>
      </c>
      <c r="H2670" t="b">
        <f>IF('Input and Summary Results'!$J$4="yes",'Data Transformation'!F2670,'Data Transformation'!D2670)</f>
        <v>0</v>
      </c>
      <c r="I2670" t="str">
        <f t="shared" si="154"/>
        <v/>
      </c>
    </row>
    <row r="2671" spans="2:9" x14ac:dyDescent="0.25">
      <c r="B2671" t="b">
        <f>IF('Input and Summary Results'!D2253=0,FALSE,'Input and Summary Results'!$B2253)</f>
        <v>0</v>
      </c>
      <c r="C2671" t="b">
        <f>IF(OR(B2671=0,'Input and Summary Results'!D2253=0,'Input and Summary Results'!D2253=""),FALSE,'Input and Summary Results'!$D2253)</f>
        <v>0</v>
      </c>
      <c r="D2671" t="b">
        <f>IF(OR(B2671=0,'Input and Summary Results'!E2253=0),FALSE,'Input and Summary Results'!$E2253)</f>
        <v>0</v>
      </c>
      <c r="E2671" t="b">
        <f t="shared" si="155"/>
        <v>0</v>
      </c>
      <c r="F2671" t="b">
        <f t="shared" si="156"/>
        <v>0</v>
      </c>
      <c r="G2671" t="b">
        <f>IF('Input and Summary Results'!$J$4="yes",IF(C2671=FALSE,FALSE,IF('Data Transformation'!E2671&lt;$R$10,E2671,$R$10)),IF(C2671=FALSE,FALSE,IF(C2671&lt;$R$10,C2671,$R$10)))</f>
        <v>0</v>
      </c>
      <c r="H2671" t="b">
        <f>IF('Input and Summary Results'!$J$4="yes",'Data Transformation'!F2671,'Data Transformation'!D2671)</f>
        <v>0</v>
      </c>
      <c r="I2671" t="str">
        <f t="shared" si="154"/>
        <v/>
      </c>
    </row>
    <row r="2672" spans="2:9" x14ac:dyDescent="0.25">
      <c r="B2672" t="b">
        <f>IF('Input and Summary Results'!D2254=0,FALSE,'Input and Summary Results'!$B2254)</f>
        <v>0</v>
      </c>
      <c r="C2672" t="b">
        <f>IF(OR(B2672=0,'Input and Summary Results'!D2254=0,'Input and Summary Results'!D2254=""),FALSE,'Input and Summary Results'!$D2254)</f>
        <v>0</v>
      </c>
      <c r="D2672" t="b">
        <f>IF(OR(B2672=0,'Input and Summary Results'!E2254=0),FALSE,'Input and Summary Results'!$E2254)</f>
        <v>0</v>
      </c>
      <c r="E2672" t="b">
        <f t="shared" si="155"/>
        <v>0</v>
      </c>
      <c r="F2672" t="b">
        <f t="shared" si="156"/>
        <v>0</v>
      </c>
      <c r="G2672" t="b">
        <f>IF('Input and Summary Results'!$J$4="yes",IF(C2672=FALSE,FALSE,IF('Data Transformation'!E2672&lt;$R$10,E2672,$R$10)),IF(C2672=FALSE,FALSE,IF(C2672&lt;$R$10,C2672,$R$10)))</f>
        <v>0</v>
      </c>
      <c r="H2672" t="b">
        <f>IF('Input and Summary Results'!$J$4="yes",'Data Transformation'!F2672,'Data Transformation'!D2672)</f>
        <v>0</v>
      </c>
      <c r="I2672" t="str">
        <f t="shared" si="154"/>
        <v/>
      </c>
    </row>
    <row r="2673" spans="2:9" x14ac:dyDescent="0.25">
      <c r="B2673" t="b">
        <f>IF('Input and Summary Results'!D2255=0,FALSE,'Input and Summary Results'!$B2255)</f>
        <v>0</v>
      </c>
      <c r="C2673" t="b">
        <f>IF(OR(B2673=0,'Input and Summary Results'!D2255=0,'Input and Summary Results'!D2255=""),FALSE,'Input and Summary Results'!$D2255)</f>
        <v>0</v>
      </c>
      <c r="D2673" t="b">
        <f>IF(OR(B2673=0,'Input and Summary Results'!E2255=0),FALSE,'Input and Summary Results'!$E2255)</f>
        <v>0</v>
      </c>
      <c r="E2673" t="b">
        <f t="shared" si="155"/>
        <v>0</v>
      </c>
      <c r="F2673" t="b">
        <f t="shared" si="156"/>
        <v>0</v>
      </c>
      <c r="G2673" t="b">
        <f>IF('Input and Summary Results'!$J$4="yes",IF(C2673=FALSE,FALSE,IF('Data Transformation'!E2673&lt;$R$10,E2673,$R$10)),IF(C2673=FALSE,FALSE,IF(C2673&lt;$R$10,C2673,$R$10)))</f>
        <v>0</v>
      </c>
      <c r="H2673" t="b">
        <f>IF('Input and Summary Results'!$J$4="yes",'Data Transformation'!F2673,'Data Transformation'!D2673)</f>
        <v>0</v>
      </c>
      <c r="I2673" t="str">
        <f t="shared" si="154"/>
        <v/>
      </c>
    </row>
    <row r="2674" spans="2:9" x14ac:dyDescent="0.25">
      <c r="B2674" t="b">
        <f>IF('Input and Summary Results'!D2256=0,FALSE,'Input and Summary Results'!$B2256)</f>
        <v>0</v>
      </c>
      <c r="C2674" t="b">
        <f>IF(OR(B2674=0,'Input and Summary Results'!D2256=0,'Input and Summary Results'!D2256=""),FALSE,'Input and Summary Results'!$D2256)</f>
        <v>0</v>
      </c>
      <c r="D2674" t="b">
        <f>IF(OR(B2674=0,'Input and Summary Results'!E2256=0),FALSE,'Input and Summary Results'!$E2256)</f>
        <v>0</v>
      </c>
      <c r="E2674" t="b">
        <f t="shared" si="155"/>
        <v>0</v>
      </c>
      <c r="F2674" t="b">
        <f t="shared" si="156"/>
        <v>0</v>
      </c>
      <c r="G2674" t="b">
        <f>IF('Input and Summary Results'!$J$4="yes",IF(C2674=FALSE,FALSE,IF('Data Transformation'!E2674&lt;$R$10,E2674,$R$10)),IF(C2674=FALSE,FALSE,IF(C2674&lt;$R$10,C2674,$R$10)))</f>
        <v>0</v>
      </c>
      <c r="H2674" t="b">
        <f>IF('Input and Summary Results'!$J$4="yes",'Data Transformation'!F2674,'Data Transformation'!D2674)</f>
        <v>0</v>
      </c>
      <c r="I2674" t="str">
        <f t="shared" si="154"/>
        <v/>
      </c>
    </row>
    <row r="2675" spans="2:9" x14ac:dyDescent="0.25">
      <c r="B2675" t="b">
        <f>IF('Input and Summary Results'!D2257=0,FALSE,'Input and Summary Results'!$B2257)</f>
        <v>0</v>
      </c>
      <c r="C2675" t="b">
        <f>IF(OR(B2675=0,'Input and Summary Results'!D2257=0,'Input and Summary Results'!D2257=""),FALSE,'Input and Summary Results'!$D2257)</f>
        <v>0</v>
      </c>
      <c r="D2675" t="b">
        <f>IF(OR(B2675=0,'Input and Summary Results'!E2257=0),FALSE,'Input and Summary Results'!$E2257)</f>
        <v>0</v>
      </c>
      <c r="E2675" t="b">
        <f t="shared" si="155"/>
        <v>0</v>
      </c>
      <c r="F2675" t="b">
        <f t="shared" si="156"/>
        <v>0</v>
      </c>
      <c r="G2675" t="b">
        <f>IF('Input and Summary Results'!$J$4="yes",IF(C2675=FALSE,FALSE,IF('Data Transformation'!E2675&lt;$R$10,E2675,$R$10)),IF(C2675=FALSE,FALSE,IF(C2675&lt;$R$10,C2675,$R$10)))</f>
        <v>0</v>
      </c>
      <c r="H2675" t="b">
        <f>IF('Input and Summary Results'!$J$4="yes",'Data Transformation'!F2675,'Data Transformation'!D2675)</f>
        <v>0</v>
      </c>
      <c r="I2675" t="str">
        <f t="shared" si="154"/>
        <v/>
      </c>
    </row>
    <row r="2676" spans="2:9" x14ac:dyDescent="0.25">
      <c r="B2676" t="b">
        <f>IF('Input and Summary Results'!D2258=0,FALSE,'Input and Summary Results'!$B2258)</f>
        <v>0</v>
      </c>
      <c r="C2676" t="b">
        <f>IF(OR(B2676=0,'Input and Summary Results'!D2258=0,'Input and Summary Results'!D2258=""),FALSE,'Input and Summary Results'!$D2258)</f>
        <v>0</v>
      </c>
      <c r="D2676" t="b">
        <f>IF(OR(B2676=0,'Input and Summary Results'!E2258=0),FALSE,'Input and Summary Results'!$E2258)</f>
        <v>0</v>
      </c>
      <c r="E2676" t="b">
        <f t="shared" si="155"/>
        <v>0</v>
      </c>
      <c r="F2676" t="b">
        <f t="shared" si="156"/>
        <v>0</v>
      </c>
      <c r="G2676" t="b">
        <f>IF('Input and Summary Results'!$J$4="yes",IF(C2676=FALSE,FALSE,IF('Data Transformation'!E2676&lt;$R$10,E2676,$R$10)),IF(C2676=FALSE,FALSE,IF(C2676&lt;$R$10,C2676,$R$10)))</f>
        <v>0</v>
      </c>
      <c r="H2676" t="b">
        <f>IF('Input and Summary Results'!$J$4="yes",'Data Transformation'!F2676,'Data Transformation'!D2676)</f>
        <v>0</v>
      </c>
      <c r="I2676" t="str">
        <f t="shared" si="154"/>
        <v/>
      </c>
    </row>
    <row r="2677" spans="2:9" x14ac:dyDescent="0.25">
      <c r="B2677" t="b">
        <f>IF('Input and Summary Results'!D2259=0,FALSE,'Input and Summary Results'!$B2259)</f>
        <v>0</v>
      </c>
      <c r="C2677" t="b">
        <f>IF(OR(B2677=0,'Input and Summary Results'!D2259=0,'Input and Summary Results'!D2259=""),FALSE,'Input and Summary Results'!$D2259)</f>
        <v>0</v>
      </c>
      <c r="D2677" t="b">
        <f>IF(OR(B2677=0,'Input and Summary Results'!E2259=0),FALSE,'Input and Summary Results'!$E2259)</f>
        <v>0</v>
      </c>
      <c r="E2677" t="b">
        <f t="shared" si="155"/>
        <v>0</v>
      </c>
      <c r="F2677" t="b">
        <f t="shared" si="156"/>
        <v>0</v>
      </c>
      <c r="G2677" t="b">
        <f>IF('Input and Summary Results'!$J$4="yes",IF(C2677=FALSE,FALSE,IF('Data Transformation'!E2677&lt;$R$10,E2677,$R$10)),IF(C2677=FALSE,FALSE,IF(C2677&lt;$R$10,C2677,$R$10)))</f>
        <v>0</v>
      </c>
      <c r="H2677" t="b">
        <f>IF('Input and Summary Results'!$J$4="yes",'Data Transformation'!F2677,'Data Transformation'!D2677)</f>
        <v>0</v>
      </c>
      <c r="I2677" t="str">
        <f t="shared" si="154"/>
        <v/>
      </c>
    </row>
    <row r="2678" spans="2:9" x14ac:dyDescent="0.25">
      <c r="B2678" t="b">
        <f>IF('Input and Summary Results'!D2260=0,FALSE,'Input and Summary Results'!$B2260)</f>
        <v>0</v>
      </c>
      <c r="C2678" t="b">
        <f>IF(OR(B2678=0,'Input and Summary Results'!D2260=0,'Input and Summary Results'!D2260=""),FALSE,'Input and Summary Results'!$D2260)</f>
        <v>0</v>
      </c>
      <c r="D2678" t="b">
        <f>IF(OR(B2678=0,'Input and Summary Results'!E2260=0),FALSE,'Input and Summary Results'!$E2260)</f>
        <v>0</v>
      </c>
      <c r="E2678" t="b">
        <f t="shared" si="155"/>
        <v>0</v>
      </c>
      <c r="F2678" t="b">
        <f t="shared" si="156"/>
        <v>0</v>
      </c>
      <c r="G2678" t="b">
        <f>IF('Input and Summary Results'!$J$4="yes",IF(C2678=FALSE,FALSE,IF('Data Transformation'!E2678&lt;$R$10,E2678,$R$10)),IF(C2678=FALSE,FALSE,IF(C2678&lt;$R$10,C2678,$R$10)))</f>
        <v>0</v>
      </c>
      <c r="H2678" t="b">
        <f>IF('Input and Summary Results'!$J$4="yes",'Data Transformation'!F2678,'Data Transformation'!D2678)</f>
        <v>0</v>
      </c>
      <c r="I2678" t="str">
        <f t="shared" si="154"/>
        <v/>
      </c>
    </row>
    <row r="2679" spans="2:9" x14ac:dyDescent="0.25">
      <c r="B2679" t="b">
        <f>IF('Input and Summary Results'!D2261=0,FALSE,'Input and Summary Results'!$B2261)</f>
        <v>0</v>
      </c>
      <c r="C2679" t="b">
        <f>IF(OR(B2679=0,'Input and Summary Results'!D2261=0,'Input and Summary Results'!D2261=""),FALSE,'Input and Summary Results'!$D2261)</f>
        <v>0</v>
      </c>
      <c r="D2679" t="b">
        <f>IF(OR(B2679=0,'Input and Summary Results'!E2261=0),FALSE,'Input and Summary Results'!$E2261)</f>
        <v>0</v>
      </c>
      <c r="E2679" t="b">
        <f t="shared" si="155"/>
        <v>0</v>
      </c>
      <c r="F2679" t="b">
        <f t="shared" si="156"/>
        <v>0</v>
      </c>
      <c r="G2679" t="b">
        <f>IF('Input and Summary Results'!$J$4="yes",IF(C2679=FALSE,FALSE,IF('Data Transformation'!E2679&lt;$R$10,E2679,$R$10)),IF(C2679=FALSE,FALSE,IF(C2679&lt;$R$10,C2679,$R$10)))</f>
        <v>0</v>
      </c>
      <c r="H2679" t="b">
        <f>IF('Input and Summary Results'!$J$4="yes",'Data Transformation'!F2679,'Data Transformation'!D2679)</f>
        <v>0</v>
      </c>
      <c r="I2679" t="str">
        <f t="shared" si="154"/>
        <v/>
      </c>
    </row>
    <row r="2680" spans="2:9" x14ac:dyDescent="0.25">
      <c r="B2680" t="b">
        <f>IF('Input and Summary Results'!D2262=0,FALSE,'Input and Summary Results'!$B2262)</f>
        <v>0</v>
      </c>
      <c r="C2680" t="b">
        <f>IF(OR(B2680=0,'Input and Summary Results'!D2262=0,'Input and Summary Results'!D2262=""),FALSE,'Input and Summary Results'!$D2262)</f>
        <v>0</v>
      </c>
      <c r="D2680" t="b">
        <f>IF(OR(B2680=0,'Input and Summary Results'!E2262=0),FALSE,'Input and Summary Results'!$E2262)</f>
        <v>0</v>
      </c>
      <c r="E2680" t="b">
        <f t="shared" si="155"/>
        <v>0</v>
      </c>
      <c r="F2680" t="b">
        <f t="shared" si="156"/>
        <v>0</v>
      </c>
      <c r="G2680" t="b">
        <f>IF('Input and Summary Results'!$J$4="yes",IF(C2680=FALSE,FALSE,IF('Data Transformation'!E2680&lt;$R$10,E2680,$R$10)),IF(C2680=FALSE,FALSE,IF(C2680&lt;$R$10,C2680,$R$10)))</f>
        <v>0</v>
      </c>
      <c r="H2680" t="b">
        <f>IF('Input and Summary Results'!$J$4="yes",'Data Transformation'!F2680,'Data Transformation'!D2680)</f>
        <v>0</v>
      </c>
      <c r="I2680" t="str">
        <f t="shared" si="154"/>
        <v/>
      </c>
    </row>
    <row r="2681" spans="2:9" x14ac:dyDescent="0.25">
      <c r="B2681" t="b">
        <f>IF('Input and Summary Results'!D2263=0,FALSE,'Input and Summary Results'!$B2263)</f>
        <v>0</v>
      </c>
      <c r="C2681" t="b">
        <f>IF(OR(B2681=0,'Input and Summary Results'!D2263=0,'Input and Summary Results'!D2263=""),FALSE,'Input and Summary Results'!$D2263)</f>
        <v>0</v>
      </c>
      <c r="D2681" t="b">
        <f>IF(OR(B2681=0,'Input and Summary Results'!E2263=0),FALSE,'Input and Summary Results'!$E2263)</f>
        <v>0</v>
      </c>
      <c r="E2681" t="b">
        <f t="shared" si="155"/>
        <v>0</v>
      </c>
      <c r="F2681" t="b">
        <f t="shared" si="156"/>
        <v>0</v>
      </c>
      <c r="G2681" t="b">
        <f>IF('Input and Summary Results'!$J$4="yes",IF(C2681=FALSE,FALSE,IF('Data Transformation'!E2681&lt;$R$10,E2681,$R$10)),IF(C2681=FALSE,FALSE,IF(C2681&lt;$R$10,C2681,$R$10)))</f>
        <v>0</v>
      </c>
      <c r="H2681" t="b">
        <f>IF('Input and Summary Results'!$J$4="yes",'Data Transformation'!F2681,'Data Transformation'!D2681)</f>
        <v>0</v>
      </c>
      <c r="I2681" t="str">
        <f t="shared" si="154"/>
        <v/>
      </c>
    </row>
    <row r="2682" spans="2:9" x14ac:dyDescent="0.25">
      <c r="B2682" t="b">
        <f>IF('Input and Summary Results'!D2264=0,FALSE,'Input and Summary Results'!$B2264)</f>
        <v>0</v>
      </c>
      <c r="C2682" t="b">
        <f>IF(OR(B2682=0,'Input and Summary Results'!D2264=0,'Input and Summary Results'!D2264=""),FALSE,'Input and Summary Results'!$D2264)</f>
        <v>0</v>
      </c>
      <c r="D2682" t="b">
        <f>IF(OR(B2682=0,'Input and Summary Results'!E2264=0),FALSE,'Input and Summary Results'!$E2264)</f>
        <v>0</v>
      </c>
      <c r="E2682" t="b">
        <f t="shared" si="155"/>
        <v>0</v>
      </c>
      <c r="F2682" t="b">
        <f t="shared" si="156"/>
        <v>0</v>
      </c>
      <c r="G2682" t="b">
        <f>IF('Input and Summary Results'!$J$4="yes",IF(C2682=FALSE,FALSE,IF('Data Transformation'!E2682&lt;$R$10,E2682,$R$10)),IF(C2682=FALSE,FALSE,IF(C2682&lt;$R$10,C2682,$R$10)))</f>
        <v>0</v>
      </c>
      <c r="H2682" t="b">
        <f>IF('Input and Summary Results'!$J$4="yes",'Data Transformation'!F2682,'Data Transformation'!D2682)</f>
        <v>0</v>
      </c>
      <c r="I2682" t="str">
        <f t="shared" si="154"/>
        <v/>
      </c>
    </row>
    <row r="2683" spans="2:9" x14ac:dyDescent="0.25">
      <c r="B2683" t="b">
        <f>IF('Input and Summary Results'!D2265=0,FALSE,'Input and Summary Results'!$B2265)</f>
        <v>0</v>
      </c>
      <c r="C2683" t="b">
        <f>IF(OR(B2683=0,'Input and Summary Results'!D2265=0,'Input and Summary Results'!D2265=""),FALSE,'Input and Summary Results'!$D2265)</f>
        <v>0</v>
      </c>
      <c r="D2683" t="b">
        <f>IF(OR(B2683=0,'Input and Summary Results'!E2265=0),FALSE,'Input and Summary Results'!$E2265)</f>
        <v>0</v>
      </c>
      <c r="E2683" t="b">
        <f t="shared" si="155"/>
        <v>0</v>
      </c>
      <c r="F2683" t="b">
        <f t="shared" si="156"/>
        <v>0</v>
      </c>
      <c r="G2683" t="b">
        <f>IF('Input and Summary Results'!$J$4="yes",IF(C2683=FALSE,FALSE,IF('Data Transformation'!E2683&lt;$R$10,E2683,$R$10)),IF(C2683=FALSE,FALSE,IF(C2683&lt;$R$10,C2683,$R$10)))</f>
        <v>0</v>
      </c>
      <c r="H2683" t="b">
        <f>IF('Input and Summary Results'!$J$4="yes",'Data Transformation'!F2683,'Data Transformation'!D2683)</f>
        <v>0</v>
      </c>
      <c r="I2683" t="str">
        <f t="shared" si="154"/>
        <v/>
      </c>
    </row>
    <row r="2684" spans="2:9" x14ac:dyDescent="0.25">
      <c r="B2684" t="b">
        <f>IF('Input and Summary Results'!D2266=0,FALSE,'Input and Summary Results'!$B2266)</f>
        <v>0</v>
      </c>
      <c r="C2684" t="b">
        <f>IF(OR(B2684=0,'Input and Summary Results'!D2266=0,'Input and Summary Results'!D2266=""),FALSE,'Input and Summary Results'!$D2266)</f>
        <v>0</v>
      </c>
      <c r="D2684" t="b">
        <f>IF(OR(B2684=0,'Input and Summary Results'!E2266=0),FALSE,'Input and Summary Results'!$E2266)</f>
        <v>0</v>
      </c>
      <c r="E2684" t="b">
        <f t="shared" si="155"/>
        <v>0</v>
      </c>
      <c r="F2684" t="b">
        <f t="shared" si="156"/>
        <v>0</v>
      </c>
      <c r="G2684" t="b">
        <f>IF('Input and Summary Results'!$J$4="yes",IF(C2684=FALSE,FALSE,IF('Data Transformation'!E2684&lt;$R$10,E2684,$R$10)),IF(C2684=FALSE,FALSE,IF(C2684&lt;$R$10,C2684,$R$10)))</f>
        <v>0</v>
      </c>
      <c r="H2684" t="b">
        <f>IF('Input and Summary Results'!$J$4="yes",'Data Transformation'!F2684,'Data Transformation'!D2684)</f>
        <v>0</v>
      </c>
      <c r="I2684" t="str">
        <f t="shared" si="154"/>
        <v/>
      </c>
    </row>
    <row r="2685" spans="2:9" x14ac:dyDescent="0.25">
      <c r="B2685" t="b">
        <f>IF('Input and Summary Results'!D2267=0,FALSE,'Input and Summary Results'!$B2267)</f>
        <v>0</v>
      </c>
      <c r="C2685" t="b">
        <f>IF(OR(B2685=0,'Input and Summary Results'!D2267=0,'Input and Summary Results'!D2267=""),FALSE,'Input and Summary Results'!$D2267)</f>
        <v>0</v>
      </c>
      <c r="D2685" t="b">
        <f>IF(OR(B2685=0,'Input and Summary Results'!E2267=0),FALSE,'Input and Summary Results'!$E2267)</f>
        <v>0</v>
      </c>
      <c r="E2685" t="b">
        <f t="shared" si="155"/>
        <v>0</v>
      </c>
      <c r="F2685" t="b">
        <f t="shared" si="156"/>
        <v>0</v>
      </c>
      <c r="G2685" t="b">
        <f>IF('Input and Summary Results'!$J$4="yes",IF(C2685=FALSE,FALSE,IF('Data Transformation'!E2685&lt;$R$10,E2685,$R$10)),IF(C2685=FALSE,FALSE,IF(C2685&lt;$R$10,C2685,$R$10)))</f>
        <v>0</v>
      </c>
      <c r="H2685" t="b">
        <f>IF('Input and Summary Results'!$J$4="yes",'Data Transformation'!F2685,'Data Transformation'!D2685)</f>
        <v>0</v>
      </c>
      <c r="I2685" t="str">
        <f t="shared" si="154"/>
        <v/>
      </c>
    </row>
    <row r="2686" spans="2:9" x14ac:dyDescent="0.25">
      <c r="B2686" t="b">
        <f>IF('Input and Summary Results'!D2268=0,FALSE,'Input and Summary Results'!$B2268)</f>
        <v>0</v>
      </c>
      <c r="C2686" t="b">
        <f>IF(OR(B2686=0,'Input and Summary Results'!D2268=0,'Input and Summary Results'!D2268=""),FALSE,'Input and Summary Results'!$D2268)</f>
        <v>0</v>
      </c>
      <c r="D2686" t="b">
        <f>IF(OR(B2686=0,'Input and Summary Results'!E2268=0),FALSE,'Input and Summary Results'!$E2268)</f>
        <v>0</v>
      </c>
      <c r="E2686" t="b">
        <f t="shared" si="155"/>
        <v>0</v>
      </c>
      <c r="F2686" t="b">
        <f t="shared" si="156"/>
        <v>0</v>
      </c>
      <c r="G2686" t="b">
        <f>IF('Input and Summary Results'!$J$4="yes",IF(C2686=FALSE,FALSE,IF('Data Transformation'!E2686&lt;$R$10,E2686,$R$10)),IF(C2686=FALSE,FALSE,IF(C2686&lt;$R$10,C2686,$R$10)))</f>
        <v>0</v>
      </c>
      <c r="H2686" t="b">
        <f>IF('Input and Summary Results'!$J$4="yes",'Data Transformation'!F2686,'Data Transformation'!D2686)</f>
        <v>0</v>
      </c>
      <c r="I2686" t="str">
        <f t="shared" si="154"/>
        <v/>
      </c>
    </row>
    <row r="2687" spans="2:9" x14ac:dyDescent="0.25">
      <c r="B2687" t="b">
        <f>IF('Input and Summary Results'!D2269=0,FALSE,'Input and Summary Results'!$B2269)</f>
        <v>0</v>
      </c>
      <c r="C2687" t="b">
        <f>IF(OR(B2687=0,'Input and Summary Results'!D2269=0,'Input and Summary Results'!D2269=""),FALSE,'Input and Summary Results'!$D2269)</f>
        <v>0</v>
      </c>
      <c r="D2687" t="b">
        <f>IF(OR(B2687=0,'Input and Summary Results'!E2269=0),FALSE,'Input and Summary Results'!$E2269)</f>
        <v>0</v>
      </c>
      <c r="E2687" t="b">
        <f t="shared" si="155"/>
        <v>0</v>
      </c>
      <c r="F2687" t="b">
        <f t="shared" si="156"/>
        <v>0</v>
      </c>
      <c r="G2687" t="b">
        <f>IF('Input and Summary Results'!$J$4="yes",IF(C2687=FALSE,FALSE,IF('Data Transformation'!E2687&lt;$R$10,E2687,$R$10)),IF(C2687=FALSE,FALSE,IF(C2687&lt;$R$10,C2687,$R$10)))</f>
        <v>0</v>
      </c>
      <c r="H2687" t="b">
        <f>IF('Input and Summary Results'!$J$4="yes",'Data Transformation'!F2687,'Data Transformation'!D2687)</f>
        <v>0</v>
      </c>
      <c r="I2687" t="str">
        <f t="shared" si="154"/>
        <v/>
      </c>
    </row>
    <row r="2688" spans="2:9" x14ac:dyDescent="0.25">
      <c r="B2688" t="b">
        <f>IF('Input and Summary Results'!D2270=0,FALSE,'Input and Summary Results'!$B2270)</f>
        <v>0</v>
      </c>
      <c r="C2688" t="b">
        <f>IF(OR(B2688=0,'Input and Summary Results'!D2270=0,'Input and Summary Results'!D2270=""),FALSE,'Input and Summary Results'!$D2270)</f>
        <v>0</v>
      </c>
      <c r="D2688" t="b">
        <f>IF(OR(B2688=0,'Input and Summary Results'!E2270=0),FALSE,'Input and Summary Results'!$E2270)</f>
        <v>0</v>
      </c>
      <c r="E2688" t="b">
        <f t="shared" si="155"/>
        <v>0</v>
      </c>
      <c r="F2688" t="b">
        <f t="shared" si="156"/>
        <v>0</v>
      </c>
      <c r="G2688" t="b">
        <f>IF('Input and Summary Results'!$J$4="yes",IF(C2688=FALSE,FALSE,IF('Data Transformation'!E2688&lt;$R$10,E2688,$R$10)),IF(C2688=FALSE,FALSE,IF(C2688&lt;$R$10,C2688,$R$10)))</f>
        <v>0</v>
      </c>
      <c r="H2688" t="b">
        <f>IF('Input and Summary Results'!$J$4="yes",'Data Transformation'!F2688,'Data Transformation'!D2688)</f>
        <v>0</v>
      </c>
      <c r="I2688" t="str">
        <f t="shared" si="154"/>
        <v/>
      </c>
    </row>
    <row r="2689" spans="2:9" x14ac:dyDescent="0.25">
      <c r="B2689" t="b">
        <f>IF('Input and Summary Results'!D2271=0,FALSE,'Input and Summary Results'!$B2271)</f>
        <v>0</v>
      </c>
      <c r="C2689" t="b">
        <f>IF(OR(B2689=0,'Input and Summary Results'!D2271=0,'Input and Summary Results'!D2271=""),FALSE,'Input and Summary Results'!$D2271)</f>
        <v>0</v>
      </c>
      <c r="D2689" t="b">
        <f>IF(OR(B2689=0,'Input and Summary Results'!E2271=0),FALSE,'Input and Summary Results'!$E2271)</f>
        <v>0</v>
      </c>
      <c r="E2689" t="b">
        <f t="shared" si="155"/>
        <v>0</v>
      </c>
      <c r="F2689" t="b">
        <f t="shared" si="156"/>
        <v>0</v>
      </c>
      <c r="G2689" t="b">
        <f>IF('Input and Summary Results'!$J$4="yes",IF(C2689=FALSE,FALSE,IF('Data Transformation'!E2689&lt;$R$10,E2689,$R$10)),IF(C2689=FALSE,FALSE,IF(C2689&lt;$R$10,C2689,$R$10)))</f>
        <v>0</v>
      </c>
      <c r="H2689" t="b">
        <f>IF('Input and Summary Results'!$J$4="yes",'Data Transformation'!F2689,'Data Transformation'!D2689)</f>
        <v>0</v>
      </c>
      <c r="I2689" t="str">
        <f t="shared" si="154"/>
        <v/>
      </c>
    </row>
    <row r="2690" spans="2:9" x14ac:dyDescent="0.25">
      <c r="B2690" t="b">
        <f>IF('Input and Summary Results'!D2272=0,FALSE,'Input and Summary Results'!$B2272)</f>
        <v>0</v>
      </c>
      <c r="C2690" t="b">
        <f>IF(OR(B2690=0,'Input and Summary Results'!D2272=0,'Input and Summary Results'!D2272=""),FALSE,'Input and Summary Results'!$D2272)</f>
        <v>0</v>
      </c>
      <c r="D2690" t="b">
        <f>IF(OR(B2690=0,'Input and Summary Results'!E2272=0),FALSE,'Input and Summary Results'!$E2272)</f>
        <v>0</v>
      </c>
      <c r="E2690" t="b">
        <f t="shared" si="155"/>
        <v>0</v>
      </c>
      <c r="F2690" t="b">
        <f t="shared" si="156"/>
        <v>0</v>
      </c>
      <c r="G2690" t="b">
        <f>IF('Input and Summary Results'!$J$4="yes",IF(C2690=FALSE,FALSE,IF('Data Transformation'!E2690&lt;$R$10,E2690,$R$10)),IF(C2690=FALSE,FALSE,IF(C2690&lt;$R$10,C2690,$R$10)))</f>
        <v>0</v>
      </c>
      <c r="H2690" t="b">
        <f>IF('Input and Summary Results'!$J$4="yes",'Data Transformation'!F2690,'Data Transformation'!D2690)</f>
        <v>0</v>
      </c>
      <c r="I2690" t="str">
        <f t="shared" si="154"/>
        <v/>
      </c>
    </row>
    <row r="2691" spans="2:9" x14ac:dyDescent="0.25">
      <c r="B2691" t="b">
        <f>IF('Input and Summary Results'!D2273=0,FALSE,'Input and Summary Results'!$B2273)</f>
        <v>0</v>
      </c>
      <c r="C2691" t="b">
        <f>IF(OR(B2691=0,'Input and Summary Results'!D2273=0,'Input and Summary Results'!D2273=""),FALSE,'Input and Summary Results'!$D2273)</f>
        <v>0</v>
      </c>
      <c r="D2691" t="b">
        <f>IF(OR(B2691=0,'Input and Summary Results'!E2273=0),FALSE,'Input and Summary Results'!$E2273)</f>
        <v>0</v>
      </c>
      <c r="E2691" t="b">
        <f t="shared" si="155"/>
        <v>0</v>
      </c>
      <c r="F2691" t="b">
        <f t="shared" si="156"/>
        <v>0</v>
      </c>
      <c r="G2691" t="b">
        <f>IF('Input and Summary Results'!$J$4="yes",IF(C2691=FALSE,FALSE,IF('Data Transformation'!E2691&lt;$R$10,E2691,$R$10)),IF(C2691=FALSE,FALSE,IF(C2691&lt;$R$10,C2691,$R$10)))</f>
        <v>0</v>
      </c>
      <c r="H2691" t="b">
        <f>IF('Input and Summary Results'!$J$4="yes",'Data Transformation'!F2691,'Data Transformation'!D2691)</f>
        <v>0</v>
      </c>
      <c r="I2691" t="str">
        <f t="shared" si="154"/>
        <v/>
      </c>
    </row>
    <row r="2692" spans="2:9" x14ac:dyDescent="0.25">
      <c r="B2692" t="b">
        <f>IF('Input and Summary Results'!D2274=0,FALSE,'Input and Summary Results'!$B2274)</f>
        <v>0</v>
      </c>
      <c r="C2692" t="b">
        <f>IF(OR(B2692=0,'Input and Summary Results'!D2274=0,'Input and Summary Results'!D2274=""),FALSE,'Input and Summary Results'!$D2274)</f>
        <v>0</v>
      </c>
      <c r="D2692" t="b">
        <f>IF(OR(B2692=0,'Input and Summary Results'!E2274=0),FALSE,'Input and Summary Results'!$E2274)</f>
        <v>0</v>
      </c>
      <c r="E2692" t="b">
        <f t="shared" si="155"/>
        <v>0</v>
      </c>
      <c r="F2692" t="b">
        <f t="shared" si="156"/>
        <v>0</v>
      </c>
      <c r="G2692" t="b">
        <f>IF('Input and Summary Results'!$J$4="yes",IF(C2692=FALSE,FALSE,IF('Data Transformation'!E2692&lt;$R$10,E2692,$R$10)),IF(C2692=FALSE,FALSE,IF(C2692&lt;$R$10,C2692,$R$10)))</f>
        <v>0</v>
      </c>
      <c r="H2692" t="b">
        <f>IF('Input and Summary Results'!$J$4="yes",'Data Transformation'!F2692,'Data Transformation'!D2692)</f>
        <v>0</v>
      </c>
      <c r="I2692" t="str">
        <f t="shared" si="154"/>
        <v/>
      </c>
    </row>
    <row r="2693" spans="2:9" x14ac:dyDescent="0.25">
      <c r="B2693" t="b">
        <f>IF('Input and Summary Results'!D2275=0,FALSE,'Input and Summary Results'!$B2275)</f>
        <v>0</v>
      </c>
      <c r="C2693" t="b">
        <f>IF(OR(B2693=0,'Input and Summary Results'!D2275=0,'Input and Summary Results'!D2275=""),FALSE,'Input and Summary Results'!$D2275)</f>
        <v>0</v>
      </c>
      <c r="D2693" t="b">
        <f>IF(OR(B2693=0,'Input and Summary Results'!E2275=0),FALSE,'Input and Summary Results'!$E2275)</f>
        <v>0</v>
      </c>
      <c r="E2693" t="b">
        <f t="shared" si="155"/>
        <v>0</v>
      </c>
      <c r="F2693" t="b">
        <f t="shared" si="156"/>
        <v>0</v>
      </c>
      <c r="G2693" t="b">
        <f>IF('Input and Summary Results'!$J$4="yes",IF(C2693=FALSE,FALSE,IF('Data Transformation'!E2693&lt;$R$10,E2693,$R$10)),IF(C2693=FALSE,FALSE,IF(C2693&lt;$R$10,C2693,$R$10)))</f>
        <v>0</v>
      </c>
      <c r="H2693" t="b">
        <f>IF('Input and Summary Results'!$J$4="yes",'Data Transformation'!F2693,'Data Transformation'!D2693)</f>
        <v>0</v>
      </c>
      <c r="I2693" t="str">
        <f t="shared" ref="I2693:I2756" si="157">IF(G2693=FALSE,"",B2693)</f>
        <v/>
      </c>
    </row>
    <row r="2694" spans="2:9" x14ac:dyDescent="0.25">
      <c r="B2694" t="b">
        <f>IF('Input and Summary Results'!D2276=0,FALSE,'Input and Summary Results'!$B2276)</f>
        <v>0</v>
      </c>
      <c r="C2694" t="b">
        <f>IF(OR(B2694=0,'Input and Summary Results'!D2276=0,'Input and Summary Results'!D2276=""),FALSE,'Input and Summary Results'!$D2276)</f>
        <v>0</v>
      </c>
      <c r="D2694" t="b">
        <f>IF(OR(B2694=0,'Input and Summary Results'!E2276=0),FALSE,'Input and Summary Results'!$E2276)</f>
        <v>0</v>
      </c>
      <c r="E2694" t="b">
        <f t="shared" si="155"/>
        <v>0</v>
      </c>
      <c r="F2694" t="b">
        <f t="shared" si="156"/>
        <v>0</v>
      </c>
      <c r="G2694" t="b">
        <f>IF('Input and Summary Results'!$J$4="yes",IF(C2694=FALSE,FALSE,IF('Data Transformation'!E2694&lt;$R$10,E2694,$R$10)),IF(C2694=FALSE,FALSE,IF(C2694&lt;$R$10,C2694,$R$10)))</f>
        <v>0</v>
      </c>
      <c r="H2694" t="b">
        <f>IF('Input and Summary Results'!$J$4="yes",'Data Transformation'!F2694,'Data Transformation'!D2694)</f>
        <v>0</v>
      </c>
      <c r="I2694" t="str">
        <f t="shared" si="157"/>
        <v/>
      </c>
    </row>
    <row r="2695" spans="2:9" x14ac:dyDescent="0.25">
      <c r="B2695" t="b">
        <f>IF('Input and Summary Results'!D2277=0,FALSE,'Input and Summary Results'!$B2277)</f>
        <v>0</v>
      </c>
      <c r="C2695" t="b">
        <f>IF(OR(B2695=0,'Input and Summary Results'!D2277=0,'Input and Summary Results'!D2277=""),FALSE,'Input and Summary Results'!$D2277)</f>
        <v>0</v>
      </c>
      <c r="D2695" t="b">
        <f>IF(OR(B2695=0,'Input and Summary Results'!E2277=0),FALSE,'Input and Summary Results'!$E2277)</f>
        <v>0</v>
      </c>
      <c r="E2695" t="b">
        <f t="shared" si="155"/>
        <v>0</v>
      </c>
      <c r="F2695" t="b">
        <f t="shared" si="156"/>
        <v>0</v>
      </c>
      <c r="G2695" t="b">
        <f>IF('Input and Summary Results'!$J$4="yes",IF(C2695=FALSE,FALSE,IF('Data Transformation'!E2695&lt;$R$10,E2695,$R$10)),IF(C2695=FALSE,FALSE,IF(C2695&lt;$R$10,C2695,$R$10)))</f>
        <v>0</v>
      </c>
      <c r="H2695" t="b">
        <f>IF('Input and Summary Results'!$J$4="yes",'Data Transformation'!F2695,'Data Transformation'!D2695)</f>
        <v>0</v>
      </c>
      <c r="I2695" t="str">
        <f t="shared" si="157"/>
        <v/>
      </c>
    </row>
    <row r="2696" spans="2:9" x14ac:dyDescent="0.25">
      <c r="B2696" t="b">
        <f>IF('Input and Summary Results'!D2278=0,FALSE,'Input and Summary Results'!$B2278)</f>
        <v>0</v>
      </c>
      <c r="C2696" t="b">
        <f>IF(OR(B2696=0,'Input and Summary Results'!D2278=0,'Input and Summary Results'!D2278=""),FALSE,'Input and Summary Results'!$D2278)</f>
        <v>0</v>
      </c>
      <c r="D2696" t="b">
        <f>IF(OR(B2696=0,'Input and Summary Results'!E2278=0),FALSE,'Input and Summary Results'!$E2278)</f>
        <v>0</v>
      </c>
      <c r="E2696" t="b">
        <f t="shared" si="155"/>
        <v>0</v>
      </c>
      <c r="F2696" t="b">
        <f t="shared" si="156"/>
        <v>0</v>
      </c>
      <c r="G2696" t="b">
        <f>IF('Input and Summary Results'!$J$4="yes",IF(C2696=FALSE,FALSE,IF('Data Transformation'!E2696&lt;$R$10,E2696,$R$10)),IF(C2696=FALSE,FALSE,IF(C2696&lt;$R$10,C2696,$R$10)))</f>
        <v>0</v>
      </c>
      <c r="H2696" t="b">
        <f>IF('Input and Summary Results'!$J$4="yes",'Data Transformation'!F2696,'Data Transformation'!D2696)</f>
        <v>0</v>
      </c>
      <c r="I2696" t="str">
        <f t="shared" si="157"/>
        <v/>
      </c>
    </row>
    <row r="2697" spans="2:9" x14ac:dyDescent="0.25">
      <c r="B2697" t="b">
        <f>IF('Input and Summary Results'!D2279=0,FALSE,'Input and Summary Results'!$B2279)</f>
        <v>0</v>
      </c>
      <c r="C2697" t="b">
        <f>IF(OR(B2697=0,'Input and Summary Results'!D2279=0,'Input and Summary Results'!D2279=""),FALSE,'Input and Summary Results'!$D2279)</f>
        <v>0</v>
      </c>
      <c r="D2697" t="b">
        <f>IF(OR(B2697=0,'Input and Summary Results'!E2279=0),FALSE,'Input and Summary Results'!$E2279)</f>
        <v>0</v>
      </c>
      <c r="E2697" t="b">
        <f t="shared" si="155"/>
        <v>0</v>
      </c>
      <c r="F2697" t="b">
        <f t="shared" si="156"/>
        <v>0</v>
      </c>
      <c r="G2697" t="b">
        <f>IF('Input and Summary Results'!$J$4="yes",IF(C2697=FALSE,FALSE,IF('Data Transformation'!E2697&lt;$R$10,E2697,$R$10)),IF(C2697=FALSE,FALSE,IF(C2697&lt;$R$10,C2697,$R$10)))</f>
        <v>0</v>
      </c>
      <c r="H2697" t="b">
        <f>IF('Input and Summary Results'!$J$4="yes",'Data Transformation'!F2697,'Data Transformation'!D2697)</f>
        <v>0</v>
      </c>
      <c r="I2697" t="str">
        <f t="shared" si="157"/>
        <v/>
      </c>
    </row>
    <row r="2698" spans="2:9" x14ac:dyDescent="0.25">
      <c r="B2698" t="b">
        <f>IF('Input and Summary Results'!D2280=0,FALSE,'Input and Summary Results'!$B2280)</f>
        <v>0</v>
      </c>
      <c r="C2698" t="b">
        <f>IF(OR(B2698=0,'Input and Summary Results'!D2280=0,'Input and Summary Results'!D2280=""),FALSE,'Input and Summary Results'!$D2280)</f>
        <v>0</v>
      </c>
      <c r="D2698" t="b">
        <f>IF(OR(B2698=0,'Input and Summary Results'!E2280=0),FALSE,'Input and Summary Results'!$E2280)</f>
        <v>0</v>
      </c>
      <c r="E2698" t="b">
        <f t="shared" si="155"/>
        <v>0</v>
      </c>
      <c r="F2698" t="b">
        <f t="shared" si="156"/>
        <v>0</v>
      </c>
      <c r="G2698" t="b">
        <f>IF('Input and Summary Results'!$J$4="yes",IF(C2698=FALSE,FALSE,IF('Data Transformation'!E2698&lt;$R$10,E2698,$R$10)),IF(C2698=FALSE,FALSE,IF(C2698&lt;$R$10,C2698,$R$10)))</f>
        <v>0</v>
      </c>
      <c r="H2698" t="b">
        <f>IF('Input and Summary Results'!$J$4="yes",'Data Transformation'!F2698,'Data Transformation'!D2698)</f>
        <v>0</v>
      </c>
      <c r="I2698" t="str">
        <f t="shared" si="157"/>
        <v/>
      </c>
    </row>
    <row r="2699" spans="2:9" x14ac:dyDescent="0.25">
      <c r="B2699" t="b">
        <f>IF('Input and Summary Results'!D2281=0,FALSE,'Input and Summary Results'!$B2281)</f>
        <v>0</v>
      </c>
      <c r="C2699" t="b">
        <f>IF(OR(B2699=0,'Input and Summary Results'!D2281=0,'Input and Summary Results'!D2281=""),FALSE,'Input and Summary Results'!$D2281)</f>
        <v>0</v>
      </c>
      <c r="D2699" t="b">
        <f>IF(OR(B2699=0,'Input and Summary Results'!E2281=0),FALSE,'Input and Summary Results'!$E2281)</f>
        <v>0</v>
      </c>
      <c r="E2699" t="b">
        <f t="shared" si="155"/>
        <v>0</v>
      </c>
      <c r="F2699" t="b">
        <f t="shared" si="156"/>
        <v>0</v>
      </c>
      <c r="G2699" t="b">
        <f>IF('Input and Summary Results'!$J$4="yes",IF(C2699=FALSE,FALSE,IF('Data Transformation'!E2699&lt;$R$10,E2699,$R$10)),IF(C2699=FALSE,FALSE,IF(C2699&lt;$R$10,C2699,$R$10)))</f>
        <v>0</v>
      </c>
      <c r="H2699" t="b">
        <f>IF('Input and Summary Results'!$J$4="yes",'Data Transformation'!F2699,'Data Transformation'!D2699)</f>
        <v>0</v>
      </c>
      <c r="I2699" t="str">
        <f t="shared" si="157"/>
        <v/>
      </c>
    </row>
    <row r="2700" spans="2:9" x14ac:dyDescent="0.25">
      <c r="B2700" t="b">
        <f>IF('Input and Summary Results'!D2282=0,FALSE,'Input and Summary Results'!$B2282)</f>
        <v>0</v>
      </c>
      <c r="C2700" t="b">
        <f>IF(OR(B2700=0,'Input and Summary Results'!D2282=0,'Input and Summary Results'!D2282=""),FALSE,'Input and Summary Results'!$D2282)</f>
        <v>0</v>
      </c>
      <c r="D2700" t="b">
        <f>IF(OR(B2700=0,'Input and Summary Results'!E2282=0),FALSE,'Input and Summary Results'!$E2282)</f>
        <v>0</v>
      </c>
      <c r="E2700" t="b">
        <f t="shared" si="155"/>
        <v>0</v>
      </c>
      <c r="F2700" t="b">
        <f t="shared" si="156"/>
        <v>0</v>
      </c>
      <c r="G2700" t="b">
        <f>IF('Input and Summary Results'!$J$4="yes",IF(C2700=FALSE,FALSE,IF('Data Transformation'!E2700&lt;$R$10,E2700,$R$10)),IF(C2700=FALSE,FALSE,IF(C2700&lt;$R$10,C2700,$R$10)))</f>
        <v>0</v>
      </c>
      <c r="H2700" t="b">
        <f>IF('Input and Summary Results'!$J$4="yes",'Data Transformation'!F2700,'Data Transformation'!D2700)</f>
        <v>0</v>
      </c>
      <c r="I2700" t="str">
        <f t="shared" si="157"/>
        <v/>
      </c>
    </row>
    <row r="2701" spans="2:9" x14ac:dyDescent="0.25">
      <c r="B2701" t="b">
        <f>IF('Input and Summary Results'!D2283=0,FALSE,'Input and Summary Results'!$B2283)</f>
        <v>0</v>
      </c>
      <c r="C2701" t="b">
        <f>IF(OR(B2701=0,'Input and Summary Results'!D2283=0,'Input and Summary Results'!D2283=""),FALSE,'Input and Summary Results'!$D2283)</f>
        <v>0</v>
      </c>
      <c r="D2701" t="b">
        <f>IF(OR(B2701=0,'Input and Summary Results'!E2283=0),FALSE,'Input and Summary Results'!$E2283)</f>
        <v>0</v>
      </c>
      <c r="E2701" t="b">
        <f t="shared" si="155"/>
        <v>0</v>
      </c>
      <c r="F2701" t="b">
        <f t="shared" si="156"/>
        <v>0</v>
      </c>
      <c r="G2701" t="b">
        <f>IF('Input and Summary Results'!$J$4="yes",IF(C2701=FALSE,FALSE,IF('Data Transformation'!E2701&lt;$R$10,E2701,$R$10)),IF(C2701=FALSE,FALSE,IF(C2701&lt;$R$10,C2701,$R$10)))</f>
        <v>0</v>
      </c>
      <c r="H2701" t="b">
        <f>IF('Input and Summary Results'!$J$4="yes",'Data Transformation'!F2701,'Data Transformation'!D2701)</f>
        <v>0</v>
      </c>
      <c r="I2701" t="str">
        <f t="shared" si="157"/>
        <v/>
      </c>
    </row>
    <row r="2702" spans="2:9" x14ac:dyDescent="0.25">
      <c r="B2702" t="b">
        <f>IF('Input and Summary Results'!D2284=0,FALSE,'Input and Summary Results'!$B2284)</f>
        <v>0</v>
      </c>
      <c r="C2702" t="b">
        <f>IF(OR(B2702=0,'Input and Summary Results'!D2284=0,'Input and Summary Results'!D2284=""),FALSE,'Input and Summary Results'!$D2284)</f>
        <v>0</v>
      </c>
      <c r="D2702" t="b">
        <f>IF(OR(B2702=0,'Input and Summary Results'!E2284=0),FALSE,'Input and Summary Results'!$E2284)</f>
        <v>0</v>
      </c>
      <c r="E2702" t="b">
        <f t="shared" si="155"/>
        <v>0</v>
      </c>
      <c r="F2702" t="b">
        <f t="shared" si="156"/>
        <v>0</v>
      </c>
      <c r="G2702" t="b">
        <f>IF('Input and Summary Results'!$J$4="yes",IF(C2702=FALSE,FALSE,IF('Data Transformation'!E2702&lt;$R$10,E2702,$R$10)),IF(C2702=FALSE,FALSE,IF(C2702&lt;$R$10,C2702,$R$10)))</f>
        <v>0</v>
      </c>
      <c r="H2702" t="b">
        <f>IF('Input and Summary Results'!$J$4="yes",'Data Transformation'!F2702,'Data Transformation'!D2702)</f>
        <v>0</v>
      </c>
      <c r="I2702" t="str">
        <f t="shared" si="157"/>
        <v/>
      </c>
    </row>
    <row r="2703" spans="2:9" x14ac:dyDescent="0.25">
      <c r="B2703" t="b">
        <f>IF('Input and Summary Results'!D2285=0,FALSE,'Input and Summary Results'!$B2285)</f>
        <v>0</v>
      </c>
      <c r="C2703" t="b">
        <f>IF(OR(B2703=0,'Input and Summary Results'!D2285=0,'Input and Summary Results'!D2285=""),FALSE,'Input and Summary Results'!$D2285)</f>
        <v>0</v>
      </c>
      <c r="D2703" t="b">
        <f>IF(OR(B2703=0,'Input and Summary Results'!E2285=0),FALSE,'Input and Summary Results'!$E2285)</f>
        <v>0</v>
      </c>
      <c r="E2703" t="b">
        <f t="shared" si="155"/>
        <v>0</v>
      </c>
      <c r="F2703" t="b">
        <f t="shared" si="156"/>
        <v>0</v>
      </c>
      <c r="G2703" t="b">
        <f>IF('Input and Summary Results'!$J$4="yes",IF(C2703=FALSE,FALSE,IF('Data Transformation'!E2703&lt;$R$10,E2703,$R$10)),IF(C2703=FALSE,FALSE,IF(C2703&lt;$R$10,C2703,$R$10)))</f>
        <v>0</v>
      </c>
      <c r="H2703" t="b">
        <f>IF('Input and Summary Results'!$J$4="yes",'Data Transformation'!F2703,'Data Transformation'!D2703)</f>
        <v>0</v>
      </c>
      <c r="I2703" t="str">
        <f t="shared" si="157"/>
        <v/>
      </c>
    </row>
    <row r="2704" spans="2:9" x14ac:dyDescent="0.25">
      <c r="B2704" t="b">
        <f>IF('Input and Summary Results'!D2286=0,FALSE,'Input and Summary Results'!$B2286)</f>
        <v>0</v>
      </c>
      <c r="C2704" t="b">
        <f>IF(OR(B2704=0,'Input and Summary Results'!D2286=0,'Input and Summary Results'!D2286=""),FALSE,'Input and Summary Results'!$D2286)</f>
        <v>0</v>
      </c>
      <c r="D2704" t="b">
        <f>IF(OR(B2704=0,'Input and Summary Results'!E2286=0),FALSE,'Input and Summary Results'!$E2286)</f>
        <v>0</v>
      </c>
      <c r="E2704" t="b">
        <f t="shared" si="155"/>
        <v>0</v>
      </c>
      <c r="F2704" t="b">
        <f t="shared" si="156"/>
        <v>0</v>
      </c>
      <c r="G2704" t="b">
        <f>IF('Input and Summary Results'!$J$4="yes",IF(C2704=FALSE,FALSE,IF('Data Transformation'!E2704&lt;$R$10,E2704,$R$10)),IF(C2704=FALSE,FALSE,IF(C2704&lt;$R$10,C2704,$R$10)))</f>
        <v>0</v>
      </c>
      <c r="H2704" t="b">
        <f>IF('Input and Summary Results'!$J$4="yes",'Data Transformation'!F2704,'Data Transformation'!D2704)</f>
        <v>0</v>
      </c>
      <c r="I2704" t="str">
        <f t="shared" si="157"/>
        <v/>
      </c>
    </row>
    <row r="2705" spans="2:9" x14ac:dyDescent="0.25">
      <c r="B2705" t="b">
        <f>IF('Input and Summary Results'!D2287=0,FALSE,'Input and Summary Results'!$B2287)</f>
        <v>0</v>
      </c>
      <c r="C2705" t="b">
        <f>IF(OR(B2705=0,'Input and Summary Results'!D2287=0,'Input and Summary Results'!D2287=""),FALSE,'Input and Summary Results'!$D2287)</f>
        <v>0</v>
      </c>
      <c r="D2705" t="b">
        <f>IF(OR(B2705=0,'Input and Summary Results'!E2287=0),FALSE,'Input and Summary Results'!$E2287)</f>
        <v>0</v>
      </c>
      <c r="E2705" t="b">
        <f t="shared" si="155"/>
        <v>0</v>
      </c>
      <c r="F2705" t="b">
        <f t="shared" si="156"/>
        <v>0</v>
      </c>
      <c r="G2705" t="b">
        <f>IF('Input and Summary Results'!$J$4="yes",IF(C2705=FALSE,FALSE,IF('Data Transformation'!E2705&lt;$R$10,E2705,$R$10)),IF(C2705=FALSE,FALSE,IF(C2705&lt;$R$10,C2705,$R$10)))</f>
        <v>0</v>
      </c>
      <c r="H2705" t="b">
        <f>IF('Input and Summary Results'!$J$4="yes",'Data Transformation'!F2705,'Data Transformation'!D2705)</f>
        <v>0</v>
      </c>
      <c r="I2705" t="str">
        <f t="shared" si="157"/>
        <v/>
      </c>
    </row>
    <row r="2706" spans="2:9" x14ac:dyDescent="0.25">
      <c r="B2706" t="b">
        <f>IF('Input and Summary Results'!D2288=0,FALSE,'Input and Summary Results'!$B2288)</f>
        <v>0</v>
      </c>
      <c r="C2706" t="b">
        <f>IF(OR(B2706=0,'Input and Summary Results'!D2288=0,'Input and Summary Results'!D2288=""),FALSE,'Input and Summary Results'!$D2288)</f>
        <v>0</v>
      </c>
      <c r="D2706" t="b">
        <f>IF(OR(B2706=0,'Input and Summary Results'!E2288=0),FALSE,'Input and Summary Results'!$E2288)</f>
        <v>0</v>
      </c>
      <c r="E2706" t="b">
        <f t="shared" si="155"/>
        <v>0</v>
      </c>
      <c r="F2706" t="b">
        <f t="shared" si="156"/>
        <v>0</v>
      </c>
      <c r="G2706" t="b">
        <f>IF('Input and Summary Results'!$J$4="yes",IF(C2706=FALSE,FALSE,IF('Data Transformation'!E2706&lt;$R$10,E2706,$R$10)),IF(C2706=FALSE,FALSE,IF(C2706&lt;$R$10,C2706,$R$10)))</f>
        <v>0</v>
      </c>
      <c r="H2706" t="b">
        <f>IF('Input and Summary Results'!$J$4="yes",'Data Transformation'!F2706,'Data Transformation'!D2706)</f>
        <v>0</v>
      </c>
      <c r="I2706" t="str">
        <f t="shared" si="157"/>
        <v/>
      </c>
    </row>
    <row r="2707" spans="2:9" x14ac:dyDescent="0.25">
      <c r="B2707" t="b">
        <f>IF('Input and Summary Results'!D2289=0,FALSE,'Input and Summary Results'!$B2289)</f>
        <v>0</v>
      </c>
      <c r="C2707" t="b">
        <f>IF(OR(B2707=0,'Input and Summary Results'!D2289=0,'Input and Summary Results'!D2289=""),FALSE,'Input and Summary Results'!$D2289)</f>
        <v>0</v>
      </c>
      <c r="D2707" t="b">
        <f>IF(OR(B2707=0,'Input and Summary Results'!E2289=0),FALSE,'Input and Summary Results'!$E2289)</f>
        <v>0</v>
      </c>
      <c r="E2707" t="b">
        <f t="shared" si="155"/>
        <v>0</v>
      </c>
      <c r="F2707" t="b">
        <f t="shared" si="156"/>
        <v>0</v>
      </c>
      <c r="G2707" t="b">
        <f>IF('Input and Summary Results'!$J$4="yes",IF(C2707=FALSE,FALSE,IF('Data Transformation'!E2707&lt;$R$10,E2707,$R$10)),IF(C2707=FALSE,FALSE,IF(C2707&lt;$R$10,C2707,$R$10)))</f>
        <v>0</v>
      </c>
      <c r="H2707" t="b">
        <f>IF('Input and Summary Results'!$J$4="yes",'Data Transformation'!F2707,'Data Transformation'!D2707)</f>
        <v>0</v>
      </c>
      <c r="I2707" t="str">
        <f t="shared" si="157"/>
        <v/>
      </c>
    </row>
    <row r="2708" spans="2:9" x14ac:dyDescent="0.25">
      <c r="B2708" t="b">
        <f>IF('Input and Summary Results'!D2290=0,FALSE,'Input and Summary Results'!$B2290)</f>
        <v>0</v>
      </c>
      <c r="C2708" t="b">
        <f>IF(OR(B2708=0,'Input and Summary Results'!D2290=0,'Input and Summary Results'!D2290=""),FALSE,'Input and Summary Results'!$D2290)</f>
        <v>0</v>
      </c>
      <c r="D2708" t="b">
        <f>IF(OR(B2708=0,'Input and Summary Results'!E2290=0),FALSE,'Input and Summary Results'!$E2290)</f>
        <v>0</v>
      </c>
      <c r="E2708" t="b">
        <f t="shared" si="155"/>
        <v>0</v>
      </c>
      <c r="F2708" t="b">
        <f t="shared" si="156"/>
        <v>0</v>
      </c>
      <c r="G2708" t="b">
        <f>IF('Input and Summary Results'!$J$4="yes",IF(C2708=FALSE,FALSE,IF('Data Transformation'!E2708&lt;$R$10,E2708,$R$10)),IF(C2708=FALSE,FALSE,IF(C2708&lt;$R$10,C2708,$R$10)))</f>
        <v>0</v>
      </c>
      <c r="H2708" t="b">
        <f>IF('Input and Summary Results'!$J$4="yes",'Data Transformation'!F2708,'Data Transformation'!D2708)</f>
        <v>0</v>
      </c>
      <c r="I2708" t="str">
        <f t="shared" si="157"/>
        <v/>
      </c>
    </row>
    <row r="2709" spans="2:9" x14ac:dyDescent="0.25">
      <c r="B2709" t="b">
        <f>IF('Input and Summary Results'!D2291=0,FALSE,'Input and Summary Results'!$B2291)</f>
        <v>0</v>
      </c>
      <c r="C2709" t="b">
        <f>IF(OR(B2709=0,'Input and Summary Results'!D2291=0,'Input and Summary Results'!D2291=""),FALSE,'Input and Summary Results'!$D2291)</f>
        <v>0</v>
      </c>
      <c r="D2709" t="b">
        <f>IF(OR(B2709=0,'Input and Summary Results'!E2291=0),FALSE,'Input and Summary Results'!$E2291)</f>
        <v>0</v>
      </c>
      <c r="E2709" t="b">
        <f t="shared" si="155"/>
        <v>0</v>
      </c>
      <c r="F2709" t="b">
        <f t="shared" si="156"/>
        <v>0</v>
      </c>
      <c r="G2709" t="b">
        <f>IF('Input and Summary Results'!$J$4="yes",IF(C2709=FALSE,FALSE,IF('Data Transformation'!E2709&lt;$R$10,E2709,$R$10)),IF(C2709=FALSE,FALSE,IF(C2709&lt;$R$10,C2709,$R$10)))</f>
        <v>0</v>
      </c>
      <c r="H2709" t="b">
        <f>IF('Input and Summary Results'!$J$4="yes",'Data Transformation'!F2709,'Data Transformation'!D2709)</f>
        <v>0</v>
      </c>
      <c r="I2709" t="str">
        <f t="shared" si="157"/>
        <v/>
      </c>
    </row>
    <row r="2710" spans="2:9" x14ac:dyDescent="0.25">
      <c r="B2710" t="b">
        <f>IF('Input and Summary Results'!D2292=0,FALSE,'Input and Summary Results'!$B2292)</f>
        <v>0</v>
      </c>
      <c r="C2710" t="b">
        <f>IF(OR(B2710=0,'Input and Summary Results'!D2292=0,'Input and Summary Results'!D2292=""),FALSE,'Input and Summary Results'!$D2292)</f>
        <v>0</v>
      </c>
      <c r="D2710" t="b">
        <f>IF(OR(B2710=0,'Input and Summary Results'!E2292=0),FALSE,'Input and Summary Results'!$E2292)</f>
        <v>0</v>
      </c>
      <c r="E2710" t="b">
        <f t="shared" si="155"/>
        <v>0</v>
      </c>
      <c r="F2710" t="b">
        <f t="shared" si="156"/>
        <v>0</v>
      </c>
      <c r="G2710" t="b">
        <f>IF('Input and Summary Results'!$J$4="yes",IF(C2710=FALSE,FALSE,IF('Data Transformation'!E2710&lt;$R$10,E2710,$R$10)),IF(C2710=FALSE,FALSE,IF(C2710&lt;$R$10,C2710,$R$10)))</f>
        <v>0</v>
      </c>
      <c r="H2710" t="b">
        <f>IF('Input and Summary Results'!$J$4="yes",'Data Transformation'!F2710,'Data Transformation'!D2710)</f>
        <v>0</v>
      </c>
      <c r="I2710" t="str">
        <f t="shared" si="157"/>
        <v/>
      </c>
    </row>
    <row r="2711" spans="2:9" x14ac:dyDescent="0.25">
      <c r="B2711" t="b">
        <f>IF('Input and Summary Results'!D2293=0,FALSE,'Input and Summary Results'!$B2293)</f>
        <v>0</v>
      </c>
      <c r="C2711" t="b">
        <f>IF(OR(B2711=0,'Input and Summary Results'!D2293=0,'Input and Summary Results'!D2293=""),FALSE,'Input and Summary Results'!$D2293)</f>
        <v>0</v>
      </c>
      <c r="D2711" t="b">
        <f>IF(OR(B2711=0,'Input and Summary Results'!E2293=0),FALSE,'Input and Summary Results'!$E2293)</f>
        <v>0</v>
      </c>
      <c r="E2711" t="b">
        <f t="shared" si="155"/>
        <v>0</v>
      </c>
      <c r="F2711" t="b">
        <f t="shared" si="156"/>
        <v>0</v>
      </c>
      <c r="G2711" t="b">
        <f>IF('Input and Summary Results'!$J$4="yes",IF(C2711=FALSE,FALSE,IF('Data Transformation'!E2711&lt;$R$10,E2711,$R$10)),IF(C2711=FALSE,FALSE,IF(C2711&lt;$R$10,C2711,$R$10)))</f>
        <v>0</v>
      </c>
      <c r="H2711" t="b">
        <f>IF('Input and Summary Results'!$J$4="yes",'Data Transformation'!F2711,'Data Transformation'!D2711)</f>
        <v>0</v>
      </c>
      <c r="I2711" t="str">
        <f t="shared" si="157"/>
        <v/>
      </c>
    </row>
    <row r="2712" spans="2:9" x14ac:dyDescent="0.25">
      <c r="B2712" t="b">
        <f>IF('Input and Summary Results'!D2294=0,FALSE,'Input and Summary Results'!$B2294)</f>
        <v>0</v>
      </c>
      <c r="C2712" t="b">
        <f>IF(OR(B2712=0,'Input and Summary Results'!D2294=0,'Input and Summary Results'!D2294=""),FALSE,'Input and Summary Results'!$D2294)</f>
        <v>0</v>
      </c>
      <c r="D2712" t="b">
        <f>IF(OR(B2712=0,'Input and Summary Results'!E2294=0),FALSE,'Input and Summary Results'!$E2294)</f>
        <v>0</v>
      </c>
      <c r="E2712" t="b">
        <f t="shared" si="155"/>
        <v>0</v>
      </c>
      <c r="F2712" t="b">
        <f t="shared" si="156"/>
        <v>0</v>
      </c>
      <c r="G2712" t="b">
        <f>IF('Input and Summary Results'!$J$4="yes",IF(C2712=FALSE,FALSE,IF('Data Transformation'!E2712&lt;$R$10,E2712,$R$10)),IF(C2712=FALSE,FALSE,IF(C2712&lt;$R$10,C2712,$R$10)))</f>
        <v>0</v>
      </c>
      <c r="H2712" t="b">
        <f>IF('Input and Summary Results'!$J$4="yes",'Data Transformation'!F2712,'Data Transformation'!D2712)</f>
        <v>0</v>
      </c>
      <c r="I2712" t="str">
        <f t="shared" si="157"/>
        <v/>
      </c>
    </row>
    <row r="2713" spans="2:9" x14ac:dyDescent="0.25">
      <c r="B2713" t="b">
        <f>IF('Input and Summary Results'!D2295=0,FALSE,'Input and Summary Results'!$B2295)</f>
        <v>0</v>
      </c>
      <c r="C2713" t="b">
        <f>IF(OR(B2713=0,'Input and Summary Results'!D2295=0,'Input and Summary Results'!D2295=""),FALSE,'Input and Summary Results'!$D2295)</f>
        <v>0</v>
      </c>
      <c r="D2713" t="b">
        <f>IF(OR(B2713=0,'Input and Summary Results'!E2295=0),FALSE,'Input and Summary Results'!$E2295)</f>
        <v>0</v>
      </c>
      <c r="E2713" t="b">
        <f t="shared" si="155"/>
        <v>0</v>
      </c>
      <c r="F2713" t="b">
        <f t="shared" si="156"/>
        <v>0</v>
      </c>
      <c r="G2713" t="b">
        <f>IF('Input and Summary Results'!$J$4="yes",IF(C2713=FALSE,FALSE,IF('Data Transformation'!E2713&lt;$R$10,E2713,$R$10)),IF(C2713=FALSE,FALSE,IF(C2713&lt;$R$10,C2713,$R$10)))</f>
        <v>0</v>
      </c>
      <c r="H2713" t="b">
        <f>IF('Input and Summary Results'!$J$4="yes",'Data Transformation'!F2713,'Data Transformation'!D2713)</f>
        <v>0</v>
      </c>
      <c r="I2713" t="str">
        <f t="shared" si="157"/>
        <v/>
      </c>
    </row>
    <row r="2714" spans="2:9" x14ac:dyDescent="0.25">
      <c r="B2714" t="b">
        <f>IF('Input and Summary Results'!D2296=0,FALSE,'Input and Summary Results'!$B2296)</f>
        <v>0</v>
      </c>
      <c r="C2714" t="b">
        <f>IF(OR(B2714=0,'Input and Summary Results'!D2296=0,'Input and Summary Results'!D2296=""),FALSE,'Input and Summary Results'!$D2296)</f>
        <v>0</v>
      </c>
      <c r="D2714" t="b">
        <f>IF(OR(B2714=0,'Input and Summary Results'!E2296=0),FALSE,'Input and Summary Results'!$E2296)</f>
        <v>0</v>
      </c>
      <c r="E2714" t="b">
        <f t="shared" si="155"/>
        <v>0</v>
      </c>
      <c r="F2714" t="b">
        <f t="shared" si="156"/>
        <v>0</v>
      </c>
      <c r="G2714" t="b">
        <f>IF('Input and Summary Results'!$J$4="yes",IF(C2714=FALSE,FALSE,IF('Data Transformation'!E2714&lt;$R$10,E2714,$R$10)),IF(C2714=FALSE,FALSE,IF(C2714&lt;$R$10,C2714,$R$10)))</f>
        <v>0</v>
      </c>
      <c r="H2714" t="b">
        <f>IF('Input and Summary Results'!$J$4="yes",'Data Transformation'!F2714,'Data Transformation'!D2714)</f>
        <v>0</v>
      </c>
      <c r="I2714" t="str">
        <f t="shared" si="157"/>
        <v/>
      </c>
    </row>
    <row r="2715" spans="2:9" x14ac:dyDescent="0.25">
      <c r="B2715" t="b">
        <f>IF('Input and Summary Results'!D2297=0,FALSE,'Input and Summary Results'!$B2297)</f>
        <v>0</v>
      </c>
      <c r="C2715" t="b">
        <f>IF(OR(B2715=0,'Input and Summary Results'!D2297=0,'Input and Summary Results'!D2297=""),FALSE,'Input and Summary Results'!$D2297)</f>
        <v>0</v>
      </c>
      <c r="D2715" t="b">
        <f>IF(OR(B2715=0,'Input and Summary Results'!E2297=0),FALSE,'Input and Summary Results'!$E2297)</f>
        <v>0</v>
      </c>
      <c r="E2715" t="b">
        <f t="shared" si="155"/>
        <v>0</v>
      </c>
      <c r="F2715" t="b">
        <f t="shared" si="156"/>
        <v>0</v>
      </c>
      <c r="G2715" t="b">
        <f>IF('Input and Summary Results'!$J$4="yes",IF(C2715=FALSE,FALSE,IF('Data Transformation'!E2715&lt;$R$10,E2715,$R$10)),IF(C2715=FALSE,FALSE,IF(C2715&lt;$R$10,C2715,$R$10)))</f>
        <v>0</v>
      </c>
      <c r="H2715" t="b">
        <f>IF('Input and Summary Results'!$J$4="yes",'Data Transformation'!F2715,'Data Transformation'!D2715)</f>
        <v>0</v>
      </c>
      <c r="I2715" t="str">
        <f t="shared" si="157"/>
        <v/>
      </c>
    </row>
    <row r="2716" spans="2:9" x14ac:dyDescent="0.25">
      <c r="B2716" t="b">
        <f>IF('Input and Summary Results'!D2298=0,FALSE,'Input and Summary Results'!$B2298)</f>
        <v>0</v>
      </c>
      <c r="C2716" t="b">
        <f>IF(OR(B2716=0,'Input and Summary Results'!D2298=0,'Input and Summary Results'!D2298=""),FALSE,'Input and Summary Results'!$D2298)</f>
        <v>0</v>
      </c>
      <c r="D2716" t="b">
        <f>IF(OR(B2716=0,'Input and Summary Results'!E2298=0),FALSE,'Input and Summary Results'!$E2298)</f>
        <v>0</v>
      </c>
      <c r="E2716" t="b">
        <f t="shared" si="155"/>
        <v>0</v>
      </c>
      <c r="F2716" t="b">
        <f t="shared" si="156"/>
        <v>0</v>
      </c>
      <c r="G2716" t="b">
        <f>IF('Input and Summary Results'!$J$4="yes",IF(C2716=FALSE,FALSE,IF('Data Transformation'!E2716&lt;$R$10,E2716,$R$10)),IF(C2716=FALSE,FALSE,IF(C2716&lt;$R$10,C2716,$R$10)))</f>
        <v>0</v>
      </c>
      <c r="H2716" t="b">
        <f>IF('Input and Summary Results'!$J$4="yes",'Data Transformation'!F2716,'Data Transformation'!D2716)</f>
        <v>0</v>
      </c>
      <c r="I2716" t="str">
        <f t="shared" si="157"/>
        <v/>
      </c>
    </row>
    <row r="2717" spans="2:9" x14ac:dyDescent="0.25">
      <c r="B2717" t="b">
        <f>IF('Input and Summary Results'!D2299=0,FALSE,'Input and Summary Results'!$B2299)</f>
        <v>0</v>
      </c>
      <c r="C2717" t="b">
        <f>IF(OR(B2717=0,'Input and Summary Results'!D2299=0,'Input and Summary Results'!D2299=""),FALSE,'Input and Summary Results'!$D2299)</f>
        <v>0</v>
      </c>
      <c r="D2717" t="b">
        <f>IF(OR(B2717=0,'Input and Summary Results'!E2299=0),FALSE,'Input and Summary Results'!$E2299)</f>
        <v>0</v>
      </c>
      <c r="E2717" t="b">
        <f t="shared" si="155"/>
        <v>0</v>
      </c>
      <c r="F2717" t="b">
        <f t="shared" si="156"/>
        <v>0</v>
      </c>
      <c r="G2717" t="b">
        <f>IF('Input and Summary Results'!$J$4="yes",IF(C2717=FALSE,FALSE,IF('Data Transformation'!E2717&lt;$R$10,E2717,$R$10)),IF(C2717=FALSE,FALSE,IF(C2717&lt;$R$10,C2717,$R$10)))</f>
        <v>0</v>
      </c>
      <c r="H2717" t="b">
        <f>IF('Input and Summary Results'!$J$4="yes",'Data Transformation'!F2717,'Data Transformation'!D2717)</f>
        <v>0</v>
      </c>
      <c r="I2717" t="str">
        <f t="shared" si="157"/>
        <v/>
      </c>
    </row>
    <row r="2718" spans="2:9" x14ac:dyDescent="0.25">
      <c r="B2718" t="b">
        <f>IF('Input and Summary Results'!D2300=0,FALSE,'Input and Summary Results'!$B2300)</f>
        <v>0</v>
      </c>
      <c r="C2718" t="b">
        <f>IF(OR(B2718=0,'Input and Summary Results'!D2300=0,'Input and Summary Results'!D2300=""),FALSE,'Input and Summary Results'!$D2300)</f>
        <v>0</v>
      </c>
      <c r="D2718" t="b">
        <f>IF(OR(B2718=0,'Input and Summary Results'!E2300=0),FALSE,'Input and Summary Results'!$E2300)</f>
        <v>0</v>
      </c>
      <c r="E2718" t="b">
        <f t="shared" si="155"/>
        <v>0</v>
      </c>
      <c r="F2718" t="b">
        <f t="shared" si="156"/>
        <v>0</v>
      </c>
      <c r="G2718" t="b">
        <f>IF('Input and Summary Results'!$J$4="yes",IF(C2718=FALSE,FALSE,IF('Data Transformation'!E2718&lt;$R$10,E2718,$R$10)),IF(C2718=FALSE,FALSE,IF(C2718&lt;$R$10,C2718,$R$10)))</f>
        <v>0</v>
      </c>
      <c r="H2718" t="b">
        <f>IF('Input and Summary Results'!$J$4="yes",'Data Transformation'!F2718,'Data Transformation'!D2718)</f>
        <v>0</v>
      </c>
      <c r="I2718" t="str">
        <f t="shared" si="157"/>
        <v/>
      </c>
    </row>
    <row r="2719" spans="2:9" x14ac:dyDescent="0.25">
      <c r="B2719" t="b">
        <f>IF('Input and Summary Results'!D2301=0,FALSE,'Input and Summary Results'!$B2301)</f>
        <v>0</v>
      </c>
      <c r="C2719" t="b">
        <f>IF(OR(B2719=0,'Input and Summary Results'!D2301=0,'Input and Summary Results'!D2301=""),FALSE,'Input and Summary Results'!$D2301)</f>
        <v>0</v>
      </c>
      <c r="D2719" t="b">
        <f>IF(OR(B2719=0,'Input and Summary Results'!E2301=0),FALSE,'Input and Summary Results'!$E2301)</f>
        <v>0</v>
      </c>
      <c r="E2719" t="b">
        <f t="shared" si="155"/>
        <v>0</v>
      </c>
      <c r="F2719" t="b">
        <f t="shared" si="156"/>
        <v>0</v>
      </c>
      <c r="G2719" t="b">
        <f>IF('Input and Summary Results'!$J$4="yes",IF(C2719=FALSE,FALSE,IF('Data Transformation'!E2719&lt;$R$10,E2719,$R$10)),IF(C2719=FALSE,FALSE,IF(C2719&lt;$R$10,C2719,$R$10)))</f>
        <v>0</v>
      </c>
      <c r="H2719" t="b">
        <f>IF('Input and Summary Results'!$J$4="yes",'Data Transformation'!F2719,'Data Transformation'!D2719)</f>
        <v>0</v>
      </c>
      <c r="I2719" t="str">
        <f t="shared" si="157"/>
        <v/>
      </c>
    </row>
    <row r="2720" spans="2:9" x14ac:dyDescent="0.25">
      <c r="B2720" t="b">
        <f>IF('Input and Summary Results'!D2302=0,FALSE,'Input and Summary Results'!$B2302)</f>
        <v>0</v>
      </c>
      <c r="C2720" t="b">
        <f>IF(OR(B2720=0,'Input and Summary Results'!D2302=0,'Input and Summary Results'!D2302=""),FALSE,'Input and Summary Results'!$D2302)</f>
        <v>0</v>
      </c>
      <c r="D2720" t="b">
        <f>IF(OR(B2720=0,'Input and Summary Results'!E2302=0),FALSE,'Input and Summary Results'!$E2302)</f>
        <v>0</v>
      </c>
      <c r="E2720" t="b">
        <f t="shared" si="155"/>
        <v>0</v>
      </c>
      <c r="F2720" t="b">
        <f t="shared" si="156"/>
        <v>0</v>
      </c>
      <c r="G2720" t="b">
        <f>IF('Input and Summary Results'!$J$4="yes",IF(C2720=FALSE,FALSE,IF('Data Transformation'!E2720&lt;$R$10,E2720,$R$10)),IF(C2720=FALSE,FALSE,IF(C2720&lt;$R$10,C2720,$R$10)))</f>
        <v>0</v>
      </c>
      <c r="H2720" t="b">
        <f>IF('Input and Summary Results'!$J$4="yes",'Data Transformation'!F2720,'Data Transformation'!D2720)</f>
        <v>0</v>
      </c>
      <c r="I2720" t="str">
        <f t="shared" si="157"/>
        <v/>
      </c>
    </row>
    <row r="2721" spans="2:9" x14ac:dyDescent="0.25">
      <c r="B2721" t="b">
        <f>IF('Input and Summary Results'!D2303=0,FALSE,'Input and Summary Results'!$B2303)</f>
        <v>0</v>
      </c>
      <c r="C2721" t="b">
        <f>IF(OR(B2721=0,'Input and Summary Results'!D2303=0,'Input and Summary Results'!D2303=""),FALSE,'Input and Summary Results'!$D2303)</f>
        <v>0</v>
      </c>
      <c r="D2721" t="b">
        <f>IF(OR(B2721=0,'Input and Summary Results'!E2303=0),FALSE,'Input and Summary Results'!$E2303)</f>
        <v>0</v>
      </c>
      <c r="E2721" t="b">
        <f t="shared" si="155"/>
        <v>0</v>
      </c>
      <c r="F2721" t="b">
        <f t="shared" si="156"/>
        <v>0</v>
      </c>
      <c r="G2721" t="b">
        <f>IF('Input and Summary Results'!$J$4="yes",IF(C2721=FALSE,FALSE,IF('Data Transformation'!E2721&lt;$R$10,E2721,$R$10)),IF(C2721=FALSE,FALSE,IF(C2721&lt;$R$10,C2721,$R$10)))</f>
        <v>0</v>
      </c>
      <c r="H2721" t="b">
        <f>IF('Input and Summary Results'!$J$4="yes",'Data Transformation'!F2721,'Data Transformation'!D2721)</f>
        <v>0</v>
      </c>
      <c r="I2721" t="str">
        <f t="shared" si="157"/>
        <v/>
      </c>
    </row>
    <row r="2722" spans="2:9" x14ac:dyDescent="0.25">
      <c r="B2722" t="b">
        <f>IF('Input and Summary Results'!D2304=0,FALSE,'Input and Summary Results'!$B2304)</f>
        <v>0</v>
      </c>
      <c r="C2722" t="b">
        <f>IF(OR(B2722=0,'Input and Summary Results'!D2304=0,'Input and Summary Results'!D2304=""),FALSE,'Input and Summary Results'!$D2304)</f>
        <v>0</v>
      </c>
      <c r="D2722" t="b">
        <f>IF(OR(B2722=0,'Input and Summary Results'!E2304=0),FALSE,'Input and Summary Results'!$E2304)</f>
        <v>0</v>
      </c>
      <c r="E2722" t="b">
        <f t="shared" si="155"/>
        <v>0</v>
      </c>
      <c r="F2722" t="b">
        <f t="shared" si="156"/>
        <v>0</v>
      </c>
      <c r="G2722" t="b">
        <f>IF('Input and Summary Results'!$J$4="yes",IF(C2722=FALSE,FALSE,IF('Data Transformation'!E2722&lt;$R$10,E2722,$R$10)),IF(C2722=FALSE,FALSE,IF(C2722&lt;$R$10,C2722,$R$10)))</f>
        <v>0</v>
      </c>
      <c r="H2722" t="b">
        <f>IF('Input and Summary Results'!$J$4="yes",'Data Transformation'!F2722,'Data Transformation'!D2722)</f>
        <v>0</v>
      </c>
      <c r="I2722" t="str">
        <f t="shared" si="157"/>
        <v/>
      </c>
    </row>
    <row r="2723" spans="2:9" x14ac:dyDescent="0.25">
      <c r="B2723" t="b">
        <f>IF('Input and Summary Results'!D2305=0,FALSE,'Input and Summary Results'!$B2305)</f>
        <v>0</v>
      </c>
      <c r="C2723" t="b">
        <f>IF(OR(B2723=0,'Input and Summary Results'!D2305=0,'Input and Summary Results'!D2305=""),FALSE,'Input and Summary Results'!$D2305)</f>
        <v>0</v>
      </c>
      <c r="D2723" t="b">
        <f>IF(OR(B2723=0,'Input and Summary Results'!E2305=0),FALSE,'Input and Summary Results'!$E2305)</f>
        <v>0</v>
      </c>
      <c r="E2723" t="b">
        <f t="shared" si="155"/>
        <v>0</v>
      </c>
      <c r="F2723" t="b">
        <f t="shared" si="156"/>
        <v>0</v>
      </c>
      <c r="G2723" t="b">
        <f>IF('Input and Summary Results'!$J$4="yes",IF(C2723=FALSE,FALSE,IF('Data Transformation'!E2723&lt;$R$10,E2723,$R$10)),IF(C2723=FALSE,FALSE,IF(C2723&lt;$R$10,C2723,$R$10)))</f>
        <v>0</v>
      </c>
      <c r="H2723" t="b">
        <f>IF('Input and Summary Results'!$J$4="yes",'Data Transformation'!F2723,'Data Transformation'!D2723)</f>
        <v>0</v>
      </c>
      <c r="I2723" t="str">
        <f t="shared" si="157"/>
        <v/>
      </c>
    </row>
    <row r="2724" spans="2:9" x14ac:dyDescent="0.25">
      <c r="B2724" t="b">
        <f>IF('Input and Summary Results'!D2306=0,FALSE,'Input and Summary Results'!$B2306)</f>
        <v>0</v>
      </c>
      <c r="C2724" t="b">
        <f>IF(OR(B2724=0,'Input and Summary Results'!D2306=0,'Input and Summary Results'!D2306=""),FALSE,'Input and Summary Results'!$D2306)</f>
        <v>0</v>
      </c>
      <c r="D2724" t="b">
        <f>IF(OR(B2724=0,'Input and Summary Results'!E2306=0),FALSE,'Input and Summary Results'!$E2306)</f>
        <v>0</v>
      </c>
      <c r="E2724" t="b">
        <f t="shared" si="155"/>
        <v>0</v>
      </c>
      <c r="F2724" t="b">
        <f t="shared" si="156"/>
        <v>0</v>
      </c>
      <c r="G2724" t="b">
        <f>IF('Input and Summary Results'!$J$4="yes",IF(C2724=FALSE,FALSE,IF('Data Transformation'!E2724&lt;$R$10,E2724,$R$10)),IF(C2724=FALSE,FALSE,IF(C2724&lt;$R$10,C2724,$R$10)))</f>
        <v>0</v>
      </c>
      <c r="H2724" t="b">
        <f>IF('Input and Summary Results'!$J$4="yes",'Data Transformation'!F2724,'Data Transformation'!D2724)</f>
        <v>0</v>
      </c>
      <c r="I2724" t="str">
        <f t="shared" si="157"/>
        <v/>
      </c>
    </row>
    <row r="2725" spans="2:9" x14ac:dyDescent="0.25">
      <c r="B2725" t="b">
        <f>IF('Input and Summary Results'!D2307=0,FALSE,'Input and Summary Results'!$B2307)</f>
        <v>0</v>
      </c>
      <c r="C2725" t="b">
        <f>IF(OR(B2725=0,'Input and Summary Results'!D2307=0,'Input and Summary Results'!D2307=""),FALSE,'Input and Summary Results'!$D2307)</f>
        <v>0</v>
      </c>
      <c r="D2725" t="b">
        <f>IF(OR(B2725=0,'Input and Summary Results'!E2307=0),FALSE,'Input and Summary Results'!$E2307)</f>
        <v>0</v>
      </c>
      <c r="E2725" t="b">
        <f t="shared" si="155"/>
        <v>0</v>
      </c>
      <c r="F2725" t="b">
        <f t="shared" si="156"/>
        <v>0</v>
      </c>
      <c r="G2725" t="b">
        <f>IF('Input and Summary Results'!$J$4="yes",IF(C2725=FALSE,FALSE,IF('Data Transformation'!E2725&lt;$R$10,E2725,$R$10)),IF(C2725=FALSE,FALSE,IF(C2725&lt;$R$10,C2725,$R$10)))</f>
        <v>0</v>
      </c>
      <c r="H2725" t="b">
        <f>IF('Input and Summary Results'!$J$4="yes",'Data Transformation'!F2725,'Data Transformation'!D2725)</f>
        <v>0</v>
      </c>
      <c r="I2725" t="str">
        <f t="shared" si="157"/>
        <v/>
      </c>
    </row>
    <row r="2726" spans="2:9" x14ac:dyDescent="0.25">
      <c r="B2726" t="b">
        <f>IF('Input and Summary Results'!D2308=0,FALSE,'Input and Summary Results'!$B2308)</f>
        <v>0</v>
      </c>
      <c r="C2726" t="b">
        <f>IF(OR(B2726=0,'Input and Summary Results'!D2308=0,'Input and Summary Results'!D2308=""),FALSE,'Input and Summary Results'!$D2308)</f>
        <v>0</v>
      </c>
      <c r="D2726" t="b">
        <f>IF(OR(B2726=0,'Input and Summary Results'!E2308=0),FALSE,'Input and Summary Results'!$E2308)</f>
        <v>0</v>
      </c>
      <c r="E2726" t="b">
        <f t="shared" si="155"/>
        <v>0</v>
      </c>
      <c r="F2726" t="b">
        <f t="shared" si="156"/>
        <v>0</v>
      </c>
      <c r="G2726" t="b">
        <f>IF('Input and Summary Results'!$J$4="yes",IF(C2726=FALSE,FALSE,IF('Data Transformation'!E2726&lt;$R$10,E2726,$R$10)),IF(C2726=FALSE,FALSE,IF(C2726&lt;$R$10,C2726,$R$10)))</f>
        <v>0</v>
      </c>
      <c r="H2726" t="b">
        <f>IF('Input and Summary Results'!$J$4="yes",'Data Transformation'!F2726,'Data Transformation'!D2726)</f>
        <v>0</v>
      </c>
      <c r="I2726" t="str">
        <f t="shared" si="157"/>
        <v/>
      </c>
    </row>
    <row r="2727" spans="2:9" x14ac:dyDescent="0.25">
      <c r="B2727" t="b">
        <f>IF('Input and Summary Results'!D2309=0,FALSE,'Input and Summary Results'!$B2309)</f>
        <v>0</v>
      </c>
      <c r="C2727" t="b">
        <f>IF(OR(B2727=0,'Input and Summary Results'!D2309=0,'Input and Summary Results'!D2309=""),FALSE,'Input and Summary Results'!$D2309)</f>
        <v>0</v>
      </c>
      <c r="D2727" t="b">
        <f>IF(OR(B2727=0,'Input and Summary Results'!E2309=0),FALSE,'Input and Summary Results'!$E2309)</f>
        <v>0</v>
      </c>
      <c r="E2727" t="b">
        <f t="shared" si="155"/>
        <v>0</v>
      </c>
      <c r="F2727" t="b">
        <f t="shared" si="156"/>
        <v>0</v>
      </c>
      <c r="G2727" t="b">
        <f>IF('Input and Summary Results'!$J$4="yes",IF(C2727=FALSE,FALSE,IF('Data Transformation'!E2727&lt;$R$10,E2727,$R$10)),IF(C2727=FALSE,FALSE,IF(C2727&lt;$R$10,C2727,$R$10)))</f>
        <v>0</v>
      </c>
      <c r="H2727" t="b">
        <f>IF('Input and Summary Results'!$J$4="yes",'Data Transformation'!F2727,'Data Transformation'!D2727)</f>
        <v>0</v>
      </c>
      <c r="I2727" t="str">
        <f t="shared" si="157"/>
        <v/>
      </c>
    </row>
    <row r="2728" spans="2:9" x14ac:dyDescent="0.25">
      <c r="B2728" t="b">
        <f>IF('Input and Summary Results'!D2310=0,FALSE,'Input and Summary Results'!$B2310)</f>
        <v>0</v>
      </c>
      <c r="C2728" t="b">
        <f>IF(OR(B2728=0,'Input and Summary Results'!D2310=0,'Input and Summary Results'!D2310=""),FALSE,'Input and Summary Results'!$D2310)</f>
        <v>0</v>
      </c>
      <c r="D2728" t="b">
        <f>IF(OR(B2728=0,'Input and Summary Results'!E2310=0),FALSE,'Input and Summary Results'!$E2310)</f>
        <v>0</v>
      </c>
      <c r="E2728" t="b">
        <f t="shared" si="155"/>
        <v>0</v>
      </c>
      <c r="F2728" t="b">
        <f t="shared" si="156"/>
        <v>0</v>
      </c>
      <c r="G2728" t="b">
        <f>IF('Input and Summary Results'!$J$4="yes",IF(C2728=FALSE,FALSE,IF('Data Transformation'!E2728&lt;$R$10,E2728,$R$10)),IF(C2728=FALSE,FALSE,IF(C2728&lt;$R$10,C2728,$R$10)))</f>
        <v>0</v>
      </c>
      <c r="H2728" t="b">
        <f>IF('Input and Summary Results'!$J$4="yes",'Data Transformation'!F2728,'Data Transformation'!D2728)</f>
        <v>0</v>
      </c>
      <c r="I2728" t="str">
        <f t="shared" si="157"/>
        <v/>
      </c>
    </row>
    <row r="2729" spans="2:9" x14ac:dyDescent="0.25">
      <c r="B2729" t="b">
        <f>IF('Input and Summary Results'!D2311=0,FALSE,'Input and Summary Results'!$B2311)</f>
        <v>0</v>
      </c>
      <c r="C2729" t="b">
        <f>IF(OR(B2729=0,'Input and Summary Results'!D2311=0,'Input and Summary Results'!D2311=""),FALSE,'Input and Summary Results'!$D2311)</f>
        <v>0</v>
      </c>
      <c r="D2729" t="b">
        <f>IF(OR(B2729=0,'Input and Summary Results'!E2311=0),FALSE,'Input and Summary Results'!$E2311)</f>
        <v>0</v>
      </c>
      <c r="E2729" t="b">
        <f t="shared" si="155"/>
        <v>0</v>
      </c>
      <c r="F2729" t="b">
        <f t="shared" si="156"/>
        <v>0</v>
      </c>
      <c r="G2729" t="b">
        <f>IF('Input and Summary Results'!$J$4="yes",IF(C2729=FALSE,FALSE,IF('Data Transformation'!E2729&lt;$R$10,E2729,$R$10)),IF(C2729=FALSE,FALSE,IF(C2729&lt;$R$10,C2729,$R$10)))</f>
        <v>0</v>
      </c>
      <c r="H2729" t="b">
        <f>IF('Input and Summary Results'!$J$4="yes",'Data Transformation'!F2729,'Data Transformation'!D2729)</f>
        <v>0</v>
      </c>
      <c r="I2729" t="str">
        <f t="shared" si="157"/>
        <v/>
      </c>
    </row>
    <row r="2730" spans="2:9" x14ac:dyDescent="0.25">
      <c r="B2730" t="b">
        <f>IF('Input and Summary Results'!D2312=0,FALSE,'Input and Summary Results'!$B2312)</f>
        <v>0</v>
      </c>
      <c r="C2730" t="b">
        <f>IF(OR(B2730=0,'Input and Summary Results'!D2312=0,'Input and Summary Results'!D2312=""),FALSE,'Input and Summary Results'!$D2312)</f>
        <v>0</v>
      </c>
      <c r="D2730" t="b">
        <f>IF(OR(B2730=0,'Input and Summary Results'!E2312=0),FALSE,'Input and Summary Results'!$E2312)</f>
        <v>0</v>
      </c>
      <c r="E2730" t="b">
        <f t="shared" ref="E2730:E2793" si="158">IF(C2730=FALSE,FALSE,LOG10(C2730))</f>
        <v>0</v>
      </c>
      <c r="F2730" t="b">
        <f t="shared" ref="F2730:F2793" si="159">IF(D2730=FALSE, FALSE,0.434*D2730/C2730)</f>
        <v>0</v>
      </c>
      <c r="G2730" t="b">
        <f>IF('Input and Summary Results'!$J$4="yes",IF(C2730=FALSE,FALSE,IF('Data Transformation'!E2730&lt;$R$10,E2730,$R$10)),IF(C2730=FALSE,FALSE,IF(C2730&lt;$R$10,C2730,$R$10)))</f>
        <v>0</v>
      </c>
      <c r="H2730" t="b">
        <f>IF('Input and Summary Results'!$J$4="yes",'Data Transformation'!F2730,'Data Transformation'!D2730)</f>
        <v>0</v>
      </c>
      <c r="I2730" t="str">
        <f t="shared" si="157"/>
        <v/>
      </c>
    </row>
    <row r="2731" spans="2:9" x14ac:dyDescent="0.25">
      <c r="B2731" t="b">
        <f>IF('Input and Summary Results'!D2313=0,FALSE,'Input and Summary Results'!$B2313)</f>
        <v>0</v>
      </c>
      <c r="C2731" t="b">
        <f>IF(OR(B2731=0,'Input and Summary Results'!D2313=0,'Input and Summary Results'!D2313=""),FALSE,'Input and Summary Results'!$D2313)</f>
        <v>0</v>
      </c>
      <c r="D2731" t="b">
        <f>IF(OR(B2731=0,'Input and Summary Results'!E2313=0),FALSE,'Input and Summary Results'!$E2313)</f>
        <v>0</v>
      </c>
      <c r="E2731" t="b">
        <f t="shared" si="158"/>
        <v>0</v>
      </c>
      <c r="F2731" t="b">
        <f t="shared" si="159"/>
        <v>0</v>
      </c>
      <c r="G2731" t="b">
        <f>IF('Input and Summary Results'!$J$4="yes",IF(C2731=FALSE,FALSE,IF('Data Transformation'!E2731&lt;$R$10,E2731,$R$10)),IF(C2731=FALSE,FALSE,IF(C2731&lt;$R$10,C2731,$R$10)))</f>
        <v>0</v>
      </c>
      <c r="H2731" t="b">
        <f>IF('Input and Summary Results'!$J$4="yes",'Data Transformation'!F2731,'Data Transformation'!D2731)</f>
        <v>0</v>
      </c>
      <c r="I2731" t="str">
        <f t="shared" si="157"/>
        <v/>
      </c>
    </row>
    <row r="2732" spans="2:9" x14ac:dyDescent="0.25">
      <c r="B2732" t="b">
        <f>IF('Input and Summary Results'!D2314=0,FALSE,'Input and Summary Results'!$B2314)</f>
        <v>0</v>
      </c>
      <c r="C2732" t="b">
        <f>IF(OR(B2732=0,'Input and Summary Results'!D2314=0,'Input and Summary Results'!D2314=""),FALSE,'Input and Summary Results'!$D2314)</f>
        <v>0</v>
      </c>
      <c r="D2732" t="b">
        <f>IF(OR(B2732=0,'Input and Summary Results'!E2314=0),FALSE,'Input and Summary Results'!$E2314)</f>
        <v>0</v>
      </c>
      <c r="E2732" t="b">
        <f t="shared" si="158"/>
        <v>0</v>
      </c>
      <c r="F2732" t="b">
        <f t="shared" si="159"/>
        <v>0</v>
      </c>
      <c r="G2732" t="b">
        <f>IF('Input and Summary Results'!$J$4="yes",IF(C2732=FALSE,FALSE,IF('Data Transformation'!E2732&lt;$R$10,E2732,$R$10)),IF(C2732=FALSE,FALSE,IF(C2732&lt;$R$10,C2732,$R$10)))</f>
        <v>0</v>
      </c>
      <c r="H2732" t="b">
        <f>IF('Input and Summary Results'!$J$4="yes",'Data Transformation'!F2732,'Data Transformation'!D2732)</f>
        <v>0</v>
      </c>
      <c r="I2732" t="str">
        <f t="shared" si="157"/>
        <v/>
      </c>
    </row>
    <row r="2733" spans="2:9" x14ac:dyDescent="0.25">
      <c r="B2733" t="b">
        <f>IF('Input and Summary Results'!D2315=0,FALSE,'Input and Summary Results'!$B2315)</f>
        <v>0</v>
      </c>
      <c r="C2733" t="b">
        <f>IF(OR(B2733=0,'Input and Summary Results'!D2315=0,'Input and Summary Results'!D2315=""),FALSE,'Input and Summary Results'!$D2315)</f>
        <v>0</v>
      </c>
      <c r="D2733" t="b">
        <f>IF(OR(B2733=0,'Input and Summary Results'!E2315=0),FALSE,'Input and Summary Results'!$E2315)</f>
        <v>0</v>
      </c>
      <c r="E2733" t="b">
        <f t="shared" si="158"/>
        <v>0</v>
      </c>
      <c r="F2733" t="b">
        <f t="shared" si="159"/>
        <v>0</v>
      </c>
      <c r="G2733" t="b">
        <f>IF('Input and Summary Results'!$J$4="yes",IF(C2733=FALSE,FALSE,IF('Data Transformation'!E2733&lt;$R$10,E2733,$R$10)),IF(C2733=FALSE,FALSE,IF(C2733&lt;$R$10,C2733,$R$10)))</f>
        <v>0</v>
      </c>
      <c r="H2733" t="b">
        <f>IF('Input and Summary Results'!$J$4="yes",'Data Transformation'!F2733,'Data Transformation'!D2733)</f>
        <v>0</v>
      </c>
      <c r="I2733" t="str">
        <f t="shared" si="157"/>
        <v/>
      </c>
    </row>
    <row r="2734" spans="2:9" x14ac:dyDescent="0.25">
      <c r="B2734" t="b">
        <f>IF('Input and Summary Results'!D2316=0,FALSE,'Input and Summary Results'!$B2316)</f>
        <v>0</v>
      </c>
      <c r="C2734" t="b">
        <f>IF(OR(B2734=0,'Input and Summary Results'!D2316=0,'Input and Summary Results'!D2316=""),FALSE,'Input and Summary Results'!$D2316)</f>
        <v>0</v>
      </c>
      <c r="D2734" t="b">
        <f>IF(OR(B2734=0,'Input and Summary Results'!E2316=0),FALSE,'Input and Summary Results'!$E2316)</f>
        <v>0</v>
      </c>
      <c r="E2734" t="b">
        <f t="shared" si="158"/>
        <v>0</v>
      </c>
      <c r="F2734" t="b">
        <f t="shared" si="159"/>
        <v>0</v>
      </c>
      <c r="G2734" t="b">
        <f>IF('Input and Summary Results'!$J$4="yes",IF(C2734=FALSE,FALSE,IF('Data Transformation'!E2734&lt;$R$10,E2734,$R$10)),IF(C2734=FALSE,FALSE,IF(C2734&lt;$R$10,C2734,$R$10)))</f>
        <v>0</v>
      </c>
      <c r="H2734" t="b">
        <f>IF('Input and Summary Results'!$J$4="yes",'Data Transformation'!F2734,'Data Transformation'!D2734)</f>
        <v>0</v>
      </c>
      <c r="I2734" t="str">
        <f t="shared" si="157"/>
        <v/>
      </c>
    </row>
    <row r="2735" spans="2:9" x14ac:dyDescent="0.25">
      <c r="B2735" t="b">
        <f>IF('Input and Summary Results'!D2317=0,FALSE,'Input and Summary Results'!$B2317)</f>
        <v>0</v>
      </c>
      <c r="C2735" t="b">
        <f>IF(OR(B2735=0,'Input and Summary Results'!D2317=0,'Input and Summary Results'!D2317=""),FALSE,'Input and Summary Results'!$D2317)</f>
        <v>0</v>
      </c>
      <c r="D2735" t="b">
        <f>IF(OR(B2735=0,'Input and Summary Results'!E2317=0),FALSE,'Input and Summary Results'!$E2317)</f>
        <v>0</v>
      </c>
      <c r="E2735" t="b">
        <f t="shared" si="158"/>
        <v>0</v>
      </c>
      <c r="F2735" t="b">
        <f t="shared" si="159"/>
        <v>0</v>
      </c>
      <c r="G2735" t="b">
        <f>IF('Input and Summary Results'!$J$4="yes",IF(C2735=FALSE,FALSE,IF('Data Transformation'!E2735&lt;$R$10,E2735,$R$10)),IF(C2735=FALSE,FALSE,IF(C2735&lt;$R$10,C2735,$R$10)))</f>
        <v>0</v>
      </c>
      <c r="H2735" t="b">
        <f>IF('Input and Summary Results'!$J$4="yes",'Data Transformation'!F2735,'Data Transformation'!D2735)</f>
        <v>0</v>
      </c>
      <c r="I2735" t="str">
        <f t="shared" si="157"/>
        <v/>
      </c>
    </row>
    <row r="2736" spans="2:9" x14ac:dyDescent="0.25">
      <c r="B2736" t="b">
        <f>IF('Input and Summary Results'!D2318=0,FALSE,'Input and Summary Results'!$B2318)</f>
        <v>0</v>
      </c>
      <c r="C2736" t="b">
        <f>IF(OR(B2736=0,'Input and Summary Results'!D2318=0,'Input and Summary Results'!D2318=""),FALSE,'Input and Summary Results'!$D2318)</f>
        <v>0</v>
      </c>
      <c r="D2736" t="b">
        <f>IF(OR(B2736=0,'Input and Summary Results'!E2318=0),FALSE,'Input and Summary Results'!$E2318)</f>
        <v>0</v>
      </c>
      <c r="E2736" t="b">
        <f t="shared" si="158"/>
        <v>0</v>
      </c>
      <c r="F2736" t="b">
        <f t="shared" si="159"/>
        <v>0</v>
      </c>
      <c r="G2736" t="b">
        <f>IF('Input and Summary Results'!$J$4="yes",IF(C2736=FALSE,FALSE,IF('Data Transformation'!E2736&lt;$R$10,E2736,$R$10)),IF(C2736=FALSE,FALSE,IF(C2736&lt;$R$10,C2736,$R$10)))</f>
        <v>0</v>
      </c>
      <c r="H2736" t="b">
        <f>IF('Input and Summary Results'!$J$4="yes",'Data Transformation'!F2736,'Data Transformation'!D2736)</f>
        <v>0</v>
      </c>
      <c r="I2736" t="str">
        <f t="shared" si="157"/>
        <v/>
      </c>
    </row>
    <row r="2737" spans="2:9" x14ac:dyDescent="0.25">
      <c r="B2737" t="b">
        <f>IF('Input and Summary Results'!D2319=0,FALSE,'Input and Summary Results'!$B2319)</f>
        <v>0</v>
      </c>
      <c r="C2737" t="b">
        <f>IF(OR(B2737=0,'Input and Summary Results'!D2319=0,'Input and Summary Results'!D2319=""),FALSE,'Input and Summary Results'!$D2319)</f>
        <v>0</v>
      </c>
      <c r="D2737" t="b">
        <f>IF(OR(B2737=0,'Input and Summary Results'!E2319=0),FALSE,'Input and Summary Results'!$E2319)</f>
        <v>0</v>
      </c>
      <c r="E2737" t="b">
        <f t="shared" si="158"/>
        <v>0</v>
      </c>
      <c r="F2737" t="b">
        <f t="shared" si="159"/>
        <v>0</v>
      </c>
      <c r="G2737" t="b">
        <f>IF('Input and Summary Results'!$J$4="yes",IF(C2737=FALSE,FALSE,IF('Data Transformation'!E2737&lt;$R$10,E2737,$R$10)),IF(C2737=FALSE,FALSE,IF(C2737&lt;$R$10,C2737,$R$10)))</f>
        <v>0</v>
      </c>
      <c r="H2737" t="b">
        <f>IF('Input and Summary Results'!$J$4="yes",'Data Transformation'!F2737,'Data Transformation'!D2737)</f>
        <v>0</v>
      </c>
      <c r="I2737" t="str">
        <f t="shared" si="157"/>
        <v/>
      </c>
    </row>
    <row r="2738" spans="2:9" x14ac:dyDescent="0.25">
      <c r="B2738" t="b">
        <f>IF('Input and Summary Results'!D2320=0,FALSE,'Input and Summary Results'!$B2320)</f>
        <v>0</v>
      </c>
      <c r="C2738" t="b">
        <f>IF(OR(B2738=0,'Input and Summary Results'!D2320=0,'Input and Summary Results'!D2320=""),FALSE,'Input and Summary Results'!$D2320)</f>
        <v>0</v>
      </c>
      <c r="D2738" t="b">
        <f>IF(OR(B2738=0,'Input and Summary Results'!E2320=0),FALSE,'Input and Summary Results'!$E2320)</f>
        <v>0</v>
      </c>
      <c r="E2738" t="b">
        <f t="shared" si="158"/>
        <v>0</v>
      </c>
      <c r="F2738" t="b">
        <f t="shared" si="159"/>
        <v>0</v>
      </c>
      <c r="G2738" t="b">
        <f>IF('Input and Summary Results'!$J$4="yes",IF(C2738=FALSE,FALSE,IF('Data Transformation'!E2738&lt;$R$10,E2738,$R$10)),IF(C2738=FALSE,FALSE,IF(C2738&lt;$R$10,C2738,$R$10)))</f>
        <v>0</v>
      </c>
      <c r="H2738" t="b">
        <f>IF('Input and Summary Results'!$J$4="yes",'Data Transformation'!F2738,'Data Transformation'!D2738)</f>
        <v>0</v>
      </c>
      <c r="I2738" t="str">
        <f t="shared" si="157"/>
        <v/>
      </c>
    </row>
    <row r="2739" spans="2:9" x14ac:dyDescent="0.25">
      <c r="B2739" t="b">
        <f>IF('Input and Summary Results'!D2321=0,FALSE,'Input and Summary Results'!$B2321)</f>
        <v>0</v>
      </c>
      <c r="C2739" t="b">
        <f>IF(OR(B2739=0,'Input and Summary Results'!D2321=0,'Input and Summary Results'!D2321=""),FALSE,'Input and Summary Results'!$D2321)</f>
        <v>0</v>
      </c>
      <c r="D2739" t="b">
        <f>IF(OR(B2739=0,'Input and Summary Results'!E2321=0),FALSE,'Input and Summary Results'!$E2321)</f>
        <v>0</v>
      </c>
      <c r="E2739" t="b">
        <f t="shared" si="158"/>
        <v>0</v>
      </c>
      <c r="F2739" t="b">
        <f t="shared" si="159"/>
        <v>0</v>
      </c>
      <c r="G2739" t="b">
        <f>IF('Input and Summary Results'!$J$4="yes",IF(C2739=FALSE,FALSE,IF('Data Transformation'!E2739&lt;$R$10,E2739,$R$10)),IF(C2739=FALSE,FALSE,IF(C2739&lt;$R$10,C2739,$R$10)))</f>
        <v>0</v>
      </c>
      <c r="H2739" t="b">
        <f>IF('Input and Summary Results'!$J$4="yes",'Data Transformation'!F2739,'Data Transformation'!D2739)</f>
        <v>0</v>
      </c>
      <c r="I2739" t="str">
        <f t="shared" si="157"/>
        <v/>
      </c>
    </row>
    <row r="2740" spans="2:9" x14ac:dyDescent="0.25">
      <c r="B2740" t="b">
        <f>IF('Input and Summary Results'!D2322=0,FALSE,'Input and Summary Results'!$B2322)</f>
        <v>0</v>
      </c>
      <c r="C2740" t="b">
        <f>IF(OR(B2740=0,'Input and Summary Results'!D2322=0,'Input and Summary Results'!D2322=""),FALSE,'Input and Summary Results'!$D2322)</f>
        <v>0</v>
      </c>
      <c r="D2740" t="b">
        <f>IF(OR(B2740=0,'Input and Summary Results'!E2322=0),FALSE,'Input and Summary Results'!$E2322)</f>
        <v>0</v>
      </c>
      <c r="E2740" t="b">
        <f t="shared" si="158"/>
        <v>0</v>
      </c>
      <c r="F2740" t="b">
        <f t="shared" si="159"/>
        <v>0</v>
      </c>
      <c r="G2740" t="b">
        <f>IF('Input and Summary Results'!$J$4="yes",IF(C2740=FALSE,FALSE,IF('Data Transformation'!E2740&lt;$R$10,E2740,$R$10)),IF(C2740=FALSE,FALSE,IF(C2740&lt;$R$10,C2740,$R$10)))</f>
        <v>0</v>
      </c>
      <c r="H2740" t="b">
        <f>IF('Input and Summary Results'!$J$4="yes",'Data Transformation'!F2740,'Data Transformation'!D2740)</f>
        <v>0</v>
      </c>
      <c r="I2740" t="str">
        <f t="shared" si="157"/>
        <v/>
      </c>
    </row>
    <row r="2741" spans="2:9" x14ac:dyDescent="0.25">
      <c r="B2741" t="b">
        <f>IF('Input and Summary Results'!D2323=0,FALSE,'Input and Summary Results'!$B2323)</f>
        <v>0</v>
      </c>
      <c r="C2741" t="b">
        <f>IF(OR(B2741=0,'Input and Summary Results'!D2323=0,'Input and Summary Results'!D2323=""),FALSE,'Input and Summary Results'!$D2323)</f>
        <v>0</v>
      </c>
      <c r="D2741" t="b">
        <f>IF(OR(B2741=0,'Input and Summary Results'!E2323=0),FALSE,'Input and Summary Results'!$E2323)</f>
        <v>0</v>
      </c>
      <c r="E2741" t="b">
        <f t="shared" si="158"/>
        <v>0</v>
      </c>
      <c r="F2741" t="b">
        <f t="shared" si="159"/>
        <v>0</v>
      </c>
      <c r="G2741" t="b">
        <f>IF('Input and Summary Results'!$J$4="yes",IF(C2741=FALSE,FALSE,IF('Data Transformation'!E2741&lt;$R$10,E2741,$R$10)),IF(C2741=FALSE,FALSE,IF(C2741&lt;$R$10,C2741,$R$10)))</f>
        <v>0</v>
      </c>
      <c r="H2741" t="b">
        <f>IF('Input and Summary Results'!$J$4="yes",'Data Transformation'!F2741,'Data Transformation'!D2741)</f>
        <v>0</v>
      </c>
      <c r="I2741" t="str">
        <f t="shared" si="157"/>
        <v/>
      </c>
    </row>
    <row r="2742" spans="2:9" x14ac:dyDescent="0.25">
      <c r="B2742" t="b">
        <f>IF('Input and Summary Results'!D2324=0,FALSE,'Input and Summary Results'!$B2324)</f>
        <v>0</v>
      </c>
      <c r="C2742" t="b">
        <f>IF(OR(B2742=0,'Input and Summary Results'!D2324=0,'Input and Summary Results'!D2324=""),FALSE,'Input and Summary Results'!$D2324)</f>
        <v>0</v>
      </c>
      <c r="D2742" t="b">
        <f>IF(OR(B2742=0,'Input and Summary Results'!E2324=0),FALSE,'Input and Summary Results'!$E2324)</f>
        <v>0</v>
      </c>
      <c r="E2742" t="b">
        <f t="shared" si="158"/>
        <v>0</v>
      </c>
      <c r="F2742" t="b">
        <f t="shared" si="159"/>
        <v>0</v>
      </c>
      <c r="G2742" t="b">
        <f>IF('Input and Summary Results'!$J$4="yes",IF(C2742=FALSE,FALSE,IF('Data Transformation'!E2742&lt;$R$10,E2742,$R$10)),IF(C2742=FALSE,FALSE,IF(C2742&lt;$R$10,C2742,$R$10)))</f>
        <v>0</v>
      </c>
      <c r="H2742" t="b">
        <f>IF('Input and Summary Results'!$J$4="yes",'Data Transformation'!F2742,'Data Transformation'!D2742)</f>
        <v>0</v>
      </c>
      <c r="I2742" t="str">
        <f t="shared" si="157"/>
        <v/>
      </c>
    </row>
    <row r="2743" spans="2:9" x14ac:dyDescent="0.25">
      <c r="B2743" t="b">
        <f>IF('Input and Summary Results'!D2325=0,FALSE,'Input and Summary Results'!$B2325)</f>
        <v>0</v>
      </c>
      <c r="C2743" t="b">
        <f>IF(OR(B2743=0,'Input and Summary Results'!D2325=0,'Input and Summary Results'!D2325=""),FALSE,'Input and Summary Results'!$D2325)</f>
        <v>0</v>
      </c>
      <c r="D2743" t="b">
        <f>IF(OR(B2743=0,'Input and Summary Results'!E2325=0),FALSE,'Input and Summary Results'!$E2325)</f>
        <v>0</v>
      </c>
      <c r="E2743" t="b">
        <f t="shared" si="158"/>
        <v>0</v>
      </c>
      <c r="F2743" t="b">
        <f t="shared" si="159"/>
        <v>0</v>
      </c>
      <c r="G2743" t="b">
        <f>IF('Input and Summary Results'!$J$4="yes",IF(C2743=FALSE,FALSE,IF('Data Transformation'!E2743&lt;$R$10,E2743,$R$10)),IF(C2743=FALSE,FALSE,IF(C2743&lt;$R$10,C2743,$R$10)))</f>
        <v>0</v>
      </c>
      <c r="H2743" t="b">
        <f>IF('Input and Summary Results'!$J$4="yes",'Data Transformation'!F2743,'Data Transformation'!D2743)</f>
        <v>0</v>
      </c>
      <c r="I2743" t="str">
        <f t="shared" si="157"/>
        <v/>
      </c>
    </row>
    <row r="2744" spans="2:9" x14ac:dyDescent="0.25">
      <c r="B2744" t="b">
        <f>IF('Input and Summary Results'!D2326=0,FALSE,'Input and Summary Results'!$B2326)</f>
        <v>0</v>
      </c>
      <c r="C2744" t="b">
        <f>IF(OR(B2744=0,'Input and Summary Results'!D2326=0,'Input and Summary Results'!D2326=""),FALSE,'Input and Summary Results'!$D2326)</f>
        <v>0</v>
      </c>
      <c r="D2744" t="b">
        <f>IF(OR(B2744=0,'Input and Summary Results'!E2326=0),FALSE,'Input and Summary Results'!$E2326)</f>
        <v>0</v>
      </c>
      <c r="E2744" t="b">
        <f t="shared" si="158"/>
        <v>0</v>
      </c>
      <c r="F2744" t="b">
        <f t="shared" si="159"/>
        <v>0</v>
      </c>
      <c r="G2744" t="b">
        <f>IF('Input and Summary Results'!$J$4="yes",IF(C2744=FALSE,FALSE,IF('Data Transformation'!E2744&lt;$R$10,E2744,$R$10)),IF(C2744=FALSE,FALSE,IF(C2744&lt;$R$10,C2744,$R$10)))</f>
        <v>0</v>
      </c>
      <c r="H2744" t="b">
        <f>IF('Input and Summary Results'!$J$4="yes",'Data Transformation'!F2744,'Data Transformation'!D2744)</f>
        <v>0</v>
      </c>
      <c r="I2744" t="str">
        <f t="shared" si="157"/>
        <v/>
      </c>
    </row>
    <row r="2745" spans="2:9" x14ac:dyDescent="0.25">
      <c r="B2745" t="b">
        <f>IF('Input and Summary Results'!D2327=0,FALSE,'Input and Summary Results'!$B2327)</f>
        <v>0</v>
      </c>
      <c r="C2745" t="b">
        <f>IF(OR(B2745=0,'Input and Summary Results'!D2327=0,'Input and Summary Results'!D2327=""),FALSE,'Input and Summary Results'!$D2327)</f>
        <v>0</v>
      </c>
      <c r="D2745" t="b">
        <f>IF(OR(B2745=0,'Input and Summary Results'!E2327=0),FALSE,'Input and Summary Results'!$E2327)</f>
        <v>0</v>
      </c>
      <c r="E2745" t="b">
        <f t="shared" si="158"/>
        <v>0</v>
      </c>
      <c r="F2745" t="b">
        <f t="shared" si="159"/>
        <v>0</v>
      </c>
      <c r="G2745" t="b">
        <f>IF('Input and Summary Results'!$J$4="yes",IF(C2745=FALSE,FALSE,IF('Data Transformation'!E2745&lt;$R$10,E2745,$R$10)),IF(C2745=FALSE,FALSE,IF(C2745&lt;$R$10,C2745,$R$10)))</f>
        <v>0</v>
      </c>
      <c r="H2745" t="b">
        <f>IF('Input and Summary Results'!$J$4="yes",'Data Transformation'!F2745,'Data Transformation'!D2745)</f>
        <v>0</v>
      </c>
      <c r="I2745" t="str">
        <f t="shared" si="157"/>
        <v/>
      </c>
    </row>
    <row r="2746" spans="2:9" x14ac:dyDescent="0.25">
      <c r="B2746" t="b">
        <f>IF('Input and Summary Results'!D2328=0,FALSE,'Input and Summary Results'!$B2328)</f>
        <v>0</v>
      </c>
      <c r="C2746" t="b">
        <f>IF(OR(B2746=0,'Input and Summary Results'!D2328=0,'Input and Summary Results'!D2328=""),FALSE,'Input and Summary Results'!$D2328)</f>
        <v>0</v>
      </c>
      <c r="D2746" t="b">
        <f>IF(OR(B2746=0,'Input and Summary Results'!E2328=0),FALSE,'Input and Summary Results'!$E2328)</f>
        <v>0</v>
      </c>
      <c r="E2746" t="b">
        <f t="shared" si="158"/>
        <v>0</v>
      </c>
      <c r="F2746" t="b">
        <f t="shared" si="159"/>
        <v>0</v>
      </c>
      <c r="G2746" t="b">
        <f>IF('Input and Summary Results'!$J$4="yes",IF(C2746=FALSE,FALSE,IF('Data Transformation'!E2746&lt;$R$10,E2746,$R$10)),IF(C2746=FALSE,FALSE,IF(C2746&lt;$R$10,C2746,$R$10)))</f>
        <v>0</v>
      </c>
      <c r="H2746" t="b">
        <f>IF('Input and Summary Results'!$J$4="yes",'Data Transformation'!F2746,'Data Transformation'!D2746)</f>
        <v>0</v>
      </c>
      <c r="I2746" t="str">
        <f t="shared" si="157"/>
        <v/>
      </c>
    </row>
    <row r="2747" spans="2:9" x14ac:dyDescent="0.25">
      <c r="B2747" t="b">
        <f>IF('Input and Summary Results'!D2329=0,FALSE,'Input and Summary Results'!$B2329)</f>
        <v>0</v>
      </c>
      <c r="C2747" t="b">
        <f>IF(OR(B2747=0,'Input and Summary Results'!D2329=0,'Input and Summary Results'!D2329=""),FALSE,'Input and Summary Results'!$D2329)</f>
        <v>0</v>
      </c>
      <c r="D2747" t="b">
        <f>IF(OR(B2747=0,'Input and Summary Results'!E2329=0),FALSE,'Input and Summary Results'!$E2329)</f>
        <v>0</v>
      </c>
      <c r="E2747" t="b">
        <f t="shared" si="158"/>
        <v>0</v>
      </c>
      <c r="F2747" t="b">
        <f t="shared" si="159"/>
        <v>0</v>
      </c>
      <c r="G2747" t="b">
        <f>IF('Input and Summary Results'!$J$4="yes",IF(C2747=FALSE,FALSE,IF('Data Transformation'!E2747&lt;$R$10,E2747,$R$10)),IF(C2747=FALSE,FALSE,IF(C2747&lt;$R$10,C2747,$R$10)))</f>
        <v>0</v>
      </c>
      <c r="H2747" t="b">
        <f>IF('Input and Summary Results'!$J$4="yes",'Data Transformation'!F2747,'Data Transformation'!D2747)</f>
        <v>0</v>
      </c>
      <c r="I2747" t="str">
        <f t="shared" si="157"/>
        <v/>
      </c>
    </row>
    <row r="2748" spans="2:9" x14ac:dyDescent="0.25">
      <c r="B2748" t="b">
        <f>IF('Input and Summary Results'!D2330=0,FALSE,'Input and Summary Results'!$B2330)</f>
        <v>0</v>
      </c>
      <c r="C2748" t="b">
        <f>IF(OR(B2748=0,'Input and Summary Results'!D2330=0,'Input and Summary Results'!D2330=""),FALSE,'Input and Summary Results'!$D2330)</f>
        <v>0</v>
      </c>
      <c r="D2748" t="b">
        <f>IF(OR(B2748=0,'Input and Summary Results'!E2330=0),FALSE,'Input and Summary Results'!$E2330)</f>
        <v>0</v>
      </c>
      <c r="E2748" t="b">
        <f t="shared" si="158"/>
        <v>0</v>
      </c>
      <c r="F2748" t="b">
        <f t="shared" si="159"/>
        <v>0</v>
      </c>
      <c r="G2748" t="b">
        <f>IF('Input and Summary Results'!$J$4="yes",IF(C2748=FALSE,FALSE,IF('Data Transformation'!E2748&lt;$R$10,E2748,$R$10)),IF(C2748=FALSE,FALSE,IF(C2748&lt;$R$10,C2748,$R$10)))</f>
        <v>0</v>
      </c>
      <c r="H2748" t="b">
        <f>IF('Input and Summary Results'!$J$4="yes",'Data Transformation'!F2748,'Data Transformation'!D2748)</f>
        <v>0</v>
      </c>
      <c r="I2748" t="str">
        <f t="shared" si="157"/>
        <v/>
      </c>
    </row>
    <row r="2749" spans="2:9" x14ac:dyDescent="0.25">
      <c r="B2749" t="b">
        <f>IF('Input and Summary Results'!D2331=0,FALSE,'Input and Summary Results'!$B2331)</f>
        <v>0</v>
      </c>
      <c r="C2749" t="b">
        <f>IF(OR(B2749=0,'Input and Summary Results'!D2331=0,'Input and Summary Results'!D2331=""),FALSE,'Input and Summary Results'!$D2331)</f>
        <v>0</v>
      </c>
      <c r="D2749" t="b">
        <f>IF(OR(B2749=0,'Input and Summary Results'!E2331=0),FALSE,'Input and Summary Results'!$E2331)</f>
        <v>0</v>
      </c>
      <c r="E2749" t="b">
        <f t="shared" si="158"/>
        <v>0</v>
      </c>
      <c r="F2749" t="b">
        <f t="shared" si="159"/>
        <v>0</v>
      </c>
      <c r="G2749" t="b">
        <f>IF('Input and Summary Results'!$J$4="yes",IF(C2749=FALSE,FALSE,IF('Data Transformation'!E2749&lt;$R$10,E2749,$R$10)),IF(C2749=FALSE,FALSE,IF(C2749&lt;$R$10,C2749,$R$10)))</f>
        <v>0</v>
      </c>
      <c r="H2749" t="b">
        <f>IF('Input and Summary Results'!$J$4="yes",'Data Transformation'!F2749,'Data Transformation'!D2749)</f>
        <v>0</v>
      </c>
      <c r="I2749" t="str">
        <f t="shared" si="157"/>
        <v/>
      </c>
    </row>
    <row r="2750" spans="2:9" x14ac:dyDescent="0.25">
      <c r="B2750" t="b">
        <f>IF('Input and Summary Results'!D2332=0,FALSE,'Input and Summary Results'!$B2332)</f>
        <v>0</v>
      </c>
      <c r="C2750" t="b">
        <f>IF(OR(B2750=0,'Input and Summary Results'!D2332=0,'Input and Summary Results'!D2332=""),FALSE,'Input and Summary Results'!$D2332)</f>
        <v>0</v>
      </c>
      <c r="D2750" t="b">
        <f>IF(OR(B2750=0,'Input and Summary Results'!E2332=0),FALSE,'Input and Summary Results'!$E2332)</f>
        <v>0</v>
      </c>
      <c r="E2750" t="b">
        <f t="shared" si="158"/>
        <v>0</v>
      </c>
      <c r="F2750" t="b">
        <f t="shared" si="159"/>
        <v>0</v>
      </c>
      <c r="G2750" t="b">
        <f>IF('Input and Summary Results'!$J$4="yes",IF(C2750=FALSE,FALSE,IF('Data Transformation'!E2750&lt;$R$10,E2750,$R$10)),IF(C2750=FALSE,FALSE,IF(C2750&lt;$R$10,C2750,$R$10)))</f>
        <v>0</v>
      </c>
      <c r="H2750" t="b">
        <f>IF('Input and Summary Results'!$J$4="yes",'Data Transformation'!F2750,'Data Transformation'!D2750)</f>
        <v>0</v>
      </c>
      <c r="I2750" t="str">
        <f t="shared" si="157"/>
        <v/>
      </c>
    </row>
    <row r="2751" spans="2:9" x14ac:dyDescent="0.25">
      <c r="B2751" t="b">
        <f>IF('Input and Summary Results'!D2333=0,FALSE,'Input and Summary Results'!$B2333)</f>
        <v>0</v>
      </c>
      <c r="C2751" t="b">
        <f>IF(OR(B2751=0,'Input and Summary Results'!D2333=0,'Input and Summary Results'!D2333=""),FALSE,'Input and Summary Results'!$D2333)</f>
        <v>0</v>
      </c>
      <c r="D2751" t="b">
        <f>IF(OR(B2751=0,'Input and Summary Results'!E2333=0),FALSE,'Input and Summary Results'!$E2333)</f>
        <v>0</v>
      </c>
      <c r="E2751" t="b">
        <f t="shared" si="158"/>
        <v>0</v>
      </c>
      <c r="F2751" t="b">
        <f t="shared" si="159"/>
        <v>0</v>
      </c>
      <c r="G2751" t="b">
        <f>IF('Input and Summary Results'!$J$4="yes",IF(C2751=FALSE,FALSE,IF('Data Transformation'!E2751&lt;$R$10,E2751,$R$10)),IF(C2751=FALSE,FALSE,IF(C2751&lt;$R$10,C2751,$R$10)))</f>
        <v>0</v>
      </c>
      <c r="H2751" t="b">
        <f>IF('Input and Summary Results'!$J$4="yes",'Data Transformation'!F2751,'Data Transformation'!D2751)</f>
        <v>0</v>
      </c>
      <c r="I2751" t="str">
        <f t="shared" si="157"/>
        <v/>
      </c>
    </row>
    <row r="2752" spans="2:9" x14ac:dyDescent="0.25">
      <c r="B2752" t="b">
        <f>IF('Input and Summary Results'!D2334=0,FALSE,'Input and Summary Results'!$B2334)</f>
        <v>0</v>
      </c>
      <c r="C2752" t="b">
        <f>IF(OR(B2752=0,'Input and Summary Results'!D2334=0,'Input and Summary Results'!D2334=""),FALSE,'Input and Summary Results'!$D2334)</f>
        <v>0</v>
      </c>
      <c r="D2752" t="b">
        <f>IF(OR(B2752=0,'Input and Summary Results'!E2334=0),FALSE,'Input and Summary Results'!$E2334)</f>
        <v>0</v>
      </c>
      <c r="E2752" t="b">
        <f t="shared" si="158"/>
        <v>0</v>
      </c>
      <c r="F2752" t="b">
        <f t="shared" si="159"/>
        <v>0</v>
      </c>
      <c r="G2752" t="b">
        <f>IF('Input and Summary Results'!$J$4="yes",IF(C2752=FALSE,FALSE,IF('Data Transformation'!E2752&lt;$R$10,E2752,$R$10)),IF(C2752=FALSE,FALSE,IF(C2752&lt;$R$10,C2752,$R$10)))</f>
        <v>0</v>
      </c>
      <c r="H2752" t="b">
        <f>IF('Input and Summary Results'!$J$4="yes",'Data Transformation'!F2752,'Data Transformation'!D2752)</f>
        <v>0</v>
      </c>
      <c r="I2752" t="str">
        <f t="shared" si="157"/>
        <v/>
      </c>
    </row>
    <row r="2753" spans="2:9" x14ac:dyDescent="0.25">
      <c r="B2753" t="b">
        <f>IF('Input and Summary Results'!D2335=0,FALSE,'Input and Summary Results'!$B2335)</f>
        <v>0</v>
      </c>
      <c r="C2753" t="b">
        <f>IF(OR(B2753=0,'Input and Summary Results'!D2335=0,'Input and Summary Results'!D2335=""),FALSE,'Input and Summary Results'!$D2335)</f>
        <v>0</v>
      </c>
      <c r="D2753" t="b">
        <f>IF(OR(B2753=0,'Input and Summary Results'!E2335=0),FALSE,'Input and Summary Results'!$E2335)</f>
        <v>0</v>
      </c>
      <c r="E2753" t="b">
        <f t="shared" si="158"/>
        <v>0</v>
      </c>
      <c r="F2753" t="b">
        <f t="shared" si="159"/>
        <v>0</v>
      </c>
      <c r="G2753" t="b">
        <f>IF('Input and Summary Results'!$J$4="yes",IF(C2753=FALSE,FALSE,IF('Data Transformation'!E2753&lt;$R$10,E2753,$R$10)),IF(C2753=FALSE,FALSE,IF(C2753&lt;$R$10,C2753,$R$10)))</f>
        <v>0</v>
      </c>
      <c r="H2753" t="b">
        <f>IF('Input and Summary Results'!$J$4="yes",'Data Transformation'!F2753,'Data Transformation'!D2753)</f>
        <v>0</v>
      </c>
      <c r="I2753" t="str">
        <f t="shared" si="157"/>
        <v/>
      </c>
    </row>
    <row r="2754" spans="2:9" x14ac:dyDescent="0.25">
      <c r="B2754" t="b">
        <f>IF('Input and Summary Results'!D2336=0,FALSE,'Input and Summary Results'!$B2336)</f>
        <v>0</v>
      </c>
      <c r="C2754" t="b">
        <f>IF(OR(B2754=0,'Input and Summary Results'!D2336=0,'Input and Summary Results'!D2336=""),FALSE,'Input and Summary Results'!$D2336)</f>
        <v>0</v>
      </c>
      <c r="D2754" t="b">
        <f>IF(OR(B2754=0,'Input and Summary Results'!E2336=0),FALSE,'Input and Summary Results'!$E2336)</f>
        <v>0</v>
      </c>
      <c r="E2754" t="b">
        <f t="shared" si="158"/>
        <v>0</v>
      </c>
      <c r="F2754" t="b">
        <f t="shared" si="159"/>
        <v>0</v>
      </c>
      <c r="G2754" t="b">
        <f>IF('Input and Summary Results'!$J$4="yes",IF(C2754=FALSE,FALSE,IF('Data Transformation'!E2754&lt;$R$10,E2754,$R$10)),IF(C2754=FALSE,FALSE,IF(C2754&lt;$R$10,C2754,$R$10)))</f>
        <v>0</v>
      </c>
      <c r="H2754" t="b">
        <f>IF('Input and Summary Results'!$J$4="yes",'Data Transformation'!F2754,'Data Transformation'!D2754)</f>
        <v>0</v>
      </c>
      <c r="I2754" t="str">
        <f t="shared" si="157"/>
        <v/>
      </c>
    </row>
    <row r="2755" spans="2:9" x14ac:dyDescent="0.25">
      <c r="B2755" t="b">
        <f>IF('Input and Summary Results'!D2337=0,FALSE,'Input and Summary Results'!$B2337)</f>
        <v>0</v>
      </c>
      <c r="C2755" t="b">
        <f>IF(OR(B2755=0,'Input and Summary Results'!D2337=0,'Input and Summary Results'!D2337=""),FALSE,'Input and Summary Results'!$D2337)</f>
        <v>0</v>
      </c>
      <c r="D2755" t="b">
        <f>IF(OR(B2755=0,'Input and Summary Results'!E2337=0),FALSE,'Input and Summary Results'!$E2337)</f>
        <v>0</v>
      </c>
      <c r="E2755" t="b">
        <f t="shared" si="158"/>
        <v>0</v>
      </c>
      <c r="F2755" t="b">
        <f t="shared" si="159"/>
        <v>0</v>
      </c>
      <c r="G2755" t="b">
        <f>IF('Input and Summary Results'!$J$4="yes",IF(C2755=FALSE,FALSE,IF('Data Transformation'!E2755&lt;$R$10,E2755,$R$10)),IF(C2755=FALSE,FALSE,IF(C2755&lt;$R$10,C2755,$R$10)))</f>
        <v>0</v>
      </c>
      <c r="H2755" t="b">
        <f>IF('Input and Summary Results'!$J$4="yes",'Data Transformation'!F2755,'Data Transformation'!D2755)</f>
        <v>0</v>
      </c>
      <c r="I2755" t="str">
        <f t="shared" si="157"/>
        <v/>
      </c>
    </row>
    <row r="2756" spans="2:9" x14ac:dyDescent="0.25">
      <c r="B2756" t="b">
        <f>IF('Input and Summary Results'!D2338=0,FALSE,'Input and Summary Results'!$B2338)</f>
        <v>0</v>
      </c>
      <c r="C2756" t="b">
        <f>IF(OR(B2756=0,'Input and Summary Results'!D2338=0,'Input and Summary Results'!D2338=""),FALSE,'Input and Summary Results'!$D2338)</f>
        <v>0</v>
      </c>
      <c r="D2756" t="b">
        <f>IF(OR(B2756=0,'Input and Summary Results'!E2338=0),FALSE,'Input and Summary Results'!$E2338)</f>
        <v>0</v>
      </c>
      <c r="E2756" t="b">
        <f t="shared" si="158"/>
        <v>0</v>
      </c>
      <c r="F2756" t="b">
        <f t="shared" si="159"/>
        <v>0</v>
      </c>
      <c r="G2756" t="b">
        <f>IF('Input and Summary Results'!$J$4="yes",IF(C2756=FALSE,FALSE,IF('Data Transformation'!E2756&lt;$R$10,E2756,$R$10)),IF(C2756=FALSE,FALSE,IF(C2756&lt;$R$10,C2756,$R$10)))</f>
        <v>0</v>
      </c>
      <c r="H2756" t="b">
        <f>IF('Input and Summary Results'!$J$4="yes",'Data Transformation'!F2756,'Data Transformation'!D2756)</f>
        <v>0</v>
      </c>
      <c r="I2756" t="str">
        <f t="shared" si="157"/>
        <v/>
      </c>
    </row>
    <row r="2757" spans="2:9" x14ac:dyDescent="0.25">
      <c r="B2757" t="b">
        <f>IF('Input and Summary Results'!D2339=0,FALSE,'Input and Summary Results'!$B2339)</f>
        <v>0</v>
      </c>
      <c r="C2757" t="b">
        <f>IF(OR(B2757=0,'Input and Summary Results'!D2339=0,'Input and Summary Results'!D2339=""),FALSE,'Input and Summary Results'!$D2339)</f>
        <v>0</v>
      </c>
      <c r="D2757" t="b">
        <f>IF(OR(B2757=0,'Input and Summary Results'!E2339=0),FALSE,'Input and Summary Results'!$E2339)</f>
        <v>0</v>
      </c>
      <c r="E2757" t="b">
        <f t="shared" si="158"/>
        <v>0</v>
      </c>
      <c r="F2757" t="b">
        <f t="shared" si="159"/>
        <v>0</v>
      </c>
      <c r="G2757" t="b">
        <f>IF('Input and Summary Results'!$J$4="yes",IF(C2757=FALSE,FALSE,IF('Data Transformation'!E2757&lt;$R$10,E2757,$R$10)),IF(C2757=FALSE,FALSE,IF(C2757&lt;$R$10,C2757,$R$10)))</f>
        <v>0</v>
      </c>
      <c r="H2757" t="b">
        <f>IF('Input and Summary Results'!$J$4="yes",'Data Transformation'!F2757,'Data Transformation'!D2757)</f>
        <v>0</v>
      </c>
      <c r="I2757" t="str">
        <f t="shared" ref="I2757:I2820" si="160">IF(G2757=FALSE,"",B2757)</f>
        <v/>
      </c>
    </row>
    <row r="2758" spans="2:9" x14ac:dyDescent="0.25">
      <c r="B2758" t="b">
        <f>IF('Input and Summary Results'!D2340=0,FALSE,'Input and Summary Results'!$B2340)</f>
        <v>0</v>
      </c>
      <c r="C2758" t="b">
        <f>IF(OR(B2758=0,'Input and Summary Results'!D2340=0,'Input and Summary Results'!D2340=""),FALSE,'Input and Summary Results'!$D2340)</f>
        <v>0</v>
      </c>
      <c r="D2758" t="b">
        <f>IF(OR(B2758=0,'Input and Summary Results'!E2340=0),FALSE,'Input and Summary Results'!$E2340)</f>
        <v>0</v>
      </c>
      <c r="E2758" t="b">
        <f t="shared" si="158"/>
        <v>0</v>
      </c>
      <c r="F2758" t="b">
        <f t="shared" si="159"/>
        <v>0</v>
      </c>
      <c r="G2758" t="b">
        <f>IF('Input and Summary Results'!$J$4="yes",IF(C2758=FALSE,FALSE,IF('Data Transformation'!E2758&lt;$R$10,E2758,$R$10)),IF(C2758=FALSE,FALSE,IF(C2758&lt;$R$10,C2758,$R$10)))</f>
        <v>0</v>
      </c>
      <c r="H2758" t="b">
        <f>IF('Input and Summary Results'!$J$4="yes",'Data Transformation'!F2758,'Data Transformation'!D2758)</f>
        <v>0</v>
      </c>
      <c r="I2758" t="str">
        <f t="shared" si="160"/>
        <v/>
      </c>
    </row>
    <row r="2759" spans="2:9" x14ac:dyDescent="0.25">
      <c r="B2759" t="b">
        <f>IF('Input and Summary Results'!D2341=0,FALSE,'Input and Summary Results'!$B2341)</f>
        <v>0</v>
      </c>
      <c r="C2759" t="b">
        <f>IF(OR(B2759=0,'Input and Summary Results'!D2341=0,'Input and Summary Results'!D2341=""),FALSE,'Input and Summary Results'!$D2341)</f>
        <v>0</v>
      </c>
      <c r="D2759" t="b">
        <f>IF(OR(B2759=0,'Input and Summary Results'!E2341=0),FALSE,'Input and Summary Results'!$E2341)</f>
        <v>0</v>
      </c>
      <c r="E2759" t="b">
        <f t="shared" si="158"/>
        <v>0</v>
      </c>
      <c r="F2759" t="b">
        <f t="shared" si="159"/>
        <v>0</v>
      </c>
      <c r="G2759" t="b">
        <f>IF('Input and Summary Results'!$J$4="yes",IF(C2759=FALSE,FALSE,IF('Data Transformation'!E2759&lt;$R$10,E2759,$R$10)),IF(C2759=FALSE,FALSE,IF(C2759&lt;$R$10,C2759,$R$10)))</f>
        <v>0</v>
      </c>
      <c r="H2759" t="b">
        <f>IF('Input and Summary Results'!$J$4="yes",'Data Transformation'!F2759,'Data Transformation'!D2759)</f>
        <v>0</v>
      </c>
      <c r="I2759" t="str">
        <f t="shared" si="160"/>
        <v/>
      </c>
    </row>
    <row r="2760" spans="2:9" x14ac:dyDescent="0.25">
      <c r="B2760" t="b">
        <f>IF('Input and Summary Results'!D2342=0,FALSE,'Input and Summary Results'!$B2342)</f>
        <v>0</v>
      </c>
      <c r="C2760" t="b">
        <f>IF(OR(B2760=0,'Input and Summary Results'!D2342=0,'Input and Summary Results'!D2342=""),FALSE,'Input and Summary Results'!$D2342)</f>
        <v>0</v>
      </c>
      <c r="D2760" t="b">
        <f>IF(OR(B2760=0,'Input and Summary Results'!E2342=0),FALSE,'Input and Summary Results'!$E2342)</f>
        <v>0</v>
      </c>
      <c r="E2760" t="b">
        <f t="shared" si="158"/>
        <v>0</v>
      </c>
      <c r="F2760" t="b">
        <f t="shared" si="159"/>
        <v>0</v>
      </c>
      <c r="G2760" t="b">
        <f>IF('Input and Summary Results'!$J$4="yes",IF(C2760=FALSE,FALSE,IF('Data Transformation'!E2760&lt;$R$10,E2760,$R$10)),IF(C2760=FALSE,FALSE,IF(C2760&lt;$R$10,C2760,$R$10)))</f>
        <v>0</v>
      </c>
      <c r="H2760" t="b">
        <f>IF('Input and Summary Results'!$J$4="yes",'Data Transformation'!F2760,'Data Transformation'!D2760)</f>
        <v>0</v>
      </c>
      <c r="I2760" t="str">
        <f t="shared" si="160"/>
        <v/>
      </c>
    </row>
    <row r="2761" spans="2:9" x14ac:dyDescent="0.25">
      <c r="B2761" t="b">
        <f>IF('Input and Summary Results'!D2343=0,FALSE,'Input and Summary Results'!$B2343)</f>
        <v>0</v>
      </c>
      <c r="C2761" t="b">
        <f>IF(OR(B2761=0,'Input and Summary Results'!D2343=0,'Input and Summary Results'!D2343=""),FALSE,'Input and Summary Results'!$D2343)</f>
        <v>0</v>
      </c>
      <c r="D2761" t="b">
        <f>IF(OR(B2761=0,'Input and Summary Results'!E2343=0),FALSE,'Input and Summary Results'!$E2343)</f>
        <v>0</v>
      </c>
      <c r="E2761" t="b">
        <f t="shared" si="158"/>
        <v>0</v>
      </c>
      <c r="F2761" t="b">
        <f t="shared" si="159"/>
        <v>0</v>
      </c>
      <c r="G2761" t="b">
        <f>IF('Input and Summary Results'!$J$4="yes",IF(C2761=FALSE,FALSE,IF('Data Transformation'!E2761&lt;$R$10,E2761,$R$10)),IF(C2761=FALSE,FALSE,IF(C2761&lt;$R$10,C2761,$R$10)))</f>
        <v>0</v>
      </c>
      <c r="H2761" t="b">
        <f>IF('Input and Summary Results'!$J$4="yes",'Data Transformation'!F2761,'Data Transformation'!D2761)</f>
        <v>0</v>
      </c>
      <c r="I2761" t="str">
        <f t="shared" si="160"/>
        <v/>
      </c>
    </row>
    <row r="2762" spans="2:9" x14ac:dyDescent="0.25">
      <c r="B2762" t="b">
        <f>IF('Input and Summary Results'!D2344=0,FALSE,'Input and Summary Results'!$B2344)</f>
        <v>0</v>
      </c>
      <c r="C2762" t="b">
        <f>IF(OR(B2762=0,'Input and Summary Results'!D2344=0,'Input and Summary Results'!D2344=""),FALSE,'Input and Summary Results'!$D2344)</f>
        <v>0</v>
      </c>
      <c r="D2762" t="b">
        <f>IF(OR(B2762=0,'Input and Summary Results'!E2344=0),FALSE,'Input and Summary Results'!$E2344)</f>
        <v>0</v>
      </c>
      <c r="E2762" t="b">
        <f t="shared" si="158"/>
        <v>0</v>
      </c>
      <c r="F2762" t="b">
        <f t="shared" si="159"/>
        <v>0</v>
      </c>
      <c r="G2762" t="b">
        <f>IF('Input and Summary Results'!$J$4="yes",IF(C2762=FALSE,FALSE,IF('Data Transformation'!E2762&lt;$R$10,E2762,$R$10)),IF(C2762=FALSE,FALSE,IF(C2762&lt;$R$10,C2762,$R$10)))</f>
        <v>0</v>
      </c>
      <c r="H2762" t="b">
        <f>IF('Input and Summary Results'!$J$4="yes",'Data Transformation'!F2762,'Data Transformation'!D2762)</f>
        <v>0</v>
      </c>
      <c r="I2762" t="str">
        <f t="shared" si="160"/>
        <v/>
      </c>
    </row>
    <row r="2763" spans="2:9" x14ac:dyDescent="0.25">
      <c r="B2763" t="b">
        <f>IF('Input and Summary Results'!D2345=0,FALSE,'Input and Summary Results'!$B2345)</f>
        <v>0</v>
      </c>
      <c r="C2763" t="b">
        <f>IF(OR(B2763=0,'Input and Summary Results'!D2345=0,'Input and Summary Results'!D2345=""),FALSE,'Input and Summary Results'!$D2345)</f>
        <v>0</v>
      </c>
      <c r="D2763" t="b">
        <f>IF(OR(B2763=0,'Input and Summary Results'!E2345=0),FALSE,'Input and Summary Results'!$E2345)</f>
        <v>0</v>
      </c>
      <c r="E2763" t="b">
        <f t="shared" si="158"/>
        <v>0</v>
      </c>
      <c r="F2763" t="b">
        <f t="shared" si="159"/>
        <v>0</v>
      </c>
      <c r="G2763" t="b">
        <f>IF('Input and Summary Results'!$J$4="yes",IF(C2763=FALSE,FALSE,IF('Data Transformation'!E2763&lt;$R$10,E2763,$R$10)),IF(C2763=FALSE,FALSE,IF(C2763&lt;$R$10,C2763,$R$10)))</f>
        <v>0</v>
      </c>
      <c r="H2763" t="b">
        <f>IF('Input and Summary Results'!$J$4="yes",'Data Transformation'!F2763,'Data Transformation'!D2763)</f>
        <v>0</v>
      </c>
      <c r="I2763" t="str">
        <f t="shared" si="160"/>
        <v/>
      </c>
    </row>
    <row r="2764" spans="2:9" x14ac:dyDescent="0.25">
      <c r="B2764" t="b">
        <f>IF('Input and Summary Results'!D2346=0,FALSE,'Input and Summary Results'!$B2346)</f>
        <v>0</v>
      </c>
      <c r="C2764" t="b">
        <f>IF(OR(B2764=0,'Input and Summary Results'!D2346=0,'Input and Summary Results'!D2346=""),FALSE,'Input and Summary Results'!$D2346)</f>
        <v>0</v>
      </c>
      <c r="D2764" t="b">
        <f>IF(OR(B2764=0,'Input and Summary Results'!E2346=0),FALSE,'Input and Summary Results'!$E2346)</f>
        <v>0</v>
      </c>
      <c r="E2764" t="b">
        <f t="shared" si="158"/>
        <v>0</v>
      </c>
      <c r="F2764" t="b">
        <f t="shared" si="159"/>
        <v>0</v>
      </c>
      <c r="G2764" t="b">
        <f>IF('Input and Summary Results'!$J$4="yes",IF(C2764=FALSE,FALSE,IF('Data Transformation'!E2764&lt;$R$10,E2764,$R$10)),IF(C2764=FALSE,FALSE,IF(C2764&lt;$R$10,C2764,$R$10)))</f>
        <v>0</v>
      </c>
      <c r="H2764" t="b">
        <f>IF('Input and Summary Results'!$J$4="yes",'Data Transformation'!F2764,'Data Transformation'!D2764)</f>
        <v>0</v>
      </c>
      <c r="I2764" t="str">
        <f t="shared" si="160"/>
        <v/>
      </c>
    </row>
    <row r="2765" spans="2:9" x14ac:dyDescent="0.25">
      <c r="B2765" t="b">
        <f>IF('Input and Summary Results'!D2347=0,FALSE,'Input and Summary Results'!$B2347)</f>
        <v>0</v>
      </c>
      <c r="C2765" t="b">
        <f>IF(OR(B2765=0,'Input and Summary Results'!D2347=0,'Input and Summary Results'!D2347=""),FALSE,'Input and Summary Results'!$D2347)</f>
        <v>0</v>
      </c>
      <c r="D2765" t="b">
        <f>IF(OR(B2765=0,'Input and Summary Results'!E2347=0),FALSE,'Input and Summary Results'!$E2347)</f>
        <v>0</v>
      </c>
      <c r="E2765" t="b">
        <f t="shared" si="158"/>
        <v>0</v>
      </c>
      <c r="F2765" t="b">
        <f t="shared" si="159"/>
        <v>0</v>
      </c>
      <c r="G2765" t="b">
        <f>IF('Input and Summary Results'!$J$4="yes",IF(C2765=FALSE,FALSE,IF('Data Transformation'!E2765&lt;$R$10,E2765,$R$10)),IF(C2765=FALSE,FALSE,IF(C2765&lt;$R$10,C2765,$R$10)))</f>
        <v>0</v>
      </c>
      <c r="H2765" t="b">
        <f>IF('Input and Summary Results'!$J$4="yes",'Data Transformation'!F2765,'Data Transformation'!D2765)</f>
        <v>0</v>
      </c>
      <c r="I2765" t="str">
        <f t="shared" si="160"/>
        <v/>
      </c>
    </row>
    <row r="2766" spans="2:9" x14ac:dyDescent="0.25">
      <c r="B2766" t="b">
        <f>IF('Input and Summary Results'!D2348=0,FALSE,'Input and Summary Results'!$B2348)</f>
        <v>0</v>
      </c>
      <c r="C2766" t="b">
        <f>IF(OR(B2766=0,'Input and Summary Results'!D2348=0,'Input and Summary Results'!D2348=""),FALSE,'Input and Summary Results'!$D2348)</f>
        <v>0</v>
      </c>
      <c r="D2766" t="b">
        <f>IF(OR(B2766=0,'Input and Summary Results'!E2348=0),FALSE,'Input and Summary Results'!$E2348)</f>
        <v>0</v>
      </c>
      <c r="E2766" t="b">
        <f t="shared" si="158"/>
        <v>0</v>
      </c>
      <c r="F2766" t="b">
        <f t="shared" si="159"/>
        <v>0</v>
      </c>
      <c r="G2766" t="b">
        <f>IF('Input and Summary Results'!$J$4="yes",IF(C2766=FALSE,FALSE,IF('Data Transformation'!E2766&lt;$R$10,E2766,$R$10)),IF(C2766=FALSE,FALSE,IF(C2766&lt;$R$10,C2766,$R$10)))</f>
        <v>0</v>
      </c>
      <c r="H2766" t="b">
        <f>IF('Input and Summary Results'!$J$4="yes",'Data Transformation'!F2766,'Data Transformation'!D2766)</f>
        <v>0</v>
      </c>
      <c r="I2766" t="str">
        <f t="shared" si="160"/>
        <v/>
      </c>
    </row>
    <row r="2767" spans="2:9" x14ac:dyDescent="0.25">
      <c r="B2767" t="b">
        <f>IF('Input and Summary Results'!D2349=0,FALSE,'Input and Summary Results'!$B2349)</f>
        <v>0</v>
      </c>
      <c r="C2767" t="b">
        <f>IF(OR(B2767=0,'Input and Summary Results'!D2349=0,'Input and Summary Results'!D2349=""),FALSE,'Input and Summary Results'!$D2349)</f>
        <v>0</v>
      </c>
      <c r="D2767" t="b">
        <f>IF(OR(B2767=0,'Input and Summary Results'!E2349=0),FALSE,'Input and Summary Results'!$E2349)</f>
        <v>0</v>
      </c>
      <c r="E2767" t="b">
        <f t="shared" si="158"/>
        <v>0</v>
      </c>
      <c r="F2767" t="b">
        <f t="shared" si="159"/>
        <v>0</v>
      </c>
      <c r="G2767" t="b">
        <f>IF('Input and Summary Results'!$J$4="yes",IF(C2767=FALSE,FALSE,IF('Data Transformation'!E2767&lt;$R$10,E2767,$R$10)),IF(C2767=FALSE,FALSE,IF(C2767&lt;$R$10,C2767,$R$10)))</f>
        <v>0</v>
      </c>
      <c r="H2767" t="b">
        <f>IF('Input and Summary Results'!$J$4="yes",'Data Transformation'!F2767,'Data Transformation'!D2767)</f>
        <v>0</v>
      </c>
      <c r="I2767" t="str">
        <f t="shared" si="160"/>
        <v/>
      </c>
    </row>
    <row r="2768" spans="2:9" x14ac:dyDescent="0.25">
      <c r="B2768" t="b">
        <f>IF('Input and Summary Results'!D2350=0,FALSE,'Input and Summary Results'!$B2350)</f>
        <v>0</v>
      </c>
      <c r="C2768" t="b">
        <f>IF(OR(B2768=0,'Input and Summary Results'!D2350=0,'Input and Summary Results'!D2350=""),FALSE,'Input and Summary Results'!$D2350)</f>
        <v>0</v>
      </c>
      <c r="D2768" t="b">
        <f>IF(OR(B2768=0,'Input and Summary Results'!E2350=0),FALSE,'Input and Summary Results'!$E2350)</f>
        <v>0</v>
      </c>
      <c r="E2768" t="b">
        <f t="shared" si="158"/>
        <v>0</v>
      </c>
      <c r="F2768" t="b">
        <f t="shared" si="159"/>
        <v>0</v>
      </c>
      <c r="G2768" t="b">
        <f>IF('Input and Summary Results'!$J$4="yes",IF(C2768=FALSE,FALSE,IF('Data Transformation'!E2768&lt;$R$10,E2768,$R$10)),IF(C2768=FALSE,FALSE,IF(C2768&lt;$R$10,C2768,$R$10)))</f>
        <v>0</v>
      </c>
      <c r="H2768" t="b">
        <f>IF('Input and Summary Results'!$J$4="yes",'Data Transformation'!F2768,'Data Transformation'!D2768)</f>
        <v>0</v>
      </c>
      <c r="I2768" t="str">
        <f t="shared" si="160"/>
        <v/>
      </c>
    </row>
    <row r="2769" spans="2:9" x14ac:dyDescent="0.25">
      <c r="B2769" t="b">
        <f>IF('Input and Summary Results'!D2351=0,FALSE,'Input and Summary Results'!$B2351)</f>
        <v>0</v>
      </c>
      <c r="C2769" t="b">
        <f>IF(OR(B2769=0,'Input and Summary Results'!D2351=0,'Input and Summary Results'!D2351=""),FALSE,'Input and Summary Results'!$D2351)</f>
        <v>0</v>
      </c>
      <c r="D2769" t="b">
        <f>IF(OR(B2769=0,'Input and Summary Results'!E2351=0),FALSE,'Input and Summary Results'!$E2351)</f>
        <v>0</v>
      </c>
      <c r="E2769" t="b">
        <f t="shared" si="158"/>
        <v>0</v>
      </c>
      <c r="F2769" t="b">
        <f t="shared" si="159"/>
        <v>0</v>
      </c>
      <c r="G2769" t="b">
        <f>IF('Input and Summary Results'!$J$4="yes",IF(C2769=FALSE,FALSE,IF('Data Transformation'!E2769&lt;$R$10,E2769,$R$10)),IF(C2769=FALSE,FALSE,IF(C2769&lt;$R$10,C2769,$R$10)))</f>
        <v>0</v>
      </c>
      <c r="H2769" t="b">
        <f>IF('Input and Summary Results'!$J$4="yes",'Data Transformation'!F2769,'Data Transformation'!D2769)</f>
        <v>0</v>
      </c>
      <c r="I2769" t="str">
        <f t="shared" si="160"/>
        <v/>
      </c>
    </row>
    <row r="2770" spans="2:9" x14ac:dyDescent="0.25">
      <c r="B2770" t="b">
        <f>IF('Input and Summary Results'!D2352=0,FALSE,'Input and Summary Results'!$B2352)</f>
        <v>0</v>
      </c>
      <c r="C2770" t="b">
        <f>IF(OR(B2770=0,'Input and Summary Results'!D2352=0,'Input and Summary Results'!D2352=""),FALSE,'Input and Summary Results'!$D2352)</f>
        <v>0</v>
      </c>
      <c r="D2770" t="b">
        <f>IF(OR(B2770=0,'Input and Summary Results'!E2352=0),FALSE,'Input and Summary Results'!$E2352)</f>
        <v>0</v>
      </c>
      <c r="E2770" t="b">
        <f t="shared" si="158"/>
        <v>0</v>
      </c>
      <c r="F2770" t="b">
        <f t="shared" si="159"/>
        <v>0</v>
      </c>
      <c r="G2770" t="b">
        <f>IF('Input and Summary Results'!$J$4="yes",IF(C2770=FALSE,FALSE,IF('Data Transformation'!E2770&lt;$R$10,E2770,$R$10)),IF(C2770=FALSE,FALSE,IF(C2770&lt;$R$10,C2770,$R$10)))</f>
        <v>0</v>
      </c>
      <c r="H2770" t="b">
        <f>IF('Input and Summary Results'!$J$4="yes",'Data Transformation'!F2770,'Data Transformation'!D2770)</f>
        <v>0</v>
      </c>
      <c r="I2770" t="str">
        <f t="shared" si="160"/>
        <v/>
      </c>
    </row>
    <row r="2771" spans="2:9" x14ac:dyDescent="0.25">
      <c r="B2771" t="b">
        <f>IF('Input and Summary Results'!D2353=0,FALSE,'Input and Summary Results'!$B2353)</f>
        <v>0</v>
      </c>
      <c r="C2771" t="b">
        <f>IF(OR(B2771=0,'Input and Summary Results'!D2353=0,'Input and Summary Results'!D2353=""),FALSE,'Input and Summary Results'!$D2353)</f>
        <v>0</v>
      </c>
      <c r="D2771" t="b">
        <f>IF(OR(B2771=0,'Input and Summary Results'!E2353=0),FALSE,'Input and Summary Results'!$E2353)</f>
        <v>0</v>
      </c>
      <c r="E2771" t="b">
        <f t="shared" si="158"/>
        <v>0</v>
      </c>
      <c r="F2771" t="b">
        <f t="shared" si="159"/>
        <v>0</v>
      </c>
      <c r="G2771" t="b">
        <f>IF('Input and Summary Results'!$J$4="yes",IF(C2771=FALSE,FALSE,IF('Data Transformation'!E2771&lt;$R$10,E2771,$R$10)),IF(C2771=FALSE,FALSE,IF(C2771&lt;$R$10,C2771,$R$10)))</f>
        <v>0</v>
      </c>
      <c r="H2771" t="b">
        <f>IF('Input and Summary Results'!$J$4="yes",'Data Transformation'!F2771,'Data Transformation'!D2771)</f>
        <v>0</v>
      </c>
      <c r="I2771" t="str">
        <f t="shared" si="160"/>
        <v/>
      </c>
    </row>
    <row r="2772" spans="2:9" x14ac:dyDescent="0.25">
      <c r="B2772" t="b">
        <f>IF('Input and Summary Results'!D2354=0,FALSE,'Input and Summary Results'!$B2354)</f>
        <v>0</v>
      </c>
      <c r="C2772" t="b">
        <f>IF(OR(B2772=0,'Input and Summary Results'!D2354=0,'Input and Summary Results'!D2354=""),FALSE,'Input and Summary Results'!$D2354)</f>
        <v>0</v>
      </c>
      <c r="D2772" t="b">
        <f>IF(OR(B2772=0,'Input and Summary Results'!E2354=0),FALSE,'Input and Summary Results'!$E2354)</f>
        <v>0</v>
      </c>
      <c r="E2772" t="b">
        <f t="shared" si="158"/>
        <v>0</v>
      </c>
      <c r="F2772" t="b">
        <f t="shared" si="159"/>
        <v>0</v>
      </c>
      <c r="G2772" t="b">
        <f>IF('Input and Summary Results'!$J$4="yes",IF(C2772=FALSE,FALSE,IF('Data Transformation'!E2772&lt;$R$10,E2772,$R$10)),IF(C2772=FALSE,FALSE,IF(C2772&lt;$R$10,C2772,$R$10)))</f>
        <v>0</v>
      </c>
      <c r="H2772" t="b">
        <f>IF('Input and Summary Results'!$J$4="yes",'Data Transformation'!F2772,'Data Transformation'!D2772)</f>
        <v>0</v>
      </c>
      <c r="I2772" t="str">
        <f t="shared" si="160"/>
        <v/>
      </c>
    </row>
    <row r="2773" spans="2:9" x14ac:dyDescent="0.25">
      <c r="B2773" t="b">
        <f>IF('Input and Summary Results'!D2355=0,FALSE,'Input and Summary Results'!$B2355)</f>
        <v>0</v>
      </c>
      <c r="C2773" t="b">
        <f>IF(OR(B2773=0,'Input and Summary Results'!D2355=0,'Input and Summary Results'!D2355=""),FALSE,'Input and Summary Results'!$D2355)</f>
        <v>0</v>
      </c>
      <c r="D2773" t="b">
        <f>IF(OR(B2773=0,'Input and Summary Results'!E2355=0),FALSE,'Input and Summary Results'!$E2355)</f>
        <v>0</v>
      </c>
      <c r="E2773" t="b">
        <f t="shared" si="158"/>
        <v>0</v>
      </c>
      <c r="F2773" t="b">
        <f t="shared" si="159"/>
        <v>0</v>
      </c>
      <c r="G2773" t="b">
        <f>IF('Input and Summary Results'!$J$4="yes",IF(C2773=FALSE,FALSE,IF('Data Transformation'!E2773&lt;$R$10,E2773,$R$10)),IF(C2773=FALSE,FALSE,IF(C2773&lt;$R$10,C2773,$R$10)))</f>
        <v>0</v>
      </c>
      <c r="H2773" t="b">
        <f>IF('Input and Summary Results'!$J$4="yes",'Data Transformation'!F2773,'Data Transformation'!D2773)</f>
        <v>0</v>
      </c>
      <c r="I2773" t="str">
        <f t="shared" si="160"/>
        <v/>
      </c>
    </row>
    <row r="2774" spans="2:9" x14ac:dyDescent="0.25">
      <c r="B2774" t="b">
        <f>IF('Input and Summary Results'!D2356=0,FALSE,'Input and Summary Results'!$B2356)</f>
        <v>0</v>
      </c>
      <c r="C2774" t="b">
        <f>IF(OR(B2774=0,'Input and Summary Results'!D2356=0,'Input and Summary Results'!D2356=""),FALSE,'Input and Summary Results'!$D2356)</f>
        <v>0</v>
      </c>
      <c r="D2774" t="b">
        <f>IF(OR(B2774=0,'Input and Summary Results'!E2356=0),FALSE,'Input and Summary Results'!$E2356)</f>
        <v>0</v>
      </c>
      <c r="E2774" t="b">
        <f t="shared" si="158"/>
        <v>0</v>
      </c>
      <c r="F2774" t="b">
        <f t="shared" si="159"/>
        <v>0</v>
      </c>
      <c r="G2774" t="b">
        <f>IF('Input and Summary Results'!$J$4="yes",IF(C2774=FALSE,FALSE,IF('Data Transformation'!E2774&lt;$R$10,E2774,$R$10)),IF(C2774=FALSE,FALSE,IF(C2774&lt;$R$10,C2774,$R$10)))</f>
        <v>0</v>
      </c>
      <c r="H2774" t="b">
        <f>IF('Input and Summary Results'!$J$4="yes",'Data Transformation'!F2774,'Data Transformation'!D2774)</f>
        <v>0</v>
      </c>
      <c r="I2774" t="str">
        <f t="shared" si="160"/>
        <v/>
      </c>
    </row>
    <row r="2775" spans="2:9" x14ac:dyDescent="0.25">
      <c r="B2775" t="b">
        <f>IF('Input and Summary Results'!D2357=0,FALSE,'Input and Summary Results'!$B2357)</f>
        <v>0</v>
      </c>
      <c r="C2775" t="b">
        <f>IF(OR(B2775=0,'Input and Summary Results'!D2357=0,'Input and Summary Results'!D2357=""),FALSE,'Input and Summary Results'!$D2357)</f>
        <v>0</v>
      </c>
      <c r="D2775" t="b">
        <f>IF(OR(B2775=0,'Input and Summary Results'!E2357=0),FALSE,'Input and Summary Results'!$E2357)</f>
        <v>0</v>
      </c>
      <c r="E2775" t="b">
        <f t="shared" si="158"/>
        <v>0</v>
      </c>
      <c r="F2775" t="b">
        <f t="shared" si="159"/>
        <v>0</v>
      </c>
      <c r="G2775" t="b">
        <f>IF('Input and Summary Results'!$J$4="yes",IF(C2775=FALSE,FALSE,IF('Data Transformation'!E2775&lt;$R$10,E2775,$R$10)),IF(C2775=FALSE,FALSE,IF(C2775&lt;$R$10,C2775,$R$10)))</f>
        <v>0</v>
      </c>
      <c r="H2775" t="b">
        <f>IF('Input and Summary Results'!$J$4="yes",'Data Transformation'!F2775,'Data Transformation'!D2775)</f>
        <v>0</v>
      </c>
      <c r="I2775" t="str">
        <f t="shared" si="160"/>
        <v/>
      </c>
    </row>
    <row r="2776" spans="2:9" x14ac:dyDescent="0.25">
      <c r="B2776" t="b">
        <f>IF('Input and Summary Results'!D2358=0,FALSE,'Input and Summary Results'!$B2358)</f>
        <v>0</v>
      </c>
      <c r="C2776" t="b">
        <f>IF(OR(B2776=0,'Input and Summary Results'!D2358=0,'Input and Summary Results'!D2358=""),FALSE,'Input and Summary Results'!$D2358)</f>
        <v>0</v>
      </c>
      <c r="D2776" t="b">
        <f>IF(OR(B2776=0,'Input and Summary Results'!E2358=0),FALSE,'Input and Summary Results'!$E2358)</f>
        <v>0</v>
      </c>
      <c r="E2776" t="b">
        <f t="shared" si="158"/>
        <v>0</v>
      </c>
      <c r="F2776" t="b">
        <f t="shared" si="159"/>
        <v>0</v>
      </c>
      <c r="G2776" t="b">
        <f>IF('Input and Summary Results'!$J$4="yes",IF(C2776=FALSE,FALSE,IF('Data Transformation'!E2776&lt;$R$10,E2776,$R$10)),IF(C2776=FALSE,FALSE,IF(C2776&lt;$R$10,C2776,$R$10)))</f>
        <v>0</v>
      </c>
      <c r="H2776" t="b">
        <f>IF('Input and Summary Results'!$J$4="yes",'Data Transformation'!F2776,'Data Transformation'!D2776)</f>
        <v>0</v>
      </c>
      <c r="I2776" t="str">
        <f t="shared" si="160"/>
        <v/>
      </c>
    </row>
    <row r="2777" spans="2:9" x14ac:dyDescent="0.25">
      <c r="B2777" t="b">
        <f>IF('Input and Summary Results'!D2359=0,FALSE,'Input and Summary Results'!$B2359)</f>
        <v>0</v>
      </c>
      <c r="C2777" t="b">
        <f>IF(OR(B2777=0,'Input and Summary Results'!D2359=0,'Input and Summary Results'!D2359=""),FALSE,'Input and Summary Results'!$D2359)</f>
        <v>0</v>
      </c>
      <c r="D2777" t="b">
        <f>IF(OR(B2777=0,'Input and Summary Results'!E2359=0),FALSE,'Input and Summary Results'!$E2359)</f>
        <v>0</v>
      </c>
      <c r="E2777" t="b">
        <f t="shared" si="158"/>
        <v>0</v>
      </c>
      <c r="F2777" t="b">
        <f t="shared" si="159"/>
        <v>0</v>
      </c>
      <c r="G2777" t="b">
        <f>IF('Input and Summary Results'!$J$4="yes",IF(C2777=FALSE,FALSE,IF('Data Transformation'!E2777&lt;$R$10,E2777,$R$10)),IF(C2777=FALSE,FALSE,IF(C2777&lt;$R$10,C2777,$R$10)))</f>
        <v>0</v>
      </c>
      <c r="H2777" t="b">
        <f>IF('Input and Summary Results'!$J$4="yes",'Data Transformation'!F2777,'Data Transformation'!D2777)</f>
        <v>0</v>
      </c>
      <c r="I2777" t="str">
        <f t="shared" si="160"/>
        <v/>
      </c>
    </row>
    <row r="2778" spans="2:9" x14ac:dyDescent="0.25">
      <c r="B2778" t="b">
        <f>IF('Input and Summary Results'!D2360=0,FALSE,'Input and Summary Results'!$B2360)</f>
        <v>0</v>
      </c>
      <c r="C2778" t="b">
        <f>IF(OR(B2778=0,'Input and Summary Results'!D2360=0,'Input and Summary Results'!D2360=""),FALSE,'Input and Summary Results'!$D2360)</f>
        <v>0</v>
      </c>
      <c r="D2778" t="b">
        <f>IF(OR(B2778=0,'Input and Summary Results'!E2360=0),FALSE,'Input and Summary Results'!$E2360)</f>
        <v>0</v>
      </c>
      <c r="E2778" t="b">
        <f t="shared" si="158"/>
        <v>0</v>
      </c>
      <c r="F2778" t="b">
        <f t="shared" si="159"/>
        <v>0</v>
      </c>
      <c r="G2778" t="b">
        <f>IF('Input and Summary Results'!$J$4="yes",IF(C2778=FALSE,FALSE,IF('Data Transformation'!E2778&lt;$R$10,E2778,$R$10)),IF(C2778=FALSE,FALSE,IF(C2778&lt;$R$10,C2778,$R$10)))</f>
        <v>0</v>
      </c>
      <c r="H2778" t="b">
        <f>IF('Input and Summary Results'!$J$4="yes",'Data Transformation'!F2778,'Data Transformation'!D2778)</f>
        <v>0</v>
      </c>
      <c r="I2778" t="str">
        <f t="shared" si="160"/>
        <v/>
      </c>
    </row>
    <row r="2779" spans="2:9" x14ac:dyDescent="0.25">
      <c r="B2779" t="b">
        <f>IF('Input and Summary Results'!D2361=0,FALSE,'Input and Summary Results'!$B2361)</f>
        <v>0</v>
      </c>
      <c r="C2779" t="b">
        <f>IF(OR(B2779=0,'Input and Summary Results'!D2361=0,'Input and Summary Results'!D2361=""),FALSE,'Input and Summary Results'!$D2361)</f>
        <v>0</v>
      </c>
      <c r="D2779" t="b">
        <f>IF(OR(B2779=0,'Input and Summary Results'!E2361=0),FALSE,'Input and Summary Results'!$E2361)</f>
        <v>0</v>
      </c>
      <c r="E2779" t="b">
        <f t="shared" si="158"/>
        <v>0</v>
      </c>
      <c r="F2779" t="b">
        <f t="shared" si="159"/>
        <v>0</v>
      </c>
      <c r="G2779" t="b">
        <f>IF('Input and Summary Results'!$J$4="yes",IF(C2779=FALSE,FALSE,IF('Data Transformation'!E2779&lt;$R$10,E2779,$R$10)),IF(C2779=FALSE,FALSE,IF(C2779&lt;$R$10,C2779,$R$10)))</f>
        <v>0</v>
      </c>
      <c r="H2779" t="b">
        <f>IF('Input and Summary Results'!$J$4="yes",'Data Transformation'!F2779,'Data Transformation'!D2779)</f>
        <v>0</v>
      </c>
      <c r="I2779" t="str">
        <f t="shared" si="160"/>
        <v/>
      </c>
    </row>
    <row r="2780" spans="2:9" x14ac:dyDescent="0.25">
      <c r="B2780" t="b">
        <f>IF('Input and Summary Results'!D2362=0,FALSE,'Input and Summary Results'!$B2362)</f>
        <v>0</v>
      </c>
      <c r="C2780" t="b">
        <f>IF(OR(B2780=0,'Input and Summary Results'!D2362=0,'Input and Summary Results'!D2362=""),FALSE,'Input and Summary Results'!$D2362)</f>
        <v>0</v>
      </c>
      <c r="D2780" t="b">
        <f>IF(OR(B2780=0,'Input and Summary Results'!E2362=0),FALSE,'Input and Summary Results'!$E2362)</f>
        <v>0</v>
      </c>
      <c r="E2780" t="b">
        <f t="shared" si="158"/>
        <v>0</v>
      </c>
      <c r="F2780" t="b">
        <f t="shared" si="159"/>
        <v>0</v>
      </c>
      <c r="G2780" t="b">
        <f>IF('Input and Summary Results'!$J$4="yes",IF(C2780=FALSE,FALSE,IF('Data Transformation'!E2780&lt;$R$10,E2780,$R$10)),IF(C2780=FALSE,FALSE,IF(C2780&lt;$R$10,C2780,$R$10)))</f>
        <v>0</v>
      </c>
      <c r="H2780" t="b">
        <f>IF('Input and Summary Results'!$J$4="yes",'Data Transformation'!F2780,'Data Transformation'!D2780)</f>
        <v>0</v>
      </c>
      <c r="I2780" t="str">
        <f t="shared" si="160"/>
        <v/>
      </c>
    </row>
    <row r="2781" spans="2:9" x14ac:dyDescent="0.25">
      <c r="B2781" t="b">
        <f>IF('Input and Summary Results'!D2363=0,FALSE,'Input and Summary Results'!$B2363)</f>
        <v>0</v>
      </c>
      <c r="C2781" t="b">
        <f>IF(OR(B2781=0,'Input and Summary Results'!D2363=0,'Input and Summary Results'!D2363=""),FALSE,'Input and Summary Results'!$D2363)</f>
        <v>0</v>
      </c>
      <c r="D2781" t="b">
        <f>IF(OR(B2781=0,'Input and Summary Results'!E2363=0),FALSE,'Input and Summary Results'!$E2363)</f>
        <v>0</v>
      </c>
      <c r="E2781" t="b">
        <f t="shared" si="158"/>
        <v>0</v>
      </c>
      <c r="F2781" t="b">
        <f t="shared" si="159"/>
        <v>0</v>
      </c>
      <c r="G2781" t="b">
        <f>IF('Input and Summary Results'!$J$4="yes",IF(C2781=FALSE,FALSE,IF('Data Transformation'!E2781&lt;$R$10,E2781,$R$10)),IF(C2781=FALSE,FALSE,IF(C2781&lt;$R$10,C2781,$R$10)))</f>
        <v>0</v>
      </c>
      <c r="H2781" t="b">
        <f>IF('Input and Summary Results'!$J$4="yes",'Data Transformation'!F2781,'Data Transformation'!D2781)</f>
        <v>0</v>
      </c>
      <c r="I2781" t="str">
        <f t="shared" si="160"/>
        <v/>
      </c>
    </row>
    <row r="2782" spans="2:9" x14ac:dyDescent="0.25">
      <c r="B2782" t="b">
        <f>IF('Input and Summary Results'!D2364=0,FALSE,'Input and Summary Results'!$B2364)</f>
        <v>0</v>
      </c>
      <c r="C2782" t="b">
        <f>IF(OR(B2782=0,'Input and Summary Results'!D2364=0,'Input and Summary Results'!D2364=""),FALSE,'Input and Summary Results'!$D2364)</f>
        <v>0</v>
      </c>
      <c r="D2782" t="b">
        <f>IF(OR(B2782=0,'Input and Summary Results'!E2364=0),FALSE,'Input and Summary Results'!$E2364)</f>
        <v>0</v>
      </c>
      <c r="E2782" t="b">
        <f t="shared" si="158"/>
        <v>0</v>
      </c>
      <c r="F2782" t="b">
        <f t="shared" si="159"/>
        <v>0</v>
      </c>
      <c r="G2782" t="b">
        <f>IF('Input and Summary Results'!$J$4="yes",IF(C2782=FALSE,FALSE,IF('Data Transformation'!E2782&lt;$R$10,E2782,$R$10)),IF(C2782=FALSE,FALSE,IF(C2782&lt;$R$10,C2782,$R$10)))</f>
        <v>0</v>
      </c>
      <c r="H2782" t="b">
        <f>IF('Input and Summary Results'!$J$4="yes",'Data Transformation'!F2782,'Data Transformation'!D2782)</f>
        <v>0</v>
      </c>
      <c r="I2782" t="str">
        <f t="shared" si="160"/>
        <v/>
      </c>
    </row>
    <row r="2783" spans="2:9" x14ac:dyDescent="0.25">
      <c r="B2783" t="b">
        <f>IF('Input and Summary Results'!D2365=0,FALSE,'Input and Summary Results'!$B2365)</f>
        <v>0</v>
      </c>
      <c r="C2783" t="b">
        <f>IF(OR(B2783=0,'Input and Summary Results'!D2365=0,'Input and Summary Results'!D2365=""),FALSE,'Input and Summary Results'!$D2365)</f>
        <v>0</v>
      </c>
      <c r="D2783" t="b">
        <f>IF(OR(B2783=0,'Input and Summary Results'!E2365=0),FALSE,'Input and Summary Results'!$E2365)</f>
        <v>0</v>
      </c>
      <c r="E2783" t="b">
        <f t="shared" si="158"/>
        <v>0</v>
      </c>
      <c r="F2783" t="b">
        <f t="shared" si="159"/>
        <v>0</v>
      </c>
      <c r="G2783" t="b">
        <f>IF('Input and Summary Results'!$J$4="yes",IF(C2783=FALSE,FALSE,IF('Data Transformation'!E2783&lt;$R$10,E2783,$R$10)),IF(C2783=FALSE,FALSE,IF(C2783&lt;$R$10,C2783,$R$10)))</f>
        <v>0</v>
      </c>
      <c r="H2783" t="b">
        <f>IF('Input and Summary Results'!$J$4="yes",'Data Transformation'!F2783,'Data Transformation'!D2783)</f>
        <v>0</v>
      </c>
      <c r="I2783" t="str">
        <f t="shared" si="160"/>
        <v/>
      </c>
    </row>
    <row r="2784" spans="2:9" x14ac:dyDescent="0.25">
      <c r="B2784" t="b">
        <f>IF('Input and Summary Results'!D2366=0,FALSE,'Input and Summary Results'!$B2366)</f>
        <v>0</v>
      </c>
      <c r="C2784" t="b">
        <f>IF(OR(B2784=0,'Input and Summary Results'!D2366=0,'Input and Summary Results'!D2366=""),FALSE,'Input and Summary Results'!$D2366)</f>
        <v>0</v>
      </c>
      <c r="D2784" t="b">
        <f>IF(OR(B2784=0,'Input and Summary Results'!E2366=0),FALSE,'Input and Summary Results'!$E2366)</f>
        <v>0</v>
      </c>
      <c r="E2784" t="b">
        <f t="shared" si="158"/>
        <v>0</v>
      </c>
      <c r="F2784" t="b">
        <f t="shared" si="159"/>
        <v>0</v>
      </c>
      <c r="G2784" t="b">
        <f>IF('Input and Summary Results'!$J$4="yes",IF(C2784=FALSE,FALSE,IF('Data Transformation'!E2784&lt;$R$10,E2784,$R$10)),IF(C2784=FALSE,FALSE,IF(C2784&lt;$R$10,C2784,$R$10)))</f>
        <v>0</v>
      </c>
      <c r="H2784" t="b">
        <f>IF('Input and Summary Results'!$J$4="yes",'Data Transformation'!F2784,'Data Transformation'!D2784)</f>
        <v>0</v>
      </c>
      <c r="I2784" t="str">
        <f t="shared" si="160"/>
        <v/>
      </c>
    </row>
    <row r="2785" spans="2:9" x14ac:dyDescent="0.25">
      <c r="B2785" t="b">
        <f>IF('Input and Summary Results'!D2367=0,FALSE,'Input and Summary Results'!$B2367)</f>
        <v>0</v>
      </c>
      <c r="C2785" t="b">
        <f>IF(OR(B2785=0,'Input and Summary Results'!D2367=0,'Input and Summary Results'!D2367=""),FALSE,'Input and Summary Results'!$D2367)</f>
        <v>0</v>
      </c>
      <c r="D2785" t="b">
        <f>IF(OR(B2785=0,'Input and Summary Results'!E2367=0),FALSE,'Input and Summary Results'!$E2367)</f>
        <v>0</v>
      </c>
      <c r="E2785" t="b">
        <f t="shared" si="158"/>
        <v>0</v>
      </c>
      <c r="F2785" t="b">
        <f t="shared" si="159"/>
        <v>0</v>
      </c>
      <c r="G2785" t="b">
        <f>IF('Input and Summary Results'!$J$4="yes",IF(C2785=FALSE,FALSE,IF('Data Transformation'!E2785&lt;$R$10,E2785,$R$10)),IF(C2785=FALSE,FALSE,IF(C2785&lt;$R$10,C2785,$R$10)))</f>
        <v>0</v>
      </c>
      <c r="H2785" t="b">
        <f>IF('Input and Summary Results'!$J$4="yes",'Data Transformation'!F2785,'Data Transformation'!D2785)</f>
        <v>0</v>
      </c>
      <c r="I2785" t="str">
        <f t="shared" si="160"/>
        <v/>
      </c>
    </row>
    <row r="2786" spans="2:9" x14ac:dyDescent="0.25">
      <c r="B2786" t="b">
        <f>IF('Input and Summary Results'!D2368=0,FALSE,'Input and Summary Results'!$B2368)</f>
        <v>0</v>
      </c>
      <c r="C2786" t="b">
        <f>IF(OR(B2786=0,'Input and Summary Results'!D2368=0,'Input and Summary Results'!D2368=""),FALSE,'Input and Summary Results'!$D2368)</f>
        <v>0</v>
      </c>
      <c r="D2786" t="b">
        <f>IF(OR(B2786=0,'Input and Summary Results'!E2368=0),FALSE,'Input and Summary Results'!$E2368)</f>
        <v>0</v>
      </c>
      <c r="E2786" t="b">
        <f t="shared" si="158"/>
        <v>0</v>
      </c>
      <c r="F2786" t="b">
        <f t="shared" si="159"/>
        <v>0</v>
      </c>
      <c r="G2786" t="b">
        <f>IF('Input and Summary Results'!$J$4="yes",IF(C2786=FALSE,FALSE,IF('Data Transformation'!E2786&lt;$R$10,E2786,$R$10)),IF(C2786=FALSE,FALSE,IF(C2786&lt;$R$10,C2786,$R$10)))</f>
        <v>0</v>
      </c>
      <c r="H2786" t="b">
        <f>IF('Input and Summary Results'!$J$4="yes",'Data Transformation'!F2786,'Data Transformation'!D2786)</f>
        <v>0</v>
      </c>
      <c r="I2786" t="str">
        <f t="shared" si="160"/>
        <v/>
      </c>
    </row>
    <row r="2787" spans="2:9" x14ac:dyDescent="0.25">
      <c r="B2787" t="b">
        <f>IF('Input and Summary Results'!D2369=0,FALSE,'Input and Summary Results'!$B2369)</f>
        <v>0</v>
      </c>
      <c r="C2787" t="b">
        <f>IF(OR(B2787=0,'Input and Summary Results'!D2369=0,'Input and Summary Results'!D2369=""),FALSE,'Input and Summary Results'!$D2369)</f>
        <v>0</v>
      </c>
      <c r="D2787" t="b">
        <f>IF(OR(B2787=0,'Input and Summary Results'!E2369=0),FALSE,'Input and Summary Results'!$E2369)</f>
        <v>0</v>
      </c>
      <c r="E2787" t="b">
        <f t="shared" si="158"/>
        <v>0</v>
      </c>
      <c r="F2787" t="b">
        <f t="shared" si="159"/>
        <v>0</v>
      </c>
      <c r="G2787" t="b">
        <f>IF('Input and Summary Results'!$J$4="yes",IF(C2787=FALSE,FALSE,IF('Data Transformation'!E2787&lt;$R$10,E2787,$R$10)),IF(C2787=FALSE,FALSE,IF(C2787&lt;$R$10,C2787,$R$10)))</f>
        <v>0</v>
      </c>
      <c r="H2787" t="b">
        <f>IF('Input and Summary Results'!$J$4="yes",'Data Transformation'!F2787,'Data Transformation'!D2787)</f>
        <v>0</v>
      </c>
      <c r="I2787" t="str">
        <f t="shared" si="160"/>
        <v/>
      </c>
    </row>
    <row r="2788" spans="2:9" x14ac:dyDescent="0.25">
      <c r="B2788" t="b">
        <f>IF('Input and Summary Results'!D2370=0,FALSE,'Input and Summary Results'!$B2370)</f>
        <v>0</v>
      </c>
      <c r="C2788" t="b">
        <f>IF(OR(B2788=0,'Input and Summary Results'!D2370=0,'Input and Summary Results'!D2370=""),FALSE,'Input and Summary Results'!$D2370)</f>
        <v>0</v>
      </c>
      <c r="D2788" t="b">
        <f>IF(OR(B2788=0,'Input and Summary Results'!E2370=0),FALSE,'Input and Summary Results'!$E2370)</f>
        <v>0</v>
      </c>
      <c r="E2788" t="b">
        <f t="shared" si="158"/>
        <v>0</v>
      </c>
      <c r="F2788" t="b">
        <f t="shared" si="159"/>
        <v>0</v>
      </c>
      <c r="G2788" t="b">
        <f>IF('Input and Summary Results'!$J$4="yes",IF(C2788=FALSE,FALSE,IF('Data Transformation'!E2788&lt;$R$10,E2788,$R$10)),IF(C2788=FALSE,FALSE,IF(C2788&lt;$R$10,C2788,$R$10)))</f>
        <v>0</v>
      </c>
      <c r="H2788" t="b">
        <f>IF('Input and Summary Results'!$J$4="yes",'Data Transformation'!F2788,'Data Transformation'!D2788)</f>
        <v>0</v>
      </c>
      <c r="I2788" t="str">
        <f t="shared" si="160"/>
        <v/>
      </c>
    </row>
    <row r="2789" spans="2:9" x14ac:dyDescent="0.25">
      <c r="B2789" t="b">
        <f>IF('Input and Summary Results'!D2371=0,FALSE,'Input and Summary Results'!$B2371)</f>
        <v>0</v>
      </c>
      <c r="C2789" t="b">
        <f>IF(OR(B2789=0,'Input and Summary Results'!D2371=0,'Input and Summary Results'!D2371=""),FALSE,'Input and Summary Results'!$D2371)</f>
        <v>0</v>
      </c>
      <c r="D2789" t="b">
        <f>IF(OR(B2789=0,'Input and Summary Results'!E2371=0),FALSE,'Input and Summary Results'!$E2371)</f>
        <v>0</v>
      </c>
      <c r="E2789" t="b">
        <f t="shared" si="158"/>
        <v>0</v>
      </c>
      <c r="F2789" t="b">
        <f t="shared" si="159"/>
        <v>0</v>
      </c>
      <c r="G2789" t="b">
        <f>IF('Input and Summary Results'!$J$4="yes",IF(C2789=FALSE,FALSE,IF('Data Transformation'!E2789&lt;$R$10,E2789,$R$10)),IF(C2789=FALSE,FALSE,IF(C2789&lt;$R$10,C2789,$R$10)))</f>
        <v>0</v>
      </c>
      <c r="H2789" t="b">
        <f>IF('Input and Summary Results'!$J$4="yes",'Data Transformation'!F2789,'Data Transformation'!D2789)</f>
        <v>0</v>
      </c>
      <c r="I2789" t="str">
        <f t="shared" si="160"/>
        <v/>
      </c>
    </row>
    <row r="2790" spans="2:9" x14ac:dyDescent="0.25">
      <c r="B2790" t="b">
        <f>IF('Input and Summary Results'!D2372=0,FALSE,'Input and Summary Results'!$B2372)</f>
        <v>0</v>
      </c>
      <c r="C2790" t="b">
        <f>IF(OR(B2790=0,'Input and Summary Results'!D2372=0,'Input and Summary Results'!D2372=""),FALSE,'Input and Summary Results'!$D2372)</f>
        <v>0</v>
      </c>
      <c r="D2790" t="b">
        <f>IF(OR(B2790=0,'Input and Summary Results'!E2372=0),FALSE,'Input and Summary Results'!$E2372)</f>
        <v>0</v>
      </c>
      <c r="E2790" t="b">
        <f t="shared" si="158"/>
        <v>0</v>
      </c>
      <c r="F2790" t="b">
        <f t="shared" si="159"/>
        <v>0</v>
      </c>
      <c r="G2790" t="b">
        <f>IF('Input and Summary Results'!$J$4="yes",IF(C2790=FALSE,FALSE,IF('Data Transformation'!E2790&lt;$R$10,E2790,$R$10)),IF(C2790=FALSE,FALSE,IF(C2790&lt;$R$10,C2790,$R$10)))</f>
        <v>0</v>
      </c>
      <c r="H2790" t="b">
        <f>IF('Input and Summary Results'!$J$4="yes",'Data Transformation'!F2790,'Data Transformation'!D2790)</f>
        <v>0</v>
      </c>
      <c r="I2790" t="str">
        <f t="shared" si="160"/>
        <v/>
      </c>
    </row>
    <row r="2791" spans="2:9" x14ac:dyDescent="0.25">
      <c r="B2791" t="b">
        <f>IF('Input and Summary Results'!D2373=0,FALSE,'Input and Summary Results'!$B2373)</f>
        <v>0</v>
      </c>
      <c r="C2791" t="b">
        <f>IF(OR(B2791=0,'Input and Summary Results'!D2373=0,'Input and Summary Results'!D2373=""),FALSE,'Input and Summary Results'!$D2373)</f>
        <v>0</v>
      </c>
      <c r="D2791" t="b">
        <f>IF(OR(B2791=0,'Input and Summary Results'!E2373=0),FALSE,'Input and Summary Results'!$E2373)</f>
        <v>0</v>
      </c>
      <c r="E2791" t="b">
        <f t="shared" si="158"/>
        <v>0</v>
      </c>
      <c r="F2791" t="b">
        <f t="shared" si="159"/>
        <v>0</v>
      </c>
      <c r="G2791" t="b">
        <f>IF('Input and Summary Results'!$J$4="yes",IF(C2791=FALSE,FALSE,IF('Data Transformation'!E2791&lt;$R$10,E2791,$R$10)),IF(C2791=FALSE,FALSE,IF(C2791&lt;$R$10,C2791,$R$10)))</f>
        <v>0</v>
      </c>
      <c r="H2791" t="b">
        <f>IF('Input and Summary Results'!$J$4="yes",'Data Transformation'!F2791,'Data Transformation'!D2791)</f>
        <v>0</v>
      </c>
      <c r="I2791" t="str">
        <f t="shared" si="160"/>
        <v/>
      </c>
    </row>
    <row r="2792" spans="2:9" x14ac:dyDescent="0.25">
      <c r="B2792" t="b">
        <f>IF('Input and Summary Results'!D2374=0,FALSE,'Input and Summary Results'!$B2374)</f>
        <v>0</v>
      </c>
      <c r="C2792" t="b">
        <f>IF(OR(B2792=0,'Input and Summary Results'!D2374=0,'Input and Summary Results'!D2374=""),FALSE,'Input and Summary Results'!$D2374)</f>
        <v>0</v>
      </c>
      <c r="D2792" t="b">
        <f>IF(OR(B2792=0,'Input and Summary Results'!E2374=0),FALSE,'Input and Summary Results'!$E2374)</f>
        <v>0</v>
      </c>
      <c r="E2792" t="b">
        <f t="shared" si="158"/>
        <v>0</v>
      </c>
      <c r="F2792" t="b">
        <f t="shared" si="159"/>
        <v>0</v>
      </c>
      <c r="G2792" t="b">
        <f>IF('Input and Summary Results'!$J$4="yes",IF(C2792=FALSE,FALSE,IF('Data Transformation'!E2792&lt;$R$10,E2792,$R$10)),IF(C2792=FALSE,FALSE,IF(C2792&lt;$R$10,C2792,$R$10)))</f>
        <v>0</v>
      </c>
      <c r="H2792" t="b">
        <f>IF('Input and Summary Results'!$J$4="yes",'Data Transformation'!F2792,'Data Transformation'!D2792)</f>
        <v>0</v>
      </c>
      <c r="I2792" t="str">
        <f t="shared" si="160"/>
        <v/>
      </c>
    </row>
    <row r="2793" spans="2:9" x14ac:dyDescent="0.25">
      <c r="B2793" t="b">
        <f>IF('Input and Summary Results'!D2375=0,FALSE,'Input and Summary Results'!$B2375)</f>
        <v>0</v>
      </c>
      <c r="C2793" t="b">
        <f>IF(OR(B2793=0,'Input and Summary Results'!D2375=0,'Input and Summary Results'!D2375=""),FALSE,'Input and Summary Results'!$D2375)</f>
        <v>0</v>
      </c>
      <c r="D2793" t="b">
        <f>IF(OR(B2793=0,'Input and Summary Results'!E2375=0),FALSE,'Input and Summary Results'!$E2375)</f>
        <v>0</v>
      </c>
      <c r="E2793" t="b">
        <f t="shared" si="158"/>
        <v>0</v>
      </c>
      <c r="F2793" t="b">
        <f t="shared" si="159"/>
        <v>0</v>
      </c>
      <c r="G2793" t="b">
        <f>IF('Input and Summary Results'!$J$4="yes",IF(C2793=FALSE,FALSE,IF('Data Transformation'!E2793&lt;$R$10,E2793,$R$10)),IF(C2793=FALSE,FALSE,IF(C2793&lt;$R$10,C2793,$R$10)))</f>
        <v>0</v>
      </c>
      <c r="H2793" t="b">
        <f>IF('Input and Summary Results'!$J$4="yes",'Data Transformation'!F2793,'Data Transformation'!D2793)</f>
        <v>0</v>
      </c>
      <c r="I2793" t="str">
        <f t="shared" si="160"/>
        <v/>
      </c>
    </row>
    <row r="2794" spans="2:9" x14ac:dyDescent="0.25">
      <c r="B2794" t="b">
        <f>IF('Input and Summary Results'!D2376=0,FALSE,'Input and Summary Results'!$B2376)</f>
        <v>0</v>
      </c>
      <c r="C2794" t="b">
        <f>IF(OR(B2794=0,'Input and Summary Results'!D2376=0,'Input and Summary Results'!D2376=""),FALSE,'Input and Summary Results'!$D2376)</f>
        <v>0</v>
      </c>
      <c r="D2794" t="b">
        <f>IF(OR(B2794=0,'Input and Summary Results'!E2376=0),FALSE,'Input and Summary Results'!$E2376)</f>
        <v>0</v>
      </c>
      <c r="E2794" t="b">
        <f t="shared" ref="E2794:E2857" si="161">IF(C2794=FALSE,FALSE,LOG10(C2794))</f>
        <v>0</v>
      </c>
      <c r="F2794" t="b">
        <f t="shared" ref="F2794:F2857" si="162">IF(D2794=FALSE, FALSE,0.434*D2794/C2794)</f>
        <v>0</v>
      </c>
      <c r="G2794" t="b">
        <f>IF('Input and Summary Results'!$J$4="yes",IF(C2794=FALSE,FALSE,IF('Data Transformation'!E2794&lt;$R$10,E2794,$R$10)),IF(C2794=FALSE,FALSE,IF(C2794&lt;$R$10,C2794,$R$10)))</f>
        <v>0</v>
      </c>
      <c r="H2794" t="b">
        <f>IF('Input and Summary Results'!$J$4="yes",'Data Transformation'!F2794,'Data Transformation'!D2794)</f>
        <v>0</v>
      </c>
      <c r="I2794" t="str">
        <f t="shared" si="160"/>
        <v/>
      </c>
    </row>
    <row r="2795" spans="2:9" x14ac:dyDescent="0.25">
      <c r="B2795" t="b">
        <f>IF('Input and Summary Results'!D2377=0,FALSE,'Input and Summary Results'!$B2377)</f>
        <v>0</v>
      </c>
      <c r="C2795" t="b">
        <f>IF(OR(B2795=0,'Input and Summary Results'!D2377=0,'Input and Summary Results'!D2377=""),FALSE,'Input and Summary Results'!$D2377)</f>
        <v>0</v>
      </c>
      <c r="D2795" t="b">
        <f>IF(OR(B2795=0,'Input and Summary Results'!E2377=0),FALSE,'Input and Summary Results'!$E2377)</f>
        <v>0</v>
      </c>
      <c r="E2795" t="b">
        <f t="shared" si="161"/>
        <v>0</v>
      </c>
      <c r="F2795" t="b">
        <f t="shared" si="162"/>
        <v>0</v>
      </c>
      <c r="G2795" t="b">
        <f>IF('Input and Summary Results'!$J$4="yes",IF(C2795=FALSE,FALSE,IF('Data Transformation'!E2795&lt;$R$10,E2795,$R$10)),IF(C2795=FALSE,FALSE,IF(C2795&lt;$R$10,C2795,$R$10)))</f>
        <v>0</v>
      </c>
      <c r="H2795" t="b">
        <f>IF('Input and Summary Results'!$J$4="yes",'Data Transformation'!F2795,'Data Transformation'!D2795)</f>
        <v>0</v>
      </c>
      <c r="I2795" t="str">
        <f t="shared" si="160"/>
        <v/>
      </c>
    </row>
    <row r="2796" spans="2:9" x14ac:dyDescent="0.25">
      <c r="B2796" t="b">
        <f>IF('Input and Summary Results'!D2378=0,FALSE,'Input and Summary Results'!$B2378)</f>
        <v>0</v>
      </c>
      <c r="C2796" t="b">
        <f>IF(OR(B2796=0,'Input and Summary Results'!D2378=0,'Input and Summary Results'!D2378=""),FALSE,'Input and Summary Results'!$D2378)</f>
        <v>0</v>
      </c>
      <c r="D2796" t="b">
        <f>IF(OR(B2796=0,'Input and Summary Results'!E2378=0),FALSE,'Input and Summary Results'!$E2378)</f>
        <v>0</v>
      </c>
      <c r="E2796" t="b">
        <f t="shared" si="161"/>
        <v>0</v>
      </c>
      <c r="F2796" t="b">
        <f t="shared" si="162"/>
        <v>0</v>
      </c>
      <c r="G2796" t="b">
        <f>IF('Input and Summary Results'!$J$4="yes",IF(C2796=FALSE,FALSE,IF('Data Transformation'!E2796&lt;$R$10,E2796,$R$10)),IF(C2796=FALSE,FALSE,IF(C2796&lt;$R$10,C2796,$R$10)))</f>
        <v>0</v>
      </c>
      <c r="H2796" t="b">
        <f>IF('Input and Summary Results'!$J$4="yes",'Data Transformation'!F2796,'Data Transformation'!D2796)</f>
        <v>0</v>
      </c>
      <c r="I2796" t="str">
        <f t="shared" si="160"/>
        <v/>
      </c>
    </row>
    <row r="2797" spans="2:9" x14ac:dyDescent="0.25">
      <c r="B2797" t="b">
        <f>IF('Input and Summary Results'!D2379=0,FALSE,'Input and Summary Results'!$B2379)</f>
        <v>0</v>
      </c>
      <c r="C2797" t="b">
        <f>IF(OR(B2797=0,'Input and Summary Results'!D2379=0,'Input and Summary Results'!D2379=""),FALSE,'Input and Summary Results'!$D2379)</f>
        <v>0</v>
      </c>
      <c r="D2797" t="b">
        <f>IF(OR(B2797=0,'Input and Summary Results'!E2379=0),FALSE,'Input and Summary Results'!$E2379)</f>
        <v>0</v>
      </c>
      <c r="E2797" t="b">
        <f t="shared" si="161"/>
        <v>0</v>
      </c>
      <c r="F2797" t="b">
        <f t="shared" si="162"/>
        <v>0</v>
      </c>
      <c r="G2797" t="b">
        <f>IF('Input and Summary Results'!$J$4="yes",IF(C2797=FALSE,FALSE,IF('Data Transformation'!E2797&lt;$R$10,E2797,$R$10)),IF(C2797=FALSE,FALSE,IF(C2797&lt;$R$10,C2797,$R$10)))</f>
        <v>0</v>
      </c>
      <c r="H2797" t="b">
        <f>IF('Input and Summary Results'!$J$4="yes",'Data Transformation'!F2797,'Data Transformation'!D2797)</f>
        <v>0</v>
      </c>
      <c r="I2797" t="str">
        <f t="shared" si="160"/>
        <v/>
      </c>
    </row>
    <row r="2798" spans="2:9" x14ac:dyDescent="0.25">
      <c r="B2798" t="b">
        <f>IF('Input and Summary Results'!D2380=0,FALSE,'Input and Summary Results'!$B2380)</f>
        <v>0</v>
      </c>
      <c r="C2798" t="b">
        <f>IF(OR(B2798=0,'Input and Summary Results'!D2380=0,'Input and Summary Results'!D2380=""),FALSE,'Input and Summary Results'!$D2380)</f>
        <v>0</v>
      </c>
      <c r="D2798" t="b">
        <f>IF(OR(B2798=0,'Input and Summary Results'!E2380=0),FALSE,'Input and Summary Results'!$E2380)</f>
        <v>0</v>
      </c>
      <c r="E2798" t="b">
        <f t="shared" si="161"/>
        <v>0</v>
      </c>
      <c r="F2798" t="b">
        <f t="shared" si="162"/>
        <v>0</v>
      </c>
      <c r="G2798" t="b">
        <f>IF('Input and Summary Results'!$J$4="yes",IF(C2798=FALSE,FALSE,IF('Data Transformation'!E2798&lt;$R$10,E2798,$R$10)),IF(C2798=FALSE,FALSE,IF(C2798&lt;$R$10,C2798,$R$10)))</f>
        <v>0</v>
      </c>
      <c r="H2798" t="b">
        <f>IF('Input and Summary Results'!$J$4="yes",'Data Transformation'!F2798,'Data Transformation'!D2798)</f>
        <v>0</v>
      </c>
      <c r="I2798" t="str">
        <f t="shared" si="160"/>
        <v/>
      </c>
    </row>
    <row r="2799" spans="2:9" x14ac:dyDescent="0.25">
      <c r="B2799" t="b">
        <f>IF('Input and Summary Results'!D2381=0,FALSE,'Input and Summary Results'!$B2381)</f>
        <v>0</v>
      </c>
      <c r="C2799" t="b">
        <f>IF(OR(B2799=0,'Input and Summary Results'!D2381=0,'Input and Summary Results'!D2381=""),FALSE,'Input and Summary Results'!$D2381)</f>
        <v>0</v>
      </c>
      <c r="D2799" t="b">
        <f>IF(OR(B2799=0,'Input and Summary Results'!E2381=0),FALSE,'Input and Summary Results'!$E2381)</f>
        <v>0</v>
      </c>
      <c r="E2799" t="b">
        <f t="shared" si="161"/>
        <v>0</v>
      </c>
      <c r="F2799" t="b">
        <f t="shared" si="162"/>
        <v>0</v>
      </c>
      <c r="G2799" t="b">
        <f>IF('Input and Summary Results'!$J$4="yes",IF(C2799=FALSE,FALSE,IF('Data Transformation'!E2799&lt;$R$10,E2799,$R$10)),IF(C2799=FALSE,FALSE,IF(C2799&lt;$R$10,C2799,$R$10)))</f>
        <v>0</v>
      </c>
      <c r="H2799" t="b">
        <f>IF('Input and Summary Results'!$J$4="yes",'Data Transformation'!F2799,'Data Transformation'!D2799)</f>
        <v>0</v>
      </c>
      <c r="I2799" t="str">
        <f t="shared" si="160"/>
        <v/>
      </c>
    </row>
    <row r="2800" spans="2:9" x14ac:dyDescent="0.25">
      <c r="B2800" t="b">
        <f>IF('Input and Summary Results'!D2382=0,FALSE,'Input and Summary Results'!$B2382)</f>
        <v>0</v>
      </c>
      <c r="C2800" t="b">
        <f>IF(OR(B2800=0,'Input and Summary Results'!D2382=0,'Input and Summary Results'!D2382=""),FALSE,'Input and Summary Results'!$D2382)</f>
        <v>0</v>
      </c>
      <c r="D2800" t="b">
        <f>IF(OR(B2800=0,'Input and Summary Results'!E2382=0),FALSE,'Input and Summary Results'!$E2382)</f>
        <v>0</v>
      </c>
      <c r="E2800" t="b">
        <f t="shared" si="161"/>
        <v>0</v>
      </c>
      <c r="F2800" t="b">
        <f t="shared" si="162"/>
        <v>0</v>
      </c>
      <c r="G2800" t="b">
        <f>IF('Input and Summary Results'!$J$4="yes",IF(C2800=FALSE,FALSE,IF('Data Transformation'!E2800&lt;$R$10,E2800,$R$10)),IF(C2800=FALSE,FALSE,IF(C2800&lt;$R$10,C2800,$R$10)))</f>
        <v>0</v>
      </c>
      <c r="H2800" t="b">
        <f>IF('Input and Summary Results'!$J$4="yes",'Data Transformation'!F2800,'Data Transformation'!D2800)</f>
        <v>0</v>
      </c>
      <c r="I2800" t="str">
        <f t="shared" si="160"/>
        <v/>
      </c>
    </row>
    <row r="2801" spans="2:9" x14ac:dyDescent="0.25">
      <c r="B2801" t="b">
        <f>IF('Input and Summary Results'!D2383=0,FALSE,'Input and Summary Results'!$B2383)</f>
        <v>0</v>
      </c>
      <c r="C2801" t="b">
        <f>IF(OR(B2801=0,'Input and Summary Results'!D2383=0,'Input and Summary Results'!D2383=""),FALSE,'Input and Summary Results'!$D2383)</f>
        <v>0</v>
      </c>
      <c r="D2801" t="b">
        <f>IF(OR(B2801=0,'Input and Summary Results'!E2383=0),FALSE,'Input and Summary Results'!$E2383)</f>
        <v>0</v>
      </c>
      <c r="E2801" t="b">
        <f t="shared" si="161"/>
        <v>0</v>
      </c>
      <c r="F2801" t="b">
        <f t="shared" si="162"/>
        <v>0</v>
      </c>
      <c r="G2801" t="b">
        <f>IF('Input and Summary Results'!$J$4="yes",IF(C2801=FALSE,FALSE,IF('Data Transformation'!E2801&lt;$R$10,E2801,$R$10)),IF(C2801=FALSE,FALSE,IF(C2801&lt;$R$10,C2801,$R$10)))</f>
        <v>0</v>
      </c>
      <c r="H2801" t="b">
        <f>IF('Input and Summary Results'!$J$4="yes",'Data Transformation'!F2801,'Data Transformation'!D2801)</f>
        <v>0</v>
      </c>
      <c r="I2801" t="str">
        <f t="shared" si="160"/>
        <v/>
      </c>
    </row>
    <row r="2802" spans="2:9" x14ac:dyDescent="0.25">
      <c r="B2802" t="b">
        <f>IF('Input and Summary Results'!D2384=0,FALSE,'Input and Summary Results'!$B2384)</f>
        <v>0</v>
      </c>
      <c r="C2802" t="b">
        <f>IF(OR(B2802=0,'Input and Summary Results'!D2384=0,'Input and Summary Results'!D2384=""),FALSE,'Input and Summary Results'!$D2384)</f>
        <v>0</v>
      </c>
      <c r="D2802" t="b">
        <f>IF(OR(B2802=0,'Input and Summary Results'!E2384=0),FALSE,'Input and Summary Results'!$E2384)</f>
        <v>0</v>
      </c>
      <c r="E2802" t="b">
        <f t="shared" si="161"/>
        <v>0</v>
      </c>
      <c r="F2802" t="b">
        <f t="shared" si="162"/>
        <v>0</v>
      </c>
      <c r="G2802" t="b">
        <f>IF('Input and Summary Results'!$J$4="yes",IF(C2802=FALSE,FALSE,IF('Data Transformation'!E2802&lt;$R$10,E2802,$R$10)),IF(C2802=FALSE,FALSE,IF(C2802&lt;$R$10,C2802,$R$10)))</f>
        <v>0</v>
      </c>
      <c r="H2802" t="b">
        <f>IF('Input and Summary Results'!$J$4="yes",'Data Transformation'!F2802,'Data Transformation'!D2802)</f>
        <v>0</v>
      </c>
      <c r="I2802" t="str">
        <f t="shared" si="160"/>
        <v/>
      </c>
    </row>
    <row r="2803" spans="2:9" x14ac:dyDescent="0.25">
      <c r="B2803" t="b">
        <f>IF('Input and Summary Results'!D2385=0,FALSE,'Input and Summary Results'!$B2385)</f>
        <v>0</v>
      </c>
      <c r="C2803" t="b">
        <f>IF(OR(B2803=0,'Input and Summary Results'!D2385=0,'Input and Summary Results'!D2385=""),FALSE,'Input and Summary Results'!$D2385)</f>
        <v>0</v>
      </c>
      <c r="D2803" t="b">
        <f>IF(OR(B2803=0,'Input and Summary Results'!E2385=0),FALSE,'Input and Summary Results'!$E2385)</f>
        <v>0</v>
      </c>
      <c r="E2803" t="b">
        <f t="shared" si="161"/>
        <v>0</v>
      </c>
      <c r="F2803" t="b">
        <f t="shared" si="162"/>
        <v>0</v>
      </c>
      <c r="G2803" t="b">
        <f>IF('Input and Summary Results'!$J$4="yes",IF(C2803=FALSE,FALSE,IF('Data Transformation'!E2803&lt;$R$10,E2803,$R$10)),IF(C2803=FALSE,FALSE,IF(C2803&lt;$R$10,C2803,$R$10)))</f>
        <v>0</v>
      </c>
      <c r="H2803" t="b">
        <f>IF('Input and Summary Results'!$J$4="yes",'Data Transformation'!F2803,'Data Transformation'!D2803)</f>
        <v>0</v>
      </c>
      <c r="I2803" t="str">
        <f t="shared" si="160"/>
        <v/>
      </c>
    </row>
    <row r="2804" spans="2:9" x14ac:dyDescent="0.25">
      <c r="B2804" t="b">
        <f>IF('Input and Summary Results'!D2386=0,FALSE,'Input and Summary Results'!$B2386)</f>
        <v>0</v>
      </c>
      <c r="C2804" t="b">
        <f>IF(OR(B2804=0,'Input and Summary Results'!D2386=0,'Input and Summary Results'!D2386=""),FALSE,'Input and Summary Results'!$D2386)</f>
        <v>0</v>
      </c>
      <c r="D2804" t="b">
        <f>IF(OR(B2804=0,'Input and Summary Results'!E2386=0),FALSE,'Input and Summary Results'!$E2386)</f>
        <v>0</v>
      </c>
      <c r="E2804" t="b">
        <f t="shared" si="161"/>
        <v>0</v>
      </c>
      <c r="F2804" t="b">
        <f t="shared" si="162"/>
        <v>0</v>
      </c>
      <c r="G2804" t="b">
        <f>IF('Input and Summary Results'!$J$4="yes",IF(C2804=FALSE,FALSE,IF('Data Transformation'!E2804&lt;$R$10,E2804,$R$10)),IF(C2804=FALSE,FALSE,IF(C2804&lt;$R$10,C2804,$R$10)))</f>
        <v>0</v>
      </c>
      <c r="H2804" t="b">
        <f>IF('Input and Summary Results'!$J$4="yes",'Data Transformation'!F2804,'Data Transformation'!D2804)</f>
        <v>0</v>
      </c>
      <c r="I2804" t="str">
        <f t="shared" si="160"/>
        <v/>
      </c>
    </row>
    <row r="2805" spans="2:9" x14ac:dyDescent="0.25">
      <c r="B2805" t="b">
        <f>IF('Input and Summary Results'!D2387=0,FALSE,'Input and Summary Results'!$B2387)</f>
        <v>0</v>
      </c>
      <c r="C2805" t="b">
        <f>IF(OR(B2805=0,'Input and Summary Results'!D2387=0,'Input and Summary Results'!D2387=""),FALSE,'Input and Summary Results'!$D2387)</f>
        <v>0</v>
      </c>
      <c r="D2805" t="b">
        <f>IF(OR(B2805=0,'Input and Summary Results'!E2387=0),FALSE,'Input and Summary Results'!$E2387)</f>
        <v>0</v>
      </c>
      <c r="E2805" t="b">
        <f t="shared" si="161"/>
        <v>0</v>
      </c>
      <c r="F2805" t="b">
        <f t="shared" si="162"/>
        <v>0</v>
      </c>
      <c r="G2805" t="b">
        <f>IF('Input and Summary Results'!$J$4="yes",IF(C2805=FALSE,FALSE,IF('Data Transformation'!E2805&lt;$R$10,E2805,$R$10)),IF(C2805=FALSE,FALSE,IF(C2805&lt;$R$10,C2805,$R$10)))</f>
        <v>0</v>
      </c>
      <c r="H2805" t="b">
        <f>IF('Input and Summary Results'!$J$4="yes",'Data Transformation'!F2805,'Data Transformation'!D2805)</f>
        <v>0</v>
      </c>
      <c r="I2805" t="str">
        <f t="shared" si="160"/>
        <v/>
      </c>
    </row>
    <row r="2806" spans="2:9" x14ac:dyDescent="0.25">
      <c r="B2806" t="b">
        <f>IF('Input and Summary Results'!D2388=0,FALSE,'Input and Summary Results'!$B2388)</f>
        <v>0</v>
      </c>
      <c r="C2806" t="b">
        <f>IF(OR(B2806=0,'Input and Summary Results'!D2388=0,'Input and Summary Results'!D2388=""),FALSE,'Input and Summary Results'!$D2388)</f>
        <v>0</v>
      </c>
      <c r="D2806" t="b">
        <f>IF(OR(B2806=0,'Input and Summary Results'!E2388=0),FALSE,'Input and Summary Results'!$E2388)</f>
        <v>0</v>
      </c>
      <c r="E2806" t="b">
        <f t="shared" si="161"/>
        <v>0</v>
      </c>
      <c r="F2806" t="b">
        <f t="shared" si="162"/>
        <v>0</v>
      </c>
      <c r="G2806" t="b">
        <f>IF('Input and Summary Results'!$J$4="yes",IF(C2806=FALSE,FALSE,IF('Data Transformation'!E2806&lt;$R$10,E2806,$R$10)),IF(C2806=FALSE,FALSE,IF(C2806&lt;$R$10,C2806,$R$10)))</f>
        <v>0</v>
      </c>
      <c r="H2806" t="b">
        <f>IF('Input and Summary Results'!$J$4="yes",'Data Transformation'!F2806,'Data Transformation'!D2806)</f>
        <v>0</v>
      </c>
      <c r="I2806" t="str">
        <f t="shared" si="160"/>
        <v/>
      </c>
    </row>
    <row r="2807" spans="2:9" x14ac:dyDescent="0.25">
      <c r="B2807" t="b">
        <f>IF('Input and Summary Results'!D2389=0,FALSE,'Input and Summary Results'!$B2389)</f>
        <v>0</v>
      </c>
      <c r="C2807" t="b">
        <f>IF(OR(B2807=0,'Input and Summary Results'!D2389=0,'Input and Summary Results'!D2389=""),FALSE,'Input and Summary Results'!$D2389)</f>
        <v>0</v>
      </c>
      <c r="D2807" t="b">
        <f>IF(OR(B2807=0,'Input and Summary Results'!E2389=0),FALSE,'Input and Summary Results'!$E2389)</f>
        <v>0</v>
      </c>
      <c r="E2807" t="b">
        <f t="shared" si="161"/>
        <v>0</v>
      </c>
      <c r="F2807" t="b">
        <f t="shared" si="162"/>
        <v>0</v>
      </c>
      <c r="G2807" t="b">
        <f>IF('Input and Summary Results'!$J$4="yes",IF(C2807=FALSE,FALSE,IF('Data Transformation'!E2807&lt;$R$10,E2807,$R$10)),IF(C2807=FALSE,FALSE,IF(C2807&lt;$R$10,C2807,$R$10)))</f>
        <v>0</v>
      </c>
      <c r="H2807" t="b">
        <f>IF('Input and Summary Results'!$J$4="yes",'Data Transformation'!F2807,'Data Transformation'!D2807)</f>
        <v>0</v>
      </c>
      <c r="I2807" t="str">
        <f t="shared" si="160"/>
        <v/>
      </c>
    </row>
    <row r="2808" spans="2:9" x14ac:dyDescent="0.25">
      <c r="B2808" t="b">
        <f>IF('Input and Summary Results'!D2390=0,FALSE,'Input and Summary Results'!$B2390)</f>
        <v>0</v>
      </c>
      <c r="C2808" t="b">
        <f>IF(OR(B2808=0,'Input and Summary Results'!D2390=0,'Input and Summary Results'!D2390=""),FALSE,'Input and Summary Results'!$D2390)</f>
        <v>0</v>
      </c>
      <c r="D2808" t="b">
        <f>IF(OR(B2808=0,'Input and Summary Results'!E2390=0),FALSE,'Input and Summary Results'!$E2390)</f>
        <v>0</v>
      </c>
      <c r="E2808" t="b">
        <f t="shared" si="161"/>
        <v>0</v>
      </c>
      <c r="F2808" t="b">
        <f t="shared" si="162"/>
        <v>0</v>
      </c>
      <c r="G2808" t="b">
        <f>IF('Input and Summary Results'!$J$4="yes",IF(C2808=FALSE,FALSE,IF('Data Transformation'!E2808&lt;$R$10,E2808,$R$10)),IF(C2808=FALSE,FALSE,IF(C2808&lt;$R$10,C2808,$R$10)))</f>
        <v>0</v>
      </c>
      <c r="H2808" t="b">
        <f>IF('Input and Summary Results'!$J$4="yes",'Data Transformation'!F2808,'Data Transformation'!D2808)</f>
        <v>0</v>
      </c>
      <c r="I2808" t="str">
        <f t="shared" si="160"/>
        <v/>
      </c>
    </row>
    <row r="2809" spans="2:9" x14ac:dyDescent="0.25">
      <c r="B2809" t="b">
        <f>IF('Input and Summary Results'!D2391=0,FALSE,'Input and Summary Results'!$B2391)</f>
        <v>0</v>
      </c>
      <c r="C2809" t="b">
        <f>IF(OR(B2809=0,'Input and Summary Results'!D2391=0,'Input and Summary Results'!D2391=""),FALSE,'Input and Summary Results'!$D2391)</f>
        <v>0</v>
      </c>
      <c r="D2809" t="b">
        <f>IF(OR(B2809=0,'Input and Summary Results'!E2391=0),FALSE,'Input and Summary Results'!$E2391)</f>
        <v>0</v>
      </c>
      <c r="E2809" t="b">
        <f t="shared" si="161"/>
        <v>0</v>
      </c>
      <c r="F2809" t="b">
        <f t="shared" si="162"/>
        <v>0</v>
      </c>
      <c r="G2809" t="b">
        <f>IF('Input and Summary Results'!$J$4="yes",IF(C2809=FALSE,FALSE,IF('Data Transformation'!E2809&lt;$R$10,E2809,$R$10)),IF(C2809=FALSE,FALSE,IF(C2809&lt;$R$10,C2809,$R$10)))</f>
        <v>0</v>
      </c>
      <c r="H2809" t="b">
        <f>IF('Input and Summary Results'!$J$4="yes",'Data Transformation'!F2809,'Data Transformation'!D2809)</f>
        <v>0</v>
      </c>
      <c r="I2809" t="str">
        <f t="shared" si="160"/>
        <v/>
      </c>
    </row>
    <row r="2810" spans="2:9" x14ac:dyDescent="0.25">
      <c r="B2810" t="b">
        <f>IF('Input and Summary Results'!D2392=0,FALSE,'Input and Summary Results'!$B2392)</f>
        <v>0</v>
      </c>
      <c r="C2810" t="b">
        <f>IF(OR(B2810=0,'Input and Summary Results'!D2392=0,'Input and Summary Results'!D2392=""),FALSE,'Input and Summary Results'!$D2392)</f>
        <v>0</v>
      </c>
      <c r="D2810" t="b">
        <f>IF(OR(B2810=0,'Input and Summary Results'!E2392=0),FALSE,'Input and Summary Results'!$E2392)</f>
        <v>0</v>
      </c>
      <c r="E2810" t="b">
        <f t="shared" si="161"/>
        <v>0</v>
      </c>
      <c r="F2810" t="b">
        <f t="shared" si="162"/>
        <v>0</v>
      </c>
      <c r="G2810" t="b">
        <f>IF('Input and Summary Results'!$J$4="yes",IF(C2810=FALSE,FALSE,IF('Data Transformation'!E2810&lt;$R$10,E2810,$R$10)),IF(C2810=FALSE,FALSE,IF(C2810&lt;$R$10,C2810,$R$10)))</f>
        <v>0</v>
      </c>
      <c r="H2810" t="b">
        <f>IF('Input and Summary Results'!$J$4="yes",'Data Transformation'!F2810,'Data Transformation'!D2810)</f>
        <v>0</v>
      </c>
      <c r="I2810" t="str">
        <f t="shared" si="160"/>
        <v/>
      </c>
    </row>
    <row r="2811" spans="2:9" x14ac:dyDescent="0.25">
      <c r="B2811" t="b">
        <f>IF('Input and Summary Results'!D2393=0,FALSE,'Input and Summary Results'!$B2393)</f>
        <v>0</v>
      </c>
      <c r="C2811" t="b">
        <f>IF(OR(B2811=0,'Input and Summary Results'!D2393=0,'Input and Summary Results'!D2393=""),FALSE,'Input and Summary Results'!$D2393)</f>
        <v>0</v>
      </c>
      <c r="D2811" t="b">
        <f>IF(OR(B2811=0,'Input and Summary Results'!E2393=0),FALSE,'Input and Summary Results'!$E2393)</f>
        <v>0</v>
      </c>
      <c r="E2811" t="b">
        <f t="shared" si="161"/>
        <v>0</v>
      </c>
      <c r="F2811" t="b">
        <f t="shared" si="162"/>
        <v>0</v>
      </c>
      <c r="G2811" t="b">
        <f>IF('Input and Summary Results'!$J$4="yes",IF(C2811=FALSE,FALSE,IF('Data Transformation'!E2811&lt;$R$10,E2811,$R$10)),IF(C2811=FALSE,FALSE,IF(C2811&lt;$R$10,C2811,$R$10)))</f>
        <v>0</v>
      </c>
      <c r="H2811" t="b">
        <f>IF('Input and Summary Results'!$J$4="yes",'Data Transformation'!F2811,'Data Transformation'!D2811)</f>
        <v>0</v>
      </c>
      <c r="I2811" t="str">
        <f t="shared" si="160"/>
        <v/>
      </c>
    </row>
    <row r="2812" spans="2:9" x14ac:dyDescent="0.25">
      <c r="B2812" t="b">
        <f>IF('Input and Summary Results'!D2394=0,FALSE,'Input and Summary Results'!$B2394)</f>
        <v>0</v>
      </c>
      <c r="C2812" t="b">
        <f>IF(OR(B2812=0,'Input and Summary Results'!D2394=0,'Input and Summary Results'!D2394=""),FALSE,'Input and Summary Results'!$D2394)</f>
        <v>0</v>
      </c>
      <c r="D2812" t="b">
        <f>IF(OR(B2812=0,'Input and Summary Results'!E2394=0),FALSE,'Input and Summary Results'!$E2394)</f>
        <v>0</v>
      </c>
      <c r="E2812" t="b">
        <f t="shared" si="161"/>
        <v>0</v>
      </c>
      <c r="F2812" t="b">
        <f t="shared" si="162"/>
        <v>0</v>
      </c>
      <c r="G2812" t="b">
        <f>IF('Input and Summary Results'!$J$4="yes",IF(C2812=FALSE,FALSE,IF('Data Transformation'!E2812&lt;$R$10,E2812,$R$10)),IF(C2812=FALSE,FALSE,IF(C2812&lt;$R$10,C2812,$R$10)))</f>
        <v>0</v>
      </c>
      <c r="H2812" t="b">
        <f>IF('Input and Summary Results'!$J$4="yes",'Data Transformation'!F2812,'Data Transformation'!D2812)</f>
        <v>0</v>
      </c>
      <c r="I2812" t="str">
        <f t="shared" si="160"/>
        <v/>
      </c>
    </row>
    <row r="2813" spans="2:9" x14ac:dyDescent="0.25">
      <c r="B2813" t="b">
        <f>IF('Input and Summary Results'!D2395=0,FALSE,'Input and Summary Results'!$B2395)</f>
        <v>0</v>
      </c>
      <c r="C2813" t="b">
        <f>IF(OR(B2813=0,'Input and Summary Results'!D2395=0,'Input and Summary Results'!D2395=""),FALSE,'Input and Summary Results'!$D2395)</f>
        <v>0</v>
      </c>
      <c r="D2813" t="b">
        <f>IF(OR(B2813=0,'Input and Summary Results'!E2395=0),FALSE,'Input and Summary Results'!$E2395)</f>
        <v>0</v>
      </c>
      <c r="E2813" t="b">
        <f t="shared" si="161"/>
        <v>0</v>
      </c>
      <c r="F2813" t="b">
        <f t="shared" si="162"/>
        <v>0</v>
      </c>
      <c r="G2813" t="b">
        <f>IF('Input and Summary Results'!$J$4="yes",IF(C2813=FALSE,FALSE,IF('Data Transformation'!E2813&lt;$R$10,E2813,$R$10)),IF(C2813=FALSE,FALSE,IF(C2813&lt;$R$10,C2813,$R$10)))</f>
        <v>0</v>
      </c>
      <c r="H2813" t="b">
        <f>IF('Input and Summary Results'!$J$4="yes",'Data Transformation'!F2813,'Data Transformation'!D2813)</f>
        <v>0</v>
      </c>
      <c r="I2813" t="str">
        <f t="shared" si="160"/>
        <v/>
      </c>
    </row>
    <row r="2814" spans="2:9" x14ac:dyDescent="0.25">
      <c r="B2814" t="b">
        <f>IF('Input and Summary Results'!D2396=0,FALSE,'Input and Summary Results'!$B2396)</f>
        <v>0</v>
      </c>
      <c r="C2814" t="b">
        <f>IF(OR(B2814=0,'Input and Summary Results'!D2396=0,'Input and Summary Results'!D2396=""),FALSE,'Input and Summary Results'!$D2396)</f>
        <v>0</v>
      </c>
      <c r="D2814" t="b">
        <f>IF(OR(B2814=0,'Input and Summary Results'!E2396=0),FALSE,'Input and Summary Results'!$E2396)</f>
        <v>0</v>
      </c>
      <c r="E2814" t="b">
        <f t="shared" si="161"/>
        <v>0</v>
      </c>
      <c r="F2814" t="b">
        <f t="shared" si="162"/>
        <v>0</v>
      </c>
      <c r="G2814" t="b">
        <f>IF('Input and Summary Results'!$J$4="yes",IF(C2814=FALSE,FALSE,IF('Data Transformation'!E2814&lt;$R$10,E2814,$R$10)),IF(C2814=FALSE,FALSE,IF(C2814&lt;$R$10,C2814,$R$10)))</f>
        <v>0</v>
      </c>
      <c r="H2814" t="b">
        <f>IF('Input and Summary Results'!$J$4="yes",'Data Transformation'!F2814,'Data Transformation'!D2814)</f>
        <v>0</v>
      </c>
      <c r="I2814" t="str">
        <f t="shared" si="160"/>
        <v/>
      </c>
    </row>
    <row r="2815" spans="2:9" x14ac:dyDescent="0.25">
      <c r="B2815" t="b">
        <f>IF('Input and Summary Results'!D2397=0,FALSE,'Input and Summary Results'!$B2397)</f>
        <v>0</v>
      </c>
      <c r="C2815" t="b">
        <f>IF(OR(B2815=0,'Input and Summary Results'!D2397=0,'Input and Summary Results'!D2397=""),FALSE,'Input and Summary Results'!$D2397)</f>
        <v>0</v>
      </c>
      <c r="D2815" t="b">
        <f>IF(OR(B2815=0,'Input and Summary Results'!E2397=0),FALSE,'Input and Summary Results'!$E2397)</f>
        <v>0</v>
      </c>
      <c r="E2815" t="b">
        <f t="shared" si="161"/>
        <v>0</v>
      </c>
      <c r="F2815" t="b">
        <f t="shared" si="162"/>
        <v>0</v>
      </c>
      <c r="G2815" t="b">
        <f>IF('Input and Summary Results'!$J$4="yes",IF(C2815=FALSE,FALSE,IF('Data Transformation'!E2815&lt;$R$10,E2815,$R$10)),IF(C2815=FALSE,FALSE,IF(C2815&lt;$R$10,C2815,$R$10)))</f>
        <v>0</v>
      </c>
      <c r="H2815" t="b">
        <f>IF('Input and Summary Results'!$J$4="yes",'Data Transformation'!F2815,'Data Transformation'!D2815)</f>
        <v>0</v>
      </c>
      <c r="I2815" t="str">
        <f t="shared" si="160"/>
        <v/>
      </c>
    </row>
    <row r="2816" spans="2:9" x14ac:dyDescent="0.25">
      <c r="B2816" t="b">
        <f>IF('Input and Summary Results'!D2398=0,FALSE,'Input and Summary Results'!$B2398)</f>
        <v>0</v>
      </c>
      <c r="C2816" t="b">
        <f>IF(OR(B2816=0,'Input and Summary Results'!D2398=0,'Input and Summary Results'!D2398=""),FALSE,'Input and Summary Results'!$D2398)</f>
        <v>0</v>
      </c>
      <c r="D2816" t="b">
        <f>IF(OR(B2816=0,'Input and Summary Results'!E2398=0),FALSE,'Input and Summary Results'!$E2398)</f>
        <v>0</v>
      </c>
      <c r="E2816" t="b">
        <f t="shared" si="161"/>
        <v>0</v>
      </c>
      <c r="F2816" t="b">
        <f t="shared" si="162"/>
        <v>0</v>
      </c>
      <c r="G2816" t="b">
        <f>IF('Input and Summary Results'!$J$4="yes",IF(C2816=FALSE,FALSE,IF('Data Transformation'!E2816&lt;$R$10,E2816,$R$10)),IF(C2816=FALSE,FALSE,IF(C2816&lt;$R$10,C2816,$R$10)))</f>
        <v>0</v>
      </c>
      <c r="H2816" t="b">
        <f>IF('Input and Summary Results'!$J$4="yes",'Data Transformation'!F2816,'Data Transformation'!D2816)</f>
        <v>0</v>
      </c>
      <c r="I2816" t="str">
        <f t="shared" si="160"/>
        <v/>
      </c>
    </row>
    <row r="2817" spans="2:9" x14ac:dyDescent="0.25">
      <c r="B2817" t="b">
        <f>IF('Input and Summary Results'!D2399=0,FALSE,'Input and Summary Results'!$B2399)</f>
        <v>0</v>
      </c>
      <c r="C2817" t="b">
        <f>IF(OR(B2817=0,'Input and Summary Results'!D2399=0,'Input and Summary Results'!D2399=""),FALSE,'Input and Summary Results'!$D2399)</f>
        <v>0</v>
      </c>
      <c r="D2817" t="b">
        <f>IF(OR(B2817=0,'Input and Summary Results'!E2399=0),FALSE,'Input and Summary Results'!$E2399)</f>
        <v>0</v>
      </c>
      <c r="E2817" t="b">
        <f t="shared" si="161"/>
        <v>0</v>
      </c>
      <c r="F2817" t="b">
        <f t="shared" si="162"/>
        <v>0</v>
      </c>
      <c r="G2817" t="b">
        <f>IF('Input and Summary Results'!$J$4="yes",IF(C2817=FALSE,FALSE,IF('Data Transformation'!E2817&lt;$R$10,E2817,$R$10)),IF(C2817=FALSE,FALSE,IF(C2817&lt;$R$10,C2817,$R$10)))</f>
        <v>0</v>
      </c>
      <c r="H2817" t="b">
        <f>IF('Input and Summary Results'!$J$4="yes",'Data Transformation'!F2817,'Data Transformation'!D2817)</f>
        <v>0</v>
      </c>
      <c r="I2817" t="str">
        <f t="shared" si="160"/>
        <v/>
      </c>
    </row>
    <row r="2818" spans="2:9" x14ac:dyDescent="0.25">
      <c r="B2818" t="b">
        <f>IF('Input and Summary Results'!D2400=0,FALSE,'Input and Summary Results'!$B2400)</f>
        <v>0</v>
      </c>
      <c r="C2818" t="b">
        <f>IF(OR(B2818=0,'Input and Summary Results'!D2400=0,'Input and Summary Results'!D2400=""),FALSE,'Input and Summary Results'!$D2400)</f>
        <v>0</v>
      </c>
      <c r="D2818" t="b">
        <f>IF(OR(B2818=0,'Input and Summary Results'!E2400=0),FALSE,'Input and Summary Results'!$E2400)</f>
        <v>0</v>
      </c>
      <c r="E2818" t="b">
        <f t="shared" si="161"/>
        <v>0</v>
      </c>
      <c r="F2818" t="b">
        <f t="shared" si="162"/>
        <v>0</v>
      </c>
      <c r="G2818" t="b">
        <f>IF('Input and Summary Results'!$J$4="yes",IF(C2818=FALSE,FALSE,IF('Data Transformation'!E2818&lt;$R$10,E2818,$R$10)),IF(C2818=FALSE,FALSE,IF(C2818&lt;$R$10,C2818,$R$10)))</f>
        <v>0</v>
      </c>
      <c r="H2818" t="b">
        <f>IF('Input and Summary Results'!$J$4="yes",'Data Transformation'!F2818,'Data Transformation'!D2818)</f>
        <v>0</v>
      </c>
      <c r="I2818" t="str">
        <f t="shared" si="160"/>
        <v/>
      </c>
    </row>
    <row r="2819" spans="2:9" x14ac:dyDescent="0.25">
      <c r="B2819" t="b">
        <f>IF('Input and Summary Results'!D2401=0,FALSE,'Input and Summary Results'!$B2401)</f>
        <v>0</v>
      </c>
      <c r="C2819" t="b">
        <f>IF(OR(B2819=0,'Input and Summary Results'!D2401=0,'Input and Summary Results'!D2401=""),FALSE,'Input and Summary Results'!$D2401)</f>
        <v>0</v>
      </c>
      <c r="D2819" t="b">
        <f>IF(OR(B2819=0,'Input and Summary Results'!E2401=0),FALSE,'Input and Summary Results'!$E2401)</f>
        <v>0</v>
      </c>
      <c r="E2819" t="b">
        <f t="shared" si="161"/>
        <v>0</v>
      </c>
      <c r="F2819" t="b">
        <f t="shared" si="162"/>
        <v>0</v>
      </c>
      <c r="G2819" t="b">
        <f>IF('Input and Summary Results'!$J$4="yes",IF(C2819=FALSE,FALSE,IF('Data Transformation'!E2819&lt;$R$10,E2819,$R$10)),IF(C2819=FALSE,FALSE,IF(C2819&lt;$R$10,C2819,$R$10)))</f>
        <v>0</v>
      </c>
      <c r="H2819" t="b">
        <f>IF('Input and Summary Results'!$J$4="yes",'Data Transformation'!F2819,'Data Transformation'!D2819)</f>
        <v>0</v>
      </c>
      <c r="I2819" t="str">
        <f t="shared" si="160"/>
        <v/>
      </c>
    </row>
    <row r="2820" spans="2:9" x14ac:dyDescent="0.25">
      <c r="B2820" t="b">
        <f>IF('Input and Summary Results'!D2402=0,FALSE,'Input and Summary Results'!$B2402)</f>
        <v>0</v>
      </c>
      <c r="C2820" t="b">
        <f>IF(OR(B2820=0,'Input and Summary Results'!D2402=0,'Input and Summary Results'!D2402=""),FALSE,'Input and Summary Results'!$D2402)</f>
        <v>0</v>
      </c>
      <c r="D2820" t="b">
        <f>IF(OR(B2820=0,'Input and Summary Results'!E2402=0),FALSE,'Input and Summary Results'!$E2402)</f>
        <v>0</v>
      </c>
      <c r="E2820" t="b">
        <f t="shared" si="161"/>
        <v>0</v>
      </c>
      <c r="F2820" t="b">
        <f t="shared" si="162"/>
        <v>0</v>
      </c>
      <c r="G2820" t="b">
        <f>IF('Input and Summary Results'!$J$4="yes",IF(C2820=FALSE,FALSE,IF('Data Transformation'!E2820&lt;$R$10,E2820,$R$10)),IF(C2820=FALSE,FALSE,IF(C2820&lt;$R$10,C2820,$R$10)))</f>
        <v>0</v>
      </c>
      <c r="H2820" t="b">
        <f>IF('Input and Summary Results'!$J$4="yes",'Data Transformation'!F2820,'Data Transformation'!D2820)</f>
        <v>0</v>
      </c>
      <c r="I2820" t="str">
        <f t="shared" si="160"/>
        <v/>
      </c>
    </row>
    <row r="2821" spans="2:9" x14ac:dyDescent="0.25">
      <c r="B2821" t="b">
        <f>IF('Input and Summary Results'!D2403=0,FALSE,'Input and Summary Results'!$B2403)</f>
        <v>0</v>
      </c>
      <c r="C2821" t="b">
        <f>IF(OR(B2821=0,'Input and Summary Results'!D2403=0,'Input and Summary Results'!D2403=""),FALSE,'Input and Summary Results'!$D2403)</f>
        <v>0</v>
      </c>
      <c r="D2821" t="b">
        <f>IF(OR(B2821=0,'Input and Summary Results'!E2403=0),FALSE,'Input and Summary Results'!$E2403)</f>
        <v>0</v>
      </c>
      <c r="E2821" t="b">
        <f t="shared" si="161"/>
        <v>0</v>
      </c>
      <c r="F2821" t="b">
        <f t="shared" si="162"/>
        <v>0</v>
      </c>
      <c r="G2821" t="b">
        <f>IF('Input and Summary Results'!$J$4="yes",IF(C2821=FALSE,FALSE,IF('Data Transformation'!E2821&lt;$R$10,E2821,$R$10)),IF(C2821=FALSE,FALSE,IF(C2821&lt;$R$10,C2821,$R$10)))</f>
        <v>0</v>
      </c>
      <c r="H2821" t="b">
        <f>IF('Input and Summary Results'!$J$4="yes",'Data Transformation'!F2821,'Data Transformation'!D2821)</f>
        <v>0</v>
      </c>
      <c r="I2821" t="str">
        <f t="shared" ref="I2821:I2884" si="163">IF(G2821=FALSE,"",B2821)</f>
        <v/>
      </c>
    </row>
    <row r="2822" spans="2:9" x14ac:dyDescent="0.25">
      <c r="B2822" t="b">
        <f>IF('Input and Summary Results'!D2404=0,FALSE,'Input and Summary Results'!$B2404)</f>
        <v>0</v>
      </c>
      <c r="C2822" t="b">
        <f>IF(OR(B2822=0,'Input and Summary Results'!D2404=0,'Input and Summary Results'!D2404=""),FALSE,'Input and Summary Results'!$D2404)</f>
        <v>0</v>
      </c>
      <c r="D2822" t="b">
        <f>IF(OR(B2822=0,'Input and Summary Results'!E2404=0),FALSE,'Input and Summary Results'!$E2404)</f>
        <v>0</v>
      </c>
      <c r="E2822" t="b">
        <f t="shared" si="161"/>
        <v>0</v>
      </c>
      <c r="F2822" t="b">
        <f t="shared" si="162"/>
        <v>0</v>
      </c>
      <c r="G2822" t="b">
        <f>IF('Input and Summary Results'!$J$4="yes",IF(C2822=FALSE,FALSE,IF('Data Transformation'!E2822&lt;$R$10,E2822,$R$10)),IF(C2822=FALSE,FALSE,IF(C2822&lt;$R$10,C2822,$R$10)))</f>
        <v>0</v>
      </c>
      <c r="H2822" t="b">
        <f>IF('Input and Summary Results'!$J$4="yes",'Data Transformation'!F2822,'Data Transformation'!D2822)</f>
        <v>0</v>
      </c>
      <c r="I2822" t="str">
        <f t="shared" si="163"/>
        <v/>
      </c>
    </row>
    <row r="2823" spans="2:9" x14ac:dyDescent="0.25">
      <c r="B2823" t="b">
        <f>IF('Input and Summary Results'!D2405=0,FALSE,'Input and Summary Results'!$B2405)</f>
        <v>0</v>
      </c>
      <c r="C2823" t="b">
        <f>IF(OR(B2823=0,'Input and Summary Results'!D2405=0,'Input and Summary Results'!D2405=""),FALSE,'Input and Summary Results'!$D2405)</f>
        <v>0</v>
      </c>
      <c r="D2823" t="b">
        <f>IF(OR(B2823=0,'Input and Summary Results'!E2405=0),FALSE,'Input and Summary Results'!$E2405)</f>
        <v>0</v>
      </c>
      <c r="E2823" t="b">
        <f t="shared" si="161"/>
        <v>0</v>
      </c>
      <c r="F2823" t="b">
        <f t="shared" si="162"/>
        <v>0</v>
      </c>
      <c r="G2823" t="b">
        <f>IF('Input and Summary Results'!$J$4="yes",IF(C2823=FALSE,FALSE,IF('Data Transformation'!E2823&lt;$R$10,E2823,$R$10)),IF(C2823=FALSE,FALSE,IF(C2823&lt;$R$10,C2823,$R$10)))</f>
        <v>0</v>
      </c>
      <c r="H2823" t="b">
        <f>IF('Input and Summary Results'!$J$4="yes",'Data Transformation'!F2823,'Data Transformation'!D2823)</f>
        <v>0</v>
      </c>
      <c r="I2823" t="str">
        <f t="shared" si="163"/>
        <v/>
      </c>
    </row>
    <row r="2824" spans="2:9" x14ac:dyDescent="0.25">
      <c r="B2824" t="b">
        <f>IF('Input and Summary Results'!D2406=0,FALSE,'Input and Summary Results'!$B2406)</f>
        <v>0</v>
      </c>
      <c r="C2824" t="b">
        <f>IF(OR(B2824=0,'Input and Summary Results'!D2406=0,'Input and Summary Results'!D2406=""),FALSE,'Input and Summary Results'!$D2406)</f>
        <v>0</v>
      </c>
      <c r="D2824" t="b">
        <f>IF(OR(B2824=0,'Input and Summary Results'!E2406=0),FALSE,'Input and Summary Results'!$E2406)</f>
        <v>0</v>
      </c>
      <c r="E2824" t="b">
        <f t="shared" si="161"/>
        <v>0</v>
      </c>
      <c r="F2824" t="b">
        <f t="shared" si="162"/>
        <v>0</v>
      </c>
      <c r="G2824" t="b">
        <f>IF('Input and Summary Results'!$J$4="yes",IF(C2824=FALSE,FALSE,IF('Data Transformation'!E2824&lt;$R$10,E2824,$R$10)),IF(C2824=FALSE,FALSE,IF(C2824&lt;$R$10,C2824,$R$10)))</f>
        <v>0</v>
      </c>
      <c r="H2824" t="b">
        <f>IF('Input and Summary Results'!$J$4="yes",'Data Transformation'!F2824,'Data Transformation'!D2824)</f>
        <v>0</v>
      </c>
      <c r="I2824" t="str">
        <f t="shared" si="163"/>
        <v/>
      </c>
    </row>
    <row r="2825" spans="2:9" x14ac:dyDescent="0.25">
      <c r="B2825" t="b">
        <f>IF('Input and Summary Results'!D2407=0,FALSE,'Input and Summary Results'!$B2407)</f>
        <v>0</v>
      </c>
      <c r="C2825" t="b">
        <f>IF(OR(B2825=0,'Input and Summary Results'!D2407=0,'Input and Summary Results'!D2407=""),FALSE,'Input and Summary Results'!$D2407)</f>
        <v>0</v>
      </c>
      <c r="D2825" t="b">
        <f>IF(OR(B2825=0,'Input and Summary Results'!E2407=0),FALSE,'Input and Summary Results'!$E2407)</f>
        <v>0</v>
      </c>
      <c r="E2825" t="b">
        <f t="shared" si="161"/>
        <v>0</v>
      </c>
      <c r="F2825" t="b">
        <f t="shared" si="162"/>
        <v>0</v>
      </c>
      <c r="G2825" t="b">
        <f>IF('Input and Summary Results'!$J$4="yes",IF(C2825=FALSE,FALSE,IF('Data Transformation'!E2825&lt;$R$10,E2825,$R$10)),IF(C2825=FALSE,FALSE,IF(C2825&lt;$R$10,C2825,$R$10)))</f>
        <v>0</v>
      </c>
      <c r="H2825" t="b">
        <f>IF('Input and Summary Results'!$J$4="yes",'Data Transformation'!F2825,'Data Transformation'!D2825)</f>
        <v>0</v>
      </c>
      <c r="I2825" t="str">
        <f t="shared" si="163"/>
        <v/>
      </c>
    </row>
    <row r="2826" spans="2:9" x14ac:dyDescent="0.25">
      <c r="B2826" t="b">
        <f>IF('Input and Summary Results'!D2408=0,FALSE,'Input and Summary Results'!$B2408)</f>
        <v>0</v>
      </c>
      <c r="C2826" t="b">
        <f>IF(OR(B2826=0,'Input and Summary Results'!D2408=0,'Input and Summary Results'!D2408=""),FALSE,'Input and Summary Results'!$D2408)</f>
        <v>0</v>
      </c>
      <c r="D2826" t="b">
        <f>IF(OR(B2826=0,'Input and Summary Results'!E2408=0),FALSE,'Input and Summary Results'!$E2408)</f>
        <v>0</v>
      </c>
      <c r="E2826" t="b">
        <f t="shared" si="161"/>
        <v>0</v>
      </c>
      <c r="F2826" t="b">
        <f t="shared" si="162"/>
        <v>0</v>
      </c>
      <c r="G2826" t="b">
        <f>IF('Input and Summary Results'!$J$4="yes",IF(C2826=FALSE,FALSE,IF('Data Transformation'!E2826&lt;$R$10,E2826,$R$10)),IF(C2826=FALSE,FALSE,IF(C2826&lt;$R$10,C2826,$R$10)))</f>
        <v>0</v>
      </c>
      <c r="H2826" t="b">
        <f>IF('Input and Summary Results'!$J$4="yes",'Data Transformation'!F2826,'Data Transformation'!D2826)</f>
        <v>0</v>
      </c>
      <c r="I2826" t="str">
        <f t="shared" si="163"/>
        <v/>
      </c>
    </row>
    <row r="2827" spans="2:9" x14ac:dyDescent="0.25">
      <c r="B2827" t="b">
        <f>IF('Input and Summary Results'!D2409=0,FALSE,'Input and Summary Results'!$B2409)</f>
        <v>0</v>
      </c>
      <c r="C2827" t="b">
        <f>IF(OR(B2827=0,'Input and Summary Results'!D2409=0,'Input and Summary Results'!D2409=""),FALSE,'Input and Summary Results'!$D2409)</f>
        <v>0</v>
      </c>
      <c r="D2827" t="b">
        <f>IF(OR(B2827=0,'Input and Summary Results'!E2409=0),FALSE,'Input and Summary Results'!$E2409)</f>
        <v>0</v>
      </c>
      <c r="E2827" t="b">
        <f t="shared" si="161"/>
        <v>0</v>
      </c>
      <c r="F2827" t="b">
        <f t="shared" si="162"/>
        <v>0</v>
      </c>
      <c r="G2827" t="b">
        <f>IF('Input and Summary Results'!$J$4="yes",IF(C2827=FALSE,FALSE,IF('Data Transformation'!E2827&lt;$R$10,E2827,$R$10)),IF(C2827=FALSE,FALSE,IF(C2827&lt;$R$10,C2827,$R$10)))</f>
        <v>0</v>
      </c>
      <c r="H2827" t="b">
        <f>IF('Input and Summary Results'!$J$4="yes",'Data Transformation'!F2827,'Data Transformation'!D2827)</f>
        <v>0</v>
      </c>
      <c r="I2827" t="str">
        <f t="shared" si="163"/>
        <v/>
      </c>
    </row>
    <row r="2828" spans="2:9" x14ac:dyDescent="0.25">
      <c r="B2828" t="b">
        <f>IF('Input and Summary Results'!D2410=0,FALSE,'Input and Summary Results'!$B2410)</f>
        <v>0</v>
      </c>
      <c r="C2828" t="b">
        <f>IF(OR(B2828=0,'Input and Summary Results'!D2410=0,'Input and Summary Results'!D2410=""),FALSE,'Input and Summary Results'!$D2410)</f>
        <v>0</v>
      </c>
      <c r="D2828" t="b">
        <f>IF(OR(B2828=0,'Input and Summary Results'!E2410=0),FALSE,'Input and Summary Results'!$E2410)</f>
        <v>0</v>
      </c>
      <c r="E2828" t="b">
        <f t="shared" si="161"/>
        <v>0</v>
      </c>
      <c r="F2828" t="b">
        <f t="shared" si="162"/>
        <v>0</v>
      </c>
      <c r="G2828" t="b">
        <f>IF('Input and Summary Results'!$J$4="yes",IF(C2828=FALSE,FALSE,IF('Data Transformation'!E2828&lt;$R$10,E2828,$R$10)),IF(C2828=FALSE,FALSE,IF(C2828&lt;$R$10,C2828,$R$10)))</f>
        <v>0</v>
      </c>
      <c r="H2828" t="b">
        <f>IF('Input and Summary Results'!$J$4="yes",'Data Transformation'!F2828,'Data Transformation'!D2828)</f>
        <v>0</v>
      </c>
      <c r="I2828" t="str">
        <f t="shared" si="163"/>
        <v/>
      </c>
    </row>
    <row r="2829" spans="2:9" x14ac:dyDescent="0.25">
      <c r="B2829" t="b">
        <f>IF('Input and Summary Results'!D2411=0,FALSE,'Input and Summary Results'!$B2411)</f>
        <v>0</v>
      </c>
      <c r="C2829" t="b">
        <f>IF(OR(B2829=0,'Input and Summary Results'!D2411=0,'Input and Summary Results'!D2411=""),FALSE,'Input and Summary Results'!$D2411)</f>
        <v>0</v>
      </c>
      <c r="D2829" t="b">
        <f>IF(OR(B2829=0,'Input and Summary Results'!E2411=0),FALSE,'Input and Summary Results'!$E2411)</f>
        <v>0</v>
      </c>
      <c r="E2829" t="b">
        <f t="shared" si="161"/>
        <v>0</v>
      </c>
      <c r="F2829" t="b">
        <f t="shared" si="162"/>
        <v>0</v>
      </c>
      <c r="G2829" t="b">
        <f>IF('Input and Summary Results'!$J$4="yes",IF(C2829=FALSE,FALSE,IF('Data Transformation'!E2829&lt;$R$10,E2829,$R$10)),IF(C2829=FALSE,FALSE,IF(C2829&lt;$R$10,C2829,$R$10)))</f>
        <v>0</v>
      </c>
      <c r="H2829" t="b">
        <f>IF('Input and Summary Results'!$J$4="yes",'Data Transformation'!F2829,'Data Transformation'!D2829)</f>
        <v>0</v>
      </c>
      <c r="I2829" t="str">
        <f t="shared" si="163"/>
        <v/>
      </c>
    </row>
    <row r="2830" spans="2:9" x14ac:dyDescent="0.25">
      <c r="B2830" t="b">
        <f>IF('Input and Summary Results'!D2412=0,FALSE,'Input and Summary Results'!$B2412)</f>
        <v>0</v>
      </c>
      <c r="C2830" t="b">
        <f>IF(OR(B2830=0,'Input and Summary Results'!D2412=0,'Input and Summary Results'!D2412=""),FALSE,'Input and Summary Results'!$D2412)</f>
        <v>0</v>
      </c>
      <c r="D2830" t="b">
        <f>IF(OR(B2830=0,'Input and Summary Results'!E2412=0),FALSE,'Input and Summary Results'!$E2412)</f>
        <v>0</v>
      </c>
      <c r="E2830" t="b">
        <f t="shared" si="161"/>
        <v>0</v>
      </c>
      <c r="F2830" t="b">
        <f t="shared" si="162"/>
        <v>0</v>
      </c>
      <c r="G2830" t="b">
        <f>IF('Input and Summary Results'!$J$4="yes",IF(C2830=FALSE,FALSE,IF('Data Transformation'!E2830&lt;$R$10,E2830,$R$10)),IF(C2830=FALSE,FALSE,IF(C2830&lt;$R$10,C2830,$R$10)))</f>
        <v>0</v>
      </c>
      <c r="H2830" t="b">
        <f>IF('Input and Summary Results'!$J$4="yes",'Data Transformation'!F2830,'Data Transformation'!D2830)</f>
        <v>0</v>
      </c>
      <c r="I2830" t="str">
        <f t="shared" si="163"/>
        <v/>
      </c>
    </row>
    <row r="2831" spans="2:9" x14ac:dyDescent="0.25">
      <c r="B2831" t="b">
        <f>IF('Input and Summary Results'!D2413=0,FALSE,'Input and Summary Results'!$B2413)</f>
        <v>0</v>
      </c>
      <c r="C2831" t="b">
        <f>IF(OR(B2831=0,'Input and Summary Results'!D2413=0,'Input and Summary Results'!D2413=""),FALSE,'Input and Summary Results'!$D2413)</f>
        <v>0</v>
      </c>
      <c r="D2831" t="b">
        <f>IF(OR(B2831=0,'Input and Summary Results'!E2413=0),FALSE,'Input and Summary Results'!$E2413)</f>
        <v>0</v>
      </c>
      <c r="E2831" t="b">
        <f t="shared" si="161"/>
        <v>0</v>
      </c>
      <c r="F2831" t="b">
        <f t="shared" si="162"/>
        <v>0</v>
      </c>
      <c r="G2831" t="b">
        <f>IF('Input and Summary Results'!$J$4="yes",IF(C2831=FALSE,FALSE,IF('Data Transformation'!E2831&lt;$R$10,E2831,$R$10)),IF(C2831=FALSE,FALSE,IF(C2831&lt;$R$10,C2831,$R$10)))</f>
        <v>0</v>
      </c>
      <c r="H2831" t="b">
        <f>IF('Input and Summary Results'!$J$4="yes",'Data Transformation'!F2831,'Data Transformation'!D2831)</f>
        <v>0</v>
      </c>
      <c r="I2831" t="str">
        <f t="shared" si="163"/>
        <v/>
      </c>
    </row>
    <row r="2832" spans="2:9" x14ac:dyDescent="0.25">
      <c r="B2832" t="b">
        <f>IF('Input and Summary Results'!D2414=0,FALSE,'Input and Summary Results'!$B2414)</f>
        <v>0</v>
      </c>
      <c r="C2832" t="b">
        <f>IF(OR(B2832=0,'Input and Summary Results'!D2414=0,'Input and Summary Results'!D2414=""),FALSE,'Input and Summary Results'!$D2414)</f>
        <v>0</v>
      </c>
      <c r="D2832" t="b">
        <f>IF(OR(B2832=0,'Input and Summary Results'!E2414=0),FALSE,'Input and Summary Results'!$E2414)</f>
        <v>0</v>
      </c>
      <c r="E2832" t="b">
        <f t="shared" si="161"/>
        <v>0</v>
      </c>
      <c r="F2832" t="b">
        <f t="shared" si="162"/>
        <v>0</v>
      </c>
      <c r="G2832" t="b">
        <f>IF('Input and Summary Results'!$J$4="yes",IF(C2832=FALSE,FALSE,IF('Data Transformation'!E2832&lt;$R$10,E2832,$R$10)),IF(C2832=FALSE,FALSE,IF(C2832&lt;$R$10,C2832,$R$10)))</f>
        <v>0</v>
      </c>
      <c r="H2832" t="b">
        <f>IF('Input and Summary Results'!$J$4="yes",'Data Transformation'!F2832,'Data Transformation'!D2832)</f>
        <v>0</v>
      </c>
      <c r="I2832" t="str">
        <f t="shared" si="163"/>
        <v/>
      </c>
    </row>
    <row r="2833" spans="2:9" x14ac:dyDescent="0.25">
      <c r="B2833" t="b">
        <f>IF('Input and Summary Results'!D2415=0,FALSE,'Input and Summary Results'!$B2415)</f>
        <v>0</v>
      </c>
      <c r="C2833" t="b">
        <f>IF(OR(B2833=0,'Input and Summary Results'!D2415=0,'Input and Summary Results'!D2415=""),FALSE,'Input and Summary Results'!$D2415)</f>
        <v>0</v>
      </c>
      <c r="D2833" t="b">
        <f>IF(OR(B2833=0,'Input and Summary Results'!E2415=0),FALSE,'Input and Summary Results'!$E2415)</f>
        <v>0</v>
      </c>
      <c r="E2833" t="b">
        <f t="shared" si="161"/>
        <v>0</v>
      </c>
      <c r="F2833" t="b">
        <f t="shared" si="162"/>
        <v>0</v>
      </c>
      <c r="G2833" t="b">
        <f>IF('Input and Summary Results'!$J$4="yes",IF(C2833=FALSE,FALSE,IF('Data Transformation'!E2833&lt;$R$10,E2833,$R$10)),IF(C2833=FALSE,FALSE,IF(C2833&lt;$R$10,C2833,$R$10)))</f>
        <v>0</v>
      </c>
      <c r="H2833" t="b">
        <f>IF('Input and Summary Results'!$J$4="yes",'Data Transformation'!F2833,'Data Transformation'!D2833)</f>
        <v>0</v>
      </c>
      <c r="I2833" t="str">
        <f t="shared" si="163"/>
        <v/>
      </c>
    </row>
    <row r="2834" spans="2:9" x14ac:dyDescent="0.25">
      <c r="B2834" t="b">
        <f>IF('Input and Summary Results'!D2416=0,FALSE,'Input and Summary Results'!$B2416)</f>
        <v>0</v>
      </c>
      <c r="C2834" t="b">
        <f>IF(OR(B2834=0,'Input and Summary Results'!D2416=0,'Input and Summary Results'!D2416=""),FALSE,'Input and Summary Results'!$D2416)</f>
        <v>0</v>
      </c>
      <c r="D2834" t="b">
        <f>IF(OR(B2834=0,'Input and Summary Results'!E2416=0),FALSE,'Input and Summary Results'!$E2416)</f>
        <v>0</v>
      </c>
      <c r="E2834" t="b">
        <f t="shared" si="161"/>
        <v>0</v>
      </c>
      <c r="F2834" t="b">
        <f t="shared" si="162"/>
        <v>0</v>
      </c>
      <c r="G2834" t="b">
        <f>IF('Input and Summary Results'!$J$4="yes",IF(C2834=FALSE,FALSE,IF('Data Transformation'!E2834&lt;$R$10,E2834,$R$10)),IF(C2834=FALSE,FALSE,IF(C2834&lt;$R$10,C2834,$R$10)))</f>
        <v>0</v>
      </c>
      <c r="H2834" t="b">
        <f>IF('Input and Summary Results'!$J$4="yes",'Data Transformation'!F2834,'Data Transformation'!D2834)</f>
        <v>0</v>
      </c>
      <c r="I2834" t="str">
        <f t="shared" si="163"/>
        <v/>
      </c>
    </row>
    <row r="2835" spans="2:9" x14ac:dyDescent="0.25">
      <c r="B2835" t="b">
        <f>IF('Input and Summary Results'!D2417=0,FALSE,'Input and Summary Results'!$B2417)</f>
        <v>0</v>
      </c>
      <c r="C2835" t="b">
        <f>IF(OR(B2835=0,'Input and Summary Results'!D2417=0,'Input and Summary Results'!D2417=""),FALSE,'Input and Summary Results'!$D2417)</f>
        <v>0</v>
      </c>
      <c r="D2835" t="b">
        <f>IF(OR(B2835=0,'Input and Summary Results'!E2417=0),FALSE,'Input and Summary Results'!$E2417)</f>
        <v>0</v>
      </c>
      <c r="E2835" t="b">
        <f t="shared" si="161"/>
        <v>0</v>
      </c>
      <c r="F2835" t="b">
        <f t="shared" si="162"/>
        <v>0</v>
      </c>
      <c r="G2835" t="b">
        <f>IF('Input and Summary Results'!$J$4="yes",IF(C2835=FALSE,FALSE,IF('Data Transformation'!E2835&lt;$R$10,E2835,$R$10)),IF(C2835=FALSE,FALSE,IF(C2835&lt;$R$10,C2835,$R$10)))</f>
        <v>0</v>
      </c>
      <c r="H2835" t="b">
        <f>IF('Input and Summary Results'!$J$4="yes",'Data Transformation'!F2835,'Data Transformation'!D2835)</f>
        <v>0</v>
      </c>
      <c r="I2835" t="str">
        <f t="shared" si="163"/>
        <v/>
      </c>
    </row>
    <row r="2836" spans="2:9" x14ac:dyDescent="0.25">
      <c r="B2836" t="b">
        <f>IF('Input and Summary Results'!D2418=0,FALSE,'Input and Summary Results'!$B2418)</f>
        <v>0</v>
      </c>
      <c r="C2836" t="b">
        <f>IF(OR(B2836=0,'Input and Summary Results'!D2418=0,'Input and Summary Results'!D2418=""),FALSE,'Input and Summary Results'!$D2418)</f>
        <v>0</v>
      </c>
      <c r="D2836" t="b">
        <f>IF(OR(B2836=0,'Input and Summary Results'!E2418=0),FALSE,'Input and Summary Results'!$E2418)</f>
        <v>0</v>
      </c>
      <c r="E2836" t="b">
        <f t="shared" si="161"/>
        <v>0</v>
      </c>
      <c r="F2836" t="b">
        <f t="shared" si="162"/>
        <v>0</v>
      </c>
      <c r="G2836" t="b">
        <f>IF('Input and Summary Results'!$J$4="yes",IF(C2836=FALSE,FALSE,IF('Data Transformation'!E2836&lt;$R$10,E2836,$R$10)),IF(C2836=FALSE,FALSE,IF(C2836&lt;$R$10,C2836,$R$10)))</f>
        <v>0</v>
      </c>
      <c r="H2836" t="b">
        <f>IF('Input and Summary Results'!$J$4="yes",'Data Transformation'!F2836,'Data Transformation'!D2836)</f>
        <v>0</v>
      </c>
      <c r="I2836" t="str">
        <f t="shared" si="163"/>
        <v/>
      </c>
    </row>
    <row r="2837" spans="2:9" x14ac:dyDescent="0.25">
      <c r="B2837" t="b">
        <f>IF('Input and Summary Results'!D2419=0,FALSE,'Input and Summary Results'!$B2419)</f>
        <v>0</v>
      </c>
      <c r="C2837" t="b">
        <f>IF(OR(B2837=0,'Input and Summary Results'!D2419=0,'Input and Summary Results'!D2419=""),FALSE,'Input and Summary Results'!$D2419)</f>
        <v>0</v>
      </c>
      <c r="D2837" t="b">
        <f>IF(OR(B2837=0,'Input and Summary Results'!E2419=0),FALSE,'Input and Summary Results'!$E2419)</f>
        <v>0</v>
      </c>
      <c r="E2837" t="b">
        <f t="shared" si="161"/>
        <v>0</v>
      </c>
      <c r="F2837" t="b">
        <f t="shared" si="162"/>
        <v>0</v>
      </c>
      <c r="G2837" t="b">
        <f>IF('Input and Summary Results'!$J$4="yes",IF(C2837=FALSE,FALSE,IF('Data Transformation'!E2837&lt;$R$10,E2837,$R$10)),IF(C2837=FALSE,FALSE,IF(C2837&lt;$R$10,C2837,$R$10)))</f>
        <v>0</v>
      </c>
      <c r="H2837" t="b">
        <f>IF('Input and Summary Results'!$J$4="yes",'Data Transformation'!F2837,'Data Transformation'!D2837)</f>
        <v>0</v>
      </c>
      <c r="I2837" t="str">
        <f t="shared" si="163"/>
        <v/>
      </c>
    </row>
    <row r="2838" spans="2:9" x14ac:dyDescent="0.25">
      <c r="B2838" t="b">
        <f>IF('Input and Summary Results'!D2420=0,FALSE,'Input and Summary Results'!$B2420)</f>
        <v>0</v>
      </c>
      <c r="C2838" t="b">
        <f>IF(OR(B2838=0,'Input and Summary Results'!D2420=0,'Input and Summary Results'!D2420=""),FALSE,'Input and Summary Results'!$D2420)</f>
        <v>0</v>
      </c>
      <c r="D2838" t="b">
        <f>IF(OR(B2838=0,'Input and Summary Results'!E2420=0),FALSE,'Input and Summary Results'!$E2420)</f>
        <v>0</v>
      </c>
      <c r="E2838" t="b">
        <f t="shared" si="161"/>
        <v>0</v>
      </c>
      <c r="F2838" t="b">
        <f t="shared" si="162"/>
        <v>0</v>
      </c>
      <c r="G2838" t="b">
        <f>IF('Input and Summary Results'!$J$4="yes",IF(C2838=FALSE,FALSE,IF('Data Transformation'!E2838&lt;$R$10,E2838,$R$10)),IF(C2838=FALSE,FALSE,IF(C2838&lt;$R$10,C2838,$R$10)))</f>
        <v>0</v>
      </c>
      <c r="H2838" t="b">
        <f>IF('Input and Summary Results'!$J$4="yes",'Data Transformation'!F2838,'Data Transformation'!D2838)</f>
        <v>0</v>
      </c>
      <c r="I2838" t="str">
        <f t="shared" si="163"/>
        <v/>
      </c>
    </row>
    <row r="2839" spans="2:9" x14ac:dyDescent="0.25">
      <c r="B2839" t="b">
        <f>IF('Input and Summary Results'!D2421=0,FALSE,'Input and Summary Results'!$B2421)</f>
        <v>0</v>
      </c>
      <c r="C2839" t="b">
        <f>IF(OR(B2839=0,'Input and Summary Results'!D2421=0,'Input and Summary Results'!D2421=""),FALSE,'Input and Summary Results'!$D2421)</f>
        <v>0</v>
      </c>
      <c r="D2839" t="b">
        <f>IF(OR(B2839=0,'Input and Summary Results'!E2421=0),FALSE,'Input and Summary Results'!$E2421)</f>
        <v>0</v>
      </c>
      <c r="E2839" t="b">
        <f t="shared" si="161"/>
        <v>0</v>
      </c>
      <c r="F2839" t="b">
        <f t="shared" si="162"/>
        <v>0</v>
      </c>
      <c r="G2839" t="b">
        <f>IF('Input and Summary Results'!$J$4="yes",IF(C2839=FALSE,FALSE,IF('Data Transformation'!E2839&lt;$R$10,E2839,$R$10)),IF(C2839=FALSE,FALSE,IF(C2839&lt;$R$10,C2839,$R$10)))</f>
        <v>0</v>
      </c>
      <c r="H2839" t="b">
        <f>IF('Input and Summary Results'!$J$4="yes",'Data Transformation'!F2839,'Data Transformation'!D2839)</f>
        <v>0</v>
      </c>
      <c r="I2839" t="str">
        <f t="shared" si="163"/>
        <v/>
      </c>
    </row>
    <row r="2840" spans="2:9" x14ac:dyDescent="0.25">
      <c r="B2840" t="b">
        <f>IF('Input and Summary Results'!D2422=0,FALSE,'Input and Summary Results'!$B2422)</f>
        <v>0</v>
      </c>
      <c r="C2840" t="b">
        <f>IF(OR(B2840=0,'Input and Summary Results'!D2422=0,'Input and Summary Results'!D2422=""),FALSE,'Input and Summary Results'!$D2422)</f>
        <v>0</v>
      </c>
      <c r="D2840" t="b">
        <f>IF(OR(B2840=0,'Input and Summary Results'!E2422=0),FALSE,'Input and Summary Results'!$E2422)</f>
        <v>0</v>
      </c>
      <c r="E2840" t="b">
        <f t="shared" si="161"/>
        <v>0</v>
      </c>
      <c r="F2840" t="b">
        <f t="shared" si="162"/>
        <v>0</v>
      </c>
      <c r="G2840" t="b">
        <f>IF('Input and Summary Results'!$J$4="yes",IF(C2840=FALSE,FALSE,IF('Data Transformation'!E2840&lt;$R$10,E2840,$R$10)),IF(C2840=FALSE,FALSE,IF(C2840&lt;$R$10,C2840,$R$10)))</f>
        <v>0</v>
      </c>
      <c r="H2840" t="b">
        <f>IF('Input and Summary Results'!$J$4="yes",'Data Transformation'!F2840,'Data Transformation'!D2840)</f>
        <v>0</v>
      </c>
      <c r="I2840" t="str">
        <f t="shared" si="163"/>
        <v/>
      </c>
    </row>
    <row r="2841" spans="2:9" x14ac:dyDescent="0.25">
      <c r="B2841" t="b">
        <f>IF('Input and Summary Results'!D2423=0,FALSE,'Input and Summary Results'!$B2423)</f>
        <v>0</v>
      </c>
      <c r="C2841" t="b">
        <f>IF(OR(B2841=0,'Input and Summary Results'!D2423=0,'Input and Summary Results'!D2423=""),FALSE,'Input and Summary Results'!$D2423)</f>
        <v>0</v>
      </c>
      <c r="D2841" t="b">
        <f>IF(OR(B2841=0,'Input and Summary Results'!E2423=0),FALSE,'Input and Summary Results'!$E2423)</f>
        <v>0</v>
      </c>
      <c r="E2841" t="b">
        <f t="shared" si="161"/>
        <v>0</v>
      </c>
      <c r="F2841" t="b">
        <f t="shared" si="162"/>
        <v>0</v>
      </c>
      <c r="G2841" t="b">
        <f>IF('Input and Summary Results'!$J$4="yes",IF(C2841=FALSE,FALSE,IF('Data Transformation'!E2841&lt;$R$10,E2841,$R$10)),IF(C2841=FALSE,FALSE,IF(C2841&lt;$R$10,C2841,$R$10)))</f>
        <v>0</v>
      </c>
      <c r="H2841" t="b">
        <f>IF('Input and Summary Results'!$J$4="yes",'Data Transformation'!F2841,'Data Transformation'!D2841)</f>
        <v>0</v>
      </c>
      <c r="I2841" t="str">
        <f t="shared" si="163"/>
        <v/>
      </c>
    </row>
    <row r="2842" spans="2:9" x14ac:dyDescent="0.25">
      <c r="B2842" t="b">
        <f>IF('Input and Summary Results'!D2424=0,FALSE,'Input and Summary Results'!$B2424)</f>
        <v>0</v>
      </c>
      <c r="C2842" t="b">
        <f>IF(OR(B2842=0,'Input and Summary Results'!D2424=0,'Input and Summary Results'!D2424=""),FALSE,'Input and Summary Results'!$D2424)</f>
        <v>0</v>
      </c>
      <c r="D2842" t="b">
        <f>IF(OR(B2842=0,'Input and Summary Results'!E2424=0),FALSE,'Input and Summary Results'!$E2424)</f>
        <v>0</v>
      </c>
      <c r="E2842" t="b">
        <f t="shared" si="161"/>
        <v>0</v>
      </c>
      <c r="F2842" t="b">
        <f t="shared" si="162"/>
        <v>0</v>
      </c>
      <c r="G2842" t="b">
        <f>IF('Input and Summary Results'!$J$4="yes",IF(C2842=FALSE,FALSE,IF('Data Transformation'!E2842&lt;$R$10,E2842,$R$10)),IF(C2842=FALSE,FALSE,IF(C2842&lt;$R$10,C2842,$R$10)))</f>
        <v>0</v>
      </c>
      <c r="H2842" t="b">
        <f>IF('Input and Summary Results'!$J$4="yes",'Data Transformation'!F2842,'Data Transformation'!D2842)</f>
        <v>0</v>
      </c>
      <c r="I2842" t="str">
        <f t="shared" si="163"/>
        <v/>
      </c>
    </row>
    <row r="2843" spans="2:9" x14ac:dyDescent="0.25">
      <c r="B2843" t="b">
        <f>IF('Input and Summary Results'!D2425=0,FALSE,'Input and Summary Results'!$B2425)</f>
        <v>0</v>
      </c>
      <c r="C2843" t="b">
        <f>IF(OR(B2843=0,'Input and Summary Results'!D2425=0,'Input and Summary Results'!D2425=""),FALSE,'Input and Summary Results'!$D2425)</f>
        <v>0</v>
      </c>
      <c r="D2843" t="b">
        <f>IF(OR(B2843=0,'Input and Summary Results'!E2425=0),FALSE,'Input and Summary Results'!$E2425)</f>
        <v>0</v>
      </c>
      <c r="E2843" t="b">
        <f t="shared" si="161"/>
        <v>0</v>
      </c>
      <c r="F2843" t="b">
        <f t="shared" si="162"/>
        <v>0</v>
      </c>
      <c r="G2843" t="b">
        <f>IF('Input and Summary Results'!$J$4="yes",IF(C2843=FALSE,FALSE,IF('Data Transformation'!E2843&lt;$R$10,E2843,$R$10)),IF(C2843=FALSE,FALSE,IF(C2843&lt;$R$10,C2843,$R$10)))</f>
        <v>0</v>
      </c>
      <c r="H2843" t="b">
        <f>IF('Input and Summary Results'!$J$4="yes",'Data Transformation'!F2843,'Data Transformation'!D2843)</f>
        <v>0</v>
      </c>
      <c r="I2843" t="str">
        <f t="shared" si="163"/>
        <v/>
      </c>
    </row>
    <row r="2844" spans="2:9" x14ac:dyDescent="0.25">
      <c r="B2844" t="b">
        <f>IF('Input and Summary Results'!D2426=0,FALSE,'Input and Summary Results'!$B2426)</f>
        <v>0</v>
      </c>
      <c r="C2844" t="b">
        <f>IF(OR(B2844=0,'Input and Summary Results'!D2426=0,'Input and Summary Results'!D2426=""),FALSE,'Input and Summary Results'!$D2426)</f>
        <v>0</v>
      </c>
      <c r="D2844" t="b">
        <f>IF(OR(B2844=0,'Input and Summary Results'!E2426=0),FALSE,'Input and Summary Results'!$E2426)</f>
        <v>0</v>
      </c>
      <c r="E2844" t="b">
        <f t="shared" si="161"/>
        <v>0</v>
      </c>
      <c r="F2844" t="b">
        <f t="shared" si="162"/>
        <v>0</v>
      </c>
      <c r="G2844" t="b">
        <f>IF('Input and Summary Results'!$J$4="yes",IF(C2844=FALSE,FALSE,IF('Data Transformation'!E2844&lt;$R$10,E2844,$R$10)),IF(C2844=FALSE,FALSE,IF(C2844&lt;$R$10,C2844,$R$10)))</f>
        <v>0</v>
      </c>
      <c r="H2844" t="b">
        <f>IF('Input and Summary Results'!$J$4="yes",'Data Transformation'!F2844,'Data Transformation'!D2844)</f>
        <v>0</v>
      </c>
      <c r="I2844" t="str">
        <f t="shared" si="163"/>
        <v/>
      </c>
    </row>
    <row r="2845" spans="2:9" x14ac:dyDescent="0.25">
      <c r="B2845" t="b">
        <f>IF('Input and Summary Results'!D2427=0,FALSE,'Input and Summary Results'!$B2427)</f>
        <v>0</v>
      </c>
      <c r="C2845" t="b">
        <f>IF(OR(B2845=0,'Input and Summary Results'!D2427=0,'Input and Summary Results'!D2427=""),FALSE,'Input and Summary Results'!$D2427)</f>
        <v>0</v>
      </c>
      <c r="D2845" t="b">
        <f>IF(OR(B2845=0,'Input and Summary Results'!E2427=0),FALSE,'Input and Summary Results'!$E2427)</f>
        <v>0</v>
      </c>
      <c r="E2845" t="b">
        <f t="shared" si="161"/>
        <v>0</v>
      </c>
      <c r="F2845" t="b">
        <f t="shared" si="162"/>
        <v>0</v>
      </c>
      <c r="G2845" t="b">
        <f>IF('Input and Summary Results'!$J$4="yes",IF(C2845=FALSE,FALSE,IF('Data Transformation'!E2845&lt;$R$10,E2845,$R$10)),IF(C2845=FALSE,FALSE,IF(C2845&lt;$R$10,C2845,$R$10)))</f>
        <v>0</v>
      </c>
      <c r="H2845" t="b">
        <f>IF('Input and Summary Results'!$J$4="yes",'Data Transformation'!F2845,'Data Transformation'!D2845)</f>
        <v>0</v>
      </c>
      <c r="I2845" t="str">
        <f t="shared" si="163"/>
        <v/>
      </c>
    </row>
    <row r="2846" spans="2:9" x14ac:dyDescent="0.25">
      <c r="B2846" t="b">
        <f>IF('Input and Summary Results'!D2428=0,FALSE,'Input and Summary Results'!$B2428)</f>
        <v>0</v>
      </c>
      <c r="C2846" t="b">
        <f>IF(OR(B2846=0,'Input and Summary Results'!D2428=0,'Input and Summary Results'!D2428=""),FALSE,'Input and Summary Results'!$D2428)</f>
        <v>0</v>
      </c>
      <c r="D2846" t="b">
        <f>IF(OR(B2846=0,'Input and Summary Results'!E2428=0),FALSE,'Input and Summary Results'!$E2428)</f>
        <v>0</v>
      </c>
      <c r="E2846" t="b">
        <f t="shared" si="161"/>
        <v>0</v>
      </c>
      <c r="F2846" t="b">
        <f t="shared" si="162"/>
        <v>0</v>
      </c>
      <c r="G2846" t="b">
        <f>IF('Input and Summary Results'!$J$4="yes",IF(C2846=FALSE,FALSE,IF('Data Transformation'!E2846&lt;$R$10,E2846,$R$10)),IF(C2846=FALSE,FALSE,IF(C2846&lt;$R$10,C2846,$R$10)))</f>
        <v>0</v>
      </c>
      <c r="H2846" t="b">
        <f>IF('Input and Summary Results'!$J$4="yes",'Data Transformation'!F2846,'Data Transformation'!D2846)</f>
        <v>0</v>
      </c>
      <c r="I2846" t="str">
        <f t="shared" si="163"/>
        <v/>
      </c>
    </row>
    <row r="2847" spans="2:9" x14ac:dyDescent="0.25">
      <c r="B2847" t="b">
        <f>IF('Input and Summary Results'!D2429=0,FALSE,'Input and Summary Results'!$B2429)</f>
        <v>0</v>
      </c>
      <c r="C2847" t="b">
        <f>IF(OR(B2847=0,'Input and Summary Results'!D2429=0,'Input and Summary Results'!D2429=""),FALSE,'Input and Summary Results'!$D2429)</f>
        <v>0</v>
      </c>
      <c r="D2847" t="b">
        <f>IF(OR(B2847=0,'Input and Summary Results'!E2429=0),FALSE,'Input and Summary Results'!$E2429)</f>
        <v>0</v>
      </c>
      <c r="E2847" t="b">
        <f t="shared" si="161"/>
        <v>0</v>
      </c>
      <c r="F2847" t="b">
        <f t="shared" si="162"/>
        <v>0</v>
      </c>
      <c r="G2847" t="b">
        <f>IF('Input and Summary Results'!$J$4="yes",IF(C2847=FALSE,FALSE,IF('Data Transformation'!E2847&lt;$R$10,E2847,$R$10)),IF(C2847=FALSE,FALSE,IF(C2847&lt;$R$10,C2847,$R$10)))</f>
        <v>0</v>
      </c>
      <c r="H2847" t="b">
        <f>IF('Input and Summary Results'!$J$4="yes",'Data Transformation'!F2847,'Data Transformation'!D2847)</f>
        <v>0</v>
      </c>
      <c r="I2847" t="str">
        <f t="shared" si="163"/>
        <v/>
      </c>
    </row>
    <row r="2848" spans="2:9" x14ac:dyDescent="0.25">
      <c r="B2848" t="b">
        <f>IF('Input and Summary Results'!D2430=0,FALSE,'Input and Summary Results'!$B2430)</f>
        <v>0</v>
      </c>
      <c r="C2848" t="b">
        <f>IF(OR(B2848=0,'Input and Summary Results'!D2430=0,'Input and Summary Results'!D2430=""),FALSE,'Input and Summary Results'!$D2430)</f>
        <v>0</v>
      </c>
      <c r="D2848" t="b">
        <f>IF(OR(B2848=0,'Input and Summary Results'!E2430=0),FALSE,'Input and Summary Results'!$E2430)</f>
        <v>0</v>
      </c>
      <c r="E2848" t="b">
        <f t="shared" si="161"/>
        <v>0</v>
      </c>
      <c r="F2848" t="b">
        <f t="shared" si="162"/>
        <v>0</v>
      </c>
      <c r="G2848" t="b">
        <f>IF('Input and Summary Results'!$J$4="yes",IF(C2848=FALSE,FALSE,IF('Data Transformation'!E2848&lt;$R$10,E2848,$R$10)),IF(C2848=FALSE,FALSE,IF(C2848&lt;$R$10,C2848,$R$10)))</f>
        <v>0</v>
      </c>
      <c r="H2848" t="b">
        <f>IF('Input and Summary Results'!$J$4="yes",'Data Transformation'!F2848,'Data Transformation'!D2848)</f>
        <v>0</v>
      </c>
      <c r="I2848" t="str">
        <f t="shared" si="163"/>
        <v/>
      </c>
    </row>
    <row r="2849" spans="2:9" x14ac:dyDescent="0.25">
      <c r="B2849" t="b">
        <f>IF('Input and Summary Results'!D2431=0,FALSE,'Input and Summary Results'!$B2431)</f>
        <v>0</v>
      </c>
      <c r="C2849" t="b">
        <f>IF(OR(B2849=0,'Input and Summary Results'!D2431=0,'Input and Summary Results'!D2431=""),FALSE,'Input and Summary Results'!$D2431)</f>
        <v>0</v>
      </c>
      <c r="D2849" t="b">
        <f>IF(OR(B2849=0,'Input and Summary Results'!E2431=0),FALSE,'Input and Summary Results'!$E2431)</f>
        <v>0</v>
      </c>
      <c r="E2849" t="b">
        <f t="shared" si="161"/>
        <v>0</v>
      </c>
      <c r="F2849" t="b">
        <f t="shared" si="162"/>
        <v>0</v>
      </c>
      <c r="G2849" t="b">
        <f>IF('Input and Summary Results'!$J$4="yes",IF(C2849=FALSE,FALSE,IF('Data Transformation'!E2849&lt;$R$10,E2849,$R$10)),IF(C2849=FALSE,FALSE,IF(C2849&lt;$R$10,C2849,$R$10)))</f>
        <v>0</v>
      </c>
      <c r="H2849" t="b">
        <f>IF('Input and Summary Results'!$J$4="yes",'Data Transformation'!F2849,'Data Transformation'!D2849)</f>
        <v>0</v>
      </c>
      <c r="I2849" t="str">
        <f t="shared" si="163"/>
        <v/>
      </c>
    </row>
    <row r="2850" spans="2:9" x14ac:dyDescent="0.25">
      <c r="B2850" t="b">
        <f>IF('Input and Summary Results'!D2432=0,FALSE,'Input and Summary Results'!$B2432)</f>
        <v>0</v>
      </c>
      <c r="C2850" t="b">
        <f>IF(OR(B2850=0,'Input and Summary Results'!D2432=0,'Input and Summary Results'!D2432=""),FALSE,'Input and Summary Results'!$D2432)</f>
        <v>0</v>
      </c>
      <c r="D2850" t="b">
        <f>IF(OR(B2850=0,'Input and Summary Results'!E2432=0),FALSE,'Input and Summary Results'!$E2432)</f>
        <v>0</v>
      </c>
      <c r="E2850" t="b">
        <f t="shared" si="161"/>
        <v>0</v>
      </c>
      <c r="F2850" t="b">
        <f t="shared" si="162"/>
        <v>0</v>
      </c>
      <c r="G2850" t="b">
        <f>IF('Input and Summary Results'!$J$4="yes",IF(C2850=FALSE,FALSE,IF('Data Transformation'!E2850&lt;$R$10,E2850,$R$10)),IF(C2850=FALSE,FALSE,IF(C2850&lt;$R$10,C2850,$R$10)))</f>
        <v>0</v>
      </c>
      <c r="H2850" t="b">
        <f>IF('Input and Summary Results'!$J$4="yes",'Data Transformation'!F2850,'Data Transformation'!D2850)</f>
        <v>0</v>
      </c>
      <c r="I2850" t="str">
        <f t="shared" si="163"/>
        <v/>
      </c>
    </row>
    <row r="2851" spans="2:9" x14ac:dyDescent="0.25">
      <c r="B2851" t="b">
        <f>IF('Input and Summary Results'!D2433=0,FALSE,'Input and Summary Results'!$B2433)</f>
        <v>0</v>
      </c>
      <c r="C2851" t="b">
        <f>IF(OR(B2851=0,'Input and Summary Results'!D2433=0,'Input and Summary Results'!D2433=""),FALSE,'Input and Summary Results'!$D2433)</f>
        <v>0</v>
      </c>
      <c r="D2851" t="b">
        <f>IF(OR(B2851=0,'Input and Summary Results'!E2433=0),FALSE,'Input and Summary Results'!$E2433)</f>
        <v>0</v>
      </c>
      <c r="E2851" t="b">
        <f t="shared" si="161"/>
        <v>0</v>
      </c>
      <c r="F2851" t="b">
        <f t="shared" si="162"/>
        <v>0</v>
      </c>
      <c r="G2851" t="b">
        <f>IF('Input and Summary Results'!$J$4="yes",IF(C2851=FALSE,FALSE,IF('Data Transformation'!E2851&lt;$R$10,E2851,$R$10)),IF(C2851=FALSE,FALSE,IF(C2851&lt;$R$10,C2851,$R$10)))</f>
        <v>0</v>
      </c>
      <c r="H2851" t="b">
        <f>IF('Input and Summary Results'!$J$4="yes",'Data Transformation'!F2851,'Data Transformation'!D2851)</f>
        <v>0</v>
      </c>
      <c r="I2851" t="str">
        <f t="shared" si="163"/>
        <v/>
      </c>
    </row>
    <row r="2852" spans="2:9" x14ac:dyDescent="0.25">
      <c r="B2852" t="b">
        <f>IF('Input and Summary Results'!D2434=0,FALSE,'Input and Summary Results'!$B2434)</f>
        <v>0</v>
      </c>
      <c r="C2852" t="b">
        <f>IF(OR(B2852=0,'Input and Summary Results'!D2434=0,'Input and Summary Results'!D2434=""),FALSE,'Input and Summary Results'!$D2434)</f>
        <v>0</v>
      </c>
      <c r="D2852" t="b">
        <f>IF(OR(B2852=0,'Input and Summary Results'!E2434=0),FALSE,'Input and Summary Results'!$E2434)</f>
        <v>0</v>
      </c>
      <c r="E2852" t="b">
        <f t="shared" si="161"/>
        <v>0</v>
      </c>
      <c r="F2852" t="b">
        <f t="shared" si="162"/>
        <v>0</v>
      </c>
      <c r="G2852" t="b">
        <f>IF('Input and Summary Results'!$J$4="yes",IF(C2852=FALSE,FALSE,IF('Data Transformation'!E2852&lt;$R$10,E2852,$R$10)),IF(C2852=FALSE,FALSE,IF(C2852&lt;$R$10,C2852,$R$10)))</f>
        <v>0</v>
      </c>
      <c r="H2852" t="b">
        <f>IF('Input and Summary Results'!$J$4="yes",'Data Transformation'!F2852,'Data Transformation'!D2852)</f>
        <v>0</v>
      </c>
      <c r="I2852" t="str">
        <f t="shared" si="163"/>
        <v/>
      </c>
    </row>
    <row r="2853" spans="2:9" x14ac:dyDescent="0.25">
      <c r="B2853" t="b">
        <f>IF('Input and Summary Results'!D2435=0,FALSE,'Input and Summary Results'!$B2435)</f>
        <v>0</v>
      </c>
      <c r="C2853" t="b">
        <f>IF(OR(B2853=0,'Input and Summary Results'!D2435=0,'Input and Summary Results'!D2435=""),FALSE,'Input and Summary Results'!$D2435)</f>
        <v>0</v>
      </c>
      <c r="D2853" t="b">
        <f>IF(OR(B2853=0,'Input and Summary Results'!E2435=0),FALSE,'Input and Summary Results'!$E2435)</f>
        <v>0</v>
      </c>
      <c r="E2853" t="b">
        <f t="shared" si="161"/>
        <v>0</v>
      </c>
      <c r="F2853" t="b">
        <f t="shared" si="162"/>
        <v>0</v>
      </c>
      <c r="G2853" t="b">
        <f>IF('Input and Summary Results'!$J$4="yes",IF(C2853=FALSE,FALSE,IF('Data Transformation'!E2853&lt;$R$10,E2853,$R$10)),IF(C2853=FALSE,FALSE,IF(C2853&lt;$R$10,C2853,$R$10)))</f>
        <v>0</v>
      </c>
      <c r="H2853" t="b">
        <f>IF('Input and Summary Results'!$J$4="yes",'Data Transformation'!F2853,'Data Transformation'!D2853)</f>
        <v>0</v>
      </c>
      <c r="I2853" t="str">
        <f t="shared" si="163"/>
        <v/>
      </c>
    </row>
    <row r="2854" spans="2:9" x14ac:dyDescent="0.25">
      <c r="B2854" t="b">
        <f>IF('Input and Summary Results'!D2436=0,FALSE,'Input and Summary Results'!$B2436)</f>
        <v>0</v>
      </c>
      <c r="C2854" t="b">
        <f>IF(OR(B2854=0,'Input and Summary Results'!D2436=0,'Input and Summary Results'!D2436=""),FALSE,'Input and Summary Results'!$D2436)</f>
        <v>0</v>
      </c>
      <c r="D2854" t="b">
        <f>IF(OR(B2854=0,'Input and Summary Results'!E2436=0),FALSE,'Input and Summary Results'!$E2436)</f>
        <v>0</v>
      </c>
      <c r="E2854" t="b">
        <f t="shared" si="161"/>
        <v>0</v>
      </c>
      <c r="F2854" t="b">
        <f t="shared" si="162"/>
        <v>0</v>
      </c>
      <c r="G2854" t="b">
        <f>IF('Input and Summary Results'!$J$4="yes",IF(C2854=FALSE,FALSE,IF('Data Transformation'!E2854&lt;$R$10,E2854,$R$10)),IF(C2854=FALSE,FALSE,IF(C2854&lt;$R$10,C2854,$R$10)))</f>
        <v>0</v>
      </c>
      <c r="H2854" t="b">
        <f>IF('Input and Summary Results'!$J$4="yes",'Data Transformation'!F2854,'Data Transformation'!D2854)</f>
        <v>0</v>
      </c>
      <c r="I2854" t="str">
        <f t="shared" si="163"/>
        <v/>
      </c>
    </row>
    <row r="2855" spans="2:9" x14ac:dyDescent="0.25">
      <c r="B2855" t="b">
        <f>IF('Input and Summary Results'!D2437=0,FALSE,'Input and Summary Results'!$B2437)</f>
        <v>0</v>
      </c>
      <c r="C2855" t="b">
        <f>IF(OR(B2855=0,'Input and Summary Results'!D2437=0,'Input and Summary Results'!D2437=""),FALSE,'Input and Summary Results'!$D2437)</f>
        <v>0</v>
      </c>
      <c r="D2855" t="b">
        <f>IF(OR(B2855=0,'Input and Summary Results'!E2437=0),FALSE,'Input and Summary Results'!$E2437)</f>
        <v>0</v>
      </c>
      <c r="E2855" t="b">
        <f t="shared" si="161"/>
        <v>0</v>
      </c>
      <c r="F2855" t="b">
        <f t="shared" si="162"/>
        <v>0</v>
      </c>
      <c r="G2855" t="b">
        <f>IF('Input and Summary Results'!$J$4="yes",IF(C2855=FALSE,FALSE,IF('Data Transformation'!E2855&lt;$R$10,E2855,$R$10)),IF(C2855=FALSE,FALSE,IF(C2855&lt;$R$10,C2855,$R$10)))</f>
        <v>0</v>
      </c>
      <c r="H2855" t="b">
        <f>IF('Input and Summary Results'!$J$4="yes",'Data Transformation'!F2855,'Data Transformation'!D2855)</f>
        <v>0</v>
      </c>
      <c r="I2855" t="str">
        <f t="shared" si="163"/>
        <v/>
      </c>
    </row>
    <row r="2856" spans="2:9" x14ac:dyDescent="0.25">
      <c r="B2856" t="b">
        <f>IF('Input and Summary Results'!D2438=0,FALSE,'Input and Summary Results'!$B2438)</f>
        <v>0</v>
      </c>
      <c r="C2856" t="b">
        <f>IF(OR(B2856=0,'Input and Summary Results'!D2438=0,'Input and Summary Results'!D2438=""),FALSE,'Input and Summary Results'!$D2438)</f>
        <v>0</v>
      </c>
      <c r="D2856" t="b">
        <f>IF(OR(B2856=0,'Input and Summary Results'!E2438=0),FALSE,'Input and Summary Results'!$E2438)</f>
        <v>0</v>
      </c>
      <c r="E2856" t="b">
        <f t="shared" si="161"/>
        <v>0</v>
      </c>
      <c r="F2856" t="b">
        <f t="shared" si="162"/>
        <v>0</v>
      </c>
      <c r="G2856" t="b">
        <f>IF('Input and Summary Results'!$J$4="yes",IF(C2856=FALSE,FALSE,IF('Data Transformation'!E2856&lt;$R$10,E2856,$R$10)),IF(C2856=FALSE,FALSE,IF(C2856&lt;$R$10,C2856,$R$10)))</f>
        <v>0</v>
      </c>
      <c r="H2856" t="b">
        <f>IF('Input and Summary Results'!$J$4="yes",'Data Transformation'!F2856,'Data Transformation'!D2856)</f>
        <v>0</v>
      </c>
      <c r="I2856" t="str">
        <f t="shared" si="163"/>
        <v/>
      </c>
    </row>
    <row r="2857" spans="2:9" x14ac:dyDescent="0.25">
      <c r="B2857" t="b">
        <f>IF('Input and Summary Results'!D2439=0,FALSE,'Input and Summary Results'!$B2439)</f>
        <v>0</v>
      </c>
      <c r="C2857" t="b">
        <f>IF(OR(B2857=0,'Input and Summary Results'!D2439=0,'Input and Summary Results'!D2439=""),FALSE,'Input and Summary Results'!$D2439)</f>
        <v>0</v>
      </c>
      <c r="D2857" t="b">
        <f>IF(OR(B2857=0,'Input and Summary Results'!E2439=0),FALSE,'Input and Summary Results'!$E2439)</f>
        <v>0</v>
      </c>
      <c r="E2857" t="b">
        <f t="shared" si="161"/>
        <v>0</v>
      </c>
      <c r="F2857" t="b">
        <f t="shared" si="162"/>
        <v>0</v>
      </c>
      <c r="G2857" t="b">
        <f>IF('Input and Summary Results'!$J$4="yes",IF(C2857=FALSE,FALSE,IF('Data Transformation'!E2857&lt;$R$10,E2857,$R$10)),IF(C2857=FALSE,FALSE,IF(C2857&lt;$R$10,C2857,$R$10)))</f>
        <v>0</v>
      </c>
      <c r="H2857" t="b">
        <f>IF('Input and Summary Results'!$J$4="yes",'Data Transformation'!F2857,'Data Transformation'!D2857)</f>
        <v>0</v>
      </c>
      <c r="I2857" t="str">
        <f t="shared" si="163"/>
        <v/>
      </c>
    </row>
    <row r="2858" spans="2:9" x14ac:dyDescent="0.25">
      <c r="B2858" t="b">
        <f>IF('Input and Summary Results'!D2440=0,FALSE,'Input and Summary Results'!$B2440)</f>
        <v>0</v>
      </c>
      <c r="C2858" t="b">
        <f>IF(OR(B2858=0,'Input and Summary Results'!D2440=0,'Input and Summary Results'!D2440=""),FALSE,'Input and Summary Results'!$D2440)</f>
        <v>0</v>
      </c>
      <c r="D2858" t="b">
        <f>IF(OR(B2858=0,'Input and Summary Results'!E2440=0),FALSE,'Input and Summary Results'!$E2440)</f>
        <v>0</v>
      </c>
      <c r="E2858" t="b">
        <f t="shared" ref="E2858:E2921" si="164">IF(C2858=FALSE,FALSE,LOG10(C2858))</f>
        <v>0</v>
      </c>
      <c r="F2858" t="b">
        <f t="shared" ref="F2858:F2921" si="165">IF(D2858=FALSE, FALSE,0.434*D2858/C2858)</f>
        <v>0</v>
      </c>
      <c r="G2858" t="b">
        <f>IF('Input and Summary Results'!$J$4="yes",IF(C2858=FALSE,FALSE,IF('Data Transformation'!E2858&lt;$R$10,E2858,$R$10)),IF(C2858=FALSE,FALSE,IF(C2858&lt;$R$10,C2858,$R$10)))</f>
        <v>0</v>
      </c>
      <c r="H2858" t="b">
        <f>IF('Input and Summary Results'!$J$4="yes",'Data Transformation'!F2858,'Data Transformation'!D2858)</f>
        <v>0</v>
      </c>
      <c r="I2858" t="str">
        <f t="shared" si="163"/>
        <v/>
      </c>
    </row>
    <row r="2859" spans="2:9" x14ac:dyDescent="0.25">
      <c r="B2859" t="b">
        <f>IF('Input and Summary Results'!D2441=0,FALSE,'Input and Summary Results'!$B2441)</f>
        <v>0</v>
      </c>
      <c r="C2859" t="b">
        <f>IF(OR(B2859=0,'Input and Summary Results'!D2441=0,'Input and Summary Results'!D2441=""),FALSE,'Input and Summary Results'!$D2441)</f>
        <v>0</v>
      </c>
      <c r="D2859" t="b">
        <f>IF(OR(B2859=0,'Input and Summary Results'!E2441=0),FALSE,'Input and Summary Results'!$E2441)</f>
        <v>0</v>
      </c>
      <c r="E2859" t="b">
        <f t="shared" si="164"/>
        <v>0</v>
      </c>
      <c r="F2859" t="b">
        <f t="shared" si="165"/>
        <v>0</v>
      </c>
      <c r="G2859" t="b">
        <f>IF('Input and Summary Results'!$J$4="yes",IF(C2859=FALSE,FALSE,IF('Data Transformation'!E2859&lt;$R$10,E2859,$R$10)),IF(C2859=FALSE,FALSE,IF(C2859&lt;$R$10,C2859,$R$10)))</f>
        <v>0</v>
      </c>
      <c r="H2859" t="b">
        <f>IF('Input and Summary Results'!$J$4="yes",'Data Transformation'!F2859,'Data Transformation'!D2859)</f>
        <v>0</v>
      </c>
      <c r="I2859" t="str">
        <f t="shared" si="163"/>
        <v/>
      </c>
    </row>
    <row r="2860" spans="2:9" x14ac:dyDescent="0.25">
      <c r="B2860" t="b">
        <f>IF('Input and Summary Results'!D2442=0,FALSE,'Input and Summary Results'!$B2442)</f>
        <v>0</v>
      </c>
      <c r="C2860" t="b">
        <f>IF(OR(B2860=0,'Input and Summary Results'!D2442=0,'Input and Summary Results'!D2442=""),FALSE,'Input and Summary Results'!$D2442)</f>
        <v>0</v>
      </c>
      <c r="D2860" t="b">
        <f>IF(OR(B2860=0,'Input and Summary Results'!E2442=0),FALSE,'Input and Summary Results'!$E2442)</f>
        <v>0</v>
      </c>
      <c r="E2860" t="b">
        <f t="shared" si="164"/>
        <v>0</v>
      </c>
      <c r="F2860" t="b">
        <f t="shared" si="165"/>
        <v>0</v>
      </c>
      <c r="G2860" t="b">
        <f>IF('Input and Summary Results'!$J$4="yes",IF(C2860=FALSE,FALSE,IF('Data Transformation'!E2860&lt;$R$10,E2860,$R$10)),IF(C2860=FALSE,FALSE,IF(C2860&lt;$R$10,C2860,$R$10)))</f>
        <v>0</v>
      </c>
      <c r="H2860" t="b">
        <f>IF('Input and Summary Results'!$J$4="yes",'Data Transformation'!F2860,'Data Transformation'!D2860)</f>
        <v>0</v>
      </c>
      <c r="I2860" t="str">
        <f t="shared" si="163"/>
        <v/>
      </c>
    </row>
    <row r="2861" spans="2:9" x14ac:dyDescent="0.25">
      <c r="B2861" t="b">
        <f>IF('Input and Summary Results'!D2443=0,FALSE,'Input and Summary Results'!$B2443)</f>
        <v>0</v>
      </c>
      <c r="C2861" t="b">
        <f>IF(OR(B2861=0,'Input and Summary Results'!D2443=0,'Input and Summary Results'!D2443=""),FALSE,'Input and Summary Results'!$D2443)</f>
        <v>0</v>
      </c>
      <c r="D2861" t="b">
        <f>IF(OR(B2861=0,'Input and Summary Results'!E2443=0),FALSE,'Input and Summary Results'!$E2443)</f>
        <v>0</v>
      </c>
      <c r="E2861" t="b">
        <f t="shared" si="164"/>
        <v>0</v>
      </c>
      <c r="F2861" t="b">
        <f t="shared" si="165"/>
        <v>0</v>
      </c>
      <c r="G2861" t="b">
        <f>IF('Input and Summary Results'!$J$4="yes",IF(C2861=FALSE,FALSE,IF('Data Transformation'!E2861&lt;$R$10,E2861,$R$10)),IF(C2861=FALSE,FALSE,IF(C2861&lt;$R$10,C2861,$R$10)))</f>
        <v>0</v>
      </c>
      <c r="H2861" t="b">
        <f>IF('Input and Summary Results'!$J$4="yes",'Data Transformation'!F2861,'Data Transformation'!D2861)</f>
        <v>0</v>
      </c>
      <c r="I2861" t="str">
        <f t="shared" si="163"/>
        <v/>
      </c>
    </row>
    <row r="2862" spans="2:9" x14ac:dyDescent="0.25">
      <c r="B2862" t="b">
        <f>IF('Input and Summary Results'!D2444=0,FALSE,'Input and Summary Results'!$B2444)</f>
        <v>0</v>
      </c>
      <c r="C2862" t="b">
        <f>IF(OR(B2862=0,'Input and Summary Results'!D2444=0,'Input and Summary Results'!D2444=""),FALSE,'Input and Summary Results'!$D2444)</f>
        <v>0</v>
      </c>
      <c r="D2862" t="b">
        <f>IF(OR(B2862=0,'Input and Summary Results'!E2444=0),FALSE,'Input and Summary Results'!$E2444)</f>
        <v>0</v>
      </c>
      <c r="E2862" t="b">
        <f t="shared" si="164"/>
        <v>0</v>
      </c>
      <c r="F2862" t="b">
        <f t="shared" si="165"/>
        <v>0</v>
      </c>
      <c r="G2862" t="b">
        <f>IF('Input and Summary Results'!$J$4="yes",IF(C2862=FALSE,FALSE,IF('Data Transformation'!E2862&lt;$R$10,E2862,$R$10)),IF(C2862=FALSE,FALSE,IF(C2862&lt;$R$10,C2862,$R$10)))</f>
        <v>0</v>
      </c>
      <c r="H2862" t="b">
        <f>IF('Input and Summary Results'!$J$4="yes",'Data Transformation'!F2862,'Data Transformation'!D2862)</f>
        <v>0</v>
      </c>
      <c r="I2862" t="str">
        <f t="shared" si="163"/>
        <v/>
      </c>
    </row>
    <row r="2863" spans="2:9" x14ac:dyDescent="0.25">
      <c r="B2863" t="b">
        <f>IF('Input and Summary Results'!D2445=0,FALSE,'Input and Summary Results'!$B2445)</f>
        <v>0</v>
      </c>
      <c r="C2863" t="b">
        <f>IF(OR(B2863=0,'Input and Summary Results'!D2445=0,'Input and Summary Results'!D2445=""),FALSE,'Input and Summary Results'!$D2445)</f>
        <v>0</v>
      </c>
      <c r="D2863" t="b">
        <f>IF(OR(B2863=0,'Input and Summary Results'!E2445=0),FALSE,'Input and Summary Results'!$E2445)</f>
        <v>0</v>
      </c>
      <c r="E2863" t="b">
        <f t="shared" si="164"/>
        <v>0</v>
      </c>
      <c r="F2863" t="b">
        <f t="shared" si="165"/>
        <v>0</v>
      </c>
      <c r="G2863" t="b">
        <f>IF('Input and Summary Results'!$J$4="yes",IF(C2863=FALSE,FALSE,IF('Data Transformation'!E2863&lt;$R$10,E2863,$R$10)),IF(C2863=FALSE,FALSE,IF(C2863&lt;$R$10,C2863,$R$10)))</f>
        <v>0</v>
      </c>
      <c r="H2863" t="b">
        <f>IF('Input and Summary Results'!$J$4="yes",'Data Transformation'!F2863,'Data Transformation'!D2863)</f>
        <v>0</v>
      </c>
      <c r="I2863" t="str">
        <f t="shared" si="163"/>
        <v/>
      </c>
    </row>
    <row r="2864" spans="2:9" x14ac:dyDescent="0.25">
      <c r="B2864" t="b">
        <f>IF('Input and Summary Results'!D2446=0,FALSE,'Input and Summary Results'!$B2446)</f>
        <v>0</v>
      </c>
      <c r="C2864" t="b">
        <f>IF(OR(B2864=0,'Input and Summary Results'!D2446=0,'Input and Summary Results'!D2446=""),FALSE,'Input and Summary Results'!$D2446)</f>
        <v>0</v>
      </c>
      <c r="D2864" t="b">
        <f>IF(OR(B2864=0,'Input and Summary Results'!E2446=0),FALSE,'Input and Summary Results'!$E2446)</f>
        <v>0</v>
      </c>
      <c r="E2864" t="b">
        <f t="shared" si="164"/>
        <v>0</v>
      </c>
      <c r="F2864" t="b">
        <f t="shared" si="165"/>
        <v>0</v>
      </c>
      <c r="G2864" t="b">
        <f>IF('Input and Summary Results'!$J$4="yes",IF(C2864=FALSE,FALSE,IF('Data Transformation'!E2864&lt;$R$10,E2864,$R$10)),IF(C2864=FALSE,FALSE,IF(C2864&lt;$R$10,C2864,$R$10)))</f>
        <v>0</v>
      </c>
      <c r="H2864" t="b">
        <f>IF('Input and Summary Results'!$J$4="yes",'Data Transformation'!F2864,'Data Transformation'!D2864)</f>
        <v>0</v>
      </c>
      <c r="I2864" t="str">
        <f t="shared" si="163"/>
        <v/>
      </c>
    </row>
    <row r="2865" spans="2:9" x14ac:dyDescent="0.25">
      <c r="B2865" t="b">
        <f>IF('Input and Summary Results'!D2447=0,FALSE,'Input and Summary Results'!$B2447)</f>
        <v>0</v>
      </c>
      <c r="C2865" t="b">
        <f>IF(OR(B2865=0,'Input and Summary Results'!D2447=0,'Input and Summary Results'!D2447=""),FALSE,'Input and Summary Results'!$D2447)</f>
        <v>0</v>
      </c>
      <c r="D2865" t="b">
        <f>IF(OR(B2865=0,'Input and Summary Results'!E2447=0),FALSE,'Input and Summary Results'!$E2447)</f>
        <v>0</v>
      </c>
      <c r="E2865" t="b">
        <f t="shared" si="164"/>
        <v>0</v>
      </c>
      <c r="F2865" t="b">
        <f t="shared" si="165"/>
        <v>0</v>
      </c>
      <c r="G2865" t="b">
        <f>IF('Input and Summary Results'!$J$4="yes",IF(C2865=FALSE,FALSE,IF('Data Transformation'!E2865&lt;$R$10,E2865,$R$10)),IF(C2865=FALSE,FALSE,IF(C2865&lt;$R$10,C2865,$R$10)))</f>
        <v>0</v>
      </c>
      <c r="H2865" t="b">
        <f>IF('Input and Summary Results'!$J$4="yes",'Data Transformation'!F2865,'Data Transformation'!D2865)</f>
        <v>0</v>
      </c>
      <c r="I2865" t="str">
        <f t="shared" si="163"/>
        <v/>
      </c>
    </row>
    <row r="2866" spans="2:9" x14ac:dyDescent="0.25">
      <c r="B2866" t="b">
        <f>IF('Input and Summary Results'!D2448=0,FALSE,'Input and Summary Results'!$B2448)</f>
        <v>0</v>
      </c>
      <c r="C2866" t="b">
        <f>IF(OR(B2866=0,'Input and Summary Results'!D2448=0,'Input and Summary Results'!D2448=""),FALSE,'Input and Summary Results'!$D2448)</f>
        <v>0</v>
      </c>
      <c r="D2866" t="b">
        <f>IF(OR(B2866=0,'Input and Summary Results'!E2448=0),FALSE,'Input and Summary Results'!$E2448)</f>
        <v>0</v>
      </c>
      <c r="E2866" t="b">
        <f t="shared" si="164"/>
        <v>0</v>
      </c>
      <c r="F2866" t="b">
        <f t="shared" si="165"/>
        <v>0</v>
      </c>
      <c r="G2866" t="b">
        <f>IF('Input and Summary Results'!$J$4="yes",IF(C2866=FALSE,FALSE,IF('Data Transformation'!E2866&lt;$R$10,E2866,$R$10)),IF(C2866=FALSE,FALSE,IF(C2866&lt;$R$10,C2866,$R$10)))</f>
        <v>0</v>
      </c>
      <c r="H2866" t="b">
        <f>IF('Input and Summary Results'!$J$4="yes",'Data Transformation'!F2866,'Data Transformation'!D2866)</f>
        <v>0</v>
      </c>
      <c r="I2866" t="str">
        <f t="shared" si="163"/>
        <v/>
      </c>
    </row>
    <row r="2867" spans="2:9" x14ac:dyDescent="0.25">
      <c r="B2867" t="b">
        <f>IF('Input and Summary Results'!D2449=0,FALSE,'Input and Summary Results'!$B2449)</f>
        <v>0</v>
      </c>
      <c r="C2867" t="b">
        <f>IF(OR(B2867=0,'Input and Summary Results'!D2449=0,'Input and Summary Results'!D2449=""),FALSE,'Input and Summary Results'!$D2449)</f>
        <v>0</v>
      </c>
      <c r="D2867" t="b">
        <f>IF(OR(B2867=0,'Input and Summary Results'!E2449=0),FALSE,'Input and Summary Results'!$E2449)</f>
        <v>0</v>
      </c>
      <c r="E2867" t="b">
        <f t="shared" si="164"/>
        <v>0</v>
      </c>
      <c r="F2867" t="b">
        <f t="shared" si="165"/>
        <v>0</v>
      </c>
      <c r="G2867" t="b">
        <f>IF('Input and Summary Results'!$J$4="yes",IF(C2867=FALSE,FALSE,IF('Data Transformation'!E2867&lt;$R$10,E2867,$R$10)),IF(C2867=FALSE,FALSE,IF(C2867&lt;$R$10,C2867,$R$10)))</f>
        <v>0</v>
      </c>
      <c r="H2867" t="b">
        <f>IF('Input and Summary Results'!$J$4="yes",'Data Transformation'!F2867,'Data Transformation'!D2867)</f>
        <v>0</v>
      </c>
      <c r="I2867" t="str">
        <f t="shared" si="163"/>
        <v/>
      </c>
    </row>
    <row r="2868" spans="2:9" x14ac:dyDescent="0.25">
      <c r="B2868" t="b">
        <f>IF('Input and Summary Results'!D2450=0,FALSE,'Input and Summary Results'!$B2450)</f>
        <v>0</v>
      </c>
      <c r="C2868" t="b">
        <f>IF(OR(B2868=0,'Input and Summary Results'!D2450=0,'Input and Summary Results'!D2450=""),FALSE,'Input and Summary Results'!$D2450)</f>
        <v>0</v>
      </c>
      <c r="D2868" t="b">
        <f>IF(OR(B2868=0,'Input and Summary Results'!E2450=0),FALSE,'Input and Summary Results'!$E2450)</f>
        <v>0</v>
      </c>
      <c r="E2868" t="b">
        <f t="shared" si="164"/>
        <v>0</v>
      </c>
      <c r="F2868" t="b">
        <f t="shared" si="165"/>
        <v>0</v>
      </c>
      <c r="G2868" t="b">
        <f>IF('Input and Summary Results'!$J$4="yes",IF(C2868=FALSE,FALSE,IF('Data Transformation'!E2868&lt;$R$10,E2868,$R$10)),IF(C2868=FALSE,FALSE,IF(C2868&lt;$R$10,C2868,$R$10)))</f>
        <v>0</v>
      </c>
      <c r="H2868" t="b">
        <f>IF('Input and Summary Results'!$J$4="yes",'Data Transformation'!F2868,'Data Transformation'!D2868)</f>
        <v>0</v>
      </c>
      <c r="I2868" t="str">
        <f t="shared" si="163"/>
        <v/>
      </c>
    </row>
    <row r="2869" spans="2:9" x14ac:dyDescent="0.25">
      <c r="B2869" t="b">
        <f>IF('Input and Summary Results'!D2451=0,FALSE,'Input and Summary Results'!$B2451)</f>
        <v>0</v>
      </c>
      <c r="C2869" t="b">
        <f>IF(OR(B2869=0,'Input and Summary Results'!D2451=0,'Input and Summary Results'!D2451=""),FALSE,'Input and Summary Results'!$D2451)</f>
        <v>0</v>
      </c>
      <c r="D2869" t="b">
        <f>IF(OR(B2869=0,'Input and Summary Results'!E2451=0),FALSE,'Input and Summary Results'!$E2451)</f>
        <v>0</v>
      </c>
      <c r="E2869" t="b">
        <f t="shared" si="164"/>
        <v>0</v>
      </c>
      <c r="F2869" t="b">
        <f t="shared" si="165"/>
        <v>0</v>
      </c>
      <c r="G2869" t="b">
        <f>IF('Input and Summary Results'!$J$4="yes",IF(C2869=FALSE,FALSE,IF('Data Transformation'!E2869&lt;$R$10,E2869,$R$10)),IF(C2869=FALSE,FALSE,IF(C2869&lt;$R$10,C2869,$R$10)))</f>
        <v>0</v>
      </c>
      <c r="H2869" t="b">
        <f>IF('Input and Summary Results'!$J$4="yes",'Data Transformation'!F2869,'Data Transformation'!D2869)</f>
        <v>0</v>
      </c>
      <c r="I2869" t="str">
        <f t="shared" si="163"/>
        <v/>
      </c>
    </row>
    <row r="2870" spans="2:9" x14ac:dyDescent="0.25">
      <c r="B2870" t="b">
        <f>IF('Input and Summary Results'!D2452=0,FALSE,'Input and Summary Results'!$B2452)</f>
        <v>0</v>
      </c>
      <c r="C2870" t="b">
        <f>IF(OR(B2870=0,'Input and Summary Results'!D2452=0,'Input and Summary Results'!D2452=""),FALSE,'Input and Summary Results'!$D2452)</f>
        <v>0</v>
      </c>
      <c r="D2870" t="b">
        <f>IF(OR(B2870=0,'Input and Summary Results'!E2452=0),FALSE,'Input and Summary Results'!$E2452)</f>
        <v>0</v>
      </c>
      <c r="E2870" t="b">
        <f t="shared" si="164"/>
        <v>0</v>
      </c>
      <c r="F2870" t="b">
        <f t="shared" si="165"/>
        <v>0</v>
      </c>
      <c r="G2870" t="b">
        <f>IF('Input and Summary Results'!$J$4="yes",IF(C2870=FALSE,FALSE,IF('Data Transformation'!E2870&lt;$R$10,E2870,$R$10)),IF(C2870=FALSE,FALSE,IF(C2870&lt;$R$10,C2870,$R$10)))</f>
        <v>0</v>
      </c>
      <c r="H2870" t="b">
        <f>IF('Input and Summary Results'!$J$4="yes",'Data Transformation'!F2870,'Data Transformation'!D2870)</f>
        <v>0</v>
      </c>
      <c r="I2870" t="str">
        <f t="shared" si="163"/>
        <v/>
      </c>
    </row>
    <row r="2871" spans="2:9" x14ac:dyDescent="0.25">
      <c r="B2871" t="b">
        <f>IF('Input and Summary Results'!D2453=0,FALSE,'Input and Summary Results'!$B2453)</f>
        <v>0</v>
      </c>
      <c r="C2871" t="b">
        <f>IF(OR(B2871=0,'Input and Summary Results'!D2453=0,'Input and Summary Results'!D2453=""),FALSE,'Input and Summary Results'!$D2453)</f>
        <v>0</v>
      </c>
      <c r="D2871" t="b">
        <f>IF(OR(B2871=0,'Input and Summary Results'!E2453=0),FALSE,'Input and Summary Results'!$E2453)</f>
        <v>0</v>
      </c>
      <c r="E2871" t="b">
        <f t="shared" si="164"/>
        <v>0</v>
      </c>
      <c r="F2871" t="b">
        <f t="shared" si="165"/>
        <v>0</v>
      </c>
      <c r="G2871" t="b">
        <f>IF('Input and Summary Results'!$J$4="yes",IF(C2871=FALSE,FALSE,IF('Data Transformation'!E2871&lt;$R$10,E2871,$R$10)),IF(C2871=FALSE,FALSE,IF(C2871&lt;$R$10,C2871,$R$10)))</f>
        <v>0</v>
      </c>
      <c r="H2871" t="b">
        <f>IF('Input and Summary Results'!$J$4="yes",'Data Transformation'!F2871,'Data Transformation'!D2871)</f>
        <v>0</v>
      </c>
      <c r="I2871" t="str">
        <f t="shared" si="163"/>
        <v/>
      </c>
    </row>
    <row r="2872" spans="2:9" x14ac:dyDescent="0.25">
      <c r="B2872" t="b">
        <f>IF('Input and Summary Results'!D2454=0,FALSE,'Input and Summary Results'!$B2454)</f>
        <v>0</v>
      </c>
      <c r="C2872" t="b">
        <f>IF(OR(B2872=0,'Input and Summary Results'!D2454=0,'Input and Summary Results'!D2454=""),FALSE,'Input and Summary Results'!$D2454)</f>
        <v>0</v>
      </c>
      <c r="D2872" t="b">
        <f>IF(OR(B2872=0,'Input and Summary Results'!E2454=0),FALSE,'Input and Summary Results'!$E2454)</f>
        <v>0</v>
      </c>
      <c r="E2872" t="b">
        <f t="shared" si="164"/>
        <v>0</v>
      </c>
      <c r="F2872" t="b">
        <f t="shared" si="165"/>
        <v>0</v>
      </c>
      <c r="G2872" t="b">
        <f>IF('Input and Summary Results'!$J$4="yes",IF(C2872=FALSE,FALSE,IF('Data Transformation'!E2872&lt;$R$10,E2872,$R$10)),IF(C2872=FALSE,FALSE,IF(C2872&lt;$R$10,C2872,$R$10)))</f>
        <v>0</v>
      </c>
      <c r="H2872" t="b">
        <f>IF('Input and Summary Results'!$J$4="yes",'Data Transformation'!F2872,'Data Transformation'!D2872)</f>
        <v>0</v>
      </c>
      <c r="I2872" t="str">
        <f t="shared" si="163"/>
        <v/>
      </c>
    </row>
    <row r="2873" spans="2:9" x14ac:dyDescent="0.25">
      <c r="B2873" t="b">
        <f>IF('Input and Summary Results'!D2455=0,FALSE,'Input and Summary Results'!$B2455)</f>
        <v>0</v>
      </c>
      <c r="C2873" t="b">
        <f>IF(OR(B2873=0,'Input and Summary Results'!D2455=0,'Input and Summary Results'!D2455=""),FALSE,'Input and Summary Results'!$D2455)</f>
        <v>0</v>
      </c>
      <c r="D2873" t="b">
        <f>IF(OR(B2873=0,'Input and Summary Results'!E2455=0),FALSE,'Input and Summary Results'!$E2455)</f>
        <v>0</v>
      </c>
      <c r="E2873" t="b">
        <f t="shared" si="164"/>
        <v>0</v>
      </c>
      <c r="F2873" t="b">
        <f t="shared" si="165"/>
        <v>0</v>
      </c>
      <c r="G2873" t="b">
        <f>IF('Input and Summary Results'!$J$4="yes",IF(C2873=FALSE,FALSE,IF('Data Transformation'!E2873&lt;$R$10,E2873,$R$10)),IF(C2873=FALSE,FALSE,IF(C2873&lt;$R$10,C2873,$R$10)))</f>
        <v>0</v>
      </c>
      <c r="H2873" t="b">
        <f>IF('Input and Summary Results'!$J$4="yes",'Data Transformation'!F2873,'Data Transformation'!D2873)</f>
        <v>0</v>
      </c>
      <c r="I2873" t="str">
        <f t="shared" si="163"/>
        <v/>
      </c>
    </row>
    <row r="2874" spans="2:9" x14ac:dyDescent="0.25">
      <c r="B2874" t="b">
        <f>IF('Input and Summary Results'!D2456=0,FALSE,'Input and Summary Results'!$B2456)</f>
        <v>0</v>
      </c>
      <c r="C2874" t="b">
        <f>IF(OR(B2874=0,'Input and Summary Results'!D2456=0,'Input and Summary Results'!D2456=""),FALSE,'Input and Summary Results'!$D2456)</f>
        <v>0</v>
      </c>
      <c r="D2874" t="b">
        <f>IF(OR(B2874=0,'Input and Summary Results'!E2456=0),FALSE,'Input and Summary Results'!$E2456)</f>
        <v>0</v>
      </c>
      <c r="E2874" t="b">
        <f t="shared" si="164"/>
        <v>0</v>
      </c>
      <c r="F2874" t="b">
        <f t="shared" si="165"/>
        <v>0</v>
      </c>
      <c r="G2874" t="b">
        <f>IF('Input and Summary Results'!$J$4="yes",IF(C2874=FALSE,FALSE,IF('Data Transformation'!E2874&lt;$R$10,E2874,$R$10)),IF(C2874=FALSE,FALSE,IF(C2874&lt;$R$10,C2874,$R$10)))</f>
        <v>0</v>
      </c>
      <c r="H2874" t="b">
        <f>IF('Input and Summary Results'!$J$4="yes",'Data Transformation'!F2874,'Data Transformation'!D2874)</f>
        <v>0</v>
      </c>
      <c r="I2874" t="str">
        <f t="shared" si="163"/>
        <v/>
      </c>
    </row>
    <row r="2875" spans="2:9" x14ac:dyDescent="0.25">
      <c r="B2875" t="b">
        <f>IF('Input and Summary Results'!D2457=0,FALSE,'Input and Summary Results'!$B2457)</f>
        <v>0</v>
      </c>
      <c r="C2875" t="b">
        <f>IF(OR(B2875=0,'Input and Summary Results'!D2457=0,'Input and Summary Results'!D2457=""),FALSE,'Input and Summary Results'!$D2457)</f>
        <v>0</v>
      </c>
      <c r="D2875" t="b">
        <f>IF(OR(B2875=0,'Input and Summary Results'!E2457=0),FALSE,'Input and Summary Results'!$E2457)</f>
        <v>0</v>
      </c>
      <c r="E2875" t="b">
        <f t="shared" si="164"/>
        <v>0</v>
      </c>
      <c r="F2875" t="b">
        <f t="shared" si="165"/>
        <v>0</v>
      </c>
      <c r="G2875" t="b">
        <f>IF('Input and Summary Results'!$J$4="yes",IF(C2875=FALSE,FALSE,IF('Data Transformation'!E2875&lt;$R$10,E2875,$R$10)),IF(C2875=FALSE,FALSE,IF(C2875&lt;$R$10,C2875,$R$10)))</f>
        <v>0</v>
      </c>
      <c r="H2875" t="b">
        <f>IF('Input and Summary Results'!$J$4="yes",'Data Transformation'!F2875,'Data Transformation'!D2875)</f>
        <v>0</v>
      </c>
      <c r="I2875" t="str">
        <f t="shared" si="163"/>
        <v/>
      </c>
    </row>
    <row r="2876" spans="2:9" x14ac:dyDescent="0.25">
      <c r="B2876" t="b">
        <f>IF('Input and Summary Results'!D2458=0,FALSE,'Input and Summary Results'!$B2458)</f>
        <v>0</v>
      </c>
      <c r="C2876" t="b">
        <f>IF(OR(B2876=0,'Input and Summary Results'!D2458=0,'Input and Summary Results'!D2458=""),FALSE,'Input and Summary Results'!$D2458)</f>
        <v>0</v>
      </c>
      <c r="D2876" t="b">
        <f>IF(OR(B2876=0,'Input and Summary Results'!E2458=0),FALSE,'Input and Summary Results'!$E2458)</f>
        <v>0</v>
      </c>
      <c r="E2876" t="b">
        <f t="shared" si="164"/>
        <v>0</v>
      </c>
      <c r="F2876" t="b">
        <f t="shared" si="165"/>
        <v>0</v>
      </c>
      <c r="G2876" t="b">
        <f>IF('Input and Summary Results'!$J$4="yes",IF(C2876=FALSE,FALSE,IF('Data Transformation'!E2876&lt;$R$10,E2876,$R$10)),IF(C2876=FALSE,FALSE,IF(C2876&lt;$R$10,C2876,$R$10)))</f>
        <v>0</v>
      </c>
      <c r="H2876" t="b">
        <f>IF('Input and Summary Results'!$J$4="yes",'Data Transformation'!F2876,'Data Transformation'!D2876)</f>
        <v>0</v>
      </c>
      <c r="I2876" t="str">
        <f t="shared" si="163"/>
        <v/>
      </c>
    </row>
    <row r="2877" spans="2:9" x14ac:dyDescent="0.25">
      <c r="B2877" t="b">
        <f>IF('Input and Summary Results'!D2459=0,FALSE,'Input and Summary Results'!$B2459)</f>
        <v>0</v>
      </c>
      <c r="C2877" t="b">
        <f>IF(OR(B2877=0,'Input and Summary Results'!D2459=0,'Input and Summary Results'!D2459=""),FALSE,'Input and Summary Results'!$D2459)</f>
        <v>0</v>
      </c>
      <c r="D2877" t="b">
        <f>IF(OR(B2877=0,'Input and Summary Results'!E2459=0),FALSE,'Input and Summary Results'!$E2459)</f>
        <v>0</v>
      </c>
      <c r="E2877" t="b">
        <f t="shared" si="164"/>
        <v>0</v>
      </c>
      <c r="F2877" t="b">
        <f t="shared" si="165"/>
        <v>0</v>
      </c>
      <c r="G2877" t="b">
        <f>IF('Input and Summary Results'!$J$4="yes",IF(C2877=FALSE,FALSE,IF('Data Transformation'!E2877&lt;$R$10,E2877,$R$10)),IF(C2877=FALSE,FALSE,IF(C2877&lt;$R$10,C2877,$R$10)))</f>
        <v>0</v>
      </c>
      <c r="H2877" t="b">
        <f>IF('Input and Summary Results'!$J$4="yes",'Data Transformation'!F2877,'Data Transformation'!D2877)</f>
        <v>0</v>
      </c>
      <c r="I2877" t="str">
        <f t="shared" si="163"/>
        <v/>
      </c>
    </row>
    <row r="2878" spans="2:9" x14ac:dyDescent="0.25">
      <c r="B2878" t="b">
        <f>IF('Input and Summary Results'!D2460=0,FALSE,'Input and Summary Results'!$B2460)</f>
        <v>0</v>
      </c>
      <c r="C2878" t="b">
        <f>IF(OR(B2878=0,'Input and Summary Results'!D2460=0,'Input and Summary Results'!D2460=""),FALSE,'Input and Summary Results'!$D2460)</f>
        <v>0</v>
      </c>
      <c r="D2878" t="b">
        <f>IF(OR(B2878=0,'Input and Summary Results'!E2460=0),FALSE,'Input and Summary Results'!$E2460)</f>
        <v>0</v>
      </c>
      <c r="E2878" t="b">
        <f t="shared" si="164"/>
        <v>0</v>
      </c>
      <c r="F2878" t="b">
        <f t="shared" si="165"/>
        <v>0</v>
      </c>
      <c r="G2878" t="b">
        <f>IF('Input and Summary Results'!$J$4="yes",IF(C2878=FALSE,FALSE,IF('Data Transformation'!E2878&lt;$R$10,E2878,$R$10)),IF(C2878=FALSE,FALSE,IF(C2878&lt;$R$10,C2878,$R$10)))</f>
        <v>0</v>
      </c>
      <c r="H2878" t="b">
        <f>IF('Input and Summary Results'!$J$4="yes",'Data Transformation'!F2878,'Data Transformation'!D2878)</f>
        <v>0</v>
      </c>
      <c r="I2878" t="str">
        <f t="shared" si="163"/>
        <v/>
      </c>
    </row>
    <row r="2879" spans="2:9" x14ac:dyDescent="0.25">
      <c r="B2879" t="b">
        <f>IF('Input and Summary Results'!D2461=0,FALSE,'Input and Summary Results'!$B2461)</f>
        <v>0</v>
      </c>
      <c r="C2879" t="b">
        <f>IF(OR(B2879=0,'Input and Summary Results'!D2461=0,'Input and Summary Results'!D2461=""),FALSE,'Input and Summary Results'!$D2461)</f>
        <v>0</v>
      </c>
      <c r="D2879" t="b">
        <f>IF(OR(B2879=0,'Input and Summary Results'!E2461=0),FALSE,'Input and Summary Results'!$E2461)</f>
        <v>0</v>
      </c>
      <c r="E2879" t="b">
        <f t="shared" si="164"/>
        <v>0</v>
      </c>
      <c r="F2879" t="b">
        <f t="shared" si="165"/>
        <v>0</v>
      </c>
      <c r="G2879" t="b">
        <f>IF('Input and Summary Results'!$J$4="yes",IF(C2879=FALSE,FALSE,IF('Data Transformation'!E2879&lt;$R$10,E2879,$R$10)),IF(C2879=FALSE,FALSE,IF(C2879&lt;$R$10,C2879,$R$10)))</f>
        <v>0</v>
      </c>
      <c r="H2879" t="b">
        <f>IF('Input and Summary Results'!$J$4="yes",'Data Transformation'!F2879,'Data Transformation'!D2879)</f>
        <v>0</v>
      </c>
      <c r="I2879" t="str">
        <f t="shared" si="163"/>
        <v/>
      </c>
    </row>
    <row r="2880" spans="2:9" x14ac:dyDescent="0.25">
      <c r="B2880" t="b">
        <f>IF('Input and Summary Results'!D2462=0,FALSE,'Input and Summary Results'!$B2462)</f>
        <v>0</v>
      </c>
      <c r="C2880" t="b">
        <f>IF(OR(B2880=0,'Input and Summary Results'!D2462=0,'Input and Summary Results'!D2462=""),FALSE,'Input and Summary Results'!$D2462)</f>
        <v>0</v>
      </c>
      <c r="D2880" t="b">
        <f>IF(OR(B2880=0,'Input and Summary Results'!E2462=0),FALSE,'Input and Summary Results'!$E2462)</f>
        <v>0</v>
      </c>
      <c r="E2880" t="b">
        <f t="shared" si="164"/>
        <v>0</v>
      </c>
      <c r="F2880" t="b">
        <f t="shared" si="165"/>
        <v>0</v>
      </c>
      <c r="G2880" t="b">
        <f>IF('Input and Summary Results'!$J$4="yes",IF(C2880=FALSE,FALSE,IF('Data Transformation'!E2880&lt;$R$10,E2880,$R$10)),IF(C2880=FALSE,FALSE,IF(C2880&lt;$R$10,C2880,$R$10)))</f>
        <v>0</v>
      </c>
      <c r="H2880" t="b">
        <f>IF('Input and Summary Results'!$J$4="yes",'Data Transformation'!F2880,'Data Transformation'!D2880)</f>
        <v>0</v>
      </c>
      <c r="I2880" t="str">
        <f t="shared" si="163"/>
        <v/>
      </c>
    </row>
    <row r="2881" spans="2:9" x14ac:dyDescent="0.25">
      <c r="B2881" t="b">
        <f>IF('Input and Summary Results'!D2463=0,FALSE,'Input and Summary Results'!$B2463)</f>
        <v>0</v>
      </c>
      <c r="C2881" t="b">
        <f>IF(OR(B2881=0,'Input and Summary Results'!D2463=0,'Input and Summary Results'!D2463=""),FALSE,'Input and Summary Results'!$D2463)</f>
        <v>0</v>
      </c>
      <c r="D2881" t="b">
        <f>IF(OR(B2881=0,'Input and Summary Results'!E2463=0),FALSE,'Input and Summary Results'!$E2463)</f>
        <v>0</v>
      </c>
      <c r="E2881" t="b">
        <f t="shared" si="164"/>
        <v>0</v>
      </c>
      <c r="F2881" t="b">
        <f t="shared" si="165"/>
        <v>0</v>
      </c>
      <c r="G2881" t="b">
        <f>IF('Input and Summary Results'!$J$4="yes",IF(C2881=FALSE,FALSE,IF('Data Transformation'!E2881&lt;$R$10,E2881,$R$10)),IF(C2881=FALSE,FALSE,IF(C2881&lt;$R$10,C2881,$R$10)))</f>
        <v>0</v>
      </c>
      <c r="H2881" t="b">
        <f>IF('Input and Summary Results'!$J$4="yes",'Data Transformation'!F2881,'Data Transformation'!D2881)</f>
        <v>0</v>
      </c>
      <c r="I2881" t="str">
        <f t="shared" si="163"/>
        <v/>
      </c>
    </row>
    <row r="2882" spans="2:9" x14ac:dyDescent="0.25">
      <c r="B2882" t="b">
        <f>IF('Input and Summary Results'!D2464=0,FALSE,'Input and Summary Results'!$B2464)</f>
        <v>0</v>
      </c>
      <c r="C2882" t="b">
        <f>IF(OR(B2882=0,'Input and Summary Results'!D2464=0,'Input and Summary Results'!D2464=""),FALSE,'Input and Summary Results'!$D2464)</f>
        <v>0</v>
      </c>
      <c r="D2882" t="b">
        <f>IF(OR(B2882=0,'Input and Summary Results'!E2464=0),FALSE,'Input and Summary Results'!$E2464)</f>
        <v>0</v>
      </c>
      <c r="E2882" t="b">
        <f t="shared" si="164"/>
        <v>0</v>
      </c>
      <c r="F2882" t="b">
        <f t="shared" si="165"/>
        <v>0</v>
      </c>
      <c r="G2882" t="b">
        <f>IF('Input and Summary Results'!$J$4="yes",IF(C2882=FALSE,FALSE,IF('Data Transformation'!E2882&lt;$R$10,E2882,$R$10)),IF(C2882=FALSE,FALSE,IF(C2882&lt;$R$10,C2882,$R$10)))</f>
        <v>0</v>
      </c>
      <c r="H2882" t="b">
        <f>IF('Input and Summary Results'!$J$4="yes",'Data Transformation'!F2882,'Data Transformation'!D2882)</f>
        <v>0</v>
      </c>
      <c r="I2882" t="str">
        <f t="shared" si="163"/>
        <v/>
      </c>
    </row>
    <row r="2883" spans="2:9" x14ac:dyDescent="0.25">
      <c r="B2883" t="b">
        <f>IF('Input and Summary Results'!D2465=0,FALSE,'Input and Summary Results'!$B2465)</f>
        <v>0</v>
      </c>
      <c r="C2883" t="b">
        <f>IF(OR(B2883=0,'Input and Summary Results'!D2465=0,'Input and Summary Results'!D2465=""),FALSE,'Input and Summary Results'!$D2465)</f>
        <v>0</v>
      </c>
      <c r="D2883" t="b">
        <f>IF(OR(B2883=0,'Input and Summary Results'!E2465=0),FALSE,'Input and Summary Results'!$E2465)</f>
        <v>0</v>
      </c>
      <c r="E2883" t="b">
        <f t="shared" si="164"/>
        <v>0</v>
      </c>
      <c r="F2883" t="b">
        <f t="shared" si="165"/>
        <v>0</v>
      </c>
      <c r="G2883" t="b">
        <f>IF('Input and Summary Results'!$J$4="yes",IF(C2883=FALSE,FALSE,IF('Data Transformation'!E2883&lt;$R$10,E2883,$R$10)),IF(C2883=FALSE,FALSE,IF(C2883&lt;$R$10,C2883,$R$10)))</f>
        <v>0</v>
      </c>
      <c r="H2883" t="b">
        <f>IF('Input and Summary Results'!$J$4="yes",'Data Transformation'!F2883,'Data Transformation'!D2883)</f>
        <v>0</v>
      </c>
      <c r="I2883" t="str">
        <f t="shared" si="163"/>
        <v/>
      </c>
    </row>
    <row r="2884" spans="2:9" x14ac:dyDescent="0.25">
      <c r="B2884" t="b">
        <f>IF('Input and Summary Results'!D2466=0,FALSE,'Input and Summary Results'!$B2466)</f>
        <v>0</v>
      </c>
      <c r="C2884" t="b">
        <f>IF(OR(B2884=0,'Input and Summary Results'!D2466=0,'Input and Summary Results'!D2466=""),FALSE,'Input and Summary Results'!$D2466)</f>
        <v>0</v>
      </c>
      <c r="D2884" t="b">
        <f>IF(OR(B2884=0,'Input and Summary Results'!E2466=0),FALSE,'Input and Summary Results'!$E2466)</f>
        <v>0</v>
      </c>
      <c r="E2884" t="b">
        <f t="shared" si="164"/>
        <v>0</v>
      </c>
      <c r="F2884" t="b">
        <f t="shared" si="165"/>
        <v>0</v>
      </c>
      <c r="G2884" t="b">
        <f>IF('Input and Summary Results'!$J$4="yes",IF(C2884=FALSE,FALSE,IF('Data Transformation'!E2884&lt;$R$10,E2884,$R$10)),IF(C2884=FALSE,FALSE,IF(C2884&lt;$R$10,C2884,$R$10)))</f>
        <v>0</v>
      </c>
      <c r="H2884" t="b">
        <f>IF('Input and Summary Results'!$J$4="yes",'Data Transformation'!F2884,'Data Transformation'!D2884)</f>
        <v>0</v>
      </c>
      <c r="I2884" t="str">
        <f t="shared" si="163"/>
        <v/>
      </c>
    </row>
    <row r="2885" spans="2:9" x14ac:dyDescent="0.25">
      <c r="B2885" t="b">
        <f>IF('Input and Summary Results'!D2467=0,FALSE,'Input and Summary Results'!$B2467)</f>
        <v>0</v>
      </c>
      <c r="C2885" t="b">
        <f>IF(OR(B2885=0,'Input and Summary Results'!D2467=0,'Input and Summary Results'!D2467=""),FALSE,'Input and Summary Results'!$D2467)</f>
        <v>0</v>
      </c>
      <c r="D2885" t="b">
        <f>IF(OR(B2885=0,'Input and Summary Results'!E2467=0),FALSE,'Input and Summary Results'!$E2467)</f>
        <v>0</v>
      </c>
      <c r="E2885" t="b">
        <f t="shared" si="164"/>
        <v>0</v>
      </c>
      <c r="F2885" t="b">
        <f t="shared" si="165"/>
        <v>0</v>
      </c>
      <c r="G2885" t="b">
        <f>IF('Input and Summary Results'!$J$4="yes",IF(C2885=FALSE,FALSE,IF('Data Transformation'!E2885&lt;$R$10,E2885,$R$10)),IF(C2885=FALSE,FALSE,IF(C2885&lt;$R$10,C2885,$R$10)))</f>
        <v>0</v>
      </c>
      <c r="H2885" t="b">
        <f>IF('Input and Summary Results'!$J$4="yes",'Data Transformation'!F2885,'Data Transformation'!D2885)</f>
        <v>0</v>
      </c>
      <c r="I2885" t="str">
        <f t="shared" ref="I2885:I2948" si="166">IF(G2885=FALSE,"",B2885)</f>
        <v/>
      </c>
    </row>
    <row r="2886" spans="2:9" x14ac:dyDescent="0.25">
      <c r="B2886" t="b">
        <f>IF('Input and Summary Results'!D2468=0,FALSE,'Input and Summary Results'!$B2468)</f>
        <v>0</v>
      </c>
      <c r="C2886" t="b">
        <f>IF(OR(B2886=0,'Input and Summary Results'!D2468=0,'Input and Summary Results'!D2468=""),FALSE,'Input and Summary Results'!$D2468)</f>
        <v>0</v>
      </c>
      <c r="D2886" t="b">
        <f>IF(OR(B2886=0,'Input and Summary Results'!E2468=0),FALSE,'Input and Summary Results'!$E2468)</f>
        <v>0</v>
      </c>
      <c r="E2886" t="b">
        <f t="shared" si="164"/>
        <v>0</v>
      </c>
      <c r="F2886" t="b">
        <f t="shared" si="165"/>
        <v>0</v>
      </c>
      <c r="G2886" t="b">
        <f>IF('Input and Summary Results'!$J$4="yes",IF(C2886=FALSE,FALSE,IF('Data Transformation'!E2886&lt;$R$10,E2886,$R$10)),IF(C2886=FALSE,FALSE,IF(C2886&lt;$R$10,C2886,$R$10)))</f>
        <v>0</v>
      </c>
      <c r="H2886" t="b">
        <f>IF('Input and Summary Results'!$J$4="yes",'Data Transformation'!F2886,'Data Transformation'!D2886)</f>
        <v>0</v>
      </c>
      <c r="I2886" t="str">
        <f t="shared" si="166"/>
        <v/>
      </c>
    </row>
    <row r="2887" spans="2:9" x14ac:dyDescent="0.25">
      <c r="B2887" t="b">
        <f>IF('Input and Summary Results'!D2469=0,FALSE,'Input and Summary Results'!$B2469)</f>
        <v>0</v>
      </c>
      <c r="C2887" t="b">
        <f>IF(OR(B2887=0,'Input and Summary Results'!D2469=0,'Input and Summary Results'!D2469=""),FALSE,'Input and Summary Results'!$D2469)</f>
        <v>0</v>
      </c>
      <c r="D2887" t="b">
        <f>IF(OR(B2887=0,'Input and Summary Results'!E2469=0),FALSE,'Input and Summary Results'!$E2469)</f>
        <v>0</v>
      </c>
      <c r="E2887" t="b">
        <f t="shared" si="164"/>
        <v>0</v>
      </c>
      <c r="F2887" t="b">
        <f t="shared" si="165"/>
        <v>0</v>
      </c>
      <c r="G2887" t="b">
        <f>IF('Input and Summary Results'!$J$4="yes",IF(C2887=FALSE,FALSE,IF('Data Transformation'!E2887&lt;$R$10,E2887,$R$10)),IF(C2887=FALSE,FALSE,IF(C2887&lt;$R$10,C2887,$R$10)))</f>
        <v>0</v>
      </c>
      <c r="H2887" t="b">
        <f>IF('Input and Summary Results'!$J$4="yes",'Data Transformation'!F2887,'Data Transformation'!D2887)</f>
        <v>0</v>
      </c>
      <c r="I2887" t="str">
        <f t="shared" si="166"/>
        <v/>
      </c>
    </row>
    <row r="2888" spans="2:9" x14ac:dyDescent="0.25">
      <c r="B2888" t="b">
        <f>IF('Input and Summary Results'!D2470=0,FALSE,'Input and Summary Results'!$B2470)</f>
        <v>0</v>
      </c>
      <c r="C2888" t="b">
        <f>IF(OR(B2888=0,'Input and Summary Results'!D2470=0,'Input and Summary Results'!D2470=""),FALSE,'Input and Summary Results'!$D2470)</f>
        <v>0</v>
      </c>
      <c r="D2888" t="b">
        <f>IF(OR(B2888=0,'Input and Summary Results'!E2470=0),FALSE,'Input and Summary Results'!$E2470)</f>
        <v>0</v>
      </c>
      <c r="E2888" t="b">
        <f t="shared" si="164"/>
        <v>0</v>
      </c>
      <c r="F2888" t="b">
        <f t="shared" si="165"/>
        <v>0</v>
      </c>
      <c r="G2888" t="b">
        <f>IF('Input and Summary Results'!$J$4="yes",IF(C2888=FALSE,FALSE,IF('Data Transformation'!E2888&lt;$R$10,E2888,$R$10)),IF(C2888=FALSE,FALSE,IF(C2888&lt;$R$10,C2888,$R$10)))</f>
        <v>0</v>
      </c>
      <c r="H2888" t="b">
        <f>IF('Input and Summary Results'!$J$4="yes",'Data Transformation'!F2888,'Data Transformation'!D2888)</f>
        <v>0</v>
      </c>
      <c r="I2888" t="str">
        <f t="shared" si="166"/>
        <v/>
      </c>
    </row>
    <row r="2889" spans="2:9" x14ac:dyDescent="0.25">
      <c r="B2889" t="b">
        <f>IF('Input and Summary Results'!D2471=0,FALSE,'Input and Summary Results'!$B2471)</f>
        <v>0</v>
      </c>
      <c r="C2889" t="b">
        <f>IF(OR(B2889=0,'Input and Summary Results'!D2471=0,'Input and Summary Results'!D2471=""),FALSE,'Input and Summary Results'!$D2471)</f>
        <v>0</v>
      </c>
      <c r="D2889" t="b">
        <f>IF(OR(B2889=0,'Input and Summary Results'!E2471=0),FALSE,'Input and Summary Results'!$E2471)</f>
        <v>0</v>
      </c>
      <c r="E2889" t="b">
        <f t="shared" si="164"/>
        <v>0</v>
      </c>
      <c r="F2889" t="b">
        <f t="shared" si="165"/>
        <v>0</v>
      </c>
      <c r="G2889" t="b">
        <f>IF('Input and Summary Results'!$J$4="yes",IF(C2889=FALSE,FALSE,IF('Data Transformation'!E2889&lt;$R$10,E2889,$R$10)),IF(C2889=FALSE,FALSE,IF(C2889&lt;$R$10,C2889,$R$10)))</f>
        <v>0</v>
      </c>
      <c r="H2889" t="b">
        <f>IF('Input and Summary Results'!$J$4="yes",'Data Transformation'!F2889,'Data Transformation'!D2889)</f>
        <v>0</v>
      </c>
      <c r="I2889" t="str">
        <f t="shared" si="166"/>
        <v/>
      </c>
    </row>
    <row r="2890" spans="2:9" x14ac:dyDescent="0.25">
      <c r="B2890" t="b">
        <f>IF('Input and Summary Results'!D2472=0,FALSE,'Input and Summary Results'!$B2472)</f>
        <v>0</v>
      </c>
      <c r="C2890" t="b">
        <f>IF(OR(B2890=0,'Input and Summary Results'!D2472=0,'Input and Summary Results'!D2472=""),FALSE,'Input and Summary Results'!$D2472)</f>
        <v>0</v>
      </c>
      <c r="D2890" t="b">
        <f>IF(OR(B2890=0,'Input and Summary Results'!E2472=0),FALSE,'Input and Summary Results'!$E2472)</f>
        <v>0</v>
      </c>
      <c r="E2890" t="b">
        <f t="shared" si="164"/>
        <v>0</v>
      </c>
      <c r="F2890" t="b">
        <f t="shared" si="165"/>
        <v>0</v>
      </c>
      <c r="G2890" t="b">
        <f>IF('Input and Summary Results'!$J$4="yes",IF(C2890=FALSE,FALSE,IF('Data Transformation'!E2890&lt;$R$10,E2890,$R$10)),IF(C2890=FALSE,FALSE,IF(C2890&lt;$R$10,C2890,$R$10)))</f>
        <v>0</v>
      </c>
      <c r="H2890" t="b">
        <f>IF('Input and Summary Results'!$J$4="yes",'Data Transformation'!F2890,'Data Transformation'!D2890)</f>
        <v>0</v>
      </c>
      <c r="I2890" t="str">
        <f t="shared" si="166"/>
        <v/>
      </c>
    </row>
    <row r="2891" spans="2:9" x14ac:dyDescent="0.25">
      <c r="B2891" t="b">
        <f>IF('Input and Summary Results'!D2473=0,FALSE,'Input and Summary Results'!$B2473)</f>
        <v>0</v>
      </c>
      <c r="C2891" t="b">
        <f>IF(OR(B2891=0,'Input and Summary Results'!D2473=0,'Input and Summary Results'!D2473=""),FALSE,'Input and Summary Results'!$D2473)</f>
        <v>0</v>
      </c>
      <c r="D2891" t="b">
        <f>IF(OR(B2891=0,'Input and Summary Results'!E2473=0),FALSE,'Input and Summary Results'!$E2473)</f>
        <v>0</v>
      </c>
      <c r="E2891" t="b">
        <f t="shared" si="164"/>
        <v>0</v>
      </c>
      <c r="F2891" t="b">
        <f t="shared" si="165"/>
        <v>0</v>
      </c>
      <c r="G2891" t="b">
        <f>IF('Input and Summary Results'!$J$4="yes",IF(C2891=FALSE,FALSE,IF('Data Transformation'!E2891&lt;$R$10,E2891,$R$10)),IF(C2891=FALSE,FALSE,IF(C2891&lt;$R$10,C2891,$R$10)))</f>
        <v>0</v>
      </c>
      <c r="H2891" t="b">
        <f>IF('Input and Summary Results'!$J$4="yes",'Data Transformation'!F2891,'Data Transformation'!D2891)</f>
        <v>0</v>
      </c>
      <c r="I2891" t="str">
        <f t="shared" si="166"/>
        <v/>
      </c>
    </row>
    <row r="2892" spans="2:9" x14ac:dyDescent="0.25">
      <c r="B2892" t="b">
        <f>IF('Input and Summary Results'!D2474=0,FALSE,'Input and Summary Results'!$B2474)</f>
        <v>0</v>
      </c>
      <c r="C2892" t="b">
        <f>IF(OR(B2892=0,'Input and Summary Results'!D2474=0,'Input and Summary Results'!D2474=""),FALSE,'Input and Summary Results'!$D2474)</f>
        <v>0</v>
      </c>
      <c r="D2892" t="b">
        <f>IF(OR(B2892=0,'Input and Summary Results'!E2474=0),FALSE,'Input and Summary Results'!$E2474)</f>
        <v>0</v>
      </c>
      <c r="E2892" t="b">
        <f t="shared" si="164"/>
        <v>0</v>
      </c>
      <c r="F2892" t="b">
        <f t="shared" si="165"/>
        <v>0</v>
      </c>
      <c r="G2892" t="b">
        <f>IF('Input and Summary Results'!$J$4="yes",IF(C2892=FALSE,FALSE,IF('Data Transformation'!E2892&lt;$R$10,E2892,$R$10)),IF(C2892=FALSE,FALSE,IF(C2892&lt;$R$10,C2892,$R$10)))</f>
        <v>0</v>
      </c>
      <c r="H2892" t="b">
        <f>IF('Input and Summary Results'!$J$4="yes",'Data Transformation'!F2892,'Data Transformation'!D2892)</f>
        <v>0</v>
      </c>
      <c r="I2892" t="str">
        <f t="shared" si="166"/>
        <v/>
      </c>
    </row>
    <row r="2893" spans="2:9" x14ac:dyDescent="0.25">
      <c r="B2893" t="b">
        <f>IF('Input and Summary Results'!D2475=0,FALSE,'Input and Summary Results'!$B2475)</f>
        <v>0</v>
      </c>
      <c r="C2893" t="b">
        <f>IF(OR(B2893=0,'Input and Summary Results'!D2475=0,'Input and Summary Results'!D2475=""),FALSE,'Input and Summary Results'!$D2475)</f>
        <v>0</v>
      </c>
      <c r="D2893" t="b">
        <f>IF(OR(B2893=0,'Input and Summary Results'!E2475=0),FALSE,'Input and Summary Results'!$E2475)</f>
        <v>0</v>
      </c>
      <c r="E2893" t="b">
        <f t="shared" si="164"/>
        <v>0</v>
      </c>
      <c r="F2893" t="b">
        <f t="shared" si="165"/>
        <v>0</v>
      </c>
      <c r="G2893" t="b">
        <f>IF('Input and Summary Results'!$J$4="yes",IF(C2893=FALSE,FALSE,IF('Data Transformation'!E2893&lt;$R$10,E2893,$R$10)),IF(C2893=FALSE,FALSE,IF(C2893&lt;$R$10,C2893,$R$10)))</f>
        <v>0</v>
      </c>
      <c r="H2893" t="b">
        <f>IF('Input and Summary Results'!$J$4="yes",'Data Transformation'!F2893,'Data Transformation'!D2893)</f>
        <v>0</v>
      </c>
      <c r="I2893" t="str">
        <f t="shared" si="166"/>
        <v/>
      </c>
    </row>
    <row r="2894" spans="2:9" x14ac:dyDescent="0.25">
      <c r="B2894" t="b">
        <f>IF('Input and Summary Results'!D2476=0,FALSE,'Input and Summary Results'!$B2476)</f>
        <v>0</v>
      </c>
      <c r="C2894" t="b">
        <f>IF(OR(B2894=0,'Input and Summary Results'!D2476=0,'Input and Summary Results'!D2476=""),FALSE,'Input and Summary Results'!$D2476)</f>
        <v>0</v>
      </c>
      <c r="D2894" t="b">
        <f>IF(OR(B2894=0,'Input and Summary Results'!E2476=0),FALSE,'Input and Summary Results'!$E2476)</f>
        <v>0</v>
      </c>
      <c r="E2894" t="b">
        <f t="shared" si="164"/>
        <v>0</v>
      </c>
      <c r="F2894" t="b">
        <f t="shared" si="165"/>
        <v>0</v>
      </c>
      <c r="G2894" t="b">
        <f>IF('Input and Summary Results'!$J$4="yes",IF(C2894=FALSE,FALSE,IF('Data Transformation'!E2894&lt;$R$10,E2894,$R$10)),IF(C2894=FALSE,FALSE,IF(C2894&lt;$R$10,C2894,$R$10)))</f>
        <v>0</v>
      </c>
      <c r="H2894" t="b">
        <f>IF('Input and Summary Results'!$J$4="yes",'Data Transformation'!F2894,'Data Transformation'!D2894)</f>
        <v>0</v>
      </c>
      <c r="I2894" t="str">
        <f t="shared" si="166"/>
        <v/>
      </c>
    </row>
    <row r="2895" spans="2:9" x14ac:dyDescent="0.25">
      <c r="B2895" t="b">
        <f>IF('Input and Summary Results'!D2477=0,FALSE,'Input and Summary Results'!$B2477)</f>
        <v>0</v>
      </c>
      <c r="C2895" t="b">
        <f>IF(OR(B2895=0,'Input and Summary Results'!D2477=0,'Input and Summary Results'!D2477=""),FALSE,'Input and Summary Results'!$D2477)</f>
        <v>0</v>
      </c>
      <c r="D2895" t="b">
        <f>IF(OR(B2895=0,'Input and Summary Results'!E2477=0),FALSE,'Input and Summary Results'!$E2477)</f>
        <v>0</v>
      </c>
      <c r="E2895" t="b">
        <f t="shared" si="164"/>
        <v>0</v>
      </c>
      <c r="F2895" t="b">
        <f t="shared" si="165"/>
        <v>0</v>
      </c>
      <c r="G2895" t="b">
        <f>IF('Input and Summary Results'!$J$4="yes",IF(C2895=FALSE,FALSE,IF('Data Transformation'!E2895&lt;$R$10,E2895,$R$10)),IF(C2895=FALSE,FALSE,IF(C2895&lt;$R$10,C2895,$R$10)))</f>
        <v>0</v>
      </c>
      <c r="H2895" t="b">
        <f>IF('Input and Summary Results'!$J$4="yes",'Data Transformation'!F2895,'Data Transformation'!D2895)</f>
        <v>0</v>
      </c>
      <c r="I2895" t="str">
        <f t="shared" si="166"/>
        <v/>
      </c>
    </row>
    <row r="2896" spans="2:9" x14ac:dyDescent="0.25">
      <c r="B2896" t="b">
        <f>IF('Input and Summary Results'!D2478=0,FALSE,'Input and Summary Results'!$B2478)</f>
        <v>0</v>
      </c>
      <c r="C2896" t="b">
        <f>IF(OR(B2896=0,'Input and Summary Results'!D2478=0,'Input and Summary Results'!D2478=""),FALSE,'Input and Summary Results'!$D2478)</f>
        <v>0</v>
      </c>
      <c r="D2896" t="b">
        <f>IF(OR(B2896=0,'Input and Summary Results'!E2478=0),FALSE,'Input and Summary Results'!$E2478)</f>
        <v>0</v>
      </c>
      <c r="E2896" t="b">
        <f t="shared" si="164"/>
        <v>0</v>
      </c>
      <c r="F2896" t="b">
        <f t="shared" si="165"/>
        <v>0</v>
      </c>
      <c r="G2896" t="b">
        <f>IF('Input and Summary Results'!$J$4="yes",IF(C2896=FALSE,FALSE,IF('Data Transformation'!E2896&lt;$R$10,E2896,$R$10)),IF(C2896=FALSE,FALSE,IF(C2896&lt;$R$10,C2896,$R$10)))</f>
        <v>0</v>
      </c>
      <c r="H2896" t="b">
        <f>IF('Input and Summary Results'!$J$4="yes",'Data Transformation'!F2896,'Data Transformation'!D2896)</f>
        <v>0</v>
      </c>
      <c r="I2896" t="str">
        <f t="shared" si="166"/>
        <v/>
      </c>
    </row>
    <row r="2897" spans="2:9" x14ac:dyDescent="0.25">
      <c r="B2897" t="b">
        <f>IF('Input and Summary Results'!D2479=0,FALSE,'Input and Summary Results'!$B2479)</f>
        <v>0</v>
      </c>
      <c r="C2897" t="b">
        <f>IF(OR(B2897=0,'Input and Summary Results'!D2479=0,'Input and Summary Results'!D2479=""),FALSE,'Input and Summary Results'!$D2479)</f>
        <v>0</v>
      </c>
      <c r="D2897" t="b">
        <f>IF(OR(B2897=0,'Input and Summary Results'!E2479=0),FALSE,'Input and Summary Results'!$E2479)</f>
        <v>0</v>
      </c>
      <c r="E2897" t="b">
        <f t="shared" si="164"/>
        <v>0</v>
      </c>
      <c r="F2897" t="b">
        <f t="shared" si="165"/>
        <v>0</v>
      </c>
      <c r="G2897" t="b">
        <f>IF('Input and Summary Results'!$J$4="yes",IF(C2897=FALSE,FALSE,IF('Data Transformation'!E2897&lt;$R$10,E2897,$R$10)),IF(C2897=FALSE,FALSE,IF(C2897&lt;$R$10,C2897,$R$10)))</f>
        <v>0</v>
      </c>
      <c r="H2897" t="b">
        <f>IF('Input and Summary Results'!$J$4="yes",'Data Transformation'!F2897,'Data Transformation'!D2897)</f>
        <v>0</v>
      </c>
      <c r="I2897" t="str">
        <f t="shared" si="166"/>
        <v/>
      </c>
    </row>
    <row r="2898" spans="2:9" x14ac:dyDescent="0.25">
      <c r="B2898" t="b">
        <f>IF('Input and Summary Results'!D2480=0,FALSE,'Input and Summary Results'!$B2480)</f>
        <v>0</v>
      </c>
      <c r="C2898" t="b">
        <f>IF(OR(B2898=0,'Input and Summary Results'!D2480=0,'Input and Summary Results'!D2480=""),FALSE,'Input and Summary Results'!$D2480)</f>
        <v>0</v>
      </c>
      <c r="D2898" t="b">
        <f>IF(OR(B2898=0,'Input and Summary Results'!E2480=0),FALSE,'Input and Summary Results'!$E2480)</f>
        <v>0</v>
      </c>
      <c r="E2898" t="b">
        <f t="shared" si="164"/>
        <v>0</v>
      </c>
      <c r="F2898" t="b">
        <f t="shared" si="165"/>
        <v>0</v>
      </c>
      <c r="G2898" t="b">
        <f>IF('Input and Summary Results'!$J$4="yes",IF(C2898=FALSE,FALSE,IF('Data Transformation'!E2898&lt;$R$10,E2898,$R$10)),IF(C2898=FALSE,FALSE,IF(C2898&lt;$R$10,C2898,$R$10)))</f>
        <v>0</v>
      </c>
      <c r="H2898" t="b">
        <f>IF('Input and Summary Results'!$J$4="yes",'Data Transformation'!F2898,'Data Transformation'!D2898)</f>
        <v>0</v>
      </c>
      <c r="I2898" t="str">
        <f t="shared" si="166"/>
        <v/>
      </c>
    </row>
    <row r="2899" spans="2:9" x14ac:dyDescent="0.25">
      <c r="B2899" t="b">
        <f>IF('Input and Summary Results'!D2481=0,FALSE,'Input and Summary Results'!$B2481)</f>
        <v>0</v>
      </c>
      <c r="C2899" t="b">
        <f>IF(OR(B2899=0,'Input and Summary Results'!D2481=0,'Input and Summary Results'!D2481=""),FALSE,'Input and Summary Results'!$D2481)</f>
        <v>0</v>
      </c>
      <c r="D2899" t="b">
        <f>IF(OR(B2899=0,'Input and Summary Results'!E2481=0),FALSE,'Input and Summary Results'!$E2481)</f>
        <v>0</v>
      </c>
      <c r="E2899" t="b">
        <f t="shared" si="164"/>
        <v>0</v>
      </c>
      <c r="F2899" t="b">
        <f t="shared" si="165"/>
        <v>0</v>
      </c>
      <c r="G2899" t="b">
        <f>IF('Input and Summary Results'!$J$4="yes",IF(C2899=FALSE,FALSE,IF('Data Transformation'!E2899&lt;$R$10,E2899,$R$10)),IF(C2899=FALSE,FALSE,IF(C2899&lt;$R$10,C2899,$R$10)))</f>
        <v>0</v>
      </c>
      <c r="H2899" t="b">
        <f>IF('Input and Summary Results'!$J$4="yes",'Data Transformation'!F2899,'Data Transformation'!D2899)</f>
        <v>0</v>
      </c>
      <c r="I2899" t="str">
        <f t="shared" si="166"/>
        <v/>
      </c>
    </row>
    <row r="2900" spans="2:9" x14ac:dyDescent="0.25">
      <c r="B2900" t="b">
        <f>IF('Input and Summary Results'!D2482=0,FALSE,'Input and Summary Results'!$B2482)</f>
        <v>0</v>
      </c>
      <c r="C2900" t="b">
        <f>IF(OR(B2900=0,'Input and Summary Results'!D2482=0,'Input and Summary Results'!D2482=""),FALSE,'Input and Summary Results'!$D2482)</f>
        <v>0</v>
      </c>
      <c r="D2900" t="b">
        <f>IF(OR(B2900=0,'Input and Summary Results'!E2482=0),FALSE,'Input and Summary Results'!$E2482)</f>
        <v>0</v>
      </c>
      <c r="E2900" t="b">
        <f t="shared" si="164"/>
        <v>0</v>
      </c>
      <c r="F2900" t="b">
        <f t="shared" si="165"/>
        <v>0</v>
      </c>
      <c r="G2900" t="b">
        <f>IF('Input and Summary Results'!$J$4="yes",IF(C2900=FALSE,FALSE,IF('Data Transformation'!E2900&lt;$R$10,E2900,$R$10)),IF(C2900=FALSE,FALSE,IF(C2900&lt;$R$10,C2900,$R$10)))</f>
        <v>0</v>
      </c>
      <c r="H2900" t="b">
        <f>IF('Input and Summary Results'!$J$4="yes",'Data Transformation'!F2900,'Data Transformation'!D2900)</f>
        <v>0</v>
      </c>
      <c r="I2900" t="str">
        <f t="shared" si="166"/>
        <v/>
      </c>
    </row>
    <row r="2901" spans="2:9" x14ac:dyDescent="0.25">
      <c r="B2901" t="b">
        <f>IF('Input and Summary Results'!D2483=0,FALSE,'Input and Summary Results'!$B2483)</f>
        <v>0</v>
      </c>
      <c r="C2901" t="b">
        <f>IF(OR(B2901=0,'Input and Summary Results'!D2483=0,'Input and Summary Results'!D2483=""),FALSE,'Input and Summary Results'!$D2483)</f>
        <v>0</v>
      </c>
      <c r="D2901" t="b">
        <f>IF(OR(B2901=0,'Input and Summary Results'!E2483=0),FALSE,'Input and Summary Results'!$E2483)</f>
        <v>0</v>
      </c>
      <c r="E2901" t="b">
        <f t="shared" si="164"/>
        <v>0</v>
      </c>
      <c r="F2901" t="b">
        <f t="shared" si="165"/>
        <v>0</v>
      </c>
      <c r="G2901" t="b">
        <f>IF('Input and Summary Results'!$J$4="yes",IF(C2901=FALSE,FALSE,IF('Data Transformation'!E2901&lt;$R$10,E2901,$R$10)),IF(C2901=FALSE,FALSE,IF(C2901&lt;$R$10,C2901,$R$10)))</f>
        <v>0</v>
      </c>
      <c r="H2901" t="b">
        <f>IF('Input and Summary Results'!$J$4="yes",'Data Transformation'!F2901,'Data Transformation'!D2901)</f>
        <v>0</v>
      </c>
      <c r="I2901" t="str">
        <f t="shared" si="166"/>
        <v/>
      </c>
    </row>
    <row r="2902" spans="2:9" x14ac:dyDescent="0.25">
      <c r="B2902" t="b">
        <f>IF('Input and Summary Results'!D2484=0,FALSE,'Input and Summary Results'!$B2484)</f>
        <v>0</v>
      </c>
      <c r="C2902" t="b">
        <f>IF(OR(B2902=0,'Input and Summary Results'!D2484=0,'Input and Summary Results'!D2484=""),FALSE,'Input and Summary Results'!$D2484)</f>
        <v>0</v>
      </c>
      <c r="D2902" t="b">
        <f>IF(OR(B2902=0,'Input and Summary Results'!E2484=0),FALSE,'Input and Summary Results'!$E2484)</f>
        <v>0</v>
      </c>
      <c r="E2902" t="b">
        <f t="shared" si="164"/>
        <v>0</v>
      </c>
      <c r="F2902" t="b">
        <f t="shared" si="165"/>
        <v>0</v>
      </c>
      <c r="G2902" t="b">
        <f>IF('Input and Summary Results'!$J$4="yes",IF(C2902=FALSE,FALSE,IF('Data Transformation'!E2902&lt;$R$10,E2902,$R$10)),IF(C2902=FALSE,FALSE,IF(C2902&lt;$R$10,C2902,$R$10)))</f>
        <v>0</v>
      </c>
      <c r="H2902" t="b">
        <f>IF('Input and Summary Results'!$J$4="yes",'Data Transformation'!F2902,'Data Transformation'!D2902)</f>
        <v>0</v>
      </c>
      <c r="I2902" t="str">
        <f t="shared" si="166"/>
        <v/>
      </c>
    </row>
    <row r="2903" spans="2:9" x14ac:dyDescent="0.25">
      <c r="B2903" t="b">
        <f>IF('Input and Summary Results'!D2485=0,FALSE,'Input and Summary Results'!$B2485)</f>
        <v>0</v>
      </c>
      <c r="C2903" t="b">
        <f>IF(OR(B2903=0,'Input and Summary Results'!D2485=0,'Input and Summary Results'!D2485=""),FALSE,'Input and Summary Results'!$D2485)</f>
        <v>0</v>
      </c>
      <c r="D2903" t="b">
        <f>IF(OR(B2903=0,'Input and Summary Results'!E2485=0),FALSE,'Input and Summary Results'!$E2485)</f>
        <v>0</v>
      </c>
      <c r="E2903" t="b">
        <f t="shared" si="164"/>
        <v>0</v>
      </c>
      <c r="F2903" t="b">
        <f t="shared" si="165"/>
        <v>0</v>
      </c>
      <c r="G2903" t="b">
        <f>IF('Input and Summary Results'!$J$4="yes",IF(C2903=FALSE,FALSE,IF('Data Transformation'!E2903&lt;$R$10,E2903,$R$10)),IF(C2903=FALSE,FALSE,IF(C2903&lt;$R$10,C2903,$R$10)))</f>
        <v>0</v>
      </c>
      <c r="H2903" t="b">
        <f>IF('Input and Summary Results'!$J$4="yes",'Data Transformation'!F2903,'Data Transformation'!D2903)</f>
        <v>0</v>
      </c>
      <c r="I2903" t="str">
        <f t="shared" si="166"/>
        <v/>
      </c>
    </row>
    <row r="2904" spans="2:9" x14ac:dyDescent="0.25">
      <c r="B2904" t="b">
        <f>IF('Input and Summary Results'!D2486=0,FALSE,'Input and Summary Results'!$B2486)</f>
        <v>0</v>
      </c>
      <c r="C2904" t="b">
        <f>IF(OR(B2904=0,'Input and Summary Results'!D2486=0,'Input and Summary Results'!D2486=""),FALSE,'Input and Summary Results'!$D2486)</f>
        <v>0</v>
      </c>
      <c r="D2904" t="b">
        <f>IF(OR(B2904=0,'Input and Summary Results'!E2486=0),FALSE,'Input and Summary Results'!$E2486)</f>
        <v>0</v>
      </c>
      <c r="E2904" t="b">
        <f t="shared" si="164"/>
        <v>0</v>
      </c>
      <c r="F2904" t="b">
        <f t="shared" si="165"/>
        <v>0</v>
      </c>
      <c r="G2904" t="b">
        <f>IF('Input and Summary Results'!$J$4="yes",IF(C2904=FALSE,FALSE,IF('Data Transformation'!E2904&lt;$R$10,E2904,$R$10)),IF(C2904=FALSE,FALSE,IF(C2904&lt;$R$10,C2904,$R$10)))</f>
        <v>0</v>
      </c>
      <c r="H2904" t="b">
        <f>IF('Input and Summary Results'!$J$4="yes",'Data Transformation'!F2904,'Data Transformation'!D2904)</f>
        <v>0</v>
      </c>
      <c r="I2904" t="str">
        <f t="shared" si="166"/>
        <v/>
      </c>
    </row>
    <row r="2905" spans="2:9" x14ac:dyDescent="0.25">
      <c r="B2905" t="b">
        <f>IF('Input and Summary Results'!D2487=0,FALSE,'Input and Summary Results'!$B2487)</f>
        <v>0</v>
      </c>
      <c r="C2905" t="b">
        <f>IF(OR(B2905=0,'Input and Summary Results'!D2487=0,'Input and Summary Results'!D2487=""),FALSE,'Input and Summary Results'!$D2487)</f>
        <v>0</v>
      </c>
      <c r="D2905" t="b">
        <f>IF(OR(B2905=0,'Input and Summary Results'!E2487=0),FALSE,'Input and Summary Results'!$E2487)</f>
        <v>0</v>
      </c>
      <c r="E2905" t="b">
        <f t="shared" si="164"/>
        <v>0</v>
      </c>
      <c r="F2905" t="b">
        <f t="shared" si="165"/>
        <v>0</v>
      </c>
      <c r="G2905" t="b">
        <f>IF('Input and Summary Results'!$J$4="yes",IF(C2905=FALSE,FALSE,IF('Data Transformation'!E2905&lt;$R$10,E2905,$R$10)),IF(C2905=FALSE,FALSE,IF(C2905&lt;$R$10,C2905,$R$10)))</f>
        <v>0</v>
      </c>
      <c r="H2905" t="b">
        <f>IF('Input and Summary Results'!$J$4="yes",'Data Transformation'!F2905,'Data Transformation'!D2905)</f>
        <v>0</v>
      </c>
      <c r="I2905" t="str">
        <f t="shared" si="166"/>
        <v/>
      </c>
    </row>
    <row r="2906" spans="2:9" x14ac:dyDescent="0.25">
      <c r="B2906" t="b">
        <f>IF('Input and Summary Results'!D2488=0,FALSE,'Input and Summary Results'!$B2488)</f>
        <v>0</v>
      </c>
      <c r="C2906" t="b">
        <f>IF(OR(B2906=0,'Input and Summary Results'!D2488=0,'Input and Summary Results'!D2488=""),FALSE,'Input and Summary Results'!$D2488)</f>
        <v>0</v>
      </c>
      <c r="D2906" t="b">
        <f>IF(OR(B2906=0,'Input and Summary Results'!E2488=0),FALSE,'Input and Summary Results'!$E2488)</f>
        <v>0</v>
      </c>
      <c r="E2906" t="b">
        <f t="shared" si="164"/>
        <v>0</v>
      </c>
      <c r="F2906" t="b">
        <f t="shared" si="165"/>
        <v>0</v>
      </c>
      <c r="G2906" t="b">
        <f>IF('Input and Summary Results'!$J$4="yes",IF(C2906=FALSE,FALSE,IF('Data Transformation'!E2906&lt;$R$10,E2906,$R$10)),IF(C2906=FALSE,FALSE,IF(C2906&lt;$R$10,C2906,$R$10)))</f>
        <v>0</v>
      </c>
      <c r="H2906" t="b">
        <f>IF('Input and Summary Results'!$J$4="yes",'Data Transformation'!F2906,'Data Transformation'!D2906)</f>
        <v>0</v>
      </c>
      <c r="I2906" t="str">
        <f t="shared" si="166"/>
        <v/>
      </c>
    </row>
    <row r="2907" spans="2:9" x14ac:dyDescent="0.25">
      <c r="B2907" t="b">
        <f>IF('Input and Summary Results'!D2489=0,FALSE,'Input and Summary Results'!$B2489)</f>
        <v>0</v>
      </c>
      <c r="C2907" t="b">
        <f>IF(OR(B2907=0,'Input and Summary Results'!D2489=0,'Input and Summary Results'!D2489=""),FALSE,'Input and Summary Results'!$D2489)</f>
        <v>0</v>
      </c>
      <c r="D2907" t="b">
        <f>IF(OR(B2907=0,'Input and Summary Results'!E2489=0),FALSE,'Input and Summary Results'!$E2489)</f>
        <v>0</v>
      </c>
      <c r="E2907" t="b">
        <f t="shared" si="164"/>
        <v>0</v>
      </c>
      <c r="F2907" t="b">
        <f t="shared" si="165"/>
        <v>0</v>
      </c>
      <c r="G2907" t="b">
        <f>IF('Input and Summary Results'!$J$4="yes",IF(C2907=FALSE,FALSE,IF('Data Transformation'!E2907&lt;$R$10,E2907,$R$10)),IF(C2907=FALSE,FALSE,IF(C2907&lt;$R$10,C2907,$R$10)))</f>
        <v>0</v>
      </c>
      <c r="H2907" t="b">
        <f>IF('Input and Summary Results'!$J$4="yes",'Data Transformation'!F2907,'Data Transformation'!D2907)</f>
        <v>0</v>
      </c>
      <c r="I2907" t="str">
        <f t="shared" si="166"/>
        <v/>
      </c>
    </row>
    <row r="2908" spans="2:9" x14ac:dyDescent="0.25">
      <c r="B2908" t="b">
        <f>IF('Input and Summary Results'!D2490=0,FALSE,'Input and Summary Results'!$B2490)</f>
        <v>0</v>
      </c>
      <c r="C2908" t="b">
        <f>IF(OR(B2908=0,'Input and Summary Results'!D2490=0,'Input and Summary Results'!D2490=""),FALSE,'Input and Summary Results'!$D2490)</f>
        <v>0</v>
      </c>
      <c r="D2908" t="b">
        <f>IF(OR(B2908=0,'Input and Summary Results'!E2490=0),FALSE,'Input and Summary Results'!$E2490)</f>
        <v>0</v>
      </c>
      <c r="E2908" t="b">
        <f t="shared" si="164"/>
        <v>0</v>
      </c>
      <c r="F2908" t="b">
        <f t="shared" si="165"/>
        <v>0</v>
      </c>
      <c r="G2908" t="b">
        <f>IF('Input and Summary Results'!$J$4="yes",IF(C2908=FALSE,FALSE,IF('Data Transformation'!E2908&lt;$R$10,E2908,$R$10)),IF(C2908=FALSE,FALSE,IF(C2908&lt;$R$10,C2908,$R$10)))</f>
        <v>0</v>
      </c>
      <c r="H2908" t="b">
        <f>IF('Input and Summary Results'!$J$4="yes",'Data Transformation'!F2908,'Data Transformation'!D2908)</f>
        <v>0</v>
      </c>
      <c r="I2908" t="str">
        <f t="shared" si="166"/>
        <v/>
      </c>
    </row>
    <row r="2909" spans="2:9" x14ac:dyDescent="0.25">
      <c r="B2909" t="b">
        <f>IF('Input and Summary Results'!D2491=0,FALSE,'Input and Summary Results'!$B2491)</f>
        <v>0</v>
      </c>
      <c r="C2909" t="b">
        <f>IF(OR(B2909=0,'Input and Summary Results'!D2491=0,'Input and Summary Results'!D2491=""),FALSE,'Input and Summary Results'!$D2491)</f>
        <v>0</v>
      </c>
      <c r="D2909" t="b">
        <f>IF(OR(B2909=0,'Input and Summary Results'!E2491=0),FALSE,'Input and Summary Results'!$E2491)</f>
        <v>0</v>
      </c>
      <c r="E2909" t="b">
        <f t="shared" si="164"/>
        <v>0</v>
      </c>
      <c r="F2909" t="b">
        <f t="shared" si="165"/>
        <v>0</v>
      </c>
      <c r="G2909" t="b">
        <f>IF('Input and Summary Results'!$J$4="yes",IF(C2909=FALSE,FALSE,IF('Data Transformation'!E2909&lt;$R$10,E2909,$R$10)),IF(C2909=FALSE,FALSE,IF(C2909&lt;$R$10,C2909,$R$10)))</f>
        <v>0</v>
      </c>
      <c r="H2909" t="b">
        <f>IF('Input and Summary Results'!$J$4="yes",'Data Transformation'!F2909,'Data Transformation'!D2909)</f>
        <v>0</v>
      </c>
      <c r="I2909" t="str">
        <f t="shared" si="166"/>
        <v/>
      </c>
    </row>
    <row r="2910" spans="2:9" x14ac:dyDescent="0.25">
      <c r="B2910" t="b">
        <f>IF('Input and Summary Results'!D2492=0,FALSE,'Input and Summary Results'!$B2492)</f>
        <v>0</v>
      </c>
      <c r="C2910" t="b">
        <f>IF(OR(B2910=0,'Input and Summary Results'!D2492=0,'Input and Summary Results'!D2492=""),FALSE,'Input and Summary Results'!$D2492)</f>
        <v>0</v>
      </c>
      <c r="D2910" t="b">
        <f>IF(OR(B2910=0,'Input and Summary Results'!E2492=0),FALSE,'Input and Summary Results'!$E2492)</f>
        <v>0</v>
      </c>
      <c r="E2910" t="b">
        <f t="shared" si="164"/>
        <v>0</v>
      </c>
      <c r="F2910" t="b">
        <f t="shared" si="165"/>
        <v>0</v>
      </c>
      <c r="G2910" t="b">
        <f>IF('Input and Summary Results'!$J$4="yes",IF(C2910=FALSE,FALSE,IF('Data Transformation'!E2910&lt;$R$10,E2910,$R$10)),IF(C2910=FALSE,FALSE,IF(C2910&lt;$R$10,C2910,$R$10)))</f>
        <v>0</v>
      </c>
      <c r="H2910" t="b">
        <f>IF('Input and Summary Results'!$J$4="yes",'Data Transformation'!F2910,'Data Transformation'!D2910)</f>
        <v>0</v>
      </c>
      <c r="I2910" t="str">
        <f t="shared" si="166"/>
        <v/>
      </c>
    </row>
    <row r="2911" spans="2:9" x14ac:dyDescent="0.25">
      <c r="B2911" t="b">
        <f>IF('Input and Summary Results'!D2493=0,FALSE,'Input and Summary Results'!$B2493)</f>
        <v>0</v>
      </c>
      <c r="C2911" t="b">
        <f>IF(OR(B2911=0,'Input and Summary Results'!D2493=0,'Input and Summary Results'!D2493=""),FALSE,'Input and Summary Results'!$D2493)</f>
        <v>0</v>
      </c>
      <c r="D2911" t="b">
        <f>IF(OR(B2911=0,'Input and Summary Results'!E2493=0),FALSE,'Input and Summary Results'!$E2493)</f>
        <v>0</v>
      </c>
      <c r="E2911" t="b">
        <f t="shared" si="164"/>
        <v>0</v>
      </c>
      <c r="F2911" t="b">
        <f t="shared" si="165"/>
        <v>0</v>
      </c>
      <c r="G2911" t="b">
        <f>IF('Input and Summary Results'!$J$4="yes",IF(C2911=FALSE,FALSE,IF('Data Transformation'!E2911&lt;$R$10,E2911,$R$10)),IF(C2911=FALSE,FALSE,IF(C2911&lt;$R$10,C2911,$R$10)))</f>
        <v>0</v>
      </c>
      <c r="H2911" t="b">
        <f>IF('Input and Summary Results'!$J$4="yes",'Data Transformation'!F2911,'Data Transformation'!D2911)</f>
        <v>0</v>
      </c>
      <c r="I2911" t="str">
        <f t="shared" si="166"/>
        <v/>
      </c>
    </row>
    <row r="2912" spans="2:9" x14ac:dyDescent="0.25">
      <c r="B2912" t="b">
        <f>IF('Input and Summary Results'!D2494=0,FALSE,'Input and Summary Results'!$B2494)</f>
        <v>0</v>
      </c>
      <c r="C2912" t="b">
        <f>IF(OR(B2912=0,'Input and Summary Results'!D2494=0,'Input and Summary Results'!D2494=""),FALSE,'Input and Summary Results'!$D2494)</f>
        <v>0</v>
      </c>
      <c r="D2912" t="b">
        <f>IF(OR(B2912=0,'Input and Summary Results'!E2494=0),FALSE,'Input and Summary Results'!$E2494)</f>
        <v>0</v>
      </c>
      <c r="E2912" t="b">
        <f t="shared" si="164"/>
        <v>0</v>
      </c>
      <c r="F2912" t="b">
        <f t="shared" si="165"/>
        <v>0</v>
      </c>
      <c r="G2912" t="b">
        <f>IF('Input and Summary Results'!$J$4="yes",IF(C2912=FALSE,FALSE,IF('Data Transformation'!E2912&lt;$R$10,E2912,$R$10)),IF(C2912=FALSE,FALSE,IF(C2912&lt;$R$10,C2912,$R$10)))</f>
        <v>0</v>
      </c>
      <c r="H2912" t="b">
        <f>IF('Input and Summary Results'!$J$4="yes",'Data Transformation'!F2912,'Data Transformation'!D2912)</f>
        <v>0</v>
      </c>
      <c r="I2912" t="str">
        <f t="shared" si="166"/>
        <v/>
      </c>
    </row>
    <row r="2913" spans="2:9" x14ac:dyDescent="0.25">
      <c r="B2913" t="b">
        <f>IF('Input and Summary Results'!D2495=0,FALSE,'Input and Summary Results'!$B2495)</f>
        <v>0</v>
      </c>
      <c r="C2913" t="b">
        <f>IF(OR(B2913=0,'Input and Summary Results'!D2495=0,'Input and Summary Results'!D2495=""),FALSE,'Input and Summary Results'!$D2495)</f>
        <v>0</v>
      </c>
      <c r="D2913" t="b">
        <f>IF(OR(B2913=0,'Input and Summary Results'!E2495=0),FALSE,'Input and Summary Results'!$E2495)</f>
        <v>0</v>
      </c>
      <c r="E2913" t="b">
        <f t="shared" si="164"/>
        <v>0</v>
      </c>
      <c r="F2913" t="b">
        <f t="shared" si="165"/>
        <v>0</v>
      </c>
      <c r="G2913" t="b">
        <f>IF('Input and Summary Results'!$J$4="yes",IF(C2913=FALSE,FALSE,IF('Data Transformation'!E2913&lt;$R$10,E2913,$R$10)),IF(C2913=FALSE,FALSE,IF(C2913&lt;$R$10,C2913,$R$10)))</f>
        <v>0</v>
      </c>
      <c r="H2913" t="b">
        <f>IF('Input and Summary Results'!$J$4="yes",'Data Transformation'!F2913,'Data Transformation'!D2913)</f>
        <v>0</v>
      </c>
      <c r="I2913" t="str">
        <f t="shared" si="166"/>
        <v/>
      </c>
    </row>
    <row r="2914" spans="2:9" x14ac:dyDescent="0.25">
      <c r="B2914" t="b">
        <f>IF('Input and Summary Results'!D2496=0,FALSE,'Input and Summary Results'!$B2496)</f>
        <v>0</v>
      </c>
      <c r="C2914" t="b">
        <f>IF(OR(B2914=0,'Input and Summary Results'!D2496=0,'Input and Summary Results'!D2496=""),FALSE,'Input and Summary Results'!$D2496)</f>
        <v>0</v>
      </c>
      <c r="D2914" t="b">
        <f>IF(OR(B2914=0,'Input and Summary Results'!E2496=0),FALSE,'Input and Summary Results'!$E2496)</f>
        <v>0</v>
      </c>
      <c r="E2914" t="b">
        <f t="shared" si="164"/>
        <v>0</v>
      </c>
      <c r="F2914" t="b">
        <f t="shared" si="165"/>
        <v>0</v>
      </c>
      <c r="G2914" t="b">
        <f>IF('Input and Summary Results'!$J$4="yes",IF(C2914=FALSE,FALSE,IF('Data Transformation'!E2914&lt;$R$10,E2914,$R$10)),IF(C2914=FALSE,FALSE,IF(C2914&lt;$R$10,C2914,$R$10)))</f>
        <v>0</v>
      </c>
      <c r="H2914" t="b">
        <f>IF('Input and Summary Results'!$J$4="yes",'Data Transformation'!F2914,'Data Transformation'!D2914)</f>
        <v>0</v>
      </c>
      <c r="I2914" t="str">
        <f t="shared" si="166"/>
        <v/>
      </c>
    </row>
    <row r="2915" spans="2:9" x14ac:dyDescent="0.25">
      <c r="B2915" t="b">
        <f>IF('Input and Summary Results'!D2497=0,FALSE,'Input and Summary Results'!$B2497)</f>
        <v>0</v>
      </c>
      <c r="C2915" t="b">
        <f>IF(OR(B2915=0,'Input and Summary Results'!D2497=0,'Input and Summary Results'!D2497=""),FALSE,'Input and Summary Results'!$D2497)</f>
        <v>0</v>
      </c>
      <c r="D2915" t="b">
        <f>IF(OR(B2915=0,'Input and Summary Results'!E2497=0),FALSE,'Input and Summary Results'!$E2497)</f>
        <v>0</v>
      </c>
      <c r="E2915" t="b">
        <f t="shared" si="164"/>
        <v>0</v>
      </c>
      <c r="F2915" t="b">
        <f t="shared" si="165"/>
        <v>0</v>
      </c>
      <c r="G2915" t="b">
        <f>IF('Input and Summary Results'!$J$4="yes",IF(C2915=FALSE,FALSE,IF('Data Transformation'!E2915&lt;$R$10,E2915,$R$10)),IF(C2915=FALSE,FALSE,IF(C2915&lt;$R$10,C2915,$R$10)))</f>
        <v>0</v>
      </c>
      <c r="H2915" t="b">
        <f>IF('Input and Summary Results'!$J$4="yes",'Data Transformation'!F2915,'Data Transformation'!D2915)</f>
        <v>0</v>
      </c>
      <c r="I2915" t="str">
        <f t="shared" si="166"/>
        <v/>
      </c>
    </row>
    <row r="2916" spans="2:9" x14ac:dyDescent="0.25">
      <c r="B2916" t="b">
        <f>IF('Input and Summary Results'!D2498=0,FALSE,'Input and Summary Results'!$B2498)</f>
        <v>0</v>
      </c>
      <c r="C2916" t="b">
        <f>IF(OR(B2916=0,'Input and Summary Results'!D2498=0,'Input and Summary Results'!D2498=""),FALSE,'Input and Summary Results'!$D2498)</f>
        <v>0</v>
      </c>
      <c r="D2916" t="b">
        <f>IF(OR(B2916=0,'Input and Summary Results'!E2498=0),FALSE,'Input and Summary Results'!$E2498)</f>
        <v>0</v>
      </c>
      <c r="E2916" t="b">
        <f t="shared" si="164"/>
        <v>0</v>
      </c>
      <c r="F2916" t="b">
        <f t="shared" si="165"/>
        <v>0</v>
      </c>
      <c r="G2916" t="b">
        <f>IF('Input and Summary Results'!$J$4="yes",IF(C2916=FALSE,FALSE,IF('Data Transformation'!E2916&lt;$R$10,E2916,$R$10)),IF(C2916=FALSE,FALSE,IF(C2916&lt;$R$10,C2916,$R$10)))</f>
        <v>0</v>
      </c>
      <c r="H2916" t="b">
        <f>IF('Input and Summary Results'!$J$4="yes",'Data Transformation'!F2916,'Data Transformation'!D2916)</f>
        <v>0</v>
      </c>
      <c r="I2916" t="str">
        <f t="shared" si="166"/>
        <v/>
      </c>
    </row>
    <row r="2917" spans="2:9" x14ac:dyDescent="0.25">
      <c r="B2917" t="b">
        <f>IF('Input and Summary Results'!D2499=0,FALSE,'Input and Summary Results'!$B2499)</f>
        <v>0</v>
      </c>
      <c r="C2917" t="b">
        <f>IF(OR(B2917=0,'Input and Summary Results'!D2499=0,'Input and Summary Results'!D2499=""),FALSE,'Input and Summary Results'!$D2499)</f>
        <v>0</v>
      </c>
      <c r="D2917" t="b">
        <f>IF(OR(B2917=0,'Input and Summary Results'!E2499=0),FALSE,'Input and Summary Results'!$E2499)</f>
        <v>0</v>
      </c>
      <c r="E2917" t="b">
        <f t="shared" si="164"/>
        <v>0</v>
      </c>
      <c r="F2917" t="b">
        <f t="shared" si="165"/>
        <v>0</v>
      </c>
      <c r="G2917" t="b">
        <f>IF('Input and Summary Results'!$J$4="yes",IF(C2917=FALSE,FALSE,IF('Data Transformation'!E2917&lt;$R$10,E2917,$R$10)),IF(C2917=FALSE,FALSE,IF(C2917&lt;$R$10,C2917,$R$10)))</f>
        <v>0</v>
      </c>
      <c r="H2917" t="b">
        <f>IF('Input and Summary Results'!$J$4="yes",'Data Transformation'!F2917,'Data Transformation'!D2917)</f>
        <v>0</v>
      </c>
      <c r="I2917" t="str">
        <f t="shared" si="166"/>
        <v/>
      </c>
    </row>
    <row r="2918" spans="2:9" x14ac:dyDescent="0.25">
      <c r="B2918" t="b">
        <f>IF('Input and Summary Results'!D2500=0,FALSE,'Input and Summary Results'!$B2500)</f>
        <v>0</v>
      </c>
      <c r="C2918" t="b">
        <f>IF(OR(B2918=0,'Input and Summary Results'!D2500=0,'Input and Summary Results'!D2500=""),FALSE,'Input and Summary Results'!$D2500)</f>
        <v>0</v>
      </c>
      <c r="D2918" t="b">
        <f>IF(OR(B2918=0,'Input and Summary Results'!E2500=0),FALSE,'Input and Summary Results'!$E2500)</f>
        <v>0</v>
      </c>
      <c r="E2918" t="b">
        <f t="shared" si="164"/>
        <v>0</v>
      </c>
      <c r="F2918" t="b">
        <f t="shared" si="165"/>
        <v>0</v>
      </c>
      <c r="G2918" t="b">
        <f>IF('Input and Summary Results'!$J$4="yes",IF(C2918=FALSE,FALSE,IF('Data Transformation'!E2918&lt;$R$10,E2918,$R$10)),IF(C2918=FALSE,FALSE,IF(C2918&lt;$R$10,C2918,$R$10)))</f>
        <v>0</v>
      </c>
      <c r="H2918" t="b">
        <f>IF('Input and Summary Results'!$J$4="yes",'Data Transformation'!F2918,'Data Transformation'!D2918)</f>
        <v>0</v>
      </c>
      <c r="I2918" t="str">
        <f t="shared" si="166"/>
        <v/>
      </c>
    </row>
    <row r="2919" spans="2:9" x14ac:dyDescent="0.25">
      <c r="B2919" t="b">
        <f>IF('Input and Summary Results'!D2501=0,FALSE,'Input and Summary Results'!$B2501)</f>
        <v>0</v>
      </c>
      <c r="C2919" t="b">
        <f>IF(OR(B2919=0,'Input and Summary Results'!D2501=0,'Input and Summary Results'!D2501=""),FALSE,'Input and Summary Results'!$D2501)</f>
        <v>0</v>
      </c>
      <c r="D2919" t="b">
        <f>IF(OR(B2919=0,'Input and Summary Results'!E2501=0),FALSE,'Input and Summary Results'!$E2501)</f>
        <v>0</v>
      </c>
      <c r="E2919" t="b">
        <f t="shared" si="164"/>
        <v>0</v>
      </c>
      <c r="F2919" t="b">
        <f t="shared" si="165"/>
        <v>0</v>
      </c>
      <c r="G2919" t="b">
        <f>IF('Input and Summary Results'!$J$4="yes",IF(C2919=FALSE,FALSE,IF('Data Transformation'!E2919&lt;$R$10,E2919,$R$10)),IF(C2919=FALSE,FALSE,IF(C2919&lt;$R$10,C2919,$R$10)))</f>
        <v>0</v>
      </c>
      <c r="H2919" t="b">
        <f>IF('Input and Summary Results'!$J$4="yes",'Data Transformation'!F2919,'Data Transformation'!D2919)</f>
        <v>0</v>
      </c>
      <c r="I2919" t="str">
        <f t="shared" si="166"/>
        <v/>
      </c>
    </row>
    <row r="2920" spans="2:9" x14ac:dyDescent="0.25">
      <c r="B2920" t="b">
        <f>IF('Input and Summary Results'!D2502=0,FALSE,'Input and Summary Results'!$B2502)</f>
        <v>0</v>
      </c>
      <c r="C2920" t="b">
        <f>IF(OR(B2920=0,'Input and Summary Results'!D2502=0,'Input and Summary Results'!D2502=""),FALSE,'Input and Summary Results'!$D2502)</f>
        <v>0</v>
      </c>
      <c r="D2920" t="b">
        <f>IF(OR(B2920=0,'Input and Summary Results'!E2502=0),FALSE,'Input and Summary Results'!$E2502)</f>
        <v>0</v>
      </c>
      <c r="E2920" t="b">
        <f t="shared" si="164"/>
        <v>0</v>
      </c>
      <c r="F2920" t="b">
        <f t="shared" si="165"/>
        <v>0</v>
      </c>
      <c r="G2920" t="b">
        <f>IF('Input and Summary Results'!$J$4="yes",IF(C2920=FALSE,FALSE,IF('Data Transformation'!E2920&lt;$R$10,E2920,$R$10)),IF(C2920=FALSE,FALSE,IF(C2920&lt;$R$10,C2920,$R$10)))</f>
        <v>0</v>
      </c>
      <c r="H2920" t="b">
        <f>IF('Input and Summary Results'!$J$4="yes",'Data Transformation'!F2920,'Data Transformation'!D2920)</f>
        <v>0</v>
      </c>
      <c r="I2920" t="str">
        <f t="shared" si="166"/>
        <v/>
      </c>
    </row>
    <row r="2921" spans="2:9" x14ac:dyDescent="0.25">
      <c r="B2921" t="b">
        <f>IF('Input and Summary Results'!D2503=0,FALSE,'Input and Summary Results'!$B2503)</f>
        <v>0</v>
      </c>
      <c r="C2921" t="b">
        <f>IF(OR(B2921=0,'Input and Summary Results'!D2503=0,'Input and Summary Results'!D2503=""),FALSE,'Input and Summary Results'!$D2503)</f>
        <v>0</v>
      </c>
      <c r="D2921" t="b">
        <f>IF(OR(B2921=0,'Input and Summary Results'!E2503=0),FALSE,'Input and Summary Results'!$E2503)</f>
        <v>0</v>
      </c>
      <c r="E2921" t="b">
        <f t="shared" si="164"/>
        <v>0</v>
      </c>
      <c r="F2921" t="b">
        <f t="shared" si="165"/>
        <v>0</v>
      </c>
      <c r="G2921" t="b">
        <f>IF('Input and Summary Results'!$J$4="yes",IF(C2921=FALSE,FALSE,IF('Data Transformation'!E2921&lt;$R$10,E2921,$R$10)),IF(C2921=FALSE,FALSE,IF(C2921&lt;$R$10,C2921,$R$10)))</f>
        <v>0</v>
      </c>
      <c r="H2921" t="b">
        <f>IF('Input and Summary Results'!$J$4="yes",'Data Transformation'!F2921,'Data Transformation'!D2921)</f>
        <v>0</v>
      </c>
      <c r="I2921" t="str">
        <f t="shared" si="166"/>
        <v/>
      </c>
    </row>
    <row r="2922" spans="2:9" x14ac:dyDescent="0.25">
      <c r="B2922" t="b">
        <f>IF('Input and Summary Results'!D2504=0,FALSE,'Input and Summary Results'!$B2504)</f>
        <v>0</v>
      </c>
      <c r="C2922" t="b">
        <f>IF(OR(B2922=0,'Input and Summary Results'!D2504=0,'Input and Summary Results'!D2504=""),FALSE,'Input and Summary Results'!$D2504)</f>
        <v>0</v>
      </c>
      <c r="D2922" t="b">
        <f>IF(OR(B2922=0,'Input and Summary Results'!E2504=0),FALSE,'Input and Summary Results'!$E2504)</f>
        <v>0</v>
      </c>
      <c r="E2922" t="b">
        <f t="shared" ref="E2922:E2985" si="167">IF(C2922=FALSE,FALSE,LOG10(C2922))</f>
        <v>0</v>
      </c>
      <c r="F2922" t="b">
        <f t="shared" ref="F2922:F2985" si="168">IF(D2922=FALSE, FALSE,0.434*D2922/C2922)</f>
        <v>0</v>
      </c>
      <c r="G2922" t="b">
        <f>IF('Input and Summary Results'!$J$4="yes",IF(C2922=FALSE,FALSE,IF('Data Transformation'!E2922&lt;$R$10,E2922,$R$10)),IF(C2922=FALSE,FALSE,IF(C2922&lt;$R$10,C2922,$R$10)))</f>
        <v>0</v>
      </c>
      <c r="H2922" t="b">
        <f>IF('Input and Summary Results'!$J$4="yes",'Data Transformation'!F2922,'Data Transformation'!D2922)</f>
        <v>0</v>
      </c>
      <c r="I2922" t="str">
        <f t="shared" si="166"/>
        <v/>
      </c>
    </row>
    <row r="2923" spans="2:9" x14ac:dyDescent="0.25">
      <c r="B2923" t="b">
        <f>IF('Input and Summary Results'!D2505=0,FALSE,'Input and Summary Results'!$B2505)</f>
        <v>0</v>
      </c>
      <c r="C2923" t="b">
        <f>IF(OR(B2923=0,'Input and Summary Results'!D2505=0,'Input and Summary Results'!D2505=""),FALSE,'Input and Summary Results'!$D2505)</f>
        <v>0</v>
      </c>
      <c r="D2923" t="b">
        <f>IF(OR(B2923=0,'Input and Summary Results'!E2505=0),FALSE,'Input and Summary Results'!$E2505)</f>
        <v>0</v>
      </c>
      <c r="E2923" t="b">
        <f t="shared" si="167"/>
        <v>0</v>
      </c>
      <c r="F2923" t="b">
        <f t="shared" si="168"/>
        <v>0</v>
      </c>
      <c r="G2923" t="b">
        <f>IF('Input and Summary Results'!$J$4="yes",IF(C2923=FALSE,FALSE,IF('Data Transformation'!E2923&lt;$R$10,E2923,$R$10)),IF(C2923=FALSE,FALSE,IF(C2923&lt;$R$10,C2923,$R$10)))</f>
        <v>0</v>
      </c>
      <c r="H2923" t="b">
        <f>IF('Input and Summary Results'!$J$4="yes",'Data Transformation'!F2923,'Data Transformation'!D2923)</f>
        <v>0</v>
      </c>
      <c r="I2923" t="str">
        <f t="shared" si="166"/>
        <v/>
      </c>
    </row>
    <row r="2924" spans="2:9" x14ac:dyDescent="0.25">
      <c r="B2924" t="b">
        <f>IF('Input and Summary Results'!D2506=0,FALSE,'Input and Summary Results'!$B2506)</f>
        <v>0</v>
      </c>
      <c r="C2924" t="b">
        <f>IF(OR(B2924=0,'Input and Summary Results'!D2506=0,'Input and Summary Results'!D2506=""),FALSE,'Input and Summary Results'!$D2506)</f>
        <v>0</v>
      </c>
      <c r="D2924" t="b">
        <f>IF(OR(B2924=0,'Input and Summary Results'!E2506=0),FALSE,'Input and Summary Results'!$E2506)</f>
        <v>0</v>
      </c>
      <c r="E2924" t="b">
        <f t="shared" si="167"/>
        <v>0</v>
      </c>
      <c r="F2924" t="b">
        <f t="shared" si="168"/>
        <v>0</v>
      </c>
      <c r="G2924" t="b">
        <f>IF('Input and Summary Results'!$J$4="yes",IF(C2924=FALSE,FALSE,IF('Data Transformation'!E2924&lt;$R$10,E2924,$R$10)),IF(C2924=FALSE,FALSE,IF(C2924&lt;$R$10,C2924,$R$10)))</f>
        <v>0</v>
      </c>
      <c r="H2924" t="b">
        <f>IF('Input and Summary Results'!$J$4="yes",'Data Transformation'!F2924,'Data Transformation'!D2924)</f>
        <v>0</v>
      </c>
      <c r="I2924" t="str">
        <f t="shared" si="166"/>
        <v/>
      </c>
    </row>
    <row r="2925" spans="2:9" x14ac:dyDescent="0.25">
      <c r="B2925" t="b">
        <f>IF('Input and Summary Results'!D2507=0,FALSE,'Input and Summary Results'!$B2507)</f>
        <v>0</v>
      </c>
      <c r="C2925" t="b">
        <f>IF(OR(B2925=0,'Input and Summary Results'!D2507=0,'Input and Summary Results'!D2507=""),FALSE,'Input and Summary Results'!$D2507)</f>
        <v>0</v>
      </c>
      <c r="D2925" t="b">
        <f>IF(OR(B2925=0,'Input and Summary Results'!E2507=0),FALSE,'Input and Summary Results'!$E2507)</f>
        <v>0</v>
      </c>
      <c r="E2925" t="b">
        <f t="shared" si="167"/>
        <v>0</v>
      </c>
      <c r="F2925" t="b">
        <f t="shared" si="168"/>
        <v>0</v>
      </c>
      <c r="G2925" t="b">
        <f>IF('Input and Summary Results'!$J$4="yes",IF(C2925=FALSE,FALSE,IF('Data Transformation'!E2925&lt;$R$10,E2925,$R$10)),IF(C2925=FALSE,FALSE,IF(C2925&lt;$R$10,C2925,$R$10)))</f>
        <v>0</v>
      </c>
      <c r="H2925" t="b">
        <f>IF('Input and Summary Results'!$J$4="yes",'Data Transformation'!F2925,'Data Transformation'!D2925)</f>
        <v>0</v>
      </c>
      <c r="I2925" t="str">
        <f t="shared" si="166"/>
        <v/>
      </c>
    </row>
    <row r="2926" spans="2:9" x14ac:dyDescent="0.25">
      <c r="B2926" t="b">
        <f>IF('Input and Summary Results'!D2508=0,FALSE,'Input and Summary Results'!$B2508)</f>
        <v>0</v>
      </c>
      <c r="C2926" t="b">
        <f>IF(OR(B2926=0,'Input and Summary Results'!D2508=0,'Input and Summary Results'!D2508=""),FALSE,'Input and Summary Results'!$D2508)</f>
        <v>0</v>
      </c>
      <c r="D2926" t="b">
        <f>IF(OR(B2926=0,'Input and Summary Results'!E2508=0),FALSE,'Input and Summary Results'!$E2508)</f>
        <v>0</v>
      </c>
      <c r="E2926" t="b">
        <f t="shared" si="167"/>
        <v>0</v>
      </c>
      <c r="F2926" t="b">
        <f t="shared" si="168"/>
        <v>0</v>
      </c>
      <c r="G2926" t="b">
        <f>IF('Input and Summary Results'!$J$4="yes",IF(C2926=FALSE,FALSE,IF('Data Transformation'!E2926&lt;$R$10,E2926,$R$10)),IF(C2926=FALSE,FALSE,IF(C2926&lt;$R$10,C2926,$R$10)))</f>
        <v>0</v>
      </c>
      <c r="H2926" t="b">
        <f>IF('Input and Summary Results'!$J$4="yes",'Data Transformation'!F2926,'Data Transformation'!D2926)</f>
        <v>0</v>
      </c>
      <c r="I2926" t="str">
        <f t="shared" si="166"/>
        <v/>
      </c>
    </row>
    <row r="2927" spans="2:9" x14ac:dyDescent="0.25">
      <c r="B2927" t="b">
        <f>IF('Input and Summary Results'!D2509=0,FALSE,'Input and Summary Results'!$B2509)</f>
        <v>0</v>
      </c>
      <c r="C2927" t="b">
        <f>IF(OR(B2927=0,'Input and Summary Results'!D2509=0,'Input and Summary Results'!D2509=""),FALSE,'Input and Summary Results'!$D2509)</f>
        <v>0</v>
      </c>
      <c r="D2927" t="b">
        <f>IF(OR(B2927=0,'Input and Summary Results'!E2509=0),FALSE,'Input and Summary Results'!$E2509)</f>
        <v>0</v>
      </c>
      <c r="E2927" t="b">
        <f t="shared" si="167"/>
        <v>0</v>
      </c>
      <c r="F2927" t="b">
        <f t="shared" si="168"/>
        <v>0</v>
      </c>
      <c r="G2927" t="b">
        <f>IF('Input and Summary Results'!$J$4="yes",IF(C2927=FALSE,FALSE,IF('Data Transformation'!E2927&lt;$R$10,E2927,$R$10)),IF(C2927=FALSE,FALSE,IF(C2927&lt;$R$10,C2927,$R$10)))</f>
        <v>0</v>
      </c>
      <c r="H2927" t="b">
        <f>IF('Input and Summary Results'!$J$4="yes",'Data Transformation'!F2927,'Data Transformation'!D2927)</f>
        <v>0</v>
      </c>
      <c r="I2927" t="str">
        <f t="shared" si="166"/>
        <v/>
      </c>
    </row>
    <row r="2928" spans="2:9" x14ac:dyDescent="0.25">
      <c r="B2928" t="b">
        <f>IF('Input and Summary Results'!D2510=0,FALSE,'Input and Summary Results'!$B2510)</f>
        <v>0</v>
      </c>
      <c r="C2928" t="b">
        <f>IF(OR(B2928=0,'Input and Summary Results'!D2510=0,'Input and Summary Results'!D2510=""),FALSE,'Input and Summary Results'!$D2510)</f>
        <v>0</v>
      </c>
      <c r="D2928" t="b">
        <f>IF(OR(B2928=0,'Input and Summary Results'!E2510=0),FALSE,'Input and Summary Results'!$E2510)</f>
        <v>0</v>
      </c>
      <c r="E2928" t="b">
        <f t="shared" si="167"/>
        <v>0</v>
      </c>
      <c r="F2928" t="b">
        <f t="shared" si="168"/>
        <v>0</v>
      </c>
      <c r="G2928" t="b">
        <f>IF('Input and Summary Results'!$J$4="yes",IF(C2928=FALSE,FALSE,IF('Data Transformation'!E2928&lt;$R$10,E2928,$R$10)),IF(C2928=FALSE,FALSE,IF(C2928&lt;$R$10,C2928,$R$10)))</f>
        <v>0</v>
      </c>
      <c r="H2928" t="b">
        <f>IF('Input and Summary Results'!$J$4="yes",'Data Transformation'!F2928,'Data Transformation'!D2928)</f>
        <v>0</v>
      </c>
      <c r="I2928" t="str">
        <f t="shared" si="166"/>
        <v/>
      </c>
    </row>
    <row r="2929" spans="2:9" x14ac:dyDescent="0.25">
      <c r="B2929" t="b">
        <f>IF('Input and Summary Results'!D2511=0,FALSE,'Input and Summary Results'!$B2511)</f>
        <v>0</v>
      </c>
      <c r="C2929" t="b">
        <f>IF(OR(B2929=0,'Input and Summary Results'!D2511=0,'Input and Summary Results'!D2511=""),FALSE,'Input and Summary Results'!$D2511)</f>
        <v>0</v>
      </c>
      <c r="D2929" t="b">
        <f>IF(OR(B2929=0,'Input and Summary Results'!E2511=0),FALSE,'Input and Summary Results'!$E2511)</f>
        <v>0</v>
      </c>
      <c r="E2929" t="b">
        <f t="shared" si="167"/>
        <v>0</v>
      </c>
      <c r="F2929" t="b">
        <f t="shared" si="168"/>
        <v>0</v>
      </c>
      <c r="G2929" t="b">
        <f>IF('Input and Summary Results'!$J$4="yes",IF(C2929=FALSE,FALSE,IF('Data Transformation'!E2929&lt;$R$10,E2929,$R$10)),IF(C2929=FALSE,FALSE,IF(C2929&lt;$R$10,C2929,$R$10)))</f>
        <v>0</v>
      </c>
      <c r="H2929" t="b">
        <f>IF('Input and Summary Results'!$J$4="yes",'Data Transformation'!F2929,'Data Transformation'!D2929)</f>
        <v>0</v>
      </c>
      <c r="I2929" t="str">
        <f t="shared" si="166"/>
        <v/>
      </c>
    </row>
    <row r="2930" spans="2:9" x14ac:dyDescent="0.25">
      <c r="B2930" t="b">
        <f>IF('Input and Summary Results'!D2512=0,FALSE,'Input and Summary Results'!$B2512)</f>
        <v>0</v>
      </c>
      <c r="C2930" t="b">
        <f>IF(OR(B2930=0,'Input and Summary Results'!D2512=0,'Input and Summary Results'!D2512=""),FALSE,'Input and Summary Results'!$D2512)</f>
        <v>0</v>
      </c>
      <c r="D2930" t="b">
        <f>IF(OR(B2930=0,'Input and Summary Results'!E2512=0),FALSE,'Input and Summary Results'!$E2512)</f>
        <v>0</v>
      </c>
      <c r="E2930" t="b">
        <f t="shared" si="167"/>
        <v>0</v>
      </c>
      <c r="F2930" t="b">
        <f t="shared" si="168"/>
        <v>0</v>
      </c>
      <c r="G2930" t="b">
        <f>IF('Input and Summary Results'!$J$4="yes",IF(C2930=FALSE,FALSE,IF('Data Transformation'!E2930&lt;$R$10,E2930,$R$10)),IF(C2930=FALSE,FALSE,IF(C2930&lt;$R$10,C2930,$R$10)))</f>
        <v>0</v>
      </c>
      <c r="H2930" t="b">
        <f>IF('Input and Summary Results'!$J$4="yes",'Data Transformation'!F2930,'Data Transformation'!D2930)</f>
        <v>0</v>
      </c>
      <c r="I2930" t="str">
        <f t="shared" si="166"/>
        <v/>
      </c>
    </row>
    <row r="2931" spans="2:9" x14ac:dyDescent="0.25">
      <c r="B2931" t="b">
        <f>IF('Input and Summary Results'!D2513=0,FALSE,'Input and Summary Results'!$B2513)</f>
        <v>0</v>
      </c>
      <c r="C2931" t="b">
        <f>IF(OR(B2931=0,'Input and Summary Results'!D2513=0,'Input and Summary Results'!D2513=""),FALSE,'Input and Summary Results'!$D2513)</f>
        <v>0</v>
      </c>
      <c r="D2931" t="b">
        <f>IF(OR(B2931=0,'Input and Summary Results'!E2513=0),FALSE,'Input and Summary Results'!$E2513)</f>
        <v>0</v>
      </c>
      <c r="E2931" t="b">
        <f t="shared" si="167"/>
        <v>0</v>
      </c>
      <c r="F2931" t="b">
        <f t="shared" si="168"/>
        <v>0</v>
      </c>
      <c r="G2931" t="b">
        <f>IF('Input and Summary Results'!$J$4="yes",IF(C2931=FALSE,FALSE,IF('Data Transformation'!E2931&lt;$R$10,E2931,$R$10)),IF(C2931=FALSE,FALSE,IF(C2931&lt;$R$10,C2931,$R$10)))</f>
        <v>0</v>
      </c>
      <c r="H2931" t="b">
        <f>IF('Input and Summary Results'!$J$4="yes",'Data Transformation'!F2931,'Data Transformation'!D2931)</f>
        <v>0</v>
      </c>
      <c r="I2931" t="str">
        <f t="shared" si="166"/>
        <v/>
      </c>
    </row>
    <row r="2932" spans="2:9" x14ac:dyDescent="0.25">
      <c r="B2932" t="b">
        <f>IF('Input and Summary Results'!D2514=0,FALSE,'Input and Summary Results'!$B2514)</f>
        <v>0</v>
      </c>
      <c r="C2932" t="b">
        <f>IF(OR(B2932=0,'Input and Summary Results'!D2514=0,'Input and Summary Results'!D2514=""),FALSE,'Input and Summary Results'!$D2514)</f>
        <v>0</v>
      </c>
      <c r="D2932" t="b">
        <f>IF(OR(B2932=0,'Input and Summary Results'!E2514=0),FALSE,'Input and Summary Results'!$E2514)</f>
        <v>0</v>
      </c>
      <c r="E2932" t="b">
        <f t="shared" si="167"/>
        <v>0</v>
      </c>
      <c r="F2932" t="b">
        <f t="shared" si="168"/>
        <v>0</v>
      </c>
      <c r="G2932" t="b">
        <f>IF('Input and Summary Results'!$J$4="yes",IF(C2932=FALSE,FALSE,IF('Data Transformation'!E2932&lt;$R$10,E2932,$R$10)),IF(C2932=FALSE,FALSE,IF(C2932&lt;$R$10,C2932,$R$10)))</f>
        <v>0</v>
      </c>
      <c r="H2932" t="b">
        <f>IF('Input and Summary Results'!$J$4="yes",'Data Transformation'!F2932,'Data Transformation'!D2932)</f>
        <v>0</v>
      </c>
      <c r="I2932" t="str">
        <f t="shared" si="166"/>
        <v/>
      </c>
    </row>
    <row r="2933" spans="2:9" x14ac:dyDescent="0.25">
      <c r="B2933" t="b">
        <f>IF('Input and Summary Results'!D2515=0,FALSE,'Input and Summary Results'!$B2515)</f>
        <v>0</v>
      </c>
      <c r="C2933" t="b">
        <f>IF(OR(B2933=0,'Input and Summary Results'!D2515=0,'Input and Summary Results'!D2515=""),FALSE,'Input and Summary Results'!$D2515)</f>
        <v>0</v>
      </c>
      <c r="D2933" t="b">
        <f>IF(OR(B2933=0,'Input and Summary Results'!E2515=0),FALSE,'Input and Summary Results'!$E2515)</f>
        <v>0</v>
      </c>
      <c r="E2933" t="b">
        <f t="shared" si="167"/>
        <v>0</v>
      </c>
      <c r="F2933" t="b">
        <f t="shared" si="168"/>
        <v>0</v>
      </c>
      <c r="G2933" t="b">
        <f>IF('Input and Summary Results'!$J$4="yes",IF(C2933=FALSE,FALSE,IF('Data Transformation'!E2933&lt;$R$10,E2933,$R$10)),IF(C2933=FALSE,FALSE,IF(C2933&lt;$R$10,C2933,$R$10)))</f>
        <v>0</v>
      </c>
      <c r="H2933" t="b">
        <f>IF('Input and Summary Results'!$J$4="yes",'Data Transformation'!F2933,'Data Transformation'!D2933)</f>
        <v>0</v>
      </c>
      <c r="I2933" t="str">
        <f t="shared" si="166"/>
        <v/>
      </c>
    </row>
    <row r="2934" spans="2:9" x14ac:dyDescent="0.25">
      <c r="B2934" t="b">
        <f>IF('Input and Summary Results'!D2516=0,FALSE,'Input and Summary Results'!$B2516)</f>
        <v>0</v>
      </c>
      <c r="C2934" t="b">
        <f>IF(OR(B2934=0,'Input and Summary Results'!D2516=0,'Input and Summary Results'!D2516=""),FALSE,'Input and Summary Results'!$D2516)</f>
        <v>0</v>
      </c>
      <c r="D2934" t="b">
        <f>IF(OR(B2934=0,'Input and Summary Results'!E2516=0),FALSE,'Input and Summary Results'!$E2516)</f>
        <v>0</v>
      </c>
      <c r="E2934" t="b">
        <f t="shared" si="167"/>
        <v>0</v>
      </c>
      <c r="F2934" t="b">
        <f t="shared" si="168"/>
        <v>0</v>
      </c>
      <c r="G2934" t="b">
        <f>IF('Input and Summary Results'!$J$4="yes",IF(C2934=FALSE,FALSE,IF('Data Transformation'!E2934&lt;$R$10,E2934,$R$10)),IF(C2934=FALSE,FALSE,IF(C2934&lt;$R$10,C2934,$R$10)))</f>
        <v>0</v>
      </c>
      <c r="H2934" t="b">
        <f>IF('Input and Summary Results'!$J$4="yes",'Data Transformation'!F2934,'Data Transformation'!D2934)</f>
        <v>0</v>
      </c>
      <c r="I2934" t="str">
        <f t="shared" si="166"/>
        <v/>
      </c>
    </row>
    <row r="2935" spans="2:9" x14ac:dyDescent="0.25">
      <c r="B2935" t="b">
        <f>IF('Input and Summary Results'!D2517=0,FALSE,'Input and Summary Results'!$B2517)</f>
        <v>0</v>
      </c>
      <c r="C2935" t="b">
        <f>IF(OR(B2935=0,'Input and Summary Results'!D2517=0,'Input and Summary Results'!D2517=""),FALSE,'Input and Summary Results'!$D2517)</f>
        <v>0</v>
      </c>
      <c r="D2935" t="b">
        <f>IF(OR(B2935=0,'Input and Summary Results'!E2517=0),FALSE,'Input and Summary Results'!$E2517)</f>
        <v>0</v>
      </c>
      <c r="E2935" t="b">
        <f t="shared" si="167"/>
        <v>0</v>
      </c>
      <c r="F2935" t="b">
        <f t="shared" si="168"/>
        <v>0</v>
      </c>
      <c r="G2935" t="b">
        <f>IF('Input and Summary Results'!$J$4="yes",IF(C2935=FALSE,FALSE,IF('Data Transformation'!E2935&lt;$R$10,E2935,$R$10)),IF(C2935=FALSE,FALSE,IF(C2935&lt;$R$10,C2935,$R$10)))</f>
        <v>0</v>
      </c>
      <c r="H2935" t="b">
        <f>IF('Input and Summary Results'!$J$4="yes",'Data Transformation'!F2935,'Data Transformation'!D2935)</f>
        <v>0</v>
      </c>
      <c r="I2935" t="str">
        <f t="shared" si="166"/>
        <v/>
      </c>
    </row>
    <row r="2936" spans="2:9" x14ac:dyDescent="0.25">
      <c r="B2936" t="b">
        <f>IF('Input and Summary Results'!D2518=0,FALSE,'Input and Summary Results'!$B2518)</f>
        <v>0</v>
      </c>
      <c r="C2936" t="b">
        <f>IF(OR(B2936=0,'Input and Summary Results'!D2518=0,'Input and Summary Results'!D2518=""),FALSE,'Input and Summary Results'!$D2518)</f>
        <v>0</v>
      </c>
      <c r="D2936" t="b">
        <f>IF(OR(B2936=0,'Input and Summary Results'!E2518=0),FALSE,'Input and Summary Results'!$E2518)</f>
        <v>0</v>
      </c>
      <c r="E2936" t="b">
        <f t="shared" si="167"/>
        <v>0</v>
      </c>
      <c r="F2936" t="b">
        <f t="shared" si="168"/>
        <v>0</v>
      </c>
      <c r="G2936" t="b">
        <f>IF('Input and Summary Results'!$J$4="yes",IF(C2936=FALSE,FALSE,IF('Data Transformation'!E2936&lt;$R$10,E2936,$R$10)),IF(C2936=FALSE,FALSE,IF(C2936&lt;$R$10,C2936,$R$10)))</f>
        <v>0</v>
      </c>
      <c r="H2936" t="b">
        <f>IF('Input and Summary Results'!$J$4="yes",'Data Transformation'!F2936,'Data Transformation'!D2936)</f>
        <v>0</v>
      </c>
      <c r="I2936" t="str">
        <f t="shared" si="166"/>
        <v/>
      </c>
    </row>
    <row r="2937" spans="2:9" x14ac:dyDescent="0.25">
      <c r="B2937" t="b">
        <f>IF('Input and Summary Results'!D2519=0,FALSE,'Input and Summary Results'!$B2519)</f>
        <v>0</v>
      </c>
      <c r="C2937" t="b">
        <f>IF(OR(B2937=0,'Input and Summary Results'!D2519=0,'Input and Summary Results'!D2519=""),FALSE,'Input and Summary Results'!$D2519)</f>
        <v>0</v>
      </c>
      <c r="D2937" t="b">
        <f>IF(OR(B2937=0,'Input and Summary Results'!E2519=0),FALSE,'Input and Summary Results'!$E2519)</f>
        <v>0</v>
      </c>
      <c r="E2937" t="b">
        <f t="shared" si="167"/>
        <v>0</v>
      </c>
      <c r="F2937" t="b">
        <f t="shared" si="168"/>
        <v>0</v>
      </c>
      <c r="G2937" t="b">
        <f>IF('Input and Summary Results'!$J$4="yes",IF(C2937=FALSE,FALSE,IF('Data Transformation'!E2937&lt;$R$10,E2937,$R$10)),IF(C2937=FALSE,FALSE,IF(C2937&lt;$R$10,C2937,$R$10)))</f>
        <v>0</v>
      </c>
      <c r="H2937" t="b">
        <f>IF('Input and Summary Results'!$J$4="yes",'Data Transformation'!F2937,'Data Transformation'!D2937)</f>
        <v>0</v>
      </c>
      <c r="I2937" t="str">
        <f t="shared" si="166"/>
        <v/>
      </c>
    </row>
    <row r="2938" spans="2:9" x14ac:dyDescent="0.25">
      <c r="B2938" t="b">
        <f>IF('Input and Summary Results'!D2520=0,FALSE,'Input and Summary Results'!$B2520)</f>
        <v>0</v>
      </c>
      <c r="C2938" t="b">
        <f>IF(OR(B2938=0,'Input and Summary Results'!D2520=0,'Input and Summary Results'!D2520=""),FALSE,'Input and Summary Results'!$D2520)</f>
        <v>0</v>
      </c>
      <c r="D2938" t="b">
        <f>IF(OR(B2938=0,'Input and Summary Results'!E2520=0),FALSE,'Input and Summary Results'!$E2520)</f>
        <v>0</v>
      </c>
      <c r="E2938" t="b">
        <f t="shared" si="167"/>
        <v>0</v>
      </c>
      <c r="F2938" t="b">
        <f t="shared" si="168"/>
        <v>0</v>
      </c>
      <c r="G2938" t="b">
        <f>IF('Input and Summary Results'!$J$4="yes",IF(C2938=FALSE,FALSE,IF('Data Transformation'!E2938&lt;$R$10,E2938,$R$10)),IF(C2938=FALSE,FALSE,IF(C2938&lt;$R$10,C2938,$R$10)))</f>
        <v>0</v>
      </c>
      <c r="H2938" t="b">
        <f>IF('Input and Summary Results'!$J$4="yes",'Data Transformation'!F2938,'Data Transformation'!D2938)</f>
        <v>0</v>
      </c>
      <c r="I2938" t="str">
        <f t="shared" si="166"/>
        <v/>
      </c>
    </row>
    <row r="2939" spans="2:9" x14ac:dyDescent="0.25">
      <c r="B2939" t="b">
        <f>IF('Input and Summary Results'!D2521=0,FALSE,'Input and Summary Results'!$B2521)</f>
        <v>0</v>
      </c>
      <c r="C2939" t="b">
        <f>IF(OR(B2939=0,'Input and Summary Results'!D2521=0,'Input and Summary Results'!D2521=""),FALSE,'Input and Summary Results'!$D2521)</f>
        <v>0</v>
      </c>
      <c r="D2939" t="b">
        <f>IF(OR(B2939=0,'Input and Summary Results'!E2521=0),FALSE,'Input and Summary Results'!$E2521)</f>
        <v>0</v>
      </c>
      <c r="E2939" t="b">
        <f t="shared" si="167"/>
        <v>0</v>
      </c>
      <c r="F2939" t="b">
        <f t="shared" si="168"/>
        <v>0</v>
      </c>
      <c r="G2939" t="b">
        <f>IF('Input and Summary Results'!$J$4="yes",IF(C2939=FALSE,FALSE,IF('Data Transformation'!E2939&lt;$R$10,E2939,$R$10)),IF(C2939=FALSE,FALSE,IF(C2939&lt;$R$10,C2939,$R$10)))</f>
        <v>0</v>
      </c>
      <c r="H2939" t="b">
        <f>IF('Input and Summary Results'!$J$4="yes",'Data Transformation'!F2939,'Data Transformation'!D2939)</f>
        <v>0</v>
      </c>
      <c r="I2939" t="str">
        <f t="shared" si="166"/>
        <v/>
      </c>
    </row>
    <row r="2940" spans="2:9" x14ac:dyDescent="0.25">
      <c r="B2940" t="b">
        <f>IF('Input and Summary Results'!D2522=0,FALSE,'Input and Summary Results'!$B2522)</f>
        <v>0</v>
      </c>
      <c r="C2940" t="b">
        <f>IF(OR(B2940=0,'Input and Summary Results'!D2522=0,'Input and Summary Results'!D2522=""),FALSE,'Input and Summary Results'!$D2522)</f>
        <v>0</v>
      </c>
      <c r="D2940" t="b">
        <f>IF(OR(B2940=0,'Input and Summary Results'!E2522=0),FALSE,'Input and Summary Results'!$E2522)</f>
        <v>0</v>
      </c>
      <c r="E2940" t="b">
        <f t="shared" si="167"/>
        <v>0</v>
      </c>
      <c r="F2940" t="b">
        <f t="shared" si="168"/>
        <v>0</v>
      </c>
      <c r="G2940" t="b">
        <f>IF('Input and Summary Results'!$J$4="yes",IF(C2940=FALSE,FALSE,IF('Data Transformation'!E2940&lt;$R$10,E2940,$R$10)),IF(C2940=FALSE,FALSE,IF(C2940&lt;$R$10,C2940,$R$10)))</f>
        <v>0</v>
      </c>
      <c r="H2940" t="b">
        <f>IF('Input and Summary Results'!$J$4="yes",'Data Transformation'!F2940,'Data Transformation'!D2940)</f>
        <v>0</v>
      </c>
      <c r="I2940" t="str">
        <f t="shared" si="166"/>
        <v/>
      </c>
    </row>
    <row r="2941" spans="2:9" x14ac:dyDescent="0.25">
      <c r="B2941" t="b">
        <f>IF('Input and Summary Results'!D2523=0,FALSE,'Input and Summary Results'!$B2523)</f>
        <v>0</v>
      </c>
      <c r="C2941" t="b">
        <f>IF(OR(B2941=0,'Input and Summary Results'!D2523=0,'Input and Summary Results'!D2523=""),FALSE,'Input and Summary Results'!$D2523)</f>
        <v>0</v>
      </c>
      <c r="D2941" t="b">
        <f>IF(OR(B2941=0,'Input and Summary Results'!E2523=0),FALSE,'Input and Summary Results'!$E2523)</f>
        <v>0</v>
      </c>
      <c r="E2941" t="b">
        <f t="shared" si="167"/>
        <v>0</v>
      </c>
      <c r="F2941" t="b">
        <f t="shared" si="168"/>
        <v>0</v>
      </c>
      <c r="G2941" t="b">
        <f>IF('Input and Summary Results'!$J$4="yes",IF(C2941=FALSE,FALSE,IF('Data Transformation'!E2941&lt;$R$10,E2941,$R$10)),IF(C2941=FALSE,FALSE,IF(C2941&lt;$R$10,C2941,$R$10)))</f>
        <v>0</v>
      </c>
      <c r="H2941" t="b">
        <f>IF('Input and Summary Results'!$J$4="yes",'Data Transformation'!F2941,'Data Transformation'!D2941)</f>
        <v>0</v>
      </c>
      <c r="I2941" t="str">
        <f t="shared" si="166"/>
        <v/>
      </c>
    </row>
    <row r="2942" spans="2:9" x14ac:dyDescent="0.25">
      <c r="B2942" t="b">
        <f>IF('Input and Summary Results'!D2524=0,FALSE,'Input and Summary Results'!$B2524)</f>
        <v>0</v>
      </c>
      <c r="C2942" t="b">
        <f>IF(OR(B2942=0,'Input and Summary Results'!D2524=0,'Input and Summary Results'!D2524=""),FALSE,'Input and Summary Results'!$D2524)</f>
        <v>0</v>
      </c>
      <c r="D2942" t="b">
        <f>IF(OR(B2942=0,'Input and Summary Results'!E2524=0),FALSE,'Input and Summary Results'!$E2524)</f>
        <v>0</v>
      </c>
      <c r="E2942" t="b">
        <f t="shared" si="167"/>
        <v>0</v>
      </c>
      <c r="F2942" t="b">
        <f t="shared" si="168"/>
        <v>0</v>
      </c>
      <c r="G2942" t="b">
        <f>IF('Input and Summary Results'!$J$4="yes",IF(C2942=FALSE,FALSE,IF('Data Transformation'!E2942&lt;$R$10,E2942,$R$10)),IF(C2942=FALSE,FALSE,IF(C2942&lt;$R$10,C2942,$R$10)))</f>
        <v>0</v>
      </c>
      <c r="H2942" t="b">
        <f>IF('Input and Summary Results'!$J$4="yes",'Data Transformation'!F2942,'Data Transformation'!D2942)</f>
        <v>0</v>
      </c>
      <c r="I2942" t="str">
        <f t="shared" si="166"/>
        <v/>
      </c>
    </row>
    <row r="2943" spans="2:9" x14ac:dyDescent="0.25">
      <c r="B2943" t="b">
        <f>IF('Input and Summary Results'!D2525=0,FALSE,'Input and Summary Results'!$B2525)</f>
        <v>0</v>
      </c>
      <c r="C2943" t="b">
        <f>IF(OR(B2943=0,'Input and Summary Results'!D2525=0,'Input and Summary Results'!D2525=""),FALSE,'Input and Summary Results'!$D2525)</f>
        <v>0</v>
      </c>
      <c r="D2943" t="b">
        <f>IF(OR(B2943=0,'Input and Summary Results'!E2525=0),FALSE,'Input and Summary Results'!$E2525)</f>
        <v>0</v>
      </c>
      <c r="E2943" t="b">
        <f t="shared" si="167"/>
        <v>0</v>
      </c>
      <c r="F2943" t="b">
        <f t="shared" si="168"/>
        <v>0</v>
      </c>
      <c r="G2943" t="b">
        <f>IF('Input and Summary Results'!$J$4="yes",IF(C2943=FALSE,FALSE,IF('Data Transformation'!E2943&lt;$R$10,E2943,$R$10)),IF(C2943=FALSE,FALSE,IF(C2943&lt;$R$10,C2943,$R$10)))</f>
        <v>0</v>
      </c>
      <c r="H2943" t="b">
        <f>IF('Input and Summary Results'!$J$4="yes",'Data Transformation'!F2943,'Data Transformation'!D2943)</f>
        <v>0</v>
      </c>
      <c r="I2943" t="str">
        <f t="shared" si="166"/>
        <v/>
      </c>
    </row>
    <row r="2944" spans="2:9" x14ac:dyDescent="0.25">
      <c r="B2944" t="b">
        <f>IF('Input and Summary Results'!D2526=0,FALSE,'Input and Summary Results'!$B2526)</f>
        <v>0</v>
      </c>
      <c r="C2944" t="b">
        <f>IF(OR(B2944=0,'Input and Summary Results'!D2526=0,'Input and Summary Results'!D2526=""),FALSE,'Input and Summary Results'!$D2526)</f>
        <v>0</v>
      </c>
      <c r="D2944" t="b">
        <f>IF(OR(B2944=0,'Input and Summary Results'!E2526=0),FALSE,'Input and Summary Results'!$E2526)</f>
        <v>0</v>
      </c>
      <c r="E2944" t="b">
        <f t="shared" si="167"/>
        <v>0</v>
      </c>
      <c r="F2944" t="b">
        <f t="shared" si="168"/>
        <v>0</v>
      </c>
      <c r="G2944" t="b">
        <f>IF('Input and Summary Results'!$J$4="yes",IF(C2944=FALSE,FALSE,IF('Data Transformation'!E2944&lt;$R$10,E2944,$R$10)),IF(C2944=FALSE,FALSE,IF(C2944&lt;$R$10,C2944,$R$10)))</f>
        <v>0</v>
      </c>
      <c r="H2944" t="b">
        <f>IF('Input and Summary Results'!$J$4="yes",'Data Transformation'!F2944,'Data Transformation'!D2944)</f>
        <v>0</v>
      </c>
      <c r="I2944" t="str">
        <f t="shared" si="166"/>
        <v/>
      </c>
    </row>
    <row r="2945" spans="2:9" x14ac:dyDescent="0.25">
      <c r="B2945" t="b">
        <f>IF('Input and Summary Results'!D2527=0,FALSE,'Input and Summary Results'!$B2527)</f>
        <v>0</v>
      </c>
      <c r="C2945" t="b">
        <f>IF(OR(B2945=0,'Input and Summary Results'!D2527=0,'Input and Summary Results'!D2527=""),FALSE,'Input and Summary Results'!$D2527)</f>
        <v>0</v>
      </c>
      <c r="D2945" t="b">
        <f>IF(OR(B2945=0,'Input and Summary Results'!E2527=0),FALSE,'Input and Summary Results'!$E2527)</f>
        <v>0</v>
      </c>
      <c r="E2945" t="b">
        <f t="shared" si="167"/>
        <v>0</v>
      </c>
      <c r="F2945" t="b">
        <f t="shared" si="168"/>
        <v>0</v>
      </c>
      <c r="G2945" t="b">
        <f>IF('Input and Summary Results'!$J$4="yes",IF(C2945=FALSE,FALSE,IF('Data Transformation'!E2945&lt;$R$10,E2945,$R$10)),IF(C2945=FALSE,FALSE,IF(C2945&lt;$R$10,C2945,$R$10)))</f>
        <v>0</v>
      </c>
      <c r="H2945" t="b">
        <f>IF('Input and Summary Results'!$J$4="yes",'Data Transformation'!F2945,'Data Transformation'!D2945)</f>
        <v>0</v>
      </c>
      <c r="I2945" t="str">
        <f t="shared" si="166"/>
        <v/>
      </c>
    </row>
    <row r="2946" spans="2:9" x14ac:dyDescent="0.25">
      <c r="B2946" t="b">
        <f>IF('Input and Summary Results'!D2528=0,FALSE,'Input and Summary Results'!$B2528)</f>
        <v>0</v>
      </c>
      <c r="C2946" t="b">
        <f>IF(OR(B2946=0,'Input and Summary Results'!D2528=0,'Input and Summary Results'!D2528=""),FALSE,'Input and Summary Results'!$D2528)</f>
        <v>0</v>
      </c>
      <c r="D2946" t="b">
        <f>IF(OR(B2946=0,'Input and Summary Results'!E2528=0),FALSE,'Input and Summary Results'!$E2528)</f>
        <v>0</v>
      </c>
      <c r="E2946" t="b">
        <f t="shared" si="167"/>
        <v>0</v>
      </c>
      <c r="F2946" t="b">
        <f t="shared" si="168"/>
        <v>0</v>
      </c>
      <c r="G2946" t="b">
        <f>IF('Input and Summary Results'!$J$4="yes",IF(C2946=FALSE,FALSE,IF('Data Transformation'!E2946&lt;$R$10,E2946,$R$10)),IF(C2946=FALSE,FALSE,IF(C2946&lt;$R$10,C2946,$R$10)))</f>
        <v>0</v>
      </c>
      <c r="H2946" t="b">
        <f>IF('Input and Summary Results'!$J$4="yes",'Data Transformation'!F2946,'Data Transformation'!D2946)</f>
        <v>0</v>
      </c>
      <c r="I2946" t="str">
        <f t="shared" si="166"/>
        <v/>
      </c>
    </row>
    <row r="2947" spans="2:9" x14ac:dyDescent="0.25">
      <c r="B2947" t="b">
        <f>IF('Input and Summary Results'!D2529=0,FALSE,'Input and Summary Results'!$B2529)</f>
        <v>0</v>
      </c>
      <c r="C2947" t="b">
        <f>IF(OR(B2947=0,'Input and Summary Results'!D2529=0,'Input and Summary Results'!D2529=""),FALSE,'Input and Summary Results'!$D2529)</f>
        <v>0</v>
      </c>
      <c r="D2947" t="b">
        <f>IF(OR(B2947=0,'Input and Summary Results'!E2529=0),FALSE,'Input and Summary Results'!$E2529)</f>
        <v>0</v>
      </c>
      <c r="E2947" t="b">
        <f t="shared" si="167"/>
        <v>0</v>
      </c>
      <c r="F2947" t="b">
        <f t="shared" si="168"/>
        <v>0</v>
      </c>
      <c r="G2947" t="b">
        <f>IF('Input and Summary Results'!$J$4="yes",IF(C2947=FALSE,FALSE,IF('Data Transformation'!E2947&lt;$R$10,E2947,$R$10)),IF(C2947=FALSE,FALSE,IF(C2947&lt;$R$10,C2947,$R$10)))</f>
        <v>0</v>
      </c>
      <c r="H2947" t="b">
        <f>IF('Input and Summary Results'!$J$4="yes",'Data Transformation'!F2947,'Data Transformation'!D2947)</f>
        <v>0</v>
      </c>
      <c r="I2947" t="str">
        <f t="shared" si="166"/>
        <v/>
      </c>
    </row>
    <row r="2948" spans="2:9" x14ac:dyDescent="0.25">
      <c r="B2948" t="b">
        <f>IF('Input and Summary Results'!D2530=0,FALSE,'Input and Summary Results'!$B2530)</f>
        <v>0</v>
      </c>
      <c r="C2948" t="b">
        <f>IF(OR(B2948=0,'Input and Summary Results'!D2530=0,'Input and Summary Results'!D2530=""),FALSE,'Input and Summary Results'!$D2530)</f>
        <v>0</v>
      </c>
      <c r="D2948" t="b">
        <f>IF(OR(B2948=0,'Input and Summary Results'!E2530=0),FALSE,'Input and Summary Results'!$E2530)</f>
        <v>0</v>
      </c>
      <c r="E2948" t="b">
        <f t="shared" si="167"/>
        <v>0</v>
      </c>
      <c r="F2948" t="b">
        <f t="shared" si="168"/>
        <v>0</v>
      </c>
      <c r="G2948" t="b">
        <f>IF('Input and Summary Results'!$J$4="yes",IF(C2948=FALSE,FALSE,IF('Data Transformation'!E2948&lt;$R$10,E2948,$R$10)),IF(C2948=FALSE,FALSE,IF(C2948&lt;$R$10,C2948,$R$10)))</f>
        <v>0</v>
      </c>
      <c r="H2948" t="b">
        <f>IF('Input and Summary Results'!$J$4="yes",'Data Transformation'!F2948,'Data Transformation'!D2948)</f>
        <v>0</v>
      </c>
      <c r="I2948" t="str">
        <f t="shared" si="166"/>
        <v/>
      </c>
    </row>
    <row r="2949" spans="2:9" x14ac:dyDescent="0.25">
      <c r="B2949" t="b">
        <f>IF('Input and Summary Results'!D2531=0,FALSE,'Input and Summary Results'!$B2531)</f>
        <v>0</v>
      </c>
      <c r="C2949" t="b">
        <f>IF(OR(B2949=0,'Input and Summary Results'!D2531=0,'Input and Summary Results'!D2531=""),FALSE,'Input and Summary Results'!$D2531)</f>
        <v>0</v>
      </c>
      <c r="D2949" t="b">
        <f>IF(OR(B2949=0,'Input and Summary Results'!E2531=0),FALSE,'Input and Summary Results'!$E2531)</f>
        <v>0</v>
      </c>
      <c r="E2949" t="b">
        <f t="shared" si="167"/>
        <v>0</v>
      </c>
      <c r="F2949" t="b">
        <f t="shared" si="168"/>
        <v>0</v>
      </c>
      <c r="G2949" t="b">
        <f>IF('Input and Summary Results'!$J$4="yes",IF(C2949=FALSE,FALSE,IF('Data Transformation'!E2949&lt;$R$10,E2949,$R$10)),IF(C2949=FALSE,FALSE,IF(C2949&lt;$R$10,C2949,$R$10)))</f>
        <v>0</v>
      </c>
      <c r="H2949" t="b">
        <f>IF('Input and Summary Results'!$J$4="yes",'Data Transformation'!F2949,'Data Transformation'!D2949)</f>
        <v>0</v>
      </c>
      <c r="I2949" t="str">
        <f t="shared" ref="I2949:I3012" si="169">IF(G2949=FALSE,"",B2949)</f>
        <v/>
      </c>
    </row>
    <row r="2950" spans="2:9" x14ac:dyDescent="0.25">
      <c r="B2950" t="b">
        <f>IF('Input and Summary Results'!D2532=0,FALSE,'Input and Summary Results'!$B2532)</f>
        <v>0</v>
      </c>
      <c r="C2950" t="b">
        <f>IF(OR(B2950=0,'Input and Summary Results'!D2532=0,'Input and Summary Results'!D2532=""),FALSE,'Input and Summary Results'!$D2532)</f>
        <v>0</v>
      </c>
      <c r="D2950" t="b">
        <f>IF(OR(B2950=0,'Input and Summary Results'!E2532=0),FALSE,'Input and Summary Results'!$E2532)</f>
        <v>0</v>
      </c>
      <c r="E2950" t="b">
        <f t="shared" si="167"/>
        <v>0</v>
      </c>
      <c r="F2950" t="b">
        <f t="shared" si="168"/>
        <v>0</v>
      </c>
      <c r="G2950" t="b">
        <f>IF('Input and Summary Results'!$J$4="yes",IF(C2950=FALSE,FALSE,IF('Data Transformation'!E2950&lt;$R$10,E2950,$R$10)),IF(C2950=FALSE,FALSE,IF(C2950&lt;$R$10,C2950,$R$10)))</f>
        <v>0</v>
      </c>
      <c r="H2950" t="b">
        <f>IF('Input and Summary Results'!$J$4="yes",'Data Transformation'!F2950,'Data Transformation'!D2950)</f>
        <v>0</v>
      </c>
      <c r="I2950" t="str">
        <f t="shared" si="169"/>
        <v/>
      </c>
    </row>
    <row r="2951" spans="2:9" x14ac:dyDescent="0.25">
      <c r="B2951" t="b">
        <f>IF('Input and Summary Results'!D2533=0,FALSE,'Input and Summary Results'!$B2533)</f>
        <v>0</v>
      </c>
      <c r="C2951" t="b">
        <f>IF(OR(B2951=0,'Input and Summary Results'!D2533=0,'Input and Summary Results'!D2533=""),FALSE,'Input and Summary Results'!$D2533)</f>
        <v>0</v>
      </c>
      <c r="D2951" t="b">
        <f>IF(OR(B2951=0,'Input and Summary Results'!E2533=0),FALSE,'Input and Summary Results'!$E2533)</f>
        <v>0</v>
      </c>
      <c r="E2951" t="b">
        <f t="shared" si="167"/>
        <v>0</v>
      </c>
      <c r="F2951" t="b">
        <f t="shared" si="168"/>
        <v>0</v>
      </c>
      <c r="G2951" t="b">
        <f>IF('Input and Summary Results'!$J$4="yes",IF(C2951=FALSE,FALSE,IF('Data Transformation'!E2951&lt;$R$10,E2951,$R$10)),IF(C2951=FALSE,FALSE,IF(C2951&lt;$R$10,C2951,$R$10)))</f>
        <v>0</v>
      </c>
      <c r="H2951" t="b">
        <f>IF('Input and Summary Results'!$J$4="yes",'Data Transformation'!F2951,'Data Transformation'!D2951)</f>
        <v>0</v>
      </c>
      <c r="I2951" t="str">
        <f t="shared" si="169"/>
        <v/>
      </c>
    </row>
    <row r="2952" spans="2:9" x14ac:dyDescent="0.25">
      <c r="B2952" t="b">
        <f>IF('Input and Summary Results'!D2534=0,FALSE,'Input and Summary Results'!$B2534)</f>
        <v>0</v>
      </c>
      <c r="C2952" t="b">
        <f>IF(OR(B2952=0,'Input and Summary Results'!D2534=0,'Input and Summary Results'!D2534=""),FALSE,'Input and Summary Results'!$D2534)</f>
        <v>0</v>
      </c>
      <c r="D2952" t="b">
        <f>IF(OR(B2952=0,'Input and Summary Results'!E2534=0),FALSE,'Input and Summary Results'!$E2534)</f>
        <v>0</v>
      </c>
      <c r="E2952" t="b">
        <f t="shared" si="167"/>
        <v>0</v>
      </c>
      <c r="F2952" t="b">
        <f t="shared" si="168"/>
        <v>0</v>
      </c>
      <c r="G2952" t="b">
        <f>IF('Input and Summary Results'!$J$4="yes",IF(C2952=FALSE,FALSE,IF('Data Transformation'!E2952&lt;$R$10,E2952,$R$10)),IF(C2952=FALSE,FALSE,IF(C2952&lt;$R$10,C2952,$R$10)))</f>
        <v>0</v>
      </c>
      <c r="H2952" t="b">
        <f>IF('Input and Summary Results'!$J$4="yes",'Data Transformation'!F2952,'Data Transformation'!D2952)</f>
        <v>0</v>
      </c>
      <c r="I2952" t="str">
        <f t="shared" si="169"/>
        <v/>
      </c>
    </row>
    <row r="2953" spans="2:9" x14ac:dyDescent="0.25">
      <c r="B2953" t="b">
        <f>IF('Input and Summary Results'!D2535=0,FALSE,'Input and Summary Results'!$B2535)</f>
        <v>0</v>
      </c>
      <c r="C2953" t="b">
        <f>IF(OR(B2953=0,'Input and Summary Results'!D2535=0,'Input and Summary Results'!D2535=""),FALSE,'Input and Summary Results'!$D2535)</f>
        <v>0</v>
      </c>
      <c r="D2953" t="b">
        <f>IF(OR(B2953=0,'Input and Summary Results'!E2535=0),FALSE,'Input and Summary Results'!$E2535)</f>
        <v>0</v>
      </c>
      <c r="E2953" t="b">
        <f t="shared" si="167"/>
        <v>0</v>
      </c>
      <c r="F2953" t="b">
        <f t="shared" si="168"/>
        <v>0</v>
      </c>
      <c r="G2953" t="b">
        <f>IF('Input and Summary Results'!$J$4="yes",IF(C2953=FALSE,FALSE,IF('Data Transformation'!E2953&lt;$R$10,E2953,$R$10)),IF(C2953=FALSE,FALSE,IF(C2953&lt;$R$10,C2953,$R$10)))</f>
        <v>0</v>
      </c>
      <c r="H2953" t="b">
        <f>IF('Input and Summary Results'!$J$4="yes",'Data Transformation'!F2953,'Data Transformation'!D2953)</f>
        <v>0</v>
      </c>
      <c r="I2953" t="str">
        <f t="shared" si="169"/>
        <v/>
      </c>
    </row>
    <row r="2954" spans="2:9" x14ac:dyDescent="0.25">
      <c r="B2954" t="b">
        <f>IF('Input and Summary Results'!D2536=0,FALSE,'Input and Summary Results'!$B2536)</f>
        <v>0</v>
      </c>
      <c r="C2954" t="b">
        <f>IF(OR(B2954=0,'Input and Summary Results'!D2536=0,'Input and Summary Results'!D2536=""),FALSE,'Input and Summary Results'!$D2536)</f>
        <v>0</v>
      </c>
      <c r="D2954" t="b">
        <f>IF(OR(B2954=0,'Input and Summary Results'!E2536=0),FALSE,'Input and Summary Results'!$E2536)</f>
        <v>0</v>
      </c>
      <c r="E2954" t="b">
        <f t="shared" si="167"/>
        <v>0</v>
      </c>
      <c r="F2954" t="b">
        <f t="shared" si="168"/>
        <v>0</v>
      </c>
      <c r="G2954" t="b">
        <f>IF('Input and Summary Results'!$J$4="yes",IF(C2954=FALSE,FALSE,IF('Data Transformation'!E2954&lt;$R$10,E2954,$R$10)),IF(C2954=FALSE,FALSE,IF(C2954&lt;$R$10,C2954,$R$10)))</f>
        <v>0</v>
      </c>
      <c r="H2954" t="b">
        <f>IF('Input and Summary Results'!$J$4="yes",'Data Transformation'!F2954,'Data Transformation'!D2954)</f>
        <v>0</v>
      </c>
      <c r="I2954" t="str">
        <f t="shared" si="169"/>
        <v/>
      </c>
    </row>
    <row r="2955" spans="2:9" x14ac:dyDescent="0.25">
      <c r="B2955" t="b">
        <f>IF('Input and Summary Results'!D2537=0,FALSE,'Input and Summary Results'!$B2537)</f>
        <v>0</v>
      </c>
      <c r="C2955" t="b">
        <f>IF(OR(B2955=0,'Input and Summary Results'!D2537=0,'Input and Summary Results'!D2537=""),FALSE,'Input and Summary Results'!$D2537)</f>
        <v>0</v>
      </c>
      <c r="D2955" t="b">
        <f>IF(OR(B2955=0,'Input and Summary Results'!E2537=0),FALSE,'Input and Summary Results'!$E2537)</f>
        <v>0</v>
      </c>
      <c r="E2955" t="b">
        <f t="shared" si="167"/>
        <v>0</v>
      </c>
      <c r="F2955" t="b">
        <f t="shared" si="168"/>
        <v>0</v>
      </c>
      <c r="G2955" t="b">
        <f>IF('Input and Summary Results'!$J$4="yes",IF(C2955=FALSE,FALSE,IF('Data Transformation'!E2955&lt;$R$10,E2955,$R$10)),IF(C2955=FALSE,FALSE,IF(C2955&lt;$R$10,C2955,$R$10)))</f>
        <v>0</v>
      </c>
      <c r="H2955" t="b">
        <f>IF('Input and Summary Results'!$J$4="yes",'Data Transformation'!F2955,'Data Transformation'!D2955)</f>
        <v>0</v>
      </c>
      <c r="I2955" t="str">
        <f t="shared" si="169"/>
        <v/>
      </c>
    </row>
    <row r="2956" spans="2:9" x14ac:dyDescent="0.25">
      <c r="B2956" t="b">
        <f>IF('Input and Summary Results'!D2538=0,FALSE,'Input and Summary Results'!$B2538)</f>
        <v>0</v>
      </c>
      <c r="C2956" t="b">
        <f>IF(OR(B2956=0,'Input and Summary Results'!D2538=0,'Input and Summary Results'!D2538=""),FALSE,'Input and Summary Results'!$D2538)</f>
        <v>0</v>
      </c>
      <c r="D2956" t="b">
        <f>IF(OR(B2956=0,'Input and Summary Results'!E2538=0),FALSE,'Input and Summary Results'!$E2538)</f>
        <v>0</v>
      </c>
      <c r="E2956" t="b">
        <f t="shared" si="167"/>
        <v>0</v>
      </c>
      <c r="F2956" t="b">
        <f t="shared" si="168"/>
        <v>0</v>
      </c>
      <c r="G2956" t="b">
        <f>IF('Input and Summary Results'!$J$4="yes",IF(C2956=FALSE,FALSE,IF('Data Transformation'!E2956&lt;$R$10,E2956,$R$10)),IF(C2956=FALSE,FALSE,IF(C2956&lt;$R$10,C2956,$R$10)))</f>
        <v>0</v>
      </c>
      <c r="H2956" t="b">
        <f>IF('Input and Summary Results'!$J$4="yes",'Data Transformation'!F2956,'Data Transformation'!D2956)</f>
        <v>0</v>
      </c>
      <c r="I2956" t="str">
        <f t="shared" si="169"/>
        <v/>
      </c>
    </row>
    <row r="2957" spans="2:9" x14ac:dyDescent="0.25">
      <c r="B2957" t="b">
        <f>IF('Input and Summary Results'!D2539=0,FALSE,'Input and Summary Results'!$B2539)</f>
        <v>0</v>
      </c>
      <c r="C2957" t="b">
        <f>IF(OR(B2957=0,'Input and Summary Results'!D2539=0,'Input and Summary Results'!D2539=""),FALSE,'Input and Summary Results'!$D2539)</f>
        <v>0</v>
      </c>
      <c r="D2957" t="b">
        <f>IF(OR(B2957=0,'Input and Summary Results'!E2539=0),FALSE,'Input and Summary Results'!$E2539)</f>
        <v>0</v>
      </c>
      <c r="E2957" t="b">
        <f t="shared" si="167"/>
        <v>0</v>
      </c>
      <c r="F2957" t="b">
        <f t="shared" si="168"/>
        <v>0</v>
      </c>
      <c r="G2957" t="b">
        <f>IF('Input and Summary Results'!$J$4="yes",IF(C2957=FALSE,FALSE,IF('Data Transformation'!E2957&lt;$R$10,E2957,$R$10)),IF(C2957=FALSE,FALSE,IF(C2957&lt;$R$10,C2957,$R$10)))</f>
        <v>0</v>
      </c>
      <c r="H2957" t="b">
        <f>IF('Input and Summary Results'!$J$4="yes",'Data Transformation'!F2957,'Data Transformation'!D2957)</f>
        <v>0</v>
      </c>
      <c r="I2957" t="str">
        <f t="shared" si="169"/>
        <v/>
      </c>
    </row>
    <row r="2958" spans="2:9" x14ac:dyDescent="0.25">
      <c r="B2958" t="b">
        <f>IF('Input and Summary Results'!D2540=0,FALSE,'Input and Summary Results'!$B2540)</f>
        <v>0</v>
      </c>
      <c r="C2958" t="b">
        <f>IF(OR(B2958=0,'Input and Summary Results'!D2540=0,'Input and Summary Results'!D2540=""),FALSE,'Input and Summary Results'!$D2540)</f>
        <v>0</v>
      </c>
      <c r="D2958" t="b">
        <f>IF(OR(B2958=0,'Input and Summary Results'!E2540=0),FALSE,'Input and Summary Results'!$E2540)</f>
        <v>0</v>
      </c>
      <c r="E2958" t="b">
        <f t="shared" si="167"/>
        <v>0</v>
      </c>
      <c r="F2958" t="b">
        <f t="shared" si="168"/>
        <v>0</v>
      </c>
      <c r="G2958" t="b">
        <f>IF('Input and Summary Results'!$J$4="yes",IF(C2958=FALSE,FALSE,IF('Data Transformation'!E2958&lt;$R$10,E2958,$R$10)),IF(C2958=FALSE,FALSE,IF(C2958&lt;$R$10,C2958,$R$10)))</f>
        <v>0</v>
      </c>
      <c r="H2958" t="b">
        <f>IF('Input and Summary Results'!$J$4="yes",'Data Transformation'!F2958,'Data Transformation'!D2958)</f>
        <v>0</v>
      </c>
      <c r="I2958" t="str">
        <f t="shared" si="169"/>
        <v/>
      </c>
    </row>
    <row r="2959" spans="2:9" x14ac:dyDescent="0.25">
      <c r="B2959" t="b">
        <f>IF('Input and Summary Results'!D2541=0,FALSE,'Input and Summary Results'!$B2541)</f>
        <v>0</v>
      </c>
      <c r="C2959" t="b">
        <f>IF(OR(B2959=0,'Input and Summary Results'!D2541=0,'Input and Summary Results'!D2541=""),FALSE,'Input and Summary Results'!$D2541)</f>
        <v>0</v>
      </c>
      <c r="D2959" t="b">
        <f>IF(OR(B2959=0,'Input and Summary Results'!E2541=0),FALSE,'Input and Summary Results'!$E2541)</f>
        <v>0</v>
      </c>
      <c r="E2959" t="b">
        <f t="shared" si="167"/>
        <v>0</v>
      </c>
      <c r="F2959" t="b">
        <f t="shared" si="168"/>
        <v>0</v>
      </c>
      <c r="G2959" t="b">
        <f>IF('Input and Summary Results'!$J$4="yes",IF(C2959=FALSE,FALSE,IF('Data Transformation'!E2959&lt;$R$10,E2959,$R$10)),IF(C2959=FALSE,FALSE,IF(C2959&lt;$R$10,C2959,$R$10)))</f>
        <v>0</v>
      </c>
      <c r="H2959" t="b">
        <f>IF('Input and Summary Results'!$J$4="yes",'Data Transformation'!F2959,'Data Transformation'!D2959)</f>
        <v>0</v>
      </c>
      <c r="I2959" t="str">
        <f t="shared" si="169"/>
        <v/>
      </c>
    </row>
    <row r="2960" spans="2:9" x14ac:dyDescent="0.25">
      <c r="B2960" t="b">
        <f>IF('Input and Summary Results'!D2542=0,FALSE,'Input and Summary Results'!$B2542)</f>
        <v>0</v>
      </c>
      <c r="C2960" t="b">
        <f>IF(OR(B2960=0,'Input and Summary Results'!D2542=0,'Input and Summary Results'!D2542=""),FALSE,'Input and Summary Results'!$D2542)</f>
        <v>0</v>
      </c>
      <c r="D2960" t="b">
        <f>IF(OR(B2960=0,'Input and Summary Results'!E2542=0),FALSE,'Input and Summary Results'!$E2542)</f>
        <v>0</v>
      </c>
      <c r="E2960" t="b">
        <f t="shared" si="167"/>
        <v>0</v>
      </c>
      <c r="F2960" t="b">
        <f t="shared" si="168"/>
        <v>0</v>
      </c>
      <c r="G2960" t="b">
        <f>IF('Input and Summary Results'!$J$4="yes",IF(C2960=FALSE,FALSE,IF('Data Transformation'!E2960&lt;$R$10,E2960,$R$10)),IF(C2960=FALSE,FALSE,IF(C2960&lt;$R$10,C2960,$R$10)))</f>
        <v>0</v>
      </c>
      <c r="H2960" t="b">
        <f>IF('Input and Summary Results'!$J$4="yes",'Data Transformation'!F2960,'Data Transformation'!D2960)</f>
        <v>0</v>
      </c>
      <c r="I2960" t="str">
        <f t="shared" si="169"/>
        <v/>
      </c>
    </row>
    <row r="2961" spans="2:9" x14ac:dyDescent="0.25">
      <c r="B2961" t="b">
        <f>IF('Input and Summary Results'!D2543=0,FALSE,'Input and Summary Results'!$B2543)</f>
        <v>0</v>
      </c>
      <c r="C2961" t="b">
        <f>IF(OR(B2961=0,'Input and Summary Results'!D2543=0,'Input and Summary Results'!D2543=""),FALSE,'Input and Summary Results'!$D2543)</f>
        <v>0</v>
      </c>
      <c r="D2961" t="b">
        <f>IF(OR(B2961=0,'Input and Summary Results'!E2543=0),FALSE,'Input and Summary Results'!$E2543)</f>
        <v>0</v>
      </c>
      <c r="E2961" t="b">
        <f t="shared" si="167"/>
        <v>0</v>
      </c>
      <c r="F2961" t="b">
        <f t="shared" si="168"/>
        <v>0</v>
      </c>
      <c r="G2961" t="b">
        <f>IF('Input and Summary Results'!$J$4="yes",IF(C2961=FALSE,FALSE,IF('Data Transformation'!E2961&lt;$R$10,E2961,$R$10)),IF(C2961=FALSE,FALSE,IF(C2961&lt;$R$10,C2961,$R$10)))</f>
        <v>0</v>
      </c>
      <c r="H2961" t="b">
        <f>IF('Input and Summary Results'!$J$4="yes",'Data Transformation'!F2961,'Data Transformation'!D2961)</f>
        <v>0</v>
      </c>
      <c r="I2961" t="str">
        <f t="shared" si="169"/>
        <v/>
      </c>
    </row>
    <row r="2962" spans="2:9" x14ac:dyDescent="0.25">
      <c r="B2962" t="b">
        <f>IF('Input and Summary Results'!D2544=0,FALSE,'Input and Summary Results'!$B2544)</f>
        <v>0</v>
      </c>
      <c r="C2962" t="b">
        <f>IF(OR(B2962=0,'Input and Summary Results'!D2544=0,'Input and Summary Results'!D2544=""),FALSE,'Input and Summary Results'!$D2544)</f>
        <v>0</v>
      </c>
      <c r="D2962" t="b">
        <f>IF(OR(B2962=0,'Input and Summary Results'!E2544=0),FALSE,'Input and Summary Results'!$E2544)</f>
        <v>0</v>
      </c>
      <c r="E2962" t="b">
        <f t="shared" si="167"/>
        <v>0</v>
      </c>
      <c r="F2962" t="b">
        <f t="shared" si="168"/>
        <v>0</v>
      </c>
      <c r="G2962" t="b">
        <f>IF('Input and Summary Results'!$J$4="yes",IF(C2962=FALSE,FALSE,IF('Data Transformation'!E2962&lt;$R$10,E2962,$R$10)),IF(C2962=FALSE,FALSE,IF(C2962&lt;$R$10,C2962,$R$10)))</f>
        <v>0</v>
      </c>
      <c r="H2962" t="b">
        <f>IF('Input and Summary Results'!$J$4="yes",'Data Transformation'!F2962,'Data Transformation'!D2962)</f>
        <v>0</v>
      </c>
      <c r="I2962" t="str">
        <f t="shared" si="169"/>
        <v/>
      </c>
    </row>
    <row r="2963" spans="2:9" x14ac:dyDescent="0.25">
      <c r="B2963" t="b">
        <f>IF('Input and Summary Results'!D2545=0,FALSE,'Input and Summary Results'!$B2545)</f>
        <v>0</v>
      </c>
      <c r="C2963" t="b">
        <f>IF(OR(B2963=0,'Input and Summary Results'!D2545=0,'Input and Summary Results'!D2545=""),FALSE,'Input and Summary Results'!$D2545)</f>
        <v>0</v>
      </c>
      <c r="D2963" t="b">
        <f>IF(OR(B2963=0,'Input and Summary Results'!E2545=0),FALSE,'Input and Summary Results'!$E2545)</f>
        <v>0</v>
      </c>
      <c r="E2963" t="b">
        <f t="shared" si="167"/>
        <v>0</v>
      </c>
      <c r="F2963" t="b">
        <f t="shared" si="168"/>
        <v>0</v>
      </c>
      <c r="G2963" t="b">
        <f>IF('Input and Summary Results'!$J$4="yes",IF(C2963=FALSE,FALSE,IF('Data Transformation'!E2963&lt;$R$10,E2963,$R$10)),IF(C2963=FALSE,FALSE,IF(C2963&lt;$R$10,C2963,$R$10)))</f>
        <v>0</v>
      </c>
      <c r="H2963" t="b">
        <f>IF('Input and Summary Results'!$J$4="yes",'Data Transformation'!F2963,'Data Transformation'!D2963)</f>
        <v>0</v>
      </c>
      <c r="I2963" t="str">
        <f t="shared" si="169"/>
        <v/>
      </c>
    </row>
    <row r="2964" spans="2:9" x14ac:dyDescent="0.25">
      <c r="B2964" t="b">
        <f>IF('Input and Summary Results'!D2546=0,FALSE,'Input and Summary Results'!$B2546)</f>
        <v>0</v>
      </c>
      <c r="C2964" t="b">
        <f>IF(OR(B2964=0,'Input and Summary Results'!D2546=0,'Input and Summary Results'!D2546=""),FALSE,'Input and Summary Results'!$D2546)</f>
        <v>0</v>
      </c>
      <c r="D2964" t="b">
        <f>IF(OR(B2964=0,'Input and Summary Results'!E2546=0),FALSE,'Input and Summary Results'!$E2546)</f>
        <v>0</v>
      </c>
      <c r="E2964" t="b">
        <f t="shared" si="167"/>
        <v>0</v>
      </c>
      <c r="F2964" t="b">
        <f t="shared" si="168"/>
        <v>0</v>
      </c>
      <c r="G2964" t="b">
        <f>IF('Input and Summary Results'!$J$4="yes",IF(C2964=FALSE,FALSE,IF('Data Transformation'!E2964&lt;$R$10,E2964,$R$10)),IF(C2964=FALSE,FALSE,IF(C2964&lt;$R$10,C2964,$R$10)))</f>
        <v>0</v>
      </c>
      <c r="H2964" t="b">
        <f>IF('Input and Summary Results'!$J$4="yes",'Data Transformation'!F2964,'Data Transformation'!D2964)</f>
        <v>0</v>
      </c>
      <c r="I2964" t="str">
        <f t="shared" si="169"/>
        <v/>
      </c>
    </row>
    <row r="2965" spans="2:9" x14ac:dyDescent="0.25">
      <c r="B2965" t="b">
        <f>IF('Input and Summary Results'!D2547=0,FALSE,'Input and Summary Results'!$B2547)</f>
        <v>0</v>
      </c>
      <c r="C2965" t="b">
        <f>IF(OR(B2965=0,'Input and Summary Results'!D2547=0,'Input and Summary Results'!D2547=""),FALSE,'Input and Summary Results'!$D2547)</f>
        <v>0</v>
      </c>
      <c r="D2965" t="b">
        <f>IF(OR(B2965=0,'Input and Summary Results'!E2547=0),FALSE,'Input and Summary Results'!$E2547)</f>
        <v>0</v>
      </c>
      <c r="E2965" t="b">
        <f t="shared" si="167"/>
        <v>0</v>
      </c>
      <c r="F2965" t="b">
        <f t="shared" si="168"/>
        <v>0</v>
      </c>
      <c r="G2965" t="b">
        <f>IF('Input and Summary Results'!$J$4="yes",IF(C2965=FALSE,FALSE,IF('Data Transformation'!E2965&lt;$R$10,E2965,$R$10)),IF(C2965=FALSE,FALSE,IF(C2965&lt;$R$10,C2965,$R$10)))</f>
        <v>0</v>
      </c>
      <c r="H2965" t="b">
        <f>IF('Input and Summary Results'!$J$4="yes",'Data Transformation'!F2965,'Data Transformation'!D2965)</f>
        <v>0</v>
      </c>
      <c r="I2965" t="str">
        <f t="shared" si="169"/>
        <v/>
      </c>
    </row>
    <row r="2966" spans="2:9" x14ac:dyDescent="0.25">
      <c r="B2966" t="b">
        <f>IF('Input and Summary Results'!D2548=0,FALSE,'Input and Summary Results'!$B2548)</f>
        <v>0</v>
      </c>
      <c r="C2966" t="b">
        <f>IF(OR(B2966=0,'Input and Summary Results'!D2548=0,'Input and Summary Results'!D2548=""),FALSE,'Input and Summary Results'!$D2548)</f>
        <v>0</v>
      </c>
      <c r="D2966" t="b">
        <f>IF(OR(B2966=0,'Input and Summary Results'!E2548=0),FALSE,'Input and Summary Results'!$E2548)</f>
        <v>0</v>
      </c>
      <c r="E2966" t="b">
        <f t="shared" si="167"/>
        <v>0</v>
      </c>
      <c r="F2966" t="b">
        <f t="shared" si="168"/>
        <v>0</v>
      </c>
      <c r="G2966" t="b">
        <f>IF('Input and Summary Results'!$J$4="yes",IF(C2966=FALSE,FALSE,IF('Data Transformation'!E2966&lt;$R$10,E2966,$R$10)),IF(C2966=FALSE,FALSE,IF(C2966&lt;$R$10,C2966,$R$10)))</f>
        <v>0</v>
      </c>
      <c r="H2966" t="b">
        <f>IF('Input and Summary Results'!$J$4="yes",'Data Transformation'!F2966,'Data Transformation'!D2966)</f>
        <v>0</v>
      </c>
      <c r="I2966" t="str">
        <f t="shared" si="169"/>
        <v/>
      </c>
    </row>
    <row r="2967" spans="2:9" x14ac:dyDescent="0.25">
      <c r="B2967" t="b">
        <f>IF('Input and Summary Results'!D2549=0,FALSE,'Input and Summary Results'!$B2549)</f>
        <v>0</v>
      </c>
      <c r="C2967" t="b">
        <f>IF(OR(B2967=0,'Input and Summary Results'!D2549=0,'Input and Summary Results'!D2549=""),FALSE,'Input and Summary Results'!$D2549)</f>
        <v>0</v>
      </c>
      <c r="D2967" t="b">
        <f>IF(OR(B2967=0,'Input and Summary Results'!E2549=0),FALSE,'Input and Summary Results'!$E2549)</f>
        <v>0</v>
      </c>
      <c r="E2967" t="b">
        <f t="shared" si="167"/>
        <v>0</v>
      </c>
      <c r="F2967" t="b">
        <f t="shared" si="168"/>
        <v>0</v>
      </c>
      <c r="G2967" t="b">
        <f>IF('Input and Summary Results'!$J$4="yes",IF(C2967=FALSE,FALSE,IF('Data Transformation'!E2967&lt;$R$10,E2967,$R$10)),IF(C2967=FALSE,FALSE,IF(C2967&lt;$R$10,C2967,$R$10)))</f>
        <v>0</v>
      </c>
      <c r="H2967" t="b">
        <f>IF('Input and Summary Results'!$J$4="yes",'Data Transformation'!F2967,'Data Transformation'!D2967)</f>
        <v>0</v>
      </c>
      <c r="I2967" t="str">
        <f t="shared" si="169"/>
        <v/>
      </c>
    </row>
    <row r="2968" spans="2:9" x14ac:dyDescent="0.25">
      <c r="B2968" t="b">
        <f>IF('Input and Summary Results'!D2550=0,FALSE,'Input and Summary Results'!$B2550)</f>
        <v>0</v>
      </c>
      <c r="C2968" t="b">
        <f>IF(OR(B2968=0,'Input and Summary Results'!D2550=0,'Input and Summary Results'!D2550=""),FALSE,'Input and Summary Results'!$D2550)</f>
        <v>0</v>
      </c>
      <c r="D2968" t="b">
        <f>IF(OR(B2968=0,'Input and Summary Results'!E2550=0),FALSE,'Input and Summary Results'!$E2550)</f>
        <v>0</v>
      </c>
      <c r="E2968" t="b">
        <f t="shared" si="167"/>
        <v>0</v>
      </c>
      <c r="F2968" t="b">
        <f t="shared" si="168"/>
        <v>0</v>
      </c>
      <c r="G2968" t="b">
        <f>IF('Input and Summary Results'!$J$4="yes",IF(C2968=FALSE,FALSE,IF('Data Transformation'!E2968&lt;$R$10,E2968,$R$10)),IF(C2968=FALSE,FALSE,IF(C2968&lt;$R$10,C2968,$R$10)))</f>
        <v>0</v>
      </c>
      <c r="H2968" t="b">
        <f>IF('Input and Summary Results'!$J$4="yes",'Data Transformation'!F2968,'Data Transformation'!D2968)</f>
        <v>0</v>
      </c>
      <c r="I2968" t="str">
        <f t="shared" si="169"/>
        <v/>
      </c>
    </row>
    <row r="2969" spans="2:9" x14ac:dyDescent="0.25">
      <c r="B2969" t="b">
        <f>IF('Input and Summary Results'!D2551=0,FALSE,'Input and Summary Results'!$B2551)</f>
        <v>0</v>
      </c>
      <c r="C2969" t="b">
        <f>IF(OR(B2969=0,'Input and Summary Results'!D2551=0,'Input and Summary Results'!D2551=""),FALSE,'Input and Summary Results'!$D2551)</f>
        <v>0</v>
      </c>
      <c r="D2969" t="b">
        <f>IF(OR(B2969=0,'Input and Summary Results'!E2551=0),FALSE,'Input and Summary Results'!$E2551)</f>
        <v>0</v>
      </c>
      <c r="E2969" t="b">
        <f t="shared" si="167"/>
        <v>0</v>
      </c>
      <c r="F2969" t="b">
        <f t="shared" si="168"/>
        <v>0</v>
      </c>
      <c r="G2969" t="b">
        <f>IF('Input and Summary Results'!$J$4="yes",IF(C2969=FALSE,FALSE,IF('Data Transformation'!E2969&lt;$R$10,E2969,$R$10)),IF(C2969=FALSE,FALSE,IF(C2969&lt;$R$10,C2969,$R$10)))</f>
        <v>0</v>
      </c>
      <c r="H2969" t="b">
        <f>IF('Input and Summary Results'!$J$4="yes",'Data Transformation'!F2969,'Data Transformation'!D2969)</f>
        <v>0</v>
      </c>
      <c r="I2969" t="str">
        <f t="shared" si="169"/>
        <v/>
      </c>
    </row>
    <row r="2970" spans="2:9" x14ac:dyDescent="0.25">
      <c r="B2970" t="b">
        <f>IF('Input and Summary Results'!D2552=0,FALSE,'Input and Summary Results'!$B2552)</f>
        <v>0</v>
      </c>
      <c r="C2970" t="b">
        <f>IF(OR(B2970=0,'Input and Summary Results'!D2552=0,'Input and Summary Results'!D2552=""),FALSE,'Input and Summary Results'!$D2552)</f>
        <v>0</v>
      </c>
      <c r="D2970" t="b">
        <f>IF(OR(B2970=0,'Input and Summary Results'!E2552=0),FALSE,'Input and Summary Results'!$E2552)</f>
        <v>0</v>
      </c>
      <c r="E2970" t="b">
        <f t="shared" si="167"/>
        <v>0</v>
      </c>
      <c r="F2970" t="b">
        <f t="shared" si="168"/>
        <v>0</v>
      </c>
      <c r="G2970" t="b">
        <f>IF('Input and Summary Results'!$J$4="yes",IF(C2970=FALSE,FALSE,IF('Data Transformation'!E2970&lt;$R$10,E2970,$R$10)),IF(C2970=FALSE,FALSE,IF(C2970&lt;$R$10,C2970,$R$10)))</f>
        <v>0</v>
      </c>
      <c r="H2970" t="b">
        <f>IF('Input and Summary Results'!$J$4="yes",'Data Transformation'!F2970,'Data Transformation'!D2970)</f>
        <v>0</v>
      </c>
      <c r="I2970" t="str">
        <f t="shared" si="169"/>
        <v/>
      </c>
    </row>
    <row r="2971" spans="2:9" x14ac:dyDescent="0.25">
      <c r="B2971" t="b">
        <f>IF('Input and Summary Results'!D2553=0,FALSE,'Input and Summary Results'!$B2553)</f>
        <v>0</v>
      </c>
      <c r="C2971" t="b">
        <f>IF(OR(B2971=0,'Input and Summary Results'!D2553=0,'Input and Summary Results'!D2553=""),FALSE,'Input and Summary Results'!$D2553)</f>
        <v>0</v>
      </c>
      <c r="D2971" t="b">
        <f>IF(OR(B2971=0,'Input and Summary Results'!E2553=0),FALSE,'Input and Summary Results'!$E2553)</f>
        <v>0</v>
      </c>
      <c r="E2971" t="b">
        <f t="shared" si="167"/>
        <v>0</v>
      </c>
      <c r="F2971" t="b">
        <f t="shared" si="168"/>
        <v>0</v>
      </c>
      <c r="G2971" t="b">
        <f>IF('Input and Summary Results'!$J$4="yes",IF(C2971=FALSE,FALSE,IF('Data Transformation'!E2971&lt;$R$10,E2971,$R$10)),IF(C2971=FALSE,FALSE,IF(C2971&lt;$R$10,C2971,$R$10)))</f>
        <v>0</v>
      </c>
      <c r="H2971" t="b">
        <f>IF('Input and Summary Results'!$J$4="yes",'Data Transformation'!F2971,'Data Transformation'!D2971)</f>
        <v>0</v>
      </c>
      <c r="I2971" t="str">
        <f t="shared" si="169"/>
        <v/>
      </c>
    </row>
    <row r="2972" spans="2:9" x14ac:dyDescent="0.25">
      <c r="B2972" t="b">
        <f>IF('Input and Summary Results'!D2554=0,FALSE,'Input and Summary Results'!$B2554)</f>
        <v>0</v>
      </c>
      <c r="C2972" t="b">
        <f>IF(OR(B2972=0,'Input and Summary Results'!D2554=0,'Input and Summary Results'!D2554=""),FALSE,'Input and Summary Results'!$D2554)</f>
        <v>0</v>
      </c>
      <c r="D2972" t="b">
        <f>IF(OR(B2972=0,'Input and Summary Results'!E2554=0),FALSE,'Input and Summary Results'!$E2554)</f>
        <v>0</v>
      </c>
      <c r="E2972" t="b">
        <f t="shared" si="167"/>
        <v>0</v>
      </c>
      <c r="F2972" t="b">
        <f t="shared" si="168"/>
        <v>0</v>
      </c>
      <c r="G2972" t="b">
        <f>IF('Input and Summary Results'!$J$4="yes",IF(C2972=FALSE,FALSE,IF('Data Transformation'!E2972&lt;$R$10,E2972,$R$10)),IF(C2972=FALSE,FALSE,IF(C2972&lt;$R$10,C2972,$R$10)))</f>
        <v>0</v>
      </c>
      <c r="H2972" t="b">
        <f>IF('Input and Summary Results'!$J$4="yes",'Data Transformation'!F2972,'Data Transformation'!D2972)</f>
        <v>0</v>
      </c>
      <c r="I2972" t="str">
        <f t="shared" si="169"/>
        <v/>
      </c>
    </row>
    <row r="2973" spans="2:9" x14ac:dyDescent="0.25">
      <c r="B2973" t="b">
        <f>IF('Input and Summary Results'!D2555=0,FALSE,'Input and Summary Results'!$B2555)</f>
        <v>0</v>
      </c>
      <c r="C2973" t="b">
        <f>IF(OR(B2973=0,'Input and Summary Results'!D2555=0,'Input and Summary Results'!D2555=""),FALSE,'Input and Summary Results'!$D2555)</f>
        <v>0</v>
      </c>
      <c r="D2973" t="b">
        <f>IF(OR(B2973=0,'Input and Summary Results'!E2555=0),FALSE,'Input and Summary Results'!$E2555)</f>
        <v>0</v>
      </c>
      <c r="E2973" t="b">
        <f t="shared" si="167"/>
        <v>0</v>
      </c>
      <c r="F2973" t="b">
        <f t="shared" si="168"/>
        <v>0</v>
      </c>
      <c r="G2973" t="b">
        <f>IF('Input and Summary Results'!$J$4="yes",IF(C2973=FALSE,FALSE,IF('Data Transformation'!E2973&lt;$R$10,E2973,$R$10)),IF(C2973=FALSE,FALSE,IF(C2973&lt;$R$10,C2973,$R$10)))</f>
        <v>0</v>
      </c>
      <c r="H2973" t="b">
        <f>IF('Input and Summary Results'!$J$4="yes",'Data Transformation'!F2973,'Data Transformation'!D2973)</f>
        <v>0</v>
      </c>
      <c r="I2973" t="str">
        <f t="shared" si="169"/>
        <v/>
      </c>
    </row>
    <row r="2974" spans="2:9" x14ac:dyDescent="0.25">
      <c r="B2974" t="b">
        <f>IF('Input and Summary Results'!D2556=0,FALSE,'Input and Summary Results'!$B2556)</f>
        <v>0</v>
      </c>
      <c r="C2974" t="b">
        <f>IF(OR(B2974=0,'Input and Summary Results'!D2556=0,'Input and Summary Results'!D2556=""),FALSE,'Input and Summary Results'!$D2556)</f>
        <v>0</v>
      </c>
      <c r="D2974" t="b">
        <f>IF(OR(B2974=0,'Input and Summary Results'!E2556=0),FALSE,'Input and Summary Results'!$E2556)</f>
        <v>0</v>
      </c>
      <c r="E2974" t="b">
        <f t="shared" si="167"/>
        <v>0</v>
      </c>
      <c r="F2974" t="b">
        <f t="shared" si="168"/>
        <v>0</v>
      </c>
      <c r="G2974" t="b">
        <f>IF('Input and Summary Results'!$J$4="yes",IF(C2974=FALSE,FALSE,IF('Data Transformation'!E2974&lt;$R$10,E2974,$R$10)),IF(C2974=FALSE,FALSE,IF(C2974&lt;$R$10,C2974,$R$10)))</f>
        <v>0</v>
      </c>
      <c r="H2974" t="b">
        <f>IF('Input and Summary Results'!$J$4="yes",'Data Transformation'!F2974,'Data Transformation'!D2974)</f>
        <v>0</v>
      </c>
      <c r="I2974" t="str">
        <f t="shared" si="169"/>
        <v/>
      </c>
    </row>
    <row r="2975" spans="2:9" x14ac:dyDescent="0.25">
      <c r="B2975" t="b">
        <f>IF('Input and Summary Results'!D2557=0,FALSE,'Input and Summary Results'!$B2557)</f>
        <v>0</v>
      </c>
      <c r="C2975" t="b">
        <f>IF(OR(B2975=0,'Input and Summary Results'!D2557=0,'Input and Summary Results'!D2557=""),FALSE,'Input and Summary Results'!$D2557)</f>
        <v>0</v>
      </c>
      <c r="D2975" t="b">
        <f>IF(OR(B2975=0,'Input and Summary Results'!E2557=0),FALSE,'Input and Summary Results'!$E2557)</f>
        <v>0</v>
      </c>
      <c r="E2975" t="b">
        <f t="shared" si="167"/>
        <v>0</v>
      </c>
      <c r="F2975" t="b">
        <f t="shared" si="168"/>
        <v>0</v>
      </c>
      <c r="G2975" t="b">
        <f>IF('Input and Summary Results'!$J$4="yes",IF(C2975=FALSE,FALSE,IF('Data Transformation'!E2975&lt;$R$10,E2975,$R$10)),IF(C2975=FALSE,FALSE,IF(C2975&lt;$R$10,C2975,$R$10)))</f>
        <v>0</v>
      </c>
      <c r="H2975" t="b">
        <f>IF('Input and Summary Results'!$J$4="yes",'Data Transformation'!F2975,'Data Transformation'!D2975)</f>
        <v>0</v>
      </c>
      <c r="I2975" t="str">
        <f t="shared" si="169"/>
        <v/>
      </c>
    </row>
    <row r="2976" spans="2:9" x14ac:dyDescent="0.25">
      <c r="B2976" t="b">
        <f>IF('Input and Summary Results'!D2558=0,FALSE,'Input and Summary Results'!$B2558)</f>
        <v>0</v>
      </c>
      <c r="C2976" t="b">
        <f>IF(OR(B2976=0,'Input and Summary Results'!D2558=0,'Input and Summary Results'!D2558=""),FALSE,'Input and Summary Results'!$D2558)</f>
        <v>0</v>
      </c>
      <c r="D2976" t="b">
        <f>IF(OR(B2976=0,'Input and Summary Results'!E2558=0),FALSE,'Input and Summary Results'!$E2558)</f>
        <v>0</v>
      </c>
      <c r="E2976" t="b">
        <f t="shared" si="167"/>
        <v>0</v>
      </c>
      <c r="F2976" t="b">
        <f t="shared" si="168"/>
        <v>0</v>
      </c>
      <c r="G2976" t="b">
        <f>IF('Input and Summary Results'!$J$4="yes",IF(C2976=FALSE,FALSE,IF('Data Transformation'!E2976&lt;$R$10,E2976,$R$10)),IF(C2976=FALSE,FALSE,IF(C2976&lt;$R$10,C2976,$R$10)))</f>
        <v>0</v>
      </c>
      <c r="H2976" t="b">
        <f>IF('Input and Summary Results'!$J$4="yes",'Data Transformation'!F2976,'Data Transformation'!D2976)</f>
        <v>0</v>
      </c>
      <c r="I2976" t="str">
        <f t="shared" si="169"/>
        <v/>
      </c>
    </row>
    <row r="2977" spans="2:9" x14ac:dyDescent="0.25">
      <c r="B2977" t="b">
        <f>IF('Input and Summary Results'!D2559=0,FALSE,'Input and Summary Results'!$B2559)</f>
        <v>0</v>
      </c>
      <c r="C2977" t="b">
        <f>IF(OR(B2977=0,'Input and Summary Results'!D2559=0,'Input and Summary Results'!D2559=""),FALSE,'Input and Summary Results'!$D2559)</f>
        <v>0</v>
      </c>
      <c r="D2977" t="b">
        <f>IF(OR(B2977=0,'Input and Summary Results'!E2559=0),FALSE,'Input and Summary Results'!$E2559)</f>
        <v>0</v>
      </c>
      <c r="E2977" t="b">
        <f t="shared" si="167"/>
        <v>0</v>
      </c>
      <c r="F2977" t="b">
        <f t="shared" si="168"/>
        <v>0</v>
      </c>
      <c r="G2977" t="b">
        <f>IF('Input and Summary Results'!$J$4="yes",IF(C2977=FALSE,FALSE,IF('Data Transformation'!E2977&lt;$R$10,E2977,$R$10)),IF(C2977=FALSE,FALSE,IF(C2977&lt;$R$10,C2977,$R$10)))</f>
        <v>0</v>
      </c>
      <c r="H2977" t="b">
        <f>IF('Input and Summary Results'!$J$4="yes",'Data Transformation'!F2977,'Data Transformation'!D2977)</f>
        <v>0</v>
      </c>
      <c r="I2977" t="str">
        <f t="shared" si="169"/>
        <v/>
      </c>
    </row>
    <row r="2978" spans="2:9" x14ac:dyDescent="0.25">
      <c r="B2978" t="b">
        <f>IF('Input and Summary Results'!D2560=0,FALSE,'Input and Summary Results'!$B2560)</f>
        <v>0</v>
      </c>
      <c r="C2978" t="b">
        <f>IF(OR(B2978=0,'Input and Summary Results'!D2560=0,'Input and Summary Results'!D2560=""),FALSE,'Input and Summary Results'!$D2560)</f>
        <v>0</v>
      </c>
      <c r="D2978" t="b">
        <f>IF(OR(B2978=0,'Input and Summary Results'!E2560=0),FALSE,'Input and Summary Results'!$E2560)</f>
        <v>0</v>
      </c>
      <c r="E2978" t="b">
        <f t="shared" si="167"/>
        <v>0</v>
      </c>
      <c r="F2978" t="b">
        <f t="shared" si="168"/>
        <v>0</v>
      </c>
      <c r="G2978" t="b">
        <f>IF('Input and Summary Results'!$J$4="yes",IF(C2978=FALSE,FALSE,IF('Data Transformation'!E2978&lt;$R$10,E2978,$R$10)),IF(C2978=FALSE,FALSE,IF(C2978&lt;$R$10,C2978,$R$10)))</f>
        <v>0</v>
      </c>
      <c r="H2978" t="b">
        <f>IF('Input and Summary Results'!$J$4="yes",'Data Transformation'!F2978,'Data Transformation'!D2978)</f>
        <v>0</v>
      </c>
      <c r="I2978" t="str">
        <f t="shared" si="169"/>
        <v/>
      </c>
    </row>
    <row r="2979" spans="2:9" x14ac:dyDescent="0.25">
      <c r="B2979" t="b">
        <f>IF('Input and Summary Results'!D2561=0,FALSE,'Input and Summary Results'!$B2561)</f>
        <v>0</v>
      </c>
      <c r="C2979" t="b">
        <f>IF(OR(B2979=0,'Input and Summary Results'!D2561=0,'Input and Summary Results'!D2561=""),FALSE,'Input and Summary Results'!$D2561)</f>
        <v>0</v>
      </c>
      <c r="D2979" t="b">
        <f>IF(OR(B2979=0,'Input and Summary Results'!E2561=0),FALSE,'Input and Summary Results'!$E2561)</f>
        <v>0</v>
      </c>
      <c r="E2979" t="b">
        <f t="shared" si="167"/>
        <v>0</v>
      </c>
      <c r="F2979" t="b">
        <f t="shared" si="168"/>
        <v>0</v>
      </c>
      <c r="G2979" t="b">
        <f>IF('Input and Summary Results'!$J$4="yes",IF(C2979=FALSE,FALSE,IF('Data Transformation'!E2979&lt;$R$10,E2979,$R$10)),IF(C2979=FALSE,FALSE,IF(C2979&lt;$R$10,C2979,$R$10)))</f>
        <v>0</v>
      </c>
      <c r="H2979" t="b">
        <f>IF('Input and Summary Results'!$J$4="yes",'Data Transformation'!F2979,'Data Transformation'!D2979)</f>
        <v>0</v>
      </c>
      <c r="I2979" t="str">
        <f t="shared" si="169"/>
        <v/>
      </c>
    </row>
    <row r="2980" spans="2:9" x14ac:dyDescent="0.25">
      <c r="B2980" t="b">
        <f>IF('Input and Summary Results'!D2562=0,FALSE,'Input and Summary Results'!$B2562)</f>
        <v>0</v>
      </c>
      <c r="C2980" t="b">
        <f>IF(OR(B2980=0,'Input and Summary Results'!D2562=0,'Input and Summary Results'!D2562=""),FALSE,'Input and Summary Results'!$D2562)</f>
        <v>0</v>
      </c>
      <c r="D2980" t="b">
        <f>IF(OR(B2980=0,'Input and Summary Results'!E2562=0),FALSE,'Input and Summary Results'!$E2562)</f>
        <v>0</v>
      </c>
      <c r="E2980" t="b">
        <f t="shared" si="167"/>
        <v>0</v>
      </c>
      <c r="F2980" t="b">
        <f t="shared" si="168"/>
        <v>0</v>
      </c>
      <c r="G2980" t="b">
        <f>IF('Input and Summary Results'!$J$4="yes",IF(C2980=FALSE,FALSE,IF('Data Transformation'!E2980&lt;$R$10,E2980,$R$10)),IF(C2980=FALSE,FALSE,IF(C2980&lt;$R$10,C2980,$R$10)))</f>
        <v>0</v>
      </c>
      <c r="H2980" t="b">
        <f>IF('Input and Summary Results'!$J$4="yes",'Data Transformation'!F2980,'Data Transformation'!D2980)</f>
        <v>0</v>
      </c>
      <c r="I2980" t="str">
        <f t="shared" si="169"/>
        <v/>
      </c>
    </row>
    <row r="2981" spans="2:9" x14ac:dyDescent="0.25">
      <c r="B2981" t="b">
        <f>IF('Input and Summary Results'!D2563=0,FALSE,'Input and Summary Results'!$B2563)</f>
        <v>0</v>
      </c>
      <c r="C2981" t="b">
        <f>IF(OR(B2981=0,'Input and Summary Results'!D2563=0,'Input and Summary Results'!D2563=""),FALSE,'Input and Summary Results'!$D2563)</f>
        <v>0</v>
      </c>
      <c r="D2981" t="b">
        <f>IF(OR(B2981=0,'Input and Summary Results'!E2563=0),FALSE,'Input and Summary Results'!$E2563)</f>
        <v>0</v>
      </c>
      <c r="E2981" t="b">
        <f t="shared" si="167"/>
        <v>0</v>
      </c>
      <c r="F2981" t="b">
        <f t="shared" si="168"/>
        <v>0</v>
      </c>
      <c r="G2981" t="b">
        <f>IF('Input and Summary Results'!$J$4="yes",IF(C2981=FALSE,FALSE,IF('Data Transformation'!E2981&lt;$R$10,E2981,$R$10)),IF(C2981=FALSE,FALSE,IF(C2981&lt;$R$10,C2981,$R$10)))</f>
        <v>0</v>
      </c>
      <c r="H2981" t="b">
        <f>IF('Input and Summary Results'!$J$4="yes",'Data Transformation'!F2981,'Data Transformation'!D2981)</f>
        <v>0</v>
      </c>
      <c r="I2981" t="str">
        <f t="shared" si="169"/>
        <v/>
      </c>
    </row>
    <row r="2982" spans="2:9" x14ac:dyDescent="0.25">
      <c r="B2982" t="b">
        <f>IF('Input and Summary Results'!D2564=0,FALSE,'Input and Summary Results'!$B2564)</f>
        <v>0</v>
      </c>
      <c r="C2982" t="b">
        <f>IF(OR(B2982=0,'Input and Summary Results'!D2564=0,'Input and Summary Results'!D2564=""),FALSE,'Input and Summary Results'!$D2564)</f>
        <v>0</v>
      </c>
      <c r="D2982" t="b">
        <f>IF(OR(B2982=0,'Input and Summary Results'!E2564=0),FALSE,'Input and Summary Results'!$E2564)</f>
        <v>0</v>
      </c>
      <c r="E2982" t="b">
        <f t="shared" si="167"/>
        <v>0</v>
      </c>
      <c r="F2982" t="b">
        <f t="shared" si="168"/>
        <v>0</v>
      </c>
      <c r="G2982" t="b">
        <f>IF('Input and Summary Results'!$J$4="yes",IF(C2982=FALSE,FALSE,IF('Data Transformation'!E2982&lt;$R$10,E2982,$R$10)),IF(C2982=FALSE,FALSE,IF(C2982&lt;$R$10,C2982,$R$10)))</f>
        <v>0</v>
      </c>
      <c r="H2982" t="b">
        <f>IF('Input and Summary Results'!$J$4="yes",'Data Transformation'!F2982,'Data Transformation'!D2982)</f>
        <v>0</v>
      </c>
      <c r="I2982" t="str">
        <f t="shared" si="169"/>
        <v/>
      </c>
    </row>
    <row r="2983" spans="2:9" x14ac:dyDescent="0.25">
      <c r="B2983" t="b">
        <f>IF('Input and Summary Results'!D2565=0,FALSE,'Input and Summary Results'!$B2565)</f>
        <v>0</v>
      </c>
      <c r="C2983" t="b">
        <f>IF(OR(B2983=0,'Input and Summary Results'!D2565=0,'Input and Summary Results'!D2565=""),FALSE,'Input and Summary Results'!$D2565)</f>
        <v>0</v>
      </c>
      <c r="D2983" t="b">
        <f>IF(OR(B2983=0,'Input and Summary Results'!E2565=0),FALSE,'Input and Summary Results'!$E2565)</f>
        <v>0</v>
      </c>
      <c r="E2983" t="b">
        <f t="shared" si="167"/>
        <v>0</v>
      </c>
      <c r="F2983" t="b">
        <f t="shared" si="168"/>
        <v>0</v>
      </c>
      <c r="G2983" t="b">
        <f>IF('Input and Summary Results'!$J$4="yes",IF(C2983=FALSE,FALSE,IF('Data Transformation'!E2983&lt;$R$10,E2983,$R$10)),IF(C2983=FALSE,FALSE,IF(C2983&lt;$R$10,C2983,$R$10)))</f>
        <v>0</v>
      </c>
      <c r="H2983" t="b">
        <f>IF('Input and Summary Results'!$J$4="yes",'Data Transformation'!F2983,'Data Transformation'!D2983)</f>
        <v>0</v>
      </c>
      <c r="I2983" t="str">
        <f t="shared" si="169"/>
        <v/>
      </c>
    </row>
    <row r="2984" spans="2:9" x14ac:dyDescent="0.25">
      <c r="B2984" t="b">
        <f>IF('Input and Summary Results'!D2566=0,FALSE,'Input and Summary Results'!$B2566)</f>
        <v>0</v>
      </c>
      <c r="C2984" t="b">
        <f>IF(OR(B2984=0,'Input and Summary Results'!D2566=0,'Input and Summary Results'!D2566=""),FALSE,'Input and Summary Results'!$D2566)</f>
        <v>0</v>
      </c>
      <c r="D2984" t="b">
        <f>IF(OR(B2984=0,'Input and Summary Results'!E2566=0),FALSE,'Input and Summary Results'!$E2566)</f>
        <v>0</v>
      </c>
      <c r="E2984" t="b">
        <f t="shared" si="167"/>
        <v>0</v>
      </c>
      <c r="F2984" t="b">
        <f t="shared" si="168"/>
        <v>0</v>
      </c>
      <c r="G2984" t="b">
        <f>IF('Input and Summary Results'!$J$4="yes",IF(C2984=FALSE,FALSE,IF('Data Transformation'!E2984&lt;$R$10,E2984,$R$10)),IF(C2984=FALSE,FALSE,IF(C2984&lt;$R$10,C2984,$R$10)))</f>
        <v>0</v>
      </c>
      <c r="H2984" t="b">
        <f>IF('Input and Summary Results'!$J$4="yes",'Data Transformation'!F2984,'Data Transformation'!D2984)</f>
        <v>0</v>
      </c>
      <c r="I2984" t="str">
        <f t="shared" si="169"/>
        <v/>
      </c>
    </row>
    <row r="2985" spans="2:9" x14ac:dyDescent="0.25">
      <c r="B2985" t="b">
        <f>IF('Input and Summary Results'!D2567=0,FALSE,'Input and Summary Results'!$B2567)</f>
        <v>0</v>
      </c>
      <c r="C2985" t="b">
        <f>IF(OR(B2985=0,'Input and Summary Results'!D2567=0,'Input and Summary Results'!D2567=""),FALSE,'Input and Summary Results'!$D2567)</f>
        <v>0</v>
      </c>
      <c r="D2985" t="b">
        <f>IF(OR(B2985=0,'Input and Summary Results'!E2567=0),FALSE,'Input and Summary Results'!$E2567)</f>
        <v>0</v>
      </c>
      <c r="E2985" t="b">
        <f t="shared" si="167"/>
        <v>0</v>
      </c>
      <c r="F2985" t="b">
        <f t="shared" si="168"/>
        <v>0</v>
      </c>
      <c r="G2985" t="b">
        <f>IF('Input and Summary Results'!$J$4="yes",IF(C2985=FALSE,FALSE,IF('Data Transformation'!E2985&lt;$R$10,E2985,$R$10)),IF(C2985=FALSE,FALSE,IF(C2985&lt;$R$10,C2985,$R$10)))</f>
        <v>0</v>
      </c>
      <c r="H2985" t="b">
        <f>IF('Input and Summary Results'!$J$4="yes",'Data Transformation'!F2985,'Data Transformation'!D2985)</f>
        <v>0</v>
      </c>
      <c r="I2985" t="str">
        <f t="shared" si="169"/>
        <v/>
      </c>
    </row>
    <row r="2986" spans="2:9" x14ac:dyDescent="0.25">
      <c r="B2986" t="b">
        <f>IF('Input and Summary Results'!D2568=0,FALSE,'Input and Summary Results'!$B2568)</f>
        <v>0</v>
      </c>
      <c r="C2986" t="b">
        <f>IF(OR(B2986=0,'Input and Summary Results'!D2568=0,'Input and Summary Results'!D2568=""),FALSE,'Input and Summary Results'!$D2568)</f>
        <v>0</v>
      </c>
      <c r="D2986" t="b">
        <f>IF(OR(B2986=0,'Input and Summary Results'!E2568=0),FALSE,'Input and Summary Results'!$E2568)</f>
        <v>0</v>
      </c>
      <c r="E2986" t="b">
        <f t="shared" ref="E2986:E3049" si="170">IF(C2986=FALSE,FALSE,LOG10(C2986))</f>
        <v>0</v>
      </c>
      <c r="F2986" t="b">
        <f t="shared" ref="F2986:F3049" si="171">IF(D2986=FALSE, FALSE,0.434*D2986/C2986)</f>
        <v>0</v>
      </c>
      <c r="G2986" t="b">
        <f>IF('Input and Summary Results'!$J$4="yes",IF(C2986=FALSE,FALSE,IF('Data Transformation'!E2986&lt;$R$10,E2986,$R$10)),IF(C2986=FALSE,FALSE,IF(C2986&lt;$R$10,C2986,$R$10)))</f>
        <v>0</v>
      </c>
      <c r="H2986" t="b">
        <f>IF('Input and Summary Results'!$J$4="yes",'Data Transformation'!F2986,'Data Transformation'!D2986)</f>
        <v>0</v>
      </c>
      <c r="I2986" t="str">
        <f t="shared" si="169"/>
        <v/>
      </c>
    </row>
    <row r="2987" spans="2:9" x14ac:dyDescent="0.25">
      <c r="B2987" t="b">
        <f>IF('Input and Summary Results'!D2569=0,FALSE,'Input and Summary Results'!$B2569)</f>
        <v>0</v>
      </c>
      <c r="C2987" t="b">
        <f>IF(OR(B2987=0,'Input and Summary Results'!D2569=0,'Input and Summary Results'!D2569=""),FALSE,'Input and Summary Results'!$D2569)</f>
        <v>0</v>
      </c>
      <c r="D2987" t="b">
        <f>IF(OR(B2987=0,'Input and Summary Results'!E2569=0),FALSE,'Input and Summary Results'!$E2569)</f>
        <v>0</v>
      </c>
      <c r="E2987" t="b">
        <f t="shared" si="170"/>
        <v>0</v>
      </c>
      <c r="F2987" t="b">
        <f t="shared" si="171"/>
        <v>0</v>
      </c>
      <c r="G2987" t="b">
        <f>IF('Input and Summary Results'!$J$4="yes",IF(C2987=FALSE,FALSE,IF('Data Transformation'!E2987&lt;$R$10,E2987,$R$10)),IF(C2987=FALSE,FALSE,IF(C2987&lt;$R$10,C2987,$R$10)))</f>
        <v>0</v>
      </c>
      <c r="H2987" t="b">
        <f>IF('Input and Summary Results'!$J$4="yes",'Data Transformation'!F2987,'Data Transformation'!D2987)</f>
        <v>0</v>
      </c>
      <c r="I2987" t="str">
        <f t="shared" si="169"/>
        <v/>
      </c>
    </row>
    <row r="2988" spans="2:9" x14ac:dyDescent="0.25">
      <c r="B2988" t="b">
        <f>IF('Input and Summary Results'!D2570=0,FALSE,'Input and Summary Results'!$B2570)</f>
        <v>0</v>
      </c>
      <c r="C2988" t="b">
        <f>IF(OR(B2988=0,'Input and Summary Results'!D2570=0,'Input and Summary Results'!D2570=""),FALSE,'Input and Summary Results'!$D2570)</f>
        <v>0</v>
      </c>
      <c r="D2988" t="b">
        <f>IF(OR(B2988=0,'Input and Summary Results'!E2570=0),FALSE,'Input and Summary Results'!$E2570)</f>
        <v>0</v>
      </c>
      <c r="E2988" t="b">
        <f t="shared" si="170"/>
        <v>0</v>
      </c>
      <c r="F2988" t="b">
        <f t="shared" si="171"/>
        <v>0</v>
      </c>
      <c r="G2988" t="b">
        <f>IF('Input and Summary Results'!$J$4="yes",IF(C2988=FALSE,FALSE,IF('Data Transformation'!E2988&lt;$R$10,E2988,$R$10)),IF(C2988=FALSE,FALSE,IF(C2988&lt;$R$10,C2988,$R$10)))</f>
        <v>0</v>
      </c>
      <c r="H2988" t="b">
        <f>IF('Input and Summary Results'!$J$4="yes",'Data Transformation'!F2988,'Data Transformation'!D2988)</f>
        <v>0</v>
      </c>
      <c r="I2988" t="str">
        <f t="shared" si="169"/>
        <v/>
      </c>
    </row>
    <row r="2989" spans="2:9" x14ac:dyDescent="0.25">
      <c r="B2989" t="b">
        <f>IF('Input and Summary Results'!D2571=0,FALSE,'Input and Summary Results'!$B2571)</f>
        <v>0</v>
      </c>
      <c r="C2989" t="b">
        <f>IF(OR(B2989=0,'Input and Summary Results'!D2571=0,'Input and Summary Results'!D2571=""),FALSE,'Input and Summary Results'!$D2571)</f>
        <v>0</v>
      </c>
      <c r="D2989" t="b">
        <f>IF(OR(B2989=0,'Input and Summary Results'!E2571=0),FALSE,'Input and Summary Results'!$E2571)</f>
        <v>0</v>
      </c>
      <c r="E2989" t="b">
        <f t="shared" si="170"/>
        <v>0</v>
      </c>
      <c r="F2989" t="b">
        <f t="shared" si="171"/>
        <v>0</v>
      </c>
      <c r="G2989" t="b">
        <f>IF('Input and Summary Results'!$J$4="yes",IF(C2989=FALSE,FALSE,IF('Data Transformation'!E2989&lt;$R$10,E2989,$R$10)),IF(C2989=FALSE,FALSE,IF(C2989&lt;$R$10,C2989,$R$10)))</f>
        <v>0</v>
      </c>
      <c r="H2989" t="b">
        <f>IF('Input and Summary Results'!$J$4="yes",'Data Transformation'!F2989,'Data Transformation'!D2989)</f>
        <v>0</v>
      </c>
      <c r="I2989" t="str">
        <f t="shared" si="169"/>
        <v/>
      </c>
    </row>
    <row r="2990" spans="2:9" x14ac:dyDescent="0.25">
      <c r="B2990" t="b">
        <f>IF('Input and Summary Results'!D2572=0,FALSE,'Input and Summary Results'!$B2572)</f>
        <v>0</v>
      </c>
      <c r="C2990" t="b">
        <f>IF(OR(B2990=0,'Input and Summary Results'!D2572=0,'Input and Summary Results'!D2572=""),FALSE,'Input and Summary Results'!$D2572)</f>
        <v>0</v>
      </c>
      <c r="D2990" t="b">
        <f>IF(OR(B2990=0,'Input and Summary Results'!E2572=0),FALSE,'Input and Summary Results'!$E2572)</f>
        <v>0</v>
      </c>
      <c r="E2990" t="b">
        <f t="shared" si="170"/>
        <v>0</v>
      </c>
      <c r="F2990" t="b">
        <f t="shared" si="171"/>
        <v>0</v>
      </c>
      <c r="G2990" t="b">
        <f>IF('Input and Summary Results'!$J$4="yes",IF(C2990=FALSE,FALSE,IF('Data Transformation'!E2990&lt;$R$10,E2990,$R$10)),IF(C2990=FALSE,FALSE,IF(C2990&lt;$R$10,C2990,$R$10)))</f>
        <v>0</v>
      </c>
      <c r="H2990" t="b">
        <f>IF('Input and Summary Results'!$J$4="yes",'Data Transformation'!F2990,'Data Transformation'!D2990)</f>
        <v>0</v>
      </c>
      <c r="I2990" t="str">
        <f t="shared" si="169"/>
        <v/>
      </c>
    </row>
    <row r="2991" spans="2:9" x14ac:dyDescent="0.25">
      <c r="B2991" t="b">
        <f>IF('Input and Summary Results'!D2573=0,FALSE,'Input and Summary Results'!$B2573)</f>
        <v>0</v>
      </c>
      <c r="C2991" t="b">
        <f>IF(OR(B2991=0,'Input and Summary Results'!D2573=0,'Input and Summary Results'!D2573=""),FALSE,'Input and Summary Results'!$D2573)</f>
        <v>0</v>
      </c>
      <c r="D2991" t="b">
        <f>IF(OR(B2991=0,'Input and Summary Results'!E2573=0),FALSE,'Input and Summary Results'!$E2573)</f>
        <v>0</v>
      </c>
      <c r="E2991" t="b">
        <f t="shared" si="170"/>
        <v>0</v>
      </c>
      <c r="F2991" t="b">
        <f t="shared" si="171"/>
        <v>0</v>
      </c>
      <c r="G2991" t="b">
        <f>IF('Input and Summary Results'!$J$4="yes",IF(C2991=FALSE,FALSE,IF('Data Transformation'!E2991&lt;$R$10,E2991,$R$10)),IF(C2991=FALSE,FALSE,IF(C2991&lt;$R$10,C2991,$R$10)))</f>
        <v>0</v>
      </c>
      <c r="H2991" t="b">
        <f>IF('Input and Summary Results'!$J$4="yes",'Data Transformation'!F2991,'Data Transformation'!D2991)</f>
        <v>0</v>
      </c>
      <c r="I2991" t="str">
        <f t="shared" si="169"/>
        <v/>
      </c>
    </row>
    <row r="2992" spans="2:9" x14ac:dyDescent="0.25">
      <c r="B2992" t="b">
        <f>IF('Input and Summary Results'!D2574=0,FALSE,'Input and Summary Results'!$B2574)</f>
        <v>0</v>
      </c>
      <c r="C2992" t="b">
        <f>IF(OR(B2992=0,'Input and Summary Results'!D2574=0,'Input and Summary Results'!D2574=""),FALSE,'Input and Summary Results'!$D2574)</f>
        <v>0</v>
      </c>
      <c r="D2992" t="b">
        <f>IF(OR(B2992=0,'Input and Summary Results'!E2574=0),FALSE,'Input and Summary Results'!$E2574)</f>
        <v>0</v>
      </c>
      <c r="E2992" t="b">
        <f t="shared" si="170"/>
        <v>0</v>
      </c>
      <c r="F2992" t="b">
        <f t="shared" si="171"/>
        <v>0</v>
      </c>
      <c r="G2992" t="b">
        <f>IF('Input and Summary Results'!$J$4="yes",IF(C2992=FALSE,FALSE,IF('Data Transformation'!E2992&lt;$R$10,E2992,$R$10)),IF(C2992=FALSE,FALSE,IF(C2992&lt;$R$10,C2992,$R$10)))</f>
        <v>0</v>
      </c>
      <c r="H2992" t="b">
        <f>IF('Input and Summary Results'!$J$4="yes",'Data Transformation'!F2992,'Data Transformation'!D2992)</f>
        <v>0</v>
      </c>
      <c r="I2992" t="str">
        <f t="shared" si="169"/>
        <v/>
      </c>
    </row>
    <row r="2993" spans="2:9" x14ac:dyDescent="0.25">
      <c r="B2993" t="b">
        <f>IF('Input and Summary Results'!D2575=0,FALSE,'Input and Summary Results'!$B2575)</f>
        <v>0</v>
      </c>
      <c r="C2993" t="b">
        <f>IF(OR(B2993=0,'Input and Summary Results'!D2575=0,'Input and Summary Results'!D2575=""),FALSE,'Input and Summary Results'!$D2575)</f>
        <v>0</v>
      </c>
      <c r="D2993" t="b">
        <f>IF(OR(B2993=0,'Input and Summary Results'!E2575=0),FALSE,'Input and Summary Results'!$E2575)</f>
        <v>0</v>
      </c>
      <c r="E2993" t="b">
        <f t="shared" si="170"/>
        <v>0</v>
      </c>
      <c r="F2993" t="b">
        <f t="shared" si="171"/>
        <v>0</v>
      </c>
      <c r="G2993" t="b">
        <f>IF('Input and Summary Results'!$J$4="yes",IF(C2993=FALSE,FALSE,IF('Data Transformation'!E2993&lt;$R$10,E2993,$R$10)),IF(C2993=FALSE,FALSE,IF(C2993&lt;$R$10,C2993,$R$10)))</f>
        <v>0</v>
      </c>
      <c r="H2993" t="b">
        <f>IF('Input and Summary Results'!$J$4="yes",'Data Transformation'!F2993,'Data Transformation'!D2993)</f>
        <v>0</v>
      </c>
      <c r="I2993" t="str">
        <f t="shared" si="169"/>
        <v/>
      </c>
    </row>
    <row r="2994" spans="2:9" x14ac:dyDescent="0.25">
      <c r="B2994" t="b">
        <f>IF('Input and Summary Results'!D2576=0,FALSE,'Input and Summary Results'!$B2576)</f>
        <v>0</v>
      </c>
      <c r="C2994" t="b">
        <f>IF(OR(B2994=0,'Input and Summary Results'!D2576=0,'Input and Summary Results'!D2576=""),FALSE,'Input and Summary Results'!$D2576)</f>
        <v>0</v>
      </c>
      <c r="D2994" t="b">
        <f>IF(OR(B2994=0,'Input and Summary Results'!E2576=0),FALSE,'Input and Summary Results'!$E2576)</f>
        <v>0</v>
      </c>
      <c r="E2994" t="b">
        <f t="shared" si="170"/>
        <v>0</v>
      </c>
      <c r="F2994" t="b">
        <f t="shared" si="171"/>
        <v>0</v>
      </c>
      <c r="G2994" t="b">
        <f>IF('Input and Summary Results'!$J$4="yes",IF(C2994=FALSE,FALSE,IF('Data Transformation'!E2994&lt;$R$10,E2994,$R$10)),IF(C2994=FALSE,FALSE,IF(C2994&lt;$R$10,C2994,$R$10)))</f>
        <v>0</v>
      </c>
      <c r="H2994" t="b">
        <f>IF('Input and Summary Results'!$J$4="yes",'Data Transformation'!F2994,'Data Transformation'!D2994)</f>
        <v>0</v>
      </c>
      <c r="I2994" t="str">
        <f t="shared" si="169"/>
        <v/>
      </c>
    </row>
    <row r="2995" spans="2:9" x14ac:dyDescent="0.25">
      <c r="B2995" t="b">
        <f>IF('Input and Summary Results'!D2577=0,FALSE,'Input and Summary Results'!$B2577)</f>
        <v>0</v>
      </c>
      <c r="C2995" t="b">
        <f>IF(OR(B2995=0,'Input and Summary Results'!D2577=0,'Input and Summary Results'!D2577=""),FALSE,'Input and Summary Results'!$D2577)</f>
        <v>0</v>
      </c>
      <c r="D2995" t="b">
        <f>IF(OR(B2995=0,'Input and Summary Results'!E2577=0),FALSE,'Input and Summary Results'!$E2577)</f>
        <v>0</v>
      </c>
      <c r="E2995" t="b">
        <f t="shared" si="170"/>
        <v>0</v>
      </c>
      <c r="F2995" t="b">
        <f t="shared" si="171"/>
        <v>0</v>
      </c>
      <c r="G2995" t="b">
        <f>IF('Input and Summary Results'!$J$4="yes",IF(C2995=FALSE,FALSE,IF('Data Transformation'!E2995&lt;$R$10,E2995,$R$10)),IF(C2995=FALSE,FALSE,IF(C2995&lt;$R$10,C2995,$R$10)))</f>
        <v>0</v>
      </c>
      <c r="H2995" t="b">
        <f>IF('Input and Summary Results'!$J$4="yes",'Data Transformation'!F2995,'Data Transformation'!D2995)</f>
        <v>0</v>
      </c>
      <c r="I2995" t="str">
        <f t="shared" si="169"/>
        <v/>
      </c>
    </row>
    <row r="2996" spans="2:9" x14ac:dyDescent="0.25">
      <c r="B2996" t="b">
        <f>IF('Input and Summary Results'!D2578=0,FALSE,'Input and Summary Results'!$B2578)</f>
        <v>0</v>
      </c>
      <c r="C2996" t="b">
        <f>IF(OR(B2996=0,'Input and Summary Results'!D2578=0,'Input and Summary Results'!D2578=""),FALSE,'Input and Summary Results'!$D2578)</f>
        <v>0</v>
      </c>
      <c r="D2996" t="b">
        <f>IF(OR(B2996=0,'Input and Summary Results'!E2578=0),FALSE,'Input and Summary Results'!$E2578)</f>
        <v>0</v>
      </c>
      <c r="E2996" t="b">
        <f t="shared" si="170"/>
        <v>0</v>
      </c>
      <c r="F2996" t="b">
        <f t="shared" si="171"/>
        <v>0</v>
      </c>
      <c r="G2996" t="b">
        <f>IF('Input and Summary Results'!$J$4="yes",IF(C2996=FALSE,FALSE,IF('Data Transformation'!E2996&lt;$R$10,E2996,$R$10)),IF(C2996=FALSE,FALSE,IF(C2996&lt;$R$10,C2996,$R$10)))</f>
        <v>0</v>
      </c>
      <c r="H2996" t="b">
        <f>IF('Input and Summary Results'!$J$4="yes",'Data Transformation'!F2996,'Data Transformation'!D2996)</f>
        <v>0</v>
      </c>
      <c r="I2996" t="str">
        <f t="shared" si="169"/>
        <v/>
      </c>
    </row>
    <row r="2997" spans="2:9" x14ac:dyDescent="0.25">
      <c r="B2997" t="b">
        <f>IF('Input and Summary Results'!D2579=0,FALSE,'Input and Summary Results'!$B2579)</f>
        <v>0</v>
      </c>
      <c r="C2997" t="b">
        <f>IF(OR(B2997=0,'Input and Summary Results'!D2579=0,'Input and Summary Results'!D2579=""),FALSE,'Input and Summary Results'!$D2579)</f>
        <v>0</v>
      </c>
      <c r="D2997" t="b">
        <f>IF(OR(B2997=0,'Input and Summary Results'!E2579=0),FALSE,'Input and Summary Results'!$E2579)</f>
        <v>0</v>
      </c>
      <c r="E2997" t="b">
        <f t="shared" si="170"/>
        <v>0</v>
      </c>
      <c r="F2997" t="b">
        <f t="shared" si="171"/>
        <v>0</v>
      </c>
      <c r="G2997" t="b">
        <f>IF('Input and Summary Results'!$J$4="yes",IF(C2997=FALSE,FALSE,IF('Data Transformation'!E2997&lt;$R$10,E2997,$R$10)),IF(C2997=FALSE,FALSE,IF(C2997&lt;$R$10,C2997,$R$10)))</f>
        <v>0</v>
      </c>
      <c r="H2997" t="b">
        <f>IF('Input and Summary Results'!$J$4="yes",'Data Transformation'!F2997,'Data Transformation'!D2997)</f>
        <v>0</v>
      </c>
      <c r="I2997" t="str">
        <f t="shared" si="169"/>
        <v/>
      </c>
    </row>
    <row r="2998" spans="2:9" x14ac:dyDescent="0.25">
      <c r="B2998" t="b">
        <f>IF('Input and Summary Results'!D2580=0,FALSE,'Input and Summary Results'!$B2580)</f>
        <v>0</v>
      </c>
      <c r="C2998" t="b">
        <f>IF(OR(B2998=0,'Input and Summary Results'!D2580=0,'Input and Summary Results'!D2580=""),FALSE,'Input and Summary Results'!$D2580)</f>
        <v>0</v>
      </c>
      <c r="D2998" t="b">
        <f>IF(OR(B2998=0,'Input and Summary Results'!E2580=0),FALSE,'Input and Summary Results'!$E2580)</f>
        <v>0</v>
      </c>
      <c r="E2998" t="b">
        <f t="shared" si="170"/>
        <v>0</v>
      </c>
      <c r="F2998" t="b">
        <f t="shared" si="171"/>
        <v>0</v>
      </c>
      <c r="G2998" t="b">
        <f>IF('Input and Summary Results'!$J$4="yes",IF(C2998=FALSE,FALSE,IF('Data Transformation'!E2998&lt;$R$10,E2998,$R$10)),IF(C2998=FALSE,FALSE,IF(C2998&lt;$R$10,C2998,$R$10)))</f>
        <v>0</v>
      </c>
      <c r="H2998" t="b">
        <f>IF('Input and Summary Results'!$J$4="yes",'Data Transformation'!F2998,'Data Transformation'!D2998)</f>
        <v>0</v>
      </c>
      <c r="I2998" t="str">
        <f t="shared" si="169"/>
        <v/>
      </c>
    </row>
    <row r="2999" spans="2:9" x14ac:dyDescent="0.25">
      <c r="B2999" t="b">
        <f>IF('Input and Summary Results'!D2581=0,FALSE,'Input and Summary Results'!$B2581)</f>
        <v>0</v>
      </c>
      <c r="C2999" t="b">
        <f>IF(OR(B2999=0,'Input and Summary Results'!D2581=0,'Input and Summary Results'!D2581=""),FALSE,'Input and Summary Results'!$D2581)</f>
        <v>0</v>
      </c>
      <c r="D2999" t="b">
        <f>IF(OR(B2999=0,'Input and Summary Results'!E2581=0),FALSE,'Input and Summary Results'!$E2581)</f>
        <v>0</v>
      </c>
      <c r="E2999" t="b">
        <f t="shared" si="170"/>
        <v>0</v>
      </c>
      <c r="F2999" t="b">
        <f t="shared" si="171"/>
        <v>0</v>
      </c>
      <c r="G2999" t="b">
        <f>IF('Input and Summary Results'!$J$4="yes",IF(C2999=FALSE,FALSE,IF('Data Transformation'!E2999&lt;$R$10,E2999,$R$10)),IF(C2999=FALSE,FALSE,IF(C2999&lt;$R$10,C2999,$R$10)))</f>
        <v>0</v>
      </c>
      <c r="H2999" t="b">
        <f>IF('Input and Summary Results'!$J$4="yes",'Data Transformation'!F2999,'Data Transformation'!D2999)</f>
        <v>0</v>
      </c>
      <c r="I2999" t="str">
        <f t="shared" si="169"/>
        <v/>
      </c>
    </row>
    <row r="3000" spans="2:9" x14ac:dyDescent="0.25">
      <c r="B3000" t="b">
        <f>IF('Input and Summary Results'!D2582=0,FALSE,'Input and Summary Results'!$B2582)</f>
        <v>0</v>
      </c>
      <c r="C3000" t="b">
        <f>IF(OR(B3000=0,'Input and Summary Results'!D2582=0,'Input and Summary Results'!D2582=""),FALSE,'Input and Summary Results'!$D2582)</f>
        <v>0</v>
      </c>
      <c r="D3000" t="b">
        <f>IF(OR(B3000=0,'Input and Summary Results'!E2582=0),FALSE,'Input and Summary Results'!$E2582)</f>
        <v>0</v>
      </c>
      <c r="E3000" t="b">
        <f t="shared" si="170"/>
        <v>0</v>
      </c>
      <c r="F3000" t="b">
        <f t="shared" si="171"/>
        <v>0</v>
      </c>
      <c r="G3000" t="b">
        <f>IF('Input and Summary Results'!$J$4="yes",IF(C3000=FALSE,FALSE,IF('Data Transformation'!E3000&lt;$R$10,E3000,$R$10)),IF(C3000=FALSE,FALSE,IF(C3000&lt;$R$10,C3000,$R$10)))</f>
        <v>0</v>
      </c>
      <c r="H3000" t="b">
        <f>IF('Input and Summary Results'!$J$4="yes",'Data Transformation'!F3000,'Data Transformation'!D3000)</f>
        <v>0</v>
      </c>
      <c r="I3000" t="str">
        <f t="shared" si="169"/>
        <v/>
      </c>
    </row>
    <row r="3001" spans="2:9" x14ac:dyDescent="0.25">
      <c r="B3001" t="b">
        <f>IF('Input and Summary Results'!D2583=0,FALSE,'Input and Summary Results'!$B2583)</f>
        <v>0</v>
      </c>
      <c r="C3001" t="b">
        <f>IF(OR(B3001=0,'Input and Summary Results'!D2583=0,'Input and Summary Results'!D2583=""),FALSE,'Input and Summary Results'!$D2583)</f>
        <v>0</v>
      </c>
      <c r="D3001" t="b">
        <f>IF(OR(B3001=0,'Input and Summary Results'!E2583=0),FALSE,'Input and Summary Results'!$E2583)</f>
        <v>0</v>
      </c>
      <c r="E3001" t="b">
        <f t="shared" si="170"/>
        <v>0</v>
      </c>
      <c r="F3001" t="b">
        <f t="shared" si="171"/>
        <v>0</v>
      </c>
      <c r="G3001" t="b">
        <f>IF('Input and Summary Results'!$J$4="yes",IF(C3001=FALSE,FALSE,IF('Data Transformation'!E3001&lt;$R$10,E3001,$R$10)),IF(C3001=FALSE,FALSE,IF(C3001&lt;$R$10,C3001,$R$10)))</f>
        <v>0</v>
      </c>
      <c r="H3001" t="b">
        <f>IF('Input and Summary Results'!$J$4="yes",'Data Transformation'!F3001,'Data Transformation'!D3001)</f>
        <v>0</v>
      </c>
      <c r="I3001" t="str">
        <f t="shared" si="169"/>
        <v/>
      </c>
    </row>
    <row r="3002" spans="2:9" x14ac:dyDescent="0.25">
      <c r="B3002" t="b">
        <f>IF('Input and Summary Results'!D2584=0,FALSE,'Input and Summary Results'!$B2584)</f>
        <v>0</v>
      </c>
      <c r="C3002" t="b">
        <f>IF(OR(B3002=0,'Input and Summary Results'!D2584=0,'Input and Summary Results'!D2584=""),FALSE,'Input and Summary Results'!$D2584)</f>
        <v>0</v>
      </c>
      <c r="D3002" t="b">
        <f>IF(OR(B3002=0,'Input and Summary Results'!E2584=0),FALSE,'Input and Summary Results'!$E2584)</f>
        <v>0</v>
      </c>
      <c r="E3002" t="b">
        <f t="shared" si="170"/>
        <v>0</v>
      </c>
      <c r="F3002" t="b">
        <f t="shared" si="171"/>
        <v>0</v>
      </c>
      <c r="G3002" t="b">
        <f>IF('Input and Summary Results'!$J$4="yes",IF(C3002=FALSE,FALSE,IF('Data Transformation'!E3002&lt;$R$10,E3002,$R$10)),IF(C3002=FALSE,FALSE,IF(C3002&lt;$R$10,C3002,$R$10)))</f>
        <v>0</v>
      </c>
      <c r="H3002" t="b">
        <f>IF('Input and Summary Results'!$J$4="yes",'Data Transformation'!F3002,'Data Transformation'!D3002)</f>
        <v>0</v>
      </c>
      <c r="I3002" t="str">
        <f t="shared" si="169"/>
        <v/>
      </c>
    </row>
    <row r="3003" spans="2:9" x14ac:dyDescent="0.25">
      <c r="B3003" t="b">
        <f>IF('Input and Summary Results'!D2585=0,FALSE,'Input and Summary Results'!$B2585)</f>
        <v>0</v>
      </c>
      <c r="C3003" t="b">
        <f>IF(OR(B3003=0,'Input and Summary Results'!D2585=0,'Input and Summary Results'!D2585=""),FALSE,'Input and Summary Results'!$D2585)</f>
        <v>0</v>
      </c>
      <c r="D3003" t="b">
        <f>IF(OR(B3003=0,'Input and Summary Results'!E2585=0),FALSE,'Input and Summary Results'!$E2585)</f>
        <v>0</v>
      </c>
      <c r="E3003" t="b">
        <f t="shared" si="170"/>
        <v>0</v>
      </c>
      <c r="F3003" t="b">
        <f t="shared" si="171"/>
        <v>0</v>
      </c>
      <c r="G3003" t="b">
        <f>IF('Input and Summary Results'!$J$4="yes",IF(C3003=FALSE,FALSE,IF('Data Transformation'!E3003&lt;$R$10,E3003,$R$10)),IF(C3003=FALSE,FALSE,IF(C3003&lt;$R$10,C3003,$R$10)))</f>
        <v>0</v>
      </c>
      <c r="H3003" t="b">
        <f>IF('Input and Summary Results'!$J$4="yes",'Data Transformation'!F3003,'Data Transformation'!D3003)</f>
        <v>0</v>
      </c>
      <c r="I3003" t="str">
        <f t="shared" si="169"/>
        <v/>
      </c>
    </row>
    <row r="3004" spans="2:9" x14ac:dyDescent="0.25">
      <c r="B3004" t="b">
        <f>IF('Input and Summary Results'!D2586=0,FALSE,'Input and Summary Results'!$B2586)</f>
        <v>0</v>
      </c>
      <c r="C3004" t="b">
        <f>IF(OR(B3004=0,'Input and Summary Results'!D2586=0,'Input and Summary Results'!D2586=""),FALSE,'Input and Summary Results'!$D2586)</f>
        <v>0</v>
      </c>
      <c r="D3004" t="b">
        <f>IF(OR(B3004=0,'Input and Summary Results'!E2586=0),FALSE,'Input and Summary Results'!$E2586)</f>
        <v>0</v>
      </c>
      <c r="E3004" t="b">
        <f t="shared" si="170"/>
        <v>0</v>
      </c>
      <c r="F3004" t="b">
        <f t="shared" si="171"/>
        <v>0</v>
      </c>
      <c r="G3004" t="b">
        <f>IF('Input and Summary Results'!$J$4="yes",IF(C3004=FALSE,FALSE,IF('Data Transformation'!E3004&lt;$R$10,E3004,$R$10)),IF(C3004=FALSE,FALSE,IF(C3004&lt;$R$10,C3004,$R$10)))</f>
        <v>0</v>
      </c>
      <c r="H3004" t="b">
        <f>IF('Input and Summary Results'!$J$4="yes",'Data Transformation'!F3004,'Data Transformation'!D3004)</f>
        <v>0</v>
      </c>
      <c r="I3004" t="str">
        <f t="shared" si="169"/>
        <v/>
      </c>
    </row>
    <row r="3005" spans="2:9" x14ac:dyDescent="0.25">
      <c r="B3005" t="b">
        <f>IF('Input and Summary Results'!D2587=0,FALSE,'Input and Summary Results'!$B2587)</f>
        <v>0</v>
      </c>
      <c r="C3005" t="b">
        <f>IF(OR(B3005=0,'Input and Summary Results'!D2587=0,'Input and Summary Results'!D2587=""),FALSE,'Input and Summary Results'!$D2587)</f>
        <v>0</v>
      </c>
      <c r="D3005" t="b">
        <f>IF(OR(B3005=0,'Input and Summary Results'!E2587=0),FALSE,'Input and Summary Results'!$E2587)</f>
        <v>0</v>
      </c>
      <c r="E3005" t="b">
        <f t="shared" si="170"/>
        <v>0</v>
      </c>
      <c r="F3005" t="b">
        <f t="shared" si="171"/>
        <v>0</v>
      </c>
      <c r="G3005" t="b">
        <f>IF('Input and Summary Results'!$J$4="yes",IF(C3005=FALSE,FALSE,IF('Data Transformation'!E3005&lt;$R$10,E3005,$R$10)),IF(C3005=FALSE,FALSE,IF(C3005&lt;$R$10,C3005,$R$10)))</f>
        <v>0</v>
      </c>
      <c r="H3005" t="b">
        <f>IF('Input and Summary Results'!$J$4="yes",'Data Transformation'!F3005,'Data Transformation'!D3005)</f>
        <v>0</v>
      </c>
      <c r="I3005" t="str">
        <f t="shared" si="169"/>
        <v/>
      </c>
    </row>
    <row r="3006" spans="2:9" x14ac:dyDescent="0.25">
      <c r="B3006" t="b">
        <f>IF('Input and Summary Results'!D2588=0,FALSE,'Input and Summary Results'!$B2588)</f>
        <v>0</v>
      </c>
      <c r="C3006" t="b">
        <f>IF(OR(B3006=0,'Input and Summary Results'!D2588=0,'Input and Summary Results'!D2588=""),FALSE,'Input and Summary Results'!$D2588)</f>
        <v>0</v>
      </c>
      <c r="D3006" t="b">
        <f>IF(OR(B3006=0,'Input and Summary Results'!E2588=0),FALSE,'Input and Summary Results'!$E2588)</f>
        <v>0</v>
      </c>
      <c r="E3006" t="b">
        <f t="shared" si="170"/>
        <v>0</v>
      </c>
      <c r="F3006" t="b">
        <f t="shared" si="171"/>
        <v>0</v>
      </c>
      <c r="G3006" t="b">
        <f>IF('Input and Summary Results'!$J$4="yes",IF(C3006=FALSE,FALSE,IF('Data Transformation'!E3006&lt;$R$10,E3006,$R$10)),IF(C3006=FALSE,FALSE,IF(C3006&lt;$R$10,C3006,$R$10)))</f>
        <v>0</v>
      </c>
      <c r="H3006" t="b">
        <f>IF('Input and Summary Results'!$J$4="yes",'Data Transformation'!F3006,'Data Transformation'!D3006)</f>
        <v>0</v>
      </c>
      <c r="I3006" t="str">
        <f t="shared" si="169"/>
        <v/>
      </c>
    </row>
    <row r="3007" spans="2:9" x14ac:dyDescent="0.25">
      <c r="B3007" t="b">
        <f>IF('Input and Summary Results'!D2589=0,FALSE,'Input and Summary Results'!$B2589)</f>
        <v>0</v>
      </c>
      <c r="C3007" t="b">
        <f>IF(OR(B3007=0,'Input and Summary Results'!D2589=0,'Input and Summary Results'!D2589=""),FALSE,'Input and Summary Results'!$D2589)</f>
        <v>0</v>
      </c>
      <c r="D3007" t="b">
        <f>IF(OR(B3007=0,'Input and Summary Results'!E2589=0),FALSE,'Input and Summary Results'!$E2589)</f>
        <v>0</v>
      </c>
      <c r="E3007" t="b">
        <f t="shared" si="170"/>
        <v>0</v>
      </c>
      <c r="F3007" t="b">
        <f t="shared" si="171"/>
        <v>0</v>
      </c>
      <c r="G3007" t="b">
        <f>IF('Input and Summary Results'!$J$4="yes",IF(C3007=FALSE,FALSE,IF('Data Transformation'!E3007&lt;$R$10,E3007,$R$10)),IF(C3007=FALSE,FALSE,IF(C3007&lt;$R$10,C3007,$R$10)))</f>
        <v>0</v>
      </c>
      <c r="H3007" t="b">
        <f>IF('Input and Summary Results'!$J$4="yes",'Data Transformation'!F3007,'Data Transformation'!D3007)</f>
        <v>0</v>
      </c>
      <c r="I3007" t="str">
        <f t="shared" si="169"/>
        <v/>
      </c>
    </row>
    <row r="3008" spans="2:9" x14ac:dyDescent="0.25">
      <c r="B3008" t="b">
        <f>IF('Input and Summary Results'!D2590=0,FALSE,'Input and Summary Results'!$B2590)</f>
        <v>0</v>
      </c>
      <c r="C3008" t="b">
        <f>IF(OR(B3008=0,'Input and Summary Results'!D2590=0,'Input and Summary Results'!D2590=""),FALSE,'Input and Summary Results'!$D2590)</f>
        <v>0</v>
      </c>
      <c r="D3008" t="b">
        <f>IF(OR(B3008=0,'Input and Summary Results'!E2590=0),FALSE,'Input and Summary Results'!$E2590)</f>
        <v>0</v>
      </c>
      <c r="E3008" t="b">
        <f t="shared" si="170"/>
        <v>0</v>
      </c>
      <c r="F3008" t="b">
        <f t="shared" si="171"/>
        <v>0</v>
      </c>
      <c r="G3008" t="b">
        <f>IF('Input and Summary Results'!$J$4="yes",IF(C3008=FALSE,FALSE,IF('Data Transformation'!E3008&lt;$R$10,E3008,$R$10)),IF(C3008=FALSE,FALSE,IF(C3008&lt;$R$10,C3008,$R$10)))</f>
        <v>0</v>
      </c>
      <c r="H3008" t="b">
        <f>IF('Input and Summary Results'!$J$4="yes",'Data Transformation'!F3008,'Data Transformation'!D3008)</f>
        <v>0</v>
      </c>
      <c r="I3008" t="str">
        <f t="shared" si="169"/>
        <v/>
      </c>
    </row>
    <row r="3009" spans="2:9" x14ac:dyDescent="0.25">
      <c r="B3009" t="b">
        <f>IF('Input and Summary Results'!D2591=0,FALSE,'Input and Summary Results'!$B2591)</f>
        <v>0</v>
      </c>
      <c r="C3009" t="b">
        <f>IF(OR(B3009=0,'Input and Summary Results'!D2591=0,'Input and Summary Results'!D2591=""),FALSE,'Input and Summary Results'!$D2591)</f>
        <v>0</v>
      </c>
      <c r="D3009" t="b">
        <f>IF(OR(B3009=0,'Input and Summary Results'!E2591=0),FALSE,'Input and Summary Results'!$E2591)</f>
        <v>0</v>
      </c>
      <c r="E3009" t="b">
        <f t="shared" si="170"/>
        <v>0</v>
      </c>
      <c r="F3009" t="b">
        <f t="shared" si="171"/>
        <v>0</v>
      </c>
      <c r="G3009" t="b">
        <f>IF('Input and Summary Results'!$J$4="yes",IF(C3009=FALSE,FALSE,IF('Data Transformation'!E3009&lt;$R$10,E3009,$R$10)),IF(C3009=FALSE,FALSE,IF(C3009&lt;$R$10,C3009,$R$10)))</f>
        <v>0</v>
      </c>
      <c r="H3009" t="b">
        <f>IF('Input and Summary Results'!$J$4="yes",'Data Transformation'!F3009,'Data Transformation'!D3009)</f>
        <v>0</v>
      </c>
      <c r="I3009" t="str">
        <f t="shared" si="169"/>
        <v/>
      </c>
    </row>
    <row r="3010" spans="2:9" x14ac:dyDescent="0.25">
      <c r="B3010" t="b">
        <f>IF('Input and Summary Results'!D2592=0,FALSE,'Input and Summary Results'!$B2592)</f>
        <v>0</v>
      </c>
      <c r="C3010" t="b">
        <f>IF(OR(B3010=0,'Input and Summary Results'!D2592=0,'Input and Summary Results'!D2592=""),FALSE,'Input and Summary Results'!$D2592)</f>
        <v>0</v>
      </c>
      <c r="D3010" t="b">
        <f>IF(OR(B3010=0,'Input and Summary Results'!E2592=0),FALSE,'Input and Summary Results'!$E2592)</f>
        <v>0</v>
      </c>
      <c r="E3010" t="b">
        <f t="shared" si="170"/>
        <v>0</v>
      </c>
      <c r="F3010" t="b">
        <f t="shared" si="171"/>
        <v>0</v>
      </c>
      <c r="G3010" t="b">
        <f>IF('Input and Summary Results'!$J$4="yes",IF(C3010=FALSE,FALSE,IF('Data Transformation'!E3010&lt;$R$10,E3010,$R$10)),IF(C3010=FALSE,FALSE,IF(C3010&lt;$R$10,C3010,$R$10)))</f>
        <v>0</v>
      </c>
      <c r="H3010" t="b">
        <f>IF('Input and Summary Results'!$J$4="yes",'Data Transformation'!F3010,'Data Transformation'!D3010)</f>
        <v>0</v>
      </c>
      <c r="I3010" t="str">
        <f t="shared" si="169"/>
        <v/>
      </c>
    </row>
    <row r="3011" spans="2:9" x14ac:dyDescent="0.25">
      <c r="B3011" t="b">
        <f>IF('Input and Summary Results'!D2593=0,FALSE,'Input and Summary Results'!$B2593)</f>
        <v>0</v>
      </c>
      <c r="C3011" t="b">
        <f>IF(OR(B3011=0,'Input and Summary Results'!D2593=0,'Input and Summary Results'!D2593=""),FALSE,'Input and Summary Results'!$D2593)</f>
        <v>0</v>
      </c>
      <c r="D3011" t="b">
        <f>IF(OR(B3011=0,'Input and Summary Results'!E2593=0),FALSE,'Input and Summary Results'!$E2593)</f>
        <v>0</v>
      </c>
      <c r="E3011" t="b">
        <f t="shared" si="170"/>
        <v>0</v>
      </c>
      <c r="F3011" t="b">
        <f t="shared" si="171"/>
        <v>0</v>
      </c>
      <c r="G3011" t="b">
        <f>IF('Input and Summary Results'!$J$4="yes",IF(C3011=FALSE,FALSE,IF('Data Transformation'!E3011&lt;$R$10,E3011,$R$10)),IF(C3011=FALSE,FALSE,IF(C3011&lt;$R$10,C3011,$R$10)))</f>
        <v>0</v>
      </c>
      <c r="H3011" t="b">
        <f>IF('Input and Summary Results'!$J$4="yes",'Data Transformation'!F3011,'Data Transformation'!D3011)</f>
        <v>0</v>
      </c>
      <c r="I3011" t="str">
        <f t="shared" si="169"/>
        <v/>
      </c>
    </row>
    <row r="3012" spans="2:9" x14ac:dyDescent="0.25">
      <c r="B3012" t="b">
        <f>IF('Input and Summary Results'!D2594=0,FALSE,'Input and Summary Results'!$B2594)</f>
        <v>0</v>
      </c>
      <c r="C3012" t="b">
        <f>IF(OR(B3012=0,'Input and Summary Results'!D2594=0,'Input and Summary Results'!D2594=""),FALSE,'Input and Summary Results'!$D2594)</f>
        <v>0</v>
      </c>
      <c r="D3012" t="b">
        <f>IF(OR(B3012=0,'Input and Summary Results'!E2594=0),FALSE,'Input and Summary Results'!$E2594)</f>
        <v>0</v>
      </c>
      <c r="E3012" t="b">
        <f t="shared" si="170"/>
        <v>0</v>
      </c>
      <c r="F3012" t="b">
        <f t="shared" si="171"/>
        <v>0</v>
      </c>
      <c r="G3012" t="b">
        <f>IF('Input and Summary Results'!$J$4="yes",IF(C3012=FALSE,FALSE,IF('Data Transformation'!E3012&lt;$R$10,E3012,$R$10)),IF(C3012=FALSE,FALSE,IF(C3012&lt;$R$10,C3012,$R$10)))</f>
        <v>0</v>
      </c>
      <c r="H3012" t="b">
        <f>IF('Input and Summary Results'!$J$4="yes",'Data Transformation'!F3012,'Data Transformation'!D3012)</f>
        <v>0</v>
      </c>
      <c r="I3012" t="str">
        <f t="shared" si="169"/>
        <v/>
      </c>
    </row>
    <row r="3013" spans="2:9" x14ac:dyDescent="0.25">
      <c r="B3013" t="b">
        <f>IF('Input and Summary Results'!D2595=0,FALSE,'Input and Summary Results'!$B2595)</f>
        <v>0</v>
      </c>
      <c r="C3013" t="b">
        <f>IF(OR(B3013=0,'Input and Summary Results'!D2595=0,'Input and Summary Results'!D2595=""),FALSE,'Input and Summary Results'!$D2595)</f>
        <v>0</v>
      </c>
      <c r="D3013" t="b">
        <f>IF(OR(B3013=0,'Input and Summary Results'!E2595=0),FALSE,'Input and Summary Results'!$E2595)</f>
        <v>0</v>
      </c>
      <c r="E3013" t="b">
        <f t="shared" si="170"/>
        <v>0</v>
      </c>
      <c r="F3013" t="b">
        <f t="shared" si="171"/>
        <v>0</v>
      </c>
      <c r="G3013" t="b">
        <f>IF('Input and Summary Results'!$J$4="yes",IF(C3013=FALSE,FALSE,IF('Data Transformation'!E3013&lt;$R$10,E3013,$R$10)),IF(C3013=FALSE,FALSE,IF(C3013&lt;$R$10,C3013,$R$10)))</f>
        <v>0</v>
      </c>
      <c r="H3013" t="b">
        <f>IF('Input and Summary Results'!$J$4="yes",'Data Transformation'!F3013,'Data Transformation'!D3013)</f>
        <v>0</v>
      </c>
      <c r="I3013" t="str">
        <f t="shared" ref="I3013:I3076" si="172">IF(G3013=FALSE,"",B3013)</f>
        <v/>
      </c>
    </row>
    <row r="3014" spans="2:9" x14ac:dyDescent="0.25">
      <c r="B3014" t="b">
        <f>IF('Input and Summary Results'!D2596=0,FALSE,'Input and Summary Results'!$B2596)</f>
        <v>0</v>
      </c>
      <c r="C3014" t="b">
        <f>IF(OR(B3014=0,'Input and Summary Results'!D2596=0,'Input and Summary Results'!D2596=""),FALSE,'Input and Summary Results'!$D2596)</f>
        <v>0</v>
      </c>
      <c r="D3014" t="b">
        <f>IF(OR(B3014=0,'Input and Summary Results'!E2596=0),FALSE,'Input and Summary Results'!$E2596)</f>
        <v>0</v>
      </c>
      <c r="E3014" t="b">
        <f t="shared" si="170"/>
        <v>0</v>
      </c>
      <c r="F3014" t="b">
        <f t="shared" si="171"/>
        <v>0</v>
      </c>
      <c r="G3014" t="b">
        <f>IF('Input and Summary Results'!$J$4="yes",IF(C3014=FALSE,FALSE,IF('Data Transformation'!E3014&lt;$R$10,E3014,$R$10)),IF(C3014=FALSE,FALSE,IF(C3014&lt;$R$10,C3014,$R$10)))</f>
        <v>0</v>
      </c>
      <c r="H3014" t="b">
        <f>IF('Input and Summary Results'!$J$4="yes",'Data Transformation'!F3014,'Data Transformation'!D3014)</f>
        <v>0</v>
      </c>
      <c r="I3014" t="str">
        <f t="shared" si="172"/>
        <v/>
      </c>
    </row>
    <row r="3015" spans="2:9" x14ac:dyDescent="0.25">
      <c r="B3015" t="b">
        <f>IF('Input and Summary Results'!D2597=0,FALSE,'Input and Summary Results'!$B2597)</f>
        <v>0</v>
      </c>
      <c r="C3015" t="b">
        <f>IF(OR(B3015=0,'Input and Summary Results'!D2597=0,'Input and Summary Results'!D2597=""),FALSE,'Input and Summary Results'!$D2597)</f>
        <v>0</v>
      </c>
      <c r="D3015" t="b">
        <f>IF(OR(B3015=0,'Input and Summary Results'!E2597=0),FALSE,'Input and Summary Results'!$E2597)</f>
        <v>0</v>
      </c>
      <c r="E3015" t="b">
        <f t="shared" si="170"/>
        <v>0</v>
      </c>
      <c r="F3015" t="b">
        <f t="shared" si="171"/>
        <v>0</v>
      </c>
      <c r="G3015" t="b">
        <f>IF('Input and Summary Results'!$J$4="yes",IF(C3015=FALSE,FALSE,IF('Data Transformation'!E3015&lt;$R$10,E3015,$R$10)),IF(C3015=FALSE,FALSE,IF(C3015&lt;$R$10,C3015,$R$10)))</f>
        <v>0</v>
      </c>
      <c r="H3015" t="b">
        <f>IF('Input and Summary Results'!$J$4="yes",'Data Transformation'!F3015,'Data Transformation'!D3015)</f>
        <v>0</v>
      </c>
      <c r="I3015" t="str">
        <f t="shared" si="172"/>
        <v/>
      </c>
    </row>
    <row r="3016" spans="2:9" x14ac:dyDescent="0.25">
      <c r="B3016" t="b">
        <f>IF('Input and Summary Results'!D2598=0,FALSE,'Input and Summary Results'!$B2598)</f>
        <v>0</v>
      </c>
      <c r="C3016" t="b">
        <f>IF(OR(B3016=0,'Input and Summary Results'!D2598=0,'Input and Summary Results'!D2598=""),FALSE,'Input and Summary Results'!$D2598)</f>
        <v>0</v>
      </c>
      <c r="D3016" t="b">
        <f>IF(OR(B3016=0,'Input and Summary Results'!E2598=0),FALSE,'Input and Summary Results'!$E2598)</f>
        <v>0</v>
      </c>
      <c r="E3016" t="b">
        <f t="shared" si="170"/>
        <v>0</v>
      </c>
      <c r="F3016" t="b">
        <f t="shared" si="171"/>
        <v>0</v>
      </c>
      <c r="G3016" t="b">
        <f>IF('Input and Summary Results'!$J$4="yes",IF(C3016=FALSE,FALSE,IF('Data Transformation'!E3016&lt;$R$10,E3016,$R$10)),IF(C3016=FALSE,FALSE,IF(C3016&lt;$R$10,C3016,$R$10)))</f>
        <v>0</v>
      </c>
      <c r="H3016" t="b">
        <f>IF('Input and Summary Results'!$J$4="yes",'Data Transformation'!F3016,'Data Transformation'!D3016)</f>
        <v>0</v>
      </c>
      <c r="I3016" t="str">
        <f t="shared" si="172"/>
        <v/>
      </c>
    </row>
    <row r="3017" spans="2:9" x14ac:dyDescent="0.25">
      <c r="B3017" t="b">
        <f>IF('Input and Summary Results'!D2599=0,FALSE,'Input and Summary Results'!$B2599)</f>
        <v>0</v>
      </c>
      <c r="C3017" t="b">
        <f>IF(OR(B3017=0,'Input and Summary Results'!D2599=0,'Input and Summary Results'!D2599=""),FALSE,'Input and Summary Results'!$D2599)</f>
        <v>0</v>
      </c>
      <c r="D3017" t="b">
        <f>IF(OR(B3017=0,'Input and Summary Results'!E2599=0),FALSE,'Input and Summary Results'!$E2599)</f>
        <v>0</v>
      </c>
      <c r="E3017" t="b">
        <f t="shared" si="170"/>
        <v>0</v>
      </c>
      <c r="F3017" t="b">
        <f t="shared" si="171"/>
        <v>0</v>
      </c>
      <c r="G3017" t="b">
        <f>IF('Input and Summary Results'!$J$4="yes",IF(C3017=FALSE,FALSE,IF('Data Transformation'!E3017&lt;$R$10,E3017,$R$10)),IF(C3017=FALSE,FALSE,IF(C3017&lt;$R$10,C3017,$R$10)))</f>
        <v>0</v>
      </c>
      <c r="H3017" t="b">
        <f>IF('Input and Summary Results'!$J$4="yes",'Data Transformation'!F3017,'Data Transformation'!D3017)</f>
        <v>0</v>
      </c>
      <c r="I3017" t="str">
        <f t="shared" si="172"/>
        <v/>
      </c>
    </row>
    <row r="3018" spans="2:9" x14ac:dyDescent="0.25">
      <c r="B3018" t="b">
        <f>IF('Input and Summary Results'!D2600=0,FALSE,'Input and Summary Results'!$B2600)</f>
        <v>0</v>
      </c>
      <c r="C3018" t="b">
        <f>IF(OR(B3018=0,'Input and Summary Results'!D2600=0,'Input and Summary Results'!D2600=""),FALSE,'Input and Summary Results'!$D2600)</f>
        <v>0</v>
      </c>
      <c r="D3018" t="b">
        <f>IF(OR(B3018=0,'Input and Summary Results'!E2600=0),FALSE,'Input and Summary Results'!$E2600)</f>
        <v>0</v>
      </c>
      <c r="E3018" t="b">
        <f t="shared" si="170"/>
        <v>0</v>
      </c>
      <c r="F3018" t="b">
        <f t="shared" si="171"/>
        <v>0</v>
      </c>
      <c r="G3018" t="b">
        <f>IF('Input and Summary Results'!$J$4="yes",IF(C3018=FALSE,FALSE,IF('Data Transformation'!E3018&lt;$R$10,E3018,$R$10)),IF(C3018=FALSE,FALSE,IF(C3018&lt;$R$10,C3018,$R$10)))</f>
        <v>0</v>
      </c>
      <c r="H3018" t="b">
        <f>IF('Input and Summary Results'!$J$4="yes",'Data Transformation'!F3018,'Data Transformation'!D3018)</f>
        <v>0</v>
      </c>
      <c r="I3018" t="str">
        <f t="shared" si="172"/>
        <v/>
      </c>
    </row>
    <row r="3019" spans="2:9" x14ac:dyDescent="0.25">
      <c r="B3019" t="b">
        <f>IF('Input and Summary Results'!D2601=0,FALSE,'Input and Summary Results'!$B2601)</f>
        <v>0</v>
      </c>
      <c r="C3019" t="b">
        <f>IF(OR(B3019=0,'Input and Summary Results'!D2601=0,'Input and Summary Results'!D2601=""),FALSE,'Input and Summary Results'!$D2601)</f>
        <v>0</v>
      </c>
      <c r="D3019" t="b">
        <f>IF(OR(B3019=0,'Input and Summary Results'!E2601=0),FALSE,'Input and Summary Results'!$E2601)</f>
        <v>0</v>
      </c>
      <c r="E3019" t="b">
        <f t="shared" si="170"/>
        <v>0</v>
      </c>
      <c r="F3019" t="b">
        <f t="shared" si="171"/>
        <v>0</v>
      </c>
      <c r="G3019" t="b">
        <f>IF('Input and Summary Results'!$J$4="yes",IF(C3019=FALSE,FALSE,IF('Data Transformation'!E3019&lt;$R$10,E3019,$R$10)),IF(C3019=FALSE,FALSE,IF(C3019&lt;$R$10,C3019,$R$10)))</f>
        <v>0</v>
      </c>
      <c r="H3019" t="b">
        <f>IF('Input and Summary Results'!$J$4="yes",'Data Transformation'!F3019,'Data Transformation'!D3019)</f>
        <v>0</v>
      </c>
      <c r="I3019" t="str">
        <f t="shared" si="172"/>
        <v/>
      </c>
    </row>
    <row r="3020" spans="2:9" x14ac:dyDescent="0.25">
      <c r="B3020" t="b">
        <f>IF('Input and Summary Results'!D2602=0,FALSE,'Input and Summary Results'!$B2602)</f>
        <v>0</v>
      </c>
      <c r="C3020" t="b">
        <f>IF(OR(B3020=0,'Input and Summary Results'!D2602=0,'Input and Summary Results'!D2602=""),FALSE,'Input and Summary Results'!$D2602)</f>
        <v>0</v>
      </c>
      <c r="D3020" t="b">
        <f>IF(OR(B3020=0,'Input and Summary Results'!E2602=0),FALSE,'Input and Summary Results'!$E2602)</f>
        <v>0</v>
      </c>
      <c r="E3020" t="b">
        <f t="shared" si="170"/>
        <v>0</v>
      </c>
      <c r="F3020" t="b">
        <f t="shared" si="171"/>
        <v>0</v>
      </c>
      <c r="G3020" t="b">
        <f>IF('Input and Summary Results'!$J$4="yes",IF(C3020=FALSE,FALSE,IF('Data Transformation'!E3020&lt;$R$10,E3020,$R$10)),IF(C3020=FALSE,FALSE,IF(C3020&lt;$R$10,C3020,$R$10)))</f>
        <v>0</v>
      </c>
      <c r="H3020" t="b">
        <f>IF('Input and Summary Results'!$J$4="yes",'Data Transformation'!F3020,'Data Transformation'!D3020)</f>
        <v>0</v>
      </c>
      <c r="I3020" t="str">
        <f t="shared" si="172"/>
        <v/>
      </c>
    </row>
    <row r="3021" spans="2:9" x14ac:dyDescent="0.25">
      <c r="B3021" t="b">
        <f>IF('Input and Summary Results'!D2603=0,FALSE,'Input and Summary Results'!$B2603)</f>
        <v>0</v>
      </c>
      <c r="C3021" t="b">
        <f>IF(OR(B3021=0,'Input and Summary Results'!D2603=0,'Input and Summary Results'!D2603=""),FALSE,'Input and Summary Results'!$D2603)</f>
        <v>0</v>
      </c>
      <c r="D3021" t="b">
        <f>IF(OR(B3021=0,'Input and Summary Results'!E2603=0),FALSE,'Input and Summary Results'!$E2603)</f>
        <v>0</v>
      </c>
      <c r="E3021" t="b">
        <f t="shared" si="170"/>
        <v>0</v>
      </c>
      <c r="F3021" t="b">
        <f t="shared" si="171"/>
        <v>0</v>
      </c>
      <c r="G3021" t="b">
        <f>IF('Input and Summary Results'!$J$4="yes",IF(C3021=FALSE,FALSE,IF('Data Transformation'!E3021&lt;$R$10,E3021,$R$10)),IF(C3021=FALSE,FALSE,IF(C3021&lt;$R$10,C3021,$R$10)))</f>
        <v>0</v>
      </c>
      <c r="H3021" t="b">
        <f>IF('Input and Summary Results'!$J$4="yes",'Data Transformation'!F3021,'Data Transformation'!D3021)</f>
        <v>0</v>
      </c>
      <c r="I3021" t="str">
        <f t="shared" si="172"/>
        <v/>
      </c>
    </row>
    <row r="3022" spans="2:9" x14ac:dyDescent="0.25">
      <c r="B3022" t="b">
        <f>IF('Input and Summary Results'!D2604=0,FALSE,'Input and Summary Results'!$B2604)</f>
        <v>0</v>
      </c>
      <c r="C3022" t="b">
        <f>IF(OR(B3022=0,'Input and Summary Results'!D2604=0,'Input and Summary Results'!D2604=""),FALSE,'Input and Summary Results'!$D2604)</f>
        <v>0</v>
      </c>
      <c r="D3022" t="b">
        <f>IF(OR(B3022=0,'Input and Summary Results'!E2604=0),FALSE,'Input and Summary Results'!$E2604)</f>
        <v>0</v>
      </c>
      <c r="E3022" t="b">
        <f t="shared" si="170"/>
        <v>0</v>
      </c>
      <c r="F3022" t="b">
        <f t="shared" si="171"/>
        <v>0</v>
      </c>
      <c r="G3022" t="b">
        <f>IF('Input and Summary Results'!$J$4="yes",IF(C3022=FALSE,FALSE,IF('Data Transformation'!E3022&lt;$R$10,E3022,$R$10)),IF(C3022=FALSE,FALSE,IF(C3022&lt;$R$10,C3022,$R$10)))</f>
        <v>0</v>
      </c>
      <c r="H3022" t="b">
        <f>IF('Input and Summary Results'!$J$4="yes",'Data Transformation'!F3022,'Data Transformation'!D3022)</f>
        <v>0</v>
      </c>
      <c r="I3022" t="str">
        <f t="shared" si="172"/>
        <v/>
      </c>
    </row>
    <row r="3023" spans="2:9" x14ac:dyDescent="0.25">
      <c r="B3023" t="b">
        <f>IF('Input and Summary Results'!D2605=0,FALSE,'Input and Summary Results'!$B2605)</f>
        <v>0</v>
      </c>
      <c r="C3023" t="b">
        <f>IF(OR(B3023=0,'Input and Summary Results'!D2605=0,'Input and Summary Results'!D2605=""),FALSE,'Input and Summary Results'!$D2605)</f>
        <v>0</v>
      </c>
      <c r="D3023" t="b">
        <f>IF(OR(B3023=0,'Input and Summary Results'!E2605=0),FALSE,'Input and Summary Results'!$E2605)</f>
        <v>0</v>
      </c>
      <c r="E3023" t="b">
        <f t="shared" si="170"/>
        <v>0</v>
      </c>
      <c r="F3023" t="b">
        <f t="shared" si="171"/>
        <v>0</v>
      </c>
      <c r="G3023" t="b">
        <f>IF('Input and Summary Results'!$J$4="yes",IF(C3023=FALSE,FALSE,IF('Data Transformation'!E3023&lt;$R$10,E3023,$R$10)),IF(C3023=FALSE,FALSE,IF(C3023&lt;$R$10,C3023,$R$10)))</f>
        <v>0</v>
      </c>
      <c r="H3023" t="b">
        <f>IF('Input and Summary Results'!$J$4="yes",'Data Transformation'!F3023,'Data Transformation'!D3023)</f>
        <v>0</v>
      </c>
      <c r="I3023" t="str">
        <f t="shared" si="172"/>
        <v/>
      </c>
    </row>
    <row r="3024" spans="2:9" x14ac:dyDescent="0.25">
      <c r="B3024" t="b">
        <f>IF('Input and Summary Results'!D2606=0,FALSE,'Input and Summary Results'!$B2606)</f>
        <v>0</v>
      </c>
      <c r="C3024" t="b">
        <f>IF(OR(B3024=0,'Input and Summary Results'!D2606=0,'Input and Summary Results'!D2606=""),FALSE,'Input and Summary Results'!$D2606)</f>
        <v>0</v>
      </c>
      <c r="D3024" t="b">
        <f>IF(OR(B3024=0,'Input and Summary Results'!E2606=0),FALSE,'Input and Summary Results'!$E2606)</f>
        <v>0</v>
      </c>
      <c r="E3024" t="b">
        <f t="shared" si="170"/>
        <v>0</v>
      </c>
      <c r="F3024" t="b">
        <f t="shared" si="171"/>
        <v>0</v>
      </c>
      <c r="G3024" t="b">
        <f>IF('Input and Summary Results'!$J$4="yes",IF(C3024=FALSE,FALSE,IF('Data Transformation'!E3024&lt;$R$10,E3024,$R$10)),IF(C3024=FALSE,FALSE,IF(C3024&lt;$R$10,C3024,$R$10)))</f>
        <v>0</v>
      </c>
      <c r="H3024" t="b">
        <f>IF('Input and Summary Results'!$J$4="yes",'Data Transformation'!F3024,'Data Transformation'!D3024)</f>
        <v>0</v>
      </c>
      <c r="I3024" t="str">
        <f t="shared" si="172"/>
        <v/>
      </c>
    </row>
    <row r="3025" spans="2:9" x14ac:dyDescent="0.25">
      <c r="B3025" t="b">
        <f>IF('Input and Summary Results'!D2607=0,FALSE,'Input and Summary Results'!$B2607)</f>
        <v>0</v>
      </c>
      <c r="C3025" t="b">
        <f>IF(OR(B3025=0,'Input and Summary Results'!D2607=0,'Input and Summary Results'!D2607=""),FALSE,'Input and Summary Results'!$D2607)</f>
        <v>0</v>
      </c>
      <c r="D3025" t="b">
        <f>IF(OR(B3025=0,'Input and Summary Results'!E2607=0),FALSE,'Input and Summary Results'!$E2607)</f>
        <v>0</v>
      </c>
      <c r="E3025" t="b">
        <f t="shared" si="170"/>
        <v>0</v>
      </c>
      <c r="F3025" t="b">
        <f t="shared" si="171"/>
        <v>0</v>
      </c>
      <c r="G3025" t="b">
        <f>IF('Input and Summary Results'!$J$4="yes",IF(C3025=FALSE,FALSE,IF('Data Transformation'!E3025&lt;$R$10,E3025,$R$10)),IF(C3025=FALSE,FALSE,IF(C3025&lt;$R$10,C3025,$R$10)))</f>
        <v>0</v>
      </c>
      <c r="H3025" t="b">
        <f>IF('Input and Summary Results'!$J$4="yes",'Data Transformation'!F3025,'Data Transformation'!D3025)</f>
        <v>0</v>
      </c>
      <c r="I3025" t="str">
        <f t="shared" si="172"/>
        <v/>
      </c>
    </row>
    <row r="3026" spans="2:9" x14ac:dyDescent="0.25">
      <c r="B3026" t="b">
        <f>IF('Input and Summary Results'!D2608=0,FALSE,'Input and Summary Results'!$B2608)</f>
        <v>0</v>
      </c>
      <c r="C3026" t="b">
        <f>IF(OR(B3026=0,'Input and Summary Results'!D2608=0,'Input and Summary Results'!D2608=""),FALSE,'Input and Summary Results'!$D2608)</f>
        <v>0</v>
      </c>
      <c r="D3026" t="b">
        <f>IF(OR(B3026=0,'Input and Summary Results'!E2608=0),FALSE,'Input and Summary Results'!$E2608)</f>
        <v>0</v>
      </c>
      <c r="E3026" t="b">
        <f t="shared" si="170"/>
        <v>0</v>
      </c>
      <c r="F3026" t="b">
        <f t="shared" si="171"/>
        <v>0</v>
      </c>
      <c r="G3026" t="b">
        <f>IF('Input and Summary Results'!$J$4="yes",IF(C3026=FALSE,FALSE,IF('Data Transformation'!E3026&lt;$R$10,E3026,$R$10)),IF(C3026=FALSE,FALSE,IF(C3026&lt;$R$10,C3026,$R$10)))</f>
        <v>0</v>
      </c>
      <c r="H3026" t="b">
        <f>IF('Input and Summary Results'!$J$4="yes",'Data Transformation'!F3026,'Data Transformation'!D3026)</f>
        <v>0</v>
      </c>
      <c r="I3026" t="str">
        <f t="shared" si="172"/>
        <v/>
      </c>
    </row>
    <row r="3027" spans="2:9" x14ac:dyDescent="0.25">
      <c r="B3027" t="b">
        <f>IF('Input and Summary Results'!D2609=0,FALSE,'Input and Summary Results'!$B2609)</f>
        <v>0</v>
      </c>
      <c r="C3027" t="b">
        <f>IF(OR(B3027=0,'Input and Summary Results'!D2609=0,'Input and Summary Results'!D2609=""),FALSE,'Input and Summary Results'!$D2609)</f>
        <v>0</v>
      </c>
      <c r="D3027" t="b">
        <f>IF(OR(B3027=0,'Input and Summary Results'!E2609=0),FALSE,'Input and Summary Results'!$E2609)</f>
        <v>0</v>
      </c>
      <c r="E3027" t="b">
        <f t="shared" si="170"/>
        <v>0</v>
      </c>
      <c r="F3027" t="b">
        <f t="shared" si="171"/>
        <v>0</v>
      </c>
      <c r="G3027" t="b">
        <f>IF('Input and Summary Results'!$J$4="yes",IF(C3027=FALSE,FALSE,IF('Data Transformation'!E3027&lt;$R$10,E3027,$R$10)),IF(C3027=FALSE,FALSE,IF(C3027&lt;$R$10,C3027,$R$10)))</f>
        <v>0</v>
      </c>
      <c r="H3027" t="b">
        <f>IF('Input and Summary Results'!$J$4="yes",'Data Transformation'!F3027,'Data Transformation'!D3027)</f>
        <v>0</v>
      </c>
      <c r="I3027" t="str">
        <f t="shared" si="172"/>
        <v/>
      </c>
    </row>
    <row r="3028" spans="2:9" x14ac:dyDescent="0.25">
      <c r="B3028" t="b">
        <f>IF('Input and Summary Results'!D2610=0,FALSE,'Input and Summary Results'!$B2610)</f>
        <v>0</v>
      </c>
      <c r="C3028" t="b">
        <f>IF(OR(B3028=0,'Input and Summary Results'!D2610=0,'Input and Summary Results'!D2610=""),FALSE,'Input and Summary Results'!$D2610)</f>
        <v>0</v>
      </c>
      <c r="D3028" t="b">
        <f>IF(OR(B3028=0,'Input and Summary Results'!E2610=0),FALSE,'Input and Summary Results'!$E2610)</f>
        <v>0</v>
      </c>
      <c r="E3028" t="b">
        <f t="shared" si="170"/>
        <v>0</v>
      </c>
      <c r="F3028" t="b">
        <f t="shared" si="171"/>
        <v>0</v>
      </c>
      <c r="G3028" t="b">
        <f>IF('Input and Summary Results'!$J$4="yes",IF(C3028=FALSE,FALSE,IF('Data Transformation'!E3028&lt;$R$10,E3028,$R$10)),IF(C3028=FALSE,FALSE,IF(C3028&lt;$R$10,C3028,$R$10)))</f>
        <v>0</v>
      </c>
      <c r="H3028" t="b">
        <f>IF('Input and Summary Results'!$J$4="yes",'Data Transformation'!F3028,'Data Transformation'!D3028)</f>
        <v>0</v>
      </c>
      <c r="I3028" t="str">
        <f t="shared" si="172"/>
        <v/>
      </c>
    </row>
    <row r="3029" spans="2:9" x14ac:dyDescent="0.25">
      <c r="B3029" t="b">
        <f>IF('Input and Summary Results'!D2611=0,FALSE,'Input and Summary Results'!$B2611)</f>
        <v>0</v>
      </c>
      <c r="C3029" t="b">
        <f>IF(OR(B3029=0,'Input and Summary Results'!D2611=0,'Input and Summary Results'!D2611=""),FALSE,'Input and Summary Results'!$D2611)</f>
        <v>0</v>
      </c>
      <c r="D3029" t="b">
        <f>IF(OR(B3029=0,'Input and Summary Results'!E2611=0),FALSE,'Input and Summary Results'!$E2611)</f>
        <v>0</v>
      </c>
      <c r="E3029" t="b">
        <f t="shared" si="170"/>
        <v>0</v>
      </c>
      <c r="F3029" t="b">
        <f t="shared" si="171"/>
        <v>0</v>
      </c>
      <c r="G3029" t="b">
        <f>IF('Input and Summary Results'!$J$4="yes",IF(C3029=FALSE,FALSE,IF('Data Transformation'!E3029&lt;$R$10,E3029,$R$10)),IF(C3029=FALSE,FALSE,IF(C3029&lt;$R$10,C3029,$R$10)))</f>
        <v>0</v>
      </c>
      <c r="H3029" t="b">
        <f>IF('Input and Summary Results'!$J$4="yes",'Data Transformation'!F3029,'Data Transformation'!D3029)</f>
        <v>0</v>
      </c>
      <c r="I3029" t="str">
        <f t="shared" si="172"/>
        <v/>
      </c>
    </row>
    <row r="3030" spans="2:9" x14ac:dyDescent="0.25">
      <c r="B3030" t="b">
        <f>IF('Input and Summary Results'!D2612=0,FALSE,'Input and Summary Results'!$B2612)</f>
        <v>0</v>
      </c>
      <c r="C3030" t="b">
        <f>IF(OR(B3030=0,'Input and Summary Results'!D2612=0,'Input and Summary Results'!D2612=""),FALSE,'Input and Summary Results'!$D2612)</f>
        <v>0</v>
      </c>
      <c r="D3030" t="b">
        <f>IF(OR(B3030=0,'Input and Summary Results'!E2612=0),FALSE,'Input and Summary Results'!$E2612)</f>
        <v>0</v>
      </c>
      <c r="E3030" t="b">
        <f t="shared" si="170"/>
        <v>0</v>
      </c>
      <c r="F3030" t="b">
        <f t="shared" si="171"/>
        <v>0</v>
      </c>
      <c r="G3030" t="b">
        <f>IF('Input and Summary Results'!$J$4="yes",IF(C3030=FALSE,FALSE,IF('Data Transformation'!E3030&lt;$R$10,E3030,$R$10)),IF(C3030=FALSE,FALSE,IF(C3030&lt;$R$10,C3030,$R$10)))</f>
        <v>0</v>
      </c>
      <c r="H3030" t="b">
        <f>IF('Input and Summary Results'!$J$4="yes",'Data Transformation'!F3030,'Data Transformation'!D3030)</f>
        <v>0</v>
      </c>
      <c r="I3030" t="str">
        <f t="shared" si="172"/>
        <v/>
      </c>
    </row>
    <row r="3031" spans="2:9" x14ac:dyDescent="0.25">
      <c r="B3031" t="b">
        <f>IF('Input and Summary Results'!D2613=0,FALSE,'Input and Summary Results'!$B2613)</f>
        <v>0</v>
      </c>
      <c r="C3031" t="b">
        <f>IF(OR(B3031=0,'Input and Summary Results'!D2613=0,'Input and Summary Results'!D2613=""),FALSE,'Input and Summary Results'!$D2613)</f>
        <v>0</v>
      </c>
      <c r="D3031" t="b">
        <f>IF(OR(B3031=0,'Input and Summary Results'!E2613=0),FALSE,'Input and Summary Results'!$E2613)</f>
        <v>0</v>
      </c>
      <c r="E3031" t="b">
        <f t="shared" si="170"/>
        <v>0</v>
      </c>
      <c r="F3031" t="b">
        <f t="shared" si="171"/>
        <v>0</v>
      </c>
      <c r="G3031" t="b">
        <f>IF('Input and Summary Results'!$J$4="yes",IF(C3031=FALSE,FALSE,IF('Data Transformation'!E3031&lt;$R$10,E3031,$R$10)),IF(C3031=FALSE,FALSE,IF(C3031&lt;$R$10,C3031,$R$10)))</f>
        <v>0</v>
      </c>
      <c r="H3031" t="b">
        <f>IF('Input and Summary Results'!$J$4="yes",'Data Transformation'!F3031,'Data Transformation'!D3031)</f>
        <v>0</v>
      </c>
      <c r="I3031" t="str">
        <f t="shared" si="172"/>
        <v/>
      </c>
    </row>
    <row r="3032" spans="2:9" x14ac:dyDescent="0.25">
      <c r="B3032" t="b">
        <f>IF('Input and Summary Results'!D2614=0,FALSE,'Input and Summary Results'!$B2614)</f>
        <v>0</v>
      </c>
      <c r="C3032" t="b">
        <f>IF(OR(B3032=0,'Input and Summary Results'!D2614=0,'Input and Summary Results'!D2614=""),FALSE,'Input and Summary Results'!$D2614)</f>
        <v>0</v>
      </c>
      <c r="D3032" t="b">
        <f>IF(OR(B3032=0,'Input and Summary Results'!E2614=0),FALSE,'Input and Summary Results'!$E2614)</f>
        <v>0</v>
      </c>
      <c r="E3032" t="b">
        <f t="shared" si="170"/>
        <v>0</v>
      </c>
      <c r="F3032" t="b">
        <f t="shared" si="171"/>
        <v>0</v>
      </c>
      <c r="G3032" t="b">
        <f>IF('Input and Summary Results'!$J$4="yes",IF(C3032=FALSE,FALSE,IF('Data Transformation'!E3032&lt;$R$10,E3032,$R$10)),IF(C3032=FALSE,FALSE,IF(C3032&lt;$R$10,C3032,$R$10)))</f>
        <v>0</v>
      </c>
      <c r="H3032" t="b">
        <f>IF('Input and Summary Results'!$J$4="yes",'Data Transformation'!F3032,'Data Transformation'!D3032)</f>
        <v>0</v>
      </c>
      <c r="I3032" t="str">
        <f t="shared" si="172"/>
        <v/>
      </c>
    </row>
    <row r="3033" spans="2:9" x14ac:dyDescent="0.25">
      <c r="B3033" t="b">
        <f>IF('Input and Summary Results'!D2615=0,FALSE,'Input and Summary Results'!$B2615)</f>
        <v>0</v>
      </c>
      <c r="C3033" t="b">
        <f>IF(OR(B3033=0,'Input and Summary Results'!D2615=0,'Input and Summary Results'!D2615=""),FALSE,'Input and Summary Results'!$D2615)</f>
        <v>0</v>
      </c>
      <c r="D3033" t="b">
        <f>IF(OR(B3033=0,'Input and Summary Results'!E2615=0),FALSE,'Input and Summary Results'!$E2615)</f>
        <v>0</v>
      </c>
      <c r="E3033" t="b">
        <f t="shared" si="170"/>
        <v>0</v>
      </c>
      <c r="F3033" t="b">
        <f t="shared" si="171"/>
        <v>0</v>
      </c>
      <c r="G3033" t="b">
        <f>IF('Input and Summary Results'!$J$4="yes",IF(C3033=FALSE,FALSE,IF('Data Transformation'!E3033&lt;$R$10,E3033,$R$10)),IF(C3033=FALSE,FALSE,IF(C3033&lt;$R$10,C3033,$R$10)))</f>
        <v>0</v>
      </c>
      <c r="H3033" t="b">
        <f>IF('Input and Summary Results'!$J$4="yes",'Data Transformation'!F3033,'Data Transformation'!D3033)</f>
        <v>0</v>
      </c>
      <c r="I3033" t="str">
        <f t="shared" si="172"/>
        <v/>
      </c>
    </row>
    <row r="3034" spans="2:9" x14ac:dyDescent="0.25">
      <c r="B3034" t="b">
        <f>IF('Input and Summary Results'!D2616=0,FALSE,'Input and Summary Results'!$B2616)</f>
        <v>0</v>
      </c>
      <c r="C3034" t="b">
        <f>IF(OR(B3034=0,'Input and Summary Results'!D2616=0,'Input and Summary Results'!D2616=""),FALSE,'Input and Summary Results'!$D2616)</f>
        <v>0</v>
      </c>
      <c r="D3034" t="b">
        <f>IF(OR(B3034=0,'Input and Summary Results'!E2616=0),FALSE,'Input and Summary Results'!$E2616)</f>
        <v>0</v>
      </c>
      <c r="E3034" t="b">
        <f t="shared" si="170"/>
        <v>0</v>
      </c>
      <c r="F3034" t="b">
        <f t="shared" si="171"/>
        <v>0</v>
      </c>
      <c r="G3034" t="b">
        <f>IF('Input and Summary Results'!$J$4="yes",IF(C3034=FALSE,FALSE,IF('Data Transformation'!E3034&lt;$R$10,E3034,$R$10)),IF(C3034=FALSE,FALSE,IF(C3034&lt;$R$10,C3034,$R$10)))</f>
        <v>0</v>
      </c>
      <c r="H3034" t="b">
        <f>IF('Input and Summary Results'!$J$4="yes",'Data Transformation'!F3034,'Data Transformation'!D3034)</f>
        <v>0</v>
      </c>
      <c r="I3034" t="str">
        <f t="shared" si="172"/>
        <v/>
      </c>
    </row>
    <row r="3035" spans="2:9" x14ac:dyDescent="0.25">
      <c r="B3035" t="b">
        <f>IF('Input and Summary Results'!D2617=0,FALSE,'Input and Summary Results'!$B2617)</f>
        <v>0</v>
      </c>
      <c r="C3035" t="b">
        <f>IF(OR(B3035=0,'Input and Summary Results'!D2617=0,'Input and Summary Results'!D2617=""),FALSE,'Input and Summary Results'!$D2617)</f>
        <v>0</v>
      </c>
      <c r="D3035" t="b">
        <f>IF(OR(B3035=0,'Input and Summary Results'!E2617=0),FALSE,'Input and Summary Results'!$E2617)</f>
        <v>0</v>
      </c>
      <c r="E3035" t="b">
        <f t="shared" si="170"/>
        <v>0</v>
      </c>
      <c r="F3035" t="b">
        <f t="shared" si="171"/>
        <v>0</v>
      </c>
      <c r="G3035" t="b">
        <f>IF('Input and Summary Results'!$J$4="yes",IF(C3035=FALSE,FALSE,IF('Data Transformation'!E3035&lt;$R$10,E3035,$R$10)),IF(C3035=FALSE,FALSE,IF(C3035&lt;$R$10,C3035,$R$10)))</f>
        <v>0</v>
      </c>
      <c r="H3035" t="b">
        <f>IF('Input and Summary Results'!$J$4="yes",'Data Transformation'!F3035,'Data Transformation'!D3035)</f>
        <v>0</v>
      </c>
      <c r="I3035" t="str">
        <f t="shared" si="172"/>
        <v/>
      </c>
    </row>
    <row r="3036" spans="2:9" x14ac:dyDescent="0.25">
      <c r="B3036" t="b">
        <f>IF('Input and Summary Results'!D2618=0,FALSE,'Input and Summary Results'!$B2618)</f>
        <v>0</v>
      </c>
      <c r="C3036" t="b">
        <f>IF(OR(B3036=0,'Input and Summary Results'!D2618=0,'Input and Summary Results'!D2618=""),FALSE,'Input and Summary Results'!$D2618)</f>
        <v>0</v>
      </c>
      <c r="D3036" t="b">
        <f>IF(OR(B3036=0,'Input and Summary Results'!E2618=0),FALSE,'Input and Summary Results'!$E2618)</f>
        <v>0</v>
      </c>
      <c r="E3036" t="b">
        <f t="shared" si="170"/>
        <v>0</v>
      </c>
      <c r="F3036" t="b">
        <f t="shared" si="171"/>
        <v>0</v>
      </c>
      <c r="G3036" t="b">
        <f>IF('Input and Summary Results'!$J$4="yes",IF(C3036=FALSE,FALSE,IF('Data Transformation'!E3036&lt;$R$10,E3036,$R$10)),IF(C3036=FALSE,FALSE,IF(C3036&lt;$R$10,C3036,$R$10)))</f>
        <v>0</v>
      </c>
      <c r="H3036" t="b">
        <f>IF('Input and Summary Results'!$J$4="yes",'Data Transformation'!F3036,'Data Transformation'!D3036)</f>
        <v>0</v>
      </c>
      <c r="I3036" t="str">
        <f t="shared" si="172"/>
        <v/>
      </c>
    </row>
    <row r="3037" spans="2:9" x14ac:dyDescent="0.25">
      <c r="B3037" t="b">
        <f>IF('Input and Summary Results'!D2619=0,FALSE,'Input and Summary Results'!$B2619)</f>
        <v>0</v>
      </c>
      <c r="C3037" t="b">
        <f>IF(OR(B3037=0,'Input and Summary Results'!D2619=0,'Input and Summary Results'!D2619=""),FALSE,'Input and Summary Results'!$D2619)</f>
        <v>0</v>
      </c>
      <c r="D3037" t="b">
        <f>IF(OR(B3037=0,'Input and Summary Results'!E2619=0),FALSE,'Input and Summary Results'!$E2619)</f>
        <v>0</v>
      </c>
      <c r="E3037" t="b">
        <f t="shared" si="170"/>
        <v>0</v>
      </c>
      <c r="F3037" t="b">
        <f t="shared" si="171"/>
        <v>0</v>
      </c>
      <c r="G3037" t="b">
        <f>IF('Input and Summary Results'!$J$4="yes",IF(C3037=FALSE,FALSE,IF('Data Transformation'!E3037&lt;$R$10,E3037,$R$10)),IF(C3037=FALSE,FALSE,IF(C3037&lt;$R$10,C3037,$R$10)))</f>
        <v>0</v>
      </c>
      <c r="H3037" t="b">
        <f>IF('Input and Summary Results'!$J$4="yes",'Data Transformation'!F3037,'Data Transformation'!D3037)</f>
        <v>0</v>
      </c>
      <c r="I3037" t="str">
        <f t="shared" si="172"/>
        <v/>
      </c>
    </row>
    <row r="3038" spans="2:9" x14ac:dyDescent="0.25">
      <c r="B3038" t="b">
        <f>IF('Input and Summary Results'!D2620=0,FALSE,'Input and Summary Results'!$B2620)</f>
        <v>0</v>
      </c>
      <c r="C3038" t="b">
        <f>IF(OR(B3038=0,'Input and Summary Results'!D2620=0,'Input and Summary Results'!D2620=""),FALSE,'Input and Summary Results'!$D2620)</f>
        <v>0</v>
      </c>
      <c r="D3038" t="b">
        <f>IF(OR(B3038=0,'Input and Summary Results'!E2620=0),FALSE,'Input and Summary Results'!$E2620)</f>
        <v>0</v>
      </c>
      <c r="E3038" t="b">
        <f t="shared" si="170"/>
        <v>0</v>
      </c>
      <c r="F3038" t="b">
        <f t="shared" si="171"/>
        <v>0</v>
      </c>
      <c r="G3038" t="b">
        <f>IF('Input and Summary Results'!$J$4="yes",IF(C3038=FALSE,FALSE,IF('Data Transformation'!E3038&lt;$R$10,E3038,$R$10)),IF(C3038=FALSE,FALSE,IF(C3038&lt;$R$10,C3038,$R$10)))</f>
        <v>0</v>
      </c>
      <c r="H3038" t="b">
        <f>IF('Input and Summary Results'!$J$4="yes",'Data Transformation'!F3038,'Data Transformation'!D3038)</f>
        <v>0</v>
      </c>
      <c r="I3038" t="str">
        <f t="shared" si="172"/>
        <v/>
      </c>
    </row>
    <row r="3039" spans="2:9" x14ac:dyDescent="0.25">
      <c r="B3039" t="b">
        <f>IF('Input and Summary Results'!D2621=0,FALSE,'Input and Summary Results'!$B2621)</f>
        <v>0</v>
      </c>
      <c r="C3039" t="b">
        <f>IF(OR(B3039=0,'Input and Summary Results'!D2621=0,'Input and Summary Results'!D2621=""),FALSE,'Input and Summary Results'!$D2621)</f>
        <v>0</v>
      </c>
      <c r="D3039" t="b">
        <f>IF(OR(B3039=0,'Input and Summary Results'!E2621=0),FALSE,'Input and Summary Results'!$E2621)</f>
        <v>0</v>
      </c>
      <c r="E3039" t="b">
        <f t="shared" si="170"/>
        <v>0</v>
      </c>
      <c r="F3039" t="b">
        <f t="shared" si="171"/>
        <v>0</v>
      </c>
      <c r="G3039" t="b">
        <f>IF('Input and Summary Results'!$J$4="yes",IF(C3039=FALSE,FALSE,IF('Data Transformation'!E3039&lt;$R$10,E3039,$R$10)),IF(C3039=FALSE,FALSE,IF(C3039&lt;$R$10,C3039,$R$10)))</f>
        <v>0</v>
      </c>
      <c r="H3039" t="b">
        <f>IF('Input and Summary Results'!$J$4="yes",'Data Transformation'!F3039,'Data Transformation'!D3039)</f>
        <v>0</v>
      </c>
      <c r="I3039" t="str">
        <f t="shared" si="172"/>
        <v/>
      </c>
    </row>
    <row r="3040" spans="2:9" x14ac:dyDescent="0.25">
      <c r="B3040" t="b">
        <f>IF('Input and Summary Results'!D2622=0,FALSE,'Input and Summary Results'!$B2622)</f>
        <v>0</v>
      </c>
      <c r="C3040" t="b">
        <f>IF(OR(B3040=0,'Input and Summary Results'!D2622=0,'Input and Summary Results'!D2622=""),FALSE,'Input and Summary Results'!$D2622)</f>
        <v>0</v>
      </c>
      <c r="D3040" t="b">
        <f>IF(OR(B3040=0,'Input and Summary Results'!E2622=0),FALSE,'Input and Summary Results'!$E2622)</f>
        <v>0</v>
      </c>
      <c r="E3040" t="b">
        <f t="shared" si="170"/>
        <v>0</v>
      </c>
      <c r="F3040" t="b">
        <f t="shared" si="171"/>
        <v>0</v>
      </c>
      <c r="G3040" t="b">
        <f>IF('Input and Summary Results'!$J$4="yes",IF(C3040=FALSE,FALSE,IF('Data Transformation'!E3040&lt;$R$10,E3040,$R$10)),IF(C3040=FALSE,FALSE,IF(C3040&lt;$R$10,C3040,$R$10)))</f>
        <v>0</v>
      </c>
      <c r="H3040" t="b">
        <f>IF('Input and Summary Results'!$J$4="yes",'Data Transformation'!F3040,'Data Transformation'!D3040)</f>
        <v>0</v>
      </c>
      <c r="I3040" t="str">
        <f t="shared" si="172"/>
        <v/>
      </c>
    </row>
    <row r="3041" spans="2:9" x14ac:dyDescent="0.25">
      <c r="B3041" t="b">
        <f>IF('Input and Summary Results'!D2623=0,FALSE,'Input and Summary Results'!$B2623)</f>
        <v>0</v>
      </c>
      <c r="C3041" t="b">
        <f>IF(OR(B3041=0,'Input and Summary Results'!D2623=0,'Input and Summary Results'!D2623=""),FALSE,'Input and Summary Results'!$D2623)</f>
        <v>0</v>
      </c>
      <c r="D3041" t="b">
        <f>IF(OR(B3041=0,'Input and Summary Results'!E2623=0),FALSE,'Input and Summary Results'!$E2623)</f>
        <v>0</v>
      </c>
      <c r="E3041" t="b">
        <f t="shared" si="170"/>
        <v>0</v>
      </c>
      <c r="F3041" t="b">
        <f t="shared" si="171"/>
        <v>0</v>
      </c>
      <c r="G3041" t="b">
        <f>IF('Input and Summary Results'!$J$4="yes",IF(C3041=FALSE,FALSE,IF('Data Transformation'!E3041&lt;$R$10,E3041,$R$10)),IF(C3041=FALSE,FALSE,IF(C3041&lt;$R$10,C3041,$R$10)))</f>
        <v>0</v>
      </c>
      <c r="H3041" t="b">
        <f>IF('Input and Summary Results'!$J$4="yes",'Data Transformation'!F3041,'Data Transformation'!D3041)</f>
        <v>0</v>
      </c>
      <c r="I3041" t="str">
        <f t="shared" si="172"/>
        <v/>
      </c>
    </row>
    <row r="3042" spans="2:9" x14ac:dyDescent="0.25">
      <c r="B3042" t="b">
        <f>IF('Input and Summary Results'!D2624=0,FALSE,'Input and Summary Results'!$B2624)</f>
        <v>0</v>
      </c>
      <c r="C3042" t="b">
        <f>IF(OR(B3042=0,'Input and Summary Results'!D2624=0,'Input and Summary Results'!D2624=""),FALSE,'Input and Summary Results'!$D2624)</f>
        <v>0</v>
      </c>
      <c r="D3042" t="b">
        <f>IF(OR(B3042=0,'Input and Summary Results'!E2624=0),FALSE,'Input and Summary Results'!$E2624)</f>
        <v>0</v>
      </c>
      <c r="E3042" t="b">
        <f t="shared" si="170"/>
        <v>0</v>
      </c>
      <c r="F3042" t="b">
        <f t="shared" si="171"/>
        <v>0</v>
      </c>
      <c r="G3042" t="b">
        <f>IF('Input and Summary Results'!$J$4="yes",IF(C3042=FALSE,FALSE,IF('Data Transformation'!E3042&lt;$R$10,E3042,$R$10)),IF(C3042=FALSE,FALSE,IF(C3042&lt;$R$10,C3042,$R$10)))</f>
        <v>0</v>
      </c>
      <c r="H3042" t="b">
        <f>IF('Input and Summary Results'!$J$4="yes",'Data Transformation'!F3042,'Data Transformation'!D3042)</f>
        <v>0</v>
      </c>
      <c r="I3042" t="str">
        <f t="shared" si="172"/>
        <v/>
      </c>
    </row>
    <row r="3043" spans="2:9" x14ac:dyDescent="0.25">
      <c r="B3043" t="b">
        <f>IF('Input and Summary Results'!D2625=0,FALSE,'Input and Summary Results'!$B2625)</f>
        <v>0</v>
      </c>
      <c r="C3043" t="b">
        <f>IF(OR(B3043=0,'Input and Summary Results'!D2625=0,'Input and Summary Results'!D2625=""),FALSE,'Input and Summary Results'!$D2625)</f>
        <v>0</v>
      </c>
      <c r="D3043" t="b">
        <f>IF(OR(B3043=0,'Input and Summary Results'!E2625=0),FALSE,'Input and Summary Results'!$E2625)</f>
        <v>0</v>
      </c>
      <c r="E3043" t="b">
        <f t="shared" si="170"/>
        <v>0</v>
      </c>
      <c r="F3043" t="b">
        <f t="shared" si="171"/>
        <v>0</v>
      </c>
      <c r="G3043" t="b">
        <f>IF('Input and Summary Results'!$J$4="yes",IF(C3043=FALSE,FALSE,IF('Data Transformation'!E3043&lt;$R$10,E3043,$R$10)),IF(C3043=FALSE,FALSE,IF(C3043&lt;$R$10,C3043,$R$10)))</f>
        <v>0</v>
      </c>
      <c r="H3043" t="b">
        <f>IF('Input and Summary Results'!$J$4="yes",'Data Transformation'!F3043,'Data Transformation'!D3043)</f>
        <v>0</v>
      </c>
      <c r="I3043" t="str">
        <f t="shared" si="172"/>
        <v/>
      </c>
    </row>
    <row r="3044" spans="2:9" x14ac:dyDescent="0.25">
      <c r="B3044" t="b">
        <f>IF('Input and Summary Results'!D2626=0,FALSE,'Input and Summary Results'!$B2626)</f>
        <v>0</v>
      </c>
      <c r="C3044" t="b">
        <f>IF(OR(B3044=0,'Input and Summary Results'!D2626=0,'Input and Summary Results'!D2626=""),FALSE,'Input and Summary Results'!$D2626)</f>
        <v>0</v>
      </c>
      <c r="D3044" t="b">
        <f>IF(OR(B3044=0,'Input and Summary Results'!E2626=0),FALSE,'Input and Summary Results'!$E2626)</f>
        <v>0</v>
      </c>
      <c r="E3044" t="b">
        <f t="shared" si="170"/>
        <v>0</v>
      </c>
      <c r="F3044" t="b">
        <f t="shared" si="171"/>
        <v>0</v>
      </c>
      <c r="G3044" t="b">
        <f>IF('Input and Summary Results'!$J$4="yes",IF(C3044=FALSE,FALSE,IF('Data Transformation'!E3044&lt;$R$10,E3044,$R$10)),IF(C3044=FALSE,FALSE,IF(C3044&lt;$R$10,C3044,$R$10)))</f>
        <v>0</v>
      </c>
      <c r="H3044" t="b">
        <f>IF('Input and Summary Results'!$J$4="yes",'Data Transformation'!F3044,'Data Transformation'!D3044)</f>
        <v>0</v>
      </c>
      <c r="I3044" t="str">
        <f t="shared" si="172"/>
        <v/>
      </c>
    </row>
    <row r="3045" spans="2:9" x14ac:dyDescent="0.25">
      <c r="B3045" t="b">
        <f>IF('Input and Summary Results'!D2627=0,FALSE,'Input and Summary Results'!$B2627)</f>
        <v>0</v>
      </c>
      <c r="C3045" t="b">
        <f>IF(OR(B3045=0,'Input and Summary Results'!D2627=0,'Input and Summary Results'!D2627=""),FALSE,'Input and Summary Results'!$D2627)</f>
        <v>0</v>
      </c>
      <c r="D3045" t="b">
        <f>IF(OR(B3045=0,'Input and Summary Results'!E2627=0),FALSE,'Input and Summary Results'!$E2627)</f>
        <v>0</v>
      </c>
      <c r="E3045" t="b">
        <f t="shared" si="170"/>
        <v>0</v>
      </c>
      <c r="F3045" t="b">
        <f t="shared" si="171"/>
        <v>0</v>
      </c>
      <c r="G3045" t="b">
        <f>IF('Input and Summary Results'!$J$4="yes",IF(C3045=FALSE,FALSE,IF('Data Transformation'!E3045&lt;$R$10,E3045,$R$10)),IF(C3045=FALSE,FALSE,IF(C3045&lt;$R$10,C3045,$R$10)))</f>
        <v>0</v>
      </c>
      <c r="H3045" t="b">
        <f>IF('Input and Summary Results'!$J$4="yes",'Data Transformation'!F3045,'Data Transformation'!D3045)</f>
        <v>0</v>
      </c>
      <c r="I3045" t="str">
        <f t="shared" si="172"/>
        <v/>
      </c>
    </row>
    <row r="3046" spans="2:9" x14ac:dyDescent="0.25">
      <c r="B3046" t="b">
        <f>IF('Input and Summary Results'!D2628=0,FALSE,'Input and Summary Results'!$B2628)</f>
        <v>0</v>
      </c>
      <c r="C3046" t="b">
        <f>IF(OR(B3046=0,'Input and Summary Results'!D2628=0,'Input and Summary Results'!D2628=""),FALSE,'Input and Summary Results'!$D2628)</f>
        <v>0</v>
      </c>
      <c r="D3046" t="b">
        <f>IF(OR(B3046=0,'Input and Summary Results'!E2628=0),FALSE,'Input and Summary Results'!$E2628)</f>
        <v>0</v>
      </c>
      <c r="E3046" t="b">
        <f t="shared" si="170"/>
        <v>0</v>
      </c>
      <c r="F3046" t="b">
        <f t="shared" si="171"/>
        <v>0</v>
      </c>
      <c r="G3046" t="b">
        <f>IF('Input and Summary Results'!$J$4="yes",IF(C3046=FALSE,FALSE,IF('Data Transformation'!E3046&lt;$R$10,E3046,$R$10)),IF(C3046=FALSE,FALSE,IF(C3046&lt;$R$10,C3046,$R$10)))</f>
        <v>0</v>
      </c>
      <c r="H3046" t="b">
        <f>IF('Input and Summary Results'!$J$4="yes",'Data Transformation'!F3046,'Data Transformation'!D3046)</f>
        <v>0</v>
      </c>
      <c r="I3046" t="str">
        <f t="shared" si="172"/>
        <v/>
      </c>
    </row>
    <row r="3047" spans="2:9" x14ac:dyDescent="0.25">
      <c r="B3047" t="b">
        <f>IF('Input and Summary Results'!D2629=0,FALSE,'Input and Summary Results'!$B2629)</f>
        <v>0</v>
      </c>
      <c r="C3047" t="b">
        <f>IF(OR(B3047=0,'Input and Summary Results'!D2629=0,'Input and Summary Results'!D2629=""),FALSE,'Input and Summary Results'!$D2629)</f>
        <v>0</v>
      </c>
      <c r="D3047" t="b">
        <f>IF(OR(B3047=0,'Input and Summary Results'!E2629=0),FALSE,'Input and Summary Results'!$E2629)</f>
        <v>0</v>
      </c>
      <c r="E3047" t="b">
        <f t="shared" si="170"/>
        <v>0</v>
      </c>
      <c r="F3047" t="b">
        <f t="shared" si="171"/>
        <v>0</v>
      </c>
      <c r="G3047" t="b">
        <f>IF('Input and Summary Results'!$J$4="yes",IF(C3047=FALSE,FALSE,IF('Data Transformation'!E3047&lt;$R$10,E3047,$R$10)),IF(C3047=FALSE,FALSE,IF(C3047&lt;$R$10,C3047,$R$10)))</f>
        <v>0</v>
      </c>
      <c r="H3047" t="b">
        <f>IF('Input and Summary Results'!$J$4="yes",'Data Transformation'!F3047,'Data Transformation'!D3047)</f>
        <v>0</v>
      </c>
      <c r="I3047" t="str">
        <f t="shared" si="172"/>
        <v/>
      </c>
    </row>
    <row r="3048" spans="2:9" x14ac:dyDescent="0.25">
      <c r="B3048" t="b">
        <f>IF('Input and Summary Results'!D2630=0,FALSE,'Input and Summary Results'!$B2630)</f>
        <v>0</v>
      </c>
      <c r="C3048" t="b">
        <f>IF(OR(B3048=0,'Input and Summary Results'!D2630=0,'Input and Summary Results'!D2630=""),FALSE,'Input and Summary Results'!$D2630)</f>
        <v>0</v>
      </c>
      <c r="D3048" t="b">
        <f>IF(OR(B3048=0,'Input and Summary Results'!E2630=0),FALSE,'Input and Summary Results'!$E2630)</f>
        <v>0</v>
      </c>
      <c r="E3048" t="b">
        <f t="shared" si="170"/>
        <v>0</v>
      </c>
      <c r="F3048" t="b">
        <f t="shared" si="171"/>
        <v>0</v>
      </c>
      <c r="G3048" t="b">
        <f>IF('Input and Summary Results'!$J$4="yes",IF(C3048=FALSE,FALSE,IF('Data Transformation'!E3048&lt;$R$10,E3048,$R$10)),IF(C3048=FALSE,FALSE,IF(C3048&lt;$R$10,C3048,$R$10)))</f>
        <v>0</v>
      </c>
      <c r="H3048" t="b">
        <f>IF('Input and Summary Results'!$J$4="yes",'Data Transformation'!F3048,'Data Transformation'!D3048)</f>
        <v>0</v>
      </c>
      <c r="I3048" t="str">
        <f t="shared" si="172"/>
        <v/>
      </c>
    </row>
    <row r="3049" spans="2:9" x14ac:dyDescent="0.25">
      <c r="B3049" t="b">
        <f>IF('Input and Summary Results'!D2631=0,FALSE,'Input and Summary Results'!$B2631)</f>
        <v>0</v>
      </c>
      <c r="C3049" t="b">
        <f>IF(OR(B3049=0,'Input and Summary Results'!D2631=0,'Input and Summary Results'!D2631=""),FALSE,'Input and Summary Results'!$D2631)</f>
        <v>0</v>
      </c>
      <c r="D3049" t="b">
        <f>IF(OR(B3049=0,'Input and Summary Results'!E2631=0),FALSE,'Input and Summary Results'!$E2631)</f>
        <v>0</v>
      </c>
      <c r="E3049" t="b">
        <f t="shared" si="170"/>
        <v>0</v>
      </c>
      <c r="F3049" t="b">
        <f t="shared" si="171"/>
        <v>0</v>
      </c>
      <c r="G3049" t="b">
        <f>IF('Input and Summary Results'!$J$4="yes",IF(C3049=FALSE,FALSE,IF('Data Transformation'!E3049&lt;$R$10,E3049,$R$10)),IF(C3049=FALSE,FALSE,IF(C3049&lt;$R$10,C3049,$R$10)))</f>
        <v>0</v>
      </c>
      <c r="H3049" t="b">
        <f>IF('Input and Summary Results'!$J$4="yes",'Data Transformation'!F3049,'Data Transformation'!D3049)</f>
        <v>0</v>
      </c>
      <c r="I3049" t="str">
        <f t="shared" si="172"/>
        <v/>
      </c>
    </row>
    <row r="3050" spans="2:9" x14ac:dyDescent="0.25">
      <c r="B3050" t="b">
        <f>IF('Input and Summary Results'!D2632=0,FALSE,'Input and Summary Results'!$B2632)</f>
        <v>0</v>
      </c>
      <c r="C3050" t="b">
        <f>IF(OR(B3050=0,'Input and Summary Results'!D2632=0,'Input and Summary Results'!D2632=""),FALSE,'Input and Summary Results'!$D2632)</f>
        <v>0</v>
      </c>
      <c r="D3050" t="b">
        <f>IF(OR(B3050=0,'Input and Summary Results'!E2632=0),FALSE,'Input and Summary Results'!$E2632)</f>
        <v>0</v>
      </c>
      <c r="E3050" t="b">
        <f t="shared" ref="E3050:E3113" si="173">IF(C3050=FALSE,FALSE,LOG10(C3050))</f>
        <v>0</v>
      </c>
      <c r="F3050" t="b">
        <f t="shared" ref="F3050:F3113" si="174">IF(D3050=FALSE, FALSE,0.434*D3050/C3050)</f>
        <v>0</v>
      </c>
      <c r="G3050" t="b">
        <f>IF('Input and Summary Results'!$J$4="yes",IF(C3050=FALSE,FALSE,IF('Data Transformation'!E3050&lt;$R$10,E3050,$R$10)),IF(C3050=FALSE,FALSE,IF(C3050&lt;$R$10,C3050,$R$10)))</f>
        <v>0</v>
      </c>
      <c r="H3050" t="b">
        <f>IF('Input and Summary Results'!$J$4="yes",'Data Transformation'!F3050,'Data Transformation'!D3050)</f>
        <v>0</v>
      </c>
      <c r="I3050" t="str">
        <f t="shared" si="172"/>
        <v/>
      </c>
    </row>
    <row r="3051" spans="2:9" x14ac:dyDescent="0.25">
      <c r="B3051" t="b">
        <f>IF('Input and Summary Results'!D2633=0,FALSE,'Input and Summary Results'!$B2633)</f>
        <v>0</v>
      </c>
      <c r="C3051" t="b">
        <f>IF(OR(B3051=0,'Input and Summary Results'!D2633=0,'Input and Summary Results'!D2633=""),FALSE,'Input and Summary Results'!$D2633)</f>
        <v>0</v>
      </c>
      <c r="D3051" t="b">
        <f>IF(OR(B3051=0,'Input and Summary Results'!E2633=0),FALSE,'Input and Summary Results'!$E2633)</f>
        <v>0</v>
      </c>
      <c r="E3051" t="b">
        <f t="shared" si="173"/>
        <v>0</v>
      </c>
      <c r="F3051" t="b">
        <f t="shared" si="174"/>
        <v>0</v>
      </c>
      <c r="G3051" t="b">
        <f>IF('Input and Summary Results'!$J$4="yes",IF(C3051=FALSE,FALSE,IF('Data Transformation'!E3051&lt;$R$10,E3051,$R$10)),IF(C3051=FALSE,FALSE,IF(C3051&lt;$R$10,C3051,$R$10)))</f>
        <v>0</v>
      </c>
      <c r="H3051" t="b">
        <f>IF('Input and Summary Results'!$J$4="yes",'Data Transformation'!F3051,'Data Transformation'!D3051)</f>
        <v>0</v>
      </c>
      <c r="I3051" t="str">
        <f t="shared" si="172"/>
        <v/>
      </c>
    </row>
    <row r="3052" spans="2:9" x14ac:dyDescent="0.25">
      <c r="B3052" t="b">
        <f>IF('Input and Summary Results'!D2634=0,FALSE,'Input and Summary Results'!$B2634)</f>
        <v>0</v>
      </c>
      <c r="C3052" t="b">
        <f>IF(OR(B3052=0,'Input and Summary Results'!D2634=0,'Input and Summary Results'!D2634=""),FALSE,'Input and Summary Results'!$D2634)</f>
        <v>0</v>
      </c>
      <c r="D3052" t="b">
        <f>IF(OR(B3052=0,'Input and Summary Results'!E2634=0),FALSE,'Input and Summary Results'!$E2634)</f>
        <v>0</v>
      </c>
      <c r="E3052" t="b">
        <f t="shared" si="173"/>
        <v>0</v>
      </c>
      <c r="F3052" t="b">
        <f t="shared" si="174"/>
        <v>0</v>
      </c>
      <c r="G3052" t="b">
        <f>IF('Input and Summary Results'!$J$4="yes",IF(C3052=FALSE,FALSE,IF('Data Transformation'!E3052&lt;$R$10,E3052,$R$10)),IF(C3052=FALSE,FALSE,IF(C3052&lt;$R$10,C3052,$R$10)))</f>
        <v>0</v>
      </c>
      <c r="H3052" t="b">
        <f>IF('Input and Summary Results'!$J$4="yes",'Data Transformation'!F3052,'Data Transformation'!D3052)</f>
        <v>0</v>
      </c>
      <c r="I3052" t="str">
        <f t="shared" si="172"/>
        <v/>
      </c>
    </row>
    <row r="3053" spans="2:9" x14ac:dyDescent="0.25">
      <c r="B3053" t="b">
        <f>IF('Input and Summary Results'!D2635=0,FALSE,'Input and Summary Results'!$B2635)</f>
        <v>0</v>
      </c>
      <c r="C3053" t="b">
        <f>IF(OR(B3053=0,'Input and Summary Results'!D2635=0,'Input and Summary Results'!D2635=""),FALSE,'Input and Summary Results'!$D2635)</f>
        <v>0</v>
      </c>
      <c r="D3053" t="b">
        <f>IF(OR(B3053=0,'Input and Summary Results'!E2635=0),FALSE,'Input and Summary Results'!$E2635)</f>
        <v>0</v>
      </c>
      <c r="E3053" t="b">
        <f t="shared" si="173"/>
        <v>0</v>
      </c>
      <c r="F3053" t="b">
        <f t="shared" si="174"/>
        <v>0</v>
      </c>
      <c r="G3053" t="b">
        <f>IF('Input and Summary Results'!$J$4="yes",IF(C3053=FALSE,FALSE,IF('Data Transformation'!E3053&lt;$R$10,E3053,$R$10)),IF(C3053=FALSE,FALSE,IF(C3053&lt;$R$10,C3053,$R$10)))</f>
        <v>0</v>
      </c>
      <c r="H3053" t="b">
        <f>IF('Input and Summary Results'!$J$4="yes",'Data Transformation'!F3053,'Data Transformation'!D3053)</f>
        <v>0</v>
      </c>
      <c r="I3053" t="str">
        <f t="shared" si="172"/>
        <v/>
      </c>
    </row>
    <row r="3054" spans="2:9" x14ac:dyDescent="0.25">
      <c r="B3054" t="b">
        <f>IF('Input and Summary Results'!D2636=0,FALSE,'Input and Summary Results'!$B2636)</f>
        <v>0</v>
      </c>
      <c r="C3054" t="b">
        <f>IF(OR(B3054=0,'Input and Summary Results'!D2636=0,'Input and Summary Results'!D2636=""),FALSE,'Input and Summary Results'!$D2636)</f>
        <v>0</v>
      </c>
      <c r="D3054" t="b">
        <f>IF(OR(B3054=0,'Input and Summary Results'!E2636=0),FALSE,'Input and Summary Results'!$E2636)</f>
        <v>0</v>
      </c>
      <c r="E3054" t="b">
        <f t="shared" si="173"/>
        <v>0</v>
      </c>
      <c r="F3054" t="b">
        <f t="shared" si="174"/>
        <v>0</v>
      </c>
      <c r="G3054" t="b">
        <f>IF('Input and Summary Results'!$J$4="yes",IF(C3054=FALSE,FALSE,IF('Data Transformation'!E3054&lt;$R$10,E3054,$R$10)),IF(C3054=FALSE,FALSE,IF(C3054&lt;$R$10,C3054,$R$10)))</f>
        <v>0</v>
      </c>
      <c r="H3054" t="b">
        <f>IF('Input and Summary Results'!$J$4="yes",'Data Transformation'!F3054,'Data Transformation'!D3054)</f>
        <v>0</v>
      </c>
      <c r="I3054" t="str">
        <f t="shared" si="172"/>
        <v/>
      </c>
    </row>
    <row r="3055" spans="2:9" x14ac:dyDescent="0.25">
      <c r="B3055" t="b">
        <f>IF('Input and Summary Results'!D2637=0,FALSE,'Input and Summary Results'!$B2637)</f>
        <v>0</v>
      </c>
      <c r="C3055" t="b">
        <f>IF(OR(B3055=0,'Input and Summary Results'!D2637=0,'Input and Summary Results'!D2637=""),FALSE,'Input and Summary Results'!$D2637)</f>
        <v>0</v>
      </c>
      <c r="D3055" t="b">
        <f>IF(OR(B3055=0,'Input and Summary Results'!E2637=0),FALSE,'Input and Summary Results'!$E2637)</f>
        <v>0</v>
      </c>
      <c r="E3055" t="b">
        <f t="shared" si="173"/>
        <v>0</v>
      </c>
      <c r="F3055" t="b">
        <f t="shared" si="174"/>
        <v>0</v>
      </c>
      <c r="G3055" t="b">
        <f>IF('Input and Summary Results'!$J$4="yes",IF(C3055=FALSE,FALSE,IF('Data Transformation'!E3055&lt;$R$10,E3055,$R$10)),IF(C3055=FALSE,FALSE,IF(C3055&lt;$R$10,C3055,$R$10)))</f>
        <v>0</v>
      </c>
      <c r="H3055" t="b">
        <f>IF('Input and Summary Results'!$J$4="yes",'Data Transformation'!F3055,'Data Transformation'!D3055)</f>
        <v>0</v>
      </c>
      <c r="I3055" t="str">
        <f t="shared" si="172"/>
        <v/>
      </c>
    </row>
    <row r="3056" spans="2:9" x14ac:dyDescent="0.25">
      <c r="B3056" t="b">
        <f>IF('Input and Summary Results'!D2638=0,FALSE,'Input and Summary Results'!$B2638)</f>
        <v>0</v>
      </c>
      <c r="C3056" t="b">
        <f>IF(OR(B3056=0,'Input and Summary Results'!D2638=0,'Input and Summary Results'!D2638=""),FALSE,'Input and Summary Results'!$D2638)</f>
        <v>0</v>
      </c>
      <c r="D3056" t="b">
        <f>IF(OR(B3056=0,'Input and Summary Results'!E2638=0),FALSE,'Input and Summary Results'!$E2638)</f>
        <v>0</v>
      </c>
      <c r="E3056" t="b">
        <f t="shared" si="173"/>
        <v>0</v>
      </c>
      <c r="F3056" t="b">
        <f t="shared" si="174"/>
        <v>0</v>
      </c>
      <c r="G3056" t="b">
        <f>IF('Input and Summary Results'!$J$4="yes",IF(C3056=FALSE,FALSE,IF('Data Transformation'!E3056&lt;$R$10,E3056,$R$10)),IF(C3056=FALSE,FALSE,IF(C3056&lt;$R$10,C3056,$R$10)))</f>
        <v>0</v>
      </c>
      <c r="H3056" t="b">
        <f>IF('Input and Summary Results'!$J$4="yes",'Data Transformation'!F3056,'Data Transformation'!D3056)</f>
        <v>0</v>
      </c>
      <c r="I3056" t="str">
        <f t="shared" si="172"/>
        <v/>
      </c>
    </row>
    <row r="3057" spans="2:9" x14ac:dyDescent="0.25">
      <c r="B3057" t="b">
        <f>IF('Input and Summary Results'!D2639=0,FALSE,'Input and Summary Results'!$B2639)</f>
        <v>0</v>
      </c>
      <c r="C3057" t="b">
        <f>IF(OR(B3057=0,'Input and Summary Results'!D2639=0,'Input and Summary Results'!D2639=""),FALSE,'Input and Summary Results'!$D2639)</f>
        <v>0</v>
      </c>
      <c r="D3057" t="b">
        <f>IF(OR(B3057=0,'Input and Summary Results'!E2639=0),FALSE,'Input and Summary Results'!$E2639)</f>
        <v>0</v>
      </c>
      <c r="E3057" t="b">
        <f t="shared" si="173"/>
        <v>0</v>
      </c>
      <c r="F3057" t="b">
        <f t="shared" si="174"/>
        <v>0</v>
      </c>
      <c r="G3057" t="b">
        <f>IF('Input and Summary Results'!$J$4="yes",IF(C3057=FALSE,FALSE,IF('Data Transformation'!E3057&lt;$R$10,E3057,$R$10)),IF(C3057=FALSE,FALSE,IF(C3057&lt;$R$10,C3057,$R$10)))</f>
        <v>0</v>
      </c>
      <c r="H3057" t="b">
        <f>IF('Input and Summary Results'!$J$4="yes",'Data Transformation'!F3057,'Data Transformation'!D3057)</f>
        <v>0</v>
      </c>
      <c r="I3057" t="str">
        <f t="shared" si="172"/>
        <v/>
      </c>
    </row>
    <row r="3058" spans="2:9" x14ac:dyDescent="0.25">
      <c r="B3058" t="b">
        <f>IF('Input and Summary Results'!D2640=0,FALSE,'Input and Summary Results'!$B2640)</f>
        <v>0</v>
      </c>
      <c r="C3058" t="b">
        <f>IF(OR(B3058=0,'Input and Summary Results'!D2640=0,'Input and Summary Results'!D2640=""),FALSE,'Input and Summary Results'!$D2640)</f>
        <v>0</v>
      </c>
      <c r="D3058" t="b">
        <f>IF(OR(B3058=0,'Input and Summary Results'!E2640=0),FALSE,'Input and Summary Results'!$E2640)</f>
        <v>0</v>
      </c>
      <c r="E3058" t="b">
        <f t="shared" si="173"/>
        <v>0</v>
      </c>
      <c r="F3058" t="b">
        <f t="shared" si="174"/>
        <v>0</v>
      </c>
      <c r="G3058" t="b">
        <f>IF('Input and Summary Results'!$J$4="yes",IF(C3058=FALSE,FALSE,IF('Data Transformation'!E3058&lt;$R$10,E3058,$R$10)),IF(C3058=FALSE,FALSE,IF(C3058&lt;$R$10,C3058,$R$10)))</f>
        <v>0</v>
      </c>
      <c r="H3058" t="b">
        <f>IF('Input and Summary Results'!$J$4="yes",'Data Transformation'!F3058,'Data Transformation'!D3058)</f>
        <v>0</v>
      </c>
      <c r="I3058" t="str">
        <f t="shared" si="172"/>
        <v/>
      </c>
    </row>
    <row r="3059" spans="2:9" x14ac:dyDescent="0.25">
      <c r="B3059" t="b">
        <f>IF('Input and Summary Results'!D2641=0,FALSE,'Input and Summary Results'!$B2641)</f>
        <v>0</v>
      </c>
      <c r="C3059" t="b">
        <f>IF(OR(B3059=0,'Input and Summary Results'!D2641=0,'Input and Summary Results'!D2641=""),FALSE,'Input and Summary Results'!$D2641)</f>
        <v>0</v>
      </c>
      <c r="D3059" t="b">
        <f>IF(OR(B3059=0,'Input and Summary Results'!E2641=0),FALSE,'Input and Summary Results'!$E2641)</f>
        <v>0</v>
      </c>
      <c r="E3059" t="b">
        <f t="shared" si="173"/>
        <v>0</v>
      </c>
      <c r="F3059" t="b">
        <f t="shared" si="174"/>
        <v>0</v>
      </c>
      <c r="G3059" t="b">
        <f>IF('Input and Summary Results'!$J$4="yes",IF(C3059=FALSE,FALSE,IF('Data Transformation'!E3059&lt;$R$10,E3059,$R$10)),IF(C3059=FALSE,FALSE,IF(C3059&lt;$R$10,C3059,$R$10)))</f>
        <v>0</v>
      </c>
      <c r="H3059" t="b">
        <f>IF('Input and Summary Results'!$J$4="yes",'Data Transformation'!F3059,'Data Transformation'!D3059)</f>
        <v>0</v>
      </c>
      <c r="I3059" t="str">
        <f t="shared" si="172"/>
        <v/>
      </c>
    </row>
    <row r="3060" spans="2:9" x14ac:dyDescent="0.25">
      <c r="B3060" t="b">
        <f>IF('Input and Summary Results'!D2642=0,FALSE,'Input and Summary Results'!$B2642)</f>
        <v>0</v>
      </c>
      <c r="C3060" t="b">
        <f>IF(OR(B3060=0,'Input and Summary Results'!D2642=0,'Input and Summary Results'!D2642=""),FALSE,'Input and Summary Results'!$D2642)</f>
        <v>0</v>
      </c>
      <c r="D3060" t="b">
        <f>IF(OR(B3060=0,'Input and Summary Results'!E2642=0),FALSE,'Input and Summary Results'!$E2642)</f>
        <v>0</v>
      </c>
      <c r="E3060" t="b">
        <f t="shared" si="173"/>
        <v>0</v>
      </c>
      <c r="F3060" t="b">
        <f t="shared" si="174"/>
        <v>0</v>
      </c>
      <c r="G3060" t="b">
        <f>IF('Input and Summary Results'!$J$4="yes",IF(C3060=FALSE,FALSE,IF('Data Transformation'!E3060&lt;$R$10,E3060,$R$10)),IF(C3060=FALSE,FALSE,IF(C3060&lt;$R$10,C3060,$R$10)))</f>
        <v>0</v>
      </c>
      <c r="H3060" t="b">
        <f>IF('Input and Summary Results'!$J$4="yes",'Data Transformation'!F3060,'Data Transformation'!D3060)</f>
        <v>0</v>
      </c>
      <c r="I3060" t="str">
        <f t="shared" si="172"/>
        <v/>
      </c>
    </row>
    <row r="3061" spans="2:9" x14ac:dyDescent="0.25">
      <c r="B3061" t="b">
        <f>IF('Input and Summary Results'!D2643=0,FALSE,'Input and Summary Results'!$B2643)</f>
        <v>0</v>
      </c>
      <c r="C3061" t="b">
        <f>IF(OR(B3061=0,'Input and Summary Results'!D2643=0,'Input and Summary Results'!D2643=""),FALSE,'Input and Summary Results'!$D2643)</f>
        <v>0</v>
      </c>
      <c r="D3061" t="b">
        <f>IF(OR(B3061=0,'Input and Summary Results'!E2643=0),FALSE,'Input and Summary Results'!$E2643)</f>
        <v>0</v>
      </c>
      <c r="E3061" t="b">
        <f t="shared" si="173"/>
        <v>0</v>
      </c>
      <c r="F3061" t="b">
        <f t="shared" si="174"/>
        <v>0</v>
      </c>
      <c r="G3061" t="b">
        <f>IF('Input and Summary Results'!$J$4="yes",IF(C3061=FALSE,FALSE,IF('Data Transformation'!E3061&lt;$R$10,E3061,$R$10)),IF(C3061=FALSE,FALSE,IF(C3061&lt;$R$10,C3061,$R$10)))</f>
        <v>0</v>
      </c>
      <c r="H3061" t="b">
        <f>IF('Input and Summary Results'!$J$4="yes",'Data Transformation'!F3061,'Data Transformation'!D3061)</f>
        <v>0</v>
      </c>
      <c r="I3061" t="str">
        <f t="shared" si="172"/>
        <v/>
      </c>
    </row>
    <row r="3062" spans="2:9" x14ac:dyDescent="0.25">
      <c r="B3062" t="b">
        <f>IF('Input and Summary Results'!D2644=0,FALSE,'Input and Summary Results'!$B2644)</f>
        <v>0</v>
      </c>
      <c r="C3062" t="b">
        <f>IF(OR(B3062=0,'Input and Summary Results'!D2644=0,'Input and Summary Results'!D2644=""),FALSE,'Input and Summary Results'!$D2644)</f>
        <v>0</v>
      </c>
      <c r="D3062" t="b">
        <f>IF(OR(B3062=0,'Input and Summary Results'!E2644=0),FALSE,'Input and Summary Results'!$E2644)</f>
        <v>0</v>
      </c>
      <c r="E3062" t="b">
        <f t="shared" si="173"/>
        <v>0</v>
      </c>
      <c r="F3062" t="b">
        <f t="shared" si="174"/>
        <v>0</v>
      </c>
      <c r="G3062" t="b">
        <f>IF('Input and Summary Results'!$J$4="yes",IF(C3062=FALSE,FALSE,IF('Data Transformation'!E3062&lt;$R$10,E3062,$R$10)),IF(C3062=FALSE,FALSE,IF(C3062&lt;$R$10,C3062,$R$10)))</f>
        <v>0</v>
      </c>
      <c r="H3062" t="b">
        <f>IF('Input and Summary Results'!$J$4="yes",'Data Transformation'!F3062,'Data Transformation'!D3062)</f>
        <v>0</v>
      </c>
      <c r="I3062" t="str">
        <f t="shared" si="172"/>
        <v/>
      </c>
    </row>
    <row r="3063" spans="2:9" x14ac:dyDescent="0.25">
      <c r="B3063" t="b">
        <f>IF('Input and Summary Results'!D2645=0,FALSE,'Input and Summary Results'!$B2645)</f>
        <v>0</v>
      </c>
      <c r="C3063" t="b">
        <f>IF(OR(B3063=0,'Input and Summary Results'!D2645=0,'Input and Summary Results'!D2645=""),FALSE,'Input and Summary Results'!$D2645)</f>
        <v>0</v>
      </c>
      <c r="D3063" t="b">
        <f>IF(OR(B3063=0,'Input and Summary Results'!E2645=0),FALSE,'Input and Summary Results'!$E2645)</f>
        <v>0</v>
      </c>
      <c r="E3063" t="b">
        <f t="shared" si="173"/>
        <v>0</v>
      </c>
      <c r="F3063" t="b">
        <f t="shared" si="174"/>
        <v>0</v>
      </c>
      <c r="G3063" t="b">
        <f>IF('Input and Summary Results'!$J$4="yes",IF(C3063=FALSE,FALSE,IF('Data Transformation'!E3063&lt;$R$10,E3063,$R$10)),IF(C3063=FALSE,FALSE,IF(C3063&lt;$R$10,C3063,$R$10)))</f>
        <v>0</v>
      </c>
      <c r="H3063" t="b">
        <f>IF('Input and Summary Results'!$J$4="yes",'Data Transformation'!F3063,'Data Transformation'!D3063)</f>
        <v>0</v>
      </c>
      <c r="I3063" t="str">
        <f t="shared" si="172"/>
        <v/>
      </c>
    </row>
    <row r="3064" spans="2:9" x14ac:dyDescent="0.25">
      <c r="B3064" t="b">
        <f>IF('Input and Summary Results'!D2646=0,FALSE,'Input and Summary Results'!$B2646)</f>
        <v>0</v>
      </c>
      <c r="C3064" t="b">
        <f>IF(OR(B3064=0,'Input and Summary Results'!D2646=0,'Input and Summary Results'!D2646=""),FALSE,'Input and Summary Results'!$D2646)</f>
        <v>0</v>
      </c>
      <c r="D3064" t="b">
        <f>IF(OR(B3064=0,'Input and Summary Results'!E2646=0),FALSE,'Input and Summary Results'!$E2646)</f>
        <v>0</v>
      </c>
      <c r="E3064" t="b">
        <f t="shared" si="173"/>
        <v>0</v>
      </c>
      <c r="F3064" t="b">
        <f t="shared" si="174"/>
        <v>0</v>
      </c>
      <c r="G3064" t="b">
        <f>IF('Input and Summary Results'!$J$4="yes",IF(C3064=FALSE,FALSE,IF('Data Transformation'!E3064&lt;$R$10,E3064,$R$10)),IF(C3064=FALSE,FALSE,IF(C3064&lt;$R$10,C3064,$R$10)))</f>
        <v>0</v>
      </c>
      <c r="H3064" t="b">
        <f>IF('Input and Summary Results'!$J$4="yes",'Data Transformation'!F3064,'Data Transformation'!D3064)</f>
        <v>0</v>
      </c>
      <c r="I3064" t="str">
        <f t="shared" si="172"/>
        <v/>
      </c>
    </row>
    <row r="3065" spans="2:9" x14ac:dyDescent="0.25">
      <c r="B3065" t="b">
        <f>IF('Input and Summary Results'!D2647=0,FALSE,'Input and Summary Results'!$B2647)</f>
        <v>0</v>
      </c>
      <c r="C3065" t="b">
        <f>IF(OR(B3065=0,'Input and Summary Results'!D2647=0,'Input and Summary Results'!D2647=""),FALSE,'Input and Summary Results'!$D2647)</f>
        <v>0</v>
      </c>
      <c r="D3065" t="b">
        <f>IF(OR(B3065=0,'Input and Summary Results'!E2647=0),FALSE,'Input and Summary Results'!$E2647)</f>
        <v>0</v>
      </c>
      <c r="E3065" t="b">
        <f t="shared" si="173"/>
        <v>0</v>
      </c>
      <c r="F3065" t="b">
        <f t="shared" si="174"/>
        <v>0</v>
      </c>
      <c r="G3065" t="b">
        <f>IF('Input and Summary Results'!$J$4="yes",IF(C3065=FALSE,FALSE,IF('Data Transformation'!E3065&lt;$R$10,E3065,$R$10)),IF(C3065=FALSE,FALSE,IF(C3065&lt;$R$10,C3065,$R$10)))</f>
        <v>0</v>
      </c>
      <c r="H3065" t="b">
        <f>IF('Input and Summary Results'!$J$4="yes",'Data Transformation'!F3065,'Data Transformation'!D3065)</f>
        <v>0</v>
      </c>
      <c r="I3065" t="str">
        <f t="shared" si="172"/>
        <v/>
      </c>
    </row>
    <row r="3066" spans="2:9" x14ac:dyDescent="0.25">
      <c r="B3066" t="b">
        <f>IF('Input and Summary Results'!D2648=0,FALSE,'Input and Summary Results'!$B2648)</f>
        <v>0</v>
      </c>
      <c r="C3066" t="b">
        <f>IF(OR(B3066=0,'Input and Summary Results'!D2648=0,'Input and Summary Results'!D2648=""),FALSE,'Input and Summary Results'!$D2648)</f>
        <v>0</v>
      </c>
      <c r="D3066" t="b">
        <f>IF(OR(B3066=0,'Input and Summary Results'!E2648=0),FALSE,'Input and Summary Results'!$E2648)</f>
        <v>0</v>
      </c>
      <c r="E3066" t="b">
        <f t="shared" si="173"/>
        <v>0</v>
      </c>
      <c r="F3066" t="b">
        <f t="shared" si="174"/>
        <v>0</v>
      </c>
      <c r="G3066" t="b">
        <f>IF('Input and Summary Results'!$J$4="yes",IF(C3066=FALSE,FALSE,IF('Data Transformation'!E3066&lt;$R$10,E3066,$R$10)),IF(C3066=FALSE,FALSE,IF(C3066&lt;$R$10,C3066,$R$10)))</f>
        <v>0</v>
      </c>
      <c r="H3066" t="b">
        <f>IF('Input and Summary Results'!$J$4="yes",'Data Transformation'!F3066,'Data Transformation'!D3066)</f>
        <v>0</v>
      </c>
      <c r="I3066" t="str">
        <f t="shared" si="172"/>
        <v/>
      </c>
    </row>
    <row r="3067" spans="2:9" x14ac:dyDescent="0.25">
      <c r="B3067" t="b">
        <f>IF('Input and Summary Results'!D2649=0,FALSE,'Input and Summary Results'!$B2649)</f>
        <v>0</v>
      </c>
      <c r="C3067" t="b">
        <f>IF(OR(B3067=0,'Input and Summary Results'!D2649=0,'Input and Summary Results'!D2649=""),FALSE,'Input and Summary Results'!$D2649)</f>
        <v>0</v>
      </c>
      <c r="D3067" t="b">
        <f>IF(OR(B3067=0,'Input and Summary Results'!E2649=0),FALSE,'Input and Summary Results'!$E2649)</f>
        <v>0</v>
      </c>
      <c r="E3067" t="b">
        <f t="shared" si="173"/>
        <v>0</v>
      </c>
      <c r="F3067" t="b">
        <f t="shared" si="174"/>
        <v>0</v>
      </c>
      <c r="G3067" t="b">
        <f>IF('Input and Summary Results'!$J$4="yes",IF(C3067=FALSE,FALSE,IF('Data Transformation'!E3067&lt;$R$10,E3067,$R$10)),IF(C3067=FALSE,FALSE,IF(C3067&lt;$R$10,C3067,$R$10)))</f>
        <v>0</v>
      </c>
      <c r="H3067" t="b">
        <f>IF('Input and Summary Results'!$J$4="yes",'Data Transformation'!F3067,'Data Transformation'!D3067)</f>
        <v>0</v>
      </c>
      <c r="I3067" t="str">
        <f t="shared" si="172"/>
        <v/>
      </c>
    </row>
    <row r="3068" spans="2:9" x14ac:dyDescent="0.25">
      <c r="B3068" t="b">
        <f>IF('Input and Summary Results'!D2650=0,FALSE,'Input and Summary Results'!$B2650)</f>
        <v>0</v>
      </c>
      <c r="C3068" t="b">
        <f>IF(OR(B3068=0,'Input and Summary Results'!D2650=0,'Input and Summary Results'!D2650=""),FALSE,'Input and Summary Results'!$D2650)</f>
        <v>0</v>
      </c>
      <c r="D3068" t="b">
        <f>IF(OR(B3068=0,'Input and Summary Results'!E2650=0),FALSE,'Input and Summary Results'!$E2650)</f>
        <v>0</v>
      </c>
      <c r="E3068" t="b">
        <f t="shared" si="173"/>
        <v>0</v>
      </c>
      <c r="F3068" t="b">
        <f t="shared" si="174"/>
        <v>0</v>
      </c>
      <c r="G3068" t="b">
        <f>IF('Input and Summary Results'!$J$4="yes",IF(C3068=FALSE,FALSE,IF('Data Transformation'!E3068&lt;$R$10,E3068,$R$10)),IF(C3068=FALSE,FALSE,IF(C3068&lt;$R$10,C3068,$R$10)))</f>
        <v>0</v>
      </c>
      <c r="H3068" t="b">
        <f>IF('Input and Summary Results'!$J$4="yes",'Data Transformation'!F3068,'Data Transformation'!D3068)</f>
        <v>0</v>
      </c>
      <c r="I3068" t="str">
        <f t="shared" si="172"/>
        <v/>
      </c>
    </row>
    <row r="3069" spans="2:9" x14ac:dyDescent="0.25">
      <c r="B3069" t="b">
        <f>IF('Input and Summary Results'!D2651=0,FALSE,'Input and Summary Results'!$B2651)</f>
        <v>0</v>
      </c>
      <c r="C3069" t="b">
        <f>IF(OR(B3069=0,'Input and Summary Results'!D2651=0,'Input and Summary Results'!D2651=""),FALSE,'Input and Summary Results'!$D2651)</f>
        <v>0</v>
      </c>
      <c r="D3069" t="b">
        <f>IF(OR(B3069=0,'Input and Summary Results'!E2651=0),FALSE,'Input and Summary Results'!$E2651)</f>
        <v>0</v>
      </c>
      <c r="E3069" t="b">
        <f t="shared" si="173"/>
        <v>0</v>
      </c>
      <c r="F3069" t="b">
        <f t="shared" si="174"/>
        <v>0</v>
      </c>
      <c r="G3069" t="b">
        <f>IF('Input and Summary Results'!$J$4="yes",IF(C3069=FALSE,FALSE,IF('Data Transformation'!E3069&lt;$R$10,E3069,$R$10)),IF(C3069=FALSE,FALSE,IF(C3069&lt;$R$10,C3069,$R$10)))</f>
        <v>0</v>
      </c>
      <c r="H3069" t="b">
        <f>IF('Input and Summary Results'!$J$4="yes",'Data Transformation'!F3069,'Data Transformation'!D3069)</f>
        <v>0</v>
      </c>
      <c r="I3069" t="str">
        <f t="shared" si="172"/>
        <v/>
      </c>
    </row>
    <row r="3070" spans="2:9" x14ac:dyDescent="0.25">
      <c r="B3070" t="b">
        <f>IF('Input and Summary Results'!D2652=0,FALSE,'Input and Summary Results'!$B2652)</f>
        <v>0</v>
      </c>
      <c r="C3070" t="b">
        <f>IF(OR(B3070=0,'Input and Summary Results'!D2652=0,'Input and Summary Results'!D2652=""),FALSE,'Input and Summary Results'!$D2652)</f>
        <v>0</v>
      </c>
      <c r="D3070" t="b">
        <f>IF(OR(B3070=0,'Input and Summary Results'!E2652=0),FALSE,'Input and Summary Results'!$E2652)</f>
        <v>0</v>
      </c>
      <c r="E3070" t="b">
        <f t="shared" si="173"/>
        <v>0</v>
      </c>
      <c r="F3070" t="b">
        <f t="shared" si="174"/>
        <v>0</v>
      </c>
      <c r="G3070" t="b">
        <f>IF('Input and Summary Results'!$J$4="yes",IF(C3070=FALSE,FALSE,IF('Data Transformation'!E3070&lt;$R$10,E3070,$R$10)),IF(C3070=FALSE,FALSE,IF(C3070&lt;$R$10,C3070,$R$10)))</f>
        <v>0</v>
      </c>
      <c r="H3070" t="b">
        <f>IF('Input and Summary Results'!$J$4="yes",'Data Transformation'!F3070,'Data Transformation'!D3070)</f>
        <v>0</v>
      </c>
      <c r="I3070" t="str">
        <f t="shared" si="172"/>
        <v/>
      </c>
    </row>
    <row r="3071" spans="2:9" x14ac:dyDescent="0.25">
      <c r="B3071" t="b">
        <f>IF('Input and Summary Results'!D2653=0,FALSE,'Input and Summary Results'!$B2653)</f>
        <v>0</v>
      </c>
      <c r="C3071" t="b">
        <f>IF(OR(B3071=0,'Input and Summary Results'!D2653=0,'Input and Summary Results'!D2653=""),FALSE,'Input and Summary Results'!$D2653)</f>
        <v>0</v>
      </c>
      <c r="D3071" t="b">
        <f>IF(OR(B3071=0,'Input and Summary Results'!E2653=0),FALSE,'Input and Summary Results'!$E2653)</f>
        <v>0</v>
      </c>
      <c r="E3071" t="b">
        <f t="shared" si="173"/>
        <v>0</v>
      </c>
      <c r="F3071" t="b">
        <f t="shared" si="174"/>
        <v>0</v>
      </c>
      <c r="G3071" t="b">
        <f>IF('Input and Summary Results'!$J$4="yes",IF(C3071=FALSE,FALSE,IF('Data Transformation'!E3071&lt;$R$10,E3071,$R$10)),IF(C3071=FALSE,FALSE,IF(C3071&lt;$R$10,C3071,$R$10)))</f>
        <v>0</v>
      </c>
      <c r="H3071" t="b">
        <f>IF('Input and Summary Results'!$J$4="yes",'Data Transformation'!F3071,'Data Transformation'!D3071)</f>
        <v>0</v>
      </c>
      <c r="I3071" t="str">
        <f t="shared" si="172"/>
        <v/>
      </c>
    </row>
    <row r="3072" spans="2:9" x14ac:dyDescent="0.25">
      <c r="B3072" t="b">
        <f>IF('Input and Summary Results'!D2654=0,FALSE,'Input and Summary Results'!$B2654)</f>
        <v>0</v>
      </c>
      <c r="C3072" t="b">
        <f>IF(OR(B3072=0,'Input and Summary Results'!D2654=0,'Input and Summary Results'!D2654=""),FALSE,'Input and Summary Results'!$D2654)</f>
        <v>0</v>
      </c>
      <c r="D3072" t="b">
        <f>IF(OR(B3072=0,'Input and Summary Results'!E2654=0),FALSE,'Input and Summary Results'!$E2654)</f>
        <v>0</v>
      </c>
      <c r="E3072" t="b">
        <f t="shared" si="173"/>
        <v>0</v>
      </c>
      <c r="F3072" t="b">
        <f t="shared" si="174"/>
        <v>0</v>
      </c>
      <c r="G3072" t="b">
        <f>IF('Input and Summary Results'!$J$4="yes",IF(C3072=FALSE,FALSE,IF('Data Transformation'!E3072&lt;$R$10,E3072,$R$10)),IF(C3072=FALSE,FALSE,IF(C3072&lt;$R$10,C3072,$R$10)))</f>
        <v>0</v>
      </c>
      <c r="H3072" t="b">
        <f>IF('Input and Summary Results'!$J$4="yes",'Data Transformation'!F3072,'Data Transformation'!D3072)</f>
        <v>0</v>
      </c>
      <c r="I3072" t="str">
        <f t="shared" si="172"/>
        <v/>
      </c>
    </row>
    <row r="3073" spans="2:9" x14ac:dyDescent="0.25">
      <c r="B3073" t="b">
        <f>IF('Input and Summary Results'!D2655=0,FALSE,'Input and Summary Results'!$B2655)</f>
        <v>0</v>
      </c>
      <c r="C3073" t="b">
        <f>IF(OR(B3073=0,'Input and Summary Results'!D2655=0,'Input and Summary Results'!D2655=""),FALSE,'Input and Summary Results'!$D2655)</f>
        <v>0</v>
      </c>
      <c r="D3073" t="b">
        <f>IF(OR(B3073=0,'Input and Summary Results'!E2655=0),FALSE,'Input and Summary Results'!$E2655)</f>
        <v>0</v>
      </c>
      <c r="E3073" t="b">
        <f t="shared" si="173"/>
        <v>0</v>
      </c>
      <c r="F3073" t="b">
        <f t="shared" si="174"/>
        <v>0</v>
      </c>
      <c r="G3073" t="b">
        <f>IF('Input and Summary Results'!$J$4="yes",IF(C3073=FALSE,FALSE,IF('Data Transformation'!E3073&lt;$R$10,E3073,$R$10)),IF(C3073=FALSE,FALSE,IF(C3073&lt;$R$10,C3073,$R$10)))</f>
        <v>0</v>
      </c>
      <c r="H3073" t="b">
        <f>IF('Input and Summary Results'!$J$4="yes",'Data Transformation'!F3073,'Data Transformation'!D3073)</f>
        <v>0</v>
      </c>
      <c r="I3073" t="str">
        <f t="shared" si="172"/>
        <v/>
      </c>
    </row>
    <row r="3074" spans="2:9" x14ac:dyDescent="0.25">
      <c r="B3074" t="b">
        <f>IF('Input and Summary Results'!D2656=0,FALSE,'Input and Summary Results'!$B2656)</f>
        <v>0</v>
      </c>
      <c r="C3074" t="b">
        <f>IF(OR(B3074=0,'Input and Summary Results'!D2656=0,'Input and Summary Results'!D2656=""),FALSE,'Input and Summary Results'!$D2656)</f>
        <v>0</v>
      </c>
      <c r="D3074" t="b">
        <f>IF(OR(B3074=0,'Input and Summary Results'!E2656=0),FALSE,'Input and Summary Results'!$E2656)</f>
        <v>0</v>
      </c>
      <c r="E3074" t="b">
        <f t="shared" si="173"/>
        <v>0</v>
      </c>
      <c r="F3074" t="b">
        <f t="shared" si="174"/>
        <v>0</v>
      </c>
      <c r="G3074" t="b">
        <f>IF('Input and Summary Results'!$J$4="yes",IF(C3074=FALSE,FALSE,IF('Data Transformation'!E3074&lt;$R$10,E3074,$R$10)),IF(C3074=FALSE,FALSE,IF(C3074&lt;$R$10,C3074,$R$10)))</f>
        <v>0</v>
      </c>
      <c r="H3074" t="b">
        <f>IF('Input and Summary Results'!$J$4="yes",'Data Transformation'!F3074,'Data Transformation'!D3074)</f>
        <v>0</v>
      </c>
      <c r="I3074" t="str">
        <f t="shared" si="172"/>
        <v/>
      </c>
    </row>
    <row r="3075" spans="2:9" x14ac:dyDescent="0.25">
      <c r="B3075" t="b">
        <f>IF('Input and Summary Results'!D2657=0,FALSE,'Input and Summary Results'!$B2657)</f>
        <v>0</v>
      </c>
      <c r="C3075" t="b">
        <f>IF(OR(B3075=0,'Input and Summary Results'!D2657=0,'Input and Summary Results'!D2657=""),FALSE,'Input and Summary Results'!$D2657)</f>
        <v>0</v>
      </c>
      <c r="D3075" t="b">
        <f>IF(OR(B3075=0,'Input and Summary Results'!E2657=0),FALSE,'Input and Summary Results'!$E2657)</f>
        <v>0</v>
      </c>
      <c r="E3075" t="b">
        <f t="shared" si="173"/>
        <v>0</v>
      </c>
      <c r="F3075" t="b">
        <f t="shared" si="174"/>
        <v>0</v>
      </c>
      <c r="G3075" t="b">
        <f>IF('Input and Summary Results'!$J$4="yes",IF(C3075=FALSE,FALSE,IF('Data Transformation'!E3075&lt;$R$10,E3075,$R$10)),IF(C3075=FALSE,FALSE,IF(C3075&lt;$R$10,C3075,$R$10)))</f>
        <v>0</v>
      </c>
      <c r="H3075" t="b">
        <f>IF('Input and Summary Results'!$J$4="yes",'Data Transformation'!F3075,'Data Transformation'!D3075)</f>
        <v>0</v>
      </c>
      <c r="I3075" t="str">
        <f t="shared" si="172"/>
        <v/>
      </c>
    </row>
    <row r="3076" spans="2:9" x14ac:dyDescent="0.25">
      <c r="B3076" t="b">
        <f>IF('Input and Summary Results'!D2658=0,FALSE,'Input and Summary Results'!$B2658)</f>
        <v>0</v>
      </c>
      <c r="C3076" t="b">
        <f>IF(OR(B3076=0,'Input and Summary Results'!D2658=0,'Input and Summary Results'!D2658=""),FALSE,'Input and Summary Results'!$D2658)</f>
        <v>0</v>
      </c>
      <c r="D3076" t="b">
        <f>IF(OR(B3076=0,'Input and Summary Results'!E2658=0),FALSE,'Input and Summary Results'!$E2658)</f>
        <v>0</v>
      </c>
      <c r="E3076" t="b">
        <f t="shared" si="173"/>
        <v>0</v>
      </c>
      <c r="F3076" t="b">
        <f t="shared" si="174"/>
        <v>0</v>
      </c>
      <c r="G3076" t="b">
        <f>IF('Input and Summary Results'!$J$4="yes",IF(C3076=FALSE,FALSE,IF('Data Transformation'!E3076&lt;$R$10,E3076,$R$10)),IF(C3076=FALSE,FALSE,IF(C3076&lt;$R$10,C3076,$R$10)))</f>
        <v>0</v>
      </c>
      <c r="H3076" t="b">
        <f>IF('Input and Summary Results'!$J$4="yes",'Data Transformation'!F3076,'Data Transformation'!D3076)</f>
        <v>0</v>
      </c>
      <c r="I3076" t="str">
        <f t="shared" si="172"/>
        <v/>
      </c>
    </row>
    <row r="3077" spans="2:9" x14ac:dyDescent="0.25">
      <c r="B3077" t="b">
        <f>IF('Input and Summary Results'!D2659=0,FALSE,'Input and Summary Results'!$B2659)</f>
        <v>0</v>
      </c>
      <c r="C3077" t="b">
        <f>IF(OR(B3077=0,'Input and Summary Results'!D2659=0,'Input and Summary Results'!D2659=""),FALSE,'Input and Summary Results'!$D2659)</f>
        <v>0</v>
      </c>
      <c r="D3077" t="b">
        <f>IF(OR(B3077=0,'Input and Summary Results'!E2659=0),FALSE,'Input and Summary Results'!$E2659)</f>
        <v>0</v>
      </c>
      <c r="E3077" t="b">
        <f t="shared" si="173"/>
        <v>0</v>
      </c>
      <c r="F3077" t="b">
        <f t="shared" si="174"/>
        <v>0</v>
      </c>
      <c r="G3077" t="b">
        <f>IF('Input and Summary Results'!$J$4="yes",IF(C3077=FALSE,FALSE,IF('Data Transformation'!E3077&lt;$R$10,E3077,$R$10)),IF(C3077=FALSE,FALSE,IF(C3077&lt;$R$10,C3077,$R$10)))</f>
        <v>0</v>
      </c>
      <c r="H3077" t="b">
        <f>IF('Input and Summary Results'!$J$4="yes",'Data Transformation'!F3077,'Data Transformation'!D3077)</f>
        <v>0</v>
      </c>
      <c r="I3077" t="str">
        <f t="shared" ref="I3077:I3140" si="175">IF(G3077=FALSE,"",B3077)</f>
        <v/>
      </c>
    </row>
    <row r="3078" spans="2:9" x14ac:dyDescent="0.25">
      <c r="B3078" t="b">
        <f>IF('Input and Summary Results'!D2660=0,FALSE,'Input and Summary Results'!$B2660)</f>
        <v>0</v>
      </c>
      <c r="C3078" t="b">
        <f>IF(OR(B3078=0,'Input and Summary Results'!D2660=0,'Input and Summary Results'!D2660=""),FALSE,'Input and Summary Results'!$D2660)</f>
        <v>0</v>
      </c>
      <c r="D3078" t="b">
        <f>IF(OR(B3078=0,'Input and Summary Results'!E2660=0),FALSE,'Input and Summary Results'!$E2660)</f>
        <v>0</v>
      </c>
      <c r="E3078" t="b">
        <f t="shared" si="173"/>
        <v>0</v>
      </c>
      <c r="F3078" t="b">
        <f t="shared" si="174"/>
        <v>0</v>
      </c>
      <c r="G3078" t="b">
        <f>IF('Input and Summary Results'!$J$4="yes",IF(C3078=FALSE,FALSE,IF('Data Transformation'!E3078&lt;$R$10,E3078,$R$10)),IF(C3078=FALSE,FALSE,IF(C3078&lt;$R$10,C3078,$R$10)))</f>
        <v>0</v>
      </c>
      <c r="H3078" t="b">
        <f>IF('Input and Summary Results'!$J$4="yes",'Data Transformation'!F3078,'Data Transformation'!D3078)</f>
        <v>0</v>
      </c>
      <c r="I3078" t="str">
        <f t="shared" si="175"/>
        <v/>
      </c>
    </row>
    <row r="3079" spans="2:9" x14ac:dyDescent="0.25">
      <c r="B3079" t="b">
        <f>IF('Input and Summary Results'!D2661=0,FALSE,'Input and Summary Results'!$B2661)</f>
        <v>0</v>
      </c>
      <c r="C3079" t="b">
        <f>IF(OR(B3079=0,'Input and Summary Results'!D2661=0,'Input and Summary Results'!D2661=""),FALSE,'Input and Summary Results'!$D2661)</f>
        <v>0</v>
      </c>
      <c r="D3079" t="b">
        <f>IF(OR(B3079=0,'Input and Summary Results'!E2661=0),FALSE,'Input and Summary Results'!$E2661)</f>
        <v>0</v>
      </c>
      <c r="E3079" t="b">
        <f t="shared" si="173"/>
        <v>0</v>
      </c>
      <c r="F3079" t="b">
        <f t="shared" si="174"/>
        <v>0</v>
      </c>
      <c r="G3079" t="b">
        <f>IF('Input and Summary Results'!$J$4="yes",IF(C3079=FALSE,FALSE,IF('Data Transformation'!E3079&lt;$R$10,E3079,$R$10)),IF(C3079=FALSE,FALSE,IF(C3079&lt;$R$10,C3079,$R$10)))</f>
        <v>0</v>
      </c>
      <c r="H3079" t="b">
        <f>IF('Input and Summary Results'!$J$4="yes",'Data Transformation'!F3079,'Data Transformation'!D3079)</f>
        <v>0</v>
      </c>
      <c r="I3079" t="str">
        <f t="shared" si="175"/>
        <v/>
      </c>
    </row>
    <row r="3080" spans="2:9" x14ac:dyDescent="0.25">
      <c r="B3080" t="b">
        <f>IF('Input and Summary Results'!D2662=0,FALSE,'Input and Summary Results'!$B2662)</f>
        <v>0</v>
      </c>
      <c r="C3080" t="b">
        <f>IF(OR(B3080=0,'Input and Summary Results'!D2662=0,'Input and Summary Results'!D2662=""),FALSE,'Input and Summary Results'!$D2662)</f>
        <v>0</v>
      </c>
      <c r="D3080" t="b">
        <f>IF(OR(B3080=0,'Input and Summary Results'!E2662=0),FALSE,'Input and Summary Results'!$E2662)</f>
        <v>0</v>
      </c>
      <c r="E3080" t="b">
        <f t="shared" si="173"/>
        <v>0</v>
      </c>
      <c r="F3080" t="b">
        <f t="shared" si="174"/>
        <v>0</v>
      </c>
      <c r="G3080" t="b">
        <f>IF('Input and Summary Results'!$J$4="yes",IF(C3080=FALSE,FALSE,IF('Data Transformation'!E3080&lt;$R$10,E3080,$R$10)),IF(C3080=FALSE,FALSE,IF(C3080&lt;$R$10,C3080,$R$10)))</f>
        <v>0</v>
      </c>
      <c r="H3080" t="b">
        <f>IF('Input and Summary Results'!$J$4="yes",'Data Transformation'!F3080,'Data Transformation'!D3080)</f>
        <v>0</v>
      </c>
      <c r="I3080" t="str">
        <f t="shared" si="175"/>
        <v/>
      </c>
    </row>
    <row r="3081" spans="2:9" x14ac:dyDescent="0.25">
      <c r="B3081" t="b">
        <f>IF('Input and Summary Results'!D2663=0,FALSE,'Input and Summary Results'!$B2663)</f>
        <v>0</v>
      </c>
      <c r="C3081" t="b">
        <f>IF(OR(B3081=0,'Input and Summary Results'!D2663=0,'Input and Summary Results'!D2663=""),FALSE,'Input and Summary Results'!$D2663)</f>
        <v>0</v>
      </c>
      <c r="D3081" t="b">
        <f>IF(OR(B3081=0,'Input and Summary Results'!E2663=0),FALSE,'Input and Summary Results'!$E2663)</f>
        <v>0</v>
      </c>
      <c r="E3081" t="b">
        <f t="shared" si="173"/>
        <v>0</v>
      </c>
      <c r="F3081" t="b">
        <f t="shared" si="174"/>
        <v>0</v>
      </c>
      <c r="G3081" t="b">
        <f>IF('Input and Summary Results'!$J$4="yes",IF(C3081=FALSE,FALSE,IF('Data Transformation'!E3081&lt;$R$10,E3081,$R$10)),IF(C3081=FALSE,FALSE,IF(C3081&lt;$R$10,C3081,$R$10)))</f>
        <v>0</v>
      </c>
      <c r="H3081" t="b">
        <f>IF('Input and Summary Results'!$J$4="yes",'Data Transformation'!F3081,'Data Transformation'!D3081)</f>
        <v>0</v>
      </c>
      <c r="I3081" t="str">
        <f t="shared" si="175"/>
        <v/>
      </c>
    </row>
    <row r="3082" spans="2:9" x14ac:dyDescent="0.25">
      <c r="B3082" t="b">
        <f>IF('Input and Summary Results'!D2664=0,FALSE,'Input and Summary Results'!$B2664)</f>
        <v>0</v>
      </c>
      <c r="C3082" t="b">
        <f>IF(OR(B3082=0,'Input and Summary Results'!D2664=0,'Input and Summary Results'!D2664=""),FALSE,'Input and Summary Results'!$D2664)</f>
        <v>0</v>
      </c>
      <c r="D3082" t="b">
        <f>IF(OR(B3082=0,'Input and Summary Results'!E2664=0),FALSE,'Input and Summary Results'!$E2664)</f>
        <v>0</v>
      </c>
      <c r="E3082" t="b">
        <f t="shared" si="173"/>
        <v>0</v>
      </c>
      <c r="F3082" t="b">
        <f t="shared" si="174"/>
        <v>0</v>
      </c>
      <c r="G3082" t="b">
        <f>IF('Input and Summary Results'!$J$4="yes",IF(C3082=FALSE,FALSE,IF('Data Transformation'!E3082&lt;$R$10,E3082,$R$10)),IF(C3082=FALSE,FALSE,IF(C3082&lt;$R$10,C3082,$R$10)))</f>
        <v>0</v>
      </c>
      <c r="H3082" t="b">
        <f>IF('Input and Summary Results'!$J$4="yes",'Data Transformation'!F3082,'Data Transformation'!D3082)</f>
        <v>0</v>
      </c>
      <c r="I3082" t="str">
        <f t="shared" si="175"/>
        <v/>
      </c>
    </row>
    <row r="3083" spans="2:9" x14ac:dyDescent="0.25">
      <c r="B3083" t="b">
        <f>IF('Input and Summary Results'!D2665=0,FALSE,'Input and Summary Results'!$B2665)</f>
        <v>0</v>
      </c>
      <c r="C3083" t="b">
        <f>IF(OR(B3083=0,'Input and Summary Results'!D2665=0,'Input and Summary Results'!D2665=""),FALSE,'Input and Summary Results'!$D2665)</f>
        <v>0</v>
      </c>
      <c r="D3083" t="b">
        <f>IF(OR(B3083=0,'Input and Summary Results'!E2665=0),FALSE,'Input and Summary Results'!$E2665)</f>
        <v>0</v>
      </c>
      <c r="E3083" t="b">
        <f t="shared" si="173"/>
        <v>0</v>
      </c>
      <c r="F3083" t="b">
        <f t="shared" si="174"/>
        <v>0</v>
      </c>
      <c r="G3083" t="b">
        <f>IF('Input and Summary Results'!$J$4="yes",IF(C3083=FALSE,FALSE,IF('Data Transformation'!E3083&lt;$R$10,E3083,$R$10)),IF(C3083=FALSE,FALSE,IF(C3083&lt;$R$10,C3083,$R$10)))</f>
        <v>0</v>
      </c>
      <c r="H3083" t="b">
        <f>IF('Input and Summary Results'!$J$4="yes",'Data Transformation'!F3083,'Data Transformation'!D3083)</f>
        <v>0</v>
      </c>
      <c r="I3083" t="str">
        <f t="shared" si="175"/>
        <v/>
      </c>
    </row>
    <row r="3084" spans="2:9" x14ac:dyDescent="0.25">
      <c r="B3084" t="b">
        <f>IF('Input and Summary Results'!D2666=0,FALSE,'Input and Summary Results'!$B2666)</f>
        <v>0</v>
      </c>
      <c r="C3084" t="b">
        <f>IF(OR(B3084=0,'Input and Summary Results'!D2666=0,'Input and Summary Results'!D2666=""),FALSE,'Input and Summary Results'!$D2666)</f>
        <v>0</v>
      </c>
      <c r="D3084" t="b">
        <f>IF(OR(B3084=0,'Input and Summary Results'!E2666=0),FALSE,'Input and Summary Results'!$E2666)</f>
        <v>0</v>
      </c>
      <c r="E3084" t="b">
        <f t="shared" si="173"/>
        <v>0</v>
      </c>
      <c r="F3084" t="b">
        <f t="shared" si="174"/>
        <v>0</v>
      </c>
      <c r="G3084" t="b">
        <f>IF('Input and Summary Results'!$J$4="yes",IF(C3084=FALSE,FALSE,IF('Data Transformation'!E3084&lt;$R$10,E3084,$R$10)),IF(C3084=FALSE,FALSE,IF(C3084&lt;$R$10,C3084,$R$10)))</f>
        <v>0</v>
      </c>
      <c r="H3084" t="b">
        <f>IF('Input and Summary Results'!$J$4="yes",'Data Transformation'!F3084,'Data Transformation'!D3084)</f>
        <v>0</v>
      </c>
      <c r="I3084" t="str">
        <f t="shared" si="175"/>
        <v/>
      </c>
    </row>
    <row r="3085" spans="2:9" x14ac:dyDescent="0.25">
      <c r="B3085" t="b">
        <f>IF('Input and Summary Results'!D2667=0,FALSE,'Input and Summary Results'!$B2667)</f>
        <v>0</v>
      </c>
      <c r="C3085" t="b">
        <f>IF(OR(B3085=0,'Input and Summary Results'!D2667=0,'Input and Summary Results'!D2667=""),FALSE,'Input and Summary Results'!$D2667)</f>
        <v>0</v>
      </c>
      <c r="D3085" t="b">
        <f>IF(OR(B3085=0,'Input and Summary Results'!E2667=0),FALSE,'Input and Summary Results'!$E2667)</f>
        <v>0</v>
      </c>
      <c r="E3085" t="b">
        <f t="shared" si="173"/>
        <v>0</v>
      </c>
      <c r="F3085" t="b">
        <f t="shared" si="174"/>
        <v>0</v>
      </c>
      <c r="G3085" t="b">
        <f>IF('Input and Summary Results'!$J$4="yes",IF(C3085=FALSE,FALSE,IF('Data Transformation'!E3085&lt;$R$10,E3085,$R$10)),IF(C3085=FALSE,FALSE,IF(C3085&lt;$R$10,C3085,$R$10)))</f>
        <v>0</v>
      </c>
      <c r="H3085" t="b">
        <f>IF('Input and Summary Results'!$J$4="yes",'Data Transformation'!F3085,'Data Transformation'!D3085)</f>
        <v>0</v>
      </c>
      <c r="I3085" t="str">
        <f t="shared" si="175"/>
        <v/>
      </c>
    </row>
    <row r="3086" spans="2:9" x14ac:dyDescent="0.25">
      <c r="B3086" t="b">
        <f>IF('Input and Summary Results'!D2668=0,FALSE,'Input and Summary Results'!$B2668)</f>
        <v>0</v>
      </c>
      <c r="C3086" t="b">
        <f>IF(OR(B3086=0,'Input and Summary Results'!D2668=0,'Input and Summary Results'!D2668=""),FALSE,'Input and Summary Results'!$D2668)</f>
        <v>0</v>
      </c>
      <c r="D3086" t="b">
        <f>IF(OR(B3086=0,'Input and Summary Results'!E2668=0),FALSE,'Input and Summary Results'!$E2668)</f>
        <v>0</v>
      </c>
      <c r="E3086" t="b">
        <f t="shared" si="173"/>
        <v>0</v>
      </c>
      <c r="F3086" t="b">
        <f t="shared" si="174"/>
        <v>0</v>
      </c>
      <c r="G3086" t="b">
        <f>IF('Input and Summary Results'!$J$4="yes",IF(C3086=FALSE,FALSE,IF('Data Transformation'!E3086&lt;$R$10,E3086,$R$10)),IF(C3086=FALSE,FALSE,IF(C3086&lt;$R$10,C3086,$R$10)))</f>
        <v>0</v>
      </c>
      <c r="H3086" t="b">
        <f>IF('Input and Summary Results'!$J$4="yes",'Data Transformation'!F3086,'Data Transformation'!D3086)</f>
        <v>0</v>
      </c>
      <c r="I3086" t="str">
        <f t="shared" si="175"/>
        <v/>
      </c>
    </row>
    <row r="3087" spans="2:9" x14ac:dyDescent="0.25">
      <c r="B3087" t="b">
        <f>IF('Input and Summary Results'!D2669=0,FALSE,'Input and Summary Results'!$B2669)</f>
        <v>0</v>
      </c>
      <c r="C3087" t="b">
        <f>IF(OR(B3087=0,'Input and Summary Results'!D2669=0,'Input and Summary Results'!D2669=""),FALSE,'Input and Summary Results'!$D2669)</f>
        <v>0</v>
      </c>
      <c r="D3087" t="b">
        <f>IF(OR(B3087=0,'Input and Summary Results'!E2669=0),FALSE,'Input and Summary Results'!$E2669)</f>
        <v>0</v>
      </c>
      <c r="E3087" t="b">
        <f t="shared" si="173"/>
        <v>0</v>
      </c>
      <c r="F3087" t="b">
        <f t="shared" si="174"/>
        <v>0</v>
      </c>
      <c r="G3087" t="b">
        <f>IF('Input and Summary Results'!$J$4="yes",IF(C3087=FALSE,FALSE,IF('Data Transformation'!E3087&lt;$R$10,E3087,$R$10)),IF(C3087=FALSE,FALSE,IF(C3087&lt;$R$10,C3087,$R$10)))</f>
        <v>0</v>
      </c>
      <c r="H3087" t="b">
        <f>IF('Input and Summary Results'!$J$4="yes",'Data Transformation'!F3087,'Data Transformation'!D3087)</f>
        <v>0</v>
      </c>
      <c r="I3087" t="str">
        <f t="shared" si="175"/>
        <v/>
      </c>
    </row>
    <row r="3088" spans="2:9" x14ac:dyDescent="0.25">
      <c r="B3088" t="b">
        <f>IF('Input and Summary Results'!D2670=0,FALSE,'Input and Summary Results'!$B2670)</f>
        <v>0</v>
      </c>
      <c r="C3088" t="b">
        <f>IF(OR(B3088=0,'Input and Summary Results'!D2670=0,'Input and Summary Results'!D2670=""),FALSE,'Input and Summary Results'!$D2670)</f>
        <v>0</v>
      </c>
      <c r="D3088" t="b">
        <f>IF(OR(B3088=0,'Input and Summary Results'!E2670=0),FALSE,'Input and Summary Results'!$E2670)</f>
        <v>0</v>
      </c>
      <c r="E3088" t="b">
        <f t="shared" si="173"/>
        <v>0</v>
      </c>
      <c r="F3088" t="b">
        <f t="shared" si="174"/>
        <v>0</v>
      </c>
      <c r="G3088" t="b">
        <f>IF('Input and Summary Results'!$J$4="yes",IF(C3088=FALSE,FALSE,IF('Data Transformation'!E3088&lt;$R$10,E3088,$R$10)),IF(C3088=FALSE,FALSE,IF(C3088&lt;$R$10,C3088,$R$10)))</f>
        <v>0</v>
      </c>
      <c r="H3088" t="b">
        <f>IF('Input and Summary Results'!$J$4="yes",'Data Transformation'!F3088,'Data Transformation'!D3088)</f>
        <v>0</v>
      </c>
      <c r="I3088" t="str">
        <f t="shared" si="175"/>
        <v/>
      </c>
    </row>
    <row r="3089" spans="2:9" x14ac:dyDescent="0.25">
      <c r="B3089" t="b">
        <f>IF('Input and Summary Results'!D2671=0,FALSE,'Input and Summary Results'!$B2671)</f>
        <v>0</v>
      </c>
      <c r="C3089" t="b">
        <f>IF(OR(B3089=0,'Input and Summary Results'!D2671=0,'Input and Summary Results'!D2671=""),FALSE,'Input and Summary Results'!$D2671)</f>
        <v>0</v>
      </c>
      <c r="D3089" t="b">
        <f>IF(OR(B3089=0,'Input and Summary Results'!E2671=0),FALSE,'Input and Summary Results'!$E2671)</f>
        <v>0</v>
      </c>
      <c r="E3089" t="b">
        <f t="shared" si="173"/>
        <v>0</v>
      </c>
      <c r="F3089" t="b">
        <f t="shared" si="174"/>
        <v>0</v>
      </c>
      <c r="G3089" t="b">
        <f>IF('Input and Summary Results'!$J$4="yes",IF(C3089=FALSE,FALSE,IF('Data Transformation'!E3089&lt;$R$10,E3089,$R$10)),IF(C3089=FALSE,FALSE,IF(C3089&lt;$R$10,C3089,$R$10)))</f>
        <v>0</v>
      </c>
      <c r="H3089" t="b">
        <f>IF('Input and Summary Results'!$J$4="yes",'Data Transformation'!F3089,'Data Transformation'!D3089)</f>
        <v>0</v>
      </c>
      <c r="I3089" t="str">
        <f t="shared" si="175"/>
        <v/>
      </c>
    </row>
    <row r="3090" spans="2:9" x14ac:dyDescent="0.25">
      <c r="B3090" t="b">
        <f>IF('Input and Summary Results'!D2672=0,FALSE,'Input and Summary Results'!$B2672)</f>
        <v>0</v>
      </c>
      <c r="C3090" t="b">
        <f>IF(OR(B3090=0,'Input and Summary Results'!D2672=0,'Input and Summary Results'!D2672=""),FALSE,'Input and Summary Results'!$D2672)</f>
        <v>0</v>
      </c>
      <c r="D3090" t="b">
        <f>IF(OR(B3090=0,'Input and Summary Results'!E2672=0),FALSE,'Input and Summary Results'!$E2672)</f>
        <v>0</v>
      </c>
      <c r="E3090" t="b">
        <f t="shared" si="173"/>
        <v>0</v>
      </c>
      <c r="F3090" t="b">
        <f t="shared" si="174"/>
        <v>0</v>
      </c>
      <c r="G3090" t="b">
        <f>IF('Input and Summary Results'!$J$4="yes",IF(C3090=FALSE,FALSE,IF('Data Transformation'!E3090&lt;$R$10,E3090,$R$10)),IF(C3090=FALSE,FALSE,IF(C3090&lt;$R$10,C3090,$R$10)))</f>
        <v>0</v>
      </c>
      <c r="H3090" t="b">
        <f>IF('Input and Summary Results'!$J$4="yes",'Data Transformation'!F3090,'Data Transformation'!D3090)</f>
        <v>0</v>
      </c>
      <c r="I3090" t="str">
        <f t="shared" si="175"/>
        <v/>
      </c>
    </row>
    <row r="3091" spans="2:9" x14ac:dyDescent="0.25">
      <c r="B3091" t="b">
        <f>IF('Input and Summary Results'!D2673=0,FALSE,'Input and Summary Results'!$B2673)</f>
        <v>0</v>
      </c>
      <c r="C3091" t="b">
        <f>IF(OR(B3091=0,'Input and Summary Results'!D2673=0,'Input and Summary Results'!D2673=""),FALSE,'Input and Summary Results'!$D2673)</f>
        <v>0</v>
      </c>
      <c r="D3091" t="b">
        <f>IF(OR(B3091=0,'Input and Summary Results'!E2673=0),FALSE,'Input and Summary Results'!$E2673)</f>
        <v>0</v>
      </c>
      <c r="E3091" t="b">
        <f t="shared" si="173"/>
        <v>0</v>
      </c>
      <c r="F3091" t="b">
        <f t="shared" si="174"/>
        <v>0</v>
      </c>
      <c r="G3091" t="b">
        <f>IF('Input and Summary Results'!$J$4="yes",IF(C3091=FALSE,FALSE,IF('Data Transformation'!E3091&lt;$R$10,E3091,$R$10)),IF(C3091=FALSE,FALSE,IF(C3091&lt;$R$10,C3091,$R$10)))</f>
        <v>0</v>
      </c>
      <c r="H3091" t="b">
        <f>IF('Input and Summary Results'!$J$4="yes",'Data Transformation'!F3091,'Data Transformation'!D3091)</f>
        <v>0</v>
      </c>
      <c r="I3091" t="str">
        <f t="shared" si="175"/>
        <v/>
      </c>
    </row>
    <row r="3092" spans="2:9" x14ac:dyDescent="0.25">
      <c r="B3092" t="b">
        <f>IF('Input and Summary Results'!D2674=0,FALSE,'Input and Summary Results'!$B2674)</f>
        <v>0</v>
      </c>
      <c r="C3092" t="b">
        <f>IF(OR(B3092=0,'Input and Summary Results'!D2674=0,'Input and Summary Results'!D2674=""),FALSE,'Input and Summary Results'!$D2674)</f>
        <v>0</v>
      </c>
      <c r="D3092" t="b">
        <f>IF(OR(B3092=0,'Input and Summary Results'!E2674=0),FALSE,'Input and Summary Results'!$E2674)</f>
        <v>0</v>
      </c>
      <c r="E3092" t="b">
        <f t="shared" si="173"/>
        <v>0</v>
      </c>
      <c r="F3092" t="b">
        <f t="shared" si="174"/>
        <v>0</v>
      </c>
      <c r="G3092" t="b">
        <f>IF('Input and Summary Results'!$J$4="yes",IF(C3092=FALSE,FALSE,IF('Data Transformation'!E3092&lt;$R$10,E3092,$R$10)),IF(C3092=FALSE,FALSE,IF(C3092&lt;$R$10,C3092,$R$10)))</f>
        <v>0</v>
      </c>
      <c r="H3092" t="b">
        <f>IF('Input and Summary Results'!$J$4="yes",'Data Transformation'!F3092,'Data Transformation'!D3092)</f>
        <v>0</v>
      </c>
      <c r="I3092" t="str">
        <f t="shared" si="175"/>
        <v/>
      </c>
    </row>
    <row r="3093" spans="2:9" x14ac:dyDescent="0.25">
      <c r="B3093" t="b">
        <f>IF('Input and Summary Results'!D2675=0,FALSE,'Input and Summary Results'!$B2675)</f>
        <v>0</v>
      </c>
      <c r="C3093" t="b">
        <f>IF(OR(B3093=0,'Input and Summary Results'!D2675=0,'Input and Summary Results'!D2675=""),FALSE,'Input and Summary Results'!$D2675)</f>
        <v>0</v>
      </c>
      <c r="D3093" t="b">
        <f>IF(OR(B3093=0,'Input and Summary Results'!E2675=0),FALSE,'Input and Summary Results'!$E2675)</f>
        <v>0</v>
      </c>
      <c r="E3093" t="b">
        <f t="shared" si="173"/>
        <v>0</v>
      </c>
      <c r="F3093" t="b">
        <f t="shared" si="174"/>
        <v>0</v>
      </c>
      <c r="G3093" t="b">
        <f>IF('Input and Summary Results'!$J$4="yes",IF(C3093=FALSE,FALSE,IF('Data Transformation'!E3093&lt;$R$10,E3093,$R$10)),IF(C3093=FALSE,FALSE,IF(C3093&lt;$R$10,C3093,$R$10)))</f>
        <v>0</v>
      </c>
      <c r="H3093" t="b">
        <f>IF('Input and Summary Results'!$J$4="yes",'Data Transformation'!F3093,'Data Transformation'!D3093)</f>
        <v>0</v>
      </c>
      <c r="I3093" t="str">
        <f t="shared" si="175"/>
        <v/>
      </c>
    </row>
    <row r="3094" spans="2:9" x14ac:dyDescent="0.25">
      <c r="B3094" t="b">
        <f>IF('Input and Summary Results'!D2676=0,FALSE,'Input and Summary Results'!$B2676)</f>
        <v>0</v>
      </c>
      <c r="C3094" t="b">
        <f>IF(OR(B3094=0,'Input and Summary Results'!D2676=0,'Input and Summary Results'!D2676=""),FALSE,'Input and Summary Results'!$D2676)</f>
        <v>0</v>
      </c>
      <c r="D3094" t="b">
        <f>IF(OR(B3094=0,'Input and Summary Results'!E2676=0),FALSE,'Input and Summary Results'!$E2676)</f>
        <v>0</v>
      </c>
      <c r="E3094" t="b">
        <f t="shared" si="173"/>
        <v>0</v>
      </c>
      <c r="F3094" t="b">
        <f t="shared" si="174"/>
        <v>0</v>
      </c>
      <c r="G3094" t="b">
        <f>IF('Input and Summary Results'!$J$4="yes",IF(C3094=FALSE,FALSE,IF('Data Transformation'!E3094&lt;$R$10,E3094,$R$10)),IF(C3094=FALSE,FALSE,IF(C3094&lt;$R$10,C3094,$R$10)))</f>
        <v>0</v>
      </c>
      <c r="H3094" t="b">
        <f>IF('Input and Summary Results'!$J$4="yes",'Data Transformation'!F3094,'Data Transformation'!D3094)</f>
        <v>0</v>
      </c>
      <c r="I3094" t="str">
        <f t="shared" si="175"/>
        <v/>
      </c>
    </row>
    <row r="3095" spans="2:9" x14ac:dyDescent="0.25">
      <c r="B3095" t="b">
        <f>IF('Input and Summary Results'!D2677=0,FALSE,'Input and Summary Results'!$B2677)</f>
        <v>0</v>
      </c>
      <c r="C3095" t="b">
        <f>IF(OR(B3095=0,'Input and Summary Results'!D2677=0,'Input and Summary Results'!D2677=""),FALSE,'Input and Summary Results'!$D2677)</f>
        <v>0</v>
      </c>
      <c r="D3095" t="b">
        <f>IF(OR(B3095=0,'Input and Summary Results'!E2677=0),FALSE,'Input and Summary Results'!$E2677)</f>
        <v>0</v>
      </c>
      <c r="E3095" t="b">
        <f t="shared" si="173"/>
        <v>0</v>
      </c>
      <c r="F3095" t="b">
        <f t="shared" si="174"/>
        <v>0</v>
      </c>
      <c r="G3095" t="b">
        <f>IF('Input and Summary Results'!$J$4="yes",IF(C3095=FALSE,FALSE,IF('Data Transformation'!E3095&lt;$R$10,E3095,$R$10)),IF(C3095=FALSE,FALSE,IF(C3095&lt;$R$10,C3095,$R$10)))</f>
        <v>0</v>
      </c>
      <c r="H3095" t="b">
        <f>IF('Input and Summary Results'!$J$4="yes",'Data Transformation'!F3095,'Data Transformation'!D3095)</f>
        <v>0</v>
      </c>
      <c r="I3095" t="str">
        <f t="shared" si="175"/>
        <v/>
      </c>
    </row>
    <row r="3096" spans="2:9" x14ac:dyDescent="0.25">
      <c r="B3096" t="b">
        <f>IF('Input and Summary Results'!D2678=0,FALSE,'Input and Summary Results'!$B2678)</f>
        <v>0</v>
      </c>
      <c r="C3096" t="b">
        <f>IF(OR(B3096=0,'Input and Summary Results'!D2678=0,'Input and Summary Results'!D2678=""),FALSE,'Input and Summary Results'!$D2678)</f>
        <v>0</v>
      </c>
      <c r="D3096" t="b">
        <f>IF(OR(B3096=0,'Input and Summary Results'!E2678=0),FALSE,'Input and Summary Results'!$E2678)</f>
        <v>0</v>
      </c>
      <c r="E3096" t="b">
        <f t="shared" si="173"/>
        <v>0</v>
      </c>
      <c r="F3096" t="b">
        <f t="shared" si="174"/>
        <v>0</v>
      </c>
      <c r="G3096" t="b">
        <f>IF('Input and Summary Results'!$J$4="yes",IF(C3096=FALSE,FALSE,IF('Data Transformation'!E3096&lt;$R$10,E3096,$R$10)),IF(C3096=FALSE,FALSE,IF(C3096&lt;$R$10,C3096,$R$10)))</f>
        <v>0</v>
      </c>
      <c r="H3096" t="b">
        <f>IF('Input and Summary Results'!$J$4="yes",'Data Transformation'!F3096,'Data Transformation'!D3096)</f>
        <v>0</v>
      </c>
      <c r="I3096" t="str">
        <f t="shared" si="175"/>
        <v/>
      </c>
    </row>
    <row r="3097" spans="2:9" x14ac:dyDescent="0.25">
      <c r="B3097" t="b">
        <f>IF('Input and Summary Results'!D2679=0,FALSE,'Input and Summary Results'!$B2679)</f>
        <v>0</v>
      </c>
      <c r="C3097" t="b">
        <f>IF(OR(B3097=0,'Input and Summary Results'!D2679=0,'Input and Summary Results'!D2679=""),FALSE,'Input and Summary Results'!$D2679)</f>
        <v>0</v>
      </c>
      <c r="D3097" t="b">
        <f>IF(OR(B3097=0,'Input and Summary Results'!E2679=0),FALSE,'Input and Summary Results'!$E2679)</f>
        <v>0</v>
      </c>
      <c r="E3097" t="b">
        <f t="shared" si="173"/>
        <v>0</v>
      </c>
      <c r="F3097" t="b">
        <f t="shared" si="174"/>
        <v>0</v>
      </c>
      <c r="G3097" t="b">
        <f>IF('Input and Summary Results'!$J$4="yes",IF(C3097=FALSE,FALSE,IF('Data Transformation'!E3097&lt;$R$10,E3097,$R$10)),IF(C3097=FALSE,FALSE,IF(C3097&lt;$R$10,C3097,$R$10)))</f>
        <v>0</v>
      </c>
      <c r="H3097" t="b">
        <f>IF('Input and Summary Results'!$J$4="yes",'Data Transformation'!F3097,'Data Transformation'!D3097)</f>
        <v>0</v>
      </c>
      <c r="I3097" t="str">
        <f t="shared" si="175"/>
        <v/>
      </c>
    </row>
    <row r="3098" spans="2:9" x14ac:dyDescent="0.25">
      <c r="B3098" t="b">
        <f>IF('Input and Summary Results'!D2680=0,FALSE,'Input and Summary Results'!$B2680)</f>
        <v>0</v>
      </c>
      <c r="C3098" t="b">
        <f>IF(OR(B3098=0,'Input and Summary Results'!D2680=0,'Input and Summary Results'!D2680=""),FALSE,'Input and Summary Results'!$D2680)</f>
        <v>0</v>
      </c>
      <c r="D3098" t="b">
        <f>IF(OR(B3098=0,'Input and Summary Results'!E2680=0),FALSE,'Input and Summary Results'!$E2680)</f>
        <v>0</v>
      </c>
      <c r="E3098" t="b">
        <f t="shared" si="173"/>
        <v>0</v>
      </c>
      <c r="F3098" t="b">
        <f t="shared" si="174"/>
        <v>0</v>
      </c>
      <c r="G3098" t="b">
        <f>IF('Input and Summary Results'!$J$4="yes",IF(C3098=FALSE,FALSE,IF('Data Transformation'!E3098&lt;$R$10,E3098,$R$10)),IF(C3098=FALSE,FALSE,IF(C3098&lt;$R$10,C3098,$R$10)))</f>
        <v>0</v>
      </c>
      <c r="H3098" t="b">
        <f>IF('Input and Summary Results'!$J$4="yes",'Data Transformation'!F3098,'Data Transformation'!D3098)</f>
        <v>0</v>
      </c>
      <c r="I3098" t="str">
        <f t="shared" si="175"/>
        <v/>
      </c>
    </row>
    <row r="3099" spans="2:9" x14ac:dyDescent="0.25">
      <c r="B3099" t="b">
        <f>IF('Input and Summary Results'!D2681=0,FALSE,'Input and Summary Results'!$B2681)</f>
        <v>0</v>
      </c>
      <c r="C3099" t="b">
        <f>IF(OR(B3099=0,'Input and Summary Results'!D2681=0,'Input and Summary Results'!D2681=""),FALSE,'Input and Summary Results'!$D2681)</f>
        <v>0</v>
      </c>
      <c r="D3099" t="b">
        <f>IF(OR(B3099=0,'Input and Summary Results'!E2681=0),FALSE,'Input and Summary Results'!$E2681)</f>
        <v>0</v>
      </c>
      <c r="E3099" t="b">
        <f t="shared" si="173"/>
        <v>0</v>
      </c>
      <c r="F3099" t="b">
        <f t="shared" si="174"/>
        <v>0</v>
      </c>
      <c r="G3099" t="b">
        <f>IF('Input and Summary Results'!$J$4="yes",IF(C3099=FALSE,FALSE,IF('Data Transformation'!E3099&lt;$R$10,E3099,$R$10)),IF(C3099=FALSE,FALSE,IF(C3099&lt;$R$10,C3099,$R$10)))</f>
        <v>0</v>
      </c>
      <c r="H3099" t="b">
        <f>IF('Input and Summary Results'!$J$4="yes",'Data Transformation'!F3099,'Data Transformation'!D3099)</f>
        <v>0</v>
      </c>
      <c r="I3099" t="str">
        <f t="shared" si="175"/>
        <v/>
      </c>
    </row>
    <row r="3100" spans="2:9" x14ac:dyDescent="0.25">
      <c r="B3100" t="b">
        <f>IF('Input and Summary Results'!D2682=0,FALSE,'Input and Summary Results'!$B2682)</f>
        <v>0</v>
      </c>
      <c r="C3100" t="b">
        <f>IF(OR(B3100=0,'Input and Summary Results'!D2682=0,'Input and Summary Results'!D2682=""),FALSE,'Input and Summary Results'!$D2682)</f>
        <v>0</v>
      </c>
      <c r="D3100" t="b">
        <f>IF(OR(B3100=0,'Input and Summary Results'!E2682=0),FALSE,'Input and Summary Results'!$E2682)</f>
        <v>0</v>
      </c>
      <c r="E3100" t="b">
        <f t="shared" si="173"/>
        <v>0</v>
      </c>
      <c r="F3100" t="b">
        <f t="shared" si="174"/>
        <v>0</v>
      </c>
      <c r="G3100" t="b">
        <f>IF('Input and Summary Results'!$J$4="yes",IF(C3100=FALSE,FALSE,IF('Data Transformation'!E3100&lt;$R$10,E3100,$R$10)),IF(C3100=FALSE,FALSE,IF(C3100&lt;$R$10,C3100,$R$10)))</f>
        <v>0</v>
      </c>
      <c r="H3100" t="b">
        <f>IF('Input and Summary Results'!$J$4="yes",'Data Transformation'!F3100,'Data Transformation'!D3100)</f>
        <v>0</v>
      </c>
      <c r="I3100" t="str">
        <f t="shared" si="175"/>
        <v/>
      </c>
    </row>
    <row r="3101" spans="2:9" x14ac:dyDescent="0.25">
      <c r="B3101" t="b">
        <f>IF('Input and Summary Results'!D2683=0,FALSE,'Input and Summary Results'!$B2683)</f>
        <v>0</v>
      </c>
      <c r="C3101" t="b">
        <f>IF(OR(B3101=0,'Input and Summary Results'!D2683=0,'Input and Summary Results'!D2683=""),FALSE,'Input and Summary Results'!$D2683)</f>
        <v>0</v>
      </c>
      <c r="D3101" t="b">
        <f>IF(OR(B3101=0,'Input and Summary Results'!E2683=0),FALSE,'Input and Summary Results'!$E2683)</f>
        <v>0</v>
      </c>
      <c r="E3101" t="b">
        <f t="shared" si="173"/>
        <v>0</v>
      </c>
      <c r="F3101" t="b">
        <f t="shared" si="174"/>
        <v>0</v>
      </c>
      <c r="G3101" t="b">
        <f>IF('Input and Summary Results'!$J$4="yes",IF(C3101=FALSE,FALSE,IF('Data Transformation'!E3101&lt;$R$10,E3101,$R$10)),IF(C3101=FALSE,FALSE,IF(C3101&lt;$R$10,C3101,$R$10)))</f>
        <v>0</v>
      </c>
      <c r="H3101" t="b">
        <f>IF('Input and Summary Results'!$J$4="yes",'Data Transformation'!F3101,'Data Transformation'!D3101)</f>
        <v>0</v>
      </c>
      <c r="I3101" t="str">
        <f t="shared" si="175"/>
        <v/>
      </c>
    </row>
    <row r="3102" spans="2:9" x14ac:dyDescent="0.25">
      <c r="B3102" t="b">
        <f>IF('Input and Summary Results'!D2684=0,FALSE,'Input and Summary Results'!$B2684)</f>
        <v>0</v>
      </c>
      <c r="C3102" t="b">
        <f>IF(OR(B3102=0,'Input and Summary Results'!D2684=0,'Input and Summary Results'!D2684=""),FALSE,'Input and Summary Results'!$D2684)</f>
        <v>0</v>
      </c>
      <c r="D3102" t="b">
        <f>IF(OR(B3102=0,'Input and Summary Results'!E2684=0),FALSE,'Input and Summary Results'!$E2684)</f>
        <v>0</v>
      </c>
      <c r="E3102" t="b">
        <f t="shared" si="173"/>
        <v>0</v>
      </c>
      <c r="F3102" t="b">
        <f t="shared" si="174"/>
        <v>0</v>
      </c>
      <c r="G3102" t="b">
        <f>IF('Input and Summary Results'!$J$4="yes",IF(C3102=FALSE,FALSE,IF('Data Transformation'!E3102&lt;$R$10,E3102,$R$10)),IF(C3102=FALSE,FALSE,IF(C3102&lt;$R$10,C3102,$R$10)))</f>
        <v>0</v>
      </c>
      <c r="H3102" t="b">
        <f>IF('Input and Summary Results'!$J$4="yes",'Data Transformation'!F3102,'Data Transformation'!D3102)</f>
        <v>0</v>
      </c>
      <c r="I3102" t="str">
        <f t="shared" si="175"/>
        <v/>
      </c>
    </row>
    <row r="3103" spans="2:9" x14ac:dyDescent="0.25">
      <c r="B3103" t="b">
        <f>IF('Input and Summary Results'!D2685=0,FALSE,'Input and Summary Results'!$B2685)</f>
        <v>0</v>
      </c>
      <c r="C3103" t="b">
        <f>IF(OR(B3103=0,'Input and Summary Results'!D2685=0,'Input and Summary Results'!D2685=""),FALSE,'Input and Summary Results'!$D2685)</f>
        <v>0</v>
      </c>
      <c r="D3103" t="b">
        <f>IF(OR(B3103=0,'Input and Summary Results'!E2685=0),FALSE,'Input and Summary Results'!$E2685)</f>
        <v>0</v>
      </c>
      <c r="E3103" t="b">
        <f t="shared" si="173"/>
        <v>0</v>
      </c>
      <c r="F3103" t="b">
        <f t="shared" si="174"/>
        <v>0</v>
      </c>
      <c r="G3103" t="b">
        <f>IF('Input and Summary Results'!$J$4="yes",IF(C3103=FALSE,FALSE,IF('Data Transformation'!E3103&lt;$R$10,E3103,$R$10)),IF(C3103=FALSE,FALSE,IF(C3103&lt;$R$10,C3103,$R$10)))</f>
        <v>0</v>
      </c>
      <c r="H3103" t="b">
        <f>IF('Input and Summary Results'!$J$4="yes",'Data Transformation'!F3103,'Data Transformation'!D3103)</f>
        <v>0</v>
      </c>
      <c r="I3103" t="str">
        <f t="shared" si="175"/>
        <v/>
      </c>
    </row>
    <row r="3104" spans="2:9" x14ac:dyDescent="0.25">
      <c r="B3104" t="b">
        <f>IF('Input and Summary Results'!D2686=0,FALSE,'Input and Summary Results'!$B2686)</f>
        <v>0</v>
      </c>
      <c r="C3104" t="b">
        <f>IF(OR(B3104=0,'Input and Summary Results'!D2686=0,'Input and Summary Results'!D2686=""),FALSE,'Input and Summary Results'!$D2686)</f>
        <v>0</v>
      </c>
      <c r="D3104" t="b">
        <f>IF(OR(B3104=0,'Input and Summary Results'!E2686=0),FALSE,'Input and Summary Results'!$E2686)</f>
        <v>0</v>
      </c>
      <c r="E3104" t="b">
        <f t="shared" si="173"/>
        <v>0</v>
      </c>
      <c r="F3104" t="b">
        <f t="shared" si="174"/>
        <v>0</v>
      </c>
      <c r="G3104" t="b">
        <f>IF('Input and Summary Results'!$J$4="yes",IF(C3104=FALSE,FALSE,IF('Data Transformation'!E3104&lt;$R$10,E3104,$R$10)),IF(C3104=FALSE,FALSE,IF(C3104&lt;$R$10,C3104,$R$10)))</f>
        <v>0</v>
      </c>
      <c r="H3104" t="b">
        <f>IF('Input and Summary Results'!$J$4="yes",'Data Transformation'!F3104,'Data Transformation'!D3104)</f>
        <v>0</v>
      </c>
      <c r="I3104" t="str">
        <f t="shared" si="175"/>
        <v/>
      </c>
    </row>
    <row r="3105" spans="2:9" x14ac:dyDescent="0.25">
      <c r="B3105" t="b">
        <f>IF('Input and Summary Results'!D2687=0,FALSE,'Input and Summary Results'!$B2687)</f>
        <v>0</v>
      </c>
      <c r="C3105" t="b">
        <f>IF(OR(B3105=0,'Input and Summary Results'!D2687=0,'Input and Summary Results'!D2687=""),FALSE,'Input and Summary Results'!$D2687)</f>
        <v>0</v>
      </c>
      <c r="D3105" t="b">
        <f>IF(OR(B3105=0,'Input and Summary Results'!E2687=0),FALSE,'Input and Summary Results'!$E2687)</f>
        <v>0</v>
      </c>
      <c r="E3105" t="b">
        <f t="shared" si="173"/>
        <v>0</v>
      </c>
      <c r="F3105" t="b">
        <f t="shared" si="174"/>
        <v>0</v>
      </c>
      <c r="G3105" t="b">
        <f>IF('Input and Summary Results'!$J$4="yes",IF(C3105=FALSE,FALSE,IF('Data Transformation'!E3105&lt;$R$10,E3105,$R$10)),IF(C3105=FALSE,FALSE,IF(C3105&lt;$R$10,C3105,$R$10)))</f>
        <v>0</v>
      </c>
      <c r="H3105" t="b">
        <f>IF('Input and Summary Results'!$J$4="yes",'Data Transformation'!F3105,'Data Transformation'!D3105)</f>
        <v>0</v>
      </c>
      <c r="I3105" t="str">
        <f t="shared" si="175"/>
        <v/>
      </c>
    </row>
    <row r="3106" spans="2:9" x14ac:dyDescent="0.25">
      <c r="B3106" t="b">
        <f>IF('Input and Summary Results'!D2688=0,FALSE,'Input and Summary Results'!$B2688)</f>
        <v>0</v>
      </c>
      <c r="C3106" t="b">
        <f>IF(OR(B3106=0,'Input and Summary Results'!D2688=0,'Input and Summary Results'!D2688=""),FALSE,'Input and Summary Results'!$D2688)</f>
        <v>0</v>
      </c>
      <c r="D3106" t="b">
        <f>IF(OR(B3106=0,'Input and Summary Results'!E2688=0),FALSE,'Input and Summary Results'!$E2688)</f>
        <v>0</v>
      </c>
      <c r="E3106" t="b">
        <f t="shared" si="173"/>
        <v>0</v>
      </c>
      <c r="F3106" t="b">
        <f t="shared" si="174"/>
        <v>0</v>
      </c>
      <c r="G3106" t="b">
        <f>IF('Input and Summary Results'!$J$4="yes",IF(C3106=FALSE,FALSE,IF('Data Transformation'!E3106&lt;$R$10,E3106,$R$10)),IF(C3106=FALSE,FALSE,IF(C3106&lt;$R$10,C3106,$R$10)))</f>
        <v>0</v>
      </c>
      <c r="H3106" t="b">
        <f>IF('Input and Summary Results'!$J$4="yes",'Data Transformation'!F3106,'Data Transformation'!D3106)</f>
        <v>0</v>
      </c>
      <c r="I3106" t="str">
        <f t="shared" si="175"/>
        <v/>
      </c>
    </row>
    <row r="3107" spans="2:9" x14ac:dyDescent="0.25">
      <c r="B3107" t="b">
        <f>IF('Input and Summary Results'!D2689=0,FALSE,'Input and Summary Results'!$B2689)</f>
        <v>0</v>
      </c>
      <c r="C3107" t="b">
        <f>IF(OR(B3107=0,'Input and Summary Results'!D2689=0,'Input and Summary Results'!D2689=""),FALSE,'Input and Summary Results'!$D2689)</f>
        <v>0</v>
      </c>
      <c r="D3107" t="b">
        <f>IF(OR(B3107=0,'Input and Summary Results'!E2689=0),FALSE,'Input and Summary Results'!$E2689)</f>
        <v>0</v>
      </c>
      <c r="E3107" t="b">
        <f t="shared" si="173"/>
        <v>0</v>
      </c>
      <c r="F3107" t="b">
        <f t="shared" si="174"/>
        <v>0</v>
      </c>
      <c r="G3107" t="b">
        <f>IF('Input and Summary Results'!$J$4="yes",IF(C3107=FALSE,FALSE,IF('Data Transformation'!E3107&lt;$R$10,E3107,$R$10)),IF(C3107=FALSE,FALSE,IF(C3107&lt;$R$10,C3107,$R$10)))</f>
        <v>0</v>
      </c>
      <c r="H3107" t="b">
        <f>IF('Input and Summary Results'!$J$4="yes",'Data Transformation'!F3107,'Data Transformation'!D3107)</f>
        <v>0</v>
      </c>
      <c r="I3107" t="str">
        <f t="shared" si="175"/>
        <v/>
      </c>
    </row>
    <row r="3108" spans="2:9" x14ac:dyDescent="0.25">
      <c r="B3108" t="b">
        <f>IF('Input and Summary Results'!D2690=0,FALSE,'Input and Summary Results'!$B2690)</f>
        <v>0</v>
      </c>
      <c r="C3108" t="b">
        <f>IF(OR(B3108=0,'Input and Summary Results'!D2690=0,'Input and Summary Results'!D2690=""),FALSE,'Input and Summary Results'!$D2690)</f>
        <v>0</v>
      </c>
      <c r="D3108" t="b">
        <f>IF(OR(B3108=0,'Input and Summary Results'!E2690=0),FALSE,'Input and Summary Results'!$E2690)</f>
        <v>0</v>
      </c>
      <c r="E3108" t="b">
        <f t="shared" si="173"/>
        <v>0</v>
      </c>
      <c r="F3108" t="b">
        <f t="shared" si="174"/>
        <v>0</v>
      </c>
      <c r="G3108" t="b">
        <f>IF('Input and Summary Results'!$J$4="yes",IF(C3108=FALSE,FALSE,IF('Data Transformation'!E3108&lt;$R$10,E3108,$R$10)),IF(C3108=FALSE,FALSE,IF(C3108&lt;$R$10,C3108,$R$10)))</f>
        <v>0</v>
      </c>
      <c r="H3108" t="b">
        <f>IF('Input and Summary Results'!$J$4="yes",'Data Transformation'!F3108,'Data Transformation'!D3108)</f>
        <v>0</v>
      </c>
      <c r="I3108" t="str">
        <f t="shared" si="175"/>
        <v/>
      </c>
    </row>
    <row r="3109" spans="2:9" x14ac:dyDescent="0.25">
      <c r="B3109" t="b">
        <f>IF('Input and Summary Results'!D2691=0,FALSE,'Input and Summary Results'!$B2691)</f>
        <v>0</v>
      </c>
      <c r="C3109" t="b">
        <f>IF(OR(B3109=0,'Input and Summary Results'!D2691=0,'Input and Summary Results'!D2691=""),FALSE,'Input and Summary Results'!$D2691)</f>
        <v>0</v>
      </c>
      <c r="D3109" t="b">
        <f>IF(OR(B3109=0,'Input and Summary Results'!E2691=0),FALSE,'Input and Summary Results'!$E2691)</f>
        <v>0</v>
      </c>
      <c r="E3109" t="b">
        <f t="shared" si="173"/>
        <v>0</v>
      </c>
      <c r="F3109" t="b">
        <f t="shared" si="174"/>
        <v>0</v>
      </c>
      <c r="G3109" t="b">
        <f>IF('Input and Summary Results'!$J$4="yes",IF(C3109=FALSE,FALSE,IF('Data Transformation'!E3109&lt;$R$10,E3109,$R$10)),IF(C3109=FALSE,FALSE,IF(C3109&lt;$R$10,C3109,$R$10)))</f>
        <v>0</v>
      </c>
      <c r="H3109" t="b">
        <f>IF('Input and Summary Results'!$J$4="yes",'Data Transformation'!F3109,'Data Transformation'!D3109)</f>
        <v>0</v>
      </c>
      <c r="I3109" t="str">
        <f t="shared" si="175"/>
        <v/>
      </c>
    </row>
    <row r="3110" spans="2:9" x14ac:dyDescent="0.25">
      <c r="B3110" t="b">
        <f>IF('Input and Summary Results'!D2692=0,FALSE,'Input and Summary Results'!$B2692)</f>
        <v>0</v>
      </c>
      <c r="C3110" t="b">
        <f>IF(OR(B3110=0,'Input and Summary Results'!D2692=0,'Input and Summary Results'!D2692=""),FALSE,'Input and Summary Results'!$D2692)</f>
        <v>0</v>
      </c>
      <c r="D3110" t="b">
        <f>IF(OR(B3110=0,'Input and Summary Results'!E2692=0),FALSE,'Input and Summary Results'!$E2692)</f>
        <v>0</v>
      </c>
      <c r="E3110" t="b">
        <f t="shared" si="173"/>
        <v>0</v>
      </c>
      <c r="F3110" t="b">
        <f t="shared" si="174"/>
        <v>0</v>
      </c>
      <c r="G3110" t="b">
        <f>IF('Input and Summary Results'!$J$4="yes",IF(C3110=FALSE,FALSE,IF('Data Transformation'!E3110&lt;$R$10,E3110,$R$10)),IF(C3110=FALSE,FALSE,IF(C3110&lt;$R$10,C3110,$R$10)))</f>
        <v>0</v>
      </c>
      <c r="H3110" t="b">
        <f>IF('Input and Summary Results'!$J$4="yes",'Data Transformation'!F3110,'Data Transformation'!D3110)</f>
        <v>0</v>
      </c>
      <c r="I3110" t="str">
        <f t="shared" si="175"/>
        <v/>
      </c>
    </row>
    <row r="3111" spans="2:9" x14ac:dyDescent="0.25">
      <c r="B3111" t="b">
        <f>IF('Input and Summary Results'!D2693=0,FALSE,'Input and Summary Results'!$B2693)</f>
        <v>0</v>
      </c>
      <c r="C3111" t="b">
        <f>IF(OR(B3111=0,'Input and Summary Results'!D2693=0,'Input and Summary Results'!D2693=""),FALSE,'Input and Summary Results'!$D2693)</f>
        <v>0</v>
      </c>
      <c r="D3111" t="b">
        <f>IF(OR(B3111=0,'Input and Summary Results'!E2693=0),FALSE,'Input and Summary Results'!$E2693)</f>
        <v>0</v>
      </c>
      <c r="E3111" t="b">
        <f t="shared" si="173"/>
        <v>0</v>
      </c>
      <c r="F3111" t="b">
        <f t="shared" si="174"/>
        <v>0</v>
      </c>
      <c r="G3111" t="b">
        <f>IF('Input and Summary Results'!$J$4="yes",IF(C3111=FALSE,FALSE,IF('Data Transformation'!E3111&lt;$R$10,E3111,$R$10)),IF(C3111=FALSE,FALSE,IF(C3111&lt;$R$10,C3111,$R$10)))</f>
        <v>0</v>
      </c>
      <c r="H3111" t="b">
        <f>IF('Input and Summary Results'!$J$4="yes",'Data Transformation'!F3111,'Data Transformation'!D3111)</f>
        <v>0</v>
      </c>
      <c r="I3111" t="str">
        <f t="shared" si="175"/>
        <v/>
      </c>
    </row>
    <row r="3112" spans="2:9" x14ac:dyDescent="0.25">
      <c r="B3112" t="b">
        <f>IF('Input and Summary Results'!D2694=0,FALSE,'Input and Summary Results'!$B2694)</f>
        <v>0</v>
      </c>
      <c r="C3112" t="b">
        <f>IF(OR(B3112=0,'Input and Summary Results'!D2694=0,'Input and Summary Results'!D2694=""),FALSE,'Input and Summary Results'!$D2694)</f>
        <v>0</v>
      </c>
      <c r="D3112" t="b">
        <f>IF(OR(B3112=0,'Input and Summary Results'!E2694=0),FALSE,'Input and Summary Results'!$E2694)</f>
        <v>0</v>
      </c>
      <c r="E3112" t="b">
        <f t="shared" si="173"/>
        <v>0</v>
      </c>
      <c r="F3112" t="b">
        <f t="shared" si="174"/>
        <v>0</v>
      </c>
      <c r="G3112" t="b">
        <f>IF('Input and Summary Results'!$J$4="yes",IF(C3112=FALSE,FALSE,IF('Data Transformation'!E3112&lt;$R$10,E3112,$R$10)),IF(C3112=FALSE,FALSE,IF(C3112&lt;$R$10,C3112,$R$10)))</f>
        <v>0</v>
      </c>
      <c r="H3112" t="b">
        <f>IF('Input and Summary Results'!$J$4="yes",'Data Transformation'!F3112,'Data Transformation'!D3112)</f>
        <v>0</v>
      </c>
      <c r="I3112" t="str">
        <f t="shared" si="175"/>
        <v/>
      </c>
    </row>
    <row r="3113" spans="2:9" x14ac:dyDescent="0.25">
      <c r="B3113" t="b">
        <f>IF('Input and Summary Results'!D2695=0,FALSE,'Input and Summary Results'!$B2695)</f>
        <v>0</v>
      </c>
      <c r="C3113" t="b">
        <f>IF(OR(B3113=0,'Input and Summary Results'!D2695=0,'Input and Summary Results'!D2695=""),FALSE,'Input and Summary Results'!$D2695)</f>
        <v>0</v>
      </c>
      <c r="D3113" t="b">
        <f>IF(OR(B3113=0,'Input and Summary Results'!E2695=0),FALSE,'Input and Summary Results'!$E2695)</f>
        <v>0</v>
      </c>
      <c r="E3113" t="b">
        <f t="shared" si="173"/>
        <v>0</v>
      </c>
      <c r="F3113" t="b">
        <f t="shared" si="174"/>
        <v>0</v>
      </c>
      <c r="G3113" t="b">
        <f>IF('Input and Summary Results'!$J$4="yes",IF(C3113=FALSE,FALSE,IF('Data Transformation'!E3113&lt;$R$10,E3113,$R$10)),IF(C3113=FALSE,FALSE,IF(C3113&lt;$R$10,C3113,$R$10)))</f>
        <v>0</v>
      </c>
      <c r="H3113" t="b">
        <f>IF('Input and Summary Results'!$J$4="yes",'Data Transformation'!F3113,'Data Transformation'!D3113)</f>
        <v>0</v>
      </c>
      <c r="I3113" t="str">
        <f t="shared" si="175"/>
        <v/>
      </c>
    </row>
    <row r="3114" spans="2:9" x14ac:dyDescent="0.25">
      <c r="B3114" t="b">
        <f>IF('Input and Summary Results'!D2696=0,FALSE,'Input and Summary Results'!$B2696)</f>
        <v>0</v>
      </c>
      <c r="C3114" t="b">
        <f>IF(OR(B3114=0,'Input and Summary Results'!D2696=0,'Input and Summary Results'!D2696=""),FALSE,'Input and Summary Results'!$D2696)</f>
        <v>0</v>
      </c>
      <c r="D3114" t="b">
        <f>IF(OR(B3114=0,'Input and Summary Results'!E2696=0),FALSE,'Input and Summary Results'!$E2696)</f>
        <v>0</v>
      </c>
      <c r="E3114" t="b">
        <f t="shared" ref="E3114:E3177" si="176">IF(C3114=FALSE,FALSE,LOG10(C3114))</f>
        <v>0</v>
      </c>
      <c r="F3114" t="b">
        <f t="shared" ref="F3114:F3177" si="177">IF(D3114=FALSE, FALSE,0.434*D3114/C3114)</f>
        <v>0</v>
      </c>
      <c r="G3114" t="b">
        <f>IF('Input and Summary Results'!$J$4="yes",IF(C3114=FALSE,FALSE,IF('Data Transformation'!E3114&lt;$R$10,E3114,$R$10)),IF(C3114=FALSE,FALSE,IF(C3114&lt;$R$10,C3114,$R$10)))</f>
        <v>0</v>
      </c>
      <c r="H3114" t="b">
        <f>IF('Input and Summary Results'!$J$4="yes",'Data Transformation'!F3114,'Data Transformation'!D3114)</f>
        <v>0</v>
      </c>
      <c r="I3114" t="str">
        <f t="shared" si="175"/>
        <v/>
      </c>
    </row>
    <row r="3115" spans="2:9" x14ac:dyDescent="0.25">
      <c r="B3115" t="b">
        <f>IF('Input and Summary Results'!D2697=0,FALSE,'Input and Summary Results'!$B2697)</f>
        <v>0</v>
      </c>
      <c r="C3115" t="b">
        <f>IF(OR(B3115=0,'Input and Summary Results'!D2697=0,'Input and Summary Results'!D2697=""),FALSE,'Input and Summary Results'!$D2697)</f>
        <v>0</v>
      </c>
      <c r="D3115" t="b">
        <f>IF(OR(B3115=0,'Input and Summary Results'!E2697=0),FALSE,'Input and Summary Results'!$E2697)</f>
        <v>0</v>
      </c>
      <c r="E3115" t="b">
        <f t="shared" si="176"/>
        <v>0</v>
      </c>
      <c r="F3115" t="b">
        <f t="shared" si="177"/>
        <v>0</v>
      </c>
      <c r="G3115" t="b">
        <f>IF('Input and Summary Results'!$J$4="yes",IF(C3115=FALSE,FALSE,IF('Data Transformation'!E3115&lt;$R$10,E3115,$R$10)),IF(C3115=FALSE,FALSE,IF(C3115&lt;$R$10,C3115,$R$10)))</f>
        <v>0</v>
      </c>
      <c r="H3115" t="b">
        <f>IF('Input and Summary Results'!$J$4="yes",'Data Transformation'!F3115,'Data Transformation'!D3115)</f>
        <v>0</v>
      </c>
      <c r="I3115" t="str">
        <f t="shared" si="175"/>
        <v/>
      </c>
    </row>
    <row r="3116" spans="2:9" x14ac:dyDescent="0.25">
      <c r="B3116" t="b">
        <f>IF('Input and Summary Results'!D2698=0,FALSE,'Input and Summary Results'!$B2698)</f>
        <v>0</v>
      </c>
      <c r="C3116" t="b">
        <f>IF(OR(B3116=0,'Input and Summary Results'!D2698=0,'Input and Summary Results'!D2698=""),FALSE,'Input and Summary Results'!$D2698)</f>
        <v>0</v>
      </c>
      <c r="D3116" t="b">
        <f>IF(OR(B3116=0,'Input and Summary Results'!E2698=0),FALSE,'Input and Summary Results'!$E2698)</f>
        <v>0</v>
      </c>
      <c r="E3116" t="b">
        <f t="shared" si="176"/>
        <v>0</v>
      </c>
      <c r="F3116" t="b">
        <f t="shared" si="177"/>
        <v>0</v>
      </c>
      <c r="G3116" t="b">
        <f>IF('Input and Summary Results'!$J$4="yes",IF(C3116=FALSE,FALSE,IF('Data Transformation'!E3116&lt;$R$10,E3116,$R$10)),IF(C3116=FALSE,FALSE,IF(C3116&lt;$R$10,C3116,$R$10)))</f>
        <v>0</v>
      </c>
      <c r="H3116" t="b">
        <f>IF('Input and Summary Results'!$J$4="yes",'Data Transformation'!F3116,'Data Transformation'!D3116)</f>
        <v>0</v>
      </c>
      <c r="I3116" t="str">
        <f t="shared" si="175"/>
        <v/>
      </c>
    </row>
    <row r="3117" spans="2:9" x14ac:dyDescent="0.25">
      <c r="B3117" t="b">
        <f>IF('Input and Summary Results'!D2699=0,FALSE,'Input and Summary Results'!$B2699)</f>
        <v>0</v>
      </c>
      <c r="C3117" t="b">
        <f>IF(OR(B3117=0,'Input and Summary Results'!D2699=0,'Input and Summary Results'!D2699=""),FALSE,'Input and Summary Results'!$D2699)</f>
        <v>0</v>
      </c>
      <c r="D3117" t="b">
        <f>IF(OR(B3117=0,'Input and Summary Results'!E2699=0),FALSE,'Input and Summary Results'!$E2699)</f>
        <v>0</v>
      </c>
      <c r="E3117" t="b">
        <f t="shared" si="176"/>
        <v>0</v>
      </c>
      <c r="F3117" t="b">
        <f t="shared" si="177"/>
        <v>0</v>
      </c>
      <c r="G3117" t="b">
        <f>IF('Input and Summary Results'!$J$4="yes",IF(C3117=FALSE,FALSE,IF('Data Transformation'!E3117&lt;$R$10,E3117,$R$10)),IF(C3117=FALSE,FALSE,IF(C3117&lt;$R$10,C3117,$R$10)))</f>
        <v>0</v>
      </c>
      <c r="H3117" t="b">
        <f>IF('Input and Summary Results'!$J$4="yes",'Data Transformation'!F3117,'Data Transformation'!D3117)</f>
        <v>0</v>
      </c>
      <c r="I3117" t="str">
        <f t="shared" si="175"/>
        <v/>
      </c>
    </row>
    <row r="3118" spans="2:9" x14ac:dyDescent="0.25">
      <c r="B3118" t="b">
        <f>IF('Input and Summary Results'!D2700=0,FALSE,'Input and Summary Results'!$B2700)</f>
        <v>0</v>
      </c>
      <c r="C3118" t="b">
        <f>IF(OR(B3118=0,'Input and Summary Results'!D2700=0,'Input and Summary Results'!D2700=""),FALSE,'Input and Summary Results'!$D2700)</f>
        <v>0</v>
      </c>
      <c r="D3118" t="b">
        <f>IF(OR(B3118=0,'Input and Summary Results'!E2700=0),FALSE,'Input and Summary Results'!$E2700)</f>
        <v>0</v>
      </c>
      <c r="E3118" t="b">
        <f t="shared" si="176"/>
        <v>0</v>
      </c>
      <c r="F3118" t="b">
        <f t="shared" si="177"/>
        <v>0</v>
      </c>
      <c r="G3118" t="b">
        <f>IF('Input and Summary Results'!$J$4="yes",IF(C3118=FALSE,FALSE,IF('Data Transformation'!E3118&lt;$R$10,E3118,$R$10)),IF(C3118=FALSE,FALSE,IF(C3118&lt;$R$10,C3118,$R$10)))</f>
        <v>0</v>
      </c>
      <c r="H3118" t="b">
        <f>IF('Input and Summary Results'!$J$4="yes",'Data Transformation'!F3118,'Data Transformation'!D3118)</f>
        <v>0</v>
      </c>
      <c r="I3118" t="str">
        <f t="shared" si="175"/>
        <v/>
      </c>
    </row>
    <row r="3119" spans="2:9" x14ac:dyDescent="0.25">
      <c r="B3119" t="b">
        <f>IF('Input and Summary Results'!D2701=0,FALSE,'Input and Summary Results'!$B2701)</f>
        <v>0</v>
      </c>
      <c r="C3119" t="b">
        <f>IF(OR(B3119=0,'Input and Summary Results'!D2701=0,'Input and Summary Results'!D2701=""),FALSE,'Input and Summary Results'!$D2701)</f>
        <v>0</v>
      </c>
      <c r="D3119" t="b">
        <f>IF(OR(B3119=0,'Input and Summary Results'!E2701=0),FALSE,'Input and Summary Results'!$E2701)</f>
        <v>0</v>
      </c>
      <c r="E3119" t="b">
        <f t="shared" si="176"/>
        <v>0</v>
      </c>
      <c r="F3119" t="b">
        <f t="shared" si="177"/>
        <v>0</v>
      </c>
      <c r="G3119" t="b">
        <f>IF('Input and Summary Results'!$J$4="yes",IF(C3119=FALSE,FALSE,IF('Data Transformation'!E3119&lt;$R$10,E3119,$R$10)),IF(C3119=FALSE,FALSE,IF(C3119&lt;$R$10,C3119,$R$10)))</f>
        <v>0</v>
      </c>
      <c r="H3119" t="b">
        <f>IF('Input and Summary Results'!$J$4="yes",'Data Transformation'!F3119,'Data Transformation'!D3119)</f>
        <v>0</v>
      </c>
      <c r="I3119" t="str">
        <f t="shared" si="175"/>
        <v/>
      </c>
    </row>
    <row r="3120" spans="2:9" x14ac:dyDescent="0.25">
      <c r="B3120" t="b">
        <f>IF('Input and Summary Results'!D2702=0,FALSE,'Input and Summary Results'!$B2702)</f>
        <v>0</v>
      </c>
      <c r="C3120" t="b">
        <f>IF(OR(B3120=0,'Input and Summary Results'!D2702=0,'Input and Summary Results'!D2702=""),FALSE,'Input and Summary Results'!$D2702)</f>
        <v>0</v>
      </c>
      <c r="D3120" t="b">
        <f>IF(OR(B3120=0,'Input and Summary Results'!E2702=0),FALSE,'Input and Summary Results'!$E2702)</f>
        <v>0</v>
      </c>
      <c r="E3120" t="b">
        <f t="shared" si="176"/>
        <v>0</v>
      </c>
      <c r="F3120" t="b">
        <f t="shared" si="177"/>
        <v>0</v>
      </c>
      <c r="G3120" t="b">
        <f>IF('Input and Summary Results'!$J$4="yes",IF(C3120=FALSE,FALSE,IF('Data Transformation'!E3120&lt;$R$10,E3120,$R$10)),IF(C3120=FALSE,FALSE,IF(C3120&lt;$R$10,C3120,$R$10)))</f>
        <v>0</v>
      </c>
      <c r="H3120" t="b">
        <f>IF('Input and Summary Results'!$J$4="yes",'Data Transformation'!F3120,'Data Transformation'!D3120)</f>
        <v>0</v>
      </c>
      <c r="I3120" t="str">
        <f t="shared" si="175"/>
        <v/>
      </c>
    </row>
    <row r="3121" spans="2:9" x14ac:dyDescent="0.25">
      <c r="B3121" t="b">
        <f>IF('Input and Summary Results'!D2703=0,FALSE,'Input and Summary Results'!$B2703)</f>
        <v>0</v>
      </c>
      <c r="C3121" t="b">
        <f>IF(OR(B3121=0,'Input and Summary Results'!D2703=0,'Input and Summary Results'!D2703=""),FALSE,'Input and Summary Results'!$D2703)</f>
        <v>0</v>
      </c>
      <c r="D3121" t="b">
        <f>IF(OR(B3121=0,'Input and Summary Results'!E2703=0),FALSE,'Input and Summary Results'!$E2703)</f>
        <v>0</v>
      </c>
      <c r="E3121" t="b">
        <f t="shared" si="176"/>
        <v>0</v>
      </c>
      <c r="F3121" t="b">
        <f t="shared" si="177"/>
        <v>0</v>
      </c>
      <c r="G3121" t="b">
        <f>IF('Input and Summary Results'!$J$4="yes",IF(C3121=FALSE,FALSE,IF('Data Transformation'!E3121&lt;$R$10,E3121,$R$10)),IF(C3121=FALSE,FALSE,IF(C3121&lt;$R$10,C3121,$R$10)))</f>
        <v>0</v>
      </c>
      <c r="H3121" t="b">
        <f>IF('Input and Summary Results'!$J$4="yes",'Data Transformation'!F3121,'Data Transformation'!D3121)</f>
        <v>0</v>
      </c>
      <c r="I3121" t="str">
        <f t="shared" si="175"/>
        <v/>
      </c>
    </row>
    <row r="3122" spans="2:9" x14ac:dyDescent="0.25">
      <c r="B3122" t="b">
        <f>IF('Input and Summary Results'!D2704=0,FALSE,'Input and Summary Results'!$B2704)</f>
        <v>0</v>
      </c>
      <c r="C3122" t="b">
        <f>IF(OR(B3122=0,'Input and Summary Results'!D2704=0,'Input and Summary Results'!D2704=""),FALSE,'Input and Summary Results'!$D2704)</f>
        <v>0</v>
      </c>
      <c r="D3122" t="b">
        <f>IF(OR(B3122=0,'Input and Summary Results'!E2704=0),FALSE,'Input and Summary Results'!$E2704)</f>
        <v>0</v>
      </c>
      <c r="E3122" t="b">
        <f t="shared" si="176"/>
        <v>0</v>
      </c>
      <c r="F3122" t="b">
        <f t="shared" si="177"/>
        <v>0</v>
      </c>
      <c r="G3122" t="b">
        <f>IF('Input and Summary Results'!$J$4="yes",IF(C3122=FALSE,FALSE,IF('Data Transformation'!E3122&lt;$R$10,E3122,$R$10)),IF(C3122=FALSE,FALSE,IF(C3122&lt;$R$10,C3122,$R$10)))</f>
        <v>0</v>
      </c>
      <c r="H3122" t="b">
        <f>IF('Input and Summary Results'!$J$4="yes",'Data Transformation'!F3122,'Data Transformation'!D3122)</f>
        <v>0</v>
      </c>
      <c r="I3122" t="str">
        <f t="shared" si="175"/>
        <v/>
      </c>
    </row>
    <row r="3123" spans="2:9" x14ac:dyDescent="0.25">
      <c r="B3123" t="b">
        <f>IF('Input and Summary Results'!D2705=0,FALSE,'Input and Summary Results'!$B2705)</f>
        <v>0</v>
      </c>
      <c r="C3123" t="b">
        <f>IF(OR(B3123=0,'Input and Summary Results'!D2705=0,'Input and Summary Results'!D2705=""),FALSE,'Input and Summary Results'!$D2705)</f>
        <v>0</v>
      </c>
      <c r="D3123" t="b">
        <f>IF(OR(B3123=0,'Input and Summary Results'!E2705=0),FALSE,'Input and Summary Results'!$E2705)</f>
        <v>0</v>
      </c>
      <c r="E3123" t="b">
        <f t="shared" si="176"/>
        <v>0</v>
      </c>
      <c r="F3123" t="b">
        <f t="shared" si="177"/>
        <v>0</v>
      </c>
      <c r="G3123" t="b">
        <f>IF('Input and Summary Results'!$J$4="yes",IF(C3123=FALSE,FALSE,IF('Data Transformation'!E3123&lt;$R$10,E3123,$R$10)),IF(C3123=FALSE,FALSE,IF(C3123&lt;$R$10,C3123,$R$10)))</f>
        <v>0</v>
      </c>
      <c r="H3123" t="b">
        <f>IF('Input and Summary Results'!$J$4="yes",'Data Transformation'!F3123,'Data Transformation'!D3123)</f>
        <v>0</v>
      </c>
      <c r="I3123" t="str">
        <f t="shared" si="175"/>
        <v/>
      </c>
    </row>
    <row r="3124" spans="2:9" x14ac:dyDescent="0.25">
      <c r="B3124" t="b">
        <f>IF('Input and Summary Results'!D2706=0,FALSE,'Input and Summary Results'!$B2706)</f>
        <v>0</v>
      </c>
      <c r="C3124" t="b">
        <f>IF(OR(B3124=0,'Input and Summary Results'!D2706=0,'Input and Summary Results'!D2706=""),FALSE,'Input and Summary Results'!$D2706)</f>
        <v>0</v>
      </c>
      <c r="D3124" t="b">
        <f>IF(OR(B3124=0,'Input and Summary Results'!E2706=0),FALSE,'Input and Summary Results'!$E2706)</f>
        <v>0</v>
      </c>
      <c r="E3124" t="b">
        <f t="shared" si="176"/>
        <v>0</v>
      </c>
      <c r="F3124" t="b">
        <f t="shared" si="177"/>
        <v>0</v>
      </c>
      <c r="G3124" t="b">
        <f>IF('Input and Summary Results'!$J$4="yes",IF(C3124=FALSE,FALSE,IF('Data Transformation'!E3124&lt;$R$10,E3124,$R$10)),IF(C3124=FALSE,FALSE,IF(C3124&lt;$R$10,C3124,$R$10)))</f>
        <v>0</v>
      </c>
      <c r="H3124" t="b">
        <f>IF('Input and Summary Results'!$J$4="yes",'Data Transformation'!F3124,'Data Transformation'!D3124)</f>
        <v>0</v>
      </c>
      <c r="I3124" t="str">
        <f t="shared" si="175"/>
        <v/>
      </c>
    </row>
    <row r="3125" spans="2:9" x14ac:dyDescent="0.25">
      <c r="B3125" t="b">
        <f>IF('Input and Summary Results'!D2707=0,FALSE,'Input and Summary Results'!$B2707)</f>
        <v>0</v>
      </c>
      <c r="C3125" t="b">
        <f>IF(OR(B3125=0,'Input and Summary Results'!D2707=0,'Input and Summary Results'!D2707=""),FALSE,'Input and Summary Results'!$D2707)</f>
        <v>0</v>
      </c>
      <c r="D3125" t="b">
        <f>IF(OR(B3125=0,'Input and Summary Results'!E2707=0),FALSE,'Input and Summary Results'!$E2707)</f>
        <v>0</v>
      </c>
      <c r="E3125" t="b">
        <f t="shared" si="176"/>
        <v>0</v>
      </c>
      <c r="F3125" t="b">
        <f t="shared" si="177"/>
        <v>0</v>
      </c>
      <c r="G3125" t="b">
        <f>IF('Input and Summary Results'!$J$4="yes",IF(C3125=FALSE,FALSE,IF('Data Transformation'!E3125&lt;$R$10,E3125,$R$10)),IF(C3125=FALSE,FALSE,IF(C3125&lt;$R$10,C3125,$R$10)))</f>
        <v>0</v>
      </c>
      <c r="H3125" t="b">
        <f>IF('Input and Summary Results'!$J$4="yes",'Data Transformation'!F3125,'Data Transformation'!D3125)</f>
        <v>0</v>
      </c>
      <c r="I3125" t="str">
        <f t="shared" si="175"/>
        <v/>
      </c>
    </row>
    <row r="3126" spans="2:9" x14ac:dyDescent="0.25">
      <c r="B3126" t="b">
        <f>IF('Input and Summary Results'!D2708=0,FALSE,'Input and Summary Results'!$B2708)</f>
        <v>0</v>
      </c>
      <c r="C3126" t="b">
        <f>IF(OR(B3126=0,'Input and Summary Results'!D2708=0,'Input and Summary Results'!D2708=""),FALSE,'Input and Summary Results'!$D2708)</f>
        <v>0</v>
      </c>
      <c r="D3126" t="b">
        <f>IF(OR(B3126=0,'Input and Summary Results'!E2708=0),FALSE,'Input and Summary Results'!$E2708)</f>
        <v>0</v>
      </c>
      <c r="E3126" t="b">
        <f t="shared" si="176"/>
        <v>0</v>
      </c>
      <c r="F3126" t="b">
        <f t="shared" si="177"/>
        <v>0</v>
      </c>
      <c r="G3126" t="b">
        <f>IF('Input and Summary Results'!$J$4="yes",IF(C3126=FALSE,FALSE,IF('Data Transformation'!E3126&lt;$R$10,E3126,$R$10)),IF(C3126=FALSE,FALSE,IF(C3126&lt;$R$10,C3126,$R$10)))</f>
        <v>0</v>
      </c>
      <c r="H3126" t="b">
        <f>IF('Input and Summary Results'!$J$4="yes",'Data Transformation'!F3126,'Data Transformation'!D3126)</f>
        <v>0</v>
      </c>
      <c r="I3126" t="str">
        <f t="shared" si="175"/>
        <v/>
      </c>
    </row>
    <row r="3127" spans="2:9" x14ac:dyDescent="0.25">
      <c r="B3127" t="b">
        <f>IF('Input and Summary Results'!D2709=0,FALSE,'Input and Summary Results'!$B2709)</f>
        <v>0</v>
      </c>
      <c r="C3127" t="b">
        <f>IF(OR(B3127=0,'Input and Summary Results'!D2709=0,'Input and Summary Results'!D2709=""),FALSE,'Input and Summary Results'!$D2709)</f>
        <v>0</v>
      </c>
      <c r="D3127" t="b">
        <f>IF(OR(B3127=0,'Input and Summary Results'!E2709=0),FALSE,'Input and Summary Results'!$E2709)</f>
        <v>0</v>
      </c>
      <c r="E3127" t="b">
        <f t="shared" si="176"/>
        <v>0</v>
      </c>
      <c r="F3127" t="b">
        <f t="shared" si="177"/>
        <v>0</v>
      </c>
      <c r="G3127" t="b">
        <f>IF('Input and Summary Results'!$J$4="yes",IF(C3127=FALSE,FALSE,IF('Data Transformation'!E3127&lt;$R$10,E3127,$R$10)),IF(C3127=FALSE,FALSE,IF(C3127&lt;$R$10,C3127,$R$10)))</f>
        <v>0</v>
      </c>
      <c r="H3127" t="b">
        <f>IF('Input and Summary Results'!$J$4="yes",'Data Transformation'!F3127,'Data Transformation'!D3127)</f>
        <v>0</v>
      </c>
      <c r="I3127" t="str">
        <f t="shared" si="175"/>
        <v/>
      </c>
    </row>
    <row r="3128" spans="2:9" x14ac:dyDescent="0.25">
      <c r="B3128" t="b">
        <f>IF('Input and Summary Results'!D2710=0,FALSE,'Input and Summary Results'!$B2710)</f>
        <v>0</v>
      </c>
      <c r="C3128" t="b">
        <f>IF(OR(B3128=0,'Input and Summary Results'!D2710=0,'Input and Summary Results'!D2710=""),FALSE,'Input and Summary Results'!$D2710)</f>
        <v>0</v>
      </c>
      <c r="D3128" t="b">
        <f>IF(OR(B3128=0,'Input and Summary Results'!E2710=0),FALSE,'Input and Summary Results'!$E2710)</f>
        <v>0</v>
      </c>
      <c r="E3128" t="b">
        <f t="shared" si="176"/>
        <v>0</v>
      </c>
      <c r="F3128" t="b">
        <f t="shared" si="177"/>
        <v>0</v>
      </c>
      <c r="G3128" t="b">
        <f>IF('Input and Summary Results'!$J$4="yes",IF(C3128=FALSE,FALSE,IF('Data Transformation'!E3128&lt;$R$10,E3128,$R$10)),IF(C3128=FALSE,FALSE,IF(C3128&lt;$R$10,C3128,$R$10)))</f>
        <v>0</v>
      </c>
      <c r="H3128" t="b">
        <f>IF('Input and Summary Results'!$J$4="yes",'Data Transformation'!F3128,'Data Transformation'!D3128)</f>
        <v>0</v>
      </c>
      <c r="I3128" t="str">
        <f t="shared" si="175"/>
        <v/>
      </c>
    </row>
    <row r="3129" spans="2:9" x14ac:dyDescent="0.25">
      <c r="B3129" t="b">
        <f>IF('Input and Summary Results'!D2711=0,FALSE,'Input and Summary Results'!$B2711)</f>
        <v>0</v>
      </c>
      <c r="C3129" t="b">
        <f>IF(OR(B3129=0,'Input and Summary Results'!D2711=0,'Input and Summary Results'!D2711=""),FALSE,'Input and Summary Results'!$D2711)</f>
        <v>0</v>
      </c>
      <c r="D3129" t="b">
        <f>IF(OR(B3129=0,'Input and Summary Results'!E2711=0),FALSE,'Input and Summary Results'!$E2711)</f>
        <v>0</v>
      </c>
      <c r="E3129" t="b">
        <f t="shared" si="176"/>
        <v>0</v>
      </c>
      <c r="F3129" t="b">
        <f t="shared" si="177"/>
        <v>0</v>
      </c>
      <c r="G3129" t="b">
        <f>IF('Input and Summary Results'!$J$4="yes",IF(C3129=FALSE,FALSE,IF('Data Transformation'!E3129&lt;$R$10,E3129,$R$10)),IF(C3129=FALSE,FALSE,IF(C3129&lt;$R$10,C3129,$R$10)))</f>
        <v>0</v>
      </c>
      <c r="H3129" t="b">
        <f>IF('Input and Summary Results'!$J$4="yes",'Data Transformation'!F3129,'Data Transformation'!D3129)</f>
        <v>0</v>
      </c>
      <c r="I3129" t="str">
        <f t="shared" si="175"/>
        <v/>
      </c>
    </row>
    <row r="3130" spans="2:9" x14ac:dyDescent="0.25">
      <c r="B3130" t="b">
        <f>IF('Input and Summary Results'!D2712=0,FALSE,'Input and Summary Results'!$B2712)</f>
        <v>0</v>
      </c>
      <c r="C3130" t="b">
        <f>IF(OR(B3130=0,'Input and Summary Results'!D2712=0,'Input and Summary Results'!D2712=""),FALSE,'Input and Summary Results'!$D2712)</f>
        <v>0</v>
      </c>
      <c r="D3130" t="b">
        <f>IF(OR(B3130=0,'Input and Summary Results'!E2712=0),FALSE,'Input and Summary Results'!$E2712)</f>
        <v>0</v>
      </c>
      <c r="E3130" t="b">
        <f t="shared" si="176"/>
        <v>0</v>
      </c>
      <c r="F3130" t="b">
        <f t="shared" si="177"/>
        <v>0</v>
      </c>
      <c r="G3130" t="b">
        <f>IF('Input and Summary Results'!$J$4="yes",IF(C3130=FALSE,FALSE,IF('Data Transformation'!E3130&lt;$R$10,E3130,$R$10)),IF(C3130=FALSE,FALSE,IF(C3130&lt;$R$10,C3130,$R$10)))</f>
        <v>0</v>
      </c>
      <c r="H3130" t="b">
        <f>IF('Input and Summary Results'!$J$4="yes",'Data Transformation'!F3130,'Data Transformation'!D3130)</f>
        <v>0</v>
      </c>
      <c r="I3130" t="str">
        <f t="shared" si="175"/>
        <v/>
      </c>
    </row>
    <row r="3131" spans="2:9" x14ac:dyDescent="0.25">
      <c r="B3131" t="b">
        <f>IF('Input and Summary Results'!D2713=0,FALSE,'Input and Summary Results'!$B2713)</f>
        <v>0</v>
      </c>
      <c r="C3131" t="b">
        <f>IF(OR(B3131=0,'Input and Summary Results'!D2713=0,'Input and Summary Results'!D2713=""),FALSE,'Input and Summary Results'!$D2713)</f>
        <v>0</v>
      </c>
      <c r="D3131" t="b">
        <f>IF(OR(B3131=0,'Input and Summary Results'!E2713=0),FALSE,'Input and Summary Results'!$E2713)</f>
        <v>0</v>
      </c>
      <c r="E3131" t="b">
        <f t="shared" si="176"/>
        <v>0</v>
      </c>
      <c r="F3131" t="b">
        <f t="shared" si="177"/>
        <v>0</v>
      </c>
      <c r="G3131" t="b">
        <f>IF('Input and Summary Results'!$J$4="yes",IF(C3131=FALSE,FALSE,IF('Data Transformation'!E3131&lt;$R$10,E3131,$R$10)),IF(C3131=FALSE,FALSE,IF(C3131&lt;$R$10,C3131,$R$10)))</f>
        <v>0</v>
      </c>
      <c r="H3131" t="b">
        <f>IF('Input and Summary Results'!$J$4="yes",'Data Transformation'!F3131,'Data Transformation'!D3131)</f>
        <v>0</v>
      </c>
      <c r="I3131" t="str">
        <f t="shared" si="175"/>
        <v/>
      </c>
    </row>
    <row r="3132" spans="2:9" x14ac:dyDescent="0.25">
      <c r="B3132" t="b">
        <f>IF('Input and Summary Results'!D2714=0,FALSE,'Input and Summary Results'!$B2714)</f>
        <v>0</v>
      </c>
      <c r="C3132" t="b">
        <f>IF(OR(B3132=0,'Input and Summary Results'!D2714=0,'Input and Summary Results'!D2714=""),FALSE,'Input and Summary Results'!$D2714)</f>
        <v>0</v>
      </c>
      <c r="D3132" t="b">
        <f>IF(OR(B3132=0,'Input and Summary Results'!E2714=0),FALSE,'Input and Summary Results'!$E2714)</f>
        <v>0</v>
      </c>
      <c r="E3132" t="b">
        <f t="shared" si="176"/>
        <v>0</v>
      </c>
      <c r="F3132" t="b">
        <f t="shared" si="177"/>
        <v>0</v>
      </c>
      <c r="G3132" t="b">
        <f>IF('Input and Summary Results'!$J$4="yes",IF(C3132=FALSE,FALSE,IF('Data Transformation'!E3132&lt;$R$10,E3132,$R$10)),IF(C3132=FALSE,FALSE,IF(C3132&lt;$R$10,C3132,$R$10)))</f>
        <v>0</v>
      </c>
      <c r="H3132" t="b">
        <f>IF('Input and Summary Results'!$J$4="yes",'Data Transformation'!F3132,'Data Transformation'!D3132)</f>
        <v>0</v>
      </c>
      <c r="I3132" t="str">
        <f t="shared" si="175"/>
        <v/>
      </c>
    </row>
    <row r="3133" spans="2:9" x14ac:dyDescent="0.25">
      <c r="B3133" t="b">
        <f>IF('Input and Summary Results'!D2715=0,FALSE,'Input and Summary Results'!$B2715)</f>
        <v>0</v>
      </c>
      <c r="C3133" t="b">
        <f>IF(OR(B3133=0,'Input and Summary Results'!D2715=0,'Input and Summary Results'!D2715=""),FALSE,'Input and Summary Results'!$D2715)</f>
        <v>0</v>
      </c>
      <c r="D3133" t="b">
        <f>IF(OR(B3133=0,'Input and Summary Results'!E2715=0),FALSE,'Input and Summary Results'!$E2715)</f>
        <v>0</v>
      </c>
      <c r="E3133" t="b">
        <f t="shared" si="176"/>
        <v>0</v>
      </c>
      <c r="F3133" t="b">
        <f t="shared" si="177"/>
        <v>0</v>
      </c>
      <c r="G3133" t="b">
        <f>IF('Input and Summary Results'!$J$4="yes",IF(C3133=FALSE,FALSE,IF('Data Transformation'!E3133&lt;$R$10,E3133,$R$10)),IF(C3133=FALSE,FALSE,IF(C3133&lt;$R$10,C3133,$R$10)))</f>
        <v>0</v>
      </c>
      <c r="H3133" t="b">
        <f>IF('Input and Summary Results'!$J$4="yes",'Data Transformation'!F3133,'Data Transformation'!D3133)</f>
        <v>0</v>
      </c>
      <c r="I3133" t="str">
        <f t="shared" si="175"/>
        <v/>
      </c>
    </row>
    <row r="3134" spans="2:9" x14ac:dyDescent="0.25">
      <c r="B3134" t="b">
        <f>IF('Input and Summary Results'!D2716=0,FALSE,'Input and Summary Results'!$B2716)</f>
        <v>0</v>
      </c>
      <c r="C3134" t="b">
        <f>IF(OR(B3134=0,'Input and Summary Results'!D2716=0,'Input and Summary Results'!D2716=""),FALSE,'Input and Summary Results'!$D2716)</f>
        <v>0</v>
      </c>
      <c r="D3134" t="b">
        <f>IF(OR(B3134=0,'Input and Summary Results'!E2716=0),FALSE,'Input and Summary Results'!$E2716)</f>
        <v>0</v>
      </c>
      <c r="E3134" t="b">
        <f t="shared" si="176"/>
        <v>0</v>
      </c>
      <c r="F3134" t="b">
        <f t="shared" si="177"/>
        <v>0</v>
      </c>
      <c r="G3134" t="b">
        <f>IF('Input and Summary Results'!$J$4="yes",IF(C3134=FALSE,FALSE,IF('Data Transformation'!E3134&lt;$R$10,E3134,$R$10)),IF(C3134=FALSE,FALSE,IF(C3134&lt;$R$10,C3134,$R$10)))</f>
        <v>0</v>
      </c>
      <c r="H3134" t="b">
        <f>IF('Input and Summary Results'!$J$4="yes",'Data Transformation'!F3134,'Data Transformation'!D3134)</f>
        <v>0</v>
      </c>
      <c r="I3134" t="str">
        <f t="shared" si="175"/>
        <v/>
      </c>
    </row>
    <row r="3135" spans="2:9" x14ac:dyDescent="0.25">
      <c r="B3135" t="b">
        <f>IF('Input and Summary Results'!D2717=0,FALSE,'Input and Summary Results'!$B2717)</f>
        <v>0</v>
      </c>
      <c r="C3135" t="b">
        <f>IF(OR(B3135=0,'Input and Summary Results'!D2717=0,'Input and Summary Results'!D2717=""),FALSE,'Input and Summary Results'!$D2717)</f>
        <v>0</v>
      </c>
      <c r="D3135" t="b">
        <f>IF(OR(B3135=0,'Input and Summary Results'!E2717=0),FALSE,'Input and Summary Results'!$E2717)</f>
        <v>0</v>
      </c>
      <c r="E3135" t="b">
        <f t="shared" si="176"/>
        <v>0</v>
      </c>
      <c r="F3135" t="b">
        <f t="shared" si="177"/>
        <v>0</v>
      </c>
      <c r="G3135" t="b">
        <f>IF('Input and Summary Results'!$J$4="yes",IF(C3135=FALSE,FALSE,IF('Data Transformation'!E3135&lt;$R$10,E3135,$R$10)),IF(C3135=FALSE,FALSE,IF(C3135&lt;$R$10,C3135,$R$10)))</f>
        <v>0</v>
      </c>
      <c r="H3135" t="b">
        <f>IF('Input and Summary Results'!$J$4="yes",'Data Transformation'!F3135,'Data Transformation'!D3135)</f>
        <v>0</v>
      </c>
      <c r="I3135" t="str">
        <f t="shared" si="175"/>
        <v/>
      </c>
    </row>
    <row r="3136" spans="2:9" x14ac:dyDescent="0.25">
      <c r="B3136" t="b">
        <f>IF('Input and Summary Results'!D2718=0,FALSE,'Input and Summary Results'!$B2718)</f>
        <v>0</v>
      </c>
      <c r="C3136" t="b">
        <f>IF(OR(B3136=0,'Input and Summary Results'!D2718=0,'Input and Summary Results'!D2718=""),FALSE,'Input and Summary Results'!$D2718)</f>
        <v>0</v>
      </c>
      <c r="D3136" t="b">
        <f>IF(OR(B3136=0,'Input and Summary Results'!E2718=0),FALSE,'Input and Summary Results'!$E2718)</f>
        <v>0</v>
      </c>
      <c r="E3136" t="b">
        <f t="shared" si="176"/>
        <v>0</v>
      </c>
      <c r="F3136" t="b">
        <f t="shared" si="177"/>
        <v>0</v>
      </c>
      <c r="G3136" t="b">
        <f>IF('Input and Summary Results'!$J$4="yes",IF(C3136=FALSE,FALSE,IF('Data Transformation'!E3136&lt;$R$10,E3136,$R$10)),IF(C3136=FALSE,FALSE,IF(C3136&lt;$R$10,C3136,$R$10)))</f>
        <v>0</v>
      </c>
      <c r="H3136" t="b">
        <f>IF('Input and Summary Results'!$J$4="yes",'Data Transformation'!F3136,'Data Transformation'!D3136)</f>
        <v>0</v>
      </c>
      <c r="I3136" t="str">
        <f t="shared" si="175"/>
        <v/>
      </c>
    </row>
    <row r="3137" spans="2:9" x14ac:dyDescent="0.25">
      <c r="B3137" t="b">
        <f>IF('Input and Summary Results'!D2719=0,FALSE,'Input and Summary Results'!$B2719)</f>
        <v>0</v>
      </c>
      <c r="C3137" t="b">
        <f>IF(OR(B3137=0,'Input and Summary Results'!D2719=0,'Input and Summary Results'!D2719=""),FALSE,'Input and Summary Results'!$D2719)</f>
        <v>0</v>
      </c>
      <c r="D3137" t="b">
        <f>IF(OR(B3137=0,'Input and Summary Results'!E2719=0),FALSE,'Input and Summary Results'!$E2719)</f>
        <v>0</v>
      </c>
      <c r="E3137" t="b">
        <f t="shared" si="176"/>
        <v>0</v>
      </c>
      <c r="F3137" t="b">
        <f t="shared" si="177"/>
        <v>0</v>
      </c>
      <c r="G3137" t="b">
        <f>IF('Input and Summary Results'!$J$4="yes",IF(C3137=FALSE,FALSE,IF('Data Transformation'!E3137&lt;$R$10,E3137,$R$10)),IF(C3137=FALSE,FALSE,IF(C3137&lt;$R$10,C3137,$R$10)))</f>
        <v>0</v>
      </c>
      <c r="H3137" t="b">
        <f>IF('Input and Summary Results'!$J$4="yes",'Data Transformation'!F3137,'Data Transformation'!D3137)</f>
        <v>0</v>
      </c>
      <c r="I3137" t="str">
        <f t="shared" si="175"/>
        <v/>
      </c>
    </row>
    <row r="3138" spans="2:9" x14ac:dyDescent="0.25">
      <c r="B3138" t="b">
        <f>IF('Input and Summary Results'!D2720=0,FALSE,'Input and Summary Results'!$B2720)</f>
        <v>0</v>
      </c>
      <c r="C3138" t="b">
        <f>IF(OR(B3138=0,'Input and Summary Results'!D2720=0,'Input and Summary Results'!D2720=""),FALSE,'Input and Summary Results'!$D2720)</f>
        <v>0</v>
      </c>
      <c r="D3138" t="b">
        <f>IF(OR(B3138=0,'Input and Summary Results'!E2720=0),FALSE,'Input and Summary Results'!$E2720)</f>
        <v>0</v>
      </c>
      <c r="E3138" t="b">
        <f t="shared" si="176"/>
        <v>0</v>
      </c>
      <c r="F3138" t="b">
        <f t="shared" si="177"/>
        <v>0</v>
      </c>
      <c r="G3138" t="b">
        <f>IF('Input and Summary Results'!$J$4="yes",IF(C3138=FALSE,FALSE,IF('Data Transformation'!E3138&lt;$R$10,E3138,$R$10)),IF(C3138=FALSE,FALSE,IF(C3138&lt;$R$10,C3138,$R$10)))</f>
        <v>0</v>
      </c>
      <c r="H3138" t="b">
        <f>IF('Input and Summary Results'!$J$4="yes",'Data Transformation'!F3138,'Data Transformation'!D3138)</f>
        <v>0</v>
      </c>
      <c r="I3138" t="str">
        <f t="shared" si="175"/>
        <v/>
      </c>
    </row>
    <row r="3139" spans="2:9" x14ac:dyDescent="0.25">
      <c r="B3139" t="b">
        <f>IF('Input and Summary Results'!D2721=0,FALSE,'Input and Summary Results'!$B2721)</f>
        <v>0</v>
      </c>
      <c r="C3139" t="b">
        <f>IF(OR(B3139=0,'Input and Summary Results'!D2721=0,'Input and Summary Results'!D2721=""),FALSE,'Input and Summary Results'!$D2721)</f>
        <v>0</v>
      </c>
      <c r="D3139" t="b">
        <f>IF(OR(B3139=0,'Input and Summary Results'!E2721=0),FALSE,'Input and Summary Results'!$E2721)</f>
        <v>0</v>
      </c>
      <c r="E3139" t="b">
        <f t="shared" si="176"/>
        <v>0</v>
      </c>
      <c r="F3139" t="b">
        <f t="shared" si="177"/>
        <v>0</v>
      </c>
      <c r="G3139" t="b">
        <f>IF('Input and Summary Results'!$J$4="yes",IF(C3139=FALSE,FALSE,IF('Data Transformation'!E3139&lt;$R$10,E3139,$R$10)),IF(C3139=FALSE,FALSE,IF(C3139&lt;$R$10,C3139,$R$10)))</f>
        <v>0</v>
      </c>
      <c r="H3139" t="b">
        <f>IF('Input and Summary Results'!$J$4="yes",'Data Transformation'!F3139,'Data Transformation'!D3139)</f>
        <v>0</v>
      </c>
      <c r="I3139" t="str">
        <f t="shared" si="175"/>
        <v/>
      </c>
    </row>
    <row r="3140" spans="2:9" x14ac:dyDescent="0.25">
      <c r="B3140" t="b">
        <f>IF('Input and Summary Results'!D2722=0,FALSE,'Input and Summary Results'!$B2722)</f>
        <v>0</v>
      </c>
      <c r="C3140" t="b">
        <f>IF(OR(B3140=0,'Input and Summary Results'!D2722=0,'Input and Summary Results'!D2722=""),FALSE,'Input and Summary Results'!$D2722)</f>
        <v>0</v>
      </c>
      <c r="D3140" t="b">
        <f>IF(OR(B3140=0,'Input and Summary Results'!E2722=0),FALSE,'Input and Summary Results'!$E2722)</f>
        <v>0</v>
      </c>
      <c r="E3140" t="b">
        <f t="shared" si="176"/>
        <v>0</v>
      </c>
      <c r="F3140" t="b">
        <f t="shared" si="177"/>
        <v>0</v>
      </c>
      <c r="G3140" t="b">
        <f>IF('Input and Summary Results'!$J$4="yes",IF(C3140=FALSE,FALSE,IF('Data Transformation'!E3140&lt;$R$10,E3140,$R$10)),IF(C3140=FALSE,FALSE,IF(C3140&lt;$R$10,C3140,$R$10)))</f>
        <v>0</v>
      </c>
      <c r="H3140" t="b">
        <f>IF('Input and Summary Results'!$J$4="yes",'Data Transformation'!F3140,'Data Transformation'!D3140)</f>
        <v>0</v>
      </c>
      <c r="I3140" t="str">
        <f t="shared" si="175"/>
        <v/>
      </c>
    </row>
    <row r="3141" spans="2:9" x14ac:dyDescent="0.25">
      <c r="B3141" t="b">
        <f>IF('Input and Summary Results'!D2723=0,FALSE,'Input and Summary Results'!$B2723)</f>
        <v>0</v>
      </c>
      <c r="C3141" t="b">
        <f>IF(OR(B3141=0,'Input and Summary Results'!D2723=0,'Input and Summary Results'!D2723=""),FALSE,'Input and Summary Results'!$D2723)</f>
        <v>0</v>
      </c>
      <c r="D3141" t="b">
        <f>IF(OR(B3141=0,'Input and Summary Results'!E2723=0),FALSE,'Input and Summary Results'!$E2723)</f>
        <v>0</v>
      </c>
      <c r="E3141" t="b">
        <f t="shared" si="176"/>
        <v>0</v>
      </c>
      <c r="F3141" t="b">
        <f t="shared" si="177"/>
        <v>0</v>
      </c>
      <c r="G3141" t="b">
        <f>IF('Input and Summary Results'!$J$4="yes",IF(C3141=FALSE,FALSE,IF('Data Transformation'!E3141&lt;$R$10,E3141,$R$10)),IF(C3141=FALSE,FALSE,IF(C3141&lt;$R$10,C3141,$R$10)))</f>
        <v>0</v>
      </c>
      <c r="H3141" t="b">
        <f>IF('Input and Summary Results'!$J$4="yes",'Data Transformation'!F3141,'Data Transformation'!D3141)</f>
        <v>0</v>
      </c>
      <c r="I3141" t="str">
        <f t="shared" ref="I3141:I3204" si="178">IF(G3141=FALSE,"",B3141)</f>
        <v/>
      </c>
    </row>
    <row r="3142" spans="2:9" x14ac:dyDescent="0.25">
      <c r="B3142" t="b">
        <f>IF('Input and Summary Results'!D2724=0,FALSE,'Input and Summary Results'!$B2724)</f>
        <v>0</v>
      </c>
      <c r="C3142" t="b">
        <f>IF(OR(B3142=0,'Input and Summary Results'!D2724=0,'Input and Summary Results'!D2724=""),FALSE,'Input and Summary Results'!$D2724)</f>
        <v>0</v>
      </c>
      <c r="D3142" t="b">
        <f>IF(OR(B3142=0,'Input and Summary Results'!E2724=0),FALSE,'Input and Summary Results'!$E2724)</f>
        <v>0</v>
      </c>
      <c r="E3142" t="b">
        <f t="shared" si="176"/>
        <v>0</v>
      </c>
      <c r="F3142" t="b">
        <f t="shared" si="177"/>
        <v>0</v>
      </c>
      <c r="G3142" t="b">
        <f>IF('Input and Summary Results'!$J$4="yes",IF(C3142=FALSE,FALSE,IF('Data Transformation'!E3142&lt;$R$10,E3142,$R$10)),IF(C3142=FALSE,FALSE,IF(C3142&lt;$R$10,C3142,$R$10)))</f>
        <v>0</v>
      </c>
      <c r="H3142" t="b">
        <f>IF('Input and Summary Results'!$J$4="yes",'Data Transformation'!F3142,'Data Transformation'!D3142)</f>
        <v>0</v>
      </c>
      <c r="I3142" t="str">
        <f t="shared" si="178"/>
        <v/>
      </c>
    </row>
    <row r="3143" spans="2:9" x14ac:dyDescent="0.25">
      <c r="B3143" t="b">
        <f>IF('Input and Summary Results'!D2725=0,FALSE,'Input and Summary Results'!$B2725)</f>
        <v>0</v>
      </c>
      <c r="C3143" t="b">
        <f>IF(OR(B3143=0,'Input and Summary Results'!D2725=0,'Input and Summary Results'!D2725=""),FALSE,'Input and Summary Results'!$D2725)</f>
        <v>0</v>
      </c>
      <c r="D3143" t="b">
        <f>IF(OR(B3143=0,'Input and Summary Results'!E2725=0),FALSE,'Input and Summary Results'!$E2725)</f>
        <v>0</v>
      </c>
      <c r="E3143" t="b">
        <f t="shared" si="176"/>
        <v>0</v>
      </c>
      <c r="F3143" t="b">
        <f t="shared" si="177"/>
        <v>0</v>
      </c>
      <c r="G3143" t="b">
        <f>IF('Input and Summary Results'!$J$4="yes",IF(C3143=FALSE,FALSE,IF('Data Transformation'!E3143&lt;$R$10,E3143,$R$10)),IF(C3143=FALSE,FALSE,IF(C3143&lt;$R$10,C3143,$R$10)))</f>
        <v>0</v>
      </c>
      <c r="H3143" t="b">
        <f>IF('Input and Summary Results'!$J$4="yes",'Data Transformation'!F3143,'Data Transformation'!D3143)</f>
        <v>0</v>
      </c>
      <c r="I3143" t="str">
        <f t="shared" si="178"/>
        <v/>
      </c>
    </row>
    <row r="3144" spans="2:9" x14ac:dyDescent="0.25">
      <c r="B3144" t="b">
        <f>IF('Input and Summary Results'!D2726=0,FALSE,'Input and Summary Results'!$B2726)</f>
        <v>0</v>
      </c>
      <c r="C3144" t="b">
        <f>IF(OR(B3144=0,'Input and Summary Results'!D2726=0,'Input and Summary Results'!D2726=""),FALSE,'Input and Summary Results'!$D2726)</f>
        <v>0</v>
      </c>
      <c r="D3144" t="b">
        <f>IF(OR(B3144=0,'Input and Summary Results'!E2726=0),FALSE,'Input and Summary Results'!$E2726)</f>
        <v>0</v>
      </c>
      <c r="E3144" t="b">
        <f t="shared" si="176"/>
        <v>0</v>
      </c>
      <c r="F3144" t="b">
        <f t="shared" si="177"/>
        <v>0</v>
      </c>
      <c r="G3144" t="b">
        <f>IF('Input and Summary Results'!$J$4="yes",IF(C3144=FALSE,FALSE,IF('Data Transformation'!E3144&lt;$R$10,E3144,$R$10)),IF(C3144=FALSE,FALSE,IF(C3144&lt;$R$10,C3144,$R$10)))</f>
        <v>0</v>
      </c>
      <c r="H3144" t="b">
        <f>IF('Input and Summary Results'!$J$4="yes",'Data Transformation'!F3144,'Data Transformation'!D3144)</f>
        <v>0</v>
      </c>
      <c r="I3144" t="str">
        <f t="shared" si="178"/>
        <v/>
      </c>
    </row>
    <row r="3145" spans="2:9" x14ac:dyDescent="0.25">
      <c r="B3145" t="b">
        <f>IF('Input and Summary Results'!D2727=0,FALSE,'Input and Summary Results'!$B2727)</f>
        <v>0</v>
      </c>
      <c r="C3145" t="b">
        <f>IF(OR(B3145=0,'Input and Summary Results'!D2727=0,'Input and Summary Results'!D2727=""),FALSE,'Input and Summary Results'!$D2727)</f>
        <v>0</v>
      </c>
      <c r="D3145" t="b">
        <f>IF(OR(B3145=0,'Input and Summary Results'!E2727=0),FALSE,'Input and Summary Results'!$E2727)</f>
        <v>0</v>
      </c>
      <c r="E3145" t="b">
        <f t="shared" si="176"/>
        <v>0</v>
      </c>
      <c r="F3145" t="b">
        <f t="shared" si="177"/>
        <v>0</v>
      </c>
      <c r="G3145" t="b">
        <f>IF('Input and Summary Results'!$J$4="yes",IF(C3145=FALSE,FALSE,IF('Data Transformation'!E3145&lt;$R$10,E3145,$R$10)),IF(C3145=FALSE,FALSE,IF(C3145&lt;$R$10,C3145,$R$10)))</f>
        <v>0</v>
      </c>
      <c r="H3145" t="b">
        <f>IF('Input and Summary Results'!$J$4="yes",'Data Transformation'!F3145,'Data Transformation'!D3145)</f>
        <v>0</v>
      </c>
      <c r="I3145" t="str">
        <f t="shared" si="178"/>
        <v/>
      </c>
    </row>
    <row r="3146" spans="2:9" x14ac:dyDescent="0.25">
      <c r="B3146" t="b">
        <f>IF('Input and Summary Results'!D2728=0,FALSE,'Input and Summary Results'!$B2728)</f>
        <v>0</v>
      </c>
      <c r="C3146" t="b">
        <f>IF(OR(B3146=0,'Input and Summary Results'!D2728=0,'Input and Summary Results'!D2728=""),FALSE,'Input and Summary Results'!$D2728)</f>
        <v>0</v>
      </c>
      <c r="D3146" t="b">
        <f>IF(OR(B3146=0,'Input and Summary Results'!E2728=0),FALSE,'Input and Summary Results'!$E2728)</f>
        <v>0</v>
      </c>
      <c r="E3146" t="b">
        <f t="shared" si="176"/>
        <v>0</v>
      </c>
      <c r="F3146" t="b">
        <f t="shared" si="177"/>
        <v>0</v>
      </c>
      <c r="G3146" t="b">
        <f>IF('Input and Summary Results'!$J$4="yes",IF(C3146=FALSE,FALSE,IF('Data Transformation'!E3146&lt;$R$10,E3146,$R$10)),IF(C3146=FALSE,FALSE,IF(C3146&lt;$R$10,C3146,$R$10)))</f>
        <v>0</v>
      </c>
      <c r="H3146" t="b">
        <f>IF('Input and Summary Results'!$J$4="yes",'Data Transformation'!F3146,'Data Transformation'!D3146)</f>
        <v>0</v>
      </c>
      <c r="I3146" t="str">
        <f t="shared" si="178"/>
        <v/>
      </c>
    </row>
    <row r="3147" spans="2:9" x14ac:dyDescent="0.25">
      <c r="B3147" t="b">
        <f>IF('Input and Summary Results'!D2729=0,FALSE,'Input and Summary Results'!$B2729)</f>
        <v>0</v>
      </c>
      <c r="C3147" t="b">
        <f>IF(OR(B3147=0,'Input and Summary Results'!D2729=0,'Input and Summary Results'!D2729=""),FALSE,'Input and Summary Results'!$D2729)</f>
        <v>0</v>
      </c>
      <c r="D3147" t="b">
        <f>IF(OR(B3147=0,'Input and Summary Results'!E2729=0),FALSE,'Input and Summary Results'!$E2729)</f>
        <v>0</v>
      </c>
      <c r="E3147" t="b">
        <f t="shared" si="176"/>
        <v>0</v>
      </c>
      <c r="F3147" t="b">
        <f t="shared" si="177"/>
        <v>0</v>
      </c>
      <c r="G3147" t="b">
        <f>IF('Input and Summary Results'!$J$4="yes",IF(C3147=FALSE,FALSE,IF('Data Transformation'!E3147&lt;$R$10,E3147,$R$10)),IF(C3147=FALSE,FALSE,IF(C3147&lt;$R$10,C3147,$R$10)))</f>
        <v>0</v>
      </c>
      <c r="H3147" t="b">
        <f>IF('Input and Summary Results'!$J$4="yes",'Data Transformation'!F3147,'Data Transformation'!D3147)</f>
        <v>0</v>
      </c>
      <c r="I3147" t="str">
        <f t="shared" si="178"/>
        <v/>
      </c>
    </row>
    <row r="3148" spans="2:9" x14ac:dyDescent="0.25">
      <c r="B3148" t="b">
        <f>IF('Input and Summary Results'!D2730=0,FALSE,'Input and Summary Results'!$B2730)</f>
        <v>0</v>
      </c>
      <c r="C3148" t="b">
        <f>IF(OR(B3148=0,'Input and Summary Results'!D2730=0,'Input and Summary Results'!D2730=""),FALSE,'Input and Summary Results'!$D2730)</f>
        <v>0</v>
      </c>
      <c r="D3148" t="b">
        <f>IF(OR(B3148=0,'Input and Summary Results'!E2730=0),FALSE,'Input and Summary Results'!$E2730)</f>
        <v>0</v>
      </c>
      <c r="E3148" t="b">
        <f t="shared" si="176"/>
        <v>0</v>
      </c>
      <c r="F3148" t="b">
        <f t="shared" si="177"/>
        <v>0</v>
      </c>
      <c r="G3148" t="b">
        <f>IF('Input and Summary Results'!$J$4="yes",IF(C3148=FALSE,FALSE,IF('Data Transformation'!E3148&lt;$R$10,E3148,$R$10)),IF(C3148=FALSE,FALSE,IF(C3148&lt;$R$10,C3148,$R$10)))</f>
        <v>0</v>
      </c>
      <c r="H3148" t="b">
        <f>IF('Input and Summary Results'!$J$4="yes",'Data Transformation'!F3148,'Data Transformation'!D3148)</f>
        <v>0</v>
      </c>
      <c r="I3148" t="str">
        <f t="shared" si="178"/>
        <v/>
      </c>
    </row>
    <row r="3149" spans="2:9" x14ac:dyDescent="0.25">
      <c r="B3149" t="b">
        <f>IF('Input and Summary Results'!D2731=0,FALSE,'Input and Summary Results'!$B2731)</f>
        <v>0</v>
      </c>
      <c r="C3149" t="b">
        <f>IF(OR(B3149=0,'Input and Summary Results'!D2731=0,'Input and Summary Results'!D2731=""),FALSE,'Input and Summary Results'!$D2731)</f>
        <v>0</v>
      </c>
      <c r="D3149" t="b">
        <f>IF(OR(B3149=0,'Input and Summary Results'!E2731=0),FALSE,'Input and Summary Results'!$E2731)</f>
        <v>0</v>
      </c>
      <c r="E3149" t="b">
        <f t="shared" si="176"/>
        <v>0</v>
      </c>
      <c r="F3149" t="b">
        <f t="shared" si="177"/>
        <v>0</v>
      </c>
      <c r="G3149" t="b">
        <f>IF('Input and Summary Results'!$J$4="yes",IF(C3149=FALSE,FALSE,IF('Data Transformation'!E3149&lt;$R$10,E3149,$R$10)),IF(C3149=FALSE,FALSE,IF(C3149&lt;$R$10,C3149,$R$10)))</f>
        <v>0</v>
      </c>
      <c r="H3149" t="b">
        <f>IF('Input and Summary Results'!$J$4="yes",'Data Transformation'!F3149,'Data Transformation'!D3149)</f>
        <v>0</v>
      </c>
      <c r="I3149" t="str">
        <f t="shared" si="178"/>
        <v/>
      </c>
    </row>
    <row r="3150" spans="2:9" x14ac:dyDescent="0.25">
      <c r="B3150" t="b">
        <f>IF('Input and Summary Results'!D2732=0,FALSE,'Input and Summary Results'!$B2732)</f>
        <v>0</v>
      </c>
      <c r="C3150" t="b">
        <f>IF(OR(B3150=0,'Input and Summary Results'!D2732=0,'Input and Summary Results'!D2732=""),FALSE,'Input and Summary Results'!$D2732)</f>
        <v>0</v>
      </c>
      <c r="D3150" t="b">
        <f>IF(OR(B3150=0,'Input and Summary Results'!E2732=0),FALSE,'Input and Summary Results'!$E2732)</f>
        <v>0</v>
      </c>
      <c r="E3150" t="b">
        <f t="shared" si="176"/>
        <v>0</v>
      </c>
      <c r="F3150" t="b">
        <f t="shared" si="177"/>
        <v>0</v>
      </c>
      <c r="G3150" t="b">
        <f>IF('Input and Summary Results'!$J$4="yes",IF(C3150=FALSE,FALSE,IF('Data Transformation'!E3150&lt;$R$10,E3150,$R$10)),IF(C3150=FALSE,FALSE,IF(C3150&lt;$R$10,C3150,$R$10)))</f>
        <v>0</v>
      </c>
      <c r="H3150" t="b">
        <f>IF('Input and Summary Results'!$J$4="yes",'Data Transformation'!F3150,'Data Transformation'!D3150)</f>
        <v>0</v>
      </c>
      <c r="I3150" t="str">
        <f t="shared" si="178"/>
        <v/>
      </c>
    </row>
    <row r="3151" spans="2:9" x14ac:dyDescent="0.25">
      <c r="B3151" t="b">
        <f>IF('Input and Summary Results'!D2733=0,FALSE,'Input and Summary Results'!$B2733)</f>
        <v>0</v>
      </c>
      <c r="C3151" t="b">
        <f>IF(OR(B3151=0,'Input and Summary Results'!D2733=0,'Input and Summary Results'!D2733=""),FALSE,'Input and Summary Results'!$D2733)</f>
        <v>0</v>
      </c>
      <c r="D3151" t="b">
        <f>IF(OR(B3151=0,'Input and Summary Results'!E2733=0),FALSE,'Input and Summary Results'!$E2733)</f>
        <v>0</v>
      </c>
      <c r="E3151" t="b">
        <f t="shared" si="176"/>
        <v>0</v>
      </c>
      <c r="F3151" t="b">
        <f t="shared" si="177"/>
        <v>0</v>
      </c>
      <c r="G3151" t="b">
        <f>IF('Input and Summary Results'!$J$4="yes",IF(C3151=FALSE,FALSE,IF('Data Transformation'!E3151&lt;$R$10,E3151,$R$10)),IF(C3151=FALSE,FALSE,IF(C3151&lt;$R$10,C3151,$R$10)))</f>
        <v>0</v>
      </c>
      <c r="H3151" t="b">
        <f>IF('Input and Summary Results'!$J$4="yes",'Data Transformation'!F3151,'Data Transformation'!D3151)</f>
        <v>0</v>
      </c>
      <c r="I3151" t="str">
        <f t="shared" si="178"/>
        <v/>
      </c>
    </row>
    <row r="3152" spans="2:9" x14ac:dyDescent="0.25">
      <c r="B3152" t="b">
        <f>IF('Input and Summary Results'!D2734=0,FALSE,'Input and Summary Results'!$B2734)</f>
        <v>0</v>
      </c>
      <c r="C3152" t="b">
        <f>IF(OR(B3152=0,'Input and Summary Results'!D2734=0,'Input and Summary Results'!D2734=""),FALSE,'Input and Summary Results'!$D2734)</f>
        <v>0</v>
      </c>
      <c r="D3152" t="b">
        <f>IF(OR(B3152=0,'Input and Summary Results'!E2734=0),FALSE,'Input and Summary Results'!$E2734)</f>
        <v>0</v>
      </c>
      <c r="E3152" t="b">
        <f t="shared" si="176"/>
        <v>0</v>
      </c>
      <c r="F3152" t="b">
        <f t="shared" si="177"/>
        <v>0</v>
      </c>
      <c r="G3152" t="b">
        <f>IF('Input and Summary Results'!$J$4="yes",IF(C3152=FALSE,FALSE,IF('Data Transformation'!E3152&lt;$R$10,E3152,$R$10)),IF(C3152=FALSE,FALSE,IF(C3152&lt;$R$10,C3152,$R$10)))</f>
        <v>0</v>
      </c>
      <c r="H3152" t="b">
        <f>IF('Input and Summary Results'!$J$4="yes",'Data Transformation'!F3152,'Data Transformation'!D3152)</f>
        <v>0</v>
      </c>
      <c r="I3152" t="str">
        <f t="shared" si="178"/>
        <v/>
      </c>
    </row>
    <row r="3153" spans="2:9" x14ac:dyDescent="0.25">
      <c r="B3153" t="b">
        <f>IF('Input and Summary Results'!D2735=0,FALSE,'Input and Summary Results'!$B2735)</f>
        <v>0</v>
      </c>
      <c r="C3153" t="b">
        <f>IF(OR(B3153=0,'Input and Summary Results'!D2735=0,'Input and Summary Results'!D2735=""),FALSE,'Input and Summary Results'!$D2735)</f>
        <v>0</v>
      </c>
      <c r="D3153" t="b">
        <f>IF(OR(B3153=0,'Input and Summary Results'!E2735=0),FALSE,'Input and Summary Results'!$E2735)</f>
        <v>0</v>
      </c>
      <c r="E3153" t="b">
        <f t="shared" si="176"/>
        <v>0</v>
      </c>
      <c r="F3153" t="b">
        <f t="shared" si="177"/>
        <v>0</v>
      </c>
      <c r="G3153" t="b">
        <f>IF('Input and Summary Results'!$J$4="yes",IF(C3153=FALSE,FALSE,IF('Data Transformation'!E3153&lt;$R$10,E3153,$R$10)),IF(C3153=FALSE,FALSE,IF(C3153&lt;$R$10,C3153,$R$10)))</f>
        <v>0</v>
      </c>
      <c r="H3153" t="b">
        <f>IF('Input and Summary Results'!$J$4="yes",'Data Transformation'!F3153,'Data Transformation'!D3153)</f>
        <v>0</v>
      </c>
      <c r="I3153" t="str">
        <f t="shared" si="178"/>
        <v/>
      </c>
    </row>
    <row r="3154" spans="2:9" x14ac:dyDescent="0.25">
      <c r="B3154" t="b">
        <f>IF('Input and Summary Results'!D2736=0,FALSE,'Input and Summary Results'!$B2736)</f>
        <v>0</v>
      </c>
      <c r="C3154" t="b">
        <f>IF(OR(B3154=0,'Input and Summary Results'!D2736=0,'Input and Summary Results'!D2736=""),FALSE,'Input and Summary Results'!$D2736)</f>
        <v>0</v>
      </c>
      <c r="D3154" t="b">
        <f>IF(OR(B3154=0,'Input and Summary Results'!E2736=0),FALSE,'Input and Summary Results'!$E2736)</f>
        <v>0</v>
      </c>
      <c r="E3154" t="b">
        <f t="shared" si="176"/>
        <v>0</v>
      </c>
      <c r="F3154" t="b">
        <f t="shared" si="177"/>
        <v>0</v>
      </c>
      <c r="G3154" t="b">
        <f>IF('Input and Summary Results'!$J$4="yes",IF(C3154=FALSE,FALSE,IF('Data Transformation'!E3154&lt;$R$10,E3154,$R$10)),IF(C3154=FALSE,FALSE,IF(C3154&lt;$R$10,C3154,$R$10)))</f>
        <v>0</v>
      </c>
      <c r="H3154" t="b">
        <f>IF('Input and Summary Results'!$J$4="yes",'Data Transformation'!F3154,'Data Transformation'!D3154)</f>
        <v>0</v>
      </c>
      <c r="I3154" t="str">
        <f t="shared" si="178"/>
        <v/>
      </c>
    </row>
    <row r="3155" spans="2:9" x14ac:dyDescent="0.25">
      <c r="B3155" t="b">
        <f>IF('Input and Summary Results'!D2737=0,FALSE,'Input and Summary Results'!$B2737)</f>
        <v>0</v>
      </c>
      <c r="C3155" t="b">
        <f>IF(OR(B3155=0,'Input and Summary Results'!D2737=0,'Input and Summary Results'!D2737=""),FALSE,'Input and Summary Results'!$D2737)</f>
        <v>0</v>
      </c>
      <c r="D3155" t="b">
        <f>IF(OR(B3155=0,'Input and Summary Results'!E2737=0),FALSE,'Input and Summary Results'!$E2737)</f>
        <v>0</v>
      </c>
      <c r="E3155" t="b">
        <f t="shared" si="176"/>
        <v>0</v>
      </c>
      <c r="F3155" t="b">
        <f t="shared" si="177"/>
        <v>0</v>
      </c>
      <c r="G3155" t="b">
        <f>IF('Input and Summary Results'!$J$4="yes",IF(C3155=FALSE,FALSE,IF('Data Transformation'!E3155&lt;$R$10,E3155,$R$10)),IF(C3155=FALSE,FALSE,IF(C3155&lt;$R$10,C3155,$R$10)))</f>
        <v>0</v>
      </c>
      <c r="H3155" t="b">
        <f>IF('Input and Summary Results'!$J$4="yes",'Data Transformation'!F3155,'Data Transformation'!D3155)</f>
        <v>0</v>
      </c>
      <c r="I3155" t="str">
        <f t="shared" si="178"/>
        <v/>
      </c>
    </row>
    <row r="3156" spans="2:9" x14ac:dyDescent="0.25">
      <c r="B3156" t="b">
        <f>IF('Input and Summary Results'!D2738=0,FALSE,'Input and Summary Results'!$B2738)</f>
        <v>0</v>
      </c>
      <c r="C3156" t="b">
        <f>IF(OR(B3156=0,'Input and Summary Results'!D2738=0,'Input and Summary Results'!D2738=""),FALSE,'Input and Summary Results'!$D2738)</f>
        <v>0</v>
      </c>
      <c r="D3156" t="b">
        <f>IF(OR(B3156=0,'Input and Summary Results'!E2738=0),FALSE,'Input and Summary Results'!$E2738)</f>
        <v>0</v>
      </c>
      <c r="E3156" t="b">
        <f t="shared" si="176"/>
        <v>0</v>
      </c>
      <c r="F3156" t="b">
        <f t="shared" si="177"/>
        <v>0</v>
      </c>
      <c r="G3156" t="b">
        <f>IF('Input and Summary Results'!$J$4="yes",IF(C3156=FALSE,FALSE,IF('Data Transformation'!E3156&lt;$R$10,E3156,$R$10)),IF(C3156=FALSE,FALSE,IF(C3156&lt;$R$10,C3156,$R$10)))</f>
        <v>0</v>
      </c>
      <c r="H3156" t="b">
        <f>IF('Input and Summary Results'!$J$4="yes",'Data Transformation'!F3156,'Data Transformation'!D3156)</f>
        <v>0</v>
      </c>
      <c r="I3156" t="str">
        <f t="shared" si="178"/>
        <v/>
      </c>
    </row>
    <row r="3157" spans="2:9" x14ac:dyDescent="0.25">
      <c r="B3157" t="b">
        <f>IF('Input and Summary Results'!D2739=0,FALSE,'Input and Summary Results'!$B2739)</f>
        <v>0</v>
      </c>
      <c r="C3157" t="b">
        <f>IF(OR(B3157=0,'Input and Summary Results'!D2739=0,'Input and Summary Results'!D2739=""),FALSE,'Input and Summary Results'!$D2739)</f>
        <v>0</v>
      </c>
      <c r="D3157" t="b">
        <f>IF(OR(B3157=0,'Input and Summary Results'!E2739=0),FALSE,'Input and Summary Results'!$E2739)</f>
        <v>0</v>
      </c>
      <c r="E3157" t="b">
        <f t="shared" si="176"/>
        <v>0</v>
      </c>
      <c r="F3157" t="b">
        <f t="shared" si="177"/>
        <v>0</v>
      </c>
      <c r="G3157" t="b">
        <f>IF('Input and Summary Results'!$J$4="yes",IF(C3157=FALSE,FALSE,IF('Data Transformation'!E3157&lt;$R$10,E3157,$R$10)),IF(C3157=FALSE,FALSE,IF(C3157&lt;$R$10,C3157,$R$10)))</f>
        <v>0</v>
      </c>
      <c r="H3157" t="b">
        <f>IF('Input and Summary Results'!$J$4="yes",'Data Transformation'!F3157,'Data Transformation'!D3157)</f>
        <v>0</v>
      </c>
      <c r="I3157" t="str">
        <f t="shared" si="178"/>
        <v/>
      </c>
    </row>
    <row r="3158" spans="2:9" x14ac:dyDescent="0.25">
      <c r="B3158" t="b">
        <f>IF('Input and Summary Results'!D2740=0,FALSE,'Input and Summary Results'!$B2740)</f>
        <v>0</v>
      </c>
      <c r="C3158" t="b">
        <f>IF(OR(B3158=0,'Input and Summary Results'!D2740=0,'Input and Summary Results'!D2740=""),FALSE,'Input and Summary Results'!$D2740)</f>
        <v>0</v>
      </c>
      <c r="D3158" t="b">
        <f>IF(OR(B3158=0,'Input and Summary Results'!E2740=0),FALSE,'Input and Summary Results'!$E2740)</f>
        <v>0</v>
      </c>
      <c r="E3158" t="b">
        <f t="shared" si="176"/>
        <v>0</v>
      </c>
      <c r="F3158" t="b">
        <f t="shared" si="177"/>
        <v>0</v>
      </c>
      <c r="G3158" t="b">
        <f>IF('Input and Summary Results'!$J$4="yes",IF(C3158=FALSE,FALSE,IF('Data Transformation'!E3158&lt;$R$10,E3158,$R$10)),IF(C3158=FALSE,FALSE,IF(C3158&lt;$R$10,C3158,$R$10)))</f>
        <v>0</v>
      </c>
      <c r="H3158" t="b">
        <f>IF('Input and Summary Results'!$J$4="yes",'Data Transformation'!F3158,'Data Transformation'!D3158)</f>
        <v>0</v>
      </c>
      <c r="I3158" t="str">
        <f t="shared" si="178"/>
        <v/>
      </c>
    </row>
    <row r="3159" spans="2:9" x14ac:dyDescent="0.25">
      <c r="B3159" t="b">
        <f>IF('Input and Summary Results'!D2741=0,FALSE,'Input and Summary Results'!$B2741)</f>
        <v>0</v>
      </c>
      <c r="C3159" t="b">
        <f>IF(OR(B3159=0,'Input and Summary Results'!D2741=0,'Input and Summary Results'!D2741=""),FALSE,'Input and Summary Results'!$D2741)</f>
        <v>0</v>
      </c>
      <c r="D3159" t="b">
        <f>IF(OR(B3159=0,'Input and Summary Results'!E2741=0),FALSE,'Input and Summary Results'!$E2741)</f>
        <v>0</v>
      </c>
      <c r="E3159" t="b">
        <f t="shared" si="176"/>
        <v>0</v>
      </c>
      <c r="F3159" t="b">
        <f t="shared" si="177"/>
        <v>0</v>
      </c>
      <c r="G3159" t="b">
        <f>IF('Input and Summary Results'!$J$4="yes",IF(C3159=FALSE,FALSE,IF('Data Transformation'!E3159&lt;$R$10,E3159,$R$10)),IF(C3159=FALSE,FALSE,IF(C3159&lt;$R$10,C3159,$R$10)))</f>
        <v>0</v>
      </c>
      <c r="H3159" t="b">
        <f>IF('Input and Summary Results'!$J$4="yes",'Data Transformation'!F3159,'Data Transformation'!D3159)</f>
        <v>0</v>
      </c>
      <c r="I3159" t="str">
        <f t="shared" si="178"/>
        <v/>
      </c>
    </row>
    <row r="3160" spans="2:9" x14ac:dyDescent="0.25">
      <c r="B3160" t="b">
        <f>IF('Input and Summary Results'!D2742=0,FALSE,'Input and Summary Results'!$B2742)</f>
        <v>0</v>
      </c>
      <c r="C3160" t="b">
        <f>IF(OR(B3160=0,'Input and Summary Results'!D2742=0,'Input and Summary Results'!D2742=""),FALSE,'Input and Summary Results'!$D2742)</f>
        <v>0</v>
      </c>
      <c r="D3160" t="b">
        <f>IF(OR(B3160=0,'Input and Summary Results'!E2742=0),FALSE,'Input and Summary Results'!$E2742)</f>
        <v>0</v>
      </c>
      <c r="E3160" t="b">
        <f t="shared" si="176"/>
        <v>0</v>
      </c>
      <c r="F3160" t="b">
        <f t="shared" si="177"/>
        <v>0</v>
      </c>
      <c r="G3160" t="b">
        <f>IF('Input and Summary Results'!$J$4="yes",IF(C3160=FALSE,FALSE,IF('Data Transformation'!E3160&lt;$R$10,E3160,$R$10)),IF(C3160=FALSE,FALSE,IF(C3160&lt;$R$10,C3160,$R$10)))</f>
        <v>0</v>
      </c>
      <c r="H3160" t="b">
        <f>IF('Input and Summary Results'!$J$4="yes",'Data Transformation'!F3160,'Data Transformation'!D3160)</f>
        <v>0</v>
      </c>
      <c r="I3160" t="str">
        <f t="shared" si="178"/>
        <v/>
      </c>
    </row>
    <row r="3161" spans="2:9" x14ac:dyDescent="0.25">
      <c r="B3161" t="b">
        <f>IF('Input and Summary Results'!D2743=0,FALSE,'Input and Summary Results'!$B2743)</f>
        <v>0</v>
      </c>
      <c r="C3161" t="b">
        <f>IF(OR(B3161=0,'Input and Summary Results'!D2743=0,'Input and Summary Results'!D2743=""),FALSE,'Input and Summary Results'!$D2743)</f>
        <v>0</v>
      </c>
      <c r="D3161" t="b">
        <f>IF(OR(B3161=0,'Input and Summary Results'!E2743=0),FALSE,'Input and Summary Results'!$E2743)</f>
        <v>0</v>
      </c>
      <c r="E3161" t="b">
        <f t="shared" si="176"/>
        <v>0</v>
      </c>
      <c r="F3161" t="b">
        <f t="shared" si="177"/>
        <v>0</v>
      </c>
      <c r="G3161" t="b">
        <f>IF('Input and Summary Results'!$J$4="yes",IF(C3161=FALSE,FALSE,IF('Data Transformation'!E3161&lt;$R$10,E3161,$R$10)),IF(C3161=FALSE,FALSE,IF(C3161&lt;$R$10,C3161,$R$10)))</f>
        <v>0</v>
      </c>
      <c r="H3161" t="b">
        <f>IF('Input and Summary Results'!$J$4="yes",'Data Transformation'!F3161,'Data Transformation'!D3161)</f>
        <v>0</v>
      </c>
      <c r="I3161" t="str">
        <f t="shared" si="178"/>
        <v/>
      </c>
    </row>
    <row r="3162" spans="2:9" x14ac:dyDescent="0.25">
      <c r="B3162" t="b">
        <f>IF('Input and Summary Results'!D2744=0,FALSE,'Input and Summary Results'!$B2744)</f>
        <v>0</v>
      </c>
      <c r="C3162" t="b">
        <f>IF(OR(B3162=0,'Input and Summary Results'!D2744=0,'Input and Summary Results'!D2744=""),FALSE,'Input and Summary Results'!$D2744)</f>
        <v>0</v>
      </c>
      <c r="D3162" t="b">
        <f>IF(OR(B3162=0,'Input and Summary Results'!E2744=0),FALSE,'Input and Summary Results'!$E2744)</f>
        <v>0</v>
      </c>
      <c r="E3162" t="b">
        <f t="shared" si="176"/>
        <v>0</v>
      </c>
      <c r="F3162" t="b">
        <f t="shared" si="177"/>
        <v>0</v>
      </c>
      <c r="G3162" t="b">
        <f>IF('Input and Summary Results'!$J$4="yes",IF(C3162=FALSE,FALSE,IF('Data Transformation'!E3162&lt;$R$10,E3162,$R$10)),IF(C3162=FALSE,FALSE,IF(C3162&lt;$R$10,C3162,$R$10)))</f>
        <v>0</v>
      </c>
      <c r="H3162" t="b">
        <f>IF('Input and Summary Results'!$J$4="yes",'Data Transformation'!F3162,'Data Transformation'!D3162)</f>
        <v>0</v>
      </c>
      <c r="I3162" t="str">
        <f t="shared" si="178"/>
        <v/>
      </c>
    </row>
    <row r="3163" spans="2:9" x14ac:dyDescent="0.25">
      <c r="B3163" t="b">
        <f>IF('Input and Summary Results'!D2745=0,FALSE,'Input and Summary Results'!$B2745)</f>
        <v>0</v>
      </c>
      <c r="C3163" t="b">
        <f>IF(OR(B3163=0,'Input and Summary Results'!D2745=0,'Input and Summary Results'!D2745=""),FALSE,'Input and Summary Results'!$D2745)</f>
        <v>0</v>
      </c>
      <c r="D3163" t="b">
        <f>IF(OR(B3163=0,'Input and Summary Results'!E2745=0),FALSE,'Input and Summary Results'!$E2745)</f>
        <v>0</v>
      </c>
      <c r="E3163" t="b">
        <f t="shared" si="176"/>
        <v>0</v>
      </c>
      <c r="F3163" t="b">
        <f t="shared" si="177"/>
        <v>0</v>
      </c>
      <c r="G3163" t="b">
        <f>IF('Input and Summary Results'!$J$4="yes",IF(C3163=FALSE,FALSE,IF('Data Transformation'!E3163&lt;$R$10,E3163,$R$10)),IF(C3163=FALSE,FALSE,IF(C3163&lt;$R$10,C3163,$R$10)))</f>
        <v>0</v>
      </c>
      <c r="H3163" t="b">
        <f>IF('Input and Summary Results'!$J$4="yes",'Data Transformation'!F3163,'Data Transformation'!D3163)</f>
        <v>0</v>
      </c>
      <c r="I3163" t="str">
        <f t="shared" si="178"/>
        <v/>
      </c>
    </row>
    <row r="3164" spans="2:9" x14ac:dyDescent="0.25">
      <c r="B3164" t="b">
        <f>IF('Input and Summary Results'!D2746=0,FALSE,'Input and Summary Results'!$B2746)</f>
        <v>0</v>
      </c>
      <c r="C3164" t="b">
        <f>IF(OR(B3164=0,'Input and Summary Results'!D2746=0,'Input and Summary Results'!D2746=""),FALSE,'Input and Summary Results'!$D2746)</f>
        <v>0</v>
      </c>
      <c r="D3164" t="b">
        <f>IF(OR(B3164=0,'Input and Summary Results'!E2746=0),FALSE,'Input and Summary Results'!$E2746)</f>
        <v>0</v>
      </c>
      <c r="E3164" t="b">
        <f t="shared" si="176"/>
        <v>0</v>
      </c>
      <c r="F3164" t="b">
        <f t="shared" si="177"/>
        <v>0</v>
      </c>
      <c r="G3164" t="b">
        <f>IF('Input and Summary Results'!$J$4="yes",IF(C3164=FALSE,FALSE,IF('Data Transformation'!E3164&lt;$R$10,E3164,$R$10)),IF(C3164=FALSE,FALSE,IF(C3164&lt;$R$10,C3164,$R$10)))</f>
        <v>0</v>
      </c>
      <c r="H3164" t="b">
        <f>IF('Input and Summary Results'!$J$4="yes",'Data Transformation'!F3164,'Data Transformation'!D3164)</f>
        <v>0</v>
      </c>
      <c r="I3164" t="str">
        <f t="shared" si="178"/>
        <v/>
      </c>
    </row>
    <row r="3165" spans="2:9" x14ac:dyDescent="0.25">
      <c r="B3165" t="b">
        <f>IF('Input and Summary Results'!D2747=0,FALSE,'Input and Summary Results'!$B2747)</f>
        <v>0</v>
      </c>
      <c r="C3165" t="b">
        <f>IF(OR(B3165=0,'Input and Summary Results'!D2747=0,'Input and Summary Results'!D2747=""),FALSE,'Input and Summary Results'!$D2747)</f>
        <v>0</v>
      </c>
      <c r="D3165" t="b">
        <f>IF(OR(B3165=0,'Input and Summary Results'!E2747=0),FALSE,'Input and Summary Results'!$E2747)</f>
        <v>0</v>
      </c>
      <c r="E3165" t="b">
        <f t="shared" si="176"/>
        <v>0</v>
      </c>
      <c r="F3165" t="b">
        <f t="shared" si="177"/>
        <v>0</v>
      </c>
      <c r="G3165" t="b">
        <f>IF('Input and Summary Results'!$J$4="yes",IF(C3165=FALSE,FALSE,IF('Data Transformation'!E3165&lt;$R$10,E3165,$R$10)),IF(C3165=FALSE,FALSE,IF(C3165&lt;$R$10,C3165,$R$10)))</f>
        <v>0</v>
      </c>
      <c r="H3165" t="b">
        <f>IF('Input and Summary Results'!$J$4="yes",'Data Transformation'!F3165,'Data Transformation'!D3165)</f>
        <v>0</v>
      </c>
      <c r="I3165" t="str">
        <f t="shared" si="178"/>
        <v/>
      </c>
    </row>
    <row r="3166" spans="2:9" x14ac:dyDescent="0.25">
      <c r="B3166" t="b">
        <f>IF('Input and Summary Results'!D2748=0,FALSE,'Input and Summary Results'!$B2748)</f>
        <v>0</v>
      </c>
      <c r="C3166" t="b">
        <f>IF(OR(B3166=0,'Input and Summary Results'!D2748=0,'Input and Summary Results'!D2748=""),FALSE,'Input and Summary Results'!$D2748)</f>
        <v>0</v>
      </c>
      <c r="D3166" t="b">
        <f>IF(OR(B3166=0,'Input and Summary Results'!E2748=0),FALSE,'Input and Summary Results'!$E2748)</f>
        <v>0</v>
      </c>
      <c r="E3166" t="b">
        <f t="shared" si="176"/>
        <v>0</v>
      </c>
      <c r="F3166" t="b">
        <f t="shared" si="177"/>
        <v>0</v>
      </c>
      <c r="G3166" t="b">
        <f>IF('Input and Summary Results'!$J$4="yes",IF(C3166=FALSE,FALSE,IF('Data Transformation'!E3166&lt;$R$10,E3166,$R$10)),IF(C3166=FALSE,FALSE,IF(C3166&lt;$R$10,C3166,$R$10)))</f>
        <v>0</v>
      </c>
      <c r="H3166" t="b">
        <f>IF('Input and Summary Results'!$J$4="yes",'Data Transformation'!F3166,'Data Transformation'!D3166)</f>
        <v>0</v>
      </c>
      <c r="I3166" t="str">
        <f t="shared" si="178"/>
        <v/>
      </c>
    </row>
    <row r="3167" spans="2:9" x14ac:dyDescent="0.25">
      <c r="B3167" t="b">
        <f>IF('Input and Summary Results'!D2749=0,FALSE,'Input and Summary Results'!$B2749)</f>
        <v>0</v>
      </c>
      <c r="C3167" t="b">
        <f>IF(OR(B3167=0,'Input and Summary Results'!D2749=0,'Input and Summary Results'!D2749=""),FALSE,'Input and Summary Results'!$D2749)</f>
        <v>0</v>
      </c>
      <c r="D3167" t="b">
        <f>IF(OR(B3167=0,'Input and Summary Results'!E2749=0),FALSE,'Input and Summary Results'!$E2749)</f>
        <v>0</v>
      </c>
      <c r="E3167" t="b">
        <f t="shared" si="176"/>
        <v>0</v>
      </c>
      <c r="F3167" t="b">
        <f t="shared" si="177"/>
        <v>0</v>
      </c>
      <c r="G3167" t="b">
        <f>IF('Input and Summary Results'!$J$4="yes",IF(C3167=FALSE,FALSE,IF('Data Transformation'!E3167&lt;$R$10,E3167,$R$10)),IF(C3167=FALSE,FALSE,IF(C3167&lt;$R$10,C3167,$R$10)))</f>
        <v>0</v>
      </c>
      <c r="H3167" t="b">
        <f>IF('Input and Summary Results'!$J$4="yes",'Data Transformation'!F3167,'Data Transformation'!D3167)</f>
        <v>0</v>
      </c>
      <c r="I3167" t="str">
        <f t="shared" si="178"/>
        <v/>
      </c>
    </row>
    <row r="3168" spans="2:9" x14ac:dyDescent="0.25">
      <c r="B3168" t="b">
        <f>IF('Input and Summary Results'!D2750=0,FALSE,'Input and Summary Results'!$B2750)</f>
        <v>0</v>
      </c>
      <c r="C3168" t="b">
        <f>IF(OR(B3168=0,'Input and Summary Results'!D2750=0,'Input and Summary Results'!D2750=""),FALSE,'Input and Summary Results'!$D2750)</f>
        <v>0</v>
      </c>
      <c r="D3168" t="b">
        <f>IF(OR(B3168=0,'Input and Summary Results'!E2750=0),FALSE,'Input and Summary Results'!$E2750)</f>
        <v>0</v>
      </c>
      <c r="E3168" t="b">
        <f t="shared" si="176"/>
        <v>0</v>
      </c>
      <c r="F3168" t="b">
        <f t="shared" si="177"/>
        <v>0</v>
      </c>
      <c r="G3168" t="b">
        <f>IF('Input and Summary Results'!$J$4="yes",IF(C3168=FALSE,FALSE,IF('Data Transformation'!E3168&lt;$R$10,E3168,$R$10)),IF(C3168=FALSE,FALSE,IF(C3168&lt;$R$10,C3168,$R$10)))</f>
        <v>0</v>
      </c>
      <c r="H3168" t="b">
        <f>IF('Input and Summary Results'!$J$4="yes",'Data Transformation'!F3168,'Data Transformation'!D3168)</f>
        <v>0</v>
      </c>
      <c r="I3168" t="str">
        <f t="shared" si="178"/>
        <v/>
      </c>
    </row>
    <row r="3169" spans="2:9" x14ac:dyDescent="0.25">
      <c r="B3169" t="b">
        <f>IF('Input and Summary Results'!D2751=0,FALSE,'Input and Summary Results'!$B2751)</f>
        <v>0</v>
      </c>
      <c r="C3169" t="b">
        <f>IF(OR(B3169=0,'Input and Summary Results'!D2751=0,'Input and Summary Results'!D2751=""),FALSE,'Input and Summary Results'!$D2751)</f>
        <v>0</v>
      </c>
      <c r="D3169" t="b">
        <f>IF(OR(B3169=0,'Input and Summary Results'!E2751=0),FALSE,'Input and Summary Results'!$E2751)</f>
        <v>0</v>
      </c>
      <c r="E3169" t="b">
        <f t="shared" si="176"/>
        <v>0</v>
      </c>
      <c r="F3169" t="b">
        <f t="shared" si="177"/>
        <v>0</v>
      </c>
      <c r="G3169" t="b">
        <f>IF('Input and Summary Results'!$J$4="yes",IF(C3169=FALSE,FALSE,IF('Data Transformation'!E3169&lt;$R$10,E3169,$R$10)),IF(C3169=FALSE,FALSE,IF(C3169&lt;$R$10,C3169,$R$10)))</f>
        <v>0</v>
      </c>
      <c r="H3169" t="b">
        <f>IF('Input and Summary Results'!$J$4="yes",'Data Transformation'!F3169,'Data Transformation'!D3169)</f>
        <v>0</v>
      </c>
      <c r="I3169" t="str">
        <f t="shared" si="178"/>
        <v/>
      </c>
    </row>
    <row r="3170" spans="2:9" x14ac:dyDescent="0.25">
      <c r="B3170" t="b">
        <f>IF('Input and Summary Results'!D2752=0,FALSE,'Input and Summary Results'!$B2752)</f>
        <v>0</v>
      </c>
      <c r="C3170" t="b">
        <f>IF(OR(B3170=0,'Input and Summary Results'!D2752=0,'Input and Summary Results'!D2752=""),FALSE,'Input and Summary Results'!$D2752)</f>
        <v>0</v>
      </c>
      <c r="D3170" t="b">
        <f>IF(OR(B3170=0,'Input and Summary Results'!E2752=0),FALSE,'Input and Summary Results'!$E2752)</f>
        <v>0</v>
      </c>
      <c r="E3170" t="b">
        <f t="shared" si="176"/>
        <v>0</v>
      </c>
      <c r="F3170" t="b">
        <f t="shared" si="177"/>
        <v>0</v>
      </c>
      <c r="G3170" t="b">
        <f>IF('Input and Summary Results'!$J$4="yes",IF(C3170=FALSE,FALSE,IF('Data Transformation'!E3170&lt;$R$10,E3170,$R$10)),IF(C3170=FALSE,FALSE,IF(C3170&lt;$R$10,C3170,$R$10)))</f>
        <v>0</v>
      </c>
      <c r="H3170" t="b">
        <f>IF('Input and Summary Results'!$J$4="yes",'Data Transformation'!F3170,'Data Transformation'!D3170)</f>
        <v>0</v>
      </c>
      <c r="I3170" t="str">
        <f t="shared" si="178"/>
        <v/>
      </c>
    </row>
    <row r="3171" spans="2:9" x14ac:dyDescent="0.25">
      <c r="B3171" t="b">
        <f>IF('Input and Summary Results'!D2753=0,FALSE,'Input and Summary Results'!$B2753)</f>
        <v>0</v>
      </c>
      <c r="C3171" t="b">
        <f>IF(OR(B3171=0,'Input and Summary Results'!D2753=0,'Input and Summary Results'!D2753=""),FALSE,'Input and Summary Results'!$D2753)</f>
        <v>0</v>
      </c>
      <c r="D3171" t="b">
        <f>IF(OR(B3171=0,'Input and Summary Results'!E2753=0),FALSE,'Input and Summary Results'!$E2753)</f>
        <v>0</v>
      </c>
      <c r="E3171" t="b">
        <f t="shared" si="176"/>
        <v>0</v>
      </c>
      <c r="F3171" t="b">
        <f t="shared" si="177"/>
        <v>0</v>
      </c>
      <c r="G3171" t="b">
        <f>IF('Input and Summary Results'!$J$4="yes",IF(C3171=FALSE,FALSE,IF('Data Transformation'!E3171&lt;$R$10,E3171,$R$10)),IF(C3171=FALSE,FALSE,IF(C3171&lt;$R$10,C3171,$R$10)))</f>
        <v>0</v>
      </c>
      <c r="H3171" t="b">
        <f>IF('Input and Summary Results'!$J$4="yes",'Data Transformation'!F3171,'Data Transformation'!D3171)</f>
        <v>0</v>
      </c>
      <c r="I3171" t="str">
        <f t="shared" si="178"/>
        <v/>
      </c>
    </row>
    <row r="3172" spans="2:9" x14ac:dyDescent="0.25">
      <c r="B3172" t="b">
        <f>IF('Input and Summary Results'!D2754=0,FALSE,'Input and Summary Results'!$B2754)</f>
        <v>0</v>
      </c>
      <c r="C3172" t="b">
        <f>IF(OR(B3172=0,'Input and Summary Results'!D2754=0,'Input and Summary Results'!D2754=""),FALSE,'Input and Summary Results'!$D2754)</f>
        <v>0</v>
      </c>
      <c r="D3172" t="b">
        <f>IF(OR(B3172=0,'Input and Summary Results'!E2754=0),FALSE,'Input and Summary Results'!$E2754)</f>
        <v>0</v>
      </c>
      <c r="E3172" t="b">
        <f t="shared" si="176"/>
        <v>0</v>
      </c>
      <c r="F3172" t="b">
        <f t="shared" si="177"/>
        <v>0</v>
      </c>
      <c r="G3172" t="b">
        <f>IF('Input and Summary Results'!$J$4="yes",IF(C3172=FALSE,FALSE,IF('Data Transformation'!E3172&lt;$R$10,E3172,$R$10)),IF(C3172=FALSE,FALSE,IF(C3172&lt;$R$10,C3172,$R$10)))</f>
        <v>0</v>
      </c>
      <c r="H3172" t="b">
        <f>IF('Input and Summary Results'!$J$4="yes",'Data Transformation'!F3172,'Data Transformation'!D3172)</f>
        <v>0</v>
      </c>
      <c r="I3172" t="str">
        <f t="shared" si="178"/>
        <v/>
      </c>
    </row>
    <row r="3173" spans="2:9" x14ac:dyDescent="0.25">
      <c r="B3173" t="b">
        <f>IF('Input and Summary Results'!D2755=0,FALSE,'Input and Summary Results'!$B2755)</f>
        <v>0</v>
      </c>
      <c r="C3173" t="b">
        <f>IF(OR(B3173=0,'Input and Summary Results'!D2755=0,'Input and Summary Results'!D2755=""),FALSE,'Input and Summary Results'!$D2755)</f>
        <v>0</v>
      </c>
      <c r="D3173" t="b">
        <f>IF(OR(B3173=0,'Input and Summary Results'!E2755=0),FALSE,'Input and Summary Results'!$E2755)</f>
        <v>0</v>
      </c>
      <c r="E3173" t="b">
        <f t="shared" si="176"/>
        <v>0</v>
      </c>
      <c r="F3173" t="b">
        <f t="shared" si="177"/>
        <v>0</v>
      </c>
      <c r="G3173" t="b">
        <f>IF('Input and Summary Results'!$J$4="yes",IF(C3173=FALSE,FALSE,IF('Data Transformation'!E3173&lt;$R$10,E3173,$R$10)),IF(C3173=FALSE,FALSE,IF(C3173&lt;$R$10,C3173,$R$10)))</f>
        <v>0</v>
      </c>
      <c r="H3173" t="b">
        <f>IF('Input and Summary Results'!$J$4="yes",'Data Transformation'!F3173,'Data Transformation'!D3173)</f>
        <v>0</v>
      </c>
      <c r="I3173" t="str">
        <f t="shared" si="178"/>
        <v/>
      </c>
    </row>
    <row r="3174" spans="2:9" x14ac:dyDescent="0.25">
      <c r="B3174" t="b">
        <f>IF('Input and Summary Results'!D2756=0,FALSE,'Input and Summary Results'!$B2756)</f>
        <v>0</v>
      </c>
      <c r="C3174" t="b">
        <f>IF(OR(B3174=0,'Input and Summary Results'!D2756=0,'Input and Summary Results'!D2756=""),FALSE,'Input and Summary Results'!$D2756)</f>
        <v>0</v>
      </c>
      <c r="D3174" t="b">
        <f>IF(OR(B3174=0,'Input and Summary Results'!E2756=0),FALSE,'Input and Summary Results'!$E2756)</f>
        <v>0</v>
      </c>
      <c r="E3174" t="b">
        <f t="shared" si="176"/>
        <v>0</v>
      </c>
      <c r="F3174" t="b">
        <f t="shared" si="177"/>
        <v>0</v>
      </c>
      <c r="G3174" t="b">
        <f>IF('Input and Summary Results'!$J$4="yes",IF(C3174=FALSE,FALSE,IF('Data Transformation'!E3174&lt;$R$10,E3174,$R$10)),IF(C3174=FALSE,FALSE,IF(C3174&lt;$R$10,C3174,$R$10)))</f>
        <v>0</v>
      </c>
      <c r="H3174" t="b">
        <f>IF('Input and Summary Results'!$J$4="yes",'Data Transformation'!F3174,'Data Transformation'!D3174)</f>
        <v>0</v>
      </c>
      <c r="I3174" t="str">
        <f t="shared" si="178"/>
        <v/>
      </c>
    </row>
    <row r="3175" spans="2:9" x14ac:dyDescent="0.25">
      <c r="B3175" t="b">
        <f>IF('Input and Summary Results'!D2757=0,FALSE,'Input and Summary Results'!$B2757)</f>
        <v>0</v>
      </c>
      <c r="C3175" t="b">
        <f>IF(OR(B3175=0,'Input and Summary Results'!D2757=0,'Input and Summary Results'!D2757=""),FALSE,'Input and Summary Results'!$D2757)</f>
        <v>0</v>
      </c>
      <c r="D3175" t="b">
        <f>IF(OR(B3175=0,'Input and Summary Results'!E2757=0),FALSE,'Input and Summary Results'!$E2757)</f>
        <v>0</v>
      </c>
      <c r="E3175" t="b">
        <f t="shared" si="176"/>
        <v>0</v>
      </c>
      <c r="F3175" t="b">
        <f t="shared" si="177"/>
        <v>0</v>
      </c>
      <c r="G3175" t="b">
        <f>IF('Input and Summary Results'!$J$4="yes",IF(C3175=FALSE,FALSE,IF('Data Transformation'!E3175&lt;$R$10,E3175,$R$10)),IF(C3175=FALSE,FALSE,IF(C3175&lt;$R$10,C3175,$R$10)))</f>
        <v>0</v>
      </c>
      <c r="H3175" t="b">
        <f>IF('Input and Summary Results'!$J$4="yes",'Data Transformation'!F3175,'Data Transformation'!D3175)</f>
        <v>0</v>
      </c>
      <c r="I3175" t="str">
        <f t="shared" si="178"/>
        <v/>
      </c>
    </row>
    <row r="3176" spans="2:9" x14ac:dyDescent="0.25">
      <c r="B3176" t="b">
        <f>IF('Input and Summary Results'!D2758=0,FALSE,'Input and Summary Results'!$B2758)</f>
        <v>0</v>
      </c>
      <c r="C3176" t="b">
        <f>IF(OR(B3176=0,'Input and Summary Results'!D2758=0,'Input and Summary Results'!D2758=""),FALSE,'Input and Summary Results'!$D2758)</f>
        <v>0</v>
      </c>
      <c r="D3176" t="b">
        <f>IF(OR(B3176=0,'Input and Summary Results'!E2758=0),FALSE,'Input and Summary Results'!$E2758)</f>
        <v>0</v>
      </c>
      <c r="E3176" t="b">
        <f t="shared" si="176"/>
        <v>0</v>
      </c>
      <c r="F3176" t="b">
        <f t="shared" si="177"/>
        <v>0</v>
      </c>
      <c r="G3176" t="b">
        <f>IF('Input and Summary Results'!$J$4="yes",IF(C3176=FALSE,FALSE,IF('Data Transformation'!E3176&lt;$R$10,E3176,$R$10)),IF(C3176=FALSE,FALSE,IF(C3176&lt;$R$10,C3176,$R$10)))</f>
        <v>0</v>
      </c>
      <c r="H3176" t="b">
        <f>IF('Input and Summary Results'!$J$4="yes",'Data Transformation'!F3176,'Data Transformation'!D3176)</f>
        <v>0</v>
      </c>
      <c r="I3176" t="str">
        <f t="shared" si="178"/>
        <v/>
      </c>
    </row>
    <row r="3177" spans="2:9" x14ac:dyDescent="0.25">
      <c r="B3177" t="b">
        <f>IF('Input and Summary Results'!D2759=0,FALSE,'Input and Summary Results'!$B2759)</f>
        <v>0</v>
      </c>
      <c r="C3177" t="b">
        <f>IF(OR(B3177=0,'Input and Summary Results'!D2759=0,'Input and Summary Results'!D2759=""),FALSE,'Input and Summary Results'!$D2759)</f>
        <v>0</v>
      </c>
      <c r="D3177" t="b">
        <f>IF(OR(B3177=0,'Input and Summary Results'!E2759=0),FALSE,'Input and Summary Results'!$E2759)</f>
        <v>0</v>
      </c>
      <c r="E3177" t="b">
        <f t="shared" si="176"/>
        <v>0</v>
      </c>
      <c r="F3177" t="b">
        <f t="shared" si="177"/>
        <v>0</v>
      </c>
      <c r="G3177" t="b">
        <f>IF('Input and Summary Results'!$J$4="yes",IF(C3177=FALSE,FALSE,IF('Data Transformation'!E3177&lt;$R$10,E3177,$R$10)),IF(C3177=FALSE,FALSE,IF(C3177&lt;$R$10,C3177,$R$10)))</f>
        <v>0</v>
      </c>
      <c r="H3177" t="b">
        <f>IF('Input and Summary Results'!$J$4="yes",'Data Transformation'!F3177,'Data Transformation'!D3177)</f>
        <v>0</v>
      </c>
      <c r="I3177" t="str">
        <f t="shared" si="178"/>
        <v/>
      </c>
    </row>
    <row r="3178" spans="2:9" x14ac:dyDescent="0.25">
      <c r="B3178" t="b">
        <f>IF('Input and Summary Results'!D2760=0,FALSE,'Input and Summary Results'!$B2760)</f>
        <v>0</v>
      </c>
      <c r="C3178" t="b">
        <f>IF(OR(B3178=0,'Input and Summary Results'!D2760=0,'Input and Summary Results'!D2760=""),FALSE,'Input and Summary Results'!$D2760)</f>
        <v>0</v>
      </c>
      <c r="D3178" t="b">
        <f>IF(OR(B3178=0,'Input and Summary Results'!E2760=0),FALSE,'Input and Summary Results'!$E2760)</f>
        <v>0</v>
      </c>
      <c r="E3178" t="b">
        <f t="shared" ref="E3178:E3241" si="179">IF(C3178=FALSE,FALSE,LOG10(C3178))</f>
        <v>0</v>
      </c>
      <c r="F3178" t="b">
        <f t="shared" ref="F3178:F3241" si="180">IF(D3178=FALSE, FALSE,0.434*D3178/C3178)</f>
        <v>0</v>
      </c>
      <c r="G3178" t="b">
        <f>IF('Input and Summary Results'!$J$4="yes",IF(C3178=FALSE,FALSE,IF('Data Transformation'!E3178&lt;$R$10,E3178,$R$10)),IF(C3178=FALSE,FALSE,IF(C3178&lt;$R$10,C3178,$R$10)))</f>
        <v>0</v>
      </c>
      <c r="H3178" t="b">
        <f>IF('Input and Summary Results'!$J$4="yes",'Data Transformation'!F3178,'Data Transformation'!D3178)</f>
        <v>0</v>
      </c>
      <c r="I3178" t="str">
        <f t="shared" si="178"/>
        <v/>
      </c>
    </row>
    <row r="3179" spans="2:9" x14ac:dyDescent="0.25">
      <c r="B3179" t="b">
        <f>IF('Input and Summary Results'!D2761=0,FALSE,'Input and Summary Results'!$B2761)</f>
        <v>0</v>
      </c>
      <c r="C3179" t="b">
        <f>IF(OR(B3179=0,'Input and Summary Results'!D2761=0,'Input and Summary Results'!D2761=""),FALSE,'Input and Summary Results'!$D2761)</f>
        <v>0</v>
      </c>
      <c r="D3179" t="b">
        <f>IF(OR(B3179=0,'Input and Summary Results'!E2761=0),FALSE,'Input and Summary Results'!$E2761)</f>
        <v>0</v>
      </c>
      <c r="E3179" t="b">
        <f t="shared" si="179"/>
        <v>0</v>
      </c>
      <c r="F3179" t="b">
        <f t="shared" si="180"/>
        <v>0</v>
      </c>
      <c r="G3179" t="b">
        <f>IF('Input and Summary Results'!$J$4="yes",IF(C3179=FALSE,FALSE,IF('Data Transformation'!E3179&lt;$R$10,E3179,$R$10)),IF(C3179=FALSE,FALSE,IF(C3179&lt;$R$10,C3179,$R$10)))</f>
        <v>0</v>
      </c>
      <c r="H3179" t="b">
        <f>IF('Input and Summary Results'!$J$4="yes",'Data Transformation'!F3179,'Data Transformation'!D3179)</f>
        <v>0</v>
      </c>
      <c r="I3179" t="str">
        <f t="shared" si="178"/>
        <v/>
      </c>
    </row>
    <row r="3180" spans="2:9" x14ac:dyDescent="0.25">
      <c r="B3180" t="b">
        <f>IF('Input and Summary Results'!D2762=0,FALSE,'Input and Summary Results'!$B2762)</f>
        <v>0</v>
      </c>
      <c r="C3180" t="b">
        <f>IF(OR(B3180=0,'Input and Summary Results'!D2762=0,'Input and Summary Results'!D2762=""),FALSE,'Input and Summary Results'!$D2762)</f>
        <v>0</v>
      </c>
      <c r="D3180" t="b">
        <f>IF(OR(B3180=0,'Input and Summary Results'!E2762=0),FALSE,'Input and Summary Results'!$E2762)</f>
        <v>0</v>
      </c>
      <c r="E3180" t="b">
        <f t="shared" si="179"/>
        <v>0</v>
      </c>
      <c r="F3180" t="b">
        <f t="shared" si="180"/>
        <v>0</v>
      </c>
      <c r="G3180" t="b">
        <f>IF('Input and Summary Results'!$J$4="yes",IF(C3180=FALSE,FALSE,IF('Data Transformation'!E3180&lt;$R$10,E3180,$R$10)),IF(C3180=FALSE,FALSE,IF(C3180&lt;$R$10,C3180,$R$10)))</f>
        <v>0</v>
      </c>
      <c r="H3180" t="b">
        <f>IF('Input and Summary Results'!$J$4="yes",'Data Transformation'!F3180,'Data Transformation'!D3180)</f>
        <v>0</v>
      </c>
      <c r="I3180" t="str">
        <f t="shared" si="178"/>
        <v/>
      </c>
    </row>
    <row r="3181" spans="2:9" x14ac:dyDescent="0.25">
      <c r="B3181" t="b">
        <f>IF('Input and Summary Results'!D2763=0,FALSE,'Input and Summary Results'!$B2763)</f>
        <v>0</v>
      </c>
      <c r="C3181" t="b">
        <f>IF(OR(B3181=0,'Input and Summary Results'!D2763=0,'Input and Summary Results'!D2763=""),FALSE,'Input and Summary Results'!$D2763)</f>
        <v>0</v>
      </c>
      <c r="D3181" t="b">
        <f>IF(OR(B3181=0,'Input and Summary Results'!E2763=0),FALSE,'Input and Summary Results'!$E2763)</f>
        <v>0</v>
      </c>
      <c r="E3181" t="b">
        <f t="shared" si="179"/>
        <v>0</v>
      </c>
      <c r="F3181" t="b">
        <f t="shared" si="180"/>
        <v>0</v>
      </c>
      <c r="G3181" t="b">
        <f>IF('Input and Summary Results'!$J$4="yes",IF(C3181=FALSE,FALSE,IF('Data Transformation'!E3181&lt;$R$10,E3181,$R$10)),IF(C3181=FALSE,FALSE,IF(C3181&lt;$R$10,C3181,$R$10)))</f>
        <v>0</v>
      </c>
      <c r="H3181" t="b">
        <f>IF('Input and Summary Results'!$J$4="yes",'Data Transformation'!F3181,'Data Transformation'!D3181)</f>
        <v>0</v>
      </c>
      <c r="I3181" t="str">
        <f t="shared" si="178"/>
        <v/>
      </c>
    </row>
    <row r="3182" spans="2:9" x14ac:dyDescent="0.25">
      <c r="B3182" t="b">
        <f>IF('Input and Summary Results'!D2764=0,FALSE,'Input and Summary Results'!$B2764)</f>
        <v>0</v>
      </c>
      <c r="C3182" t="b">
        <f>IF(OR(B3182=0,'Input and Summary Results'!D2764=0,'Input and Summary Results'!D2764=""),FALSE,'Input and Summary Results'!$D2764)</f>
        <v>0</v>
      </c>
      <c r="D3182" t="b">
        <f>IF(OR(B3182=0,'Input and Summary Results'!E2764=0),FALSE,'Input and Summary Results'!$E2764)</f>
        <v>0</v>
      </c>
      <c r="E3182" t="b">
        <f t="shared" si="179"/>
        <v>0</v>
      </c>
      <c r="F3182" t="b">
        <f t="shared" si="180"/>
        <v>0</v>
      </c>
      <c r="G3182" t="b">
        <f>IF('Input and Summary Results'!$J$4="yes",IF(C3182=FALSE,FALSE,IF('Data Transformation'!E3182&lt;$R$10,E3182,$R$10)),IF(C3182=FALSE,FALSE,IF(C3182&lt;$R$10,C3182,$R$10)))</f>
        <v>0</v>
      </c>
      <c r="H3182" t="b">
        <f>IF('Input and Summary Results'!$J$4="yes",'Data Transformation'!F3182,'Data Transformation'!D3182)</f>
        <v>0</v>
      </c>
      <c r="I3182" t="str">
        <f t="shared" si="178"/>
        <v/>
      </c>
    </row>
    <row r="3183" spans="2:9" x14ac:dyDescent="0.25">
      <c r="B3183" t="b">
        <f>IF('Input and Summary Results'!D2765=0,FALSE,'Input and Summary Results'!$B2765)</f>
        <v>0</v>
      </c>
      <c r="C3183" t="b">
        <f>IF(OR(B3183=0,'Input and Summary Results'!D2765=0,'Input and Summary Results'!D2765=""),FALSE,'Input and Summary Results'!$D2765)</f>
        <v>0</v>
      </c>
      <c r="D3183" t="b">
        <f>IF(OR(B3183=0,'Input and Summary Results'!E2765=0),FALSE,'Input and Summary Results'!$E2765)</f>
        <v>0</v>
      </c>
      <c r="E3183" t="b">
        <f t="shared" si="179"/>
        <v>0</v>
      </c>
      <c r="F3183" t="b">
        <f t="shared" si="180"/>
        <v>0</v>
      </c>
      <c r="G3183" t="b">
        <f>IF('Input and Summary Results'!$J$4="yes",IF(C3183=FALSE,FALSE,IF('Data Transformation'!E3183&lt;$R$10,E3183,$R$10)),IF(C3183=FALSE,FALSE,IF(C3183&lt;$R$10,C3183,$R$10)))</f>
        <v>0</v>
      </c>
      <c r="H3183" t="b">
        <f>IF('Input and Summary Results'!$J$4="yes",'Data Transformation'!F3183,'Data Transformation'!D3183)</f>
        <v>0</v>
      </c>
      <c r="I3183" t="str">
        <f t="shared" si="178"/>
        <v/>
      </c>
    </row>
    <row r="3184" spans="2:9" x14ac:dyDescent="0.25">
      <c r="B3184" t="b">
        <f>IF('Input and Summary Results'!D2766=0,FALSE,'Input and Summary Results'!$B2766)</f>
        <v>0</v>
      </c>
      <c r="C3184" t="b">
        <f>IF(OR(B3184=0,'Input and Summary Results'!D2766=0,'Input and Summary Results'!D2766=""),FALSE,'Input and Summary Results'!$D2766)</f>
        <v>0</v>
      </c>
      <c r="D3184" t="b">
        <f>IF(OR(B3184=0,'Input and Summary Results'!E2766=0),FALSE,'Input and Summary Results'!$E2766)</f>
        <v>0</v>
      </c>
      <c r="E3184" t="b">
        <f t="shared" si="179"/>
        <v>0</v>
      </c>
      <c r="F3184" t="b">
        <f t="shared" si="180"/>
        <v>0</v>
      </c>
      <c r="G3184" t="b">
        <f>IF('Input and Summary Results'!$J$4="yes",IF(C3184=FALSE,FALSE,IF('Data Transformation'!E3184&lt;$R$10,E3184,$R$10)),IF(C3184=FALSE,FALSE,IF(C3184&lt;$R$10,C3184,$R$10)))</f>
        <v>0</v>
      </c>
      <c r="H3184" t="b">
        <f>IF('Input and Summary Results'!$J$4="yes",'Data Transformation'!F3184,'Data Transformation'!D3184)</f>
        <v>0</v>
      </c>
      <c r="I3184" t="str">
        <f t="shared" si="178"/>
        <v/>
      </c>
    </row>
    <row r="3185" spans="2:9" x14ac:dyDescent="0.25">
      <c r="B3185" t="b">
        <f>IF('Input and Summary Results'!D2767=0,FALSE,'Input and Summary Results'!$B2767)</f>
        <v>0</v>
      </c>
      <c r="C3185" t="b">
        <f>IF(OR(B3185=0,'Input and Summary Results'!D2767=0,'Input and Summary Results'!D2767=""),FALSE,'Input and Summary Results'!$D2767)</f>
        <v>0</v>
      </c>
      <c r="D3185" t="b">
        <f>IF(OR(B3185=0,'Input and Summary Results'!E2767=0),FALSE,'Input and Summary Results'!$E2767)</f>
        <v>0</v>
      </c>
      <c r="E3185" t="b">
        <f t="shared" si="179"/>
        <v>0</v>
      </c>
      <c r="F3185" t="b">
        <f t="shared" si="180"/>
        <v>0</v>
      </c>
      <c r="G3185" t="b">
        <f>IF('Input and Summary Results'!$J$4="yes",IF(C3185=FALSE,FALSE,IF('Data Transformation'!E3185&lt;$R$10,E3185,$R$10)),IF(C3185=FALSE,FALSE,IF(C3185&lt;$R$10,C3185,$R$10)))</f>
        <v>0</v>
      </c>
      <c r="H3185" t="b">
        <f>IF('Input and Summary Results'!$J$4="yes",'Data Transformation'!F3185,'Data Transformation'!D3185)</f>
        <v>0</v>
      </c>
      <c r="I3185" t="str">
        <f t="shared" si="178"/>
        <v/>
      </c>
    </row>
    <row r="3186" spans="2:9" x14ac:dyDescent="0.25">
      <c r="B3186" t="b">
        <f>IF('Input and Summary Results'!D2768=0,FALSE,'Input and Summary Results'!$B2768)</f>
        <v>0</v>
      </c>
      <c r="C3186" t="b">
        <f>IF(OR(B3186=0,'Input and Summary Results'!D2768=0,'Input and Summary Results'!D2768=""),FALSE,'Input and Summary Results'!$D2768)</f>
        <v>0</v>
      </c>
      <c r="D3186" t="b">
        <f>IF(OR(B3186=0,'Input and Summary Results'!E2768=0),FALSE,'Input and Summary Results'!$E2768)</f>
        <v>0</v>
      </c>
      <c r="E3186" t="b">
        <f t="shared" si="179"/>
        <v>0</v>
      </c>
      <c r="F3186" t="b">
        <f t="shared" si="180"/>
        <v>0</v>
      </c>
      <c r="G3186" t="b">
        <f>IF('Input and Summary Results'!$J$4="yes",IF(C3186=FALSE,FALSE,IF('Data Transformation'!E3186&lt;$R$10,E3186,$R$10)),IF(C3186=FALSE,FALSE,IF(C3186&lt;$R$10,C3186,$R$10)))</f>
        <v>0</v>
      </c>
      <c r="H3186" t="b">
        <f>IF('Input and Summary Results'!$J$4="yes",'Data Transformation'!F3186,'Data Transformation'!D3186)</f>
        <v>0</v>
      </c>
      <c r="I3186" t="str">
        <f t="shared" si="178"/>
        <v/>
      </c>
    </row>
    <row r="3187" spans="2:9" x14ac:dyDescent="0.25">
      <c r="B3187" t="b">
        <f>IF('Input and Summary Results'!D2769=0,FALSE,'Input and Summary Results'!$B2769)</f>
        <v>0</v>
      </c>
      <c r="C3187" t="b">
        <f>IF(OR(B3187=0,'Input and Summary Results'!D2769=0,'Input and Summary Results'!D2769=""),FALSE,'Input and Summary Results'!$D2769)</f>
        <v>0</v>
      </c>
      <c r="D3187" t="b">
        <f>IF(OR(B3187=0,'Input and Summary Results'!E2769=0),FALSE,'Input and Summary Results'!$E2769)</f>
        <v>0</v>
      </c>
      <c r="E3187" t="b">
        <f t="shared" si="179"/>
        <v>0</v>
      </c>
      <c r="F3187" t="b">
        <f t="shared" si="180"/>
        <v>0</v>
      </c>
      <c r="G3187" t="b">
        <f>IF('Input and Summary Results'!$J$4="yes",IF(C3187=FALSE,FALSE,IF('Data Transformation'!E3187&lt;$R$10,E3187,$R$10)),IF(C3187=FALSE,FALSE,IF(C3187&lt;$R$10,C3187,$R$10)))</f>
        <v>0</v>
      </c>
      <c r="H3187" t="b">
        <f>IF('Input and Summary Results'!$J$4="yes",'Data Transformation'!F3187,'Data Transformation'!D3187)</f>
        <v>0</v>
      </c>
      <c r="I3187" t="str">
        <f t="shared" si="178"/>
        <v/>
      </c>
    </row>
    <row r="3188" spans="2:9" x14ac:dyDescent="0.25">
      <c r="B3188" t="b">
        <f>IF('Input and Summary Results'!D2770=0,FALSE,'Input and Summary Results'!$B2770)</f>
        <v>0</v>
      </c>
      <c r="C3188" t="b">
        <f>IF(OR(B3188=0,'Input and Summary Results'!D2770=0,'Input and Summary Results'!D2770=""),FALSE,'Input and Summary Results'!$D2770)</f>
        <v>0</v>
      </c>
      <c r="D3188" t="b">
        <f>IF(OR(B3188=0,'Input and Summary Results'!E2770=0),FALSE,'Input and Summary Results'!$E2770)</f>
        <v>0</v>
      </c>
      <c r="E3188" t="b">
        <f t="shared" si="179"/>
        <v>0</v>
      </c>
      <c r="F3188" t="b">
        <f t="shared" si="180"/>
        <v>0</v>
      </c>
      <c r="G3188" t="b">
        <f>IF('Input and Summary Results'!$J$4="yes",IF(C3188=FALSE,FALSE,IF('Data Transformation'!E3188&lt;$R$10,E3188,$R$10)),IF(C3188=FALSE,FALSE,IF(C3188&lt;$R$10,C3188,$R$10)))</f>
        <v>0</v>
      </c>
      <c r="H3188" t="b">
        <f>IF('Input and Summary Results'!$J$4="yes",'Data Transformation'!F3188,'Data Transformation'!D3188)</f>
        <v>0</v>
      </c>
      <c r="I3188" t="str">
        <f t="shared" si="178"/>
        <v/>
      </c>
    </row>
    <row r="3189" spans="2:9" x14ac:dyDescent="0.25">
      <c r="B3189" t="b">
        <f>IF('Input and Summary Results'!D2771=0,FALSE,'Input and Summary Results'!$B2771)</f>
        <v>0</v>
      </c>
      <c r="C3189" t="b">
        <f>IF(OR(B3189=0,'Input and Summary Results'!D2771=0,'Input and Summary Results'!D2771=""),FALSE,'Input and Summary Results'!$D2771)</f>
        <v>0</v>
      </c>
      <c r="D3189" t="b">
        <f>IF(OR(B3189=0,'Input and Summary Results'!E2771=0),FALSE,'Input and Summary Results'!$E2771)</f>
        <v>0</v>
      </c>
      <c r="E3189" t="b">
        <f t="shared" si="179"/>
        <v>0</v>
      </c>
      <c r="F3189" t="b">
        <f t="shared" si="180"/>
        <v>0</v>
      </c>
      <c r="G3189" t="b">
        <f>IF('Input and Summary Results'!$J$4="yes",IF(C3189=FALSE,FALSE,IF('Data Transformation'!E3189&lt;$R$10,E3189,$R$10)),IF(C3189=FALSE,FALSE,IF(C3189&lt;$R$10,C3189,$R$10)))</f>
        <v>0</v>
      </c>
      <c r="H3189" t="b">
        <f>IF('Input and Summary Results'!$J$4="yes",'Data Transformation'!F3189,'Data Transformation'!D3189)</f>
        <v>0</v>
      </c>
      <c r="I3189" t="str">
        <f t="shared" si="178"/>
        <v/>
      </c>
    </row>
    <row r="3190" spans="2:9" x14ac:dyDescent="0.25">
      <c r="B3190" t="b">
        <f>IF('Input and Summary Results'!D2772=0,FALSE,'Input and Summary Results'!$B2772)</f>
        <v>0</v>
      </c>
      <c r="C3190" t="b">
        <f>IF(OR(B3190=0,'Input and Summary Results'!D2772=0,'Input and Summary Results'!D2772=""),FALSE,'Input and Summary Results'!$D2772)</f>
        <v>0</v>
      </c>
      <c r="D3190" t="b">
        <f>IF(OR(B3190=0,'Input and Summary Results'!E2772=0),FALSE,'Input and Summary Results'!$E2772)</f>
        <v>0</v>
      </c>
      <c r="E3190" t="b">
        <f t="shared" si="179"/>
        <v>0</v>
      </c>
      <c r="F3190" t="b">
        <f t="shared" si="180"/>
        <v>0</v>
      </c>
      <c r="G3190" t="b">
        <f>IF('Input and Summary Results'!$J$4="yes",IF(C3190=FALSE,FALSE,IF('Data Transformation'!E3190&lt;$R$10,E3190,$R$10)),IF(C3190=FALSE,FALSE,IF(C3190&lt;$R$10,C3190,$R$10)))</f>
        <v>0</v>
      </c>
      <c r="H3190" t="b">
        <f>IF('Input and Summary Results'!$J$4="yes",'Data Transformation'!F3190,'Data Transformation'!D3190)</f>
        <v>0</v>
      </c>
      <c r="I3190" t="str">
        <f t="shared" si="178"/>
        <v/>
      </c>
    </row>
    <row r="3191" spans="2:9" x14ac:dyDescent="0.25">
      <c r="B3191" t="b">
        <f>IF('Input and Summary Results'!D2773=0,FALSE,'Input and Summary Results'!$B2773)</f>
        <v>0</v>
      </c>
      <c r="C3191" t="b">
        <f>IF(OR(B3191=0,'Input and Summary Results'!D2773=0,'Input and Summary Results'!D2773=""),FALSE,'Input and Summary Results'!$D2773)</f>
        <v>0</v>
      </c>
      <c r="D3191" t="b">
        <f>IF(OR(B3191=0,'Input and Summary Results'!E2773=0),FALSE,'Input and Summary Results'!$E2773)</f>
        <v>0</v>
      </c>
      <c r="E3191" t="b">
        <f t="shared" si="179"/>
        <v>0</v>
      </c>
      <c r="F3191" t="b">
        <f t="shared" si="180"/>
        <v>0</v>
      </c>
      <c r="G3191" t="b">
        <f>IF('Input and Summary Results'!$J$4="yes",IF(C3191=FALSE,FALSE,IF('Data Transformation'!E3191&lt;$R$10,E3191,$R$10)),IF(C3191=FALSE,FALSE,IF(C3191&lt;$R$10,C3191,$R$10)))</f>
        <v>0</v>
      </c>
      <c r="H3191" t="b">
        <f>IF('Input and Summary Results'!$J$4="yes",'Data Transformation'!F3191,'Data Transformation'!D3191)</f>
        <v>0</v>
      </c>
      <c r="I3191" t="str">
        <f t="shared" si="178"/>
        <v/>
      </c>
    </row>
    <row r="3192" spans="2:9" x14ac:dyDescent="0.25">
      <c r="B3192" t="b">
        <f>IF('Input and Summary Results'!D2774=0,FALSE,'Input and Summary Results'!$B2774)</f>
        <v>0</v>
      </c>
      <c r="C3192" t="b">
        <f>IF(OR(B3192=0,'Input and Summary Results'!D2774=0,'Input and Summary Results'!D2774=""),FALSE,'Input and Summary Results'!$D2774)</f>
        <v>0</v>
      </c>
      <c r="D3192" t="b">
        <f>IF(OR(B3192=0,'Input and Summary Results'!E2774=0),FALSE,'Input and Summary Results'!$E2774)</f>
        <v>0</v>
      </c>
      <c r="E3192" t="b">
        <f t="shared" si="179"/>
        <v>0</v>
      </c>
      <c r="F3192" t="b">
        <f t="shared" si="180"/>
        <v>0</v>
      </c>
      <c r="G3192" t="b">
        <f>IF('Input and Summary Results'!$J$4="yes",IF(C3192=FALSE,FALSE,IF('Data Transformation'!E3192&lt;$R$10,E3192,$R$10)),IF(C3192=FALSE,FALSE,IF(C3192&lt;$R$10,C3192,$R$10)))</f>
        <v>0</v>
      </c>
      <c r="H3192" t="b">
        <f>IF('Input and Summary Results'!$J$4="yes",'Data Transformation'!F3192,'Data Transformation'!D3192)</f>
        <v>0</v>
      </c>
      <c r="I3192" t="str">
        <f t="shared" si="178"/>
        <v/>
      </c>
    </row>
    <row r="3193" spans="2:9" x14ac:dyDescent="0.25">
      <c r="B3193" t="b">
        <f>IF('Input and Summary Results'!D2775=0,FALSE,'Input and Summary Results'!$B2775)</f>
        <v>0</v>
      </c>
      <c r="C3193" t="b">
        <f>IF(OR(B3193=0,'Input and Summary Results'!D2775=0,'Input and Summary Results'!D2775=""),FALSE,'Input and Summary Results'!$D2775)</f>
        <v>0</v>
      </c>
      <c r="D3193" t="b">
        <f>IF(OR(B3193=0,'Input and Summary Results'!E2775=0),FALSE,'Input and Summary Results'!$E2775)</f>
        <v>0</v>
      </c>
      <c r="E3193" t="b">
        <f t="shared" si="179"/>
        <v>0</v>
      </c>
      <c r="F3193" t="b">
        <f t="shared" si="180"/>
        <v>0</v>
      </c>
      <c r="G3193" t="b">
        <f>IF('Input and Summary Results'!$J$4="yes",IF(C3193=FALSE,FALSE,IF('Data Transformation'!E3193&lt;$R$10,E3193,$R$10)),IF(C3193=FALSE,FALSE,IF(C3193&lt;$R$10,C3193,$R$10)))</f>
        <v>0</v>
      </c>
      <c r="H3193" t="b">
        <f>IF('Input and Summary Results'!$J$4="yes",'Data Transformation'!F3193,'Data Transformation'!D3193)</f>
        <v>0</v>
      </c>
      <c r="I3193" t="str">
        <f t="shared" si="178"/>
        <v/>
      </c>
    </row>
    <row r="3194" spans="2:9" x14ac:dyDescent="0.25">
      <c r="B3194" t="b">
        <f>IF('Input and Summary Results'!D2776=0,FALSE,'Input and Summary Results'!$B2776)</f>
        <v>0</v>
      </c>
      <c r="C3194" t="b">
        <f>IF(OR(B3194=0,'Input and Summary Results'!D2776=0,'Input and Summary Results'!D2776=""),FALSE,'Input and Summary Results'!$D2776)</f>
        <v>0</v>
      </c>
      <c r="D3194" t="b">
        <f>IF(OR(B3194=0,'Input and Summary Results'!E2776=0),FALSE,'Input and Summary Results'!$E2776)</f>
        <v>0</v>
      </c>
      <c r="E3194" t="b">
        <f t="shared" si="179"/>
        <v>0</v>
      </c>
      <c r="F3194" t="b">
        <f t="shared" si="180"/>
        <v>0</v>
      </c>
      <c r="G3194" t="b">
        <f>IF('Input and Summary Results'!$J$4="yes",IF(C3194=FALSE,FALSE,IF('Data Transformation'!E3194&lt;$R$10,E3194,$R$10)),IF(C3194=FALSE,FALSE,IF(C3194&lt;$R$10,C3194,$R$10)))</f>
        <v>0</v>
      </c>
      <c r="H3194" t="b">
        <f>IF('Input and Summary Results'!$J$4="yes",'Data Transformation'!F3194,'Data Transformation'!D3194)</f>
        <v>0</v>
      </c>
      <c r="I3194" t="str">
        <f t="shared" si="178"/>
        <v/>
      </c>
    </row>
    <row r="3195" spans="2:9" x14ac:dyDescent="0.25">
      <c r="B3195" t="b">
        <f>IF('Input and Summary Results'!D2777=0,FALSE,'Input and Summary Results'!$B2777)</f>
        <v>0</v>
      </c>
      <c r="C3195" t="b">
        <f>IF(OR(B3195=0,'Input and Summary Results'!D2777=0,'Input and Summary Results'!D2777=""),FALSE,'Input and Summary Results'!$D2777)</f>
        <v>0</v>
      </c>
      <c r="D3195" t="b">
        <f>IF(OR(B3195=0,'Input and Summary Results'!E2777=0),FALSE,'Input and Summary Results'!$E2777)</f>
        <v>0</v>
      </c>
      <c r="E3195" t="b">
        <f t="shared" si="179"/>
        <v>0</v>
      </c>
      <c r="F3195" t="b">
        <f t="shared" si="180"/>
        <v>0</v>
      </c>
      <c r="G3195" t="b">
        <f>IF('Input and Summary Results'!$J$4="yes",IF(C3195=FALSE,FALSE,IF('Data Transformation'!E3195&lt;$R$10,E3195,$R$10)),IF(C3195=FALSE,FALSE,IF(C3195&lt;$R$10,C3195,$R$10)))</f>
        <v>0</v>
      </c>
      <c r="H3195" t="b">
        <f>IF('Input and Summary Results'!$J$4="yes",'Data Transformation'!F3195,'Data Transformation'!D3195)</f>
        <v>0</v>
      </c>
      <c r="I3195" t="str">
        <f t="shared" si="178"/>
        <v/>
      </c>
    </row>
    <row r="3196" spans="2:9" x14ac:dyDescent="0.25">
      <c r="B3196" t="b">
        <f>IF('Input and Summary Results'!D2778=0,FALSE,'Input and Summary Results'!$B2778)</f>
        <v>0</v>
      </c>
      <c r="C3196" t="b">
        <f>IF(OR(B3196=0,'Input and Summary Results'!D2778=0,'Input and Summary Results'!D2778=""),FALSE,'Input and Summary Results'!$D2778)</f>
        <v>0</v>
      </c>
      <c r="D3196" t="b">
        <f>IF(OR(B3196=0,'Input and Summary Results'!E2778=0),FALSE,'Input and Summary Results'!$E2778)</f>
        <v>0</v>
      </c>
      <c r="E3196" t="b">
        <f t="shared" si="179"/>
        <v>0</v>
      </c>
      <c r="F3196" t="b">
        <f t="shared" si="180"/>
        <v>0</v>
      </c>
      <c r="G3196" t="b">
        <f>IF('Input and Summary Results'!$J$4="yes",IF(C3196=FALSE,FALSE,IF('Data Transformation'!E3196&lt;$R$10,E3196,$R$10)),IF(C3196=FALSE,FALSE,IF(C3196&lt;$R$10,C3196,$R$10)))</f>
        <v>0</v>
      </c>
      <c r="H3196" t="b">
        <f>IF('Input and Summary Results'!$J$4="yes",'Data Transformation'!F3196,'Data Transformation'!D3196)</f>
        <v>0</v>
      </c>
      <c r="I3196" t="str">
        <f t="shared" si="178"/>
        <v/>
      </c>
    </row>
    <row r="3197" spans="2:9" x14ac:dyDescent="0.25">
      <c r="B3197" t="b">
        <f>IF('Input and Summary Results'!D2779=0,FALSE,'Input and Summary Results'!$B2779)</f>
        <v>0</v>
      </c>
      <c r="C3197" t="b">
        <f>IF(OR(B3197=0,'Input and Summary Results'!D2779=0,'Input and Summary Results'!D2779=""),FALSE,'Input and Summary Results'!$D2779)</f>
        <v>0</v>
      </c>
      <c r="D3197" t="b">
        <f>IF(OR(B3197=0,'Input and Summary Results'!E2779=0),FALSE,'Input and Summary Results'!$E2779)</f>
        <v>0</v>
      </c>
      <c r="E3197" t="b">
        <f t="shared" si="179"/>
        <v>0</v>
      </c>
      <c r="F3197" t="b">
        <f t="shared" si="180"/>
        <v>0</v>
      </c>
      <c r="G3197" t="b">
        <f>IF('Input and Summary Results'!$J$4="yes",IF(C3197=FALSE,FALSE,IF('Data Transformation'!E3197&lt;$R$10,E3197,$R$10)),IF(C3197=FALSE,FALSE,IF(C3197&lt;$R$10,C3197,$R$10)))</f>
        <v>0</v>
      </c>
      <c r="H3197" t="b">
        <f>IF('Input and Summary Results'!$J$4="yes",'Data Transformation'!F3197,'Data Transformation'!D3197)</f>
        <v>0</v>
      </c>
      <c r="I3197" t="str">
        <f t="shared" si="178"/>
        <v/>
      </c>
    </row>
    <row r="3198" spans="2:9" x14ac:dyDescent="0.25">
      <c r="B3198" t="b">
        <f>IF('Input and Summary Results'!D2780=0,FALSE,'Input and Summary Results'!$B2780)</f>
        <v>0</v>
      </c>
      <c r="C3198" t="b">
        <f>IF(OR(B3198=0,'Input and Summary Results'!D2780=0,'Input and Summary Results'!D2780=""),FALSE,'Input and Summary Results'!$D2780)</f>
        <v>0</v>
      </c>
      <c r="D3198" t="b">
        <f>IF(OR(B3198=0,'Input and Summary Results'!E2780=0),FALSE,'Input and Summary Results'!$E2780)</f>
        <v>0</v>
      </c>
      <c r="E3198" t="b">
        <f t="shared" si="179"/>
        <v>0</v>
      </c>
      <c r="F3198" t="b">
        <f t="shared" si="180"/>
        <v>0</v>
      </c>
      <c r="G3198" t="b">
        <f>IF('Input and Summary Results'!$J$4="yes",IF(C3198=FALSE,FALSE,IF('Data Transformation'!E3198&lt;$R$10,E3198,$R$10)),IF(C3198=FALSE,FALSE,IF(C3198&lt;$R$10,C3198,$R$10)))</f>
        <v>0</v>
      </c>
      <c r="H3198" t="b">
        <f>IF('Input and Summary Results'!$J$4="yes",'Data Transformation'!F3198,'Data Transformation'!D3198)</f>
        <v>0</v>
      </c>
      <c r="I3198" t="str">
        <f t="shared" si="178"/>
        <v/>
      </c>
    </row>
    <row r="3199" spans="2:9" x14ac:dyDescent="0.25">
      <c r="B3199" t="b">
        <f>IF('Input and Summary Results'!D2781=0,FALSE,'Input and Summary Results'!$B2781)</f>
        <v>0</v>
      </c>
      <c r="C3199" t="b">
        <f>IF(OR(B3199=0,'Input and Summary Results'!D2781=0,'Input and Summary Results'!D2781=""),FALSE,'Input and Summary Results'!$D2781)</f>
        <v>0</v>
      </c>
      <c r="D3199" t="b">
        <f>IF(OR(B3199=0,'Input and Summary Results'!E2781=0),FALSE,'Input and Summary Results'!$E2781)</f>
        <v>0</v>
      </c>
      <c r="E3199" t="b">
        <f t="shared" si="179"/>
        <v>0</v>
      </c>
      <c r="F3199" t="b">
        <f t="shared" si="180"/>
        <v>0</v>
      </c>
      <c r="G3199" t="b">
        <f>IF('Input and Summary Results'!$J$4="yes",IF(C3199=FALSE,FALSE,IF('Data Transformation'!E3199&lt;$R$10,E3199,$R$10)),IF(C3199=FALSE,FALSE,IF(C3199&lt;$R$10,C3199,$R$10)))</f>
        <v>0</v>
      </c>
      <c r="H3199" t="b">
        <f>IF('Input and Summary Results'!$J$4="yes",'Data Transformation'!F3199,'Data Transformation'!D3199)</f>
        <v>0</v>
      </c>
      <c r="I3199" t="str">
        <f t="shared" si="178"/>
        <v/>
      </c>
    </row>
    <row r="3200" spans="2:9" x14ac:dyDescent="0.25">
      <c r="B3200" t="b">
        <f>IF('Input and Summary Results'!D2782=0,FALSE,'Input and Summary Results'!$B2782)</f>
        <v>0</v>
      </c>
      <c r="C3200" t="b">
        <f>IF(OR(B3200=0,'Input and Summary Results'!D2782=0,'Input and Summary Results'!D2782=""),FALSE,'Input and Summary Results'!$D2782)</f>
        <v>0</v>
      </c>
      <c r="D3200" t="b">
        <f>IF(OR(B3200=0,'Input and Summary Results'!E2782=0),FALSE,'Input and Summary Results'!$E2782)</f>
        <v>0</v>
      </c>
      <c r="E3200" t="b">
        <f t="shared" si="179"/>
        <v>0</v>
      </c>
      <c r="F3200" t="b">
        <f t="shared" si="180"/>
        <v>0</v>
      </c>
      <c r="G3200" t="b">
        <f>IF('Input and Summary Results'!$J$4="yes",IF(C3200=FALSE,FALSE,IF('Data Transformation'!E3200&lt;$R$10,E3200,$R$10)),IF(C3200=FALSE,FALSE,IF(C3200&lt;$R$10,C3200,$R$10)))</f>
        <v>0</v>
      </c>
      <c r="H3200" t="b">
        <f>IF('Input and Summary Results'!$J$4="yes",'Data Transformation'!F3200,'Data Transformation'!D3200)</f>
        <v>0</v>
      </c>
      <c r="I3200" t="str">
        <f t="shared" si="178"/>
        <v/>
      </c>
    </row>
    <row r="3201" spans="2:9" x14ac:dyDescent="0.25">
      <c r="B3201" t="b">
        <f>IF('Input and Summary Results'!D2783=0,FALSE,'Input and Summary Results'!$B2783)</f>
        <v>0</v>
      </c>
      <c r="C3201" t="b">
        <f>IF(OR(B3201=0,'Input and Summary Results'!D2783=0,'Input and Summary Results'!D2783=""),FALSE,'Input and Summary Results'!$D2783)</f>
        <v>0</v>
      </c>
      <c r="D3201" t="b">
        <f>IF(OR(B3201=0,'Input and Summary Results'!E2783=0),FALSE,'Input and Summary Results'!$E2783)</f>
        <v>0</v>
      </c>
      <c r="E3201" t="b">
        <f t="shared" si="179"/>
        <v>0</v>
      </c>
      <c r="F3201" t="b">
        <f t="shared" si="180"/>
        <v>0</v>
      </c>
      <c r="G3201" t="b">
        <f>IF('Input and Summary Results'!$J$4="yes",IF(C3201=FALSE,FALSE,IF('Data Transformation'!E3201&lt;$R$10,E3201,$R$10)),IF(C3201=FALSE,FALSE,IF(C3201&lt;$R$10,C3201,$R$10)))</f>
        <v>0</v>
      </c>
      <c r="H3201" t="b">
        <f>IF('Input and Summary Results'!$J$4="yes",'Data Transformation'!F3201,'Data Transformation'!D3201)</f>
        <v>0</v>
      </c>
      <c r="I3201" t="str">
        <f t="shared" si="178"/>
        <v/>
      </c>
    </row>
    <row r="3202" spans="2:9" x14ac:dyDescent="0.25">
      <c r="B3202" t="b">
        <f>IF('Input and Summary Results'!D2784=0,FALSE,'Input and Summary Results'!$B2784)</f>
        <v>0</v>
      </c>
      <c r="C3202" t="b">
        <f>IF(OR(B3202=0,'Input and Summary Results'!D2784=0,'Input and Summary Results'!D2784=""),FALSE,'Input and Summary Results'!$D2784)</f>
        <v>0</v>
      </c>
      <c r="D3202" t="b">
        <f>IF(OR(B3202=0,'Input and Summary Results'!E2784=0),FALSE,'Input and Summary Results'!$E2784)</f>
        <v>0</v>
      </c>
      <c r="E3202" t="b">
        <f t="shared" si="179"/>
        <v>0</v>
      </c>
      <c r="F3202" t="b">
        <f t="shared" si="180"/>
        <v>0</v>
      </c>
      <c r="G3202" t="b">
        <f>IF('Input and Summary Results'!$J$4="yes",IF(C3202=FALSE,FALSE,IF('Data Transformation'!E3202&lt;$R$10,E3202,$R$10)),IF(C3202=FALSE,FALSE,IF(C3202&lt;$R$10,C3202,$R$10)))</f>
        <v>0</v>
      </c>
      <c r="H3202" t="b">
        <f>IF('Input and Summary Results'!$J$4="yes",'Data Transformation'!F3202,'Data Transformation'!D3202)</f>
        <v>0</v>
      </c>
      <c r="I3202" t="str">
        <f t="shared" si="178"/>
        <v/>
      </c>
    </row>
    <row r="3203" spans="2:9" x14ac:dyDescent="0.25">
      <c r="B3203" t="b">
        <f>IF('Input and Summary Results'!D2785=0,FALSE,'Input and Summary Results'!$B2785)</f>
        <v>0</v>
      </c>
      <c r="C3203" t="b">
        <f>IF(OR(B3203=0,'Input and Summary Results'!D2785=0,'Input and Summary Results'!D2785=""),FALSE,'Input and Summary Results'!$D2785)</f>
        <v>0</v>
      </c>
      <c r="D3203" t="b">
        <f>IF(OR(B3203=0,'Input and Summary Results'!E2785=0),FALSE,'Input and Summary Results'!$E2785)</f>
        <v>0</v>
      </c>
      <c r="E3203" t="b">
        <f t="shared" si="179"/>
        <v>0</v>
      </c>
      <c r="F3203" t="b">
        <f t="shared" si="180"/>
        <v>0</v>
      </c>
      <c r="G3203" t="b">
        <f>IF('Input and Summary Results'!$J$4="yes",IF(C3203=FALSE,FALSE,IF('Data Transformation'!E3203&lt;$R$10,E3203,$R$10)),IF(C3203=FALSE,FALSE,IF(C3203&lt;$R$10,C3203,$R$10)))</f>
        <v>0</v>
      </c>
      <c r="H3203" t="b">
        <f>IF('Input and Summary Results'!$J$4="yes",'Data Transformation'!F3203,'Data Transformation'!D3203)</f>
        <v>0</v>
      </c>
      <c r="I3203" t="str">
        <f t="shared" si="178"/>
        <v/>
      </c>
    </row>
    <row r="3204" spans="2:9" x14ac:dyDescent="0.25">
      <c r="B3204" t="b">
        <f>IF('Input and Summary Results'!D2786=0,FALSE,'Input and Summary Results'!$B2786)</f>
        <v>0</v>
      </c>
      <c r="C3204" t="b">
        <f>IF(OR(B3204=0,'Input and Summary Results'!D2786=0,'Input and Summary Results'!D2786=""),FALSE,'Input and Summary Results'!$D2786)</f>
        <v>0</v>
      </c>
      <c r="D3204" t="b">
        <f>IF(OR(B3204=0,'Input and Summary Results'!E2786=0),FALSE,'Input and Summary Results'!$E2786)</f>
        <v>0</v>
      </c>
      <c r="E3204" t="b">
        <f t="shared" si="179"/>
        <v>0</v>
      </c>
      <c r="F3204" t="b">
        <f t="shared" si="180"/>
        <v>0</v>
      </c>
      <c r="G3204" t="b">
        <f>IF('Input and Summary Results'!$J$4="yes",IF(C3204=FALSE,FALSE,IF('Data Transformation'!E3204&lt;$R$10,E3204,$R$10)),IF(C3204=FALSE,FALSE,IF(C3204&lt;$R$10,C3204,$R$10)))</f>
        <v>0</v>
      </c>
      <c r="H3204" t="b">
        <f>IF('Input and Summary Results'!$J$4="yes",'Data Transformation'!F3204,'Data Transformation'!D3204)</f>
        <v>0</v>
      </c>
      <c r="I3204" t="str">
        <f t="shared" si="178"/>
        <v/>
      </c>
    </row>
    <row r="3205" spans="2:9" x14ac:dyDescent="0.25">
      <c r="B3205" t="b">
        <f>IF('Input and Summary Results'!D2787=0,FALSE,'Input and Summary Results'!$B2787)</f>
        <v>0</v>
      </c>
      <c r="C3205" t="b">
        <f>IF(OR(B3205=0,'Input and Summary Results'!D2787=0,'Input and Summary Results'!D2787=""),FALSE,'Input and Summary Results'!$D2787)</f>
        <v>0</v>
      </c>
      <c r="D3205" t="b">
        <f>IF(OR(B3205=0,'Input and Summary Results'!E2787=0),FALSE,'Input and Summary Results'!$E2787)</f>
        <v>0</v>
      </c>
      <c r="E3205" t="b">
        <f t="shared" si="179"/>
        <v>0</v>
      </c>
      <c r="F3205" t="b">
        <f t="shared" si="180"/>
        <v>0</v>
      </c>
      <c r="G3205" t="b">
        <f>IF('Input and Summary Results'!$J$4="yes",IF(C3205=FALSE,FALSE,IF('Data Transformation'!E3205&lt;$R$10,E3205,$R$10)),IF(C3205=FALSE,FALSE,IF(C3205&lt;$R$10,C3205,$R$10)))</f>
        <v>0</v>
      </c>
      <c r="H3205" t="b">
        <f>IF('Input and Summary Results'!$J$4="yes",'Data Transformation'!F3205,'Data Transformation'!D3205)</f>
        <v>0</v>
      </c>
      <c r="I3205" t="str">
        <f t="shared" ref="I3205:I3268" si="181">IF(G3205=FALSE,"",B3205)</f>
        <v/>
      </c>
    </row>
    <row r="3206" spans="2:9" x14ac:dyDescent="0.25">
      <c r="B3206" t="b">
        <f>IF('Input and Summary Results'!D2788=0,FALSE,'Input and Summary Results'!$B2788)</f>
        <v>0</v>
      </c>
      <c r="C3206" t="b">
        <f>IF(OR(B3206=0,'Input and Summary Results'!D2788=0,'Input and Summary Results'!D2788=""),FALSE,'Input and Summary Results'!$D2788)</f>
        <v>0</v>
      </c>
      <c r="D3206" t="b">
        <f>IF(OR(B3206=0,'Input and Summary Results'!E2788=0),FALSE,'Input and Summary Results'!$E2788)</f>
        <v>0</v>
      </c>
      <c r="E3206" t="b">
        <f t="shared" si="179"/>
        <v>0</v>
      </c>
      <c r="F3206" t="b">
        <f t="shared" si="180"/>
        <v>0</v>
      </c>
      <c r="G3206" t="b">
        <f>IF('Input and Summary Results'!$J$4="yes",IF(C3206=FALSE,FALSE,IF('Data Transformation'!E3206&lt;$R$10,E3206,$R$10)),IF(C3206=FALSE,FALSE,IF(C3206&lt;$R$10,C3206,$R$10)))</f>
        <v>0</v>
      </c>
      <c r="H3206" t="b">
        <f>IF('Input and Summary Results'!$J$4="yes",'Data Transformation'!F3206,'Data Transformation'!D3206)</f>
        <v>0</v>
      </c>
      <c r="I3206" t="str">
        <f t="shared" si="181"/>
        <v/>
      </c>
    </row>
    <row r="3207" spans="2:9" x14ac:dyDescent="0.25">
      <c r="B3207" t="b">
        <f>IF('Input and Summary Results'!D2789=0,FALSE,'Input and Summary Results'!$B2789)</f>
        <v>0</v>
      </c>
      <c r="C3207" t="b">
        <f>IF(OR(B3207=0,'Input and Summary Results'!D2789=0,'Input and Summary Results'!D2789=""),FALSE,'Input and Summary Results'!$D2789)</f>
        <v>0</v>
      </c>
      <c r="D3207" t="b">
        <f>IF(OR(B3207=0,'Input and Summary Results'!E2789=0),FALSE,'Input and Summary Results'!$E2789)</f>
        <v>0</v>
      </c>
      <c r="E3207" t="b">
        <f t="shared" si="179"/>
        <v>0</v>
      </c>
      <c r="F3207" t="b">
        <f t="shared" si="180"/>
        <v>0</v>
      </c>
      <c r="G3207" t="b">
        <f>IF('Input and Summary Results'!$J$4="yes",IF(C3207=FALSE,FALSE,IF('Data Transformation'!E3207&lt;$R$10,E3207,$R$10)),IF(C3207=FALSE,FALSE,IF(C3207&lt;$R$10,C3207,$R$10)))</f>
        <v>0</v>
      </c>
      <c r="H3207" t="b">
        <f>IF('Input and Summary Results'!$J$4="yes",'Data Transformation'!F3207,'Data Transformation'!D3207)</f>
        <v>0</v>
      </c>
      <c r="I3207" t="str">
        <f t="shared" si="181"/>
        <v/>
      </c>
    </row>
    <row r="3208" spans="2:9" x14ac:dyDescent="0.25">
      <c r="B3208" t="b">
        <f>IF('Input and Summary Results'!D2790=0,FALSE,'Input and Summary Results'!$B2790)</f>
        <v>0</v>
      </c>
      <c r="C3208" t="b">
        <f>IF(OR(B3208=0,'Input and Summary Results'!D2790=0,'Input and Summary Results'!D2790=""),FALSE,'Input and Summary Results'!$D2790)</f>
        <v>0</v>
      </c>
      <c r="D3208" t="b">
        <f>IF(OR(B3208=0,'Input and Summary Results'!E2790=0),FALSE,'Input and Summary Results'!$E2790)</f>
        <v>0</v>
      </c>
      <c r="E3208" t="b">
        <f t="shared" si="179"/>
        <v>0</v>
      </c>
      <c r="F3208" t="b">
        <f t="shared" si="180"/>
        <v>0</v>
      </c>
      <c r="G3208" t="b">
        <f>IF('Input and Summary Results'!$J$4="yes",IF(C3208=FALSE,FALSE,IF('Data Transformation'!E3208&lt;$R$10,E3208,$R$10)),IF(C3208=FALSE,FALSE,IF(C3208&lt;$R$10,C3208,$R$10)))</f>
        <v>0</v>
      </c>
      <c r="H3208" t="b">
        <f>IF('Input and Summary Results'!$J$4="yes",'Data Transformation'!F3208,'Data Transformation'!D3208)</f>
        <v>0</v>
      </c>
      <c r="I3208" t="str">
        <f t="shared" si="181"/>
        <v/>
      </c>
    </row>
    <row r="3209" spans="2:9" x14ac:dyDescent="0.25">
      <c r="B3209" t="b">
        <f>IF('Input and Summary Results'!D2791=0,FALSE,'Input and Summary Results'!$B2791)</f>
        <v>0</v>
      </c>
      <c r="C3209" t="b">
        <f>IF(OR(B3209=0,'Input and Summary Results'!D2791=0,'Input and Summary Results'!D2791=""),FALSE,'Input and Summary Results'!$D2791)</f>
        <v>0</v>
      </c>
      <c r="D3209" t="b">
        <f>IF(OR(B3209=0,'Input and Summary Results'!E2791=0),FALSE,'Input and Summary Results'!$E2791)</f>
        <v>0</v>
      </c>
      <c r="E3209" t="b">
        <f t="shared" si="179"/>
        <v>0</v>
      </c>
      <c r="F3209" t="b">
        <f t="shared" si="180"/>
        <v>0</v>
      </c>
      <c r="G3209" t="b">
        <f>IF('Input and Summary Results'!$J$4="yes",IF(C3209=FALSE,FALSE,IF('Data Transformation'!E3209&lt;$R$10,E3209,$R$10)),IF(C3209=FALSE,FALSE,IF(C3209&lt;$R$10,C3209,$R$10)))</f>
        <v>0</v>
      </c>
      <c r="H3209" t="b">
        <f>IF('Input and Summary Results'!$J$4="yes",'Data Transformation'!F3209,'Data Transformation'!D3209)</f>
        <v>0</v>
      </c>
      <c r="I3209" t="str">
        <f t="shared" si="181"/>
        <v/>
      </c>
    </row>
    <row r="3210" spans="2:9" x14ac:dyDescent="0.25">
      <c r="B3210" t="b">
        <f>IF('Input and Summary Results'!D2792=0,FALSE,'Input and Summary Results'!$B2792)</f>
        <v>0</v>
      </c>
      <c r="C3210" t="b">
        <f>IF(OR(B3210=0,'Input and Summary Results'!D2792=0,'Input and Summary Results'!D2792=""),FALSE,'Input and Summary Results'!$D2792)</f>
        <v>0</v>
      </c>
      <c r="D3210" t="b">
        <f>IF(OR(B3210=0,'Input and Summary Results'!E2792=0),FALSE,'Input and Summary Results'!$E2792)</f>
        <v>0</v>
      </c>
      <c r="E3210" t="b">
        <f t="shared" si="179"/>
        <v>0</v>
      </c>
      <c r="F3210" t="b">
        <f t="shared" si="180"/>
        <v>0</v>
      </c>
      <c r="G3210" t="b">
        <f>IF('Input and Summary Results'!$J$4="yes",IF(C3210=FALSE,FALSE,IF('Data Transformation'!E3210&lt;$R$10,E3210,$R$10)),IF(C3210=FALSE,FALSE,IF(C3210&lt;$R$10,C3210,$R$10)))</f>
        <v>0</v>
      </c>
      <c r="H3210" t="b">
        <f>IF('Input and Summary Results'!$J$4="yes",'Data Transformation'!F3210,'Data Transformation'!D3210)</f>
        <v>0</v>
      </c>
      <c r="I3210" t="str">
        <f t="shared" si="181"/>
        <v/>
      </c>
    </row>
    <row r="3211" spans="2:9" x14ac:dyDescent="0.25">
      <c r="B3211" t="b">
        <f>IF('Input and Summary Results'!D2793=0,FALSE,'Input and Summary Results'!$B2793)</f>
        <v>0</v>
      </c>
      <c r="C3211" t="b">
        <f>IF(OR(B3211=0,'Input and Summary Results'!D2793=0,'Input and Summary Results'!D2793=""),FALSE,'Input and Summary Results'!$D2793)</f>
        <v>0</v>
      </c>
      <c r="D3211" t="b">
        <f>IF(OR(B3211=0,'Input and Summary Results'!E2793=0),FALSE,'Input and Summary Results'!$E2793)</f>
        <v>0</v>
      </c>
      <c r="E3211" t="b">
        <f t="shared" si="179"/>
        <v>0</v>
      </c>
      <c r="F3211" t="b">
        <f t="shared" si="180"/>
        <v>0</v>
      </c>
      <c r="G3211" t="b">
        <f>IF('Input and Summary Results'!$J$4="yes",IF(C3211=FALSE,FALSE,IF('Data Transformation'!E3211&lt;$R$10,E3211,$R$10)),IF(C3211=FALSE,FALSE,IF(C3211&lt;$R$10,C3211,$R$10)))</f>
        <v>0</v>
      </c>
      <c r="H3211" t="b">
        <f>IF('Input and Summary Results'!$J$4="yes",'Data Transformation'!F3211,'Data Transformation'!D3211)</f>
        <v>0</v>
      </c>
      <c r="I3211" t="str">
        <f t="shared" si="181"/>
        <v/>
      </c>
    </row>
    <row r="3212" spans="2:9" x14ac:dyDescent="0.25">
      <c r="B3212" t="b">
        <f>IF('Input and Summary Results'!D2794=0,FALSE,'Input and Summary Results'!$B2794)</f>
        <v>0</v>
      </c>
      <c r="C3212" t="b">
        <f>IF(OR(B3212=0,'Input and Summary Results'!D2794=0,'Input and Summary Results'!D2794=""),FALSE,'Input and Summary Results'!$D2794)</f>
        <v>0</v>
      </c>
      <c r="D3212" t="b">
        <f>IF(OR(B3212=0,'Input and Summary Results'!E2794=0),FALSE,'Input and Summary Results'!$E2794)</f>
        <v>0</v>
      </c>
      <c r="E3212" t="b">
        <f t="shared" si="179"/>
        <v>0</v>
      </c>
      <c r="F3212" t="b">
        <f t="shared" si="180"/>
        <v>0</v>
      </c>
      <c r="G3212" t="b">
        <f>IF('Input and Summary Results'!$J$4="yes",IF(C3212=FALSE,FALSE,IF('Data Transformation'!E3212&lt;$R$10,E3212,$R$10)),IF(C3212=FALSE,FALSE,IF(C3212&lt;$R$10,C3212,$R$10)))</f>
        <v>0</v>
      </c>
      <c r="H3212" t="b">
        <f>IF('Input and Summary Results'!$J$4="yes",'Data Transformation'!F3212,'Data Transformation'!D3212)</f>
        <v>0</v>
      </c>
      <c r="I3212" t="str">
        <f t="shared" si="181"/>
        <v/>
      </c>
    </row>
    <row r="3213" spans="2:9" x14ac:dyDescent="0.25">
      <c r="B3213" t="b">
        <f>IF('Input and Summary Results'!D2795=0,FALSE,'Input and Summary Results'!$B2795)</f>
        <v>0</v>
      </c>
      <c r="C3213" t="b">
        <f>IF(OR(B3213=0,'Input and Summary Results'!D2795=0,'Input and Summary Results'!D2795=""),FALSE,'Input and Summary Results'!$D2795)</f>
        <v>0</v>
      </c>
      <c r="D3213" t="b">
        <f>IF(OR(B3213=0,'Input and Summary Results'!E2795=0),FALSE,'Input and Summary Results'!$E2795)</f>
        <v>0</v>
      </c>
      <c r="E3213" t="b">
        <f t="shared" si="179"/>
        <v>0</v>
      </c>
      <c r="F3213" t="b">
        <f t="shared" si="180"/>
        <v>0</v>
      </c>
      <c r="G3213" t="b">
        <f>IF('Input and Summary Results'!$J$4="yes",IF(C3213=FALSE,FALSE,IF('Data Transformation'!E3213&lt;$R$10,E3213,$R$10)),IF(C3213=FALSE,FALSE,IF(C3213&lt;$R$10,C3213,$R$10)))</f>
        <v>0</v>
      </c>
      <c r="H3213" t="b">
        <f>IF('Input and Summary Results'!$J$4="yes",'Data Transformation'!F3213,'Data Transformation'!D3213)</f>
        <v>0</v>
      </c>
      <c r="I3213" t="str">
        <f t="shared" si="181"/>
        <v/>
      </c>
    </row>
    <row r="3214" spans="2:9" x14ac:dyDescent="0.25">
      <c r="B3214" t="b">
        <f>IF('Input and Summary Results'!D2796=0,FALSE,'Input and Summary Results'!$B2796)</f>
        <v>0</v>
      </c>
      <c r="C3214" t="b">
        <f>IF(OR(B3214=0,'Input and Summary Results'!D2796=0,'Input and Summary Results'!D2796=""),FALSE,'Input and Summary Results'!$D2796)</f>
        <v>0</v>
      </c>
      <c r="D3214" t="b">
        <f>IF(OR(B3214=0,'Input and Summary Results'!E2796=0),FALSE,'Input and Summary Results'!$E2796)</f>
        <v>0</v>
      </c>
      <c r="E3214" t="b">
        <f t="shared" si="179"/>
        <v>0</v>
      </c>
      <c r="F3214" t="b">
        <f t="shared" si="180"/>
        <v>0</v>
      </c>
      <c r="G3214" t="b">
        <f>IF('Input and Summary Results'!$J$4="yes",IF(C3214=FALSE,FALSE,IF('Data Transformation'!E3214&lt;$R$10,E3214,$R$10)),IF(C3214=FALSE,FALSE,IF(C3214&lt;$R$10,C3214,$R$10)))</f>
        <v>0</v>
      </c>
      <c r="H3214" t="b">
        <f>IF('Input and Summary Results'!$J$4="yes",'Data Transformation'!F3214,'Data Transformation'!D3214)</f>
        <v>0</v>
      </c>
      <c r="I3214" t="str">
        <f t="shared" si="181"/>
        <v/>
      </c>
    </row>
    <row r="3215" spans="2:9" x14ac:dyDescent="0.25">
      <c r="B3215" t="b">
        <f>IF('Input and Summary Results'!D2797=0,FALSE,'Input and Summary Results'!$B2797)</f>
        <v>0</v>
      </c>
      <c r="C3215" t="b">
        <f>IF(OR(B3215=0,'Input and Summary Results'!D2797=0,'Input and Summary Results'!D2797=""),FALSE,'Input and Summary Results'!$D2797)</f>
        <v>0</v>
      </c>
      <c r="D3215" t="b">
        <f>IF(OR(B3215=0,'Input and Summary Results'!E2797=0),FALSE,'Input and Summary Results'!$E2797)</f>
        <v>0</v>
      </c>
      <c r="E3215" t="b">
        <f t="shared" si="179"/>
        <v>0</v>
      </c>
      <c r="F3215" t="b">
        <f t="shared" si="180"/>
        <v>0</v>
      </c>
      <c r="G3215" t="b">
        <f>IF('Input and Summary Results'!$J$4="yes",IF(C3215=FALSE,FALSE,IF('Data Transformation'!E3215&lt;$R$10,E3215,$R$10)),IF(C3215=FALSE,FALSE,IF(C3215&lt;$R$10,C3215,$R$10)))</f>
        <v>0</v>
      </c>
      <c r="H3215" t="b">
        <f>IF('Input and Summary Results'!$J$4="yes",'Data Transformation'!F3215,'Data Transformation'!D3215)</f>
        <v>0</v>
      </c>
      <c r="I3215" t="str">
        <f t="shared" si="181"/>
        <v/>
      </c>
    </row>
    <row r="3216" spans="2:9" x14ac:dyDescent="0.25">
      <c r="B3216" t="b">
        <f>IF('Input and Summary Results'!D2798=0,FALSE,'Input and Summary Results'!$B2798)</f>
        <v>0</v>
      </c>
      <c r="C3216" t="b">
        <f>IF(OR(B3216=0,'Input and Summary Results'!D2798=0,'Input and Summary Results'!D2798=""),FALSE,'Input and Summary Results'!$D2798)</f>
        <v>0</v>
      </c>
      <c r="D3216" t="b">
        <f>IF(OR(B3216=0,'Input and Summary Results'!E2798=0),FALSE,'Input and Summary Results'!$E2798)</f>
        <v>0</v>
      </c>
      <c r="E3216" t="b">
        <f t="shared" si="179"/>
        <v>0</v>
      </c>
      <c r="F3216" t="b">
        <f t="shared" si="180"/>
        <v>0</v>
      </c>
      <c r="G3216" t="b">
        <f>IF('Input and Summary Results'!$J$4="yes",IF(C3216=FALSE,FALSE,IF('Data Transformation'!E3216&lt;$R$10,E3216,$R$10)),IF(C3216=FALSE,FALSE,IF(C3216&lt;$R$10,C3216,$R$10)))</f>
        <v>0</v>
      </c>
      <c r="H3216" t="b">
        <f>IF('Input and Summary Results'!$J$4="yes",'Data Transformation'!F3216,'Data Transformation'!D3216)</f>
        <v>0</v>
      </c>
      <c r="I3216" t="str">
        <f t="shared" si="181"/>
        <v/>
      </c>
    </row>
    <row r="3217" spans="2:9" x14ac:dyDescent="0.25">
      <c r="B3217" t="b">
        <f>IF('Input and Summary Results'!D2799=0,FALSE,'Input and Summary Results'!$B2799)</f>
        <v>0</v>
      </c>
      <c r="C3217" t="b">
        <f>IF(OR(B3217=0,'Input and Summary Results'!D2799=0,'Input and Summary Results'!D2799=""),FALSE,'Input and Summary Results'!$D2799)</f>
        <v>0</v>
      </c>
      <c r="D3217" t="b">
        <f>IF(OR(B3217=0,'Input and Summary Results'!E2799=0),FALSE,'Input and Summary Results'!$E2799)</f>
        <v>0</v>
      </c>
      <c r="E3217" t="b">
        <f t="shared" si="179"/>
        <v>0</v>
      </c>
      <c r="F3217" t="b">
        <f t="shared" si="180"/>
        <v>0</v>
      </c>
      <c r="G3217" t="b">
        <f>IF('Input and Summary Results'!$J$4="yes",IF(C3217=FALSE,FALSE,IF('Data Transformation'!E3217&lt;$R$10,E3217,$R$10)),IF(C3217=FALSE,FALSE,IF(C3217&lt;$R$10,C3217,$R$10)))</f>
        <v>0</v>
      </c>
      <c r="H3217" t="b">
        <f>IF('Input and Summary Results'!$J$4="yes",'Data Transformation'!F3217,'Data Transformation'!D3217)</f>
        <v>0</v>
      </c>
      <c r="I3217" t="str">
        <f t="shared" si="181"/>
        <v/>
      </c>
    </row>
    <row r="3218" spans="2:9" x14ac:dyDescent="0.25">
      <c r="B3218" t="b">
        <f>IF('Input and Summary Results'!D2800=0,FALSE,'Input and Summary Results'!$B2800)</f>
        <v>0</v>
      </c>
      <c r="C3218" t="b">
        <f>IF(OR(B3218=0,'Input and Summary Results'!D2800=0,'Input and Summary Results'!D2800=""),FALSE,'Input and Summary Results'!$D2800)</f>
        <v>0</v>
      </c>
      <c r="D3218" t="b">
        <f>IF(OR(B3218=0,'Input and Summary Results'!E2800=0),FALSE,'Input and Summary Results'!$E2800)</f>
        <v>0</v>
      </c>
      <c r="E3218" t="b">
        <f t="shared" si="179"/>
        <v>0</v>
      </c>
      <c r="F3218" t="b">
        <f t="shared" si="180"/>
        <v>0</v>
      </c>
      <c r="G3218" t="b">
        <f>IF('Input and Summary Results'!$J$4="yes",IF(C3218=FALSE,FALSE,IF('Data Transformation'!E3218&lt;$R$10,E3218,$R$10)),IF(C3218=FALSE,FALSE,IF(C3218&lt;$R$10,C3218,$R$10)))</f>
        <v>0</v>
      </c>
      <c r="H3218" t="b">
        <f>IF('Input and Summary Results'!$J$4="yes",'Data Transformation'!F3218,'Data Transformation'!D3218)</f>
        <v>0</v>
      </c>
      <c r="I3218" t="str">
        <f t="shared" si="181"/>
        <v/>
      </c>
    </row>
    <row r="3219" spans="2:9" x14ac:dyDescent="0.25">
      <c r="B3219" t="b">
        <f>IF('Input and Summary Results'!D2801=0,FALSE,'Input and Summary Results'!$B2801)</f>
        <v>0</v>
      </c>
      <c r="C3219" t="b">
        <f>IF(OR(B3219=0,'Input and Summary Results'!D2801=0,'Input and Summary Results'!D2801=""),FALSE,'Input and Summary Results'!$D2801)</f>
        <v>0</v>
      </c>
      <c r="D3219" t="b">
        <f>IF(OR(B3219=0,'Input and Summary Results'!E2801=0),FALSE,'Input and Summary Results'!$E2801)</f>
        <v>0</v>
      </c>
      <c r="E3219" t="b">
        <f t="shared" si="179"/>
        <v>0</v>
      </c>
      <c r="F3219" t="b">
        <f t="shared" si="180"/>
        <v>0</v>
      </c>
      <c r="G3219" t="b">
        <f>IF('Input and Summary Results'!$J$4="yes",IF(C3219=FALSE,FALSE,IF('Data Transformation'!E3219&lt;$R$10,E3219,$R$10)),IF(C3219=FALSE,FALSE,IF(C3219&lt;$R$10,C3219,$R$10)))</f>
        <v>0</v>
      </c>
      <c r="H3219" t="b">
        <f>IF('Input and Summary Results'!$J$4="yes",'Data Transformation'!F3219,'Data Transformation'!D3219)</f>
        <v>0</v>
      </c>
      <c r="I3219" t="str">
        <f t="shared" si="181"/>
        <v/>
      </c>
    </row>
    <row r="3220" spans="2:9" x14ac:dyDescent="0.25">
      <c r="B3220" t="b">
        <f>IF('Input and Summary Results'!D2802=0,FALSE,'Input and Summary Results'!$B2802)</f>
        <v>0</v>
      </c>
      <c r="C3220" t="b">
        <f>IF(OR(B3220=0,'Input and Summary Results'!D2802=0,'Input and Summary Results'!D2802=""),FALSE,'Input and Summary Results'!$D2802)</f>
        <v>0</v>
      </c>
      <c r="D3220" t="b">
        <f>IF(OR(B3220=0,'Input and Summary Results'!E2802=0),FALSE,'Input and Summary Results'!$E2802)</f>
        <v>0</v>
      </c>
      <c r="E3220" t="b">
        <f t="shared" si="179"/>
        <v>0</v>
      </c>
      <c r="F3220" t="b">
        <f t="shared" si="180"/>
        <v>0</v>
      </c>
      <c r="G3220" t="b">
        <f>IF('Input and Summary Results'!$J$4="yes",IF(C3220=FALSE,FALSE,IF('Data Transformation'!E3220&lt;$R$10,E3220,$R$10)),IF(C3220=FALSE,FALSE,IF(C3220&lt;$R$10,C3220,$R$10)))</f>
        <v>0</v>
      </c>
      <c r="H3220" t="b">
        <f>IF('Input and Summary Results'!$J$4="yes",'Data Transformation'!F3220,'Data Transformation'!D3220)</f>
        <v>0</v>
      </c>
      <c r="I3220" t="str">
        <f t="shared" si="181"/>
        <v/>
      </c>
    </row>
    <row r="3221" spans="2:9" x14ac:dyDescent="0.25">
      <c r="B3221" t="b">
        <f>IF('Input and Summary Results'!D2803=0,FALSE,'Input and Summary Results'!$B2803)</f>
        <v>0</v>
      </c>
      <c r="C3221" t="b">
        <f>IF(OR(B3221=0,'Input and Summary Results'!D2803=0,'Input and Summary Results'!D2803=""),FALSE,'Input and Summary Results'!$D2803)</f>
        <v>0</v>
      </c>
      <c r="D3221" t="b">
        <f>IF(OR(B3221=0,'Input and Summary Results'!E2803=0),FALSE,'Input and Summary Results'!$E2803)</f>
        <v>0</v>
      </c>
      <c r="E3221" t="b">
        <f t="shared" si="179"/>
        <v>0</v>
      </c>
      <c r="F3221" t="b">
        <f t="shared" si="180"/>
        <v>0</v>
      </c>
      <c r="G3221" t="b">
        <f>IF('Input and Summary Results'!$J$4="yes",IF(C3221=FALSE,FALSE,IF('Data Transformation'!E3221&lt;$R$10,E3221,$R$10)),IF(C3221=FALSE,FALSE,IF(C3221&lt;$R$10,C3221,$R$10)))</f>
        <v>0</v>
      </c>
      <c r="H3221" t="b">
        <f>IF('Input and Summary Results'!$J$4="yes",'Data Transformation'!F3221,'Data Transformation'!D3221)</f>
        <v>0</v>
      </c>
      <c r="I3221" t="str">
        <f t="shared" si="181"/>
        <v/>
      </c>
    </row>
    <row r="3222" spans="2:9" x14ac:dyDescent="0.25">
      <c r="B3222" t="b">
        <f>IF('Input and Summary Results'!D2804=0,FALSE,'Input and Summary Results'!$B2804)</f>
        <v>0</v>
      </c>
      <c r="C3222" t="b">
        <f>IF(OR(B3222=0,'Input and Summary Results'!D2804=0,'Input and Summary Results'!D2804=""),FALSE,'Input and Summary Results'!$D2804)</f>
        <v>0</v>
      </c>
      <c r="D3222" t="b">
        <f>IF(OR(B3222=0,'Input and Summary Results'!E2804=0),FALSE,'Input and Summary Results'!$E2804)</f>
        <v>0</v>
      </c>
      <c r="E3222" t="b">
        <f t="shared" si="179"/>
        <v>0</v>
      </c>
      <c r="F3222" t="b">
        <f t="shared" si="180"/>
        <v>0</v>
      </c>
      <c r="G3222" t="b">
        <f>IF('Input and Summary Results'!$J$4="yes",IF(C3222=FALSE,FALSE,IF('Data Transformation'!E3222&lt;$R$10,E3222,$R$10)),IF(C3222=FALSE,FALSE,IF(C3222&lt;$R$10,C3222,$R$10)))</f>
        <v>0</v>
      </c>
      <c r="H3222" t="b">
        <f>IF('Input and Summary Results'!$J$4="yes",'Data Transformation'!F3222,'Data Transformation'!D3222)</f>
        <v>0</v>
      </c>
      <c r="I3222" t="str">
        <f t="shared" si="181"/>
        <v/>
      </c>
    </row>
    <row r="3223" spans="2:9" x14ac:dyDescent="0.25">
      <c r="B3223" t="b">
        <f>IF('Input and Summary Results'!D2805=0,FALSE,'Input and Summary Results'!$B2805)</f>
        <v>0</v>
      </c>
      <c r="C3223" t="b">
        <f>IF(OR(B3223=0,'Input and Summary Results'!D2805=0,'Input and Summary Results'!D2805=""),FALSE,'Input and Summary Results'!$D2805)</f>
        <v>0</v>
      </c>
      <c r="D3223" t="b">
        <f>IF(OR(B3223=0,'Input and Summary Results'!E2805=0),FALSE,'Input and Summary Results'!$E2805)</f>
        <v>0</v>
      </c>
      <c r="E3223" t="b">
        <f t="shared" si="179"/>
        <v>0</v>
      </c>
      <c r="F3223" t="b">
        <f t="shared" si="180"/>
        <v>0</v>
      </c>
      <c r="G3223" t="b">
        <f>IF('Input and Summary Results'!$J$4="yes",IF(C3223=FALSE,FALSE,IF('Data Transformation'!E3223&lt;$R$10,E3223,$R$10)),IF(C3223=FALSE,FALSE,IF(C3223&lt;$R$10,C3223,$R$10)))</f>
        <v>0</v>
      </c>
      <c r="H3223" t="b">
        <f>IF('Input and Summary Results'!$J$4="yes",'Data Transformation'!F3223,'Data Transformation'!D3223)</f>
        <v>0</v>
      </c>
      <c r="I3223" t="str">
        <f t="shared" si="181"/>
        <v/>
      </c>
    </row>
    <row r="3224" spans="2:9" x14ac:dyDescent="0.25">
      <c r="B3224" t="b">
        <f>IF('Input and Summary Results'!D2806=0,FALSE,'Input and Summary Results'!$B2806)</f>
        <v>0</v>
      </c>
      <c r="C3224" t="b">
        <f>IF(OR(B3224=0,'Input and Summary Results'!D2806=0,'Input and Summary Results'!D2806=""),FALSE,'Input and Summary Results'!$D2806)</f>
        <v>0</v>
      </c>
      <c r="D3224" t="b">
        <f>IF(OR(B3224=0,'Input and Summary Results'!E2806=0),FALSE,'Input and Summary Results'!$E2806)</f>
        <v>0</v>
      </c>
      <c r="E3224" t="b">
        <f t="shared" si="179"/>
        <v>0</v>
      </c>
      <c r="F3224" t="b">
        <f t="shared" si="180"/>
        <v>0</v>
      </c>
      <c r="G3224" t="b">
        <f>IF('Input and Summary Results'!$J$4="yes",IF(C3224=FALSE,FALSE,IF('Data Transformation'!E3224&lt;$R$10,E3224,$R$10)),IF(C3224=FALSE,FALSE,IF(C3224&lt;$R$10,C3224,$R$10)))</f>
        <v>0</v>
      </c>
      <c r="H3224" t="b">
        <f>IF('Input and Summary Results'!$J$4="yes",'Data Transformation'!F3224,'Data Transformation'!D3224)</f>
        <v>0</v>
      </c>
      <c r="I3224" t="str">
        <f t="shared" si="181"/>
        <v/>
      </c>
    </row>
    <row r="3225" spans="2:9" x14ac:dyDescent="0.25">
      <c r="B3225" t="b">
        <f>IF('Input and Summary Results'!D2807=0,FALSE,'Input and Summary Results'!$B2807)</f>
        <v>0</v>
      </c>
      <c r="C3225" t="b">
        <f>IF(OR(B3225=0,'Input and Summary Results'!D2807=0,'Input and Summary Results'!D2807=""),FALSE,'Input and Summary Results'!$D2807)</f>
        <v>0</v>
      </c>
      <c r="D3225" t="b">
        <f>IF(OR(B3225=0,'Input and Summary Results'!E2807=0),FALSE,'Input and Summary Results'!$E2807)</f>
        <v>0</v>
      </c>
      <c r="E3225" t="b">
        <f t="shared" si="179"/>
        <v>0</v>
      </c>
      <c r="F3225" t="b">
        <f t="shared" si="180"/>
        <v>0</v>
      </c>
      <c r="G3225" t="b">
        <f>IF('Input and Summary Results'!$J$4="yes",IF(C3225=FALSE,FALSE,IF('Data Transformation'!E3225&lt;$R$10,E3225,$R$10)),IF(C3225=FALSE,FALSE,IF(C3225&lt;$R$10,C3225,$R$10)))</f>
        <v>0</v>
      </c>
      <c r="H3225" t="b">
        <f>IF('Input and Summary Results'!$J$4="yes",'Data Transformation'!F3225,'Data Transformation'!D3225)</f>
        <v>0</v>
      </c>
      <c r="I3225" t="str">
        <f t="shared" si="181"/>
        <v/>
      </c>
    </row>
    <row r="3226" spans="2:9" x14ac:dyDescent="0.25">
      <c r="B3226" t="b">
        <f>IF('Input and Summary Results'!D2808=0,FALSE,'Input and Summary Results'!$B2808)</f>
        <v>0</v>
      </c>
      <c r="C3226" t="b">
        <f>IF(OR(B3226=0,'Input and Summary Results'!D2808=0,'Input and Summary Results'!D2808=""),FALSE,'Input and Summary Results'!$D2808)</f>
        <v>0</v>
      </c>
      <c r="D3226" t="b">
        <f>IF(OR(B3226=0,'Input and Summary Results'!E2808=0),FALSE,'Input and Summary Results'!$E2808)</f>
        <v>0</v>
      </c>
      <c r="E3226" t="b">
        <f t="shared" si="179"/>
        <v>0</v>
      </c>
      <c r="F3226" t="b">
        <f t="shared" si="180"/>
        <v>0</v>
      </c>
      <c r="G3226" t="b">
        <f>IF('Input and Summary Results'!$J$4="yes",IF(C3226=FALSE,FALSE,IF('Data Transformation'!E3226&lt;$R$10,E3226,$R$10)),IF(C3226=FALSE,FALSE,IF(C3226&lt;$R$10,C3226,$R$10)))</f>
        <v>0</v>
      </c>
      <c r="H3226" t="b">
        <f>IF('Input and Summary Results'!$J$4="yes",'Data Transformation'!F3226,'Data Transformation'!D3226)</f>
        <v>0</v>
      </c>
      <c r="I3226" t="str">
        <f t="shared" si="181"/>
        <v/>
      </c>
    </row>
    <row r="3227" spans="2:9" x14ac:dyDescent="0.25">
      <c r="B3227" t="b">
        <f>IF('Input and Summary Results'!D2809=0,FALSE,'Input and Summary Results'!$B2809)</f>
        <v>0</v>
      </c>
      <c r="C3227" t="b">
        <f>IF(OR(B3227=0,'Input and Summary Results'!D2809=0,'Input and Summary Results'!D2809=""),FALSE,'Input and Summary Results'!$D2809)</f>
        <v>0</v>
      </c>
      <c r="D3227" t="b">
        <f>IF(OR(B3227=0,'Input and Summary Results'!E2809=0),FALSE,'Input and Summary Results'!$E2809)</f>
        <v>0</v>
      </c>
      <c r="E3227" t="b">
        <f t="shared" si="179"/>
        <v>0</v>
      </c>
      <c r="F3227" t="b">
        <f t="shared" si="180"/>
        <v>0</v>
      </c>
      <c r="G3227" t="b">
        <f>IF('Input and Summary Results'!$J$4="yes",IF(C3227=FALSE,FALSE,IF('Data Transformation'!E3227&lt;$R$10,E3227,$R$10)),IF(C3227=FALSE,FALSE,IF(C3227&lt;$R$10,C3227,$R$10)))</f>
        <v>0</v>
      </c>
      <c r="H3227" t="b">
        <f>IF('Input and Summary Results'!$J$4="yes",'Data Transformation'!F3227,'Data Transformation'!D3227)</f>
        <v>0</v>
      </c>
      <c r="I3227" t="str">
        <f t="shared" si="181"/>
        <v/>
      </c>
    </row>
    <row r="3228" spans="2:9" x14ac:dyDescent="0.25">
      <c r="B3228" t="b">
        <f>IF('Input and Summary Results'!D2810=0,FALSE,'Input and Summary Results'!$B2810)</f>
        <v>0</v>
      </c>
      <c r="C3228" t="b">
        <f>IF(OR(B3228=0,'Input and Summary Results'!D2810=0,'Input and Summary Results'!D2810=""),FALSE,'Input and Summary Results'!$D2810)</f>
        <v>0</v>
      </c>
      <c r="D3228" t="b">
        <f>IF(OR(B3228=0,'Input and Summary Results'!E2810=0),FALSE,'Input and Summary Results'!$E2810)</f>
        <v>0</v>
      </c>
      <c r="E3228" t="b">
        <f t="shared" si="179"/>
        <v>0</v>
      </c>
      <c r="F3228" t="b">
        <f t="shared" si="180"/>
        <v>0</v>
      </c>
      <c r="G3228" t="b">
        <f>IF('Input and Summary Results'!$J$4="yes",IF(C3228=FALSE,FALSE,IF('Data Transformation'!E3228&lt;$R$10,E3228,$R$10)),IF(C3228=FALSE,FALSE,IF(C3228&lt;$R$10,C3228,$R$10)))</f>
        <v>0</v>
      </c>
      <c r="H3228" t="b">
        <f>IF('Input and Summary Results'!$J$4="yes",'Data Transformation'!F3228,'Data Transformation'!D3228)</f>
        <v>0</v>
      </c>
      <c r="I3228" t="str">
        <f t="shared" si="181"/>
        <v/>
      </c>
    </row>
    <row r="3229" spans="2:9" x14ac:dyDescent="0.25">
      <c r="B3229" t="b">
        <f>IF('Input and Summary Results'!D2811=0,FALSE,'Input and Summary Results'!$B2811)</f>
        <v>0</v>
      </c>
      <c r="C3229" t="b">
        <f>IF(OR(B3229=0,'Input and Summary Results'!D2811=0,'Input and Summary Results'!D2811=""),FALSE,'Input and Summary Results'!$D2811)</f>
        <v>0</v>
      </c>
      <c r="D3229" t="b">
        <f>IF(OR(B3229=0,'Input and Summary Results'!E2811=0),FALSE,'Input and Summary Results'!$E2811)</f>
        <v>0</v>
      </c>
      <c r="E3229" t="b">
        <f t="shared" si="179"/>
        <v>0</v>
      </c>
      <c r="F3229" t="b">
        <f t="shared" si="180"/>
        <v>0</v>
      </c>
      <c r="G3229" t="b">
        <f>IF('Input and Summary Results'!$J$4="yes",IF(C3229=FALSE,FALSE,IF('Data Transformation'!E3229&lt;$R$10,E3229,$R$10)),IF(C3229=FALSE,FALSE,IF(C3229&lt;$R$10,C3229,$R$10)))</f>
        <v>0</v>
      </c>
      <c r="H3229" t="b">
        <f>IF('Input and Summary Results'!$J$4="yes",'Data Transformation'!F3229,'Data Transformation'!D3229)</f>
        <v>0</v>
      </c>
      <c r="I3229" t="str">
        <f t="shared" si="181"/>
        <v/>
      </c>
    </row>
    <row r="3230" spans="2:9" x14ac:dyDescent="0.25">
      <c r="B3230" t="b">
        <f>IF('Input and Summary Results'!D2812=0,FALSE,'Input and Summary Results'!$B2812)</f>
        <v>0</v>
      </c>
      <c r="C3230" t="b">
        <f>IF(OR(B3230=0,'Input and Summary Results'!D2812=0,'Input and Summary Results'!D2812=""),FALSE,'Input and Summary Results'!$D2812)</f>
        <v>0</v>
      </c>
      <c r="D3230" t="b">
        <f>IF(OR(B3230=0,'Input and Summary Results'!E2812=0),FALSE,'Input and Summary Results'!$E2812)</f>
        <v>0</v>
      </c>
      <c r="E3230" t="b">
        <f t="shared" si="179"/>
        <v>0</v>
      </c>
      <c r="F3230" t="b">
        <f t="shared" si="180"/>
        <v>0</v>
      </c>
      <c r="G3230" t="b">
        <f>IF('Input and Summary Results'!$J$4="yes",IF(C3230=FALSE,FALSE,IF('Data Transformation'!E3230&lt;$R$10,E3230,$R$10)),IF(C3230=FALSE,FALSE,IF(C3230&lt;$R$10,C3230,$R$10)))</f>
        <v>0</v>
      </c>
      <c r="H3230" t="b">
        <f>IF('Input and Summary Results'!$J$4="yes",'Data Transformation'!F3230,'Data Transformation'!D3230)</f>
        <v>0</v>
      </c>
      <c r="I3230" t="str">
        <f t="shared" si="181"/>
        <v/>
      </c>
    </row>
    <row r="3231" spans="2:9" x14ac:dyDescent="0.25">
      <c r="B3231" t="b">
        <f>IF('Input and Summary Results'!D2813=0,FALSE,'Input and Summary Results'!$B2813)</f>
        <v>0</v>
      </c>
      <c r="C3231" t="b">
        <f>IF(OR(B3231=0,'Input and Summary Results'!D2813=0,'Input and Summary Results'!D2813=""),FALSE,'Input and Summary Results'!$D2813)</f>
        <v>0</v>
      </c>
      <c r="D3231" t="b">
        <f>IF(OR(B3231=0,'Input and Summary Results'!E2813=0),FALSE,'Input and Summary Results'!$E2813)</f>
        <v>0</v>
      </c>
      <c r="E3231" t="b">
        <f t="shared" si="179"/>
        <v>0</v>
      </c>
      <c r="F3231" t="b">
        <f t="shared" si="180"/>
        <v>0</v>
      </c>
      <c r="G3231" t="b">
        <f>IF('Input and Summary Results'!$J$4="yes",IF(C3231=FALSE,FALSE,IF('Data Transformation'!E3231&lt;$R$10,E3231,$R$10)),IF(C3231=FALSE,FALSE,IF(C3231&lt;$R$10,C3231,$R$10)))</f>
        <v>0</v>
      </c>
      <c r="H3231" t="b">
        <f>IF('Input and Summary Results'!$J$4="yes",'Data Transformation'!F3231,'Data Transformation'!D3231)</f>
        <v>0</v>
      </c>
      <c r="I3231" t="str">
        <f t="shared" si="181"/>
        <v/>
      </c>
    </row>
    <row r="3232" spans="2:9" x14ac:dyDescent="0.25">
      <c r="B3232" t="b">
        <f>IF('Input and Summary Results'!D2814=0,FALSE,'Input and Summary Results'!$B2814)</f>
        <v>0</v>
      </c>
      <c r="C3232" t="b">
        <f>IF(OR(B3232=0,'Input and Summary Results'!D2814=0,'Input and Summary Results'!D2814=""),FALSE,'Input and Summary Results'!$D2814)</f>
        <v>0</v>
      </c>
      <c r="D3232" t="b">
        <f>IF(OR(B3232=0,'Input and Summary Results'!E2814=0),FALSE,'Input and Summary Results'!$E2814)</f>
        <v>0</v>
      </c>
      <c r="E3232" t="b">
        <f t="shared" si="179"/>
        <v>0</v>
      </c>
      <c r="F3232" t="b">
        <f t="shared" si="180"/>
        <v>0</v>
      </c>
      <c r="G3232" t="b">
        <f>IF('Input and Summary Results'!$J$4="yes",IF(C3232=FALSE,FALSE,IF('Data Transformation'!E3232&lt;$R$10,E3232,$R$10)),IF(C3232=FALSE,FALSE,IF(C3232&lt;$R$10,C3232,$R$10)))</f>
        <v>0</v>
      </c>
      <c r="H3232" t="b">
        <f>IF('Input and Summary Results'!$J$4="yes",'Data Transformation'!F3232,'Data Transformation'!D3232)</f>
        <v>0</v>
      </c>
      <c r="I3232" t="str">
        <f t="shared" si="181"/>
        <v/>
      </c>
    </row>
    <row r="3233" spans="2:9" x14ac:dyDescent="0.25">
      <c r="B3233" t="b">
        <f>IF('Input and Summary Results'!D2815=0,FALSE,'Input and Summary Results'!$B2815)</f>
        <v>0</v>
      </c>
      <c r="C3233" t="b">
        <f>IF(OR(B3233=0,'Input and Summary Results'!D2815=0,'Input and Summary Results'!D2815=""),FALSE,'Input and Summary Results'!$D2815)</f>
        <v>0</v>
      </c>
      <c r="D3233" t="b">
        <f>IF(OR(B3233=0,'Input and Summary Results'!E2815=0),FALSE,'Input and Summary Results'!$E2815)</f>
        <v>0</v>
      </c>
      <c r="E3233" t="b">
        <f t="shared" si="179"/>
        <v>0</v>
      </c>
      <c r="F3233" t="b">
        <f t="shared" si="180"/>
        <v>0</v>
      </c>
      <c r="G3233" t="b">
        <f>IF('Input and Summary Results'!$J$4="yes",IF(C3233=FALSE,FALSE,IF('Data Transformation'!E3233&lt;$R$10,E3233,$R$10)),IF(C3233=FALSE,FALSE,IF(C3233&lt;$R$10,C3233,$R$10)))</f>
        <v>0</v>
      </c>
      <c r="H3233" t="b">
        <f>IF('Input and Summary Results'!$J$4="yes",'Data Transformation'!F3233,'Data Transformation'!D3233)</f>
        <v>0</v>
      </c>
      <c r="I3233" t="str">
        <f t="shared" si="181"/>
        <v/>
      </c>
    </row>
    <row r="3234" spans="2:9" x14ac:dyDescent="0.25">
      <c r="B3234" t="b">
        <f>IF('Input and Summary Results'!D2816=0,FALSE,'Input and Summary Results'!$B2816)</f>
        <v>0</v>
      </c>
      <c r="C3234" t="b">
        <f>IF(OR(B3234=0,'Input and Summary Results'!D2816=0,'Input and Summary Results'!D2816=""),FALSE,'Input and Summary Results'!$D2816)</f>
        <v>0</v>
      </c>
      <c r="D3234" t="b">
        <f>IF(OR(B3234=0,'Input and Summary Results'!E2816=0),FALSE,'Input and Summary Results'!$E2816)</f>
        <v>0</v>
      </c>
      <c r="E3234" t="b">
        <f t="shared" si="179"/>
        <v>0</v>
      </c>
      <c r="F3234" t="b">
        <f t="shared" si="180"/>
        <v>0</v>
      </c>
      <c r="G3234" t="b">
        <f>IF('Input and Summary Results'!$J$4="yes",IF(C3234=FALSE,FALSE,IF('Data Transformation'!E3234&lt;$R$10,E3234,$R$10)),IF(C3234=FALSE,FALSE,IF(C3234&lt;$R$10,C3234,$R$10)))</f>
        <v>0</v>
      </c>
      <c r="H3234" t="b">
        <f>IF('Input and Summary Results'!$J$4="yes",'Data Transformation'!F3234,'Data Transformation'!D3234)</f>
        <v>0</v>
      </c>
      <c r="I3234" t="str">
        <f t="shared" si="181"/>
        <v/>
      </c>
    </row>
    <row r="3235" spans="2:9" x14ac:dyDescent="0.25">
      <c r="B3235" t="b">
        <f>IF('Input and Summary Results'!D2817=0,FALSE,'Input and Summary Results'!$B2817)</f>
        <v>0</v>
      </c>
      <c r="C3235" t="b">
        <f>IF(OR(B3235=0,'Input and Summary Results'!D2817=0,'Input and Summary Results'!D2817=""),FALSE,'Input and Summary Results'!$D2817)</f>
        <v>0</v>
      </c>
      <c r="D3235" t="b">
        <f>IF(OR(B3235=0,'Input and Summary Results'!E2817=0),FALSE,'Input and Summary Results'!$E2817)</f>
        <v>0</v>
      </c>
      <c r="E3235" t="b">
        <f t="shared" si="179"/>
        <v>0</v>
      </c>
      <c r="F3235" t="b">
        <f t="shared" si="180"/>
        <v>0</v>
      </c>
      <c r="G3235" t="b">
        <f>IF('Input and Summary Results'!$J$4="yes",IF(C3235=FALSE,FALSE,IF('Data Transformation'!E3235&lt;$R$10,E3235,$R$10)),IF(C3235=FALSE,FALSE,IF(C3235&lt;$R$10,C3235,$R$10)))</f>
        <v>0</v>
      </c>
      <c r="H3235" t="b">
        <f>IF('Input and Summary Results'!$J$4="yes",'Data Transformation'!F3235,'Data Transformation'!D3235)</f>
        <v>0</v>
      </c>
      <c r="I3235" t="str">
        <f t="shared" si="181"/>
        <v/>
      </c>
    </row>
    <row r="3236" spans="2:9" x14ac:dyDescent="0.25">
      <c r="B3236" t="b">
        <f>IF('Input and Summary Results'!D2818=0,FALSE,'Input and Summary Results'!$B2818)</f>
        <v>0</v>
      </c>
      <c r="C3236" t="b">
        <f>IF(OR(B3236=0,'Input and Summary Results'!D2818=0,'Input and Summary Results'!D2818=""),FALSE,'Input and Summary Results'!$D2818)</f>
        <v>0</v>
      </c>
      <c r="D3236" t="b">
        <f>IF(OR(B3236=0,'Input and Summary Results'!E2818=0),FALSE,'Input and Summary Results'!$E2818)</f>
        <v>0</v>
      </c>
      <c r="E3236" t="b">
        <f t="shared" si="179"/>
        <v>0</v>
      </c>
      <c r="F3236" t="b">
        <f t="shared" si="180"/>
        <v>0</v>
      </c>
      <c r="G3236" t="b">
        <f>IF('Input and Summary Results'!$J$4="yes",IF(C3236=FALSE,FALSE,IF('Data Transformation'!E3236&lt;$R$10,E3236,$R$10)),IF(C3236=FALSE,FALSE,IF(C3236&lt;$R$10,C3236,$R$10)))</f>
        <v>0</v>
      </c>
      <c r="H3236" t="b">
        <f>IF('Input and Summary Results'!$J$4="yes",'Data Transformation'!F3236,'Data Transformation'!D3236)</f>
        <v>0</v>
      </c>
      <c r="I3236" t="str">
        <f t="shared" si="181"/>
        <v/>
      </c>
    </row>
    <row r="3237" spans="2:9" x14ac:dyDescent="0.25">
      <c r="B3237" t="b">
        <f>IF('Input and Summary Results'!D2819=0,FALSE,'Input and Summary Results'!$B2819)</f>
        <v>0</v>
      </c>
      <c r="C3237" t="b">
        <f>IF(OR(B3237=0,'Input and Summary Results'!D2819=0,'Input and Summary Results'!D2819=""),FALSE,'Input and Summary Results'!$D2819)</f>
        <v>0</v>
      </c>
      <c r="D3237" t="b">
        <f>IF(OR(B3237=0,'Input and Summary Results'!E2819=0),FALSE,'Input and Summary Results'!$E2819)</f>
        <v>0</v>
      </c>
      <c r="E3237" t="b">
        <f t="shared" si="179"/>
        <v>0</v>
      </c>
      <c r="F3237" t="b">
        <f t="shared" si="180"/>
        <v>0</v>
      </c>
      <c r="G3237" t="b">
        <f>IF('Input and Summary Results'!$J$4="yes",IF(C3237=FALSE,FALSE,IF('Data Transformation'!E3237&lt;$R$10,E3237,$R$10)),IF(C3237=FALSE,FALSE,IF(C3237&lt;$R$10,C3237,$R$10)))</f>
        <v>0</v>
      </c>
      <c r="H3237" t="b">
        <f>IF('Input and Summary Results'!$J$4="yes",'Data Transformation'!F3237,'Data Transformation'!D3237)</f>
        <v>0</v>
      </c>
      <c r="I3237" t="str">
        <f t="shared" si="181"/>
        <v/>
      </c>
    </row>
    <row r="3238" spans="2:9" x14ac:dyDescent="0.25">
      <c r="B3238" t="b">
        <f>IF('Input and Summary Results'!D2820=0,FALSE,'Input and Summary Results'!$B2820)</f>
        <v>0</v>
      </c>
      <c r="C3238" t="b">
        <f>IF(OR(B3238=0,'Input and Summary Results'!D2820=0,'Input and Summary Results'!D2820=""),FALSE,'Input and Summary Results'!$D2820)</f>
        <v>0</v>
      </c>
      <c r="D3238" t="b">
        <f>IF(OR(B3238=0,'Input and Summary Results'!E2820=0),FALSE,'Input and Summary Results'!$E2820)</f>
        <v>0</v>
      </c>
      <c r="E3238" t="b">
        <f t="shared" si="179"/>
        <v>0</v>
      </c>
      <c r="F3238" t="b">
        <f t="shared" si="180"/>
        <v>0</v>
      </c>
      <c r="G3238" t="b">
        <f>IF('Input and Summary Results'!$J$4="yes",IF(C3238=FALSE,FALSE,IF('Data Transformation'!E3238&lt;$R$10,E3238,$R$10)),IF(C3238=FALSE,FALSE,IF(C3238&lt;$R$10,C3238,$R$10)))</f>
        <v>0</v>
      </c>
      <c r="H3238" t="b">
        <f>IF('Input and Summary Results'!$J$4="yes",'Data Transformation'!F3238,'Data Transformation'!D3238)</f>
        <v>0</v>
      </c>
      <c r="I3238" t="str">
        <f t="shared" si="181"/>
        <v/>
      </c>
    </row>
    <row r="3239" spans="2:9" x14ac:dyDescent="0.25">
      <c r="B3239" t="b">
        <f>IF('Input and Summary Results'!D2821=0,FALSE,'Input and Summary Results'!$B2821)</f>
        <v>0</v>
      </c>
      <c r="C3239" t="b">
        <f>IF(OR(B3239=0,'Input and Summary Results'!D2821=0,'Input and Summary Results'!D2821=""),FALSE,'Input and Summary Results'!$D2821)</f>
        <v>0</v>
      </c>
      <c r="D3239" t="b">
        <f>IF(OR(B3239=0,'Input and Summary Results'!E2821=0),FALSE,'Input and Summary Results'!$E2821)</f>
        <v>0</v>
      </c>
      <c r="E3239" t="b">
        <f t="shared" si="179"/>
        <v>0</v>
      </c>
      <c r="F3239" t="b">
        <f t="shared" si="180"/>
        <v>0</v>
      </c>
      <c r="G3239" t="b">
        <f>IF('Input and Summary Results'!$J$4="yes",IF(C3239=FALSE,FALSE,IF('Data Transformation'!E3239&lt;$R$10,E3239,$R$10)),IF(C3239=FALSE,FALSE,IF(C3239&lt;$R$10,C3239,$R$10)))</f>
        <v>0</v>
      </c>
      <c r="H3239" t="b">
        <f>IF('Input and Summary Results'!$J$4="yes",'Data Transformation'!F3239,'Data Transformation'!D3239)</f>
        <v>0</v>
      </c>
      <c r="I3239" t="str">
        <f t="shared" si="181"/>
        <v/>
      </c>
    </row>
    <row r="3240" spans="2:9" x14ac:dyDescent="0.25">
      <c r="B3240" t="b">
        <f>IF('Input and Summary Results'!D2822=0,FALSE,'Input and Summary Results'!$B2822)</f>
        <v>0</v>
      </c>
      <c r="C3240" t="b">
        <f>IF(OR(B3240=0,'Input and Summary Results'!D2822=0,'Input and Summary Results'!D2822=""),FALSE,'Input and Summary Results'!$D2822)</f>
        <v>0</v>
      </c>
      <c r="D3240" t="b">
        <f>IF(OR(B3240=0,'Input and Summary Results'!E2822=0),FALSE,'Input and Summary Results'!$E2822)</f>
        <v>0</v>
      </c>
      <c r="E3240" t="b">
        <f t="shared" si="179"/>
        <v>0</v>
      </c>
      <c r="F3240" t="b">
        <f t="shared" si="180"/>
        <v>0</v>
      </c>
      <c r="G3240" t="b">
        <f>IF('Input and Summary Results'!$J$4="yes",IF(C3240=FALSE,FALSE,IF('Data Transformation'!E3240&lt;$R$10,E3240,$R$10)),IF(C3240=FALSE,FALSE,IF(C3240&lt;$R$10,C3240,$R$10)))</f>
        <v>0</v>
      </c>
      <c r="H3240" t="b">
        <f>IF('Input and Summary Results'!$J$4="yes",'Data Transformation'!F3240,'Data Transformation'!D3240)</f>
        <v>0</v>
      </c>
      <c r="I3240" t="str">
        <f t="shared" si="181"/>
        <v/>
      </c>
    </row>
    <row r="3241" spans="2:9" x14ac:dyDescent="0.25">
      <c r="B3241" t="b">
        <f>IF('Input and Summary Results'!D2823=0,FALSE,'Input and Summary Results'!$B2823)</f>
        <v>0</v>
      </c>
      <c r="C3241" t="b">
        <f>IF(OR(B3241=0,'Input and Summary Results'!D2823=0,'Input and Summary Results'!D2823=""),FALSE,'Input and Summary Results'!$D2823)</f>
        <v>0</v>
      </c>
      <c r="D3241" t="b">
        <f>IF(OR(B3241=0,'Input and Summary Results'!E2823=0),FALSE,'Input and Summary Results'!$E2823)</f>
        <v>0</v>
      </c>
      <c r="E3241" t="b">
        <f t="shared" si="179"/>
        <v>0</v>
      </c>
      <c r="F3241" t="b">
        <f t="shared" si="180"/>
        <v>0</v>
      </c>
      <c r="G3241" t="b">
        <f>IF('Input and Summary Results'!$J$4="yes",IF(C3241=FALSE,FALSE,IF('Data Transformation'!E3241&lt;$R$10,E3241,$R$10)),IF(C3241=FALSE,FALSE,IF(C3241&lt;$R$10,C3241,$R$10)))</f>
        <v>0</v>
      </c>
      <c r="H3241" t="b">
        <f>IF('Input and Summary Results'!$J$4="yes",'Data Transformation'!F3241,'Data Transformation'!D3241)</f>
        <v>0</v>
      </c>
      <c r="I3241" t="str">
        <f t="shared" si="181"/>
        <v/>
      </c>
    </row>
    <row r="3242" spans="2:9" x14ac:dyDescent="0.25">
      <c r="B3242" t="b">
        <f>IF('Input and Summary Results'!D2824=0,FALSE,'Input and Summary Results'!$B2824)</f>
        <v>0</v>
      </c>
      <c r="C3242" t="b">
        <f>IF(OR(B3242=0,'Input and Summary Results'!D2824=0,'Input and Summary Results'!D2824=""),FALSE,'Input and Summary Results'!$D2824)</f>
        <v>0</v>
      </c>
      <c r="D3242" t="b">
        <f>IF(OR(B3242=0,'Input and Summary Results'!E2824=0),FALSE,'Input and Summary Results'!$E2824)</f>
        <v>0</v>
      </c>
      <c r="E3242" t="b">
        <f t="shared" ref="E3242:E3305" si="182">IF(C3242=FALSE,FALSE,LOG10(C3242))</f>
        <v>0</v>
      </c>
      <c r="F3242" t="b">
        <f t="shared" ref="F3242:F3305" si="183">IF(D3242=FALSE, FALSE,0.434*D3242/C3242)</f>
        <v>0</v>
      </c>
      <c r="G3242" t="b">
        <f>IF('Input and Summary Results'!$J$4="yes",IF(C3242=FALSE,FALSE,IF('Data Transformation'!E3242&lt;$R$10,E3242,$R$10)),IF(C3242=FALSE,FALSE,IF(C3242&lt;$R$10,C3242,$R$10)))</f>
        <v>0</v>
      </c>
      <c r="H3242" t="b">
        <f>IF('Input and Summary Results'!$J$4="yes",'Data Transformation'!F3242,'Data Transformation'!D3242)</f>
        <v>0</v>
      </c>
      <c r="I3242" t="str">
        <f t="shared" si="181"/>
        <v/>
      </c>
    </row>
    <row r="3243" spans="2:9" x14ac:dyDescent="0.25">
      <c r="B3243" t="b">
        <f>IF('Input and Summary Results'!D2825=0,FALSE,'Input and Summary Results'!$B2825)</f>
        <v>0</v>
      </c>
      <c r="C3243" t="b">
        <f>IF(OR(B3243=0,'Input and Summary Results'!D2825=0,'Input and Summary Results'!D2825=""),FALSE,'Input and Summary Results'!$D2825)</f>
        <v>0</v>
      </c>
      <c r="D3243" t="b">
        <f>IF(OR(B3243=0,'Input and Summary Results'!E2825=0),FALSE,'Input and Summary Results'!$E2825)</f>
        <v>0</v>
      </c>
      <c r="E3243" t="b">
        <f t="shared" si="182"/>
        <v>0</v>
      </c>
      <c r="F3243" t="b">
        <f t="shared" si="183"/>
        <v>0</v>
      </c>
      <c r="G3243" t="b">
        <f>IF('Input and Summary Results'!$J$4="yes",IF(C3243=FALSE,FALSE,IF('Data Transformation'!E3243&lt;$R$10,E3243,$R$10)),IF(C3243=FALSE,FALSE,IF(C3243&lt;$R$10,C3243,$R$10)))</f>
        <v>0</v>
      </c>
      <c r="H3243" t="b">
        <f>IF('Input and Summary Results'!$J$4="yes",'Data Transformation'!F3243,'Data Transformation'!D3243)</f>
        <v>0</v>
      </c>
      <c r="I3243" t="str">
        <f t="shared" si="181"/>
        <v/>
      </c>
    </row>
    <row r="3244" spans="2:9" x14ac:dyDescent="0.25">
      <c r="B3244" t="b">
        <f>IF('Input and Summary Results'!D2826=0,FALSE,'Input and Summary Results'!$B2826)</f>
        <v>0</v>
      </c>
      <c r="C3244" t="b">
        <f>IF(OR(B3244=0,'Input and Summary Results'!D2826=0,'Input and Summary Results'!D2826=""),FALSE,'Input and Summary Results'!$D2826)</f>
        <v>0</v>
      </c>
      <c r="D3244" t="b">
        <f>IF(OR(B3244=0,'Input and Summary Results'!E2826=0),FALSE,'Input and Summary Results'!$E2826)</f>
        <v>0</v>
      </c>
      <c r="E3244" t="b">
        <f t="shared" si="182"/>
        <v>0</v>
      </c>
      <c r="F3244" t="b">
        <f t="shared" si="183"/>
        <v>0</v>
      </c>
      <c r="G3244" t="b">
        <f>IF('Input and Summary Results'!$J$4="yes",IF(C3244=FALSE,FALSE,IF('Data Transformation'!E3244&lt;$R$10,E3244,$R$10)),IF(C3244=FALSE,FALSE,IF(C3244&lt;$R$10,C3244,$R$10)))</f>
        <v>0</v>
      </c>
      <c r="H3244" t="b">
        <f>IF('Input and Summary Results'!$J$4="yes",'Data Transformation'!F3244,'Data Transformation'!D3244)</f>
        <v>0</v>
      </c>
      <c r="I3244" t="str">
        <f t="shared" si="181"/>
        <v/>
      </c>
    </row>
    <row r="3245" spans="2:9" x14ac:dyDescent="0.25">
      <c r="B3245" t="b">
        <f>IF('Input and Summary Results'!D2827=0,FALSE,'Input and Summary Results'!$B2827)</f>
        <v>0</v>
      </c>
      <c r="C3245" t="b">
        <f>IF(OR(B3245=0,'Input and Summary Results'!D2827=0,'Input and Summary Results'!D2827=""),FALSE,'Input and Summary Results'!$D2827)</f>
        <v>0</v>
      </c>
      <c r="D3245" t="b">
        <f>IF(OR(B3245=0,'Input and Summary Results'!E2827=0),FALSE,'Input and Summary Results'!$E2827)</f>
        <v>0</v>
      </c>
      <c r="E3245" t="b">
        <f t="shared" si="182"/>
        <v>0</v>
      </c>
      <c r="F3245" t="b">
        <f t="shared" si="183"/>
        <v>0</v>
      </c>
      <c r="G3245" t="b">
        <f>IF('Input and Summary Results'!$J$4="yes",IF(C3245=FALSE,FALSE,IF('Data Transformation'!E3245&lt;$R$10,E3245,$R$10)),IF(C3245=FALSE,FALSE,IF(C3245&lt;$R$10,C3245,$R$10)))</f>
        <v>0</v>
      </c>
      <c r="H3245" t="b">
        <f>IF('Input and Summary Results'!$J$4="yes",'Data Transformation'!F3245,'Data Transformation'!D3245)</f>
        <v>0</v>
      </c>
      <c r="I3245" t="str">
        <f t="shared" si="181"/>
        <v/>
      </c>
    </row>
    <row r="3246" spans="2:9" x14ac:dyDescent="0.25">
      <c r="B3246" t="b">
        <f>IF('Input and Summary Results'!D2828=0,FALSE,'Input and Summary Results'!$B2828)</f>
        <v>0</v>
      </c>
      <c r="C3246" t="b">
        <f>IF(OR(B3246=0,'Input and Summary Results'!D2828=0,'Input and Summary Results'!D2828=""),FALSE,'Input and Summary Results'!$D2828)</f>
        <v>0</v>
      </c>
      <c r="D3246" t="b">
        <f>IF(OR(B3246=0,'Input and Summary Results'!E2828=0),FALSE,'Input and Summary Results'!$E2828)</f>
        <v>0</v>
      </c>
      <c r="E3246" t="b">
        <f t="shared" si="182"/>
        <v>0</v>
      </c>
      <c r="F3246" t="b">
        <f t="shared" si="183"/>
        <v>0</v>
      </c>
      <c r="G3246" t="b">
        <f>IF('Input and Summary Results'!$J$4="yes",IF(C3246=FALSE,FALSE,IF('Data Transformation'!E3246&lt;$R$10,E3246,$R$10)),IF(C3246=FALSE,FALSE,IF(C3246&lt;$R$10,C3246,$R$10)))</f>
        <v>0</v>
      </c>
      <c r="H3246" t="b">
        <f>IF('Input and Summary Results'!$J$4="yes",'Data Transformation'!F3246,'Data Transformation'!D3246)</f>
        <v>0</v>
      </c>
      <c r="I3246" t="str">
        <f t="shared" si="181"/>
        <v/>
      </c>
    </row>
    <row r="3247" spans="2:9" x14ac:dyDescent="0.25">
      <c r="B3247" t="b">
        <f>IF('Input and Summary Results'!D2829=0,FALSE,'Input and Summary Results'!$B2829)</f>
        <v>0</v>
      </c>
      <c r="C3247" t="b">
        <f>IF(OR(B3247=0,'Input and Summary Results'!D2829=0,'Input and Summary Results'!D2829=""),FALSE,'Input and Summary Results'!$D2829)</f>
        <v>0</v>
      </c>
      <c r="D3247" t="b">
        <f>IF(OR(B3247=0,'Input and Summary Results'!E2829=0),FALSE,'Input and Summary Results'!$E2829)</f>
        <v>0</v>
      </c>
      <c r="E3247" t="b">
        <f t="shared" si="182"/>
        <v>0</v>
      </c>
      <c r="F3247" t="b">
        <f t="shared" si="183"/>
        <v>0</v>
      </c>
      <c r="G3247" t="b">
        <f>IF('Input and Summary Results'!$J$4="yes",IF(C3247=FALSE,FALSE,IF('Data Transformation'!E3247&lt;$R$10,E3247,$R$10)),IF(C3247=FALSE,FALSE,IF(C3247&lt;$R$10,C3247,$R$10)))</f>
        <v>0</v>
      </c>
      <c r="H3247" t="b">
        <f>IF('Input and Summary Results'!$J$4="yes",'Data Transformation'!F3247,'Data Transformation'!D3247)</f>
        <v>0</v>
      </c>
      <c r="I3247" t="str">
        <f t="shared" si="181"/>
        <v/>
      </c>
    </row>
    <row r="3248" spans="2:9" x14ac:dyDescent="0.25">
      <c r="B3248" t="b">
        <f>IF('Input and Summary Results'!D2830=0,FALSE,'Input and Summary Results'!$B2830)</f>
        <v>0</v>
      </c>
      <c r="C3248" t="b">
        <f>IF(OR(B3248=0,'Input and Summary Results'!D2830=0,'Input and Summary Results'!D2830=""),FALSE,'Input and Summary Results'!$D2830)</f>
        <v>0</v>
      </c>
      <c r="D3248" t="b">
        <f>IF(OR(B3248=0,'Input and Summary Results'!E2830=0),FALSE,'Input and Summary Results'!$E2830)</f>
        <v>0</v>
      </c>
      <c r="E3248" t="b">
        <f t="shared" si="182"/>
        <v>0</v>
      </c>
      <c r="F3248" t="b">
        <f t="shared" si="183"/>
        <v>0</v>
      </c>
      <c r="G3248" t="b">
        <f>IF('Input and Summary Results'!$J$4="yes",IF(C3248=FALSE,FALSE,IF('Data Transformation'!E3248&lt;$R$10,E3248,$R$10)),IF(C3248=FALSE,FALSE,IF(C3248&lt;$R$10,C3248,$R$10)))</f>
        <v>0</v>
      </c>
      <c r="H3248" t="b">
        <f>IF('Input and Summary Results'!$J$4="yes",'Data Transformation'!F3248,'Data Transformation'!D3248)</f>
        <v>0</v>
      </c>
      <c r="I3248" t="str">
        <f t="shared" si="181"/>
        <v/>
      </c>
    </row>
    <row r="3249" spans="2:9" x14ac:dyDescent="0.25">
      <c r="B3249" t="b">
        <f>IF('Input and Summary Results'!D2831=0,FALSE,'Input and Summary Results'!$B2831)</f>
        <v>0</v>
      </c>
      <c r="C3249" t="b">
        <f>IF(OR(B3249=0,'Input and Summary Results'!D2831=0,'Input and Summary Results'!D2831=""),FALSE,'Input and Summary Results'!$D2831)</f>
        <v>0</v>
      </c>
      <c r="D3249" t="b">
        <f>IF(OR(B3249=0,'Input and Summary Results'!E2831=0),FALSE,'Input and Summary Results'!$E2831)</f>
        <v>0</v>
      </c>
      <c r="E3249" t="b">
        <f t="shared" si="182"/>
        <v>0</v>
      </c>
      <c r="F3249" t="b">
        <f t="shared" si="183"/>
        <v>0</v>
      </c>
      <c r="G3249" t="b">
        <f>IF('Input and Summary Results'!$J$4="yes",IF(C3249=FALSE,FALSE,IF('Data Transformation'!E3249&lt;$R$10,E3249,$R$10)),IF(C3249=FALSE,FALSE,IF(C3249&lt;$R$10,C3249,$R$10)))</f>
        <v>0</v>
      </c>
      <c r="H3249" t="b">
        <f>IF('Input and Summary Results'!$J$4="yes",'Data Transformation'!F3249,'Data Transformation'!D3249)</f>
        <v>0</v>
      </c>
      <c r="I3249" t="str">
        <f t="shared" si="181"/>
        <v/>
      </c>
    </row>
    <row r="3250" spans="2:9" x14ac:dyDescent="0.25">
      <c r="B3250" t="b">
        <f>IF('Input and Summary Results'!D2832=0,FALSE,'Input and Summary Results'!$B2832)</f>
        <v>0</v>
      </c>
      <c r="C3250" t="b">
        <f>IF(OR(B3250=0,'Input and Summary Results'!D2832=0,'Input and Summary Results'!D2832=""),FALSE,'Input and Summary Results'!$D2832)</f>
        <v>0</v>
      </c>
      <c r="D3250" t="b">
        <f>IF(OR(B3250=0,'Input and Summary Results'!E2832=0),FALSE,'Input and Summary Results'!$E2832)</f>
        <v>0</v>
      </c>
      <c r="E3250" t="b">
        <f t="shared" si="182"/>
        <v>0</v>
      </c>
      <c r="F3250" t="b">
        <f t="shared" si="183"/>
        <v>0</v>
      </c>
      <c r="G3250" t="b">
        <f>IF('Input and Summary Results'!$J$4="yes",IF(C3250=FALSE,FALSE,IF('Data Transformation'!E3250&lt;$R$10,E3250,$R$10)),IF(C3250=FALSE,FALSE,IF(C3250&lt;$R$10,C3250,$R$10)))</f>
        <v>0</v>
      </c>
      <c r="H3250" t="b">
        <f>IF('Input and Summary Results'!$J$4="yes",'Data Transformation'!F3250,'Data Transformation'!D3250)</f>
        <v>0</v>
      </c>
      <c r="I3250" t="str">
        <f t="shared" si="181"/>
        <v/>
      </c>
    </row>
    <row r="3251" spans="2:9" x14ac:dyDescent="0.25">
      <c r="B3251" t="b">
        <f>IF('Input and Summary Results'!D2833=0,FALSE,'Input and Summary Results'!$B2833)</f>
        <v>0</v>
      </c>
      <c r="C3251" t="b">
        <f>IF(OR(B3251=0,'Input and Summary Results'!D2833=0,'Input and Summary Results'!D2833=""),FALSE,'Input and Summary Results'!$D2833)</f>
        <v>0</v>
      </c>
      <c r="D3251" t="b">
        <f>IF(OR(B3251=0,'Input and Summary Results'!E2833=0),FALSE,'Input and Summary Results'!$E2833)</f>
        <v>0</v>
      </c>
      <c r="E3251" t="b">
        <f t="shared" si="182"/>
        <v>0</v>
      </c>
      <c r="F3251" t="b">
        <f t="shared" si="183"/>
        <v>0</v>
      </c>
      <c r="G3251" t="b">
        <f>IF('Input and Summary Results'!$J$4="yes",IF(C3251=FALSE,FALSE,IF('Data Transformation'!E3251&lt;$R$10,E3251,$R$10)),IF(C3251=FALSE,FALSE,IF(C3251&lt;$R$10,C3251,$R$10)))</f>
        <v>0</v>
      </c>
      <c r="H3251" t="b">
        <f>IF('Input and Summary Results'!$J$4="yes",'Data Transformation'!F3251,'Data Transformation'!D3251)</f>
        <v>0</v>
      </c>
      <c r="I3251" t="str">
        <f t="shared" si="181"/>
        <v/>
      </c>
    </row>
    <row r="3252" spans="2:9" x14ac:dyDescent="0.25">
      <c r="B3252" t="b">
        <f>IF('Input and Summary Results'!D2834=0,FALSE,'Input and Summary Results'!$B2834)</f>
        <v>0</v>
      </c>
      <c r="C3252" t="b">
        <f>IF(OR(B3252=0,'Input and Summary Results'!D2834=0,'Input and Summary Results'!D2834=""),FALSE,'Input and Summary Results'!$D2834)</f>
        <v>0</v>
      </c>
      <c r="D3252" t="b">
        <f>IF(OR(B3252=0,'Input and Summary Results'!E2834=0),FALSE,'Input and Summary Results'!$E2834)</f>
        <v>0</v>
      </c>
      <c r="E3252" t="b">
        <f t="shared" si="182"/>
        <v>0</v>
      </c>
      <c r="F3252" t="b">
        <f t="shared" si="183"/>
        <v>0</v>
      </c>
      <c r="G3252" t="b">
        <f>IF('Input and Summary Results'!$J$4="yes",IF(C3252=FALSE,FALSE,IF('Data Transformation'!E3252&lt;$R$10,E3252,$R$10)),IF(C3252=FALSE,FALSE,IF(C3252&lt;$R$10,C3252,$R$10)))</f>
        <v>0</v>
      </c>
      <c r="H3252" t="b">
        <f>IF('Input and Summary Results'!$J$4="yes",'Data Transformation'!F3252,'Data Transformation'!D3252)</f>
        <v>0</v>
      </c>
      <c r="I3252" t="str">
        <f t="shared" si="181"/>
        <v/>
      </c>
    </row>
    <row r="3253" spans="2:9" x14ac:dyDescent="0.25">
      <c r="B3253" t="b">
        <f>IF('Input and Summary Results'!D2835=0,FALSE,'Input and Summary Results'!$B2835)</f>
        <v>0</v>
      </c>
      <c r="C3253" t="b">
        <f>IF(OR(B3253=0,'Input and Summary Results'!D2835=0,'Input and Summary Results'!D2835=""),FALSE,'Input and Summary Results'!$D2835)</f>
        <v>0</v>
      </c>
      <c r="D3253" t="b">
        <f>IF(OR(B3253=0,'Input and Summary Results'!E2835=0),FALSE,'Input and Summary Results'!$E2835)</f>
        <v>0</v>
      </c>
      <c r="E3253" t="b">
        <f t="shared" si="182"/>
        <v>0</v>
      </c>
      <c r="F3253" t="b">
        <f t="shared" si="183"/>
        <v>0</v>
      </c>
      <c r="G3253" t="b">
        <f>IF('Input and Summary Results'!$J$4="yes",IF(C3253=FALSE,FALSE,IF('Data Transformation'!E3253&lt;$R$10,E3253,$R$10)),IF(C3253=FALSE,FALSE,IF(C3253&lt;$R$10,C3253,$R$10)))</f>
        <v>0</v>
      </c>
      <c r="H3253" t="b">
        <f>IF('Input and Summary Results'!$J$4="yes",'Data Transformation'!F3253,'Data Transformation'!D3253)</f>
        <v>0</v>
      </c>
      <c r="I3253" t="str">
        <f t="shared" si="181"/>
        <v/>
      </c>
    </row>
    <row r="3254" spans="2:9" x14ac:dyDescent="0.25">
      <c r="B3254" t="b">
        <f>IF('Input and Summary Results'!D2836=0,FALSE,'Input and Summary Results'!$B2836)</f>
        <v>0</v>
      </c>
      <c r="C3254" t="b">
        <f>IF(OR(B3254=0,'Input and Summary Results'!D2836=0,'Input and Summary Results'!D2836=""),FALSE,'Input and Summary Results'!$D2836)</f>
        <v>0</v>
      </c>
      <c r="D3254" t="b">
        <f>IF(OR(B3254=0,'Input and Summary Results'!E2836=0),FALSE,'Input and Summary Results'!$E2836)</f>
        <v>0</v>
      </c>
      <c r="E3254" t="b">
        <f t="shared" si="182"/>
        <v>0</v>
      </c>
      <c r="F3254" t="b">
        <f t="shared" si="183"/>
        <v>0</v>
      </c>
      <c r="G3254" t="b">
        <f>IF('Input and Summary Results'!$J$4="yes",IF(C3254=FALSE,FALSE,IF('Data Transformation'!E3254&lt;$R$10,E3254,$R$10)),IF(C3254=FALSE,FALSE,IF(C3254&lt;$R$10,C3254,$R$10)))</f>
        <v>0</v>
      </c>
      <c r="H3254" t="b">
        <f>IF('Input and Summary Results'!$J$4="yes",'Data Transformation'!F3254,'Data Transformation'!D3254)</f>
        <v>0</v>
      </c>
      <c r="I3254" t="str">
        <f t="shared" si="181"/>
        <v/>
      </c>
    </row>
    <row r="3255" spans="2:9" x14ac:dyDescent="0.25">
      <c r="B3255" t="b">
        <f>IF('Input and Summary Results'!D2837=0,FALSE,'Input and Summary Results'!$B2837)</f>
        <v>0</v>
      </c>
      <c r="C3255" t="b">
        <f>IF(OR(B3255=0,'Input and Summary Results'!D2837=0,'Input and Summary Results'!D2837=""),FALSE,'Input and Summary Results'!$D2837)</f>
        <v>0</v>
      </c>
      <c r="D3255" t="b">
        <f>IF(OR(B3255=0,'Input and Summary Results'!E2837=0),FALSE,'Input and Summary Results'!$E2837)</f>
        <v>0</v>
      </c>
      <c r="E3255" t="b">
        <f t="shared" si="182"/>
        <v>0</v>
      </c>
      <c r="F3255" t="b">
        <f t="shared" si="183"/>
        <v>0</v>
      </c>
      <c r="G3255" t="b">
        <f>IF('Input and Summary Results'!$J$4="yes",IF(C3255=FALSE,FALSE,IF('Data Transformation'!E3255&lt;$R$10,E3255,$R$10)),IF(C3255=FALSE,FALSE,IF(C3255&lt;$R$10,C3255,$R$10)))</f>
        <v>0</v>
      </c>
      <c r="H3255" t="b">
        <f>IF('Input and Summary Results'!$J$4="yes",'Data Transformation'!F3255,'Data Transformation'!D3255)</f>
        <v>0</v>
      </c>
      <c r="I3255" t="str">
        <f t="shared" si="181"/>
        <v/>
      </c>
    </row>
    <row r="3256" spans="2:9" x14ac:dyDescent="0.25">
      <c r="B3256" t="b">
        <f>IF('Input and Summary Results'!D2838=0,FALSE,'Input and Summary Results'!$B2838)</f>
        <v>0</v>
      </c>
      <c r="C3256" t="b">
        <f>IF(OR(B3256=0,'Input and Summary Results'!D2838=0,'Input and Summary Results'!D2838=""),FALSE,'Input and Summary Results'!$D2838)</f>
        <v>0</v>
      </c>
      <c r="D3256" t="b">
        <f>IF(OR(B3256=0,'Input and Summary Results'!E2838=0),FALSE,'Input and Summary Results'!$E2838)</f>
        <v>0</v>
      </c>
      <c r="E3256" t="b">
        <f t="shared" si="182"/>
        <v>0</v>
      </c>
      <c r="F3256" t="b">
        <f t="shared" si="183"/>
        <v>0</v>
      </c>
      <c r="G3256" t="b">
        <f>IF('Input and Summary Results'!$J$4="yes",IF(C3256=FALSE,FALSE,IF('Data Transformation'!E3256&lt;$R$10,E3256,$R$10)),IF(C3256=FALSE,FALSE,IF(C3256&lt;$R$10,C3256,$R$10)))</f>
        <v>0</v>
      </c>
      <c r="H3256" t="b">
        <f>IF('Input and Summary Results'!$J$4="yes",'Data Transformation'!F3256,'Data Transformation'!D3256)</f>
        <v>0</v>
      </c>
      <c r="I3256" t="str">
        <f t="shared" si="181"/>
        <v/>
      </c>
    </row>
    <row r="3257" spans="2:9" x14ac:dyDescent="0.25">
      <c r="B3257" t="b">
        <f>IF('Input and Summary Results'!D2839=0,FALSE,'Input and Summary Results'!$B2839)</f>
        <v>0</v>
      </c>
      <c r="C3257" t="b">
        <f>IF(OR(B3257=0,'Input and Summary Results'!D2839=0,'Input and Summary Results'!D2839=""),FALSE,'Input and Summary Results'!$D2839)</f>
        <v>0</v>
      </c>
      <c r="D3257" t="b">
        <f>IF(OR(B3257=0,'Input and Summary Results'!E2839=0),FALSE,'Input and Summary Results'!$E2839)</f>
        <v>0</v>
      </c>
      <c r="E3257" t="b">
        <f t="shared" si="182"/>
        <v>0</v>
      </c>
      <c r="F3257" t="b">
        <f t="shared" si="183"/>
        <v>0</v>
      </c>
      <c r="G3257" t="b">
        <f>IF('Input and Summary Results'!$J$4="yes",IF(C3257=FALSE,FALSE,IF('Data Transformation'!E3257&lt;$R$10,E3257,$R$10)),IF(C3257=FALSE,FALSE,IF(C3257&lt;$R$10,C3257,$R$10)))</f>
        <v>0</v>
      </c>
      <c r="H3257" t="b">
        <f>IF('Input and Summary Results'!$J$4="yes",'Data Transformation'!F3257,'Data Transformation'!D3257)</f>
        <v>0</v>
      </c>
      <c r="I3257" t="str">
        <f t="shared" si="181"/>
        <v/>
      </c>
    </row>
    <row r="3258" spans="2:9" x14ac:dyDescent="0.25">
      <c r="B3258" t="b">
        <f>IF('Input and Summary Results'!D2840=0,FALSE,'Input and Summary Results'!$B2840)</f>
        <v>0</v>
      </c>
      <c r="C3258" t="b">
        <f>IF(OR(B3258=0,'Input and Summary Results'!D2840=0,'Input and Summary Results'!D2840=""),FALSE,'Input and Summary Results'!$D2840)</f>
        <v>0</v>
      </c>
      <c r="D3258" t="b">
        <f>IF(OR(B3258=0,'Input and Summary Results'!E2840=0),FALSE,'Input and Summary Results'!$E2840)</f>
        <v>0</v>
      </c>
      <c r="E3258" t="b">
        <f t="shared" si="182"/>
        <v>0</v>
      </c>
      <c r="F3258" t="b">
        <f t="shared" si="183"/>
        <v>0</v>
      </c>
      <c r="G3258" t="b">
        <f>IF('Input and Summary Results'!$J$4="yes",IF(C3258=FALSE,FALSE,IF('Data Transformation'!E3258&lt;$R$10,E3258,$R$10)),IF(C3258=FALSE,FALSE,IF(C3258&lt;$R$10,C3258,$R$10)))</f>
        <v>0</v>
      </c>
      <c r="H3258" t="b">
        <f>IF('Input and Summary Results'!$J$4="yes",'Data Transformation'!F3258,'Data Transformation'!D3258)</f>
        <v>0</v>
      </c>
      <c r="I3258" t="str">
        <f t="shared" si="181"/>
        <v/>
      </c>
    </row>
    <row r="3259" spans="2:9" x14ac:dyDescent="0.25">
      <c r="B3259" t="b">
        <f>IF('Input and Summary Results'!D2841=0,FALSE,'Input and Summary Results'!$B2841)</f>
        <v>0</v>
      </c>
      <c r="C3259" t="b">
        <f>IF(OR(B3259=0,'Input and Summary Results'!D2841=0,'Input and Summary Results'!D2841=""),FALSE,'Input and Summary Results'!$D2841)</f>
        <v>0</v>
      </c>
      <c r="D3259" t="b">
        <f>IF(OR(B3259=0,'Input and Summary Results'!E2841=0),FALSE,'Input and Summary Results'!$E2841)</f>
        <v>0</v>
      </c>
      <c r="E3259" t="b">
        <f t="shared" si="182"/>
        <v>0</v>
      </c>
      <c r="F3259" t="b">
        <f t="shared" si="183"/>
        <v>0</v>
      </c>
      <c r="G3259" t="b">
        <f>IF('Input and Summary Results'!$J$4="yes",IF(C3259=FALSE,FALSE,IF('Data Transformation'!E3259&lt;$R$10,E3259,$R$10)),IF(C3259=FALSE,FALSE,IF(C3259&lt;$R$10,C3259,$R$10)))</f>
        <v>0</v>
      </c>
      <c r="H3259" t="b">
        <f>IF('Input and Summary Results'!$J$4="yes",'Data Transformation'!F3259,'Data Transformation'!D3259)</f>
        <v>0</v>
      </c>
      <c r="I3259" t="str">
        <f t="shared" si="181"/>
        <v/>
      </c>
    </row>
    <row r="3260" spans="2:9" x14ac:dyDescent="0.25">
      <c r="B3260" t="b">
        <f>IF('Input and Summary Results'!D2842=0,FALSE,'Input and Summary Results'!$B2842)</f>
        <v>0</v>
      </c>
      <c r="C3260" t="b">
        <f>IF(OR(B3260=0,'Input and Summary Results'!D2842=0,'Input and Summary Results'!D2842=""),FALSE,'Input and Summary Results'!$D2842)</f>
        <v>0</v>
      </c>
      <c r="D3260" t="b">
        <f>IF(OR(B3260=0,'Input and Summary Results'!E2842=0),FALSE,'Input and Summary Results'!$E2842)</f>
        <v>0</v>
      </c>
      <c r="E3260" t="b">
        <f t="shared" si="182"/>
        <v>0</v>
      </c>
      <c r="F3260" t="b">
        <f t="shared" si="183"/>
        <v>0</v>
      </c>
      <c r="G3260" t="b">
        <f>IF('Input and Summary Results'!$J$4="yes",IF(C3260=FALSE,FALSE,IF('Data Transformation'!E3260&lt;$R$10,E3260,$R$10)),IF(C3260=FALSE,FALSE,IF(C3260&lt;$R$10,C3260,$R$10)))</f>
        <v>0</v>
      </c>
      <c r="H3260" t="b">
        <f>IF('Input and Summary Results'!$J$4="yes",'Data Transformation'!F3260,'Data Transformation'!D3260)</f>
        <v>0</v>
      </c>
      <c r="I3260" t="str">
        <f t="shared" si="181"/>
        <v/>
      </c>
    </row>
    <row r="3261" spans="2:9" x14ac:dyDescent="0.25">
      <c r="B3261" t="b">
        <f>IF('Input and Summary Results'!D2843=0,FALSE,'Input and Summary Results'!$B2843)</f>
        <v>0</v>
      </c>
      <c r="C3261" t="b">
        <f>IF(OR(B3261=0,'Input and Summary Results'!D2843=0,'Input and Summary Results'!D2843=""),FALSE,'Input and Summary Results'!$D2843)</f>
        <v>0</v>
      </c>
      <c r="D3261" t="b">
        <f>IF(OR(B3261=0,'Input and Summary Results'!E2843=0),FALSE,'Input and Summary Results'!$E2843)</f>
        <v>0</v>
      </c>
      <c r="E3261" t="b">
        <f t="shared" si="182"/>
        <v>0</v>
      </c>
      <c r="F3261" t="b">
        <f t="shared" si="183"/>
        <v>0</v>
      </c>
      <c r="G3261" t="b">
        <f>IF('Input and Summary Results'!$J$4="yes",IF(C3261=FALSE,FALSE,IF('Data Transformation'!E3261&lt;$R$10,E3261,$R$10)),IF(C3261=FALSE,FALSE,IF(C3261&lt;$R$10,C3261,$R$10)))</f>
        <v>0</v>
      </c>
      <c r="H3261" t="b">
        <f>IF('Input and Summary Results'!$J$4="yes",'Data Transformation'!F3261,'Data Transformation'!D3261)</f>
        <v>0</v>
      </c>
      <c r="I3261" t="str">
        <f t="shared" si="181"/>
        <v/>
      </c>
    </row>
    <row r="3262" spans="2:9" x14ac:dyDescent="0.25">
      <c r="B3262" t="b">
        <f>IF('Input and Summary Results'!D2844=0,FALSE,'Input and Summary Results'!$B2844)</f>
        <v>0</v>
      </c>
      <c r="C3262" t="b">
        <f>IF(OR(B3262=0,'Input and Summary Results'!D2844=0,'Input and Summary Results'!D2844=""),FALSE,'Input and Summary Results'!$D2844)</f>
        <v>0</v>
      </c>
      <c r="D3262" t="b">
        <f>IF(OR(B3262=0,'Input and Summary Results'!E2844=0),FALSE,'Input and Summary Results'!$E2844)</f>
        <v>0</v>
      </c>
      <c r="E3262" t="b">
        <f t="shared" si="182"/>
        <v>0</v>
      </c>
      <c r="F3262" t="b">
        <f t="shared" si="183"/>
        <v>0</v>
      </c>
      <c r="G3262" t="b">
        <f>IF('Input and Summary Results'!$J$4="yes",IF(C3262=FALSE,FALSE,IF('Data Transformation'!E3262&lt;$R$10,E3262,$R$10)),IF(C3262=FALSE,FALSE,IF(C3262&lt;$R$10,C3262,$R$10)))</f>
        <v>0</v>
      </c>
      <c r="H3262" t="b">
        <f>IF('Input and Summary Results'!$J$4="yes",'Data Transformation'!F3262,'Data Transformation'!D3262)</f>
        <v>0</v>
      </c>
      <c r="I3262" t="str">
        <f t="shared" si="181"/>
        <v/>
      </c>
    </row>
    <row r="3263" spans="2:9" x14ac:dyDescent="0.25">
      <c r="B3263" t="b">
        <f>IF('Input and Summary Results'!D2845=0,FALSE,'Input and Summary Results'!$B2845)</f>
        <v>0</v>
      </c>
      <c r="C3263" t="b">
        <f>IF(OR(B3263=0,'Input and Summary Results'!D2845=0,'Input and Summary Results'!D2845=""),FALSE,'Input and Summary Results'!$D2845)</f>
        <v>0</v>
      </c>
      <c r="D3263" t="b">
        <f>IF(OR(B3263=0,'Input and Summary Results'!E2845=0),FALSE,'Input and Summary Results'!$E2845)</f>
        <v>0</v>
      </c>
      <c r="E3263" t="b">
        <f t="shared" si="182"/>
        <v>0</v>
      </c>
      <c r="F3263" t="b">
        <f t="shared" si="183"/>
        <v>0</v>
      </c>
      <c r="G3263" t="b">
        <f>IF('Input and Summary Results'!$J$4="yes",IF(C3263=FALSE,FALSE,IF('Data Transformation'!E3263&lt;$R$10,E3263,$R$10)),IF(C3263=FALSE,FALSE,IF(C3263&lt;$R$10,C3263,$R$10)))</f>
        <v>0</v>
      </c>
      <c r="H3263" t="b">
        <f>IF('Input and Summary Results'!$J$4="yes",'Data Transformation'!F3263,'Data Transformation'!D3263)</f>
        <v>0</v>
      </c>
      <c r="I3263" t="str">
        <f t="shared" si="181"/>
        <v/>
      </c>
    </row>
    <row r="3264" spans="2:9" x14ac:dyDescent="0.25">
      <c r="B3264" t="b">
        <f>IF('Input and Summary Results'!D2846=0,FALSE,'Input and Summary Results'!$B2846)</f>
        <v>0</v>
      </c>
      <c r="C3264" t="b">
        <f>IF(OR(B3264=0,'Input and Summary Results'!D2846=0,'Input and Summary Results'!D2846=""),FALSE,'Input and Summary Results'!$D2846)</f>
        <v>0</v>
      </c>
      <c r="D3264" t="b">
        <f>IF(OR(B3264=0,'Input and Summary Results'!E2846=0),FALSE,'Input and Summary Results'!$E2846)</f>
        <v>0</v>
      </c>
      <c r="E3264" t="b">
        <f t="shared" si="182"/>
        <v>0</v>
      </c>
      <c r="F3264" t="b">
        <f t="shared" si="183"/>
        <v>0</v>
      </c>
      <c r="G3264" t="b">
        <f>IF('Input and Summary Results'!$J$4="yes",IF(C3264=FALSE,FALSE,IF('Data Transformation'!E3264&lt;$R$10,E3264,$R$10)),IF(C3264=FALSE,FALSE,IF(C3264&lt;$R$10,C3264,$R$10)))</f>
        <v>0</v>
      </c>
      <c r="H3264" t="b">
        <f>IF('Input and Summary Results'!$J$4="yes",'Data Transformation'!F3264,'Data Transformation'!D3264)</f>
        <v>0</v>
      </c>
      <c r="I3264" t="str">
        <f t="shared" si="181"/>
        <v/>
      </c>
    </row>
    <row r="3265" spans="2:9" x14ac:dyDescent="0.25">
      <c r="B3265" t="b">
        <f>IF('Input and Summary Results'!D2847=0,FALSE,'Input and Summary Results'!$B2847)</f>
        <v>0</v>
      </c>
      <c r="C3265" t="b">
        <f>IF(OR(B3265=0,'Input and Summary Results'!D2847=0,'Input and Summary Results'!D2847=""),FALSE,'Input and Summary Results'!$D2847)</f>
        <v>0</v>
      </c>
      <c r="D3265" t="b">
        <f>IF(OR(B3265=0,'Input and Summary Results'!E2847=0),FALSE,'Input and Summary Results'!$E2847)</f>
        <v>0</v>
      </c>
      <c r="E3265" t="b">
        <f t="shared" si="182"/>
        <v>0</v>
      </c>
      <c r="F3265" t="b">
        <f t="shared" si="183"/>
        <v>0</v>
      </c>
      <c r="G3265" t="b">
        <f>IF('Input and Summary Results'!$J$4="yes",IF(C3265=FALSE,FALSE,IF('Data Transformation'!E3265&lt;$R$10,E3265,$R$10)),IF(C3265=FALSE,FALSE,IF(C3265&lt;$R$10,C3265,$R$10)))</f>
        <v>0</v>
      </c>
      <c r="H3265" t="b">
        <f>IF('Input and Summary Results'!$J$4="yes",'Data Transformation'!F3265,'Data Transformation'!D3265)</f>
        <v>0</v>
      </c>
      <c r="I3265" t="str">
        <f t="shared" si="181"/>
        <v/>
      </c>
    </row>
    <row r="3266" spans="2:9" x14ac:dyDescent="0.25">
      <c r="B3266" t="b">
        <f>IF('Input and Summary Results'!D2848=0,FALSE,'Input and Summary Results'!$B2848)</f>
        <v>0</v>
      </c>
      <c r="C3266" t="b">
        <f>IF(OR(B3266=0,'Input and Summary Results'!D2848=0,'Input and Summary Results'!D2848=""),FALSE,'Input and Summary Results'!$D2848)</f>
        <v>0</v>
      </c>
      <c r="D3266" t="b">
        <f>IF(OR(B3266=0,'Input and Summary Results'!E2848=0),FALSE,'Input and Summary Results'!$E2848)</f>
        <v>0</v>
      </c>
      <c r="E3266" t="b">
        <f t="shared" si="182"/>
        <v>0</v>
      </c>
      <c r="F3266" t="b">
        <f t="shared" si="183"/>
        <v>0</v>
      </c>
      <c r="G3266" t="b">
        <f>IF('Input and Summary Results'!$J$4="yes",IF(C3266=FALSE,FALSE,IF('Data Transformation'!E3266&lt;$R$10,E3266,$R$10)),IF(C3266=FALSE,FALSE,IF(C3266&lt;$R$10,C3266,$R$10)))</f>
        <v>0</v>
      </c>
      <c r="H3266" t="b">
        <f>IF('Input and Summary Results'!$J$4="yes",'Data Transformation'!F3266,'Data Transformation'!D3266)</f>
        <v>0</v>
      </c>
      <c r="I3266" t="str">
        <f t="shared" si="181"/>
        <v/>
      </c>
    </row>
    <row r="3267" spans="2:9" x14ac:dyDescent="0.25">
      <c r="B3267" t="b">
        <f>IF('Input and Summary Results'!D2849=0,FALSE,'Input and Summary Results'!$B2849)</f>
        <v>0</v>
      </c>
      <c r="C3267" t="b">
        <f>IF(OR(B3267=0,'Input and Summary Results'!D2849=0,'Input and Summary Results'!D2849=""),FALSE,'Input and Summary Results'!$D2849)</f>
        <v>0</v>
      </c>
      <c r="D3267" t="b">
        <f>IF(OR(B3267=0,'Input and Summary Results'!E2849=0),FALSE,'Input and Summary Results'!$E2849)</f>
        <v>0</v>
      </c>
      <c r="E3267" t="b">
        <f t="shared" si="182"/>
        <v>0</v>
      </c>
      <c r="F3267" t="b">
        <f t="shared" si="183"/>
        <v>0</v>
      </c>
      <c r="G3267" t="b">
        <f>IF('Input and Summary Results'!$J$4="yes",IF(C3267=FALSE,FALSE,IF('Data Transformation'!E3267&lt;$R$10,E3267,$R$10)),IF(C3267=FALSE,FALSE,IF(C3267&lt;$R$10,C3267,$R$10)))</f>
        <v>0</v>
      </c>
      <c r="H3267" t="b">
        <f>IF('Input and Summary Results'!$J$4="yes",'Data Transformation'!F3267,'Data Transformation'!D3267)</f>
        <v>0</v>
      </c>
      <c r="I3267" t="str">
        <f t="shared" si="181"/>
        <v/>
      </c>
    </row>
    <row r="3268" spans="2:9" x14ac:dyDescent="0.25">
      <c r="B3268" t="b">
        <f>IF('Input and Summary Results'!D2850=0,FALSE,'Input and Summary Results'!$B2850)</f>
        <v>0</v>
      </c>
      <c r="C3268" t="b">
        <f>IF(OR(B3268=0,'Input and Summary Results'!D2850=0,'Input and Summary Results'!D2850=""),FALSE,'Input and Summary Results'!$D2850)</f>
        <v>0</v>
      </c>
      <c r="D3268" t="b">
        <f>IF(OR(B3268=0,'Input and Summary Results'!E2850=0),FALSE,'Input and Summary Results'!$E2850)</f>
        <v>0</v>
      </c>
      <c r="E3268" t="b">
        <f t="shared" si="182"/>
        <v>0</v>
      </c>
      <c r="F3268" t="b">
        <f t="shared" si="183"/>
        <v>0</v>
      </c>
      <c r="G3268" t="b">
        <f>IF('Input and Summary Results'!$J$4="yes",IF(C3268=FALSE,FALSE,IF('Data Transformation'!E3268&lt;$R$10,E3268,$R$10)),IF(C3268=FALSE,FALSE,IF(C3268&lt;$R$10,C3268,$R$10)))</f>
        <v>0</v>
      </c>
      <c r="H3268" t="b">
        <f>IF('Input and Summary Results'!$J$4="yes",'Data Transformation'!F3268,'Data Transformation'!D3268)</f>
        <v>0</v>
      </c>
      <c r="I3268" t="str">
        <f t="shared" si="181"/>
        <v/>
      </c>
    </row>
    <row r="3269" spans="2:9" x14ac:dyDescent="0.25">
      <c r="B3269" t="b">
        <f>IF('Input and Summary Results'!D2851=0,FALSE,'Input and Summary Results'!$B2851)</f>
        <v>0</v>
      </c>
      <c r="C3269" t="b">
        <f>IF(OR(B3269=0,'Input and Summary Results'!D2851=0,'Input and Summary Results'!D2851=""),FALSE,'Input and Summary Results'!$D2851)</f>
        <v>0</v>
      </c>
      <c r="D3269" t="b">
        <f>IF(OR(B3269=0,'Input and Summary Results'!E2851=0),FALSE,'Input and Summary Results'!$E2851)</f>
        <v>0</v>
      </c>
      <c r="E3269" t="b">
        <f t="shared" si="182"/>
        <v>0</v>
      </c>
      <c r="F3269" t="b">
        <f t="shared" si="183"/>
        <v>0</v>
      </c>
      <c r="G3269" t="b">
        <f>IF('Input and Summary Results'!$J$4="yes",IF(C3269=FALSE,FALSE,IF('Data Transformation'!E3269&lt;$R$10,E3269,$R$10)),IF(C3269=FALSE,FALSE,IF(C3269&lt;$R$10,C3269,$R$10)))</f>
        <v>0</v>
      </c>
      <c r="H3269" t="b">
        <f>IF('Input and Summary Results'!$J$4="yes",'Data Transformation'!F3269,'Data Transformation'!D3269)</f>
        <v>0</v>
      </c>
      <c r="I3269" t="str">
        <f t="shared" ref="I3269:I3332" si="184">IF(G3269=FALSE,"",B3269)</f>
        <v/>
      </c>
    </row>
    <row r="3270" spans="2:9" x14ac:dyDescent="0.25">
      <c r="B3270" t="b">
        <f>IF('Input and Summary Results'!D2852=0,FALSE,'Input and Summary Results'!$B2852)</f>
        <v>0</v>
      </c>
      <c r="C3270" t="b">
        <f>IF(OR(B3270=0,'Input and Summary Results'!D2852=0,'Input and Summary Results'!D2852=""),FALSE,'Input and Summary Results'!$D2852)</f>
        <v>0</v>
      </c>
      <c r="D3270" t="b">
        <f>IF(OR(B3270=0,'Input and Summary Results'!E2852=0),FALSE,'Input and Summary Results'!$E2852)</f>
        <v>0</v>
      </c>
      <c r="E3270" t="b">
        <f t="shared" si="182"/>
        <v>0</v>
      </c>
      <c r="F3270" t="b">
        <f t="shared" si="183"/>
        <v>0</v>
      </c>
      <c r="G3270" t="b">
        <f>IF('Input and Summary Results'!$J$4="yes",IF(C3270=FALSE,FALSE,IF('Data Transformation'!E3270&lt;$R$10,E3270,$R$10)),IF(C3270=FALSE,FALSE,IF(C3270&lt;$R$10,C3270,$R$10)))</f>
        <v>0</v>
      </c>
      <c r="H3270" t="b">
        <f>IF('Input and Summary Results'!$J$4="yes",'Data Transformation'!F3270,'Data Transformation'!D3270)</f>
        <v>0</v>
      </c>
      <c r="I3270" t="str">
        <f t="shared" si="184"/>
        <v/>
      </c>
    </row>
    <row r="3271" spans="2:9" x14ac:dyDescent="0.25">
      <c r="B3271" t="b">
        <f>IF('Input and Summary Results'!D2853=0,FALSE,'Input and Summary Results'!$B2853)</f>
        <v>0</v>
      </c>
      <c r="C3271" t="b">
        <f>IF(OR(B3271=0,'Input and Summary Results'!D2853=0,'Input and Summary Results'!D2853=""),FALSE,'Input and Summary Results'!$D2853)</f>
        <v>0</v>
      </c>
      <c r="D3271" t="b">
        <f>IF(OR(B3271=0,'Input and Summary Results'!E2853=0),FALSE,'Input and Summary Results'!$E2853)</f>
        <v>0</v>
      </c>
      <c r="E3271" t="b">
        <f t="shared" si="182"/>
        <v>0</v>
      </c>
      <c r="F3271" t="b">
        <f t="shared" si="183"/>
        <v>0</v>
      </c>
      <c r="G3271" t="b">
        <f>IF('Input and Summary Results'!$J$4="yes",IF(C3271=FALSE,FALSE,IF('Data Transformation'!E3271&lt;$R$10,E3271,$R$10)),IF(C3271=FALSE,FALSE,IF(C3271&lt;$R$10,C3271,$R$10)))</f>
        <v>0</v>
      </c>
      <c r="H3271" t="b">
        <f>IF('Input and Summary Results'!$J$4="yes",'Data Transformation'!F3271,'Data Transformation'!D3271)</f>
        <v>0</v>
      </c>
      <c r="I3271" t="str">
        <f t="shared" si="184"/>
        <v/>
      </c>
    </row>
    <row r="3272" spans="2:9" x14ac:dyDescent="0.25">
      <c r="B3272" t="b">
        <f>IF('Input and Summary Results'!D2854=0,FALSE,'Input and Summary Results'!$B2854)</f>
        <v>0</v>
      </c>
      <c r="C3272" t="b">
        <f>IF(OR(B3272=0,'Input and Summary Results'!D2854=0,'Input and Summary Results'!D2854=""),FALSE,'Input and Summary Results'!$D2854)</f>
        <v>0</v>
      </c>
      <c r="D3272" t="b">
        <f>IF(OR(B3272=0,'Input and Summary Results'!E2854=0),FALSE,'Input and Summary Results'!$E2854)</f>
        <v>0</v>
      </c>
      <c r="E3272" t="b">
        <f t="shared" si="182"/>
        <v>0</v>
      </c>
      <c r="F3272" t="b">
        <f t="shared" si="183"/>
        <v>0</v>
      </c>
      <c r="G3272" t="b">
        <f>IF('Input and Summary Results'!$J$4="yes",IF(C3272=FALSE,FALSE,IF('Data Transformation'!E3272&lt;$R$10,E3272,$R$10)),IF(C3272=FALSE,FALSE,IF(C3272&lt;$R$10,C3272,$R$10)))</f>
        <v>0</v>
      </c>
      <c r="H3272" t="b">
        <f>IF('Input and Summary Results'!$J$4="yes",'Data Transformation'!F3272,'Data Transformation'!D3272)</f>
        <v>0</v>
      </c>
      <c r="I3272" t="str">
        <f t="shared" si="184"/>
        <v/>
      </c>
    </row>
    <row r="3273" spans="2:9" x14ac:dyDescent="0.25">
      <c r="B3273" t="b">
        <f>IF('Input and Summary Results'!D2855=0,FALSE,'Input and Summary Results'!$B2855)</f>
        <v>0</v>
      </c>
      <c r="C3273" t="b">
        <f>IF(OR(B3273=0,'Input and Summary Results'!D2855=0,'Input and Summary Results'!D2855=""),FALSE,'Input and Summary Results'!$D2855)</f>
        <v>0</v>
      </c>
      <c r="D3273" t="b">
        <f>IF(OR(B3273=0,'Input and Summary Results'!E2855=0),FALSE,'Input and Summary Results'!$E2855)</f>
        <v>0</v>
      </c>
      <c r="E3273" t="b">
        <f t="shared" si="182"/>
        <v>0</v>
      </c>
      <c r="F3273" t="b">
        <f t="shared" si="183"/>
        <v>0</v>
      </c>
      <c r="G3273" t="b">
        <f>IF('Input and Summary Results'!$J$4="yes",IF(C3273=FALSE,FALSE,IF('Data Transformation'!E3273&lt;$R$10,E3273,$R$10)),IF(C3273=FALSE,FALSE,IF(C3273&lt;$R$10,C3273,$R$10)))</f>
        <v>0</v>
      </c>
      <c r="H3273" t="b">
        <f>IF('Input and Summary Results'!$J$4="yes",'Data Transformation'!F3273,'Data Transformation'!D3273)</f>
        <v>0</v>
      </c>
      <c r="I3273" t="str">
        <f t="shared" si="184"/>
        <v/>
      </c>
    </row>
    <row r="3274" spans="2:9" x14ac:dyDescent="0.25">
      <c r="B3274" t="b">
        <f>IF('Input and Summary Results'!D2856=0,FALSE,'Input and Summary Results'!$B2856)</f>
        <v>0</v>
      </c>
      <c r="C3274" t="b">
        <f>IF(OR(B3274=0,'Input and Summary Results'!D2856=0,'Input and Summary Results'!D2856=""),FALSE,'Input and Summary Results'!$D2856)</f>
        <v>0</v>
      </c>
      <c r="D3274" t="b">
        <f>IF(OR(B3274=0,'Input and Summary Results'!E2856=0),FALSE,'Input and Summary Results'!$E2856)</f>
        <v>0</v>
      </c>
      <c r="E3274" t="b">
        <f t="shared" si="182"/>
        <v>0</v>
      </c>
      <c r="F3274" t="b">
        <f t="shared" si="183"/>
        <v>0</v>
      </c>
      <c r="G3274" t="b">
        <f>IF('Input and Summary Results'!$J$4="yes",IF(C3274=FALSE,FALSE,IF('Data Transformation'!E3274&lt;$R$10,E3274,$R$10)),IF(C3274=FALSE,FALSE,IF(C3274&lt;$R$10,C3274,$R$10)))</f>
        <v>0</v>
      </c>
      <c r="H3274" t="b">
        <f>IF('Input and Summary Results'!$J$4="yes",'Data Transformation'!F3274,'Data Transformation'!D3274)</f>
        <v>0</v>
      </c>
      <c r="I3274" t="str">
        <f t="shared" si="184"/>
        <v/>
      </c>
    </row>
    <row r="3275" spans="2:9" x14ac:dyDescent="0.25">
      <c r="B3275" t="b">
        <f>IF('Input and Summary Results'!D2857=0,FALSE,'Input and Summary Results'!$B2857)</f>
        <v>0</v>
      </c>
      <c r="C3275" t="b">
        <f>IF(OR(B3275=0,'Input and Summary Results'!D2857=0,'Input and Summary Results'!D2857=""),FALSE,'Input and Summary Results'!$D2857)</f>
        <v>0</v>
      </c>
      <c r="D3275" t="b">
        <f>IF(OR(B3275=0,'Input and Summary Results'!E2857=0),FALSE,'Input and Summary Results'!$E2857)</f>
        <v>0</v>
      </c>
      <c r="E3275" t="b">
        <f t="shared" si="182"/>
        <v>0</v>
      </c>
      <c r="F3275" t="b">
        <f t="shared" si="183"/>
        <v>0</v>
      </c>
      <c r="G3275" t="b">
        <f>IF('Input and Summary Results'!$J$4="yes",IF(C3275=FALSE,FALSE,IF('Data Transformation'!E3275&lt;$R$10,E3275,$R$10)),IF(C3275=FALSE,FALSE,IF(C3275&lt;$R$10,C3275,$R$10)))</f>
        <v>0</v>
      </c>
      <c r="H3275" t="b">
        <f>IF('Input and Summary Results'!$J$4="yes",'Data Transformation'!F3275,'Data Transformation'!D3275)</f>
        <v>0</v>
      </c>
      <c r="I3275" t="str">
        <f t="shared" si="184"/>
        <v/>
      </c>
    </row>
    <row r="3276" spans="2:9" x14ac:dyDescent="0.25">
      <c r="B3276" t="b">
        <f>IF('Input and Summary Results'!D2858=0,FALSE,'Input and Summary Results'!$B2858)</f>
        <v>0</v>
      </c>
      <c r="C3276" t="b">
        <f>IF(OR(B3276=0,'Input and Summary Results'!D2858=0,'Input and Summary Results'!D2858=""),FALSE,'Input and Summary Results'!$D2858)</f>
        <v>0</v>
      </c>
      <c r="D3276" t="b">
        <f>IF(OR(B3276=0,'Input and Summary Results'!E2858=0),FALSE,'Input and Summary Results'!$E2858)</f>
        <v>0</v>
      </c>
      <c r="E3276" t="b">
        <f t="shared" si="182"/>
        <v>0</v>
      </c>
      <c r="F3276" t="b">
        <f t="shared" si="183"/>
        <v>0</v>
      </c>
      <c r="G3276" t="b">
        <f>IF('Input and Summary Results'!$J$4="yes",IF(C3276=FALSE,FALSE,IF('Data Transformation'!E3276&lt;$R$10,E3276,$R$10)),IF(C3276=FALSE,FALSE,IF(C3276&lt;$R$10,C3276,$R$10)))</f>
        <v>0</v>
      </c>
      <c r="H3276" t="b">
        <f>IF('Input and Summary Results'!$J$4="yes",'Data Transformation'!F3276,'Data Transformation'!D3276)</f>
        <v>0</v>
      </c>
      <c r="I3276" t="str">
        <f t="shared" si="184"/>
        <v/>
      </c>
    </row>
    <row r="3277" spans="2:9" x14ac:dyDescent="0.25">
      <c r="B3277" t="b">
        <f>IF('Input and Summary Results'!D2859=0,FALSE,'Input and Summary Results'!$B2859)</f>
        <v>0</v>
      </c>
      <c r="C3277" t="b">
        <f>IF(OR(B3277=0,'Input and Summary Results'!D2859=0,'Input and Summary Results'!D2859=""),FALSE,'Input and Summary Results'!$D2859)</f>
        <v>0</v>
      </c>
      <c r="D3277" t="b">
        <f>IF(OR(B3277=0,'Input and Summary Results'!E2859=0),FALSE,'Input and Summary Results'!$E2859)</f>
        <v>0</v>
      </c>
      <c r="E3277" t="b">
        <f t="shared" si="182"/>
        <v>0</v>
      </c>
      <c r="F3277" t="b">
        <f t="shared" si="183"/>
        <v>0</v>
      </c>
      <c r="G3277" t="b">
        <f>IF('Input and Summary Results'!$J$4="yes",IF(C3277=FALSE,FALSE,IF('Data Transformation'!E3277&lt;$R$10,E3277,$R$10)),IF(C3277=FALSE,FALSE,IF(C3277&lt;$R$10,C3277,$R$10)))</f>
        <v>0</v>
      </c>
      <c r="H3277" t="b">
        <f>IF('Input and Summary Results'!$J$4="yes",'Data Transformation'!F3277,'Data Transformation'!D3277)</f>
        <v>0</v>
      </c>
      <c r="I3277" t="str">
        <f t="shared" si="184"/>
        <v/>
      </c>
    </row>
    <row r="3278" spans="2:9" x14ac:dyDescent="0.25">
      <c r="B3278" t="b">
        <f>IF('Input and Summary Results'!D2860=0,FALSE,'Input and Summary Results'!$B2860)</f>
        <v>0</v>
      </c>
      <c r="C3278" t="b">
        <f>IF(OR(B3278=0,'Input and Summary Results'!D2860=0,'Input and Summary Results'!D2860=""),FALSE,'Input and Summary Results'!$D2860)</f>
        <v>0</v>
      </c>
      <c r="D3278" t="b">
        <f>IF(OR(B3278=0,'Input and Summary Results'!E2860=0),FALSE,'Input and Summary Results'!$E2860)</f>
        <v>0</v>
      </c>
      <c r="E3278" t="b">
        <f t="shared" si="182"/>
        <v>0</v>
      </c>
      <c r="F3278" t="b">
        <f t="shared" si="183"/>
        <v>0</v>
      </c>
      <c r="G3278" t="b">
        <f>IF('Input and Summary Results'!$J$4="yes",IF(C3278=FALSE,FALSE,IF('Data Transformation'!E3278&lt;$R$10,E3278,$R$10)),IF(C3278=FALSE,FALSE,IF(C3278&lt;$R$10,C3278,$R$10)))</f>
        <v>0</v>
      </c>
      <c r="H3278" t="b">
        <f>IF('Input and Summary Results'!$J$4="yes",'Data Transformation'!F3278,'Data Transformation'!D3278)</f>
        <v>0</v>
      </c>
      <c r="I3278" t="str">
        <f t="shared" si="184"/>
        <v/>
      </c>
    </row>
    <row r="3279" spans="2:9" x14ac:dyDescent="0.25">
      <c r="B3279" t="b">
        <f>IF('Input and Summary Results'!D2861=0,FALSE,'Input and Summary Results'!$B2861)</f>
        <v>0</v>
      </c>
      <c r="C3279" t="b">
        <f>IF(OR(B3279=0,'Input and Summary Results'!D2861=0,'Input and Summary Results'!D2861=""),FALSE,'Input and Summary Results'!$D2861)</f>
        <v>0</v>
      </c>
      <c r="D3279" t="b">
        <f>IF(OR(B3279=0,'Input and Summary Results'!E2861=0),FALSE,'Input and Summary Results'!$E2861)</f>
        <v>0</v>
      </c>
      <c r="E3279" t="b">
        <f t="shared" si="182"/>
        <v>0</v>
      </c>
      <c r="F3279" t="b">
        <f t="shared" si="183"/>
        <v>0</v>
      </c>
      <c r="G3279" t="b">
        <f>IF('Input and Summary Results'!$J$4="yes",IF(C3279=FALSE,FALSE,IF('Data Transformation'!E3279&lt;$R$10,E3279,$R$10)),IF(C3279=FALSE,FALSE,IF(C3279&lt;$R$10,C3279,$R$10)))</f>
        <v>0</v>
      </c>
      <c r="H3279" t="b">
        <f>IF('Input and Summary Results'!$J$4="yes",'Data Transformation'!F3279,'Data Transformation'!D3279)</f>
        <v>0</v>
      </c>
      <c r="I3279" t="str">
        <f t="shared" si="184"/>
        <v/>
      </c>
    </row>
    <row r="3280" spans="2:9" x14ac:dyDescent="0.25">
      <c r="B3280" t="b">
        <f>IF('Input and Summary Results'!D2862=0,FALSE,'Input and Summary Results'!$B2862)</f>
        <v>0</v>
      </c>
      <c r="C3280" t="b">
        <f>IF(OR(B3280=0,'Input and Summary Results'!D2862=0,'Input and Summary Results'!D2862=""),FALSE,'Input and Summary Results'!$D2862)</f>
        <v>0</v>
      </c>
      <c r="D3280" t="b">
        <f>IF(OR(B3280=0,'Input and Summary Results'!E2862=0),FALSE,'Input and Summary Results'!$E2862)</f>
        <v>0</v>
      </c>
      <c r="E3280" t="b">
        <f t="shared" si="182"/>
        <v>0</v>
      </c>
      <c r="F3280" t="b">
        <f t="shared" si="183"/>
        <v>0</v>
      </c>
      <c r="G3280" t="b">
        <f>IF('Input and Summary Results'!$J$4="yes",IF(C3280=FALSE,FALSE,IF('Data Transformation'!E3280&lt;$R$10,E3280,$R$10)),IF(C3280=FALSE,FALSE,IF(C3280&lt;$R$10,C3280,$R$10)))</f>
        <v>0</v>
      </c>
      <c r="H3280" t="b">
        <f>IF('Input and Summary Results'!$J$4="yes",'Data Transformation'!F3280,'Data Transformation'!D3280)</f>
        <v>0</v>
      </c>
      <c r="I3280" t="str">
        <f t="shared" si="184"/>
        <v/>
      </c>
    </row>
    <row r="3281" spans="2:9" x14ac:dyDescent="0.25">
      <c r="B3281" t="b">
        <f>IF('Input and Summary Results'!D2863=0,FALSE,'Input and Summary Results'!$B2863)</f>
        <v>0</v>
      </c>
      <c r="C3281" t="b">
        <f>IF(OR(B3281=0,'Input and Summary Results'!D2863=0,'Input and Summary Results'!D2863=""),FALSE,'Input and Summary Results'!$D2863)</f>
        <v>0</v>
      </c>
      <c r="D3281" t="b">
        <f>IF(OR(B3281=0,'Input and Summary Results'!E2863=0),FALSE,'Input and Summary Results'!$E2863)</f>
        <v>0</v>
      </c>
      <c r="E3281" t="b">
        <f t="shared" si="182"/>
        <v>0</v>
      </c>
      <c r="F3281" t="b">
        <f t="shared" si="183"/>
        <v>0</v>
      </c>
      <c r="G3281" t="b">
        <f>IF('Input and Summary Results'!$J$4="yes",IF(C3281=FALSE,FALSE,IF('Data Transformation'!E3281&lt;$R$10,E3281,$R$10)),IF(C3281=FALSE,FALSE,IF(C3281&lt;$R$10,C3281,$R$10)))</f>
        <v>0</v>
      </c>
      <c r="H3281" t="b">
        <f>IF('Input and Summary Results'!$J$4="yes",'Data Transformation'!F3281,'Data Transformation'!D3281)</f>
        <v>0</v>
      </c>
      <c r="I3281" t="str">
        <f t="shared" si="184"/>
        <v/>
      </c>
    </row>
    <row r="3282" spans="2:9" x14ac:dyDescent="0.25">
      <c r="B3282" t="b">
        <f>IF('Input and Summary Results'!D2864=0,FALSE,'Input and Summary Results'!$B2864)</f>
        <v>0</v>
      </c>
      <c r="C3282" t="b">
        <f>IF(OR(B3282=0,'Input and Summary Results'!D2864=0,'Input and Summary Results'!D2864=""),FALSE,'Input and Summary Results'!$D2864)</f>
        <v>0</v>
      </c>
      <c r="D3282" t="b">
        <f>IF(OR(B3282=0,'Input and Summary Results'!E2864=0),FALSE,'Input and Summary Results'!$E2864)</f>
        <v>0</v>
      </c>
      <c r="E3282" t="b">
        <f t="shared" si="182"/>
        <v>0</v>
      </c>
      <c r="F3282" t="b">
        <f t="shared" si="183"/>
        <v>0</v>
      </c>
      <c r="G3282" t="b">
        <f>IF('Input and Summary Results'!$J$4="yes",IF(C3282=FALSE,FALSE,IF('Data Transformation'!E3282&lt;$R$10,E3282,$R$10)),IF(C3282=FALSE,FALSE,IF(C3282&lt;$R$10,C3282,$R$10)))</f>
        <v>0</v>
      </c>
      <c r="H3282" t="b">
        <f>IF('Input and Summary Results'!$J$4="yes",'Data Transformation'!F3282,'Data Transformation'!D3282)</f>
        <v>0</v>
      </c>
      <c r="I3282" t="str">
        <f t="shared" si="184"/>
        <v/>
      </c>
    </row>
    <row r="3283" spans="2:9" x14ac:dyDescent="0.25">
      <c r="B3283" t="b">
        <f>IF('Input and Summary Results'!D2865=0,FALSE,'Input and Summary Results'!$B2865)</f>
        <v>0</v>
      </c>
      <c r="C3283" t="b">
        <f>IF(OR(B3283=0,'Input and Summary Results'!D2865=0,'Input and Summary Results'!D2865=""),FALSE,'Input and Summary Results'!$D2865)</f>
        <v>0</v>
      </c>
      <c r="D3283" t="b">
        <f>IF(OR(B3283=0,'Input and Summary Results'!E2865=0),FALSE,'Input and Summary Results'!$E2865)</f>
        <v>0</v>
      </c>
      <c r="E3283" t="b">
        <f t="shared" si="182"/>
        <v>0</v>
      </c>
      <c r="F3283" t="b">
        <f t="shared" si="183"/>
        <v>0</v>
      </c>
      <c r="G3283" t="b">
        <f>IF('Input and Summary Results'!$J$4="yes",IF(C3283=FALSE,FALSE,IF('Data Transformation'!E3283&lt;$R$10,E3283,$R$10)),IF(C3283=FALSE,FALSE,IF(C3283&lt;$R$10,C3283,$R$10)))</f>
        <v>0</v>
      </c>
      <c r="H3283" t="b">
        <f>IF('Input and Summary Results'!$J$4="yes",'Data Transformation'!F3283,'Data Transformation'!D3283)</f>
        <v>0</v>
      </c>
      <c r="I3283" t="str">
        <f t="shared" si="184"/>
        <v/>
      </c>
    </row>
    <row r="3284" spans="2:9" x14ac:dyDescent="0.25">
      <c r="B3284" t="b">
        <f>IF('Input and Summary Results'!D2866=0,FALSE,'Input and Summary Results'!$B2866)</f>
        <v>0</v>
      </c>
      <c r="C3284" t="b">
        <f>IF(OR(B3284=0,'Input and Summary Results'!D2866=0,'Input and Summary Results'!D2866=""),FALSE,'Input and Summary Results'!$D2866)</f>
        <v>0</v>
      </c>
      <c r="D3284" t="b">
        <f>IF(OR(B3284=0,'Input and Summary Results'!E2866=0),FALSE,'Input and Summary Results'!$E2866)</f>
        <v>0</v>
      </c>
      <c r="E3284" t="b">
        <f t="shared" si="182"/>
        <v>0</v>
      </c>
      <c r="F3284" t="b">
        <f t="shared" si="183"/>
        <v>0</v>
      </c>
      <c r="G3284" t="b">
        <f>IF('Input and Summary Results'!$J$4="yes",IF(C3284=FALSE,FALSE,IF('Data Transformation'!E3284&lt;$R$10,E3284,$R$10)),IF(C3284=FALSE,FALSE,IF(C3284&lt;$R$10,C3284,$R$10)))</f>
        <v>0</v>
      </c>
      <c r="H3284" t="b">
        <f>IF('Input and Summary Results'!$J$4="yes",'Data Transformation'!F3284,'Data Transformation'!D3284)</f>
        <v>0</v>
      </c>
      <c r="I3284" t="str">
        <f t="shared" si="184"/>
        <v/>
      </c>
    </row>
    <row r="3285" spans="2:9" x14ac:dyDescent="0.25">
      <c r="B3285" t="b">
        <f>IF('Input and Summary Results'!D2867=0,FALSE,'Input and Summary Results'!$B2867)</f>
        <v>0</v>
      </c>
      <c r="C3285" t="b">
        <f>IF(OR(B3285=0,'Input and Summary Results'!D2867=0,'Input and Summary Results'!D2867=""),FALSE,'Input and Summary Results'!$D2867)</f>
        <v>0</v>
      </c>
      <c r="D3285" t="b">
        <f>IF(OR(B3285=0,'Input and Summary Results'!E2867=0),FALSE,'Input and Summary Results'!$E2867)</f>
        <v>0</v>
      </c>
      <c r="E3285" t="b">
        <f t="shared" si="182"/>
        <v>0</v>
      </c>
      <c r="F3285" t="b">
        <f t="shared" si="183"/>
        <v>0</v>
      </c>
      <c r="G3285" t="b">
        <f>IF('Input and Summary Results'!$J$4="yes",IF(C3285=FALSE,FALSE,IF('Data Transformation'!E3285&lt;$R$10,E3285,$R$10)),IF(C3285=FALSE,FALSE,IF(C3285&lt;$R$10,C3285,$R$10)))</f>
        <v>0</v>
      </c>
      <c r="H3285" t="b">
        <f>IF('Input and Summary Results'!$J$4="yes",'Data Transformation'!F3285,'Data Transformation'!D3285)</f>
        <v>0</v>
      </c>
      <c r="I3285" t="str">
        <f t="shared" si="184"/>
        <v/>
      </c>
    </row>
    <row r="3286" spans="2:9" x14ac:dyDescent="0.25">
      <c r="B3286" t="b">
        <f>IF('Input and Summary Results'!D2868=0,FALSE,'Input and Summary Results'!$B2868)</f>
        <v>0</v>
      </c>
      <c r="C3286" t="b">
        <f>IF(OR(B3286=0,'Input and Summary Results'!D2868=0,'Input and Summary Results'!D2868=""),FALSE,'Input and Summary Results'!$D2868)</f>
        <v>0</v>
      </c>
      <c r="D3286" t="b">
        <f>IF(OR(B3286=0,'Input and Summary Results'!E2868=0),FALSE,'Input and Summary Results'!$E2868)</f>
        <v>0</v>
      </c>
      <c r="E3286" t="b">
        <f t="shared" si="182"/>
        <v>0</v>
      </c>
      <c r="F3286" t="b">
        <f t="shared" si="183"/>
        <v>0</v>
      </c>
      <c r="G3286" t="b">
        <f>IF('Input and Summary Results'!$J$4="yes",IF(C3286=FALSE,FALSE,IF('Data Transformation'!E3286&lt;$R$10,E3286,$R$10)),IF(C3286=FALSE,FALSE,IF(C3286&lt;$R$10,C3286,$R$10)))</f>
        <v>0</v>
      </c>
      <c r="H3286" t="b">
        <f>IF('Input and Summary Results'!$J$4="yes",'Data Transformation'!F3286,'Data Transformation'!D3286)</f>
        <v>0</v>
      </c>
      <c r="I3286" t="str">
        <f t="shared" si="184"/>
        <v/>
      </c>
    </row>
    <row r="3287" spans="2:9" x14ac:dyDescent="0.25">
      <c r="B3287" t="b">
        <f>IF('Input and Summary Results'!D2869=0,FALSE,'Input and Summary Results'!$B2869)</f>
        <v>0</v>
      </c>
      <c r="C3287" t="b">
        <f>IF(OR(B3287=0,'Input and Summary Results'!D2869=0,'Input and Summary Results'!D2869=""),FALSE,'Input and Summary Results'!$D2869)</f>
        <v>0</v>
      </c>
      <c r="D3287" t="b">
        <f>IF(OR(B3287=0,'Input and Summary Results'!E2869=0),FALSE,'Input and Summary Results'!$E2869)</f>
        <v>0</v>
      </c>
      <c r="E3287" t="b">
        <f t="shared" si="182"/>
        <v>0</v>
      </c>
      <c r="F3287" t="b">
        <f t="shared" si="183"/>
        <v>0</v>
      </c>
      <c r="G3287" t="b">
        <f>IF('Input and Summary Results'!$J$4="yes",IF(C3287=FALSE,FALSE,IF('Data Transformation'!E3287&lt;$R$10,E3287,$R$10)),IF(C3287=FALSE,FALSE,IF(C3287&lt;$R$10,C3287,$R$10)))</f>
        <v>0</v>
      </c>
      <c r="H3287" t="b">
        <f>IF('Input and Summary Results'!$J$4="yes",'Data Transformation'!F3287,'Data Transformation'!D3287)</f>
        <v>0</v>
      </c>
      <c r="I3287" t="str">
        <f t="shared" si="184"/>
        <v/>
      </c>
    </row>
    <row r="3288" spans="2:9" x14ac:dyDescent="0.25">
      <c r="B3288" t="b">
        <f>IF('Input and Summary Results'!D2870=0,FALSE,'Input and Summary Results'!$B2870)</f>
        <v>0</v>
      </c>
      <c r="C3288" t="b">
        <f>IF(OR(B3288=0,'Input and Summary Results'!D2870=0,'Input and Summary Results'!D2870=""),FALSE,'Input and Summary Results'!$D2870)</f>
        <v>0</v>
      </c>
      <c r="D3288" t="b">
        <f>IF(OR(B3288=0,'Input and Summary Results'!E2870=0),FALSE,'Input and Summary Results'!$E2870)</f>
        <v>0</v>
      </c>
      <c r="E3288" t="b">
        <f t="shared" si="182"/>
        <v>0</v>
      </c>
      <c r="F3288" t="b">
        <f t="shared" si="183"/>
        <v>0</v>
      </c>
      <c r="G3288" t="b">
        <f>IF('Input and Summary Results'!$J$4="yes",IF(C3288=FALSE,FALSE,IF('Data Transformation'!E3288&lt;$R$10,E3288,$R$10)),IF(C3288=FALSE,FALSE,IF(C3288&lt;$R$10,C3288,$R$10)))</f>
        <v>0</v>
      </c>
      <c r="H3288" t="b">
        <f>IF('Input and Summary Results'!$J$4="yes",'Data Transformation'!F3288,'Data Transformation'!D3288)</f>
        <v>0</v>
      </c>
      <c r="I3288" t="str">
        <f t="shared" si="184"/>
        <v/>
      </c>
    </row>
    <row r="3289" spans="2:9" x14ac:dyDescent="0.25">
      <c r="B3289" t="b">
        <f>IF('Input and Summary Results'!D2871=0,FALSE,'Input and Summary Results'!$B2871)</f>
        <v>0</v>
      </c>
      <c r="C3289" t="b">
        <f>IF(OR(B3289=0,'Input and Summary Results'!D2871=0,'Input and Summary Results'!D2871=""),FALSE,'Input and Summary Results'!$D2871)</f>
        <v>0</v>
      </c>
      <c r="D3289" t="b">
        <f>IF(OR(B3289=0,'Input and Summary Results'!E2871=0),FALSE,'Input and Summary Results'!$E2871)</f>
        <v>0</v>
      </c>
      <c r="E3289" t="b">
        <f t="shared" si="182"/>
        <v>0</v>
      </c>
      <c r="F3289" t="b">
        <f t="shared" si="183"/>
        <v>0</v>
      </c>
      <c r="G3289" t="b">
        <f>IF('Input and Summary Results'!$J$4="yes",IF(C3289=FALSE,FALSE,IF('Data Transformation'!E3289&lt;$R$10,E3289,$R$10)),IF(C3289=FALSE,FALSE,IF(C3289&lt;$R$10,C3289,$R$10)))</f>
        <v>0</v>
      </c>
      <c r="H3289" t="b">
        <f>IF('Input and Summary Results'!$J$4="yes",'Data Transformation'!F3289,'Data Transformation'!D3289)</f>
        <v>0</v>
      </c>
      <c r="I3289" t="str">
        <f t="shared" si="184"/>
        <v/>
      </c>
    </row>
    <row r="3290" spans="2:9" x14ac:dyDescent="0.25">
      <c r="B3290" t="b">
        <f>IF('Input and Summary Results'!D2872=0,FALSE,'Input and Summary Results'!$B2872)</f>
        <v>0</v>
      </c>
      <c r="C3290" t="b">
        <f>IF(OR(B3290=0,'Input and Summary Results'!D2872=0,'Input and Summary Results'!D2872=""),FALSE,'Input and Summary Results'!$D2872)</f>
        <v>0</v>
      </c>
      <c r="D3290" t="b">
        <f>IF(OR(B3290=0,'Input and Summary Results'!E2872=0),FALSE,'Input and Summary Results'!$E2872)</f>
        <v>0</v>
      </c>
      <c r="E3290" t="b">
        <f t="shared" si="182"/>
        <v>0</v>
      </c>
      <c r="F3290" t="b">
        <f t="shared" si="183"/>
        <v>0</v>
      </c>
      <c r="G3290" t="b">
        <f>IF('Input and Summary Results'!$J$4="yes",IF(C3290=FALSE,FALSE,IF('Data Transformation'!E3290&lt;$R$10,E3290,$R$10)),IF(C3290=FALSE,FALSE,IF(C3290&lt;$R$10,C3290,$R$10)))</f>
        <v>0</v>
      </c>
      <c r="H3290" t="b">
        <f>IF('Input and Summary Results'!$J$4="yes",'Data Transformation'!F3290,'Data Transformation'!D3290)</f>
        <v>0</v>
      </c>
      <c r="I3290" t="str">
        <f t="shared" si="184"/>
        <v/>
      </c>
    </row>
    <row r="3291" spans="2:9" x14ac:dyDescent="0.25">
      <c r="B3291" t="b">
        <f>IF('Input and Summary Results'!D2873=0,FALSE,'Input and Summary Results'!$B2873)</f>
        <v>0</v>
      </c>
      <c r="C3291" t="b">
        <f>IF(OR(B3291=0,'Input and Summary Results'!D2873=0,'Input and Summary Results'!D2873=""),FALSE,'Input and Summary Results'!$D2873)</f>
        <v>0</v>
      </c>
      <c r="D3291" t="b">
        <f>IF(OR(B3291=0,'Input and Summary Results'!E2873=0),FALSE,'Input and Summary Results'!$E2873)</f>
        <v>0</v>
      </c>
      <c r="E3291" t="b">
        <f t="shared" si="182"/>
        <v>0</v>
      </c>
      <c r="F3291" t="b">
        <f t="shared" si="183"/>
        <v>0</v>
      </c>
      <c r="G3291" t="b">
        <f>IF('Input and Summary Results'!$J$4="yes",IF(C3291=FALSE,FALSE,IF('Data Transformation'!E3291&lt;$R$10,E3291,$R$10)),IF(C3291=FALSE,FALSE,IF(C3291&lt;$R$10,C3291,$R$10)))</f>
        <v>0</v>
      </c>
      <c r="H3291" t="b">
        <f>IF('Input and Summary Results'!$J$4="yes",'Data Transformation'!F3291,'Data Transformation'!D3291)</f>
        <v>0</v>
      </c>
      <c r="I3291" t="str">
        <f t="shared" si="184"/>
        <v/>
      </c>
    </row>
    <row r="3292" spans="2:9" x14ac:dyDescent="0.25">
      <c r="B3292" t="b">
        <f>IF('Input and Summary Results'!D2874=0,FALSE,'Input and Summary Results'!$B2874)</f>
        <v>0</v>
      </c>
      <c r="C3292" t="b">
        <f>IF(OR(B3292=0,'Input and Summary Results'!D2874=0,'Input and Summary Results'!D2874=""),FALSE,'Input and Summary Results'!$D2874)</f>
        <v>0</v>
      </c>
      <c r="D3292" t="b">
        <f>IF(OR(B3292=0,'Input and Summary Results'!E2874=0),FALSE,'Input and Summary Results'!$E2874)</f>
        <v>0</v>
      </c>
      <c r="E3292" t="b">
        <f t="shared" si="182"/>
        <v>0</v>
      </c>
      <c r="F3292" t="b">
        <f t="shared" si="183"/>
        <v>0</v>
      </c>
      <c r="G3292" t="b">
        <f>IF('Input and Summary Results'!$J$4="yes",IF(C3292=FALSE,FALSE,IF('Data Transformation'!E3292&lt;$R$10,E3292,$R$10)),IF(C3292=FALSE,FALSE,IF(C3292&lt;$R$10,C3292,$R$10)))</f>
        <v>0</v>
      </c>
      <c r="H3292" t="b">
        <f>IF('Input and Summary Results'!$J$4="yes",'Data Transformation'!F3292,'Data Transformation'!D3292)</f>
        <v>0</v>
      </c>
      <c r="I3292" t="str">
        <f t="shared" si="184"/>
        <v/>
      </c>
    </row>
    <row r="3293" spans="2:9" x14ac:dyDescent="0.25">
      <c r="B3293" t="b">
        <f>IF('Input and Summary Results'!D2875=0,FALSE,'Input and Summary Results'!$B2875)</f>
        <v>0</v>
      </c>
      <c r="C3293" t="b">
        <f>IF(OR(B3293=0,'Input and Summary Results'!D2875=0,'Input and Summary Results'!D2875=""),FALSE,'Input and Summary Results'!$D2875)</f>
        <v>0</v>
      </c>
      <c r="D3293" t="b">
        <f>IF(OR(B3293=0,'Input and Summary Results'!E2875=0),FALSE,'Input and Summary Results'!$E2875)</f>
        <v>0</v>
      </c>
      <c r="E3293" t="b">
        <f t="shared" si="182"/>
        <v>0</v>
      </c>
      <c r="F3293" t="b">
        <f t="shared" si="183"/>
        <v>0</v>
      </c>
      <c r="G3293" t="b">
        <f>IF('Input and Summary Results'!$J$4="yes",IF(C3293=FALSE,FALSE,IF('Data Transformation'!E3293&lt;$R$10,E3293,$R$10)),IF(C3293=FALSE,FALSE,IF(C3293&lt;$R$10,C3293,$R$10)))</f>
        <v>0</v>
      </c>
      <c r="H3293" t="b">
        <f>IF('Input and Summary Results'!$J$4="yes",'Data Transformation'!F3293,'Data Transformation'!D3293)</f>
        <v>0</v>
      </c>
      <c r="I3293" t="str">
        <f t="shared" si="184"/>
        <v/>
      </c>
    </row>
    <row r="3294" spans="2:9" x14ac:dyDescent="0.25">
      <c r="B3294" t="b">
        <f>IF('Input and Summary Results'!D2876=0,FALSE,'Input and Summary Results'!$B2876)</f>
        <v>0</v>
      </c>
      <c r="C3294" t="b">
        <f>IF(OR(B3294=0,'Input and Summary Results'!D2876=0,'Input and Summary Results'!D2876=""),FALSE,'Input and Summary Results'!$D2876)</f>
        <v>0</v>
      </c>
      <c r="D3294" t="b">
        <f>IF(OR(B3294=0,'Input and Summary Results'!E2876=0),FALSE,'Input and Summary Results'!$E2876)</f>
        <v>0</v>
      </c>
      <c r="E3294" t="b">
        <f t="shared" si="182"/>
        <v>0</v>
      </c>
      <c r="F3294" t="b">
        <f t="shared" si="183"/>
        <v>0</v>
      </c>
      <c r="G3294" t="b">
        <f>IF('Input and Summary Results'!$J$4="yes",IF(C3294=FALSE,FALSE,IF('Data Transformation'!E3294&lt;$R$10,E3294,$R$10)),IF(C3294=FALSE,FALSE,IF(C3294&lt;$R$10,C3294,$R$10)))</f>
        <v>0</v>
      </c>
      <c r="H3294" t="b">
        <f>IF('Input and Summary Results'!$J$4="yes",'Data Transformation'!F3294,'Data Transformation'!D3294)</f>
        <v>0</v>
      </c>
      <c r="I3294" t="str">
        <f t="shared" si="184"/>
        <v/>
      </c>
    </row>
    <row r="3295" spans="2:9" x14ac:dyDescent="0.25">
      <c r="B3295" t="b">
        <f>IF('Input and Summary Results'!D2877=0,FALSE,'Input and Summary Results'!$B2877)</f>
        <v>0</v>
      </c>
      <c r="C3295" t="b">
        <f>IF(OR(B3295=0,'Input and Summary Results'!D2877=0,'Input and Summary Results'!D2877=""),FALSE,'Input and Summary Results'!$D2877)</f>
        <v>0</v>
      </c>
      <c r="D3295" t="b">
        <f>IF(OR(B3295=0,'Input and Summary Results'!E2877=0),FALSE,'Input and Summary Results'!$E2877)</f>
        <v>0</v>
      </c>
      <c r="E3295" t="b">
        <f t="shared" si="182"/>
        <v>0</v>
      </c>
      <c r="F3295" t="b">
        <f t="shared" si="183"/>
        <v>0</v>
      </c>
      <c r="G3295" t="b">
        <f>IF('Input and Summary Results'!$J$4="yes",IF(C3295=FALSE,FALSE,IF('Data Transformation'!E3295&lt;$R$10,E3295,$R$10)),IF(C3295=FALSE,FALSE,IF(C3295&lt;$R$10,C3295,$R$10)))</f>
        <v>0</v>
      </c>
      <c r="H3295" t="b">
        <f>IF('Input and Summary Results'!$J$4="yes",'Data Transformation'!F3295,'Data Transformation'!D3295)</f>
        <v>0</v>
      </c>
      <c r="I3295" t="str">
        <f t="shared" si="184"/>
        <v/>
      </c>
    </row>
    <row r="3296" spans="2:9" x14ac:dyDescent="0.25">
      <c r="B3296" t="b">
        <f>IF('Input and Summary Results'!D2878=0,FALSE,'Input and Summary Results'!$B2878)</f>
        <v>0</v>
      </c>
      <c r="C3296" t="b">
        <f>IF(OR(B3296=0,'Input and Summary Results'!D2878=0,'Input and Summary Results'!D2878=""),FALSE,'Input and Summary Results'!$D2878)</f>
        <v>0</v>
      </c>
      <c r="D3296" t="b">
        <f>IF(OR(B3296=0,'Input and Summary Results'!E2878=0),FALSE,'Input and Summary Results'!$E2878)</f>
        <v>0</v>
      </c>
      <c r="E3296" t="b">
        <f t="shared" si="182"/>
        <v>0</v>
      </c>
      <c r="F3296" t="b">
        <f t="shared" si="183"/>
        <v>0</v>
      </c>
      <c r="G3296" t="b">
        <f>IF('Input and Summary Results'!$J$4="yes",IF(C3296=FALSE,FALSE,IF('Data Transformation'!E3296&lt;$R$10,E3296,$R$10)),IF(C3296=FALSE,FALSE,IF(C3296&lt;$R$10,C3296,$R$10)))</f>
        <v>0</v>
      </c>
      <c r="H3296" t="b">
        <f>IF('Input and Summary Results'!$J$4="yes",'Data Transformation'!F3296,'Data Transformation'!D3296)</f>
        <v>0</v>
      </c>
      <c r="I3296" t="str">
        <f t="shared" si="184"/>
        <v/>
      </c>
    </row>
    <row r="3297" spans="2:9" x14ac:dyDescent="0.25">
      <c r="B3297" t="b">
        <f>IF('Input and Summary Results'!D2879=0,FALSE,'Input and Summary Results'!$B2879)</f>
        <v>0</v>
      </c>
      <c r="C3297" t="b">
        <f>IF(OR(B3297=0,'Input and Summary Results'!D2879=0,'Input and Summary Results'!D2879=""),FALSE,'Input and Summary Results'!$D2879)</f>
        <v>0</v>
      </c>
      <c r="D3297" t="b">
        <f>IF(OR(B3297=0,'Input and Summary Results'!E2879=0),FALSE,'Input and Summary Results'!$E2879)</f>
        <v>0</v>
      </c>
      <c r="E3297" t="b">
        <f t="shared" si="182"/>
        <v>0</v>
      </c>
      <c r="F3297" t="b">
        <f t="shared" si="183"/>
        <v>0</v>
      </c>
      <c r="G3297" t="b">
        <f>IF('Input and Summary Results'!$J$4="yes",IF(C3297=FALSE,FALSE,IF('Data Transformation'!E3297&lt;$R$10,E3297,$R$10)),IF(C3297=FALSE,FALSE,IF(C3297&lt;$R$10,C3297,$R$10)))</f>
        <v>0</v>
      </c>
      <c r="H3297" t="b">
        <f>IF('Input and Summary Results'!$J$4="yes",'Data Transformation'!F3297,'Data Transformation'!D3297)</f>
        <v>0</v>
      </c>
      <c r="I3297" t="str">
        <f t="shared" si="184"/>
        <v/>
      </c>
    </row>
    <row r="3298" spans="2:9" x14ac:dyDescent="0.25">
      <c r="B3298" t="b">
        <f>IF('Input and Summary Results'!D2880=0,FALSE,'Input and Summary Results'!$B2880)</f>
        <v>0</v>
      </c>
      <c r="C3298" t="b">
        <f>IF(OR(B3298=0,'Input and Summary Results'!D2880=0,'Input and Summary Results'!D2880=""),FALSE,'Input and Summary Results'!$D2880)</f>
        <v>0</v>
      </c>
      <c r="D3298" t="b">
        <f>IF(OR(B3298=0,'Input and Summary Results'!E2880=0),FALSE,'Input and Summary Results'!$E2880)</f>
        <v>0</v>
      </c>
      <c r="E3298" t="b">
        <f t="shared" si="182"/>
        <v>0</v>
      </c>
      <c r="F3298" t="b">
        <f t="shared" si="183"/>
        <v>0</v>
      </c>
      <c r="G3298" t="b">
        <f>IF('Input and Summary Results'!$J$4="yes",IF(C3298=FALSE,FALSE,IF('Data Transformation'!E3298&lt;$R$10,E3298,$R$10)),IF(C3298=FALSE,FALSE,IF(C3298&lt;$R$10,C3298,$R$10)))</f>
        <v>0</v>
      </c>
      <c r="H3298" t="b">
        <f>IF('Input and Summary Results'!$J$4="yes",'Data Transformation'!F3298,'Data Transformation'!D3298)</f>
        <v>0</v>
      </c>
      <c r="I3298" t="str">
        <f t="shared" si="184"/>
        <v/>
      </c>
    </row>
    <row r="3299" spans="2:9" x14ac:dyDescent="0.25">
      <c r="B3299" t="b">
        <f>IF('Input and Summary Results'!D2881=0,FALSE,'Input and Summary Results'!$B2881)</f>
        <v>0</v>
      </c>
      <c r="C3299" t="b">
        <f>IF(OR(B3299=0,'Input and Summary Results'!D2881=0,'Input and Summary Results'!D2881=""),FALSE,'Input and Summary Results'!$D2881)</f>
        <v>0</v>
      </c>
      <c r="D3299" t="b">
        <f>IF(OR(B3299=0,'Input and Summary Results'!E2881=0),FALSE,'Input and Summary Results'!$E2881)</f>
        <v>0</v>
      </c>
      <c r="E3299" t="b">
        <f t="shared" si="182"/>
        <v>0</v>
      </c>
      <c r="F3299" t="b">
        <f t="shared" si="183"/>
        <v>0</v>
      </c>
      <c r="G3299" t="b">
        <f>IF('Input and Summary Results'!$J$4="yes",IF(C3299=FALSE,FALSE,IF('Data Transformation'!E3299&lt;$R$10,E3299,$R$10)),IF(C3299=FALSE,FALSE,IF(C3299&lt;$R$10,C3299,$R$10)))</f>
        <v>0</v>
      </c>
      <c r="H3299" t="b">
        <f>IF('Input and Summary Results'!$J$4="yes",'Data Transformation'!F3299,'Data Transformation'!D3299)</f>
        <v>0</v>
      </c>
      <c r="I3299" t="str">
        <f t="shared" si="184"/>
        <v/>
      </c>
    </row>
    <row r="3300" spans="2:9" x14ac:dyDescent="0.25">
      <c r="B3300" t="b">
        <f>IF('Input and Summary Results'!D2882=0,FALSE,'Input and Summary Results'!$B2882)</f>
        <v>0</v>
      </c>
      <c r="C3300" t="b">
        <f>IF(OR(B3300=0,'Input and Summary Results'!D2882=0,'Input and Summary Results'!D2882=""),FALSE,'Input and Summary Results'!$D2882)</f>
        <v>0</v>
      </c>
      <c r="D3300" t="b">
        <f>IF(OR(B3300=0,'Input and Summary Results'!E2882=0),FALSE,'Input and Summary Results'!$E2882)</f>
        <v>0</v>
      </c>
      <c r="E3300" t="b">
        <f t="shared" si="182"/>
        <v>0</v>
      </c>
      <c r="F3300" t="b">
        <f t="shared" si="183"/>
        <v>0</v>
      </c>
      <c r="G3300" t="b">
        <f>IF('Input and Summary Results'!$J$4="yes",IF(C3300=FALSE,FALSE,IF('Data Transformation'!E3300&lt;$R$10,E3300,$R$10)),IF(C3300=FALSE,FALSE,IF(C3300&lt;$R$10,C3300,$R$10)))</f>
        <v>0</v>
      </c>
      <c r="H3300" t="b">
        <f>IF('Input and Summary Results'!$J$4="yes",'Data Transformation'!F3300,'Data Transformation'!D3300)</f>
        <v>0</v>
      </c>
      <c r="I3300" t="str">
        <f t="shared" si="184"/>
        <v/>
      </c>
    </row>
    <row r="3301" spans="2:9" x14ac:dyDescent="0.25">
      <c r="B3301" t="b">
        <f>IF('Input and Summary Results'!D2883=0,FALSE,'Input and Summary Results'!$B2883)</f>
        <v>0</v>
      </c>
      <c r="C3301" t="b">
        <f>IF(OR(B3301=0,'Input and Summary Results'!D2883=0,'Input and Summary Results'!D2883=""),FALSE,'Input and Summary Results'!$D2883)</f>
        <v>0</v>
      </c>
      <c r="D3301" t="b">
        <f>IF(OR(B3301=0,'Input and Summary Results'!E2883=0),FALSE,'Input and Summary Results'!$E2883)</f>
        <v>0</v>
      </c>
      <c r="E3301" t="b">
        <f t="shared" si="182"/>
        <v>0</v>
      </c>
      <c r="F3301" t="b">
        <f t="shared" si="183"/>
        <v>0</v>
      </c>
      <c r="G3301" t="b">
        <f>IF('Input and Summary Results'!$J$4="yes",IF(C3301=FALSE,FALSE,IF('Data Transformation'!E3301&lt;$R$10,E3301,$R$10)),IF(C3301=FALSE,FALSE,IF(C3301&lt;$R$10,C3301,$R$10)))</f>
        <v>0</v>
      </c>
      <c r="H3301" t="b">
        <f>IF('Input and Summary Results'!$J$4="yes",'Data Transformation'!F3301,'Data Transformation'!D3301)</f>
        <v>0</v>
      </c>
      <c r="I3301" t="str">
        <f t="shared" si="184"/>
        <v/>
      </c>
    </row>
    <row r="3302" spans="2:9" x14ac:dyDescent="0.25">
      <c r="B3302" t="b">
        <f>IF('Input and Summary Results'!D2884=0,FALSE,'Input and Summary Results'!$B2884)</f>
        <v>0</v>
      </c>
      <c r="C3302" t="b">
        <f>IF(OR(B3302=0,'Input and Summary Results'!D2884=0,'Input and Summary Results'!D2884=""),FALSE,'Input and Summary Results'!$D2884)</f>
        <v>0</v>
      </c>
      <c r="D3302" t="b">
        <f>IF(OR(B3302=0,'Input and Summary Results'!E2884=0),FALSE,'Input and Summary Results'!$E2884)</f>
        <v>0</v>
      </c>
      <c r="E3302" t="b">
        <f t="shared" si="182"/>
        <v>0</v>
      </c>
      <c r="F3302" t="b">
        <f t="shared" si="183"/>
        <v>0</v>
      </c>
      <c r="G3302" t="b">
        <f>IF('Input and Summary Results'!$J$4="yes",IF(C3302=FALSE,FALSE,IF('Data Transformation'!E3302&lt;$R$10,E3302,$R$10)),IF(C3302=FALSE,FALSE,IF(C3302&lt;$R$10,C3302,$R$10)))</f>
        <v>0</v>
      </c>
      <c r="H3302" t="b">
        <f>IF('Input and Summary Results'!$J$4="yes",'Data Transformation'!F3302,'Data Transformation'!D3302)</f>
        <v>0</v>
      </c>
      <c r="I3302" t="str">
        <f t="shared" si="184"/>
        <v/>
      </c>
    </row>
    <row r="3303" spans="2:9" x14ac:dyDescent="0.25">
      <c r="B3303" t="b">
        <f>IF('Input and Summary Results'!D2885=0,FALSE,'Input and Summary Results'!$B2885)</f>
        <v>0</v>
      </c>
      <c r="C3303" t="b">
        <f>IF(OR(B3303=0,'Input and Summary Results'!D2885=0,'Input and Summary Results'!D2885=""),FALSE,'Input and Summary Results'!$D2885)</f>
        <v>0</v>
      </c>
      <c r="D3303" t="b">
        <f>IF(OR(B3303=0,'Input and Summary Results'!E2885=0),FALSE,'Input and Summary Results'!$E2885)</f>
        <v>0</v>
      </c>
      <c r="E3303" t="b">
        <f t="shared" si="182"/>
        <v>0</v>
      </c>
      <c r="F3303" t="b">
        <f t="shared" si="183"/>
        <v>0</v>
      </c>
      <c r="G3303" t="b">
        <f>IF('Input and Summary Results'!$J$4="yes",IF(C3303=FALSE,FALSE,IF('Data Transformation'!E3303&lt;$R$10,E3303,$R$10)),IF(C3303=FALSE,FALSE,IF(C3303&lt;$R$10,C3303,$R$10)))</f>
        <v>0</v>
      </c>
      <c r="H3303" t="b">
        <f>IF('Input and Summary Results'!$J$4="yes",'Data Transformation'!F3303,'Data Transformation'!D3303)</f>
        <v>0</v>
      </c>
      <c r="I3303" t="str">
        <f t="shared" si="184"/>
        <v/>
      </c>
    </row>
    <row r="3304" spans="2:9" x14ac:dyDescent="0.25">
      <c r="B3304" t="b">
        <f>IF('Input and Summary Results'!D2886=0,FALSE,'Input and Summary Results'!$B2886)</f>
        <v>0</v>
      </c>
      <c r="C3304" t="b">
        <f>IF(OR(B3304=0,'Input and Summary Results'!D2886=0,'Input and Summary Results'!D2886=""),FALSE,'Input and Summary Results'!$D2886)</f>
        <v>0</v>
      </c>
      <c r="D3304" t="b">
        <f>IF(OR(B3304=0,'Input and Summary Results'!E2886=0),FALSE,'Input and Summary Results'!$E2886)</f>
        <v>0</v>
      </c>
      <c r="E3304" t="b">
        <f t="shared" si="182"/>
        <v>0</v>
      </c>
      <c r="F3304" t="b">
        <f t="shared" si="183"/>
        <v>0</v>
      </c>
      <c r="G3304" t="b">
        <f>IF('Input and Summary Results'!$J$4="yes",IF(C3304=FALSE,FALSE,IF('Data Transformation'!E3304&lt;$R$10,E3304,$R$10)),IF(C3304=FALSE,FALSE,IF(C3304&lt;$R$10,C3304,$R$10)))</f>
        <v>0</v>
      </c>
      <c r="H3304" t="b">
        <f>IF('Input and Summary Results'!$J$4="yes",'Data Transformation'!F3304,'Data Transformation'!D3304)</f>
        <v>0</v>
      </c>
      <c r="I3304" t="str">
        <f t="shared" si="184"/>
        <v/>
      </c>
    </row>
    <row r="3305" spans="2:9" x14ac:dyDescent="0.25">
      <c r="B3305" t="b">
        <f>IF('Input and Summary Results'!D2887=0,FALSE,'Input and Summary Results'!$B2887)</f>
        <v>0</v>
      </c>
      <c r="C3305" t="b">
        <f>IF(OR(B3305=0,'Input and Summary Results'!D2887=0,'Input and Summary Results'!D2887=""),FALSE,'Input and Summary Results'!$D2887)</f>
        <v>0</v>
      </c>
      <c r="D3305" t="b">
        <f>IF(OR(B3305=0,'Input and Summary Results'!E2887=0),FALSE,'Input and Summary Results'!$E2887)</f>
        <v>0</v>
      </c>
      <c r="E3305" t="b">
        <f t="shared" si="182"/>
        <v>0</v>
      </c>
      <c r="F3305" t="b">
        <f t="shared" si="183"/>
        <v>0</v>
      </c>
      <c r="G3305" t="b">
        <f>IF('Input and Summary Results'!$J$4="yes",IF(C3305=FALSE,FALSE,IF('Data Transformation'!E3305&lt;$R$10,E3305,$R$10)),IF(C3305=FALSE,FALSE,IF(C3305&lt;$R$10,C3305,$R$10)))</f>
        <v>0</v>
      </c>
      <c r="H3305" t="b">
        <f>IF('Input and Summary Results'!$J$4="yes",'Data Transformation'!F3305,'Data Transformation'!D3305)</f>
        <v>0</v>
      </c>
      <c r="I3305" t="str">
        <f t="shared" si="184"/>
        <v/>
      </c>
    </row>
    <row r="3306" spans="2:9" x14ac:dyDescent="0.25">
      <c r="B3306" t="b">
        <f>IF('Input and Summary Results'!D2888=0,FALSE,'Input and Summary Results'!$B2888)</f>
        <v>0</v>
      </c>
      <c r="C3306" t="b">
        <f>IF(OR(B3306=0,'Input and Summary Results'!D2888=0,'Input and Summary Results'!D2888=""),FALSE,'Input and Summary Results'!$D2888)</f>
        <v>0</v>
      </c>
      <c r="D3306" t="b">
        <f>IF(OR(B3306=0,'Input and Summary Results'!E2888=0),FALSE,'Input and Summary Results'!$E2888)</f>
        <v>0</v>
      </c>
      <c r="E3306" t="b">
        <f t="shared" ref="E3306:E3369" si="185">IF(C3306=FALSE,FALSE,LOG10(C3306))</f>
        <v>0</v>
      </c>
      <c r="F3306" t="b">
        <f t="shared" ref="F3306:F3369" si="186">IF(D3306=FALSE, FALSE,0.434*D3306/C3306)</f>
        <v>0</v>
      </c>
      <c r="G3306" t="b">
        <f>IF('Input and Summary Results'!$J$4="yes",IF(C3306=FALSE,FALSE,IF('Data Transformation'!E3306&lt;$R$10,E3306,$R$10)),IF(C3306=FALSE,FALSE,IF(C3306&lt;$R$10,C3306,$R$10)))</f>
        <v>0</v>
      </c>
      <c r="H3306" t="b">
        <f>IF('Input and Summary Results'!$J$4="yes",'Data Transformation'!F3306,'Data Transformation'!D3306)</f>
        <v>0</v>
      </c>
      <c r="I3306" t="str">
        <f t="shared" si="184"/>
        <v/>
      </c>
    </row>
    <row r="3307" spans="2:9" x14ac:dyDescent="0.25">
      <c r="B3307" t="b">
        <f>IF('Input and Summary Results'!D2889=0,FALSE,'Input and Summary Results'!$B2889)</f>
        <v>0</v>
      </c>
      <c r="C3307" t="b">
        <f>IF(OR(B3307=0,'Input and Summary Results'!D2889=0,'Input and Summary Results'!D2889=""),FALSE,'Input and Summary Results'!$D2889)</f>
        <v>0</v>
      </c>
      <c r="D3307" t="b">
        <f>IF(OR(B3307=0,'Input and Summary Results'!E2889=0),FALSE,'Input and Summary Results'!$E2889)</f>
        <v>0</v>
      </c>
      <c r="E3307" t="b">
        <f t="shared" si="185"/>
        <v>0</v>
      </c>
      <c r="F3307" t="b">
        <f t="shared" si="186"/>
        <v>0</v>
      </c>
      <c r="G3307" t="b">
        <f>IF('Input and Summary Results'!$J$4="yes",IF(C3307=FALSE,FALSE,IF('Data Transformation'!E3307&lt;$R$10,E3307,$R$10)),IF(C3307=FALSE,FALSE,IF(C3307&lt;$R$10,C3307,$R$10)))</f>
        <v>0</v>
      </c>
      <c r="H3307" t="b">
        <f>IF('Input and Summary Results'!$J$4="yes",'Data Transformation'!F3307,'Data Transformation'!D3307)</f>
        <v>0</v>
      </c>
      <c r="I3307" t="str">
        <f t="shared" si="184"/>
        <v/>
      </c>
    </row>
    <row r="3308" spans="2:9" x14ac:dyDescent="0.25">
      <c r="B3308" t="b">
        <f>IF('Input and Summary Results'!D2890=0,FALSE,'Input and Summary Results'!$B2890)</f>
        <v>0</v>
      </c>
      <c r="C3308" t="b">
        <f>IF(OR(B3308=0,'Input and Summary Results'!D2890=0,'Input and Summary Results'!D2890=""),FALSE,'Input and Summary Results'!$D2890)</f>
        <v>0</v>
      </c>
      <c r="D3308" t="b">
        <f>IF(OR(B3308=0,'Input and Summary Results'!E2890=0),FALSE,'Input and Summary Results'!$E2890)</f>
        <v>0</v>
      </c>
      <c r="E3308" t="b">
        <f t="shared" si="185"/>
        <v>0</v>
      </c>
      <c r="F3308" t="b">
        <f t="shared" si="186"/>
        <v>0</v>
      </c>
      <c r="G3308" t="b">
        <f>IF('Input and Summary Results'!$J$4="yes",IF(C3308=FALSE,FALSE,IF('Data Transformation'!E3308&lt;$R$10,E3308,$R$10)),IF(C3308=FALSE,FALSE,IF(C3308&lt;$R$10,C3308,$R$10)))</f>
        <v>0</v>
      </c>
      <c r="H3308" t="b">
        <f>IF('Input and Summary Results'!$J$4="yes",'Data Transformation'!F3308,'Data Transformation'!D3308)</f>
        <v>0</v>
      </c>
      <c r="I3308" t="str">
        <f t="shared" si="184"/>
        <v/>
      </c>
    </row>
    <row r="3309" spans="2:9" x14ac:dyDescent="0.25">
      <c r="B3309" t="b">
        <f>IF('Input and Summary Results'!D2891=0,FALSE,'Input and Summary Results'!$B2891)</f>
        <v>0</v>
      </c>
      <c r="C3309" t="b">
        <f>IF(OR(B3309=0,'Input and Summary Results'!D2891=0,'Input and Summary Results'!D2891=""),FALSE,'Input and Summary Results'!$D2891)</f>
        <v>0</v>
      </c>
      <c r="D3309" t="b">
        <f>IF(OR(B3309=0,'Input and Summary Results'!E2891=0),FALSE,'Input and Summary Results'!$E2891)</f>
        <v>0</v>
      </c>
      <c r="E3309" t="b">
        <f t="shared" si="185"/>
        <v>0</v>
      </c>
      <c r="F3309" t="b">
        <f t="shared" si="186"/>
        <v>0</v>
      </c>
      <c r="G3309" t="b">
        <f>IF('Input and Summary Results'!$J$4="yes",IF(C3309=FALSE,FALSE,IF('Data Transformation'!E3309&lt;$R$10,E3309,$R$10)),IF(C3309=FALSE,FALSE,IF(C3309&lt;$R$10,C3309,$R$10)))</f>
        <v>0</v>
      </c>
      <c r="H3309" t="b">
        <f>IF('Input and Summary Results'!$J$4="yes",'Data Transformation'!F3309,'Data Transformation'!D3309)</f>
        <v>0</v>
      </c>
      <c r="I3309" t="str">
        <f t="shared" si="184"/>
        <v/>
      </c>
    </row>
    <row r="3310" spans="2:9" x14ac:dyDescent="0.25">
      <c r="B3310" t="b">
        <f>IF('Input and Summary Results'!D2892=0,FALSE,'Input and Summary Results'!$B2892)</f>
        <v>0</v>
      </c>
      <c r="C3310" t="b">
        <f>IF(OR(B3310=0,'Input and Summary Results'!D2892=0,'Input and Summary Results'!D2892=""),FALSE,'Input and Summary Results'!$D2892)</f>
        <v>0</v>
      </c>
      <c r="D3310" t="b">
        <f>IF(OR(B3310=0,'Input and Summary Results'!E2892=0),FALSE,'Input and Summary Results'!$E2892)</f>
        <v>0</v>
      </c>
      <c r="E3310" t="b">
        <f t="shared" si="185"/>
        <v>0</v>
      </c>
      <c r="F3310" t="b">
        <f t="shared" si="186"/>
        <v>0</v>
      </c>
      <c r="G3310" t="b">
        <f>IF('Input and Summary Results'!$J$4="yes",IF(C3310=FALSE,FALSE,IF('Data Transformation'!E3310&lt;$R$10,E3310,$R$10)),IF(C3310=FALSE,FALSE,IF(C3310&lt;$R$10,C3310,$R$10)))</f>
        <v>0</v>
      </c>
      <c r="H3310" t="b">
        <f>IF('Input and Summary Results'!$J$4="yes",'Data Transformation'!F3310,'Data Transformation'!D3310)</f>
        <v>0</v>
      </c>
      <c r="I3310" t="str">
        <f t="shared" si="184"/>
        <v/>
      </c>
    </row>
    <row r="3311" spans="2:9" x14ac:dyDescent="0.25">
      <c r="B3311" t="b">
        <f>IF('Input and Summary Results'!D2893=0,FALSE,'Input and Summary Results'!$B2893)</f>
        <v>0</v>
      </c>
      <c r="C3311" t="b">
        <f>IF(OR(B3311=0,'Input and Summary Results'!D2893=0,'Input and Summary Results'!D2893=""),FALSE,'Input and Summary Results'!$D2893)</f>
        <v>0</v>
      </c>
      <c r="D3311" t="b">
        <f>IF(OR(B3311=0,'Input and Summary Results'!E2893=0),FALSE,'Input and Summary Results'!$E2893)</f>
        <v>0</v>
      </c>
      <c r="E3311" t="b">
        <f t="shared" si="185"/>
        <v>0</v>
      </c>
      <c r="F3311" t="b">
        <f t="shared" si="186"/>
        <v>0</v>
      </c>
      <c r="G3311" t="b">
        <f>IF('Input and Summary Results'!$J$4="yes",IF(C3311=FALSE,FALSE,IF('Data Transformation'!E3311&lt;$R$10,E3311,$R$10)),IF(C3311=FALSE,FALSE,IF(C3311&lt;$R$10,C3311,$R$10)))</f>
        <v>0</v>
      </c>
      <c r="H3311" t="b">
        <f>IF('Input and Summary Results'!$J$4="yes",'Data Transformation'!F3311,'Data Transformation'!D3311)</f>
        <v>0</v>
      </c>
      <c r="I3311" t="str">
        <f t="shared" si="184"/>
        <v/>
      </c>
    </row>
    <row r="3312" spans="2:9" x14ac:dyDescent="0.25">
      <c r="B3312" t="b">
        <f>IF('Input and Summary Results'!D2894=0,FALSE,'Input and Summary Results'!$B2894)</f>
        <v>0</v>
      </c>
      <c r="C3312" t="b">
        <f>IF(OR(B3312=0,'Input and Summary Results'!D2894=0,'Input and Summary Results'!D2894=""),FALSE,'Input and Summary Results'!$D2894)</f>
        <v>0</v>
      </c>
      <c r="D3312" t="b">
        <f>IF(OR(B3312=0,'Input and Summary Results'!E2894=0),FALSE,'Input and Summary Results'!$E2894)</f>
        <v>0</v>
      </c>
      <c r="E3312" t="b">
        <f t="shared" si="185"/>
        <v>0</v>
      </c>
      <c r="F3312" t="b">
        <f t="shared" si="186"/>
        <v>0</v>
      </c>
      <c r="G3312" t="b">
        <f>IF('Input and Summary Results'!$J$4="yes",IF(C3312=FALSE,FALSE,IF('Data Transformation'!E3312&lt;$R$10,E3312,$R$10)),IF(C3312=FALSE,FALSE,IF(C3312&lt;$R$10,C3312,$R$10)))</f>
        <v>0</v>
      </c>
      <c r="H3312" t="b">
        <f>IF('Input and Summary Results'!$J$4="yes",'Data Transformation'!F3312,'Data Transformation'!D3312)</f>
        <v>0</v>
      </c>
      <c r="I3312" t="str">
        <f t="shared" si="184"/>
        <v/>
      </c>
    </row>
    <row r="3313" spans="2:9" x14ac:dyDescent="0.25">
      <c r="B3313" t="b">
        <f>IF('Input and Summary Results'!D2895=0,FALSE,'Input and Summary Results'!$B2895)</f>
        <v>0</v>
      </c>
      <c r="C3313" t="b">
        <f>IF(OR(B3313=0,'Input and Summary Results'!D2895=0,'Input and Summary Results'!D2895=""),FALSE,'Input and Summary Results'!$D2895)</f>
        <v>0</v>
      </c>
      <c r="D3313" t="b">
        <f>IF(OR(B3313=0,'Input and Summary Results'!E2895=0),FALSE,'Input and Summary Results'!$E2895)</f>
        <v>0</v>
      </c>
      <c r="E3313" t="b">
        <f t="shared" si="185"/>
        <v>0</v>
      </c>
      <c r="F3313" t="b">
        <f t="shared" si="186"/>
        <v>0</v>
      </c>
      <c r="G3313" t="b">
        <f>IF('Input and Summary Results'!$J$4="yes",IF(C3313=FALSE,FALSE,IF('Data Transformation'!E3313&lt;$R$10,E3313,$R$10)),IF(C3313=FALSE,FALSE,IF(C3313&lt;$R$10,C3313,$R$10)))</f>
        <v>0</v>
      </c>
      <c r="H3313" t="b">
        <f>IF('Input and Summary Results'!$J$4="yes",'Data Transformation'!F3313,'Data Transformation'!D3313)</f>
        <v>0</v>
      </c>
      <c r="I3313" t="str">
        <f t="shared" si="184"/>
        <v/>
      </c>
    </row>
    <row r="3314" spans="2:9" x14ac:dyDescent="0.25">
      <c r="B3314" t="b">
        <f>IF('Input and Summary Results'!D2896=0,FALSE,'Input and Summary Results'!$B2896)</f>
        <v>0</v>
      </c>
      <c r="C3314" t="b">
        <f>IF(OR(B3314=0,'Input and Summary Results'!D2896=0,'Input and Summary Results'!D2896=""),FALSE,'Input and Summary Results'!$D2896)</f>
        <v>0</v>
      </c>
      <c r="D3314" t="b">
        <f>IF(OR(B3314=0,'Input and Summary Results'!E2896=0),FALSE,'Input and Summary Results'!$E2896)</f>
        <v>0</v>
      </c>
      <c r="E3314" t="b">
        <f t="shared" si="185"/>
        <v>0</v>
      </c>
      <c r="F3314" t="b">
        <f t="shared" si="186"/>
        <v>0</v>
      </c>
      <c r="G3314" t="b">
        <f>IF('Input and Summary Results'!$J$4="yes",IF(C3314=FALSE,FALSE,IF('Data Transformation'!E3314&lt;$R$10,E3314,$R$10)),IF(C3314=FALSE,FALSE,IF(C3314&lt;$R$10,C3314,$R$10)))</f>
        <v>0</v>
      </c>
      <c r="H3314" t="b">
        <f>IF('Input and Summary Results'!$J$4="yes",'Data Transformation'!F3314,'Data Transformation'!D3314)</f>
        <v>0</v>
      </c>
      <c r="I3314" t="str">
        <f t="shared" si="184"/>
        <v/>
      </c>
    </row>
    <row r="3315" spans="2:9" x14ac:dyDescent="0.25">
      <c r="B3315" t="b">
        <f>IF('Input and Summary Results'!D2897=0,FALSE,'Input and Summary Results'!$B2897)</f>
        <v>0</v>
      </c>
      <c r="C3315" t="b">
        <f>IF(OR(B3315=0,'Input and Summary Results'!D2897=0,'Input and Summary Results'!D2897=""),FALSE,'Input and Summary Results'!$D2897)</f>
        <v>0</v>
      </c>
      <c r="D3315" t="b">
        <f>IF(OR(B3315=0,'Input and Summary Results'!E2897=0),FALSE,'Input and Summary Results'!$E2897)</f>
        <v>0</v>
      </c>
      <c r="E3315" t="b">
        <f t="shared" si="185"/>
        <v>0</v>
      </c>
      <c r="F3315" t="b">
        <f t="shared" si="186"/>
        <v>0</v>
      </c>
      <c r="G3315" t="b">
        <f>IF('Input and Summary Results'!$J$4="yes",IF(C3315=FALSE,FALSE,IF('Data Transformation'!E3315&lt;$R$10,E3315,$R$10)),IF(C3315=FALSE,FALSE,IF(C3315&lt;$R$10,C3315,$R$10)))</f>
        <v>0</v>
      </c>
      <c r="H3315" t="b">
        <f>IF('Input and Summary Results'!$J$4="yes",'Data Transformation'!F3315,'Data Transformation'!D3315)</f>
        <v>0</v>
      </c>
      <c r="I3315" t="str">
        <f t="shared" si="184"/>
        <v/>
      </c>
    </row>
    <row r="3316" spans="2:9" x14ac:dyDescent="0.25">
      <c r="B3316" t="b">
        <f>IF('Input and Summary Results'!D2898=0,FALSE,'Input and Summary Results'!$B2898)</f>
        <v>0</v>
      </c>
      <c r="C3316" t="b">
        <f>IF(OR(B3316=0,'Input and Summary Results'!D2898=0,'Input and Summary Results'!D2898=""),FALSE,'Input and Summary Results'!$D2898)</f>
        <v>0</v>
      </c>
      <c r="D3316" t="b">
        <f>IF(OR(B3316=0,'Input and Summary Results'!E2898=0),FALSE,'Input and Summary Results'!$E2898)</f>
        <v>0</v>
      </c>
      <c r="E3316" t="b">
        <f t="shared" si="185"/>
        <v>0</v>
      </c>
      <c r="F3316" t="b">
        <f t="shared" si="186"/>
        <v>0</v>
      </c>
      <c r="G3316" t="b">
        <f>IF('Input and Summary Results'!$J$4="yes",IF(C3316=FALSE,FALSE,IF('Data Transformation'!E3316&lt;$R$10,E3316,$R$10)),IF(C3316=FALSE,FALSE,IF(C3316&lt;$R$10,C3316,$R$10)))</f>
        <v>0</v>
      </c>
      <c r="H3316" t="b">
        <f>IF('Input and Summary Results'!$J$4="yes",'Data Transformation'!F3316,'Data Transformation'!D3316)</f>
        <v>0</v>
      </c>
      <c r="I3316" t="str">
        <f t="shared" si="184"/>
        <v/>
      </c>
    </row>
    <row r="3317" spans="2:9" x14ac:dyDescent="0.25">
      <c r="B3317" t="b">
        <f>IF('Input and Summary Results'!D2899=0,FALSE,'Input and Summary Results'!$B2899)</f>
        <v>0</v>
      </c>
      <c r="C3317" t="b">
        <f>IF(OR(B3317=0,'Input and Summary Results'!D2899=0,'Input and Summary Results'!D2899=""),FALSE,'Input and Summary Results'!$D2899)</f>
        <v>0</v>
      </c>
      <c r="D3317" t="b">
        <f>IF(OR(B3317=0,'Input and Summary Results'!E2899=0),FALSE,'Input and Summary Results'!$E2899)</f>
        <v>0</v>
      </c>
      <c r="E3317" t="b">
        <f t="shared" si="185"/>
        <v>0</v>
      </c>
      <c r="F3317" t="b">
        <f t="shared" si="186"/>
        <v>0</v>
      </c>
      <c r="G3317" t="b">
        <f>IF('Input and Summary Results'!$J$4="yes",IF(C3317=FALSE,FALSE,IF('Data Transformation'!E3317&lt;$R$10,E3317,$R$10)),IF(C3317=FALSE,FALSE,IF(C3317&lt;$R$10,C3317,$R$10)))</f>
        <v>0</v>
      </c>
      <c r="H3317" t="b">
        <f>IF('Input and Summary Results'!$J$4="yes",'Data Transformation'!F3317,'Data Transformation'!D3317)</f>
        <v>0</v>
      </c>
      <c r="I3317" t="str">
        <f t="shared" si="184"/>
        <v/>
      </c>
    </row>
    <row r="3318" spans="2:9" x14ac:dyDescent="0.25">
      <c r="B3318" t="b">
        <f>IF('Input and Summary Results'!D2900=0,FALSE,'Input and Summary Results'!$B2900)</f>
        <v>0</v>
      </c>
      <c r="C3318" t="b">
        <f>IF(OR(B3318=0,'Input and Summary Results'!D2900=0,'Input and Summary Results'!D2900=""),FALSE,'Input and Summary Results'!$D2900)</f>
        <v>0</v>
      </c>
      <c r="D3318" t="b">
        <f>IF(OR(B3318=0,'Input and Summary Results'!E2900=0),FALSE,'Input and Summary Results'!$E2900)</f>
        <v>0</v>
      </c>
      <c r="E3318" t="b">
        <f t="shared" si="185"/>
        <v>0</v>
      </c>
      <c r="F3318" t="b">
        <f t="shared" si="186"/>
        <v>0</v>
      </c>
      <c r="G3318" t="b">
        <f>IF('Input and Summary Results'!$J$4="yes",IF(C3318=FALSE,FALSE,IF('Data Transformation'!E3318&lt;$R$10,E3318,$R$10)),IF(C3318=FALSE,FALSE,IF(C3318&lt;$R$10,C3318,$R$10)))</f>
        <v>0</v>
      </c>
      <c r="H3318" t="b">
        <f>IF('Input and Summary Results'!$J$4="yes",'Data Transformation'!F3318,'Data Transformation'!D3318)</f>
        <v>0</v>
      </c>
      <c r="I3318" t="str">
        <f t="shared" si="184"/>
        <v/>
      </c>
    </row>
    <row r="3319" spans="2:9" x14ac:dyDescent="0.25">
      <c r="B3319" t="b">
        <f>IF('Input and Summary Results'!D2901=0,FALSE,'Input and Summary Results'!$B2901)</f>
        <v>0</v>
      </c>
      <c r="C3319" t="b">
        <f>IF(OR(B3319=0,'Input and Summary Results'!D2901=0,'Input and Summary Results'!D2901=""),FALSE,'Input and Summary Results'!$D2901)</f>
        <v>0</v>
      </c>
      <c r="D3319" t="b">
        <f>IF(OR(B3319=0,'Input and Summary Results'!E2901=0),FALSE,'Input and Summary Results'!$E2901)</f>
        <v>0</v>
      </c>
      <c r="E3319" t="b">
        <f t="shared" si="185"/>
        <v>0</v>
      </c>
      <c r="F3319" t="b">
        <f t="shared" si="186"/>
        <v>0</v>
      </c>
      <c r="G3319" t="b">
        <f>IF('Input and Summary Results'!$J$4="yes",IF(C3319=FALSE,FALSE,IF('Data Transformation'!E3319&lt;$R$10,E3319,$R$10)),IF(C3319=FALSE,FALSE,IF(C3319&lt;$R$10,C3319,$R$10)))</f>
        <v>0</v>
      </c>
      <c r="H3319" t="b">
        <f>IF('Input and Summary Results'!$J$4="yes",'Data Transformation'!F3319,'Data Transformation'!D3319)</f>
        <v>0</v>
      </c>
      <c r="I3319" t="str">
        <f t="shared" si="184"/>
        <v/>
      </c>
    </row>
    <row r="3320" spans="2:9" x14ac:dyDescent="0.25">
      <c r="B3320" t="b">
        <f>IF('Input and Summary Results'!D2902=0,FALSE,'Input and Summary Results'!$B2902)</f>
        <v>0</v>
      </c>
      <c r="C3320" t="b">
        <f>IF(OR(B3320=0,'Input and Summary Results'!D2902=0,'Input and Summary Results'!D2902=""),FALSE,'Input and Summary Results'!$D2902)</f>
        <v>0</v>
      </c>
      <c r="D3320" t="b">
        <f>IF(OR(B3320=0,'Input and Summary Results'!E2902=0),FALSE,'Input and Summary Results'!$E2902)</f>
        <v>0</v>
      </c>
      <c r="E3320" t="b">
        <f t="shared" si="185"/>
        <v>0</v>
      </c>
      <c r="F3320" t="b">
        <f t="shared" si="186"/>
        <v>0</v>
      </c>
      <c r="G3320" t="b">
        <f>IF('Input and Summary Results'!$J$4="yes",IF(C3320=FALSE,FALSE,IF('Data Transformation'!E3320&lt;$R$10,E3320,$R$10)),IF(C3320=FALSE,FALSE,IF(C3320&lt;$R$10,C3320,$R$10)))</f>
        <v>0</v>
      </c>
      <c r="H3320" t="b">
        <f>IF('Input and Summary Results'!$J$4="yes",'Data Transformation'!F3320,'Data Transformation'!D3320)</f>
        <v>0</v>
      </c>
      <c r="I3320" t="str">
        <f t="shared" si="184"/>
        <v/>
      </c>
    </row>
    <row r="3321" spans="2:9" x14ac:dyDescent="0.25">
      <c r="B3321" t="b">
        <f>IF('Input and Summary Results'!D2903=0,FALSE,'Input and Summary Results'!$B2903)</f>
        <v>0</v>
      </c>
      <c r="C3321" t="b">
        <f>IF(OR(B3321=0,'Input and Summary Results'!D2903=0,'Input and Summary Results'!D2903=""),FALSE,'Input and Summary Results'!$D2903)</f>
        <v>0</v>
      </c>
      <c r="D3321" t="b">
        <f>IF(OR(B3321=0,'Input and Summary Results'!E2903=0),FALSE,'Input and Summary Results'!$E2903)</f>
        <v>0</v>
      </c>
      <c r="E3321" t="b">
        <f t="shared" si="185"/>
        <v>0</v>
      </c>
      <c r="F3321" t="b">
        <f t="shared" si="186"/>
        <v>0</v>
      </c>
      <c r="G3321" t="b">
        <f>IF('Input and Summary Results'!$J$4="yes",IF(C3321=FALSE,FALSE,IF('Data Transformation'!E3321&lt;$R$10,E3321,$R$10)),IF(C3321=FALSE,FALSE,IF(C3321&lt;$R$10,C3321,$R$10)))</f>
        <v>0</v>
      </c>
      <c r="H3321" t="b">
        <f>IF('Input and Summary Results'!$J$4="yes",'Data Transformation'!F3321,'Data Transformation'!D3321)</f>
        <v>0</v>
      </c>
      <c r="I3321" t="str">
        <f t="shared" si="184"/>
        <v/>
      </c>
    </row>
    <row r="3322" spans="2:9" x14ac:dyDescent="0.25">
      <c r="B3322" t="b">
        <f>IF('Input and Summary Results'!D2904=0,FALSE,'Input and Summary Results'!$B2904)</f>
        <v>0</v>
      </c>
      <c r="C3322" t="b">
        <f>IF(OR(B3322=0,'Input and Summary Results'!D2904=0,'Input and Summary Results'!D2904=""),FALSE,'Input and Summary Results'!$D2904)</f>
        <v>0</v>
      </c>
      <c r="D3322" t="b">
        <f>IF(OR(B3322=0,'Input and Summary Results'!E2904=0),FALSE,'Input and Summary Results'!$E2904)</f>
        <v>0</v>
      </c>
      <c r="E3322" t="b">
        <f t="shared" si="185"/>
        <v>0</v>
      </c>
      <c r="F3322" t="b">
        <f t="shared" si="186"/>
        <v>0</v>
      </c>
      <c r="G3322" t="b">
        <f>IF('Input and Summary Results'!$J$4="yes",IF(C3322=FALSE,FALSE,IF('Data Transformation'!E3322&lt;$R$10,E3322,$R$10)),IF(C3322=FALSE,FALSE,IF(C3322&lt;$R$10,C3322,$R$10)))</f>
        <v>0</v>
      </c>
      <c r="H3322" t="b">
        <f>IF('Input and Summary Results'!$J$4="yes",'Data Transformation'!F3322,'Data Transformation'!D3322)</f>
        <v>0</v>
      </c>
      <c r="I3322" t="str">
        <f t="shared" si="184"/>
        <v/>
      </c>
    </row>
    <row r="3323" spans="2:9" x14ac:dyDescent="0.25">
      <c r="B3323" t="b">
        <f>IF('Input and Summary Results'!D2905=0,FALSE,'Input and Summary Results'!$B2905)</f>
        <v>0</v>
      </c>
      <c r="C3323" t="b">
        <f>IF(OR(B3323=0,'Input and Summary Results'!D2905=0,'Input and Summary Results'!D2905=""),FALSE,'Input and Summary Results'!$D2905)</f>
        <v>0</v>
      </c>
      <c r="D3323" t="b">
        <f>IF(OR(B3323=0,'Input and Summary Results'!E2905=0),FALSE,'Input and Summary Results'!$E2905)</f>
        <v>0</v>
      </c>
      <c r="E3323" t="b">
        <f t="shared" si="185"/>
        <v>0</v>
      </c>
      <c r="F3323" t="b">
        <f t="shared" si="186"/>
        <v>0</v>
      </c>
      <c r="G3323" t="b">
        <f>IF('Input and Summary Results'!$J$4="yes",IF(C3323=FALSE,FALSE,IF('Data Transformation'!E3323&lt;$R$10,E3323,$R$10)),IF(C3323=FALSE,FALSE,IF(C3323&lt;$R$10,C3323,$R$10)))</f>
        <v>0</v>
      </c>
      <c r="H3323" t="b">
        <f>IF('Input and Summary Results'!$J$4="yes",'Data Transformation'!F3323,'Data Transformation'!D3323)</f>
        <v>0</v>
      </c>
      <c r="I3323" t="str">
        <f t="shared" si="184"/>
        <v/>
      </c>
    </row>
    <row r="3324" spans="2:9" x14ac:dyDescent="0.25">
      <c r="B3324" t="b">
        <f>IF('Input and Summary Results'!D2906=0,FALSE,'Input and Summary Results'!$B2906)</f>
        <v>0</v>
      </c>
      <c r="C3324" t="b">
        <f>IF(OR(B3324=0,'Input and Summary Results'!D2906=0,'Input and Summary Results'!D2906=""),FALSE,'Input and Summary Results'!$D2906)</f>
        <v>0</v>
      </c>
      <c r="D3324" t="b">
        <f>IF(OR(B3324=0,'Input and Summary Results'!E2906=0),FALSE,'Input and Summary Results'!$E2906)</f>
        <v>0</v>
      </c>
      <c r="E3324" t="b">
        <f t="shared" si="185"/>
        <v>0</v>
      </c>
      <c r="F3324" t="b">
        <f t="shared" si="186"/>
        <v>0</v>
      </c>
      <c r="G3324" t="b">
        <f>IF('Input and Summary Results'!$J$4="yes",IF(C3324=FALSE,FALSE,IF('Data Transformation'!E3324&lt;$R$10,E3324,$R$10)),IF(C3324=FALSE,FALSE,IF(C3324&lt;$R$10,C3324,$R$10)))</f>
        <v>0</v>
      </c>
      <c r="H3324" t="b">
        <f>IF('Input and Summary Results'!$J$4="yes",'Data Transformation'!F3324,'Data Transformation'!D3324)</f>
        <v>0</v>
      </c>
      <c r="I3324" t="str">
        <f t="shared" si="184"/>
        <v/>
      </c>
    </row>
    <row r="3325" spans="2:9" x14ac:dyDescent="0.25">
      <c r="B3325" t="b">
        <f>IF('Input and Summary Results'!D2907=0,FALSE,'Input and Summary Results'!$B2907)</f>
        <v>0</v>
      </c>
      <c r="C3325" t="b">
        <f>IF(OR(B3325=0,'Input and Summary Results'!D2907=0,'Input and Summary Results'!D2907=""),FALSE,'Input and Summary Results'!$D2907)</f>
        <v>0</v>
      </c>
      <c r="D3325" t="b">
        <f>IF(OR(B3325=0,'Input and Summary Results'!E2907=0),FALSE,'Input and Summary Results'!$E2907)</f>
        <v>0</v>
      </c>
      <c r="E3325" t="b">
        <f t="shared" si="185"/>
        <v>0</v>
      </c>
      <c r="F3325" t="b">
        <f t="shared" si="186"/>
        <v>0</v>
      </c>
      <c r="G3325" t="b">
        <f>IF('Input and Summary Results'!$J$4="yes",IF(C3325=FALSE,FALSE,IF('Data Transformation'!E3325&lt;$R$10,E3325,$R$10)),IF(C3325=FALSE,FALSE,IF(C3325&lt;$R$10,C3325,$R$10)))</f>
        <v>0</v>
      </c>
      <c r="H3325" t="b">
        <f>IF('Input and Summary Results'!$J$4="yes",'Data Transformation'!F3325,'Data Transformation'!D3325)</f>
        <v>0</v>
      </c>
      <c r="I3325" t="str">
        <f t="shared" si="184"/>
        <v/>
      </c>
    </row>
    <row r="3326" spans="2:9" x14ac:dyDescent="0.25">
      <c r="B3326" t="b">
        <f>IF('Input and Summary Results'!D2908=0,FALSE,'Input and Summary Results'!$B2908)</f>
        <v>0</v>
      </c>
      <c r="C3326" t="b">
        <f>IF(OR(B3326=0,'Input and Summary Results'!D2908=0,'Input and Summary Results'!D2908=""),FALSE,'Input and Summary Results'!$D2908)</f>
        <v>0</v>
      </c>
      <c r="D3326" t="b">
        <f>IF(OR(B3326=0,'Input and Summary Results'!E2908=0),FALSE,'Input and Summary Results'!$E2908)</f>
        <v>0</v>
      </c>
      <c r="E3326" t="b">
        <f t="shared" si="185"/>
        <v>0</v>
      </c>
      <c r="F3326" t="b">
        <f t="shared" si="186"/>
        <v>0</v>
      </c>
      <c r="G3326" t="b">
        <f>IF('Input and Summary Results'!$J$4="yes",IF(C3326=FALSE,FALSE,IF('Data Transformation'!E3326&lt;$R$10,E3326,$R$10)),IF(C3326=FALSE,FALSE,IF(C3326&lt;$R$10,C3326,$R$10)))</f>
        <v>0</v>
      </c>
      <c r="H3326" t="b">
        <f>IF('Input and Summary Results'!$J$4="yes",'Data Transformation'!F3326,'Data Transformation'!D3326)</f>
        <v>0</v>
      </c>
      <c r="I3326" t="str">
        <f t="shared" si="184"/>
        <v/>
      </c>
    </row>
    <row r="3327" spans="2:9" x14ac:dyDescent="0.25">
      <c r="B3327" t="b">
        <f>IF('Input and Summary Results'!D2909=0,FALSE,'Input and Summary Results'!$B2909)</f>
        <v>0</v>
      </c>
      <c r="C3327" t="b">
        <f>IF(OR(B3327=0,'Input and Summary Results'!D2909=0,'Input and Summary Results'!D2909=""),FALSE,'Input and Summary Results'!$D2909)</f>
        <v>0</v>
      </c>
      <c r="D3327" t="b">
        <f>IF(OR(B3327=0,'Input and Summary Results'!E2909=0),FALSE,'Input and Summary Results'!$E2909)</f>
        <v>0</v>
      </c>
      <c r="E3327" t="b">
        <f t="shared" si="185"/>
        <v>0</v>
      </c>
      <c r="F3327" t="b">
        <f t="shared" si="186"/>
        <v>0</v>
      </c>
      <c r="G3327" t="b">
        <f>IF('Input and Summary Results'!$J$4="yes",IF(C3327=FALSE,FALSE,IF('Data Transformation'!E3327&lt;$R$10,E3327,$R$10)),IF(C3327=FALSE,FALSE,IF(C3327&lt;$R$10,C3327,$R$10)))</f>
        <v>0</v>
      </c>
      <c r="H3327" t="b">
        <f>IF('Input and Summary Results'!$J$4="yes",'Data Transformation'!F3327,'Data Transformation'!D3327)</f>
        <v>0</v>
      </c>
      <c r="I3327" t="str">
        <f t="shared" si="184"/>
        <v/>
      </c>
    </row>
    <row r="3328" spans="2:9" x14ac:dyDescent="0.25">
      <c r="B3328" t="b">
        <f>IF('Input and Summary Results'!D2910=0,FALSE,'Input and Summary Results'!$B2910)</f>
        <v>0</v>
      </c>
      <c r="C3328" t="b">
        <f>IF(OR(B3328=0,'Input and Summary Results'!D2910=0,'Input and Summary Results'!D2910=""),FALSE,'Input and Summary Results'!$D2910)</f>
        <v>0</v>
      </c>
      <c r="D3328" t="b">
        <f>IF(OR(B3328=0,'Input and Summary Results'!E2910=0),FALSE,'Input and Summary Results'!$E2910)</f>
        <v>0</v>
      </c>
      <c r="E3328" t="b">
        <f t="shared" si="185"/>
        <v>0</v>
      </c>
      <c r="F3328" t="b">
        <f t="shared" si="186"/>
        <v>0</v>
      </c>
      <c r="G3328" t="b">
        <f>IF('Input and Summary Results'!$J$4="yes",IF(C3328=FALSE,FALSE,IF('Data Transformation'!E3328&lt;$R$10,E3328,$R$10)),IF(C3328=FALSE,FALSE,IF(C3328&lt;$R$10,C3328,$R$10)))</f>
        <v>0</v>
      </c>
      <c r="H3328" t="b">
        <f>IF('Input and Summary Results'!$J$4="yes",'Data Transformation'!F3328,'Data Transformation'!D3328)</f>
        <v>0</v>
      </c>
      <c r="I3328" t="str">
        <f t="shared" si="184"/>
        <v/>
      </c>
    </row>
    <row r="3329" spans="2:9" x14ac:dyDescent="0.25">
      <c r="B3329" t="b">
        <f>IF('Input and Summary Results'!D2911=0,FALSE,'Input and Summary Results'!$B2911)</f>
        <v>0</v>
      </c>
      <c r="C3329" t="b">
        <f>IF(OR(B3329=0,'Input and Summary Results'!D2911=0,'Input and Summary Results'!D2911=""),FALSE,'Input and Summary Results'!$D2911)</f>
        <v>0</v>
      </c>
      <c r="D3329" t="b">
        <f>IF(OR(B3329=0,'Input and Summary Results'!E2911=0),FALSE,'Input and Summary Results'!$E2911)</f>
        <v>0</v>
      </c>
      <c r="E3329" t="b">
        <f t="shared" si="185"/>
        <v>0</v>
      </c>
      <c r="F3329" t="b">
        <f t="shared" si="186"/>
        <v>0</v>
      </c>
      <c r="G3329" t="b">
        <f>IF('Input and Summary Results'!$J$4="yes",IF(C3329=FALSE,FALSE,IF('Data Transformation'!E3329&lt;$R$10,E3329,$R$10)),IF(C3329=FALSE,FALSE,IF(C3329&lt;$R$10,C3329,$R$10)))</f>
        <v>0</v>
      </c>
      <c r="H3329" t="b">
        <f>IF('Input and Summary Results'!$J$4="yes",'Data Transformation'!F3329,'Data Transformation'!D3329)</f>
        <v>0</v>
      </c>
      <c r="I3329" t="str">
        <f t="shared" si="184"/>
        <v/>
      </c>
    </row>
    <row r="3330" spans="2:9" x14ac:dyDescent="0.25">
      <c r="B3330" t="b">
        <f>IF('Input and Summary Results'!D2912=0,FALSE,'Input and Summary Results'!$B2912)</f>
        <v>0</v>
      </c>
      <c r="C3330" t="b">
        <f>IF(OR(B3330=0,'Input and Summary Results'!D2912=0,'Input and Summary Results'!D2912=""),FALSE,'Input and Summary Results'!$D2912)</f>
        <v>0</v>
      </c>
      <c r="D3330" t="b">
        <f>IF(OR(B3330=0,'Input and Summary Results'!E2912=0),FALSE,'Input and Summary Results'!$E2912)</f>
        <v>0</v>
      </c>
      <c r="E3330" t="b">
        <f t="shared" si="185"/>
        <v>0</v>
      </c>
      <c r="F3330" t="b">
        <f t="shared" si="186"/>
        <v>0</v>
      </c>
      <c r="G3330" t="b">
        <f>IF('Input and Summary Results'!$J$4="yes",IF(C3330=FALSE,FALSE,IF('Data Transformation'!E3330&lt;$R$10,E3330,$R$10)),IF(C3330=FALSE,FALSE,IF(C3330&lt;$R$10,C3330,$R$10)))</f>
        <v>0</v>
      </c>
      <c r="H3330" t="b">
        <f>IF('Input and Summary Results'!$J$4="yes",'Data Transformation'!F3330,'Data Transformation'!D3330)</f>
        <v>0</v>
      </c>
      <c r="I3330" t="str">
        <f t="shared" si="184"/>
        <v/>
      </c>
    </row>
    <row r="3331" spans="2:9" x14ac:dyDescent="0.25">
      <c r="B3331" t="b">
        <f>IF('Input and Summary Results'!D2913=0,FALSE,'Input and Summary Results'!$B2913)</f>
        <v>0</v>
      </c>
      <c r="C3331" t="b">
        <f>IF(OR(B3331=0,'Input and Summary Results'!D2913=0,'Input and Summary Results'!D2913=""),FALSE,'Input and Summary Results'!$D2913)</f>
        <v>0</v>
      </c>
      <c r="D3331" t="b">
        <f>IF(OR(B3331=0,'Input and Summary Results'!E2913=0),FALSE,'Input and Summary Results'!$E2913)</f>
        <v>0</v>
      </c>
      <c r="E3331" t="b">
        <f t="shared" si="185"/>
        <v>0</v>
      </c>
      <c r="F3331" t="b">
        <f t="shared" si="186"/>
        <v>0</v>
      </c>
      <c r="G3331" t="b">
        <f>IF('Input and Summary Results'!$J$4="yes",IF(C3331=FALSE,FALSE,IF('Data Transformation'!E3331&lt;$R$10,E3331,$R$10)),IF(C3331=FALSE,FALSE,IF(C3331&lt;$R$10,C3331,$R$10)))</f>
        <v>0</v>
      </c>
      <c r="H3331" t="b">
        <f>IF('Input and Summary Results'!$J$4="yes",'Data Transformation'!F3331,'Data Transformation'!D3331)</f>
        <v>0</v>
      </c>
      <c r="I3331" t="str">
        <f t="shared" si="184"/>
        <v/>
      </c>
    </row>
    <row r="3332" spans="2:9" x14ac:dyDescent="0.25">
      <c r="B3332" t="b">
        <f>IF('Input and Summary Results'!D2914=0,FALSE,'Input and Summary Results'!$B2914)</f>
        <v>0</v>
      </c>
      <c r="C3332" t="b">
        <f>IF(OR(B3332=0,'Input and Summary Results'!D2914=0,'Input and Summary Results'!D2914=""),FALSE,'Input and Summary Results'!$D2914)</f>
        <v>0</v>
      </c>
      <c r="D3332" t="b">
        <f>IF(OR(B3332=0,'Input and Summary Results'!E2914=0),FALSE,'Input and Summary Results'!$E2914)</f>
        <v>0</v>
      </c>
      <c r="E3332" t="b">
        <f t="shared" si="185"/>
        <v>0</v>
      </c>
      <c r="F3332" t="b">
        <f t="shared" si="186"/>
        <v>0</v>
      </c>
      <c r="G3332" t="b">
        <f>IF('Input and Summary Results'!$J$4="yes",IF(C3332=FALSE,FALSE,IF('Data Transformation'!E3332&lt;$R$10,E3332,$R$10)),IF(C3332=FALSE,FALSE,IF(C3332&lt;$R$10,C3332,$R$10)))</f>
        <v>0</v>
      </c>
      <c r="H3332" t="b">
        <f>IF('Input and Summary Results'!$J$4="yes",'Data Transformation'!F3332,'Data Transformation'!D3332)</f>
        <v>0</v>
      </c>
      <c r="I3332" t="str">
        <f t="shared" si="184"/>
        <v/>
      </c>
    </row>
    <row r="3333" spans="2:9" x14ac:dyDescent="0.25">
      <c r="B3333" t="b">
        <f>IF('Input and Summary Results'!D2915=0,FALSE,'Input and Summary Results'!$B2915)</f>
        <v>0</v>
      </c>
      <c r="C3333" t="b">
        <f>IF(OR(B3333=0,'Input and Summary Results'!D2915=0,'Input and Summary Results'!D2915=""),FALSE,'Input and Summary Results'!$D2915)</f>
        <v>0</v>
      </c>
      <c r="D3333" t="b">
        <f>IF(OR(B3333=0,'Input and Summary Results'!E2915=0),FALSE,'Input and Summary Results'!$E2915)</f>
        <v>0</v>
      </c>
      <c r="E3333" t="b">
        <f t="shared" si="185"/>
        <v>0</v>
      </c>
      <c r="F3333" t="b">
        <f t="shared" si="186"/>
        <v>0</v>
      </c>
      <c r="G3333" t="b">
        <f>IF('Input and Summary Results'!$J$4="yes",IF(C3333=FALSE,FALSE,IF('Data Transformation'!E3333&lt;$R$10,E3333,$R$10)),IF(C3333=FALSE,FALSE,IF(C3333&lt;$R$10,C3333,$R$10)))</f>
        <v>0</v>
      </c>
      <c r="H3333" t="b">
        <f>IF('Input and Summary Results'!$J$4="yes",'Data Transformation'!F3333,'Data Transformation'!D3333)</f>
        <v>0</v>
      </c>
      <c r="I3333" t="str">
        <f t="shared" ref="I3333:I3396" si="187">IF(G3333=FALSE,"",B3333)</f>
        <v/>
      </c>
    </row>
    <row r="3334" spans="2:9" x14ac:dyDescent="0.25">
      <c r="B3334" t="b">
        <f>IF('Input and Summary Results'!D2916=0,FALSE,'Input and Summary Results'!$B2916)</f>
        <v>0</v>
      </c>
      <c r="C3334" t="b">
        <f>IF(OR(B3334=0,'Input and Summary Results'!D2916=0,'Input and Summary Results'!D2916=""),FALSE,'Input and Summary Results'!$D2916)</f>
        <v>0</v>
      </c>
      <c r="D3334" t="b">
        <f>IF(OR(B3334=0,'Input and Summary Results'!E2916=0),FALSE,'Input and Summary Results'!$E2916)</f>
        <v>0</v>
      </c>
      <c r="E3334" t="b">
        <f t="shared" si="185"/>
        <v>0</v>
      </c>
      <c r="F3334" t="b">
        <f t="shared" si="186"/>
        <v>0</v>
      </c>
      <c r="G3334" t="b">
        <f>IF('Input and Summary Results'!$J$4="yes",IF(C3334=FALSE,FALSE,IF('Data Transformation'!E3334&lt;$R$10,E3334,$R$10)),IF(C3334=FALSE,FALSE,IF(C3334&lt;$R$10,C3334,$R$10)))</f>
        <v>0</v>
      </c>
      <c r="H3334" t="b">
        <f>IF('Input and Summary Results'!$J$4="yes",'Data Transformation'!F3334,'Data Transformation'!D3334)</f>
        <v>0</v>
      </c>
      <c r="I3334" t="str">
        <f t="shared" si="187"/>
        <v/>
      </c>
    </row>
    <row r="3335" spans="2:9" x14ac:dyDescent="0.25">
      <c r="B3335" t="b">
        <f>IF('Input and Summary Results'!D2917=0,FALSE,'Input and Summary Results'!$B2917)</f>
        <v>0</v>
      </c>
      <c r="C3335" t="b">
        <f>IF(OR(B3335=0,'Input and Summary Results'!D2917=0,'Input and Summary Results'!D2917=""),FALSE,'Input and Summary Results'!$D2917)</f>
        <v>0</v>
      </c>
      <c r="D3335" t="b">
        <f>IF(OR(B3335=0,'Input and Summary Results'!E2917=0),FALSE,'Input and Summary Results'!$E2917)</f>
        <v>0</v>
      </c>
      <c r="E3335" t="b">
        <f t="shared" si="185"/>
        <v>0</v>
      </c>
      <c r="F3335" t="b">
        <f t="shared" si="186"/>
        <v>0</v>
      </c>
      <c r="G3335" t="b">
        <f>IF('Input and Summary Results'!$J$4="yes",IF(C3335=FALSE,FALSE,IF('Data Transformation'!E3335&lt;$R$10,E3335,$R$10)),IF(C3335=FALSE,FALSE,IF(C3335&lt;$R$10,C3335,$R$10)))</f>
        <v>0</v>
      </c>
      <c r="H3335" t="b">
        <f>IF('Input and Summary Results'!$J$4="yes",'Data Transformation'!F3335,'Data Transformation'!D3335)</f>
        <v>0</v>
      </c>
      <c r="I3335" t="str">
        <f t="shared" si="187"/>
        <v/>
      </c>
    </row>
    <row r="3336" spans="2:9" x14ac:dyDescent="0.25">
      <c r="B3336" t="b">
        <f>IF('Input and Summary Results'!D2918=0,FALSE,'Input and Summary Results'!$B2918)</f>
        <v>0</v>
      </c>
      <c r="C3336" t="b">
        <f>IF(OR(B3336=0,'Input and Summary Results'!D2918=0,'Input and Summary Results'!D2918=""),FALSE,'Input and Summary Results'!$D2918)</f>
        <v>0</v>
      </c>
      <c r="D3336" t="b">
        <f>IF(OR(B3336=0,'Input and Summary Results'!E2918=0),FALSE,'Input and Summary Results'!$E2918)</f>
        <v>0</v>
      </c>
      <c r="E3336" t="b">
        <f t="shared" si="185"/>
        <v>0</v>
      </c>
      <c r="F3336" t="b">
        <f t="shared" si="186"/>
        <v>0</v>
      </c>
      <c r="G3336" t="b">
        <f>IF('Input and Summary Results'!$J$4="yes",IF(C3336=FALSE,FALSE,IF('Data Transformation'!E3336&lt;$R$10,E3336,$R$10)),IF(C3336=FALSE,FALSE,IF(C3336&lt;$R$10,C3336,$R$10)))</f>
        <v>0</v>
      </c>
      <c r="H3336" t="b">
        <f>IF('Input and Summary Results'!$J$4="yes",'Data Transformation'!F3336,'Data Transformation'!D3336)</f>
        <v>0</v>
      </c>
      <c r="I3336" t="str">
        <f t="shared" si="187"/>
        <v/>
      </c>
    </row>
    <row r="3337" spans="2:9" x14ac:dyDescent="0.25">
      <c r="B3337" t="b">
        <f>IF('Input and Summary Results'!D2919=0,FALSE,'Input and Summary Results'!$B2919)</f>
        <v>0</v>
      </c>
      <c r="C3337" t="b">
        <f>IF(OR(B3337=0,'Input and Summary Results'!D2919=0,'Input and Summary Results'!D2919=""),FALSE,'Input and Summary Results'!$D2919)</f>
        <v>0</v>
      </c>
      <c r="D3337" t="b">
        <f>IF(OR(B3337=0,'Input and Summary Results'!E2919=0),FALSE,'Input and Summary Results'!$E2919)</f>
        <v>0</v>
      </c>
      <c r="E3337" t="b">
        <f t="shared" si="185"/>
        <v>0</v>
      </c>
      <c r="F3337" t="b">
        <f t="shared" si="186"/>
        <v>0</v>
      </c>
      <c r="G3337" t="b">
        <f>IF('Input and Summary Results'!$J$4="yes",IF(C3337=FALSE,FALSE,IF('Data Transformation'!E3337&lt;$R$10,E3337,$R$10)),IF(C3337=FALSE,FALSE,IF(C3337&lt;$R$10,C3337,$R$10)))</f>
        <v>0</v>
      </c>
      <c r="H3337" t="b">
        <f>IF('Input and Summary Results'!$J$4="yes",'Data Transformation'!F3337,'Data Transformation'!D3337)</f>
        <v>0</v>
      </c>
      <c r="I3337" t="str">
        <f t="shared" si="187"/>
        <v/>
      </c>
    </row>
    <row r="3338" spans="2:9" x14ac:dyDescent="0.25">
      <c r="B3338" t="b">
        <f>IF('Input and Summary Results'!D2920=0,FALSE,'Input and Summary Results'!$B2920)</f>
        <v>0</v>
      </c>
      <c r="C3338" t="b">
        <f>IF(OR(B3338=0,'Input and Summary Results'!D2920=0,'Input and Summary Results'!D2920=""),FALSE,'Input and Summary Results'!$D2920)</f>
        <v>0</v>
      </c>
      <c r="D3338" t="b">
        <f>IF(OR(B3338=0,'Input and Summary Results'!E2920=0),FALSE,'Input and Summary Results'!$E2920)</f>
        <v>0</v>
      </c>
      <c r="E3338" t="b">
        <f t="shared" si="185"/>
        <v>0</v>
      </c>
      <c r="F3338" t="b">
        <f t="shared" si="186"/>
        <v>0</v>
      </c>
      <c r="G3338" t="b">
        <f>IF('Input and Summary Results'!$J$4="yes",IF(C3338=FALSE,FALSE,IF('Data Transformation'!E3338&lt;$R$10,E3338,$R$10)),IF(C3338=FALSE,FALSE,IF(C3338&lt;$R$10,C3338,$R$10)))</f>
        <v>0</v>
      </c>
      <c r="H3338" t="b">
        <f>IF('Input and Summary Results'!$J$4="yes",'Data Transformation'!F3338,'Data Transformation'!D3338)</f>
        <v>0</v>
      </c>
      <c r="I3338" t="str">
        <f t="shared" si="187"/>
        <v/>
      </c>
    </row>
    <row r="3339" spans="2:9" x14ac:dyDescent="0.25">
      <c r="B3339" t="b">
        <f>IF('Input and Summary Results'!D2921=0,FALSE,'Input and Summary Results'!$B2921)</f>
        <v>0</v>
      </c>
      <c r="C3339" t="b">
        <f>IF(OR(B3339=0,'Input and Summary Results'!D2921=0,'Input and Summary Results'!D2921=""),FALSE,'Input and Summary Results'!$D2921)</f>
        <v>0</v>
      </c>
      <c r="D3339" t="b">
        <f>IF(OR(B3339=0,'Input and Summary Results'!E2921=0),FALSE,'Input and Summary Results'!$E2921)</f>
        <v>0</v>
      </c>
      <c r="E3339" t="b">
        <f t="shared" si="185"/>
        <v>0</v>
      </c>
      <c r="F3339" t="b">
        <f t="shared" si="186"/>
        <v>0</v>
      </c>
      <c r="G3339" t="b">
        <f>IF('Input and Summary Results'!$J$4="yes",IF(C3339=FALSE,FALSE,IF('Data Transformation'!E3339&lt;$R$10,E3339,$R$10)),IF(C3339=FALSE,FALSE,IF(C3339&lt;$R$10,C3339,$R$10)))</f>
        <v>0</v>
      </c>
      <c r="H3339" t="b">
        <f>IF('Input and Summary Results'!$J$4="yes",'Data Transformation'!F3339,'Data Transformation'!D3339)</f>
        <v>0</v>
      </c>
      <c r="I3339" t="str">
        <f t="shared" si="187"/>
        <v/>
      </c>
    </row>
    <row r="3340" spans="2:9" x14ac:dyDescent="0.25">
      <c r="B3340" t="b">
        <f>IF('Input and Summary Results'!D2922=0,FALSE,'Input and Summary Results'!$B2922)</f>
        <v>0</v>
      </c>
      <c r="C3340" t="b">
        <f>IF(OR(B3340=0,'Input and Summary Results'!D2922=0,'Input and Summary Results'!D2922=""),FALSE,'Input and Summary Results'!$D2922)</f>
        <v>0</v>
      </c>
      <c r="D3340" t="b">
        <f>IF(OR(B3340=0,'Input and Summary Results'!E2922=0),FALSE,'Input and Summary Results'!$E2922)</f>
        <v>0</v>
      </c>
      <c r="E3340" t="b">
        <f t="shared" si="185"/>
        <v>0</v>
      </c>
      <c r="F3340" t="b">
        <f t="shared" si="186"/>
        <v>0</v>
      </c>
      <c r="G3340" t="b">
        <f>IF('Input and Summary Results'!$J$4="yes",IF(C3340=FALSE,FALSE,IF('Data Transformation'!E3340&lt;$R$10,E3340,$R$10)),IF(C3340=FALSE,FALSE,IF(C3340&lt;$R$10,C3340,$R$10)))</f>
        <v>0</v>
      </c>
      <c r="H3340" t="b">
        <f>IF('Input and Summary Results'!$J$4="yes",'Data Transformation'!F3340,'Data Transformation'!D3340)</f>
        <v>0</v>
      </c>
      <c r="I3340" t="str">
        <f t="shared" si="187"/>
        <v/>
      </c>
    </row>
    <row r="3341" spans="2:9" x14ac:dyDescent="0.25">
      <c r="B3341" t="b">
        <f>IF('Input and Summary Results'!D2923=0,FALSE,'Input and Summary Results'!$B2923)</f>
        <v>0</v>
      </c>
      <c r="C3341" t="b">
        <f>IF(OR(B3341=0,'Input and Summary Results'!D2923=0,'Input and Summary Results'!D2923=""),FALSE,'Input and Summary Results'!$D2923)</f>
        <v>0</v>
      </c>
      <c r="D3341" t="b">
        <f>IF(OR(B3341=0,'Input and Summary Results'!E2923=0),FALSE,'Input and Summary Results'!$E2923)</f>
        <v>0</v>
      </c>
      <c r="E3341" t="b">
        <f t="shared" si="185"/>
        <v>0</v>
      </c>
      <c r="F3341" t="b">
        <f t="shared" si="186"/>
        <v>0</v>
      </c>
      <c r="G3341" t="b">
        <f>IF('Input and Summary Results'!$J$4="yes",IF(C3341=FALSE,FALSE,IF('Data Transformation'!E3341&lt;$R$10,E3341,$R$10)),IF(C3341=FALSE,FALSE,IF(C3341&lt;$R$10,C3341,$R$10)))</f>
        <v>0</v>
      </c>
      <c r="H3341" t="b">
        <f>IF('Input and Summary Results'!$J$4="yes",'Data Transformation'!F3341,'Data Transformation'!D3341)</f>
        <v>0</v>
      </c>
      <c r="I3341" t="str">
        <f t="shared" si="187"/>
        <v/>
      </c>
    </row>
    <row r="3342" spans="2:9" x14ac:dyDescent="0.25">
      <c r="B3342" t="b">
        <f>IF('Input and Summary Results'!D2924=0,FALSE,'Input and Summary Results'!$B2924)</f>
        <v>0</v>
      </c>
      <c r="C3342" t="b">
        <f>IF(OR(B3342=0,'Input and Summary Results'!D2924=0,'Input and Summary Results'!D2924=""),FALSE,'Input and Summary Results'!$D2924)</f>
        <v>0</v>
      </c>
      <c r="D3342" t="b">
        <f>IF(OR(B3342=0,'Input and Summary Results'!E2924=0),FALSE,'Input and Summary Results'!$E2924)</f>
        <v>0</v>
      </c>
      <c r="E3342" t="b">
        <f t="shared" si="185"/>
        <v>0</v>
      </c>
      <c r="F3342" t="b">
        <f t="shared" si="186"/>
        <v>0</v>
      </c>
      <c r="G3342" t="b">
        <f>IF('Input and Summary Results'!$J$4="yes",IF(C3342=FALSE,FALSE,IF('Data Transformation'!E3342&lt;$R$10,E3342,$R$10)),IF(C3342=FALSE,FALSE,IF(C3342&lt;$R$10,C3342,$R$10)))</f>
        <v>0</v>
      </c>
      <c r="H3342" t="b">
        <f>IF('Input and Summary Results'!$J$4="yes",'Data Transformation'!F3342,'Data Transformation'!D3342)</f>
        <v>0</v>
      </c>
      <c r="I3342" t="str">
        <f t="shared" si="187"/>
        <v/>
      </c>
    </row>
    <row r="3343" spans="2:9" x14ac:dyDescent="0.25">
      <c r="B3343" t="b">
        <f>IF('Input and Summary Results'!D2925=0,FALSE,'Input and Summary Results'!$B2925)</f>
        <v>0</v>
      </c>
      <c r="C3343" t="b">
        <f>IF(OR(B3343=0,'Input and Summary Results'!D2925=0,'Input and Summary Results'!D2925=""),FALSE,'Input and Summary Results'!$D2925)</f>
        <v>0</v>
      </c>
      <c r="D3343" t="b">
        <f>IF(OR(B3343=0,'Input and Summary Results'!E2925=0),FALSE,'Input and Summary Results'!$E2925)</f>
        <v>0</v>
      </c>
      <c r="E3343" t="b">
        <f t="shared" si="185"/>
        <v>0</v>
      </c>
      <c r="F3343" t="b">
        <f t="shared" si="186"/>
        <v>0</v>
      </c>
      <c r="G3343" t="b">
        <f>IF('Input and Summary Results'!$J$4="yes",IF(C3343=FALSE,FALSE,IF('Data Transformation'!E3343&lt;$R$10,E3343,$R$10)),IF(C3343=FALSE,FALSE,IF(C3343&lt;$R$10,C3343,$R$10)))</f>
        <v>0</v>
      </c>
      <c r="H3343" t="b">
        <f>IF('Input and Summary Results'!$J$4="yes",'Data Transformation'!F3343,'Data Transformation'!D3343)</f>
        <v>0</v>
      </c>
      <c r="I3343" t="str">
        <f t="shared" si="187"/>
        <v/>
      </c>
    </row>
    <row r="3344" spans="2:9" x14ac:dyDescent="0.25">
      <c r="B3344" t="b">
        <f>IF('Input and Summary Results'!D2926=0,FALSE,'Input and Summary Results'!$B2926)</f>
        <v>0</v>
      </c>
      <c r="C3344" t="b">
        <f>IF(OR(B3344=0,'Input and Summary Results'!D2926=0,'Input and Summary Results'!D2926=""),FALSE,'Input and Summary Results'!$D2926)</f>
        <v>0</v>
      </c>
      <c r="D3344" t="b">
        <f>IF(OR(B3344=0,'Input and Summary Results'!E2926=0),FALSE,'Input and Summary Results'!$E2926)</f>
        <v>0</v>
      </c>
      <c r="E3344" t="b">
        <f t="shared" si="185"/>
        <v>0</v>
      </c>
      <c r="F3344" t="b">
        <f t="shared" si="186"/>
        <v>0</v>
      </c>
      <c r="G3344" t="b">
        <f>IF('Input and Summary Results'!$J$4="yes",IF(C3344=FALSE,FALSE,IF('Data Transformation'!E3344&lt;$R$10,E3344,$R$10)),IF(C3344=FALSE,FALSE,IF(C3344&lt;$R$10,C3344,$R$10)))</f>
        <v>0</v>
      </c>
      <c r="H3344" t="b">
        <f>IF('Input and Summary Results'!$J$4="yes",'Data Transformation'!F3344,'Data Transformation'!D3344)</f>
        <v>0</v>
      </c>
      <c r="I3344" t="str">
        <f t="shared" si="187"/>
        <v/>
      </c>
    </row>
    <row r="3345" spans="2:9" x14ac:dyDescent="0.25">
      <c r="B3345" t="b">
        <f>IF('Input and Summary Results'!D2927=0,FALSE,'Input and Summary Results'!$B2927)</f>
        <v>0</v>
      </c>
      <c r="C3345" t="b">
        <f>IF(OR(B3345=0,'Input and Summary Results'!D2927=0,'Input and Summary Results'!D2927=""),FALSE,'Input and Summary Results'!$D2927)</f>
        <v>0</v>
      </c>
      <c r="D3345" t="b">
        <f>IF(OR(B3345=0,'Input and Summary Results'!E2927=0),FALSE,'Input and Summary Results'!$E2927)</f>
        <v>0</v>
      </c>
      <c r="E3345" t="b">
        <f t="shared" si="185"/>
        <v>0</v>
      </c>
      <c r="F3345" t="b">
        <f t="shared" si="186"/>
        <v>0</v>
      </c>
      <c r="G3345" t="b">
        <f>IF('Input and Summary Results'!$J$4="yes",IF(C3345=FALSE,FALSE,IF('Data Transformation'!E3345&lt;$R$10,E3345,$R$10)),IF(C3345=FALSE,FALSE,IF(C3345&lt;$R$10,C3345,$R$10)))</f>
        <v>0</v>
      </c>
      <c r="H3345" t="b">
        <f>IF('Input and Summary Results'!$J$4="yes",'Data Transformation'!F3345,'Data Transformation'!D3345)</f>
        <v>0</v>
      </c>
      <c r="I3345" t="str">
        <f t="shared" si="187"/>
        <v/>
      </c>
    </row>
    <row r="3346" spans="2:9" x14ac:dyDescent="0.25">
      <c r="B3346" t="b">
        <f>IF('Input and Summary Results'!D2928=0,FALSE,'Input and Summary Results'!$B2928)</f>
        <v>0</v>
      </c>
      <c r="C3346" t="b">
        <f>IF(OR(B3346=0,'Input and Summary Results'!D2928=0,'Input and Summary Results'!D2928=""),FALSE,'Input and Summary Results'!$D2928)</f>
        <v>0</v>
      </c>
      <c r="D3346" t="b">
        <f>IF(OR(B3346=0,'Input and Summary Results'!E2928=0),FALSE,'Input and Summary Results'!$E2928)</f>
        <v>0</v>
      </c>
      <c r="E3346" t="b">
        <f t="shared" si="185"/>
        <v>0</v>
      </c>
      <c r="F3346" t="b">
        <f t="shared" si="186"/>
        <v>0</v>
      </c>
      <c r="G3346" t="b">
        <f>IF('Input and Summary Results'!$J$4="yes",IF(C3346=FALSE,FALSE,IF('Data Transformation'!E3346&lt;$R$10,E3346,$R$10)),IF(C3346=FALSE,FALSE,IF(C3346&lt;$R$10,C3346,$R$10)))</f>
        <v>0</v>
      </c>
      <c r="H3346" t="b">
        <f>IF('Input and Summary Results'!$J$4="yes",'Data Transformation'!F3346,'Data Transformation'!D3346)</f>
        <v>0</v>
      </c>
      <c r="I3346" t="str">
        <f t="shared" si="187"/>
        <v/>
      </c>
    </row>
    <row r="3347" spans="2:9" x14ac:dyDescent="0.25">
      <c r="B3347" t="b">
        <f>IF('Input and Summary Results'!D2929=0,FALSE,'Input and Summary Results'!$B2929)</f>
        <v>0</v>
      </c>
      <c r="C3347" t="b">
        <f>IF(OR(B3347=0,'Input and Summary Results'!D2929=0,'Input and Summary Results'!D2929=""),FALSE,'Input and Summary Results'!$D2929)</f>
        <v>0</v>
      </c>
      <c r="D3347" t="b">
        <f>IF(OR(B3347=0,'Input and Summary Results'!E2929=0),FALSE,'Input and Summary Results'!$E2929)</f>
        <v>0</v>
      </c>
      <c r="E3347" t="b">
        <f t="shared" si="185"/>
        <v>0</v>
      </c>
      <c r="F3347" t="b">
        <f t="shared" si="186"/>
        <v>0</v>
      </c>
      <c r="G3347" t="b">
        <f>IF('Input and Summary Results'!$J$4="yes",IF(C3347=FALSE,FALSE,IF('Data Transformation'!E3347&lt;$R$10,E3347,$R$10)),IF(C3347=FALSE,FALSE,IF(C3347&lt;$R$10,C3347,$R$10)))</f>
        <v>0</v>
      </c>
      <c r="H3347" t="b">
        <f>IF('Input and Summary Results'!$J$4="yes",'Data Transformation'!F3347,'Data Transformation'!D3347)</f>
        <v>0</v>
      </c>
      <c r="I3347" t="str">
        <f t="shared" si="187"/>
        <v/>
      </c>
    </row>
    <row r="3348" spans="2:9" x14ac:dyDescent="0.25">
      <c r="B3348" t="b">
        <f>IF('Input and Summary Results'!D2930=0,FALSE,'Input and Summary Results'!$B2930)</f>
        <v>0</v>
      </c>
      <c r="C3348" t="b">
        <f>IF(OR(B3348=0,'Input and Summary Results'!D2930=0,'Input and Summary Results'!D2930=""),FALSE,'Input and Summary Results'!$D2930)</f>
        <v>0</v>
      </c>
      <c r="D3348" t="b">
        <f>IF(OR(B3348=0,'Input and Summary Results'!E2930=0),FALSE,'Input and Summary Results'!$E2930)</f>
        <v>0</v>
      </c>
      <c r="E3348" t="b">
        <f t="shared" si="185"/>
        <v>0</v>
      </c>
      <c r="F3348" t="b">
        <f t="shared" si="186"/>
        <v>0</v>
      </c>
      <c r="G3348" t="b">
        <f>IF('Input and Summary Results'!$J$4="yes",IF(C3348=FALSE,FALSE,IF('Data Transformation'!E3348&lt;$R$10,E3348,$R$10)),IF(C3348=FALSE,FALSE,IF(C3348&lt;$R$10,C3348,$R$10)))</f>
        <v>0</v>
      </c>
      <c r="H3348" t="b">
        <f>IF('Input and Summary Results'!$J$4="yes",'Data Transformation'!F3348,'Data Transformation'!D3348)</f>
        <v>0</v>
      </c>
      <c r="I3348" t="str">
        <f t="shared" si="187"/>
        <v/>
      </c>
    </row>
    <row r="3349" spans="2:9" x14ac:dyDescent="0.25">
      <c r="B3349" t="b">
        <f>IF('Input and Summary Results'!D2931=0,FALSE,'Input and Summary Results'!$B2931)</f>
        <v>0</v>
      </c>
      <c r="C3349" t="b">
        <f>IF(OR(B3349=0,'Input and Summary Results'!D2931=0,'Input and Summary Results'!D2931=""),FALSE,'Input and Summary Results'!$D2931)</f>
        <v>0</v>
      </c>
      <c r="D3349" t="b">
        <f>IF(OR(B3349=0,'Input and Summary Results'!E2931=0),FALSE,'Input and Summary Results'!$E2931)</f>
        <v>0</v>
      </c>
      <c r="E3349" t="b">
        <f t="shared" si="185"/>
        <v>0</v>
      </c>
      <c r="F3349" t="b">
        <f t="shared" si="186"/>
        <v>0</v>
      </c>
      <c r="G3349" t="b">
        <f>IF('Input and Summary Results'!$J$4="yes",IF(C3349=FALSE,FALSE,IF('Data Transformation'!E3349&lt;$R$10,E3349,$R$10)),IF(C3349=FALSE,FALSE,IF(C3349&lt;$R$10,C3349,$R$10)))</f>
        <v>0</v>
      </c>
      <c r="H3349" t="b">
        <f>IF('Input and Summary Results'!$J$4="yes",'Data Transformation'!F3349,'Data Transformation'!D3349)</f>
        <v>0</v>
      </c>
      <c r="I3349" t="str">
        <f t="shared" si="187"/>
        <v/>
      </c>
    </row>
    <row r="3350" spans="2:9" x14ac:dyDescent="0.25">
      <c r="B3350" t="b">
        <f>IF('Input and Summary Results'!D2932=0,FALSE,'Input and Summary Results'!$B2932)</f>
        <v>0</v>
      </c>
      <c r="C3350" t="b">
        <f>IF(OR(B3350=0,'Input and Summary Results'!D2932=0,'Input and Summary Results'!D2932=""),FALSE,'Input and Summary Results'!$D2932)</f>
        <v>0</v>
      </c>
      <c r="D3350" t="b">
        <f>IF(OR(B3350=0,'Input and Summary Results'!E2932=0),FALSE,'Input and Summary Results'!$E2932)</f>
        <v>0</v>
      </c>
      <c r="E3350" t="b">
        <f t="shared" si="185"/>
        <v>0</v>
      </c>
      <c r="F3350" t="b">
        <f t="shared" si="186"/>
        <v>0</v>
      </c>
      <c r="G3350" t="b">
        <f>IF('Input and Summary Results'!$J$4="yes",IF(C3350=FALSE,FALSE,IF('Data Transformation'!E3350&lt;$R$10,E3350,$R$10)),IF(C3350=FALSE,FALSE,IF(C3350&lt;$R$10,C3350,$R$10)))</f>
        <v>0</v>
      </c>
      <c r="H3350" t="b">
        <f>IF('Input and Summary Results'!$J$4="yes",'Data Transformation'!F3350,'Data Transformation'!D3350)</f>
        <v>0</v>
      </c>
      <c r="I3350" t="str">
        <f t="shared" si="187"/>
        <v/>
      </c>
    </row>
    <row r="3351" spans="2:9" x14ac:dyDescent="0.25">
      <c r="B3351" t="b">
        <f>IF('Input and Summary Results'!D2933=0,FALSE,'Input and Summary Results'!$B2933)</f>
        <v>0</v>
      </c>
      <c r="C3351" t="b">
        <f>IF(OR(B3351=0,'Input and Summary Results'!D2933=0,'Input and Summary Results'!D2933=""),FALSE,'Input and Summary Results'!$D2933)</f>
        <v>0</v>
      </c>
      <c r="D3351" t="b">
        <f>IF(OR(B3351=0,'Input and Summary Results'!E2933=0),FALSE,'Input and Summary Results'!$E2933)</f>
        <v>0</v>
      </c>
      <c r="E3351" t="b">
        <f t="shared" si="185"/>
        <v>0</v>
      </c>
      <c r="F3351" t="b">
        <f t="shared" si="186"/>
        <v>0</v>
      </c>
      <c r="G3351" t="b">
        <f>IF('Input and Summary Results'!$J$4="yes",IF(C3351=FALSE,FALSE,IF('Data Transformation'!E3351&lt;$R$10,E3351,$R$10)),IF(C3351=FALSE,FALSE,IF(C3351&lt;$R$10,C3351,$R$10)))</f>
        <v>0</v>
      </c>
      <c r="H3351" t="b">
        <f>IF('Input and Summary Results'!$J$4="yes",'Data Transformation'!F3351,'Data Transformation'!D3351)</f>
        <v>0</v>
      </c>
      <c r="I3351" t="str">
        <f t="shared" si="187"/>
        <v/>
      </c>
    </row>
    <row r="3352" spans="2:9" x14ac:dyDescent="0.25">
      <c r="B3352" t="b">
        <f>IF('Input and Summary Results'!D2934=0,FALSE,'Input and Summary Results'!$B2934)</f>
        <v>0</v>
      </c>
      <c r="C3352" t="b">
        <f>IF(OR(B3352=0,'Input and Summary Results'!D2934=0,'Input and Summary Results'!D2934=""),FALSE,'Input and Summary Results'!$D2934)</f>
        <v>0</v>
      </c>
      <c r="D3352" t="b">
        <f>IF(OR(B3352=0,'Input and Summary Results'!E2934=0),FALSE,'Input and Summary Results'!$E2934)</f>
        <v>0</v>
      </c>
      <c r="E3352" t="b">
        <f t="shared" si="185"/>
        <v>0</v>
      </c>
      <c r="F3352" t="b">
        <f t="shared" si="186"/>
        <v>0</v>
      </c>
      <c r="G3352" t="b">
        <f>IF('Input and Summary Results'!$J$4="yes",IF(C3352=FALSE,FALSE,IF('Data Transformation'!E3352&lt;$R$10,E3352,$R$10)),IF(C3352=FALSE,FALSE,IF(C3352&lt;$R$10,C3352,$R$10)))</f>
        <v>0</v>
      </c>
      <c r="H3352" t="b">
        <f>IF('Input and Summary Results'!$J$4="yes",'Data Transformation'!F3352,'Data Transformation'!D3352)</f>
        <v>0</v>
      </c>
      <c r="I3352" t="str">
        <f t="shared" si="187"/>
        <v/>
      </c>
    </row>
    <row r="3353" spans="2:9" x14ac:dyDescent="0.25">
      <c r="B3353" t="b">
        <f>IF('Input and Summary Results'!D2935=0,FALSE,'Input and Summary Results'!$B2935)</f>
        <v>0</v>
      </c>
      <c r="C3353" t="b">
        <f>IF(OR(B3353=0,'Input and Summary Results'!D2935=0,'Input and Summary Results'!D2935=""),FALSE,'Input and Summary Results'!$D2935)</f>
        <v>0</v>
      </c>
      <c r="D3353" t="b">
        <f>IF(OR(B3353=0,'Input and Summary Results'!E2935=0),FALSE,'Input and Summary Results'!$E2935)</f>
        <v>0</v>
      </c>
      <c r="E3353" t="b">
        <f t="shared" si="185"/>
        <v>0</v>
      </c>
      <c r="F3353" t="b">
        <f t="shared" si="186"/>
        <v>0</v>
      </c>
      <c r="G3353" t="b">
        <f>IF('Input and Summary Results'!$J$4="yes",IF(C3353=FALSE,FALSE,IF('Data Transformation'!E3353&lt;$R$10,E3353,$R$10)),IF(C3353=FALSE,FALSE,IF(C3353&lt;$R$10,C3353,$R$10)))</f>
        <v>0</v>
      </c>
      <c r="H3353" t="b">
        <f>IF('Input and Summary Results'!$J$4="yes",'Data Transformation'!F3353,'Data Transformation'!D3353)</f>
        <v>0</v>
      </c>
      <c r="I3353" t="str">
        <f t="shared" si="187"/>
        <v/>
      </c>
    </row>
    <row r="3354" spans="2:9" x14ac:dyDescent="0.25">
      <c r="B3354" t="b">
        <f>IF('Input and Summary Results'!D2936=0,FALSE,'Input and Summary Results'!$B2936)</f>
        <v>0</v>
      </c>
      <c r="C3354" t="b">
        <f>IF(OR(B3354=0,'Input and Summary Results'!D2936=0,'Input and Summary Results'!D2936=""),FALSE,'Input and Summary Results'!$D2936)</f>
        <v>0</v>
      </c>
      <c r="D3354" t="b">
        <f>IF(OR(B3354=0,'Input and Summary Results'!E2936=0),FALSE,'Input and Summary Results'!$E2936)</f>
        <v>0</v>
      </c>
      <c r="E3354" t="b">
        <f t="shared" si="185"/>
        <v>0</v>
      </c>
      <c r="F3354" t="b">
        <f t="shared" si="186"/>
        <v>0</v>
      </c>
      <c r="G3354" t="b">
        <f>IF('Input and Summary Results'!$J$4="yes",IF(C3354=FALSE,FALSE,IF('Data Transformation'!E3354&lt;$R$10,E3354,$R$10)),IF(C3354=FALSE,FALSE,IF(C3354&lt;$R$10,C3354,$R$10)))</f>
        <v>0</v>
      </c>
      <c r="H3354" t="b">
        <f>IF('Input and Summary Results'!$J$4="yes",'Data Transformation'!F3354,'Data Transformation'!D3354)</f>
        <v>0</v>
      </c>
      <c r="I3354" t="str">
        <f t="shared" si="187"/>
        <v/>
      </c>
    </row>
    <row r="3355" spans="2:9" x14ac:dyDescent="0.25">
      <c r="B3355" t="b">
        <f>IF('Input and Summary Results'!D2937=0,FALSE,'Input and Summary Results'!$B2937)</f>
        <v>0</v>
      </c>
      <c r="C3355" t="b">
        <f>IF(OR(B3355=0,'Input and Summary Results'!D2937=0,'Input and Summary Results'!D2937=""),FALSE,'Input and Summary Results'!$D2937)</f>
        <v>0</v>
      </c>
      <c r="D3355" t="b">
        <f>IF(OR(B3355=0,'Input and Summary Results'!E2937=0),FALSE,'Input and Summary Results'!$E2937)</f>
        <v>0</v>
      </c>
      <c r="E3355" t="b">
        <f t="shared" si="185"/>
        <v>0</v>
      </c>
      <c r="F3355" t="b">
        <f t="shared" si="186"/>
        <v>0</v>
      </c>
      <c r="G3355" t="b">
        <f>IF('Input and Summary Results'!$J$4="yes",IF(C3355=FALSE,FALSE,IF('Data Transformation'!E3355&lt;$R$10,E3355,$R$10)),IF(C3355=FALSE,FALSE,IF(C3355&lt;$R$10,C3355,$R$10)))</f>
        <v>0</v>
      </c>
      <c r="H3355" t="b">
        <f>IF('Input and Summary Results'!$J$4="yes",'Data Transformation'!F3355,'Data Transformation'!D3355)</f>
        <v>0</v>
      </c>
      <c r="I3355" t="str">
        <f t="shared" si="187"/>
        <v/>
      </c>
    </row>
    <row r="3356" spans="2:9" x14ac:dyDescent="0.25">
      <c r="B3356" t="b">
        <f>IF('Input and Summary Results'!D2938=0,FALSE,'Input and Summary Results'!$B2938)</f>
        <v>0</v>
      </c>
      <c r="C3356" t="b">
        <f>IF(OR(B3356=0,'Input and Summary Results'!D2938=0,'Input and Summary Results'!D2938=""),FALSE,'Input and Summary Results'!$D2938)</f>
        <v>0</v>
      </c>
      <c r="D3356" t="b">
        <f>IF(OR(B3356=0,'Input and Summary Results'!E2938=0),FALSE,'Input and Summary Results'!$E2938)</f>
        <v>0</v>
      </c>
      <c r="E3356" t="b">
        <f t="shared" si="185"/>
        <v>0</v>
      </c>
      <c r="F3356" t="b">
        <f t="shared" si="186"/>
        <v>0</v>
      </c>
      <c r="G3356" t="b">
        <f>IF('Input and Summary Results'!$J$4="yes",IF(C3356=FALSE,FALSE,IF('Data Transformation'!E3356&lt;$R$10,E3356,$R$10)),IF(C3356=FALSE,FALSE,IF(C3356&lt;$R$10,C3356,$R$10)))</f>
        <v>0</v>
      </c>
      <c r="H3356" t="b">
        <f>IF('Input and Summary Results'!$J$4="yes",'Data Transformation'!F3356,'Data Transformation'!D3356)</f>
        <v>0</v>
      </c>
      <c r="I3356" t="str">
        <f t="shared" si="187"/>
        <v/>
      </c>
    </row>
    <row r="3357" spans="2:9" x14ac:dyDescent="0.25">
      <c r="B3357" t="b">
        <f>IF('Input and Summary Results'!D2939=0,FALSE,'Input and Summary Results'!$B2939)</f>
        <v>0</v>
      </c>
      <c r="C3357" t="b">
        <f>IF(OR(B3357=0,'Input and Summary Results'!D2939=0,'Input and Summary Results'!D2939=""),FALSE,'Input and Summary Results'!$D2939)</f>
        <v>0</v>
      </c>
      <c r="D3357" t="b">
        <f>IF(OR(B3357=0,'Input and Summary Results'!E2939=0),FALSE,'Input and Summary Results'!$E2939)</f>
        <v>0</v>
      </c>
      <c r="E3357" t="b">
        <f t="shared" si="185"/>
        <v>0</v>
      </c>
      <c r="F3357" t="b">
        <f t="shared" si="186"/>
        <v>0</v>
      </c>
      <c r="G3357" t="b">
        <f>IF('Input and Summary Results'!$J$4="yes",IF(C3357=FALSE,FALSE,IF('Data Transformation'!E3357&lt;$R$10,E3357,$R$10)),IF(C3357=FALSE,FALSE,IF(C3357&lt;$R$10,C3357,$R$10)))</f>
        <v>0</v>
      </c>
      <c r="H3357" t="b">
        <f>IF('Input and Summary Results'!$J$4="yes",'Data Transformation'!F3357,'Data Transformation'!D3357)</f>
        <v>0</v>
      </c>
      <c r="I3357" t="str">
        <f t="shared" si="187"/>
        <v/>
      </c>
    </row>
    <row r="3358" spans="2:9" x14ac:dyDescent="0.25">
      <c r="B3358" t="b">
        <f>IF('Input and Summary Results'!D2940=0,FALSE,'Input and Summary Results'!$B2940)</f>
        <v>0</v>
      </c>
      <c r="C3358" t="b">
        <f>IF(OR(B3358=0,'Input and Summary Results'!D2940=0,'Input and Summary Results'!D2940=""),FALSE,'Input and Summary Results'!$D2940)</f>
        <v>0</v>
      </c>
      <c r="D3358" t="b">
        <f>IF(OR(B3358=0,'Input and Summary Results'!E2940=0),FALSE,'Input and Summary Results'!$E2940)</f>
        <v>0</v>
      </c>
      <c r="E3358" t="b">
        <f t="shared" si="185"/>
        <v>0</v>
      </c>
      <c r="F3358" t="b">
        <f t="shared" si="186"/>
        <v>0</v>
      </c>
      <c r="G3358" t="b">
        <f>IF('Input and Summary Results'!$J$4="yes",IF(C3358=FALSE,FALSE,IF('Data Transformation'!E3358&lt;$R$10,E3358,$R$10)),IF(C3358=FALSE,FALSE,IF(C3358&lt;$R$10,C3358,$R$10)))</f>
        <v>0</v>
      </c>
      <c r="H3358" t="b">
        <f>IF('Input and Summary Results'!$J$4="yes",'Data Transformation'!F3358,'Data Transformation'!D3358)</f>
        <v>0</v>
      </c>
      <c r="I3358" t="str">
        <f t="shared" si="187"/>
        <v/>
      </c>
    </row>
    <row r="3359" spans="2:9" x14ac:dyDescent="0.25">
      <c r="B3359" t="b">
        <f>IF('Input and Summary Results'!D2941=0,FALSE,'Input and Summary Results'!$B2941)</f>
        <v>0</v>
      </c>
      <c r="C3359" t="b">
        <f>IF(OR(B3359=0,'Input and Summary Results'!D2941=0,'Input and Summary Results'!D2941=""),FALSE,'Input and Summary Results'!$D2941)</f>
        <v>0</v>
      </c>
      <c r="D3359" t="b">
        <f>IF(OR(B3359=0,'Input and Summary Results'!E2941=0),FALSE,'Input and Summary Results'!$E2941)</f>
        <v>0</v>
      </c>
      <c r="E3359" t="b">
        <f t="shared" si="185"/>
        <v>0</v>
      </c>
      <c r="F3359" t="b">
        <f t="shared" si="186"/>
        <v>0</v>
      </c>
      <c r="G3359" t="b">
        <f>IF('Input and Summary Results'!$J$4="yes",IF(C3359=FALSE,FALSE,IF('Data Transformation'!E3359&lt;$R$10,E3359,$R$10)),IF(C3359=FALSE,FALSE,IF(C3359&lt;$R$10,C3359,$R$10)))</f>
        <v>0</v>
      </c>
      <c r="H3359" t="b">
        <f>IF('Input and Summary Results'!$J$4="yes",'Data Transformation'!F3359,'Data Transformation'!D3359)</f>
        <v>0</v>
      </c>
      <c r="I3359" t="str">
        <f t="shared" si="187"/>
        <v/>
      </c>
    </row>
    <row r="3360" spans="2:9" x14ac:dyDescent="0.25">
      <c r="B3360" t="b">
        <f>IF('Input and Summary Results'!D2942=0,FALSE,'Input and Summary Results'!$B2942)</f>
        <v>0</v>
      </c>
      <c r="C3360" t="b">
        <f>IF(OR(B3360=0,'Input and Summary Results'!D2942=0,'Input and Summary Results'!D2942=""),FALSE,'Input and Summary Results'!$D2942)</f>
        <v>0</v>
      </c>
      <c r="D3360" t="b">
        <f>IF(OR(B3360=0,'Input and Summary Results'!E2942=0),FALSE,'Input and Summary Results'!$E2942)</f>
        <v>0</v>
      </c>
      <c r="E3360" t="b">
        <f t="shared" si="185"/>
        <v>0</v>
      </c>
      <c r="F3360" t="b">
        <f t="shared" si="186"/>
        <v>0</v>
      </c>
      <c r="G3360" t="b">
        <f>IF('Input and Summary Results'!$J$4="yes",IF(C3360=FALSE,FALSE,IF('Data Transformation'!E3360&lt;$R$10,E3360,$R$10)),IF(C3360=FALSE,FALSE,IF(C3360&lt;$R$10,C3360,$R$10)))</f>
        <v>0</v>
      </c>
      <c r="H3360" t="b">
        <f>IF('Input and Summary Results'!$J$4="yes",'Data Transformation'!F3360,'Data Transformation'!D3360)</f>
        <v>0</v>
      </c>
      <c r="I3360" t="str">
        <f t="shared" si="187"/>
        <v/>
      </c>
    </row>
    <row r="3361" spans="2:9" x14ac:dyDescent="0.25">
      <c r="B3361" t="b">
        <f>IF('Input and Summary Results'!D2943=0,FALSE,'Input and Summary Results'!$B2943)</f>
        <v>0</v>
      </c>
      <c r="C3361" t="b">
        <f>IF(OR(B3361=0,'Input and Summary Results'!D2943=0,'Input and Summary Results'!D2943=""),FALSE,'Input and Summary Results'!$D2943)</f>
        <v>0</v>
      </c>
      <c r="D3361" t="b">
        <f>IF(OR(B3361=0,'Input and Summary Results'!E2943=0),FALSE,'Input and Summary Results'!$E2943)</f>
        <v>0</v>
      </c>
      <c r="E3361" t="b">
        <f t="shared" si="185"/>
        <v>0</v>
      </c>
      <c r="F3361" t="b">
        <f t="shared" si="186"/>
        <v>0</v>
      </c>
      <c r="G3361" t="b">
        <f>IF('Input and Summary Results'!$J$4="yes",IF(C3361=FALSE,FALSE,IF('Data Transformation'!E3361&lt;$R$10,E3361,$R$10)),IF(C3361=FALSE,FALSE,IF(C3361&lt;$R$10,C3361,$R$10)))</f>
        <v>0</v>
      </c>
      <c r="H3361" t="b">
        <f>IF('Input and Summary Results'!$J$4="yes",'Data Transformation'!F3361,'Data Transformation'!D3361)</f>
        <v>0</v>
      </c>
      <c r="I3361" t="str">
        <f t="shared" si="187"/>
        <v/>
      </c>
    </row>
    <row r="3362" spans="2:9" x14ac:dyDescent="0.25">
      <c r="B3362" t="b">
        <f>IF('Input and Summary Results'!D2944=0,FALSE,'Input and Summary Results'!$B2944)</f>
        <v>0</v>
      </c>
      <c r="C3362" t="b">
        <f>IF(OR(B3362=0,'Input and Summary Results'!D2944=0,'Input and Summary Results'!D2944=""),FALSE,'Input and Summary Results'!$D2944)</f>
        <v>0</v>
      </c>
      <c r="D3362" t="b">
        <f>IF(OR(B3362=0,'Input and Summary Results'!E2944=0),FALSE,'Input and Summary Results'!$E2944)</f>
        <v>0</v>
      </c>
      <c r="E3362" t="b">
        <f t="shared" si="185"/>
        <v>0</v>
      </c>
      <c r="F3362" t="b">
        <f t="shared" si="186"/>
        <v>0</v>
      </c>
      <c r="G3362" t="b">
        <f>IF('Input and Summary Results'!$J$4="yes",IF(C3362=FALSE,FALSE,IF('Data Transformation'!E3362&lt;$R$10,E3362,$R$10)),IF(C3362=FALSE,FALSE,IF(C3362&lt;$R$10,C3362,$R$10)))</f>
        <v>0</v>
      </c>
      <c r="H3362" t="b">
        <f>IF('Input and Summary Results'!$J$4="yes",'Data Transformation'!F3362,'Data Transformation'!D3362)</f>
        <v>0</v>
      </c>
      <c r="I3362" t="str">
        <f t="shared" si="187"/>
        <v/>
      </c>
    </row>
    <row r="3363" spans="2:9" x14ac:dyDescent="0.25">
      <c r="B3363" t="b">
        <f>IF('Input and Summary Results'!D2945=0,FALSE,'Input and Summary Results'!$B2945)</f>
        <v>0</v>
      </c>
      <c r="C3363" t="b">
        <f>IF(OR(B3363=0,'Input and Summary Results'!D2945=0,'Input and Summary Results'!D2945=""),FALSE,'Input and Summary Results'!$D2945)</f>
        <v>0</v>
      </c>
      <c r="D3363" t="b">
        <f>IF(OR(B3363=0,'Input and Summary Results'!E2945=0),FALSE,'Input and Summary Results'!$E2945)</f>
        <v>0</v>
      </c>
      <c r="E3363" t="b">
        <f t="shared" si="185"/>
        <v>0</v>
      </c>
      <c r="F3363" t="b">
        <f t="shared" si="186"/>
        <v>0</v>
      </c>
      <c r="G3363" t="b">
        <f>IF('Input and Summary Results'!$J$4="yes",IF(C3363=FALSE,FALSE,IF('Data Transformation'!E3363&lt;$R$10,E3363,$R$10)),IF(C3363=FALSE,FALSE,IF(C3363&lt;$R$10,C3363,$R$10)))</f>
        <v>0</v>
      </c>
      <c r="H3363" t="b">
        <f>IF('Input and Summary Results'!$J$4="yes",'Data Transformation'!F3363,'Data Transformation'!D3363)</f>
        <v>0</v>
      </c>
      <c r="I3363" t="str">
        <f t="shared" si="187"/>
        <v/>
      </c>
    </row>
    <row r="3364" spans="2:9" x14ac:dyDescent="0.25">
      <c r="B3364" t="b">
        <f>IF('Input and Summary Results'!D2946=0,FALSE,'Input and Summary Results'!$B2946)</f>
        <v>0</v>
      </c>
      <c r="C3364" t="b">
        <f>IF(OR(B3364=0,'Input and Summary Results'!D2946=0,'Input and Summary Results'!D2946=""),FALSE,'Input and Summary Results'!$D2946)</f>
        <v>0</v>
      </c>
      <c r="D3364" t="b">
        <f>IF(OR(B3364=0,'Input and Summary Results'!E2946=0),FALSE,'Input and Summary Results'!$E2946)</f>
        <v>0</v>
      </c>
      <c r="E3364" t="b">
        <f t="shared" si="185"/>
        <v>0</v>
      </c>
      <c r="F3364" t="b">
        <f t="shared" si="186"/>
        <v>0</v>
      </c>
      <c r="G3364" t="b">
        <f>IF('Input and Summary Results'!$J$4="yes",IF(C3364=FALSE,FALSE,IF('Data Transformation'!E3364&lt;$R$10,E3364,$R$10)),IF(C3364=FALSE,FALSE,IF(C3364&lt;$R$10,C3364,$R$10)))</f>
        <v>0</v>
      </c>
      <c r="H3364" t="b">
        <f>IF('Input and Summary Results'!$J$4="yes",'Data Transformation'!F3364,'Data Transformation'!D3364)</f>
        <v>0</v>
      </c>
      <c r="I3364" t="str">
        <f t="shared" si="187"/>
        <v/>
      </c>
    </row>
    <row r="3365" spans="2:9" x14ac:dyDescent="0.25">
      <c r="B3365" t="b">
        <f>IF('Input and Summary Results'!D2947=0,FALSE,'Input and Summary Results'!$B2947)</f>
        <v>0</v>
      </c>
      <c r="C3365" t="b">
        <f>IF(OR(B3365=0,'Input and Summary Results'!D2947=0,'Input and Summary Results'!D2947=""),FALSE,'Input and Summary Results'!$D2947)</f>
        <v>0</v>
      </c>
      <c r="D3365" t="b">
        <f>IF(OR(B3365=0,'Input and Summary Results'!E2947=0),FALSE,'Input and Summary Results'!$E2947)</f>
        <v>0</v>
      </c>
      <c r="E3365" t="b">
        <f t="shared" si="185"/>
        <v>0</v>
      </c>
      <c r="F3365" t="b">
        <f t="shared" si="186"/>
        <v>0</v>
      </c>
      <c r="G3365" t="b">
        <f>IF('Input and Summary Results'!$J$4="yes",IF(C3365=FALSE,FALSE,IF('Data Transformation'!E3365&lt;$R$10,E3365,$R$10)),IF(C3365=FALSE,FALSE,IF(C3365&lt;$R$10,C3365,$R$10)))</f>
        <v>0</v>
      </c>
      <c r="H3365" t="b">
        <f>IF('Input and Summary Results'!$J$4="yes",'Data Transformation'!F3365,'Data Transformation'!D3365)</f>
        <v>0</v>
      </c>
      <c r="I3365" t="str">
        <f t="shared" si="187"/>
        <v/>
      </c>
    </row>
    <row r="3366" spans="2:9" x14ac:dyDescent="0.25">
      <c r="B3366" t="b">
        <f>IF('Input and Summary Results'!D2948=0,FALSE,'Input and Summary Results'!$B2948)</f>
        <v>0</v>
      </c>
      <c r="C3366" t="b">
        <f>IF(OR(B3366=0,'Input and Summary Results'!D2948=0,'Input and Summary Results'!D2948=""),FALSE,'Input and Summary Results'!$D2948)</f>
        <v>0</v>
      </c>
      <c r="D3366" t="b">
        <f>IF(OR(B3366=0,'Input and Summary Results'!E2948=0),FALSE,'Input and Summary Results'!$E2948)</f>
        <v>0</v>
      </c>
      <c r="E3366" t="b">
        <f t="shared" si="185"/>
        <v>0</v>
      </c>
      <c r="F3366" t="b">
        <f t="shared" si="186"/>
        <v>0</v>
      </c>
      <c r="G3366" t="b">
        <f>IF('Input and Summary Results'!$J$4="yes",IF(C3366=FALSE,FALSE,IF('Data Transformation'!E3366&lt;$R$10,E3366,$R$10)),IF(C3366=FALSE,FALSE,IF(C3366&lt;$R$10,C3366,$R$10)))</f>
        <v>0</v>
      </c>
      <c r="H3366" t="b">
        <f>IF('Input and Summary Results'!$J$4="yes",'Data Transformation'!F3366,'Data Transformation'!D3366)</f>
        <v>0</v>
      </c>
      <c r="I3366" t="str">
        <f t="shared" si="187"/>
        <v/>
      </c>
    </row>
    <row r="3367" spans="2:9" x14ac:dyDescent="0.25">
      <c r="B3367" t="b">
        <f>IF('Input and Summary Results'!D2949=0,FALSE,'Input and Summary Results'!$B2949)</f>
        <v>0</v>
      </c>
      <c r="C3367" t="b">
        <f>IF(OR(B3367=0,'Input and Summary Results'!D2949=0,'Input and Summary Results'!D2949=""),FALSE,'Input and Summary Results'!$D2949)</f>
        <v>0</v>
      </c>
      <c r="D3367" t="b">
        <f>IF(OR(B3367=0,'Input and Summary Results'!E2949=0),FALSE,'Input and Summary Results'!$E2949)</f>
        <v>0</v>
      </c>
      <c r="E3367" t="b">
        <f t="shared" si="185"/>
        <v>0</v>
      </c>
      <c r="F3367" t="b">
        <f t="shared" si="186"/>
        <v>0</v>
      </c>
      <c r="G3367" t="b">
        <f>IF('Input and Summary Results'!$J$4="yes",IF(C3367=FALSE,FALSE,IF('Data Transformation'!E3367&lt;$R$10,E3367,$R$10)),IF(C3367=FALSE,FALSE,IF(C3367&lt;$R$10,C3367,$R$10)))</f>
        <v>0</v>
      </c>
      <c r="H3367" t="b">
        <f>IF('Input and Summary Results'!$J$4="yes",'Data Transformation'!F3367,'Data Transformation'!D3367)</f>
        <v>0</v>
      </c>
      <c r="I3367" t="str">
        <f t="shared" si="187"/>
        <v/>
      </c>
    </row>
    <row r="3368" spans="2:9" x14ac:dyDescent="0.25">
      <c r="B3368" t="b">
        <f>IF('Input and Summary Results'!D2950=0,FALSE,'Input and Summary Results'!$B2950)</f>
        <v>0</v>
      </c>
      <c r="C3368" t="b">
        <f>IF(OR(B3368=0,'Input and Summary Results'!D2950=0,'Input and Summary Results'!D2950=""),FALSE,'Input and Summary Results'!$D2950)</f>
        <v>0</v>
      </c>
      <c r="D3368" t="b">
        <f>IF(OR(B3368=0,'Input and Summary Results'!E2950=0),FALSE,'Input and Summary Results'!$E2950)</f>
        <v>0</v>
      </c>
      <c r="E3368" t="b">
        <f t="shared" si="185"/>
        <v>0</v>
      </c>
      <c r="F3368" t="b">
        <f t="shared" si="186"/>
        <v>0</v>
      </c>
      <c r="G3368" t="b">
        <f>IF('Input and Summary Results'!$J$4="yes",IF(C3368=FALSE,FALSE,IF('Data Transformation'!E3368&lt;$R$10,E3368,$R$10)),IF(C3368=FALSE,FALSE,IF(C3368&lt;$R$10,C3368,$R$10)))</f>
        <v>0</v>
      </c>
      <c r="H3368" t="b">
        <f>IF('Input and Summary Results'!$J$4="yes",'Data Transformation'!F3368,'Data Transformation'!D3368)</f>
        <v>0</v>
      </c>
      <c r="I3368" t="str">
        <f t="shared" si="187"/>
        <v/>
      </c>
    </row>
    <row r="3369" spans="2:9" x14ac:dyDescent="0.25">
      <c r="B3369" t="b">
        <f>IF('Input and Summary Results'!D2951=0,FALSE,'Input and Summary Results'!$B2951)</f>
        <v>0</v>
      </c>
      <c r="C3369" t="b">
        <f>IF(OR(B3369=0,'Input and Summary Results'!D2951=0,'Input and Summary Results'!D2951=""),FALSE,'Input and Summary Results'!$D2951)</f>
        <v>0</v>
      </c>
      <c r="D3369" t="b">
        <f>IF(OR(B3369=0,'Input and Summary Results'!E2951=0),FALSE,'Input and Summary Results'!$E2951)</f>
        <v>0</v>
      </c>
      <c r="E3369" t="b">
        <f t="shared" si="185"/>
        <v>0</v>
      </c>
      <c r="F3369" t="b">
        <f t="shared" si="186"/>
        <v>0</v>
      </c>
      <c r="G3369" t="b">
        <f>IF('Input and Summary Results'!$J$4="yes",IF(C3369=FALSE,FALSE,IF('Data Transformation'!E3369&lt;$R$10,E3369,$R$10)),IF(C3369=FALSE,FALSE,IF(C3369&lt;$R$10,C3369,$R$10)))</f>
        <v>0</v>
      </c>
      <c r="H3369" t="b">
        <f>IF('Input and Summary Results'!$J$4="yes",'Data Transformation'!F3369,'Data Transformation'!D3369)</f>
        <v>0</v>
      </c>
      <c r="I3369" t="str">
        <f t="shared" si="187"/>
        <v/>
      </c>
    </row>
    <row r="3370" spans="2:9" x14ac:dyDescent="0.25">
      <c r="B3370" t="b">
        <f>IF('Input and Summary Results'!D2952=0,FALSE,'Input and Summary Results'!$B2952)</f>
        <v>0</v>
      </c>
      <c r="C3370" t="b">
        <f>IF(OR(B3370=0,'Input and Summary Results'!D2952=0,'Input and Summary Results'!D2952=""),FALSE,'Input and Summary Results'!$D2952)</f>
        <v>0</v>
      </c>
      <c r="D3370" t="b">
        <f>IF(OR(B3370=0,'Input and Summary Results'!E2952=0),FALSE,'Input and Summary Results'!$E2952)</f>
        <v>0</v>
      </c>
      <c r="E3370" t="b">
        <f t="shared" ref="E3370:E3433" si="188">IF(C3370=FALSE,FALSE,LOG10(C3370))</f>
        <v>0</v>
      </c>
      <c r="F3370" t="b">
        <f t="shared" ref="F3370:F3433" si="189">IF(D3370=FALSE, FALSE,0.434*D3370/C3370)</f>
        <v>0</v>
      </c>
      <c r="G3370" t="b">
        <f>IF('Input and Summary Results'!$J$4="yes",IF(C3370=FALSE,FALSE,IF('Data Transformation'!E3370&lt;$R$10,E3370,$R$10)),IF(C3370=FALSE,FALSE,IF(C3370&lt;$R$10,C3370,$R$10)))</f>
        <v>0</v>
      </c>
      <c r="H3370" t="b">
        <f>IF('Input and Summary Results'!$J$4="yes",'Data Transformation'!F3370,'Data Transformation'!D3370)</f>
        <v>0</v>
      </c>
      <c r="I3370" t="str">
        <f t="shared" si="187"/>
        <v/>
      </c>
    </row>
    <row r="3371" spans="2:9" x14ac:dyDescent="0.25">
      <c r="B3371" t="b">
        <f>IF('Input and Summary Results'!D2953=0,FALSE,'Input and Summary Results'!$B2953)</f>
        <v>0</v>
      </c>
      <c r="C3371" t="b">
        <f>IF(OR(B3371=0,'Input and Summary Results'!D2953=0,'Input and Summary Results'!D2953=""),FALSE,'Input and Summary Results'!$D2953)</f>
        <v>0</v>
      </c>
      <c r="D3371" t="b">
        <f>IF(OR(B3371=0,'Input and Summary Results'!E2953=0),FALSE,'Input and Summary Results'!$E2953)</f>
        <v>0</v>
      </c>
      <c r="E3371" t="b">
        <f t="shared" si="188"/>
        <v>0</v>
      </c>
      <c r="F3371" t="b">
        <f t="shared" si="189"/>
        <v>0</v>
      </c>
      <c r="G3371" t="b">
        <f>IF('Input and Summary Results'!$J$4="yes",IF(C3371=FALSE,FALSE,IF('Data Transformation'!E3371&lt;$R$10,E3371,$R$10)),IF(C3371=FALSE,FALSE,IF(C3371&lt;$R$10,C3371,$R$10)))</f>
        <v>0</v>
      </c>
      <c r="H3371" t="b">
        <f>IF('Input and Summary Results'!$J$4="yes",'Data Transformation'!F3371,'Data Transformation'!D3371)</f>
        <v>0</v>
      </c>
      <c r="I3371" t="str">
        <f t="shared" si="187"/>
        <v/>
      </c>
    </row>
    <row r="3372" spans="2:9" x14ac:dyDescent="0.25">
      <c r="B3372" t="b">
        <f>IF('Input and Summary Results'!D2954=0,FALSE,'Input and Summary Results'!$B2954)</f>
        <v>0</v>
      </c>
      <c r="C3372" t="b">
        <f>IF(OR(B3372=0,'Input and Summary Results'!D2954=0,'Input and Summary Results'!D2954=""),FALSE,'Input and Summary Results'!$D2954)</f>
        <v>0</v>
      </c>
      <c r="D3372" t="b">
        <f>IF(OR(B3372=0,'Input and Summary Results'!E2954=0),FALSE,'Input and Summary Results'!$E2954)</f>
        <v>0</v>
      </c>
      <c r="E3372" t="b">
        <f t="shared" si="188"/>
        <v>0</v>
      </c>
      <c r="F3372" t="b">
        <f t="shared" si="189"/>
        <v>0</v>
      </c>
      <c r="G3372" t="b">
        <f>IF('Input and Summary Results'!$J$4="yes",IF(C3372=FALSE,FALSE,IF('Data Transformation'!E3372&lt;$R$10,E3372,$R$10)),IF(C3372=FALSE,FALSE,IF(C3372&lt;$R$10,C3372,$R$10)))</f>
        <v>0</v>
      </c>
      <c r="H3372" t="b">
        <f>IF('Input and Summary Results'!$J$4="yes",'Data Transformation'!F3372,'Data Transformation'!D3372)</f>
        <v>0</v>
      </c>
      <c r="I3372" t="str">
        <f t="shared" si="187"/>
        <v/>
      </c>
    </row>
    <row r="3373" spans="2:9" x14ac:dyDescent="0.25">
      <c r="B3373" t="b">
        <f>IF('Input and Summary Results'!D2955=0,FALSE,'Input and Summary Results'!$B2955)</f>
        <v>0</v>
      </c>
      <c r="C3373" t="b">
        <f>IF(OR(B3373=0,'Input and Summary Results'!D2955=0,'Input and Summary Results'!D2955=""),FALSE,'Input and Summary Results'!$D2955)</f>
        <v>0</v>
      </c>
      <c r="D3373" t="b">
        <f>IF(OR(B3373=0,'Input and Summary Results'!E2955=0),FALSE,'Input and Summary Results'!$E2955)</f>
        <v>0</v>
      </c>
      <c r="E3373" t="b">
        <f t="shared" si="188"/>
        <v>0</v>
      </c>
      <c r="F3373" t="b">
        <f t="shared" si="189"/>
        <v>0</v>
      </c>
      <c r="G3373" t="b">
        <f>IF('Input and Summary Results'!$J$4="yes",IF(C3373=FALSE,FALSE,IF('Data Transformation'!E3373&lt;$R$10,E3373,$R$10)),IF(C3373=FALSE,FALSE,IF(C3373&lt;$R$10,C3373,$R$10)))</f>
        <v>0</v>
      </c>
      <c r="H3373" t="b">
        <f>IF('Input and Summary Results'!$J$4="yes",'Data Transformation'!F3373,'Data Transformation'!D3373)</f>
        <v>0</v>
      </c>
      <c r="I3373" t="str">
        <f t="shared" si="187"/>
        <v/>
      </c>
    </row>
    <row r="3374" spans="2:9" x14ac:dyDescent="0.25">
      <c r="B3374" t="b">
        <f>IF('Input and Summary Results'!D2956=0,FALSE,'Input and Summary Results'!$B2956)</f>
        <v>0</v>
      </c>
      <c r="C3374" t="b">
        <f>IF(OR(B3374=0,'Input and Summary Results'!D2956=0,'Input and Summary Results'!D2956=""),FALSE,'Input and Summary Results'!$D2956)</f>
        <v>0</v>
      </c>
      <c r="D3374" t="b">
        <f>IF(OR(B3374=0,'Input and Summary Results'!E2956=0),FALSE,'Input and Summary Results'!$E2956)</f>
        <v>0</v>
      </c>
      <c r="E3374" t="b">
        <f t="shared" si="188"/>
        <v>0</v>
      </c>
      <c r="F3374" t="b">
        <f t="shared" si="189"/>
        <v>0</v>
      </c>
      <c r="G3374" t="b">
        <f>IF('Input and Summary Results'!$J$4="yes",IF(C3374=FALSE,FALSE,IF('Data Transformation'!E3374&lt;$R$10,E3374,$R$10)),IF(C3374=FALSE,FALSE,IF(C3374&lt;$R$10,C3374,$R$10)))</f>
        <v>0</v>
      </c>
      <c r="H3374" t="b">
        <f>IF('Input and Summary Results'!$J$4="yes",'Data Transformation'!F3374,'Data Transformation'!D3374)</f>
        <v>0</v>
      </c>
      <c r="I3374" t="str">
        <f t="shared" si="187"/>
        <v/>
      </c>
    </row>
    <row r="3375" spans="2:9" x14ac:dyDescent="0.25">
      <c r="B3375" t="b">
        <f>IF('Input and Summary Results'!D2957=0,FALSE,'Input and Summary Results'!$B2957)</f>
        <v>0</v>
      </c>
      <c r="C3375" t="b">
        <f>IF(OR(B3375=0,'Input and Summary Results'!D2957=0,'Input and Summary Results'!D2957=""),FALSE,'Input and Summary Results'!$D2957)</f>
        <v>0</v>
      </c>
      <c r="D3375" t="b">
        <f>IF(OR(B3375=0,'Input and Summary Results'!E2957=0),FALSE,'Input and Summary Results'!$E2957)</f>
        <v>0</v>
      </c>
      <c r="E3375" t="b">
        <f t="shared" si="188"/>
        <v>0</v>
      </c>
      <c r="F3375" t="b">
        <f t="shared" si="189"/>
        <v>0</v>
      </c>
      <c r="G3375" t="b">
        <f>IF('Input and Summary Results'!$J$4="yes",IF(C3375=FALSE,FALSE,IF('Data Transformation'!E3375&lt;$R$10,E3375,$R$10)),IF(C3375=FALSE,FALSE,IF(C3375&lt;$R$10,C3375,$R$10)))</f>
        <v>0</v>
      </c>
      <c r="H3375" t="b">
        <f>IF('Input and Summary Results'!$J$4="yes",'Data Transformation'!F3375,'Data Transformation'!D3375)</f>
        <v>0</v>
      </c>
      <c r="I3375" t="str">
        <f t="shared" si="187"/>
        <v/>
      </c>
    </row>
    <row r="3376" spans="2:9" x14ac:dyDescent="0.25">
      <c r="B3376" t="b">
        <f>IF('Input and Summary Results'!D2958=0,FALSE,'Input and Summary Results'!$B2958)</f>
        <v>0</v>
      </c>
      <c r="C3376" t="b">
        <f>IF(OR(B3376=0,'Input and Summary Results'!D2958=0,'Input and Summary Results'!D2958=""),FALSE,'Input and Summary Results'!$D2958)</f>
        <v>0</v>
      </c>
      <c r="D3376" t="b">
        <f>IF(OR(B3376=0,'Input and Summary Results'!E2958=0),FALSE,'Input and Summary Results'!$E2958)</f>
        <v>0</v>
      </c>
      <c r="E3376" t="b">
        <f t="shared" si="188"/>
        <v>0</v>
      </c>
      <c r="F3376" t="b">
        <f t="shared" si="189"/>
        <v>0</v>
      </c>
      <c r="G3376" t="b">
        <f>IF('Input and Summary Results'!$J$4="yes",IF(C3376=FALSE,FALSE,IF('Data Transformation'!E3376&lt;$R$10,E3376,$R$10)),IF(C3376=FALSE,FALSE,IF(C3376&lt;$R$10,C3376,$R$10)))</f>
        <v>0</v>
      </c>
      <c r="H3376" t="b">
        <f>IF('Input and Summary Results'!$J$4="yes",'Data Transformation'!F3376,'Data Transformation'!D3376)</f>
        <v>0</v>
      </c>
      <c r="I3376" t="str">
        <f t="shared" si="187"/>
        <v/>
      </c>
    </row>
    <row r="3377" spans="2:9" x14ac:dyDescent="0.25">
      <c r="B3377" t="b">
        <f>IF('Input and Summary Results'!D2959=0,FALSE,'Input and Summary Results'!$B2959)</f>
        <v>0</v>
      </c>
      <c r="C3377" t="b">
        <f>IF(OR(B3377=0,'Input and Summary Results'!D2959=0,'Input and Summary Results'!D2959=""),FALSE,'Input and Summary Results'!$D2959)</f>
        <v>0</v>
      </c>
      <c r="D3377" t="b">
        <f>IF(OR(B3377=0,'Input and Summary Results'!E2959=0),FALSE,'Input and Summary Results'!$E2959)</f>
        <v>0</v>
      </c>
      <c r="E3377" t="b">
        <f t="shared" si="188"/>
        <v>0</v>
      </c>
      <c r="F3377" t="b">
        <f t="shared" si="189"/>
        <v>0</v>
      </c>
      <c r="G3377" t="b">
        <f>IF('Input and Summary Results'!$J$4="yes",IF(C3377=FALSE,FALSE,IF('Data Transformation'!E3377&lt;$R$10,E3377,$R$10)),IF(C3377=FALSE,FALSE,IF(C3377&lt;$R$10,C3377,$R$10)))</f>
        <v>0</v>
      </c>
      <c r="H3377" t="b">
        <f>IF('Input and Summary Results'!$J$4="yes",'Data Transformation'!F3377,'Data Transformation'!D3377)</f>
        <v>0</v>
      </c>
      <c r="I3377" t="str">
        <f t="shared" si="187"/>
        <v/>
      </c>
    </row>
    <row r="3378" spans="2:9" x14ac:dyDescent="0.25">
      <c r="B3378" t="b">
        <f>IF('Input and Summary Results'!D2960=0,FALSE,'Input and Summary Results'!$B2960)</f>
        <v>0</v>
      </c>
      <c r="C3378" t="b">
        <f>IF(OR(B3378=0,'Input and Summary Results'!D2960=0,'Input and Summary Results'!D2960=""),FALSE,'Input and Summary Results'!$D2960)</f>
        <v>0</v>
      </c>
      <c r="D3378" t="b">
        <f>IF(OR(B3378=0,'Input and Summary Results'!E2960=0),FALSE,'Input and Summary Results'!$E2960)</f>
        <v>0</v>
      </c>
      <c r="E3378" t="b">
        <f t="shared" si="188"/>
        <v>0</v>
      </c>
      <c r="F3378" t="b">
        <f t="shared" si="189"/>
        <v>0</v>
      </c>
      <c r="G3378" t="b">
        <f>IF('Input and Summary Results'!$J$4="yes",IF(C3378=FALSE,FALSE,IF('Data Transformation'!E3378&lt;$R$10,E3378,$R$10)),IF(C3378=FALSE,FALSE,IF(C3378&lt;$R$10,C3378,$R$10)))</f>
        <v>0</v>
      </c>
      <c r="H3378" t="b">
        <f>IF('Input and Summary Results'!$J$4="yes",'Data Transformation'!F3378,'Data Transformation'!D3378)</f>
        <v>0</v>
      </c>
      <c r="I3378" t="str">
        <f t="shared" si="187"/>
        <v/>
      </c>
    </row>
    <row r="3379" spans="2:9" x14ac:dyDescent="0.25">
      <c r="B3379" t="b">
        <f>IF('Input and Summary Results'!D2961=0,FALSE,'Input and Summary Results'!$B2961)</f>
        <v>0</v>
      </c>
      <c r="C3379" t="b">
        <f>IF(OR(B3379=0,'Input and Summary Results'!D2961=0,'Input and Summary Results'!D2961=""),FALSE,'Input and Summary Results'!$D2961)</f>
        <v>0</v>
      </c>
      <c r="D3379" t="b">
        <f>IF(OR(B3379=0,'Input and Summary Results'!E2961=0),FALSE,'Input and Summary Results'!$E2961)</f>
        <v>0</v>
      </c>
      <c r="E3379" t="b">
        <f t="shared" si="188"/>
        <v>0</v>
      </c>
      <c r="F3379" t="b">
        <f t="shared" si="189"/>
        <v>0</v>
      </c>
      <c r="G3379" t="b">
        <f>IF('Input and Summary Results'!$J$4="yes",IF(C3379=FALSE,FALSE,IF('Data Transformation'!E3379&lt;$R$10,E3379,$R$10)),IF(C3379=FALSE,FALSE,IF(C3379&lt;$R$10,C3379,$R$10)))</f>
        <v>0</v>
      </c>
      <c r="H3379" t="b">
        <f>IF('Input and Summary Results'!$J$4="yes",'Data Transformation'!F3379,'Data Transformation'!D3379)</f>
        <v>0</v>
      </c>
      <c r="I3379" t="str">
        <f t="shared" si="187"/>
        <v/>
      </c>
    </row>
    <row r="3380" spans="2:9" x14ac:dyDescent="0.25">
      <c r="B3380" t="b">
        <f>IF('Input and Summary Results'!D2962=0,FALSE,'Input and Summary Results'!$B2962)</f>
        <v>0</v>
      </c>
      <c r="C3380" t="b">
        <f>IF(OR(B3380=0,'Input and Summary Results'!D2962=0,'Input and Summary Results'!D2962=""),FALSE,'Input and Summary Results'!$D2962)</f>
        <v>0</v>
      </c>
      <c r="D3380" t="b">
        <f>IF(OR(B3380=0,'Input and Summary Results'!E2962=0),FALSE,'Input and Summary Results'!$E2962)</f>
        <v>0</v>
      </c>
      <c r="E3380" t="b">
        <f t="shared" si="188"/>
        <v>0</v>
      </c>
      <c r="F3380" t="b">
        <f t="shared" si="189"/>
        <v>0</v>
      </c>
      <c r="G3380" t="b">
        <f>IF('Input and Summary Results'!$J$4="yes",IF(C3380=FALSE,FALSE,IF('Data Transformation'!E3380&lt;$R$10,E3380,$R$10)),IF(C3380=FALSE,FALSE,IF(C3380&lt;$R$10,C3380,$R$10)))</f>
        <v>0</v>
      </c>
      <c r="H3380" t="b">
        <f>IF('Input and Summary Results'!$J$4="yes",'Data Transformation'!F3380,'Data Transformation'!D3380)</f>
        <v>0</v>
      </c>
      <c r="I3380" t="str">
        <f t="shared" si="187"/>
        <v/>
      </c>
    </row>
    <row r="3381" spans="2:9" x14ac:dyDescent="0.25">
      <c r="B3381" t="b">
        <f>IF('Input and Summary Results'!D2963=0,FALSE,'Input and Summary Results'!$B2963)</f>
        <v>0</v>
      </c>
      <c r="C3381" t="b">
        <f>IF(OR(B3381=0,'Input and Summary Results'!D2963=0,'Input and Summary Results'!D2963=""),FALSE,'Input and Summary Results'!$D2963)</f>
        <v>0</v>
      </c>
      <c r="D3381" t="b">
        <f>IF(OR(B3381=0,'Input and Summary Results'!E2963=0),FALSE,'Input and Summary Results'!$E2963)</f>
        <v>0</v>
      </c>
      <c r="E3381" t="b">
        <f t="shared" si="188"/>
        <v>0</v>
      </c>
      <c r="F3381" t="b">
        <f t="shared" si="189"/>
        <v>0</v>
      </c>
      <c r="G3381" t="b">
        <f>IF('Input and Summary Results'!$J$4="yes",IF(C3381=FALSE,FALSE,IF('Data Transformation'!E3381&lt;$R$10,E3381,$R$10)),IF(C3381=FALSE,FALSE,IF(C3381&lt;$R$10,C3381,$R$10)))</f>
        <v>0</v>
      </c>
      <c r="H3381" t="b">
        <f>IF('Input and Summary Results'!$J$4="yes",'Data Transformation'!F3381,'Data Transformation'!D3381)</f>
        <v>0</v>
      </c>
      <c r="I3381" t="str">
        <f t="shared" si="187"/>
        <v/>
      </c>
    </row>
    <row r="3382" spans="2:9" x14ac:dyDescent="0.25">
      <c r="B3382" t="b">
        <f>IF('Input and Summary Results'!D2964=0,FALSE,'Input and Summary Results'!$B2964)</f>
        <v>0</v>
      </c>
      <c r="C3382" t="b">
        <f>IF(OR(B3382=0,'Input and Summary Results'!D2964=0,'Input and Summary Results'!D2964=""),FALSE,'Input and Summary Results'!$D2964)</f>
        <v>0</v>
      </c>
      <c r="D3382" t="b">
        <f>IF(OR(B3382=0,'Input and Summary Results'!E2964=0),FALSE,'Input and Summary Results'!$E2964)</f>
        <v>0</v>
      </c>
      <c r="E3382" t="b">
        <f t="shared" si="188"/>
        <v>0</v>
      </c>
      <c r="F3382" t="b">
        <f t="shared" si="189"/>
        <v>0</v>
      </c>
      <c r="G3382" t="b">
        <f>IF('Input and Summary Results'!$J$4="yes",IF(C3382=FALSE,FALSE,IF('Data Transformation'!E3382&lt;$R$10,E3382,$R$10)),IF(C3382=FALSE,FALSE,IF(C3382&lt;$R$10,C3382,$R$10)))</f>
        <v>0</v>
      </c>
      <c r="H3382" t="b">
        <f>IF('Input and Summary Results'!$J$4="yes",'Data Transformation'!F3382,'Data Transformation'!D3382)</f>
        <v>0</v>
      </c>
      <c r="I3382" t="str">
        <f t="shared" si="187"/>
        <v/>
      </c>
    </row>
    <row r="3383" spans="2:9" x14ac:dyDescent="0.25">
      <c r="B3383" t="b">
        <f>IF('Input and Summary Results'!D2965=0,FALSE,'Input and Summary Results'!$B2965)</f>
        <v>0</v>
      </c>
      <c r="C3383" t="b">
        <f>IF(OR(B3383=0,'Input and Summary Results'!D2965=0,'Input and Summary Results'!D2965=""),FALSE,'Input and Summary Results'!$D2965)</f>
        <v>0</v>
      </c>
      <c r="D3383" t="b">
        <f>IF(OR(B3383=0,'Input and Summary Results'!E2965=0),FALSE,'Input and Summary Results'!$E2965)</f>
        <v>0</v>
      </c>
      <c r="E3383" t="b">
        <f t="shared" si="188"/>
        <v>0</v>
      </c>
      <c r="F3383" t="b">
        <f t="shared" si="189"/>
        <v>0</v>
      </c>
      <c r="G3383" t="b">
        <f>IF('Input and Summary Results'!$J$4="yes",IF(C3383=FALSE,FALSE,IF('Data Transformation'!E3383&lt;$R$10,E3383,$R$10)),IF(C3383=FALSE,FALSE,IF(C3383&lt;$R$10,C3383,$R$10)))</f>
        <v>0</v>
      </c>
      <c r="H3383" t="b">
        <f>IF('Input and Summary Results'!$J$4="yes",'Data Transformation'!F3383,'Data Transformation'!D3383)</f>
        <v>0</v>
      </c>
      <c r="I3383" t="str">
        <f t="shared" si="187"/>
        <v/>
      </c>
    </row>
    <row r="3384" spans="2:9" x14ac:dyDescent="0.25">
      <c r="B3384" t="b">
        <f>IF('Input and Summary Results'!D2966=0,FALSE,'Input and Summary Results'!$B2966)</f>
        <v>0</v>
      </c>
      <c r="C3384" t="b">
        <f>IF(OR(B3384=0,'Input and Summary Results'!D2966=0,'Input and Summary Results'!D2966=""),FALSE,'Input and Summary Results'!$D2966)</f>
        <v>0</v>
      </c>
      <c r="D3384" t="b">
        <f>IF(OR(B3384=0,'Input and Summary Results'!E2966=0),FALSE,'Input and Summary Results'!$E2966)</f>
        <v>0</v>
      </c>
      <c r="E3384" t="b">
        <f t="shared" si="188"/>
        <v>0</v>
      </c>
      <c r="F3384" t="b">
        <f t="shared" si="189"/>
        <v>0</v>
      </c>
      <c r="G3384" t="b">
        <f>IF('Input and Summary Results'!$J$4="yes",IF(C3384=FALSE,FALSE,IF('Data Transformation'!E3384&lt;$R$10,E3384,$R$10)),IF(C3384=FALSE,FALSE,IF(C3384&lt;$R$10,C3384,$R$10)))</f>
        <v>0</v>
      </c>
      <c r="H3384" t="b">
        <f>IF('Input and Summary Results'!$J$4="yes",'Data Transformation'!F3384,'Data Transformation'!D3384)</f>
        <v>0</v>
      </c>
      <c r="I3384" t="str">
        <f t="shared" si="187"/>
        <v/>
      </c>
    </row>
    <row r="3385" spans="2:9" x14ac:dyDescent="0.25">
      <c r="B3385" t="b">
        <f>IF('Input and Summary Results'!D2967=0,FALSE,'Input and Summary Results'!$B2967)</f>
        <v>0</v>
      </c>
      <c r="C3385" t="b">
        <f>IF(OR(B3385=0,'Input and Summary Results'!D2967=0,'Input and Summary Results'!D2967=""),FALSE,'Input and Summary Results'!$D2967)</f>
        <v>0</v>
      </c>
      <c r="D3385" t="b">
        <f>IF(OR(B3385=0,'Input and Summary Results'!E2967=0),FALSE,'Input and Summary Results'!$E2967)</f>
        <v>0</v>
      </c>
      <c r="E3385" t="b">
        <f t="shared" si="188"/>
        <v>0</v>
      </c>
      <c r="F3385" t="b">
        <f t="shared" si="189"/>
        <v>0</v>
      </c>
      <c r="G3385" t="b">
        <f>IF('Input and Summary Results'!$J$4="yes",IF(C3385=FALSE,FALSE,IF('Data Transformation'!E3385&lt;$R$10,E3385,$R$10)),IF(C3385=FALSE,FALSE,IF(C3385&lt;$R$10,C3385,$R$10)))</f>
        <v>0</v>
      </c>
      <c r="H3385" t="b">
        <f>IF('Input and Summary Results'!$J$4="yes",'Data Transformation'!F3385,'Data Transformation'!D3385)</f>
        <v>0</v>
      </c>
      <c r="I3385" t="str">
        <f t="shared" si="187"/>
        <v/>
      </c>
    </row>
    <row r="3386" spans="2:9" x14ac:dyDescent="0.25">
      <c r="B3386" t="b">
        <f>IF('Input and Summary Results'!D2968=0,FALSE,'Input and Summary Results'!$B2968)</f>
        <v>0</v>
      </c>
      <c r="C3386" t="b">
        <f>IF(OR(B3386=0,'Input and Summary Results'!D2968=0,'Input and Summary Results'!D2968=""),FALSE,'Input and Summary Results'!$D2968)</f>
        <v>0</v>
      </c>
      <c r="D3386" t="b">
        <f>IF(OR(B3386=0,'Input and Summary Results'!E2968=0),FALSE,'Input and Summary Results'!$E2968)</f>
        <v>0</v>
      </c>
      <c r="E3386" t="b">
        <f t="shared" si="188"/>
        <v>0</v>
      </c>
      <c r="F3386" t="b">
        <f t="shared" si="189"/>
        <v>0</v>
      </c>
      <c r="G3386" t="b">
        <f>IF('Input and Summary Results'!$J$4="yes",IF(C3386=FALSE,FALSE,IF('Data Transformation'!E3386&lt;$R$10,E3386,$R$10)),IF(C3386=FALSE,FALSE,IF(C3386&lt;$R$10,C3386,$R$10)))</f>
        <v>0</v>
      </c>
      <c r="H3386" t="b">
        <f>IF('Input and Summary Results'!$J$4="yes",'Data Transformation'!F3386,'Data Transformation'!D3386)</f>
        <v>0</v>
      </c>
      <c r="I3386" t="str">
        <f t="shared" si="187"/>
        <v/>
      </c>
    </row>
    <row r="3387" spans="2:9" x14ac:dyDescent="0.25">
      <c r="B3387" t="b">
        <f>IF('Input and Summary Results'!D2969=0,FALSE,'Input and Summary Results'!$B2969)</f>
        <v>0</v>
      </c>
      <c r="C3387" t="b">
        <f>IF(OR(B3387=0,'Input and Summary Results'!D2969=0,'Input and Summary Results'!D2969=""),FALSE,'Input and Summary Results'!$D2969)</f>
        <v>0</v>
      </c>
      <c r="D3387" t="b">
        <f>IF(OR(B3387=0,'Input and Summary Results'!E2969=0),FALSE,'Input and Summary Results'!$E2969)</f>
        <v>0</v>
      </c>
      <c r="E3387" t="b">
        <f t="shared" si="188"/>
        <v>0</v>
      </c>
      <c r="F3387" t="b">
        <f t="shared" si="189"/>
        <v>0</v>
      </c>
      <c r="G3387" t="b">
        <f>IF('Input and Summary Results'!$J$4="yes",IF(C3387=FALSE,FALSE,IF('Data Transformation'!E3387&lt;$R$10,E3387,$R$10)),IF(C3387=FALSE,FALSE,IF(C3387&lt;$R$10,C3387,$R$10)))</f>
        <v>0</v>
      </c>
      <c r="H3387" t="b">
        <f>IF('Input and Summary Results'!$J$4="yes",'Data Transformation'!F3387,'Data Transformation'!D3387)</f>
        <v>0</v>
      </c>
      <c r="I3387" t="str">
        <f t="shared" si="187"/>
        <v/>
      </c>
    </row>
    <row r="3388" spans="2:9" x14ac:dyDescent="0.25">
      <c r="B3388" t="b">
        <f>IF('Input and Summary Results'!D2970=0,FALSE,'Input and Summary Results'!$B2970)</f>
        <v>0</v>
      </c>
      <c r="C3388" t="b">
        <f>IF(OR(B3388=0,'Input and Summary Results'!D2970=0,'Input and Summary Results'!D2970=""),FALSE,'Input and Summary Results'!$D2970)</f>
        <v>0</v>
      </c>
      <c r="D3388" t="b">
        <f>IF(OR(B3388=0,'Input and Summary Results'!E2970=0),FALSE,'Input and Summary Results'!$E2970)</f>
        <v>0</v>
      </c>
      <c r="E3388" t="b">
        <f t="shared" si="188"/>
        <v>0</v>
      </c>
      <c r="F3388" t="b">
        <f t="shared" si="189"/>
        <v>0</v>
      </c>
      <c r="G3388" t="b">
        <f>IF('Input and Summary Results'!$J$4="yes",IF(C3388=FALSE,FALSE,IF('Data Transformation'!E3388&lt;$R$10,E3388,$R$10)),IF(C3388=FALSE,FALSE,IF(C3388&lt;$R$10,C3388,$R$10)))</f>
        <v>0</v>
      </c>
      <c r="H3388" t="b">
        <f>IF('Input and Summary Results'!$J$4="yes",'Data Transformation'!F3388,'Data Transformation'!D3388)</f>
        <v>0</v>
      </c>
      <c r="I3388" t="str">
        <f t="shared" si="187"/>
        <v/>
      </c>
    </row>
    <row r="3389" spans="2:9" x14ac:dyDescent="0.25">
      <c r="B3389" t="b">
        <f>IF('Input and Summary Results'!D2971=0,FALSE,'Input and Summary Results'!$B2971)</f>
        <v>0</v>
      </c>
      <c r="C3389" t="b">
        <f>IF(OR(B3389=0,'Input and Summary Results'!D2971=0,'Input and Summary Results'!D2971=""),FALSE,'Input and Summary Results'!$D2971)</f>
        <v>0</v>
      </c>
      <c r="D3389" t="b">
        <f>IF(OR(B3389=0,'Input and Summary Results'!E2971=0),FALSE,'Input and Summary Results'!$E2971)</f>
        <v>0</v>
      </c>
      <c r="E3389" t="b">
        <f t="shared" si="188"/>
        <v>0</v>
      </c>
      <c r="F3389" t="b">
        <f t="shared" si="189"/>
        <v>0</v>
      </c>
      <c r="G3389" t="b">
        <f>IF('Input and Summary Results'!$J$4="yes",IF(C3389=FALSE,FALSE,IF('Data Transformation'!E3389&lt;$R$10,E3389,$R$10)),IF(C3389=FALSE,FALSE,IF(C3389&lt;$R$10,C3389,$R$10)))</f>
        <v>0</v>
      </c>
      <c r="H3389" t="b">
        <f>IF('Input and Summary Results'!$J$4="yes",'Data Transformation'!F3389,'Data Transformation'!D3389)</f>
        <v>0</v>
      </c>
      <c r="I3389" t="str">
        <f t="shared" si="187"/>
        <v/>
      </c>
    </row>
    <row r="3390" spans="2:9" x14ac:dyDescent="0.25">
      <c r="B3390" t="b">
        <f>IF('Input and Summary Results'!D2972=0,FALSE,'Input and Summary Results'!$B2972)</f>
        <v>0</v>
      </c>
      <c r="C3390" t="b">
        <f>IF(OR(B3390=0,'Input and Summary Results'!D2972=0,'Input and Summary Results'!D2972=""),FALSE,'Input and Summary Results'!$D2972)</f>
        <v>0</v>
      </c>
      <c r="D3390" t="b">
        <f>IF(OR(B3390=0,'Input and Summary Results'!E2972=0),FALSE,'Input and Summary Results'!$E2972)</f>
        <v>0</v>
      </c>
      <c r="E3390" t="b">
        <f t="shared" si="188"/>
        <v>0</v>
      </c>
      <c r="F3390" t="b">
        <f t="shared" si="189"/>
        <v>0</v>
      </c>
      <c r="G3390" t="b">
        <f>IF('Input and Summary Results'!$J$4="yes",IF(C3390=FALSE,FALSE,IF('Data Transformation'!E3390&lt;$R$10,E3390,$R$10)),IF(C3390=FALSE,FALSE,IF(C3390&lt;$R$10,C3390,$R$10)))</f>
        <v>0</v>
      </c>
      <c r="H3390" t="b">
        <f>IF('Input and Summary Results'!$J$4="yes",'Data Transformation'!F3390,'Data Transformation'!D3390)</f>
        <v>0</v>
      </c>
      <c r="I3390" t="str">
        <f t="shared" si="187"/>
        <v/>
      </c>
    </row>
    <row r="3391" spans="2:9" x14ac:dyDescent="0.25">
      <c r="B3391" t="b">
        <f>IF('Input and Summary Results'!D2973=0,FALSE,'Input and Summary Results'!$B2973)</f>
        <v>0</v>
      </c>
      <c r="C3391" t="b">
        <f>IF(OR(B3391=0,'Input and Summary Results'!D2973=0,'Input and Summary Results'!D2973=""),FALSE,'Input and Summary Results'!$D2973)</f>
        <v>0</v>
      </c>
      <c r="D3391" t="b">
        <f>IF(OR(B3391=0,'Input and Summary Results'!E2973=0),FALSE,'Input and Summary Results'!$E2973)</f>
        <v>0</v>
      </c>
      <c r="E3391" t="b">
        <f t="shared" si="188"/>
        <v>0</v>
      </c>
      <c r="F3391" t="b">
        <f t="shared" si="189"/>
        <v>0</v>
      </c>
      <c r="G3391" t="b">
        <f>IF('Input and Summary Results'!$J$4="yes",IF(C3391=FALSE,FALSE,IF('Data Transformation'!E3391&lt;$R$10,E3391,$R$10)),IF(C3391=FALSE,FALSE,IF(C3391&lt;$R$10,C3391,$R$10)))</f>
        <v>0</v>
      </c>
      <c r="H3391" t="b">
        <f>IF('Input and Summary Results'!$J$4="yes",'Data Transformation'!F3391,'Data Transformation'!D3391)</f>
        <v>0</v>
      </c>
      <c r="I3391" t="str">
        <f t="shared" si="187"/>
        <v/>
      </c>
    </row>
    <row r="3392" spans="2:9" x14ac:dyDescent="0.25">
      <c r="B3392" t="b">
        <f>IF('Input and Summary Results'!D2974=0,FALSE,'Input and Summary Results'!$B2974)</f>
        <v>0</v>
      </c>
      <c r="C3392" t="b">
        <f>IF(OR(B3392=0,'Input and Summary Results'!D2974=0,'Input and Summary Results'!D2974=""),FALSE,'Input and Summary Results'!$D2974)</f>
        <v>0</v>
      </c>
      <c r="D3392" t="b">
        <f>IF(OR(B3392=0,'Input and Summary Results'!E2974=0),FALSE,'Input and Summary Results'!$E2974)</f>
        <v>0</v>
      </c>
      <c r="E3392" t="b">
        <f t="shared" si="188"/>
        <v>0</v>
      </c>
      <c r="F3392" t="b">
        <f t="shared" si="189"/>
        <v>0</v>
      </c>
      <c r="G3392" t="b">
        <f>IF('Input and Summary Results'!$J$4="yes",IF(C3392=FALSE,FALSE,IF('Data Transformation'!E3392&lt;$R$10,E3392,$R$10)),IF(C3392=FALSE,FALSE,IF(C3392&lt;$R$10,C3392,$R$10)))</f>
        <v>0</v>
      </c>
      <c r="H3392" t="b">
        <f>IF('Input and Summary Results'!$J$4="yes",'Data Transformation'!F3392,'Data Transformation'!D3392)</f>
        <v>0</v>
      </c>
      <c r="I3392" t="str">
        <f t="shared" si="187"/>
        <v/>
      </c>
    </row>
    <row r="3393" spans="2:9" x14ac:dyDescent="0.25">
      <c r="B3393" t="b">
        <f>IF('Input and Summary Results'!D2975=0,FALSE,'Input and Summary Results'!$B2975)</f>
        <v>0</v>
      </c>
      <c r="C3393" t="b">
        <f>IF(OR(B3393=0,'Input and Summary Results'!D2975=0,'Input and Summary Results'!D2975=""),FALSE,'Input and Summary Results'!$D2975)</f>
        <v>0</v>
      </c>
      <c r="D3393" t="b">
        <f>IF(OR(B3393=0,'Input and Summary Results'!E2975=0),FALSE,'Input and Summary Results'!$E2975)</f>
        <v>0</v>
      </c>
      <c r="E3393" t="b">
        <f t="shared" si="188"/>
        <v>0</v>
      </c>
      <c r="F3393" t="b">
        <f t="shared" si="189"/>
        <v>0</v>
      </c>
      <c r="G3393" t="b">
        <f>IF('Input and Summary Results'!$J$4="yes",IF(C3393=FALSE,FALSE,IF('Data Transformation'!E3393&lt;$R$10,E3393,$R$10)),IF(C3393=FALSE,FALSE,IF(C3393&lt;$R$10,C3393,$R$10)))</f>
        <v>0</v>
      </c>
      <c r="H3393" t="b">
        <f>IF('Input and Summary Results'!$J$4="yes",'Data Transformation'!F3393,'Data Transformation'!D3393)</f>
        <v>0</v>
      </c>
      <c r="I3393" t="str">
        <f t="shared" si="187"/>
        <v/>
      </c>
    </row>
    <row r="3394" spans="2:9" x14ac:dyDescent="0.25">
      <c r="B3394" t="b">
        <f>IF('Input and Summary Results'!D2976=0,FALSE,'Input and Summary Results'!$B2976)</f>
        <v>0</v>
      </c>
      <c r="C3394" t="b">
        <f>IF(OR(B3394=0,'Input and Summary Results'!D2976=0,'Input and Summary Results'!D2976=""),FALSE,'Input and Summary Results'!$D2976)</f>
        <v>0</v>
      </c>
      <c r="D3394" t="b">
        <f>IF(OR(B3394=0,'Input and Summary Results'!E2976=0),FALSE,'Input and Summary Results'!$E2976)</f>
        <v>0</v>
      </c>
      <c r="E3394" t="b">
        <f t="shared" si="188"/>
        <v>0</v>
      </c>
      <c r="F3394" t="b">
        <f t="shared" si="189"/>
        <v>0</v>
      </c>
      <c r="G3394" t="b">
        <f>IF('Input and Summary Results'!$J$4="yes",IF(C3394=FALSE,FALSE,IF('Data Transformation'!E3394&lt;$R$10,E3394,$R$10)),IF(C3394=FALSE,FALSE,IF(C3394&lt;$R$10,C3394,$R$10)))</f>
        <v>0</v>
      </c>
      <c r="H3394" t="b">
        <f>IF('Input and Summary Results'!$J$4="yes",'Data Transformation'!F3394,'Data Transformation'!D3394)</f>
        <v>0</v>
      </c>
      <c r="I3394" t="str">
        <f t="shared" si="187"/>
        <v/>
      </c>
    </row>
    <row r="3395" spans="2:9" x14ac:dyDescent="0.25">
      <c r="B3395" t="b">
        <f>IF('Input and Summary Results'!D2977=0,FALSE,'Input and Summary Results'!$B2977)</f>
        <v>0</v>
      </c>
      <c r="C3395" t="b">
        <f>IF(OR(B3395=0,'Input and Summary Results'!D2977=0,'Input and Summary Results'!D2977=""),FALSE,'Input and Summary Results'!$D2977)</f>
        <v>0</v>
      </c>
      <c r="D3395" t="b">
        <f>IF(OR(B3395=0,'Input and Summary Results'!E2977=0),FALSE,'Input and Summary Results'!$E2977)</f>
        <v>0</v>
      </c>
      <c r="E3395" t="b">
        <f t="shared" si="188"/>
        <v>0</v>
      </c>
      <c r="F3395" t="b">
        <f t="shared" si="189"/>
        <v>0</v>
      </c>
      <c r="G3395" t="b">
        <f>IF('Input and Summary Results'!$J$4="yes",IF(C3395=FALSE,FALSE,IF('Data Transformation'!E3395&lt;$R$10,E3395,$R$10)),IF(C3395=FALSE,FALSE,IF(C3395&lt;$R$10,C3395,$R$10)))</f>
        <v>0</v>
      </c>
      <c r="H3395" t="b">
        <f>IF('Input and Summary Results'!$J$4="yes",'Data Transformation'!F3395,'Data Transformation'!D3395)</f>
        <v>0</v>
      </c>
      <c r="I3395" t="str">
        <f t="shared" si="187"/>
        <v/>
      </c>
    </row>
    <row r="3396" spans="2:9" x14ac:dyDescent="0.25">
      <c r="B3396" t="b">
        <f>IF('Input and Summary Results'!D2978=0,FALSE,'Input and Summary Results'!$B2978)</f>
        <v>0</v>
      </c>
      <c r="C3396" t="b">
        <f>IF(OR(B3396=0,'Input and Summary Results'!D2978=0,'Input and Summary Results'!D2978=""),FALSE,'Input and Summary Results'!$D2978)</f>
        <v>0</v>
      </c>
      <c r="D3396" t="b">
        <f>IF(OR(B3396=0,'Input and Summary Results'!E2978=0),FALSE,'Input and Summary Results'!$E2978)</f>
        <v>0</v>
      </c>
      <c r="E3396" t="b">
        <f t="shared" si="188"/>
        <v>0</v>
      </c>
      <c r="F3396" t="b">
        <f t="shared" si="189"/>
        <v>0</v>
      </c>
      <c r="G3396" t="b">
        <f>IF('Input and Summary Results'!$J$4="yes",IF(C3396=FALSE,FALSE,IF('Data Transformation'!E3396&lt;$R$10,E3396,$R$10)),IF(C3396=FALSE,FALSE,IF(C3396&lt;$R$10,C3396,$R$10)))</f>
        <v>0</v>
      </c>
      <c r="H3396" t="b">
        <f>IF('Input and Summary Results'!$J$4="yes",'Data Transformation'!F3396,'Data Transformation'!D3396)</f>
        <v>0</v>
      </c>
      <c r="I3396" t="str">
        <f t="shared" si="187"/>
        <v/>
      </c>
    </row>
    <row r="3397" spans="2:9" x14ac:dyDescent="0.25">
      <c r="B3397" t="b">
        <f>IF('Input and Summary Results'!D2979=0,FALSE,'Input and Summary Results'!$B2979)</f>
        <v>0</v>
      </c>
      <c r="C3397" t="b">
        <f>IF(OR(B3397=0,'Input and Summary Results'!D2979=0,'Input and Summary Results'!D2979=""),FALSE,'Input and Summary Results'!$D2979)</f>
        <v>0</v>
      </c>
      <c r="D3397" t="b">
        <f>IF(OR(B3397=0,'Input and Summary Results'!E2979=0),FALSE,'Input and Summary Results'!$E2979)</f>
        <v>0</v>
      </c>
      <c r="E3397" t="b">
        <f t="shared" si="188"/>
        <v>0</v>
      </c>
      <c r="F3397" t="b">
        <f t="shared" si="189"/>
        <v>0</v>
      </c>
      <c r="G3397" t="b">
        <f>IF('Input and Summary Results'!$J$4="yes",IF(C3397=FALSE,FALSE,IF('Data Transformation'!E3397&lt;$R$10,E3397,$R$10)),IF(C3397=FALSE,FALSE,IF(C3397&lt;$R$10,C3397,$R$10)))</f>
        <v>0</v>
      </c>
      <c r="H3397" t="b">
        <f>IF('Input and Summary Results'!$J$4="yes",'Data Transformation'!F3397,'Data Transformation'!D3397)</f>
        <v>0</v>
      </c>
      <c r="I3397" t="str">
        <f t="shared" ref="I3397:I3460" si="190">IF(G3397=FALSE,"",B3397)</f>
        <v/>
      </c>
    </row>
    <row r="3398" spans="2:9" x14ac:dyDescent="0.25">
      <c r="B3398" t="b">
        <f>IF('Input and Summary Results'!D2980=0,FALSE,'Input and Summary Results'!$B2980)</f>
        <v>0</v>
      </c>
      <c r="C3398" t="b">
        <f>IF(OR(B3398=0,'Input and Summary Results'!D2980=0,'Input and Summary Results'!D2980=""),FALSE,'Input and Summary Results'!$D2980)</f>
        <v>0</v>
      </c>
      <c r="D3398" t="b">
        <f>IF(OR(B3398=0,'Input and Summary Results'!E2980=0),FALSE,'Input and Summary Results'!$E2980)</f>
        <v>0</v>
      </c>
      <c r="E3398" t="b">
        <f t="shared" si="188"/>
        <v>0</v>
      </c>
      <c r="F3398" t="b">
        <f t="shared" si="189"/>
        <v>0</v>
      </c>
      <c r="G3398" t="b">
        <f>IF('Input and Summary Results'!$J$4="yes",IF(C3398=FALSE,FALSE,IF('Data Transformation'!E3398&lt;$R$10,E3398,$R$10)),IF(C3398=FALSE,FALSE,IF(C3398&lt;$R$10,C3398,$R$10)))</f>
        <v>0</v>
      </c>
      <c r="H3398" t="b">
        <f>IF('Input and Summary Results'!$J$4="yes",'Data Transformation'!F3398,'Data Transformation'!D3398)</f>
        <v>0</v>
      </c>
      <c r="I3398" t="str">
        <f t="shared" si="190"/>
        <v/>
      </c>
    </row>
    <row r="3399" spans="2:9" x14ac:dyDescent="0.25">
      <c r="B3399" t="b">
        <f>IF('Input and Summary Results'!D2981=0,FALSE,'Input and Summary Results'!$B2981)</f>
        <v>0</v>
      </c>
      <c r="C3399" t="b">
        <f>IF(OR(B3399=0,'Input and Summary Results'!D2981=0,'Input and Summary Results'!D2981=""),FALSE,'Input and Summary Results'!$D2981)</f>
        <v>0</v>
      </c>
      <c r="D3399" t="b">
        <f>IF(OR(B3399=0,'Input and Summary Results'!E2981=0),FALSE,'Input and Summary Results'!$E2981)</f>
        <v>0</v>
      </c>
      <c r="E3399" t="b">
        <f t="shared" si="188"/>
        <v>0</v>
      </c>
      <c r="F3399" t="b">
        <f t="shared" si="189"/>
        <v>0</v>
      </c>
      <c r="G3399" t="b">
        <f>IF('Input and Summary Results'!$J$4="yes",IF(C3399=FALSE,FALSE,IF('Data Transformation'!E3399&lt;$R$10,E3399,$R$10)),IF(C3399=FALSE,FALSE,IF(C3399&lt;$R$10,C3399,$R$10)))</f>
        <v>0</v>
      </c>
      <c r="H3399" t="b">
        <f>IF('Input and Summary Results'!$J$4="yes",'Data Transformation'!F3399,'Data Transformation'!D3399)</f>
        <v>0</v>
      </c>
      <c r="I3399" t="str">
        <f t="shared" si="190"/>
        <v/>
      </c>
    </row>
    <row r="3400" spans="2:9" x14ac:dyDescent="0.25">
      <c r="B3400" t="b">
        <f>IF('Input and Summary Results'!D2982=0,FALSE,'Input and Summary Results'!$B2982)</f>
        <v>0</v>
      </c>
      <c r="C3400" t="b">
        <f>IF(OR(B3400=0,'Input and Summary Results'!D2982=0,'Input and Summary Results'!D2982=""),FALSE,'Input and Summary Results'!$D2982)</f>
        <v>0</v>
      </c>
      <c r="D3400" t="b">
        <f>IF(OR(B3400=0,'Input and Summary Results'!E2982=0),FALSE,'Input and Summary Results'!$E2982)</f>
        <v>0</v>
      </c>
      <c r="E3400" t="b">
        <f t="shared" si="188"/>
        <v>0</v>
      </c>
      <c r="F3400" t="b">
        <f t="shared" si="189"/>
        <v>0</v>
      </c>
      <c r="G3400" t="b">
        <f>IF('Input and Summary Results'!$J$4="yes",IF(C3400=FALSE,FALSE,IF('Data Transformation'!E3400&lt;$R$10,E3400,$R$10)),IF(C3400=FALSE,FALSE,IF(C3400&lt;$R$10,C3400,$R$10)))</f>
        <v>0</v>
      </c>
      <c r="H3400" t="b">
        <f>IF('Input and Summary Results'!$J$4="yes",'Data Transformation'!F3400,'Data Transformation'!D3400)</f>
        <v>0</v>
      </c>
      <c r="I3400" t="str">
        <f t="shared" si="190"/>
        <v/>
      </c>
    </row>
    <row r="3401" spans="2:9" x14ac:dyDescent="0.25">
      <c r="B3401" t="b">
        <f>IF('Input and Summary Results'!D2983=0,FALSE,'Input and Summary Results'!$B2983)</f>
        <v>0</v>
      </c>
      <c r="C3401" t="b">
        <f>IF(OR(B3401=0,'Input and Summary Results'!D2983=0,'Input and Summary Results'!D2983=""),FALSE,'Input and Summary Results'!$D2983)</f>
        <v>0</v>
      </c>
      <c r="D3401" t="b">
        <f>IF(OR(B3401=0,'Input and Summary Results'!E2983=0),FALSE,'Input and Summary Results'!$E2983)</f>
        <v>0</v>
      </c>
      <c r="E3401" t="b">
        <f t="shared" si="188"/>
        <v>0</v>
      </c>
      <c r="F3401" t="b">
        <f t="shared" si="189"/>
        <v>0</v>
      </c>
      <c r="G3401" t="b">
        <f>IF('Input and Summary Results'!$J$4="yes",IF(C3401=FALSE,FALSE,IF('Data Transformation'!E3401&lt;$R$10,E3401,$R$10)),IF(C3401=FALSE,FALSE,IF(C3401&lt;$R$10,C3401,$R$10)))</f>
        <v>0</v>
      </c>
      <c r="H3401" t="b">
        <f>IF('Input and Summary Results'!$J$4="yes",'Data Transformation'!F3401,'Data Transformation'!D3401)</f>
        <v>0</v>
      </c>
      <c r="I3401" t="str">
        <f t="shared" si="190"/>
        <v/>
      </c>
    </row>
    <row r="3402" spans="2:9" x14ac:dyDescent="0.25">
      <c r="B3402" t="b">
        <f>IF('Input and Summary Results'!D2984=0,FALSE,'Input and Summary Results'!$B2984)</f>
        <v>0</v>
      </c>
      <c r="C3402" t="b">
        <f>IF(OR(B3402=0,'Input and Summary Results'!D2984=0,'Input and Summary Results'!D2984=""),FALSE,'Input and Summary Results'!$D2984)</f>
        <v>0</v>
      </c>
      <c r="D3402" t="b">
        <f>IF(OR(B3402=0,'Input and Summary Results'!E2984=0),FALSE,'Input and Summary Results'!$E2984)</f>
        <v>0</v>
      </c>
      <c r="E3402" t="b">
        <f t="shared" si="188"/>
        <v>0</v>
      </c>
      <c r="F3402" t="b">
        <f t="shared" si="189"/>
        <v>0</v>
      </c>
      <c r="G3402" t="b">
        <f>IF('Input and Summary Results'!$J$4="yes",IF(C3402=FALSE,FALSE,IF('Data Transformation'!E3402&lt;$R$10,E3402,$R$10)),IF(C3402=FALSE,FALSE,IF(C3402&lt;$R$10,C3402,$R$10)))</f>
        <v>0</v>
      </c>
      <c r="H3402" t="b">
        <f>IF('Input and Summary Results'!$J$4="yes",'Data Transformation'!F3402,'Data Transformation'!D3402)</f>
        <v>0</v>
      </c>
      <c r="I3402" t="str">
        <f t="shared" si="190"/>
        <v/>
      </c>
    </row>
    <row r="3403" spans="2:9" x14ac:dyDescent="0.25">
      <c r="B3403" t="b">
        <f>IF('Input and Summary Results'!D2985=0,FALSE,'Input and Summary Results'!$B2985)</f>
        <v>0</v>
      </c>
      <c r="C3403" t="b">
        <f>IF(OR(B3403=0,'Input and Summary Results'!D2985=0,'Input and Summary Results'!D2985=""),FALSE,'Input and Summary Results'!$D2985)</f>
        <v>0</v>
      </c>
      <c r="D3403" t="b">
        <f>IF(OR(B3403=0,'Input and Summary Results'!E2985=0),FALSE,'Input and Summary Results'!$E2985)</f>
        <v>0</v>
      </c>
      <c r="E3403" t="b">
        <f t="shared" si="188"/>
        <v>0</v>
      </c>
      <c r="F3403" t="b">
        <f t="shared" si="189"/>
        <v>0</v>
      </c>
      <c r="G3403" t="b">
        <f>IF('Input and Summary Results'!$J$4="yes",IF(C3403=FALSE,FALSE,IF('Data Transformation'!E3403&lt;$R$10,E3403,$R$10)),IF(C3403=FALSE,FALSE,IF(C3403&lt;$R$10,C3403,$R$10)))</f>
        <v>0</v>
      </c>
      <c r="H3403" t="b">
        <f>IF('Input and Summary Results'!$J$4="yes",'Data Transformation'!F3403,'Data Transformation'!D3403)</f>
        <v>0</v>
      </c>
      <c r="I3403" t="str">
        <f t="shared" si="190"/>
        <v/>
      </c>
    </row>
    <row r="3404" spans="2:9" x14ac:dyDescent="0.25">
      <c r="B3404" t="b">
        <f>IF('Input and Summary Results'!D2986=0,FALSE,'Input and Summary Results'!$B2986)</f>
        <v>0</v>
      </c>
      <c r="C3404" t="b">
        <f>IF(OR(B3404=0,'Input and Summary Results'!D2986=0,'Input and Summary Results'!D2986=""),FALSE,'Input and Summary Results'!$D2986)</f>
        <v>0</v>
      </c>
      <c r="D3404" t="b">
        <f>IF(OR(B3404=0,'Input and Summary Results'!E2986=0),FALSE,'Input and Summary Results'!$E2986)</f>
        <v>0</v>
      </c>
      <c r="E3404" t="b">
        <f t="shared" si="188"/>
        <v>0</v>
      </c>
      <c r="F3404" t="b">
        <f t="shared" si="189"/>
        <v>0</v>
      </c>
      <c r="G3404" t="b">
        <f>IF('Input and Summary Results'!$J$4="yes",IF(C3404=FALSE,FALSE,IF('Data Transformation'!E3404&lt;$R$10,E3404,$R$10)),IF(C3404=FALSE,FALSE,IF(C3404&lt;$R$10,C3404,$R$10)))</f>
        <v>0</v>
      </c>
      <c r="H3404" t="b">
        <f>IF('Input and Summary Results'!$J$4="yes",'Data Transformation'!F3404,'Data Transformation'!D3404)</f>
        <v>0</v>
      </c>
      <c r="I3404" t="str">
        <f t="shared" si="190"/>
        <v/>
      </c>
    </row>
    <row r="3405" spans="2:9" x14ac:dyDescent="0.25">
      <c r="B3405" t="b">
        <f>IF('Input and Summary Results'!D2987=0,FALSE,'Input and Summary Results'!$B2987)</f>
        <v>0</v>
      </c>
      <c r="C3405" t="b">
        <f>IF(OR(B3405=0,'Input and Summary Results'!D2987=0,'Input and Summary Results'!D2987=""),FALSE,'Input and Summary Results'!$D2987)</f>
        <v>0</v>
      </c>
      <c r="D3405" t="b">
        <f>IF(OR(B3405=0,'Input and Summary Results'!E2987=0),FALSE,'Input and Summary Results'!$E2987)</f>
        <v>0</v>
      </c>
      <c r="E3405" t="b">
        <f t="shared" si="188"/>
        <v>0</v>
      </c>
      <c r="F3405" t="b">
        <f t="shared" si="189"/>
        <v>0</v>
      </c>
      <c r="G3405" t="b">
        <f>IF('Input and Summary Results'!$J$4="yes",IF(C3405=FALSE,FALSE,IF('Data Transformation'!E3405&lt;$R$10,E3405,$R$10)),IF(C3405=FALSE,FALSE,IF(C3405&lt;$R$10,C3405,$R$10)))</f>
        <v>0</v>
      </c>
      <c r="H3405" t="b">
        <f>IF('Input and Summary Results'!$J$4="yes",'Data Transformation'!F3405,'Data Transformation'!D3405)</f>
        <v>0</v>
      </c>
      <c r="I3405" t="str">
        <f t="shared" si="190"/>
        <v/>
      </c>
    </row>
    <row r="3406" spans="2:9" x14ac:dyDescent="0.25">
      <c r="B3406" t="b">
        <f>IF('Input and Summary Results'!D2988=0,FALSE,'Input and Summary Results'!$B2988)</f>
        <v>0</v>
      </c>
      <c r="C3406" t="b">
        <f>IF(OR(B3406=0,'Input and Summary Results'!D2988=0,'Input and Summary Results'!D2988=""),FALSE,'Input and Summary Results'!$D2988)</f>
        <v>0</v>
      </c>
      <c r="D3406" t="b">
        <f>IF(OR(B3406=0,'Input and Summary Results'!E2988=0),FALSE,'Input and Summary Results'!$E2988)</f>
        <v>0</v>
      </c>
      <c r="E3406" t="b">
        <f t="shared" si="188"/>
        <v>0</v>
      </c>
      <c r="F3406" t="b">
        <f t="shared" si="189"/>
        <v>0</v>
      </c>
      <c r="G3406" t="b">
        <f>IF('Input and Summary Results'!$J$4="yes",IF(C3406=FALSE,FALSE,IF('Data Transformation'!E3406&lt;$R$10,E3406,$R$10)),IF(C3406=FALSE,FALSE,IF(C3406&lt;$R$10,C3406,$R$10)))</f>
        <v>0</v>
      </c>
      <c r="H3406" t="b">
        <f>IF('Input and Summary Results'!$J$4="yes",'Data Transformation'!F3406,'Data Transformation'!D3406)</f>
        <v>0</v>
      </c>
      <c r="I3406" t="str">
        <f t="shared" si="190"/>
        <v/>
      </c>
    </row>
    <row r="3407" spans="2:9" x14ac:dyDescent="0.25">
      <c r="B3407" t="b">
        <f>IF('Input and Summary Results'!D2989=0,FALSE,'Input and Summary Results'!$B2989)</f>
        <v>0</v>
      </c>
      <c r="C3407" t="b">
        <f>IF(OR(B3407=0,'Input and Summary Results'!D2989=0,'Input and Summary Results'!D2989=""),FALSE,'Input and Summary Results'!$D2989)</f>
        <v>0</v>
      </c>
      <c r="D3407" t="b">
        <f>IF(OR(B3407=0,'Input and Summary Results'!E2989=0),FALSE,'Input and Summary Results'!$E2989)</f>
        <v>0</v>
      </c>
      <c r="E3407" t="b">
        <f t="shared" si="188"/>
        <v>0</v>
      </c>
      <c r="F3407" t="b">
        <f t="shared" si="189"/>
        <v>0</v>
      </c>
      <c r="G3407" t="b">
        <f>IF('Input and Summary Results'!$J$4="yes",IF(C3407=FALSE,FALSE,IF('Data Transformation'!E3407&lt;$R$10,E3407,$R$10)),IF(C3407=FALSE,FALSE,IF(C3407&lt;$R$10,C3407,$R$10)))</f>
        <v>0</v>
      </c>
      <c r="H3407" t="b">
        <f>IF('Input and Summary Results'!$J$4="yes",'Data Transformation'!F3407,'Data Transformation'!D3407)</f>
        <v>0</v>
      </c>
      <c r="I3407" t="str">
        <f t="shared" si="190"/>
        <v/>
      </c>
    </row>
    <row r="3408" spans="2:9" x14ac:dyDescent="0.25">
      <c r="B3408" t="b">
        <f>IF('Input and Summary Results'!D2990=0,FALSE,'Input and Summary Results'!$B2990)</f>
        <v>0</v>
      </c>
      <c r="C3408" t="b">
        <f>IF(OR(B3408=0,'Input and Summary Results'!D2990=0,'Input and Summary Results'!D2990=""),FALSE,'Input and Summary Results'!$D2990)</f>
        <v>0</v>
      </c>
      <c r="D3408" t="b">
        <f>IF(OR(B3408=0,'Input and Summary Results'!E2990=0),FALSE,'Input and Summary Results'!$E2990)</f>
        <v>0</v>
      </c>
      <c r="E3408" t="b">
        <f t="shared" si="188"/>
        <v>0</v>
      </c>
      <c r="F3408" t="b">
        <f t="shared" si="189"/>
        <v>0</v>
      </c>
      <c r="G3408" t="b">
        <f>IF('Input and Summary Results'!$J$4="yes",IF(C3408=FALSE,FALSE,IF('Data Transformation'!E3408&lt;$R$10,E3408,$R$10)),IF(C3408=FALSE,FALSE,IF(C3408&lt;$R$10,C3408,$R$10)))</f>
        <v>0</v>
      </c>
      <c r="H3408" t="b">
        <f>IF('Input and Summary Results'!$J$4="yes",'Data Transformation'!F3408,'Data Transformation'!D3408)</f>
        <v>0</v>
      </c>
      <c r="I3408" t="str">
        <f t="shared" si="190"/>
        <v/>
      </c>
    </row>
    <row r="3409" spans="2:9" x14ac:dyDescent="0.25">
      <c r="B3409" t="b">
        <f>IF('Input and Summary Results'!D2991=0,FALSE,'Input and Summary Results'!$B2991)</f>
        <v>0</v>
      </c>
      <c r="C3409" t="b">
        <f>IF(OR(B3409=0,'Input and Summary Results'!D2991=0,'Input and Summary Results'!D2991=""),FALSE,'Input and Summary Results'!$D2991)</f>
        <v>0</v>
      </c>
      <c r="D3409" t="b">
        <f>IF(OR(B3409=0,'Input and Summary Results'!E2991=0),FALSE,'Input and Summary Results'!$E2991)</f>
        <v>0</v>
      </c>
      <c r="E3409" t="b">
        <f t="shared" si="188"/>
        <v>0</v>
      </c>
      <c r="F3409" t="b">
        <f t="shared" si="189"/>
        <v>0</v>
      </c>
      <c r="G3409" t="b">
        <f>IF('Input and Summary Results'!$J$4="yes",IF(C3409=FALSE,FALSE,IF('Data Transformation'!E3409&lt;$R$10,E3409,$R$10)),IF(C3409=FALSE,FALSE,IF(C3409&lt;$R$10,C3409,$R$10)))</f>
        <v>0</v>
      </c>
      <c r="H3409" t="b">
        <f>IF('Input and Summary Results'!$J$4="yes",'Data Transformation'!F3409,'Data Transformation'!D3409)</f>
        <v>0</v>
      </c>
      <c r="I3409" t="str">
        <f t="shared" si="190"/>
        <v/>
      </c>
    </row>
    <row r="3410" spans="2:9" x14ac:dyDescent="0.25">
      <c r="B3410" t="b">
        <f>IF('Input and Summary Results'!D2992=0,FALSE,'Input and Summary Results'!$B2992)</f>
        <v>0</v>
      </c>
      <c r="C3410" t="b">
        <f>IF(OR(B3410=0,'Input and Summary Results'!D2992=0,'Input and Summary Results'!D2992=""),FALSE,'Input and Summary Results'!$D2992)</f>
        <v>0</v>
      </c>
      <c r="D3410" t="b">
        <f>IF(OR(B3410=0,'Input and Summary Results'!E2992=0),FALSE,'Input and Summary Results'!$E2992)</f>
        <v>0</v>
      </c>
      <c r="E3410" t="b">
        <f t="shared" si="188"/>
        <v>0</v>
      </c>
      <c r="F3410" t="b">
        <f t="shared" si="189"/>
        <v>0</v>
      </c>
      <c r="G3410" t="b">
        <f>IF('Input and Summary Results'!$J$4="yes",IF(C3410=FALSE,FALSE,IF('Data Transformation'!E3410&lt;$R$10,E3410,$R$10)),IF(C3410=FALSE,FALSE,IF(C3410&lt;$R$10,C3410,$R$10)))</f>
        <v>0</v>
      </c>
      <c r="H3410" t="b">
        <f>IF('Input and Summary Results'!$J$4="yes",'Data Transformation'!F3410,'Data Transformation'!D3410)</f>
        <v>0</v>
      </c>
      <c r="I3410" t="str">
        <f t="shared" si="190"/>
        <v/>
      </c>
    </row>
    <row r="3411" spans="2:9" x14ac:dyDescent="0.25">
      <c r="B3411" t="b">
        <f>IF('Input and Summary Results'!D2993=0,FALSE,'Input and Summary Results'!$B2993)</f>
        <v>0</v>
      </c>
      <c r="C3411" t="b">
        <f>IF(OR(B3411=0,'Input and Summary Results'!D2993=0,'Input and Summary Results'!D2993=""),FALSE,'Input and Summary Results'!$D2993)</f>
        <v>0</v>
      </c>
      <c r="D3411" t="b">
        <f>IF(OR(B3411=0,'Input and Summary Results'!E2993=0),FALSE,'Input and Summary Results'!$E2993)</f>
        <v>0</v>
      </c>
      <c r="E3411" t="b">
        <f t="shared" si="188"/>
        <v>0</v>
      </c>
      <c r="F3411" t="b">
        <f t="shared" si="189"/>
        <v>0</v>
      </c>
      <c r="G3411" t="b">
        <f>IF('Input and Summary Results'!$J$4="yes",IF(C3411=FALSE,FALSE,IF('Data Transformation'!E3411&lt;$R$10,E3411,$R$10)),IF(C3411=FALSE,FALSE,IF(C3411&lt;$R$10,C3411,$R$10)))</f>
        <v>0</v>
      </c>
      <c r="H3411" t="b">
        <f>IF('Input and Summary Results'!$J$4="yes",'Data Transformation'!F3411,'Data Transformation'!D3411)</f>
        <v>0</v>
      </c>
      <c r="I3411" t="str">
        <f t="shared" si="190"/>
        <v/>
      </c>
    </row>
    <row r="3412" spans="2:9" x14ac:dyDescent="0.25">
      <c r="B3412" t="b">
        <f>IF('Input and Summary Results'!D2994=0,FALSE,'Input and Summary Results'!$B2994)</f>
        <v>0</v>
      </c>
      <c r="C3412" t="b">
        <f>IF(OR(B3412=0,'Input and Summary Results'!D2994=0,'Input and Summary Results'!D2994=""),FALSE,'Input and Summary Results'!$D2994)</f>
        <v>0</v>
      </c>
      <c r="D3412" t="b">
        <f>IF(OR(B3412=0,'Input and Summary Results'!E2994=0),FALSE,'Input and Summary Results'!$E2994)</f>
        <v>0</v>
      </c>
      <c r="E3412" t="b">
        <f t="shared" si="188"/>
        <v>0</v>
      </c>
      <c r="F3412" t="b">
        <f t="shared" si="189"/>
        <v>0</v>
      </c>
      <c r="G3412" t="b">
        <f>IF('Input and Summary Results'!$J$4="yes",IF(C3412=FALSE,FALSE,IF('Data Transformation'!E3412&lt;$R$10,E3412,$R$10)),IF(C3412=FALSE,FALSE,IF(C3412&lt;$R$10,C3412,$R$10)))</f>
        <v>0</v>
      </c>
      <c r="H3412" t="b">
        <f>IF('Input and Summary Results'!$J$4="yes",'Data Transformation'!F3412,'Data Transformation'!D3412)</f>
        <v>0</v>
      </c>
      <c r="I3412" t="str">
        <f t="shared" si="190"/>
        <v/>
      </c>
    </row>
    <row r="3413" spans="2:9" x14ac:dyDescent="0.25">
      <c r="B3413" t="b">
        <f>IF('Input and Summary Results'!D2995=0,FALSE,'Input and Summary Results'!$B2995)</f>
        <v>0</v>
      </c>
      <c r="C3413" t="b">
        <f>IF(OR(B3413=0,'Input and Summary Results'!D2995=0,'Input and Summary Results'!D2995=""),FALSE,'Input and Summary Results'!$D2995)</f>
        <v>0</v>
      </c>
      <c r="D3413" t="b">
        <f>IF(OR(B3413=0,'Input and Summary Results'!E2995=0),FALSE,'Input and Summary Results'!$E2995)</f>
        <v>0</v>
      </c>
      <c r="E3413" t="b">
        <f t="shared" si="188"/>
        <v>0</v>
      </c>
      <c r="F3413" t="b">
        <f t="shared" si="189"/>
        <v>0</v>
      </c>
      <c r="G3413" t="b">
        <f>IF('Input and Summary Results'!$J$4="yes",IF(C3413=FALSE,FALSE,IF('Data Transformation'!E3413&lt;$R$10,E3413,$R$10)),IF(C3413=FALSE,FALSE,IF(C3413&lt;$R$10,C3413,$R$10)))</f>
        <v>0</v>
      </c>
      <c r="H3413" t="b">
        <f>IF('Input and Summary Results'!$J$4="yes",'Data Transformation'!F3413,'Data Transformation'!D3413)</f>
        <v>0</v>
      </c>
      <c r="I3413" t="str">
        <f t="shared" si="190"/>
        <v/>
      </c>
    </row>
    <row r="3414" spans="2:9" x14ac:dyDescent="0.25">
      <c r="B3414" t="b">
        <f>IF('Input and Summary Results'!D2996=0,FALSE,'Input and Summary Results'!$B2996)</f>
        <v>0</v>
      </c>
      <c r="C3414" t="b">
        <f>IF(OR(B3414=0,'Input and Summary Results'!D2996=0,'Input and Summary Results'!D2996=""),FALSE,'Input and Summary Results'!$D2996)</f>
        <v>0</v>
      </c>
      <c r="D3414" t="b">
        <f>IF(OR(B3414=0,'Input and Summary Results'!E2996=0),FALSE,'Input and Summary Results'!$E2996)</f>
        <v>0</v>
      </c>
      <c r="E3414" t="b">
        <f t="shared" si="188"/>
        <v>0</v>
      </c>
      <c r="F3414" t="b">
        <f t="shared" si="189"/>
        <v>0</v>
      </c>
      <c r="G3414" t="b">
        <f>IF('Input and Summary Results'!$J$4="yes",IF(C3414=FALSE,FALSE,IF('Data Transformation'!E3414&lt;$R$10,E3414,$R$10)),IF(C3414=FALSE,FALSE,IF(C3414&lt;$R$10,C3414,$R$10)))</f>
        <v>0</v>
      </c>
      <c r="H3414" t="b">
        <f>IF('Input and Summary Results'!$J$4="yes",'Data Transformation'!F3414,'Data Transformation'!D3414)</f>
        <v>0</v>
      </c>
      <c r="I3414" t="str">
        <f t="shared" si="190"/>
        <v/>
      </c>
    </row>
    <row r="3415" spans="2:9" x14ac:dyDescent="0.25">
      <c r="B3415" t="b">
        <f>IF('Input and Summary Results'!D2997=0,FALSE,'Input and Summary Results'!$B2997)</f>
        <v>0</v>
      </c>
      <c r="C3415" t="b">
        <f>IF(OR(B3415=0,'Input and Summary Results'!D2997=0,'Input and Summary Results'!D2997=""),FALSE,'Input and Summary Results'!$D2997)</f>
        <v>0</v>
      </c>
      <c r="D3415" t="b">
        <f>IF(OR(B3415=0,'Input and Summary Results'!E2997=0),FALSE,'Input and Summary Results'!$E2997)</f>
        <v>0</v>
      </c>
      <c r="E3415" t="b">
        <f t="shared" si="188"/>
        <v>0</v>
      </c>
      <c r="F3415" t="b">
        <f t="shared" si="189"/>
        <v>0</v>
      </c>
      <c r="G3415" t="b">
        <f>IF('Input and Summary Results'!$J$4="yes",IF(C3415=FALSE,FALSE,IF('Data Transformation'!E3415&lt;$R$10,E3415,$R$10)),IF(C3415=FALSE,FALSE,IF(C3415&lt;$R$10,C3415,$R$10)))</f>
        <v>0</v>
      </c>
      <c r="H3415" t="b">
        <f>IF('Input and Summary Results'!$J$4="yes",'Data Transformation'!F3415,'Data Transformation'!D3415)</f>
        <v>0</v>
      </c>
      <c r="I3415" t="str">
        <f t="shared" si="190"/>
        <v/>
      </c>
    </row>
    <row r="3416" spans="2:9" x14ac:dyDescent="0.25">
      <c r="B3416" t="b">
        <f>IF('Input and Summary Results'!D2998=0,FALSE,'Input and Summary Results'!$B2998)</f>
        <v>0</v>
      </c>
      <c r="C3416" t="b">
        <f>IF(OR(B3416=0,'Input and Summary Results'!D2998=0,'Input and Summary Results'!D2998=""),FALSE,'Input and Summary Results'!$D2998)</f>
        <v>0</v>
      </c>
      <c r="D3416" t="b">
        <f>IF(OR(B3416=0,'Input and Summary Results'!E2998=0),FALSE,'Input and Summary Results'!$E2998)</f>
        <v>0</v>
      </c>
      <c r="E3416" t="b">
        <f t="shared" si="188"/>
        <v>0</v>
      </c>
      <c r="F3416" t="b">
        <f t="shared" si="189"/>
        <v>0</v>
      </c>
      <c r="G3416" t="b">
        <f>IF('Input and Summary Results'!$J$4="yes",IF(C3416=FALSE,FALSE,IF('Data Transformation'!E3416&lt;$R$10,E3416,$R$10)),IF(C3416=FALSE,FALSE,IF(C3416&lt;$R$10,C3416,$R$10)))</f>
        <v>0</v>
      </c>
      <c r="H3416" t="b">
        <f>IF('Input and Summary Results'!$J$4="yes",'Data Transformation'!F3416,'Data Transformation'!D3416)</f>
        <v>0</v>
      </c>
      <c r="I3416" t="str">
        <f t="shared" si="190"/>
        <v/>
      </c>
    </row>
    <row r="3417" spans="2:9" x14ac:dyDescent="0.25">
      <c r="B3417" t="b">
        <f>IF('Input and Summary Results'!D2999=0,FALSE,'Input and Summary Results'!$B2999)</f>
        <v>0</v>
      </c>
      <c r="C3417" t="b">
        <f>IF(OR(B3417=0,'Input and Summary Results'!D2999=0,'Input and Summary Results'!D2999=""),FALSE,'Input and Summary Results'!$D2999)</f>
        <v>0</v>
      </c>
      <c r="D3417" t="b">
        <f>IF(OR(B3417=0,'Input and Summary Results'!E2999=0),FALSE,'Input and Summary Results'!$E2999)</f>
        <v>0</v>
      </c>
      <c r="E3417" t="b">
        <f t="shared" si="188"/>
        <v>0</v>
      </c>
      <c r="F3417" t="b">
        <f t="shared" si="189"/>
        <v>0</v>
      </c>
      <c r="G3417" t="b">
        <f>IF('Input and Summary Results'!$J$4="yes",IF(C3417=FALSE,FALSE,IF('Data Transformation'!E3417&lt;$R$10,E3417,$R$10)),IF(C3417=FALSE,FALSE,IF(C3417&lt;$R$10,C3417,$R$10)))</f>
        <v>0</v>
      </c>
      <c r="H3417" t="b">
        <f>IF('Input and Summary Results'!$J$4="yes",'Data Transformation'!F3417,'Data Transformation'!D3417)</f>
        <v>0</v>
      </c>
      <c r="I3417" t="str">
        <f t="shared" si="190"/>
        <v/>
      </c>
    </row>
    <row r="3418" spans="2:9" x14ac:dyDescent="0.25">
      <c r="B3418" t="b">
        <f>IF('Input and Summary Results'!D3000=0,FALSE,'Input and Summary Results'!$B3000)</f>
        <v>0</v>
      </c>
      <c r="C3418" t="b">
        <f>IF(OR(B3418=0,'Input and Summary Results'!D3000=0,'Input and Summary Results'!D3000=""),FALSE,'Input and Summary Results'!$D3000)</f>
        <v>0</v>
      </c>
      <c r="D3418" t="b">
        <f>IF(OR(B3418=0,'Input and Summary Results'!E3000=0),FALSE,'Input and Summary Results'!$E3000)</f>
        <v>0</v>
      </c>
      <c r="E3418" t="b">
        <f t="shared" si="188"/>
        <v>0</v>
      </c>
      <c r="F3418" t="b">
        <f t="shared" si="189"/>
        <v>0</v>
      </c>
      <c r="G3418" t="b">
        <f>IF('Input and Summary Results'!$J$4="yes",IF(C3418=FALSE,FALSE,IF('Data Transformation'!E3418&lt;$R$10,E3418,$R$10)),IF(C3418=FALSE,FALSE,IF(C3418&lt;$R$10,C3418,$R$10)))</f>
        <v>0</v>
      </c>
      <c r="H3418" t="b">
        <f>IF('Input and Summary Results'!$J$4="yes",'Data Transformation'!F3418,'Data Transformation'!D3418)</f>
        <v>0</v>
      </c>
      <c r="I3418" t="str">
        <f t="shared" si="190"/>
        <v/>
      </c>
    </row>
    <row r="3419" spans="2:9" x14ac:dyDescent="0.25">
      <c r="B3419" t="b">
        <f>IF('Input and Summary Results'!D3001=0,FALSE,'Input and Summary Results'!$B3001)</f>
        <v>0</v>
      </c>
      <c r="C3419" t="b">
        <f>IF(OR(B3419=0,'Input and Summary Results'!D3001=0,'Input and Summary Results'!D3001=""),FALSE,'Input and Summary Results'!$D3001)</f>
        <v>0</v>
      </c>
      <c r="D3419" t="b">
        <f>IF(OR(B3419=0,'Input and Summary Results'!E3001=0),FALSE,'Input and Summary Results'!$E3001)</f>
        <v>0</v>
      </c>
      <c r="E3419" t="b">
        <f t="shared" si="188"/>
        <v>0</v>
      </c>
      <c r="F3419" t="b">
        <f t="shared" si="189"/>
        <v>0</v>
      </c>
      <c r="G3419" t="b">
        <f>IF('Input and Summary Results'!$J$4="yes",IF(C3419=FALSE,FALSE,IF('Data Transformation'!E3419&lt;$R$10,E3419,$R$10)),IF(C3419=FALSE,FALSE,IF(C3419&lt;$R$10,C3419,$R$10)))</f>
        <v>0</v>
      </c>
      <c r="H3419" t="b">
        <f>IF('Input and Summary Results'!$J$4="yes",'Data Transformation'!F3419,'Data Transformation'!D3419)</f>
        <v>0</v>
      </c>
      <c r="I3419" t="str">
        <f t="shared" si="190"/>
        <v/>
      </c>
    </row>
    <row r="3420" spans="2:9" x14ac:dyDescent="0.25">
      <c r="B3420" t="b">
        <f>IF('Input and Summary Results'!D3002=0,FALSE,'Input and Summary Results'!$B3002)</f>
        <v>0</v>
      </c>
      <c r="C3420" t="b">
        <f>IF(OR(B3420=0,'Input and Summary Results'!D3002=0,'Input and Summary Results'!D3002=""),FALSE,'Input and Summary Results'!$D3002)</f>
        <v>0</v>
      </c>
      <c r="D3420" t="b">
        <f>IF(OR(B3420=0,'Input and Summary Results'!E3002=0),FALSE,'Input and Summary Results'!$E3002)</f>
        <v>0</v>
      </c>
      <c r="E3420" t="b">
        <f t="shared" si="188"/>
        <v>0</v>
      </c>
      <c r="F3420" t="b">
        <f t="shared" si="189"/>
        <v>0</v>
      </c>
      <c r="G3420" t="b">
        <f>IF('Input and Summary Results'!$J$4="yes",IF(C3420=FALSE,FALSE,IF('Data Transformation'!E3420&lt;$R$10,E3420,$R$10)),IF(C3420=FALSE,FALSE,IF(C3420&lt;$R$10,C3420,$R$10)))</f>
        <v>0</v>
      </c>
      <c r="H3420" t="b">
        <f>IF('Input and Summary Results'!$J$4="yes",'Data Transformation'!F3420,'Data Transformation'!D3420)</f>
        <v>0</v>
      </c>
      <c r="I3420" t="str">
        <f t="shared" si="190"/>
        <v/>
      </c>
    </row>
    <row r="3421" spans="2:9" x14ac:dyDescent="0.25">
      <c r="B3421" t="b">
        <f>IF('Input and Summary Results'!D3003=0,FALSE,'Input and Summary Results'!$B3003)</f>
        <v>0</v>
      </c>
      <c r="C3421" t="b">
        <f>IF(OR(B3421=0,'Input and Summary Results'!D3003=0,'Input and Summary Results'!D3003=""),FALSE,'Input and Summary Results'!$D3003)</f>
        <v>0</v>
      </c>
      <c r="D3421" t="b">
        <f>IF(OR(B3421=0,'Input and Summary Results'!E3003=0),FALSE,'Input and Summary Results'!$E3003)</f>
        <v>0</v>
      </c>
      <c r="E3421" t="b">
        <f t="shared" si="188"/>
        <v>0</v>
      </c>
      <c r="F3421" t="b">
        <f t="shared" si="189"/>
        <v>0</v>
      </c>
      <c r="G3421" t="b">
        <f>IF('Input and Summary Results'!$J$4="yes",IF(C3421=FALSE,FALSE,IF('Data Transformation'!E3421&lt;$R$10,E3421,$R$10)),IF(C3421=FALSE,FALSE,IF(C3421&lt;$R$10,C3421,$R$10)))</f>
        <v>0</v>
      </c>
      <c r="H3421" t="b">
        <f>IF('Input and Summary Results'!$J$4="yes",'Data Transformation'!F3421,'Data Transformation'!D3421)</f>
        <v>0</v>
      </c>
      <c r="I3421" t="str">
        <f t="shared" si="190"/>
        <v/>
      </c>
    </row>
    <row r="3422" spans="2:9" x14ac:dyDescent="0.25">
      <c r="B3422" t="b">
        <f>IF('Input and Summary Results'!D3004=0,FALSE,'Input and Summary Results'!$B3004)</f>
        <v>0</v>
      </c>
      <c r="C3422" t="b">
        <f>IF(OR(B3422=0,'Input and Summary Results'!D3004=0,'Input and Summary Results'!D3004=""),FALSE,'Input and Summary Results'!$D3004)</f>
        <v>0</v>
      </c>
      <c r="D3422" t="b">
        <f>IF(OR(B3422=0,'Input and Summary Results'!E3004=0),FALSE,'Input and Summary Results'!$E3004)</f>
        <v>0</v>
      </c>
      <c r="E3422" t="b">
        <f t="shared" si="188"/>
        <v>0</v>
      </c>
      <c r="F3422" t="b">
        <f t="shared" si="189"/>
        <v>0</v>
      </c>
      <c r="G3422" t="b">
        <f>IF('Input and Summary Results'!$J$4="yes",IF(C3422=FALSE,FALSE,IF('Data Transformation'!E3422&lt;$R$10,E3422,$R$10)),IF(C3422=FALSE,FALSE,IF(C3422&lt;$R$10,C3422,$R$10)))</f>
        <v>0</v>
      </c>
      <c r="H3422" t="b">
        <f>IF('Input and Summary Results'!$J$4="yes",'Data Transformation'!F3422,'Data Transformation'!D3422)</f>
        <v>0</v>
      </c>
      <c r="I3422" t="str">
        <f t="shared" si="190"/>
        <v/>
      </c>
    </row>
    <row r="3423" spans="2:9" x14ac:dyDescent="0.25">
      <c r="B3423" t="b">
        <f>IF('Input and Summary Results'!D3005=0,FALSE,'Input and Summary Results'!$B3005)</f>
        <v>0</v>
      </c>
      <c r="C3423" t="b">
        <f>IF(OR(B3423=0,'Input and Summary Results'!D3005=0,'Input and Summary Results'!D3005=""),FALSE,'Input and Summary Results'!$D3005)</f>
        <v>0</v>
      </c>
      <c r="D3423" t="b">
        <f>IF(OR(B3423=0,'Input and Summary Results'!E3005=0),FALSE,'Input and Summary Results'!$E3005)</f>
        <v>0</v>
      </c>
      <c r="E3423" t="b">
        <f t="shared" si="188"/>
        <v>0</v>
      </c>
      <c r="F3423" t="b">
        <f t="shared" si="189"/>
        <v>0</v>
      </c>
      <c r="G3423" t="b">
        <f>IF('Input and Summary Results'!$J$4="yes",IF(C3423=FALSE,FALSE,IF('Data Transformation'!E3423&lt;$R$10,E3423,$R$10)),IF(C3423=FALSE,FALSE,IF(C3423&lt;$R$10,C3423,$R$10)))</f>
        <v>0</v>
      </c>
      <c r="H3423" t="b">
        <f>IF('Input and Summary Results'!$J$4="yes",'Data Transformation'!F3423,'Data Transformation'!D3423)</f>
        <v>0</v>
      </c>
      <c r="I3423" t="str">
        <f t="shared" si="190"/>
        <v/>
      </c>
    </row>
    <row r="3424" spans="2:9" x14ac:dyDescent="0.25">
      <c r="B3424" t="b">
        <f>IF('Input and Summary Results'!D3006=0,FALSE,'Input and Summary Results'!$B3006)</f>
        <v>0</v>
      </c>
      <c r="C3424" t="b">
        <f>IF(OR(B3424=0,'Input and Summary Results'!D3006=0,'Input and Summary Results'!D3006=""),FALSE,'Input and Summary Results'!$D3006)</f>
        <v>0</v>
      </c>
      <c r="D3424" t="b">
        <f>IF(OR(B3424=0,'Input and Summary Results'!E3006=0),FALSE,'Input and Summary Results'!$E3006)</f>
        <v>0</v>
      </c>
      <c r="E3424" t="b">
        <f t="shared" si="188"/>
        <v>0</v>
      </c>
      <c r="F3424" t="b">
        <f t="shared" si="189"/>
        <v>0</v>
      </c>
      <c r="G3424" t="b">
        <f>IF('Input and Summary Results'!$J$4="yes",IF(C3424=FALSE,FALSE,IF('Data Transformation'!E3424&lt;$R$10,E3424,$R$10)),IF(C3424=FALSE,FALSE,IF(C3424&lt;$R$10,C3424,$R$10)))</f>
        <v>0</v>
      </c>
      <c r="H3424" t="b">
        <f>IF('Input and Summary Results'!$J$4="yes",'Data Transformation'!F3424,'Data Transformation'!D3424)</f>
        <v>0</v>
      </c>
      <c r="I3424" t="str">
        <f t="shared" si="190"/>
        <v/>
      </c>
    </row>
    <row r="3425" spans="2:9" x14ac:dyDescent="0.25">
      <c r="B3425" t="b">
        <f>IF('Input and Summary Results'!D3007=0,FALSE,'Input and Summary Results'!$B3007)</f>
        <v>0</v>
      </c>
      <c r="C3425" t="b">
        <f>IF(OR(B3425=0,'Input and Summary Results'!D3007=0,'Input and Summary Results'!D3007=""),FALSE,'Input and Summary Results'!$D3007)</f>
        <v>0</v>
      </c>
      <c r="D3425" t="b">
        <f>IF(OR(B3425=0,'Input and Summary Results'!E3007=0),FALSE,'Input and Summary Results'!$E3007)</f>
        <v>0</v>
      </c>
      <c r="E3425" t="b">
        <f t="shared" si="188"/>
        <v>0</v>
      </c>
      <c r="F3425" t="b">
        <f t="shared" si="189"/>
        <v>0</v>
      </c>
      <c r="G3425" t="b">
        <f>IF('Input and Summary Results'!$J$4="yes",IF(C3425=FALSE,FALSE,IF('Data Transformation'!E3425&lt;$R$10,E3425,$R$10)),IF(C3425=FALSE,FALSE,IF(C3425&lt;$R$10,C3425,$R$10)))</f>
        <v>0</v>
      </c>
      <c r="H3425" t="b">
        <f>IF('Input and Summary Results'!$J$4="yes",'Data Transformation'!F3425,'Data Transformation'!D3425)</f>
        <v>0</v>
      </c>
      <c r="I3425" t="str">
        <f t="shared" si="190"/>
        <v/>
      </c>
    </row>
    <row r="3426" spans="2:9" x14ac:dyDescent="0.25">
      <c r="B3426" t="b">
        <f>IF('Input and Summary Results'!D3008=0,FALSE,'Input and Summary Results'!$B3008)</f>
        <v>0</v>
      </c>
      <c r="C3426" t="b">
        <f>IF(OR(B3426=0,'Input and Summary Results'!D3008=0,'Input and Summary Results'!D3008=""),FALSE,'Input and Summary Results'!$D3008)</f>
        <v>0</v>
      </c>
      <c r="D3426" t="b">
        <f>IF(OR(B3426=0,'Input and Summary Results'!E3008=0),FALSE,'Input and Summary Results'!$E3008)</f>
        <v>0</v>
      </c>
      <c r="E3426" t="b">
        <f t="shared" si="188"/>
        <v>0</v>
      </c>
      <c r="F3426" t="b">
        <f t="shared" si="189"/>
        <v>0</v>
      </c>
      <c r="G3426" t="b">
        <f>IF('Input and Summary Results'!$J$4="yes",IF(C3426=FALSE,FALSE,IF('Data Transformation'!E3426&lt;$R$10,E3426,$R$10)),IF(C3426=FALSE,FALSE,IF(C3426&lt;$R$10,C3426,$R$10)))</f>
        <v>0</v>
      </c>
      <c r="H3426" t="b">
        <f>IF('Input and Summary Results'!$J$4="yes",'Data Transformation'!F3426,'Data Transformation'!D3426)</f>
        <v>0</v>
      </c>
      <c r="I3426" t="str">
        <f t="shared" si="190"/>
        <v/>
      </c>
    </row>
    <row r="3427" spans="2:9" x14ac:dyDescent="0.25">
      <c r="B3427" t="b">
        <f>IF('Input and Summary Results'!D3009=0,FALSE,'Input and Summary Results'!$B3009)</f>
        <v>0</v>
      </c>
      <c r="C3427" t="b">
        <f>IF(OR(B3427=0,'Input and Summary Results'!D3009=0,'Input and Summary Results'!D3009=""),FALSE,'Input and Summary Results'!$D3009)</f>
        <v>0</v>
      </c>
      <c r="D3427" t="b">
        <f>IF(OR(B3427=0,'Input and Summary Results'!E3009=0),FALSE,'Input and Summary Results'!$E3009)</f>
        <v>0</v>
      </c>
      <c r="E3427" t="b">
        <f t="shared" si="188"/>
        <v>0</v>
      </c>
      <c r="F3427" t="b">
        <f t="shared" si="189"/>
        <v>0</v>
      </c>
      <c r="G3427" t="b">
        <f>IF('Input and Summary Results'!$J$4="yes",IF(C3427=FALSE,FALSE,IF('Data Transformation'!E3427&lt;$R$10,E3427,$R$10)),IF(C3427=FALSE,FALSE,IF(C3427&lt;$R$10,C3427,$R$10)))</f>
        <v>0</v>
      </c>
      <c r="H3427" t="b">
        <f>IF('Input and Summary Results'!$J$4="yes",'Data Transformation'!F3427,'Data Transformation'!D3427)</f>
        <v>0</v>
      </c>
      <c r="I3427" t="str">
        <f t="shared" si="190"/>
        <v/>
      </c>
    </row>
    <row r="3428" spans="2:9" x14ac:dyDescent="0.25">
      <c r="B3428" t="b">
        <f>IF('Input and Summary Results'!D3010=0,FALSE,'Input and Summary Results'!$B3010)</f>
        <v>0</v>
      </c>
      <c r="C3428" t="b">
        <f>IF(OR(B3428=0,'Input and Summary Results'!D3010=0,'Input and Summary Results'!D3010=""),FALSE,'Input and Summary Results'!$D3010)</f>
        <v>0</v>
      </c>
      <c r="D3428" t="b">
        <f>IF(OR(B3428=0,'Input and Summary Results'!E3010=0),FALSE,'Input and Summary Results'!$E3010)</f>
        <v>0</v>
      </c>
      <c r="E3428" t="b">
        <f t="shared" si="188"/>
        <v>0</v>
      </c>
      <c r="F3428" t="b">
        <f t="shared" si="189"/>
        <v>0</v>
      </c>
      <c r="G3428" t="b">
        <f>IF('Input and Summary Results'!$J$4="yes",IF(C3428=FALSE,FALSE,IF('Data Transformation'!E3428&lt;$R$10,E3428,$R$10)),IF(C3428=FALSE,FALSE,IF(C3428&lt;$R$10,C3428,$R$10)))</f>
        <v>0</v>
      </c>
      <c r="H3428" t="b">
        <f>IF('Input and Summary Results'!$J$4="yes",'Data Transformation'!F3428,'Data Transformation'!D3428)</f>
        <v>0</v>
      </c>
      <c r="I3428" t="str">
        <f t="shared" si="190"/>
        <v/>
      </c>
    </row>
    <row r="3429" spans="2:9" x14ac:dyDescent="0.25">
      <c r="B3429" t="b">
        <f>IF('Input and Summary Results'!D3011=0,FALSE,'Input and Summary Results'!$B3011)</f>
        <v>0</v>
      </c>
      <c r="C3429" t="b">
        <f>IF(OR(B3429=0,'Input and Summary Results'!D3011=0,'Input and Summary Results'!D3011=""),FALSE,'Input and Summary Results'!$D3011)</f>
        <v>0</v>
      </c>
      <c r="D3429" t="b">
        <f>IF(OR(B3429=0,'Input and Summary Results'!E3011=0),FALSE,'Input and Summary Results'!$E3011)</f>
        <v>0</v>
      </c>
      <c r="E3429" t="b">
        <f t="shared" si="188"/>
        <v>0</v>
      </c>
      <c r="F3429" t="b">
        <f t="shared" si="189"/>
        <v>0</v>
      </c>
      <c r="G3429" t="b">
        <f>IF('Input and Summary Results'!$J$4="yes",IF(C3429=FALSE,FALSE,IF('Data Transformation'!E3429&lt;$R$10,E3429,$R$10)),IF(C3429=FALSE,FALSE,IF(C3429&lt;$R$10,C3429,$R$10)))</f>
        <v>0</v>
      </c>
      <c r="H3429" t="b">
        <f>IF('Input and Summary Results'!$J$4="yes",'Data Transformation'!F3429,'Data Transformation'!D3429)</f>
        <v>0</v>
      </c>
      <c r="I3429" t="str">
        <f t="shared" si="190"/>
        <v/>
      </c>
    </row>
    <row r="3430" spans="2:9" x14ac:dyDescent="0.25">
      <c r="B3430" t="b">
        <f>IF('Input and Summary Results'!D3012=0,FALSE,'Input and Summary Results'!$B3012)</f>
        <v>0</v>
      </c>
      <c r="C3430" t="b">
        <f>IF(OR(B3430=0,'Input and Summary Results'!D3012=0,'Input and Summary Results'!D3012=""),FALSE,'Input and Summary Results'!$D3012)</f>
        <v>0</v>
      </c>
      <c r="D3430" t="b">
        <f>IF(OR(B3430=0,'Input and Summary Results'!E3012=0),FALSE,'Input and Summary Results'!$E3012)</f>
        <v>0</v>
      </c>
      <c r="E3430" t="b">
        <f t="shared" si="188"/>
        <v>0</v>
      </c>
      <c r="F3430" t="b">
        <f t="shared" si="189"/>
        <v>0</v>
      </c>
      <c r="G3430" t="b">
        <f>IF('Input and Summary Results'!$J$4="yes",IF(C3430=FALSE,FALSE,IF('Data Transformation'!E3430&lt;$R$10,E3430,$R$10)),IF(C3430=FALSE,FALSE,IF(C3430&lt;$R$10,C3430,$R$10)))</f>
        <v>0</v>
      </c>
      <c r="H3430" t="b">
        <f>IF('Input and Summary Results'!$J$4="yes",'Data Transformation'!F3430,'Data Transformation'!D3430)</f>
        <v>0</v>
      </c>
      <c r="I3430" t="str">
        <f t="shared" si="190"/>
        <v/>
      </c>
    </row>
    <row r="3431" spans="2:9" x14ac:dyDescent="0.25">
      <c r="B3431" t="b">
        <f>IF('Input and Summary Results'!D3013=0,FALSE,'Input and Summary Results'!$B3013)</f>
        <v>0</v>
      </c>
      <c r="C3431" t="b">
        <f>IF(OR(B3431=0,'Input and Summary Results'!D3013=0,'Input and Summary Results'!D3013=""),FALSE,'Input and Summary Results'!$D3013)</f>
        <v>0</v>
      </c>
      <c r="D3431" t="b">
        <f>IF(OR(B3431=0,'Input and Summary Results'!E3013=0),FALSE,'Input and Summary Results'!$E3013)</f>
        <v>0</v>
      </c>
      <c r="E3431" t="b">
        <f t="shared" si="188"/>
        <v>0</v>
      </c>
      <c r="F3431" t="b">
        <f t="shared" si="189"/>
        <v>0</v>
      </c>
      <c r="G3431" t="b">
        <f>IF('Input and Summary Results'!$J$4="yes",IF(C3431=FALSE,FALSE,IF('Data Transformation'!E3431&lt;$R$10,E3431,$R$10)),IF(C3431=FALSE,FALSE,IF(C3431&lt;$R$10,C3431,$R$10)))</f>
        <v>0</v>
      </c>
      <c r="H3431" t="b">
        <f>IF('Input and Summary Results'!$J$4="yes",'Data Transformation'!F3431,'Data Transformation'!D3431)</f>
        <v>0</v>
      </c>
      <c r="I3431" t="str">
        <f t="shared" si="190"/>
        <v/>
      </c>
    </row>
    <row r="3432" spans="2:9" x14ac:dyDescent="0.25">
      <c r="B3432" t="b">
        <f>IF('Input and Summary Results'!D3014=0,FALSE,'Input and Summary Results'!$B3014)</f>
        <v>0</v>
      </c>
      <c r="C3432" t="b">
        <f>IF(OR(B3432=0,'Input and Summary Results'!D3014=0,'Input and Summary Results'!D3014=""),FALSE,'Input and Summary Results'!$D3014)</f>
        <v>0</v>
      </c>
      <c r="D3432" t="b">
        <f>IF(OR(B3432=0,'Input and Summary Results'!E3014=0),FALSE,'Input and Summary Results'!$E3014)</f>
        <v>0</v>
      </c>
      <c r="E3432" t="b">
        <f t="shared" si="188"/>
        <v>0</v>
      </c>
      <c r="F3432" t="b">
        <f t="shared" si="189"/>
        <v>0</v>
      </c>
      <c r="G3432" t="b">
        <f>IF('Input and Summary Results'!$J$4="yes",IF(C3432=FALSE,FALSE,IF('Data Transformation'!E3432&lt;$R$10,E3432,$R$10)),IF(C3432=FALSE,FALSE,IF(C3432&lt;$R$10,C3432,$R$10)))</f>
        <v>0</v>
      </c>
      <c r="H3432" t="b">
        <f>IF('Input and Summary Results'!$J$4="yes",'Data Transformation'!F3432,'Data Transformation'!D3432)</f>
        <v>0</v>
      </c>
      <c r="I3432" t="str">
        <f t="shared" si="190"/>
        <v/>
      </c>
    </row>
    <row r="3433" spans="2:9" x14ac:dyDescent="0.25">
      <c r="B3433" t="b">
        <f>IF('Input and Summary Results'!D3015=0,FALSE,'Input and Summary Results'!$B3015)</f>
        <v>0</v>
      </c>
      <c r="C3433" t="b">
        <f>IF(OR(B3433=0,'Input and Summary Results'!D3015=0,'Input and Summary Results'!D3015=""),FALSE,'Input and Summary Results'!$D3015)</f>
        <v>0</v>
      </c>
      <c r="D3433" t="b">
        <f>IF(OR(B3433=0,'Input and Summary Results'!E3015=0),FALSE,'Input and Summary Results'!$E3015)</f>
        <v>0</v>
      </c>
      <c r="E3433" t="b">
        <f t="shared" si="188"/>
        <v>0</v>
      </c>
      <c r="F3433" t="b">
        <f t="shared" si="189"/>
        <v>0</v>
      </c>
      <c r="G3433" t="b">
        <f>IF('Input and Summary Results'!$J$4="yes",IF(C3433=FALSE,FALSE,IF('Data Transformation'!E3433&lt;$R$10,E3433,$R$10)),IF(C3433=FALSE,FALSE,IF(C3433&lt;$R$10,C3433,$R$10)))</f>
        <v>0</v>
      </c>
      <c r="H3433" t="b">
        <f>IF('Input and Summary Results'!$J$4="yes",'Data Transformation'!F3433,'Data Transformation'!D3433)</f>
        <v>0</v>
      </c>
      <c r="I3433" t="str">
        <f t="shared" si="190"/>
        <v/>
      </c>
    </row>
    <row r="3434" spans="2:9" x14ac:dyDescent="0.25">
      <c r="B3434" t="b">
        <f>IF('Input and Summary Results'!D3016=0,FALSE,'Input and Summary Results'!$B3016)</f>
        <v>0</v>
      </c>
      <c r="C3434" t="b">
        <f>IF(OR(B3434=0,'Input and Summary Results'!D3016=0,'Input and Summary Results'!D3016=""),FALSE,'Input and Summary Results'!$D3016)</f>
        <v>0</v>
      </c>
      <c r="D3434" t="b">
        <f>IF(OR(B3434=0,'Input and Summary Results'!E3016=0),FALSE,'Input and Summary Results'!$E3016)</f>
        <v>0</v>
      </c>
      <c r="E3434" t="b">
        <f t="shared" ref="E3434:E3497" si="191">IF(C3434=FALSE,FALSE,LOG10(C3434))</f>
        <v>0</v>
      </c>
      <c r="F3434" t="b">
        <f t="shared" ref="F3434:F3497" si="192">IF(D3434=FALSE, FALSE,0.434*D3434/C3434)</f>
        <v>0</v>
      </c>
      <c r="G3434" t="b">
        <f>IF('Input and Summary Results'!$J$4="yes",IF(C3434=FALSE,FALSE,IF('Data Transformation'!E3434&lt;$R$10,E3434,$R$10)),IF(C3434=FALSE,FALSE,IF(C3434&lt;$R$10,C3434,$R$10)))</f>
        <v>0</v>
      </c>
      <c r="H3434" t="b">
        <f>IF('Input and Summary Results'!$J$4="yes",'Data Transformation'!F3434,'Data Transformation'!D3434)</f>
        <v>0</v>
      </c>
      <c r="I3434" t="str">
        <f t="shared" si="190"/>
        <v/>
      </c>
    </row>
    <row r="3435" spans="2:9" x14ac:dyDescent="0.25">
      <c r="B3435" t="b">
        <f>IF('Input and Summary Results'!D3017=0,FALSE,'Input and Summary Results'!$B3017)</f>
        <v>0</v>
      </c>
      <c r="C3435" t="b">
        <f>IF(OR(B3435=0,'Input and Summary Results'!D3017=0,'Input and Summary Results'!D3017=""),FALSE,'Input and Summary Results'!$D3017)</f>
        <v>0</v>
      </c>
      <c r="D3435" t="b">
        <f>IF(OR(B3435=0,'Input and Summary Results'!E3017=0),FALSE,'Input and Summary Results'!$E3017)</f>
        <v>0</v>
      </c>
      <c r="E3435" t="b">
        <f t="shared" si="191"/>
        <v>0</v>
      </c>
      <c r="F3435" t="b">
        <f t="shared" si="192"/>
        <v>0</v>
      </c>
      <c r="G3435" t="b">
        <f>IF('Input and Summary Results'!$J$4="yes",IF(C3435=FALSE,FALSE,IF('Data Transformation'!E3435&lt;$R$10,E3435,$R$10)),IF(C3435=FALSE,FALSE,IF(C3435&lt;$R$10,C3435,$R$10)))</f>
        <v>0</v>
      </c>
      <c r="H3435" t="b">
        <f>IF('Input and Summary Results'!$J$4="yes",'Data Transformation'!F3435,'Data Transformation'!D3435)</f>
        <v>0</v>
      </c>
      <c r="I3435" t="str">
        <f t="shared" si="190"/>
        <v/>
      </c>
    </row>
    <row r="3436" spans="2:9" x14ac:dyDescent="0.25">
      <c r="B3436" t="b">
        <f>IF('Input and Summary Results'!D3018=0,FALSE,'Input and Summary Results'!$B3018)</f>
        <v>0</v>
      </c>
      <c r="C3436" t="b">
        <f>IF(OR(B3436=0,'Input and Summary Results'!D3018=0,'Input and Summary Results'!D3018=""),FALSE,'Input and Summary Results'!$D3018)</f>
        <v>0</v>
      </c>
      <c r="D3436" t="b">
        <f>IF(OR(B3436=0,'Input and Summary Results'!E3018=0),FALSE,'Input and Summary Results'!$E3018)</f>
        <v>0</v>
      </c>
      <c r="E3436" t="b">
        <f t="shared" si="191"/>
        <v>0</v>
      </c>
      <c r="F3436" t="b">
        <f t="shared" si="192"/>
        <v>0</v>
      </c>
      <c r="G3436" t="b">
        <f>IF('Input and Summary Results'!$J$4="yes",IF(C3436=FALSE,FALSE,IF('Data Transformation'!E3436&lt;$R$10,E3436,$R$10)),IF(C3436=FALSE,FALSE,IF(C3436&lt;$R$10,C3436,$R$10)))</f>
        <v>0</v>
      </c>
      <c r="H3436" t="b">
        <f>IF('Input and Summary Results'!$J$4="yes",'Data Transformation'!F3436,'Data Transformation'!D3436)</f>
        <v>0</v>
      </c>
      <c r="I3436" t="str">
        <f t="shared" si="190"/>
        <v/>
      </c>
    </row>
    <row r="3437" spans="2:9" x14ac:dyDescent="0.25">
      <c r="B3437" t="b">
        <f>IF('Input and Summary Results'!D3019=0,FALSE,'Input and Summary Results'!$B3019)</f>
        <v>0</v>
      </c>
      <c r="C3437" t="b">
        <f>IF(OR(B3437=0,'Input and Summary Results'!D3019=0,'Input and Summary Results'!D3019=""),FALSE,'Input and Summary Results'!$D3019)</f>
        <v>0</v>
      </c>
      <c r="D3437" t="b">
        <f>IF(OR(B3437=0,'Input and Summary Results'!E3019=0),FALSE,'Input and Summary Results'!$E3019)</f>
        <v>0</v>
      </c>
      <c r="E3437" t="b">
        <f t="shared" si="191"/>
        <v>0</v>
      </c>
      <c r="F3437" t="b">
        <f t="shared" si="192"/>
        <v>0</v>
      </c>
      <c r="G3437" t="b">
        <f>IF('Input and Summary Results'!$J$4="yes",IF(C3437=FALSE,FALSE,IF('Data Transformation'!E3437&lt;$R$10,E3437,$R$10)),IF(C3437=FALSE,FALSE,IF(C3437&lt;$R$10,C3437,$R$10)))</f>
        <v>0</v>
      </c>
      <c r="H3437" t="b">
        <f>IF('Input and Summary Results'!$J$4="yes",'Data Transformation'!F3437,'Data Transformation'!D3437)</f>
        <v>0</v>
      </c>
      <c r="I3437" t="str">
        <f t="shared" si="190"/>
        <v/>
      </c>
    </row>
    <row r="3438" spans="2:9" x14ac:dyDescent="0.25">
      <c r="B3438" t="b">
        <f>IF('Input and Summary Results'!D3020=0,FALSE,'Input and Summary Results'!$B3020)</f>
        <v>0</v>
      </c>
      <c r="C3438" t="b">
        <f>IF(OR(B3438=0,'Input and Summary Results'!D3020=0,'Input and Summary Results'!D3020=""),FALSE,'Input and Summary Results'!$D3020)</f>
        <v>0</v>
      </c>
      <c r="D3438" t="b">
        <f>IF(OR(B3438=0,'Input and Summary Results'!E3020=0),FALSE,'Input and Summary Results'!$E3020)</f>
        <v>0</v>
      </c>
      <c r="E3438" t="b">
        <f t="shared" si="191"/>
        <v>0</v>
      </c>
      <c r="F3438" t="b">
        <f t="shared" si="192"/>
        <v>0</v>
      </c>
      <c r="G3438" t="b">
        <f>IF('Input and Summary Results'!$J$4="yes",IF(C3438=FALSE,FALSE,IF('Data Transformation'!E3438&lt;$R$10,E3438,$R$10)),IF(C3438=FALSE,FALSE,IF(C3438&lt;$R$10,C3438,$R$10)))</f>
        <v>0</v>
      </c>
      <c r="H3438" t="b">
        <f>IF('Input and Summary Results'!$J$4="yes",'Data Transformation'!F3438,'Data Transformation'!D3438)</f>
        <v>0</v>
      </c>
      <c r="I3438" t="str">
        <f t="shared" si="190"/>
        <v/>
      </c>
    </row>
    <row r="3439" spans="2:9" x14ac:dyDescent="0.25">
      <c r="B3439" t="b">
        <f>IF('Input and Summary Results'!D3021=0,FALSE,'Input and Summary Results'!$B3021)</f>
        <v>0</v>
      </c>
      <c r="C3439" t="b">
        <f>IF(OR(B3439=0,'Input and Summary Results'!D3021=0,'Input and Summary Results'!D3021=""),FALSE,'Input and Summary Results'!$D3021)</f>
        <v>0</v>
      </c>
      <c r="D3439" t="b">
        <f>IF(OR(B3439=0,'Input and Summary Results'!E3021=0),FALSE,'Input and Summary Results'!$E3021)</f>
        <v>0</v>
      </c>
      <c r="E3439" t="b">
        <f t="shared" si="191"/>
        <v>0</v>
      </c>
      <c r="F3439" t="b">
        <f t="shared" si="192"/>
        <v>0</v>
      </c>
      <c r="G3439" t="b">
        <f>IF('Input and Summary Results'!$J$4="yes",IF(C3439=FALSE,FALSE,IF('Data Transformation'!E3439&lt;$R$10,E3439,$R$10)),IF(C3439=FALSE,FALSE,IF(C3439&lt;$R$10,C3439,$R$10)))</f>
        <v>0</v>
      </c>
      <c r="H3439" t="b">
        <f>IF('Input and Summary Results'!$J$4="yes",'Data Transformation'!F3439,'Data Transformation'!D3439)</f>
        <v>0</v>
      </c>
      <c r="I3439" t="str">
        <f t="shared" si="190"/>
        <v/>
      </c>
    </row>
    <row r="3440" spans="2:9" x14ac:dyDescent="0.25">
      <c r="B3440" t="b">
        <f>IF('Input and Summary Results'!D3022=0,FALSE,'Input and Summary Results'!$B3022)</f>
        <v>0</v>
      </c>
      <c r="C3440" t="b">
        <f>IF(OR(B3440=0,'Input and Summary Results'!D3022=0,'Input and Summary Results'!D3022=""),FALSE,'Input and Summary Results'!$D3022)</f>
        <v>0</v>
      </c>
      <c r="D3440" t="b">
        <f>IF(OR(B3440=0,'Input and Summary Results'!E3022=0),FALSE,'Input and Summary Results'!$E3022)</f>
        <v>0</v>
      </c>
      <c r="E3440" t="b">
        <f t="shared" si="191"/>
        <v>0</v>
      </c>
      <c r="F3440" t="b">
        <f t="shared" si="192"/>
        <v>0</v>
      </c>
      <c r="G3440" t="b">
        <f>IF('Input and Summary Results'!$J$4="yes",IF(C3440=FALSE,FALSE,IF('Data Transformation'!E3440&lt;$R$10,E3440,$R$10)),IF(C3440=FALSE,FALSE,IF(C3440&lt;$R$10,C3440,$R$10)))</f>
        <v>0</v>
      </c>
      <c r="H3440" t="b">
        <f>IF('Input and Summary Results'!$J$4="yes",'Data Transformation'!F3440,'Data Transformation'!D3440)</f>
        <v>0</v>
      </c>
      <c r="I3440" t="str">
        <f t="shared" si="190"/>
        <v/>
      </c>
    </row>
    <row r="3441" spans="2:9" x14ac:dyDescent="0.25">
      <c r="B3441" t="b">
        <f>IF('Input and Summary Results'!D3023=0,FALSE,'Input and Summary Results'!$B3023)</f>
        <v>0</v>
      </c>
      <c r="C3441" t="b">
        <f>IF(OR(B3441=0,'Input and Summary Results'!D3023=0,'Input and Summary Results'!D3023=""),FALSE,'Input and Summary Results'!$D3023)</f>
        <v>0</v>
      </c>
      <c r="D3441" t="b">
        <f>IF(OR(B3441=0,'Input and Summary Results'!E3023=0),FALSE,'Input and Summary Results'!$E3023)</f>
        <v>0</v>
      </c>
      <c r="E3441" t="b">
        <f t="shared" si="191"/>
        <v>0</v>
      </c>
      <c r="F3441" t="b">
        <f t="shared" si="192"/>
        <v>0</v>
      </c>
      <c r="G3441" t="b">
        <f>IF('Input and Summary Results'!$J$4="yes",IF(C3441=FALSE,FALSE,IF('Data Transformation'!E3441&lt;$R$10,E3441,$R$10)),IF(C3441=FALSE,FALSE,IF(C3441&lt;$R$10,C3441,$R$10)))</f>
        <v>0</v>
      </c>
      <c r="H3441" t="b">
        <f>IF('Input and Summary Results'!$J$4="yes",'Data Transformation'!F3441,'Data Transformation'!D3441)</f>
        <v>0</v>
      </c>
      <c r="I3441" t="str">
        <f t="shared" si="190"/>
        <v/>
      </c>
    </row>
    <row r="3442" spans="2:9" x14ac:dyDescent="0.25">
      <c r="B3442" t="b">
        <f>IF('Input and Summary Results'!D3024=0,FALSE,'Input and Summary Results'!$B3024)</f>
        <v>0</v>
      </c>
      <c r="C3442" t="b">
        <f>IF(OR(B3442=0,'Input and Summary Results'!D3024=0,'Input and Summary Results'!D3024=""),FALSE,'Input and Summary Results'!$D3024)</f>
        <v>0</v>
      </c>
      <c r="D3442" t="b">
        <f>IF(OR(B3442=0,'Input and Summary Results'!E3024=0),FALSE,'Input and Summary Results'!$E3024)</f>
        <v>0</v>
      </c>
      <c r="E3442" t="b">
        <f t="shared" si="191"/>
        <v>0</v>
      </c>
      <c r="F3442" t="b">
        <f t="shared" si="192"/>
        <v>0</v>
      </c>
      <c r="G3442" t="b">
        <f>IF('Input and Summary Results'!$J$4="yes",IF(C3442=FALSE,FALSE,IF('Data Transformation'!E3442&lt;$R$10,E3442,$R$10)),IF(C3442=FALSE,FALSE,IF(C3442&lt;$R$10,C3442,$R$10)))</f>
        <v>0</v>
      </c>
      <c r="H3442" t="b">
        <f>IF('Input and Summary Results'!$J$4="yes",'Data Transformation'!F3442,'Data Transformation'!D3442)</f>
        <v>0</v>
      </c>
      <c r="I3442" t="str">
        <f t="shared" si="190"/>
        <v/>
      </c>
    </row>
    <row r="3443" spans="2:9" x14ac:dyDescent="0.25">
      <c r="B3443" t="b">
        <f>IF('Input and Summary Results'!D3025=0,FALSE,'Input and Summary Results'!$B3025)</f>
        <v>0</v>
      </c>
      <c r="C3443" t="b">
        <f>IF(OR(B3443=0,'Input and Summary Results'!D3025=0,'Input and Summary Results'!D3025=""),FALSE,'Input and Summary Results'!$D3025)</f>
        <v>0</v>
      </c>
      <c r="D3443" t="b">
        <f>IF(OR(B3443=0,'Input and Summary Results'!E3025=0),FALSE,'Input and Summary Results'!$E3025)</f>
        <v>0</v>
      </c>
      <c r="E3443" t="b">
        <f t="shared" si="191"/>
        <v>0</v>
      </c>
      <c r="F3443" t="b">
        <f t="shared" si="192"/>
        <v>0</v>
      </c>
      <c r="G3443" t="b">
        <f>IF('Input and Summary Results'!$J$4="yes",IF(C3443=FALSE,FALSE,IF('Data Transformation'!E3443&lt;$R$10,E3443,$R$10)),IF(C3443=FALSE,FALSE,IF(C3443&lt;$R$10,C3443,$R$10)))</f>
        <v>0</v>
      </c>
      <c r="H3443" t="b">
        <f>IF('Input and Summary Results'!$J$4="yes",'Data Transformation'!F3443,'Data Transformation'!D3443)</f>
        <v>0</v>
      </c>
      <c r="I3443" t="str">
        <f t="shared" si="190"/>
        <v/>
      </c>
    </row>
    <row r="3444" spans="2:9" x14ac:dyDescent="0.25">
      <c r="B3444" t="b">
        <f>IF('Input and Summary Results'!D3026=0,FALSE,'Input and Summary Results'!$B3026)</f>
        <v>0</v>
      </c>
      <c r="C3444" t="b">
        <f>IF(OR(B3444=0,'Input and Summary Results'!D3026=0,'Input and Summary Results'!D3026=""),FALSE,'Input and Summary Results'!$D3026)</f>
        <v>0</v>
      </c>
      <c r="D3444" t="b">
        <f>IF(OR(B3444=0,'Input and Summary Results'!E3026=0),FALSE,'Input and Summary Results'!$E3026)</f>
        <v>0</v>
      </c>
      <c r="E3444" t="b">
        <f t="shared" si="191"/>
        <v>0</v>
      </c>
      <c r="F3444" t="b">
        <f t="shared" si="192"/>
        <v>0</v>
      </c>
      <c r="G3444" t="b">
        <f>IF('Input and Summary Results'!$J$4="yes",IF(C3444=FALSE,FALSE,IF('Data Transformation'!E3444&lt;$R$10,E3444,$R$10)),IF(C3444=FALSE,FALSE,IF(C3444&lt;$R$10,C3444,$R$10)))</f>
        <v>0</v>
      </c>
      <c r="H3444" t="b">
        <f>IF('Input and Summary Results'!$J$4="yes",'Data Transformation'!F3444,'Data Transformation'!D3444)</f>
        <v>0</v>
      </c>
      <c r="I3444" t="str">
        <f t="shared" si="190"/>
        <v/>
      </c>
    </row>
    <row r="3445" spans="2:9" x14ac:dyDescent="0.25">
      <c r="B3445" t="b">
        <f>IF('Input and Summary Results'!D3027=0,FALSE,'Input and Summary Results'!$B3027)</f>
        <v>0</v>
      </c>
      <c r="C3445" t="b">
        <f>IF(OR(B3445=0,'Input and Summary Results'!D3027=0,'Input and Summary Results'!D3027=""),FALSE,'Input and Summary Results'!$D3027)</f>
        <v>0</v>
      </c>
      <c r="D3445" t="b">
        <f>IF(OR(B3445=0,'Input and Summary Results'!E3027=0),FALSE,'Input and Summary Results'!$E3027)</f>
        <v>0</v>
      </c>
      <c r="E3445" t="b">
        <f t="shared" si="191"/>
        <v>0</v>
      </c>
      <c r="F3445" t="b">
        <f t="shared" si="192"/>
        <v>0</v>
      </c>
      <c r="G3445" t="b">
        <f>IF('Input and Summary Results'!$J$4="yes",IF(C3445=FALSE,FALSE,IF('Data Transformation'!E3445&lt;$R$10,E3445,$R$10)),IF(C3445=FALSE,FALSE,IF(C3445&lt;$R$10,C3445,$R$10)))</f>
        <v>0</v>
      </c>
      <c r="H3445" t="b">
        <f>IF('Input and Summary Results'!$J$4="yes",'Data Transformation'!F3445,'Data Transformation'!D3445)</f>
        <v>0</v>
      </c>
      <c r="I3445" t="str">
        <f t="shared" si="190"/>
        <v/>
      </c>
    </row>
    <row r="3446" spans="2:9" x14ac:dyDescent="0.25">
      <c r="B3446" t="b">
        <f>IF('Input and Summary Results'!D3028=0,FALSE,'Input and Summary Results'!$B3028)</f>
        <v>0</v>
      </c>
      <c r="C3446" t="b">
        <f>IF(OR(B3446=0,'Input and Summary Results'!D3028=0,'Input and Summary Results'!D3028=""),FALSE,'Input and Summary Results'!$D3028)</f>
        <v>0</v>
      </c>
      <c r="D3446" t="b">
        <f>IF(OR(B3446=0,'Input and Summary Results'!E3028=0),FALSE,'Input and Summary Results'!$E3028)</f>
        <v>0</v>
      </c>
      <c r="E3446" t="b">
        <f t="shared" si="191"/>
        <v>0</v>
      </c>
      <c r="F3446" t="b">
        <f t="shared" si="192"/>
        <v>0</v>
      </c>
      <c r="G3446" t="b">
        <f>IF('Input and Summary Results'!$J$4="yes",IF(C3446=FALSE,FALSE,IF('Data Transformation'!E3446&lt;$R$10,E3446,$R$10)),IF(C3446=FALSE,FALSE,IF(C3446&lt;$R$10,C3446,$R$10)))</f>
        <v>0</v>
      </c>
      <c r="H3446" t="b">
        <f>IF('Input and Summary Results'!$J$4="yes",'Data Transformation'!F3446,'Data Transformation'!D3446)</f>
        <v>0</v>
      </c>
      <c r="I3446" t="str">
        <f t="shared" si="190"/>
        <v/>
      </c>
    </row>
    <row r="3447" spans="2:9" x14ac:dyDescent="0.25">
      <c r="B3447" t="b">
        <f>IF('Input and Summary Results'!D3029=0,FALSE,'Input and Summary Results'!$B3029)</f>
        <v>0</v>
      </c>
      <c r="C3447" t="b">
        <f>IF(OR(B3447=0,'Input and Summary Results'!D3029=0,'Input and Summary Results'!D3029=""),FALSE,'Input and Summary Results'!$D3029)</f>
        <v>0</v>
      </c>
      <c r="D3447" t="b">
        <f>IF(OR(B3447=0,'Input and Summary Results'!E3029=0),FALSE,'Input and Summary Results'!$E3029)</f>
        <v>0</v>
      </c>
      <c r="E3447" t="b">
        <f t="shared" si="191"/>
        <v>0</v>
      </c>
      <c r="F3447" t="b">
        <f t="shared" si="192"/>
        <v>0</v>
      </c>
      <c r="G3447" t="b">
        <f>IF('Input and Summary Results'!$J$4="yes",IF(C3447=FALSE,FALSE,IF('Data Transformation'!E3447&lt;$R$10,E3447,$R$10)),IF(C3447=FALSE,FALSE,IF(C3447&lt;$R$10,C3447,$R$10)))</f>
        <v>0</v>
      </c>
      <c r="H3447" t="b">
        <f>IF('Input and Summary Results'!$J$4="yes",'Data Transformation'!F3447,'Data Transformation'!D3447)</f>
        <v>0</v>
      </c>
      <c r="I3447" t="str">
        <f t="shared" si="190"/>
        <v/>
      </c>
    </row>
    <row r="3448" spans="2:9" x14ac:dyDescent="0.25">
      <c r="B3448" t="b">
        <f>IF('Input and Summary Results'!D3030=0,FALSE,'Input and Summary Results'!$B3030)</f>
        <v>0</v>
      </c>
      <c r="C3448" t="b">
        <f>IF(OR(B3448=0,'Input and Summary Results'!D3030=0,'Input and Summary Results'!D3030=""),FALSE,'Input and Summary Results'!$D3030)</f>
        <v>0</v>
      </c>
      <c r="D3448" t="b">
        <f>IF(OR(B3448=0,'Input and Summary Results'!E3030=0),FALSE,'Input and Summary Results'!$E3030)</f>
        <v>0</v>
      </c>
      <c r="E3448" t="b">
        <f t="shared" si="191"/>
        <v>0</v>
      </c>
      <c r="F3448" t="b">
        <f t="shared" si="192"/>
        <v>0</v>
      </c>
      <c r="G3448" t="b">
        <f>IF('Input and Summary Results'!$J$4="yes",IF(C3448=FALSE,FALSE,IF('Data Transformation'!E3448&lt;$R$10,E3448,$R$10)),IF(C3448=FALSE,FALSE,IF(C3448&lt;$R$10,C3448,$R$10)))</f>
        <v>0</v>
      </c>
      <c r="H3448" t="b">
        <f>IF('Input and Summary Results'!$J$4="yes",'Data Transformation'!F3448,'Data Transformation'!D3448)</f>
        <v>0</v>
      </c>
      <c r="I3448" t="str">
        <f t="shared" si="190"/>
        <v/>
      </c>
    </row>
    <row r="3449" spans="2:9" x14ac:dyDescent="0.25">
      <c r="B3449" t="b">
        <f>IF('Input and Summary Results'!D3031=0,FALSE,'Input and Summary Results'!$B3031)</f>
        <v>0</v>
      </c>
      <c r="C3449" t="b">
        <f>IF(OR(B3449=0,'Input and Summary Results'!D3031=0,'Input and Summary Results'!D3031=""),FALSE,'Input and Summary Results'!$D3031)</f>
        <v>0</v>
      </c>
      <c r="D3449" t="b">
        <f>IF(OR(B3449=0,'Input and Summary Results'!E3031=0),FALSE,'Input and Summary Results'!$E3031)</f>
        <v>0</v>
      </c>
      <c r="E3449" t="b">
        <f t="shared" si="191"/>
        <v>0</v>
      </c>
      <c r="F3449" t="b">
        <f t="shared" si="192"/>
        <v>0</v>
      </c>
      <c r="G3449" t="b">
        <f>IF('Input and Summary Results'!$J$4="yes",IF(C3449=FALSE,FALSE,IF('Data Transformation'!E3449&lt;$R$10,E3449,$R$10)),IF(C3449=FALSE,FALSE,IF(C3449&lt;$R$10,C3449,$R$10)))</f>
        <v>0</v>
      </c>
      <c r="H3449" t="b">
        <f>IF('Input and Summary Results'!$J$4="yes",'Data Transformation'!F3449,'Data Transformation'!D3449)</f>
        <v>0</v>
      </c>
      <c r="I3449" t="str">
        <f t="shared" si="190"/>
        <v/>
      </c>
    </row>
    <row r="3450" spans="2:9" x14ac:dyDescent="0.25">
      <c r="B3450" t="b">
        <f>IF('Input and Summary Results'!D3032=0,FALSE,'Input and Summary Results'!$B3032)</f>
        <v>0</v>
      </c>
      <c r="C3450" t="b">
        <f>IF(OR(B3450=0,'Input and Summary Results'!D3032=0,'Input and Summary Results'!D3032=""),FALSE,'Input and Summary Results'!$D3032)</f>
        <v>0</v>
      </c>
      <c r="D3450" t="b">
        <f>IF(OR(B3450=0,'Input and Summary Results'!E3032=0),FALSE,'Input and Summary Results'!$E3032)</f>
        <v>0</v>
      </c>
      <c r="E3450" t="b">
        <f t="shared" si="191"/>
        <v>0</v>
      </c>
      <c r="F3450" t="b">
        <f t="shared" si="192"/>
        <v>0</v>
      </c>
      <c r="G3450" t="b">
        <f>IF('Input and Summary Results'!$J$4="yes",IF(C3450=FALSE,FALSE,IF('Data Transformation'!E3450&lt;$R$10,E3450,$R$10)),IF(C3450=FALSE,FALSE,IF(C3450&lt;$R$10,C3450,$R$10)))</f>
        <v>0</v>
      </c>
      <c r="H3450" t="b">
        <f>IF('Input and Summary Results'!$J$4="yes",'Data Transformation'!F3450,'Data Transformation'!D3450)</f>
        <v>0</v>
      </c>
      <c r="I3450" t="str">
        <f t="shared" si="190"/>
        <v/>
      </c>
    </row>
    <row r="3451" spans="2:9" x14ac:dyDescent="0.25">
      <c r="B3451" t="b">
        <f>IF('Input and Summary Results'!D3033=0,FALSE,'Input and Summary Results'!$B3033)</f>
        <v>0</v>
      </c>
      <c r="C3451" t="b">
        <f>IF(OR(B3451=0,'Input and Summary Results'!D3033=0,'Input and Summary Results'!D3033=""),FALSE,'Input and Summary Results'!$D3033)</f>
        <v>0</v>
      </c>
      <c r="D3451" t="b">
        <f>IF(OR(B3451=0,'Input and Summary Results'!E3033=0),FALSE,'Input and Summary Results'!$E3033)</f>
        <v>0</v>
      </c>
      <c r="E3451" t="b">
        <f t="shared" si="191"/>
        <v>0</v>
      </c>
      <c r="F3451" t="b">
        <f t="shared" si="192"/>
        <v>0</v>
      </c>
      <c r="G3451" t="b">
        <f>IF('Input and Summary Results'!$J$4="yes",IF(C3451=FALSE,FALSE,IF('Data Transformation'!E3451&lt;$R$10,E3451,$R$10)),IF(C3451=FALSE,FALSE,IF(C3451&lt;$R$10,C3451,$R$10)))</f>
        <v>0</v>
      </c>
      <c r="H3451" t="b">
        <f>IF('Input and Summary Results'!$J$4="yes",'Data Transformation'!F3451,'Data Transformation'!D3451)</f>
        <v>0</v>
      </c>
      <c r="I3451" t="str">
        <f t="shared" si="190"/>
        <v/>
      </c>
    </row>
    <row r="3452" spans="2:9" x14ac:dyDescent="0.25">
      <c r="B3452" t="b">
        <f>IF('Input and Summary Results'!D3034=0,FALSE,'Input and Summary Results'!$B3034)</f>
        <v>0</v>
      </c>
      <c r="C3452" t="b">
        <f>IF(OR(B3452=0,'Input and Summary Results'!D3034=0,'Input and Summary Results'!D3034=""),FALSE,'Input and Summary Results'!$D3034)</f>
        <v>0</v>
      </c>
      <c r="D3452" t="b">
        <f>IF(OR(B3452=0,'Input and Summary Results'!E3034=0),FALSE,'Input and Summary Results'!$E3034)</f>
        <v>0</v>
      </c>
      <c r="E3452" t="b">
        <f t="shared" si="191"/>
        <v>0</v>
      </c>
      <c r="F3452" t="b">
        <f t="shared" si="192"/>
        <v>0</v>
      </c>
      <c r="G3452" t="b">
        <f>IF('Input and Summary Results'!$J$4="yes",IF(C3452=FALSE,FALSE,IF('Data Transformation'!E3452&lt;$R$10,E3452,$R$10)),IF(C3452=FALSE,FALSE,IF(C3452&lt;$R$10,C3452,$R$10)))</f>
        <v>0</v>
      </c>
      <c r="H3452" t="b">
        <f>IF('Input and Summary Results'!$J$4="yes",'Data Transformation'!F3452,'Data Transformation'!D3452)</f>
        <v>0</v>
      </c>
      <c r="I3452" t="str">
        <f t="shared" si="190"/>
        <v/>
      </c>
    </row>
    <row r="3453" spans="2:9" x14ac:dyDescent="0.25">
      <c r="B3453" t="b">
        <f>IF('Input and Summary Results'!D3035=0,FALSE,'Input and Summary Results'!$B3035)</f>
        <v>0</v>
      </c>
      <c r="C3453" t="b">
        <f>IF(OR(B3453=0,'Input and Summary Results'!D3035=0,'Input and Summary Results'!D3035=""),FALSE,'Input and Summary Results'!$D3035)</f>
        <v>0</v>
      </c>
      <c r="D3453" t="b">
        <f>IF(OR(B3453=0,'Input and Summary Results'!E3035=0),FALSE,'Input and Summary Results'!$E3035)</f>
        <v>0</v>
      </c>
      <c r="E3453" t="b">
        <f t="shared" si="191"/>
        <v>0</v>
      </c>
      <c r="F3453" t="b">
        <f t="shared" si="192"/>
        <v>0</v>
      </c>
      <c r="G3453" t="b">
        <f>IF('Input and Summary Results'!$J$4="yes",IF(C3453=FALSE,FALSE,IF('Data Transformation'!E3453&lt;$R$10,E3453,$R$10)),IF(C3453=FALSE,FALSE,IF(C3453&lt;$R$10,C3453,$R$10)))</f>
        <v>0</v>
      </c>
      <c r="H3453" t="b">
        <f>IF('Input and Summary Results'!$J$4="yes",'Data Transformation'!F3453,'Data Transformation'!D3453)</f>
        <v>0</v>
      </c>
      <c r="I3453" t="str">
        <f t="shared" si="190"/>
        <v/>
      </c>
    </row>
    <row r="3454" spans="2:9" x14ac:dyDescent="0.25">
      <c r="B3454" t="b">
        <f>IF('Input and Summary Results'!D3036=0,FALSE,'Input and Summary Results'!$B3036)</f>
        <v>0</v>
      </c>
      <c r="C3454" t="b">
        <f>IF(OR(B3454=0,'Input and Summary Results'!D3036=0,'Input and Summary Results'!D3036=""),FALSE,'Input and Summary Results'!$D3036)</f>
        <v>0</v>
      </c>
      <c r="D3454" t="b">
        <f>IF(OR(B3454=0,'Input and Summary Results'!E3036=0),FALSE,'Input and Summary Results'!$E3036)</f>
        <v>0</v>
      </c>
      <c r="E3454" t="b">
        <f t="shared" si="191"/>
        <v>0</v>
      </c>
      <c r="F3454" t="b">
        <f t="shared" si="192"/>
        <v>0</v>
      </c>
      <c r="G3454" t="b">
        <f>IF('Input and Summary Results'!$J$4="yes",IF(C3454=FALSE,FALSE,IF('Data Transformation'!E3454&lt;$R$10,E3454,$R$10)),IF(C3454=FALSE,FALSE,IF(C3454&lt;$R$10,C3454,$R$10)))</f>
        <v>0</v>
      </c>
      <c r="H3454" t="b">
        <f>IF('Input and Summary Results'!$J$4="yes",'Data Transformation'!F3454,'Data Transformation'!D3454)</f>
        <v>0</v>
      </c>
      <c r="I3454" t="str">
        <f t="shared" si="190"/>
        <v/>
      </c>
    </row>
    <row r="3455" spans="2:9" x14ac:dyDescent="0.25">
      <c r="B3455" t="b">
        <f>IF('Input and Summary Results'!D3037=0,FALSE,'Input and Summary Results'!$B3037)</f>
        <v>0</v>
      </c>
      <c r="C3455" t="b">
        <f>IF(OR(B3455=0,'Input and Summary Results'!D3037=0,'Input and Summary Results'!D3037=""),FALSE,'Input and Summary Results'!$D3037)</f>
        <v>0</v>
      </c>
      <c r="D3455" t="b">
        <f>IF(OR(B3455=0,'Input and Summary Results'!E3037=0),FALSE,'Input and Summary Results'!$E3037)</f>
        <v>0</v>
      </c>
      <c r="E3455" t="b">
        <f t="shared" si="191"/>
        <v>0</v>
      </c>
      <c r="F3455" t="b">
        <f t="shared" si="192"/>
        <v>0</v>
      </c>
      <c r="G3455" t="b">
        <f>IF('Input and Summary Results'!$J$4="yes",IF(C3455=FALSE,FALSE,IF('Data Transformation'!E3455&lt;$R$10,E3455,$R$10)),IF(C3455=FALSE,FALSE,IF(C3455&lt;$R$10,C3455,$R$10)))</f>
        <v>0</v>
      </c>
      <c r="H3455" t="b">
        <f>IF('Input and Summary Results'!$J$4="yes",'Data Transformation'!F3455,'Data Transformation'!D3455)</f>
        <v>0</v>
      </c>
      <c r="I3455" t="str">
        <f t="shared" si="190"/>
        <v/>
      </c>
    </row>
    <row r="3456" spans="2:9" x14ac:dyDescent="0.25">
      <c r="B3456" t="b">
        <f>IF('Input and Summary Results'!D3038=0,FALSE,'Input and Summary Results'!$B3038)</f>
        <v>0</v>
      </c>
      <c r="C3456" t="b">
        <f>IF(OR(B3456=0,'Input and Summary Results'!D3038=0,'Input and Summary Results'!D3038=""),FALSE,'Input and Summary Results'!$D3038)</f>
        <v>0</v>
      </c>
      <c r="D3456" t="b">
        <f>IF(OR(B3456=0,'Input and Summary Results'!E3038=0),FALSE,'Input and Summary Results'!$E3038)</f>
        <v>0</v>
      </c>
      <c r="E3456" t="b">
        <f t="shared" si="191"/>
        <v>0</v>
      </c>
      <c r="F3456" t="b">
        <f t="shared" si="192"/>
        <v>0</v>
      </c>
      <c r="G3456" t="b">
        <f>IF('Input and Summary Results'!$J$4="yes",IF(C3456=FALSE,FALSE,IF('Data Transformation'!E3456&lt;$R$10,E3456,$R$10)),IF(C3456=FALSE,FALSE,IF(C3456&lt;$R$10,C3456,$R$10)))</f>
        <v>0</v>
      </c>
      <c r="H3456" t="b">
        <f>IF('Input and Summary Results'!$J$4="yes",'Data Transformation'!F3456,'Data Transformation'!D3456)</f>
        <v>0</v>
      </c>
      <c r="I3456" t="str">
        <f t="shared" si="190"/>
        <v/>
      </c>
    </row>
    <row r="3457" spans="2:9" x14ac:dyDescent="0.25">
      <c r="B3457" t="b">
        <f>IF('Input and Summary Results'!D3039=0,FALSE,'Input and Summary Results'!$B3039)</f>
        <v>0</v>
      </c>
      <c r="C3457" t="b">
        <f>IF(OR(B3457=0,'Input and Summary Results'!D3039=0,'Input and Summary Results'!D3039=""),FALSE,'Input and Summary Results'!$D3039)</f>
        <v>0</v>
      </c>
      <c r="D3457" t="b">
        <f>IF(OR(B3457=0,'Input and Summary Results'!E3039=0),FALSE,'Input and Summary Results'!$E3039)</f>
        <v>0</v>
      </c>
      <c r="E3457" t="b">
        <f t="shared" si="191"/>
        <v>0</v>
      </c>
      <c r="F3457" t="b">
        <f t="shared" si="192"/>
        <v>0</v>
      </c>
      <c r="G3457" t="b">
        <f>IF('Input and Summary Results'!$J$4="yes",IF(C3457=FALSE,FALSE,IF('Data Transformation'!E3457&lt;$R$10,E3457,$R$10)),IF(C3457=FALSE,FALSE,IF(C3457&lt;$R$10,C3457,$R$10)))</f>
        <v>0</v>
      </c>
      <c r="H3457" t="b">
        <f>IF('Input and Summary Results'!$J$4="yes",'Data Transformation'!F3457,'Data Transformation'!D3457)</f>
        <v>0</v>
      </c>
      <c r="I3457" t="str">
        <f t="shared" si="190"/>
        <v/>
      </c>
    </row>
    <row r="3458" spans="2:9" x14ac:dyDescent="0.25">
      <c r="B3458" t="b">
        <f>IF('Input and Summary Results'!D3040=0,FALSE,'Input and Summary Results'!$B3040)</f>
        <v>0</v>
      </c>
      <c r="C3458" t="b">
        <f>IF(OR(B3458=0,'Input and Summary Results'!D3040=0,'Input and Summary Results'!D3040=""),FALSE,'Input and Summary Results'!$D3040)</f>
        <v>0</v>
      </c>
      <c r="D3458" t="b">
        <f>IF(OR(B3458=0,'Input and Summary Results'!E3040=0),FALSE,'Input and Summary Results'!$E3040)</f>
        <v>0</v>
      </c>
      <c r="E3458" t="b">
        <f t="shared" si="191"/>
        <v>0</v>
      </c>
      <c r="F3458" t="b">
        <f t="shared" si="192"/>
        <v>0</v>
      </c>
      <c r="G3458" t="b">
        <f>IF('Input and Summary Results'!$J$4="yes",IF(C3458=FALSE,FALSE,IF('Data Transformation'!E3458&lt;$R$10,E3458,$R$10)),IF(C3458=FALSE,FALSE,IF(C3458&lt;$R$10,C3458,$R$10)))</f>
        <v>0</v>
      </c>
      <c r="H3458" t="b">
        <f>IF('Input and Summary Results'!$J$4="yes",'Data Transformation'!F3458,'Data Transformation'!D3458)</f>
        <v>0</v>
      </c>
      <c r="I3458" t="str">
        <f t="shared" si="190"/>
        <v/>
      </c>
    </row>
    <row r="3459" spans="2:9" x14ac:dyDescent="0.25">
      <c r="B3459" t="b">
        <f>IF('Input and Summary Results'!D3041=0,FALSE,'Input and Summary Results'!$B3041)</f>
        <v>0</v>
      </c>
      <c r="C3459" t="b">
        <f>IF(OR(B3459=0,'Input and Summary Results'!D3041=0,'Input and Summary Results'!D3041=""),FALSE,'Input and Summary Results'!$D3041)</f>
        <v>0</v>
      </c>
      <c r="D3459" t="b">
        <f>IF(OR(B3459=0,'Input and Summary Results'!E3041=0),FALSE,'Input and Summary Results'!$E3041)</f>
        <v>0</v>
      </c>
      <c r="E3459" t="b">
        <f t="shared" si="191"/>
        <v>0</v>
      </c>
      <c r="F3459" t="b">
        <f t="shared" si="192"/>
        <v>0</v>
      </c>
      <c r="G3459" t="b">
        <f>IF('Input and Summary Results'!$J$4="yes",IF(C3459=FALSE,FALSE,IF('Data Transformation'!E3459&lt;$R$10,E3459,$R$10)),IF(C3459=FALSE,FALSE,IF(C3459&lt;$R$10,C3459,$R$10)))</f>
        <v>0</v>
      </c>
      <c r="H3459" t="b">
        <f>IF('Input and Summary Results'!$J$4="yes",'Data Transformation'!F3459,'Data Transformation'!D3459)</f>
        <v>0</v>
      </c>
      <c r="I3459" t="str">
        <f t="shared" si="190"/>
        <v/>
      </c>
    </row>
    <row r="3460" spans="2:9" x14ac:dyDescent="0.25">
      <c r="B3460" t="b">
        <f>IF('Input and Summary Results'!D3042=0,FALSE,'Input and Summary Results'!$B3042)</f>
        <v>0</v>
      </c>
      <c r="C3460" t="b">
        <f>IF(OR(B3460=0,'Input and Summary Results'!D3042=0,'Input and Summary Results'!D3042=""),FALSE,'Input and Summary Results'!$D3042)</f>
        <v>0</v>
      </c>
      <c r="D3460" t="b">
        <f>IF(OR(B3460=0,'Input and Summary Results'!E3042=0),FALSE,'Input and Summary Results'!$E3042)</f>
        <v>0</v>
      </c>
      <c r="E3460" t="b">
        <f t="shared" si="191"/>
        <v>0</v>
      </c>
      <c r="F3460" t="b">
        <f t="shared" si="192"/>
        <v>0</v>
      </c>
      <c r="G3460" t="b">
        <f>IF('Input and Summary Results'!$J$4="yes",IF(C3460=FALSE,FALSE,IF('Data Transformation'!E3460&lt;$R$10,E3460,$R$10)),IF(C3460=FALSE,FALSE,IF(C3460&lt;$R$10,C3460,$R$10)))</f>
        <v>0</v>
      </c>
      <c r="H3460" t="b">
        <f>IF('Input and Summary Results'!$J$4="yes",'Data Transformation'!F3460,'Data Transformation'!D3460)</f>
        <v>0</v>
      </c>
      <c r="I3460" t="str">
        <f t="shared" si="190"/>
        <v/>
      </c>
    </row>
    <row r="3461" spans="2:9" x14ac:dyDescent="0.25">
      <c r="B3461" t="b">
        <f>IF('Input and Summary Results'!D3043=0,FALSE,'Input and Summary Results'!$B3043)</f>
        <v>0</v>
      </c>
      <c r="C3461" t="b">
        <f>IF(OR(B3461=0,'Input and Summary Results'!D3043=0,'Input and Summary Results'!D3043=""),FALSE,'Input and Summary Results'!$D3043)</f>
        <v>0</v>
      </c>
      <c r="D3461" t="b">
        <f>IF(OR(B3461=0,'Input and Summary Results'!E3043=0),FALSE,'Input and Summary Results'!$E3043)</f>
        <v>0</v>
      </c>
      <c r="E3461" t="b">
        <f t="shared" si="191"/>
        <v>0</v>
      </c>
      <c r="F3461" t="b">
        <f t="shared" si="192"/>
        <v>0</v>
      </c>
      <c r="G3461" t="b">
        <f>IF('Input and Summary Results'!$J$4="yes",IF(C3461=FALSE,FALSE,IF('Data Transformation'!E3461&lt;$R$10,E3461,$R$10)),IF(C3461=FALSE,FALSE,IF(C3461&lt;$R$10,C3461,$R$10)))</f>
        <v>0</v>
      </c>
      <c r="H3461" t="b">
        <f>IF('Input and Summary Results'!$J$4="yes",'Data Transformation'!F3461,'Data Transformation'!D3461)</f>
        <v>0</v>
      </c>
      <c r="I3461" t="str">
        <f t="shared" ref="I3461:I3524" si="193">IF(G3461=FALSE,"",B3461)</f>
        <v/>
      </c>
    </row>
    <row r="3462" spans="2:9" x14ac:dyDescent="0.25">
      <c r="B3462" t="b">
        <f>IF('Input and Summary Results'!D3044=0,FALSE,'Input and Summary Results'!$B3044)</f>
        <v>0</v>
      </c>
      <c r="C3462" t="b">
        <f>IF(OR(B3462=0,'Input and Summary Results'!D3044=0,'Input and Summary Results'!D3044=""),FALSE,'Input and Summary Results'!$D3044)</f>
        <v>0</v>
      </c>
      <c r="D3462" t="b">
        <f>IF(OR(B3462=0,'Input and Summary Results'!E3044=0),FALSE,'Input and Summary Results'!$E3044)</f>
        <v>0</v>
      </c>
      <c r="E3462" t="b">
        <f t="shared" si="191"/>
        <v>0</v>
      </c>
      <c r="F3462" t="b">
        <f t="shared" si="192"/>
        <v>0</v>
      </c>
      <c r="G3462" t="b">
        <f>IF('Input and Summary Results'!$J$4="yes",IF(C3462=FALSE,FALSE,IF('Data Transformation'!E3462&lt;$R$10,E3462,$R$10)),IF(C3462=FALSE,FALSE,IF(C3462&lt;$R$10,C3462,$R$10)))</f>
        <v>0</v>
      </c>
      <c r="H3462" t="b">
        <f>IF('Input and Summary Results'!$J$4="yes",'Data Transformation'!F3462,'Data Transformation'!D3462)</f>
        <v>0</v>
      </c>
      <c r="I3462" t="str">
        <f t="shared" si="193"/>
        <v/>
      </c>
    </row>
    <row r="3463" spans="2:9" x14ac:dyDescent="0.25">
      <c r="B3463" t="b">
        <f>IF('Input and Summary Results'!D3045=0,FALSE,'Input and Summary Results'!$B3045)</f>
        <v>0</v>
      </c>
      <c r="C3463" t="b">
        <f>IF(OR(B3463=0,'Input and Summary Results'!D3045=0,'Input and Summary Results'!D3045=""),FALSE,'Input and Summary Results'!$D3045)</f>
        <v>0</v>
      </c>
      <c r="D3463" t="b">
        <f>IF(OR(B3463=0,'Input and Summary Results'!E3045=0),FALSE,'Input and Summary Results'!$E3045)</f>
        <v>0</v>
      </c>
      <c r="E3463" t="b">
        <f t="shared" si="191"/>
        <v>0</v>
      </c>
      <c r="F3463" t="b">
        <f t="shared" si="192"/>
        <v>0</v>
      </c>
      <c r="G3463" t="b">
        <f>IF('Input and Summary Results'!$J$4="yes",IF(C3463=FALSE,FALSE,IF('Data Transformation'!E3463&lt;$R$10,E3463,$R$10)),IF(C3463=FALSE,FALSE,IF(C3463&lt;$R$10,C3463,$R$10)))</f>
        <v>0</v>
      </c>
      <c r="H3463" t="b">
        <f>IF('Input and Summary Results'!$J$4="yes",'Data Transformation'!F3463,'Data Transformation'!D3463)</f>
        <v>0</v>
      </c>
      <c r="I3463" t="str">
        <f t="shared" si="193"/>
        <v/>
      </c>
    </row>
    <row r="3464" spans="2:9" x14ac:dyDescent="0.25">
      <c r="B3464" t="b">
        <f>IF('Input and Summary Results'!D3046=0,FALSE,'Input and Summary Results'!$B3046)</f>
        <v>0</v>
      </c>
      <c r="C3464" t="b">
        <f>IF(OR(B3464=0,'Input and Summary Results'!D3046=0,'Input and Summary Results'!D3046=""),FALSE,'Input and Summary Results'!$D3046)</f>
        <v>0</v>
      </c>
      <c r="D3464" t="b">
        <f>IF(OR(B3464=0,'Input and Summary Results'!E3046=0),FALSE,'Input and Summary Results'!$E3046)</f>
        <v>0</v>
      </c>
      <c r="E3464" t="b">
        <f t="shared" si="191"/>
        <v>0</v>
      </c>
      <c r="F3464" t="b">
        <f t="shared" si="192"/>
        <v>0</v>
      </c>
      <c r="G3464" t="b">
        <f>IF('Input and Summary Results'!$J$4="yes",IF(C3464=FALSE,FALSE,IF('Data Transformation'!E3464&lt;$R$10,E3464,$R$10)),IF(C3464=FALSE,FALSE,IF(C3464&lt;$R$10,C3464,$R$10)))</f>
        <v>0</v>
      </c>
      <c r="H3464" t="b">
        <f>IF('Input and Summary Results'!$J$4="yes",'Data Transformation'!F3464,'Data Transformation'!D3464)</f>
        <v>0</v>
      </c>
      <c r="I3464" t="str">
        <f t="shared" si="193"/>
        <v/>
      </c>
    </row>
    <row r="3465" spans="2:9" x14ac:dyDescent="0.25">
      <c r="B3465" t="b">
        <f>IF('Input and Summary Results'!D3047=0,FALSE,'Input and Summary Results'!$B3047)</f>
        <v>0</v>
      </c>
      <c r="C3465" t="b">
        <f>IF(OR(B3465=0,'Input and Summary Results'!D3047=0,'Input and Summary Results'!D3047=""),FALSE,'Input and Summary Results'!$D3047)</f>
        <v>0</v>
      </c>
      <c r="D3465" t="b">
        <f>IF(OR(B3465=0,'Input and Summary Results'!E3047=0),FALSE,'Input and Summary Results'!$E3047)</f>
        <v>0</v>
      </c>
      <c r="E3465" t="b">
        <f t="shared" si="191"/>
        <v>0</v>
      </c>
      <c r="F3465" t="b">
        <f t="shared" si="192"/>
        <v>0</v>
      </c>
      <c r="G3465" t="b">
        <f>IF('Input and Summary Results'!$J$4="yes",IF(C3465=FALSE,FALSE,IF('Data Transformation'!E3465&lt;$R$10,E3465,$R$10)),IF(C3465=FALSE,FALSE,IF(C3465&lt;$R$10,C3465,$R$10)))</f>
        <v>0</v>
      </c>
      <c r="H3465" t="b">
        <f>IF('Input and Summary Results'!$J$4="yes",'Data Transformation'!F3465,'Data Transformation'!D3465)</f>
        <v>0</v>
      </c>
      <c r="I3465" t="str">
        <f t="shared" si="193"/>
        <v/>
      </c>
    </row>
    <row r="3466" spans="2:9" x14ac:dyDescent="0.25">
      <c r="B3466" t="b">
        <f>IF('Input and Summary Results'!D3048=0,FALSE,'Input and Summary Results'!$B3048)</f>
        <v>0</v>
      </c>
      <c r="C3466" t="b">
        <f>IF(OR(B3466=0,'Input and Summary Results'!D3048=0,'Input and Summary Results'!D3048=""),FALSE,'Input and Summary Results'!$D3048)</f>
        <v>0</v>
      </c>
      <c r="D3466" t="b">
        <f>IF(OR(B3466=0,'Input and Summary Results'!E3048=0),FALSE,'Input and Summary Results'!$E3048)</f>
        <v>0</v>
      </c>
      <c r="E3466" t="b">
        <f t="shared" si="191"/>
        <v>0</v>
      </c>
      <c r="F3466" t="b">
        <f t="shared" si="192"/>
        <v>0</v>
      </c>
      <c r="G3466" t="b">
        <f>IF('Input and Summary Results'!$J$4="yes",IF(C3466=FALSE,FALSE,IF('Data Transformation'!E3466&lt;$R$10,E3466,$R$10)),IF(C3466=FALSE,FALSE,IF(C3466&lt;$R$10,C3466,$R$10)))</f>
        <v>0</v>
      </c>
      <c r="H3466" t="b">
        <f>IF('Input and Summary Results'!$J$4="yes",'Data Transformation'!F3466,'Data Transformation'!D3466)</f>
        <v>0</v>
      </c>
      <c r="I3466" t="str">
        <f t="shared" si="193"/>
        <v/>
      </c>
    </row>
    <row r="3467" spans="2:9" x14ac:dyDescent="0.25">
      <c r="B3467" t="b">
        <f>IF('Input and Summary Results'!D3049=0,FALSE,'Input and Summary Results'!$B3049)</f>
        <v>0</v>
      </c>
      <c r="C3467" t="b">
        <f>IF(OR(B3467=0,'Input and Summary Results'!D3049=0,'Input and Summary Results'!D3049=""),FALSE,'Input and Summary Results'!$D3049)</f>
        <v>0</v>
      </c>
      <c r="D3467" t="b">
        <f>IF(OR(B3467=0,'Input and Summary Results'!E3049=0),FALSE,'Input and Summary Results'!$E3049)</f>
        <v>0</v>
      </c>
      <c r="E3467" t="b">
        <f t="shared" si="191"/>
        <v>0</v>
      </c>
      <c r="F3467" t="b">
        <f t="shared" si="192"/>
        <v>0</v>
      </c>
      <c r="G3467" t="b">
        <f>IF('Input and Summary Results'!$J$4="yes",IF(C3467=FALSE,FALSE,IF('Data Transformation'!E3467&lt;$R$10,E3467,$R$10)),IF(C3467=FALSE,FALSE,IF(C3467&lt;$R$10,C3467,$R$10)))</f>
        <v>0</v>
      </c>
      <c r="H3467" t="b">
        <f>IF('Input and Summary Results'!$J$4="yes",'Data Transformation'!F3467,'Data Transformation'!D3467)</f>
        <v>0</v>
      </c>
      <c r="I3467" t="str">
        <f t="shared" si="193"/>
        <v/>
      </c>
    </row>
    <row r="3468" spans="2:9" x14ac:dyDescent="0.25">
      <c r="B3468" t="b">
        <f>IF('Input and Summary Results'!D3050=0,FALSE,'Input and Summary Results'!$B3050)</f>
        <v>0</v>
      </c>
      <c r="C3468" t="b">
        <f>IF(OR(B3468=0,'Input and Summary Results'!D3050=0,'Input and Summary Results'!D3050=""),FALSE,'Input and Summary Results'!$D3050)</f>
        <v>0</v>
      </c>
      <c r="D3468" t="b">
        <f>IF(OR(B3468=0,'Input and Summary Results'!E3050=0),FALSE,'Input and Summary Results'!$E3050)</f>
        <v>0</v>
      </c>
      <c r="E3468" t="b">
        <f t="shared" si="191"/>
        <v>0</v>
      </c>
      <c r="F3468" t="b">
        <f t="shared" si="192"/>
        <v>0</v>
      </c>
      <c r="G3468" t="b">
        <f>IF('Input and Summary Results'!$J$4="yes",IF(C3468=FALSE,FALSE,IF('Data Transformation'!E3468&lt;$R$10,E3468,$R$10)),IF(C3468=FALSE,FALSE,IF(C3468&lt;$R$10,C3468,$R$10)))</f>
        <v>0</v>
      </c>
      <c r="H3468" t="b">
        <f>IF('Input and Summary Results'!$J$4="yes",'Data Transformation'!F3468,'Data Transformation'!D3468)</f>
        <v>0</v>
      </c>
      <c r="I3468" t="str">
        <f t="shared" si="193"/>
        <v/>
      </c>
    </row>
    <row r="3469" spans="2:9" x14ac:dyDescent="0.25">
      <c r="B3469" t="b">
        <f>IF('Input and Summary Results'!D3051=0,FALSE,'Input and Summary Results'!$B3051)</f>
        <v>0</v>
      </c>
      <c r="C3469" t="b">
        <f>IF(OR(B3469=0,'Input and Summary Results'!D3051=0,'Input and Summary Results'!D3051=""),FALSE,'Input and Summary Results'!$D3051)</f>
        <v>0</v>
      </c>
      <c r="D3469" t="b">
        <f>IF(OR(B3469=0,'Input and Summary Results'!E3051=0),FALSE,'Input and Summary Results'!$E3051)</f>
        <v>0</v>
      </c>
      <c r="E3469" t="b">
        <f t="shared" si="191"/>
        <v>0</v>
      </c>
      <c r="F3469" t="b">
        <f t="shared" si="192"/>
        <v>0</v>
      </c>
      <c r="G3469" t="b">
        <f>IF('Input and Summary Results'!$J$4="yes",IF(C3469=FALSE,FALSE,IF('Data Transformation'!E3469&lt;$R$10,E3469,$R$10)),IF(C3469=FALSE,FALSE,IF(C3469&lt;$R$10,C3469,$R$10)))</f>
        <v>0</v>
      </c>
      <c r="H3469" t="b">
        <f>IF('Input and Summary Results'!$J$4="yes",'Data Transformation'!F3469,'Data Transformation'!D3469)</f>
        <v>0</v>
      </c>
      <c r="I3469" t="str">
        <f t="shared" si="193"/>
        <v/>
      </c>
    </row>
    <row r="3470" spans="2:9" x14ac:dyDescent="0.25">
      <c r="B3470" t="b">
        <f>IF('Input and Summary Results'!D3052=0,FALSE,'Input and Summary Results'!$B3052)</f>
        <v>0</v>
      </c>
      <c r="C3470" t="b">
        <f>IF(OR(B3470=0,'Input and Summary Results'!D3052=0,'Input and Summary Results'!D3052=""),FALSE,'Input and Summary Results'!$D3052)</f>
        <v>0</v>
      </c>
      <c r="D3470" t="b">
        <f>IF(OR(B3470=0,'Input and Summary Results'!E3052=0),FALSE,'Input and Summary Results'!$E3052)</f>
        <v>0</v>
      </c>
      <c r="E3470" t="b">
        <f t="shared" si="191"/>
        <v>0</v>
      </c>
      <c r="F3470" t="b">
        <f t="shared" si="192"/>
        <v>0</v>
      </c>
      <c r="G3470" t="b">
        <f>IF('Input and Summary Results'!$J$4="yes",IF(C3470=FALSE,FALSE,IF('Data Transformation'!E3470&lt;$R$10,E3470,$R$10)),IF(C3470=FALSE,FALSE,IF(C3470&lt;$R$10,C3470,$R$10)))</f>
        <v>0</v>
      </c>
      <c r="H3470" t="b">
        <f>IF('Input and Summary Results'!$J$4="yes",'Data Transformation'!F3470,'Data Transformation'!D3470)</f>
        <v>0</v>
      </c>
      <c r="I3470" t="str">
        <f t="shared" si="193"/>
        <v/>
      </c>
    </row>
    <row r="3471" spans="2:9" x14ac:dyDescent="0.25">
      <c r="B3471" t="b">
        <f>IF('Input and Summary Results'!D3053=0,FALSE,'Input and Summary Results'!$B3053)</f>
        <v>0</v>
      </c>
      <c r="C3471" t="b">
        <f>IF(OR(B3471=0,'Input and Summary Results'!D3053=0,'Input and Summary Results'!D3053=""),FALSE,'Input and Summary Results'!$D3053)</f>
        <v>0</v>
      </c>
      <c r="D3471" t="b">
        <f>IF(OR(B3471=0,'Input and Summary Results'!E3053=0),FALSE,'Input and Summary Results'!$E3053)</f>
        <v>0</v>
      </c>
      <c r="E3471" t="b">
        <f t="shared" si="191"/>
        <v>0</v>
      </c>
      <c r="F3471" t="b">
        <f t="shared" si="192"/>
        <v>0</v>
      </c>
      <c r="G3471" t="b">
        <f>IF('Input and Summary Results'!$J$4="yes",IF(C3471=FALSE,FALSE,IF('Data Transformation'!E3471&lt;$R$10,E3471,$R$10)),IF(C3471=FALSE,FALSE,IF(C3471&lt;$R$10,C3471,$R$10)))</f>
        <v>0</v>
      </c>
      <c r="H3471" t="b">
        <f>IF('Input and Summary Results'!$J$4="yes",'Data Transformation'!F3471,'Data Transformation'!D3471)</f>
        <v>0</v>
      </c>
      <c r="I3471" t="str">
        <f t="shared" si="193"/>
        <v/>
      </c>
    </row>
    <row r="3472" spans="2:9" x14ac:dyDescent="0.25">
      <c r="B3472" t="b">
        <f>IF('Input and Summary Results'!D3054=0,FALSE,'Input and Summary Results'!$B3054)</f>
        <v>0</v>
      </c>
      <c r="C3472" t="b">
        <f>IF(OR(B3472=0,'Input and Summary Results'!D3054=0,'Input and Summary Results'!D3054=""),FALSE,'Input and Summary Results'!$D3054)</f>
        <v>0</v>
      </c>
      <c r="D3472" t="b">
        <f>IF(OR(B3472=0,'Input and Summary Results'!E3054=0),FALSE,'Input and Summary Results'!$E3054)</f>
        <v>0</v>
      </c>
      <c r="E3472" t="b">
        <f t="shared" si="191"/>
        <v>0</v>
      </c>
      <c r="F3472" t="b">
        <f t="shared" si="192"/>
        <v>0</v>
      </c>
      <c r="G3472" t="b">
        <f>IF('Input and Summary Results'!$J$4="yes",IF(C3472=FALSE,FALSE,IF('Data Transformation'!E3472&lt;$R$10,E3472,$R$10)),IF(C3472=FALSE,FALSE,IF(C3472&lt;$R$10,C3472,$R$10)))</f>
        <v>0</v>
      </c>
      <c r="H3472" t="b">
        <f>IF('Input and Summary Results'!$J$4="yes",'Data Transformation'!F3472,'Data Transformation'!D3472)</f>
        <v>0</v>
      </c>
      <c r="I3472" t="str">
        <f t="shared" si="193"/>
        <v/>
      </c>
    </row>
    <row r="3473" spans="2:9" x14ac:dyDescent="0.25">
      <c r="B3473" t="b">
        <f>IF('Input and Summary Results'!D3055=0,FALSE,'Input and Summary Results'!$B3055)</f>
        <v>0</v>
      </c>
      <c r="C3473" t="b">
        <f>IF(OR(B3473=0,'Input and Summary Results'!D3055=0,'Input and Summary Results'!D3055=""),FALSE,'Input and Summary Results'!$D3055)</f>
        <v>0</v>
      </c>
      <c r="D3473" t="b">
        <f>IF(OR(B3473=0,'Input and Summary Results'!E3055=0),FALSE,'Input and Summary Results'!$E3055)</f>
        <v>0</v>
      </c>
      <c r="E3473" t="b">
        <f t="shared" si="191"/>
        <v>0</v>
      </c>
      <c r="F3473" t="b">
        <f t="shared" si="192"/>
        <v>0</v>
      </c>
      <c r="G3473" t="b">
        <f>IF('Input and Summary Results'!$J$4="yes",IF(C3473=FALSE,FALSE,IF('Data Transformation'!E3473&lt;$R$10,E3473,$R$10)),IF(C3473=FALSE,FALSE,IF(C3473&lt;$R$10,C3473,$R$10)))</f>
        <v>0</v>
      </c>
      <c r="H3473" t="b">
        <f>IF('Input and Summary Results'!$J$4="yes",'Data Transformation'!F3473,'Data Transformation'!D3473)</f>
        <v>0</v>
      </c>
      <c r="I3473" t="str">
        <f t="shared" si="193"/>
        <v/>
      </c>
    </row>
    <row r="3474" spans="2:9" x14ac:dyDescent="0.25">
      <c r="B3474" t="b">
        <f>IF('Input and Summary Results'!D3056=0,FALSE,'Input and Summary Results'!$B3056)</f>
        <v>0</v>
      </c>
      <c r="C3474" t="b">
        <f>IF(OR(B3474=0,'Input and Summary Results'!D3056=0,'Input and Summary Results'!D3056=""),FALSE,'Input and Summary Results'!$D3056)</f>
        <v>0</v>
      </c>
      <c r="D3474" t="b">
        <f>IF(OR(B3474=0,'Input and Summary Results'!E3056=0),FALSE,'Input and Summary Results'!$E3056)</f>
        <v>0</v>
      </c>
      <c r="E3474" t="b">
        <f t="shared" si="191"/>
        <v>0</v>
      </c>
      <c r="F3474" t="b">
        <f t="shared" si="192"/>
        <v>0</v>
      </c>
      <c r="G3474" t="b">
        <f>IF('Input and Summary Results'!$J$4="yes",IF(C3474=FALSE,FALSE,IF('Data Transformation'!E3474&lt;$R$10,E3474,$R$10)),IF(C3474=FALSE,FALSE,IF(C3474&lt;$R$10,C3474,$R$10)))</f>
        <v>0</v>
      </c>
      <c r="H3474" t="b">
        <f>IF('Input and Summary Results'!$J$4="yes",'Data Transformation'!F3474,'Data Transformation'!D3474)</f>
        <v>0</v>
      </c>
      <c r="I3474" t="str">
        <f t="shared" si="193"/>
        <v/>
      </c>
    </row>
    <row r="3475" spans="2:9" x14ac:dyDescent="0.25">
      <c r="B3475" t="b">
        <f>IF('Input and Summary Results'!D3057=0,FALSE,'Input and Summary Results'!$B3057)</f>
        <v>0</v>
      </c>
      <c r="C3475" t="b">
        <f>IF(OR(B3475=0,'Input and Summary Results'!D3057=0,'Input and Summary Results'!D3057=""),FALSE,'Input and Summary Results'!$D3057)</f>
        <v>0</v>
      </c>
      <c r="D3475" t="b">
        <f>IF(OR(B3475=0,'Input and Summary Results'!E3057=0),FALSE,'Input and Summary Results'!$E3057)</f>
        <v>0</v>
      </c>
      <c r="E3475" t="b">
        <f t="shared" si="191"/>
        <v>0</v>
      </c>
      <c r="F3475" t="b">
        <f t="shared" si="192"/>
        <v>0</v>
      </c>
      <c r="G3475" t="b">
        <f>IF('Input and Summary Results'!$J$4="yes",IF(C3475=FALSE,FALSE,IF('Data Transformation'!E3475&lt;$R$10,E3475,$R$10)),IF(C3475=FALSE,FALSE,IF(C3475&lt;$R$10,C3475,$R$10)))</f>
        <v>0</v>
      </c>
      <c r="H3475" t="b">
        <f>IF('Input and Summary Results'!$J$4="yes",'Data Transformation'!F3475,'Data Transformation'!D3475)</f>
        <v>0</v>
      </c>
      <c r="I3475" t="str">
        <f t="shared" si="193"/>
        <v/>
      </c>
    </row>
    <row r="3476" spans="2:9" x14ac:dyDescent="0.25">
      <c r="B3476" t="b">
        <f>IF('Input and Summary Results'!D3058=0,FALSE,'Input and Summary Results'!$B3058)</f>
        <v>0</v>
      </c>
      <c r="C3476" t="b">
        <f>IF(OR(B3476=0,'Input and Summary Results'!D3058=0,'Input and Summary Results'!D3058=""),FALSE,'Input and Summary Results'!$D3058)</f>
        <v>0</v>
      </c>
      <c r="D3476" t="b">
        <f>IF(OR(B3476=0,'Input and Summary Results'!E3058=0),FALSE,'Input and Summary Results'!$E3058)</f>
        <v>0</v>
      </c>
      <c r="E3476" t="b">
        <f t="shared" si="191"/>
        <v>0</v>
      </c>
      <c r="F3476" t="b">
        <f t="shared" si="192"/>
        <v>0</v>
      </c>
      <c r="G3476" t="b">
        <f>IF('Input and Summary Results'!$J$4="yes",IF(C3476=FALSE,FALSE,IF('Data Transformation'!E3476&lt;$R$10,E3476,$R$10)),IF(C3476=FALSE,FALSE,IF(C3476&lt;$R$10,C3476,$R$10)))</f>
        <v>0</v>
      </c>
      <c r="H3476" t="b">
        <f>IF('Input and Summary Results'!$J$4="yes",'Data Transformation'!F3476,'Data Transformation'!D3476)</f>
        <v>0</v>
      </c>
      <c r="I3476" t="str">
        <f t="shared" si="193"/>
        <v/>
      </c>
    </row>
    <row r="3477" spans="2:9" x14ac:dyDescent="0.25">
      <c r="B3477" t="b">
        <f>IF('Input and Summary Results'!D3059=0,FALSE,'Input and Summary Results'!$B3059)</f>
        <v>0</v>
      </c>
      <c r="C3477" t="b">
        <f>IF(OR(B3477=0,'Input and Summary Results'!D3059=0,'Input and Summary Results'!D3059=""),FALSE,'Input and Summary Results'!$D3059)</f>
        <v>0</v>
      </c>
      <c r="D3477" t="b">
        <f>IF(OR(B3477=0,'Input and Summary Results'!E3059=0),FALSE,'Input and Summary Results'!$E3059)</f>
        <v>0</v>
      </c>
      <c r="E3477" t="b">
        <f t="shared" si="191"/>
        <v>0</v>
      </c>
      <c r="F3477" t="b">
        <f t="shared" si="192"/>
        <v>0</v>
      </c>
      <c r="G3477" t="b">
        <f>IF('Input and Summary Results'!$J$4="yes",IF(C3477=FALSE,FALSE,IF('Data Transformation'!E3477&lt;$R$10,E3477,$R$10)),IF(C3477=FALSE,FALSE,IF(C3477&lt;$R$10,C3477,$R$10)))</f>
        <v>0</v>
      </c>
      <c r="H3477" t="b">
        <f>IF('Input and Summary Results'!$J$4="yes",'Data Transformation'!F3477,'Data Transformation'!D3477)</f>
        <v>0</v>
      </c>
      <c r="I3477" t="str">
        <f t="shared" si="193"/>
        <v/>
      </c>
    </row>
    <row r="3478" spans="2:9" x14ac:dyDescent="0.25">
      <c r="B3478" t="b">
        <f>IF('Input and Summary Results'!D3060=0,FALSE,'Input and Summary Results'!$B3060)</f>
        <v>0</v>
      </c>
      <c r="C3478" t="b">
        <f>IF(OR(B3478=0,'Input and Summary Results'!D3060=0,'Input and Summary Results'!D3060=""),FALSE,'Input and Summary Results'!$D3060)</f>
        <v>0</v>
      </c>
      <c r="D3478" t="b">
        <f>IF(OR(B3478=0,'Input and Summary Results'!E3060=0),FALSE,'Input and Summary Results'!$E3060)</f>
        <v>0</v>
      </c>
      <c r="E3478" t="b">
        <f t="shared" si="191"/>
        <v>0</v>
      </c>
      <c r="F3478" t="b">
        <f t="shared" si="192"/>
        <v>0</v>
      </c>
      <c r="G3478" t="b">
        <f>IF('Input and Summary Results'!$J$4="yes",IF(C3478=FALSE,FALSE,IF('Data Transformation'!E3478&lt;$R$10,E3478,$R$10)),IF(C3478=FALSE,FALSE,IF(C3478&lt;$R$10,C3478,$R$10)))</f>
        <v>0</v>
      </c>
      <c r="H3478" t="b">
        <f>IF('Input and Summary Results'!$J$4="yes",'Data Transformation'!F3478,'Data Transformation'!D3478)</f>
        <v>0</v>
      </c>
      <c r="I3478" t="str">
        <f t="shared" si="193"/>
        <v/>
      </c>
    </row>
    <row r="3479" spans="2:9" x14ac:dyDescent="0.25">
      <c r="B3479" t="b">
        <f>IF('Input and Summary Results'!D3061=0,FALSE,'Input and Summary Results'!$B3061)</f>
        <v>0</v>
      </c>
      <c r="C3479" t="b">
        <f>IF(OR(B3479=0,'Input and Summary Results'!D3061=0,'Input and Summary Results'!D3061=""),FALSE,'Input and Summary Results'!$D3061)</f>
        <v>0</v>
      </c>
      <c r="D3479" t="b">
        <f>IF(OR(B3479=0,'Input and Summary Results'!E3061=0),FALSE,'Input and Summary Results'!$E3061)</f>
        <v>0</v>
      </c>
      <c r="E3479" t="b">
        <f t="shared" si="191"/>
        <v>0</v>
      </c>
      <c r="F3479" t="b">
        <f t="shared" si="192"/>
        <v>0</v>
      </c>
      <c r="G3479" t="b">
        <f>IF('Input and Summary Results'!$J$4="yes",IF(C3479=FALSE,FALSE,IF('Data Transformation'!E3479&lt;$R$10,E3479,$R$10)),IF(C3479=FALSE,FALSE,IF(C3479&lt;$R$10,C3479,$R$10)))</f>
        <v>0</v>
      </c>
      <c r="H3479" t="b">
        <f>IF('Input and Summary Results'!$J$4="yes",'Data Transformation'!F3479,'Data Transformation'!D3479)</f>
        <v>0</v>
      </c>
      <c r="I3479" t="str">
        <f t="shared" si="193"/>
        <v/>
      </c>
    </row>
    <row r="3480" spans="2:9" x14ac:dyDescent="0.25">
      <c r="B3480" t="b">
        <f>IF('Input and Summary Results'!D3062=0,FALSE,'Input and Summary Results'!$B3062)</f>
        <v>0</v>
      </c>
      <c r="C3480" t="b">
        <f>IF(OR(B3480=0,'Input and Summary Results'!D3062=0,'Input and Summary Results'!D3062=""),FALSE,'Input and Summary Results'!$D3062)</f>
        <v>0</v>
      </c>
      <c r="D3480" t="b">
        <f>IF(OR(B3480=0,'Input and Summary Results'!E3062=0),FALSE,'Input and Summary Results'!$E3062)</f>
        <v>0</v>
      </c>
      <c r="E3480" t="b">
        <f t="shared" si="191"/>
        <v>0</v>
      </c>
      <c r="F3480" t="b">
        <f t="shared" si="192"/>
        <v>0</v>
      </c>
      <c r="G3480" t="b">
        <f>IF('Input and Summary Results'!$J$4="yes",IF(C3480=FALSE,FALSE,IF('Data Transformation'!E3480&lt;$R$10,E3480,$R$10)),IF(C3480=FALSE,FALSE,IF(C3480&lt;$R$10,C3480,$R$10)))</f>
        <v>0</v>
      </c>
      <c r="H3480" t="b">
        <f>IF('Input and Summary Results'!$J$4="yes",'Data Transformation'!F3480,'Data Transformation'!D3480)</f>
        <v>0</v>
      </c>
      <c r="I3480" t="str">
        <f t="shared" si="193"/>
        <v/>
      </c>
    </row>
    <row r="3481" spans="2:9" x14ac:dyDescent="0.25">
      <c r="B3481" t="b">
        <f>IF('Input and Summary Results'!D3063=0,FALSE,'Input and Summary Results'!$B3063)</f>
        <v>0</v>
      </c>
      <c r="C3481" t="b">
        <f>IF(OR(B3481=0,'Input and Summary Results'!D3063=0,'Input and Summary Results'!D3063=""),FALSE,'Input and Summary Results'!$D3063)</f>
        <v>0</v>
      </c>
      <c r="D3481" t="b">
        <f>IF(OR(B3481=0,'Input and Summary Results'!E3063=0),FALSE,'Input and Summary Results'!$E3063)</f>
        <v>0</v>
      </c>
      <c r="E3481" t="b">
        <f t="shared" si="191"/>
        <v>0</v>
      </c>
      <c r="F3481" t="b">
        <f t="shared" si="192"/>
        <v>0</v>
      </c>
      <c r="G3481" t="b">
        <f>IF('Input and Summary Results'!$J$4="yes",IF(C3481=FALSE,FALSE,IF('Data Transformation'!E3481&lt;$R$10,E3481,$R$10)),IF(C3481=FALSE,FALSE,IF(C3481&lt;$R$10,C3481,$R$10)))</f>
        <v>0</v>
      </c>
      <c r="H3481" t="b">
        <f>IF('Input and Summary Results'!$J$4="yes",'Data Transformation'!F3481,'Data Transformation'!D3481)</f>
        <v>0</v>
      </c>
      <c r="I3481" t="str">
        <f t="shared" si="193"/>
        <v/>
      </c>
    </row>
    <row r="3482" spans="2:9" x14ac:dyDescent="0.25">
      <c r="B3482" t="b">
        <f>IF('Input and Summary Results'!D3064=0,FALSE,'Input and Summary Results'!$B3064)</f>
        <v>0</v>
      </c>
      <c r="C3482" t="b">
        <f>IF(OR(B3482=0,'Input and Summary Results'!D3064=0,'Input and Summary Results'!D3064=""),FALSE,'Input and Summary Results'!$D3064)</f>
        <v>0</v>
      </c>
      <c r="D3482" t="b">
        <f>IF(OR(B3482=0,'Input and Summary Results'!E3064=0),FALSE,'Input and Summary Results'!$E3064)</f>
        <v>0</v>
      </c>
      <c r="E3482" t="b">
        <f t="shared" si="191"/>
        <v>0</v>
      </c>
      <c r="F3482" t="b">
        <f t="shared" si="192"/>
        <v>0</v>
      </c>
      <c r="G3482" t="b">
        <f>IF('Input and Summary Results'!$J$4="yes",IF(C3482=FALSE,FALSE,IF('Data Transformation'!E3482&lt;$R$10,E3482,$R$10)),IF(C3482=FALSE,FALSE,IF(C3482&lt;$R$10,C3482,$R$10)))</f>
        <v>0</v>
      </c>
      <c r="H3482" t="b">
        <f>IF('Input and Summary Results'!$J$4="yes",'Data Transformation'!F3482,'Data Transformation'!D3482)</f>
        <v>0</v>
      </c>
      <c r="I3482" t="str">
        <f t="shared" si="193"/>
        <v/>
      </c>
    </row>
    <row r="3483" spans="2:9" x14ac:dyDescent="0.25">
      <c r="B3483" t="b">
        <f>IF('Input and Summary Results'!D3065=0,FALSE,'Input and Summary Results'!$B3065)</f>
        <v>0</v>
      </c>
      <c r="C3483" t="b">
        <f>IF(OR(B3483=0,'Input and Summary Results'!D3065=0,'Input and Summary Results'!D3065=""),FALSE,'Input and Summary Results'!$D3065)</f>
        <v>0</v>
      </c>
      <c r="D3483" t="b">
        <f>IF(OR(B3483=0,'Input and Summary Results'!E3065=0),FALSE,'Input and Summary Results'!$E3065)</f>
        <v>0</v>
      </c>
      <c r="E3483" t="b">
        <f t="shared" si="191"/>
        <v>0</v>
      </c>
      <c r="F3483" t="b">
        <f t="shared" si="192"/>
        <v>0</v>
      </c>
      <c r="G3483" t="b">
        <f>IF('Input and Summary Results'!$J$4="yes",IF(C3483=FALSE,FALSE,IF('Data Transformation'!E3483&lt;$R$10,E3483,$R$10)),IF(C3483=FALSE,FALSE,IF(C3483&lt;$R$10,C3483,$R$10)))</f>
        <v>0</v>
      </c>
      <c r="H3483" t="b">
        <f>IF('Input and Summary Results'!$J$4="yes",'Data Transformation'!F3483,'Data Transformation'!D3483)</f>
        <v>0</v>
      </c>
      <c r="I3483" t="str">
        <f t="shared" si="193"/>
        <v/>
      </c>
    </row>
    <row r="3484" spans="2:9" x14ac:dyDescent="0.25">
      <c r="B3484" t="b">
        <f>IF('Input and Summary Results'!D3066=0,FALSE,'Input and Summary Results'!$B3066)</f>
        <v>0</v>
      </c>
      <c r="C3484" t="b">
        <f>IF(OR(B3484=0,'Input and Summary Results'!D3066=0,'Input and Summary Results'!D3066=""),FALSE,'Input and Summary Results'!$D3066)</f>
        <v>0</v>
      </c>
      <c r="D3484" t="b">
        <f>IF(OR(B3484=0,'Input and Summary Results'!E3066=0),FALSE,'Input and Summary Results'!$E3066)</f>
        <v>0</v>
      </c>
      <c r="E3484" t="b">
        <f t="shared" si="191"/>
        <v>0</v>
      </c>
      <c r="F3484" t="b">
        <f t="shared" si="192"/>
        <v>0</v>
      </c>
      <c r="G3484" t="b">
        <f>IF('Input and Summary Results'!$J$4="yes",IF(C3484=FALSE,FALSE,IF('Data Transformation'!E3484&lt;$R$10,E3484,$R$10)),IF(C3484=FALSE,FALSE,IF(C3484&lt;$R$10,C3484,$R$10)))</f>
        <v>0</v>
      </c>
      <c r="H3484" t="b">
        <f>IF('Input and Summary Results'!$J$4="yes",'Data Transformation'!F3484,'Data Transformation'!D3484)</f>
        <v>0</v>
      </c>
      <c r="I3484" t="str">
        <f t="shared" si="193"/>
        <v/>
      </c>
    </row>
    <row r="3485" spans="2:9" x14ac:dyDescent="0.25">
      <c r="B3485" t="b">
        <f>IF('Input and Summary Results'!D3067=0,FALSE,'Input and Summary Results'!$B3067)</f>
        <v>0</v>
      </c>
      <c r="C3485" t="b">
        <f>IF(OR(B3485=0,'Input and Summary Results'!D3067=0,'Input and Summary Results'!D3067=""),FALSE,'Input and Summary Results'!$D3067)</f>
        <v>0</v>
      </c>
      <c r="D3485" t="b">
        <f>IF(OR(B3485=0,'Input and Summary Results'!E3067=0),FALSE,'Input and Summary Results'!$E3067)</f>
        <v>0</v>
      </c>
      <c r="E3485" t="b">
        <f t="shared" si="191"/>
        <v>0</v>
      </c>
      <c r="F3485" t="b">
        <f t="shared" si="192"/>
        <v>0</v>
      </c>
      <c r="G3485" t="b">
        <f>IF('Input and Summary Results'!$J$4="yes",IF(C3485=FALSE,FALSE,IF('Data Transformation'!E3485&lt;$R$10,E3485,$R$10)),IF(C3485=FALSE,FALSE,IF(C3485&lt;$R$10,C3485,$R$10)))</f>
        <v>0</v>
      </c>
      <c r="H3485" t="b">
        <f>IF('Input and Summary Results'!$J$4="yes",'Data Transformation'!F3485,'Data Transformation'!D3485)</f>
        <v>0</v>
      </c>
      <c r="I3485" t="str">
        <f t="shared" si="193"/>
        <v/>
      </c>
    </row>
    <row r="3486" spans="2:9" x14ac:dyDescent="0.25">
      <c r="B3486" t="b">
        <f>IF('Input and Summary Results'!D3068=0,FALSE,'Input and Summary Results'!$B3068)</f>
        <v>0</v>
      </c>
      <c r="C3486" t="b">
        <f>IF(OR(B3486=0,'Input and Summary Results'!D3068=0,'Input and Summary Results'!D3068=""),FALSE,'Input and Summary Results'!$D3068)</f>
        <v>0</v>
      </c>
      <c r="D3486" t="b">
        <f>IF(OR(B3486=0,'Input and Summary Results'!E3068=0),FALSE,'Input and Summary Results'!$E3068)</f>
        <v>0</v>
      </c>
      <c r="E3486" t="b">
        <f t="shared" si="191"/>
        <v>0</v>
      </c>
      <c r="F3486" t="b">
        <f t="shared" si="192"/>
        <v>0</v>
      </c>
      <c r="G3486" t="b">
        <f>IF('Input and Summary Results'!$J$4="yes",IF(C3486=FALSE,FALSE,IF('Data Transformation'!E3486&lt;$R$10,E3486,$R$10)),IF(C3486=FALSE,FALSE,IF(C3486&lt;$R$10,C3486,$R$10)))</f>
        <v>0</v>
      </c>
      <c r="H3486" t="b">
        <f>IF('Input and Summary Results'!$J$4="yes",'Data Transformation'!F3486,'Data Transformation'!D3486)</f>
        <v>0</v>
      </c>
      <c r="I3486" t="str">
        <f t="shared" si="193"/>
        <v/>
      </c>
    </row>
    <row r="3487" spans="2:9" x14ac:dyDescent="0.25">
      <c r="B3487" t="b">
        <f>IF('Input and Summary Results'!D3069=0,FALSE,'Input and Summary Results'!$B3069)</f>
        <v>0</v>
      </c>
      <c r="C3487" t="b">
        <f>IF(OR(B3487=0,'Input and Summary Results'!D3069=0,'Input and Summary Results'!D3069=""),FALSE,'Input and Summary Results'!$D3069)</f>
        <v>0</v>
      </c>
      <c r="D3487" t="b">
        <f>IF(OR(B3487=0,'Input and Summary Results'!E3069=0),FALSE,'Input and Summary Results'!$E3069)</f>
        <v>0</v>
      </c>
      <c r="E3487" t="b">
        <f t="shared" si="191"/>
        <v>0</v>
      </c>
      <c r="F3487" t="b">
        <f t="shared" si="192"/>
        <v>0</v>
      </c>
      <c r="G3487" t="b">
        <f>IF('Input and Summary Results'!$J$4="yes",IF(C3487=FALSE,FALSE,IF('Data Transformation'!E3487&lt;$R$10,E3487,$R$10)),IF(C3487=FALSE,FALSE,IF(C3487&lt;$R$10,C3487,$R$10)))</f>
        <v>0</v>
      </c>
      <c r="H3487" t="b">
        <f>IF('Input and Summary Results'!$J$4="yes",'Data Transformation'!F3487,'Data Transformation'!D3487)</f>
        <v>0</v>
      </c>
      <c r="I3487" t="str">
        <f t="shared" si="193"/>
        <v/>
      </c>
    </row>
    <row r="3488" spans="2:9" x14ac:dyDescent="0.25">
      <c r="B3488" t="b">
        <f>IF('Input and Summary Results'!D3070=0,FALSE,'Input and Summary Results'!$B3070)</f>
        <v>0</v>
      </c>
      <c r="C3488" t="b">
        <f>IF(OR(B3488=0,'Input and Summary Results'!D3070=0,'Input and Summary Results'!D3070=""),FALSE,'Input and Summary Results'!$D3070)</f>
        <v>0</v>
      </c>
      <c r="D3488" t="b">
        <f>IF(OR(B3488=0,'Input and Summary Results'!E3070=0),FALSE,'Input and Summary Results'!$E3070)</f>
        <v>0</v>
      </c>
      <c r="E3488" t="b">
        <f t="shared" si="191"/>
        <v>0</v>
      </c>
      <c r="F3488" t="b">
        <f t="shared" si="192"/>
        <v>0</v>
      </c>
      <c r="G3488" t="b">
        <f>IF('Input and Summary Results'!$J$4="yes",IF(C3488=FALSE,FALSE,IF('Data Transformation'!E3488&lt;$R$10,E3488,$R$10)),IF(C3488=FALSE,FALSE,IF(C3488&lt;$R$10,C3488,$R$10)))</f>
        <v>0</v>
      </c>
      <c r="H3488" t="b">
        <f>IF('Input and Summary Results'!$J$4="yes",'Data Transformation'!F3488,'Data Transformation'!D3488)</f>
        <v>0</v>
      </c>
      <c r="I3488" t="str">
        <f t="shared" si="193"/>
        <v/>
      </c>
    </row>
    <row r="3489" spans="2:9" x14ac:dyDescent="0.25">
      <c r="B3489" t="b">
        <f>IF('Input and Summary Results'!D3071=0,FALSE,'Input and Summary Results'!$B3071)</f>
        <v>0</v>
      </c>
      <c r="C3489" t="b">
        <f>IF(OR(B3489=0,'Input and Summary Results'!D3071=0,'Input and Summary Results'!D3071=""),FALSE,'Input and Summary Results'!$D3071)</f>
        <v>0</v>
      </c>
      <c r="D3489" t="b">
        <f>IF(OR(B3489=0,'Input and Summary Results'!E3071=0),FALSE,'Input and Summary Results'!$E3071)</f>
        <v>0</v>
      </c>
      <c r="E3489" t="b">
        <f t="shared" si="191"/>
        <v>0</v>
      </c>
      <c r="F3489" t="b">
        <f t="shared" si="192"/>
        <v>0</v>
      </c>
      <c r="G3489" t="b">
        <f>IF('Input and Summary Results'!$J$4="yes",IF(C3489=FALSE,FALSE,IF('Data Transformation'!E3489&lt;$R$10,E3489,$R$10)),IF(C3489=FALSE,FALSE,IF(C3489&lt;$R$10,C3489,$R$10)))</f>
        <v>0</v>
      </c>
      <c r="H3489" t="b">
        <f>IF('Input and Summary Results'!$J$4="yes",'Data Transformation'!F3489,'Data Transformation'!D3489)</f>
        <v>0</v>
      </c>
      <c r="I3489" t="str">
        <f t="shared" si="193"/>
        <v/>
      </c>
    </row>
    <row r="3490" spans="2:9" x14ac:dyDescent="0.25">
      <c r="B3490" t="b">
        <f>IF('Input and Summary Results'!D3072=0,FALSE,'Input and Summary Results'!$B3072)</f>
        <v>0</v>
      </c>
      <c r="C3490" t="b">
        <f>IF(OR(B3490=0,'Input and Summary Results'!D3072=0,'Input and Summary Results'!D3072=""),FALSE,'Input and Summary Results'!$D3072)</f>
        <v>0</v>
      </c>
      <c r="D3490" t="b">
        <f>IF(OR(B3490=0,'Input and Summary Results'!E3072=0),FALSE,'Input and Summary Results'!$E3072)</f>
        <v>0</v>
      </c>
      <c r="E3490" t="b">
        <f t="shared" si="191"/>
        <v>0</v>
      </c>
      <c r="F3490" t="b">
        <f t="shared" si="192"/>
        <v>0</v>
      </c>
      <c r="G3490" t="b">
        <f>IF('Input and Summary Results'!$J$4="yes",IF(C3490=FALSE,FALSE,IF('Data Transformation'!E3490&lt;$R$10,E3490,$R$10)),IF(C3490=FALSE,FALSE,IF(C3490&lt;$R$10,C3490,$R$10)))</f>
        <v>0</v>
      </c>
      <c r="H3490" t="b">
        <f>IF('Input and Summary Results'!$J$4="yes",'Data Transformation'!F3490,'Data Transformation'!D3490)</f>
        <v>0</v>
      </c>
      <c r="I3490" t="str">
        <f t="shared" si="193"/>
        <v/>
      </c>
    </row>
    <row r="3491" spans="2:9" x14ac:dyDescent="0.25">
      <c r="B3491" t="b">
        <f>IF('Input and Summary Results'!D3073=0,FALSE,'Input and Summary Results'!$B3073)</f>
        <v>0</v>
      </c>
      <c r="C3491" t="b">
        <f>IF(OR(B3491=0,'Input and Summary Results'!D3073=0,'Input and Summary Results'!D3073=""),FALSE,'Input and Summary Results'!$D3073)</f>
        <v>0</v>
      </c>
      <c r="D3491" t="b">
        <f>IF(OR(B3491=0,'Input and Summary Results'!E3073=0),FALSE,'Input and Summary Results'!$E3073)</f>
        <v>0</v>
      </c>
      <c r="E3491" t="b">
        <f t="shared" si="191"/>
        <v>0</v>
      </c>
      <c r="F3491" t="b">
        <f t="shared" si="192"/>
        <v>0</v>
      </c>
      <c r="G3491" t="b">
        <f>IF('Input and Summary Results'!$J$4="yes",IF(C3491=FALSE,FALSE,IF('Data Transformation'!E3491&lt;$R$10,E3491,$R$10)),IF(C3491=FALSE,FALSE,IF(C3491&lt;$R$10,C3491,$R$10)))</f>
        <v>0</v>
      </c>
      <c r="H3491" t="b">
        <f>IF('Input and Summary Results'!$J$4="yes",'Data Transformation'!F3491,'Data Transformation'!D3491)</f>
        <v>0</v>
      </c>
      <c r="I3491" t="str">
        <f t="shared" si="193"/>
        <v/>
      </c>
    </row>
    <row r="3492" spans="2:9" x14ac:dyDescent="0.25">
      <c r="B3492" t="b">
        <f>IF('Input and Summary Results'!D3074=0,FALSE,'Input and Summary Results'!$B3074)</f>
        <v>0</v>
      </c>
      <c r="C3492" t="b">
        <f>IF(OR(B3492=0,'Input and Summary Results'!D3074=0,'Input and Summary Results'!D3074=""),FALSE,'Input and Summary Results'!$D3074)</f>
        <v>0</v>
      </c>
      <c r="D3492" t="b">
        <f>IF(OR(B3492=0,'Input and Summary Results'!E3074=0),FALSE,'Input and Summary Results'!$E3074)</f>
        <v>0</v>
      </c>
      <c r="E3492" t="b">
        <f t="shared" si="191"/>
        <v>0</v>
      </c>
      <c r="F3492" t="b">
        <f t="shared" si="192"/>
        <v>0</v>
      </c>
      <c r="G3492" t="b">
        <f>IF('Input and Summary Results'!$J$4="yes",IF(C3492=FALSE,FALSE,IF('Data Transformation'!E3492&lt;$R$10,E3492,$R$10)),IF(C3492=FALSE,FALSE,IF(C3492&lt;$R$10,C3492,$R$10)))</f>
        <v>0</v>
      </c>
      <c r="H3492" t="b">
        <f>IF('Input and Summary Results'!$J$4="yes",'Data Transformation'!F3492,'Data Transformation'!D3492)</f>
        <v>0</v>
      </c>
      <c r="I3492" t="str">
        <f t="shared" si="193"/>
        <v/>
      </c>
    </row>
    <row r="3493" spans="2:9" x14ac:dyDescent="0.25">
      <c r="B3493" t="b">
        <f>IF('Input and Summary Results'!D3075=0,FALSE,'Input and Summary Results'!$B3075)</f>
        <v>0</v>
      </c>
      <c r="C3493" t="b">
        <f>IF(OR(B3493=0,'Input and Summary Results'!D3075=0,'Input and Summary Results'!D3075=""),FALSE,'Input and Summary Results'!$D3075)</f>
        <v>0</v>
      </c>
      <c r="D3493" t="b">
        <f>IF(OR(B3493=0,'Input and Summary Results'!E3075=0),FALSE,'Input and Summary Results'!$E3075)</f>
        <v>0</v>
      </c>
      <c r="E3493" t="b">
        <f t="shared" si="191"/>
        <v>0</v>
      </c>
      <c r="F3493" t="b">
        <f t="shared" si="192"/>
        <v>0</v>
      </c>
      <c r="G3493" t="b">
        <f>IF('Input and Summary Results'!$J$4="yes",IF(C3493=FALSE,FALSE,IF('Data Transformation'!E3493&lt;$R$10,E3493,$R$10)),IF(C3493=FALSE,FALSE,IF(C3493&lt;$R$10,C3493,$R$10)))</f>
        <v>0</v>
      </c>
      <c r="H3493" t="b">
        <f>IF('Input and Summary Results'!$J$4="yes",'Data Transformation'!F3493,'Data Transformation'!D3493)</f>
        <v>0</v>
      </c>
      <c r="I3493" t="str">
        <f t="shared" si="193"/>
        <v/>
      </c>
    </row>
    <row r="3494" spans="2:9" x14ac:dyDescent="0.25">
      <c r="B3494" t="b">
        <f>IF('Input and Summary Results'!D3076=0,FALSE,'Input and Summary Results'!$B3076)</f>
        <v>0</v>
      </c>
      <c r="C3494" t="b">
        <f>IF(OR(B3494=0,'Input and Summary Results'!D3076=0,'Input and Summary Results'!D3076=""),FALSE,'Input and Summary Results'!$D3076)</f>
        <v>0</v>
      </c>
      <c r="D3494" t="b">
        <f>IF(OR(B3494=0,'Input and Summary Results'!E3076=0),FALSE,'Input and Summary Results'!$E3076)</f>
        <v>0</v>
      </c>
      <c r="E3494" t="b">
        <f t="shared" si="191"/>
        <v>0</v>
      </c>
      <c r="F3494" t="b">
        <f t="shared" si="192"/>
        <v>0</v>
      </c>
      <c r="G3494" t="b">
        <f>IF('Input and Summary Results'!$J$4="yes",IF(C3494=FALSE,FALSE,IF('Data Transformation'!E3494&lt;$R$10,E3494,$R$10)),IF(C3494=FALSE,FALSE,IF(C3494&lt;$R$10,C3494,$R$10)))</f>
        <v>0</v>
      </c>
      <c r="H3494" t="b">
        <f>IF('Input and Summary Results'!$J$4="yes",'Data Transformation'!F3494,'Data Transformation'!D3494)</f>
        <v>0</v>
      </c>
      <c r="I3494" t="str">
        <f t="shared" si="193"/>
        <v/>
      </c>
    </row>
    <row r="3495" spans="2:9" x14ac:dyDescent="0.25">
      <c r="B3495" t="b">
        <f>IF('Input and Summary Results'!D3077=0,FALSE,'Input and Summary Results'!$B3077)</f>
        <v>0</v>
      </c>
      <c r="C3495" t="b">
        <f>IF(OR(B3495=0,'Input and Summary Results'!D3077=0,'Input and Summary Results'!D3077=""),FALSE,'Input and Summary Results'!$D3077)</f>
        <v>0</v>
      </c>
      <c r="D3495" t="b">
        <f>IF(OR(B3495=0,'Input and Summary Results'!E3077=0),FALSE,'Input and Summary Results'!$E3077)</f>
        <v>0</v>
      </c>
      <c r="E3495" t="b">
        <f t="shared" si="191"/>
        <v>0</v>
      </c>
      <c r="F3495" t="b">
        <f t="shared" si="192"/>
        <v>0</v>
      </c>
      <c r="G3495" t="b">
        <f>IF('Input and Summary Results'!$J$4="yes",IF(C3495=FALSE,FALSE,IF('Data Transformation'!E3495&lt;$R$10,E3495,$R$10)),IF(C3495=FALSE,FALSE,IF(C3495&lt;$R$10,C3495,$R$10)))</f>
        <v>0</v>
      </c>
      <c r="H3495" t="b">
        <f>IF('Input and Summary Results'!$J$4="yes",'Data Transformation'!F3495,'Data Transformation'!D3495)</f>
        <v>0</v>
      </c>
      <c r="I3495" t="str">
        <f t="shared" si="193"/>
        <v/>
      </c>
    </row>
    <row r="3496" spans="2:9" x14ac:dyDescent="0.25">
      <c r="B3496" t="b">
        <f>IF('Input and Summary Results'!D3078=0,FALSE,'Input and Summary Results'!$B3078)</f>
        <v>0</v>
      </c>
      <c r="C3496" t="b">
        <f>IF(OR(B3496=0,'Input and Summary Results'!D3078=0,'Input and Summary Results'!D3078=""),FALSE,'Input and Summary Results'!$D3078)</f>
        <v>0</v>
      </c>
      <c r="D3496" t="b">
        <f>IF(OR(B3496=0,'Input and Summary Results'!E3078=0),FALSE,'Input and Summary Results'!$E3078)</f>
        <v>0</v>
      </c>
      <c r="E3496" t="b">
        <f t="shared" si="191"/>
        <v>0</v>
      </c>
      <c r="F3496" t="b">
        <f t="shared" si="192"/>
        <v>0</v>
      </c>
      <c r="G3496" t="b">
        <f>IF('Input and Summary Results'!$J$4="yes",IF(C3496=FALSE,FALSE,IF('Data Transformation'!E3496&lt;$R$10,E3496,$R$10)),IF(C3496=FALSE,FALSE,IF(C3496&lt;$R$10,C3496,$R$10)))</f>
        <v>0</v>
      </c>
      <c r="H3496" t="b">
        <f>IF('Input and Summary Results'!$J$4="yes",'Data Transformation'!F3496,'Data Transformation'!D3496)</f>
        <v>0</v>
      </c>
      <c r="I3496" t="str">
        <f t="shared" si="193"/>
        <v/>
      </c>
    </row>
    <row r="3497" spans="2:9" x14ac:dyDescent="0.25">
      <c r="B3497" t="b">
        <f>IF('Input and Summary Results'!D3079=0,FALSE,'Input and Summary Results'!$B3079)</f>
        <v>0</v>
      </c>
      <c r="C3497" t="b">
        <f>IF(OR(B3497=0,'Input and Summary Results'!D3079=0,'Input and Summary Results'!D3079=""),FALSE,'Input and Summary Results'!$D3079)</f>
        <v>0</v>
      </c>
      <c r="D3497" t="b">
        <f>IF(OR(B3497=0,'Input and Summary Results'!E3079=0),FALSE,'Input and Summary Results'!$E3079)</f>
        <v>0</v>
      </c>
      <c r="E3497" t="b">
        <f t="shared" si="191"/>
        <v>0</v>
      </c>
      <c r="F3497" t="b">
        <f t="shared" si="192"/>
        <v>0</v>
      </c>
      <c r="G3497" t="b">
        <f>IF('Input and Summary Results'!$J$4="yes",IF(C3497=FALSE,FALSE,IF('Data Transformation'!E3497&lt;$R$10,E3497,$R$10)),IF(C3497=FALSE,FALSE,IF(C3497&lt;$R$10,C3497,$R$10)))</f>
        <v>0</v>
      </c>
      <c r="H3497" t="b">
        <f>IF('Input and Summary Results'!$J$4="yes",'Data Transformation'!F3497,'Data Transformation'!D3497)</f>
        <v>0</v>
      </c>
      <c r="I3497" t="str">
        <f t="shared" si="193"/>
        <v/>
      </c>
    </row>
    <row r="3498" spans="2:9" x14ac:dyDescent="0.25">
      <c r="B3498" t="b">
        <f>IF('Input and Summary Results'!D3080=0,FALSE,'Input and Summary Results'!$B3080)</f>
        <v>0</v>
      </c>
      <c r="C3498" t="b">
        <f>IF(OR(B3498=0,'Input and Summary Results'!D3080=0,'Input and Summary Results'!D3080=""),FALSE,'Input and Summary Results'!$D3080)</f>
        <v>0</v>
      </c>
      <c r="D3498" t="b">
        <f>IF(OR(B3498=0,'Input and Summary Results'!E3080=0),FALSE,'Input and Summary Results'!$E3080)</f>
        <v>0</v>
      </c>
      <c r="E3498" t="b">
        <f t="shared" ref="E3498:E3561" si="194">IF(C3498=FALSE,FALSE,LOG10(C3498))</f>
        <v>0</v>
      </c>
      <c r="F3498" t="b">
        <f t="shared" ref="F3498:F3561" si="195">IF(D3498=FALSE, FALSE,0.434*D3498/C3498)</f>
        <v>0</v>
      </c>
      <c r="G3498" t="b">
        <f>IF('Input and Summary Results'!$J$4="yes",IF(C3498=FALSE,FALSE,IF('Data Transformation'!E3498&lt;$R$10,E3498,$R$10)),IF(C3498=FALSE,FALSE,IF(C3498&lt;$R$10,C3498,$R$10)))</f>
        <v>0</v>
      </c>
      <c r="H3498" t="b">
        <f>IF('Input and Summary Results'!$J$4="yes",'Data Transformation'!F3498,'Data Transformation'!D3498)</f>
        <v>0</v>
      </c>
      <c r="I3498" t="str">
        <f t="shared" si="193"/>
        <v/>
      </c>
    </row>
    <row r="3499" spans="2:9" x14ac:dyDescent="0.25">
      <c r="B3499" t="b">
        <f>IF('Input and Summary Results'!D3081=0,FALSE,'Input and Summary Results'!$B3081)</f>
        <v>0</v>
      </c>
      <c r="C3499" t="b">
        <f>IF(OR(B3499=0,'Input and Summary Results'!D3081=0,'Input and Summary Results'!D3081=""),FALSE,'Input and Summary Results'!$D3081)</f>
        <v>0</v>
      </c>
      <c r="D3499" t="b">
        <f>IF(OR(B3499=0,'Input and Summary Results'!E3081=0),FALSE,'Input and Summary Results'!$E3081)</f>
        <v>0</v>
      </c>
      <c r="E3499" t="b">
        <f t="shared" si="194"/>
        <v>0</v>
      </c>
      <c r="F3499" t="b">
        <f t="shared" si="195"/>
        <v>0</v>
      </c>
      <c r="G3499" t="b">
        <f>IF('Input and Summary Results'!$J$4="yes",IF(C3499=FALSE,FALSE,IF('Data Transformation'!E3499&lt;$R$10,E3499,$R$10)),IF(C3499=FALSE,FALSE,IF(C3499&lt;$R$10,C3499,$R$10)))</f>
        <v>0</v>
      </c>
      <c r="H3499" t="b">
        <f>IF('Input and Summary Results'!$J$4="yes",'Data Transformation'!F3499,'Data Transformation'!D3499)</f>
        <v>0</v>
      </c>
      <c r="I3499" t="str">
        <f t="shared" si="193"/>
        <v/>
      </c>
    </row>
    <row r="3500" spans="2:9" x14ac:dyDescent="0.25">
      <c r="B3500" t="b">
        <f>IF('Input and Summary Results'!D3082=0,FALSE,'Input and Summary Results'!$B3082)</f>
        <v>0</v>
      </c>
      <c r="C3500" t="b">
        <f>IF(OR(B3500=0,'Input and Summary Results'!D3082=0,'Input and Summary Results'!D3082=""),FALSE,'Input and Summary Results'!$D3082)</f>
        <v>0</v>
      </c>
      <c r="D3500" t="b">
        <f>IF(OR(B3500=0,'Input and Summary Results'!E3082=0),FALSE,'Input and Summary Results'!$E3082)</f>
        <v>0</v>
      </c>
      <c r="E3500" t="b">
        <f t="shared" si="194"/>
        <v>0</v>
      </c>
      <c r="F3500" t="b">
        <f t="shared" si="195"/>
        <v>0</v>
      </c>
      <c r="G3500" t="b">
        <f>IF('Input and Summary Results'!$J$4="yes",IF(C3500=FALSE,FALSE,IF('Data Transformation'!E3500&lt;$R$10,E3500,$R$10)),IF(C3500=FALSE,FALSE,IF(C3500&lt;$R$10,C3500,$R$10)))</f>
        <v>0</v>
      </c>
      <c r="H3500" t="b">
        <f>IF('Input and Summary Results'!$J$4="yes",'Data Transformation'!F3500,'Data Transformation'!D3500)</f>
        <v>0</v>
      </c>
      <c r="I3500" t="str">
        <f t="shared" si="193"/>
        <v/>
      </c>
    </row>
    <row r="3501" spans="2:9" x14ac:dyDescent="0.25">
      <c r="B3501" t="b">
        <f>IF('Input and Summary Results'!D3083=0,FALSE,'Input and Summary Results'!$B3083)</f>
        <v>0</v>
      </c>
      <c r="C3501" t="b">
        <f>IF(OR(B3501=0,'Input and Summary Results'!D3083=0,'Input and Summary Results'!D3083=""),FALSE,'Input and Summary Results'!$D3083)</f>
        <v>0</v>
      </c>
      <c r="D3501" t="b">
        <f>IF(OR(B3501=0,'Input and Summary Results'!E3083=0),FALSE,'Input and Summary Results'!$E3083)</f>
        <v>0</v>
      </c>
      <c r="E3501" t="b">
        <f t="shared" si="194"/>
        <v>0</v>
      </c>
      <c r="F3501" t="b">
        <f t="shared" si="195"/>
        <v>0</v>
      </c>
      <c r="G3501" t="b">
        <f>IF('Input and Summary Results'!$J$4="yes",IF(C3501=FALSE,FALSE,IF('Data Transformation'!E3501&lt;$R$10,E3501,$R$10)),IF(C3501=FALSE,FALSE,IF(C3501&lt;$R$10,C3501,$R$10)))</f>
        <v>0</v>
      </c>
      <c r="H3501" t="b">
        <f>IF('Input and Summary Results'!$J$4="yes",'Data Transformation'!F3501,'Data Transformation'!D3501)</f>
        <v>0</v>
      </c>
      <c r="I3501" t="str">
        <f t="shared" si="193"/>
        <v/>
      </c>
    </row>
    <row r="3502" spans="2:9" x14ac:dyDescent="0.25">
      <c r="B3502" t="b">
        <f>IF('Input and Summary Results'!D3084=0,FALSE,'Input and Summary Results'!$B3084)</f>
        <v>0</v>
      </c>
      <c r="C3502" t="b">
        <f>IF(OR(B3502=0,'Input and Summary Results'!D3084=0,'Input and Summary Results'!D3084=""),FALSE,'Input and Summary Results'!$D3084)</f>
        <v>0</v>
      </c>
      <c r="D3502" t="b">
        <f>IF(OR(B3502=0,'Input and Summary Results'!E3084=0),FALSE,'Input and Summary Results'!$E3084)</f>
        <v>0</v>
      </c>
      <c r="E3502" t="b">
        <f t="shared" si="194"/>
        <v>0</v>
      </c>
      <c r="F3502" t="b">
        <f t="shared" si="195"/>
        <v>0</v>
      </c>
      <c r="G3502" t="b">
        <f>IF('Input and Summary Results'!$J$4="yes",IF(C3502=FALSE,FALSE,IF('Data Transformation'!E3502&lt;$R$10,E3502,$R$10)),IF(C3502=FALSE,FALSE,IF(C3502&lt;$R$10,C3502,$R$10)))</f>
        <v>0</v>
      </c>
      <c r="H3502" t="b">
        <f>IF('Input and Summary Results'!$J$4="yes",'Data Transformation'!F3502,'Data Transformation'!D3502)</f>
        <v>0</v>
      </c>
      <c r="I3502" t="str">
        <f t="shared" si="193"/>
        <v/>
      </c>
    </row>
    <row r="3503" spans="2:9" x14ac:dyDescent="0.25">
      <c r="B3503" t="b">
        <f>IF('Input and Summary Results'!D3085=0,FALSE,'Input and Summary Results'!$B3085)</f>
        <v>0</v>
      </c>
      <c r="C3503" t="b">
        <f>IF(OR(B3503=0,'Input and Summary Results'!D3085=0,'Input and Summary Results'!D3085=""),FALSE,'Input and Summary Results'!$D3085)</f>
        <v>0</v>
      </c>
      <c r="D3503" t="b">
        <f>IF(OR(B3503=0,'Input and Summary Results'!E3085=0),FALSE,'Input and Summary Results'!$E3085)</f>
        <v>0</v>
      </c>
      <c r="E3503" t="b">
        <f t="shared" si="194"/>
        <v>0</v>
      </c>
      <c r="F3503" t="b">
        <f t="shared" si="195"/>
        <v>0</v>
      </c>
      <c r="G3503" t="b">
        <f>IF('Input and Summary Results'!$J$4="yes",IF(C3503=FALSE,FALSE,IF('Data Transformation'!E3503&lt;$R$10,E3503,$R$10)),IF(C3503=FALSE,FALSE,IF(C3503&lt;$R$10,C3503,$R$10)))</f>
        <v>0</v>
      </c>
      <c r="H3503" t="b">
        <f>IF('Input and Summary Results'!$J$4="yes",'Data Transformation'!F3503,'Data Transformation'!D3503)</f>
        <v>0</v>
      </c>
      <c r="I3503" t="str">
        <f t="shared" si="193"/>
        <v/>
      </c>
    </row>
    <row r="3504" spans="2:9" x14ac:dyDescent="0.25">
      <c r="B3504" t="b">
        <f>IF('Input and Summary Results'!D3086=0,FALSE,'Input and Summary Results'!$B3086)</f>
        <v>0</v>
      </c>
      <c r="C3504" t="b">
        <f>IF(OR(B3504=0,'Input and Summary Results'!D3086=0,'Input and Summary Results'!D3086=""),FALSE,'Input and Summary Results'!$D3086)</f>
        <v>0</v>
      </c>
      <c r="D3504" t="b">
        <f>IF(OR(B3504=0,'Input and Summary Results'!E3086=0),FALSE,'Input and Summary Results'!$E3086)</f>
        <v>0</v>
      </c>
      <c r="E3504" t="b">
        <f t="shared" si="194"/>
        <v>0</v>
      </c>
      <c r="F3504" t="b">
        <f t="shared" si="195"/>
        <v>0</v>
      </c>
      <c r="G3504" t="b">
        <f>IF('Input and Summary Results'!$J$4="yes",IF(C3504=FALSE,FALSE,IF('Data Transformation'!E3504&lt;$R$10,E3504,$R$10)),IF(C3504=FALSE,FALSE,IF(C3504&lt;$R$10,C3504,$R$10)))</f>
        <v>0</v>
      </c>
      <c r="H3504" t="b">
        <f>IF('Input and Summary Results'!$J$4="yes",'Data Transformation'!F3504,'Data Transformation'!D3504)</f>
        <v>0</v>
      </c>
      <c r="I3504" t="str">
        <f t="shared" si="193"/>
        <v/>
      </c>
    </row>
    <row r="3505" spans="2:9" x14ac:dyDescent="0.25">
      <c r="B3505" t="b">
        <f>IF('Input and Summary Results'!D3087=0,FALSE,'Input and Summary Results'!$B3087)</f>
        <v>0</v>
      </c>
      <c r="C3505" t="b">
        <f>IF(OR(B3505=0,'Input and Summary Results'!D3087=0,'Input and Summary Results'!D3087=""),FALSE,'Input and Summary Results'!$D3087)</f>
        <v>0</v>
      </c>
      <c r="D3505" t="b">
        <f>IF(OR(B3505=0,'Input and Summary Results'!E3087=0),FALSE,'Input and Summary Results'!$E3087)</f>
        <v>0</v>
      </c>
      <c r="E3505" t="b">
        <f t="shared" si="194"/>
        <v>0</v>
      </c>
      <c r="F3505" t="b">
        <f t="shared" si="195"/>
        <v>0</v>
      </c>
      <c r="G3505" t="b">
        <f>IF('Input and Summary Results'!$J$4="yes",IF(C3505=FALSE,FALSE,IF('Data Transformation'!E3505&lt;$R$10,E3505,$R$10)),IF(C3505=FALSE,FALSE,IF(C3505&lt;$R$10,C3505,$R$10)))</f>
        <v>0</v>
      </c>
      <c r="H3505" t="b">
        <f>IF('Input and Summary Results'!$J$4="yes",'Data Transformation'!F3505,'Data Transformation'!D3505)</f>
        <v>0</v>
      </c>
      <c r="I3505" t="str">
        <f t="shared" si="193"/>
        <v/>
      </c>
    </row>
    <row r="3506" spans="2:9" x14ac:dyDescent="0.25">
      <c r="B3506" t="b">
        <f>IF('Input and Summary Results'!D3088=0,FALSE,'Input and Summary Results'!$B3088)</f>
        <v>0</v>
      </c>
      <c r="C3506" t="b">
        <f>IF(OR(B3506=0,'Input and Summary Results'!D3088=0,'Input and Summary Results'!D3088=""),FALSE,'Input and Summary Results'!$D3088)</f>
        <v>0</v>
      </c>
      <c r="D3506" t="b">
        <f>IF(OR(B3506=0,'Input and Summary Results'!E3088=0),FALSE,'Input and Summary Results'!$E3088)</f>
        <v>0</v>
      </c>
      <c r="E3506" t="b">
        <f t="shared" si="194"/>
        <v>0</v>
      </c>
      <c r="F3506" t="b">
        <f t="shared" si="195"/>
        <v>0</v>
      </c>
      <c r="G3506" t="b">
        <f>IF('Input and Summary Results'!$J$4="yes",IF(C3506=FALSE,FALSE,IF('Data Transformation'!E3506&lt;$R$10,E3506,$R$10)),IF(C3506=FALSE,FALSE,IF(C3506&lt;$R$10,C3506,$R$10)))</f>
        <v>0</v>
      </c>
      <c r="H3506" t="b">
        <f>IF('Input and Summary Results'!$J$4="yes",'Data Transformation'!F3506,'Data Transformation'!D3506)</f>
        <v>0</v>
      </c>
      <c r="I3506" t="str">
        <f t="shared" si="193"/>
        <v/>
      </c>
    </row>
    <row r="3507" spans="2:9" x14ac:dyDescent="0.25">
      <c r="B3507" t="b">
        <f>IF('Input and Summary Results'!D3089=0,FALSE,'Input and Summary Results'!$B3089)</f>
        <v>0</v>
      </c>
      <c r="C3507" t="b">
        <f>IF(OR(B3507=0,'Input and Summary Results'!D3089=0,'Input and Summary Results'!D3089=""),FALSE,'Input and Summary Results'!$D3089)</f>
        <v>0</v>
      </c>
      <c r="D3507" t="b">
        <f>IF(OR(B3507=0,'Input and Summary Results'!E3089=0),FALSE,'Input and Summary Results'!$E3089)</f>
        <v>0</v>
      </c>
      <c r="E3507" t="b">
        <f t="shared" si="194"/>
        <v>0</v>
      </c>
      <c r="F3507" t="b">
        <f t="shared" si="195"/>
        <v>0</v>
      </c>
      <c r="G3507" t="b">
        <f>IF('Input and Summary Results'!$J$4="yes",IF(C3507=FALSE,FALSE,IF('Data Transformation'!E3507&lt;$R$10,E3507,$R$10)),IF(C3507=FALSE,FALSE,IF(C3507&lt;$R$10,C3507,$R$10)))</f>
        <v>0</v>
      </c>
      <c r="H3507" t="b">
        <f>IF('Input and Summary Results'!$J$4="yes",'Data Transformation'!F3507,'Data Transformation'!D3507)</f>
        <v>0</v>
      </c>
      <c r="I3507" t="str">
        <f t="shared" si="193"/>
        <v/>
      </c>
    </row>
    <row r="3508" spans="2:9" x14ac:dyDescent="0.25">
      <c r="B3508" t="b">
        <f>IF('Input and Summary Results'!D3090=0,FALSE,'Input and Summary Results'!$B3090)</f>
        <v>0</v>
      </c>
      <c r="C3508" t="b">
        <f>IF(OR(B3508=0,'Input and Summary Results'!D3090=0,'Input and Summary Results'!D3090=""),FALSE,'Input and Summary Results'!$D3090)</f>
        <v>0</v>
      </c>
      <c r="D3508" t="b">
        <f>IF(OR(B3508=0,'Input and Summary Results'!E3090=0),FALSE,'Input and Summary Results'!$E3090)</f>
        <v>0</v>
      </c>
      <c r="E3508" t="b">
        <f t="shared" si="194"/>
        <v>0</v>
      </c>
      <c r="F3508" t="b">
        <f t="shared" si="195"/>
        <v>0</v>
      </c>
      <c r="G3508" t="b">
        <f>IF('Input and Summary Results'!$J$4="yes",IF(C3508=FALSE,FALSE,IF('Data Transformation'!E3508&lt;$R$10,E3508,$R$10)),IF(C3508=FALSE,FALSE,IF(C3508&lt;$R$10,C3508,$R$10)))</f>
        <v>0</v>
      </c>
      <c r="H3508" t="b">
        <f>IF('Input and Summary Results'!$J$4="yes",'Data Transformation'!F3508,'Data Transformation'!D3508)</f>
        <v>0</v>
      </c>
      <c r="I3508" t="str">
        <f t="shared" si="193"/>
        <v/>
      </c>
    </row>
    <row r="3509" spans="2:9" x14ac:dyDescent="0.25">
      <c r="B3509" t="b">
        <f>IF('Input and Summary Results'!D3091=0,FALSE,'Input and Summary Results'!$B3091)</f>
        <v>0</v>
      </c>
      <c r="C3509" t="b">
        <f>IF(OR(B3509=0,'Input and Summary Results'!D3091=0,'Input and Summary Results'!D3091=""),FALSE,'Input and Summary Results'!$D3091)</f>
        <v>0</v>
      </c>
      <c r="D3509" t="b">
        <f>IF(OR(B3509=0,'Input and Summary Results'!E3091=0),FALSE,'Input and Summary Results'!$E3091)</f>
        <v>0</v>
      </c>
      <c r="E3509" t="b">
        <f t="shared" si="194"/>
        <v>0</v>
      </c>
      <c r="F3509" t="b">
        <f t="shared" si="195"/>
        <v>0</v>
      </c>
      <c r="G3509" t="b">
        <f>IF('Input and Summary Results'!$J$4="yes",IF(C3509=FALSE,FALSE,IF('Data Transformation'!E3509&lt;$R$10,E3509,$R$10)),IF(C3509=FALSE,FALSE,IF(C3509&lt;$R$10,C3509,$R$10)))</f>
        <v>0</v>
      </c>
      <c r="H3509" t="b">
        <f>IF('Input and Summary Results'!$J$4="yes",'Data Transformation'!F3509,'Data Transformation'!D3509)</f>
        <v>0</v>
      </c>
      <c r="I3509" t="str">
        <f t="shared" si="193"/>
        <v/>
      </c>
    </row>
    <row r="3510" spans="2:9" x14ac:dyDescent="0.25">
      <c r="B3510" t="b">
        <f>IF('Input and Summary Results'!D3092=0,FALSE,'Input and Summary Results'!$B3092)</f>
        <v>0</v>
      </c>
      <c r="C3510" t="b">
        <f>IF(OR(B3510=0,'Input and Summary Results'!D3092=0,'Input and Summary Results'!D3092=""),FALSE,'Input and Summary Results'!$D3092)</f>
        <v>0</v>
      </c>
      <c r="D3510" t="b">
        <f>IF(OR(B3510=0,'Input and Summary Results'!E3092=0),FALSE,'Input and Summary Results'!$E3092)</f>
        <v>0</v>
      </c>
      <c r="E3510" t="b">
        <f t="shared" si="194"/>
        <v>0</v>
      </c>
      <c r="F3510" t="b">
        <f t="shared" si="195"/>
        <v>0</v>
      </c>
      <c r="G3510" t="b">
        <f>IF('Input and Summary Results'!$J$4="yes",IF(C3510=FALSE,FALSE,IF('Data Transformation'!E3510&lt;$R$10,E3510,$R$10)),IF(C3510=FALSE,FALSE,IF(C3510&lt;$R$10,C3510,$R$10)))</f>
        <v>0</v>
      </c>
      <c r="H3510" t="b">
        <f>IF('Input and Summary Results'!$J$4="yes",'Data Transformation'!F3510,'Data Transformation'!D3510)</f>
        <v>0</v>
      </c>
      <c r="I3510" t="str">
        <f t="shared" si="193"/>
        <v/>
      </c>
    </row>
    <row r="3511" spans="2:9" x14ac:dyDescent="0.25">
      <c r="B3511" t="b">
        <f>IF('Input and Summary Results'!D3093=0,FALSE,'Input and Summary Results'!$B3093)</f>
        <v>0</v>
      </c>
      <c r="C3511" t="b">
        <f>IF(OR(B3511=0,'Input and Summary Results'!D3093=0,'Input and Summary Results'!D3093=""),FALSE,'Input and Summary Results'!$D3093)</f>
        <v>0</v>
      </c>
      <c r="D3511" t="b">
        <f>IF(OR(B3511=0,'Input and Summary Results'!E3093=0),FALSE,'Input and Summary Results'!$E3093)</f>
        <v>0</v>
      </c>
      <c r="E3511" t="b">
        <f t="shared" si="194"/>
        <v>0</v>
      </c>
      <c r="F3511" t="b">
        <f t="shared" si="195"/>
        <v>0</v>
      </c>
      <c r="G3511" t="b">
        <f>IF('Input and Summary Results'!$J$4="yes",IF(C3511=FALSE,FALSE,IF('Data Transformation'!E3511&lt;$R$10,E3511,$R$10)),IF(C3511=FALSE,FALSE,IF(C3511&lt;$R$10,C3511,$R$10)))</f>
        <v>0</v>
      </c>
      <c r="H3511" t="b">
        <f>IF('Input and Summary Results'!$J$4="yes",'Data Transformation'!F3511,'Data Transformation'!D3511)</f>
        <v>0</v>
      </c>
      <c r="I3511" t="str">
        <f t="shared" si="193"/>
        <v/>
      </c>
    </row>
    <row r="3512" spans="2:9" x14ac:dyDescent="0.25">
      <c r="B3512" t="b">
        <f>IF('Input and Summary Results'!D3094=0,FALSE,'Input and Summary Results'!$B3094)</f>
        <v>0</v>
      </c>
      <c r="C3512" t="b">
        <f>IF(OR(B3512=0,'Input and Summary Results'!D3094=0,'Input and Summary Results'!D3094=""),FALSE,'Input and Summary Results'!$D3094)</f>
        <v>0</v>
      </c>
      <c r="D3512" t="b">
        <f>IF(OR(B3512=0,'Input and Summary Results'!E3094=0),FALSE,'Input and Summary Results'!$E3094)</f>
        <v>0</v>
      </c>
      <c r="E3512" t="b">
        <f t="shared" si="194"/>
        <v>0</v>
      </c>
      <c r="F3512" t="b">
        <f t="shared" si="195"/>
        <v>0</v>
      </c>
      <c r="G3512" t="b">
        <f>IF('Input and Summary Results'!$J$4="yes",IF(C3512=FALSE,FALSE,IF('Data Transformation'!E3512&lt;$R$10,E3512,$R$10)),IF(C3512=FALSE,FALSE,IF(C3512&lt;$R$10,C3512,$R$10)))</f>
        <v>0</v>
      </c>
      <c r="H3512" t="b">
        <f>IF('Input and Summary Results'!$J$4="yes",'Data Transformation'!F3512,'Data Transformation'!D3512)</f>
        <v>0</v>
      </c>
      <c r="I3512" t="str">
        <f t="shared" si="193"/>
        <v/>
      </c>
    </row>
    <row r="3513" spans="2:9" x14ac:dyDescent="0.25">
      <c r="B3513" t="b">
        <f>IF('Input and Summary Results'!D3095=0,FALSE,'Input and Summary Results'!$B3095)</f>
        <v>0</v>
      </c>
      <c r="C3513" t="b">
        <f>IF(OR(B3513=0,'Input and Summary Results'!D3095=0,'Input and Summary Results'!D3095=""),FALSE,'Input and Summary Results'!$D3095)</f>
        <v>0</v>
      </c>
      <c r="D3513" t="b">
        <f>IF(OR(B3513=0,'Input and Summary Results'!E3095=0),FALSE,'Input and Summary Results'!$E3095)</f>
        <v>0</v>
      </c>
      <c r="E3513" t="b">
        <f t="shared" si="194"/>
        <v>0</v>
      </c>
      <c r="F3513" t="b">
        <f t="shared" si="195"/>
        <v>0</v>
      </c>
      <c r="G3513" t="b">
        <f>IF('Input and Summary Results'!$J$4="yes",IF(C3513=FALSE,FALSE,IF('Data Transformation'!E3513&lt;$R$10,E3513,$R$10)),IF(C3513=FALSE,FALSE,IF(C3513&lt;$R$10,C3513,$R$10)))</f>
        <v>0</v>
      </c>
      <c r="H3513" t="b">
        <f>IF('Input and Summary Results'!$J$4="yes",'Data Transformation'!F3513,'Data Transformation'!D3513)</f>
        <v>0</v>
      </c>
      <c r="I3513" t="str">
        <f t="shared" si="193"/>
        <v/>
      </c>
    </row>
    <row r="3514" spans="2:9" x14ac:dyDescent="0.25">
      <c r="B3514" t="b">
        <f>IF('Input and Summary Results'!D3096=0,FALSE,'Input and Summary Results'!$B3096)</f>
        <v>0</v>
      </c>
      <c r="C3514" t="b">
        <f>IF(OR(B3514=0,'Input and Summary Results'!D3096=0,'Input and Summary Results'!D3096=""),FALSE,'Input and Summary Results'!$D3096)</f>
        <v>0</v>
      </c>
      <c r="D3514" t="b">
        <f>IF(OR(B3514=0,'Input and Summary Results'!E3096=0),FALSE,'Input and Summary Results'!$E3096)</f>
        <v>0</v>
      </c>
      <c r="E3514" t="b">
        <f t="shared" si="194"/>
        <v>0</v>
      </c>
      <c r="F3514" t="b">
        <f t="shared" si="195"/>
        <v>0</v>
      </c>
      <c r="G3514" t="b">
        <f>IF('Input and Summary Results'!$J$4="yes",IF(C3514=FALSE,FALSE,IF('Data Transformation'!E3514&lt;$R$10,E3514,$R$10)),IF(C3514=FALSE,FALSE,IF(C3514&lt;$R$10,C3514,$R$10)))</f>
        <v>0</v>
      </c>
      <c r="H3514" t="b">
        <f>IF('Input and Summary Results'!$J$4="yes",'Data Transformation'!F3514,'Data Transformation'!D3514)</f>
        <v>0</v>
      </c>
      <c r="I3514" t="str">
        <f t="shared" si="193"/>
        <v/>
      </c>
    </row>
    <row r="3515" spans="2:9" x14ac:dyDescent="0.25">
      <c r="B3515" t="b">
        <f>IF('Input and Summary Results'!D3097=0,FALSE,'Input and Summary Results'!$B3097)</f>
        <v>0</v>
      </c>
      <c r="C3515" t="b">
        <f>IF(OR(B3515=0,'Input and Summary Results'!D3097=0,'Input and Summary Results'!D3097=""),FALSE,'Input and Summary Results'!$D3097)</f>
        <v>0</v>
      </c>
      <c r="D3515" t="b">
        <f>IF(OR(B3515=0,'Input and Summary Results'!E3097=0),FALSE,'Input and Summary Results'!$E3097)</f>
        <v>0</v>
      </c>
      <c r="E3515" t="b">
        <f t="shared" si="194"/>
        <v>0</v>
      </c>
      <c r="F3515" t="b">
        <f t="shared" si="195"/>
        <v>0</v>
      </c>
      <c r="G3515" t="b">
        <f>IF('Input and Summary Results'!$J$4="yes",IF(C3515=FALSE,FALSE,IF('Data Transformation'!E3515&lt;$R$10,E3515,$R$10)),IF(C3515=FALSE,FALSE,IF(C3515&lt;$R$10,C3515,$R$10)))</f>
        <v>0</v>
      </c>
      <c r="H3515" t="b">
        <f>IF('Input and Summary Results'!$J$4="yes",'Data Transformation'!F3515,'Data Transformation'!D3515)</f>
        <v>0</v>
      </c>
      <c r="I3515" t="str">
        <f t="shared" si="193"/>
        <v/>
      </c>
    </row>
    <row r="3516" spans="2:9" x14ac:dyDescent="0.25">
      <c r="B3516" t="b">
        <f>IF('Input and Summary Results'!D3098=0,FALSE,'Input and Summary Results'!$B3098)</f>
        <v>0</v>
      </c>
      <c r="C3516" t="b">
        <f>IF(OR(B3516=0,'Input and Summary Results'!D3098=0,'Input and Summary Results'!D3098=""),FALSE,'Input and Summary Results'!$D3098)</f>
        <v>0</v>
      </c>
      <c r="D3516" t="b">
        <f>IF(OR(B3516=0,'Input and Summary Results'!E3098=0),FALSE,'Input and Summary Results'!$E3098)</f>
        <v>0</v>
      </c>
      <c r="E3516" t="b">
        <f t="shared" si="194"/>
        <v>0</v>
      </c>
      <c r="F3516" t="b">
        <f t="shared" si="195"/>
        <v>0</v>
      </c>
      <c r="G3516" t="b">
        <f>IF('Input and Summary Results'!$J$4="yes",IF(C3516=FALSE,FALSE,IF('Data Transformation'!E3516&lt;$R$10,E3516,$R$10)),IF(C3516=FALSE,FALSE,IF(C3516&lt;$R$10,C3516,$R$10)))</f>
        <v>0</v>
      </c>
      <c r="H3516" t="b">
        <f>IF('Input and Summary Results'!$J$4="yes",'Data Transformation'!F3516,'Data Transformation'!D3516)</f>
        <v>0</v>
      </c>
      <c r="I3516" t="str">
        <f t="shared" si="193"/>
        <v/>
      </c>
    </row>
    <row r="3517" spans="2:9" x14ac:dyDescent="0.25">
      <c r="B3517" t="b">
        <f>IF('Input and Summary Results'!D3099=0,FALSE,'Input and Summary Results'!$B3099)</f>
        <v>0</v>
      </c>
      <c r="C3517" t="b">
        <f>IF(OR(B3517=0,'Input and Summary Results'!D3099=0,'Input and Summary Results'!D3099=""),FALSE,'Input and Summary Results'!$D3099)</f>
        <v>0</v>
      </c>
      <c r="D3517" t="b">
        <f>IF(OR(B3517=0,'Input and Summary Results'!E3099=0),FALSE,'Input and Summary Results'!$E3099)</f>
        <v>0</v>
      </c>
      <c r="E3517" t="b">
        <f t="shared" si="194"/>
        <v>0</v>
      </c>
      <c r="F3517" t="b">
        <f t="shared" si="195"/>
        <v>0</v>
      </c>
      <c r="G3517" t="b">
        <f>IF('Input and Summary Results'!$J$4="yes",IF(C3517=FALSE,FALSE,IF('Data Transformation'!E3517&lt;$R$10,E3517,$R$10)),IF(C3517=FALSE,FALSE,IF(C3517&lt;$R$10,C3517,$R$10)))</f>
        <v>0</v>
      </c>
      <c r="H3517" t="b">
        <f>IF('Input and Summary Results'!$J$4="yes",'Data Transformation'!F3517,'Data Transformation'!D3517)</f>
        <v>0</v>
      </c>
      <c r="I3517" t="str">
        <f t="shared" si="193"/>
        <v/>
      </c>
    </row>
    <row r="3518" spans="2:9" x14ac:dyDescent="0.25">
      <c r="B3518" t="b">
        <f>IF('Input and Summary Results'!D3100=0,FALSE,'Input and Summary Results'!$B3100)</f>
        <v>0</v>
      </c>
      <c r="C3518" t="b">
        <f>IF(OR(B3518=0,'Input and Summary Results'!D3100=0,'Input and Summary Results'!D3100=""),FALSE,'Input and Summary Results'!$D3100)</f>
        <v>0</v>
      </c>
      <c r="D3518" t="b">
        <f>IF(OR(B3518=0,'Input and Summary Results'!E3100=0),FALSE,'Input and Summary Results'!$E3100)</f>
        <v>0</v>
      </c>
      <c r="E3518" t="b">
        <f t="shared" si="194"/>
        <v>0</v>
      </c>
      <c r="F3518" t="b">
        <f t="shared" si="195"/>
        <v>0</v>
      </c>
      <c r="G3518" t="b">
        <f>IF('Input and Summary Results'!$J$4="yes",IF(C3518=FALSE,FALSE,IF('Data Transformation'!E3518&lt;$R$10,E3518,$R$10)),IF(C3518=FALSE,FALSE,IF(C3518&lt;$R$10,C3518,$R$10)))</f>
        <v>0</v>
      </c>
      <c r="H3518" t="b">
        <f>IF('Input and Summary Results'!$J$4="yes",'Data Transformation'!F3518,'Data Transformation'!D3518)</f>
        <v>0</v>
      </c>
      <c r="I3518" t="str">
        <f t="shared" si="193"/>
        <v/>
      </c>
    </row>
    <row r="3519" spans="2:9" x14ac:dyDescent="0.25">
      <c r="B3519" t="b">
        <f>IF('Input and Summary Results'!D3101=0,FALSE,'Input and Summary Results'!$B3101)</f>
        <v>0</v>
      </c>
      <c r="C3519" t="b">
        <f>IF(OR(B3519=0,'Input and Summary Results'!D3101=0,'Input and Summary Results'!D3101=""),FALSE,'Input and Summary Results'!$D3101)</f>
        <v>0</v>
      </c>
      <c r="D3519" t="b">
        <f>IF(OR(B3519=0,'Input and Summary Results'!E3101=0),FALSE,'Input and Summary Results'!$E3101)</f>
        <v>0</v>
      </c>
      <c r="E3519" t="b">
        <f t="shared" si="194"/>
        <v>0</v>
      </c>
      <c r="F3519" t="b">
        <f t="shared" si="195"/>
        <v>0</v>
      </c>
      <c r="G3519" t="b">
        <f>IF('Input and Summary Results'!$J$4="yes",IF(C3519=FALSE,FALSE,IF('Data Transformation'!E3519&lt;$R$10,E3519,$R$10)),IF(C3519=FALSE,FALSE,IF(C3519&lt;$R$10,C3519,$R$10)))</f>
        <v>0</v>
      </c>
      <c r="H3519" t="b">
        <f>IF('Input and Summary Results'!$J$4="yes",'Data Transformation'!F3519,'Data Transformation'!D3519)</f>
        <v>0</v>
      </c>
      <c r="I3519" t="str">
        <f t="shared" si="193"/>
        <v/>
      </c>
    </row>
    <row r="3520" spans="2:9" x14ac:dyDescent="0.25">
      <c r="B3520" t="b">
        <f>IF('Input and Summary Results'!D3102=0,FALSE,'Input and Summary Results'!$B3102)</f>
        <v>0</v>
      </c>
      <c r="C3520" t="b">
        <f>IF(OR(B3520=0,'Input and Summary Results'!D3102=0,'Input and Summary Results'!D3102=""),FALSE,'Input and Summary Results'!$D3102)</f>
        <v>0</v>
      </c>
      <c r="D3520" t="b">
        <f>IF(OR(B3520=0,'Input and Summary Results'!E3102=0),FALSE,'Input and Summary Results'!$E3102)</f>
        <v>0</v>
      </c>
      <c r="E3520" t="b">
        <f t="shared" si="194"/>
        <v>0</v>
      </c>
      <c r="F3520" t="b">
        <f t="shared" si="195"/>
        <v>0</v>
      </c>
      <c r="G3520" t="b">
        <f>IF('Input and Summary Results'!$J$4="yes",IF(C3520=FALSE,FALSE,IF('Data Transformation'!E3520&lt;$R$10,E3520,$R$10)),IF(C3520=FALSE,FALSE,IF(C3520&lt;$R$10,C3520,$R$10)))</f>
        <v>0</v>
      </c>
      <c r="H3520" t="b">
        <f>IF('Input and Summary Results'!$J$4="yes",'Data Transformation'!F3520,'Data Transformation'!D3520)</f>
        <v>0</v>
      </c>
      <c r="I3520" t="str">
        <f t="shared" si="193"/>
        <v/>
      </c>
    </row>
    <row r="3521" spans="2:9" x14ac:dyDescent="0.25">
      <c r="B3521" t="b">
        <f>IF('Input and Summary Results'!D3103=0,FALSE,'Input and Summary Results'!$B3103)</f>
        <v>0</v>
      </c>
      <c r="C3521" t="b">
        <f>IF(OR(B3521=0,'Input and Summary Results'!D3103=0,'Input and Summary Results'!D3103=""),FALSE,'Input and Summary Results'!$D3103)</f>
        <v>0</v>
      </c>
      <c r="D3521" t="b">
        <f>IF(OR(B3521=0,'Input and Summary Results'!E3103=0),FALSE,'Input and Summary Results'!$E3103)</f>
        <v>0</v>
      </c>
      <c r="E3521" t="b">
        <f t="shared" si="194"/>
        <v>0</v>
      </c>
      <c r="F3521" t="b">
        <f t="shared" si="195"/>
        <v>0</v>
      </c>
      <c r="G3521" t="b">
        <f>IF('Input and Summary Results'!$J$4="yes",IF(C3521=FALSE,FALSE,IF('Data Transformation'!E3521&lt;$R$10,E3521,$R$10)),IF(C3521=FALSE,FALSE,IF(C3521&lt;$R$10,C3521,$R$10)))</f>
        <v>0</v>
      </c>
      <c r="H3521" t="b">
        <f>IF('Input and Summary Results'!$J$4="yes",'Data Transformation'!F3521,'Data Transformation'!D3521)</f>
        <v>0</v>
      </c>
      <c r="I3521" t="str">
        <f t="shared" si="193"/>
        <v/>
      </c>
    </row>
    <row r="3522" spans="2:9" x14ac:dyDescent="0.25">
      <c r="B3522" t="b">
        <f>IF('Input and Summary Results'!D3104=0,FALSE,'Input and Summary Results'!$B3104)</f>
        <v>0</v>
      </c>
      <c r="C3522" t="b">
        <f>IF(OR(B3522=0,'Input and Summary Results'!D3104=0,'Input and Summary Results'!D3104=""),FALSE,'Input and Summary Results'!$D3104)</f>
        <v>0</v>
      </c>
      <c r="D3522" t="b">
        <f>IF(OR(B3522=0,'Input and Summary Results'!E3104=0),FALSE,'Input and Summary Results'!$E3104)</f>
        <v>0</v>
      </c>
      <c r="E3522" t="b">
        <f t="shared" si="194"/>
        <v>0</v>
      </c>
      <c r="F3522" t="b">
        <f t="shared" si="195"/>
        <v>0</v>
      </c>
      <c r="G3522" t="b">
        <f>IF('Input and Summary Results'!$J$4="yes",IF(C3522=FALSE,FALSE,IF('Data Transformation'!E3522&lt;$R$10,E3522,$R$10)),IF(C3522=FALSE,FALSE,IF(C3522&lt;$R$10,C3522,$R$10)))</f>
        <v>0</v>
      </c>
      <c r="H3522" t="b">
        <f>IF('Input and Summary Results'!$J$4="yes",'Data Transformation'!F3522,'Data Transformation'!D3522)</f>
        <v>0</v>
      </c>
      <c r="I3522" t="str">
        <f t="shared" si="193"/>
        <v/>
      </c>
    </row>
    <row r="3523" spans="2:9" x14ac:dyDescent="0.25">
      <c r="B3523" t="b">
        <f>IF('Input and Summary Results'!D3105=0,FALSE,'Input and Summary Results'!$B3105)</f>
        <v>0</v>
      </c>
      <c r="C3523" t="b">
        <f>IF(OR(B3523=0,'Input and Summary Results'!D3105=0,'Input and Summary Results'!D3105=""),FALSE,'Input and Summary Results'!$D3105)</f>
        <v>0</v>
      </c>
      <c r="D3523" t="b">
        <f>IF(OR(B3523=0,'Input and Summary Results'!E3105=0),FALSE,'Input and Summary Results'!$E3105)</f>
        <v>0</v>
      </c>
      <c r="E3523" t="b">
        <f t="shared" si="194"/>
        <v>0</v>
      </c>
      <c r="F3523" t="b">
        <f t="shared" si="195"/>
        <v>0</v>
      </c>
      <c r="G3523" t="b">
        <f>IF('Input and Summary Results'!$J$4="yes",IF(C3523=FALSE,FALSE,IF('Data Transformation'!E3523&lt;$R$10,E3523,$R$10)),IF(C3523=FALSE,FALSE,IF(C3523&lt;$R$10,C3523,$R$10)))</f>
        <v>0</v>
      </c>
      <c r="H3523" t="b">
        <f>IF('Input and Summary Results'!$J$4="yes",'Data Transformation'!F3523,'Data Transformation'!D3523)</f>
        <v>0</v>
      </c>
      <c r="I3523" t="str">
        <f t="shared" si="193"/>
        <v/>
      </c>
    </row>
    <row r="3524" spans="2:9" x14ac:dyDescent="0.25">
      <c r="B3524" t="b">
        <f>IF('Input and Summary Results'!D3106=0,FALSE,'Input and Summary Results'!$B3106)</f>
        <v>0</v>
      </c>
      <c r="C3524" t="b">
        <f>IF(OR(B3524=0,'Input and Summary Results'!D3106=0,'Input and Summary Results'!D3106=""),FALSE,'Input and Summary Results'!$D3106)</f>
        <v>0</v>
      </c>
      <c r="D3524" t="b">
        <f>IF(OR(B3524=0,'Input and Summary Results'!E3106=0),FALSE,'Input and Summary Results'!$E3106)</f>
        <v>0</v>
      </c>
      <c r="E3524" t="b">
        <f t="shared" si="194"/>
        <v>0</v>
      </c>
      <c r="F3524" t="b">
        <f t="shared" si="195"/>
        <v>0</v>
      </c>
      <c r="G3524" t="b">
        <f>IF('Input and Summary Results'!$J$4="yes",IF(C3524=FALSE,FALSE,IF('Data Transformation'!E3524&lt;$R$10,E3524,$R$10)),IF(C3524=FALSE,FALSE,IF(C3524&lt;$R$10,C3524,$R$10)))</f>
        <v>0</v>
      </c>
      <c r="H3524" t="b">
        <f>IF('Input and Summary Results'!$J$4="yes",'Data Transformation'!F3524,'Data Transformation'!D3524)</f>
        <v>0</v>
      </c>
      <c r="I3524" t="str">
        <f t="shared" si="193"/>
        <v/>
      </c>
    </row>
    <row r="3525" spans="2:9" x14ac:dyDescent="0.25">
      <c r="B3525" t="b">
        <f>IF('Input and Summary Results'!D3107=0,FALSE,'Input and Summary Results'!$B3107)</f>
        <v>0</v>
      </c>
      <c r="C3525" t="b">
        <f>IF(OR(B3525=0,'Input and Summary Results'!D3107=0,'Input and Summary Results'!D3107=""),FALSE,'Input and Summary Results'!$D3107)</f>
        <v>0</v>
      </c>
      <c r="D3525" t="b">
        <f>IF(OR(B3525=0,'Input and Summary Results'!E3107=0),FALSE,'Input and Summary Results'!$E3107)</f>
        <v>0</v>
      </c>
      <c r="E3525" t="b">
        <f t="shared" si="194"/>
        <v>0</v>
      </c>
      <c r="F3525" t="b">
        <f t="shared" si="195"/>
        <v>0</v>
      </c>
      <c r="G3525" t="b">
        <f>IF('Input and Summary Results'!$J$4="yes",IF(C3525=FALSE,FALSE,IF('Data Transformation'!E3525&lt;$R$10,E3525,$R$10)),IF(C3525=FALSE,FALSE,IF(C3525&lt;$R$10,C3525,$R$10)))</f>
        <v>0</v>
      </c>
      <c r="H3525" t="b">
        <f>IF('Input and Summary Results'!$J$4="yes",'Data Transformation'!F3525,'Data Transformation'!D3525)</f>
        <v>0</v>
      </c>
      <c r="I3525" t="str">
        <f t="shared" ref="I3525:I3588" si="196">IF(G3525=FALSE,"",B3525)</f>
        <v/>
      </c>
    </row>
    <row r="3526" spans="2:9" x14ac:dyDescent="0.25">
      <c r="B3526" t="b">
        <f>IF('Input and Summary Results'!D3108=0,FALSE,'Input and Summary Results'!$B3108)</f>
        <v>0</v>
      </c>
      <c r="C3526" t="b">
        <f>IF(OR(B3526=0,'Input and Summary Results'!D3108=0,'Input and Summary Results'!D3108=""),FALSE,'Input and Summary Results'!$D3108)</f>
        <v>0</v>
      </c>
      <c r="D3526" t="b">
        <f>IF(OR(B3526=0,'Input and Summary Results'!E3108=0),FALSE,'Input and Summary Results'!$E3108)</f>
        <v>0</v>
      </c>
      <c r="E3526" t="b">
        <f t="shared" si="194"/>
        <v>0</v>
      </c>
      <c r="F3526" t="b">
        <f t="shared" si="195"/>
        <v>0</v>
      </c>
      <c r="G3526" t="b">
        <f>IF('Input and Summary Results'!$J$4="yes",IF(C3526=FALSE,FALSE,IF('Data Transformation'!E3526&lt;$R$10,E3526,$R$10)),IF(C3526=FALSE,FALSE,IF(C3526&lt;$R$10,C3526,$R$10)))</f>
        <v>0</v>
      </c>
      <c r="H3526" t="b">
        <f>IF('Input and Summary Results'!$J$4="yes",'Data Transformation'!F3526,'Data Transformation'!D3526)</f>
        <v>0</v>
      </c>
      <c r="I3526" t="str">
        <f t="shared" si="196"/>
        <v/>
      </c>
    </row>
    <row r="3527" spans="2:9" x14ac:dyDescent="0.25">
      <c r="B3527" t="b">
        <f>IF('Input and Summary Results'!D3109=0,FALSE,'Input and Summary Results'!$B3109)</f>
        <v>0</v>
      </c>
      <c r="C3527" t="b">
        <f>IF(OR(B3527=0,'Input and Summary Results'!D3109=0,'Input and Summary Results'!D3109=""),FALSE,'Input and Summary Results'!$D3109)</f>
        <v>0</v>
      </c>
      <c r="D3527" t="b">
        <f>IF(OR(B3527=0,'Input and Summary Results'!E3109=0),FALSE,'Input and Summary Results'!$E3109)</f>
        <v>0</v>
      </c>
      <c r="E3527" t="b">
        <f t="shared" si="194"/>
        <v>0</v>
      </c>
      <c r="F3527" t="b">
        <f t="shared" si="195"/>
        <v>0</v>
      </c>
      <c r="G3527" t="b">
        <f>IF('Input and Summary Results'!$J$4="yes",IF(C3527=FALSE,FALSE,IF('Data Transformation'!E3527&lt;$R$10,E3527,$R$10)),IF(C3527=FALSE,FALSE,IF(C3527&lt;$R$10,C3527,$R$10)))</f>
        <v>0</v>
      </c>
      <c r="H3527" t="b">
        <f>IF('Input and Summary Results'!$J$4="yes",'Data Transformation'!F3527,'Data Transformation'!D3527)</f>
        <v>0</v>
      </c>
      <c r="I3527" t="str">
        <f t="shared" si="196"/>
        <v/>
      </c>
    </row>
    <row r="3528" spans="2:9" x14ac:dyDescent="0.25">
      <c r="B3528" t="b">
        <f>IF('Input and Summary Results'!D3110=0,FALSE,'Input and Summary Results'!$B3110)</f>
        <v>0</v>
      </c>
      <c r="C3528" t="b">
        <f>IF(OR(B3528=0,'Input and Summary Results'!D3110=0,'Input and Summary Results'!D3110=""),FALSE,'Input and Summary Results'!$D3110)</f>
        <v>0</v>
      </c>
      <c r="D3528" t="b">
        <f>IF(OR(B3528=0,'Input and Summary Results'!E3110=0),FALSE,'Input and Summary Results'!$E3110)</f>
        <v>0</v>
      </c>
      <c r="E3528" t="b">
        <f t="shared" si="194"/>
        <v>0</v>
      </c>
      <c r="F3528" t="b">
        <f t="shared" si="195"/>
        <v>0</v>
      </c>
      <c r="G3528" t="b">
        <f>IF('Input and Summary Results'!$J$4="yes",IF(C3528=FALSE,FALSE,IF('Data Transformation'!E3528&lt;$R$10,E3528,$R$10)),IF(C3528=FALSE,FALSE,IF(C3528&lt;$R$10,C3528,$R$10)))</f>
        <v>0</v>
      </c>
      <c r="H3528" t="b">
        <f>IF('Input and Summary Results'!$J$4="yes",'Data Transformation'!F3528,'Data Transformation'!D3528)</f>
        <v>0</v>
      </c>
      <c r="I3528" t="str">
        <f t="shared" si="196"/>
        <v/>
      </c>
    </row>
    <row r="3529" spans="2:9" x14ac:dyDescent="0.25">
      <c r="B3529" t="b">
        <f>IF('Input and Summary Results'!D3111=0,FALSE,'Input and Summary Results'!$B3111)</f>
        <v>0</v>
      </c>
      <c r="C3529" t="b">
        <f>IF(OR(B3529=0,'Input and Summary Results'!D3111=0,'Input and Summary Results'!D3111=""),FALSE,'Input and Summary Results'!$D3111)</f>
        <v>0</v>
      </c>
      <c r="D3529" t="b">
        <f>IF(OR(B3529=0,'Input and Summary Results'!E3111=0),FALSE,'Input and Summary Results'!$E3111)</f>
        <v>0</v>
      </c>
      <c r="E3529" t="b">
        <f t="shared" si="194"/>
        <v>0</v>
      </c>
      <c r="F3529" t="b">
        <f t="shared" si="195"/>
        <v>0</v>
      </c>
      <c r="G3529" t="b">
        <f>IF('Input and Summary Results'!$J$4="yes",IF(C3529=FALSE,FALSE,IF('Data Transformation'!E3529&lt;$R$10,E3529,$R$10)),IF(C3529=FALSE,FALSE,IF(C3529&lt;$R$10,C3529,$R$10)))</f>
        <v>0</v>
      </c>
      <c r="H3529" t="b">
        <f>IF('Input and Summary Results'!$J$4="yes",'Data Transformation'!F3529,'Data Transformation'!D3529)</f>
        <v>0</v>
      </c>
      <c r="I3529" t="str">
        <f t="shared" si="196"/>
        <v/>
      </c>
    </row>
    <row r="3530" spans="2:9" x14ac:dyDescent="0.25">
      <c r="B3530" t="b">
        <f>IF('Input and Summary Results'!D3112=0,FALSE,'Input and Summary Results'!$B3112)</f>
        <v>0</v>
      </c>
      <c r="C3530" t="b">
        <f>IF(OR(B3530=0,'Input and Summary Results'!D3112=0,'Input and Summary Results'!D3112=""),FALSE,'Input and Summary Results'!$D3112)</f>
        <v>0</v>
      </c>
      <c r="D3530" t="b">
        <f>IF(OR(B3530=0,'Input and Summary Results'!E3112=0),FALSE,'Input and Summary Results'!$E3112)</f>
        <v>0</v>
      </c>
      <c r="E3530" t="b">
        <f t="shared" si="194"/>
        <v>0</v>
      </c>
      <c r="F3530" t="b">
        <f t="shared" si="195"/>
        <v>0</v>
      </c>
      <c r="G3530" t="b">
        <f>IF('Input and Summary Results'!$J$4="yes",IF(C3530=FALSE,FALSE,IF('Data Transformation'!E3530&lt;$R$10,E3530,$R$10)),IF(C3530=FALSE,FALSE,IF(C3530&lt;$R$10,C3530,$R$10)))</f>
        <v>0</v>
      </c>
      <c r="H3530" t="b">
        <f>IF('Input and Summary Results'!$J$4="yes",'Data Transformation'!F3530,'Data Transformation'!D3530)</f>
        <v>0</v>
      </c>
      <c r="I3530" t="str">
        <f t="shared" si="196"/>
        <v/>
      </c>
    </row>
    <row r="3531" spans="2:9" x14ac:dyDescent="0.25">
      <c r="B3531" t="b">
        <f>IF('Input and Summary Results'!D3113=0,FALSE,'Input and Summary Results'!$B3113)</f>
        <v>0</v>
      </c>
      <c r="C3531" t="b">
        <f>IF(OR(B3531=0,'Input and Summary Results'!D3113=0,'Input and Summary Results'!D3113=""),FALSE,'Input and Summary Results'!$D3113)</f>
        <v>0</v>
      </c>
      <c r="D3531" t="b">
        <f>IF(OR(B3531=0,'Input and Summary Results'!E3113=0),FALSE,'Input and Summary Results'!$E3113)</f>
        <v>0</v>
      </c>
      <c r="E3531" t="b">
        <f t="shared" si="194"/>
        <v>0</v>
      </c>
      <c r="F3531" t="b">
        <f t="shared" si="195"/>
        <v>0</v>
      </c>
      <c r="G3531" t="b">
        <f>IF('Input and Summary Results'!$J$4="yes",IF(C3531=FALSE,FALSE,IF('Data Transformation'!E3531&lt;$R$10,E3531,$R$10)),IF(C3531=FALSE,FALSE,IF(C3531&lt;$R$10,C3531,$R$10)))</f>
        <v>0</v>
      </c>
      <c r="H3531" t="b">
        <f>IF('Input and Summary Results'!$J$4="yes",'Data Transformation'!F3531,'Data Transformation'!D3531)</f>
        <v>0</v>
      </c>
      <c r="I3531" t="str">
        <f t="shared" si="196"/>
        <v/>
      </c>
    </row>
    <row r="3532" spans="2:9" x14ac:dyDescent="0.25">
      <c r="B3532" t="b">
        <f>IF('Input and Summary Results'!D3114=0,FALSE,'Input and Summary Results'!$B3114)</f>
        <v>0</v>
      </c>
      <c r="C3532" t="b">
        <f>IF(OR(B3532=0,'Input and Summary Results'!D3114=0,'Input and Summary Results'!D3114=""),FALSE,'Input and Summary Results'!$D3114)</f>
        <v>0</v>
      </c>
      <c r="D3532" t="b">
        <f>IF(OR(B3532=0,'Input and Summary Results'!E3114=0),FALSE,'Input and Summary Results'!$E3114)</f>
        <v>0</v>
      </c>
      <c r="E3532" t="b">
        <f t="shared" si="194"/>
        <v>0</v>
      </c>
      <c r="F3532" t="b">
        <f t="shared" si="195"/>
        <v>0</v>
      </c>
      <c r="G3532" t="b">
        <f>IF('Input and Summary Results'!$J$4="yes",IF(C3532=FALSE,FALSE,IF('Data Transformation'!E3532&lt;$R$10,E3532,$R$10)),IF(C3532=FALSE,FALSE,IF(C3532&lt;$R$10,C3532,$R$10)))</f>
        <v>0</v>
      </c>
      <c r="H3532" t="b">
        <f>IF('Input and Summary Results'!$J$4="yes",'Data Transformation'!F3532,'Data Transformation'!D3532)</f>
        <v>0</v>
      </c>
      <c r="I3532" t="str">
        <f t="shared" si="196"/>
        <v/>
      </c>
    </row>
    <row r="3533" spans="2:9" x14ac:dyDescent="0.25">
      <c r="B3533" t="b">
        <f>IF('Input and Summary Results'!D3115=0,FALSE,'Input and Summary Results'!$B3115)</f>
        <v>0</v>
      </c>
      <c r="C3533" t="b">
        <f>IF(OR(B3533=0,'Input and Summary Results'!D3115=0,'Input and Summary Results'!D3115=""),FALSE,'Input and Summary Results'!$D3115)</f>
        <v>0</v>
      </c>
      <c r="D3533" t="b">
        <f>IF(OR(B3533=0,'Input and Summary Results'!E3115=0),FALSE,'Input and Summary Results'!$E3115)</f>
        <v>0</v>
      </c>
      <c r="E3533" t="b">
        <f t="shared" si="194"/>
        <v>0</v>
      </c>
      <c r="F3533" t="b">
        <f t="shared" si="195"/>
        <v>0</v>
      </c>
      <c r="G3533" t="b">
        <f>IF('Input and Summary Results'!$J$4="yes",IF(C3533=FALSE,FALSE,IF('Data Transformation'!E3533&lt;$R$10,E3533,$R$10)),IF(C3533=FALSE,FALSE,IF(C3533&lt;$R$10,C3533,$R$10)))</f>
        <v>0</v>
      </c>
      <c r="H3533" t="b">
        <f>IF('Input and Summary Results'!$J$4="yes",'Data Transformation'!F3533,'Data Transformation'!D3533)</f>
        <v>0</v>
      </c>
      <c r="I3533" t="str">
        <f t="shared" si="196"/>
        <v/>
      </c>
    </row>
    <row r="3534" spans="2:9" x14ac:dyDescent="0.25">
      <c r="B3534" t="b">
        <f>IF('Input and Summary Results'!D3116=0,FALSE,'Input and Summary Results'!$B3116)</f>
        <v>0</v>
      </c>
      <c r="C3534" t="b">
        <f>IF(OR(B3534=0,'Input and Summary Results'!D3116=0,'Input and Summary Results'!D3116=""),FALSE,'Input and Summary Results'!$D3116)</f>
        <v>0</v>
      </c>
      <c r="D3534" t="b">
        <f>IF(OR(B3534=0,'Input and Summary Results'!E3116=0),FALSE,'Input and Summary Results'!$E3116)</f>
        <v>0</v>
      </c>
      <c r="E3534" t="b">
        <f t="shared" si="194"/>
        <v>0</v>
      </c>
      <c r="F3534" t="b">
        <f t="shared" si="195"/>
        <v>0</v>
      </c>
      <c r="G3534" t="b">
        <f>IF('Input and Summary Results'!$J$4="yes",IF(C3534=FALSE,FALSE,IF('Data Transformation'!E3534&lt;$R$10,E3534,$R$10)),IF(C3534=FALSE,FALSE,IF(C3534&lt;$R$10,C3534,$R$10)))</f>
        <v>0</v>
      </c>
      <c r="H3534" t="b">
        <f>IF('Input and Summary Results'!$J$4="yes",'Data Transformation'!F3534,'Data Transformation'!D3534)</f>
        <v>0</v>
      </c>
      <c r="I3534" t="str">
        <f t="shared" si="196"/>
        <v/>
      </c>
    </row>
    <row r="3535" spans="2:9" x14ac:dyDescent="0.25">
      <c r="B3535" t="b">
        <f>IF('Input and Summary Results'!D3117=0,FALSE,'Input and Summary Results'!$B3117)</f>
        <v>0</v>
      </c>
      <c r="C3535" t="b">
        <f>IF(OR(B3535=0,'Input and Summary Results'!D3117=0,'Input and Summary Results'!D3117=""),FALSE,'Input and Summary Results'!$D3117)</f>
        <v>0</v>
      </c>
      <c r="D3535" t="b">
        <f>IF(OR(B3535=0,'Input and Summary Results'!E3117=0),FALSE,'Input and Summary Results'!$E3117)</f>
        <v>0</v>
      </c>
      <c r="E3535" t="b">
        <f t="shared" si="194"/>
        <v>0</v>
      </c>
      <c r="F3535" t="b">
        <f t="shared" si="195"/>
        <v>0</v>
      </c>
      <c r="G3535" t="b">
        <f>IF('Input and Summary Results'!$J$4="yes",IF(C3535=FALSE,FALSE,IF('Data Transformation'!E3535&lt;$R$10,E3535,$R$10)),IF(C3535=FALSE,FALSE,IF(C3535&lt;$R$10,C3535,$R$10)))</f>
        <v>0</v>
      </c>
      <c r="H3535" t="b">
        <f>IF('Input and Summary Results'!$J$4="yes",'Data Transformation'!F3535,'Data Transformation'!D3535)</f>
        <v>0</v>
      </c>
      <c r="I3535" t="str">
        <f t="shared" si="196"/>
        <v/>
      </c>
    </row>
    <row r="3536" spans="2:9" x14ac:dyDescent="0.25">
      <c r="B3536" t="b">
        <f>IF('Input and Summary Results'!D3118=0,FALSE,'Input and Summary Results'!$B3118)</f>
        <v>0</v>
      </c>
      <c r="C3536" t="b">
        <f>IF(OR(B3536=0,'Input and Summary Results'!D3118=0,'Input and Summary Results'!D3118=""),FALSE,'Input and Summary Results'!$D3118)</f>
        <v>0</v>
      </c>
      <c r="D3536" t="b">
        <f>IF(OR(B3536=0,'Input and Summary Results'!E3118=0),FALSE,'Input and Summary Results'!$E3118)</f>
        <v>0</v>
      </c>
      <c r="E3536" t="b">
        <f t="shared" si="194"/>
        <v>0</v>
      </c>
      <c r="F3536" t="b">
        <f t="shared" si="195"/>
        <v>0</v>
      </c>
      <c r="G3536" t="b">
        <f>IF('Input and Summary Results'!$J$4="yes",IF(C3536=FALSE,FALSE,IF('Data Transformation'!E3536&lt;$R$10,E3536,$R$10)),IF(C3536=FALSE,FALSE,IF(C3536&lt;$R$10,C3536,$R$10)))</f>
        <v>0</v>
      </c>
      <c r="H3536" t="b">
        <f>IF('Input and Summary Results'!$J$4="yes",'Data Transformation'!F3536,'Data Transformation'!D3536)</f>
        <v>0</v>
      </c>
      <c r="I3536" t="str">
        <f t="shared" si="196"/>
        <v/>
      </c>
    </row>
    <row r="3537" spans="2:9" x14ac:dyDescent="0.25">
      <c r="B3537" t="b">
        <f>IF('Input and Summary Results'!D3119=0,FALSE,'Input and Summary Results'!$B3119)</f>
        <v>0</v>
      </c>
      <c r="C3537" t="b">
        <f>IF(OR(B3537=0,'Input and Summary Results'!D3119=0,'Input and Summary Results'!D3119=""),FALSE,'Input and Summary Results'!$D3119)</f>
        <v>0</v>
      </c>
      <c r="D3537" t="b">
        <f>IF(OR(B3537=0,'Input and Summary Results'!E3119=0),FALSE,'Input and Summary Results'!$E3119)</f>
        <v>0</v>
      </c>
      <c r="E3537" t="b">
        <f t="shared" si="194"/>
        <v>0</v>
      </c>
      <c r="F3537" t="b">
        <f t="shared" si="195"/>
        <v>0</v>
      </c>
      <c r="G3537" t="b">
        <f>IF('Input and Summary Results'!$J$4="yes",IF(C3537=FALSE,FALSE,IF('Data Transformation'!E3537&lt;$R$10,E3537,$R$10)),IF(C3537=FALSE,FALSE,IF(C3537&lt;$R$10,C3537,$R$10)))</f>
        <v>0</v>
      </c>
      <c r="H3537" t="b">
        <f>IF('Input and Summary Results'!$J$4="yes",'Data Transformation'!F3537,'Data Transformation'!D3537)</f>
        <v>0</v>
      </c>
      <c r="I3537" t="str">
        <f t="shared" si="196"/>
        <v/>
      </c>
    </row>
    <row r="3538" spans="2:9" x14ac:dyDescent="0.25">
      <c r="B3538" t="b">
        <f>IF('Input and Summary Results'!D3120=0,FALSE,'Input and Summary Results'!$B3120)</f>
        <v>0</v>
      </c>
      <c r="C3538" t="b">
        <f>IF(OR(B3538=0,'Input and Summary Results'!D3120=0,'Input and Summary Results'!D3120=""),FALSE,'Input and Summary Results'!$D3120)</f>
        <v>0</v>
      </c>
      <c r="D3538" t="b">
        <f>IF(OR(B3538=0,'Input and Summary Results'!E3120=0),FALSE,'Input and Summary Results'!$E3120)</f>
        <v>0</v>
      </c>
      <c r="E3538" t="b">
        <f t="shared" si="194"/>
        <v>0</v>
      </c>
      <c r="F3538" t="b">
        <f t="shared" si="195"/>
        <v>0</v>
      </c>
      <c r="G3538" t="b">
        <f>IF('Input and Summary Results'!$J$4="yes",IF(C3538=FALSE,FALSE,IF('Data Transformation'!E3538&lt;$R$10,E3538,$R$10)),IF(C3538=FALSE,FALSE,IF(C3538&lt;$R$10,C3538,$R$10)))</f>
        <v>0</v>
      </c>
      <c r="H3538" t="b">
        <f>IF('Input and Summary Results'!$J$4="yes",'Data Transformation'!F3538,'Data Transformation'!D3538)</f>
        <v>0</v>
      </c>
      <c r="I3538" t="str">
        <f t="shared" si="196"/>
        <v/>
      </c>
    </row>
    <row r="3539" spans="2:9" x14ac:dyDescent="0.25">
      <c r="B3539" t="b">
        <f>IF('Input and Summary Results'!D3121=0,FALSE,'Input and Summary Results'!$B3121)</f>
        <v>0</v>
      </c>
      <c r="C3539" t="b">
        <f>IF(OR(B3539=0,'Input and Summary Results'!D3121=0,'Input and Summary Results'!D3121=""),FALSE,'Input and Summary Results'!$D3121)</f>
        <v>0</v>
      </c>
      <c r="D3539" t="b">
        <f>IF(OR(B3539=0,'Input and Summary Results'!E3121=0),FALSE,'Input and Summary Results'!$E3121)</f>
        <v>0</v>
      </c>
      <c r="E3539" t="b">
        <f t="shared" si="194"/>
        <v>0</v>
      </c>
      <c r="F3539" t="b">
        <f t="shared" si="195"/>
        <v>0</v>
      </c>
      <c r="G3539" t="b">
        <f>IF('Input and Summary Results'!$J$4="yes",IF(C3539=FALSE,FALSE,IF('Data Transformation'!E3539&lt;$R$10,E3539,$R$10)),IF(C3539=FALSE,FALSE,IF(C3539&lt;$R$10,C3539,$R$10)))</f>
        <v>0</v>
      </c>
      <c r="H3539" t="b">
        <f>IF('Input and Summary Results'!$J$4="yes",'Data Transformation'!F3539,'Data Transformation'!D3539)</f>
        <v>0</v>
      </c>
      <c r="I3539" t="str">
        <f t="shared" si="196"/>
        <v/>
      </c>
    </row>
    <row r="3540" spans="2:9" x14ac:dyDescent="0.25">
      <c r="B3540" t="b">
        <f>IF('Input and Summary Results'!D3122=0,FALSE,'Input and Summary Results'!$B3122)</f>
        <v>0</v>
      </c>
      <c r="C3540" t="b">
        <f>IF(OR(B3540=0,'Input and Summary Results'!D3122=0,'Input and Summary Results'!D3122=""),FALSE,'Input and Summary Results'!$D3122)</f>
        <v>0</v>
      </c>
      <c r="D3540" t="b">
        <f>IF(OR(B3540=0,'Input and Summary Results'!E3122=0),FALSE,'Input and Summary Results'!$E3122)</f>
        <v>0</v>
      </c>
      <c r="E3540" t="b">
        <f t="shared" si="194"/>
        <v>0</v>
      </c>
      <c r="F3540" t="b">
        <f t="shared" si="195"/>
        <v>0</v>
      </c>
      <c r="G3540" t="b">
        <f>IF('Input and Summary Results'!$J$4="yes",IF(C3540=FALSE,FALSE,IF('Data Transformation'!E3540&lt;$R$10,E3540,$R$10)),IF(C3540=FALSE,FALSE,IF(C3540&lt;$R$10,C3540,$R$10)))</f>
        <v>0</v>
      </c>
      <c r="H3540" t="b">
        <f>IF('Input and Summary Results'!$J$4="yes",'Data Transformation'!F3540,'Data Transformation'!D3540)</f>
        <v>0</v>
      </c>
      <c r="I3540" t="str">
        <f t="shared" si="196"/>
        <v/>
      </c>
    </row>
    <row r="3541" spans="2:9" x14ac:dyDescent="0.25">
      <c r="B3541" t="b">
        <f>IF('Input and Summary Results'!D3123=0,FALSE,'Input and Summary Results'!$B3123)</f>
        <v>0</v>
      </c>
      <c r="C3541" t="b">
        <f>IF(OR(B3541=0,'Input and Summary Results'!D3123=0,'Input and Summary Results'!D3123=""),FALSE,'Input and Summary Results'!$D3123)</f>
        <v>0</v>
      </c>
      <c r="D3541" t="b">
        <f>IF(OR(B3541=0,'Input and Summary Results'!E3123=0),FALSE,'Input and Summary Results'!$E3123)</f>
        <v>0</v>
      </c>
      <c r="E3541" t="b">
        <f t="shared" si="194"/>
        <v>0</v>
      </c>
      <c r="F3541" t="b">
        <f t="shared" si="195"/>
        <v>0</v>
      </c>
      <c r="G3541" t="b">
        <f>IF('Input and Summary Results'!$J$4="yes",IF(C3541=FALSE,FALSE,IF('Data Transformation'!E3541&lt;$R$10,E3541,$R$10)),IF(C3541=FALSE,FALSE,IF(C3541&lt;$R$10,C3541,$R$10)))</f>
        <v>0</v>
      </c>
      <c r="H3541" t="b">
        <f>IF('Input and Summary Results'!$J$4="yes",'Data Transformation'!F3541,'Data Transformation'!D3541)</f>
        <v>0</v>
      </c>
      <c r="I3541" t="str">
        <f t="shared" si="196"/>
        <v/>
      </c>
    </row>
    <row r="3542" spans="2:9" x14ac:dyDescent="0.25">
      <c r="B3542" t="b">
        <f>IF('Input and Summary Results'!D3124=0,FALSE,'Input and Summary Results'!$B3124)</f>
        <v>0</v>
      </c>
      <c r="C3542" t="b">
        <f>IF(OR(B3542=0,'Input and Summary Results'!D3124=0,'Input and Summary Results'!D3124=""),FALSE,'Input and Summary Results'!$D3124)</f>
        <v>0</v>
      </c>
      <c r="D3542" t="b">
        <f>IF(OR(B3542=0,'Input and Summary Results'!E3124=0),FALSE,'Input and Summary Results'!$E3124)</f>
        <v>0</v>
      </c>
      <c r="E3542" t="b">
        <f t="shared" si="194"/>
        <v>0</v>
      </c>
      <c r="F3542" t="b">
        <f t="shared" si="195"/>
        <v>0</v>
      </c>
      <c r="G3542" t="b">
        <f>IF('Input and Summary Results'!$J$4="yes",IF(C3542=FALSE,FALSE,IF('Data Transformation'!E3542&lt;$R$10,E3542,$R$10)),IF(C3542=FALSE,FALSE,IF(C3542&lt;$R$10,C3542,$R$10)))</f>
        <v>0</v>
      </c>
      <c r="H3542" t="b">
        <f>IF('Input and Summary Results'!$J$4="yes",'Data Transformation'!F3542,'Data Transformation'!D3542)</f>
        <v>0</v>
      </c>
      <c r="I3542" t="str">
        <f t="shared" si="196"/>
        <v/>
      </c>
    </row>
    <row r="3543" spans="2:9" x14ac:dyDescent="0.25">
      <c r="B3543" t="b">
        <f>IF('Input and Summary Results'!D3125=0,FALSE,'Input and Summary Results'!$B3125)</f>
        <v>0</v>
      </c>
      <c r="C3543" t="b">
        <f>IF(OR(B3543=0,'Input and Summary Results'!D3125=0,'Input and Summary Results'!D3125=""),FALSE,'Input and Summary Results'!$D3125)</f>
        <v>0</v>
      </c>
      <c r="D3543" t="b">
        <f>IF(OR(B3543=0,'Input and Summary Results'!E3125=0),FALSE,'Input and Summary Results'!$E3125)</f>
        <v>0</v>
      </c>
      <c r="E3543" t="b">
        <f t="shared" si="194"/>
        <v>0</v>
      </c>
      <c r="F3543" t="b">
        <f t="shared" si="195"/>
        <v>0</v>
      </c>
      <c r="G3543" t="b">
        <f>IF('Input and Summary Results'!$J$4="yes",IF(C3543=FALSE,FALSE,IF('Data Transformation'!E3543&lt;$R$10,E3543,$R$10)),IF(C3543=FALSE,FALSE,IF(C3543&lt;$R$10,C3543,$R$10)))</f>
        <v>0</v>
      </c>
      <c r="H3543" t="b">
        <f>IF('Input and Summary Results'!$J$4="yes",'Data Transformation'!F3543,'Data Transformation'!D3543)</f>
        <v>0</v>
      </c>
      <c r="I3543" t="str">
        <f t="shared" si="196"/>
        <v/>
      </c>
    </row>
    <row r="3544" spans="2:9" x14ac:dyDescent="0.25">
      <c r="B3544" t="b">
        <f>IF('Input and Summary Results'!D3126=0,FALSE,'Input and Summary Results'!$B3126)</f>
        <v>0</v>
      </c>
      <c r="C3544" t="b">
        <f>IF(OR(B3544=0,'Input and Summary Results'!D3126=0,'Input and Summary Results'!D3126=""),FALSE,'Input and Summary Results'!$D3126)</f>
        <v>0</v>
      </c>
      <c r="D3544" t="b">
        <f>IF(OR(B3544=0,'Input and Summary Results'!E3126=0),FALSE,'Input and Summary Results'!$E3126)</f>
        <v>0</v>
      </c>
      <c r="E3544" t="b">
        <f t="shared" si="194"/>
        <v>0</v>
      </c>
      <c r="F3544" t="b">
        <f t="shared" si="195"/>
        <v>0</v>
      </c>
      <c r="G3544" t="b">
        <f>IF('Input and Summary Results'!$J$4="yes",IF(C3544=FALSE,FALSE,IF('Data Transformation'!E3544&lt;$R$10,E3544,$R$10)),IF(C3544=FALSE,FALSE,IF(C3544&lt;$R$10,C3544,$R$10)))</f>
        <v>0</v>
      </c>
      <c r="H3544" t="b">
        <f>IF('Input and Summary Results'!$J$4="yes",'Data Transformation'!F3544,'Data Transformation'!D3544)</f>
        <v>0</v>
      </c>
      <c r="I3544" t="str">
        <f t="shared" si="196"/>
        <v/>
      </c>
    </row>
    <row r="3545" spans="2:9" x14ac:dyDescent="0.25">
      <c r="B3545" t="b">
        <f>IF('Input and Summary Results'!D3127=0,FALSE,'Input and Summary Results'!$B3127)</f>
        <v>0</v>
      </c>
      <c r="C3545" t="b">
        <f>IF(OR(B3545=0,'Input and Summary Results'!D3127=0,'Input and Summary Results'!D3127=""),FALSE,'Input and Summary Results'!$D3127)</f>
        <v>0</v>
      </c>
      <c r="D3545" t="b">
        <f>IF(OR(B3545=0,'Input and Summary Results'!E3127=0),FALSE,'Input and Summary Results'!$E3127)</f>
        <v>0</v>
      </c>
      <c r="E3545" t="b">
        <f t="shared" si="194"/>
        <v>0</v>
      </c>
      <c r="F3545" t="b">
        <f t="shared" si="195"/>
        <v>0</v>
      </c>
      <c r="G3545" t="b">
        <f>IF('Input and Summary Results'!$J$4="yes",IF(C3545=FALSE,FALSE,IF('Data Transformation'!E3545&lt;$R$10,E3545,$R$10)),IF(C3545=FALSE,FALSE,IF(C3545&lt;$R$10,C3545,$R$10)))</f>
        <v>0</v>
      </c>
      <c r="H3545" t="b">
        <f>IF('Input and Summary Results'!$J$4="yes",'Data Transformation'!F3545,'Data Transformation'!D3545)</f>
        <v>0</v>
      </c>
      <c r="I3545" t="str">
        <f t="shared" si="196"/>
        <v/>
      </c>
    </row>
    <row r="3546" spans="2:9" x14ac:dyDescent="0.25">
      <c r="B3546" t="b">
        <f>IF('Input and Summary Results'!D3128=0,FALSE,'Input and Summary Results'!$B3128)</f>
        <v>0</v>
      </c>
      <c r="C3546" t="b">
        <f>IF(OR(B3546=0,'Input and Summary Results'!D3128=0,'Input and Summary Results'!D3128=""),FALSE,'Input and Summary Results'!$D3128)</f>
        <v>0</v>
      </c>
      <c r="D3546" t="b">
        <f>IF(OR(B3546=0,'Input and Summary Results'!E3128=0),FALSE,'Input and Summary Results'!$E3128)</f>
        <v>0</v>
      </c>
      <c r="E3546" t="b">
        <f t="shared" si="194"/>
        <v>0</v>
      </c>
      <c r="F3546" t="b">
        <f t="shared" si="195"/>
        <v>0</v>
      </c>
      <c r="G3546" t="b">
        <f>IF('Input and Summary Results'!$J$4="yes",IF(C3546=FALSE,FALSE,IF('Data Transformation'!E3546&lt;$R$10,E3546,$R$10)),IF(C3546=FALSE,FALSE,IF(C3546&lt;$R$10,C3546,$R$10)))</f>
        <v>0</v>
      </c>
      <c r="H3546" t="b">
        <f>IF('Input and Summary Results'!$J$4="yes",'Data Transformation'!F3546,'Data Transformation'!D3546)</f>
        <v>0</v>
      </c>
      <c r="I3546" t="str">
        <f t="shared" si="196"/>
        <v/>
      </c>
    </row>
    <row r="3547" spans="2:9" x14ac:dyDescent="0.25">
      <c r="B3547" t="b">
        <f>IF('Input and Summary Results'!D3129=0,FALSE,'Input and Summary Results'!$B3129)</f>
        <v>0</v>
      </c>
      <c r="C3547" t="b">
        <f>IF(OR(B3547=0,'Input and Summary Results'!D3129=0,'Input and Summary Results'!D3129=""),FALSE,'Input and Summary Results'!$D3129)</f>
        <v>0</v>
      </c>
      <c r="D3547" t="b">
        <f>IF(OR(B3547=0,'Input and Summary Results'!E3129=0),FALSE,'Input and Summary Results'!$E3129)</f>
        <v>0</v>
      </c>
      <c r="E3547" t="b">
        <f t="shared" si="194"/>
        <v>0</v>
      </c>
      <c r="F3547" t="b">
        <f t="shared" si="195"/>
        <v>0</v>
      </c>
      <c r="G3547" t="b">
        <f>IF('Input and Summary Results'!$J$4="yes",IF(C3547=FALSE,FALSE,IF('Data Transformation'!E3547&lt;$R$10,E3547,$R$10)),IF(C3547=FALSE,FALSE,IF(C3547&lt;$R$10,C3547,$R$10)))</f>
        <v>0</v>
      </c>
      <c r="H3547" t="b">
        <f>IF('Input and Summary Results'!$J$4="yes",'Data Transformation'!F3547,'Data Transformation'!D3547)</f>
        <v>0</v>
      </c>
      <c r="I3547" t="str">
        <f t="shared" si="196"/>
        <v/>
      </c>
    </row>
    <row r="3548" spans="2:9" x14ac:dyDescent="0.25">
      <c r="B3548" t="b">
        <f>IF('Input and Summary Results'!D3130=0,FALSE,'Input and Summary Results'!$B3130)</f>
        <v>0</v>
      </c>
      <c r="C3548" t="b">
        <f>IF(OR(B3548=0,'Input and Summary Results'!D3130=0,'Input and Summary Results'!D3130=""),FALSE,'Input and Summary Results'!$D3130)</f>
        <v>0</v>
      </c>
      <c r="D3548" t="b">
        <f>IF(OR(B3548=0,'Input and Summary Results'!E3130=0),FALSE,'Input and Summary Results'!$E3130)</f>
        <v>0</v>
      </c>
      <c r="E3548" t="b">
        <f t="shared" si="194"/>
        <v>0</v>
      </c>
      <c r="F3548" t="b">
        <f t="shared" si="195"/>
        <v>0</v>
      </c>
      <c r="G3548" t="b">
        <f>IF('Input and Summary Results'!$J$4="yes",IF(C3548=FALSE,FALSE,IF('Data Transformation'!E3548&lt;$R$10,E3548,$R$10)),IF(C3548=FALSE,FALSE,IF(C3548&lt;$R$10,C3548,$R$10)))</f>
        <v>0</v>
      </c>
      <c r="H3548" t="b">
        <f>IF('Input and Summary Results'!$J$4="yes",'Data Transformation'!F3548,'Data Transformation'!D3548)</f>
        <v>0</v>
      </c>
      <c r="I3548" t="str">
        <f t="shared" si="196"/>
        <v/>
      </c>
    </row>
    <row r="3549" spans="2:9" x14ac:dyDescent="0.25">
      <c r="B3549" t="b">
        <f>IF('Input and Summary Results'!D3131=0,FALSE,'Input and Summary Results'!$B3131)</f>
        <v>0</v>
      </c>
      <c r="C3549" t="b">
        <f>IF(OR(B3549=0,'Input and Summary Results'!D3131=0,'Input and Summary Results'!D3131=""),FALSE,'Input and Summary Results'!$D3131)</f>
        <v>0</v>
      </c>
      <c r="D3549" t="b">
        <f>IF(OR(B3549=0,'Input and Summary Results'!E3131=0),FALSE,'Input and Summary Results'!$E3131)</f>
        <v>0</v>
      </c>
      <c r="E3549" t="b">
        <f t="shared" si="194"/>
        <v>0</v>
      </c>
      <c r="F3549" t="b">
        <f t="shared" si="195"/>
        <v>0</v>
      </c>
      <c r="G3549" t="b">
        <f>IF('Input and Summary Results'!$J$4="yes",IF(C3549=FALSE,FALSE,IF('Data Transformation'!E3549&lt;$R$10,E3549,$R$10)),IF(C3549=FALSE,FALSE,IF(C3549&lt;$R$10,C3549,$R$10)))</f>
        <v>0</v>
      </c>
      <c r="H3549" t="b">
        <f>IF('Input and Summary Results'!$J$4="yes",'Data Transformation'!F3549,'Data Transformation'!D3549)</f>
        <v>0</v>
      </c>
      <c r="I3549" t="str">
        <f t="shared" si="196"/>
        <v/>
      </c>
    </row>
    <row r="3550" spans="2:9" x14ac:dyDescent="0.25">
      <c r="B3550" t="b">
        <f>IF('Input and Summary Results'!D3132=0,FALSE,'Input and Summary Results'!$B3132)</f>
        <v>0</v>
      </c>
      <c r="C3550" t="b">
        <f>IF(OR(B3550=0,'Input and Summary Results'!D3132=0,'Input and Summary Results'!D3132=""),FALSE,'Input and Summary Results'!$D3132)</f>
        <v>0</v>
      </c>
      <c r="D3550" t="b">
        <f>IF(OR(B3550=0,'Input and Summary Results'!E3132=0),FALSE,'Input and Summary Results'!$E3132)</f>
        <v>0</v>
      </c>
      <c r="E3550" t="b">
        <f t="shared" si="194"/>
        <v>0</v>
      </c>
      <c r="F3550" t="b">
        <f t="shared" si="195"/>
        <v>0</v>
      </c>
      <c r="G3550" t="b">
        <f>IF('Input and Summary Results'!$J$4="yes",IF(C3550=FALSE,FALSE,IF('Data Transformation'!E3550&lt;$R$10,E3550,$R$10)),IF(C3550=FALSE,FALSE,IF(C3550&lt;$R$10,C3550,$R$10)))</f>
        <v>0</v>
      </c>
      <c r="H3550" t="b">
        <f>IF('Input and Summary Results'!$J$4="yes",'Data Transformation'!F3550,'Data Transformation'!D3550)</f>
        <v>0</v>
      </c>
      <c r="I3550" t="str">
        <f t="shared" si="196"/>
        <v/>
      </c>
    </row>
    <row r="3551" spans="2:9" x14ac:dyDescent="0.25">
      <c r="B3551" t="b">
        <f>IF('Input and Summary Results'!D3133=0,FALSE,'Input and Summary Results'!$B3133)</f>
        <v>0</v>
      </c>
      <c r="C3551" t="b">
        <f>IF(OR(B3551=0,'Input and Summary Results'!D3133=0,'Input and Summary Results'!D3133=""),FALSE,'Input and Summary Results'!$D3133)</f>
        <v>0</v>
      </c>
      <c r="D3551" t="b">
        <f>IF(OR(B3551=0,'Input and Summary Results'!E3133=0),FALSE,'Input and Summary Results'!$E3133)</f>
        <v>0</v>
      </c>
      <c r="E3551" t="b">
        <f t="shared" si="194"/>
        <v>0</v>
      </c>
      <c r="F3551" t="b">
        <f t="shared" si="195"/>
        <v>0</v>
      </c>
      <c r="G3551" t="b">
        <f>IF('Input and Summary Results'!$J$4="yes",IF(C3551=FALSE,FALSE,IF('Data Transformation'!E3551&lt;$R$10,E3551,$R$10)),IF(C3551=FALSE,FALSE,IF(C3551&lt;$R$10,C3551,$R$10)))</f>
        <v>0</v>
      </c>
      <c r="H3551" t="b">
        <f>IF('Input and Summary Results'!$J$4="yes",'Data Transformation'!F3551,'Data Transformation'!D3551)</f>
        <v>0</v>
      </c>
      <c r="I3551" t="str">
        <f t="shared" si="196"/>
        <v/>
      </c>
    </row>
    <row r="3552" spans="2:9" x14ac:dyDescent="0.25">
      <c r="B3552" t="b">
        <f>IF('Input and Summary Results'!D3134=0,FALSE,'Input and Summary Results'!$B3134)</f>
        <v>0</v>
      </c>
      <c r="C3552" t="b">
        <f>IF(OR(B3552=0,'Input and Summary Results'!D3134=0,'Input and Summary Results'!D3134=""),FALSE,'Input and Summary Results'!$D3134)</f>
        <v>0</v>
      </c>
      <c r="D3552" t="b">
        <f>IF(OR(B3552=0,'Input and Summary Results'!E3134=0),FALSE,'Input and Summary Results'!$E3134)</f>
        <v>0</v>
      </c>
      <c r="E3552" t="b">
        <f t="shared" si="194"/>
        <v>0</v>
      </c>
      <c r="F3552" t="b">
        <f t="shared" si="195"/>
        <v>0</v>
      </c>
      <c r="G3552" t="b">
        <f>IF('Input and Summary Results'!$J$4="yes",IF(C3552=FALSE,FALSE,IF('Data Transformation'!E3552&lt;$R$10,E3552,$R$10)),IF(C3552=FALSE,FALSE,IF(C3552&lt;$R$10,C3552,$R$10)))</f>
        <v>0</v>
      </c>
      <c r="H3552" t="b">
        <f>IF('Input and Summary Results'!$J$4="yes",'Data Transformation'!F3552,'Data Transformation'!D3552)</f>
        <v>0</v>
      </c>
      <c r="I3552" t="str">
        <f t="shared" si="196"/>
        <v/>
      </c>
    </row>
    <row r="3553" spans="2:9" x14ac:dyDescent="0.25">
      <c r="B3553" t="b">
        <f>IF('Input and Summary Results'!D3135=0,FALSE,'Input and Summary Results'!$B3135)</f>
        <v>0</v>
      </c>
      <c r="C3553" t="b">
        <f>IF(OR(B3553=0,'Input and Summary Results'!D3135=0,'Input and Summary Results'!D3135=""),FALSE,'Input and Summary Results'!$D3135)</f>
        <v>0</v>
      </c>
      <c r="D3553" t="b">
        <f>IF(OR(B3553=0,'Input and Summary Results'!E3135=0),FALSE,'Input and Summary Results'!$E3135)</f>
        <v>0</v>
      </c>
      <c r="E3553" t="b">
        <f t="shared" si="194"/>
        <v>0</v>
      </c>
      <c r="F3553" t="b">
        <f t="shared" si="195"/>
        <v>0</v>
      </c>
      <c r="G3553" t="b">
        <f>IF('Input and Summary Results'!$J$4="yes",IF(C3553=FALSE,FALSE,IF('Data Transformation'!E3553&lt;$R$10,E3553,$R$10)),IF(C3553=FALSE,FALSE,IF(C3553&lt;$R$10,C3553,$R$10)))</f>
        <v>0</v>
      </c>
      <c r="H3553" t="b">
        <f>IF('Input and Summary Results'!$J$4="yes",'Data Transformation'!F3553,'Data Transformation'!D3553)</f>
        <v>0</v>
      </c>
      <c r="I3553" t="str">
        <f t="shared" si="196"/>
        <v/>
      </c>
    </row>
    <row r="3554" spans="2:9" x14ac:dyDescent="0.25">
      <c r="B3554" t="b">
        <f>IF('Input and Summary Results'!D3136=0,FALSE,'Input and Summary Results'!$B3136)</f>
        <v>0</v>
      </c>
      <c r="C3554" t="b">
        <f>IF(OR(B3554=0,'Input and Summary Results'!D3136=0,'Input and Summary Results'!D3136=""),FALSE,'Input and Summary Results'!$D3136)</f>
        <v>0</v>
      </c>
      <c r="D3554" t="b">
        <f>IF(OR(B3554=0,'Input and Summary Results'!E3136=0),FALSE,'Input and Summary Results'!$E3136)</f>
        <v>0</v>
      </c>
      <c r="E3554" t="b">
        <f t="shared" si="194"/>
        <v>0</v>
      </c>
      <c r="F3554" t="b">
        <f t="shared" si="195"/>
        <v>0</v>
      </c>
      <c r="G3554" t="b">
        <f>IF('Input and Summary Results'!$J$4="yes",IF(C3554=FALSE,FALSE,IF('Data Transformation'!E3554&lt;$R$10,E3554,$R$10)),IF(C3554=FALSE,FALSE,IF(C3554&lt;$R$10,C3554,$R$10)))</f>
        <v>0</v>
      </c>
      <c r="H3554" t="b">
        <f>IF('Input and Summary Results'!$J$4="yes",'Data Transformation'!F3554,'Data Transformation'!D3554)</f>
        <v>0</v>
      </c>
      <c r="I3554" t="str">
        <f t="shared" si="196"/>
        <v/>
      </c>
    </row>
    <row r="3555" spans="2:9" x14ac:dyDescent="0.25">
      <c r="B3555" t="b">
        <f>IF('Input and Summary Results'!D3137=0,FALSE,'Input and Summary Results'!$B3137)</f>
        <v>0</v>
      </c>
      <c r="C3555" t="b">
        <f>IF(OR(B3555=0,'Input and Summary Results'!D3137=0,'Input and Summary Results'!D3137=""),FALSE,'Input and Summary Results'!$D3137)</f>
        <v>0</v>
      </c>
      <c r="D3555" t="b">
        <f>IF(OR(B3555=0,'Input and Summary Results'!E3137=0),FALSE,'Input and Summary Results'!$E3137)</f>
        <v>0</v>
      </c>
      <c r="E3555" t="b">
        <f t="shared" si="194"/>
        <v>0</v>
      </c>
      <c r="F3555" t="b">
        <f t="shared" si="195"/>
        <v>0</v>
      </c>
      <c r="G3555" t="b">
        <f>IF('Input and Summary Results'!$J$4="yes",IF(C3555=FALSE,FALSE,IF('Data Transformation'!E3555&lt;$R$10,E3555,$R$10)),IF(C3555=FALSE,FALSE,IF(C3555&lt;$R$10,C3555,$R$10)))</f>
        <v>0</v>
      </c>
      <c r="H3555" t="b">
        <f>IF('Input and Summary Results'!$J$4="yes",'Data Transformation'!F3555,'Data Transformation'!D3555)</f>
        <v>0</v>
      </c>
      <c r="I3555" t="str">
        <f t="shared" si="196"/>
        <v/>
      </c>
    </row>
    <row r="3556" spans="2:9" x14ac:dyDescent="0.25">
      <c r="B3556" t="b">
        <f>IF('Input and Summary Results'!D3138=0,FALSE,'Input and Summary Results'!$B3138)</f>
        <v>0</v>
      </c>
      <c r="C3556" t="b">
        <f>IF(OR(B3556=0,'Input and Summary Results'!D3138=0,'Input and Summary Results'!D3138=""),FALSE,'Input and Summary Results'!$D3138)</f>
        <v>0</v>
      </c>
      <c r="D3556" t="b">
        <f>IF(OR(B3556=0,'Input and Summary Results'!E3138=0),FALSE,'Input and Summary Results'!$E3138)</f>
        <v>0</v>
      </c>
      <c r="E3556" t="b">
        <f t="shared" si="194"/>
        <v>0</v>
      </c>
      <c r="F3556" t="b">
        <f t="shared" si="195"/>
        <v>0</v>
      </c>
      <c r="G3556" t="b">
        <f>IF('Input and Summary Results'!$J$4="yes",IF(C3556=FALSE,FALSE,IF('Data Transformation'!E3556&lt;$R$10,E3556,$R$10)),IF(C3556=FALSE,FALSE,IF(C3556&lt;$R$10,C3556,$R$10)))</f>
        <v>0</v>
      </c>
      <c r="H3556" t="b">
        <f>IF('Input and Summary Results'!$J$4="yes",'Data Transformation'!F3556,'Data Transformation'!D3556)</f>
        <v>0</v>
      </c>
      <c r="I3556" t="str">
        <f t="shared" si="196"/>
        <v/>
      </c>
    </row>
    <row r="3557" spans="2:9" x14ac:dyDescent="0.25">
      <c r="B3557" t="b">
        <f>IF('Input and Summary Results'!D3139=0,FALSE,'Input and Summary Results'!$B3139)</f>
        <v>0</v>
      </c>
      <c r="C3557" t="b">
        <f>IF(OR(B3557=0,'Input and Summary Results'!D3139=0,'Input and Summary Results'!D3139=""),FALSE,'Input and Summary Results'!$D3139)</f>
        <v>0</v>
      </c>
      <c r="D3557" t="b">
        <f>IF(OR(B3557=0,'Input and Summary Results'!E3139=0),FALSE,'Input and Summary Results'!$E3139)</f>
        <v>0</v>
      </c>
      <c r="E3557" t="b">
        <f t="shared" si="194"/>
        <v>0</v>
      </c>
      <c r="F3557" t="b">
        <f t="shared" si="195"/>
        <v>0</v>
      </c>
      <c r="G3557" t="b">
        <f>IF('Input and Summary Results'!$J$4="yes",IF(C3557=FALSE,FALSE,IF('Data Transformation'!E3557&lt;$R$10,E3557,$R$10)),IF(C3557=FALSE,FALSE,IF(C3557&lt;$R$10,C3557,$R$10)))</f>
        <v>0</v>
      </c>
      <c r="H3557" t="b">
        <f>IF('Input and Summary Results'!$J$4="yes",'Data Transformation'!F3557,'Data Transformation'!D3557)</f>
        <v>0</v>
      </c>
      <c r="I3557" t="str">
        <f t="shared" si="196"/>
        <v/>
      </c>
    </row>
    <row r="3558" spans="2:9" x14ac:dyDescent="0.25">
      <c r="B3558" t="b">
        <f>IF('Input and Summary Results'!D3140=0,FALSE,'Input and Summary Results'!$B3140)</f>
        <v>0</v>
      </c>
      <c r="C3558" t="b">
        <f>IF(OR(B3558=0,'Input and Summary Results'!D3140=0,'Input and Summary Results'!D3140=""),FALSE,'Input and Summary Results'!$D3140)</f>
        <v>0</v>
      </c>
      <c r="D3558" t="b">
        <f>IF(OR(B3558=0,'Input and Summary Results'!E3140=0),FALSE,'Input and Summary Results'!$E3140)</f>
        <v>0</v>
      </c>
      <c r="E3558" t="b">
        <f t="shared" si="194"/>
        <v>0</v>
      </c>
      <c r="F3558" t="b">
        <f t="shared" si="195"/>
        <v>0</v>
      </c>
      <c r="G3558" t="b">
        <f>IF('Input and Summary Results'!$J$4="yes",IF(C3558=FALSE,FALSE,IF('Data Transformation'!E3558&lt;$R$10,E3558,$R$10)),IF(C3558=FALSE,FALSE,IF(C3558&lt;$R$10,C3558,$R$10)))</f>
        <v>0</v>
      </c>
      <c r="H3558" t="b">
        <f>IF('Input and Summary Results'!$J$4="yes",'Data Transformation'!F3558,'Data Transformation'!D3558)</f>
        <v>0</v>
      </c>
      <c r="I3558" t="str">
        <f t="shared" si="196"/>
        <v/>
      </c>
    </row>
    <row r="3559" spans="2:9" x14ac:dyDescent="0.25">
      <c r="B3559" t="b">
        <f>IF('Input and Summary Results'!D3141=0,FALSE,'Input and Summary Results'!$B3141)</f>
        <v>0</v>
      </c>
      <c r="C3559" t="b">
        <f>IF(OR(B3559=0,'Input and Summary Results'!D3141=0,'Input and Summary Results'!D3141=""),FALSE,'Input and Summary Results'!$D3141)</f>
        <v>0</v>
      </c>
      <c r="D3559" t="b">
        <f>IF(OR(B3559=0,'Input and Summary Results'!E3141=0),FALSE,'Input and Summary Results'!$E3141)</f>
        <v>0</v>
      </c>
      <c r="E3559" t="b">
        <f t="shared" si="194"/>
        <v>0</v>
      </c>
      <c r="F3559" t="b">
        <f t="shared" si="195"/>
        <v>0</v>
      </c>
      <c r="G3559" t="b">
        <f>IF('Input and Summary Results'!$J$4="yes",IF(C3559=FALSE,FALSE,IF('Data Transformation'!E3559&lt;$R$10,E3559,$R$10)),IF(C3559=FALSE,FALSE,IF(C3559&lt;$R$10,C3559,$R$10)))</f>
        <v>0</v>
      </c>
      <c r="H3559" t="b">
        <f>IF('Input and Summary Results'!$J$4="yes",'Data Transformation'!F3559,'Data Transformation'!D3559)</f>
        <v>0</v>
      </c>
      <c r="I3559" t="str">
        <f t="shared" si="196"/>
        <v/>
      </c>
    </row>
    <row r="3560" spans="2:9" x14ac:dyDescent="0.25">
      <c r="B3560" t="b">
        <f>IF('Input and Summary Results'!D3142=0,FALSE,'Input and Summary Results'!$B3142)</f>
        <v>0</v>
      </c>
      <c r="C3560" t="b">
        <f>IF(OR(B3560=0,'Input and Summary Results'!D3142=0,'Input and Summary Results'!D3142=""),FALSE,'Input and Summary Results'!$D3142)</f>
        <v>0</v>
      </c>
      <c r="D3560" t="b">
        <f>IF(OR(B3560=0,'Input and Summary Results'!E3142=0),FALSE,'Input and Summary Results'!$E3142)</f>
        <v>0</v>
      </c>
      <c r="E3560" t="b">
        <f t="shared" si="194"/>
        <v>0</v>
      </c>
      <c r="F3560" t="b">
        <f t="shared" si="195"/>
        <v>0</v>
      </c>
      <c r="G3560" t="b">
        <f>IF('Input and Summary Results'!$J$4="yes",IF(C3560=FALSE,FALSE,IF('Data Transformation'!E3560&lt;$R$10,E3560,$R$10)),IF(C3560=FALSE,FALSE,IF(C3560&lt;$R$10,C3560,$R$10)))</f>
        <v>0</v>
      </c>
      <c r="H3560" t="b">
        <f>IF('Input and Summary Results'!$J$4="yes",'Data Transformation'!F3560,'Data Transformation'!D3560)</f>
        <v>0</v>
      </c>
      <c r="I3560" t="str">
        <f t="shared" si="196"/>
        <v/>
      </c>
    </row>
    <row r="3561" spans="2:9" x14ac:dyDescent="0.25">
      <c r="B3561" t="b">
        <f>IF('Input and Summary Results'!D3143=0,FALSE,'Input and Summary Results'!$B3143)</f>
        <v>0</v>
      </c>
      <c r="C3561" t="b">
        <f>IF(OR(B3561=0,'Input and Summary Results'!D3143=0,'Input and Summary Results'!D3143=""),FALSE,'Input and Summary Results'!$D3143)</f>
        <v>0</v>
      </c>
      <c r="D3561" t="b">
        <f>IF(OR(B3561=0,'Input and Summary Results'!E3143=0),FALSE,'Input and Summary Results'!$E3143)</f>
        <v>0</v>
      </c>
      <c r="E3561" t="b">
        <f t="shared" si="194"/>
        <v>0</v>
      </c>
      <c r="F3561" t="b">
        <f t="shared" si="195"/>
        <v>0</v>
      </c>
      <c r="G3561" t="b">
        <f>IF('Input and Summary Results'!$J$4="yes",IF(C3561=FALSE,FALSE,IF('Data Transformation'!E3561&lt;$R$10,E3561,$R$10)),IF(C3561=FALSE,FALSE,IF(C3561&lt;$R$10,C3561,$R$10)))</f>
        <v>0</v>
      </c>
      <c r="H3561" t="b">
        <f>IF('Input and Summary Results'!$J$4="yes",'Data Transformation'!F3561,'Data Transformation'!D3561)</f>
        <v>0</v>
      </c>
      <c r="I3561" t="str">
        <f t="shared" si="196"/>
        <v/>
      </c>
    </row>
    <row r="3562" spans="2:9" x14ac:dyDescent="0.25">
      <c r="B3562" t="b">
        <f>IF('Input and Summary Results'!D3144=0,FALSE,'Input and Summary Results'!$B3144)</f>
        <v>0</v>
      </c>
      <c r="C3562" t="b">
        <f>IF(OR(B3562=0,'Input and Summary Results'!D3144=0,'Input and Summary Results'!D3144=""),FALSE,'Input and Summary Results'!$D3144)</f>
        <v>0</v>
      </c>
      <c r="D3562" t="b">
        <f>IF(OR(B3562=0,'Input and Summary Results'!E3144=0),FALSE,'Input and Summary Results'!$E3144)</f>
        <v>0</v>
      </c>
      <c r="E3562" t="b">
        <f t="shared" ref="E3562:E3625" si="197">IF(C3562=FALSE,FALSE,LOG10(C3562))</f>
        <v>0</v>
      </c>
      <c r="F3562" t="b">
        <f t="shared" ref="F3562:F3625" si="198">IF(D3562=FALSE, FALSE,0.434*D3562/C3562)</f>
        <v>0</v>
      </c>
      <c r="G3562" t="b">
        <f>IF('Input and Summary Results'!$J$4="yes",IF(C3562=FALSE,FALSE,IF('Data Transformation'!E3562&lt;$R$10,E3562,$R$10)),IF(C3562=FALSE,FALSE,IF(C3562&lt;$R$10,C3562,$R$10)))</f>
        <v>0</v>
      </c>
      <c r="H3562" t="b">
        <f>IF('Input and Summary Results'!$J$4="yes",'Data Transformation'!F3562,'Data Transformation'!D3562)</f>
        <v>0</v>
      </c>
      <c r="I3562" t="str">
        <f t="shared" si="196"/>
        <v/>
      </c>
    </row>
    <row r="3563" spans="2:9" x14ac:dyDescent="0.25">
      <c r="B3563" t="b">
        <f>IF('Input and Summary Results'!D3145=0,FALSE,'Input and Summary Results'!$B3145)</f>
        <v>0</v>
      </c>
      <c r="C3563" t="b">
        <f>IF(OR(B3563=0,'Input and Summary Results'!D3145=0,'Input and Summary Results'!D3145=""),FALSE,'Input and Summary Results'!$D3145)</f>
        <v>0</v>
      </c>
      <c r="D3563" t="b">
        <f>IF(OR(B3563=0,'Input and Summary Results'!E3145=0),FALSE,'Input and Summary Results'!$E3145)</f>
        <v>0</v>
      </c>
      <c r="E3563" t="b">
        <f t="shared" si="197"/>
        <v>0</v>
      </c>
      <c r="F3563" t="b">
        <f t="shared" si="198"/>
        <v>0</v>
      </c>
      <c r="G3563" t="b">
        <f>IF('Input and Summary Results'!$J$4="yes",IF(C3563=FALSE,FALSE,IF('Data Transformation'!E3563&lt;$R$10,E3563,$R$10)),IF(C3563=FALSE,FALSE,IF(C3563&lt;$R$10,C3563,$R$10)))</f>
        <v>0</v>
      </c>
      <c r="H3563" t="b">
        <f>IF('Input and Summary Results'!$J$4="yes",'Data Transformation'!F3563,'Data Transformation'!D3563)</f>
        <v>0</v>
      </c>
      <c r="I3563" t="str">
        <f t="shared" si="196"/>
        <v/>
      </c>
    </row>
    <row r="3564" spans="2:9" x14ac:dyDescent="0.25">
      <c r="B3564" t="b">
        <f>IF('Input and Summary Results'!D3146=0,FALSE,'Input and Summary Results'!$B3146)</f>
        <v>0</v>
      </c>
      <c r="C3564" t="b">
        <f>IF(OR(B3564=0,'Input and Summary Results'!D3146=0,'Input and Summary Results'!D3146=""),FALSE,'Input and Summary Results'!$D3146)</f>
        <v>0</v>
      </c>
      <c r="D3564" t="b">
        <f>IF(OR(B3564=0,'Input and Summary Results'!E3146=0),FALSE,'Input and Summary Results'!$E3146)</f>
        <v>0</v>
      </c>
      <c r="E3564" t="b">
        <f t="shared" si="197"/>
        <v>0</v>
      </c>
      <c r="F3564" t="b">
        <f t="shared" si="198"/>
        <v>0</v>
      </c>
      <c r="G3564" t="b">
        <f>IF('Input and Summary Results'!$J$4="yes",IF(C3564=FALSE,FALSE,IF('Data Transformation'!E3564&lt;$R$10,E3564,$R$10)),IF(C3564=FALSE,FALSE,IF(C3564&lt;$R$10,C3564,$R$10)))</f>
        <v>0</v>
      </c>
      <c r="H3564" t="b">
        <f>IF('Input and Summary Results'!$J$4="yes",'Data Transformation'!F3564,'Data Transformation'!D3564)</f>
        <v>0</v>
      </c>
      <c r="I3564" t="str">
        <f t="shared" si="196"/>
        <v/>
      </c>
    </row>
    <row r="3565" spans="2:9" x14ac:dyDescent="0.25">
      <c r="B3565" t="b">
        <f>IF('Input and Summary Results'!D3147=0,FALSE,'Input and Summary Results'!$B3147)</f>
        <v>0</v>
      </c>
      <c r="C3565" t="b">
        <f>IF(OR(B3565=0,'Input and Summary Results'!D3147=0,'Input and Summary Results'!D3147=""),FALSE,'Input and Summary Results'!$D3147)</f>
        <v>0</v>
      </c>
      <c r="D3565" t="b">
        <f>IF(OR(B3565=0,'Input and Summary Results'!E3147=0),FALSE,'Input and Summary Results'!$E3147)</f>
        <v>0</v>
      </c>
      <c r="E3565" t="b">
        <f t="shared" si="197"/>
        <v>0</v>
      </c>
      <c r="F3565" t="b">
        <f t="shared" si="198"/>
        <v>0</v>
      </c>
      <c r="G3565" t="b">
        <f>IF('Input and Summary Results'!$J$4="yes",IF(C3565=FALSE,FALSE,IF('Data Transformation'!E3565&lt;$R$10,E3565,$R$10)),IF(C3565=FALSE,FALSE,IF(C3565&lt;$R$10,C3565,$R$10)))</f>
        <v>0</v>
      </c>
      <c r="H3565" t="b">
        <f>IF('Input and Summary Results'!$J$4="yes",'Data Transformation'!F3565,'Data Transformation'!D3565)</f>
        <v>0</v>
      </c>
      <c r="I3565" t="str">
        <f t="shared" si="196"/>
        <v/>
      </c>
    </row>
    <row r="3566" spans="2:9" x14ac:dyDescent="0.25">
      <c r="B3566" t="b">
        <f>IF('Input and Summary Results'!D3148=0,FALSE,'Input and Summary Results'!$B3148)</f>
        <v>0</v>
      </c>
      <c r="C3566" t="b">
        <f>IF(OR(B3566=0,'Input and Summary Results'!D3148=0,'Input and Summary Results'!D3148=""),FALSE,'Input and Summary Results'!$D3148)</f>
        <v>0</v>
      </c>
      <c r="D3566" t="b">
        <f>IF(OR(B3566=0,'Input and Summary Results'!E3148=0),FALSE,'Input and Summary Results'!$E3148)</f>
        <v>0</v>
      </c>
      <c r="E3566" t="b">
        <f t="shared" si="197"/>
        <v>0</v>
      </c>
      <c r="F3566" t="b">
        <f t="shared" si="198"/>
        <v>0</v>
      </c>
      <c r="G3566" t="b">
        <f>IF('Input and Summary Results'!$J$4="yes",IF(C3566=FALSE,FALSE,IF('Data Transformation'!E3566&lt;$R$10,E3566,$R$10)),IF(C3566=FALSE,FALSE,IF(C3566&lt;$R$10,C3566,$R$10)))</f>
        <v>0</v>
      </c>
      <c r="H3566" t="b">
        <f>IF('Input and Summary Results'!$J$4="yes",'Data Transformation'!F3566,'Data Transformation'!D3566)</f>
        <v>0</v>
      </c>
      <c r="I3566" t="str">
        <f t="shared" si="196"/>
        <v/>
      </c>
    </row>
    <row r="3567" spans="2:9" x14ac:dyDescent="0.25">
      <c r="B3567" t="b">
        <f>IF('Input and Summary Results'!D3149=0,FALSE,'Input and Summary Results'!$B3149)</f>
        <v>0</v>
      </c>
      <c r="C3567" t="b">
        <f>IF(OR(B3567=0,'Input and Summary Results'!D3149=0,'Input and Summary Results'!D3149=""),FALSE,'Input and Summary Results'!$D3149)</f>
        <v>0</v>
      </c>
      <c r="D3567" t="b">
        <f>IF(OR(B3567=0,'Input and Summary Results'!E3149=0),FALSE,'Input and Summary Results'!$E3149)</f>
        <v>0</v>
      </c>
      <c r="E3567" t="b">
        <f t="shared" si="197"/>
        <v>0</v>
      </c>
      <c r="F3567" t="b">
        <f t="shared" si="198"/>
        <v>0</v>
      </c>
      <c r="G3567" t="b">
        <f>IF('Input and Summary Results'!$J$4="yes",IF(C3567=FALSE,FALSE,IF('Data Transformation'!E3567&lt;$R$10,E3567,$R$10)),IF(C3567=FALSE,FALSE,IF(C3567&lt;$R$10,C3567,$R$10)))</f>
        <v>0</v>
      </c>
      <c r="H3567" t="b">
        <f>IF('Input and Summary Results'!$J$4="yes",'Data Transformation'!F3567,'Data Transformation'!D3567)</f>
        <v>0</v>
      </c>
      <c r="I3567" t="str">
        <f t="shared" si="196"/>
        <v/>
      </c>
    </row>
    <row r="3568" spans="2:9" x14ac:dyDescent="0.25">
      <c r="B3568" t="b">
        <f>IF('Input and Summary Results'!D3150=0,FALSE,'Input and Summary Results'!$B3150)</f>
        <v>0</v>
      </c>
      <c r="C3568" t="b">
        <f>IF(OR(B3568=0,'Input and Summary Results'!D3150=0,'Input and Summary Results'!D3150=""),FALSE,'Input and Summary Results'!$D3150)</f>
        <v>0</v>
      </c>
      <c r="D3568" t="b">
        <f>IF(OR(B3568=0,'Input and Summary Results'!E3150=0),FALSE,'Input and Summary Results'!$E3150)</f>
        <v>0</v>
      </c>
      <c r="E3568" t="b">
        <f t="shared" si="197"/>
        <v>0</v>
      </c>
      <c r="F3568" t="b">
        <f t="shared" si="198"/>
        <v>0</v>
      </c>
      <c r="G3568" t="b">
        <f>IF('Input and Summary Results'!$J$4="yes",IF(C3568=FALSE,FALSE,IF('Data Transformation'!E3568&lt;$R$10,E3568,$R$10)),IF(C3568=FALSE,FALSE,IF(C3568&lt;$R$10,C3568,$R$10)))</f>
        <v>0</v>
      </c>
      <c r="H3568" t="b">
        <f>IF('Input and Summary Results'!$J$4="yes",'Data Transformation'!F3568,'Data Transformation'!D3568)</f>
        <v>0</v>
      </c>
      <c r="I3568" t="str">
        <f t="shared" si="196"/>
        <v/>
      </c>
    </row>
    <row r="3569" spans="2:9" x14ac:dyDescent="0.25">
      <c r="B3569" t="b">
        <f>IF('Input and Summary Results'!D3151=0,FALSE,'Input and Summary Results'!$B3151)</f>
        <v>0</v>
      </c>
      <c r="C3569" t="b">
        <f>IF(OR(B3569=0,'Input and Summary Results'!D3151=0,'Input and Summary Results'!D3151=""),FALSE,'Input and Summary Results'!$D3151)</f>
        <v>0</v>
      </c>
      <c r="D3569" t="b">
        <f>IF(OR(B3569=0,'Input and Summary Results'!E3151=0),FALSE,'Input and Summary Results'!$E3151)</f>
        <v>0</v>
      </c>
      <c r="E3569" t="b">
        <f t="shared" si="197"/>
        <v>0</v>
      </c>
      <c r="F3569" t="b">
        <f t="shared" si="198"/>
        <v>0</v>
      </c>
      <c r="G3569" t="b">
        <f>IF('Input and Summary Results'!$J$4="yes",IF(C3569=FALSE,FALSE,IF('Data Transformation'!E3569&lt;$R$10,E3569,$R$10)),IF(C3569=FALSE,FALSE,IF(C3569&lt;$R$10,C3569,$R$10)))</f>
        <v>0</v>
      </c>
      <c r="H3569" t="b">
        <f>IF('Input and Summary Results'!$J$4="yes",'Data Transformation'!F3569,'Data Transformation'!D3569)</f>
        <v>0</v>
      </c>
      <c r="I3569" t="str">
        <f t="shared" si="196"/>
        <v/>
      </c>
    </row>
    <row r="3570" spans="2:9" x14ac:dyDescent="0.25">
      <c r="B3570" t="b">
        <f>IF('Input and Summary Results'!D3152=0,FALSE,'Input and Summary Results'!$B3152)</f>
        <v>0</v>
      </c>
      <c r="C3570" t="b">
        <f>IF(OR(B3570=0,'Input and Summary Results'!D3152=0,'Input and Summary Results'!D3152=""),FALSE,'Input and Summary Results'!$D3152)</f>
        <v>0</v>
      </c>
      <c r="D3570" t="b">
        <f>IF(OR(B3570=0,'Input and Summary Results'!E3152=0),FALSE,'Input and Summary Results'!$E3152)</f>
        <v>0</v>
      </c>
      <c r="E3570" t="b">
        <f t="shared" si="197"/>
        <v>0</v>
      </c>
      <c r="F3570" t="b">
        <f t="shared" si="198"/>
        <v>0</v>
      </c>
      <c r="G3570" t="b">
        <f>IF('Input and Summary Results'!$J$4="yes",IF(C3570=FALSE,FALSE,IF('Data Transformation'!E3570&lt;$R$10,E3570,$R$10)),IF(C3570=FALSE,FALSE,IF(C3570&lt;$R$10,C3570,$R$10)))</f>
        <v>0</v>
      </c>
      <c r="H3570" t="b">
        <f>IF('Input and Summary Results'!$J$4="yes",'Data Transformation'!F3570,'Data Transformation'!D3570)</f>
        <v>0</v>
      </c>
      <c r="I3570" t="str">
        <f t="shared" si="196"/>
        <v/>
      </c>
    </row>
    <row r="3571" spans="2:9" x14ac:dyDescent="0.25">
      <c r="B3571" t="b">
        <f>IF('Input and Summary Results'!D3153=0,FALSE,'Input and Summary Results'!$B3153)</f>
        <v>0</v>
      </c>
      <c r="C3571" t="b">
        <f>IF(OR(B3571=0,'Input and Summary Results'!D3153=0,'Input and Summary Results'!D3153=""),FALSE,'Input and Summary Results'!$D3153)</f>
        <v>0</v>
      </c>
      <c r="D3571" t="b">
        <f>IF(OR(B3571=0,'Input and Summary Results'!E3153=0),FALSE,'Input and Summary Results'!$E3153)</f>
        <v>0</v>
      </c>
      <c r="E3571" t="b">
        <f t="shared" si="197"/>
        <v>0</v>
      </c>
      <c r="F3571" t="b">
        <f t="shared" si="198"/>
        <v>0</v>
      </c>
      <c r="G3571" t="b">
        <f>IF('Input and Summary Results'!$J$4="yes",IF(C3571=FALSE,FALSE,IF('Data Transformation'!E3571&lt;$R$10,E3571,$R$10)),IF(C3571=FALSE,FALSE,IF(C3571&lt;$R$10,C3571,$R$10)))</f>
        <v>0</v>
      </c>
      <c r="H3571" t="b">
        <f>IF('Input and Summary Results'!$J$4="yes",'Data Transformation'!F3571,'Data Transformation'!D3571)</f>
        <v>0</v>
      </c>
      <c r="I3571" t="str">
        <f t="shared" si="196"/>
        <v/>
      </c>
    </row>
    <row r="3572" spans="2:9" x14ac:dyDescent="0.25">
      <c r="B3572" t="b">
        <f>IF('Input and Summary Results'!D3154=0,FALSE,'Input and Summary Results'!$B3154)</f>
        <v>0</v>
      </c>
      <c r="C3572" t="b">
        <f>IF(OR(B3572=0,'Input and Summary Results'!D3154=0,'Input and Summary Results'!D3154=""),FALSE,'Input and Summary Results'!$D3154)</f>
        <v>0</v>
      </c>
      <c r="D3572" t="b">
        <f>IF(OR(B3572=0,'Input and Summary Results'!E3154=0),FALSE,'Input and Summary Results'!$E3154)</f>
        <v>0</v>
      </c>
      <c r="E3572" t="b">
        <f t="shared" si="197"/>
        <v>0</v>
      </c>
      <c r="F3572" t="b">
        <f t="shared" si="198"/>
        <v>0</v>
      </c>
      <c r="G3572" t="b">
        <f>IF('Input and Summary Results'!$J$4="yes",IF(C3572=FALSE,FALSE,IF('Data Transformation'!E3572&lt;$R$10,E3572,$R$10)),IF(C3572=FALSE,FALSE,IF(C3572&lt;$R$10,C3572,$R$10)))</f>
        <v>0</v>
      </c>
      <c r="H3572" t="b">
        <f>IF('Input and Summary Results'!$J$4="yes",'Data Transformation'!F3572,'Data Transformation'!D3572)</f>
        <v>0</v>
      </c>
      <c r="I3572" t="str">
        <f t="shared" si="196"/>
        <v/>
      </c>
    </row>
    <row r="3573" spans="2:9" x14ac:dyDescent="0.25">
      <c r="B3573" t="b">
        <f>IF('Input and Summary Results'!D3155=0,FALSE,'Input and Summary Results'!$B3155)</f>
        <v>0</v>
      </c>
      <c r="C3573" t="b">
        <f>IF(OR(B3573=0,'Input and Summary Results'!D3155=0,'Input and Summary Results'!D3155=""),FALSE,'Input and Summary Results'!$D3155)</f>
        <v>0</v>
      </c>
      <c r="D3573" t="b">
        <f>IF(OR(B3573=0,'Input and Summary Results'!E3155=0),FALSE,'Input and Summary Results'!$E3155)</f>
        <v>0</v>
      </c>
      <c r="E3573" t="b">
        <f t="shared" si="197"/>
        <v>0</v>
      </c>
      <c r="F3573" t="b">
        <f t="shared" si="198"/>
        <v>0</v>
      </c>
      <c r="G3573" t="b">
        <f>IF('Input and Summary Results'!$J$4="yes",IF(C3573=FALSE,FALSE,IF('Data Transformation'!E3573&lt;$R$10,E3573,$R$10)),IF(C3573=FALSE,FALSE,IF(C3573&lt;$R$10,C3573,$R$10)))</f>
        <v>0</v>
      </c>
      <c r="H3573" t="b">
        <f>IF('Input and Summary Results'!$J$4="yes",'Data Transformation'!F3573,'Data Transformation'!D3573)</f>
        <v>0</v>
      </c>
      <c r="I3573" t="str">
        <f t="shared" si="196"/>
        <v/>
      </c>
    </row>
    <row r="3574" spans="2:9" x14ac:dyDescent="0.25">
      <c r="B3574" t="b">
        <f>IF('Input and Summary Results'!D3156=0,FALSE,'Input and Summary Results'!$B3156)</f>
        <v>0</v>
      </c>
      <c r="C3574" t="b">
        <f>IF(OR(B3574=0,'Input and Summary Results'!D3156=0,'Input and Summary Results'!D3156=""),FALSE,'Input and Summary Results'!$D3156)</f>
        <v>0</v>
      </c>
      <c r="D3574" t="b">
        <f>IF(OR(B3574=0,'Input and Summary Results'!E3156=0),FALSE,'Input and Summary Results'!$E3156)</f>
        <v>0</v>
      </c>
      <c r="E3574" t="b">
        <f t="shared" si="197"/>
        <v>0</v>
      </c>
      <c r="F3574" t="b">
        <f t="shared" si="198"/>
        <v>0</v>
      </c>
      <c r="G3574" t="b">
        <f>IF('Input and Summary Results'!$J$4="yes",IF(C3574=FALSE,FALSE,IF('Data Transformation'!E3574&lt;$R$10,E3574,$R$10)),IF(C3574=FALSE,FALSE,IF(C3574&lt;$R$10,C3574,$R$10)))</f>
        <v>0</v>
      </c>
      <c r="H3574" t="b">
        <f>IF('Input and Summary Results'!$J$4="yes",'Data Transformation'!F3574,'Data Transformation'!D3574)</f>
        <v>0</v>
      </c>
      <c r="I3574" t="str">
        <f t="shared" si="196"/>
        <v/>
      </c>
    </row>
    <row r="3575" spans="2:9" x14ac:dyDescent="0.25">
      <c r="B3575" t="b">
        <f>IF('Input and Summary Results'!D3157=0,FALSE,'Input and Summary Results'!$B3157)</f>
        <v>0</v>
      </c>
      <c r="C3575" t="b">
        <f>IF(OR(B3575=0,'Input and Summary Results'!D3157=0,'Input and Summary Results'!D3157=""),FALSE,'Input and Summary Results'!$D3157)</f>
        <v>0</v>
      </c>
      <c r="D3575" t="b">
        <f>IF(OR(B3575=0,'Input and Summary Results'!E3157=0),FALSE,'Input and Summary Results'!$E3157)</f>
        <v>0</v>
      </c>
      <c r="E3575" t="b">
        <f t="shared" si="197"/>
        <v>0</v>
      </c>
      <c r="F3575" t="b">
        <f t="shared" si="198"/>
        <v>0</v>
      </c>
      <c r="G3575" t="b">
        <f>IF('Input and Summary Results'!$J$4="yes",IF(C3575=FALSE,FALSE,IF('Data Transformation'!E3575&lt;$R$10,E3575,$R$10)),IF(C3575=FALSE,FALSE,IF(C3575&lt;$R$10,C3575,$R$10)))</f>
        <v>0</v>
      </c>
      <c r="H3575" t="b">
        <f>IF('Input and Summary Results'!$J$4="yes",'Data Transformation'!F3575,'Data Transformation'!D3575)</f>
        <v>0</v>
      </c>
      <c r="I3575" t="str">
        <f t="shared" si="196"/>
        <v/>
      </c>
    </row>
    <row r="3576" spans="2:9" x14ac:dyDescent="0.25">
      <c r="B3576" t="b">
        <f>IF('Input and Summary Results'!D3158=0,FALSE,'Input and Summary Results'!$B3158)</f>
        <v>0</v>
      </c>
      <c r="C3576" t="b">
        <f>IF(OR(B3576=0,'Input and Summary Results'!D3158=0,'Input and Summary Results'!D3158=""),FALSE,'Input and Summary Results'!$D3158)</f>
        <v>0</v>
      </c>
      <c r="D3576" t="b">
        <f>IF(OR(B3576=0,'Input and Summary Results'!E3158=0),FALSE,'Input and Summary Results'!$E3158)</f>
        <v>0</v>
      </c>
      <c r="E3576" t="b">
        <f t="shared" si="197"/>
        <v>0</v>
      </c>
      <c r="F3576" t="b">
        <f t="shared" si="198"/>
        <v>0</v>
      </c>
      <c r="G3576" t="b">
        <f>IF('Input and Summary Results'!$J$4="yes",IF(C3576=FALSE,FALSE,IF('Data Transformation'!E3576&lt;$R$10,E3576,$R$10)),IF(C3576=FALSE,FALSE,IF(C3576&lt;$R$10,C3576,$R$10)))</f>
        <v>0</v>
      </c>
      <c r="H3576" t="b">
        <f>IF('Input and Summary Results'!$J$4="yes",'Data Transformation'!F3576,'Data Transformation'!D3576)</f>
        <v>0</v>
      </c>
      <c r="I3576" t="str">
        <f t="shared" si="196"/>
        <v/>
      </c>
    </row>
    <row r="3577" spans="2:9" x14ac:dyDescent="0.25">
      <c r="B3577" t="b">
        <f>IF('Input and Summary Results'!D3159=0,FALSE,'Input and Summary Results'!$B3159)</f>
        <v>0</v>
      </c>
      <c r="C3577" t="b">
        <f>IF(OR(B3577=0,'Input and Summary Results'!D3159=0,'Input and Summary Results'!D3159=""),FALSE,'Input and Summary Results'!$D3159)</f>
        <v>0</v>
      </c>
      <c r="D3577" t="b">
        <f>IF(OR(B3577=0,'Input and Summary Results'!E3159=0),FALSE,'Input and Summary Results'!$E3159)</f>
        <v>0</v>
      </c>
      <c r="E3577" t="b">
        <f t="shared" si="197"/>
        <v>0</v>
      </c>
      <c r="F3577" t="b">
        <f t="shared" si="198"/>
        <v>0</v>
      </c>
      <c r="G3577" t="b">
        <f>IF('Input and Summary Results'!$J$4="yes",IF(C3577=FALSE,FALSE,IF('Data Transformation'!E3577&lt;$R$10,E3577,$R$10)),IF(C3577=FALSE,FALSE,IF(C3577&lt;$R$10,C3577,$R$10)))</f>
        <v>0</v>
      </c>
      <c r="H3577" t="b">
        <f>IF('Input and Summary Results'!$J$4="yes",'Data Transformation'!F3577,'Data Transformation'!D3577)</f>
        <v>0</v>
      </c>
      <c r="I3577" t="str">
        <f t="shared" si="196"/>
        <v/>
      </c>
    </row>
    <row r="3578" spans="2:9" x14ac:dyDescent="0.25">
      <c r="B3578" t="b">
        <f>IF('Input and Summary Results'!D3160=0,FALSE,'Input and Summary Results'!$B3160)</f>
        <v>0</v>
      </c>
      <c r="C3578" t="b">
        <f>IF(OR(B3578=0,'Input and Summary Results'!D3160=0,'Input and Summary Results'!D3160=""),FALSE,'Input and Summary Results'!$D3160)</f>
        <v>0</v>
      </c>
      <c r="D3578" t="b">
        <f>IF(OR(B3578=0,'Input and Summary Results'!E3160=0),FALSE,'Input and Summary Results'!$E3160)</f>
        <v>0</v>
      </c>
      <c r="E3578" t="b">
        <f t="shared" si="197"/>
        <v>0</v>
      </c>
      <c r="F3578" t="b">
        <f t="shared" si="198"/>
        <v>0</v>
      </c>
      <c r="G3578" t="b">
        <f>IF('Input and Summary Results'!$J$4="yes",IF(C3578=FALSE,FALSE,IF('Data Transformation'!E3578&lt;$R$10,E3578,$R$10)),IF(C3578=FALSE,FALSE,IF(C3578&lt;$R$10,C3578,$R$10)))</f>
        <v>0</v>
      </c>
      <c r="H3578" t="b">
        <f>IF('Input and Summary Results'!$J$4="yes",'Data Transformation'!F3578,'Data Transformation'!D3578)</f>
        <v>0</v>
      </c>
      <c r="I3578" t="str">
        <f t="shared" si="196"/>
        <v/>
      </c>
    </row>
    <row r="3579" spans="2:9" x14ac:dyDescent="0.25">
      <c r="B3579" t="b">
        <f>IF('Input and Summary Results'!D3161=0,FALSE,'Input and Summary Results'!$B3161)</f>
        <v>0</v>
      </c>
      <c r="C3579" t="b">
        <f>IF(OR(B3579=0,'Input and Summary Results'!D3161=0,'Input and Summary Results'!D3161=""),FALSE,'Input and Summary Results'!$D3161)</f>
        <v>0</v>
      </c>
      <c r="D3579" t="b">
        <f>IF(OR(B3579=0,'Input and Summary Results'!E3161=0),FALSE,'Input and Summary Results'!$E3161)</f>
        <v>0</v>
      </c>
      <c r="E3579" t="b">
        <f t="shared" si="197"/>
        <v>0</v>
      </c>
      <c r="F3579" t="b">
        <f t="shared" si="198"/>
        <v>0</v>
      </c>
      <c r="G3579" t="b">
        <f>IF('Input and Summary Results'!$J$4="yes",IF(C3579=FALSE,FALSE,IF('Data Transformation'!E3579&lt;$R$10,E3579,$R$10)),IF(C3579=FALSE,FALSE,IF(C3579&lt;$R$10,C3579,$R$10)))</f>
        <v>0</v>
      </c>
      <c r="H3579" t="b">
        <f>IF('Input and Summary Results'!$J$4="yes",'Data Transformation'!F3579,'Data Transformation'!D3579)</f>
        <v>0</v>
      </c>
      <c r="I3579" t="str">
        <f t="shared" si="196"/>
        <v/>
      </c>
    </row>
    <row r="3580" spans="2:9" x14ac:dyDescent="0.25">
      <c r="B3580" t="b">
        <f>IF('Input and Summary Results'!D3162=0,FALSE,'Input and Summary Results'!$B3162)</f>
        <v>0</v>
      </c>
      <c r="C3580" t="b">
        <f>IF(OR(B3580=0,'Input and Summary Results'!D3162=0,'Input and Summary Results'!D3162=""),FALSE,'Input and Summary Results'!$D3162)</f>
        <v>0</v>
      </c>
      <c r="D3580" t="b">
        <f>IF(OR(B3580=0,'Input and Summary Results'!E3162=0),FALSE,'Input and Summary Results'!$E3162)</f>
        <v>0</v>
      </c>
      <c r="E3580" t="b">
        <f t="shared" si="197"/>
        <v>0</v>
      </c>
      <c r="F3580" t="b">
        <f t="shared" si="198"/>
        <v>0</v>
      </c>
      <c r="G3580" t="b">
        <f>IF('Input and Summary Results'!$J$4="yes",IF(C3580=FALSE,FALSE,IF('Data Transformation'!E3580&lt;$R$10,E3580,$R$10)),IF(C3580=FALSE,FALSE,IF(C3580&lt;$R$10,C3580,$R$10)))</f>
        <v>0</v>
      </c>
      <c r="H3580" t="b">
        <f>IF('Input and Summary Results'!$J$4="yes",'Data Transformation'!F3580,'Data Transformation'!D3580)</f>
        <v>0</v>
      </c>
      <c r="I3580" t="str">
        <f t="shared" si="196"/>
        <v/>
      </c>
    </row>
    <row r="3581" spans="2:9" x14ac:dyDescent="0.25">
      <c r="B3581" t="b">
        <f>IF('Input and Summary Results'!D3163=0,FALSE,'Input and Summary Results'!$B3163)</f>
        <v>0</v>
      </c>
      <c r="C3581" t="b">
        <f>IF(OR(B3581=0,'Input and Summary Results'!D3163=0,'Input and Summary Results'!D3163=""),FALSE,'Input and Summary Results'!$D3163)</f>
        <v>0</v>
      </c>
      <c r="D3581" t="b">
        <f>IF(OR(B3581=0,'Input and Summary Results'!E3163=0),FALSE,'Input and Summary Results'!$E3163)</f>
        <v>0</v>
      </c>
      <c r="E3581" t="b">
        <f t="shared" si="197"/>
        <v>0</v>
      </c>
      <c r="F3581" t="b">
        <f t="shared" si="198"/>
        <v>0</v>
      </c>
      <c r="G3581" t="b">
        <f>IF('Input and Summary Results'!$J$4="yes",IF(C3581=FALSE,FALSE,IF('Data Transformation'!E3581&lt;$R$10,E3581,$R$10)),IF(C3581=FALSE,FALSE,IF(C3581&lt;$R$10,C3581,$R$10)))</f>
        <v>0</v>
      </c>
      <c r="H3581" t="b">
        <f>IF('Input and Summary Results'!$J$4="yes",'Data Transformation'!F3581,'Data Transformation'!D3581)</f>
        <v>0</v>
      </c>
      <c r="I3581" t="str">
        <f t="shared" si="196"/>
        <v/>
      </c>
    </row>
    <row r="3582" spans="2:9" x14ac:dyDescent="0.25">
      <c r="B3582" t="b">
        <f>IF('Input and Summary Results'!D3164=0,FALSE,'Input and Summary Results'!$B3164)</f>
        <v>0</v>
      </c>
      <c r="C3582" t="b">
        <f>IF(OR(B3582=0,'Input and Summary Results'!D3164=0,'Input and Summary Results'!D3164=""),FALSE,'Input and Summary Results'!$D3164)</f>
        <v>0</v>
      </c>
      <c r="D3582" t="b">
        <f>IF(OR(B3582=0,'Input and Summary Results'!E3164=0),FALSE,'Input and Summary Results'!$E3164)</f>
        <v>0</v>
      </c>
      <c r="E3582" t="b">
        <f t="shared" si="197"/>
        <v>0</v>
      </c>
      <c r="F3582" t="b">
        <f t="shared" si="198"/>
        <v>0</v>
      </c>
      <c r="G3582" t="b">
        <f>IF('Input and Summary Results'!$J$4="yes",IF(C3582=FALSE,FALSE,IF('Data Transformation'!E3582&lt;$R$10,E3582,$R$10)),IF(C3582=FALSE,FALSE,IF(C3582&lt;$R$10,C3582,$R$10)))</f>
        <v>0</v>
      </c>
      <c r="H3582" t="b">
        <f>IF('Input and Summary Results'!$J$4="yes",'Data Transformation'!F3582,'Data Transformation'!D3582)</f>
        <v>0</v>
      </c>
      <c r="I3582" t="str">
        <f t="shared" si="196"/>
        <v/>
      </c>
    </row>
    <row r="3583" spans="2:9" x14ac:dyDescent="0.25">
      <c r="B3583" t="b">
        <f>IF('Input and Summary Results'!D3165=0,FALSE,'Input and Summary Results'!$B3165)</f>
        <v>0</v>
      </c>
      <c r="C3583" t="b">
        <f>IF(OR(B3583=0,'Input and Summary Results'!D3165=0,'Input and Summary Results'!D3165=""),FALSE,'Input and Summary Results'!$D3165)</f>
        <v>0</v>
      </c>
      <c r="D3583" t="b">
        <f>IF(OR(B3583=0,'Input and Summary Results'!E3165=0),FALSE,'Input and Summary Results'!$E3165)</f>
        <v>0</v>
      </c>
      <c r="E3583" t="b">
        <f t="shared" si="197"/>
        <v>0</v>
      </c>
      <c r="F3583" t="b">
        <f t="shared" si="198"/>
        <v>0</v>
      </c>
      <c r="G3583" t="b">
        <f>IF('Input and Summary Results'!$J$4="yes",IF(C3583=FALSE,FALSE,IF('Data Transformation'!E3583&lt;$R$10,E3583,$R$10)),IF(C3583=FALSE,FALSE,IF(C3583&lt;$R$10,C3583,$R$10)))</f>
        <v>0</v>
      </c>
      <c r="H3583" t="b">
        <f>IF('Input and Summary Results'!$J$4="yes",'Data Transformation'!F3583,'Data Transformation'!D3583)</f>
        <v>0</v>
      </c>
      <c r="I3583" t="str">
        <f t="shared" si="196"/>
        <v/>
      </c>
    </row>
    <row r="3584" spans="2:9" x14ac:dyDescent="0.25">
      <c r="B3584" t="b">
        <f>IF('Input and Summary Results'!D3166=0,FALSE,'Input and Summary Results'!$B3166)</f>
        <v>0</v>
      </c>
      <c r="C3584" t="b">
        <f>IF(OR(B3584=0,'Input and Summary Results'!D3166=0,'Input and Summary Results'!D3166=""),FALSE,'Input and Summary Results'!$D3166)</f>
        <v>0</v>
      </c>
      <c r="D3584" t="b">
        <f>IF(OR(B3584=0,'Input and Summary Results'!E3166=0),FALSE,'Input and Summary Results'!$E3166)</f>
        <v>0</v>
      </c>
      <c r="E3584" t="b">
        <f t="shared" si="197"/>
        <v>0</v>
      </c>
      <c r="F3584" t="b">
        <f t="shared" si="198"/>
        <v>0</v>
      </c>
      <c r="G3584" t="b">
        <f>IF('Input and Summary Results'!$J$4="yes",IF(C3584=FALSE,FALSE,IF('Data Transformation'!E3584&lt;$R$10,E3584,$R$10)),IF(C3584=FALSE,FALSE,IF(C3584&lt;$R$10,C3584,$R$10)))</f>
        <v>0</v>
      </c>
      <c r="H3584" t="b">
        <f>IF('Input and Summary Results'!$J$4="yes",'Data Transformation'!F3584,'Data Transformation'!D3584)</f>
        <v>0</v>
      </c>
      <c r="I3584" t="str">
        <f t="shared" si="196"/>
        <v/>
      </c>
    </row>
    <row r="3585" spans="2:9" x14ac:dyDescent="0.25">
      <c r="B3585" t="b">
        <f>IF('Input and Summary Results'!D3167=0,FALSE,'Input and Summary Results'!$B3167)</f>
        <v>0</v>
      </c>
      <c r="C3585" t="b">
        <f>IF(OR(B3585=0,'Input and Summary Results'!D3167=0,'Input and Summary Results'!D3167=""),FALSE,'Input and Summary Results'!$D3167)</f>
        <v>0</v>
      </c>
      <c r="D3585" t="b">
        <f>IF(OR(B3585=0,'Input and Summary Results'!E3167=0),FALSE,'Input and Summary Results'!$E3167)</f>
        <v>0</v>
      </c>
      <c r="E3585" t="b">
        <f t="shared" si="197"/>
        <v>0</v>
      </c>
      <c r="F3585" t="b">
        <f t="shared" si="198"/>
        <v>0</v>
      </c>
      <c r="G3585" t="b">
        <f>IF('Input and Summary Results'!$J$4="yes",IF(C3585=FALSE,FALSE,IF('Data Transformation'!E3585&lt;$R$10,E3585,$R$10)),IF(C3585=FALSE,FALSE,IF(C3585&lt;$R$10,C3585,$R$10)))</f>
        <v>0</v>
      </c>
      <c r="H3585" t="b">
        <f>IF('Input and Summary Results'!$J$4="yes",'Data Transformation'!F3585,'Data Transformation'!D3585)</f>
        <v>0</v>
      </c>
      <c r="I3585" t="str">
        <f t="shared" si="196"/>
        <v/>
      </c>
    </row>
    <row r="3586" spans="2:9" x14ac:dyDescent="0.25">
      <c r="B3586" t="b">
        <f>IF('Input and Summary Results'!D3168=0,FALSE,'Input and Summary Results'!$B3168)</f>
        <v>0</v>
      </c>
      <c r="C3586" t="b">
        <f>IF(OR(B3586=0,'Input and Summary Results'!D3168=0,'Input and Summary Results'!D3168=""),FALSE,'Input and Summary Results'!$D3168)</f>
        <v>0</v>
      </c>
      <c r="D3586" t="b">
        <f>IF(OR(B3586=0,'Input and Summary Results'!E3168=0),FALSE,'Input and Summary Results'!$E3168)</f>
        <v>0</v>
      </c>
      <c r="E3586" t="b">
        <f t="shared" si="197"/>
        <v>0</v>
      </c>
      <c r="F3586" t="b">
        <f t="shared" si="198"/>
        <v>0</v>
      </c>
      <c r="G3586" t="b">
        <f>IF('Input and Summary Results'!$J$4="yes",IF(C3586=FALSE,FALSE,IF('Data Transformation'!E3586&lt;$R$10,E3586,$R$10)),IF(C3586=FALSE,FALSE,IF(C3586&lt;$R$10,C3586,$R$10)))</f>
        <v>0</v>
      </c>
      <c r="H3586" t="b">
        <f>IF('Input and Summary Results'!$J$4="yes",'Data Transformation'!F3586,'Data Transformation'!D3586)</f>
        <v>0</v>
      </c>
      <c r="I3586" t="str">
        <f t="shared" si="196"/>
        <v/>
      </c>
    </row>
    <row r="3587" spans="2:9" x14ac:dyDescent="0.25">
      <c r="B3587" t="b">
        <f>IF('Input and Summary Results'!D3169=0,FALSE,'Input and Summary Results'!$B3169)</f>
        <v>0</v>
      </c>
      <c r="C3587" t="b">
        <f>IF(OR(B3587=0,'Input and Summary Results'!D3169=0,'Input and Summary Results'!D3169=""),FALSE,'Input and Summary Results'!$D3169)</f>
        <v>0</v>
      </c>
      <c r="D3587" t="b">
        <f>IF(OR(B3587=0,'Input and Summary Results'!E3169=0),FALSE,'Input and Summary Results'!$E3169)</f>
        <v>0</v>
      </c>
      <c r="E3587" t="b">
        <f t="shared" si="197"/>
        <v>0</v>
      </c>
      <c r="F3587" t="b">
        <f t="shared" si="198"/>
        <v>0</v>
      </c>
      <c r="G3587" t="b">
        <f>IF('Input and Summary Results'!$J$4="yes",IF(C3587=FALSE,FALSE,IF('Data Transformation'!E3587&lt;$R$10,E3587,$R$10)),IF(C3587=FALSE,FALSE,IF(C3587&lt;$R$10,C3587,$R$10)))</f>
        <v>0</v>
      </c>
      <c r="H3587" t="b">
        <f>IF('Input and Summary Results'!$J$4="yes",'Data Transformation'!F3587,'Data Transformation'!D3587)</f>
        <v>0</v>
      </c>
      <c r="I3587" t="str">
        <f t="shared" si="196"/>
        <v/>
      </c>
    </row>
    <row r="3588" spans="2:9" x14ac:dyDescent="0.25">
      <c r="B3588" t="b">
        <f>IF('Input and Summary Results'!D3170=0,FALSE,'Input and Summary Results'!$B3170)</f>
        <v>0</v>
      </c>
      <c r="C3588" t="b">
        <f>IF(OR(B3588=0,'Input and Summary Results'!D3170=0,'Input and Summary Results'!D3170=""),FALSE,'Input and Summary Results'!$D3170)</f>
        <v>0</v>
      </c>
      <c r="D3588" t="b">
        <f>IF(OR(B3588=0,'Input and Summary Results'!E3170=0),FALSE,'Input and Summary Results'!$E3170)</f>
        <v>0</v>
      </c>
      <c r="E3588" t="b">
        <f t="shared" si="197"/>
        <v>0</v>
      </c>
      <c r="F3588" t="b">
        <f t="shared" si="198"/>
        <v>0</v>
      </c>
      <c r="G3588" t="b">
        <f>IF('Input and Summary Results'!$J$4="yes",IF(C3588=FALSE,FALSE,IF('Data Transformation'!E3588&lt;$R$10,E3588,$R$10)),IF(C3588=FALSE,FALSE,IF(C3588&lt;$R$10,C3588,$R$10)))</f>
        <v>0</v>
      </c>
      <c r="H3588" t="b">
        <f>IF('Input and Summary Results'!$J$4="yes",'Data Transformation'!F3588,'Data Transformation'!D3588)</f>
        <v>0</v>
      </c>
      <c r="I3588" t="str">
        <f t="shared" si="196"/>
        <v/>
      </c>
    </row>
    <row r="3589" spans="2:9" x14ac:dyDescent="0.25">
      <c r="B3589" t="b">
        <f>IF('Input and Summary Results'!D3171=0,FALSE,'Input and Summary Results'!$B3171)</f>
        <v>0</v>
      </c>
      <c r="C3589" t="b">
        <f>IF(OR(B3589=0,'Input and Summary Results'!D3171=0,'Input and Summary Results'!D3171=""),FALSE,'Input and Summary Results'!$D3171)</f>
        <v>0</v>
      </c>
      <c r="D3589" t="b">
        <f>IF(OR(B3589=0,'Input and Summary Results'!E3171=0),FALSE,'Input and Summary Results'!$E3171)</f>
        <v>0</v>
      </c>
      <c r="E3589" t="b">
        <f t="shared" si="197"/>
        <v>0</v>
      </c>
      <c r="F3589" t="b">
        <f t="shared" si="198"/>
        <v>0</v>
      </c>
      <c r="G3589" t="b">
        <f>IF('Input and Summary Results'!$J$4="yes",IF(C3589=FALSE,FALSE,IF('Data Transformation'!E3589&lt;$R$10,E3589,$R$10)),IF(C3589=FALSE,FALSE,IF(C3589&lt;$R$10,C3589,$R$10)))</f>
        <v>0</v>
      </c>
      <c r="H3589" t="b">
        <f>IF('Input and Summary Results'!$J$4="yes",'Data Transformation'!F3589,'Data Transformation'!D3589)</f>
        <v>0</v>
      </c>
      <c r="I3589" t="str">
        <f t="shared" ref="I3589:I3652" si="199">IF(G3589=FALSE,"",B3589)</f>
        <v/>
      </c>
    </row>
    <row r="3590" spans="2:9" x14ac:dyDescent="0.25">
      <c r="B3590" t="b">
        <f>IF('Input and Summary Results'!D3172=0,FALSE,'Input and Summary Results'!$B3172)</f>
        <v>0</v>
      </c>
      <c r="C3590" t="b">
        <f>IF(OR(B3590=0,'Input and Summary Results'!D3172=0,'Input and Summary Results'!D3172=""),FALSE,'Input and Summary Results'!$D3172)</f>
        <v>0</v>
      </c>
      <c r="D3590" t="b">
        <f>IF(OR(B3590=0,'Input and Summary Results'!E3172=0),FALSE,'Input and Summary Results'!$E3172)</f>
        <v>0</v>
      </c>
      <c r="E3590" t="b">
        <f t="shared" si="197"/>
        <v>0</v>
      </c>
      <c r="F3590" t="b">
        <f t="shared" si="198"/>
        <v>0</v>
      </c>
      <c r="G3590" t="b">
        <f>IF('Input and Summary Results'!$J$4="yes",IF(C3590=FALSE,FALSE,IF('Data Transformation'!E3590&lt;$R$10,E3590,$R$10)),IF(C3590=FALSE,FALSE,IF(C3590&lt;$R$10,C3590,$R$10)))</f>
        <v>0</v>
      </c>
      <c r="H3590" t="b">
        <f>IF('Input and Summary Results'!$J$4="yes",'Data Transformation'!F3590,'Data Transformation'!D3590)</f>
        <v>0</v>
      </c>
      <c r="I3590" t="str">
        <f t="shared" si="199"/>
        <v/>
      </c>
    </row>
    <row r="3591" spans="2:9" x14ac:dyDescent="0.25">
      <c r="B3591" t="b">
        <f>IF('Input and Summary Results'!D3173=0,FALSE,'Input and Summary Results'!$B3173)</f>
        <v>0</v>
      </c>
      <c r="C3591" t="b">
        <f>IF(OR(B3591=0,'Input and Summary Results'!D3173=0,'Input and Summary Results'!D3173=""),FALSE,'Input and Summary Results'!$D3173)</f>
        <v>0</v>
      </c>
      <c r="D3591" t="b">
        <f>IF(OR(B3591=0,'Input and Summary Results'!E3173=0),FALSE,'Input and Summary Results'!$E3173)</f>
        <v>0</v>
      </c>
      <c r="E3591" t="b">
        <f t="shared" si="197"/>
        <v>0</v>
      </c>
      <c r="F3591" t="b">
        <f t="shared" si="198"/>
        <v>0</v>
      </c>
      <c r="G3591" t="b">
        <f>IF('Input and Summary Results'!$J$4="yes",IF(C3591=FALSE,FALSE,IF('Data Transformation'!E3591&lt;$R$10,E3591,$R$10)),IF(C3591=FALSE,FALSE,IF(C3591&lt;$R$10,C3591,$R$10)))</f>
        <v>0</v>
      </c>
      <c r="H3591" t="b">
        <f>IF('Input and Summary Results'!$J$4="yes",'Data Transformation'!F3591,'Data Transformation'!D3591)</f>
        <v>0</v>
      </c>
      <c r="I3591" t="str">
        <f t="shared" si="199"/>
        <v/>
      </c>
    </row>
    <row r="3592" spans="2:9" x14ac:dyDescent="0.25">
      <c r="B3592" t="b">
        <f>IF('Input and Summary Results'!D3174=0,FALSE,'Input and Summary Results'!$B3174)</f>
        <v>0</v>
      </c>
      <c r="C3592" t="b">
        <f>IF(OR(B3592=0,'Input and Summary Results'!D3174=0,'Input and Summary Results'!D3174=""),FALSE,'Input and Summary Results'!$D3174)</f>
        <v>0</v>
      </c>
      <c r="D3592" t="b">
        <f>IF(OR(B3592=0,'Input and Summary Results'!E3174=0),FALSE,'Input and Summary Results'!$E3174)</f>
        <v>0</v>
      </c>
      <c r="E3592" t="b">
        <f t="shared" si="197"/>
        <v>0</v>
      </c>
      <c r="F3592" t="b">
        <f t="shared" si="198"/>
        <v>0</v>
      </c>
      <c r="G3592" t="b">
        <f>IF('Input and Summary Results'!$J$4="yes",IF(C3592=FALSE,FALSE,IF('Data Transformation'!E3592&lt;$R$10,E3592,$R$10)),IF(C3592=FALSE,FALSE,IF(C3592&lt;$R$10,C3592,$R$10)))</f>
        <v>0</v>
      </c>
      <c r="H3592" t="b">
        <f>IF('Input and Summary Results'!$J$4="yes",'Data Transformation'!F3592,'Data Transformation'!D3592)</f>
        <v>0</v>
      </c>
      <c r="I3592" t="str">
        <f t="shared" si="199"/>
        <v/>
      </c>
    </row>
    <row r="3593" spans="2:9" x14ac:dyDescent="0.25">
      <c r="B3593" t="b">
        <f>IF('Input and Summary Results'!D3175=0,FALSE,'Input and Summary Results'!$B3175)</f>
        <v>0</v>
      </c>
      <c r="C3593" t="b">
        <f>IF(OR(B3593=0,'Input and Summary Results'!D3175=0,'Input and Summary Results'!D3175=""),FALSE,'Input and Summary Results'!$D3175)</f>
        <v>0</v>
      </c>
      <c r="D3593" t="b">
        <f>IF(OR(B3593=0,'Input and Summary Results'!E3175=0),FALSE,'Input and Summary Results'!$E3175)</f>
        <v>0</v>
      </c>
      <c r="E3593" t="b">
        <f t="shared" si="197"/>
        <v>0</v>
      </c>
      <c r="F3593" t="b">
        <f t="shared" si="198"/>
        <v>0</v>
      </c>
      <c r="G3593" t="b">
        <f>IF('Input and Summary Results'!$J$4="yes",IF(C3593=FALSE,FALSE,IF('Data Transformation'!E3593&lt;$R$10,E3593,$R$10)),IF(C3593=FALSE,FALSE,IF(C3593&lt;$R$10,C3593,$R$10)))</f>
        <v>0</v>
      </c>
      <c r="H3593" t="b">
        <f>IF('Input and Summary Results'!$J$4="yes",'Data Transformation'!F3593,'Data Transformation'!D3593)</f>
        <v>0</v>
      </c>
      <c r="I3593" t="str">
        <f t="shared" si="199"/>
        <v/>
      </c>
    </row>
    <row r="3594" spans="2:9" x14ac:dyDescent="0.25">
      <c r="B3594" t="b">
        <f>IF('Input and Summary Results'!D3176=0,FALSE,'Input and Summary Results'!$B3176)</f>
        <v>0</v>
      </c>
      <c r="C3594" t="b">
        <f>IF(OR(B3594=0,'Input and Summary Results'!D3176=0,'Input and Summary Results'!D3176=""),FALSE,'Input and Summary Results'!$D3176)</f>
        <v>0</v>
      </c>
      <c r="D3594" t="b">
        <f>IF(OR(B3594=0,'Input and Summary Results'!E3176=0),FALSE,'Input and Summary Results'!$E3176)</f>
        <v>0</v>
      </c>
      <c r="E3594" t="b">
        <f t="shared" si="197"/>
        <v>0</v>
      </c>
      <c r="F3594" t="b">
        <f t="shared" si="198"/>
        <v>0</v>
      </c>
      <c r="G3594" t="b">
        <f>IF('Input and Summary Results'!$J$4="yes",IF(C3594=FALSE,FALSE,IF('Data Transformation'!E3594&lt;$R$10,E3594,$R$10)),IF(C3594=FALSE,FALSE,IF(C3594&lt;$R$10,C3594,$R$10)))</f>
        <v>0</v>
      </c>
      <c r="H3594" t="b">
        <f>IF('Input and Summary Results'!$J$4="yes",'Data Transformation'!F3594,'Data Transformation'!D3594)</f>
        <v>0</v>
      </c>
      <c r="I3594" t="str">
        <f t="shared" si="199"/>
        <v/>
      </c>
    </row>
    <row r="3595" spans="2:9" x14ac:dyDescent="0.25">
      <c r="B3595" t="b">
        <f>IF('Input and Summary Results'!D3177=0,FALSE,'Input and Summary Results'!$B3177)</f>
        <v>0</v>
      </c>
      <c r="C3595" t="b">
        <f>IF(OR(B3595=0,'Input and Summary Results'!D3177=0,'Input and Summary Results'!D3177=""),FALSE,'Input and Summary Results'!$D3177)</f>
        <v>0</v>
      </c>
      <c r="D3595" t="b">
        <f>IF(OR(B3595=0,'Input and Summary Results'!E3177=0),FALSE,'Input and Summary Results'!$E3177)</f>
        <v>0</v>
      </c>
      <c r="E3595" t="b">
        <f t="shared" si="197"/>
        <v>0</v>
      </c>
      <c r="F3595" t="b">
        <f t="shared" si="198"/>
        <v>0</v>
      </c>
      <c r="G3595" t="b">
        <f>IF('Input and Summary Results'!$J$4="yes",IF(C3595=FALSE,FALSE,IF('Data Transformation'!E3595&lt;$R$10,E3595,$R$10)),IF(C3595=FALSE,FALSE,IF(C3595&lt;$R$10,C3595,$R$10)))</f>
        <v>0</v>
      </c>
      <c r="H3595" t="b">
        <f>IF('Input and Summary Results'!$J$4="yes",'Data Transformation'!F3595,'Data Transformation'!D3595)</f>
        <v>0</v>
      </c>
      <c r="I3595" t="str">
        <f t="shared" si="199"/>
        <v/>
      </c>
    </row>
    <row r="3596" spans="2:9" x14ac:dyDescent="0.25">
      <c r="B3596" t="b">
        <f>IF('Input and Summary Results'!D3178=0,FALSE,'Input and Summary Results'!$B3178)</f>
        <v>0</v>
      </c>
      <c r="C3596" t="b">
        <f>IF(OR(B3596=0,'Input and Summary Results'!D3178=0,'Input and Summary Results'!D3178=""),FALSE,'Input and Summary Results'!$D3178)</f>
        <v>0</v>
      </c>
      <c r="D3596" t="b">
        <f>IF(OR(B3596=0,'Input and Summary Results'!E3178=0),FALSE,'Input and Summary Results'!$E3178)</f>
        <v>0</v>
      </c>
      <c r="E3596" t="b">
        <f t="shared" si="197"/>
        <v>0</v>
      </c>
      <c r="F3596" t="b">
        <f t="shared" si="198"/>
        <v>0</v>
      </c>
      <c r="G3596" t="b">
        <f>IF('Input and Summary Results'!$J$4="yes",IF(C3596=FALSE,FALSE,IF('Data Transformation'!E3596&lt;$R$10,E3596,$R$10)),IF(C3596=FALSE,FALSE,IF(C3596&lt;$R$10,C3596,$R$10)))</f>
        <v>0</v>
      </c>
      <c r="H3596" t="b">
        <f>IF('Input and Summary Results'!$J$4="yes",'Data Transformation'!F3596,'Data Transformation'!D3596)</f>
        <v>0</v>
      </c>
      <c r="I3596" t="str">
        <f t="shared" si="199"/>
        <v/>
      </c>
    </row>
    <row r="3597" spans="2:9" x14ac:dyDescent="0.25">
      <c r="B3597" t="b">
        <f>IF('Input and Summary Results'!D3179=0,FALSE,'Input and Summary Results'!$B3179)</f>
        <v>0</v>
      </c>
      <c r="C3597" t="b">
        <f>IF(OR(B3597=0,'Input and Summary Results'!D3179=0,'Input and Summary Results'!D3179=""),FALSE,'Input and Summary Results'!$D3179)</f>
        <v>0</v>
      </c>
      <c r="D3597" t="b">
        <f>IF(OR(B3597=0,'Input and Summary Results'!E3179=0),FALSE,'Input and Summary Results'!$E3179)</f>
        <v>0</v>
      </c>
      <c r="E3597" t="b">
        <f t="shared" si="197"/>
        <v>0</v>
      </c>
      <c r="F3597" t="b">
        <f t="shared" si="198"/>
        <v>0</v>
      </c>
      <c r="G3597" t="b">
        <f>IF('Input and Summary Results'!$J$4="yes",IF(C3597=FALSE,FALSE,IF('Data Transformation'!E3597&lt;$R$10,E3597,$R$10)),IF(C3597=FALSE,FALSE,IF(C3597&lt;$R$10,C3597,$R$10)))</f>
        <v>0</v>
      </c>
      <c r="H3597" t="b">
        <f>IF('Input and Summary Results'!$J$4="yes",'Data Transformation'!F3597,'Data Transformation'!D3597)</f>
        <v>0</v>
      </c>
      <c r="I3597" t="str">
        <f t="shared" si="199"/>
        <v/>
      </c>
    </row>
    <row r="3598" spans="2:9" x14ac:dyDescent="0.25">
      <c r="B3598" t="b">
        <f>IF('Input and Summary Results'!D3180=0,FALSE,'Input and Summary Results'!$B3180)</f>
        <v>0</v>
      </c>
      <c r="C3598" t="b">
        <f>IF(OR(B3598=0,'Input and Summary Results'!D3180=0,'Input and Summary Results'!D3180=""),FALSE,'Input and Summary Results'!$D3180)</f>
        <v>0</v>
      </c>
      <c r="D3598" t="b">
        <f>IF(OR(B3598=0,'Input and Summary Results'!E3180=0),FALSE,'Input and Summary Results'!$E3180)</f>
        <v>0</v>
      </c>
      <c r="E3598" t="b">
        <f t="shared" si="197"/>
        <v>0</v>
      </c>
      <c r="F3598" t="b">
        <f t="shared" si="198"/>
        <v>0</v>
      </c>
      <c r="G3598" t="b">
        <f>IF('Input and Summary Results'!$J$4="yes",IF(C3598=FALSE,FALSE,IF('Data Transformation'!E3598&lt;$R$10,E3598,$R$10)),IF(C3598=FALSE,FALSE,IF(C3598&lt;$R$10,C3598,$R$10)))</f>
        <v>0</v>
      </c>
      <c r="H3598" t="b">
        <f>IF('Input and Summary Results'!$J$4="yes",'Data Transformation'!F3598,'Data Transformation'!D3598)</f>
        <v>0</v>
      </c>
      <c r="I3598" t="str">
        <f t="shared" si="199"/>
        <v/>
      </c>
    </row>
    <row r="3599" spans="2:9" x14ac:dyDescent="0.25">
      <c r="B3599" t="b">
        <f>IF('Input and Summary Results'!D3181=0,FALSE,'Input and Summary Results'!$B3181)</f>
        <v>0</v>
      </c>
      <c r="C3599" t="b">
        <f>IF(OR(B3599=0,'Input and Summary Results'!D3181=0,'Input and Summary Results'!D3181=""),FALSE,'Input and Summary Results'!$D3181)</f>
        <v>0</v>
      </c>
      <c r="D3599" t="b">
        <f>IF(OR(B3599=0,'Input and Summary Results'!E3181=0),FALSE,'Input and Summary Results'!$E3181)</f>
        <v>0</v>
      </c>
      <c r="E3599" t="b">
        <f t="shared" si="197"/>
        <v>0</v>
      </c>
      <c r="F3599" t="b">
        <f t="shared" si="198"/>
        <v>0</v>
      </c>
      <c r="G3599" t="b">
        <f>IF('Input and Summary Results'!$J$4="yes",IF(C3599=FALSE,FALSE,IF('Data Transformation'!E3599&lt;$R$10,E3599,$R$10)),IF(C3599=FALSE,FALSE,IF(C3599&lt;$R$10,C3599,$R$10)))</f>
        <v>0</v>
      </c>
      <c r="H3599" t="b">
        <f>IF('Input and Summary Results'!$J$4="yes",'Data Transformation'!F3599,'Data Transformation'!D3599)</f>
        <v>0</v>
      </c>
      <c r="I3599" t="str">
        <f t="shared" si="199"/>
        <v/>
      </c>
    </row>
    <row r="3600" spans="2:9" x14ac:dyDescent="0.25">
      <c r="B3600" t="b">
        <f>IF('Input and Summary Results'!D3182=0,FALSE,'Input and Summary Results'!$B3182)</f>
        <v>0</v>
      </c>
      <c r="C3600" t="b">
        <f>IF(OR(B3600=0,'Input and Summary Results'!D3182=0,'Input and Summary Results'!D3182=""),FALSE,'Input and Summary Results'!$D3182)</f>
        <v>0</v>
      </c>
      <c r="D3600" t="b">
        <f>IF(OR(B3600=0,'Input and Summary Results'!E3182=0),FALSE,'Input and Summary Results'!$E3182)</f>
        <v>0</v>
      </c>
      <c r="E3600" t="b">
        <f t="shared" si="197"/>
        <v>0</v>
      </c>
      <c r="F3600" t="b">
        <f t="shared" si="198"/>
        <v>0</v>
      </c>
      <c r="G3600" t="b">
        <f>IF('Input and Summary Results'!$J$4="yes",IF(C3600=FALSE,FALSE,IF('Data Transformation'!E3600&lt;$R$10,E3600,$R$10)),IF(C3600=FALSE,FALSE,IF(C3600&lt;$R$10,C3600,$R$10)))</f>
        <v>0</v>
      </c>
      <c r="H3600" t="b">
        <f>IF('Input and Summary Results'!$J$4="yes",'Data Transformation'!F3600,'Data Transformation'!D3600)</f>
        <v>0</v>
      </c>
      <c r="I3600" t="str">
        <f t="shared" si="199"/>
        <v/>
      </c>
    </row>
    <row r="3601" spans="2:9" x14ac:dyDescent="0.25">
      <c r="B3601" t="b">
        <f>IF('Input and Summary Results'!D3183=0,FALSE,'Input and Summary Results'!$B3183)</f>
        <v>0</v>
      </c>
      <c r="C3601" t="b">
        <f>IF(OR(B3601=0,'Input and Summary Results'!D3183=0,'Input and Summary Results'!D3183=""),FALSE,'Input and Summary Results'!$D3183)</f>
        <v>0</v>
      </c>
      <c r="D3601" t="b">
        <f>IF(OR(B3601=0,'Input and Summary Results'!E3183=0),FALSE,'Input and Summary Results'!$E3183)</f>
        <v>0</v>
      </c>
      <c r="E3601" t="b">
        <f t="shared" si="197"/>
        <v>0</v>
      </c>
      <c r="F3601" t="b">
        <f t="shared" si="198"/>
        <v>0</v>
      </c>
      <c r="G3601" t="b">
        <f>IF('Input and Summary Results'!$J$4="yes",IF(C3601=FALSE,FALSE,IF('Data Transformation'!E3601&lt;$R$10,E3601,$R$10)),IF(C3601=FALSE,FALSE,IF(C3601&lt;$R$10,C3601,$R$10)))</f>
        <v>0</v>
      </c>
      <c r="H3601" t="b">
        <f>IF('Input and Summary Results'!$J$4="yes",'Data Transformation'!F3601,'Data Transformation'!D3601)</f>
        <v>0</v>
      </c>
      <c r="I3601" t="str">
        <f t="shared" si="199"/>
        <v/>
      </c>
    </row>
    <row r="3602" spans="2:9" x14ac:dyDescent="0.25">
      <c r="B3602" t="b">
        <f>IF('Input and Summary Results'!D3184=0,FALSE,'Input and Summary Results'!$B3184)</f>
        <v>0</v>
      </c>
      <c r="C3602" t="b">
        <f>IF(OR(B3602=0,'Input and Summary Results'!D3184=0,'Input and Summary Results'!D3184=""),FALSE,'Input and Summary Results'!$D3184)</f>
        <v>0</v>
      </c>
      <c r="D3602" t="b">
        <f>IF(OR(B3602=0,'Input and Summary Results'!E3184=0),FALSE,'Input and Summary Results'!$E3184)</f>
        <v>0</v>
      </c>
      <c r="E3602" t="b">
        <f t="shared" si="197"/>
        <v>0</v>
      </c>
      <c r="F3602" t="b">
        <f t="shared" si="198"/>
        <v>0</v>
      </c>
      <c r="G3602" t="b">
        <f>IF('Input and Summary Results'!$J$4="yes",IF(C3602=FALSE,FALSE,IF('Data Transformation'!E3602&lt;$R$10,E3602,$R$10)),IF(C3602=FALSE,FALSE,IF(C3602&lt;$R$10,C3602,$R$10)))</f>
        <v>0</v>
      </c>
      <c r="H3602" t="b">
        <f>IF('Input and Summary Results'!$J$4="yes",'Data Transformation'!F3602,'Data Transformation'!D3602)</f>
        <v>0</v>
      </c>
      <c r="I3602" t="str">
        <f t="shared" si="199"/>
        <v/>
      </c>
    </row>
    <row r="3603" spans="2:9" x14ac:dyDescent="0.25">
      <c r="B3603" t="b">
        <f>IF('Input and Summary Results'!D3185=0,FALSE,'Input and Summary Results'!$B3185)</f>
        <v>0</v>
      </c>
      <c r="C3603" t="b">
        <f>IF(OR(B3603=0,'Input and Summary Results'!D3185=0,'Input and Summary Results'!D3185=""),FALSE,'Input and Summary Results'!$D3185)</f>
        <v>0</v>
      </c>
      <c r="D3603" t="b">
        <f>IF(OR(B3603=0,'Input and Summary Results'!E3185=0),FALSE,'Input and Summary Results'!$E3185)</f>
        <v>0</v>
      </c>
      <c r="E3603" t="b">
        <f t="shared" si="197"/>
        <v>0</v>
      </c>
      <c r="F3603" t="b">
        <f t="shared" si="198"/>
        <v>0</v>
      </c>
      <c r="G3603" t="b">
        <f>IF('Input and Summary Results'!$J$4="yes",IF(C3603=FALSE,FALSE,IF('Data Transformation'!E3603&lt;$R$10,E3603,$R$10)),IF(C3603=FALSE,FALSE,IF(C3603&lt;$R$10,C3603,$R$10)))</f>
        <v>0</v>
      </c>
      <c r="H3603" t="b">
        <f>IF('Input and Summary Results'!$J$4="yes",'Data Transformation'!F3603,'Data Transformation'!D3603)</f>
        <v>0</v>
      </c>
      <c r="I3603" t="str">
        <f t="shared" si="199"/>
        <v/>
      </c>
    </row>
    <row r="3604" spans="2:9" x14ac:dyDescent="0.25">
      <c r="B3604" t="b">
        <f>IF('Input and Summary Results'!D3186=0,FALSE,'Input and Summary Results'!$B3186)</f>
        <v>0</v>
      </c>
      <c r="C3604" t="b">
        <f>IF(OR(B3604=0,'Input and Summary Results'!D3186=0,'Input and Summary Results'!D3186=""),FALSE,'Input and Summary Results'!$D3186)</f>
        <v>0</v>
      </c>
      <c r="D3604" t="b">
        <f>IF(OR(B3604=0,'Input and Summary Results'!E3186=0),FALSE,'Input and Summary Results'!$E3186)</f>
        <v>0</v>
      </c>
      <c r="E3604" t="b">
        <f t="shared" si="197"/>
        <v>0</v>
      </c>
      <c r="F3604" t="b">
        <f t="shared" si="198"/>
        <v>0</v>
      </c>
      <c r="G3604" t="b">
        <f>IF('Input and Summary Results'!$J$4="yes",IF(C3604=FALSE,FALSE,IF('Data Transformation'!E3604&lt;$R$10,E3604,$R$10)),IF(C3604=FALSE,FALSE,IF(C3604&lt;$R$10,C3604,$R$10)))</f>
        <v>0</v>
      </c>
      <c r="H3604" t="b">
        <f>IF('Input and Summary Results'!$J$4="yes",'Data Transformation'!F3604,'Data Transformation'!D3604)</f>
        <v>0</v>
      </c>
      <c r="I3604" t="str">
        <f t="shared" si="199"/>
        <v/>
      </c>
    </row>
    <row r="3605" spans="2:9" x14ac:dyDescent="0.25">
      <c r="B3605" t="b">
        <f>IF('Input and Summary Results'!D3187=0,FALSE,'Input and Summary Results'!$B3187)</f>
        <v>0</v>
      </c>
      <c r="C3605" t="b">
        <f>IF(OR(B3605=0,'Input and Summary Results'!D3187=0,'Input and Summary Results'!D3187=""),FALSE,'Input and Summary Results'!$D3187)</f>
        <v>0</v>
      </c>
      <c r="D3605" t="b">
        <f>IF(OR(B3605=0,'Input and Summary Results'!E3187=0),FALSE,'Input and Summary Results'!$E3187)</f>
        <v>0</v>
      </c>
      <c r="E3605" t="b">
        <f t="shared" si="197"/>
        <v>0</v>
      </c>
      <c r="F3605" t="b">
        <f t="shared" si="198"/>
        <v>0</v>
      </c>
      <c r="G3605" t="b">
        <f>IF('Input and Summary Results'!$J$4="yes",IF(C3605=FALSE,FALSE,IF('Data Transformation'!E3605&lt;$R$10,E3605,$R$10)),IF(C3605=FALSE,FALSE,IF(C3605&lt;$R$10,C3605,$R$10)))</f>
        <v>0</v>
      </c>
      <c r="H3605" t="b">
        <f>IF('Input and Summary Results'!$J$4="yes",'Data Transformation'!F3605,'Data Transformation'!D3605)</f>
        <v>0</v>
      </c>
      <c r="I3605" t="str">
        <f t="shared" si="199"/>
        <v/>
      </c>
    </row>
    <row r="3606" spans="2:9" x14ac:dyDescent="0.25">
      <c r="B3606" t="b">
        <f>IF('Input and Summary Results'!D3188=0,FALSE,'Input and Summary Results'!$B3188)</f>
        <v>0</v>
      </c>
      <c r="C3606" t="b">
        <f>IF(OR(B3606=0,'Input and Summary Results'!D3188=0,'Input and Summary Results'!D3188=""),FALSE,'Input and Summary Results'!$D3188)</f>
        <v>0</v>
      </c>
      <c r="D3606" t="b">
        <f>IF(OR(B3606=0,'Input and Summary Results'!E3188=0),FALSE,'Input and Summary Results'!$E3188)</f>
        <v>0</v>
      </c>
      <c r="E3606" t="b">
        <f t="shared" si="197"/>
        <v>0</v>
      </c>
      <c r="F3606" t="b">
        <f t="shared" si="198"/>
        <v>0</v>
      </c>
      <c r="G3606" t="b">
        <f>IF('Input and Summary Results'!$J$4="yes",IF(C3606=FALSE,FALSE,IF('Data Transformation'!E3606&lt;$R$10,E3606,$R$10)),IF(C3606=FALSE,FALSE,IF(C3606&lt;$R$10,C3606,$R$10)))</f>
        <v>0</v>
      </c>
      <c r="H3606" t="b">
        <f>IF('Input and Summary Results'!$J$4="yes",'Data Transformation'!F3606,'Data Transformation'!D3606)</f>
        <v>0</v>
      </c>
      <c r="I3606" t="str">
        <f t="shared" si="199"/>
        <v/>
      </c>
    </row>
    <row r="3607" spans="2:9" x14ac:dyDescent="0.25">
      <c r="B3607" t="b">
        <f>IF('Input and Summary Results'!D3189=0,FALSE,'Input and Summary Results'!$B3189)</f>
        <v>0</v>
      </c>
      <c r="C3607" t="b">
        <f>IF(OR(B3607=0,'Input and Summary Results'!D3189=0,'Input and Summary Results'!D3189=""),FALSE,'Input and Summary Results'!$D3189)</f>
        <v>0</v>
      </c>
      <c r="D3607" t="b">
        <f>IF(OR(B3607=0,'Input and Summary Results'!E3189=0),FALSE,'Input and Summary Results'!$E3189)</f>
        <v>0</v>
      </c>
      <c r="E3607" t="b">
        <f t="shared" si="197"/>
        <v>0</v>
      </c>
      <c r="F3607" t="b">
        <f t="shared" si="198"/>
        <v>0</v>
      </c>
      <c r="G3607" t="b">
        <f>IF('Input and Summary Results'!$J$4="yes",IF(C3607=FALSE,FALSE,IF('Data Transformation'!E3607&lt;$R$10,E3607,$R$10)),IF(C3607=FALSE,FALSE,IF(C3607&lt;$R$10,C3607,$R$10)))</f>
        <v>0</v>
      </c>
      <c r="H3607" t="b">
        <f>IF('Input and Summary Results'!$J$4="yes",'Data Transformation'!F3607,'Data Transformation'!D3607)</f>
        <v>0</v>
      </c>
      <c r="I3607" t="str">
        <f t="shared" si="199"/>
        <v/>
      </c>
    </row>
    <row r="3608" spans="2:9" x14ac:dyDescent="0.25">
      <c r="B3608" t="b">
        <f>IF('Input and Summary Results'!D3190=0,FALSE,'Input and Summary Results'!$B3190)</f>
        <v>0</v>
      </c>
      <c r="C3608" t="b">
        <f>IF(OR(B3608=0,'Input and Summary Results'!D3190=0,'Input and Summary Results'!D3190=""),FALSE,'Input and Summary Results'!$D3190)</f>
        <v>0</v>
      </c>
      <c r="D3608" t="b">
        <f>IF(OR(B3608=0,'Input and Summary Results'!E3190=0),FALSE,'Input and Summary Results'!$E3190)</f>
        <v>0</v>
      </c>
      <c r="E3608" t="b">
        <f t="shared" si="197"/>
        <v>0</v>
      </c>
      <c r="F3608" t="b">
        <f t="shared" si="198"/>
        <v>0</v>
      </c>
      <c r="G3608" t="b">
        <f>IF('Input and Summary Results'!$J$4="yes",IF(C3608=FALSE,FALSE,IF('Data Transformation'!E3608&lt;$R$10,E3608,$R$10)),IF(C3608=FALSE,FALSE,IF(C3608&lt;$R$10,C3608,$R$10)))</f>
        <v>0</v>
      </c>
      <c r="H3608" t="b">
        <f>IF('Input and Summary Results'!$J$4="yes",'Data Transformation'!F3608,'Data Transformation'!D3608)</f>
        <v>0</v>
      </c>
      <c r="I3608" t="str">
        <f t="shared" si="199"/>
        <v/>
      </c>
    </row>
    <row r="3609" spans="2:9" x14ac:dyDescent="0.25">
      <c r="B3609" t="b">
        <f>IF('Input and Summary Results'!D3191=0,FALSE,'Input and Summary Results'!$B3191)</f>
        <v>0</v>
      </c>
      <c r="C3609" t="b">
        <f>IF(OR(B3609=0,'Input and Summary Results'!D3191=0,'Input and Summary Results'!D3191=""),FALSE,'Input and Summary Results'!$D3191)</f>
        <v>0</v>
      </c>
      <c r="D3609" t="b">
        <f>IF(OR(B3609=0,'Input and Summary Results'!E3191=0),FALSE,'Input and Summary Results'!$E3191)</f>
        <v>0</v>
      </c>
      <c r="E3609" t="b">
        <f t="shared" si="197"/>
        <v>0</v>
      </c>
      <c r="F3609" t="b">
        <f t="shared" si="198"/>
        <v>0</v>
      </c>
      <c r="G3609" t="b">
        <f>IF('Input and Summary Results'!$J$4="yes",IF(C3609=FALSE,FALSE,IF('Data Transformation'!E3609&lt;$R$10,E3609,$R$10)),IF(C3609=FALSE,FALSE,IF(C3609&lt;$R$10,C3609,$R$10)))</f>
        <v>0</v>
      </c>
      <c r="H3609" t="b">
        <f>IF('Input and Summary Results'!$J$4="yes",'Data Transformation'!F3609,'Data Transformation'!D3609)</f>
        <v>0</v>
      </c>
      <c r="I3609" t="str">
        <f t="shared" si="199"/>
        <v/>
      </c>
    </row>
    <row r="3610" spans="2:9" x14ac:dyDescent="0.25">
      <c r="B3610" t="b">
        <f>IF('Input and Summary Results'!D3192=0,FALSE,'Input and Summary Results'!$B3192)</f>
        <v>0</v>
      </c>
      <c r="C3610" t="b">
        <f>IF(OR(B3610=0,'Input and Summary Results'!D3192=0,'Input and Summary Results'!D3192=""),FALSE,'Input and Summary Results'!$D3192)</f>
        <v>0</v>
      </c>
      <c r="D3610" t="b">
        <f>IF(OR(B3610=0,'Input and Summary Results'!E3192=0),FALSE,'Input and Summary Results'!$E3192)</f>
        <v>0</v>
      </c>
      <c r="E3610" t="b">
        <f t="shared" si="197"/>
        <v>0</v>
      </c>
      <c r="F3610" t="b">
        <f t="shared" si="198"/>
        <v>0</v>
      </c>
      <c r="G3610" t="b">
        <f>IF('Input and Summary Results'!$J$4="yes",IF(C3610=FALSE,FALSE,IF('Data Transformation'!E3610&lt;$R$10,E3610,$R$10)),IF(C3610=FALSE,FALSE,IF(C3610&lt;$R$10,C3610,$R$10)))</f>
        <v>0</v>
      </c>
      <c r="H3610" t="b">
        <f>IF('Input and Summary Results'!$J$4="yes",'Data Transformation'!F3610,'Data Transformation'!D3610)</f>
        <v>0</v>
      </c>
      <c r="I3610" t="str">
        <f t="shared" si="199"/>
        <v/>
      </c>
    </row>
    <row r="3611" spans="2:9" x14ac:dyDescent="0.25">
      <c r="B3611" t="b">
        <f>IF('Input and Summary Results'!D3193=0,FALSE,'Input and Summary Results'!$B3193)</f>
        <v>0</v>
      </c>
      <c r="C3611" t="b">
        <f>IF(OR(B3611=0,'Input and Summary Results'!D3193=0,'Input and Summary Results'!D3193=""),FALSE,'Input and Summary Results'!$D3193)</f>
        <v>0</v>
      </c>
      <c r="D3611" t="b">
        <f>IF(OR(B3611=0,'Input and Summary Results'!E3193=0),FALSE,'Input and Summary Results'!$E3193)</f>
        <v>0</v>
      </c>
      <c r="E3611" t="b">
        <f t="shared" si="197"/>
        <v>0</v>
      </c>
      <c r="F3611" t="b">
        <f t="shared" si="198"/>
        <v>0</v>
      </c>
      <c r="G3611" t="b">
        <f>IF('Input and Summary Results'!$J$4="yes",IF(C3611=FALSE,FALSE,IF('Data Transformation'!E3611&lt;$R$10,E3611,$R$10)),IF(C3611=FALSE,FALSE,IF(C3611&lt;$R$10,C3611,$R$10)))</f>
        <v>0</v>
      </c>
      <c r="H3611" t="b">
        <f>IF('Input and Summary Results'!$J$4="yes",'Data Transformation'!F3611,'Data Transformation'!D3611)</f>
        <v>0</v>
      </c>
      <c r="I3611" t="str">
        <f t="shared" si="199"/>
        <v/>
      </c>
    </row>
    <row r="3612" spans="2:9" x14ac:dyDescent="0.25">
      <c r="B3612" t="b">
        <f>IF('Input and Summary Results'!D3194=0,FALSE,'Input and Summary Results'!$B3194)</f>
        <v>0</v>
      </c>
      <c r="C3612" t="b">
        <f>IF(OR(B3612=0,'Input and Summary Results'!D3194=0,'Input and Summary Results'!D3194=""),FALSE,'Input and Summary Results'!$D3194)</f>
        <v>0</v>
      </c>
      <c r="D3612" t="b">
        <f>IF(OR(B3612=0,'Input and Summary Results'!E3194=0),FALSE,'Input and Summary Results'!$E3194)</f>
        <v>0</v>
      </c>
      <c r="E3612" t="b">
        <f t="shared" si="197"/>
        <v>0</v>
      </c>
      <c r="F3612" t="b">
        <f t="shared" si="198"/>
        <v>0</v>
      </c>
      <c r="G3612" t="b">
        <f>IF('Input and Summary Results'!$J$4="yes",IF(C3612=FALSE,FALSE,IF('Data Transformation'!E3612&lt;$R$10,E3612,$R$10)),IF(C3612=FALSE,FALSE,IF(C3612&lt;$R$10,C3612,$R$10)))</f>
        <v>0</v>
      </c>
      <c r="H3612" t="b">
        <f>IF('Input and Summary Results'!$J$4="yes",'Data Transformation'!F3612,'Data Transformation'!D3612)</f>
        <v>0</v>
      </c>
      <c r="I3612" t="str">
        <f t="shared" si="199"/>
        <v/>
      </c>
    </row>
    <row r="3613" spans="2:9" x14ac:dyDescent="0.25">
      <c r="B3613" t="b">
        <f>IF('Input and Summary Results'!D3195=0,FALSE,'Input and Summary Results'!$B3195)</f>
        <v>0</v>
      </c>
      <c r="C3613" t="b">
        <f>IF(OR(B3613=0,'Input and Summary Results'!D3195=0,'Input and Summary Results'!D3195=""),FALSE,'Input and Summary Results'!$D3195)</f>
        <v>0</v>
      </c>
      <c r="D3613" t="b">
        <f>IF(OR(B3613=0,'Input and Summary Results'!E3195=0),FALSE,'Input and Summary Results'!$E3195)</f>
        <v>0</v>
      </c>
      <c r="E3613" t="b">
        <f t="shared" si="197"/>
        <v>0</v>
      </c>
      <c r="F3613" t="b">
        <f t="shared" si="198"/>
        <v>0</v>
      </c>
      <c r="G3613" t="b">
        <f>IF('Input and Summary Results'!$J$4="yes",IF(C3613=FALSE,FALSE,IF('Data Transformation'!E3613&lt;$R$10,E3613,$R$10)),IF(C3613=FALSE,FALSE,IF(C3613&lt;$R$10,C3613,$R$10)))</f>
        <v>0</v>
      </c>
      <c r="H3613" t="b">
        <f>IF('Input and Summary Results'!$J$4="yes",'Data Transformation'!F3613,'Data Transformation'!D3613)</f>
        <v>0</v>
      </c>
      <c r="I3613" t="str">
        <f t="shared" si="199"/>
        <v/>
      </c>
    </row>
    <row r="3614" spans="2:9" x14ac:dyDescent="0.25">
      <c r="B3614" t="b">
        <f>IF('Input and Summary Results'!D3196=0,FALSE,'Input and Summary Results'!$B3196)</f>
        <v>0</v>
      </c>
      <c r="C3614" t="b">
        <f>IF(OR(B3614=0,'Input and Summary Results'!D3196=0,'Input and Summary Results'!D3196=""),FALSE,'Input and Summary Results'!$D3196)</f>
        <v>0</v>
      </c>
      <c r="D3614" t="b">
        <f>IF(OR(B3614=0,'Input and Summary Results'!E3196=0),FALSE,'Input and Summary Results'!$E3196)</f>
        <v>0</v>
      </c>
      <c r="E3614" t="b">
        <f t="shared" si="197"/>
        <v>0</v>
      </c>
      <c r="F3614" t="b">
        <f t="shared" si="198"/>
        <v>0</v>
      </c>
      <c r="G3614" t="b">
        <f>IF('Input and Summary Results'!$J$4="yes",IF(C3614=FALSE,FALSE,IF('Data Transformation'!E3614&lt;$R$10,E3614,$R$10)),IF(C3614=FALSE,FALSE,IF(C3614&lt;$R$10,C3614,$R$10)))</f>
        <v>0</v>
      </c>
      <c r="H3614" t="b">
        <f>IF('Input and Summary Results'!$J$4="yes",'Data Transformation'!F3614,'Data Transformation'!D3614)</f>
        <v>0</v>
      </c>
      <c r="I3614" t="str">
        <f t="shared" si="199"/>
        <v/>
      </c>
    </row>
    <row r="3615" spans="2:9" x14ac:dyDescent="0.25">
      <c r="B3615" t="b">
        <f>IF('Input and Summary Results'!D3197=0,FALSE,'Input and Summary Results'!$B3197)</f>
        <v>0</v>
      </c>
      <c r="C3615" t="b">
        <f>IF(OR(B3615=0,'Input and Summary Results'!D3197=0,'Input and Summary Results'!D3197=""),FALSE,'Input and Summary Results'!$D3197)</f>
        <v>0</v>
      </c>
      <c r="D3615" t="b">
        <f>IF(OR(B3615=0,'Input and Summary Results'!E3197=0),FALSE,'Input and Summary Results'!$E3197)</f>
        <v>0</v>
      </c>
      <c r="E3615" t="b">
        <f t="shared" si="197"/>
        <v>0</v>
      </c>
      <c r="F3615" t="b">
        <f t="shared" si="198"/>
        <v>0</v>
      </c>
      <c r="G3615" t="b">
        <f>IF('Input and Summary Results'!$J$4="yes",IF(C3615=FALSE,FALSE,IF('Data Transformation'!E3615&lt;$R$10,E3615,$R$10)),IF(C3615=FALSE,FALSE,IF(C3615&lt;$R$10,C3615,$R$10)))</f>
        <v>0</v>
      </c>
      <c r="H3615" t="b">
        <f>IF('Input and Summary Results'!$J$4="yes",'Data Transformation'!F3615,'Data Transformation'!D3615)</f>
        <v>0</v>
      </c>
      <c r="I3615" t="str">
        <f t="shared" si="199"/>
        <v/>
      </c>
    </row>
    <row r="3616" spans="2:9" x14ac:dyDescent="0.25">
      <c r="B3616" t="b">
        <f>IF('Input and Summary Results'!D3198=0,FALSE,'Input and Summary Results'!$B3198)</f>
        <v>0</v>
      </c>
      <c r="C3616" t="b">
        <f>IF(OR(B3616=0,'Input and Summary Results'!D3198=0,'Input and Summary Results'!D3198=""),FALSE,'Input and Summary Results'!$D3198)</f>
        <v>0</v>
      </c>
      <c r="D3616" t="b">
        <f>IF(OR(B3616=0,'Input and Summary Results'!E3198=0),FALSE,'Input and Summary Results'!$E3198)</f>
        <v>0</v>
      </c>
      <c r="E3616" t="b">
        <f t="shared" si="197"/>
        <v>0</v>
      </c>
      <c r="F3616" t="b">
        <f t="shared" si="198"/>
        <v>0</v>
      </c>
      <c r="G3616" t="b">
        <f>IF('Input and Summary Results'!$J$4="yes",IF(C3616=FALSE,FALSE,IF('Data Transformation'!E3616&lt;$R$10,E3616,$R$10)),IF(C3616=FALSE,FALSE,IF(C3616&lt;$R$10,C3616,$R$10)))</f>
        <v>0</v>
      </c>
      <c r="H3616" t="b">
        <f>IF('Input and Summary Results'!$J$4="yes",'Data Transformation'!F3616,'Data Transformation'!D3616)</f>
        <v>0</v>
      </c>
      <c r="I3616" t="str">
        <f t="shared" si="199"/>
        <v/>
      </c>
    </row>
    <row r="3617" spans="2:9" x14ac:dyDescent="0.25">
      <c r="B3617" t="b">
        <f>IF('Input and Summary Results'!D3199=0,FALSE,'Input and Summary Results'!$B3199)</f>
        <v>0</v>
      </c>
      <c r="C3617" t="b">
        <f>IF(OR(B3617=0,'Input and Summary Results'!D3199=0,'Input and Summary Results'!D3199=""),FALSE,'Input and Summary Results'!$D3199)</f>
        <v>0</v>
      </c>
      <c r="D3617" t="b">
        <f>IF(OR(B3617=0,'Input and Summary Results'!E3199=0),FALSE,'Input and Summary Results'!$E3199)</f>
        <v>0</v>
      </c>
      <c r="E3617" t="b">
        <f t="shared" si="197"/>
        <v>0</v>
      </c>
      <c r="F3617" t="b">
        <f t="shared" si="198"/>
        <v>0</v>
      </c>
      <c r="G3617" t="b">
        <f>IF('Input and Summary Results'!$J$4="yes",IF(C3617=FALSE,FALSE,IF('Data Transformation'!E3617&lt;$R$10,E3617,$R$10)),IF(C3617=FALSE,FALSE,IF(C3617&lt;$R$10,C3617,$R$10)))</f>
        <v>0</v>
      </c>
      <c r="H3617" t="b">
        <f>IF('Input and Summary Results'!$J$4="yes",'Data Transformation'!F3617,'Data Transformation'!D3617)</f>
        <v>0</v>
      </c>
      <c r="I3617" t="str">
        <f t="shared" si="199"/>
        <v/>
      </c>
    </row>
    <row r="3618" spans="2:9" x14ac:dyDescent="0.25">
      <c r="B3618" t="b">
        <f>IF('Input and Summary Results'!D3200=0,FALSE,'Input and Summary Results'!$B3200)</f>
        <v>0</v>
      </c>
      <c r="C3618" t="b">
        <f>IF(OR(B3618=0,'Input and Summary Results'!D3200=0,'Input and Summary Results'!D3200=""),FALSE,'Input and Summary Results'!$D3200)</f>
        <v>0</v>
      </c>
      <c r="D3618" t="b">
        <f>IF(OR(B3618=0,'Input and Summary Results'!E3200=0),FALSE,'Input and Summary Results'!$E3200)</f>
        <v>0</v>
      </c>
      <c r="E3618" t="b">
        <f t="shared" si="197"/>
        <v>0</v>
      </c>
      <c r="F3618" t="b">
        <f t="shared" si="198"/>
        <v>0</v>
      </c>
      <c r="G3618" t="b">
        <f>IF('Input and Summary Results'!$J$4="yes",IF(C3618=FALSE,FALSE,IF('Data Transformation'!E3618&lt;$R$10,E3618,$R$10)),IF(C3618=FALSE,FALSE,IF(C3618&lt;$R$10,C3618,$R$10)))</f>
        <v>0</v>
      </c>
      <c r="H3618" t="b">
        <f>IF('Input and Summary Results'!$J$4="yes",'Data Transformation'!F3618,'Data Transformation'!D3618)</f>
        <v>0</v>
      </c>
      <c r="I3618" t="str">
        <f t="shared" si="199"/>
        <v/>
      </c>
    </row>
    <row r="3619" spans="2:9" x14ac:dyDescent="0.25">
      <c r="B3619" t="b">
        <f>IF('Input and Summary Results'!D3201=0,FALSE,'Input and Summary Results'!$B3201)</f>
        <v>0</v>
      </c>
      <c r="C3619" t="b">
        <f>IF(OR(B3619=0,'Input and Summary Results'!D3201=0,'Input and Summary Results'!D3201=""),FALSE,'Input and Summary Results'!$D3201)</f>
        <v>0</v>
      </c>
      <c r="D3619" t="b">
        <f>IF(OR(B3619=0,'Input and Summary Results'!E3201=0),FALSE,'Input and Summary Results'!$E3201)</f>
        <v>0</v>
      </c>
      <c r="E3619" t="b">
        <f t="shared" si="197"/>
        <v>0</v>
      </c>
      <c r="F3619" t="b">
        <f t="shared" si="198"/>
        <v>0</v>
      </c>
      <c r="G3619" t="b">
        <f>IF('Input and Summary Results'!$J$4="yes",IF(C3619=FALSE,FALSE,IF('Data Transformation'!E3619&lt;$R$10,E3619,$R$10)),IF(C3619=FALSE,FALSE,IF(C3619&lt;$R$10,C3619,$R$10)))</f>
        <v>0</v>
      </c>
      <c r="H3619" t="b">
        <f>IF('Input and Summary Results'!$J$4="yes",'Data Transformation'!F3619,'Data Transformation'!D3619)</f>
        <v>0</v>
      </c>
      <c r="I3619" t="str">
        <f t="shared" si="199"/>
        <v/>
      </c>
    </row>
    <row r="3620" spans="2:9" x14ac:dyDescent="0.25">
      <c r="B3620" t="b">
        <f>IF('Input and Summary Results'!D3202=0,FALSE,'Input and Summary Results'!$B3202)</f>
        <v>0</v>
      </c>
      <c r="C3620" t="b">
        <f>IF(OR(B3620=0,'Input and Summary Results'!D3202=0,'Input and Summary Results'!D3202=""),FALSE,'Input and Summary Results'!$D3202)</f>
        <v>0</v>
      </c>
      <c r="D3620" t="b">
        <f>IF(OR(B3620=0,'Input and Summary Results'!E3202=0),FALSE,'Input and Summary Results'!$E3202)</f>
        <v>0</v>
      </c>
      <c r="E3620" t="b">
        <f t="shared" si="197"/>
        <v>0</v>
      </c>
      <c r="F3620" t="b">
        <f t="shared" si="198"/>
        <v>0</v>
      </c>
      <c r="G3620" t="b">
        <f>IF('Input and Summary Results'!$J$4="yes",IF(C3620=FALSE,FALSE,IF('Data Transformation'!E3620&lt;$R$10,E3620,$R$10)),IF(C3620=FALSE,FALSE,IF(C3620&lt;$R$10,C3620,$R$10)))</f>
        <v>0</v>
      </c>
      <c r="H3620" t="b">
        <f>IF('Input and Summary Results'!$J$4="yes",'Data Transformation'!F3620,'Data Transformation'!D3620)</f>
        <v>0</v>
      </c>
      <c r="I3620" t="str">
        <f t="shared" si="199"/>
        <v/>
      </c>
    </row>
    <row r="3621" spans="2:9" x14ac:dyDescent="0.25">
      <c r="B3621" t="b">
        <f>IF('Input and Summary Results'!D3203=0,FALSE,'Input and Summary Results'!$B3203)</f>
        <v>0</v>
      </c>
      <c r="C3621" t="b">
        <f>IF(OR(B3621=0,'Input and Summary Results'!D3203=0,'Input and Summary Results'!D3203=""),FALSE,'Input and Summary Results'!$D3203)</f>
        <v>0</v>
      </c>
      <c r="D3621" t="b">
        <f>IF(OR(B3621=0,'Input and Summary Results'!E3203=0),FALSE,'Input and Summary Results'!$E3203)</f>
        <v>0</v>
      </c>
      <c r="E3621" t="b">
        <f t="shared" si="197"/>
        <v>0</v>
      </c>
      <c r="F3621" t="b">
        <f t="shared" si="198"/>
        <v>0</v>
      </c>
      <c r="G3621" t="b">
        <f>IF('Input and Summary Results'!$J$4="yes",IF(C3621=FALSE,FALSE,IF('Data Transformation'!E3621&lt;$R$10,E3621,$R$10)),IF(C3621=FALSE,FALSE,IF(C3621&lt;$R$10,C3621,$R$10)))</f>
        <v>0</v>
      </c>
      <c r="H3621" t="b">
        <f>IF('Input and Summary Results'!$J$4="yes",'Data Transformation'!F3621,'Data Transformation'!D3621)</f>
        <v>0</v>
      </c>
      <c r="I3621" t="str">
        <f t="shared" si="199"/>
        <v/>
      </c>
    </row>
    <row r="3622" spans="2:9" x14ac:dyDescent="0.25">
      <c r="B3622" t="b">
        <f>IF('Input and Summary Results'!D3204=0,FALSE,'Input and Summary Results'!$B3204)</f>
        <v>0</v>
      </c>
      <c r="C3622" t="b">
        <f>IF(OR(B3622=0,'Input and Summary Results'!D3204=0,'Input and Summary Results'!D3204=""),FALSE,'Input and Summary Results'!$D3204)</f>
        <v>0</v>
      </c>
      <c r="D3622" t="b">
        <f>IF(OR(B3622=0,'Input and Summary Results'!E3204=0),FALSE,'Input and Summary Results'!$E3204)</f>
        <v>0</v>
      </c>
      <c r="E3622" t="b">
        <f t="shared" si="197"/>
        <v>0</v>
      </c>
      <c r="F3622" t="b">
        <f t="shared" si="198"/>
        <v>0</v>
      </c>
      <c r="G3622" t="b">
        <f>IF('Input and Summary Results'!$J$4="yes",IF(C3622=FALSE,FALSE,IF('Data Transformation'!E3622&lt;$R$10,E3622,$R$10)),IF(C3622=FALSE,FALSE,IF(C3622&lt;$R$10,C3622,$R$10)))</f>
        <v>0</v>
      </c>
      <c r="H3622" t="b">
        <f>IF('Input and Summary Results'!$J$4="yes",'Data Transformation'!F3622,'Data Transformation'!D3622)</f>
        <v>0</v>
      </c>
      <c r="I3622" t="str">
        <f t="shared" si="199"/>
        <v/>
      </c>
    </row>
    <row r="3623" spans="2:9" x14ac:dyDescent="0.25">
      <c r="B3623" t="b">
        <f>IF('Input and Summary Results'!D3205=0,FALSE,'Input and Summary Results'!$B3205)</f>
        <v>0</v>
      </c>
      <c r="C3623" t="b">
        <f>IF(OR(B3623=0,'Input and Summary Results'!D3205=0,'Input and Summary Results'!D3205=""),FALSE,'Input and Summary Results'!$D3205)</f>
        <v>0</v>
      </c>
      <c r="D3623" t="b">
        <f>IF(OR(B3623=0,'Input and Summary Results'!E3205=0),FALSE,'Input and Summary Results'!$E3205)</f>
        <v>0</v>
      </c>
      <c r="E3623" t="b">
        <f t="shared" si="197"/>
        <v>0</v>
      </c>
      <c r="F3623" t="b">
        <f t="shared" si="198"/>
        <v>0</v>
      </c>
      <c r="G3623" t="b">
        <f>IF('Input and Summary Results'!$J$4="yes",IF(C3623=FALSE,FALSE,IF('Data Transformation'!E3623&lt;$R$10,E3623,$R$10)),IF(C3623=FALSE,FALSE,IF(C3623&lt;$R$10,C3623,$R$10)))</f>
        <v>0</v>
      </c>
      <c r="H3623" t="b">
        <f>IF('Input and Summary Results'!$J$4="yes",'Data Transformation'!F3623,'Data Transformation'!D3623)</f>
        <v>0</v>
      </c>
      <c r="I3623" t="str">
        <f t="shared" si="199"/>
        <v/>
      </c>
    </row>
    <row r="3624" spans="2:9" x14ac:dyDescent="0.25">
      <c r="B3624" t="b">
        <f>IF('Input and Summary Results'!D3206=0,FALSE,'Input and Summary Results'!$B3206)</f>
        <v>0</v>
      </c>
      <c r="C3624" t="b">
        <f>IF(OR(B3624=0,'Input and Summary Results'!D3206=0,'Input and Summary Results'!D3206=""),FALSE,'Input and Summary Results'!$D3206)</f>
        <v>0</v>
      </c>
      <c r="D3624" t="b">
        <f>IF(OR(B3624=0,'Input and Summary Results'!E3206=0),FALSE,'Input and Summary Results'!$E3206)</f>
        <v>0</v>
      </c>
      <c r="E3624" t="b">
        <f t="shared" si="197"/>
        <v>0</v>
      </c>
      <c r="F3624" t="b">
        <f t="shared" si="198"/>
        <v>0</v>
      </c>
      <c r="G3624" t="b">
        <f>IF('Input and Summary Results'!$J$4="yes",IF(C3624=FALSE,FALSE,IF('Data Transformation'!E3624&lt;$R$10,E3624,$R$10)),IF(C3624=FALSE,FALSE,IF(C3624&lt;$R$10,C3624,$R$10)))</f>
        <v>0</v>
      </c>
      <c r="H3624" t="b">
        <f>IF('Input and Summary Results'!$J$4="yes",'Data Transformation'!F3624,'Data Transformation'!D3624)</f>
        <v>0</v>
      </c>
      <c r="I3624" t="str">
        <f t="shared" si="199"/>
        <v/>
      </c>
    </row>
    <row r="3625" spans="2:9" x14ac:dyDescent="0.25">
      <c r="B3625" t="b">
        <f>IF('Input and Summary Results'!D3207=0,FALSE,'Input and Summary Results'!$B3207)</f>
        <v>0</v>
      </c>
      <c r="C3625" t="b">
        <f>IF(OR(B3625=0,'Input and Summary Results'!D3207=0,'Input and Summary Results'!D3207=""),FALSE,'Input and Summary Results'!$D3207)</f>
        <v>0</v>
      </c>
      <c r="D3625" t="b">
        <f>IF(OR(B3625=0,'Input and Summary Results'!E3207=0),FALSE,'Input and Summary Results'!$E3207)</f>
        <v>0</v>
      </c>
      <c r="E3625" t="b">
        <f t="shared" si="197"/>
        <v>0</v>
      </c>
      <c r="F3625" t="b">
        <f t="shared" si="198"/>
        <v>0</v>
      </c>
      <c r="G3625" t="b">
        <f>IF('Input and Summary Results'!$J$4="yes",IF(C3625=FALSE,FALSE,IF('Data Transformation'!E3625&lt;$R$10,E3625,$R$10)),IF(C3625=FALSE,FALSE,IF(C3625&lt;$R$10,C3625,$R$10)))</f>
        <v>0</v>
      </c>
      <c r="H3625" t="b">
        <f>IF('Input and Summary Results'!$J$4="yes",'Data Transformation'!F3625,'Data Transformation'!D3625)</f>
        <v>0</v>
      </c>
      <c r="I3625" t="str">
        <f t="shared" si="199"/>
        <v/>
      </c>
    </row>
    <row r="3626" spans="2:9" x14ac:dyDescent="0.25">
      <c r="B3626" t="b">
        <f>IF('Input and Summary Results'!D3208=0,FALSE,'Input and Summary Results'!$B3208)</f>
        <v>0</v>
      </c>
      <c r="C3626" t="b">
        <f>IF(OR(B3626=0,'Input and Summary Results'!D3208=0,'Input and Summary Results'!D3208=""),FALSE,'Input and Summary Results'!$D3208)</f>
        <v>0</v>
      </c>
      <c r="D3626" t="b">
        <f>IF(OR(B3626=0,'Input and Summary Results'!E3208=0),FALSE,'Input and Summary Results'!$E3208)</f>
        <v>0</v>
      </c>
      <c r="E3626" t="b">
        <f t="shared" ref="E3626:E3689" si="200">IF(C3626=FALSE,FALSE,LOG10(C3626))</f>
        <v>0</v>
      </c>
      <c r="F3626" t="b">
        <f t="shared" ref="F3626:F3689" si="201">IF(D3626=FALSE, FALSE,0.434*D3626/C3626)</f>
        <v>0</v>
      </c>
      <c r="G3626" t="b">
        <f>IF('Input and Summary Results'!$J$4="yes",IF(C3626=FALSE,FALSE,IF('Data Transformation'!E3626&lt;$R$10,E3626,$R$10)),IF(C3626=FALSE,FALSE,IF(C3626&lt;$R$10,C3626,$R$10)))</f>
        <v>0</v>
      </c>
      <c r="H3626" t="b">
        <f>IF('Input and Summary Results'!$J$4="yes",'Data Transformation'!F3626,'Data Transformation'!D3626)</f>
        <v>0</v>
      </c>
      <c r="I3626" t="str">
        <f t="shared" si="199"/>
        <v/>
      </c>
    </row>
    <row r="3627" spans="2:9" x14ac:dyDescent="0.25">
      <c r="B3627" t="b">
        <f>IF('Input and Summary Results'!D3209=0,FALSE,'Input and Summary Results'!$B3209)</f>
        <v>0</v>
      </c>
      <c r="C3627" t="b">
        <f>IF(OR(B3627=0,'Input and Summary Results'!D3209=0,'Input and Summary Results'!D3209=""),FALSE,'Input and Summary Results'!$D3209)</f>
        <v>0</v>
      </c>
      <c r="D3627" t="b">
        <f>IF(OR(B3627=0,'Input and Summary Results'!E3209=0),FALSE,'Input and Summary Results'!$E3209)</f>
        <v>0</v>
      </c>
      <c r="E3627" t="b">
        <f t="shared" si="200"/>
        <v>0</v>
      </c>
      <c r="F3627" t="b">
        <f t="shared" si="201"/>
        <v>0</v>
      </c>
      <c r="G3627" t="b">
        <f>IF('Input and Summary Results'!$J$4="yes",IF(C3627=FALSE,FALSE,IF('Data Transformation'!E3627&lt;$R$10,E3627,$R$10)),IF(C3627=FALSE,FALSE,IF(C3627&lt;$R$10,C3627,$R$10)))</f>
        <v>0</v>
      </c>
      <c r="H3627" t="b">
        <f>IF('Input and Summary Results'!$J$4="yes",'Data Transformation'!F3627,'Data Transformation'!D3627)</f>
        <v>0</v>
      </c>
      <c r="I3627" t="str">
        <f t="shared" si="199"/>
        <v/>
      </c>
    </row>
    <row r="3628" spans="2:9" x14ac:dyDescent="0.25">
      <c r="B3628" t="b">
        <f>IF('Input and Summary Results'!D3210=0,FALSE,'Input and Summary Results'!$B3210)</f>
        <v>0</v>
      </c>
      <c r="C3628" t="b">
        <f>IF(OR(B3628=0,'Input and Summary Results'!D3210=0,'Input and Summary Results'!D3210=""),FALSE,'Input and Summary Results'!$D3210)</f>
        <v>0</v>
      </c>
      <c r="D3628" t="b">
        <f>IF(OR(B3628=0,'Input and Summary Results'!E3210=0),FALSE,'Input and Summary Results'!$E3210)</f>
        <v>0</v>
      </c>
      <c r="E3628" t="b">
        <f t="shared" si="200"/>
        <v>0</v>
      </c>
      <c r="F3628" t="b">
        <f t="shared" si="201"/>
        <v>0</v>
      </c>
      <c r="G3628" t="b">
        <f>IF('Input and Summary Results'!$J$4="yes",IF(C3628=FALSE,FALSE,IF('Data Transformation'!E3628&lt;$R$10,E3628,$R$10)),IF(C3628=FALSE,FALSE,IF(C3628&lt;$R$10,C3628,$R$10)))</f>
        <v>0</v>
      </c>
      <c r="H3628" t="b">
        <f>IF('Input and Summary Results'!$J$4="yes",'Data Transformation'!F3628,'Data Transformation'!D3628)</f>
        <v>0</v>
      </c>
      <c r="I3628" t="str">
        <f t="shared" si="199"/>
        <v/>
      </c>
    </row>
    <row r="3629" spans="2:9" x14ac:dyDescent="0.25">
      <c r="B3629" t="b">
        <f>IF('Input and Summary Results'!D3211=0,FALSE,'Input and Summary Results'!$B3211)</f>
        <v>0</v>
      </c>
      <c r="C3629" t="b">
        <f>IF(OR(B3629=0,'Input and Summary Results'!D3211=0,'Input and Summary Results'!D3211=""),FALSE,'Input and Summary Results'!$D3211)</f>
        <v>0</v>
      </c>
      <c r="D3629" t="b">
        <f>IF(OR(B3629=0,'Input and Summary Results'!E3211=0),FALSE,'Input and Summary Results'!$E3211)</f>
        <v>0</v>
      </c>
      <c r="E3629" t="b">
        <f t="shared" si="200"/>
        <v>0</v>
      </c>
      <c r="F3629" t="b">
        <f t="shared" si="201"/>
        <v>0</v>
      </c>
      <c r="G3629" t="b">
        <f>IF('Input and Summary Results'!$J$4="yes",IF(C3629=FALSE,FALSE,IF('Data Transformation'!E3629&lt;$R$10,E3629,$R$10)),IF(C3629=FALSE,FALSE,IF(C3629&lt;$R$10,C3629,$R$10)))</f>
        <v>0</v>
      </c>
      <c r="H3629" t="b">
        <f>IF('Input and Summary Results'!$J$4="yes",'Data Transformation'!F3629,'Data Transformation'!D3629)</f>
        <v>0</v>
      </c>
      <c r="I3629" t="str">
        <f t="shared" si="199"/>
        <v/>
      </c>
    </row>
    <row r="3630" spans="2:9" x14ac:dyDescent="0.25">
      <c r="B3630" t="b">
        <f>IF('Input and Summary Results'!D3212=0,FALSE,'Input and Summary Results'!$B3212)</f>
        <v>0</v>
      </c>
      <c r="C3630" t="b">
        <f>IF(OR(B3630=0,'Input and Summary Results'!D3212=0,'Input and Summary Results'!D3212=""),FALSE,'Input and Summary Results'!$D3212)</f>
        <v>0</v>
      </c>
      <c r="D3630" t="b">
        <f>IF(OR(B3630=0,'Input and Summary Results'!E3212=0),FALSE,'Input and Summary Results'!$E3212)</f>
        <v>0</v>
      </c>
      <c r="E3630" t="b">
        <f t="shared" si="200"/>
        <v>0</v>
      </c>
      <c r="F3630" t="b">
        <f t="shared" si="201"/>
        <v>0</v>
      </c>
      <c r="G3630" t="b">
        <f>IF('Input and Summary Results'!$J$4="yes",IF(C3630=FALSE,FALSE,IF('Data Transformation'!E3630&lt;$R$10,E3630,$R$10)),IF(C3630=FALSE,FALSE,IF(C3630&lt;$R$10,C3630,$R$10)))</f>
        <v>0</v>
      </c>
      <c r="H3630" t="b">
        <f>IF('Input and Summary Results'!$J$4="yes",'Data Transformation'!F3630,'Data Transformation'!D3630)</f>
        <v>0</v>
      </c>
      <c r="I3630" t="str">
        <f t="shared" si="199"/>
        <v/>
      </c>
    </row>
    <row r="3631" spans="2:9" x14ac:dyDescent="0.25">
      <c r="B3631" t="b">
        <f>IF('Input and Summary Results'!D3213=0,FALSE,'Input and Summary Results'!$B3213)</f>
        <v>0</v>
      </c>
      <c r="C3631" t="b">
        <f>IF(OR(B3631=0,'Input and Summary Results'!D3213=0,'Input and Summary Results'!D3213=""),FALSE,'Input and Summary Results'!$D3213)</f>
        <v>0</v>
      </c>
      <c r="D3631" t="b">
        <f>IF(OR(B3631=0,'Input and Summary Results'!E3213=0),FALSE,'Input and Summary Results'!$E3213)</f>
        <v>0</v>
      </c>
      <c r="E3631" t="b">
        <f t="shared" si="200"/>
        <v>0</v>
      </c>
      <c r="F3631" t="b">
        <f t="shared" si="201"/>
        <v>0</v>
      </c>
      <c r="G3631" t="b">
        <f>IF('Input and Summary Results'!$J$4="yes",IF(C3631=FALSE,FALSE,IF('Data Transformation'!E3631&lt;$R$10,E3631,$R$10)),IF(C3631=FALSE,FALSE,IF(C3631&lt;$R$10,C3631,$R$10)))</f>
        <v>0</v>
      </c>
      <c r="H3631" t="b">
        <f>IF('Input and Summary Results'!$J$4="yes",'Data Transformation'!F3631,'Data Transformation'!D3631)</f>
        <v>0</v>
      </c>
      <c r="I3631" t="str">
        <f t="shared" si="199"/>
        <v/>
      </c>
    </row>
    <row r="3632" spans="2:9" x14ac:dyDescent="0.25">
      <c r="B3632" t="b">
        <f>IF('Input and Summary Results'!D3214=0,FALSE,'Input and Summary Results'!$B3214)</f>
        <v>0</v>
      </c>
      <c r="C3632" t="b">
        <f>IF(OR(B3632=0,'Input and Summary Results'!D3214=0,'Input and Summary Results'!D3214=""),FALSE,'Input and Summary Results'!$D3214)</f>
        <v>0</v>
      </c>
      <c r="D3632" t="b">
        <f>IF(OR(B3632=0,'Input and Summary Results'!E3214=0),FALSE,'Input and Summary Results'!$E3214)</f>
        <v>0</v>
      </c>
      <c r="E3632" t="b">
        <f t="shared" si="200"/>
        <v>0</v>
      </c>
      <c r="F3632" t="b">
        <f t="shared" si="201"/>
        <v>0</v>
      </c>
      <c r="G3632" t="b">
        <f>IF('Input and Summary Results'!$J$4="yes",IF(C3632=FALSE,FALSE,IF('Data Transformation'!E3632&lt;$R$10,E3632,$R$10)),IF(C3632=FALSE,FALSE,IF(C3632&lt;$R$10,C3632,$R$10)))</f>
        <v>0</v>
      </c>
      <c r="H3632" t="b">
        <f>IF('Input and Summary Results'!$J$4="yes",'Data Transformation'!F3632,'Data Transformation'!D3632)</f>
        <v>0</v>
      </c>
      <c r="I3632" t="str">
        <f t="shared" si="199"/>
        <v/>
      </c>
    </row>
    <row r="3633" spans="2:9" x14ac:dyDescent="0.25">
      <c r="B3633" t="b">
        <f>IF('Input and Summary Results'!D3215=0,FALSE,'Input and Summary Results'!$B3215)</f>
        <v>0</v>
      </c>
      <c r="C3633" t="b">
        <f>IF(OR(B3633=0,'Input and Summary Results'!D3215=0,'Input and Summary Results'!D3215=""),FALSE,'Input and Summary Results'!$D3215)</f>
        <v>0</v>
      </c>
      <c r="D3633" t="b">
        <f>IF(OR(B3633=0,'Input and Summary Results'!E3215=0),FALSE,'Input and Summary Results'!$E3215)</f>
        <v>0</v>
      </c>
      <c r="E3633" t="b">
        <f t="shared" si="200"/>
        <v>0</v>
      </c>
      <c r="F3633" t="b">
        <f t="shared" si="201"/>
        <v>0</v>
      </c>
      <c r="G3633" t="b">
        <f>IF('Input and Summary Results'!$J$4="yes",IF(C3633=FALSE,FALSE,IF('Data Transformation'!E3633&lt;$R$10,E3633,$R$10)),IF(C3633=FALSE,FALSE,IF(C3633&lt;$R$10,C3633,$R$10)))</f>
        <v>0</v>
      </c>
      <c r="H3633" t="b">
        <f>IF('Input and Summary Results'!$J$4="yes",'Data Transformation'!F3633,'Data Transformation'!D3633)</f>
        <v>0</v>
      </c>
      <c r="I3633" t="str">
        <f t="shared" si="199"/>
        <v/>
      </c>
    </row>
    <row r="3634" spans="2:9" x14ac:dyDescent="0.25">
      <c r="B3634" t="b">
        <f>IF('Input and Summary Results'!D3216=0,FALSE,'Input and Summary Results'!$B3216)</f>
        <v>0</v>
      </c>
      <c r="C3634" t="b">
        <f>IF(OR(B3634=0,'Input and Summary Results'!D3216=0,'Input and Summary Results'!D3216=""),FALSE,'Input and Summary Results'!$D3216)</f>
        <v>0</v>
      </c>
      <c r="D3634" t="b">
        <f>IF(OR(B3634=0,'Input and Summary Results'!E3216=0),FALSE,'Input and Summary Results'!$E3216)</f>
        <v>0</v>
      </c>
      <c r="E3634" t="b">
        <f t="shared" si="200"/>
        <v>0</v>
      </c>
      <c r="F3634" t="b">
        <f t="shared" si="201"/>
        <v>0</v>
      </c>
      <c r="G3634" t="b">
        <f>IF('Input and Summary Results'!$J$4="yes",IF(C3634=FALSE,FALSE,IF('Data Transformation'!E3634&lt;$R$10,E3634,$R$10)),IF(C3634=FALSE,FALSE,IF(C3634&lt;$R$10,C3634,$R$10)))</f>
        <v>0</v>
      </c>
      <c r="H3634" t="b">
        <f>IF('Input and Summary Results'!$J$4="yes",'Data Transformation'!F3634,'Data Transformation'!D3634)</f>
        <v>0</v>
      </c>
      <c r="I3634" t="str">
        <f t="shared" si="199"/>
        <v/>
      </c>
    </row>
    <row r="3635" spans="2:9" x14ac:dyDescent="0.25">
      <c r="B3635" t="b">
        <f>IF('Input and Summary Results'!D3217=0,FALSE,'Input and Summary Results'!$B3217)</f>
        <v>0</v>
      </c>
      <c r="C3635" t="b">
        <f>IF(OR(B3635=0,'Input and Summary Results'!D3217=0,'Input and Summary Results'!D3217=""),FALSE,'Input and Summary Results'!$D3217)</f>
        <v>0</v>
      </c>
      <c r="D3635" t="b">
        <f>IF(OR(B3635=0,'Input and Summary Results'!E3217=0),FALSE,'Input and Summary Results'!$E3217)</f>
        <v>0</v>
      </c>
      <c r="E3635" t="b">
        <f t="shared" si="200"/>
        <v>0</v>
      </c>
      <c r="F3635" t="b">
        <f t="shared" si="201"/>
        <v>0</v>
      </c>
      <c r="G3635" t="b">
        <f>IF('Input and Summary Results'!$J$4="yes",IF(C3635=FALSE,FALSE,IF('Data Transformation'!E3635&lt;$R$10,E3635,$R$10)),IF(C3635=FALSE,FALSE,IF(C3635&lt;$R$10,C3635,$R$10)))</f>
        <v>0</v>
      </c>
      <c r="H3635" t="b">
        <f>IF('Input and Summary Results'!$J$4="yes",'Data Transformation'!F3635,'Data Transformation'!D3635)</f>
        <v>0</v>
      </c>
      <c r="I3635" t="str">
        <f t="shared" si="199"/>
        <v/>
      </c>
    </row>
    <row r="3636" spans="2:9" x14ac:dyDescent="0.25">
      <c r="B3636" t="b">
        <f>IF('Input and Summary Results'!D3218=0,FALSE,'Input and Summary Results'!$B3218)</f>
        <v>0</v>
      </c>
      <c r="C3636" t="b">
        <f>IF(OR(B3636=0,'Input and Summary Results'!D3218=0,'Input and Summary Results'!D3218=""),FALSE,'Input and Summary Results'!$D3218)</f>
        <v>0</v>
      </c>
      <c r="D3636" t="b">
        <f>IF(OR(B3636=0,'Input and Summary Results'!E3218=0),FALSE,'Input and Summary Results'!$E3218)</f>
        <v>0</v>
      </c>
      <c r="E3636" t="b">
        <f t="shared" si="200"/>
        <v>0</v>
      </c>
      <c r="F3636" t="b">
        <f t="shared" si="201"/>
        <v>0</v>
      </c>
      <c r="G3636" t="b">
        <f>IF('Input and Summary Results'!$J$4="yes",IF(C3636=FALSE,FALSE,IF('Data Transformation'!E3636&lt;$R$10,E3636,$R$10)),IF(C3636=FALSE,FALSE,IF(C3636&lt;$R$10,C3636,$R$10)))</f>
        <v>0</v>
      </c>
      <c r="H3636" t="b">
        <f>IF('Input and Summary Results'!$J$4="yes",'Data Transformation'!F3636,'Data Transformation'!D3636)</f>
        <v>0</v>
      </c>
      <c r="I3636" t="str">
        <f t="shared" si="199"/>
        <v/>
      </c>
    </row>
    <row r="3637" spans="2:9" x14ac:dyDescent="0.25">
      <c r="B3637" t="b">
        <f>IF('Input and Summary Results'!D3219=0,FALSE,'Input and Summary Results'!$B3219)</f>
        <v>0</v>
      </c>
      <c r="C3637" t="b">
        <f>IF(OR(B3637=0,'Input and Summary Results'!D3219=0,'Input and Summary Results'!D3219=""),FALSE,'Input and Summary Results'!$D3219)</f>
        <v>0</v>
      </c>
      <c r="D3637" t="b">
        <f>IF(OR(B3637=0,'Input and Summary Results'!E3219=0),FALSE,'Input and Summary Results'!$E3219)</f>
        <v>0</v>
      </c>
      <c r="E3637" t="b">
        <f t="shared" si="200"/>
        <v>0</v>
      </c>
      <c r="F3637" t="b">
        <f t="shared" si="201"/>
        <v>0</v>
      </c>
      <c r="G3637" t="b">
        <f>IF('Input and Summary Results'!$J$4="yes",IF(C3637=FALSE,FALSE,IF('Data Transformation'!E3637&lt;$R$10,E3637,$R$10)),IF(C3637=FALSE,FALSE,IF(C3637&lt;$R$10,C3637,$R$10)))</f>
        <v>0</v>
      </c>
      <c r="H3637" t="b">
        <f>IF('Input and Summary Results'!$J$4="yes",'Data Transformation'!F3637,'Data Transformation'!D3637)</f>
        <v>0</v>
      </c>
      <c r="I3637" t="str">
        <f t="shared" si="199"/>
        <v/>
      </c>
    </row>
    <row r="3638" spans="2:9" x14ac:dyDescent="0.25">
      <c r="B3638" t="b">
        <f>IF('Input and Summary Results'!D3220=0,FALSE,'Input and Summary Results'!$B3220)</f>
        <v>0</v>
      </c>
      <c r="C3638" t="b">
        <f>IF(OR(B3638=0,'Input and Summary Results'!D3220=0,'Input and Summary Results'!D3220=""),FALSE,'Input and Summary Results'!$D3220)</f>
        <v>0</v>
      </c>
      <c r="D3638" t="b">
        <f>IF(OR(B3638=0,'Input and Summary Results'!E3220=0),FALSE,'Input and Summary Results'!$E3220)</f>
        <v>0</v>
      </c>
      <c r="E3638" t="b">
        <f t="shared" si="200"/>
        <v>0</v>
      </c>
      <c r="F3638" t="b">
        <f t="shared" si="201"/>
        <v>0</v>
      </c>
      <c r="G3638" t="b">
        <f>IF('Input and Summary Results'!$J$4="yes",IF(C3638=FALSE,FALSE,IF('Data Transformation'!E3638&lt;$R$10,E3638,$R$10)),IF(C3638=FALSE,FALSE,IF(C3638&lt;$R$10,C3638,$R$10)))</f>
        <v>0</v>
      </c>
      <c r="H3638" t="b">
        <f>IF('Input and Summary Results'!$J$4="yes",'Data Transformation'!F3638,'Data Transformation'!D3638)</f>
        <v>0</v>
      </c>
      <c r="I3638" t="str">
        <f t="shared" si="199"/>
        <v/>
      </c>
    </row>
    <row r="3639" spans="2:9" x14ac:dyDescent="0.25">
      <c r="B3639" t="b">
        <f>IF('Input and Summary Results'!D3221=0,FALSE,'Input and Summary Results'!$B3221)</f>
        <v>0</v>
      </c>
      <c r="C3639" t="b">
        <f>IF(OR(B3639=0,'Input and Summary Results'!D3221=0,'Input and Summary Results'!D3221=""),FALSE,'Input and Summary Results'!$D3221)</f>
        <v>0</v>
      </c>
      <c r="D3639" t="b">
        <f>IF(OR(B3639=0,'Input and Summary Results'!E3221=0),FALSE,'Input and Summary Results'!$E3221)</f>
        <v>0</v>
      </c>
      <c r="E3639" t="b">
        <f t="shared" si="200"/>
        <v>0</v>
      </c>
      <c r="F3639" t="b">
        <f t="shared" si="201"/>
        <v>0</v>
      </c>
      <c r="G3639" t="b">
        <f>IF('Input and Summary Results'!$J$4="yes",IF(C3639=FALSE,FALSE,IF('Data Transformation'!E3639&lt;$R$10,E3639,$R$10)),IF(C3639=FALSE,FALSE,IF(C3639&lt;$R$10,C3639,$R$10)))</f>
        <v>0</v>
      </c>
      <c r="H3639" t="b">
        <f>IF('Input and Summary Results'!$J$4="yes",'Data Transformation'!F3639,'Data Transformation'!D3639)</f>
        <v>0</v>
      </c>
      <c r="I3639" t="str">
        <f t="shared" si="199"/>
        <v/>
      </c>
    </row>
    <row r="3640" spans="2:9" x14ac:dyDescent="0.25">
      <c r="B3640" t="b">
        <f>IF('Input and Summary Results'!D3222=0,FALSE,'Input and Summary Results'!$B3222)</f>
        <v>0</v>
      </c>
      <c r="C3640" t="b">
        <f>IF(OR(B3640=0,'Input and Summary Results'!D3222=0,'Input and Summary Results'!D3222=""),FALSE,'Input and Summary Results'!$D3222)</f>
        <v>0</v>
      </c>
      <c r="D3640" t="b">
        <f>IF(OR(B3640=0,'Input and Summary Results'!E3222=0),FALSE,'Input and Summary Results'!$E3222)</f>
        <v>0</v>
      </c>
      <c r="E3640" t="b">
        <f t="shared" si="200"/>
        <v>0</v>
      </c>
      <c r="F3640" t="b">
        <f t="shared" si="201"/>
        <v>0</v>
      </c>
      <c r="G3640" t="b">
        <f>IF('Input and Summary Results'!$J$4="yes",IF(C3640=FALSE,FALSE,IF('Data Transformation'!E3640&lt;$R$10,E3640,$R$10)),IF(C3640=FALSE,FALSE,IF(C3640&lt;$R$10,C3640,$R$10)))</f>
        <v>0</v>
      </c>
      <c r="H3640" t="b">
        <f>IF('Input and Summary Results'!$J$4="yes",'Data Transformation'!F3640,'Data Transformation'!D3640)</f>
        <v>0</v>
      </c>
      <c r="I3640" t="str">
        <f t="shared" si="199"/>
        <v/>
      </c>
    </row>
    <row r="3641" spans="2:9" x14ac:dyDescent="0.25">
      <c r="B3641" t="b">
        <f>IF('Input and Summary Results'!D3223=0,FALSE,'Input and Summary Results'!$B3223)</f>
        <v>0</v>
      </c>
      <c r="C3641" t="b">
        <f>IF(OR(B3641=0,'Input and Summary Results'!D3223=0,'Input and Summary Results'!D3223=""),FALSE,'Input and Summary Results'!$D3223)</f>
        <v>0</v>
      </c>
      <c r="D3641" t="b">
        <f>IF(OR(B3641=0,'Input and Summary Results'!E3223=0),FALSE,'Input and Summary Results'!$E3223)</f>
        <v>0</v>
      </c>
      <c r="E3641" t="b">
        <f t="shared" si="200"/>
        <v>0</v>
      </c>
      <c r="F3641" t="b">
        <f t="shared" si="201"/>
        <v>0</v>
      </c>
      <c r="G3641" t="b">
        <f>IF('Input and Summary Results'!$J$4="yes",IF(C3641=FALSE,FALSE,IF('Data Transformation'!E3641&lt;$R$10,E3641,$R$10)),IF(C3641=FALSE,FALSE,IF(C3641&lt;$R$10,C3641,$R$10)))</f>
        <v>0</v>
      </c>
      <c r="H3641" t="b">
        <f>IF('Input and Summary Results'!$J$4="yes",'Data Transformation'!F3641,'Data Transformation'!D3641)</f>
        <v>0</v>
      </c>
      <c r="I3641" t="str">
        <f t="shared" si="199"/>
        <v/>
      </c>
    </row>
    <row r="3642" spans="2:9" x14ac:dyDescent="0.25">
      <c r="B3642" t="b">
        <f>IF('Input and Summary Results'!D3224=0,FALSE,'Input and Summary Results'!$B3224)</f>
        <v>0</v>
      </c>
      <c r="C3642" t="b">
        <f>IF(OR(B3642=0,'Input and Summary Results'!D3224=0,'Input and Summary Results'!D3224=""),FALSE,'Input and Summary Results'!$D3224)</f>
        <v>0</v>
      </c>
      <c r="D3642" t="b">
        <f>IF(OR(B3642=0,'Input and Summary Results'!E3224=0),FALSE,'Input and Summary Results'!$E3224)</f>
        <v>0</v>
      </c>
      <c r="E3642" t="b">
        <f t="shared" si="200"/>
        <v>0</v>
      </c>
      <c r="F3642" t="b">
        <f t="shared" si="201"/>
        <v>0</v>
      </c>
      <c r="G3642" t="b">
        <f>IF('Input and Summary Results'!$J$4="yes",IF(C3642=FALSE,FALSE,IF('Data Transformation'!E3642&lt;$R$10,E3642,$R$10)),IF(C3642=FALSE,FALSE,IF(C3642&lt;$R$10,C3642,$R$10)))</f>
        <v>0</v>
      </c>
      <c r="H3642" t="b">
        <f>IF('Input and Summary Results'!$J$4="yes",'Data Transformation'!F3642,'Data Transformation'!D3642)</f>
        <v>0</v>
      </c>
      <c r="I3642" t="str">
        <f t="shared" si="199"/>
        <v/>
      </c>
    </row>
    <row r="3643" spans="2:9" x14ac:dyDescent="0.25">
      <c r="B3643" t="b">
        <f>IF('Input and Summary Results'!D3225=0,FALSE,'Input and Summary Results'!$B3225)</f>
        <v>0</v>
      </c>
      <c r="C3643" t="b">
        <f>IF(OR(B3643=0,'Input and Summary Results'!D3225=0,'Input and Summary Results'!D3225=""),FALSE,'Input and Summary Results'!$D3225)</f>
        <v>0</v>
      </c>
      <c r="D3643" t="b">
        <f>IF(OR(B3643=0,'Input and Summary Results'!E3225=0),FALSE,'Input and Summary Results'!$E3225)</f>
        <v>0</v>
      </c>
      <c r="E3643" t="b">
        <f t="shared" si="200"/>
        <v>0</v>
      </c>
      <c r="F3643" t="b">
        <f t="shared" si="201"/>
        <v>0</v>
      </c>
      <c r="G3643" t="b">
        <f>IF('Input and Summary Results'!$J$4="yes",IF(C3643=FALSE,FALSE,IF('Data Transformation'!E3643&lt;$R$10,E3643,$R$10)),IF(C3643=FALSE,FALSE,IF(C3643&lt;$R$10,C3643,$R$10)))</f>
        <v>0</v>
      </c>
      <c r="H3643" t="b">
        <f>IF('Input and Summary Results'!$J$4="yes",'Data Transformation'!F3643,'Data Transformation'!D3643)</f>
        <v>0</v>
      </c>
      <c r="I3643" t="str">
        <f t="shared" si="199"/>
        <v/>
      </c>
    </row>
    <row r="3644" spans="2:9" x14ac:dyDescent="0.25">
      <c r="B3644" t="b">
        <f>IF('Input and Summary Results'!D3226=0,FALSE,'Input and Summary Results'!$B3226)</f>
        <v>0</v>
      </c>
      <c r="C3644" t="b">
        <f>IF(OR(B3644=0,'Input and Summary Results'!D3226=0,'Input and Summary Results'!D3226=""),FALSE,'Input and Summary Results'!$D3226)</f>
        <v>0</v>
      </c>
      <c r="D3644" t="b">
        <f>IF(OR(B3644=0,'Input and Summary Results'!E3226=0),FALSE,'Input and Summary Results'!$E3226)</f>
        <v>0</v>
      </c>
      <c r="E3644" t="b">
        <f t="shared" si="200"/>
        <v>0</v>
      </c>
      <c r="F3644" t="b">
        <f t="shared" si="201"/>
        <v>0</v>
      </c>
      <c r="G3644" t="b">
        <f>IF('Input and Summary Results'!$J$4="yes",IF(C3644=FALSE,FALSE,IF('Data Transformation'!E3644&lt;$R$10,E3644,$R$10)),IF(C3644=FALSE,FALSE,IF(C3644&lt;$R$10,C3644,$R$10)))</f>
        <v>0</v>
      </c>
      <c r="H3644" t="b">
        <f>IF('Input and Summary Results'!$J$4="yes",'Data Transformation'!F3644,'Data Transformation'!D3644)</f>
        <v>0</v>
      </c>
      <c r="I3644" t="str">
        <f t="shared" si="199"/>
        <v/>
      </c>
    </row>
    <row r="3645" spans="2:9" x14ac:dyDescent="0.25">
      <c r="B3645" t="b">
        <f>IF('Input and Summary Results'!D3227=0,FALSE,'Input and Summary Results'!$B3227)</f>
        <v>0</v>
      </c>
      <c r="C3645" t="b">
        <f>IF(OR(B3645=0,'Input and Summary Results'!D3227=0,'Input and Summary Results'!D3227=""),FALSE,'Input and Summary Results'!$D3227)</f>
        <v>0</v>
      </c>
      <c r="D3645" t="b">
        <f>IF(OR(B3645=0,'Input and Summary Results'!E3227=0),FALSE,'Input and Summary Results'!$E3227)</f>
        <v>0</v>
      </c>
      <c r="E3645" t="b">
        <f t="shared" si="200"/>
        <v>0</v>
      </c>
      <c r="F3645" t="b">
        <f t="shared" si="201"/>
        <v>0</v>
      </c>
      <c r="G3645" t="b">
        <f>IF('Input and Summary Results'!$J$4="yes",IF(C3645=FALSE,FALSE,IF('Data Transformation'!E3645&lt;$R$10,E3645,$R$10)),IF(C3645=FALSE,FALSE,IF(C3645&lt;$R$10,C3645,$R$10)))</f>
        <v>0</v>
      </c>
      <c r="H3645" t="b">
        <f>IF('Input and Summary Results'!$J$4="yes",'Data Transformation'!F3645,'Data Transformation'!D3645)</f>
        <v>0</v>
      </c>
      <c r="I3645" t="str">
        <f t="shared" si="199"/>
        <v/>
      </c>
    </row>
    <row r="3646" spans="2:9" x14ac:dyDescent="0.25">
      <c r="B3646" t="b">
        <f>IF('Input and Summary Results'!D3228=0,FALSE,'Input and Summary Results'!$B3228)</f>
        <v>0</v>
      </c>
      <c r="C3646" t="b">
        <f>IF(OR(B3646=0,'Input and Summary Results'!D3228=0,'Input and Summary Results'!D3228=""),FALSE,'Input and Summary Results'!$D3228)</f>
        <v>0</v>
      </c>
      <c r="D3646" t="b">
        <f>IF(OR(B3646=0,'Input and Summary Results'!E3228=0),FALSE,'Input and Summary Results'!$E3228)</f>
        <v>0</v>
      </c>
      <c r="E3646" t="b">
        <f t="shared" si="200"/>
        <v>0</v>
      </c>
      <c r="F3646" t="b">
        <f t="shared" si="201"/>
        <v>0</v>
      </c>
      <c r="G3646" t="b">
        <f>IF('Input and Summary Results'!$J$4="yes",IF(C3646=FALSE,FALSE,IF('Data Transformation'!E3646&lt;$R$10,E3646,$R$10)),IF(C3646=FALSE,FALSE,IF(C3646&lt;$R$10,C3646,$R$10)))</f>
        <v>0</v>
      </c>
      <c r="H3646" t="b">
        <f>IF('Input and Summary Results'!$J$4="yes",'Data Transformation'!F3646,'Data Transformation'!D3646)</f>
        <v>0</v>
      </c>
      <c r="I3646" t="str">
        <f t="shared" si="199"/>
        <v/>
      </c>
    </row>
    <row r="3647" spans="2:9" x14ac:dyDescent="0.25">
      <c r="B3647" t="b">
        <f>IF('Input and Summary Results'!D3229=0,FALSE,'Input and Summary Results'!$B3229)</f>
        <v>0</v>
      </c>
      <c r="C3647" t="b">
        <f>IF(OR(B3647=0,'Input and Summary Results'!D3229=0,'Input and Summary Results'!D3229=""),FALSE,'Input and Summary Results'!$D3229)</f>
        <v>0</v>
      </c>
      <c r="D3647" t="b">
        <f>IF(OR(B3647=0,'Input and Summary Results'!E3229=0),FALSE,'Input and Summary Results'!$E3229)</f>
        <v>0</v>
      </c>
      <c r="E3647" t="b">
        <f t="shared" si="200"/>
        <v>0</v>
      </c>
      <c r="F3647" t="b">
        <f t="shared" si="201"/>
        <v>0</v>
      </c>
      <c r="G3647" t="b">
        <f>IF('Input and Summary Results'!$J$4="yes",IF(C3647=FALSE,FALSE,IF('Data Transformation'!E3647&lt;$R$10,E3647,$R$10)),IF(C3647=FALSE,FALSE,IF(C3647&lt;$R$10,C3647,$R$10)))</f>
        <v>0</v>
      </c>
      <c r="H3647" t="b">
        <f>IF('Input and Summary Results'!$J$4="yes",'Data Transformation'!F3647,'Data Transformation'!D3647)</f>
        <v>0</v>
      </c>
      <c r="I3647" t="str">
        <f t="shared" si="199"/>
        <v/>
      </c>
    </row>
    <row r="3648" spans="2:9" x14ac:dyDescent="0.25">
      <c r="B3648" t="b">
        <f>IF('Input and Summary Results'!D3230=0,FALSE,'Input and Summary Results'!$B3230)</f>
        <v>0</v>
      </c>
      <c r="C3648" t="b">
        <f>IF(OR(B3648=0,'Input and Summary Results'!D3230=0,'Input and Summary Results'!D3230=""),FALSE,'Input and Summary Results'!$D3230)</f>
        <v>0</v>
      </c>
      <c r="D3648" t="b">
        <f>IF(OR(B3648=0,'Input and Summary Results'!E3230=0),FALSE,'Input and Summary Results'!$E3230)</f>
        <v>0</v>
      </c>
      <c r="E3648" t="b">
        <f t="shared" si="200"/>
        <v>0</v>
      </c>
      <c r="F3648" t="b">
        <f t="shared" si="201"/>
        <v>0</v>
      </c>
      <c r="G3648" t="b">
        <f>IF('Input and Summary Results'!$J$4="yes",IF(C3648=FALSE,FALSE,IF('Data Transformation'!E3648&lt;$R$10,E3648,$R$10)),IF(C3648=FALSE,FALSE,IF(C3648&lt;$R$10,C3648,$R$10)))</f>
        <v>0</v>
      </c>
      <c r="H3648" t="b">
        <f>IF('Input and Summary Results'!$J$4="yes",'Data Transformation'!F3648,'Data Transformation'!D3648)</f>
        <v>0</v>
      </c>
      <c r="I3648" t="str">
        <f t="shared" si="199"/>
        <v/>
      </c>
    </row>
    <row r="3649" spans="2:9" x14ac:dyDescent="0.25">
      <c r="B3649" t="b">
        <f>IF('Input and Summary Results'!D3231=0,FALSE,'Input and Summary Results'!$B3231)</f>
        <v>0</v>
      </c>
      <c r="C3649" t="b">
        <f>IF(OR(B3649=0,'Input and Summary Results'!D3231=0,'Input and Summary Results'!D3231=""),FALSE,'Input and Summary Results'!$D3231)</f>
        <v>0</v>
      </c>
      <c r="D3649" t="b">
        <f>IF(OR(B3649=0,'Input and Summary Results'!E3231=0),FALSE,'Input and Summary Results'!$E3231)</f>
        <v>0</v>
      </c>
      <c r="E3649" t="b">
        <f t="shared" si="200"/>
        <v>0</v>
      </c>
      <c r="F3649" t="b">
        <f t="shared" si="201"/>
        <v>0</v>
      </c>
      <c r="G3649" t="b">
        <f>IF('Input and Summary Results'!$J$4="yes",IF(C3649=FALSE,FALSE,IF('Data Transformation'!E3649&lt;$R$10,E3649,$R$10)),IF(C3649=FALSE,FALSE,IF(C3649&lt;$R$10,C3649,$R$10)))</f>
        <v>0</v>
      </c>
      <c r="H3649" t="b">
        <f>IF('Input and Summary Results'!$J$4="yes",'Data Transformation'!F3649,'Data Transformation'!D3649)</f>
        <v>0</v>
      </c>
      <c r="I3649" t="str">
        <f t="shared" si="199"/>
        <v/>
      </c>
    </row>
    <row r="3650" spans="2:9" x14ac:dyDescent="0.25">
      <c r="B3650" t="b">
        <f>IF('Input and Summary Results'!D3232=0,FALSE,'Input and Summary Results'!$B3232)</f>
        <v>0</v>
      </c>
      <c r="C3650" t="b">
        <f>IF(OR(B3650=0,'Input and Summary Results'!D3232=0,'Input and Summary Results'!D3232=""),FALSE,'Input and Summary Results'!$D3232)</f>
        <v>0</v>
      </c>
      <c r="D3650" t="b">
        <f>IF(OR(B3650=0,'Input and Summary Results'!E3232=0),FALSE,'Input and Summary Results'!$E3232)</f>
        <v>0</v>
      </c>
      <c r="E3650" t="b">
        <f t="shared" si="200"/>
        <v>0</v>
      </c>
      <c r="F3650" t="b">
        <f t="shared" si="201"/>
        <v>0</v>
      </c>
      <c r="G3650" t="b">
        <f>IF('Input and Summary Results'!$J$4="yes",IF(C3650=FALSE,FALSE,IF('Data Transformation'!E3650&lt;$R$10,E3650,$R$10)),IF(C3650=FALSE,FALSE,IF(C3650&lt;$R$10,C3650,$R$10)))</f>
        <v>0</v>
      </c>
      <c r="H3650" t="b">
        <f>IF('Input and Summary Results'!$J$4="yes",'Data Transformation'!F3650,'Data Transformation'!D3650)</f>
        <v>0</v>
      </c>
      <c r="I3650" t="str">
        <f t="shared" si="199"/>
        <v/>
      </c>
    </row>
    <row r="3651" spans="2:9" x14ac:dyDescent="0.25">
      <c r="B3651" t="b">
        <f>IF('Input and Summary Results'!D3233=0,FALSE,'Input and Summary Results'!$B3233)</f>
        <v>0</v>
      </c>
      <c r="C3651" t="b">
        <f>IF(OR(B3651=0,'Input and Summary Results'!D3233=0,'Input and Summary Results'!D3233=""),FALSE,'Input and Summary Results'!$D3233)</f>
        <v>0</v>
      </c>
      <c r="D3651" t="b">
        <f>IF(OR(B3651=0,'Input and Summary Results'!E3233=0),FALSE,'Input and Summary Results'!$E3233)</f>
        <v>0</v>
      </c>
      <c r="E3651" t="b">
        <f t="shared" si="200"/>
        <v>0</v>
      </c>
      <c r="F3651" t="b">
        <f t="shared" si="201"/>
        <v>0</v>
      </c>
      <c r="G3651" t="b">
        <f>IF('Input and Summary Results'!$J$4="yes",IF(C3651=FALSE,FALSE,IF('Data Transformation'!E3651&lt;$R$10,E3651,$R$10)),IF(C3651=FALSE,FALSE,IF(C3651&lt;$R$10,C3651,$R$10)))</f>
        <v>0</v>
      </c>
      <c r="H3651" t="b">
        <f>IF('Input and Summary Results'!$J$4="yes",'Data Transformation'!F3651,'Data Transformation'!D3651)</f>
        <v>0</v>
      </c>
      <c r="I3651" t="str">
        <f t="shared" si="199"/>
        <v/>
      </c>
    </row>
    <row r="3652" spans="2:9" x14ac:dyDescent="0.25">
      <c r="B3652" t="b">
        <f>IF('Input and Summary Results'!D3234=0,FALSE,'Input and Summary Results'!$B3234)</f>
        <v>0</v>
      </c>
      <c r="C3652" t="b">
        <f>IF(OR(B3652=0,'Input and Summary Results'!D3234=0,'Input and Summary Results'!D3234=""),FALSE,'Input and Summary Results'!$D3234)</f>
        <v>0</v>
      </c>
      <c r="D3652" t="b">
        <f>IF(OR(B3652=0,'Input and Summary Results'!E3234=0),FALSE,'Input and Summary Results'!$E3234)</f>
        <v>0</v>
      </c>
      <c r="E3652" t="b">
        <f t="shared" si="200"/>
        <v>0</v>
      </c>
      <c r="F3652" t="b">
        <f t="shared" si="201"/>
        <v>0</v>
      </c>
      <c r="G3652" t="b">
        <f>IF('Input and Summary Results'!$J$4="yes",IF(C3652=FALSE,FALSE,IF('Data Transformation'!E3652&lt;$R$10,E3652,$R$10)),IF(C3652=FALSE,FALSE,IF(C3652&lt;$R$10,C3652,$R$10)))</f>
        <v>0</v>
      </c>
      <c r="H3652" t="b">
        <f>IF('Input and Summary Results'!$J$4="yes",'Data Transformation'!F3652,'Data Transformation'!D3652)</f>
        <v>0</v>
      </c>
      <c r="I3652" t="str">
        <f t="shared" si="199"/>
        <v/>
      </c>
    </row>
    <row r="3653" spans="2:9" x14ac:dyDescent="0.25">
      <c r="B3653" t="b">
        <f>IF('Input and Summary Results'!D3235=0,FALSE,'Input and Summary Results'!$B3235)</f>
        <v>0</v>
      </c>
      <c r="C3653" t="b">
        <f>IF(OR(B3653=0,'Input and Summary Results'!D3235=0,'Input and Summary Results'!D3235=""),FALSE,'Input and Summary Results'!$D3235)</f>
        <v>0</v>
      </c>
      <c r="D3653" t="b">
        <f>IF(OR(B3653=0,'Input and Summary Results'!E3235=0),FALSE,'Input and Summary Results'!$E3235)</f>
        <v>0</v>
      </c>
      <c r="E3653" t="b">
        <f t="shared" si="200"/>
        <v>0</v>
      </c>
      <c r="F3653" t="b">
        <f t="shared" si="201"/>
        <v>0</v>
      </c>
      <c r="G3653" t="b">
        <f>IF('Input and Summary Results'!$J$4="yes",IF(C3653=FALSE,FALSE,IF('Data Transformation'!E3653&lt;$R$10,E3653,$R$10)),IF(C3653=FALSE,FALSE,IF(C3653&lt;$R$10,C3653,$R$10)))</f>
        <v>0</v>
      </c>
      <c r="H3653" t="b">
        <f>IF('Input and Summary Results'!$J$4="yes",'Data Transformation'!F3653,'Data Transformation'!D3653)</f>
        <v>0</v>
      </c>
      <c r="I3653" t="str">
        <f t="shared" ref="I3653:I3716" si="202">IF(G3653=FALSE,"",B3653)</f>
        <v/>
      </c>
    </row>
    <row r="3654" spans="2:9" x14ac:dyDescent="0.25">
      <c r="B3654" t="b">
        <f>IF('Input and Summary Results'!D3236=0,FALSE,'Input and Summary Results'!$B3236)</f>
        <v>0</v>
      </c>
      <c r="C3654" t="b">
        <f>IF(OR(B3654=0,'Input and Summary Results'!D3236=0,'Input and Summary Results'!D3236=""),FALSE,'Input and Summary Results'!$D3236)</f>
        <v>0</v>
      </c>
      <c r="D3654" t="b">
        <f>IF(OR(B3654=0,'Input and Summary Results'!E3236=0),FALSE,'Input and Summary Results'!$E3236)</f>
        <v>0</v>
      </c>
      <c r="E3654" t="b">
        <f t="shared" si="200"/>
        <v>0</v>
      </c>
      <c r="F3654" t="b">
        <f t="shared" si="201"/>
        <v>0</v>
      </c>
      <c r="G3654" t="b">
        <f>IF('Input and Summary Results'!$J$4="yes",IF(C3654=FALSE,FALSE,IF('Data Transformation'!E3654&lt;$R$10,E3654,$R$10)),IF(C3654=FALSE,FALSE,IF(C3654&lt;$R$10,C3654,$R$10)))</f>
        <v>0</v>
      </c>
      <c r="H3654" t="b">
        <f>IF('Input and Summary Results'!$J$4="yes",'Data Transformation'!F3654,'Data Transformation'!D3654)</f>
        <v>0</v>
      </c>
      <c r="I3654" t="str">
        <f t="shared" si="202"/>
        <v/>
      </c>
    </row>
    <row r="3655" spans="2:9" x14ac:dyDescent="0.25">
      <c r="B3655" t="b">
        <f>IF('Input and Summary Results'!D3237=0,FALSE,'Input and Summary Results'!$B3237)</f>
        <v>0</v>
      </c>
      <c r="C3655" t="b">
        <f>IF(OR(B3655=0,'Input and Summary Results'!D3237=0,'Input and Summary Results'!D3237=""),FALSE,'Input and Summary Results'!$D3237)</f>
        <v>0</v>
      </c>
      <c r="D3655" t="b">
        <f>IF(OR(B3655=0,'Input and Summary Results'!E3237=0),FALSE,'Input and Summary Results'!$E3237)</f>
        <v>0</v>
      </c>
      <c r="E3655" t="b">
        <f t="shared" si="200"/>
        <v>0</v>
      </c>
      <c r="F3655" t="b">
        <f t="shared" si="201"/>
        <v>0</v>
      </c>
      <c r="G3655" t="b">
        <f>IF('Input and Summary Results'!$J$4="yes",IF(C3655=FALSE,FALSE,IF('Data Transformation'!E3655&lt;$R$10,E3655,$R$10)),IF(C3655=FALSE,FALSE,IF(C3655&lt;$R$10,C3655,$R$10)))</f>
        <v>0</v>
      </c>
      <c r="H3655" t="b">
        <f>IF('Input and Summary Results'!$J$4="yes",'Data Transformation'!F3655,'Data Transformation'!D3655)</f>
        <v>0</v>
      </c>
      <c r="I3655" t="str">
        <f t="shared" si="202"/>
        <v/>
      </c>
    </row>
    <row r="3656" spans="2:9" x14ac:dyDescent="0.25">
      <c r="B3656" t="b">
        <f>IF('Input and Summary Results'!D3238=0,FALSE,'Input and Summary Results'!$B3238)</f>
        <v>0</v>
      </c>
      <c r="C3656" t="b">
        <f>IF(OR(B3656=0,'Input and Summary Results'!D3238=0,'Input and Summary Results'!D3238=""),FALSE,'Input and Summary Results'!$D3238)</f>
        <v>0</v>
      </c>
      <c r="D3656" t="b">
        <f>IF(OR(B3656=0,'Input and Summary Results'!E3238=0),FALSE,'Input and Summary Results'!$E3238)</f>
        <v>0</v>
      </c>
      <c r="E3656" t="b">
        <f t="shared" si="200"/>
        <v>0</v>
      </c>
      <c r="F3656" t="b">
        <f t="shared" si="201"/>
        <v>0</v>
      </c>
      <c r="G3656" t="b">
        <f>IF('Input and Summary Results'!$J$4="yes",IF(C3656=FALSE,FALSE,IF('Data Transformation'!E3656&lt;$R$10,E3656,$R$10)),IF(C3656=FALSE,FALSE,IF(C3656&lt;$R$10,C3656,$R$10)))</f>
        <v>0</v>
      </c>
      <c r="H3656" t="b">
        <f>IF('Input and Summary Results'!$J$4="yes",'Data Transformation'!F3656,'Data Transformation'!D3656)</f>
        <v>0</v>
      </c>
      <c r="I3656" t="str">
        <f t="shared" si="202"/>
        <v/>
      </c>
    </row>
    <row r="3657" spans="2:9" x14ac:dyDescent="0.25">
      <c r="B3657" t="b">
        <f>IF('Input and Summary Results'!D3239=0,FALSE,'Input and Summary Results'!$B3239)</f>
        <v>0</v>
      </c>
      <c r="C3657" t="b">
        <f>IF(OR(B3657=0,'Input and Summary Results'!D3239=0,'Input and Summary Results'!D3239=""),FALSE,'Input and Summary Results'!$D3239)</f>
        <v>0</v>
      </c>
      <c r="D3657" t="b">
        <f>IF(OR(B3657=0,'Input and Summary Results'!E3239=0),FALSE,'Input and Summary Results'!$E3239)</f>
        <v>0</v>
      </c>
      <c r="E3657" t="b">
        <f t="shared" si="200"/>
        <v>0</v>
      </c>
      <c r="F3657" t="b">
        <f t="shared" si="201"/>
        <v>0</v>
      </c>
      <c r="G3657" t="b">
        <f>IF('Input and Summary Results'!$J$4="yes",IF(C3657=FALSE,FALSE,IF('Data Transformation'!E3657&lt;$R$10,E3657,$R$10)),IF(C3657=FALSE,FALSE,IF(C3657&lt;$R$10,C3657,$R$10)))</f>
        <v>0</v>
      </c>
      <c r="H3657" t="b">
        <f>IF('Input and Summary Results'!$J$4="yes",'Data Transformation'!F3657,'Data Transformation'!D3657)</f>
        <v>0</v>
      </c>
      <c r="I3657" t="str">
        <f t="shared" si="202"/>
        <v/>
      </c>
    </row>
    <row r="3658" spans="2:9" x14ac:dyDescent="0.25">
      <c r="B3658" t="b">
        <f>IF('Input and Summary Results'!D3240=0,FALSE,'Input and Summary Results'!$B3240)</f>
        <v>0</v>
      </c>
      <c r="C3658" t="b">
        <f>IF(OR(B3658=0,'Input and Summary Results'!D3240=0,'Input and Summary Results'!D3240=""),FALSE,'Input and Summary Results'!$D3240)</f>
        <v>0</v>
      </c>
      <c r="D3658" t="b">
        <f>IF(OR(B3658=0,'Input and Summary Results'!E3240=0),FALSE,'Input and Summary Results'!$E3240)</f>
        <v>0</v>
      </c>
      <c r="E3658" t="b">
        <f t="shared" si="200"/>
        <v>0</v>
      </c>
      <c r="F3658" t="b">
        <f t="shared" si="201"/>
        <v>0</v>
      </c>
      <c r="G3658" t="b">
        <f>IF('Input and Summary Results'!$J$4="yes",IF(C3658=FALSE,FALSE,IF('Data Transformation'!E3658&lt;$R$10,E3658,$R$10)),IF(C3658=FALSE,FALSE,IF(C3658&lt;$R$10,C3658,$R$10)))</f>
        <v>0</v>
      </c>
      <c r="H3658" t="b">
        <f>IF('Input and Summary Results'!$J$4="yes",'Data Transformation'!F3658,'Data Transformation'!D3658)</f>
        <v>0</v>
      </c>
      <c r="I3658" t="str">
        <f t="shared" si="202"/>
        <v/>
      </c>
    </row>
    <row r="3659" spans="2:9" x14ac:dyDescent="0.25">
      <c r="B3659" t="b">
        <f>IF('Input and Summary Results'!D3241=0,FALSE,'Input and Summary Results'!$B3241)</f>
        <v>0</v>
      </c>
      <c r="C3659" t="b">
        <f>IF(OR(B3659=0,'Input and Summary Results'!D3241=0,'Input and Summary Results'!D3241=""),FALSE,'Input and Summary Results'!$D3241)</f>
        <v>0</v>
      </c>
      <c r="D3659" t="b">
        <f>IF(OR(B3659=0,'Input and Summary Results'!E3241=0),FALSE,'Input and Summary Results'!$E3241)</f>
        <v>0</v>
      </c>
      <c r="E3659" t="b">
        <f t="shared" si="200"/>
        <v>0</v>
      </c>
      <c r="F3659" t="b">
        <f t="shared" si="201"/>
        <v>0</v>
      </c>
      <c r="G3659" t="b">
        <f>IF('Input and Summary Results'!$J$4="yes",IF(C3659=FALSE,FALSE,IF('Data Transformation'!E3659&lt;$R$10,E3659,$R$10)),IF(C3659=FALSE,FALSE,IF(C3659&lt;$R$10,C3659,$R$10)))</f>
        <v>0</v>
      </c>
      <c r="H3659" t="b">
        <f>IF('Input and Summary Results'!$J$4="yes",'Data Transformation'!F3659,'Data Transformation'!D3659)</f>
        <v>0</v>
      </c>
      <c r="I3659" t="str">
        <f t="shared" si="202"/>
        <v/>
      </c>
    </row>
    <row r="3660" spans="2:9" x14ac:dyDescent="0.25">
      <c r="B3660" t="b">
        <f>IF('Input and Summary Results'!D3242=0,FALSE,'Input and Summary Results'!$B3242)</f>
        <v>0</v>
      </c>
      <c r="C3660" t="b">
        <f>IF(OR(B3660=0,'Input and Summary Results'!D3242=0,'Input and Summary Results'!D3242=""),FALSE,'Input and Summary Results'!$D3242)</f>
        <v>0</v>
      </c>
      <c r="D3660" t="b">
        <f>IF(OR(B3660=0,'Input and Summary Results'!E3242=0),FALSE,'Input and Summary Results'!$E3242)</f>
        <v>0</v>
      </c>
      <c r="E3660" t="b">
        <f t="shared" si="200"/>
        <v>0</v>
      </c>
      <c r="F3660" t="b">
        <f t="shared" si="201"/>
        <v>0</v>
      </c>
      <c r="G3660" t="b">
        <f>IF('Input and Summary Results'!$J$4="yes",IF(C3660=FALSE,FALSE,IF('Data Transformation'!E3660&lt;$R$10,E3660,$R$10)),IF(C3660=FALSE,FALSE,IF(C3660&lt;$R$10,C3660,$R$10)))</f>
        <v>0</v>
      </c>
      <c r="H3660" t="b">
        <f>IF('Input and Summary Results'!$J$4="yes",'Data Transformation'!F3660,'Data Transformation'!D3660)</f>
        <v>0</v>
      </c>
      <c r="I3660" t="str">
        <f t="shared" si="202"/>
        <v/>
      </c>
    </row>
    <row r="3661" spans="2:9" x14ac:dyDescent="0.25">
      <c r="B3661" t="b">
        <f>IF('Input and Summary Results'!D3243=0,FALSE,'Input and Summary Results'!$B3243)</f>
        <v>0</v>
      </c>
      <c r="C3661" t="b">
        <f>IF(OR(B3661=0,'Input and Summary Results'!D3243=0,'Input and Summary Results'!D3243=""),FALSE,'Input and Summary Results'!$D3243)</f>
        <v>0</v>
      </c>
      <c r="D3661" t="b">
        <f>IF(OR(B3661=0,'Input and Summary Results'!E3243=0),FALSE,'Input and Summary Results'!$E3243)</f>
        <v>0</v>
      </c>
      <c r="E3661" t="b">
        <f t="shared" si="200"/>
        <v>0</v>
      </c>
      <c r="F3661" t="b">
        <f t="shared" si="201"/>
        <v>0</v>
      </c>
      <c r="G3661" t="b">
        <f>IF('Input and Summary Results'!$J$4="yes",IF(C3661=FALSE,FALSE,IF('Data Transformation'!E3661&lt;$R$10,E3661,$R$10)),IF(C3661=FALSE,FALSE,IF(C3661&lt;$R$10,C3661,$R$10)))</f>
        <v>0</v>
      </c>
      <c r="H3661" t="b">
        <f>IF('Input and Summary Results'!$J$4="yes",'Data Transformation'!F3661,'Data Transformation'!D3661)</f>
        <v>0</v>
      </c>
      <c r="I3661" t="str">
        <f t="shared" si="202"/>
        <v/>
      </c>
    </row>
    <row r="3662" spans="2:9" x14ac:dyDescent="0.25">
      <c r="B3662" t="b">
        <f>IF('Input and Summary Results'!D3244=0,FALSE,'Input and Summary Results'!$B3244)</f>
        <v>0</v>
      </c>
      <c r="C3662" t="b">
        <f>IF(OR(B3662=0,'Input and Summary Results'!D3244=0,'Input and Summary Results'!D3244=""),FALSE,'Input and Summary Results'!$D3244)</f>
        <v>0</v>
      </c>
      <c r="D3662" t="b">
        <f>IF(OR(B3662=0,'Input and Summary Results'!E3244=0),FALSE,'Input and Summary Results'!$E3244)</f>
        <v>0</v>
      </c>
      <c r="E3662" t="b">
        <f t="shared" si="200"/>
        <v>0</v>
      </c>
      <c r="F3662" t="b">
        <f t="shared" si="201"/>
        <v>0</v>
      </c>
      <c r="G3662" t="b">
        <f>IF('Input and Summary Results'!$J$4="yes",IF(C3662=FALSE,FALSE,IF('Data Transformation'!E3662&lt;$R$10,E3662,$R$10)),IF(C3662=FALSE,FALSE,IF(C3662&lt;$R$10,C3662,$R$10)))</f>
        <v>0</v>
      </c>
      <c r="H3662" t="b">
        <f>IF('Input and Summary Results'!$J$4="yes",'Data Transformation'!F3662,'Data Transformation'!D3662)</f>
        <v>0</v>
      </c>
      <c r="I3662" t="str">
        <f t="shared" si="202"/>
        <v/>
      </c>
    </row>
    <row r="3663" spans="2:9" x14ac:dyDescent="0.25">
      <c r="B3663" t="b">
        <f>IF('Input and Summary Results'!D3245=0,FALSE,'Input and Summary Results'!$B3245)</f>
        <v>0</v>
      </c>
      <c r="C3663" t="b">
        <f>IF(OR(B3663=0,'Input and Summary Results'!D3245=0,'Input and Summary Results'!D3245=""),FALSE,'Input and Summary Results'!$D3245)</f>
        <v>0</v>
      </c>
      <c r="D3663" t="b">
        <f>IF(OR(B3663=0,'Input and Summary Results'!E3245=0),FALSE,'Input and Summary Results'!$E3245)</f>
        <v>0</v>
      </c>
      <c r="E3663" t="b">
        <f t="shared" si="200"/>
        <v>0</v>
      </c>
      <c r="F3663" t="b">
        <f t="shared" si="201"/>
        <v>0</v>
      </c>
      <c r="G3663" t="b">
        <f>IF('Input and Summary Results'!$J$4="yes",IF(C3663=FALSE,FALSE,IF('Data Transformation'!E3663&lt;$R$10,E3663,$R$10)),IF(C3663=FALSE,FALSE,IF(C3663&lt;$R$10,C3663,$R$10)))</f>
        <v>0</v>
      </c>
      <c r="H3663" t="b">
        <f>IF('Input and Summary Results'!$J$4="yes",'Data Transformation'!F3663,'Data Transformation'!D3663)</f>
        <v>0</v>
      </c>
      <c r="I3663" t="str">
        <f t="shared" si="202"/>
        <v/>
      </c>
    </row>
    <row r="3664" spans="2:9" x14ac:dyDescent="0.25">
      <c r="B3664" t="b">
        <f>IF('Input and Summary Results'!D3246=0,FALSE,'Input and Summary Results'!$B3246)</f>
        <v>0</v>
      </c>
      <c r="C3664" t="b">
        <f>IF(OR(B3664=0,'Input and Summary Results'!D3246=0,'Input and Summary Results'!D3246=""),FALSE,'Input and Summary Results'!$D3246)</f>
        <v>0</v>
      </c>
      <c r="D3664" t="b">
        <f>IF(OR(B3664=0,'Input and Summary Results'!E3246=0),FALSE,'Input and Summary Results'!$E3246)</f>
        <v>0</v>
      </c>
      <c r="E3664" t="b">
        <f t="shared" si="200"/>
        <v>0</v>
      </c>
      <c r="F3664" t="b">
        <f t="shared" si="201"/>
        <v>0</v>
      </c>
      <c r="G3664" t="b">
        <f>IF('Input and Summary Results'!$J$4="yes",IF(C3664=FALSE,FALSE,IF('Data Transformation'!E3664&lt;$R$10,E3664,$R$10)),IF(C3664=FALSE,FALSE,IF(C3664&lt;$R$10,C3664,$R$10)))</f>
        <v>0</v>
      </c>
      <c r="H3664" t="b">
        <f>IF('Input and Summary Results'!$J$4="yes",'Data Transformation'!F3664,'Data Transformation'!D3664)</f>
        <v>0</v>
      </c>
      <c r="I3664" t="str">
        <f t="shared" si="202"/>
        <v/>
      </c>
    </row>
    <row r="3665" spans="2:9" x14ac:dyDescent="0.25">
      <c r="B3665" t="b">
        <f>IF('Input and Summary Results'!D3247=0,FALSE,'Input and Summary Results'!$B3247)</f>
        <v>0</v>
      </c>
      <c r="C3665" t="b">
        <f>IF(OR(B3665=0,'Input and Summary Results'!D3247=0,'Input and Summary Results'!D3247=""),FALSE,'Input and Summary Results'!$D3247)</f>
        <v>0</v>
      </c>
      <c r="D3665" t="b">
        <f>IF(OR(B3665=0,'Input and Summary Results'!E3247=0),FALSE,'Input and Summary Results'!$E3247)</f>
        <v>0</v>
      </c>
      <c r="E3665" t="b">
        <f t="shared" si="200"/>
        <v>0</v>
      </c>
      <c r="F3665" t="b">
        <f t="shared" si="201"/>
        <v>0</v>
      </c>
      <c r="G3665" t="b">
        <f>IF('Input and Summary Results'!$J$4="yes",IF(C3665=FALSE,FALSE,IF('Data Transformation'!E3665&lt;$R$10,E3665,$R$10)),IF(C3665=FALSE,FALSE,IF(C3665&lt;$R$10,C3665,$R$10)))</f>
        <v>0</v>
      </c>
      <c r="H3665" t="b">
        <f>IF('Input and Summary Results'!$J$4="yes",'Data Transformation'!F3665,'Data Transformation'!D3665)</f>
        <v>0</v>
      </c>
      <c r="I3665" t="str">
        <f t="shared" si="202"/>
        <v/>
      </c>
    </row>
    <row r="3666" spans="2:9" x14ac:dyDescent="0.25">
      <c r="B3666" t="b">
        <f>IF('Input and Summary Results'!D3248=0,FALSE,'Input and Summary Results'!$B3248)</f>
        <v>0</v>
      </c>
      <c r="C3666" t="b">
        <f>IF(OR(B3666=0,'Input and Summary Results'!D3248=0,'Input and Summary Results'!D3248=""),FALSE,'Input and Summary Results'!$D3248)</f>
        <v>0</v>
      </c>
      <c r="D3666" t="b">
        <f>IF(OR(B3666=0,'Input and Summary Results'!E3248=0),FALSE,'Input and Summary Results'!$E3248)</f>
        <v>0</v>
      </c>
      <c r="E3666" t="b">
        <f t="shared" si="200"/>
        <v>0</v>
      </c>
      <c r="F3666" t="b">
        <f t="shared" si="201"/>
        <v>0</v>
      </c>
      <c r="G3666" t="b">
        <f>IF('Input and Summary Results'!$J$4="yes",IF(C3666=FALSE,FALSE,IF('Data Transformation'!E3666&lt;$R$10,E3666,$R$10)),IF(C3666=FALSE,FALSE,IF(C3666&lt;$R$10,C3666,$R$10)))</f>
        <v>0</v>
      </c>
      <c r="H3666" t="b">
        <f>IF('Input and Summary Results'!$J$4="yes",'Data Transformation'!F3666,'Data Transformation'!D3666)</f>
        <v>0</v>
      </c>
      <c r="I3666" t="str">
        <f t="shared" si="202"/>
        <v/>
      </c>
    </row>
    <row r="3667" spans="2:9" x14ac:dyDescent="0.25">
      <c r="B3667" t="b">
        <f>IF('Input and Summary Results'!D3249=0,FALSE,'Input and Summary Results'!$B3249)</f>
        <v>0</v>
      </c>
      <c r="C3667" t="b">
        <f>IF(OR(B3667=0,'Input and Summary Results'!D3249=0,'Input and Summary Results'!D3249=""),FALSE,'Input and Summary Results'!$D3249)</f>
        <v>0</v>
      </c>
      <c r="D3667" t="b">
        <f>IF(OR(B3667=0,'Input and Summary Results'!E3249=0),FALSE,'Input and Summary Results'!$E3249)</f>
        <v>0</v>
      </c>
      <c r="E3667" t="b">
        <f t="shared" si="200"/>
        <v>0</v>
      </c>
      <c r="F3667" t="b">
        <f t="shared" si="201"/>
        <v>0</v>
      </c>
      <c r="G3667" t="b">
        <f>IF('Input and Summary Results'!$J$4="yes",IF(C3667=FALSE,FALSE,IF('Data Transformation'!E3667&lt;$R$10,E3667,$R$10)),IF(C3667=FALSE,FALSE,IF(C3667&lt;$R$10,C3667,$R$10)))</f>
        <v>0</v>
      </c>
      <c r="H3667" t="b">
        <f>IF('Input and Summary Results'!$J$4="yes",'Data Transformation'!F3667,'Data Transformation'!D3667)</f>
        <v>0</v>
      </c>
      <c r="I3667" t="str">
        <f t="shared" si="202"/>
        <v/>
      </c>
    </row>
    <row r="3668" spans="2:9" x14ac:dyDescent="0.25">
      <c r="B3668" t="b">
        <f>IF('Input and Summary Results'!D3250=0,FALSE,'Input and Summary Results'!$B3250)</f>
        <v>0</v>
      </c>
      <c r="C3668" t="b">
        <f>IF(OR(B3668=0,'Input and Summary Results'!D3250=0,'Input and Summary Results'!D3250=""),FALSE,'Input and Summary Results'!$D3250)</f>
        <v>0</v>
      </c>
      <c r="D3668" t="b">
        <f>IF(OR(B3668=0,'Input and Summary Results'!E3250=0),FALSE,'Input and Summary Results'!$E3250)</f>
        <v>0</v>
      </c>
      <c r="E3668" t="b">
        <f t="shared" si="200"/>
        <v>0</v>
      </c>
      <c r="F3668" t="b">
        <f t="shared" si="201"/>
        <v>0</v>
      </c>
      <c r="G3668" t="b">
        <f>IF('Input and Summary Results'!$J$4="yes",IF(C3668=FALSE,FALSE,IF('Data Transformation'!E3668&lt;$R$10,E3668,$R$10)),IF(C3668=FALSE,FALSE,IF(C3668&lt;$R$10,C3668,$R$10)))</f>
        <v>0</v>
      </c>
      <c r="H3668" t="b">
        <f>IF('Input and Summary Results'!$J$4="yes",'Data Transformation'!F3668,'Data Transformation'!D3668)</f>
        <v>0</v>
      </c>
      <c r="I3668" t="str">
        <f t="shared" si="202"/>
        <v/>
      </c>
    </row>
    <row r="3669" spans="2:9" x14ac:dyDescent="0.25">
      <c r="B3669" t="b">
        <f>IF('Input and Summary Results'!D3251=0,FALSE,'Input and Summary Results'!$B3251)</f>
        <v>0</v>
      </c>
      <c r="C3669" t="b">
        <f>IF(OR(B3669=0,'Input and Summary Results'!D3251=0,'Input and Summary Results'!D3251=""),FALSE,'Input and Summary Results'!$D3251)</f>
        <v>0</v>
      </c>
      <c r="D3669" t="b">
        <f>IF(OR(B3669=0,'Input and Summary Results'!E3251=0),FALSE,'Input and Summary Results'!$E3251)</f>
        <v>0</v>
      </c>
      <c r="E3669" t="b">
        <f t="shared" si="200"/>
        <v>0</v>
      </c>
      <c r="F3669" t="b">
        <f t="shared" si="201"/>
        <v>0</v>
      </c>
      <c r="G3669" t="b">
        <f>IF('Input and Summary Results'!$J$4="yes",IF(C3669=FALSE,FALSE,IF('Data Transformation'!E3669&lt;$R$10,E3669,$R$10)),IF(C3669=FALSE,FALSE,IF(C3669&lt;$R$10,C3669,$R$10)))</f>
        <v>0</v>
      </c>
      <c r="H3669" t="b">
        <f>IF('Input and Summary Results'!$J$4="yes",'Data Transformation'!F3669,'Data Transformation'!D3669)</f>
        <v>0</v>
      </c>
      <c r="I3669" t="str">
        <f t="shared" si="202"/>
        <v/>
      </c>
    </row>
    <row r="3670" spans="2:9" x14ac:dyDescent="0.25">
      <c r="B3670" t="b">
        <f>IF('Input and Summary Results'!D3252=0,FALSE,'Input and Summary Results'!$B3252)</f>
        <v>0</v>
      </c>
      <c r="C3670" t="b">
        <f>IF(OR(B3670=0,'Input and Summary Results'!D3252=0,'Input and Summary Results'!D3252=""),FALSE,'Input and Summary Results'!$D3252)</f>
        <v>0</v>
      </c>
      <c r="D3670" t="b">
        <f>IF(OR(B3670=0,'Input and Summary Results'!E3252=0),FALSE,'Input and Summary Results'!$E3252)</f>
        <v>0</v>
      </c>
      <c r="E3670" t="b">
        <f t="shared" si="200"/>
        <v>0</v>
      </c>
      <c r="F3670" t="b">
        <f t="shared" si="201"/>
        <v>0</v>
      </c>
      <c r="G3670" t="b">
        <f>IF('Input and Summary Results'!$J$4="yes",IF(C3670=FALSE,FALSE,IF('Data Transformation'!E3670&lt;$R$10,E3670,$R$10)),IF(C3670=FALSE,FALSE,IF(C3670&lt;$R$10,C3670,$R$10)))</f>
        <v>0</v>
      </c>
      <c r="H3670" t="b">
        <f>IF('Input and Summary Results'!$J$4="yes",'Data Transformation'!F3670,'Data Transformation'!D3670)</f>
        <v>0</v>
      </c>
      <c r="I3670" t="str">
        <f t="shared" si="202"/>
        <v/>
      </c>
    </row>
    <row r="3671" spans="2:9" x14ac:dyDescent="0.25">
      <c r="B3671" t="b">
        <f>IF('Input and Summary Results'!D3253=0,FALSE,'Input and Summary Results'!$B3253)</f>
        <v>0</v>
      </c>
      <c r="C3671" t="b">
        <f>IF(OR(B3671=0,'Input and Summary Results'!D3253=0,'Input and Summary Results'!D3253=""),FALSE,'Input and Summary Results'!$D3253)</f>
        <v>0</v>
      </c>
      <c r="D3671" t="b">
        <f>IF(OR(B3671=0,'Input and Summary Results'!E3253=0),FALSE,'Input and Summary Results'!$E3253)</f>
        <v>0</v>
      </c>
      <c r="E3671" t="b">
        <f t="shared" si="200"/>
        <v>0</v>
      </c>
      <c r="F3671" t="b">
        <f t="shared" si="201"/>
        <v>0</v>
      </c>
      <c r="G3671" t="b">
        <f>IF('Input and Summary Results'!$J$4="yes",IF(C3671=FALSE,FALSE,IF('Data Transformation'!E3671&lt;$R$10,E3671,$R$10)),IF(C3671=FALSE,FALSE,IF(C3671&lt;$R$10,C3671,$R$10)))</f>
        <v>0</v>
      </c>
      <c r="H3671" t="b">
        <f>IF('Input and Summary Results'!$J$4="yes",'Data Transformation'!F3671,'Data Transformation'!D3671)</f>
        <v>0</v>
      </c>
      <c r="I3671" t="str">
        <f t="shared" si="202"/>
        <v/>
      </c>
    </row>
    <row r="3672" spans="2:9" x14ac:dyDescent="0.25">
      <c r="B3672" t="b">
        <f>IF('Input and Summary Results'!D3254=0,FALSE,'Input and Summary Results'!$B3254)</f>
        <v>0</v>
      </c>
      <c r="C3672" t="b">
        <f>IF(OR(B3672=0,'Input and Summary Results'!D3254=0,'Input and Summary Results'!D3254=""),FALSE,'Input and Summary Results'!$D3254)</f>
        <v>0</v>
      </c>
      <c r="D3672" t="b">
        <f>IF(OR(B3672=0,'Input and Summary Results'!E3254=0),FALSE,'Input and Summary Results'!$E3254)</f>
        <v>0</v>
      </c>
      <c r="E3672" t="b">
        <f t="shared" si="200"/>
        <v>0</v>
      </c>
      <c r="F3672" t="b">
        <f t="shared" si="201"/>
        <v>0</v>
      </c>
      <c r="G3672" t="b">
        <f>IF('Input and Summary Results'!$J$4="yes",IF(C3672=FALSE,FALSE,IF('Data Transformation'!E3672&lt;$R$10,E3672,$R$10)),IF(C3672=FALSE,FALSE,IF(C3672&lt;$R$10,C3672,$R$10)))</f>
        <v>0</v>
      </c>
      <c r="H3672" t="b">
        <f>IF('Input and Summary Results'!$J$4="yes",'Data Transformation'!F3672,'Data Transformation'!D3672)</f>
        <v>0</v>
      </c>
      <c r="I3672" t="str">
        <f t="shared" si="202"/>
        <v/>
      </c>
    </row>
    <row r="3673" spans="2:9" x14ac:dyDescent="0.25">
      <c r="B3673" t="b">
        <f>IF('Input and Summary Results'!D3255=0,FALSE,'Input and Summary Results'!$B3255)</f>
        <v>0</v>
      </c>
      <c r="C3673" t="b">
        <f>IF(OR(B3673=0,'Input and Summary Results'!D3255=0,'Input and Summary Results'!D3255=""),FALSE,'Input and Summary Results'!$D3255)</f>
        <v>0</v>
      </c>
      <c r="D3673" t="b">
        <f>IF(OR(B3673=0,'Input and Summary Results'!E3255=0),FALSE,'Input and Summary Results'!$E3255)</f>
        <v>0</v>
      </c>
      <c r="E3673" t="b">
        <f t="shared" si="200"/>
        <v>0</v>
      </c>
      <c r="F3673" t="b">
        <f t="shared" si="201"/>
        <v>0</v>
      </c>
      <c r="G3673" t="b">
        <f>IF('Input and Summary Results'!$J$4="yes",IF(C3673=FALSE,FALSE,IF('Data Transformation'!E3673&lt;$R$10,E3673,$R$10)),IF(C3673=FALSE,FALSE,IF(C3673&lt;$R$10,C3673,$R$10)))</f>
        <v>0</v>
      </c>
      <c r="H3673" t="b">
        <f>IF('Input and Summary Results'!$J$4="yes",'Data Transformation'!F3673,'Data Transformation'!D3673)</f>
        <v>0</v>
      </c>
      <c r="I3673" t="str">
        <f t="shared" si="202"/>
        <v/>
      </c>
    </row>
    <row r="3674" spans="2:9" x14ac:dyDescent="0.25">
      <c r="B3674" t="b">
        <f>IF('Input and Summary Results'!D3256=0,FALSE,'Input and Summary Results'!$B3256)</f>
        <v>0</v>
      </c>
      <c r="C3674" t="b">
        <f>IF(OR(B3674=0,'Input and Summary Results'!D3256=0,'Input and Summary Results'!D3256=""),FALSE,'Input and Summary Results'!$D3256)</f>
        <v>0</v>
      </c>
      <c r="D3674" t="b">
        <f>IF(OR(B3674=0,'Input and Summary Results'!E3256=0),FALSE,'Input and Summary Results'!$E3256)</f>
        <v>0</v>
      </c>
      <c r="E3674" t="b">
        <f t="shared" si="200"/>
        <v>0</v>
      </c>
      <c r="F3674" t="b">
        <f t="shared" si="201"/>
        <v>0</v>
      </c>
      <c r="G3674" t="b">
        <f>IF('Input and Summary Results'!$J$4="yes",IF(C3674=FALSE,FALSE,IF('Data Transformation'!E3674&lt;$R$10,E3674,$R$10)),IF(C3674=FALSE,FALSE,IF(C3674&lt;$R$10,C3674,$R$10)))</f>
        <v>0</v>
      </c>
      <c r="H3674" t="b">
        <f>IF('Input and Summary Results'!$J$4="yes",'Data Transformation'!F3674,'Data Transformation'!D3674)</f>
        <v>0</v>
      </c>
      <c r="I3674" t="str">
        <f t="shared" si="202"/>
        <v/>
      </c>
    </row>
    <row r="3675" spans="2:9" x14ac:dyDescent="0.25">
      <c r="B3675" t="b">
        <f>IF('Input and Summary Results'!D3257=0,FALSE,'Input and Summary Results'!$B3257)</f>
        <v>0</v>
      </c>
      <c r="C3675" t="b">
        <f>IF(OR(B3675=0,'Input and Summary Results'!D3257=0,'Input and Summary Results'!D3257=""),FALSE,'Input and Summary Results'!$D3257)</f>
        <v>0</v>
      </c>
      <c r="D3675" t="b">
        <f>IF(OR(B3675=0,'Input and Summary Results'!E3257=0),FALSE,'Input and Summary Results'!$E3257)</f>
        <v>0</v>
      </c>
      <c r="E3675" t="b">
        <f t="shared" si="200"/>
        <v>0</v>
      </c>
      <c r="F3675" t="b">
        <f t="shared" si="201"/>
        <v>0</v>
      </c>
      <c r="G3675" t="b">
        <f>IF('Input and Summary Results'!$J$4="yes",IF(C3675=FALSE,FALSE,IF('Data Transformation'!E3675&lt;$R$10,E3675,$R$10)),IF(C3675=FALSE,FALSE,IF(C3675&lt;$R$10,C3675,$R$10)))</f>
        <v>0</v>
      </c>
      <c r="H3675" t="b">
        <f>IF('Input and Summary Results'!$J$4="yes",'Data Transformation'!F3675,'Data Transformation'!D3675)</f>
        <v>0</v>
      </c>
      <c r="I3675" t="str">
        <f t="shared" si="202"/>
        <v/>
      </c>
    </row>
    <row r="3676" spans="2:9" x14ac:dyDescent="0.25">
      <c r="B3676" t="b">
        <f>IF('Input and Summary Results'!D3258=0,FALSE,'Input and Summary Results'!$B3258)</f>
        <v>0</v>
      </c>
      <c r="C3676" t="b">
        <f>IF(OR(B3676=0,'Input and Summary Results'!D3258=0,'Input and Summary Results'!D3258=""),FALSE,'Input and Summary Results'!$D3258)</f>
        <v>0</v>
      </c>
      <c r="D3676" t="b">
        <f>IF(OR(B3676=0,'Input and Summary Results'!E3258=0),FALSE,'Input and Summary Results'!$E3258)</f>
        <v>0</v>
      </c>
      <c r="E3676" t="b">
        <f t="shared" si="200"/>
        <v>0</v>
      </c>
      <c r="F3676" t="b">
        <f t="shared" si="201"/>
        <v>0</v>
      </c>
      <c r="G3676" t="b">
        <f>IF('Input and Summary Results'!$J$4="yes",IF(C3676=FALSE,FALSE,IF('Data Transformation'!E3676&lt;$R$10,E3676,$R$10)),IF(C3676=FALSE,FALSE,IF(C3676&lt;$R$10,C3676,$R$10)))</f>
        <v>0</v>
      </c>
      <c r="H3676" t="b">
        <f>IF('Input and Summary Results'!$J$4="yes",'Data Transformation'!F3676,'Data Transformation'!D3676)</f>
        <v>0</v>
      </c>
      <c r="I3676" t="str">
        <f t="shared" si="202"/>
        <v/>
      </c>
    </row>
    <row r="3677" spans="2:9" x14ac:dyDescent="0.25">
      <c r="B3677" t="b">
        <f>IF('Input and Summary Results'!D3259=0,FALSE,'Input and Summary Results'!$B3259)</f>
        <v>0</v>
      </c>
      <c r="C3677" t="b">
        <f>IF(OR(B3677=0,'Input and Summary Results'!D3259=0,'Input and Summary Results'!D3259=""),FALSE,'Input and Summary Results'!$D3259)</f>
        <v>0</v>
      </c>
      <c r="D3677" t="b">
        <f>IF(OR(B3677=0,'Input and Summary Results'!E3259=0),FALSE,'Input and Summary Results'!$E3259)</f>
        <v>0</v>
      </c>
      <c r="E3677" t="b">
        <f t="shared" si="200"/>
        <v>0</v>
      </c>
      <c r="F3677" t="b">
        <f t="shared" si="201"/>
        <v>0</v>
      </c>
      <c r="G3677" t="b">
        <f>IF('Input and Summary Results'!$J$4="yes",IF(C3677=FALSE,FALSE,IF('Data Transformation'!E3677&lt;$R$10,E3677,$R$10)),IF(C3677=FALSE,FALSE,IF(C3677&lt;$R$10,C3677,$R$10)))</f>
        <v>0</v>
      </c>
      <c r="H3677" t="b">
        <f>IF('Input and Summary Results'!$J$4="yes",'Data Transformation'!F3677,'Data Transformation'!D3677)</f>
        <v>0</v>
      </c>
      <c r="I3677" t="str">
        <f t="shared" si="202"/>
        <v/>
      </c>
    </row>
    <row r="3678" spans="2:9" x14ac:dyDescent="0.25">
      <c r="B3678" t="b">
        <f>IF('Input and Summary Results'!D3260=0,FALSE,'Input and Summary Results'!$B3260)</f>
        <v>0</v>
      </c>
      <c r="C3678" t="b">
        <f>IF(OR(B3678=0,'Input and Summary Results'!D3260=0,'Input and Summary Results'!D3260=""),FALSE,'Input and Summary Results'!$D3260)</f>
        <v>0</v>
      </c>
      <c r="D3678" t="b">
        <f>IF(OR(B3678=0,'Input and Summary Results'!E3260=0),FALSE,'Input and Summary Results'!$E3260)</f>
        <v>0</v>
      </c>
      <c r="E3678" t="b">
        <f t="shared" si="200"/>
        <v>0</v>
      </c>
      <c r="F3678" t="b">
        <f t="shared" si="201"/>
        <v>0</v>
      </c>
      <c r="G3678" t="b">
        <f>IF('Input and Summary Results'!$J$4="yes",IF(C3678=FALSE,FALSE,IF('Data Transformation'!E3678&lt;$R$10,E3678,$R$10)),IF(C3678=FALSE,FALSE,IF(C3678&lt;$R$10,C3678,$R$10)))</f>
        <v>0</v>
      </c>
      <c r="H3678" t="b">
        <f>IF('Input and Summary Results'!$J$4="yes",'Data Transformation'!F3678,'Data Transformation'!D3678)</f>
        <v>0</v>
      </c>
      <c r="I3678" t="str">
        <f t="shared" si="202"/>
        <v/>
      </c>
    </row>
    <row r="3679" spans="2:9" x14ac:dyDescent="0.25">
      <c r="B3679" t="b">
        <f>IF('Input and Summary Results'!D3261=0,FALSE,'Input and Summary Results'!$B3261)</f>
        <v>0</v>
      </c>
      <c r="C3679" t="b">
        <f>IF(OR(B3679=0,'Input and Summary Results'!D3261=0,'Input and Summary Results'!D3261=""),FALSE,'Input and Summary Results'!$D3261)</f>
        <v>0</v>
      </c>
      <c r="D3679" t="b">
        <f>IF(OR(B3679=0,'Input and Summary Results'!E3261=0),FALSE,'Input and Summary Results'!$E3261)</f>
        <v>0</v>
      </c>
      <c r="E3679" t="b">
        <f t="shared" si="200"/>
        <v>0</v>
      </c>
      <c r="F3679" t="b">
        <f t="shared" si="201"/>
        <v>0</v>
      </c>
      <c r="G3679" t="b">
        <f>IF('Input and Summary Results'!$J$4="yes",IF(C3679=FALSE,FALSE,IF('Data Transformation'!E3679&lt;$R$10,E3679,$R$10)),IF(C3679=FALSE,FALSE,IF(C3679&lt;$R$10,C3679,$R$10)))</f>
        <v>0</v>
      </c>
      <c r="H3679" t="b">
        <f>IF('Input and Summary Results'!$J$4="yes",'Data Transformation'!F3679,'Data Transformation'!D3679)</f>
        <v>0</v>
      </c>
      <c r="I3679" t="str">
        <f t="shared" si="202"/>
        <v/>
      </c>
    </row>
    <row r="3680" spans="2:9" x14ac:dyDescent="0.25">
      <c r="B3680" t="b">
        <f>IF('Input and Summary Results'!D3262=0,FALSE,'Input and Summary Results'!$B3262)</f>
        <v>0</v>
      </c>
      <c r="C3680" t="b">
        <f>IF(OR(B3680=0,'Input and Summary Results'!D3262=0,'Input and Summary Results'!D3262=""),FALSE,'Input and Summary Results'!$D3262)</f>
        <v>0</v>
      </c>
      <c r="D3680" t="b">
        <f>IF(OR(B3680=0,'Input and Summary Results'!E3262=0),FALSE,'Input and Summary Results'!$E3262)</f>
        <v>0</v>
      </c>
      <c r="E3680" t="b">
        <f t="shared" si="200"/>
        <v>0</v>
      </c>
      <c r="F3680" t="b">
        <f t="shared" si="201"/>
        <v>0</v>
      </c>
      <c r="G3680" t="b">
        <f>IF('Input and Summary Results'!$J$4="yes",IF(C3680=FALSE,FALSE,IF('Data Transformation'!E3680&lt;$R$10,E3680,$R$10)),IF(C3680=FALSE,FALSE,IF(C3680&lt;$R$10,C3680,$R$10)))</f>
        <v>0</v>
      </c>
      <c r="H3680" t="b">
        <f>IF('Input and Summary Results'!$J$4="yes",'Data Transformation'!F3680,'Data Transformation'!D3680)</f>
        <v>0</v>
      </c>
      <c r="I3680" t="str">
        <f t="shared" si="202"/>
        <v/>
      </c>
    </row>
    <row r="3681" spans="2:9" x14ac:dyDescent="0.25">
      <c r="B3681" t="b">
        <f>IF('Input and Summary Results'!D3263=0,FALSE,'Input and Summary Results'!$B3263)</f>
        <v>0</v>
      </c>
      <c r="C3681" t="b">
        <f>IF(OR(B3681=0,'Input and Summary Results'!D3263=0,'Input and Summary Results'!D3263=""),FALSE,'Input and Summary Results'!$D3263)</f>
        <v>0</v>
      </c>
      <c r="D3681" t="b">
        <f>IF(OR(B3681=0,'Input and Summary Results'!E3263=0),FALSE,'Input and Summary Results'!$E3263)</f>
        <v>0</v>
      </c>
      <c r="E3681" t="b">
        <f t="shared" si="200"/>
        <v>0</v>
      </c>
      <c r="F3681" t="b">
        <f t="shared" si="201"/>
        <v>0</v>
      </c>
      <c r="G3681" t="b">
        <f>IF('Input and Summary Results'!$J$4="yes",IF(C3681=FALSE,FALSE,IF('Data Transformation'!E3681&lt;$R$10,E3681,$R$10)),IF(C3681=FALSE,FALSE,IF(C3681&lt;$R$10,C3681,$R$10)))</f>
        <v>0</v>
      </c>
      <c r="H3681" t="b">
        <f>IF('Input and Summary Results'!$J$4="yes",'Data Transformation'!F3681,'Data Transformation'!D3681)</f>
        <v>0</v>
      </c>
      <c r="I3681" t="str">
        <f t="shared" si="202"/>
        <v/>
      </c>
    </row>
    <row r="3682" spans="2:9" x14ac:dyDescent="0.25">
      <c r="B3682" t="b">
        <f>IF('Input and Summary Results'!D3264=0,FALSE,'Input and Summary Results'!$B3264)</f>
        <v>0</v>
      </c>
      <c r="C3682" t="b">
        <f>IF(OR(B3682=0,'Input and Summary Results'!D3264=0,'Input and Summary Results'!D3264=""),FALSE,'Input and Summary Results'!$D3264)</f>
        <v>0</v>
      </c>
      <c r="D3682" t="b">
        <f>IF(OR(B3682=0,'Input and Summary Results'!E3264=0),FALSE,'Input and Summary Results'!$E3264)</f>
        <v>0</v>
      </c>
      <c r="E3682" t="b">
        <f t="shared" si="200"/>
        <v>0</v>
      </c>
      <c r="F3682" t="b">
        <f t="shared" si="201"/>
        <v>0</v>
      </c>
      <c r="G3682" t="b">
        <f>IF('Input and Summary Results'!$J$4="yes",IF(C3682=FALSE,FALSE,IF('Data Transformation'!E3682&lt;$R$10,E3682,$R$10)),IF(C3682=FALSE,FALSE,IF(C3682&lt;$R$10,C3682,$R$10)))</f>
        <v>0</v>
      </c>
      <c r="H3682" t="b">
        <f>IF('Input and Summary Results'!$J$4="yes",'Data Transformation'!F3682,'Data Transformation'!D3682)</f>
        <v>0</v>
      </c>
      <c r="I3682" t="str">
        <f t="shared" si="202"/>
        <v/>
      </c>
    </row>
    <row r="3683" spans="2:9" x14ac:dyDescent="0.25">
      <c r="B3683" t="b">
        <f>IF('Input and Summary Results'!D3265=0,FALSE,'Input and Summary Results'!$B3265)</f>
        <v>0</v>
      </c>
      <c r="C3683" t="b">
        <f>IF(OR(B3683=0,'Input and Summary Results'!D3265=0,'Input and Summary Results'!D3265=""),FALSE,'Input and Summary Results'!$D3265)</f>
        <v>0</v>
      </c>
      <c r="D3683" t="b">
        <f>IF(OR(B3683=0,'Input and Summary Results'!E3265=0),FALSE,'Input and Summary Results'!$E3265)</f>
        <v>0</v>
      </c>
      <c r="E3683" t="b">
        <f t="shared" si="200"/>
        <v>0</v>
      </c>
      <c r="F3683" t="b">
        <f t="shared" si="201"/>
        <v>0</v>
      </c>
      <c r="G3683" t="b">
        <f>IF('Input and Summary Results'!$J$4="yes",IF(C3683=FALSE,FALSE,IF('Data Transformation'!E3683&lt;$R$10,E3683,$R$10)),IF(C3683=FALSE,FALSE,IF(C3683&lt;$R$10,C3683,$R$10)))</f>
        <v>0</v>
      </c>
      <c r="H3683" t="b">
        <f>IF('Input and Summary Results'!$J$4="yes",'Data Transformation'!F3683,'Data Transformation'!D3683)</f>
        <v>0</v>
      </c>
      <c r="I3683" t="str">
        <f t="shared" si="202"/>
        <v/>
      </c>
    </row>
    <row r="3684" spans="2:9" x14ac:dyDescent="0.25">
      <c r="B3684" t="b">
        <f>IF('Input and Summary Results'!D3266=0,FALSE,'Input and Summary Results'!$B3266)</f>
        <v>0</v>
      </c>
      <c r="C3684" t="b">
        <f>IF(OR(B3684=0,'Input and Summary Results'!D3266=0,'Input and Summary Results'!D3266=""),FALSE,'Input and Summary Results'!$D3266)</f>
        <v>0</v>
      </c>
      <c r="D3684" t="b">
        <f>IF(OR(B3684=0,'Input and Summary Results'!E3266=0),FALSE,'Input and Summary Results'!$E3266)</f>
        <v>0</v>
      </c>
      <c r="E3684" t="b">
        <f t="shared" si="200"/>
        <v>0</v>
      </c>
      <c r="F3684" t="b">
        <f t="shared" si="201"/>
        <v>0</v>
      </c>
      <c r="G3684" t="b">
        <f>IF('Input and Summary Results'!$J$4="yes",IF(C3684=FALSE,FALSE,IF('Data Transformation'!E3684&lt;$R$10,E3684,$R$10)),IF(C3684=FALSE,FALSE,IF(C3684&lt;$R$10,C3684,$R$10)))</f>
        <v>0</v>
      </c>
      <c r="H3684" t="b">
        <f>IF('Input and Summary Results'!$J$4="yes",'Data Transformation'!F3684,'Data Transformation'!D3684)</f>
        <v>0</v>
      </c>
      <c r="I3684" t="str">
        <f t="shared" si="202"/>
        <v/>
      </c>
    </row>
    <row r="3685" spans="2:9" x14ac:dyDescent="0.25">
      <c r="B3685" t="b">
        <f>IF('Input and Summary Results'!D3267=0,FALSE,'Input and Summary Results'!$B3267)</f>
        <v>0</v>
      </c>
      <c r="C3685" t="b">
        <f>IF(OR(B3685=0,'Input and Summary Results'!D3267=0,'Input and Summary Results'!D3267=""),FALSE,'Input and Summary Results'!$D3267)</f>
        <v>0</v>
      </c>
      <c r="D3685" t="b">
        <f>IF(OR(B3685=0,'Input and Summary Results'!E3267=0),FALSE,'Input and Summary Results'!$E3267)</f>
        <v>0</v>
      </c>
      <c r="E3685" t="b">
        <f t="shared" si="200"/>
        <v>0</v>
      </c>
      <c r="F3685" t="b">
        <f t="shared" si="201"/>
        <v>0</v>
      </c>
      <c r="G3685" t="b">
        <f>IF('Input and Summary Results'!$J$4="yes",IF(C3685=FALSE,FALSE,IF('Data Transformation'!E3685&lt;$R$10,E3685,$R$10)),IF(C3685=FALSE,FALSE,IF(C3685&lt;$R$10,C3685,$R$10)))</f>
        <v>0</v>
      </c>
      <c r="H3685" t="b">
        <f>IF('Input and Summary Results'!$J$4="yes",'Data Transformation'!F3685,'Data Transformation'!D3685)</f>
        <v>0</v>
      </c>
      <c r="I3685" t="str">
        <f t="shared" si="202"/>
        <v/>
      </c>
    </row>
    <row r="3686" spans="2:9" x14ac:dyDescent="0.25">
      <c r="B3686" t="b">
        <f>IF('Input and Summary Results'!D3268=0,FALSE,'Input and Summary Results'!$B3268)</f>
        <v>0</v>
      </c>
      <c r="C3686" t="b">
        <f>IF(OR(B3686=0,'Input and Summary Results'!D3268=0,'Input and Summary Results'!D3268=""),FALSE,'Input and Summary Results'!$D3268)</f>
        <v>0</v>
      </c>
      <c r="D3686" t="b">
        <f>IF(OR(B3686=0,'Input and Summary Results'!E3268=0),FALSE,'Input and Summary Results'!$E3268)</f>
        <v>0</v>
      </c>
      <c r="E3686" t="b">
        <f t="shared" si="200"/>
        <v>0</v>
      </c>
      <c r="F3686" t="b">
        <f t="shared" si="201"/>
        <v>0</v>
      </c>
      <c r="G3686" t="b">
        <f>IF('Input and Summary Results'!$J$4="yes",IF(C3686=FALSE,FALSE,IF('Data Transformation'!E3686&lt;$R$10,E3686,$R$10)),IF(C3686=FALSE,FALSE,IF(C3686&lt;$R$10,C3686,$R$10)))</f>
        <v>0</v>
      </c>
      <c r="H3686" t="b">
        <f>IF('Input and Summary Results'!$J$4="yes",'Data Transformation'!F3686,'Data Transformation'!D3686)</f>
        <v>0</v>
      </c>
      <c r="I3686" t="str">
        <f t="shared" si="202"/>
        <v/>
      </c>
    </row>
    <row r="3687" spans="2:9" x14ac:dyDescent="0.25">
      <c r="B3687" t="b">
        <f>IF('Input and Summary Results'!D3269=0,FALSE,'Input and Summary Results'!$B3269)</f>
        <v>0</v>
      </c>
      <c r="C3687" t="b">
        <f>IF(OR(B3687=0,'Input and Summary Results'!D3269=0,'Input and Summary Results'!D3269=""),FALSE,'Input and Summary Results'!$D3269)</f>
        <v>0</v>
      </c>
      <c r="D3687" t="b">
        <f>IF(OR(B3687=0,'Input and Summary Results'!E3269=0),FALSE,'Input and Summary Results'!$E3269)</f>
        <v>0</v>
      </c>
      <c r="E3687" t="b">
        <f t="shared" si="200"/>
        <v>0</v>
      </c>
      <c r="F3687" t="b">
        <f t="shared" si="201"/>
        <v>0</v>
      </c>
      <c r="G3687" t="b">
        <f>IF('Input and Summary Results'!$J$4="yes",IF(C3687=FALSE,FALSE,IF('Data Transformation'!E3687&lt;$R$10,E3687,$R$10)),IF(C3687=FALSE,FALSE,IF(C3687&lt;$R$10,C3687,$R$10)))</f>
        <v>0</v>
      </c>
      <c r="H3687" t="b">
        <f>IF('Input and Summary Results'!$J$4="yes",'Data Transformation'!F3687,'Data Transformation'!D3687)</f>
        <v>0</v>
      </c>
      <c r="I3687" t="str">
        <f t="shared" si="202"/>
        <v/>
      </c>
    </row>
    <row r="3688" spans="2:9" x14ac:dyDescent="0.25">
      <c r="B3688" t="b">
        <f>IF('Input and Summary Results'!D3270=0,FALSE,'Input and Summary Results'!$B3270)</f>
        <v>0</v>
      </c>
      <c r="C3688" t="b">
        <f>IF(OR(B3688=0,'Input and Summary Results'!D3270=0,'Input and Summary Results'!D3270=""),FALSE,'Input and Summary Results'!$D3270)</f>
        <v>0</v>
      </c>
      <c r="D3688" t="b">
        <f>IF(OR(B3688=0,'Input and Summary Results'!E3270=0),FALSE,'Input and Summary Results'!$E3270)</f>
        <v>0</v>
      </c>
      <c r="E3688" t="b">
        <f t="shared" si="200"/>
        <v>0</v>
      </c>
      <c r="F3688" t="b">
        <f t="shared" si="201"/>
        <v>0</v>
      </c>
      <c r="G3688" t="b">
        <f>IF('Input and Summary Results'!$J$4="yes",IF(C3688=FALSE,FALSE,IF('Data Transformation'!E3688&lt;$R$10,E3688,$R$10)),IF(C3688=FALSE,FALSE,IF(C3688&lt;$R$10,C3688,$R$10)))</f>
        <v>0</v>
      </c>
      <c r="H3688" t="b">
        <f>IF('Input and Summary Results'!$J$4="yes",'Data Transformation'!F3688,'Data Transformation'!D3688)</f>
        <v>0</v>
      </c>
      <c r="I3688" t="str">
        <f t="shared" si="202"/>
        <v/>
      </c>
    </row>
    <row r="3689" spans="2:9" x14ac:dyDescent="0.25">
      <c r="B3689" t="b">
        <f>IF('Input and Summary Results'!D3271=0,FALSE,'Input and Summary Results'!$B3271)</f>
        <v>0</v>
      </c>
      <c r="C3689" t="b">
        <f>IF(OR(B3689=0,'Input and Summary Results'!D3271=0,'Input and Summary Results'!D3271=""),FALSE,'Input and Summary Results'!$D3271)</f>
        <v>0</v>
      </c>
      <c r="D3689" t="b">
        <f>IF(OR(B3689=0,'Input and Summary Results'!E3271=0),FALSE,'Input and Summary Results'!$E3271)</f>
        <v>0</v>
      </c>
      <c r="E3689" t="b">
        <f t="shared" si="200"/>
        <v>0</v>
      </c>
      <c r="F3689" t="b">
        <f t="shared" si="201"/>
        <v>0</v>
      </c>
      <c r="G3689" t="b">
        <f>IF('Input and Summary Results'!$J$4="yes",IF(C3689=FALSE,FALSE,IF('Data Transformation'!E3689&lt;$R$10,E3689,$R$10)),IF(C3689=FALSE,FALSE,IF(C3689&lt;$R$10,C3689,$R$10)))</f>
        <v>0</v>
      </c>
      <c r="H3689" t="b">
        <f>IF('Input and Summary Results'!$J$4="yes",'Data Transformation'!F3689,'Data Transformation'!D3689)</f>
        <v>0</v>
      </c>
      <c r="I3689" t="str">
        <f t="shared" si="202"/>
        <v/>
      </c>
    </row>
    <row r="3690" spans="2:9" x14ac:dyDescent="0.25">
      <c r="B3690" t="b">
        <f>IF('Input and Summary Results'!D3272=0,FALSE,'Input and Summary Results'!$B3272)</f>
        <v>0</v>
      </c>
      <c r="C3690" t="b">
        <f>IF(OR(B3690=0,'Input and Summary Results'!D3272=0,'Input and Summary Results'!D3272=""),FALSE,'Input and Summary Results'!$D3272)</f>
        <v>0</v>
      </c>
      <c r="D3690" t="b">
        <f>IF(OR(B3690=0,'Input and Summary Results'!E3272=0),FALSE,'Input and Summary Results'!$E3272)</f>
        <v>0</v>
      </c>
      <c r="E3690" t="b">
        <f t="shared" ref="E3690:E3753" si="203">IF(C3690=FALSE,FALSE,LOG10(C3690))</f>
        <v>0</v>
      </c>
      <c r="F3690" t="b">
        <f t="shared" ref="F3690:F3753" si="204">IF(D3690=FALSE, FALSE,0.434*D3690/C3690)</f>
        <v>0</v>
      </c>
      <c r="G3690" t="b">
        <f>IF('Input and Summary Results'!$J$4="yes",IF(C3690=FALSE,FALSE,IF('Data Transformation'!E3690&lt;$R$10,E3690,$R$10)),IF(C3690=FALSE,FALSE,IF(C3690&lt;$R$10,C3690,$R$10)))</f>
        <v>0</v>
      </c>
      <c r="H3690" t="b">
        <f>IF('Input and Summary Results'!$J$4="yes",'Data Transformation'!F3690,'Data Transformation'!D3690)</f>
        <v>0</v>
      </c>
      <c r="I3690" t="str">
        <f t="shared" si="202"/>
        <v/>
      </c>
    </row>
    <row r="3691" spans="2:9" x14ac:dyDescent="0.25">
      <c r="B3691" t="b">
        <f>IF('Input and Summary Results'!D3273=0,FALSE,'Input and Summary Results'!$B3273)</f>
        <v>0</v>
      </c>
      <c r="C3691" t="b">
        <f>IF(OR(B3691=0,'Input and Summary Results'!D3273=0,'Input and Summary Results'!D3273=""),FALSE,'Input and Summary Results'!$D3273)</f>
        <v>0</v>
      </c>
      <c r="D3691" t="b">
        <f>IF(OR(B3691=0,'Input and Summary Results'!E3273=0),FALSE,'Input and Summary Results'!$E3273)</f>
        <v>0</v>
      </c>
      <c r="E3691" t="b">
        <f t="shared" si="203"/>
        <v>0</v>
      </c>
      <c r="F3691" t="b">
        <f t="shared" si="204"/>
        <v>0</v>
      </c>
      <c r="G3691" t="b">
        <f>IF('Input and Summary Results'!$J$4="yes",IF(C3691=FALSE,FALSE,IF('Data Transformation'!E3691&lt;$R$10,E3691,$R$10)),IF(C3691=FALSE,FALSE,IF(C3691&lt;$R$10,C3691,$R$10)))</f>
        <v>0</v>
      </c>
      <c r="H3691" t="b">
        <f>IF('Input and Summary Results'!$J$4="yes",'Data Transformation'!F3691,'Data Transformation'!D3691)</f>
        <v>0</v>
      </c>
      <c r="I3691" t="str">
        <f t="shared" si="202"/>
        <v/>
      </c>
    </row>
    <row r="3692" spans="2:9" x14ac:dyDescent="0.25">
      <c r="B3692" t="b">
        <f>IF('Input and Summary Results'!D3274=0,FALSE,'Input and Summary Results'!$B3274)</f>
        <v>0</v>
      </c>
      <c r="C3692" t="b">
        <f>IF(OR(B3692=0,'Input and Summary Results'!D3274=0,'Input and Summary Results'!D3274=""),FALSE,'Input and Summary Results'!$D3274)</f>
        <v>0</v>
      </c>
      <c r="D3692" t="b">
        <f>IF(OR(B3692=0,'Input and Summary Results'!E3274=0),FALSE,'Input and Summary Results'!$E3274)</f>
        <v>0</v>
      </c>
      <c r="E3692" t="b">
        <f t="shared" si="203"/>
        <v>0</v>
      </c>
      <c r="F3692" t="b">
        <f t="shared" si="204"/>
        <v>0</v>
      </c>
      <c r="G3692" t="b">
        <f>IF('Input and Summary Results'!$J$4="yes",IF(C3692=FALSE,FALSE,IF('Data Transformation'!E3692&lt;$R$10,E3692,$R$10)),IF(C3692=FALSE,FALSE,IF(C3692&lt;$R$10,C3692,$R$10)))</f>
        <v>0</v>
      </c>
      <c r="H3692" t="b">
        <f>IF('Input and Summary Results'!$J$4="yes",'Data Transformation'!F3692,'Data Transformation'!D3692)</f>
        <v>0</v>
      </c>
      <c r="I3692" t="str">
        <f t="shared" si="202"/>
        <v/>
      </c>
    </row>
    <row r="3693" spans="2:9" x14ac:dyDescent="0.25">
      <c r="B3693" t="b">
        <f>IF('Input and Summary Results'!D3275=0,FALSE,'Input and Summary Results'!$B3275)</f>
        <v>0</v>
      </c>
      <c r="C3693" t="b">
        <f>IF(OR(B3693=0,'Input and Summary Results'!D3275=0,'Input and Summary Results'!D3275=""),FALSE,'Input and Summary Results'!$D3275)</f>
        <v>0</v>
      </c>
      <c r="D3693" t="b">
        <f>IF(OR(B3693=0,'Input and Summary Results'!E3275=0),FALSE,'Input and Summary Results'!$E3275)</f>
        <v>0</v>
      </c>
      <c r="E3693" t="b">
        <f t="shared" si="203"/>
        <v>0</v>
      </c>
      <c r="F3693" t="b">
        <f t="shared" si="204"/>
        <v>0</v>
      </c>
      <c r="G3693" t="b">
        <f>IF('Input and Summary Results'!$J$4="yes",IF(C3693=FALSE,FALSE,IF('Data Transformation'!E3693&lt;$R$10,E3693,$R$10)),IF(C3693=FALSE,FALSE,IF(C3693&lt;$R$10,C3693,$R$10)))</f>
        <v>0</v>
      </c>
      <c r="H3693" t="b">
        <f>IF('Input and Summary Results'!$J$4="yes",'Data Transformation'!F3693,'Data Transformation'!D3693)</f>
        <v>0</v>
      </c>
      <c r="I3693" t="str">
        <f t="shared" si="202"/>
        <v/>
      </c>
    </row>
    <row r="3694" spans="2:9" x14ac:dyDescent="0.25">
      <c r="B3694" t="b">
        <f>IF('Input and Summary Results'!D3276=0,FALSE,'Input and Summary Results'!$B3276)</f>
        <v>0</v>
      </c>
      <c r="C3694" t="b">
        <f>IF(OR(B3694=0,'Input and Summary Results'!D3276=0,'Input and Summary Results'!D3276=""),FALSE,'Input and Summary Results'!$D3276)</f>
        <v>0</v>
      </c>
      <c r="D3694" t="b">
        <f>IF(OR(B3694=0,'Input and Summary Results'!E3276=0),FALSE,'Input and Summary Results'!$E3276)</f>
        <v>0</v>
      </c>
      <c r="E3694" t="b">
        <f t="shared" si="203"/>
        <v>0</v>
      </c>
      <c r="F3694" t="b">
        <f t="shared" si="204"/>
        <v>0</v>
      </c>
      <c r="G3694" t="b">
        <f>IF('Input and Summary Results'!$J$4="yes",IF(C3694=FALSE,FALSE,IF('Data Transformation'!E3694&lt;$R$10,E3694,$R$10)),IF(C3694=FALSE,FALSE,IF(C3694&lt;$R$10,C3694,$R$10)))</f>
        <v>0</v>
      </c>
      <c r="H3694" t="b">
        <f>IF('Input and Summary Results'!$J$4="yes",'Data Transformation'!F3694,'Data Transformation'!D3694)</f>
        <v>0</v>
      </c>
      <c r="I3694" t="str">
        <f t="shared" si="202"/>
        <v/>
      </c>
    </row>
    <row r="3695" spans="2:9" x14ac:dyDescent="0.25">
      <c r="B3695" t="b">
        <f>IF('Input and Summary Results'!D3277=0,FALSE,'Input and Summary Results'!$B3277)</f>
        <v>0</v>
      </c>
      <c r="C3695" t="b">
        <f>IF(OR(B3695=0,'Input and Summary Results'!D3277=0,'Input and Summary Results'!D3277=""),FALSE,'Input and Summary Results'!$D3277)</f>
        <v>0</v>
      </c>
      <c r="D3695" t="b">
        <f>IF(OR(B3695=0,'Input and Summary Results'!E3277=0),FALSE,'Input and Summary Results'!$E3277)</f>
        <v>0</v>
      </c>
      <c r="E3695" t="b">
        <f t="shared" si="203"/>
        <v>0</v>
      </c>
      <c r="F3695" t="b">
        <f t="shared" si="204"/>
        <v>0</v>
      </c>
      <c r="G3695" t="b">
        <f>IF('Input and Summary Results'!$J$4="yes",IF(C3695=FALSE,FALSE,IF('Data Transformation'!E3695&lt;$R$10,E3695,$R$10)),IF(C3695=FALSE,FALSE,IF(C3695&lt;$R$10,C3695,$R$10)))</f>
        <v>0</v>
      </c>
      <c r="H3695" t="b">
        <f>IF('Input and Summary Results'!$J$4="yes",'Data Transformation'!F3695,'Data Transformation'!D3695)</f>
        <v>0</v>
      </c>
      <c r="I3695" t="str">
        <f t="shared" si="202"/>
        <v/>
      </c>
    </row>
    <row r="3696" spans="2:9" x14ac:dyDescent="0.25">
      <c r="B3696" t="b">
        <f>IF('Input and Summary Results'!D3278=0,FALSE,'Input and Summary Results'!$B3278)</f>
        <v>0</v>
      </c>
      <c r="C3696" t="b">
        <f>IF(OR(B3696=0,'Input and Summary Results'!D3278=0,'Input and Summary Results'!D3278=""),FALSE,'Input and Summary Results'!$D3278)</f>
        <v>0</v>
      </c>
      <c r="D3696" t="b">
        <f>IF(OR(B3696=0,'Input and Summary Results'!E3278=0),FALSE,'Input and Summary Results'!$E3278)</f>
        <v>0</v>
      </c>
      <c r="E3696" t="b">
        <f t="shared" si="203"/>
        <v>0</v>
      </c>
      <c r="F3696" t="b">
        <f t="shared" si="204"/>
        <v>0</v>
      </c>
      <c r="G3696" t="b">
        <f>IF('Input and Summary Results'!$J$4="yes",IF(C3696=FALSE,FALSE,IF('Data Transformation'!E3696&lt;$R$10,E3696,$R$10)),IF(C3696=FALSE,FALSE,IF(C3696&lt;$R$10,C3696,$R$10)))</f>
        <v>0</v>
      </c>
      <c r="H3696" t="b">
        <f>IF('Input and Summary Results'!$J$4="yes",'Data Transformation'!F3696,'Data Transformation'!D3696)</f>
        <v>0</v>
      </c>
      <c r="I3696" t="str">
        <f t="shared" si="202"/>
        <v/>
      </c>
    </row>
    <row r="3697" spans="2:9" x14ac:dyDescent="0.25">
      <c r="B3697" t="b">
        <f>IF('Input and Summary Results'!D3279=0,FALSE,'Input and Summary Results'!$B3279)</f>
        <v>0</v>
      </c>
      <c r="C3697" t="b">
        <f>IF(OR(B3697=0,'Input and Summary Results'!D3279=0,'Input and Summary Results'!D3279=""),FALSE,'Input and Summary Results'!$D3279)</f>
        <v>0</v>
      </c>
      <c r="D3697" t="b">
        <f>IF(OR(B3697=0,'Input and Summary Results'!E3279=0),FALSE,'Input and Summary Results'!$E3279)</f>
        <v>0</v>
      </c>
      <c r="E3697" t="b">
        <f t="shared" si="203"/>
        <v>0</v>
      </c>
      <c r="F3697" t="b">
        <f t="shared" si="204"/>
        <v>0</v>
      </c>
      <c r="G3697" t="b">
        <f>IF('Input and Summary Results'!$J$4="yes",IF(C3697=FALSE,FALSE,IF('Data Transformation'!E3697&lt;$R$10,E3697,$R$10)),IF(C3697=FALSE,FALSE,IF(C3697&lt;$R$10,C3697,$R$10)))</f>
        <v>0</v>
      </c>
      <c r="H3697" t="b">
        <f>IF('Input and Summary Results'!$J$4="yes",'Data Transformation'!F3697,'Data Transformation'!D3697)</f>
        <v>0</v>
      </c>
      <c r="I3697" t="str">
        <f t="shared" si="202"/>
        <v/>
      </c>
    </row>
    <row r="3698" spans="2:9" x14ac:dyDescent="0.25">
      <c r="B3698" t="b">
        <f>IF('Input and Summary Results'!D3280=0,FALSE,'Input and Summary Results'!$B3280)</f>
        <v>0</v>
      </c>
      <c r="C3698" t="b">
        <f>IF(OR(B3698=0,'Input and Summary Results'!D3280=0,'Input and Summary Results'!D3280=""),FALSE,'Input and Summary Results'!$D3280)</f>
        <v>0</v>
      </c>
      <c r="D3698" t="b">
        <f>IF(OR(B3698=0,'Input and Summary Results'!E3280=0),FALSE,'Input and Summary Results'!$E3280)</f>
        <v>0</v>
      </c>
      <c r="E3698" t="b">
        <f t="shared" si="203"/>
        <v>0</v>
      </c>
      <c r="F3698" t="b">
        <f t="shared" si="204"/>
        <v>0</v>
      </c>
      <c r="G3698" t="b">
        <f>IF('Input and Summary Results'!$J$4="yes",IF(C3698=FALSE,FALSE,IF('Data Transformation'!E3698&lt;$R$10,E3698,$R$10)),IF(C3698=FALSE,FALSE,IF(C3698&lt;$R$10,C3698,$R$10)))</f>
        <v>0</v>
      </c>
      <c r="H3698" t="b">
        <f>IF('Input and Summary Results'!$J$4="yes",'Data Transformation'!F3698,'Data Transformation'!D3698)</f>
        <v>0</v>
      </c>
      <c r="I3698" t="str">
        <f t="shared" si="202"/>
        <v/>
      </c>
    </row>
    <row r="3699" spans="2:9" x14ac:dyDescent="0.25">
      <c r="B3699" t="b">
        <f>IF('Input and Summary Results'!D3281=0,FALSE,'Input and Summary Results'!$B3281)</f>
        <v>0</v>
      </c>
      <c r="C3699" t="b">
        <f>IF(OR(B3699=0,'Input and Summary Results'!D3281=0,'Input and Summary Results'!D3281=""),FALSE,'Input and Summary Results'!$D3281)</f>
        <v>0</v>
      </c>
      <c r="D3699" t="b">
        <f>IF(OR(B3699=0,'Input and Summary Results'!E3281=0),FALSE,'Input and Summary Results'!$E3281)</f>
        <v>0</v>
      </c>
      <c r="E3699" t="b">
        <f t="shared" si="203"/>
        <v>0</v>
      </c>
      <c r="F3699" t="b">
        <f t="shared" si="204"/>
        <v>0</v>
      </c>
      <c r="G3699" t="b">
        <f>IF('Input and Summary Results'!$J$4="yes",IF(C3699=FALSE,FALSE,IF('Data Transformation'!E3699&lt;$R$10,E3699,$R$10)),IF(C3699=FALSE,FALSE,IF(C3699&lt;$R$10,C3699,$R$10)))</f>
        <v>0</v>
      </c>
      <c r="H3699" t="b">
        <f>IF('Input and Summary Results'!$J$4="yes",'Data Transformation'!F3699,'Data Transformation'!D3699)</f>
        <v>0</v>
      </c>
      <c r="I3699" t="str">
        <f t="shared" si="202"/>
        <v/>
      </c>
    </row>
    <row r="3700" spans="2:9" x14ac:dyDescent="0.25">
      <c r="B3700" t="b">
        <f>IF('Input and Summary Results'!D3282=0,FALSE,'Input and Summary Results'!$B3282)</f>
        <v>0</v>
      </c>
      <c r="C3700" t="b">
        <f>IF(OR(B3700=0,'Input and Summary Results'!D3282=0,'Input and Summary Results'!D3282=""),FALSE,'Input and Summary Results'!$D3282)</f>
        <v>0</v>
      </c>
      <c r="D3700" t="b">
        <f>IF(OR(B3700=0,'Input and Summary Results'!E3282=0),FALSE,'Input and Summary Results'!$E3282)</f>
        <v>0</v>
      </c>
      <c r="E3700" t="b">
        <f t="shared" si="203"/>
        <v>0</v>
      </c>
      <c r="F3700" t="b">
        <f t="shared" si="204"/>
        <v>0</v>
      </c>
      <c r="G3700" t="b">
        <f>IF('Input and Summary Results'!$J$4="yes",IF(C3700=FALSE,FALSE,IF('Data Transformation'!E3700&lt;$R$10,E3700,$R$10)),IF(C3700=FALSE,FALSE,IF(C3700&lt;$R$10,C3700,$R$10)))</f>
        <v>0</v>
      </c>
      <c r="H3700" t="b">
        <f>IF('Input and Summary Results'!$J$4="yes",'Data Transformation'!F3700,'Data Transformation'!D3700)</f>
        <v>0</v>
      </c>
      <c r="I3700" t="str">
        <f t="shared" si="202"/>
        <v/>
      </c>
    </row>
    <row r="3701" spans="2:9" x14ac:dyDescent="0.25">
      <c r="B3701" t="b">
        <f>IF('Input and Summary Results'!D3283=0,FALSE,'Input and Summary Results'!$B3283)</f>
        <v>0</v>
      </c>
      <c r="C3701" t="b">
        <f>IF(OR(B3701=0,'Input and Summary Results'!D3283=0,'Input and Summary Results'!D3283=""),FALSE,'Input and Summary Results'!$D3283)</f>
        <v>0</v>
      </c>
      <c r="D3701" t="b">
        <f>IF(OR(B3701=0,'Input and Summary Results'!E3283=0),FALSE,'Input and Summary Results'!$E3283)</f>
        <v>0</v>
      </c>
      <c r="E3701" t="b">
        <f t="shared" si="203"/>
        <v>0</v>
      </c>
      <c r="F3701" t="b">
        <f t="shared" si="204"/>
        <v>0</v>
      </c>
      <c r="G3701" t="b">
        <f>IF('Input and Summary Results'!$J$4="yes",IF(C3701=FALSE,FALSE,IF('Data Transformation'!E3701&lt;$R$10,E3701,$R$10)),IF(C3701=FALSE,FALSE,IF(C3701&lt;$R$10,C3701,$R$10)))</f>
        <v>0</v>
      </c>
      <c r="H3701" t="b">
        <f>IF('Input and Summary Results'!$J$4="yes",'Data Transformation'!F3701,'Data Transformation'!D3701)</f>
        <v>0</v>
      </c>
      <c r="I3701" t="str">
        <f t="shared" si="202"/>
        <v/>
      </c>
    </row>
    <row r="3702" spans="2:9" x14ac:dyDescent="0.25">
      <c r="B3702" t="b">
        <f>IF('Input and Summary Results'!D3284=0,FALSE,'Input and Summary Results'!$B3284)</f>
        <v>0</v>
      </c>
      <c r="C3702" t="b">
        <f>IF(OR(B3702=0,'Input and Summary Results'!D3284=0,'Input and Summary Results'!D3284=""),FALSE,'Input and Summary Results'!$D3284)</f>
        <v>0</v>
      </c>
      <c r="D3702" t="b">
        <f>IF(OR(B3702=0,'Input and Summary Results'!E3284=0),FALSE,'Input and Summary Results'!$E3284)</f>
        <v>0</v>
      </c>
      <c r="E3702" t="b">
        <f t="shared" si="203"/>
        <v>0</v>
      </c>
      <c r="F3702" t="b">
        <f t="shared" si="204"/>
        <v>0</v>
      </c>
      <c r="G3702" t="b">
        <f>IF('Input and Summary Results'!$J$4="yes",IF(C3702=FALSE,FALSE,IF('Data Transformation'!E3702&lt;$R$10,E3702,$R$10)),IF(C3702=FALSE,FALSE,IF(C3702&lt;$R$10,C3702,$R$10)))</f>
        <v>0</v>
      </c>
      <c r="H3702" t="b">
        <f>IF('Input and Summary Results'!$J$4="yes",'Data Transformation'!F3702,'Data Transformation'!D3702)</f>
        <v>0</v>
      </c>
      <c r="I3702" t="str">
        <f t="shared" si="202"/>
        <v/>
      </c>
    </row>
    <row r="3703" spans="2:9" x14ac:dyDescent="0.25">
      <c r="B3703" t="b">
        <f>IF('Input and Summary Results'!D3285=0,FALSE,'Input and Summary Results'!$B3285)</f>
        <v>0</v>
      </c>
      <c r="C3703" t="b">
        <f>IF(OR(B3703=0,'Input and Summary Results'!D3285=0,'Input and Summary Results'!D3285=""),FALSE,'Input and Summary Results'!$D3285)</f>
        <v>0</v>
      </c>
      <c r="D3703" t="b">
        <f>IF(OR(B3703=0,'Input and Summary Results'!E3285=0),FALSE,'Input and Summary Results'!$E3285)</f>
        <v>0</v>
      </c>
      <c r="E3703" t="b">
        <f t="shared" si="203"/>
        <v>0</v>
      </c>
      <c r="F3703" t="b">
        <f t="shared" si="204"/>
        <v>0</v>
      </c>
      <c r="G3703" t="b">
        <f>IF('Input and Summary Results'!$J$4="yes",IF(C3703=FALSE,FALSE,IF('Data Transformation'!E3703&lt;$R$10,E3703,$R$10)),IF(C3703=FALSE,FALSE,IF(C3703&lt;$R$10,C3703,$R$10)))</f>
        <v>0</v>
      </c>
      <c r="H3703" t="b">
        <f>IF('Input and Summary Results'!$J$4="yes",'Data Transformation'!F3703,'Data Transformation'!D3703)</f>
        <v>0</v>
      </c>
      <c r="I3703" t="str">
        <f t="shared" si="202"/>
        <v/>
      </c>
    </row>
    <row r="3704" spans="2:9" x14ac:dyDescent="0.25">
      <c r="B3704" t="b">
        <f>IF('Input and Summary Results'!D3286=0,FALSE,'Input and Summary Results'!$B3286)</f>
        <v>0</v>
      </c>
      <c r="C3704" t="b">
        <f>IF(OR(B3704=0,'Input and Summary Results'!D3286=0,'Input and Summary Results'!D3286=""),FALSE,'Input and Summary Results'!$D3286)</f>
        <v>0</v>
      </c>
      <c r="D3704" t="b">
        <f>IF(OR(B3704=0,'Input and Summary Results'!E3286=0),FALSE,'Input and Summary Results'!$E3286)</f>
        <v>0</v>
      </c>
      <c r="E3704" t="b">
        <f t="shared" si="203"/>
        <v>0</v>
      </c>
      <c r="F3704" t="b">
        <f t="shared" si="204"/>
        <v>0</v>
      </c>
      <c r="G3704" t="b">
        <f>IF('Input and Summary Results'!$J$4="yes",IF(C3704=FALSE,FALSE,IF('Data Transformation'!E3704&lt;$R$10,E3704,$R$10)),IF(C3704=FALSE,FALSE,IF(C3704&lt;$R$10,C3704,$R$10)))</f>
        <v>0</v>
      </c>
      <c r="H3704" t="b">
        <f>IF('Input and Summary Results'!$J$4="yes",'Data Transformation'!F3704,'Data Transformation'!D3704)</f>
        <v>0</v>
      </c>
      <c r="I3704" t="str">
        <f t="shared" si="202"/>
        <v/>
      </c>
    </row>
    <row r="3705" spans="2:9" x14ac:dyDescent="0.25">
      <c r="B3705" t="b">
        <f>IF('Input and Summary Results'!D3287=0,FALSE,'Input and Summary Results'!$B3287)</f>
        <v>0</v>
      </c>
      <c r="C3705" t="b">
        <f>IF(OR(B3705=0,'Input and Summary Results'!D3287=0,'Input and Summary Results'!D3287=""),FALSE,'Input and Summary Results'!$D3287)</f>
        <v>0</v>
      </c>
      <c r="D3705" t="b">
        <f>IF(OR(B3705=0,'Input and Summary Results'!E3287=0),FALSE,'Input and Summary Results'!$E3287)</f>
        <v>0</v>
      </c>
      <c r="E3705" t="b">
        <f t="shared" si="203"/>
        <v>0</v>
      </c>
      <c r="F3705" t="b">
        <f t="shared" si="204"/>
        <v>0</v>
      </c>
      <c r="G3705" t="b">
        <f>IF('Input and Summary Results'!$J$4="yes",IF(C3705=FALSE,FALSE,IF('Data Transformation'!E3705&lt;$R$10,E3705,$R$10)),IF(C3705=FALSE,FALSE,IF(C3705&lt;$R$10,C3705,$R$10)))</f>
        <v>0</v>
      </c>
      <c r="H3705" t="b">
        <f>IF('Input and Summary Results'!$J$4="yes",'Data Transformation'!F3705,'Data Transformation'!D3705)</f>
        <v>0</v>
      </c>
      <c r="I3705" t="str">
        <f t="shared" si="202"/>
        <v/>
      </c>
    </row>
    <row r="3706" spans="2:9" x14ac:dyDescent="0.25">
      <c r="B3706" t="b">
        <f>IF('Input and Summary Results'!D3288=0,FALSE,'Input and Summary Results'!$B3288)</f>
        <v>0</v>
      </c>
      <c r="C3706" t="b">
        <f>IF(OR(B3706=0,'Input and Summary Results'!D3288=0,'Input and Summary Results'!D3288=""),FALSE,'Input and Summary Results'!$D3288)</f>
        <v>0</v>
      </c>
      <c r="D3706" t="b">
        <f>IF(OR(B3706=0,'Input and Summary Results'!E3288=0),FALSE,'Input and Summary Results'!$E3288)</f>
        <v>0</v>
      </c>
      <c r="E3706" t="b">
        <f t="shared" si="203"/>
        <v>0</v>
      </c>
      <c r="F3706" t="b">
        <f t="shared" si="204"/>
        <v>0</v>
      </c>
      <c r="G3706" t="b">
        <f>IF('Input and Summary Results'!$J$4="yes",IF(C3706=FALSE,FALSE,IF('Data Transformation'!E3706&lt;$R$10,E3706,$R$10)),IF(C3706=FALSE,FALSE,IF(C3706&lt;$R$10,C3706,$R$10)))</f>
        <v>0</v>
      </c>
      <c r="H3706" t="b">
        <f>IF('Input and Summary Results'!$J$4="yes",'Data Transformation'!F3706,'Data Transformation'!D3706)</f>
        <v>0</v>
      </c>
      <c r="I3706" t="str">
        <f t="shared" si="202"/>
        <v/>
      </c>
    </row>
    <row r="3707" spans="2:9" x14ac:dyDescent="0.25">
      <c r="B3707" t="b">
        <f>IF('Input and Summary Results'!D3289=0,FALSE,'Input and Summary Results'!$B3289)</f>
        <v>0</v>
      </c>
      <c r="C3707" t="b">
        <f>IF(OR(B3707=0,'Input and Summary Results'!D3289=0,'Input and Summary Results'!D3289=""),FALSE,'Input and Summary Results'!$D3289)</f>
        <v>0</v>
      </c>
      <c r="D3707" t="b">
        <f>IF(OR(B3707=0,'Input and Summary Results'!E3289=0),FALSE,'Input and Summary Results'!$E3289)</f>
        <v>0</v>
      </c>
      <c r="E3707" t="b">
        <f t="shared" si="203"/>
        <v>0</v>
      </c>
      <c r="F3707" t="b">
        <f t="shared" si="204"/>
        <v>0</v>
      </c>
      <c r="G3707" t="b">
        <f>IF('Input and Summary Results'!$J$4="yes",IF(C3707=FALSE,FALSE,IF('Data Transformation'!E3707&lt;$R$10,E3707,$R$10)),IF(C3707=FALSE,FALSE,IF(C3707&lt;$R$10,C3707,$R$10)))</f>
        <v>0</v>
      </c>
      <c r="H3707" t="b">
        <f>IF('Input and Summary Results'!$J$4="yes",'Data Transformation'!F3707,'Data Transformation'!D3707)</f>
        <v>0</v>
      </c>
      <c r="I3707" t="str">
        <f t="shared" si="202"/>
        <v/>
      </c>
    </row>
    <row r="3708" spans="2:9" x14ac:dyDescent="0.25">
      <c r="B3708" t="b">
        <f>IF('Input and Summary Results'!D3290=0,FALSE,'Input and Summary Results'!$B3290)</f>
        <v>0</v>
      </c>
      <c r="C3708" t="b">
        <f>IF(OR(B3708=0,'Input and Summary Results'!D3290=0,'Input and Summary Results'!D3290=""),FALSE,'Input and Summary Results'!$D3290)</f>
        <v>0</v>
      </c>
      <c r="D3708" t="b">
        <f>IF(OR(B3708=0,'Input and Summary Results'!E3290=0),FALSE,'Input and Summary Results'!$E3290)</f>
        <v>0</v>
      </c>
      <c r="E3708" t="b">
        <f t="shared" si="203"/>
        <v>0</v>
      </c>
      <c r="F3708" t="b">
        <f t="shared" si="204"/>
        <v>0</v>
      </c>
      <c r="G3708" t="b">
        <f>IF('Input and Summary Results'!$J$4="yes",IF(C3708=FALSE,FALSE,IF('Data Transformation'!E3708&lt;$R$10,E3708,$R$10)),IF(C3708=FALSE,FALSE,IF(C3708&lt;$R$10,C3708,$R$10)))</f>
        <v>0</v>
      </c>
      <c r="H3708" t="b">
        <f>IF('Input and Summary Results'!$J$4="yes",'Data Transformation'!F3708,'Data Transformation'!D3708)</f>
        <v>0</v>
      </c>
      <c r="I3708" t="str">
        <f t="shared" si="202"/>
        <v/>
      </c>
    </row>
    <row r="3709" spans="2:9" x14ac:dyDescent="0.25">
      <c r="B3709" t="b">
        <f>IF('Input and Summary Results'!D3291=0,FALSE,'Input and Summary Results'!$B3291)</f>
        <v>0</v>
      </c>
      <c r="C3709" t="b">
        <f>IF(OR(B3709=0,'Input and Summary Results'!D3291=0,'Input and Summary Results'!D3291=""),FALSE,'Input and Summary Results'!$D3291)</f>
        <v>0</v>
      </c>
      <c r="D3709" t="b">
        <f>IF(OR(B3709=0,'Input and Summary Results'!E3291=0),FALSE,'Input and Summary Results'!$E3291)</f>
        <v>0</v>
      </c>
      <c r="E3709" t="b">
        <f t="shared" si="203"/>
        <v>0</v>
      </c>
      <c r="F3709" t="b">
        <f t="shared" si="204"/>
        <v>0</v>
      </c>
      <c r="G3709" t="b">
        <f>IF('Input and Summary Results'!$J$4="yes",IF(C3709=FALSE,FALSE,IF('Data Transformation'!E3709&lt;$R$10,E3709,$R$10)),IF(C3709=FALSE,FALSE,IF(C3709&lt;$R$10,C3709,$R$10)))</f>
        <v>0</v>
      </c>
      <c r="H3709" t="b">
        <f>IF('Input and Summary Results'!$J$4="yes",'Data Transformation'!F3709,'Data Transformation'!D3709)</f>
        <v>0</v>
      </c>
      <c r="I3709" t="str">
        <f t="shared" si="202"/>
        <v/>
      </c>
    </row>
    <row r="3710" spans="2:9" x14ac:dyDescent="0.25">
      <c r="B3710" t="b">
        <f>IF('Input and Summary Results'!D3292=0,FALSE,'Input and Summary Results'!$B3292)</f>
        <v>0</v>
      </c>
      <c r="C3710" t="b">
        <f>IF(OR(B3710=0,'Input and Summary Results'!D3292=0,'Input and Summary Results'!D3292=""),FALSE,'Input and Summary Results'!$D3292)</f>
        <v>0</v>
      </c>
      <c r="D3710" t="b">
        <f>IF(OR(B3710=0,'Input and Summary Results'!E3292=0),FALSE,'Input and Summary Results'!$E3292)</f>
        <v>0</v>
      </c>
      <c r="E3710" t="b">
        <f t="shared" si="203"/>
        <v>0</v>
      </c>
      <c r="F3710" t="b">
        <f t="shared" si="204"/>
        <v>0</v>
      </c>
      <c r="G3710" t="b">
        <f>IF('Input and Summary Results'!$J$4="yes",IF(C3710=FALSE,FALSE,IF('Data Transformation'!E3710&lt;$R$10,E3710,$R$10)),IF(C3710=FALSE,FALSE,IF(C3710&lt;$R$10,C3710,$R$10)))</f>
        <v>0</v>
      </c>
      <c r="H3710" t="b">
        <f>IF('Input and Summary Results'!$J$4="yes",'Data Transformation'!F3710,'Data Transformation'!D3710)</f>
        <v>0</v>
      </c>
      <c r="I3710" t="str">
        <f t="shared" si="202"/>
        <v/>
      </c>
    </row>
    <row r="3711" spans="2:9" x14ac:dyDescent="0.25">
      <c r="B3711" t="b">
        <f>IF('Input and Summary Results'!D3293=0,FALSE,'Input and Summary Results'!$B3293)</f>
        <v>0</v>
      </c>
      <c r="C3711" t="b">
        <f>IF(OR(B3711=0,'Input and Summary Results'!D3293=0,'Input and Summary Results'!D3293=""),FALSE,'Input and Summary Results'!$D3293)</f>
        <v>0</v>
      </c>
      <c r="D3711" t="b">
        <f>IF(OR(B3711=0,'Input and Summary Results'!E3293=0),FALSE,'Input and Summary Results'!$E3293)</f>
        <v>0</v>
      </c>
      <c r="E3711" t="b">
        <f t="shared" si="203"/>
        <v>0</v>
      </c>
      <c r="F3711" t="b">
        <f t="shared" si="204"/>
        <v>0</v>
      </c>
      <c r="G3711" t="b">
        <f>IF('Input and Summary Results'!$J$4="yes",IF(C3711=FALSE,FALSE,IF('Data Transformation'!E3711&lt;$R$10,E3711,$R$10)),IF(C3711=FALSE,FALSE,IF(C3711&lt;$R$10,C3711,$R$10)))</f>
        <v>0</v>
      </c>
      <c r="H3711" t="b">
        <f>IF('Input and Summary Results'!$J$4="yes",'Data Transformation'!F3711,'Data Transformation'!D3711)</f>
        <v>0</v>
      </c>
      <c r="I3711" t="str">
        <f t="shared" si="202"/>
        <v/>
      </c>
    </row>
    <row r="3712" spans="2:9" x14ac:dyDescent="0.25">
      <c r="B3712" t="b">
        <f>IF('Input and Summary Results'!D3294=0,FALSE,'Input and Summary Results'!$B3294)</f>
        <v>0</v>
      </c>
      <c r="C3712" t="b">
        <f>IF(OR(B3712=0,'Input and Summary Results'!D3294=0,'Input and Summary Results'!D3294=""),FALSE,'Input and Summary Results'!$D3294)</f>
        <v>0</v>
      </c>
      <c r="D3712" t="b">
        <f>IF(OR(B3712=0,'Input and Summary Results'!E3294=0),FALSE,'Input and Summary Results'!$E3294)</f>
        <v>0</v>
      </c>
      <c r="E3712" t="b">
        <f t="shared" si="203"/>
        <v>0</v>
      </c>
      <c r="F3712" t="b">
        <f t="shared" si="204"/>
        <v>0</v>
      </c>
      <c r="G3712" t="b">
        <f>IF('Input and Summary Results'!$J$4="yes",IF(C3712=FALSE,FALSE,IF('Data Transformation'!E3712&lt;$R$10,E3712,$R$10)),IF(C3712=FALSE,FALSE,IF(C3712&lt;$R$10,C3712,$R$10)))</f>
        <v>0</v>
      </c>
      <c r="H3712" t="b">
        <f>IF('Input and Summary Results'!$J$4="yes",'Data Transformation'!F3712,'Data Transformation'!D3712)</f>
        <v>0</v>
      </c>
      <c r="I3712" t="str">
        <f t="shared" si="202"/>
        <v/>
      </c>
    </row>
    <row r="3713" spans="2:9" x14ac:dyDescent="0.25">
      <c r="B3713" t="b">
        <f>IF('Input and Summary Results'!D3295=0,FALSE,'Input and Summary Results'!$B3295)</f>
        <v>0</v>
      </c>
      <c r="C3713" t="b">
        <f>IF(OR(B3713=0,'Input and Summary Results'!D3295=0,'Input and Summary Results'!D3295=""),FALSE,'Input and Summary Results'!$D3295)</f>
        <v>0</v>
      </c>
      <c r="D3713" t="b">
        <f>IF(OR(B3713=0,'Input and Summary Results'!E3295=0),FALSE,'Input and Summary Results'!$E3295)</f>
        <v>0</v>
      </c>
      <c r="E3713" t="b">
        <f t="shared" si="203"/>
        <v>0</v>
      </c>
      <c r="F3713" t="b">
        <f t="shared" si="204"/>
        <v>0</v>
      </c>
      <c r="G3713" t="b">
        <f>IF('Input and Summary Results'!$J$4="yes",IF(C3713=FALSE,FALSE,IF('Data Transformation'!E3713&lt;$R$10,E3713,$R$10)),IF(C3713=FALSE,FALSE,IF(C3713&lt;$R$10,C3713,$R$10)))</f>
        <v>0</v>
      </c>
      <c r="H3713" t="b">
        <f>IF('Input and Summary Results'!$J$4="yes",'Data Transformation'!F3713,'Data Transformation'!D3713)</f>
        <v>0</v>
      </c>
      <c r="I3713" t="str">
        <f t="shared" si="202"/>
        <v/>
      </c>
    </row>
    <row r="3714" spans="2:9" x14ac:dyDescent="0.25">
      <c r="B3714" t="b">
        <f>IF('Input and Summary Results'!D3296=0,FALSE,'Input and Summary Results'!$B3296)</f>
        <v>0</v>
      </c>
      <c r="C3714" t="b">
        <f>IF(OR(B3714=0,'Input and Summary Results'!D3296=0,'Input and Summary Results'!D3296=""),FALSE,'Input and Summary Results'!$D3296)</f>
        <v>0</v>
      </c>
      <c r="D3714" t="b">
        <f>IF(OR(B3714=0,'Input and Summary Results'!E3296=0),FALSE,'Input and Summary Results'!$E3296)</f>
        <v>0</v>
      </c>
      <c r="E3714" t="b">
        <f t="shared" si="203"/>
        <v>0</v>
      </c>
      <c r="F3714" t="b">
        <f t="shared" si="204"/>
        <v>0</v>
      </c>
      <c r="G3714" t="b">
        <f>IF('Input and Summary Results'!$J$4="yes",IF(C3714=FALSE,FALSE,IF('Data Transformation'!E3714&lt;$R$10,E3714,$R$10)),IF(C3714=FALSE,FALSE,IF(C3714&lt;$R$10,C3714,$R$10)))</f>
        <v>0</v>
      </c>
      <c r="H3714" t="b">
        <f>IF('Input and Summary Results'!$J$4="yes",'Data Transformation'!F3714,'Data Transformation'!D3714)</f>
        <v>0</v>
      </c>
      <c r="I3714" t="str">
        <f t="shared" si="202"/>
        <v/>
      </c>
    </row>
    <row r="3715" spans="2:9" x14ac:dyDescent="0.25">
      <c r="B3715" t="b">
        <f>IF('Input and Summary Results'!D3297=0,FALSE,'Input and Summary Results'!$B3297)</f>
        <v>0</v>
      </c>
      <c r="C3715" t="b">
        <f>IF(OR(B3715=0,'Input and Summary Results'!D3297=0,'Input and Summary Results'!D3297=""),FALSE,'Input and Summary Results'!$D3297)</f>
        <v>0</v>
      </c>
      <c r="D3715" t="b">
        <f>IF(OR(B3715=0,'Input and Summary Results'!E3297=0),FALSE,'Input and Summary Results'!$E3297)</f>
        <v>0</v>
      </c>
      <c r="E3715" t="b">
        <f t="shared" si="203"/>
        <v>0</v>
      </c>
      <c r="F3715" t="b">
        <f t="shared" si="204"/>
        <v>0</v>
      </c>
      <c r="G3715" t="b">
        <f>IF('Input and Summary Results'!$J$4="yes",IF(C3715=FALSE,FALSE,IF('Data Transformation'!E3715&lt;$R$10,E3715,$R$10)),IF(C3715=FALSE,FALSE,IF(C3715&lt;$R$10,C3715,$R$10)))</f>
        <v>0</v>
      </c>
      <c r="H3715" t="b">
        <f>IF('Input and Summary Results'!$J$4="yes",'Data Transformation'!F3715,'Data Transformation'!D3715)</f>
        <v>0</v>
      </c>
      <c r="I3715" t="str">
        <f t="shared" si="202"/>
        <v/>
      </c>
    </row>
    <row r="3716" spans="2:9" x14ac:dyDescent="0.25">
      <c r="B3716" t="b">
        <f>IF('Input and Summary Results'!D3298=0,FALSE,'Input and Summary Results'!$B3298)</f>
        <v>0</v>
      </c>
      <c r="C3716" t="b">
        <f>IF(OR(B3716=0,'Input and Summary Results'!D3298=0,'Input and Summary Results'!D3298=""),FALSE,'Input and Summary Results'!$D3298)</f>
        <v>0</v>
      </c>
      <c r="D3716" t="b">
        <f>IF(OR(B3716=0,'Input and Summary Results'!E3298=0),FALSE,'Input and Summary Results'!$E3298)</f>
        <v>0</v>
      </c>
      <c r="E3716" t="b">
        <f t="shared" si="203"/>
        <v>0</v>
      </c>
      <c r="F3716" t="b">
        <f t="shared" si="204"/>
        <v>0</v>
      </c>
      <c r="G3716" t="b">
        <f>IF('Input and Summary Results'!$J$4="yes",IF(C3716=FALSE,FALSE,IF('Data Transformation'!E3716&lt;$R$10,E3716,$R$10)),IF(C3716=FALSE,FALSE,IF(C3716&lt;$R$10,C3716,$R$10)))</f>
        <v>0</v>
      </c>
      <c r="H3716" t="b">
        <f>IF('Input and Summary Results'!$J$4="yes",'Data Transformation'!F3716,'Data Transformation'!D3716)</f>
        <v>0</v>
      </c>
      <c r="I3716" t="str">
        <f t="shared" si="202"/>
        <v/>
      </c>
    </row>
    <row r="3717" spans="2:9" x14ac:dyDescent="0.25">
      <c r="B3717" t="b">
        <f>IF('Input and Summary Results'!D3299=0,FALSE,'Input and Summary Results'!$B3299)</f>
        <v>0</v>
      </c>
      <c r="C3717" t="b">
        <f>IF(OR(B3717=0,'Input and Summary Results'!D3299=0,'Input and Summary Results'!D3299=""),FALSE,'Input and Summary Results'!$D3299)</f>
        <v>0</v>
      </c>
      <c r="D3717" t="b">
        <f>IF(OR(B3717=0,'Input and Summary Results'!E3299=0),FALSE,'Input and Summary Results'!$E3299)</f>
        <v>0</v>
      </c>
      <c r="E3717" t="b">
        <f t="shared" si="203"/>
        <v>0</v>
      </c>
      <c r="F3717" t="b">
        <f t="shared" si="204"/>
        <v>0</v>
      </c>
      <c r="G3717" t="b">
        <f>IF('Input and Summary Results'!$J$4="yes",IF(C3717=FALSE,FALSE,IF('Data Transformation'!E3717&lt;$R$10,E3717,$R$10)),IF(C3717=FALSE,FALSE,IF(C3717&lt;$R$10,C3717,$R$10)))</f>
        <v>0</v>
      </c>
      <c r="H3717" t="b">
        <f>IF('Input and Summary Results'!$J$4="yes",'Data Transformation'!F3717,'Data Transformation'!D3717)</f>
        <v>0</v>
      </c>
      <c r="I3717" t="str">
        <f t="shared" ref="I3717:I3780" si="205">IF(G3717=FALSE,"",B3717)</f>
        <v/>
      </c>
    </row>
    <row r="3718" spans="2:9" x14ac:dyDescent="0.25">
      <c r="B3718" t="b">
        <f>IF('Input and Summary Results'!D3300=0,FALSE,'Input and Summary Results'!$B3300)</f>
        <v>0</v>
      </c>
      <c r="C3718" t="b">
        <f>IF(OR(B3718=0,'Input and Summary Results'!D3300=0,'Input and Summary Results'!D3300=""),FALSE,'Input and Summary Results'!$D3300)</f>
        <v>0</v>
      </c>
      <c r="D3718" t="b">
        <f>IF(OR(B3718=0,'Input and Summary Results'!E3300=0),FALSE,'Input and Summary Results'!$E3300)</f>
        <v>0</v>
      </c>
      <c r="E3718" t="b">
        <f t="shared" si="203"/>
        <v>0</v>
      </c>
      <c r="F3718" t="b">
        <f t="shared" si="204"/>
        <v>0</v>
      </c>
      <c r="G3718" t="b">
        <f>IF('Input and Summary Results'!$J$4="yes",IF(C3718=FALSE,FALSE,IF('Data Transformation'!E3718&lt;$R$10,E3718,$R$10)),IF(C3718=FALSE,FALSE,IF(C3718&lt;$R$10,C3718,$R$10)))</f>
        <v>0</v>
      </c>
      <c r="H3718" t="b">
        <f>IF('Input and Summary Results'!$J$4="yes",'Data Transformation'!F3718,'Data Transformation'!D3718)</f>
        <v>0</v>
      </c>
      <c r="I3718" t="str">
        <f t="shared" si="205"/>
        <v/>
      </c>
    </row>
    <row r="3719" spans="2:9" x14ac:dyDescent="0.25">
      <c r="B3719" t="b">
        <f>IF('Input and Summary Results'!D3301=0,FALSE,'Input and Summary Results'!$B3301)</f>
        <v>0</v>
      </c>
      <c r="C3719" t="b">
        <f>IF(OR(B3719=0,'Input and Summary Results'!D3301=0,'Input and Summary Results'!D3301=""),FALSE,'Input and Summary Results'!$D3301)</f>
        <v>0</v>
      </c>
      <c r="D3719" t="b">
        <f>IF(OR(B3719=0,'Input and Summary Results'!E3301=0),FALSE,'Input and Summary Results'!$E3301)</f>
        <v>0</v>
      </c>
      <c r="E3719" t="b">
        <f t="shared" si="203"/>
        <v>0</v>
      </c>
      <c r="F3719" t="b">
        <f t="shared" si="204"/>
        <v>0</v>
      </c>
      <c r="G3719" t="b">
        <f>IF('Input and Summary Results'!$J$4="yes",IF(C3719=FALSE,FALSE,IF('Data Transformation'!E3719&lt;$R$10,E3719,$R$10)),IF(C3719=FALSE,FALSE,IF(C3719&lt;$R$10,C3719,$R$10)))</f>
        <v>0</v>
      </c>
      <c r="H3719" t="b">
        <f>IF('Input and Summary Results'!$J$4="yes",'Data Transformation'!F3719,'Data Transformation'!D3719)</f>
        <v>0</v>
      </c>
      <c r="I3719" t="str">
        <f t="shared" si="205"/>
        <v/>
      </c>
    </row>
    <row r="3720" spans="2:9" x14ac:dyDescent="0.25">
      <c r="B3720" t="b">
        <f>IF('Input and Summary Results'!D3302=0,FALSE,'Input and Summary Results'!$B3302)</f>
        <v>0</v>
      </c>
      <c r="C3720" t="b">
        <f>IF(OR(B3720=0,'Input and Summary Results'!D3302=0,'Input and Summary Results'!D3302=""),FALSE,'Input and Summary Results'!$D3302)</f>
        <v>0</v>
      </c>
      <c r="D3720" t="b">
        <f>IF(OR(B3720=0,'Input and Summary Results'!E3302=0),FALSE,'Input and Summary Results'!$E3302)</f>
        <v>0</v>
      </c>
      <c r="E3720" t="b">
        <f t="shared" si="203"/>
        <v>0</v>
      </c>
      <c r="F3720" t="b">
        <f t="shared" si="204"/>
        <v>0</v>
      </c>
      <c r="G3720" t="b">
        <f>IF('Input and Summary Results'!$J$4="yes",IF(C3720=FALSE,FALSE,IF('Data Transformation'!E3720&lt;$R$10,E3720,$R$10)),IF(C3720=FALSE,FALSE,IF(C3720&lt;$R$10,C3720,$R$10)))</f>
        <v>0</v>
      </c>
      <c r="H3720" t="b">
        <f>IF('Input and Summary Results'!$J$4="yes",'Data Transformation'!F3720,'Data Transformation'!D3720)</f>
        <v>0</v>
      </c>
      <c r="I3720" t="str">
        <f t="shared" si="205"/>
        <v/>
      </c>
    </row>
    <row r="3721" spans="2:9" x14ac:dyDescent="0.25">
      <c r="B3721" t="b">
        <f>IF('Input and Summary Results'!D3303=0,FALSE,'Input and Summary Results'!$B3303)</f>
        <v>0</v>
      </c>
      <c r="C3721" t="b">
        <f>IF(OR(B3721=0,'Input and Summary Results'!D3303=0,'Input and Summary Results'!D3303=""),FALSE,'Input and Summary Results'!$D3303)</f>
        <v>0</v>
      </c>
      <c r="D3721" t="b">
        <f>IF(OR(B3721=0,'Input and Summary Results'!E3303=0),FALSE,'Input and Summary Results'!$E3303)</f>
        <v>0</v>
      </c>
      <c r="E3721" t="b">
        <f t="shared" si="203"/>
        <v>0</v>
      </c>
      <c r="F3721" t="b">
        <f t="shared" si="204"/>
        <v>0</v>
      </c>
      <c r="G3721" t="b">
        <f>IF('Input and Summary Results'!$J$4="yes",IF(C3721=FALSE,FALSE,IF('Data Transformation'!E3721&lt;$R$10,E3721,$R$10)),IF(C3721=FALSE,FALSE,IF(C3721&lt;$R$10,C3721,$R$10)))</f>
        <v>0</v>
      </c>
      <c r="H3721" t="b">
        <f>IF('Input and Summary Results'!$J$4="yes",'Data Transformation'!F3721,'Data Transformation'!D3721)</f>
        <v>0</v>
      </c>
      <c r="I3721" t="str">
        <f t="shared" si="205"/>
        <v/>
      </c>
    </row>
    <row r="3722" spans="2:9" x14ac:dyDescent="0.25">
      <c r="B3722" t="b">
        <f>IF('Input and Summary Results'!D3304=0,FALSE,'Input and Summary Results'!$B3304)</f>
        <v>0</v>
      </c>
      <c r="C3722" t="b">
        <f>IF(OR(B3722=0,'Input and Summary Results'!D3304=0,'Input and Summary Results'!D3304=""),FALSE,'Input and Summary Results'!$D3304)</f>
        <v>0</v>
      </c>
      <c r="D3722" t="b">
        <f>IF(OR(B3722=0,'Input and Summary Results'!E3304=0),FALSE,'Input and Summary Results'!$E3304)</f>
        <v>0</v>
      </c>
      <c r="E3722" t="b">
        <f t="shared" si="203"/>
        <v>0</v>
      </c>
      <c r="F3722" t="b">
        <f t="shared" si="204"/>
        <v>0</v>
      </c>
      <c r="G3722" t="b">
        <f>IF('Input and Summary Results'!$J$4="yes",IF(C3722=FALSE,FALSE,IF('Data Transformation'!E3722&lt;$R$10,E3722,$R$10)),IF(C3722=FALSE,FALSE,IF(C3722&lt;$R$10,C3722,$R$10)))</f>
        <v>0</v>
      </c>
      <c r="H3722" t="b">
        <f>IF('Input and Summary Results'!$J$4="yes",'Data Transformation'!F3722,'Data Transformation'!D3722)</f>
        <v>0</v>
      </c>
      <c r="I3722" t="str">
        <f t="shared" si="205"/>
        <v/>
      </c>
    </row>
    <row r="3723" spans="2:9" x14ac:dyDescent="0.25">
      <c r="B3723" t="b">
        <f>IF('Input and Summary Results'!D3305=0,FALSE,'Input and Summary Results'!$B3305)</f>
        <v>0</v>
      </c>
      <c r="C3723" t="b">
        <f>IF(OR(B3723=0,'Input and Summary Results'!D3305=0,'Input and Summary Results'!D3305=""),FALSE,'Input and Summary Results'!$D3305)</f>
        <v>0</v>
      </c>
      <c r="D3723" t="b">
        <f>IF(OR(B3723=0,'Input and Summary Results'!E3305=0),FALSE,'Input and Summary Results'!$E3305)</f>
        <v>0</v>
      </c>
      <c r="E3723" t="b">
        <f t="shared" si="203"/>
        <v>0</v>
      </c>
      <c r="F3723" t="b">
        <f t="shared" si="204"/>
        <v>0</v>
      </c>
      <c r="G3723" t="b">
        <f>IF('Input and Summary Results'!$J$4="yes",IF(C3723=FALSE,FALSE,IF('Data Transformation'!E3723&lt;$R$10,E3723,$R$10)),IF(C3723=FALSE,FALSE,IF(C3723&lt;$R$10,C3723,$R$10)))</f>
        <v>0</v>
      </c>
      <c r="H3723" t="b">
        <f>IF('Input and Summary Results'!$J$4="yes",'Data Transformation'!F3723,'Data Transformation'!D3723)</f>
        <v>0</v>
      </c>
      <c r="I3723" t="str">
        <f t="shared" si="205"/>
        <v/>
      </c>
    </row>
    <row r="3724" spans="2:9" x14ac:dyDescent="0.25">
      <c r="B3724" t="b">
        <f>IF('Input and Summary Results'!D3306=0,FALSE,'Input and Summary Results'!$B3306)</f>
        <v>0</v>
      </c>
      <c r="C3724" t="b">
        <f>IF(OR(B3724=0,'Input and Summary Results'!D3306=0,'Input and Summary Results'!D3306=""),FALSE,'Input and Summary Results'!$D3306)</f>
        <v>0</v>
      </c>
      <c r="D3724" t="b">
        <f>IF(OR(B3724=0,'Input and Summary Results'!E3306=0),FALSE,'Input and Summary Results'!$E3306)</f>
        <v>0</v>
      </c>
      <c r="E3724" t="b">
        <f t="shared" si="203"/>
        <v>0</v>
      </c>
      <c r="F3724" t="b">
        <f t="shared" si="204"/>
        <v>0</v>
      </c>
      <c r="G3724" t="b">
        <f>IF('Input and Summary Results'!$J$4="yes",IF(C3724=FALSE,FALSE,IF('Data Transformation'!E3724&lt;$R$10,E3724,$R$10)),IF(C3724=FALSE,FALSE,IF(C3724&lt;$R$10,C3724,$R$10)))</f>
        <v>0</v>
      </c>
      <c r="H3724" t="b">
        <f>IF('Input and Summary Results'!$J$4="yes",'Data Transformation'!F3724,'Data Transformation'!D3724)</f>
        <v>0</v>
      </c>
      <c r="I3724" t="str">
        <f t="shared" si="205"/>
        <v/>
      </c>
    </row>
    <row r="3725" spans="2:9" x14ac:dyDescent="0.25">
      <c r="B3725" t="b">
        <f>IF('Input and Summary Results'!D3307=0,FALSE,'Input and Summary Results'!$B3307)</f>
        <v>0</v>
      </c>
      <c r="C3725" t="b">
        <f>IF(OR(B3725=0,'Input and Summary Results'!D3307=0,'Input and Summary Results'!D3307=""),FALSE,'Input and Summary Results'!$D3307)</f>
        <v>0</v>
      </c>
      <c r="D3725" t="b">
        <f>IF(OR(B3725=0,'Input and Summary Results'!E3307=0),FALSE,'Input and Summary Results'!$E3307)</f>
        <v>0</v>
      </c>
      <c r="E3725" t="b">
        <f t="shared" si="203"/>
        <v>0</v>
      </c>
      <c r="F3725" t="b">
        <f t="shared" si="204"/>
        <v>0</v>
      </c>
      <c r="G3725" t="b">
        <f>IF('Input and Summary Results'!$J$4="yes",IF(C3725=FALSE,FALSE,IF('Data Transformation'!E3725&lt;$R$10,E3725,$R$10)),IF(C3725=FALSE,FALSE,IF(C3725&lt;$R$10,C3725,$R$10)))</f>
        <v>0</v>
      </c>
      <c r="H3725" t="b">
        <f>IF('Input and Summary Results'!$J$4="yes",'Data Transformation'!F3725,'Data Transformation'!D3725)</f>
        <v>0</v>
      </c>
      <c r="I3725" t="str">
        <f t="shared" si="205"/>
        <v/>
      </c>
    </row>
    <row r="3726" spans="2:9" x14ac:dyDescent="0.25">
      <c r="B3726" t="b">
        <f>IF('Input and Summary Results'!D3308=0,FALSE,'Input and Summary Results'!$B3308)</f>
        <v>0</v>
      </c>
      <c r="C3726" t="b">
        <f>IF(OR(B3726=0,'Input and Summary Results'!D3308=0,'Input and Summary Results'!D3308=""),FALSE,'Input and Summary Results'!$D3308)</f>
        <v>0</v>
      </c>
      <c r="D3726" t="b">
        <f>IF(OR(B3726=0,'Input and Summary Results'!E3308=0),FALSE,'Input and Summary Results'!$E3308)</f>
        <v>0</v>
      </c>
      <c r="E3726" t="b">
        <f t="shared" si="203"/>
        <v>0</v>
      </c>
      <c r="F3726" t="b">
        <f t="shared" si="204"/>
        <v>0</v>
      </c>
      <c r="G3726" t="b">
        <f>IF('Input and Summary Results'!$J$4="yes",IF(C3726=FALSE,FALSE,IF('Data Transformation'!E3726&lt;$R$10,E3726,$R$10)),IF(C3726=FALSE,FALSE,IF(C3726&lt;$R$10,C3726,$R$10)))</f>
        <v>0</v>
      </c>
      <c r="H3726" t="b">
        <f>IF('Input and Summary Results'!$J$4="yes",'Data Transformation'!F3726,'Data Transformation'!D3726)</f>
        <v>0</v>
      </c>
      <c r="I3726" t="str">
        <f t="shared" si="205"/>
        <v/>
      </c>
    </row>
    <row r="3727" spans="2:9" x14ac:dyDescent="0.25">
      <c r="B3727" t="b">
        <f>IF('Input and Summary Results'!D3309=0,FALSE,'Input and Summary Results'!$B3309)</f>
        <v>0</v>
      </c>
      <c r="C3727" t="b">
        <f>IF(OR(B3727=0,'Input and Summary Results'!D3309=0,'Input and Summary Results'!D3309=""),FALSE,'Input and Summary Results'!$D3309)</f>
        <v>0</v>
      </c>
      <c r="D3727" t="b">
        <f>IF(OR(B3727=0,'Input and Summary Results'!E3309=0),FALSE,'Input and Summary Results'!$E3309)</f>
        <v>0</v>
      </c>
      <c r="E3727" t="b">
        <f t="shared" si="203"/>
        <v>0</v>
      </c>
      <c r="F3727" t="b">
        <f t="shared" si="204"/>
        <v>0</v>
      </c>
      <c r="G3727" t="b">
        <f>IF('Input and Summary Results'!$J$4="yes",IF(C3727=FALSE,FALSE,IF('Data Transformation'!E3727&lt;$R$10,E3727,$R$10)),IF(C3727=FALSE,FALSE,IF(C3727&lt;$R$10,C3727,$R$10)))</f>
        <v>0</v>
      </c>
      <c r="H3727" t="b">
        <f>IF('Input and Summary Results'!$J$4="yes",'Data Transformation'!F3727,'Data Transformation'!D3727)</f>
        <v>0</v>
      </c>
      <c r="I3727" t="str">
        <f t="shared" si="205"/>
        <v/>
      </c>
    </row>
    <row r="3728" spans="2:9" x14ac:dyDescent="0.25">
      <c r="B3728" t="b">
        <f>IF('Input and Summary Results'!D3310=0,FALSE,'Input and Summary Results'!$B3310)</f>
        <v>0</v>
      </c>
      <c r="C3728" t="b">
        <f>IF(OR(B3728=0,'Input and Summary Results'!D3310=0,'Input and Summary Results'!D3310=""),FALSE,'Input and Summary Results'!$D3310)</f>
        <v>0</v>
      </c>
      <c r="D3728" t="b">
        <f>IF(OR(B3728=0,'Input and Summary Results'!E3310=0),FALSE,'Input and Summary Results'!$E3310)</f>
        <v>0</v>
      </c>
      <c r="E3728" t="b">
        <f t="shared" si="203"/>
        <v>0</v>
      </c>
      <c r="F3728" t="b">
        <f t="shared" si="204"/>
        <v>0</v>
      </c>
      <c r="G3728" t="b">
        <f>IF('Input and Summary Results'!$J$4="yes",IF(C3728=FALSE,FALSE,IF('Data Transformation'!E3728&lt;$R$10,E3728,$R$10)),IF(C3728=FALSE,FALSE,IF(C3728&lt;$R$10,C3728,$R$10)))</f>
        <v>0</v>
      </c>
      <c r="H3728" t="b">
        <f>IF('Input and Summary Results'!$J$4="yes",'Data Transformation'!F3728,'Data Transformation'!D3728)</f>
        <v>0</v>
      </c>
      <c r="I3728" t="str">
        <f t="shared" si="205"/>
        <v/>
      </c>
    </row>
    <row r="3729" spans="2:9" x14ac:dyDescent="0.25">
      <c r="B3729" t="b">
        <f>IF('Input and Summary Results'!D3311=0,FALSE,'Input and Summary Results'!$B3311)</f>
        <v>0</v>
      </c>
      <c r="C3729" t="b">
        <f>IF(OR(B3729=0,'Input and Summary Results'!D3311=0,'Input and Summary Results'!D3311=""),FALSE,'Input and Summary Results'!$D3311)</f>
        <v>0</v>
      </c>
      <c r="D3729" t="b">
        <f>IF(OR(B3729=0,'Input and Summary Results'!E3311=0),FALSE,'Input and Summary Results'!$E3311)</f>
        <v>0</v>
      </c>
      <c r="E3729" t="b">
        <f t="shared" si="203"/>
        <v>0</v>
      </c>
      <c r="F3729" t="b">
        <f t="shared" si="204"/>
        <v>0</v>
      </c>
      <c r="G3729" t="b">
        <f>IF('Input and Summary Results'!$J$4="yes",IF(C3729=FALSE,FALSE,IF('Data Transformation'!E3729&lt;$R$10,E3729,$R$10)),IF(C3729=FALSE,FALSE,IF(C3729&lt;$R$10,C3729,$R$10)))</f>
        <v>0</v>
      </c>
      <c r="H3729" t="b">
        <f>IF('Input and Summary Results'!$J$4="yes",'Data Transformation'!F3729,'Data Transformation'!D3729)</f>
        <v>0</v>
      </c>
      <c r="I3729" t="str">
        <f t="shared" si="205"/>
        <v/>
      </c>
    </row>
    <row r="3730" spans="2:9" x14ac:dyDescent="0.25">
      <c r="B3730" t="b">
        <f>IF('Input and Summary Results'!D3312=0,FALSE,'Input and Summary Results'!$B3312)</f>
        <v>0</v>
      </c>
      <c r="C3730" t="b">
        <f>IF(OR(B3730=0,'Input and Summary Results'!D3312=0,'Input and Summary Results'!D3312=""),FALSE,'Input and Summary Results'!$D3312)</f>
        <v>0</v>
      </c>
      <c r="D3730" t="b">
        <f>IF(OR(B3730=0,'Input and Summary Results'!E3312=0),FALSE,'Input and Summary Results'!$E3312)</f>
        <v>0</v>
      </c>
      <c r="E3730" t="b">
        <f t="shared" si="203"/>
        <v>0</v>
      </c>
      <c r="F3730" t="b">
        <f t="shared" si="204"/>
        <v>0</v>
      </c>
      <c r="G3730" t="b">
        <f>IF('Input and Summary Results'!$J$4="yes",IF(C3730=FALSE,FALSE,IF('Data Transformation'!E3730&lt;$R$10,E3730,$R$10)),IF(C3730=FALSE,FALSE,IF(C3730&lt;$R$10,C3730,$R$10)))</f>
        <v>0</v>
      </c>
      <c r="H3730" t="b">
        <f>IF('Input and Summary Results'!$J$4="yes",'Data Transformation'!F3730,'Data Transformation'!D3730)</f>
        <v>0</v>
      </c>
      <c r="I3730" t="str">
        <f t="shared" si="205"/>
        <v/>
      </c>
    </row>
    <row r="3731" spans="2:9" x14ac:dyDescent="0.25">
      <c r="B3731" t="b">
        <f>IF('Input and Summary Results'!D3313=0,FALSE,'Input and Summary Results'!$B3313)</f>
        <v>0</v>
      </c>
      <c r="C3731" t="b">
        <f>IF(OR(B3731=0,'Input and Summary Results'!D3313=0,'Input and Summary Results'!D3313=""),FALSE,'Input and Summary Results'!$D3313)</f>
        <v>0</v>
      </c>
      <c r="D3731" t="b">
        <f>IF(OR(B3731=0,'Input and Summary Results'!E3313=0),FALSE,'Input and Summary Results'!$E3313)</f>
        <v>0</v>
      </c>
      <c r="E3731" t="b">
        <f t="shared" si="203"/>
        <v>0</v>
      </c>
      <c r="F3731" t="b">
        <f t="shared" si="204"/>
        <v>0</v>
      </c>
      <c r="G3731" t="b">
        <f>IF('Input and Summary Results'!$J$4="yes",IF(C3731=FALSE,FALSE,IF('Data Transformation'!E3731&lt;$R$10,E3731,$R$10)),IF(C3731=FALSE,FALSE,IF(C3731&lt;$R$10,C3731,$R$10)))</f>
        <v>0</v>
      </c>
      <c r="H3731" t="b">
        <f>IF('Input and Summary Results'!$J$4="yes",'Data Transformation'!F3731,'Data Transformation'!D3731)</f>
        <v>0</v>
      </c>
      <c r="I3731" t="str">
        <f t="shared" si="205"/>
        <v/>
      </c>
    </row>
    <row r="3732" spans="2:9" x14ac:dyDescent="0.25">
      <c r="B3732" t="b">
        <f>IF('Input and Summary Results'!D3314=0,FALSE,'Input and Summary Results'!$B3314)</f>
        <v>0</v>
      </c>
      <c r="C3732" t="b">
        <f>IF(OR(B3732=0,'Input and Summary Results'!D3314=0,'Input and Summary Results'!D3314=""),FALSE,'Input and Summary Results'!$D3314)</f>
        <v>0</v>
      </c>
      <c r="D3732" t="b">
        <f>IF(OR(B3732=0,'Input and Summary Results'!E3314=0),FALSE,'Input and Summary Results'!$E3314)</f>
        <v>0</v>
      </c>
      <c r="E3732" t="b">
        <f t="shared" si="203"/>
        <v>0</v>
      </c>
      <c r="F3732" t="b">
        <f t="shared" si="204"/>
        <v>0</v>
      </c>
      <c r="G3732" t="b">
        <f>IF('Input and Summary Results'!$J$4="yes",IF(C3732=FALSE,FALSE,IF('Data Transformation'!E3732&lt;$R$10,E3732,$R$10)),IF(C3732=FALSE,FALSE,IF(C3732&lt;$R$10,C3732,$R$10)))</f>
        <v>0</v>
      </c>
      <c r="H3732" t="b">
        <f>IF('Input and Summary Results'!$J$4="yes",'Data Transformation'!F3732,'Data Transformation'!D3732)</f>
        <v>0</v>
      </c>
      <c r="I3732" t="str">
        <f t="shared" si="205"/>
        <v/>
      </c>
    </row>
    <row r="3733" spans="2:9" x14ac:dyDescent="0.25">
      <c r="B3733" t="b">
        <f>IF('Input and Summary Results'!D3315=0,FALSE,'Input and Summary Results'!$B3315)</f>
        <v>0</v>
      </c>
      <c r="C3733" t="b">
        <f>IF(OR(B3733=0,'Input and Summary Results'!D3315=0,'Input and Summary Results'!D3315=""),FALSE,'Input and Summary Results'!$D3315)</f>
        <v>0</v>
      </c>
      <c r="D3733" t="b">
        <f>IF(OR(B3733=0,'Input and Summary Results'!E3315=0),FALSE,'Input and Summary Results'!$E3315)</f>
        <v>0</v>
      </c>
      <c r="E3733" t="b">
        <f t="shared" si="203"/>
        <v>0</v>
      </c>
      <c r="F3733" t="b">
        <f t="shared" si="204"/>
        <v>0</v>
      </c>
      <c r="G3733" t="b">
        <f>IF('Input and Summary Results'!$J$4="yes",IF(C3733=FALSE,FALSE,IF('Data Transformation'!E3733&lt;$R$10,E3733,$R$10)),IF(C3733=FALSE,FALSE,IF(C3733&lt;$R$10,C3733,$R$10)))</f>
        <v>0</v>
      </c>
      <c r="H3733" t="b">
        <f>IF('Input and Summary Results'!$J$4="yes",'Data Transformation'!F3733,'Data Transformation'!D3733)</f>
        <v>0</v>
      </c>
      <c r="I3733" t="str">
        <f t="shared" si="205"/>
        <v/>
      </c>
    </row>
    <row r="3734" spans="2:9" x14ac:dyDescent="0.25">
      <c r="B3734" t="b">
        <f>IF('Input and Summary Results'!D3316=0,FALSE,'Input and Summary Results'!$B3316)</f>
        <v>0</v>
      </c>
      <c r="C3734" t="b">
        <f>IF(OR(B3734=0,'Input and Summary Results'!D3316=0,'Input and Summary Results'!D3316=""),FALSE,'Input and Summary Results'!$D3316)</f>
        <v>0</v>
      </c>
      <c r="D3734" t="b">
        <f>IF(OR(B3734=0,'Input and Summary Results'!E3316=0),FALSE,'Input and Summary Results'!$E3316)</f>
        <v>0</v>
      </c>
      <c r="E3734" t="b">
        <f t="shared" si="203"/>
        <v>0</v>
      </c>
      <c r="F3734" t="b">
        <f t="shared" si="204"/>
        <v>0</v>
      </c>
      <c r="G3734" t="b">
        <f>IF('Input and Summary Results'!$J$4="yes",IF(C3734=FALSE,FALSE,IF('Data Transformation'!E3734&lt;$R$10,E3734,$R$10)),IF(C3734=FALSE,FALSE,IF(C3734&lt;$R$10,C3734,$R$10)))</f>
        <v>0</v>
      </c>
      <c r="H3734" t="b">
        <f>IF('Input and Summary Results'!$J$4="yes",'Data Transformation'!F3734,'Data Transformation'!D3734)</f>
        <v>0</v>
      </c>
      <c r="I3734" t="str">
        <f t="shared" si="205"/>
        <v/>
      </c>
    </row>
    <row r="3735" spans="2:9" x14ac:dyDescent="0.25">
      <c r="B3735" t="b">
        <f>IF('Input and Summary Results'!D3317=0,FALSE,'Input and Summary Results'!$B3317)</f>
        <v>0</v>
      </c>
      <c r="C3735" t="b">
        <f>IF(OR(B3735=0,'Input and Summary Results'!D3317=0,'Input and Summary Results'!D3317=""),FALSE,'Input and Summary Results'!$D3317)</f>
        <v>0</v>
      </c>
      <c r="D3735" t="b">
        <f>IF(OR(B3735=0,'Input and Summary Results'!E3317=0),FALSE,'Input and Summary Results'!$E3317)</f>
        <v>0</v>
      </c>
      <c r="E3735" t="b">
        <f t="shared" si="203"/>
        <v>0</v>
      </c>
      <c r="F3735" t="b">
        <f t="shared" si="204"/>
        <v>0</v>
      </c>
      <c r="G3735" t="b">
        <f>IF('Input and Summary Results'!$J$4="yes",IF(C3735=FALSE,FALSE,IF('Data Transformation'!E3735&lt;$R$10,E3735,$R$10)),IF(C3735=FALSE,FALSE,IF(C3735&lt;$R$10,C3735,$R$10)))</f>
        <v>0</v>
      </c>
      <c r="H3735" t="b">
        <f>IF('Input and Summary Results'!$J$4="yes",'Data Transformation'!F3735,'Data Transformation'!D3735)</f>
        <v>0</v>
      </c>
      <c r="I3735" t="str">
        <f t="shared" si="205"/>
        <v/>
      </c>
    </row>
    <row r="3736" spans="2:9" x14ac:dyDescent="0.25">
      <c r="B3736" t="b">
        <f>IF('Input and Summary Results'!D3318=0,FALSE,'Input and Summary Results'!$B3318)</f>
        <v>0</v>
      </c>
      <c r="C3736" t="b">
        <f>IF(OR(B3736=0,'Input and Summary Results'!D3318=0,'Input and Summary Results'!D3318=""),FALSE,'Input and Summary Results'!$D3318)</f>
        <v>0</v>
      </c>
      <c r="D3736" t="b">
        <f>IF(OR(B3736=0,'Input and Summary Results'!E3318=0),FALSE,'Input and Summary Results'!$E3318)</f>
        <v>0</v>
      </c>
      <c r="E3736" t="b">
        <f t="shared" si="203"/>
        <v>0</v>
      </c>
      <c r="F3736" t="b">
        <f t="shared" si="204"/>
        <v>0</v>
      </c>
      <c r="G3736" t="b">
        <f>IF('Input and Summary Results'!$J$4="yes",IF(C3736=FALSE,FALSE,IF('Data Transformation'!E3736&lt;$R$10,E3736,$R$10)),IF(C3736=FALSE,FALSE,IF(C3736&lt;$R$10,C3736,$R$10)))</f>
        <v>0</v>
      </c>
      <c r="H3736" t="b">
        <f>IF('Input and Summary Results'!$J$4="yes",'Data Transformation'!F3736,'Data Transformation'!D3736)</f>
        <v>0</v>
      </c>
      <c r="I3736" t="str">
        <f t="shared" si="205"/>
        <v/>
      </c>
    </row>
    <row r="3737" spans="2:9" x14ac:dyDescent="0.25">
      <c r="B3737" t="b">
        <f>IF('Input and Summary Results'!D3319=0,FALSE,'Input and Summary Results'!$B3319)</f>
        <v>0</v>
      </c>
      <c r="C3737" t="b">
        <f>IF(OR(B3737=0,'Input and Summary Results'!D3319=0,'Input and Summary Results'!D3319=""),FALSE,'Input and Summary Results'!$D3319)</f>
        <v>0</v>
      </c>
      <c r="D3737" t="b">
        <f>IF(OR(B3737=0,'Input and Summary Results'!E3319=0),FALSE,'Input and Summary Results'!$E3319)</f>
        <v>0</v>
      </c>
      <c r="E3737" t="b">
        <f t="shared" si="203"/>
        <v>0</v>
      </c>
      <c r="F3737" t="b">
        <f t="shared" si="204"/>
        <v>0</v>
      </c>
      <c r="G3737" t="b">
        <f>IF('Input and Summary Results'!$J$4="yes",IF(C3737=FALSE,FALSE,IF('Data Transformation'!E3737&lt;$R$10,E3737,$R$10)),IF(C3737=FALSE,FALSE,IF(C3737&lt;$R$10,C3737,$R$10)))</f>
        <v>0</v>
      </c>
      <c r="H3737" t="b">
        <f>IF('Input and Summary Results'!$J$4="yes",'Data Transformation'!F3737,'Data Transformation'!D3737)</f>
        <v>0</v>
      </c>
      <c r="I3737" t="str">
        <f t="shared" si="205"/>
        <v/>
      </c>
    </row>
    <row r="3738" spans="2:9" x14ac:dyDescent="0.25">
      <c r="B3738" t="b">
        <f>IF('Input and Summary Results'!D3320=0,FALSE,'Input and Summary Results'!$B3320)</f>
        <v>0</v>
      </c>
      <c r="C3738" t="b">
        <f>IF(OR(B3738=0,'Input and Summary Results'!D3320=0,'Input and Summary Results'!D3320=""),FALSE,'Input and Summary Results'!$D3320)</f>
        <v>0</v>
      </c>
      <c r="D3738" t="b">
        <f>IF(OR(B3738=0,'Input and Summary Results'!E3320=0),FALSE,'Input and Summary Results'!$E3320)</f>
        <v>0</v>
      </c>
      <c r="E3738" t="b">
        <f t="shared" si="203"/>
        <v>0</v>
      </c>
      <c r="F3738" t="b">
        <f t="shared" si="204"/>
        <v>0</v>
      </c>
      <c r="G3738" t="b">
        <f>IF('Input and Summary Results'!$J$4="yes",IF(C3738=FALSE,FALSE,IF('Data Transformation'!E3738&lt;$R$10,E3738,$R$10)),IF(C3738=FALSE,FALSE,IF(C3738&lt;$R$10,C3738,$R$10)))</f>
        <v>0</v>
      </c>
      <c r="H3738" t="b">
        <f>IF('Input and Summary Results'!$J$4="yes",'Data Transformation'!F3738,'Data Transformation'!D3738)</f>
        <v>0</v>
      </c>
      <c r="I3738" t="str">
        <f t="shared" si="205"/>
        <v/>
      </c>
    </row>
    <row r="3739" spans="2:9" x14ac:dyDescent="0.25">
      <c r="B3739" t="b">
        <f>IF('Input and Summary Results'!D3321=0,FALSE,'Input and Summary Results'!$B3321)</f>
        <v>0</v>
      </c>
      <c r="C3739" t="b">
        <f>IF(OR(B3739=0,'Input and Summary Results'!D3321=0,'Input and Summary Results'!D3321=""),FALSE,'Input and Summary Results'!$D3321)</f>
        <v>0</v>
      </c>
      <c r="D3739" t="b">
        <f>IF(OR(B3739=0,'Input and Summary Results'!E3321=0),FALSE,'Input and Summary Results'!$E3321)</f>
        <v>0</v>
      </c>
      <c r="E3739" t="b">
        <f t="shared" si="203"/>
        <v>0</v>
      </c>
      <c r="F3739" t="b">
        <f t="shared" si="204"/>
        <v>0</v>
      </c>
      <c r="G3739" t="b">
        <f>IF('Input and Summary Results'!$J$4="yes",IF(C3739=FALSE,FALSE,IF('Data Transformation'!E3739&lt;$R$10,E3739,$R$10)),IF(C3739=FALSE,FALSE,IF(C3739&lt;$R$10,C3739,$R$10)))</f>
        <v>0</v>
      </c>
      <c r="H3739" t="b">
        <f>IF('Input and Summary Results'!$J$4="yes",'Data Transformation'!F3739,'Data Transformation'!D3739)</f>
        <v>0</v>
      </c>
      <c r="I3739" t="str">
        <f t="shared" si="205"/>
        <v/>
      </c>
    </row>
    <row r="3740" spans="2:9" x14ac:dyDescent="0.25">
      <c r="B3740" t="b">
        <f>IF('Input and Summary Results'!D3322=0,FALSE,'Input and Summary Results'!$B3322)</f>
        <v>0</v>
      </c>
      <c r="C3740" t="b">
        <f>IF(OR(B3740=0,'Input and Summary Results'!D3322=0,'Input and Summary Results'!D3322=""),FALSE,'Input and Summary Results'!$D3322)</f>
        <v>0</v>
      </c>
      <c r="D3740" t="b">
        <f>IF(OR(B3740=0,'Input and Summary Results'!E3322=0),FALSE,'Input and Summary Results'!$E3322)</f>
        <v>0</v>
      </c>
      <c r="E3740" t="b">
        <f t="shared" si="203"/>
        <v>0</v>
      </c>
      <c r="F3740" t="b">
        <f t="shared" si="204"/>
        <v>0</v>
      </c>
      <c r="G3740" t="b">
        <f>IF('Input and Summary Results'!$J$4="yes",IF(C3740=FALSE,FALSE,IF('Data Transformation'!E3740&lt;$R$10,E3740,$R$10)),IF(C3740=FALSE,FALSE,IF(C3740&lt;$R$10,C3740,$R$10)))</f>
        <v>0</v>
      </c>
      <c r="H3740" t="b">
        <f>IF('Input and Summary Results'!$J$4="yes",'Data Transformation'!F3740,'Data Transformation'!D3740)</f>
        <v>0</v>
      </c>
      <c r="I3740" t="str">
        <f t="shared" si="205"/>
        <v/>
      </c>
    </row>
    <row r="3741" spans="2:9" x14ac:dyDescent="0.25">
      <c r="B3741" t="b">
        <f>IF('Input and Summary Results'!D3323=0,FALSE,'Input and Summary Results'!$B3323)</f>
        <v>0</v>
      </c>
      <c r="C3741" t="b">
        <f>IF(OR(B3741=0,'Input and Summary Results'!D3323=0,'Input and Summary Results'!D3323=""),FALSE,'Input and Summary Results'!$D3323)</f>
        <v>0</v>
      </c>
      <c r="D3741" t="b">
        <f>IF(OR(B3741=0,'Input and Summary Results'!E3323=0),FALSE,'Input and Summary Results'!$E3323)</f>
        <v>0</v>
      </c>
      <c r="E3741" t="b">
        <f t="shared" si="203"/>
        <v>0</v>
      </c>
      <c r="F3741" t="b">
        <f t="shared" si="204"/>
        <v>0</v>
      </c>
      <c r="G3741" t="b">
        <f>IF('Input and Summary Results'!$J$4="yes",IF(C3741=FALSE,FALSE,IF('Data Transformation'!E3741&lt;$R$10,E3741,$R$10)),IF(C3741=FALSE,FALSE,IF(C3741&lt;$R$10,C3741,$R$10)))</f>
        <v>0</v>
      </c>
      <c r="H3741" t="b">
        <f>IF('Input and Summary Results'!$J$4="yes",'Data Transformation'!F3741,'Data Transformation'!D3741)</f>
        <v>0</v>
      </c>
      <c r="I3741" t="str">
        <f t="shared" si="205"/>
        <v/>
      </c>
    </row>
    <row r="3742" spans="2:9" x14ac:dyDescent="0.25">
      <c r="B3742" t="b">
        <f>IF('Input and Summary Results'!D3324=0,FALSE,'Input and Summary Results'!$B3324)</f>
        <v>0</v>
      </c>
      <c r="C3742" t="b">
        <f>IF(OR(B3742=0,'Input and Summary Results'!D3324=0,'Input and Summary Results'!D3324=""),FALSE,'Input and Summary Results'!$D3324)</f>
        <v>0</v>
      </c>
      <c r="D3742" t="b">
        <f>IF(OR(B3742=0,'Input and Summary Results'!E3324=0),FALSE,'Input and Summary Results'!$E3324)</f>
        <v>0</v>
      </c>
      <c r="E3742" t="b">
        <f t="shared" si="203"/>
        <v>0</v>
      </c>
      <c r="F3742" t="b">
        <f t="shared" si="204"/>
        <v>0</v>
      </c>
      <c r="G3742" t="b">
        <f>IF('Input and Summary Results'!$J$4="yes",IF(C3742=FALSE,FALSE,IF('Data Transformation'!E3742&lt;$R$10,E3742,$R$10)),IF(C3742=FALSE,FALSE,IF(C3742&lt;$R$10,C3742,$R$10)))</f>
        <v>0</v>
      </c>
      <c r="H3742" t="b">
        <f>IF('Input and Summary Results'!$J$4="yes",'Data Transformation'!F3742,'Data Transformation'!D3742)</f>
        <v>0</v>
      </c>
      <c r="I3742" t="str">
        <f t="shared" si="205"/>
        <v/>
      </c>
    </row>
    <row r="3743" spans="2:9" x14ac:dyDescent="0.25">
      <c r="B3743" t="b">
        <f>IF('Input and Summary Results'!D3325=0,FALSE,'Input and Summary Results'!$B3325)</f>
        <v>0</v>
      </c>
      <c r="C3743" t="b">
        <f>IF(OR(B3743=0,'Input and Summary Results'!D3325=0,'Input and Summary Results'!D3325=""),FALSE,'Input and Summary Results'!$D3325)</f>
        <v>0</v>
      </c>
      <c r="D3743" t="b">
        <f>IF(OR(B3743=0,'Input and Summary Results'!E3325=0),FALSE,'Input and Summary Results'!$E3325)</f>
        <v>0</v>
      </c>
      <c r="E3743" t="b">
        <f t="shared" si="203"/>
        <v>0</v>
      </c>
      <c r="F3743" t="b">
        <f t="shared" si="204"/>
        <v>0</v>
      </c>
      <c r="G3743" t="b">
        <f>IF('Input and Summary Results'!$J$4="yes",IF(C3743=FALSE,FALSE,IF('Data Transformation'!E3743&lt;$R$10,E3743,$R$10)),IF(C3743=FALSE,FALSE,IF(C3743&lt;$R$10,C3743,$R$10)))</f>
        <v>0</v>
      </c>
      <c r="H3743" t="b">
        <f>IF('Input and Summary Results'!$J$4="yes",'Data Transformation'!F3743,'Data Transformation'!D3743)</f>
        <v>0</v>
      </c>
      <c r="I3743" t="str">
        <f t="shared" si="205"/>
        <v/>
      </c>
    </row>
    <row r="3744" spans="2:9" x14ac:dyDescent="0.25">
      <c r="B3744" t="b">
        <f>IF('Input and Summary Results'!D3326=0,FALSE,'Input and Summary Results'!$B3326)</f>
        <v>0</v>
      </c>
      <c r="C3744" t="b">
        <f>IF(OR(B3744=0,'Input and Summary Results'!D3326=0,'Input and Summary Results'!D3326=""),FALSE,'Input and Summary Results'!$D3326)</f>
        <v>0</v>
      </c>
      <c r="D3744" t="b">
        <f>IF(OR(B3744=0,'Input and Summary Results'!E3326=0),FALSE,'Input and Summary Results'!$E3326)</f>
        <v>0</v>
      </c>
      <c r="E3744" t="b">
        <f t="shared" si="203"/>
        <v>0</v>
      </c>
      <c r="F3744" t="b">
        <f t="shared" si="204"/>
        <v>0</v>
      </c>
      <c r="G3744" t="b">
        <f>IF('Input and Summary Results'!$J$4="yes",IF(C3744=FALSE,FALSE,IF('Data Transformation'!E3744&lt;$R$10,E3744,$R$10)),IF(C3744=FALSE,FALSE,IF(C3744&lt;$R$10,C3744,$R$10)))</f>
        <v>0</v>
      </c>
      <c r="H3744" t="b">
        <f>IF('Input and Summary Results'!$J$4="yes",'Data Transformation'!F3744,'Data Transformation'!D3744)</f>
        <v>0</v>
      </c>
      <c r="I3744" t="str">
        <f t="shared" si="205"/>
        <v/>
      </c>
    </row>
    <row r="3745" spans="2:9" x14ac:dyDescent="0.25">
      <c r="B3745" t="b">
        <f>IF('Input and Summary Results'!D3327=0,FALSE,'Input and Summary Results'!$B3327)</f>
        <v>0</v>
      </c>
      <c r="C3745" t="b">
        <f>IF(OR(B3745=0,'Input and Summary Results'!D3327=0,'Input and Summary Results'!D3327=""),FALSE,'Input and Summary Results'!$D3327)</f>
        <v>0</v>
      </c>
      <c r="D3745" t="b">
        <f>IF(OR(B3745=0,'Input and Summary Results'!E3327=0),FALSE,'Input and Summary Results'!$E3327)</f>
        <v>0</v>
      </c>
      <c r="E3745" t="b">
        <f t="shared" si="203"/>
        <v>0</v>
      </c>
      <c r="F3745" t="b">
        <f t="shared" si="204"/>
        <v>0</v>
      </c>
      <c r="G3745" t="b">
        <f>IF('Input and Summary Results'!$J$4="yes",IF(C3745=FALSE,FALSE,IF('Data Transformation'!E3745&lt;$R$10,E3745,$R$10)),IF(C3745=FALSE,FALSE,IF(C3745&lt;$R$10,C3745,$R$10)))</f>
        <v>0</v>
      </c>
      <c r="H3745" t="b">
        <f>IF('Input and Summary Results'!$J$4="yes",'Data Transformation'!F3745,'Data Transformation'!D3745)</f>
        <v>0</v>
      </c>
      <c r="I3745" t="str">
        <f t="shared" si="205"/>
        <v/>
      </c>
    </row>
    <row r="3746" spans="2:9" x14ac:dyDescent="0.25">
      <c r="B3746" t="b">
        <f>IF('Input and Summary Results'!D3328=0,FALSE,'Input and Summary Results'!$B3328)</f>
        <v>0</v>
      </c>
      <c r="C3746" t="b">
        <f>IF(OR(B3746=0,'Input and Summary Results'!D3328=0,'Input and Summary Results'!D3328=""),FALSE,'Input and Summary Results'!$D3328)</f>
        <v>0</v>
      </c>
      <c r="D3746" t="b">
        <f>IF(OR(B3746=0,'Input and Summary Results'!E3328=0),FALSE,'Input and Summary Results'!$E3328)</f>
        <v>0</v>
      </c>
      <c r="E3746" t="b">
        <f t="shared" si="203"/>
        <v>0</v>
      </c>
      <c r="F3746" t="b">
        <f t="shared" si="204"/>
        <v>0</v>
      </c>
      <c r="G3746" t="b">
        <f>IF('Input and Summary Results'!$J$4="yes",IF(C3746=FALSE,FALSE,IF('Data Transformation'!E3746&lt;$R$10,E3746,$R$10)),IF(C3746=FALSE,FALSE,IF(C3746&lt;$R$10,C3746,$R$10)))</f>
        <v>0</v>
      </c>
      <c r="H3746" t="b">
        <f>IF('Input and Summary Results'!$J$4="yes",'Data Transformation'!F3746,'Data Transformation'!D3746)</f>
        <v>0</v>
      </c>
      <c r="I3746" t="str">
        <f t="shared" si="205"/>
        <v/>
      </c>
    </row>
    <row r="3747" spans="2:9" x14ac:dyDescent="0.25">
      <c r="B3747" t="b">
        <f>IF('Input and Summary Results'!D3329=0,FALSE,'Input and Summary Results'!$B3329)</f>
        <v>0</v>
      </c>
      <c r="C3747" t="b">
        <f>IF(OR(B3747=0,'Input and Summary Results'!D3329=0,'Input and Summary Results'!D3329=""),FALSE,'Input and Summary Results'!$D3329)</f>
        <v>0</v>
      </c>
      <c r="D3747" t="b">
        <f>IF(OR(B3747=0,'Input and Summary Results'!E3329=0),FALSE,'Input and Summary Results'!$E3329)</f>
        <v>0</v>
      </c>
      <c r="E3747" t="b">
        <f t="shared" si="203"/>
        <v>0</v>
      </c>
      <c r="F3747" t="b">
        <f t="shared" si="204"/>
        <v>0</v>
      </c>
      <c r="G3747" t="b">
        <f>IF('Input and Summary Results'!$J$4="yes",IF(C3747=FALSE,FALSE,IF('Data Transformation'!E3747&lt;$R$10,E3747,$R$10)),IF(C3747=FALSE,FALSE,IF(C3747&lt;$R$10,C3747,$R$10)))</f>
        <v>0</v>
      </c>
      <c r="H3747" t="b">
        <f>IF('Input and Summary Results'!$J$4="yes",'Data Transformation'!F3747,'Data Transformation'!D3747)</f>
        <v>0</v>
      </c>
      <c r="I3747" t="str">
        <f t="shared" si="205"/>
        <v/>
      </c>
    </row>
    <row r="3748" spans="2:9" x14ac:dyDescent="0.25">
      <c r="B3748" t="b">
        <f>IF('Input and Summary Results'!D3330=0,FALSE,'Input and Summary Results'!$B3330)</f>
        <v>0</v>
      </c>
      <c r="C3748" t="b">
        <f>IF(OR(B3748=0,'Input and Summary Results'!D3330=0,'Input and Summary Results'!D3330=""),FALSE,'Input and Summary Results'!$D3330)</f>
        <v>0</v>
      </c>
      <c r="D3748" t="b">
        <f>IF(OR(B3748=0,'Input and Summary Results'!E3330=0),FALSE,'Input and Summary Results'!$E3330)</f>
        <v>0</v>
      </c>
      <c r="E3748" t="b">
        <f t="shared" si="203"/>
        <v>0</v>
      </c>
      <c r="F3748" t="b">
        <f t="shared" si="204"/>
        <v>0</v>
      </c>
      <c r="G3748" t="b">
        <f>IF('Input and Summary Results'!$J$4="yes",IF(C3748=FALSE,FALSE,IF('Data Transformation'!E3748&lt;$R$10,E3748,$R$10)),IF(C3748=FALSE,FALSE,IF(C3748&lt;$R$10,C3748,$R$10)))</f>
        <v>0</v>
      </c>
      <c r="H3748" t="b">
        <f>IF('Input and Summary Results'!$J$4="yes",'Data Transformation'!F3748,'Data Transformation'!D3748)</f>
        <v>0</v>
      </c>
      <c r="I3748" t="str">
        <f t="shared" si="205"/>
        <v/>
      </c>
    </row>
    <row r="3749" spans="2:9" x14ac:dyDescent="0.25">
      <c r="B3749" t="b">
        <f>IF('Input and Summary Results'!D3331=0,FALSE,'Input and Summary Results'!$B3331)</f>
        <v>0</v>
      </c>
      <c r="C3749" t="b">
        <f>IF(OR(B3749=0,'Input and Summary Results'!D3331=0,'Input and Summary Results'!D3331=""),FALSE,'Input and Summary Results'!$D3331)</f>
        <v>0</v>
      </c>
      <c r="D3749" t="b">
        <f>IF(OR(B3749=0,'Input and Summary Results'!E3331=0),FALSE,'Input and Summary Results'!$E3331)</f>
        <v>0</v>
      </c>
      <c r="E3749" t="b">
        <f t="shared" si="203"/>
        <v>0</v>
      </c>
      <c r="F3749" t="b">
        <f t="shared" si="204"/>
        <v>0</v>
      </c>
      <c r="G3749" t="b">
        <f>IF('Input and Summary Results'!$J$4="yes",IF(C3749=FALSE,FALSE,IF('Data Transformation'!E3749&lt;$R$10,E3749,$R$10)),IF(C3749=FALSE,FALSE,IF(C3749&lt;$R$10,C3749,$R$10)))</f>
        <v>0</v>
      </c>
      <c r="H3749" t="b">
        <f>IF('Input and Summary Results'!$J$4="yes",'Data Transformation'!F3749,'Data Transformation'!D3749)</f>
        <v>0</v>
      </c>
      <c r="I3749" t="str">
        <f t="shared" si="205"/>
        <v/>
      </c>
    </row>
    <row r="3750" spans="2:9" x14ac:dyDescent="0.25">
      <c r="B3750" t="b">
        <f>IF('Input and Summary Results'!D3332=0,FALSE,'Input and Summary Results'!$B3332)</f>
        <v>0</v>
      </c>
      <c r="C3750" t="b">
        <f>IF(OR(B3750=0,'Input and Summary Results'!D3332=0,'Input and Summary Results'!D3332=""),FALSE,'Input and Summary Results'!$D3332)</f>
        <v>0</v>
      </c>
      <c r="D3750" t="b">
        <f>IF(OR(B3750=0,'Input and Summary Results'!E3332=0),FALSE,'Input and Summary Results'!$E3332)</f>
        <v>0</v>
      </c>
      <c r="E3750" t="b">
        <f t="shared" si="203"/>
        <v>0</v>
      </c>
      <c r="F3750" t="b">
        <f t="shared" si="204"/>
        <v>0</v>
      </c>
      <c r="G3750" t="b">
        <f>IF('Input and Summary Results'!$J$4="yes",IF(C3750=FALSE,FALSE,IF('Data Transformation'!E3750&lt;$R$10,E3750,$R$10)),IF(C3750=FALSE,FALSE,IF(C3750&lt;$R$10,C3750,$R$10)))</f>
        <v>0</v>
      </c>
      <c r="H3750" t="b">
        <f>IF('Input and Summary Results'!$J$4="yes",'Data Transformation'!F3750,'Data Transformation'!D3750)</f>
        <v>0</v>
      </c>
      <c r="I3750" t="str">
        <f t="shared" si="205"/>
        <v/>
      </c>
    </row>
    <row r="3751" spans="2:9" x14ac:dyDescent="0.25">
      <c r="B3751" t="b">
        <f>IF('Input and Summary Results'!D3333=0,FALSE,'Input and Summary Results'!$B3333)</f>
        <v>0</v>
      </c>
      <c r="C3751" t="b">
        <f>IF(OR(B3751=0,'Input and Summary Results'!D3333=0,'Input and Summary Results'!D3333=""),FALSE,'Input and Summary Results'!$D3333)</f>
        <v>0</v>
      </c>
      <c r="D3751" t="b">
        <f>IF(OR(B3751=0,'Input and Summary Results'!E3333=0),FALSE,'Input and Summary Results'!$E3333)</f>
        <v>0</v>
      </c>
      <c r="E3751" t="b">
        <f t="shared" si="203"/>
        <v>0</v>
      </c>
      <c r="F3751" t="b">
        <f t="shared" si="204"/>
        <v>0</v>
      </c>
      <c r="G3751" t="b">
        <f>IF('Input and Summary Results'!$J$4="yes",IF(C3751=FALSE,FALSE,IF('Data Transformation'!E3751&lt;$R$10,E3751,$R$10)),IF(C3751=FALSE,FALSE,IF(C3751&lt;$R$10,C3751,$R$10)))</f>
        <v>0</v>
      </c>
      <c r="H3751" t="b">
        <f>IF('Input and Summary Results'!$J$4="yes",'Data Transformation'!F3751,'Data Transformation'!D3751)</f>
        <v>0</v>
      </c>
      <c r="I3751" t="str">
        <f t="shared" si="205"/>
        <v/>
      </c>
    </row>
    <row r="3752" spans="2:9" x14ac:dyDescent="0.25">
      <c r="B3752" t="b">
        <f>IF('Input and Summary Results'!D3334=0,FALSE,'Input and Summary Results'!$B3334)</f>
        <v>0</v>
      </c>
      <c r="C3752" t="b">
        <f>IF(OR(B3752=0,'Input and Summary Results'!D3334=0,'Input and Summary Results'!D3334=""),FALSE,'Input and Summary Results'!$D3334)</f>
        <v>0</v>
      </c>
      <c r="D3752" t="b">
        <f>IF(OR(B3752=0,'Input and Summary Results'!E3334=0),FALSE,'Input and Summary Results'!$E3334)</f>
        <v>0</v>
      </c>
      <c r="E3752" t="b">
        <f t="shared" si="203"/>
        <v>0</v>
      </c>
      <c r="F3752" t="b">
        <f t="shared" si="204"/>
        <v>0</v>
      </c>
      <c r="G3752" t="b">
        <f>IF('Input and Summary Results'!$J$4="yes",IF(C3752=FALSE,FALSE,IF('Data Transformation'!E3752&lt;$R$10,E3752,$R$10)),IF(C3752=FALSE,FALSE,IF(C3752&lt;$R$10,C3752,$R$10)))</f>
        <v>0</v>
      </c>
      <c r="H3752" t="b">
        <f>IF('Input and Summary Results'!$J$4="yes",'Data Transformation'!F3752,'Data Transformation'!D3752)</f>
        <v>0</v>
      </c>
      <c r="I3752" t="str">
        <f t="shared" si="205"/>
        <v/>
      </c>
    </row>
    <row r="3753" spans="2:9" x14ac:dyDescent="0.25">
      <c r="B3753" t="b">
        <f>IF('Input and Summary Results'!D3335=0,FALSE,'Input and Summary Results'!$B3335)</f>
        <v>0</v>
      </c>
      <c r="C3753" t="b">
        <f>IF(OR(B3753=0,'Input and Summary Results'!D3335=0,'Input and Summary Results'!D3335=""),FALSE,'Input and Summary Results'!$D3335)</f>
        <v>0</v>
      </c>
      <c r="D3753" t="b">
        <f>IF(OR(B3753=0,'Input and Summary Results'!E3335=0),FALSE,'Input and Summary Results'!$E3335)</f>
        <v>0</v>
      </c>
      <c r="E3753" t="b">
        <f t="shared" si="203"/>
        <v>0</v>
      </c>
      <c r="F3753" t="b">
        <f t="shared" si="204"/>
        <v>0</v>
      </c>
      <c r="G3753" t="b">
        <f>IF('Input and Summary Results'!$J$4="yes",IF(C3753=FALSE,FALSE,IF('Data Transformation'!E3753&lt;$R$10,E3753,$R$10)),IF(C3753=FALSE,FALSE,IF(C3753&lt;$R$10,C3753,$R$10)))</f>
        <v>0</v>
      </c>
      <c r="H3753" t="b">
        <f>IF('Input and Summary Results'!$J$4="yes",'Data Transformation'!F3753,'Data Transformation'!D3753)</f>
        <v>0</v>
      </c>
      <c r="I3753" t="str">
        <f t="shared" si="205"/>
        <v/>
      </c>
    </row>
    <row r="3754" spans="2:9" x14ac:dyDescent="0.25">
      <c r="B3754" t="b">
        <f>IF('Input and Summary Results'!D3336=0,FALSE,'Input and Summary Results'!$B3336)</f>
        <v>0</v>
      </c>
      <c r="C3754" t="b">
        <f>IF(OR(B3754=0,'Input and Summary Results'!D3336=0,'Input and Summary Results'!D3336=""),FALSE,'Input and Summary Results'!$D3336)</f>
        <v>0</v>
      </c>
      <c r="D3754" t="b">
        <f>IF(OR(B3754=0,'Input and Summary Results'!E3336=0),FALSE,'Input and Summary Results'!$E3336)</f>
        <v>0</v>
      </c>
      <c r="E3754" t="b">
        <f t="shared" ref="E3754:E3817" si="206">IF(C3754=FALSE,FALSE,LOG10(C3754))</f>
        <v>0</v>
      </c>
      <c r="F3754" t="b">
        <f t="shared" ref="F3754:F3817" si="207">IF(D3754=FALSE, FALSE,0.434*D3754/C3754)</f>
        <v>0</v>
      </c>
      <c r="G3754" t="b">
        <f>IF('Input and Summary Results'!$J$4="yes",IF(C3754=FALSE,FALSE,IF('Data Transformation'!E3754&lt;$R$10,E3754,$R$10)),IF(C3754=FALSE,FALSE,IF(C3754&lt;$R$10,C3754,$R$10)))</f>
        <v>0</v>
      </c>
      <c r="H3754" t="b">
        <f>IF('Input and Summary Results'!$J$4="yes",'Data Transformation'!F3754,'Data Transformation'!D3754)</f>
        <v>0</v>
      </c>
      <c r="I3754" t="str">
        <f t="shared" si="205"/>
        <v/>
      </c>
    </row>
    <row r="3755" spans="2:9" x14ac:dyDescent="0.25">
      <c r="B3755" t="b">
        <f>IF('Input and Summary Results'!D3337=0,FALSE,'Input and Summary Results'!$B3337)</f>
        <v>0</v>
      </c>
      <c r="C3755" t="b">
        <f>IF(OR(B3755=0,'Input and Summary Results'!D3337=0,'Input and Summary Results'!D3337=""),FALSE,'Input and Summary Results'!$D3337)</f>
        <v>0</v>
      </c>
      <c r="D3755" t="b">
        <f>IF(OR(B3755=0,'Input and Summary Results'!E3337=0),FALSE,'Input and Summary Results'!$E3337)</f>
        <v>0</v>
      </c>
      <c r="E3755" t="b">
        <f t="shared" si="206"/>
        <v>0</v>
      </c>
      <c r="F3755" t="b">
        <f t="shared" si="207"/>
        <v>0</v>
      </c>
      <c r="G3755" t="b">
        <f>IF('Input and Summary Results'!$J$4="yes",IF(C3755=FALSE,FALSE,IF('Data Transformation'!E3755&lt;$R$10,E3755,$R$10)),IF(C3755=FALSE,FALSE,IF(C3755&lt;$R$10,C3755,$R$10)))</f>
        <v>0</v>
      </c>
      <c r="H3755" t="b">
        <f>IF('Input and Summary Results'!$J$4="yes",'Data Transformation'!F3755,'Data Transformation'!D3755)</f>
        <v>0</v>
      </c>
      <c r="I3755" t="str">
        <f t="shared" si="205"/>
        <v/>
      </c>
    </row>
    <row r="3756" spans="2:9" x14ac:dyDescent="0.25">
      <c r="B3756" t="b">
        <f>IF('Input and Summary Results'!D3338=0,FALSE,'Input and Summary Results'!$B3338)</f>
        <v>0</v>
      </c>
      <c r="C3756" t="b">
        <f>IF(OR(B3756=0,'Input and Summary Results'!D3338=0,'Input and Summary Results'!D3338=""),FALSE,'Input and Summary Results'!$D3338)</f>
        <v>0</v>
      </c>
      <c r="D3756" t="b">
        <f>IF(OR(B3756=0,'Input and Summary Results'!E3338=0),FALSE,'Input and Summary Results'!$E3338)</f>
        <v>0</v>
      </c>
      <c r="E3756" t="b">
        <f t="shared" si="206"/>
        <v>0</v>
      </c>
      <c r="F3756" t="b">
        <f t="shared" si="207"/>
        <v>0</v>
      </c>
      <c r="G3756" t="b">
        <f>IF('Input and Summary Results'!$J$4="yes",IF(C3756=FALSE,FALSE,IF('Data Transformation'!E3756&lt;$R$10,E3756,$R$10)),IF(C3756=FALSE,FALSE,IF(C3756&lt;$R$10,C3756,$R$10)))</f>
        <v>0</v>
      </c>
      <c r="H3756" t="b">
        <f>IF('Input and Summary Results'!$J$4="yes",'Data Transformation'!F3756,'Data Transformation'!D3756)</f>
        <v>0</v>
      </c>
      <c r="I3756" t="str">
        <f t="shared" si="205"/>
        <v/>
      </c>
    </row>
    <row r="3757" spans="2:9" x14ac:dyDescent="0.25">
      <c r="B3757" t="b">
        <f>IF('Input and Summary Results'!D3339=0,FALSE,'Input and Summary Results'!$B3339)</f>
        <v>0</v>
      </c>
      <c r="C3757" t="b">
        <f>IF(OR(B3757=0,'Input and Summary Results'!D3339=0,'Input and Summary Results'!D3339=""),FALSE,'Input and Summary Results'!$D3339)</f>
        <v>0</v>
      </c>
      <c r="D3757" t="b">
        <f>IF(OR(B3757=0,'Input and Summary Results'!E3339=0),FALSE,'Input and Summary Results'!$E3339)</f>
        <v>0</v>
      </c>
      <c r="E3757" t="b">
        <f t="shared" si="206"/>
        <v>0</v>
      </c>
      <c r="F3757" t="b">
        <f t="shared" si="207"/>
        <v>0</v>
      </c>
      <c r="G3757" t="b">
        <f>IF('Input and Summary Results'!$J$4="yes",IF(C3757=FALSE,FALSE,IF('Data Transformation'!E3757&lt;$R$10,E3757,$R$10)),IF(C3757=FALSE,FALSE,IF(C3757&lt;$R$10,C3757,$R$10)))</f>
        <v>0</v>
      </c>
      <c r="H3757" t="b">
        <f>IF('Input and Summary Results'!$J$4="yes",'Data Transformation'!F3757,'Data Transformation'!D3757)</f>
        <v>0</v>
      </c>
      <c r="I3757" t="str">
        <f t="shared" si="205"/>
        <v/>
      </c>
    </row>
    <row r="3758" spans="2:9" x14ac:dyDescent="0.25">
      <c r="B3758" t="b">
        <f>IF('Input and Summary Results'!D3340=0,FALSE,'Input and Summary Results'!$B3340)</f>
        <v>0</v>
      </c>
      <c r="C3758" t="b">
        <f>IF(OR(B3758=0,'Input and Summary Results'!D3340=0,'Input and Summary Results'!D3340=""),FALSE,'Input and Summary Results'!$D3340)</f>
        <v>0</v>
      </c>
      <c r="D3758" t="b">
        <f>IF(OR(B3758=0,'Input and Summary Results'!E3340=0),FALSE,'Input and Summary Results'!$E3340)</f>
        <v>0</v>
      </c>
      <c r="E3758" t="b">
        <f t="shared" si="206"/>
        <v>0</v>
      </c>
      <c r="F3758" t="b">
        <f t="shared" si="207"/>
        <v>0</v>
      </c>
      <c r="G3758" t="b">
        <f>IF('Input and Summary Results'!$J$4="yes",IF(C3758=FALSE,FALSE,IF('Data Transformation'!E3758&lt;$R$10,E3758,$R$10)),IF(C3758=FALSE,FALSE,IF(C3758&lt;$R$10,C3758,$R$10)))</f>
        <v>0</v>
      </c>
      <c r="H3758" t="b">
        <f>IF('Input and Summary Results'!$J$4="yes",'Data Transformation'!F3758,'Data Transformation'!D3758)</f>
        <v>0</v>
      </c>
      <c r="I3758" t="str">
        <f t="shared" si="205"/>
        <v/>
      </c>
    </row>
    <row r="3759" spans="2:9" x14ac:dyDescent="0.25">
      <c r="B3759" t="b">
        <f>IF('Input and Summary Results'!D3341=0,FALSE,'Input and Summary Results'!$B3341)</f>
        <v>0</v>
      </c>
      <c r="C3759" t="b">
        <f>IF(OR(B3759=0,'Input and Summary Results'!D3341=0,'Input and Summary Results'!D3341=""),FALSE,'Input and Summary Results'!$D3341)</f>
        <v>0</v>
      </c>
      <c r="D3759" t="b">
        <f>IF(OR(B3759=0,'Input and Summary Results'!E3341=0),FALSE,'Input and Summary Results'!$E3341)</f>
        <v>0</v>
      </c>
      <c r="E3759" t="b">
        <f t="shared" si="206"/>
        <v>0</v>
      </c>
      <c r="F3759" t="b">
        <f t="shared" si="207"/>
        <v>0</v>
      </c>
      <c r="G3759" t="b">
        <f>IF('Input and Summary Results'!$J$4="yes",IF(C3759=FALSE,FALSE,IF('Data Transformation'!E3759&lt;$R$10,E3759,$R$10)),IF(C3759=FALSE,FALSE,IF(C3759&lt;$R$10,C3759,$R$10)))</f>
        <v>0</v>
      </c>
      <c r="H3759" t="b">
        <f>IF('Input and Summary Results'!$J$4="yes",'Data Transformation'!F3759,'Data Transformation'!D3759)</f>
        <v>0</v>
      </c>
      <c r="I3759" t="str">
        <f t="shared" si="205"/>
        <v/>
      </c>
    </row>
    <row r="3760" spans="2:9" x14ac:dyDescent="0.25">
      <c r="B3760" t="b">
        <f>IF('Input and Summary Results'!D3342=0,FALSE,'Input and Summary Results'!$B3342)</f>
        <v>0</v>
      </c>
      <c r="C3760" t="b">
        <f>IF(OR(B3760=0,'Input and Summary Results'!D3342=0,'Input and Summary Results'!D3342=""),FALSE,'Input and Summary Results'!$D3342)</f>
        <v>0</v>
      </c>
      <c r="D3760" t="b">
        <f>IF(OR(B3760=0,'Input and Summary Results'!E3342=0),FALSE,'Input and Summary Results'!$E3342)</f>
        <v>0</v>
      </c>
      <c r="E3760" t="b">
        <f t="shared" si="206"/>
        <v>0</v>
      </c>
      <c r="F3760" t="b">
        <f t="shared" si="207"/>
        <v>0</v>
      </c>
      <c r="G3760" t="b">
        <f>IF('Input and Summary Results'!$J$4="yes",IF(C3760=FALSE,FALSE,IF('Data Transformation'!E3760&lt;$R$10,E3760,$R$10)),IF(C3760=FALSE,FALSE,IF(C3760&lt;$R$10,C3760,$R$10)))</f>
        <v>0</v>
      </c>
      <c r="H3760" t="b">
        <f>IF('Input and Summary Results'!$J$4="yes",'Data Transformation'!F3760,'Data Transformation'!D3760)</f>
        <v>0</v>
      </c>
      <c r="I3760" t="str">
        <f t="shared" si="205"/>
        <v/>
      </c>
    </row>
    <row r="3761" spans="2:9" x14ac:dyDescent="0.25">
      <c r="B3761" t="b">
        <f>IF('Input and Summary Results'!D3343=0,FALSE,'Input and Summary Results'!$B3343)</f>
        <v>0</v>
      </c>
      <c r="C3761" t="b">
        <f>IF(OR(B3761=0,'Input and Summary Results'!D3343=0,'Input and Summary Results'!D3343=""),FALSE,'Input and Summary Results'!$D3343)</f>
        <v>0</v>
      </c>
      <c r="D3761" t="b">
        <f>IF(OR(B3761=0,'Input and Summary Results'!E3343=0),FALSE,'Input and Summary Results'!$E3343)</f>
        <v>0</v>
      </c>
      <c r="E3761" t="b">
        <f t="shared" si="206"/>
        <v>0</v>
      </c>
      <c r="F3761" t="b">
        <f t="shared" si="207"/>
        <v>0</v>
      </c>
      <c r="G3761" t="b">
        <f>IF('Input and Summary Results'!$J$4="yes",IF(C3761=FALSE,FALSE,IF('Data Transformation'!E3761&lt;$R$10,E3761,$R$10)),IF(C3761=FALSE,FALSE,IF(C3761&lt;$R$10,C3761,$R$10)))</f>
        <v>0</v>
      </c>
      <c r="H3761" t="b">
        <f>IF('Input and Summary Results'!$J$4="yes",'Data Transformation'!F3761,'Data Transformation'!D3761)</f>
        <v>0</v>
      </c>
      <c r="I3761" t="str">
        <f t="shared" si="205"/>
        <v/>
      </c>
    </row>
    <row r="3762" spans="2:9" x14ac:dyDescent="0.25">
      <c r="B3762" t="b">
        <f>IF('Input and Summary Results'!D3344=0,FALSE,'Input and Summary Results'!$B3344)</f>
        <v>0</v>
      </c>
      <c r="C3762" t="b">
        <f>IF(OR(B3762=0,'Input and Summary Results'!D3344=0,'Input and Summary Results'!D3344=""),FALSE,'Input and Summary Results'!$D3344)</f>
        <v>0</v>
      </c>
      <c r="D3762" t="b">
        <f>IF(OR(B3762=0,'Input and Summary Results'!E3344=0),FALSE,'Input and Summary Results'!$E3344)</f>
        <v>0</v>
      </c>
      <c r="E3762" t="b">
        <f t="shared" si="206"/>
        <v>0</v>
      </c>
      <c r="F3762" t="b">
        <f t="shared" si="207"/>
        <v>0</v>
      </c>
      <c r="G3762" t="b">
        <f>IF('Input and Summary Results'!$J$4="yes",IF(C3762=FALSE,FALSE,IF('Data Transformation'!E3762&lt;$R$10,E3762,$R$10)),IF(C3762=FALSE,FALSE,IF(C3762&lt;$R$10,C3762,$R$10)))</f>
        <v>0</v>
      </c>
      <c r="H3762" t="b">
        <f>IF('Input and Summary Results'!$J$4="yes",'Data Transformation'!F3762,'Data Transformation'!D3762)</f>
        <v>0</v>
      </c>
      <c r="I3762" t="str">
        <f t="shared" si="205"/>
        <v/>
      </c>
    </row>
    <row r="3763" spans="2:9" x14ac:dyDescent="0.25">
      <c r="B3763" t="b">
        <f>IF('Input and Summary Results'!D3345=0,FALSE,'Input and Summary Results'!$B3345)</f>
        <v>0</v>
      </c>
      <c r="C3763" t="b">
        <f>IF(OR(B3763=0,'Input and Summary Results'!D3345=0,'Input and Summary Results'!D3345=""),FALSE,'Input and Summary Results'!$D3345)</f>
        <v>0</v>
      </c>
      <c r="D3763" t="b">
        <f>IF(OR(B3763=0,'Input and Summary Results'!E3345=0),FALSE,'Input and Summary Results'!$E3345)</f>
        <v>0</v>
      </c>
      <c r="E3763" t="b">
        <f t="shared" si="206"/>
        <v>0</v>
      </c>
      <c r="F3763" t="b">
        <f t="shared" si="207"/>
        <v>0</v>
      </c>
      <c r="G3763" t="b">
        <f>IF('Input and Summary Results'!$J$4="yes",IF(C3763=FALSE,FALSE,IF('Data Transformation'!E3763&lt;$R$10,E3763,$R$10)),IF(C3763=FALSE,FALSE,IF(C3763&lt;$R$10,C3763,$R$10)))</f>
        <v>0</v>
      </c>
      <c r="H3763" t="b">
        <f>IF('Input and Summary Results'!$J$4="yes",'Data Transformation'!F3763,'Data Transformation'!D3763)</f>
        <v>0</v>
      </c>
      <c r="I3763" t="str">
        <f t="shared" si="205"/>
        <v/>
      </c>
    </row>
    <row r="3764" spans="2:9" x14ac:dyDescent="0.25">
      <c r="B3764" t="b">
        <f>IF('Input and Summary Results'!D3346=0,FALSE,'Input and Summary Results'!$B3346)</f>
        <v>0</v>
      </c>
      <c r="C3764" t="b">
        <f>IF(OR(B3764=0,'Input and Summary Results'!D3346=0,'Input and Summary Results'!D3346=""),FALSE,'Input and Summary Results'!$D3346)</f>
        <v>0</v>
      </c>
      <c r="D3764" t="b">
        <f>IF(OR(B3764=0,'Input and Summary Results'!E3346=0),FALSE,'Input and Summary Results'!$E3346)</f>
        <v>0</v>
      </c>
      <c r="E3764" t="b">
        <f t="shared" si="206"/>
        <v>0</v>
      </c>
      <c r="F3764" t="b">
        <f t="shared" si="207"/>
        <v>0</v>
      </c>
      <c r="G3764" t="b">
        <f>IF('Input and Summary Results'!$J$4="yes",IF(C3764=FALSE,FALSE,IF('Data Transformation'!E3764&lt;$R$10,E3764,$R$10)),IF(C3764=FALSE,FALSE,IF(C3764&lt;$R$10,C3764,$R$10)))</f>
        <v>0</v>
      </c>
      <c r="H3764" t="b">
        <f>IF('Input and Summary Results'!$J$4="yes",'Data Transformation'!F3764,'Data Transformation'!D3764)</f>
        <v>0</v>
      </c>
      <c r="I3764" t="str">
        <f t="shared" si="205"/>
        <v/>
      </c>
    </row>
    <row r="3765" spans="2:9" x14ac:dyDescent="0.25">
      <c r="B3765" t="b">
        <f>IF('Input and Summary Results'!D3347=0,FALSE,'Input and Summary Results'!$B3347)</f>
        <v>0</v>
      </c>
      <c r="C3765" t="b">
        <f>IF(OR(B3765=0,'Input and Summary Results'!D3347=0,'Input and Summary Results'!D3347=""),FALSE,'Input and Summary Results'!$D3347)</f>
        <v>0</v>
      </c>
      <c r="D3765" t="b">
        <f>IF(OR(B3765=0,'Input and Summary Results'!E3347=0),FALSE,'Input and Summary Results'!$E3347)</f>
        <v>0</v>
      </c>
      <c r="E3765" t="b">
        <f t="shared" si="206"/>
        <v>0</v>
      </c>
      <c r="F3765" t="b">
        <f t="shared" si="207"/>
        <v>0</v>
      </c>
      <c r="G3765" t="b">
        <f>IF('Input and Summary Results'!$J$4="yes",IF(C3765=FALSE,FALSE,IF('Data Transformation'!E3765&lt;$R$10,E3765,$R$10)),IF(C3765=FALSE,FALSE,IF(C3765&lt;$R$10,C3765,$R$10)))</f>
        <v>0</v>
      </c>
      <c r="H3765" t="b">
        <f>IF('Input and Summary Results'!$J$4="yes",'Data Transformation'!F3765,'Data Transformation'!D3765)</f>
        <v>0</v>
      </c>
      <c r="I3765" t="str">
        <f t="shared" si="205"/>
        <v/>
      </c>
    </row>
    <row r="3766" spans="2:9" x14ac:dyDescent="0.25">
      <c r="B3766" t="b">
        <f>IF('Input and Summary Results'!D3348=0,FALSE,'Input and Summary Results'!$B3348)</f>
        <v>0</v>
      </c>
      <c r="C3766" t="b">
        <f>IF(OR(B3766=0,'Input and Summary Results'!D3348=0,'Input and Summary Results'!D3348=""),FALSE,'Input and Summary Results'!$D3348)</f>
        <v>0</v>
      </c>
      <c r="D3766" t="b">
        <f>IF(OR(B3766=0,'Input and Summary Results'!E3348=0),FALSE,'Input and Summary Results'!$E3348)</f>
        <v>0</v>
      </c>
      <c r="E3766" t="b">
        <f t="shared" si="206"/>
        <v>0</v>
      </c>
      <c r="F3766" t="b">
        <f t="shared" si="207"/>
        <v>0</v>
      </c>
      <c r="G3766" t="b">
        <f>IF('Input and Summary Results'!$J$4="yes",IF(C3766=FALSE,FALSE,IF('Data Transformation'!E3766&lt;$R$10,E3766,$R$10)),IF(C3766=FALSE,FALSE,IF(C3766&lt;$R$10,C3766,$R$10)))</f>
        <v>0</v>
      </c>
      <c r="H3766" t="b">
        <f>IF('Input and Summary Results'!$J$4="yes",'Data Transformation'!F3766,'Data Transformation'!D3766)</f>
        <v>0</v>
      </c>
      <c r="I3766" t="str">
        <f t="shared" si="205"/>
        <v/>
      </c>
    </row>
    <row r="3767" spans="2:9" x14ac:dyDescent="0.25">
      <c r="B3767" t="b">
        <f>IF('Input and Summary Results'!D3349=0,FALSE,'Input and Summary Results'!$B3349)</f>
        <v>0</v>
      </c>
      <c r="C3767" t="b">
        <f>IF(OR(B3767=0,'Input and Summary Results'!D3349=0,'Input and Summary Results'!D3349=""),FALSE,'Input and Summary Results'!$D3349)</f>
        <v>0</v>
      </c>
      <c r="D3767" t="b">
        <f>IF(OR(B3767=0,'Input and Summary Results'!E3349=0),FALSE,'Input and Summary Results'!$E3349)</f>
        <v>0</v>
      </c>
      <c r="E3767" t="b">
        <f t="shared" si="206"/>
        <v>0</v>
      </c>
      <c r="F3767" t="b">
        <f t="shared" si="207"/>
        <v>0</v>
      </c>
      <c r="G3767" t="b">
        <f>IF('Input and Summary Results'!$J$4="yes",IF(C3767=FALSE,FALSE,IF('Data Transformation'!E3767&lt;$R$10,E3767,$R$10)),IF(C3767=FALSE,FALSE,IF(C3767&lt;$R$10,C3767,$R$10)))</f>
        <v>0</v>
      </c>
      <c r="H3767" t="b">
        <f>IF('Input and Summary Results'!$J$4="yes",'Data Transformation'!F3767,'Data Transformation'!D3767)</f>
        <v>0</v>
      </c>
      <c r="I3767" t="str">
        <f t="shared" si="205"/>
        <v/>
      </c>
    </row>
    <row r="3768" spans="2:9" x14ac:dyDescent="0.25">
      <c r="B3768" t="b">
        <f>IF('Input and Summary Results'!D3350=0,FALSE,'Input and Summary Results'!$B3350)</f>
        <v>0</v>
      </c>
      <c r="C3768" t="b">
        <f>IF(OR(B3768=0,'Input and Summary Results'!D3350=0,'Input and Summary Results'!D3350=""),FALSE,'Input and Summary Results'!$D3350)</f>
        <v>0</v>
      </c>
      <c r="D3768" t="b">
        <f>IF(OR(B3768=0,'Input and Summary Results'!E3350=0),FALSE,'Input and Summary Results'!$E3350)</f>
        <v>0</v>
      </c>
      <c r="E3768" t="b">
        <f t="shared" si="206"/>
        <v>0</v>
      </c>
      <c r="F3768" t="b">
        <f t="shared" si="207"/>
        <v>0</v>
      </c>
      <c r="G3768" t="b">
        <f>IF('Input and Summary Results'!$J$4="yes",IF(C3768=FALSE,FALSE,IF('Data Transformation'!E3768&lt;$R$10,E3768,$R$10)),IF(C3768=FALSE,FALSE,IF(C3768&lt;$R$10,C3768,$R$10)))</f>
        <v>0</v>
      </c>
      <c r="H3768" t="b">
        <f>IF('Input and Summary Results'!$J$4="yes",'Data Transformation'!F3768,'Data Transformation'!D3768)</f>
        <v>0</v>
      </c>
      <c r="I3768" t="str">
        <f t="shared" si="205"/>
        <v/>
      </c>
    </row>
    <row r="3769" spans="2:9" x14ac:dyDescent="0.25">
      <c r="B3769" t="b">
        <f>IF('Input and Summary Results'!D3351=0,FALSE,'Input and Summary Results'!$B3351)</f>
        <v>0</v>
      </c>
      <c r="C3769" t="b">
        <f>IF(OR(B3769=0,'Input and Summary Results'!D3351=0,'Input and Summary Results'!D3351=""),FALSE,'Input and Summary Results'!$D3351)</f>
        <v>0</v>
      </c>
      <c r="D3769" t="b">
        <f>IF(OR(B3769=0,'Input and Summary Results'!E3351=0),FALSE,'Input and Summary Results'!$E3351)</f>
        <v>0</v>
      </c>
      <c r="E3769" t="b">
        <f t="shared" si="206"/>
        <v>0</v>
      </c>
      <c r="F3769" t="b">
        <f t="shared" si="207"/>
        <v>0</v>
      </c>
      <c r="G3769" t="b">
        <f>IF('Input and Summary Results'!$J$4="yes",IF(C3769=FALSE,FALSE,IF('Data Transformation'!E3769&lt;$R$10,E3769,$R$10)),IF(C3769=FALSE,FALSE,IF(C3769&lt;$R$10,C3769,$R$10)))</f>
        <v>0</v>
      </c>
      <c r="H3769" t="b">
        <f>IF('Input and Summary Results'!$J$4="yes",'Data Transformation'!F3769,'Data Transformation'!D3769)</f>
        <v>0</v>
      </c>
      <c r="I3769" t="str">
        <f t="shared" si="205"/>
        <v/>
      </c>
    </row>
    <row r="3770" spans="2:9" x14ac:dyDescent="0.25">
      <c r="B3770" t="b">
        <f>IF('Input and Summary Results'!D3352=0,FALSE,'Input and Summary Results'!$B3352)</f>
        <v>0</v>
      </c>
      <c r="C3770" t="b">
        <f>IF(OR(B3770=0,'Input and Summary Results'!D3352=0,'Input and Summary Results'!D3352=""),FALSE,'Input and Summary Results'!$D3352)</f>
        <v>0</v>
      </c>
      <c r="D3770" t="b">
        <f>IF(OR(B3770=0,'Input and Summary Results'!E3352=0),FALSE,'Input and Summary Results'!$E3352)</f>
        <v>0</v>
      </c>
      <c r="E3770" t="b">
        <f t="shared" si="206"/>
        <v>0</v>
      </c>
      <c r="F3770" t="b">
        <f t="shared" si="207"/>
        <v>0</v>
      </c>
      <c r="G3770" t="b">
        <f>IF('Input and Summary Results'!$J$4="yes",IF(C3770=FALSE,FALSE,IF('Data Transformation'!E3770&lt;$R$10,E3770,$R$10)),IF(C3770=FALSE,FALSE,IF(C3770&lt;$R$10,C3770,$R$10)))</f>
        <v>0</v>
      </c>
      <c r="H3770" t="b">
        <f>IF('Input and Summary Results'!$J$4="yes",'Data Transformation'!F3770,'Data Transformation'!D3770)</f>
        <v>0</v>
      </c>
      <c r="I3770" t="str">
        <f t="shared" si="205"/>
        <v/>
      </c>
    </row>
    <row r="3771" spans="2:9" x14ac:dyDescent="0.25">
      <c r="B3771" t="b">
        <f>IF('Input and Summary Results'!D3353=0,FALSE,'Input and Summary Results'!$B3353)</f>
        <v>0</v>
      </c>
      <c r="C3771" t="b">
        <f>IF(OR(B3771=0,'Input and Summary Results'!D3353=0,'Input and Summary Results'!D3353=""),FALSE,'Input and Summary Results'!$D3353)</f>
        <v>0</v>
      </c>
      <c r="D3771" t="b">
        <f>IF(OR(B3771=0,'Input and Summary Results'!E3353=0),FALSE,'Input and Summary Results'!$E3353)</f>
        <v>0</v>
      </c>
      <c r="E3771" t="b">
        <f t="shared" si="206"/>
        <v>0</v>
      </c>
      <c r="F3771" t="b">
        <f t="shared" si="207"/>
        <v>0</v>
      </c>
      <c r="G3771" t="b">
        <f>IF('Input and Summary Results'!$J$4="yes",IF(C3771=FALSE,FALSE,IF('Data Transformation'!E3771&lt;$R$10,E3771,$R$10)),IF(C3771=FALSE,FALSE,IF(C3771&lt;$R$10,C3771,$R$10)))</f>
        <v>0</v>
      </c>
      <c r="H3771" t="b">
        <f>IF('Input and Summary Results'!$J$4="yes",'Data Transformation'!F3771,'Data Transformation'!D3771)</f>
        <v>0</v>
      </c>
      <c r="I3771" t="str">
        <f t="shared" si="205"/>
        <v/>
      </c>
    </row>
    <row r="3772" spans="2:9" x14ac:dyDescent="0.25">
      <c r="B3772" t="b">
        <f>IF('Input and Summary Results'!D3354=0,FALSE,'Input and Summary Results'!$B3354)</f>
        <v>0</v>
      </c>
      <c r="C3772" t="b">
        <f>IF(OR(B3772=0,'Input and Summary Results'!D3354=0,'Input and Summary Results'!D3354=""),FALSE,'Input and Summary Results'!$D3354)</f>
        <v>0</v>
      </c>
      <c r="D3772" t="b">
        <f>IF(OR(B3772=0,'Input and Summary Results'!E3354=0),FALSE,'Input and Summary Results'!$E3354)</f>
        <v>0</v>
      </c>
      <c r="E3772" t="b">
        <f t="shared" si="206"/>
        <v>0</v>
      </c>
      <c r="F3772" t="b">
        <f t="shared" si="207"/>
        <v>0</v>
      </c>
      <c r="G3772" t="b">
        <f>IF('Input and Summary Results'!$J$4="yes",IF(C3772=FALSE,FALSE,IF('Data Transformation'!E3772&lt;$R$10,E3772,$R$10)),IF(C3772=FALSE,FALSE,IF(C3772&lt;$R$10,C3772,$R$10)))</f>
        <v>0</v>
      </c>
      <c r="H3772" t="b">
        <f>IF('Input and Summary Results'!$J$4="yes",'Data Transformation'!F3772,'Data Transformation'!D3772)</f>
        <v>0</v>
      </c>
      <c r="I3772" t="str">
        <f t="shared" si="205"/>
        <v/>
      </c>
    </row>
    <row r="3773" spans="2:9" x14ac:dyDescent="0.25">
      <c r="B3773" t="b">
        <f>IF('Input and Summary Results'!D3355=0,FALSE,'Input and Summary Results'!$B3355)</f>
        <v>0</v>
      </c>
      <c r="C3773" t="b">
        <f>IF(OR(B3773=0,'Input and Summary Results'!D3355=0,'Input and Summary Results'!D3355=""),FALSE,'Input and Summary Results'!$D3355)</f>
        <v>0</v>
      </c>
      <c r="D3773" t="b">
        <f>IF(OR(B3773=0,'Input and Summary Results'!E3355=0),FALSE,'Input and Summary Results'!$E3355)</f>
        <v>0</v>
      </c>
      <c r="E3773" t="b">
        <f t="shared" si="206"/>
        <v>0</v>
      </c>
      <c r="F3773" t="b">
        <f t="shared" si="207"/>
        <v>0</v>
      </c>
      <c r="G3773" t="b">
        <f>IF('Input and Summary Results'!$J$4="yes",IF(C3773=FALSE,FALSE,IF('Data Transformation'!E3773&lt;$R$10,E3773,$R$10)),IF(C3773=FALSE,FALSE,IF(C3773&lt;$R$10,C3773,$R$10)))</f>
        <v>0</v>
      </c>
      <c r="H3773" t="b">
        <f>IF('Input and Summary Results'!$J$4="yes",'Data Transformation'!F3773,'Data Transformation'!D3773)</f>
        <v>0</v>
      </c>
      <c r="I3773" t="str">
        <f t="shared" si="205"/>
        <v/>
      </c>
    </row>
    <row r="3774" spans="2:9" x14ac:dyDescent="0.25">
      <c r="B3774" t="b">
        <f>IF('Input and Summary Results'!D3356=0,FALSE,'Input and Summary Results'!$B3356)</f>
        <v>0</v>
      </c>
      <c r="C3774" t="b">
        <f>IF(OR(B3774=0,'Input and Summary Results'!D3356=0,'Input and Summary Results'!D3356=""),FALSE,'Input and Summary Results'!$D3356)</f>
        <v>0</v>
      </c>
      <c r="D3774" t="b">
        <f>IF(OR(B3774=0,'Input and Summary Results'!E3356=0),FALSE,'Input and Summary Results'!$E3356)</f>
        <v>0</v>
      </c>
      <c r="E3774" t="b">
        <f t="shared" si="206"/>
        <v>0</v>
      </c>
      <c r="F3774" t="b">
        <f t="shared" si="207"/>
        <v>0</v>
      </c>
      <c r="G3774" t="b">
        <f>IF('Input and Summary Results'!$J$4="yes",IF(C3774=FALSE,FALSE,IF('Data Transformation'!E3774&lt;$R$10,E3774,$R$10)),IF(C3774=FALSE,FALSE,IF(C3774&lt;$R$10,C3774,$R$10)))</f>
        <v>0</v>
      </c>
      <c r="H3774" t="b">
        <f>IF('Input and Summary Results'!$J$4="yes",'Data Transformation'!F3774,'Data Transformation'!D3774)</f>
        <v>0</v>
      </c>
      <c r="I3774" t="str">
        <f t="shared" si="205"/>
        <v/>
      </c>
    </row>
    <row r="3775" spans="2:9" x14ac:dyDescent="0.25">
      <c r="B3775" t="b">
        <f>IF('Input and Summary Results'!D3357=0,FALSE,'Input and Summary Results'!$B3357)</f>
        <v>0</v>
      </c>
      <c r="C3775" t="b">
        <f>IF(OR(B3775=0,'Input and Summary Results'!D3357=0,'Input and Summary Results'!D3357=""),FALSE,'Input and Summary Results'!$D3357)</f>
        <v>0</v>
      </c>
      <c r="D3775" t="b">
        <f>IF(OR(B3775=0,'Input and Summary Results'!E3357=0),FALSE,'Input and Summary Results'!$E3357)</f>
        <v>0</v>
      </c>
      <c r="E3775" t="b">
        <f t="shared" si="206"/>
        <v>0</v>
      </c>
      <c r="F3775" t="b">
        <f t="shared" si="207"/>
        <v>0</v>
      </c>
      <c r="G3775" t="b">
        <f>IF('Input and Summary Results'!$J$4="yes",IF(C3775=FALSE,FALSE,IF('Data Transformation'!E3775&lt;$R$10,E3775,$R$10)),IF(C3775=FALSE,FALSE,IF(C3775&lt;$R$10,C3775,$R$10)))</f>
        <v>0</v>
      </c>
      <c r="H3775" t="b">
        <f>IF('Input and Summary Results'!$J$4="yes",'Data Transformation'!F3775,'Data Transformation'!D3775)</f>
        <v>0</v>
      </c>
      <c r="I3775" t="str">
        <f t="shared" si="205"/>
        <v/>
      </c>
    </row>
    <row r="3776" spans="2:9" x14ac:dyDescent="0.25">
      <c r="B3776" t="b">
        <f>IF('Input and Summary Results'!D3358=0,FALSE,'Input and Summary Results'!$B3358)</f>
        <v>0</v>
      </c>
      <c r="C3776" t="b">
        <f>IF(OR(B3776=0,'Input and Summary Results'!D3358=0,'Input and Summary Results'!D3358=""),FALSE,'Input and Summary Results'!$D3358)</f>
        <v>0</v>
      </c>
      <c r="D3776" t="b">
        <f>IF(OR(B3776=0,'Input and Summary Results'!E3358=0),FALSE,'Input and Summary Results'!$E3358)</f>
        <v>0</v>
      </c>
      <c r="E3776" t="b">
        <f t="shared" si="206"/>
        <v>0</v>
      </c>
      <c r="F3776" t="b">
        <f t="shared" si="207"/>
        <v>0</v>
      </c>
      <c r="G3776" t="b">
        <f>IF('Input and Summary Results'!$J$4="yes",IF(C3776=FALSE,FALSE,IF('Data Transformation'!E3776&lt;$R$10,E3776,$R$10)),IF(C3776=FALSE,FALSE,IF(C3776&lt;$R$10,C3776,$R$10)))</f>
        <v>0</v>
      </c>
      <c r="H3776" t="b">
        <f>IF('Input and Summary Results'!$J$4="yes",'Data Transformation'!F3776,'Data Transformation'!D3776)</f>
        <v>0</v>
      </c>
      <c r="I3776" t="str">
        <f t="shared" si="205"/>
        <v/>
      </c>
    </row>
    <row r="3777" spans="2:9" x14ac:dyDescent="0.25">
      <c r="B3777" t="b">
        <f>IF('Input and Summary Results'!D3359=0,FALSE,'Input and Summary Results'!$B3359)</f>
        <v>0</v>
      </c>
      <c r="C3777" t="b">
        <f>IF(OR(B3777=0,'Input and Summary Results'!D3359=0,'Input and Summary Results'!D3359=""),FALSE,'Input and Summary Results'!$D3359)</f>
        <v>0</v>
      </c>
      <c r="D3777" t="b">
        <f>IF(OR(B3777=0,'Input and Summary Results'!E3359=0),FALSE,'Input and Summary Results'!$E3359)</f>
        <v>0</v>
      </c>
      <c r="E3777" t="b">
        <f t="shared" si="206"/>
        <v>0</v>
      </c>
      <c r="F3777" t="b">
        <f t="shared" si="207"/>
        <v>0</v>
      </c>
      <c r="G3777" t="b">
        <f>IF('Input and Summary Results'!$J$4="yes",IF(C3777=FALSE,FALSE,IF('Data Transformation'!E3777&lt;$R$10,E3777,$R$10)),IF(C3777=FALSE,FALSE,IF(C3777&lt;$R$10,C3777,$R$10)))</f>
        <v>0</v>
      </c>
      <c r="H3777" t="b">
        <f>IF('Input and Summary Results'!$J$4="yes",'Data Transformation'!F3777,'Data Transformation'!D3777)</f>
        <v>0</v>
      </c>
      <c r="I3777" t="str">
        <f t="shared" si="205"/>
        <v/>
      </c>
    </row>
    <row r="3778" spans="2:9" x14ac:dyDescent="0.25">
      <c r="B3778" t="b">
        <f>IF('Input and Summary Results'!D3360=0,FALSE,'Input and Summary Results'!$B3360)</f>
        <v>0</v>
      </c>
      <c r="C3778" t="b">
        <f>IF(OR(B3778=0,'Input and Summary Results'!D3360=0,'Input and Summary Results'!D3360=""),FALSE,'Input and Summary Results'!$D3360)</f>
        <v>0</v>
      </c>
      <c r="D3778" t="b">
        <f>IF(OR(B3778=0,'Input and Summary Results'!E3360=0),FALSE,'Input and Summary Results'!$E3360)</f>
        <v>0</v>
      </c>
      <c r="E3778" t="b">
        <f t="shared" si="206"/>
        <v>0</v>
      </c>
      <c r="F3778" t="b">
        <f t="shared" si="207"/>
        <v>0</v>
      </c>
      <c r="G3778" t="b">
        <f>IF('Input and Summary Results'!$J$4="yes",IF(C3778=FALSE,FALSE,IF('Data Transformation'!E3778&lt;$R$10,E3778,$R$10)),IF(C3778=FALSE,FALSE,IF(C3778&lt;$R$10,C3778,$R$10)))</f>
        <v>0</v>
      </c>
      <c r="H3778" t="b">
        <f>IF('Input and Summary Results'!$J$4="yes",'Data Transformation'!F3778,'Data Transformation'!D3778)</f>
        <v>0</v>
      </c>
      <c r="I3778" t="str">
        <f t="shared" si="205"/>
        <v/>
      </c>
    </row>
    <row r="3779" spans="2:9" x14ac:dyDescent="0.25">
      <c r="B3779" t="b">
        <f>IF('Input and Summary Results'!D3361=0,FALSE,'Input and Summary Results'!$B3361)</f>
        <v>0</v>
      </c>
      <c r="C3779" t="b">
        <f>IF(OR(B3779=0,'Input and Summary Results'!D3361=0,'Input and Summary Results'!D3361=""),FALSE,'Input and Summary Results'!$D3361)</f>
        <v>0</v>
      </c>
      <c r="D3779" t="b">
        <f>IF(OR(B3779=0,'Input and Summary Results'!E3361=0),FALSE,'Input and Summary Results'!$E3361)</f>
        <v>0</v>
      </c>
      <c r="E3779" t="b">
        <f t="shared" si="206"/>
        <v>0</v>
      </c>
      <c r="F3779" t="b">
        <f t="shared" si="207"/>
        <v>0</v>
      </c>
      <c r="G3779" t="b">
        <f>IF('Input and Summary Results'!$J$4="yes",IF(C3779=FALSE,FALSE,IF('Data Transformation'!E3779&lt;$R$10,E3779,$R$10)),IF(C3779=FALSE,FALSE,IF(C3779&lt;$R$10,C3779,$R$10)))</f>
        <v>0</v>
      </c>
      <c r="H3779" t="b">
        <f>IF('Input and Summary Results'!$J$4="yes",'Data Transformation'!F3779,'Data Transformation'!D3779)</f>
        <v>0</v>
      </c>
      <c r="I3779" t="str">
        <f t="shared" si="205"/>
        <v/>
      </c>
    </row>
    <row r="3780" spans="2:9" x14ac:dyDescent="0.25">
      <c r="B3780" t="b">
        <f>IF('Input and Summary Results'!D3362=0,FALSE,'Input and Summary Results'!$B3362)</f>
        <v>0</v>
      </c>
      <c r="C3780" t="b">
        <f>IF(OR(B3780=0,'Input and Summary Results'!D3362=0,'Input and Summary Results'!D3362=""),FALSE,'Input and Summary Results'!$D3362)</f>
        <v>0</v>
      </c>
      <c r="D3780" t="b">
        <f>IF(OR(B3780=0,'Input and Summary Results'!E3362=0),FALSE,'Input and Summary Results'!$E3362)</f>
        <v>0</v>
      </c>
      <c r="E3780" t="b">
        <f t="shared" si="206"/>
        <v>0</v>
      </c>
      <c r="F3780" t="b">
        <f t="shared" si="207"/>
        <v>0</v>
      </c>
      <c r="G3780" t="b">
        <f>IF('Input and Summary Results'!$J$4="yes",IF(C3780=FALSE,FALSE,IF('Data Transformation'!E3780&lt;$R$10,E3780,$R$10)),IF(C3780=FALSE,FALSE,IF(C3780&lt;$R$10,C3780,$R$10)))</f>
        <v>0</v>
      </c>
      <c r="H3780" t="b">
        <f>IF('Input and Summary Results'!$J$4="yes",'Data Transformation'!F3780,'Data Transformation'!D3780)</f>
        <v>0</v>
      </c>
      <c r="I3780" t="str">
        <f t="shared" si="205"/>
        <v/>
      </c>
    </row>
    <row r="3781" spans="2:9" x14ac:dyDescent="0.25">
      <c r="B3781" t="b">
        <f>IF('Input and Summary Results'!D3363=0,FALSE,'Input and Summary Results'!$B3363)</f>
        <v>0</v>
      </c>
      <c r="C3781" t="b">
        <f>IF(OR(B3781=0,'Input and Summary Results'!D3363=0,'Input and Summary Results'!D3363=""),FALSE,'Input and Summary Results'!$D3363)</f>
        <v>0</v>
      </c>
      <c r="D3781" t="b">
        <f>IF(OR(B3781=0,'Input and Summary Results'!E3363=0),FALSE,'Input and Summary Results'!$E3363)</f>
        <v>0</v>
      </c>
      <c r="E3781" t="b">
        <f t="shared" si="206"/>
        <v>0</v>
      </c>
      <c r="F3781" t="b">
        <f t="shared" si="207"/>
        <v>0</v>
      </c>
      <c r="G3781" t="b">
        <f>IF('Input and Summary Results'!$J$4="yes",IF(C3781=FALSE,FALSE,IF('Data Transformation'!E3781&lt;$R$10,E3781,$R$10)),IF(C3781=FALSE,FALSE,IF(C3781&lt;$R$10,C3781,$R$10)))</f>
        <v>0</v>
      </c>
      <c r="H3781" t="b">
        <f>IF('Input and Summary Results'!$J$4="yes",'Data Transformation'!F3781,'Data Transformation'!D3781)</f>
        <v>0</v>
      </c>
      <c r="I3781" t="str">
        <f t="shared" ref="I3781:I3844" si="208">IF(G3781=FALSE,"",B3781)</f>
        <v/>
      </c>
    </row>
    <row r="3782" spans="2:9" x14ac:dyDescent="0.25">
      <c r="B3782" t="b">
        <f>IF('Input and Summary Results'!D3364=0,FALSE,'Input and Summary Results'!$B3364)</f>
        <v>0</v>
      </c>
      <c r="C3782" t="b">
        <f>IF(OR(B3782=0,'Input and Summary Results'!D3364=0,'Input and Summary Results'!D3364=""),FALSE,'Input and Summary Results'!$D3364)</f>
        <v>0</v>
      </c>
      <c r="D3782" t="b">
        <f>IF(OR(B3782=0,'Input and Summary Results'!E3364=0),FALSE,'Input and Summary Results'!$E3364)</f>
        <v>0</v>
      </c>
      <c r="E3782" t="b">
        <f t="shared" si="206"/>
        <v>0</v>
      </c>
      <c r="F3782" t="b">
        <f t="shared" si="207"/>
        <v>0</v>
      </c>
      <c r="G3782" t="b">
        <f>IF('Input and Summary Results'!$J$4="yes",IF(C3782=FALSE,FALSE,IF('Data Transformation'!E3782&lt;$R$10,E3782,$R$10)),IF(C3782=FALSE,FALSE,IF(C3782&lt;$R$10,C3782,$R$10)))</f>
        <v>0</v>
      </c>
      <c r="H3782" t="b">
        <f>IF('Input and Summary Results'!$J$4="yes",'Data Transformation'!F3782,'Data Transformation'!D3782)</f>
        <v>0</v>
      </c>
      <c r="I3782" t="str">
        <f t="shared" si="208"/>
        <v/>
      </c>
    </row>
    <row r="3783" spans="2:9" x14ac:dyDescent="0.25">
      <c r="B3783" t="b">
        <f>IF('Input and Summary Results'!D3365=0,FALSE,'Input and Summary Results'!$B3365)</f>
        <v>0</v>
      </c>
      <c r="C3783" t="b">
        <f>IF(OR(B3783=0,'Input and Summary Results'!D3365=0,'Input and Summary Results'!D3365=""),FALSE,'Input and Summary Results'!$D3365)</f>
        <v>0</v>
      </c>
      <c r="D3783" t="b">
        <f>IF(OR(B3783=0,'Input and Summary Results'!E3365=0),FALSE,'Input and Summary Results'!$E3365)</f>
        <v>0</v>
      </c>
      <c r="E3783" t="b">
        <f t="shared" si="206"/>
        <v>0</v>
      </c>
      <c r="F3783" t="b">
        <f t="shared" si="207"/>
        <v>0</v>
      </c>
      <c r="G3783" t="b">
        <f>IF('Input and Summary Results'!$J$4="yes",IF(C3783=FALSE,FALSE,IF('Data Transformation'!E3783&lt;$R$10,E3783,$R$10)),IF(C3783=FALSE,FALSE,IF(C3783&lt;$R$10,C3783,$R$10)))</f>
        <v>0</v>
      </c>
      <c r="H3783" t="b">
        <f>IF('Input and Summary Results'!$J$4="yes",'Data Transformation'!F3783,'Data Transformation'!D3783)</f>
        <v>0</v>
      </c>
      <c r="I3783" t="str">
        <f t="shared" si="208"/>
        <v/>
      </c>
    </row>
    <row r="3784" spans="2:9" x14ac:dyDescent="0.25">
      <c r="B3784" t="b">
        <f>IF('Input and Summary Results'!D3366=0,FALSE,'Input and Summary Results'!$B3366)</f>
        <v>0</v>
      </c>
      <c r="C3784" t="b">
        <f>IF(OR(B3784=0,'Input and Summary Results'!D3366=0,'Input and Summary Results'!D3366=""),FALSE,'Input and Summary Results'!$D3366)</f>
        <v>0</v>
      </c>
      <c r="D3784" t="b">
        <f>IF(OR(B3784=0,'Input and Summary Results'!E3366=0),FALSE,'Input and Summary Results'!$E3366)</f>
        <v>0</v>
      </c>
      <c r="E3784" t="b">
        <f t="shared" si="206"/>
        <v>0</v>
      </c>
      <c r="F3784" t="b">
        <f t="shared" si="207"/>
        <v>0</v>
      </c>
      <c r="G3784" t="b">
        <f>IF('Input and Summary Results'!$J$4="yes",IF(C3784=FALSE,FALSE,IF('Data Transformation'!E3784&lt;$R$10,E3784,$R$10)),IF(C3784=FALSE,FALSE,IF(C3784&lt;$R$10,C3784,$R$10)))</f>
        <v>0</v>
      </c>
      <c r="H3784" t="b">
        <f>IF('Input and Summary Results'!$J$4="yes",'Data Transformation'!F3784,'Data Transformation'!D3784)</f>
        <v>0</v>
      </c>
      <c r="I3784" t="str">
        <f t="shared" si="208"/>
        <v/>
      </c>
    </row>
    <row r="3785" spans="2:9" x14ac:dyDescent="0.25">
      <c r="B3785" t="b">
        <f>IF('Input and Summary Results'!D3367=0,FALSE,'Input and Summary Results'!$B3367)</f>
        <v>0</v>
      </c>
      <c r="C3785" t="b">
        <f>IF(OR(B3785=0,'Input and Summary Results'!D3367=0,'Input and Summary Results'!D3367=""),FALSE,'Input and Summary Results'!$D3367)</f>
        <v>0</v>
      </c>
      <c r="D3785" t="b">
        <f>IF(OR(B3785=0,'Input and Summary Results'!E3367=0),FALSE,'Input and Summary Results'!$E3367)</f>
        <v>0</v>
      </c>
      <c r="E3785" t="b">
        <f t="shared" si="206"/>
        <v>0</v>
      </c>
      <c r="F3785" t="b">
        <f t="shared" si="207"/>
        <v>0</v>
      </c>
      <c r="G3785" t="b">
        <f>IF('Input and Summary Results'!$J$4="yes",IF(C3785=FALSE,FALSE,IF('Data Transformation'!E3785&lt;$R$10,E3785,$R$10)),IF(C3785=FALSE,FALSE,IF(C3785&lt;$R$10,C3785,$R$10)))</f>
        <v>0</v>
      </c>
      <c r="H3785" t="b">
        <f>IF('Input and Summary Results'!$J$4="yes",'Data Transformation'!F3785,'Data Transformation'!D3785)</f>
        <v>0</v>
      </c>
      <c r="I3785" t="str">
        <f t="shared" si="208"/>
        <v/>
      </c>
    </row>
    <row r="3786" spans="2:9" x14ac:dyDescent="0.25">
      <c r="B3786" t="b">
        <f>IF('Input and Summary Results'!D3368=0,FALSE,'Input and Summary Results'!$B3368)</f>
        <v>0</v>
      </c>
      <c r="C3786" t="b">
        <f>IF(OR(B3786=0,'Input and Summary Results'!D3368=0,'Input and Summary Results'!D3368=""),FALSE,'Input and Summary Results'!$D3368)</f>
        <v>0</v>
      </c>
      <c r="D3786" t="b">
        <f>IF(OR(B3786=0,'Input and Summary Results'!E3368=0),FALSE,'Input and Summary Results'!$E3368)</f>
        <v>0</v>
      </c>
      <c r="E3786" t="b">
        <f t="shared" si="206"/>
        <v>0</v>
      </c>
      <c r="F3786" t="b">
        <f t="shared" si="207"/>
        <v>0</v>
      </c>
      <c r="G3786" t="b">
        <f>IF('Input and Summary Results'!$J$4="yes",IF(C3786=FALSE,FALSE,IF('Data Transformation'!E3786&lt;$R$10,E3786,$R$10)),IF(C3786=FALSE,FALSE,IF(C3786&lt;$R$10,C3786,$R$10)))</f>
        <v>0</v>
      </c>
      <c r="H3786" t="b">
        <f>IF('Input and Summary Results'!$J$4="yes",'Data Transformation'!F3786,'Data Transformation'!D3786)</f>
        <v>0</v>
      </c>
      <c r="I3786" t="str">
        <f t="shared" si="208"/>
        <v/>
      </c>
    </row>
    <row r="3787" spans="2:9" x14ac:dyDescent="0.25">
      <c r="B3787" t="b">
        <f>IF('Input and Summary Results'!D3369=0,FALSE,'Input and Summary Results'!$B3369)</f>
        <v>0</v>
      </c>
      <c r="C3787" t="b">
        <f>IF(OR(B3787=0,'Input and Summary Results'!D3369=0,'Input and Summary Results'!D3369=""),FALSE,'Input and Summary Results'!$D3369)</f>
        <v>0</v>
      </c>
      <c r="D3787" t="b">
        <f>IF(OR(B3787=0,'Input and Summary Results'!E3369=0),FALSE,'Input and Summary Results'!$E3369)</f>
        <v>0</v>
      </c>
      <c r="E3787" t="b">
        <f t="shared" si="206"/>
        <v>0</v>
      </c>
      <c r="F3787" t="b">
        <f t="shared" si="207"/>
        <v>0</v>
      </c>
      <c r="G3787" t="b">
        <f>IF('Input and Summary Results'!$J$4="yes",IF(C3787=FALSE,FALSE,IF('Data Transformation'!E3787&lt;$R$10,E3787,$R$10)),IF(C3787=FALSE,FALSE,IF(C3787&lt;$R$10,C3787,$R$10)))</f>
        <v>0</v>
      </c>
      <c r="H3787" t="b">
        <f>IF('Input and Summary Results'!$J$4="yes",'Data Transformation'!F3787,'Data Transformation'!D3787)</f>
        <v>0</v>
      </c>
      <c r="I3787" t="str">
        <f t="shared" si="208"/>
        <v/>
      </c>
    </row>
    <row r="3788" spans="2:9" x14ac:dyDescent="0.25">
      <c r="B3788" t="b">
        <f>IF('Input and Summary Results'!D3370=0,FALSE,'Input and Summary Results'!$B3370)</f>
        <v>0</v>
      </c>
      <c r="C3788" t="b">
        <f>IF(OR(B3788=0,'Input and Summary Results'!D3370=0,'Input and Summary Results'!D3370=""),FALSE,'Input and Summary Results'!$D3370)</f>
        <v>0</v>
      </c>
      <c r="D3788" t="b">
        <f>IF(OR(B3788=0,'Input and Summary Results'!E3370=0),FALSE,'Input and Summary Results'!$E3370)</f>
        <v>0</v>
      </c>
      <c r="E3788" t="b">
        <f t="shared" si="206"/>
        <v>0</v>
      </c>
      <c r="F3788" t="b">
        <f t="shared" si="207"/>
        <v>0</v>
      </c>
      <c r="G3788" t="b">
        <f>IF('Input and Summary Results'!$J$4="yes",IF(C3788=FALSE,FALSE,IF('Data Transformation'!E3788&lt;$R$10,E3788,$R$10)),IF(C3788=FALSE,FALSE,IF(C3788&lt;$R$10,C3788,$R$10)))</f>
        <v>0</v>
      </c>
      <c r="H3788" t="b">
        <f>IF('Input and Summary Results'!$J$4="yes",'Data Transformation'!F3788,'Data Transformation'!D3788)</f>
        <v>0</v>
      </c>
      <c r="I3788" t="str">
        <f t="shared" si="208"/>
        <v/>
      </c>
    </row>
    <row r="3789" spans="2:9" x14ac:dyDescent="0.25">
      <c r="B3789" t="b">
        <f>IF('Input and Summary Results'!D3371=0,FALSE,'Input and Summary Results'!$B3371)</f>
        <v>0</v>
      </c>
      <c r="C3789" t="b">
        <f>IF(OR(B3789=0,'Input and Summary Results'!D3371=0,'Input and Summary Results'!D3371=""),FALSE,'Input and Summary Results'!$D3371)</f>
        <v>0</v>
      </c>
      <c r="D3789" t="b">
        <f>IF(OR(B3789=0,'Input and Summary Results'!E3371=0),FALSE,'Input and Summary Results'!$E3371)</f>
        <v>0</v>
      </c>
      <c r="E3789" t="b">
        <f t="shared" si="206"/>
        <v>0</v>
      </c>
      <c r="F3789" t="b">
        <f t="shared" si="207"/>
        <v>0</v>
      </c>
      <c r="G3789" t="b">
        <f>IF('Input and Summary Results'!$J$4="yes",IF(C3789=FALSE,FALSE,IF('Data Transformation'!E3789&lt;$R$10,E3789,$R$10)),IF(C3789=FALSE,FALSE,IF(C3789&lt;$R$10,C3789,$R$10)))</f>
        <v>0</v>
      </c>
      <c r="H3789" t="b">
        <f>IF('Input and Summary Results'!$J$4="yes",'Data Transformation'!F3789,'Data Transformation'!D3789)</f>
        <v>0</v>
      </c>
      <c r="I3789" t="str">
        <f t="shared" si="208"/>
        <v/>
      </c>
    </row>
    <row r="3790" spans="2:9" x14ac:dyDescent="0.25">
      <c r="B3790" t="b">
        <f>IF('Input and Summary Results'!D3372=0,FALSE,'Input and Summary Results'!$B3372)</f>
        <v>0</v>
      </c>
      <c r="C3790" t="b">
        <f>IF(OR(B3790=0,'Input and Summary Results'!D3372=0,'Input and Summary Results'!D3372=""),FALSE,'Input and Summary Results'!$D3372)</f>
        <v>0</v>
      </c>
      <c r="D3790" t="b">
        <f>IF(OR(B3790=0,'Input and Summary Results'!E3372=0),FALSE,'Input and Summary Results'!$E3372)</f>
        <v>0</v>
      </c>
      <c r="E3790" t="b">
        <f t="shared" si="206"/>
        <v>0</v>
      </c>
      <c r="F3790" t="b">
        <f t="shared" si="207"/>
        <v>0</v>
      </c>
      <c r="G3790" t="b">
        <f>IF('Input and Summary Results'!$J$4="yes",IF(C3790=FALSE,FALSE,IF('Data Transformation'!E3790&lt;$R$10,E3790,$R$10)),IF(C3790=FALSE,FALSE,IF(C3790&lt;$R$10,C3790,$R$10)))</f>
        <v>0</v>
      </c>
      <c r="H3790" t="b">
        <f>IF('Input and Summary Results'!$J$4="yes",'Data Transformation'!F3790,'Data Transformation'!D3790)</f>
        <v>0</v>
      </c>
      <c r="I3790" t="str">
        <f t="shared" si="208"/>
        <v/>
      </c>
    </row>
    <row r="3791" spans="2:9" x14ac:dyDescent="0.25">
      <c r="B3791" t="b">
        <f>IF('Input and Summary Results'!D3373=0,FALSE,'Input and Summary Results'!$B3373)</f>
        <v>0</v>
      </c>
      <c r="C3791" t="b">
        <f>IF(OR(B3791=0,'Input and Summary Results'!D3373=0,'Input and Summary Results'!D3373=""),FALSE,'Input and Summary Results'!$D3373)</f>
        <v>0</v>
      </c>
      <c r="D3791" t="b">
        <f>IF(OR(B3791=0,'Input and Summary Results'!E3373=0),FALSE,'Input and Summary Results'!$E3373)</f>
        <v>0</v>
      </c>
      <c r="E3791" t="b">
        <f t="shared" si="206"/>
        <v>0</v>
      </c>
      <c r="F3791" t="b">
        <f t="shared" si="207"/>
        <v>0</v>
      </c>
      <c r="G3791" t="b">
        <f>IF('Input and Summary Results'!$J$4="yes",IF(C3791=FALSE,FALSE,IF('Data Transformation'!E3791&lt;$R$10,E3791,$R$10)),IF(C3791=FALSE,FALSE,IF(C3791&lt;$R$10,C3791,$R$10)))</f>
        <v>0</v>
      </c>
      <c r="H3791" t="b">
        <f>IF('Input and Summary Results'!$J$4="yes",'Data Transformation'!F3791,'Data Transformation'!D3791)</f>
        <v>0</v>
      </c>
      <c r="I3791" t="str">
        <f t="shared" si="208"/>
        <v/>
      </c>
    </row>
    <row r="3792" spans="2:9" x14ac:dyDescent="0.25">
      <c r="B3792" t="b">
        <f>IF('Input and Summary Results'!D3374=0,FALSE,'Input and Summary Results'!$B3374)</f>
        <v>0</v>
      </c>
      <c r="C3792" t="b">
        <f>IF(OR(B3792=0,'Input and Summary Results'!D3374=0,'Input and Summary Results'!D3374=""),FALSE,'Input and Summary Results'!$D3374)</f>
        <v>0</v>
      </c>
      <c r="D3792" t="b">
        <f>IF(OR(B3792=0,'Input and Summary Results'!E3374=0),FALSE,'Input and Summary Results'!$E3374)</f>
        <v>0</v>
      </c>
      <c r="E3792" t="b">
        <f t="shared" si="206"/>
        <v>0</v>
      </c>
      <c r="F3792" t="b">
        <f t="shared" si="207"/>
        <v>0</v>
      </c>
      <c r="G3792" t="b">
        <f>IF('Input and Summary Results'!$J$4="yes",IF(C3792=FALSE,FALSE,IF('Data Transformation'!E3792&lt;$R$10,E3792,$R$10)),IF(C3792=FALSE,FALSE,IF(C3792&lt;$R$10,C3792,$R$10)))</f>
        <v>0</v>
      </c>
      <c r="H3792" t="b">
        <f>IF('Input and Summary Results'!$J$4="yes",'Data Transformation'!F3792,'Data Transformation'!D3792)</f>
        <v>0</v>
      </c>
      <c r="I3792" t="str">
        <f t="shared" si="208"/>
        <v/>
      </c>
    </row>
    <row r="3793" spans="2:9" x14ac:dyDescent="0.25">
      <c r="B3793" t="b">
        <f>IF('Input and Summary Results'!D3375=0,FALSE,'Input and Summary Results'!$B3375)</f>
        <v>0</v>
      </c>
      <c r="C3793" t="b">
        <f>IF(OR(B3793=0,'Input and Summary Results'!D3375=0,'Input and Summary Results'!D3375=""),FALSE,'Input and Summary Results'!$D3375)</f>
        <v>0</v>
      </c>
      <c r="D3793" t="b">
        <f>IF(OR(B3793=0,'Input and Summary Results'!E3375=0),FALSE,'Input and Summary Results'!$E3375)</f>
        <v>0</v>
      </c>
      <c r="E3793" t="b">
        <f t="shared" si="206"/>
        <v>0</v>
      </c>
      <c r="F3793" t="b">
        <f t="shared" si="207"/>
        <v>0</v>
      </c>
      <c r="G3793" t="b">
        <f>IF('Input and Summary Results'!$J$4="yes",IF(C3793=FALSE,FALSE,IF('Data Transformation'!E3793&lt;$R$10,E3793,$R$10)),IF(C3793=FALSE,FALSE,IF(C3793&lt;$R$10,C3793,$R$10)))</f>
        <v>0</v>
      </c>
      <c r="H3793" t="b">
        <f>IF('Input and Summary Results'!$J$4="yes",'Data Transformation'!F3793,'Data Transformation'!D3793)</f>
        <v>0</v>
      </c>
      <c r="I3793" t="str">
        <f t="shared" si="208"/>
        <v/>
      </c>
    </row>
    <row r="3794" spans="2:9" x14ac:dyDescent="0.25">
      <c r="B3794" t="b">
        <f>IF('Input and Summary Results'!D3376=0,FALSE,'Input and Summary Results'!$B3376)</f>
        <v>0</v>
      </c>
      <c r="C3794" t="b">
        <f>IF(OR(B3794=0,'Input and Summary Results'!D3376=0,'Input and Summary Results'!D3376=""),FALSE,'Input and Summary Results'!$D3376)</f>
        <v>0</v>
      </c>
      <c r="D3794" t="b">
        <f>IF(OR(B3794=0,'Input and Summary Results'!E3376=0),FALSE,'Input and Summary Results'!$E3376)</f>
        <v>0</v>
      </c>
      <c r="E3794" t="b">
        <f t="shared" si="206"/>
        <v>0</v>
      </c>
      <c r="F3794" t="b">
        <f t="shared" si="207"/>
        <v>0</v>
      </c>
      <c r="G3794" t="b">
        <f>IF('Input and Summary Results'!$J$4="yes",IF(C3794=FALSE,FALSE,IF('Data Transformation'!E3794&lt;$R$10,E3794,$R$10)),IF(C3794=FALSE,FALSE,IF(C3794&lt;$R$10,C3794,$R$10)))</f>
        <v>0</v>
      </c>
      <c r="H3794" t="b">
        <f>IF('Input and Summary Results'!$J$4="yes",'Data Transformation'!F3794,'Data Transformation'!D3794)</f>
        <v>0</v>
      </c>
      <c r="I3794" t="str">
        <f t="shared" si="208"/>
        <v/>
      </c>
    </row>
    <row r="3795" spans="2:9" x14ac:dyDescent="0.25">
      <c r="B3795" t="b">
        <f>IF('Input and Summary Results'!D3377=0,FALSE,'Input and Summary Results'!$B3377)</f>
        <v>0</v>
      </c>
      <c r="C3795" t="b">
        <f>IF(OR(B3795=0,'Input and Summary Results'!D3377=0,'Input and Summary Results'!D3377=""),FALSE,'Input and Summary Results'!$D3377)</f>
        <v>0</v>
      </c>
      <c r="D3795" t="b">
        <f>IF(OR(B3795=0,'Input and Summary Results'!E3377=0),FALSE,'Input and Summary Results'!$E3377)</f>
        <v>0</v>
      </c>
      <c r="E3795" t="b">
        <f t="shared" si="206"/>
        <v>0</v>
      </c>
      <c r="F3795" t="b">
        <f t="shared" si="207"/>
        <v>0</v>
      </c>
      <c r="G3795" t="b">
        <f>IF('Input and Summary Results'!$J$4="yes",IF(C3795=FALSE,FALSE,IF('Data Transformation'!E3795&lt;$R$10,E3795,$R$10)),IF(C3795=FALSE,FALSE,IF(C3795&lt;$R$10,C3795,$R$10)))</f>
        <v>0</v>
      </c>
      <c r="H3795" t="b">
        <f>IF('Input and Summary Results'!$J$4="yes",'Data Transformation'!F3795,'Data Transformation'!D3795)</f>
        <v>0</v>
      </c>
      <c r="I3795" t="str">
        <f t="shared" si="208"/>
        <v/>
      </c>
    </row>
    <row r="3796" spans="2:9" x14ac:dyDescent="0.25">
      <c r="B3796" t="b">
        <f>IF('Input and Summary Results'!D3378=0,FALSE,'Input and Summary Results'!$B3378)</f>
        <v>0</v>
      </c>
      <c r="C3796" t="b">
        <f>IF(OR(B3796=0,'Input and Summary Results'!D3378=0,'Input and Summary Results'!D3378=""),FALSE,'Input and Summary Results'!$D3378)</f>
        <v>0</v>
      </c>
      <c r="D3796" t="b">
        <f>IF(OR(B3796=0,'Input and Summary Results'!E3378=0),FALSE,'Input and Summary Results'!$E3378)</f>
        <v>0</v>
      </c>
      <c r="E3796" t="b">
        <f t="shared" si="206"/>
        <v>0</v>
      </c>
      <c r="F3796" t="b">
        <f t="shared" si="207"/>
        <v>0</v>
      </c>
      <c r="G3796" t="b">
        <f>IF('Input and Summary Results'!$J$4="yes",IF(C3796=FALSE,FALSE,IF('Data Transformation'!E3796&lt;$R$10,E3796,$R$10)),IF(C3796=FALSE,FALSE,IF(C3796&lt;$R$10,C3796,$R$10)))</f>
        <v>0</v>
      </c>
      <c r="H3796" t="b">
        <f>IF('Input and Summary Results'!$J$4="yes",'Data Transformation'!F3796,'Data Transformation'!D3796)</f>
        <v>0</v>
      </c>
      <c r="I3796" t="str">
        <f t="shared" si="208"/>
        <v/>
      </c>
    </row>
    <row r="3797" spans="2:9" x14ac:dyDescent="0.25">
      <c r="B3797" t="b">
        <f>IF('Input and Summary Results'!D3379=0,FALSE,'Input and Summary Results'!$B3379)</f>
        <v>0</v>
      </c>
      <c r="C3797" t="b">
        <f>IF(OR(B3797=0,'Input and Summary Results'!D3379=0,'Input and Summary Results'!D3379=""),FALSE,'Input and Summary Results'!$D3379)</f>
        <v>0</v>
      </c>
      <c r="D3797" t="b">
        <f>IF(OR(B3797=0,'Input and Summary Results'!E3379=0),FALSE,'Input and Summary Results'!$E3379)</f>
        <v>0</v>
      </c>
      <c r="E3797" t="b">
        <f t="shared" si="206"/>
        <v>0</v>
      </c>
      <c r="F3797" t="b">
        <f t="shared" si="207"/>
        <v>0</v>
      </c>
      <c r="G3797" t="b">
        <f>IF('Input and Summary Results'!$J$4="yes",IF(C3797=FALSE,FALSE,IF('Data Transformation'!E3797&lt;$R$10,E3797,$R$10)),IF(C3797=FALSE,FALSE,IF(C3797&lt;$R$10,C3797,$R$10)))</f>
        <v>0</v>
      </c>
      <c r="H3797" t="b">
        <f>IF('Input and Summary Results'!$J$4="yes",'Data Transformation'!F3797,'Data Transformation'!D3797)</f>
        <v>0</v>
      </c>
      <c r="I3797" t="str">
        <f t="shared" si="208"/>
        <v/>
      </c>
    </row>
    <row r="3798" spans="2:9" x14ac:dyDescent="0.25">
      <c r="B3798" t="b">
        <f>IF('Input and Summary Results'!D3380=0,FALSE,'Input and Summary Results'!$B3380)</f>
        <v>0</v>
      </c>
      <c r="C3798" t="b">
        <f>IF(OR(B3798=0,'Input and Summary Results'!D3380=0,'Input and Summary Results'!D3380=""),FALSE,'Input and Summary Results'!$D3380)</f>
        <v>0</v>
      </c>
      <c r="D3798" t="b">
        <f>IF(OR(B3798=0,'Input and Summary Results'!E3380=0),FALSE,'Input and Summary Results'!$E3380)</f>
        <v>0</v>
      </c>
      <c r="E3798" t="b">
        <f t="shared" si="206"/>
        <v>0</v>
      </c>
      <c r="F3798" t="b">
        <f t="shared" si="207"/>
        <v>0</v>
      </c>
      <c r="G3798" t="b">
        <f>IF('Input and Summary Results'!$J$4="yes",IF(C3798=FALSE,FALSE,IF('Data Transformation'!E3798&lt;$R$10,E3798,$R$10)),IF(C3798=FALSE,FALSE,IF(C3798&lt;$R$10,C3798,$R$10)))</f>
        <v>0</v>
      </c>
      <c r="H3798" t="b">
        <f>IF('Input and Summary Results'!$J$4="yes",'Data Transformation'!F3798,'Data Transformation'!D3798)</f>
        <v>0</v>
      </c>
      <c r="I3798" t="str">
        <f t="shared" si="208"/>
        <v/>
      </c>
    </row>
    <row r="3799" spans="2:9" x14ac:dyDescent="0.25">
      <c r="B3799" t="b">
        <f>IF('Input and Summary Results'!D3381=0,FALSE,'Input and Summary Results'!$B3381)</f>
        <v>0</v>
      </c>
      <c r="C3799" t="b">
        <f>IF(OR(B3799=0,'Input and Summary Results'!D3381=0,'Input and Summary Results'!D3381=""),FALSE,'Input and Summary Results'!$D3381)</f>
        <v>0</v>
      </c>
      <c r="D3799" t="b">
        <f>IF(OR(B3799=0,'Input and Summary Results'!E3381=0),FALSE,'Input and Summary Results'!$E3381)</f>
        <v>0</v>
      </c>
      <c r="E3799" t="b">
        <f t="shared" si="206"/>
        <v>0</v>
      </c>
      <c r="F3799" t="b">
        <f t="shared" si="207"/>
        <v>0</v>
      </c>
      <c r="G3799" t="b">
        <f>IF('Input and Summary Results'!$J$4="yes",IF(C3799=FALSE,FALSE,IF('Data Transformation'!E3799&lt;$R$10,E3799,$R$10)),IF(C3799=FALSE,FALSE,IF(C3799&lt;$R$10,C3799,$R$10)))</f>
        <v>0</v>
      </c>
      <c r="H3799" t="b">
        <f>IF('Input and Summary Results'!$J$4="yes",'Data Transformation'!F3799,'Data Transformation'!D3799)</f>
        <v>0</v>
      </c>
      <c r="I3799" t="str">
        <f t="shared" si="208"/>
        <v/>
      </c>
    </row>
    <row r="3800" spans="2:9" x14ac:dyDescent="0.25">
      <c r="B3800" t="b">
        <f>IF('Input and Summary Results'!D3382=0,FALSE,'Input and Summary Results'!$B3382)</f>
        <v>0</v>
      </c>
      <c r="C3800" t="b">
        <f>IF(OR(B3800=0,'Input and Summary Results'!D3382=0,'Input and Summary Results'!D3382=""),FALSE,'Input and Summary Results'!$D3382)</f>
        <v>0</v>
      </c>
      <c r="D3800" t="b">
        <f>IF(OR(B3800=0,'Input and Summary Results'!E3382=0),FALSE,'Input and Summary Results'!$E3382)</f>
        <v>0</v>
      </c>
      <c r="E3800" t="b">
        <f t="shared" si="206"/>
        <v>0</v>
      </c>
      <c r="F3800" t="b">
        <f t="shared" si="207"/>
        <v>0</v>
      </c>
      <c r="G3800" t="b">
        <f>IF('Input and Summary Results'!$J$4="yes",IF(C3800=FALSE,FALSE,IF('Data Transformation'!E3800&lt;$R$10,E3800,$R$10)),IF(C3800=FALSE,FALSE,IF(C3800&lt;$R$10,C3800,$R$10)))</f>
        <v>0</v>
      </c>
      <c r="H3800" t="b">
        <f>IF('Input and Summary Results'!$J$4="yes",'Data Transformation'!F3800,'Data Transformation'!D3800)</f>
        <v>0</v>
      </c>
      <c r="I3800" t="str">
        <f t="shared" si="208"/>
        <v/>
      </c>
    </row>
    <row r="3801" spans="2:9" x14ac:dyDescent="0.25">
      <c r="B3801" t="b">
        <f>IF('Input and Summary Results'!D3383=0,FALSE,'Input and Summary Results'!$B3383)</f>
        <v>0</v>
      </c>
      <c r="C3801" t="b">
        <f>IF(OR(B3801=0,'Input and Summary Results'!D3383=0,'Input and Summary Results'!D3383=""),FALSE,'Input and Summary Results'!$D3383)</f>
        <v>0</v>
      </c>
      <c r="D3801" t="b">
        <f>IF(OR(B3801=0,'Input and Summary Results'!E3383=0),FALSE,'Input and Summary Results'!$E3383)</f>
        <v>0</v>
      </c>
      <c r="E3801" t="b">
        <f t="shared" si="206"/>
        <v>0</v>
      </c>
      <c r="F3801" t="b">
        <f t="shared" si="207"/>
        <v>0</v>
      </c>
      <c r="G3801" t="b">
        <f>IF('Input and Summary Results'!$J$4="yes",IF(C3801=FALSE,FALSE,IF('Data Transformation'!E3801&lt;$R$10,E3801,$R$10)),IF(C3801=FALSE,FALSE,IF(C3801&lt;$R$10,C3801,$R$10)))</f>
        <v>0</v>
      </c>
      <c r="H3801" t="b">
        <f>IF('Input and Summary Results'!$J$4="yes",'Data Transformation'!F3801,'Data Transformation'!D3801)</f>
        <v>0</v>
      </c>
      <c r="I3801" t="str">
        <f t="shared" si="208"/>
        <v/>
      </c>
    </row>
    <row r="3802" spans="2:9" x14ac:dyDescent="0.25">
      <c r="B3802" t="b">
        <f>IF('Input and Summary Results'!D3384=0,FALSE,'Input and Summary Results'!$B3384)</f>
        <v>0</v>
      </c>
      <c r="C3802" t="b">
        <f>IF(OR(B3802=0,'Input and Summary Results'!D3384=0,'Input and Summary Results'!D3384=""),FALSE,'Input and Summary Results'!$D3384)</f>
        <v>0</v>
      </c>
      <c r="D3802" t="b">
        <f>IF(OR(B3802=0,'Input and Summary Results'!E3384=0),FALSE,'Input and Summary Results'!$E3384)</f>
        <v>0</v>
      </c>
      <c r="E3802" t="b">
        <f t="shared" si="206"/>
        <v>0</v>
      </c>
      <c r="F3802" t="b">
        <f t="shared" si="207"/>
        <v>0</v>
      </c>
      <c r="G3802" t="b">
        <f>IF('Input and Summary Results'!$J$4="yes",IF(C3802=FALSE,FALSE,IF('Data Transformation'!E3802&lt;$R$10,E3802,$R$10)),IF(C3802=FALSE,FALSE,IF(C3802&lt;$R$10,C3802,$R$10)))</f>
        <v>0</v>
      </c>
      <c r="H3802" t="b">
        <f>IF('Input and Summary Results'!$J$4="yes",'Data Transformation'!F3802,'Data Transformation'!D3802)</f>
        <v>0</v>
      </c>
      <c r="I3802" t="str">
        <f t="shared" si="208"/>
        <v/>
      </c>
    </row>
    <row r="3803" spans="2:9" x14ac:dyDescent="0.25">
      <c r="B3803" t="b">
        <f>IF('Input and Summary Results'!D3385=0,FALSE,'Input and Summary Results'!$B3385)</f>
        <v>0</v>
      </c>
      <c r="C3803" t="b">
        <f>IF(OR(B3803=0,'Input and Summary Results'!D3385=0,'Input and Summary Results'!D3385=""),FALSE,'Input and Summary Results'!$D3385)</f>
        <v>0</v>
      </c>
      <c r="D3803" t="b">
        <f>IF(OR(B3803=0,'Input and Summary Results'!E3385=0),FALSE,'Input and Summary Results'!$E3385)</f>
        <v>0</v>
      </c>
      <c r="E3803" t="b">
        <f t="shared" si="206"/>
        <v>0</v>
      </c>
      <c r="F3803" t="b">
        <f t="shared" si="207"/>
        <v>0</v>
      </c>
      <c r="G3803" t="b">
        <f>IF('Input and Summary Results'!$J$4="yes",IF(C3803=FALSE,FALSE,IF('Data Transformation'!E3803&lt;$R$10,E3803,$R$10)),IF(C3803=FALSE,FALSE,IF(C3803&lt;$R$10,C3803,$R$10)))</f>
        <v>0</v>
      </c>
      <c r="H3803" t="b">
        <f>IF('Input and Summary Results'!$J$4="yes",'Data Transformation'!F3803,'Data Transformation'!D3803)</f>
        <v>0</v>
      </c>
      <c r="I3803" t="str">
        <f t="shared" si="208"/>
        <v/>
      </c>
    </row>
    <row r="3804" spans="2:9" x14ac:dyDescent="0.25">
      <c r="B3804" t="b">
        <f>IF('Input and Summary Results'!D3386=0,FALSE,'Input and Summary Results'!$B3386)</f>
        <v>0</v>
      </c>
      <c r="C3804" t="b">
        <f>IF(OR(B3804=0,'Input and Summary Results'!D3386=0,'Input and Summary Results'!D3386=""),FALSE,'Input and Summary Results'!$D3386)</f>
        <v>0</v>
      </c>
      <c r="D3804" t="b">
        <f>IF(OR(B3804=0,'Input and Summary Results'!E3386=0),FALSE,'Input and Summary Results'!$E3386)</f>
        <v>0</v>
      </c>
      <c r="E3804" t="b">
        <f t="shared" si="206"/>
        <v>0</v>
      </c>
      <c r="F3804" t="b">
        <f t="shared" si="207"/>
        <v>0</v>
      </c>
      <c r="G3804" t="b">
        <f>IF('Input and Summary Results'!$J$4="yes",IF(C3804=FALSE,FALSE,IF('Data Transformation'!E3804&lt;$R$10,E3804,$R$10)),IF(C3804=FALSE,FALSE,IF(C3804&lt;$R$10,C3804,$R$10)))</f>
        <v>0</v>
      </c>
      <c r="H3804" t="b">
        <f>IF('Input and Summary Results'!$J$4="yes",'Data Transformation'!F3804,'Data Transformation'!D3804)</f>
        <v>0</v>
      </c>
      <c r="I3804" t="str">
        <f t="shared" si="208"/>
        <v/>
      </c>
    </row>
    <row r="3805" spans="2:9" x14ac:dyDescent="0.25">
      <c r="B3805" t="b">
        <f>IF('Input and Summary Results'!D3387=0,FALSE,'Input and Summary Results'!$B3387)</f>
        <v>0</v>
      </c>
      <c r="C3805" t="b">
        <f>IF(OR(B3805=0,'Input and Summary Results'!D3387=0,'Input and Summary Results'!D3387=""),FALSE,'Input and Summary Results'!$D3387)</f>
        <v>0</v>
      </c>
      <c r="D3805" t="b">
        <f>IF(OR(B3805=0,'Input and Summary Results'!E3387=0),FALSE,'Input and Summary Results'!$E3387)</f>
        <v>0</v>
      </c>
      <c r="E3805" t="b">
        <f t="shared" si="206"/>
        <v>0</v>
      </c>
      <c r="F3805" t="b">
        <f t="shared" si="207"/>
        <v>0</v>
      </c>
      <c r="G3805" t="b">
        <f>IF('Input and Summary Results'!$J$4="yes",IF(C3805=FALSE,FALSE,IF('Data Transformation'!E3805&lt;$R$10,E3805,$R$10)),IF(C3805=FALSE,FALSE,IF(C3805&lt;$R$10,C3805,$R$10)))</f>
        <v>0</v>
      </c>
      <c r="H3805" t="b">
        <f>IF('Input and Summary Results'!$J$4="yes",'Data Transformation'!F3805,'Data Transformation'!D3805)</f>
        <v>0</v>
      </c>
      <c r="I3805" t="str">
        <f t="shared" si="208"/>
        <v/>
      </c>
    </row>
    <row r="3806" spans="2:9" x14ac:dyDescent="0.25">
      <c r="B3806" t="b">
        <f>IF('Input and Summary Results'!D3388=0,FALSE,'Input and Summary Results'!$B3388)</f>
        <v>0</v>
      </c>
      <c r="C3806" t="b">
        <f>IF(OR(B3806=0,'Input and Summary Results'!D3388=0,'Input and Summary Results'!D3388=""),FALSE,'Input and Summary Results'!$D3388)</f>
        <v>0</v>
      </c>
      <c r="D3806" t="b">
        <f>IF(OR(B3806=0,'Input and Summary Results'!E3388=0),FALSE,'Input and Summary Results'!$E3388)</f>
        <v>0</v>
      </c>
      <c r="E3806" t="b">
        <f t="shared" si="206"/>
        <v>0</v>
      </c>
      <c r="F3806" t="b">
        <f t="shared" si="207"/>
        <v>0</v>
      </c>
      <c r="G3806" t="b">
        <f>IF('Input and Summary Results'!$J$4="yes",IF(C3806=FALSE,FALSE,IF('Data Transformation'!E3806&lt;$R$10,E3806,$R$10)),IF(C3806=FALSE,FALSE,IF(C3806&lt;$R$10,C3806,$R$10)))</f>
        <v>0</v>
      </c>
      <c r="H3806" t="b">
        <f>IF('Input and Summary Results'!$J$4="yes",'Data Transformation'!F3806,'Data Transformation'!D3806)</f>
        <v>0</v>
      </c>
      <c r="I3806" t="str">
        <f t="shared" si="208"/>
        <v/>
      </c>
    </row>
    <row r="3807" spans="2:9" x14ac:dyDescent="0.25">
      <c r="B3807" t="b">
        <f>IF('Input and Summary Results'!D3389=0,FALSE,'Input and Summary Results'!$B3389)</f>
        <v>0</v>
      </c>
      <c r="C3807" t="b">
        <f>IF(OR(B3807=0,'Input and Summary Results'!D3389=0,'Input and Summary Results'!D3389=""),FALSE,'Input and Summary Results'!$D3389)</f>
        <v>0</v>
      </c>
      <c r="D3807" t="b">
        <f>IF(OR(B3807=0,'Input and Summary Results'!E3389=0),FALSE,'Input and Summary Results'!$E3389)</f>
        <v>0</v>
      </c>
      <c r="E3807" t="b">
        <f t="shared" si="206"/>
        <v>0</v>
      </c>
      <c r="F3807" t="b">
        <f t="shared" si="207"/>
        <v>0</v>
      </c>
      <c r="G3807" t="b">
        <f>IF('Input and Summary Results'!$J$4="yes",IF(C3807=FALSE,FALSE,IF('Data Transformation'!E3807&lt;$R$10,E3807,$R$10)),IF(C3807=FALSE,FALSE,IF(C3807&lt;$R$10,C3807,$R$10)))</f>
        <v>0</v>
      </c>
      <c r="H3807" t="b">
        <f>IF('Input and Summary Results'!$J$4="yes",'Data Transformation'!F3807,'Data Transformation'!D3807)</f>
        <v>0</v>
      </c>
      <c r="I3807" t="str">
        <f t="shared" si="208"/>
        <v/>
      </c>
    </row>
    <row r="3808" spans="2:9" x14ac:dyDescent="0.25">
      <c r="B3808" t="b">
        <f>IF('Input and Summary Results'!D3390=0,FALSE,'Input and Summary Results'!$B3390)</f>
        <v>0</v>
      </c>
      <c r="C3808" t="b">
        <f>IF(OR(B3808=0,'Input and Summary Results'!D3390=0,'Input and Summary Results'!D3390=""),FALSE,'Input and Summary Results'!$D3390)</f>
        <v>0</v>
      </c>
      <c r="D3808" t="b">
        <f>IF(OR(B3808=0,'Input and Summary Results'!E3390=0),FALSE,'Input and Summary Results'!$E3390)</f>
        <v>0</v>
      </c>
      <c r="E3808" t="b">
        <f t="shared" si="206"/>
        <v>0</v>
      </c>
      <c r="F3808" t="b">
        <f t="shared" si="207"/>
        <v>0</v>
      </c>
      <c r="G3808" t="b">
        <f>IF('Input and Summary Results'!$J$4="yes",IF(C3808=FALSE,FALSE,IF('Data Transformation'!E3808&lt;$R$10,E3808,$R$10)),IF(C3808=FALSE,FALSE,IF(C3808&lt;$R$10,C3808,$R$10)))</f>
        <v>0</v>
      </c>
      <c r="H3808" t="b">
        <f>IF('Input and Summary Results'!$J$4="yes",'Data Transformation'!F3808,'Data Transformation'!D3808)</f>
        <v>0</v>
      </c>
      <c r="I3808" t="str">
        <f t="shared" si="208"/>
        <v/>
      </c>
    </row>
    <row r="3809" spans="2:9" x14ac:dyDescent="0.25">
      <c r="B3809" t="b">
        <f>IF('Input and Summary Results'!D3391=0,FALSE,'Input and Summary Results'!$B3391)</f>
        <v>0</v>
      </c>
      <c r="C3809" t="b">
        <f>IF(OR(B3809=0,'Input and Summary Results'!D3391=0,'Input and Summary Results'!D3391=""),FALSE,'Input and Summary Results'!$D3391)</f>
        <v>0</v>
      </c>
      <c r="D3809" t="b">
        <f>IF(OR(B3809=0,'Input and Summary Results'!E3391=0),FALSE,'Input and Summary Results'!$E3391)</f>
        <v>0</v>
      </c>
      <c r="E3809" t="b">
        <f t="shared" si="206"/>
        <v>0</v>
      </c>
      <c r="F3809" t="b">
        <f t="shared" si="207"/>
        <v>0</v>
      </c>
      <c r="G3809" t="b">
        <f>IF('Input and Summary Results'!$J$4="yes",IF(C3809=FALSE,FALSE,IF('Data Transformation'!E3809&lt;$R$10,E3809,$R$10)),IF(C3809=FALSE,FALSE,IF(C3809&lt;$R$10,C3809,$R$10)))</f>
        <v>0</v>
      </c>
      <c r="H3809" t="b">
        <f>IF('Input and Summary Results'!$J$4="yes",'Data Transformation'!F3809,'Data Transformation'!D3809)</f>
        <v>0</v>
      </c>
      <c r="I3809" t="str">
        <f t="shared" si="208"/>
        <v/>
      </c>
    </row>
    <row r="3810" spans="2:9" x14ac:dyDescent="0.25">
      <c r="B3810" t="b">
        <f>IF('Input and Summary Results'!D3392=0,FALSE,'Input and Summary Results'!$B3392)</f>
        <v>0</v>
      </c>
      <c r="C3810" t="b">
        <f>IF(OR(B3810=0,'Input and Summary Results'!D3392=0,'Input and Summary Results'!D3392=""),FALSE,'Input and Summary Results'!$D3392)</f>
        <v>0</v>
      </c>
      <c r="D3810" t="b">
        <f>IF(OR(B3810=0,'Input and Summary Results'!E3392=0),FALSE,'Input and Summary Results'!$E3392)</f>
        <v>0</v>
      </c>
      <c r="E3810" t="b">
        <f t="shared" si="206"/>
        <v>0</v>
      </c>
      <c r="F3810" t="b">
        <f t="shared" si="207"/>
        <v>0</v>
      </c>
      <c r="G3810" t="b">
        <f>IF('Input and Summary Results'!$J$4="yes",IF(C3810=FALSE,FALSE,IF('Data Transformation'!E3810&lt;$R$10,E3810,$R$10)),IF(C3810=FALSE,FALSE,IF(C3810&lt;$R$10,C3810,$R$10)))</f>
        <v>0</v>
      </c>
      <c r="H3810" t="b">
        <f>IF('Input and Summary Results'!$J$4="yes",'Data Transformation'!F3810,'Data Transformation'!D3810)</f>
        <v>0</v>
      </c>
      <c r="I3810" t="str">
        <f t="shared" si="208"/>
        <v/>
      </c>
    </row>
    <row r="3811" spans="2:9" x14ac:dyDescent="0.25">
      <c r="B3811" t="b">
        <f>IF('Input and Summary Results'!D3393=0,FALSE,'Input and Summary Results'!$B3393)</f>
        <v>0</v>
      </c>
      <c r="C3811" t="b">
        <f>IF(OR(B3811=0,'Input and Summary Results'!D3393=0,'Input and Summary Results'!D3393=""),FALSE,'Input and Summary Results'!$D3393)</f>
        <v>0</v>
      </c>
      <c r="D3811" t="b">
        <f>IF(OR(B3811=0,'Input and Summary Results'!E3393=0),FALSE,'Input and Summary Results'!$E3393)</f>
        <v>0</v>
      </c>
      <c r="E3811" t="b">
        <f t="shared" si="206"/>
        <v>0</v>
      </c>
      <c r="F3811" t="b">
        <f t="shared" si="207"/>
        <v>0</v>
      </c>
      <c r="G3811" t="b">
        <f>IF('Input and Summary Results'!$J$4="yes",IF(C3811=FALSE,FALSE,IF('Data Transformation'!E3811&lt;$R$10,E3811,$R$10)),IF(C3811=FALSE,FALSE,IF(C3811&lt;$R$10,C3811,$R$10)))</f>
        <v>0</v>
      </c>
      <c r="H3811" t="b">
        <f>IF('Input and Summary Results'!$J$4="yes",'Data Transformation'!F3811,'Data Transformation'!D3811)</f>
        <v>0</v>
      </c>
      <c r="I3811" t="str">
        <f t="shared" si="208"/>
        <v/>
      </c>
    </row>
    <row r="3812" spans="2:9" x14ac:dyDescent="0.25">
      <c r="B3812" t="b">
        <f>IF('Input and Summary Results'!D3394=0,FALSE,'Input and Summary Results'!$B3394)</f>
        <v>0</v>
      </c>
      <c r="C3812" t="b">
        <f>IF(OR(B3812=0,'Input and Summary Results'!D3394=0,'Input and Summary Results'!D3394=""),FALSE,'Input and Summary Results'!$D3394)</f>
        <v>0</v>
      </c>
      <c r="D3812" t="b">
        <f>IF(OR(B3812=0,'Input and Summary Results'!E3394=0),FALSE,'Input and Summary Results'!$E3394)</f>
        <v>0</v>
      </c>
      <c r="E3812" t="b">
        <f t="shared" si="206"/>
        <v>0</v>
      </c>
      <c r="F3812" t="b">
        <f t="shared" si="207"/>
        <v>0</v>
      </c>
      <c r="G3812" t="b">
        <f>IF('Input and Summary Results'!$J$4="yes",IF(C3812=FALSE,FALSE,IF('Data Transformation'!E3812&lt;$R$10,E3812,$R$10)),IF(C3812=FALSE,FALSE,IF(C3812&lt;$R$10,C3812,$R$10)))</f>
        <v>0</v>
      </c>
      <c r="H3812" t="b">
        <f>IF('Input and Summary Results'!$J$4="yes",'Data Transformation'!F3812,'Data Transformation'!D3812)</f>
        <v>0</v>
      </c>
      <c r="I3812" t="str">
        <f t="shared" si="208"/>
        <v/>
      </c>
    </row>
    <row r="3813" spans="2:9" x14ac:dyDescent="0.25">
      <c r="B3813" t="b">
        <f>IF('Input and Summary Results'!D3395=0,FALSE,'Input and Summary Results'!$B3395)</f>
        <v>0</v>
      </c>
      <c r="C3813" t="b">
        <f>IF(OR(B3813=0,'Input and Summary Results'!D3395=0,'Input and Summary Results'!D3395=""),FALSE,'Input and Summary Results'!$D3395)</f>
        <v>0</v>
      </c>
      <c r="D3813" t="b">
        <f>IF(OR(B3813=0,'Input and Summary Results'!E3395=0),FALSE,'Input and Summary Results'!$E3395)</f>
        <v>0</v>
      </c>
      <c r="E3813" t="b">
        <f t="shared" si="206"/>
        <v>0</v>
      </c>
      <c r="F3813" t="b">
        <f t="shared" si="207"/>
        <v>0</v>
      </c>
      <c r="G3813" t="b">
        <f>IF('Input and Summary Results'!$J$4="yes",IF(C3813=FALSE,FALSE,IF('Data Transformation'!E3813&lt;$R$10,E3813,$R$10)),IF(C3813=FALSE,FALSE,IF(C3813&lt;$R$10,C3813,$R$10)))</f>
        <v>0</v>
      </c>
      <c r="H3813" t="b">
        <f>IF('Input and Summary Results'!$J$4="yes",'Data Transformation'!F3813,'Data Transformation'!D3813)</f>
        <v>0</v>
      </c>
      <c r="I3813" t="str">
        <f t="shared" si="208"/>
        <v/>
      </c>
    </row>
    <row r="3814" spans="2:9" x14ac:dyDescent="0.25">
      <c r="B3814" t="b">
        <f>IF('Input and Summary Results'!D3396=0,FALSE,'Input and Summary Results'!$B3396)</f>
        <v>0</v>
      </c>
      <c r="C3814" t="b">
        <f>IF(OR(B3814=0,'Input and Summary Results'!D3396=0,'Input and Summary Results'!D3396=""),FALSE,'Input and Summary Results'!$D3396)</f>
        <v>0</v>
      </c>
      <c r="D3814" t="b">
        <f>IF(OR(B3814=0,'Input and Summary Results'!E3396=0),FALSE,'Input and Summary Results'!$E3396)</f>
        <v>0</v>
      </c>
      <c r="E3814" t="b">
        <f t="shared" si="206"/>
        <v>0</v>
      </c>
      <c r="F3814" t="b">
        <f t="shared" si="207"/>
        <v>0</v>
      </c>
      <c r="G3814" t="b">
        <f>IF('Input and Summary Results'!$J$4="yes",IF(C3814=FALSE,FALSE,IF('Data Transformation'!E3814&lt;$R$10,E3814,$R$10)),IF(C3814=FALSE,FALSE,IF(C3814&lt;$R$10,C3814,$R$10)))</f>
        <v>0</v>
      </c>
      <c r="H3814" t="b">
        <f>IF('Input and Summary Results'!$J$4="yes",'Data Transformation'!F3814,'Data Transformation'!D3814)</f>
        <v>0</v>
      </c>
      <c r="I3814" t="str">
        <f t="shared" si="208"/>
        <v/>
      </c>
    </row>
    <row r="3815" spans="2:9" x14ac:dyDescent="0.25">
      <c r="B3815" t="b">
        <f>IF('Input and Summary Results'!D3397=0,FALSE,'Input and Summary Results'!$B3397)</f>
        <v>0</v>
      </c>
      <c r="C3815" t="b">
        <f>IF(OR(B3815=0,'Input and Summary Results'!D3397=0,'Input and Summary Results'!D3397=""),FALSE,'Input and Summary Results'!$D3397)</f>
        <v>0</v>
      </c>
      <c r="D3815" t="b">
        <f>IF(OR(B3815=0,'Input and Summary Results'!E3397=0),FALSE,'Input and Summary Results'!$E3397)</f>
        <v>0</v>
      </c>
      <c r="E3815" t="b">
        <f t="shared" si="206"/>
        <v>0</v>
      </c>
      <c r="F3815" t="b">
        <f t="shared" si="207"/>
        <v>0</v>
      </c>
      <c r="G3815" t="b">
        <f>IF('Input and Summary Results'!$J$4="yes",IF(C3815=FALSE,FALSE,IF('Data Transformation'!E3815&lt;$R$10,E3815,$R$10)),IF(C3815=FALSE,FALSE,IF(C3815&lt;$R$10,C3815,$R$10)))</f>
        <v>0</v>
      </c>
      <c r="H3815" t="b">
        <f>IF('Input and Summary Results'!$J$4="yes",'Data Transformation'!F3815,'Data Transformation'!D3815)</f>
        <v>0</v>
      </c>
      <c r="I3815" t="str">
        <f t="shared" si="208"/>
        <v/>
      </c>
    </row>
    <row r="3816" spans="2:9" x14ac:dyDescent="0.25">
      <c r="B3816" t="b">
        <f>IF('Input and Summary Results'!D3398=0,FALSE,'Input and Summary Results'!$B3398)</f>
        <v>0</v>
      </c>
      <c r="C3816" t="b">
        <f>IF(OR(B3816=0,'Input and Summary Results'!D3398=0,'Input and Summary Results'!D3398=""),FALSE,'Input and Summary Results'!$D3398)</f>
        <v>0</v>
      </c>
      <c r="D3816" t="b">
        <f>IF(OR(B3816=0,'Input and Summary Results'!E3398=0),FALSE,'Input and Summary Results'!$E3398)</f>
        <v>0</v>
      </c>
      <c r="E3816" t="b">
        <f t="shared" si="206"/>
        <v>0</v>
      </c>
      <c r="F3816" t="b">
        <f t="shared" si="207"/>
        <v>0</v>
      </c>
      <c r="G3816" t="b">
        <f>IF('Input and Summary Results'!$J$4="yes",IF(C3816=FALSE,FALSE,IF('Data Transformation'!E3816&lt;$R$10,E3816,$R$10)),IF(C3816=FALSE,FALSE,IF(C3816&lt;$R$10,C3816,$R$10)))</f>
        <v>0</v>
      </c>
      <c r="H3816" t="b">
        <f>IF('Input and Summary Results'!$J$4="yes",'Data Transformation'!F3816,'Data Transformation'!D3816)</f>
        <v>0</v>
      </c>
      <c r="I3816" t="str">
        <f t="shared" si="208"/>
        <v/>
      </c>
    </row>
    <row r="3817" spans="2:9" x14ac:dyDescent="0.25">
      <c r="B3817" t="b">
        <f>IF('Input and Summary Results'!D3399=0,FALSE,'Input and Summary Results'!$B3399)</f>
        <v>0</v>
      </c>
      <c r="C3817" t="b">
        <f>IF(OR(B3817=0,'Input and Summary Results'!D3399=0,'Input and Summary Results'!D3399=""),FALSE,'Input and Summary Results'!$D3399)</f>
        <v>0</v>
      </c>
      <c r="D3817" t="b">
        <f>IF(OR(B3817=0,'Input and Summary Results'!E3399=0),FALSE,'Input and Summary Results'!$E3399)</f>
        <v>0</v>
      </c>
      <c r="E3817" t="b">
        <f t="shared" si="206"/>
        <v>0</v>
      </c>
      <c r="F3817" t="b">
        <f t="shared" si="207"/>
        <v>0</v>
      </c>
      <c r="G3817" t="b">
        <f>IF('Input and Summary Results'!$J$4="yes",IF(C3817=FALSE,FALSE,IF('Data Transformation'!E3817&lt;$R$10,E3817,$R$10)),IF(C3817=FALSE,FALSE,IF(C3817&lt;$R$10,C3817,$R$10)))</f>
        <v>0</v>
      </c>
      <c r="H3817" t="b">
        <f>IF('Input and Summary Results'!$J$4="yes",'Data Transformation'!F3817,'Data Transformation'!D3817)</f>
        <v>0</v>
      </c>
      <c r="I3817" t="str">
        <f t="shared" si="208"/>
        <v/>
      </c>
    </row>
    <row r="3818" spans="2:9" x14ac:dyDescent="0.25">
      <c r="B3818" t="b">
        <f>IF('Input and Summary Results'!D3400=0,FALSE,'Input and Summary Results'!$B3400)</f>
        <v>0</v>
      </c>
      <c r="C3818" t="b">
        <f>IF(OR(B3818=0,'Input and Summary Results'!D3400=0,'Input and Summary Results'!D3400=""),FALSE,'Input and Summary Results'!$D3400)</f>
        <v>0</v>
      </c>
      <c r="D3818" t="b">
        <f>IF(OR(B3818=0,'Input and Summary Results'!E3400=0),FALSE,'Input and Summary Results'!$E3400)</f>
        <v>0</v>
      </c>
      <c r="E3818" t="b">
        <f t="shared" ref="E3818:E3881" si="209">IF(C3818=FALSE,FALSE,LOG10(C3818))</f>
        <v>0</v>
      </c>
      <c r="F3818" t="b">
        <f t="shared" ref="F3818:F3881" si="210">IF(D3818=FALSE, FALSE,0.434*D3818/C3818)</f>
        <v>0</v>
      </c>
      <c r="G3818" t="b">
        <f>IF('Input and Summary Results'!$J$4="yes",IF(C3818=FALSE,FALSE,IF('Data Transformation'!E3818&lt;$R$10,E3818,$R$10)),IF(C3818=FALSE,FALSE,IF(C3818&lt;$R$10,C3818,$R$10)))</f>
        <v>0</v>
      </c>
      <c r="H3818" t="b">
        <f>IF('Input and Summary Results'!$J$4="yes",'Data Transformation'!F3818,'Data Transformation'!D3818)</f>
        <v>0</v>
      </c>
      <c r="I3818" t="str">
        <f t="shared" si="208"/>
        <v/>
      </c>
    </row>
    <row r="3819" spans="2:9" x14ac:dyDescent="0.25">
      <c r="B3819" t="b">
        <f>IF('Input and Summary Results'!D3401=0,FALSE,'Input and Summary Results'!$B3401)</f>
        <v>0</v>
      </c>
      <c r="C3819" t="b">
        <f>IF(OR(B3819=0,'Input and Summary Results'!D3401=0,'Input and Summary Results'!D3401=""),FALSE,'Input and Summary Results'!$D3401)</f>
        <v>0</v>
      </c>
      <c r="D3819" t="b">
        <f>IF(OR(B3819=0,'Input and Summary Results'!E3401=0),FALSE,'Input and Summary Results'!$E3401)</f>
        <v>0</v>
      </c>
      <c r="E3819" t="b">
        <f t="shared" si="209"/>
        <v>0</v>
      </c>
      <c r="F3819" t="b">
        <f t="shared" si="210"/>
        <v>0</v>
      </c>
      <c r="G3819" t="b">
        <f>IF('Input and Summary Results'!$J$4="yes",IF(C3819=FALSE,FALSE,IF('Data Transformation'!E3819&lt;$R$10,E3819,$R$10)),IF(C3819=FALSE,FALSE,IF(C3819&lt;$R$10,C3819,$R$10)))</f>
        <v>0</v>
      </c>
      <c r="H3819" t="b">
        <f>IF('Input and Summary Results'!$J$4="yes",'Data Transformation'!F3819,'Data Transformation'!D3819)</f>
        <v>0</v>
      </c>
      <c r="I3819" t="str">
        <f t="shared" si="208"/>
        <v/>
      </c>
    </row>
    <row r="3820" spans="2:9" x14ac:dyDescent="0.25">
      <c r="B3820" t="b">
        <f>IF('Input and Summary Results'!D3402=0,FALSE,'Input and Summary Results'!$B3402)</f>
        <v>0</v>
      </c>
      <c r="C3820" t="b">
        <f>IF(OR(B3820=0,'Input and Summary Results'!D3402=0,'Input and Summary Results'!D3402=""),FALSE,'Input and Summary Results'!$D3402)</f>
        <v>0</v>
      </c>
      <c r="D3820" t="b">
        <f>IF(OR(B3820=0,'Input and Summary Results'!E3402=0),FALSE,'Input and Summary Results'!$E3402)</f>
        <v>0</v>
      </c>
      <c r="E3820" t="b">
        <f t="shared" si="209"/>
        <v>0</v>
      </c>
      <c r="F3820" t="b">
        <f t="shared" si="210"/>
        <v>0</v>
      </c>
      <c r="G3820" t="b">
        <f>IF('Input and Summary Results'!$J$4="yes",IF(C3820=FALSE,FALSE,IF('Data Transformation'!E3820&lt;$R$10,E3820,$R$10)),IF(C3820=FALSE,FALSE,IF(C3820&lt;$R$10,C3820,$R$10)))</f>
        <v>0</v>
      </c>
      <c r="H3820" t="b">
        <f>IF('Input and Summary Results'!$J$4="yes",'Data Transformation'!F3820,'Data Transformation'!D3820)</f>
        <v>0</v>
      </c>
      <c r="I3820" t="str">
        <f t="shared" si="208"/>
        <v/>
      </c>
    </row>
    <row r="3821" spans="2:9" x14ac:dyDescent="0.25">
      <c r="B3821" t="b">
        <f>IF('Input and Summary Results'!D3403=0,FALSE,'Input and Summary Results'!$B3403)</f>
        <v>0</v>
      </c>
      <c r="C3821" t="b">
        <f>IF(OR(B3821=0,'Input and Summary Results'!D3403=0,'Input and Summary Results'!D3403=""),FALSE,'Input and Summary Results'!$D3403)</f>
        <v>0</v>
      </c>
      <c r="D3821" t="b">
        <f>IF(OR(B3821=0,'Input and Summary Results'!E3403=0),FALSE,'Input and Summary Results'!$E3403)</f>
        <v>0</v>
      </c>
      <c r="E3821" t="b">
        <f t="shared" si="209"/>
        <v>0</v>
      </c>
      <c r="F3821" t="b">
        <f t="shared" si="210"/>
        <v>0</v>
      </c>
      <c r="G3821" t="b">
        <f>IF('Input and Summary Results'!$J$4="yes",IF(C3821=FALSE,FALSE,IF('Data Transformation'!E3821&lt;$R$10,E3821,$R$10)),IF(C3821=FALSE,FALSE,IF(C3821&lt;$R$10,C3821,$R$10)))</f>
        <v>0</v>
      </c>
      <c r="H3821" t="b">
        <f>IF('Input and Summary Results'!$J$4="yes",'Data Transformation'!F3821,'Data Transformation'!D3821)</f>
        <v>0</v>
      </c>
      <c r="I3821" t="str">
        <f t="shared" si="208"/>
        <v/>
      </c>
    </row>
    <row r="3822" spans="2:9" x14ac:dyDescent="0.25">
      <c r="B3822" t="b">
        <f>IF('Input and Summary Results'!D3404=0,FALSE,'Input and Summary Results'!$B3404)</f>
        <v>0</v>
      </c>
      <c r="C3822" t="b">
        <f>IF(OR(B3822=0,'Input and Summary Results'!D3404=0,'Input and Summary Results'!D3404=""),FALSE,'Input and Summary Results'!$D3404)</f>
        <v>0</v>
      </c>
      <c r="D3822" t="b">
        <f>IF(OR(B3822=0,'Input and Summary Results'!E3404=0),FALSE,'Input and Summary Results'!$E3404)</f>
        <v>0</v>
      </c>
      <c r="E3822" t="b">
        <f t="shared" si="209"/>
        <v>0</v>
      </c>
      <c r="F3822" t="b">
        <f t="shared" si="210"/>
        <v>0</v>
      </c>
      <c r="G3822" t="b">
        <f>IF('Input and Summary Results'!$J$4="yes",IF(C3822=FALSE,FALSE,IF('Data Transformation'!E3822&lt;$R$10,E3822,$R$10)),IF(C3822=FALSE,FALSE,IF(C3822&lt;$R$10,C3822,$R$10)))</f>
        <v>0</v>
      </c>
      <c r="H3822" t="b">
        <f>IF('Input and Summary Results'!$J$4="yes",'Data Transformation'!F3822,'Data Transformation'!D3822)</f>
        <v>0</v>
      </c>
      <c r="I3822" t="str">
        <f t="shared" si="208"/>
        <v/>
      </c>
    </row>
    <row r="3823" spans="2:9" x14ac:dyDescent="0.25">
      <c r="B3823" t="b">
        <f>IF('Input and Summary Results'!D3405=0,FALSE,'Input and Summary Results'!$B3405)</f>
        <v>0</v>
      </c>
      <c r="C3823" t="b">
        <f>IF(OR(B3823=0,'Input and Summary Results'!D3405=0,'Input and Summary Results'!D3405=""),FALSE,'Input and Summary Results'!$D3405)</f>
        <v>0</v>
      </c>
      <c r="D3823" t="b">
        <f>IF(OR(B3823=0,'Input and Summary Results'!E3405=0),FALSE,'Input and Summary Results'!$E3405)</f>
        <v>0</v>
      </c>
      <c r="E3823" t="b">
        <f t="shared" si="209"/>
        <v>0</v>
      </c>
      <c r="F3823" t="b">
        <f t="shared" si="210"/>
        <v>0</v>
      </c>
      <c r="G3823" t="b">
        <f>IF('Input and Summary Results'!$J$4="yes",IF(C3823=FALSE,FALSE,IF('Data Transformation'!E3823&lt;$R$10,E3823,$R$10)),IF(C3823=FALSE,FALSE,IF(C3823&lt;$R$10,C3823,$R$10)))</f>
        <v>0</v>
      </c>
      <c r="H3823" t="b">
        <f>IF('Input and Summary Results'!$J$4="yes",'Data Transformation'!F3823,'Data Transformation'!D3823)</f>
        <v>0</v>
      </c>
      <c r="I3823" t="str">
        <f t="shared" si="208"/>
        <v/>
      </c>
    </row>
    <row r="3824" spans="2:9" x14ac:dyDescent="0.25">
      <c r="B3824" t="b">
        <f>IF('Input and Summary Results'!D3406=0,FALSE,'Input and Summary Results'!$B3406)</f>
        <v>0</v>
      </c>
      <c r="C3824" t="b">
        <f>IF(OR(B3824=0,'Input and Summary Results'!D3406=0,'Input and Summary Results'!D3406=""),FALSE,'Input and Summary Results'!$D3406)</f>
        <v>0</v>
      </c>
      <c r="D3824" t="b">
        <f>IF(OR(B3824=0,'Input and Summary Results'!E3406=0),FALSE,'Input and Summary Results'!$E3406)</f>
        <v>0</v>
      </c>
      <c r="E3824" t="b">
        <f t="shared" si="209"/>
        <v>0</v>
      </c>
      <c r="F3824" t="b">
        <f t="shared" si="210"/>
        <v>0</v>
      </c>
      <c r="G3824" t="b">
        <f>IF('Input and Summary Results'!$J$4="yes",IF(C3824=FALSE,FALSE,IF('Data Transformation'!E3824&lt;$R$10,E3824,$R$10)),IF(C3824=FALSE,FALSE,IF(C3824&lt;$R$10,C3824,$R$10)))</f>
        <v>0</v>
      </c>
      <c r="H3824" t="b">
        <f>IF('Input and Summary Results'!$J$4="yes",'Data Transformation'!F3824,'Data Transformation'!D3824)</f>
        <v>0</v>
      </c>
      <c r="I3824" t="str">
        <f t="shared" si="208"/>
        <v/>
      </c>
    </row>
    <row r="3825" spans="2:9" x14ac:dyDescent="0.25">
      <c r="B3825" t="b">
        <f>IF('Input and Summary Results'!D3407=0,FALSE,'Input and Summary Results'!$B3407)</f>
        <v>0</v>
      </c>
      <c r="C3825" t="b">
        <f>IF(OR(B3825=0,'Input and Summary Results'!D3407=0,'Input and Summary Results'!D3407=""),FALSE,'Input and Summary Results'!$D3407)</f>
        <v>0</v>
      </c>
      <c r="D3825" t="b">
        <f>IF(OR(B3825=0,'Input and Summary Results'!E3407=0),FALSE,'Input and Summary Results'!$E3407)</f>
        <v>0</v>
      </c>
      <c r="E3825" t="b">
        <f t="shared" si="209"/>
        <v>0</v>
      </c>
      <c r="F3825" t="b">
        <f t="shared" si="210"/>
        <v>0</v>
      </c>
      <c r="G3825" t="b">
        <f>IF('Input and Summary Results'!$J$4="yes",IF(C3825=FALSE,FALSE,IF('Data Transformation'!E3825&lt;$R$10,E3825,$R$10)),IF(C3825=FALSE,FALSE,IF(C3825&lt;$R$10,C3825,$R$10)))</f>
        <v>0</v>
      </c>
      <c r="H3825" t="b">
        <f>IF('Input and Summary Results'!$J$4="yes",'Data Transformation'!F3825,'Data Transformation'!D3825)</f>
        <v>0</v>
      </c>
      <c r="I3825" t="str">
        <f t="shared" si="208"/>
        <v/>
      </c>
    </row>
    <row r="3826" spans="2:9" x14ac:dyDescent="0.25">
      <c r="B3826" t="b">
        <f>IF('Input and Summary Results'!D3408=0,FALSE,'Input and Summary Results'!$B3408)</f>
        <v>0</v>
      </c>
      <c r="C3826" t="b">
        <f>IF(OR(B3826=0,'Input and Summary Results'!D3408=0,'Input and Summary Results'!D3408=""),FALSE,'Input and Summary Results'!$D3408)</f>
        <v>0</v>
      </c>
      <c r="D3826" t="b">
        <f>IF(OR(B3826=0,'Input and Summary Results'!E3408=0),FALSE,'Input and Summary Results'!$E3408)</f>
        <v>0</v>
      </c>
      <c r="E3826" t="b">
        <f t="shared" si="209"/>
        <v>0</v>
      </c>
      <c r="F3826" t="b">
        <f t="shared" si="210"/>
        <v>0</v>
      </c>
      <c r="G3826" t="b">
        <f>IF('Input and Summary Results'!$J$4="yes",IF(C3826=FALSE,FALSE,IF('Data Transformation'!E3826&lt;$R$10,E3826,$R$10)),IF(C3826=FALSE,FALSE,IF(C3826&lt;$R$10,C3826,$R$10)))</f>
        <v>0</v>
      </c>
      <c r="H3826" t="b">
        <f>IF('Input and Summary Results'!$J$4="yes",'Data Transformation'!F3826,'Data Transformation'!D3826)</f>
        <v>0</v>
      </c>
      <c r="I3826" t="str">
        <f t="shared" si="208"/>
        <v/>
      </c>
    </row>
    <row r="3827" spans="2:9" x14ac:dyDescent="0.25">
      <c r="B3827" t="b">
        <f>IF('Input and Summary Results'!D3409=0,FALSE,'Input and Summary Results'!$B3409)</f>
        <v>0</v>
      </c>
      <c r="C3827" t="b">
        <f>IF(OR(B3827=0,'Input and Summary Results'!D3409=0,'Input and Summary Results'!D3409=""),FALSE,'Input and Summary Results'!$D3409)</f>
        <v>0</v>
      </c>
      <c r="D3827" t="b">
        <f>IF(OR(B3827=0,'Input and Summary Results'!E3409=0),FALSE,'Input and Summary Results'!$E3409)</f>
        <v>0</v>
      </c>
      <c r="E3827" t="b">
        <f t="shared" si="209"/>
        <v>0</v>
      </c>
      <c r="F3827" t="b">
        <f t="shared" si="210"/>
        <v>0</v>
      </c>
      <c r="G3827" t="b">
        <f>IF('Input and Summary Results'!$J$4="yes",IF(C3827=FALSE,FALSE,IF('Data Transformation'!E3827&lt;$R$10,E3827,$R$10)),IF(C3827=FALSE,FALSE,IF(C3827&lt;$R$10,C3827,$R$10)))</f>
        <v>0</v>
      </c>
      <c r="H3827" t="b">
        <f>IF('Input and Summary Results'!$J$4="yes",'Data Transformation'!F3827,'Data Transformation'!D3827)</f>
        <v>0</v>
      </c>
      <c r="I3827" t="str">
        <f t="shared" si="208"/>
        <v/>
      </c>
    </row>
    <row r="3828" spans="2:9" x14ac:dyDescent="0.25">
      <c r="B3828" t="b">
        <f>IF('Input and Summary Results'!D3410=0,FALSE,'Input and Summary Results'!$B3410)</f>
        <v>0</v>
      </c>
      <c r="C3828" t="b">
        <f>IF(OR(B3828=0,'Input and Summary Results'!D3410=0,'Input and Summary Results'!D3410=""),FALSE,'Input and Summary Results'!$D3410)</f>
        <v>0</v>
      </c>
      <c r="D3828" t="b">
        <f>IF(OR(B3828=0,'Input and Summary Results'!E3410=0),FALSE,'Input and Summary Results'!$E3410)</f>
        <v>0</v>
      </c>
      <c r="E3828" t="b">
        <f t="shared" si="209"/>
        <v>0</v>
      </c>
      <c r="F3828" t="b">
        <f t="shared" si="210"/>
        <v>0</v>
      </c>
      <c r="G3828" t="b">
        <f>IF('Input and Summary Results'!$J$4="yes",IF(C3828=FALSE,FALSE,IF('Data Transformation'!E3828&lt;$R$10,E3828,$R$10)),IF(C3828=FALSE,FALSE,IF(C3828&lt;$R$10,C3828,$R$10)))</f>
        <v>0</v>
      </c>
      <c r="H3828" t="b">
        <f>IF('Input and Summary Results'!$J$4="yes",'Data Transformation'!F3828,'Data Transformation'!D3828)</f>
        <v>0</v>
      </c>
      <c r="I3828" t="str">
        <f t="shared" si="208"/>
        <v/>
      </c>
    </row>
    <row r="3829" spans="2:9" x14ac:dyDescent="0.25">
      <c r="B3829" t="b">
        <f>IF('Input and Summary Results'!D3411=0,FALSE,'Input and Summary Results'!$B3411)</f>
        <v>0</v>
      </c>
      <c r="C3829" t="b">
        <f>IF(OR(B3829=0,'Input and Summary Results'!D3411=0,'Input and Summary Results'!D3411=""),FALSE,'Input and Summary Results'!$D3411)</f>
        <v>0</v>
      </c>
      <c r="D3829" t="b">
        <f>IF(OR(B3829=0,'Input and Summary Results'!E3411=0),FALSE,'Input and Summary Results'!$E3411)</f>
        <v>0</v>
      </c>
      <c r="E3829" t="b">
        <f t="shared" si="209"/>
        <v>0</v>
      </c>
      <c r="F3829" t="b">
        <f t="shared" si="210"/>
        <v>0</v>
      </c>
      <c r="G3829" t="b">
        <f>IF('Input and Summary Results'!$J$4="yes",IF(C3829=FALSE,FALSE,IF('Data Transformation'!E3829&lt;$R$10,E3829,$R$10)),IF(C3829=FALSE,FALSE,IF(C3829&lt;$R$10,C3829,$R$10)))</f>
        <v>0</v>
      </c>
      <c r="H3829" t="b">
        <f>IF('Input and Summary Results'!$J$4="yes",'Data Transformation'!F3829,'Data Transformation'!D3829)</f>
        <v>0</v>
      </c>
      <c r="I3829" t="str">
        <f t="shared" si="208"/>
        <v/>
      </c>
    </row>
    <row r="3830" spans="2:9" x14ac:dyDescent="0.25">
      <c r="B3830" t="b">
        <f>IF('Input and Summary Results'!D3412=0,FALSE,'Input and Summary Results'!$B3412)</f>
        <v>0</v>
      </c>
      <c r="C3830" t="b">
        <f>IF(OR(B3830=0,'Input and Summary Results'!D3412=0,'Input and Summary Results'!D3412=""),FALSE,'Input and Summary Results'!$D3412)</f>
        <v>0</v>
      </c>
      <c r="D3830" t="b">
        <f>IF(OR(B3830=0,'Input and Summary Results'!E3412=0),FALSE,'Input and Summary Results'!$E3412)</f>
        <v>0</v>
      </c>
      <c r="E3830" t="b">
        <f t="shared" si="209"/>
        <v>0</v>
      </c>
      <c r="F3830" t="b">
        <f t="shared" si="210"/>
        <v>0</v>
      </c>
      <c r="G3830" t="b">
        <f>IF('Input and Summary Results'!$J$4="yes",IF(C3830=FALSE,FALSE,IF('Data Transformation'!E3830&lt;$R$10,E3830,$R$10)),IF(C3830=FALSE,FALSE,IF(C3830&lt;$R$10,C3830,$R$10)))</f>
        <v>0</v>
      </c>
      <c r="H3830" t="b">
        <f>IF('Input and Summary Results'!$J$4="yes",'Data Transformation'!F3830,'Data Transformation'!D3830)</f>
        <v>0</v>
      </c>
      <c r="I3830" t="str">
        <f t="shared" si="208"/>
        <v/>
      </c>
    </row>
    <row r="3831" spans="2:9" x14ac:dyDescent="0.25">
      <c r="B3831" t="b">
        <f>IF('Input and Summary Results'!D3413=0,FALSE,'Input and Summary Results'!$B3413)</f>
        <v>0</v>
      </c>
      <c r="C3831" t="b">
        <f>IF(OR(B3831=0,'Input and Summary Results'!D3413=0,'Input and Summary Results'!D3413=""),FALSE,'Input and Summary Results'!$D3413)</f>
        <v>0</v>
      </c>
      <c r="D3831" t="b">
        <f>IF(OR(B3831=0,'Input and Summary Results'!E3413=0),FALSE,'Input and Summary Results'!$E3413)</f>
        <v>0</v>
      </c>
      <c r="E3831" t="b">
        <f t="shared" si="209"/>
        <v>0</v>
      </c>
      <c r="F3831" t="b">
        <f t="shared" si="210"/>
        <v>0</v>
      </c>
      <c r="G3831" t="b">
        <f>IF('Input and Summary Results'!$J$4="yes",IF(C3831=FALSE,FALSE,IF('Data Transformation'!E3831&lt;$R$10,E3831,$R$10)),IF(C3831=FALSE,FALSE,IF(C3831&lt;$R$10,C3831,$R$10)))</f>
        <v>0</v>
      </c>
      <c r="H3831" t="b">
        <f>IF('Input and Summary Results'!$J$4="yes",'Data Transformation'!F3831,'Data Transformation'!D3831)</f>
        <v>0</v>
      </c>
      <c r="I3831" t="str">
        <f t="shared" si="208"/>
        <v/>
      </c>
    </row>
    <row r="3832" spans="2:9" x14ac:dyDescent="0.25">
      <c r="B3832" t="b">
        <f>IF('Input and Summary Results'!D3414=0,FALSE,'Input and Summary Results'!$B3414)</f>
        <v>0</v>
      </c>
      <c r="C3832" t="b">
        <f>IF(OR(B3832=0,'Input and Summary Results'!D3414=0,'Input and Summary Results'!D3414=""),FALSE,'Input and Summary Results'!$D3414)</f>
        <v>0</v>
      </c>
      <c r="D3832" t="b">
        <f>IF(OR(B3832=0,'Input and Summary Results'!E3414=0),FALSE,'Input and Summary Results'!$E3414)</f>
        <v>0</v>
      </c>
      <c r="E3832" t="b">
        <f t="shared" si="209"/>
        <v>0</v>
      </c>
      <c r="F3832" t="b">
        <f t="shared" si="210"/>
        <v>0</v>
      </c>
      <c r="G3832" t="b">
        <f>IF('Input and Summary Results'!$J$4="yes",IF(C3832=FALSE,FALSE,IF('Data Transformation'!E3832&lt;$R$10,E3832,$R$10)),IF(C3832=FALSE,FALSE,IF(C3832&lt;$R$10,C3832,$R$10)))</f>
        <v>0</v>
      </c>
      <c r="H3832" t="b">
        <f>IF('Input and Summary Results'!$J$4="yes",'Data Transformation'!F3832,'Data Transformation'!D3832)</f>
        <v>0</v>
      </c>
      <c r="I3832" t="str">
        <f t="shared" si="208"/>
        <v/>
      </c>
    </row>
    <row r="3833" spans="2:9" x14ac:dyDescent="0.25">
      <c r="B3833" t="b">
        <f>IF('Input and Summary Results'!D3415=0,FALSE,'Input and Summary Results'!$B3415)</f>
        <v>0</v>
      </c>
      <c r="C3833" t="b">
        <f>IF(OR(B3833=0,'Input and Summary Results'!D3415=0,'Input and Summary Results'!D3415=""),FALSE,'Input and Summary Results'!$D3415)</f>
        <v>0</v>
      </c>
      <c r="D3833" t="b">
        <f>IF(OR(B3833=0,'Input and Summary Results'!E3415=0),FALSE,'Input and Summary Results'!$E3415)</f>
        <v>0</v>
      </c>
      <c r="E3833" t="b">
        <f t="shared" si="209"/>
        <v>0</v>
      </c>
      <c r="F3833" t="b">
        <f t="shared" si="210"/>
        <v>0</v>
      </c>
      <c r="G3833" t="b">
        <f>IF('Input and Summary Results'!$J$4="yes",IF(C3833=FALSE,FALSE,IF('Data Transformation'!E3833&lt;$R$10,E3833,$R$10)),IF(C3833=FALSE,FALSE,IF(C3833&lt;$R$10,C3833,$R$10)))</f>
        <v>0</v>
      </c>
      <c r="H3833" t="b">
        <f>IF('Input and Summary Results'!$J$4="yes",'Data Transformation'!F3833,'Data Transformation'!D3833)</f>
        <v>0</v>
      </c>
      <c r="I3833" t="str">
        <f t="shared" si="208"/>
        <v/>
      </c>
    </row>
    <row r="3834" spans="2:9" x14ac:dyDescent="0.25">
      <c r="B3834" t="b">
        <f>IF('Input and Summary Results'!D3416=0,FALSE,'Input and Summary Results'!$B3416)</f>
        <v>0</v>
      </c>
      <c r="C3834" t="b">
        <f>IF(OR(B3834=0,'Input and Summary Results'!D3416=0,'Input and Summary Results'!D3416=""),FALSE,'Input and Summary Results'!$D3416)</f>
        <v>0</v>
      </c>
      <c r="D3834" t="b">
        <f>IF(OR(B3834=0,'Input and Summary Results'!E3416=0),FALSE,'Input and Summary Results'!$E3416)</f>
        <v>0</v>
      </c>
      <c r="E3834" t="b">
        <f t="shared" si="209"/>
        <v>0</v>
      </c>
      <c r="F3834" t="b">
        <f t="shared" si="210"/>
        <v>0</v>
      </c>
      <c r="G3834" t="b">
        <f>IF('Input and Summary Results'!$J$4="yes",IF(C3834=FALSE,FALSE,IF('Data Transformation'!E3834&lt;$R$10,E3834,$R$10)),IF(C3834=FALSE,FALSE,IF(C3834&lt;$R$10,C3834,$R$10)))</f>
        <v>0</v>
      </c>
      <c r="H3834" t="b">
        <f>IF('Input and Summary Results'!$J$4="yes",'Data Transformation'!F3834,'Data Transformation'!D3834)</f>
        <v>0</v>
      </c>
      <c r="I3834" t="str">
        <f t="shared" si="208"/>
        <v/>
      </c>
    </row>
    <row r="3835" spans="2:9" x14ac:dyDescent="0.25">
      <c r="B3835" t="b">
        <f>IF('Input and Summary Results'!D3417=0,FALSE,'Input and Summary Results'!$B3417)</f>
        <v>0</v>
      </c>
      <c r="C3835" t="b">
        <f>IF(OR(B3835=0,'Input and Summary Results'!D3417=0,'Input and Summary Results'!D3417=""),FALSE,'Input and Summary Results'!$D3417)</f>
        <v>0</v>
      </c>
      <c r="D3835" t="b">
        <f>IF(OR(B3835=0,'Input and Summary Results'!E3417=0),FALSE,'Input and Summary Results'!$E3417)</f>
        <v>0</v>
      </c>
      <c r="E3835" t="b">
        <f t="shared" si="209"/>
        <v>0</v>
      </c>
      <c r="F3835" t="b">
        <f t="shared" si="210"/>
        <v>0</v>
      </c>
      <c r="G3835" t="b">
        <f>IF('Input and Summary Results'!$J$4="yes",IF(C3835=FALSE,FALSE,IF('Data Transformation'!E3835&lt;$R$10,E3835,$R$10)),IF(C3835=FALSE,FALSE,IF(C3835&lt;$R$10,C3835,$R$10)))</f>
        <v>0</v>
      </c>
      <c r="H3835" t="b">
        <f>IF('Input and Summary Results'!$J$4="yes",'Data Transformation'!F3835,'Data Transformation'!D3835)</f>
        <v>0</v>
      </c>
      <c r="I3835" t="str">
        <f t="shared" si="208"/>
        <v/>
      </c>
    </row>
    <row r="3836" spans="2:9" x14ac:dyDescent="0.25">
      <c r="B3836" t="b">
        <f>IF('Input and Summary Results'!D3418=0,FALSE,'Input and Summary Results'!$B3418)</f>
        <v>0</v>
      </c>
      <c r="C3836" t="b">
        <f>IF(OR(B3836=0,'Input and Summary Results'!D3418=0,'Input and Summary Results'!D3418=""),FALSE,'Input and Summary Results'!$D3418)</f>
        <v>0</v>
      </c>
      <c r="D3836" t="b">
        <f>IF(OR(B3836=0,'Input and Summary Results'!E3418=0),FALSE,'Input and Summary Results'!$E3418)</f>
        <v>0</v>
      </c>
      <c r="E3836" t="b">
        <f t="shared" si="209"/>
        <v>0</v>
      </c>
      <c r="F3836" t="b">
        <f t="shared" si="210"/>
        <v>0</v>
      </c>
      <c r="G3836" t="b">
        <f>IF('Input and Summary Results'!$J$4="yes",IF(C3836=FALSE,FALSE,IF('Data Transformation'!E3836&lt;$R$10,E3836,$R$10)),IF(C3836=FALSE,FALSE,IF(C3836&lt;$R$10,C3836,$R$10)))</f>
        <v>0</v>
      </c>
      <c r="H3836" t="b">
        <f>IF('Input and Summary Results'!$J$4="yes",'Data Transformation'!F3836,'Data Transformation'!D3836)</f>
        <v>0</v>
      </c>
      <c r="I3836" t="str">
        <f t="shared" si="208"/>
        <v/>
      </c>
    </row>
    <row r="3837" spans="2:9" x14ac:dyDescent="0.25">
      <c r="B3837" t="b">
        <f>IF('Input and Summary Results'!D3419=0,FALSE,'Input and Summary Results'!$B3419)</f>
        <v>0</v>
      </c>
      <c r="C3837" t="b">
        <f>IF(OR(B3837=0,'Input and Summary Results'!D3419=0,'Input and Summary Results'!D3419=""),FALSE,'Input and Summary Results'!$D3419)</f>
        <v>0</v>
      </c>
      <c r="D3837" t="b">
        <f>IF(OR(B3837=0,'Input and Summary Results'!E3419=0),FALSE,'Input and Summary Results'!$E3419)</f>
        <v>0</v>
      </c>
      <c r="E3837" t="b">
        <f t="shared" si="209"/>
        <v>0</v>
      </c>
      <c r="F3837" t="b">
        <f t="shared" si="210"/>
        <v>0</v>
      </c>
      <c r="G3837" t="b">
        <f>IF('Input and Summary Results'!$J$4="yes",IF(C3837=FALSE,FALSE,IF('Data Transformation'!E3837&lt;$R$10,E3837,$R$10)),IF(C3837=FALSE,FALSE,IF(C3837&lt;$R$10,C3837,$R$10)))</f>
        <v>0</v>
      </c>
      <c r="H3837" t="b">
        <f>IF('Input and Summary Results'!$J$4="yes",'Data Transformation'!F3837,'Data Transformation'!D3837)</f>
        <v>0</v>
      </c>
      <c r="I3837" t="str">
        <f t="shared" si="208"/>
        <v/>
      </c>
    </row>
    <row r="3838" spans="2:9" x14ac:dyDescent="0.25">
      <c r="B3838" t="b">
        <f>IF('Input and Summary Results'!D3420=0,FALSE,'Input and Summary Results'!$B3420)</f>
        <v>0</v>
      </c>
      <c r="C3838" t="b">
        <f>IF(OR(B3838=0,'Input and Summary Results'!D3420=0,'Input and Summary Results'!D3420=""),FALSE,'Input and Summary Results'!$D3420)</f>
        <v>0</v>
      </c>
      <c r="D3838" t="b">
        <f>IF(OR(B3838=0,'Input and Summary Results'!E3420=0),FALSE,'Input and Summary Results'!$E3420)</f>
        <v>0</v>
      </c>
      <c r="E3838" t="b">
        <f t="shared" si="209"/>
        <v>0</v>
      </c>
      <c r="F3838" t="b">
        <f t="shared" si="210"/>
        <v>0</v>
      </c>
      <c r="G3838" t="b">
        <f>IF('Input and Summary Results'!$J$4="yes",IF(C3838=FALSE,FALSE,IF('Data Transformation'!E3838&lt;$R$10,E3838,$R$10)),IF(C3838=FALSE,FALSE,IF(C3838&lt;$R$10,C3838,$R$10)))</f>
        <v>0</v>
      </c>
      <c r="H3838" t="b">
        <f>IF('Input and Summary Results'!$J$4="yes",'Data Transformation'!F3838,'Data Transformation'!D3838)</f>
        <v>0</v>
      </c>
      <c r="I3838" t="str">
        <f t="shared" si="208"/>
        <v/>
      </c>
    </row>
    <row r="3839" spans="2:9" x14ac:dyDescent="0.25">
      <c r="B3839" t="b">
        <f>IF('Input and Summary Results'!D3421=0,FALSE,'Input and Summary Results'!$B3421)</f>
        <v>0</v>
      </c>
      <c r="C3839" t="b">
        <f>IF(OR(B3839=0,'Input and Summary Results'!D3421=0,'Input and Summary Results'!D3421=""),FALSE,'Input and Summary Results'!$D3421)</f>
        <v>0</v>
      </c>
      <c r="D3839" t="b">
        <f>IF(OR(B3839=0,'Input and Summary Results'!E3421=0),FALSE,'Input and Summary Results'!$E3421)</f>
        <v>0</v>
      </c>
      <c r="E3839" t="b">
        <f t="shared" si="209"/>
        <v>0</v>
      </c>
      <c r="F3839" t="b">
        <f t="shared" si="210"/>
        <v>0</v>
      </c>
      <c r="G3839" t="b">
        <f>IF('Input and Summary Results'!$J$4="yes",IF(C3839=FALSE,FALSE,IF('Data Transformation'!E3839&lt;$R$10,E3839,$R$10)),IF(C3839=FALSE,FALSE,IF(C3839&lt;$R$10,C3839,$R$10)))</f>
        <v>0</v>
      </c>
      <c r="H3839" t="b">
        <f>IF('Input and Summary Results'!$J$4="yes",'Data Transformation'!F3839,'Data Transformation'!D3839)</f>
        <v>0</v>
      </c>
      <c r="I3839" t="str">
        <f t="shared" si="208"/>
        <v/>
      </c>
    </row>
    <row r="3840" spans="2:9" x14ac:dyDescent="0.25">
      <c r="B3840" t="b">
        <f>IF('Input and Summary Results'!D3422=0,FALSE,'Input and Summary Results'!$B3422)</f>
        <v>0</v>
      </c>
      <c r="C3840" t="b">
        <f>IF(OR(B3840=0,'Input and Summary Results'!D3422=0,'Input and Summary Results'!D3422=""),FALSE,'Input and Summary Results'!$D3422)</f>
        <v>0</v>
      </c>
      <c r="D3840" t="b">
        <f>IF(OR(B3840=0,'Input and Summary Results'!E3422=0),FALSE,'Input and Summary Results'!$E3422)</f>
        <v>0</v>
      </c>
      <c r="E3840" t="b">
        <f t="shared" si="209"/>
        <v>0</v>
      </c>
      <c r="F3840" t="b">
        <f t="shared" si="210"/>
        <v>0</v>
      </c>
      <c r="G3840" t="b">
        <f>IF('Input and Summary Results'!$J$4="yes",IF(C3840=FALSE,FALSE,IF('Data Transformation'!E3840&lt;$R$10,E3840,$R$10)),IF(C3840=FALSE,FALSE,IF(C3840&lt;$R$10,C3840,$R$10)))</f>
        <v>0</v>
      </c>
      <c r="H3840" t="b">
        <f>IF('Input and Summary Results'!$J$4="yes",'Data Transformation'!F3840,'Data Transformation'!D3840)</f>
        <v>0</v>
      </c>
      <c r="I3840" t="str">
        <f t="shared" si="208"/>
        <v/>
      </c>
    </row>
    <row r="3841" spans="2:9" x14ac:dyDescent="0.25">
      <c r="B3841" t="b">
        <f>IF('Input and Summary Results'!D3423=0,FALSE,'Input and Summary Results'!$B3423)</f>
        <v>0</v>
      </c>
      <c r="C3841" t="b">
        <f>IF(OR(B3841=0,'Input and Summary Results'!D3423=0,'Input and Summary Results'!D3423=""),FALSE,'Input and Summary Results'!$D3423)</f>
        <v>0</v>
      </c>
      <c r="D3841" t="b">
        <f>IF(OR(B3841=0,'Input and Summary Results'!E3423=0),FALSE,'Input and Summary Results'!$E3423)</f>
        <v>0</v>
      </c>
      <c r="E3841" t="b">
        <f t="shared" si="209"/>
        <v>0</v>
      </c>
      <c r="F3841" t="b">
        <f t="shared" si="210"/>
        <v>0</v>
      </c>
      <c r="G3841" t="b">
        <f>IF('Input and Summary Results'!$J$4="yes",IF(C3841=FALSE,FALSE,IF('Data Transformation'!E3841&lt;$R$10,E3841,$R$10)),IF(C3841=FALSE,FALSE,IF(C3841&lt;$R$10,C3841,$R$10)))</f>
        <v>0</v>
      </c>
      <c r="H3841" t="b">
        <f>IF('Input and Summary Results'!$J$4="yes",'Data Transformation'!F3841,'Data Transformation'!D3841)</f>
        <v>0</v>
      </c>
      <c r="I3841" t="str">
        <f t="shared" si="208"/>
        <v/>
      </c>
    </row>
    <row r="3842" spans="2:9" x14ac:dyDescent="0.25">
      <c r="B3842" t="b">
        <f>IF('Input and Summary Results'!D3424=0,FALSE,'Input and Summary Results'!$B3424)</f>
        <v>0</v>
      </c>
      <c r="C3842" t="b">
        <f>IF(OR(B3842=0,'Input and Summary Results'!D3424=0,'Input and Summary Results'!D3424=""),FALSE,'Input and Summary Results'!$D3424)</f>
        <v>0</v>
      </c>
      <c r="D3842" t="b">
        <f>IF(OR(B3842=0,'Input and Summary Results'!E3424=0),FALSE,'Input and Summary Results'!$E3424)</f>
        <v>0</v>
      </c>
      <c r="E3842" t="b">
        <f t="shared" si="209"/>
        <v>0</v>
      </c>
      <c r="F3842" t="b">
        <f t="shared" si="210"/>
        <v>0</v>
      </c>
      <c r="G3842" t="b">
        <f>IF('Input and Summary Results'!$J$4="yes",IF(C3842=FALSE,FALSE,IF('Data Transformation'!E3842&lt;$R$10,E3842,$R$10)),IF(C3842=FALSE,FALSE,IF(C3842&lt;$R$10,C3842,$R$10)))</f>
        <v>0</v>
      </c>
      <c r="H3842" t="b">
        <f>IF('Input and Summary Results'!$J$4="yes",'Data Transformation'!F3842,'Data Transformation'!D3842)</f>
        <v>0</v>
      </c>
      <c r="I3842" t="str">
        <f t="shared" si="208"/>
        <v/>
      </c>
    </row>
    <row r="3843" spans="2:9" x14ac:dyDescent="0.25">
      <c r="B3843" t="b">
        <f>IF('Input and Summary Results'!D3425=0,FALSE,'Input and Summary Results'!$B3425)</f>
        <v>0</v>
      </c>
      <c r="C3843" t="b">
        <f>IF(OR(B3843=0,'Input and Summary Results'!D3425=0,'Input and Summary Results'!D3425=""),FALSE,'Input and Summary Results'!$D3425)</f>
        <v>0</v>
      </c>
      <c r="D3843" t="b">
        <f>IF(OR(B3843=0,'Input and Summary Results'!E3425=0),FALSE,'Input and Summary Results'!$E3425)</f>
        <v>0</v>
      </c>
      <c r="E3843" t="b">
        <f t="shared" si="209"/>
        <v>0</v>
      </c>
      <c r="F3843" t="b">
        <f t="shared" si="210"/>
        <v>0</v>
      </c>
      <c r="G3843" t="b">
        <f>IF('Input and Summary Results'!$J$4="yes",IF(C3843=FALSE,FALSE,IF('Data Transformation'!E3843&lt;$R$10,E3843,$R$10)),IF(C3843=FALSE,FALSE,IF(C3843&lt;$R$10,C3843,$R$10)))</f>
        <v>0</v>
      </c>
      <c r="H3843" t="b">
        <f>IF('Input and Summary Results'!$J$4="yes",'Data Transformation'!F3843,'Data Transformation'!D3843)</f>
        <v>0</v>
      </c>
      <c r="I3843" t="str">
        <f t="shared" si="208"/>
        <v/>
      </c>
    </row>
    <row r="3844" spans="2:9" x14ac:dyDescent="0.25">
      <c r="B3844" t="b">
        <f>IF('Input and Summary Results'!D3426=0,FALSE,'Input and Summary Results'!$B3426)</f>
        <v>0</v>
      </c>
      <c r="C3844" t="b">
        <f>IF(OR(B3844=0,'Input and Summary Results'!D3426=0,'Input and Summary Results'!D3426=""),FALSE,'Input and Summary Results'!$D3426)</f>
        <v>0</v>
      </c>
      <c r="D3844" t="b">
        <f>IF(OR(B3844=0,'Input and Summary Results'!E3426=0),FALSE,'Input and Summary Results'!$E3426)</f>
        <v>0</v>
      </c>
      <c r="E3844" t="b">
        <f t="shared" si="209"/>
        <v>0</v>
      </c>
      <c r="F3844" t="b">
        <f t="shared" si="210"/>
        <v>0</v>
      </c>
      <c r="G3844" t="b">
        <f>IF('Input and Summary Results'!$J$4="yes",IF(C3844=FALSE,FALSE,IF('Data Transformation'!E3844&lt;$R$10,E3844,$R$10)),IF(C3844=FALSE,FALSE,IF(C3844&lt;$R$10,C3844,$R$10)))</f>
        <v>0</v>
      </c>
      <c r="H3844" t="b">
        <f>IF('Input and Summary Results'!$J$4="yes",'Data Transformation'!F3844,'Data Transformation'!D3844)</f>
        <v>0</v>
      </c>
      <c r="I3844" t="str">
        <f t="shared" si="208"/>
        <v/>
      </c>
    </row>
    <row r="3845" spans="2:9" x14ac:dyDescent="0.25">
      <c r="B3845" t="b">
        <f>IF('Input and Summary Results'!D3427=0,FALSE,'Input and Summary Results'!$B3427)</f>
        <v>0</v>
      </c>
      <c r="C3845" t="b">
        <f>IF(OR(B3845=0,'Input and Summary Results'!D3427=0,'Input and Summary Results'!D3427=""),FALSE,'Input and Summary Results'!$D3427)</f>
        <v>0</v>
      </c>
      <c r="D3845" t="b">
        <f>IF(OR(B3845=0,'Input and Summary Results'!E3427=0),FALSE,'Input and Summary Results'!$E3427)</f>
        <v>0</v>
      </c>
      <c r="E3845" t="b">
        <f t="shared" si="209"/>
        <v>0</v>
      </c>
      <c r="F3845" t="b">
        <f t="shared" si="210"/>
        <v>0</v>
      </c>
      <c r="G3845" t="b">
        <f>IF('Input and Summary Results'!$J$4="yes",IF(C3845=FALSE,FALSE,IF('Data Transformation'!E3845&lt;$R$10,E3845,$R$10)),IF(C3845=FALSE,FALSE,IF(C3845&lt;$R$10,C3845,$R$10)))</f>
        <v>0</v>
      </c>
      <c r="H3845" t="b">
        <f>IF('Input and Summary Results'!$J$4="yes",'Data Transformation'!F3845,'Data Transformation'!D3845)</f>
        <v>0</v>
      </c>
      <c r="I3845" t="str">
        <f t="shared" ref="I3845:I3908" si="211">IF(G3845=FALSE,"",B3845)</f>
        <v/>
      </c>
    </row>
    <row r="3846" spans="2:9" x14ac:dyDescent="0.25">
      <c r="B3846" t="b">
        <f>IF('Input and Summary Results'!D3428=0,FALSE,'Input and Summary Results'!$B3428)</f>
        <v>0</v>
      </c>
      <c r="C3846" t="b">
        <f>IF(OR(B3846=0,'Input and Summary Results'!D3428=0,'Input and Summary Results'!D3428=""),FALSE,'Input and Summary Results'!$D3428)</f>
        <v>0</v>
      </c>
      <c r="D3846" t="b">
        <f>IF(OR(B3846=0,'Input and Summary Results'!E3428=0),FALSE,'Input and Summary Results'!$E3428)</f>
        <v>0</v>
      </c>
      <c r="E3846" t="b">
        <f t="shared" si="209"/>
        <v>0</v>
      </c>
      <c r="F3846" t="b">
        <f t="shared" si="210"/>
        <v>0</v>
      </c>
      <c r="G3846" t="b">
        <f>IF('Input and Summary Results'!$J$4="yes",IF(C3846=FALSE,FALSE,IF('Data Transformation'!E3846&lt;$R$10,E3846,$R$10)),IF(C3846=FALSE,FALSE,IF(C3846&lt;$R$10,C3846,$R$10)))</f>
        <v>0</v>
      </c>
      <c r="H3846" t="b">
        <f>IF('Input and Summary Results'!$J$4="yes",'Data Transformation'!F3846,'Data Transformation'!D3846)</f>
        <v>0</v>
      </c>
      <c r="I3846" t="str">
        <f t="shared" si="211"/>
        <v/>
      </c>
    </row>
    <row r="3847" spans="2:9" x14ac:dyDescent="0.25">
      <c r="B3847" t="b">
        <f>IF('Input and Summary Results'!D3429=0,FALSE,'Input and Summary Results'!$B3429)</f>
        <v>0</v>
      </c>
      <c r="C3847" t="b">
        <f>IF(OR(B3847=0,'Input and Summary Results'!D3429=0,'Input and Summary Results'!D3429=""),FALSE,'Input and Summary Results'!$D3429)</f>
        <v>0</v>
      </c>
      <c r="D3847" t="b">
        <f>IF(OR(B3847=0,'Input and Summary Results'!E3429=0),FALSE,'Input and Summary Results'!$E3429)</f>
        <v>0</v>
      </c>
      <c r="E3847" t="b">
        <f t="shared" si="209"/>
        <v>0</v>
      </c>
      <c r="F3847" t="b">
        <f t="shared" si="210"/>
        <v>0</v>
      </c>
      <c r="G3847" t="b">
        <f>IF('Input and Summary Results'!$J$4="yes",IF(C3847=FALSE,FALSE,IF('Data Transformation'!E3847&lt;$R$10,E3847,$R$10)),IF(C3847=FALSE,FALSE,IF(C3847&lt;$R$10,C3847,$R$10)))</f>
        <v>0</v>
      </c>
      <c r="H3847" t="b">
        <f>IF('Input and Summary Results'!$J$4="yes",'Data Transformation'!F3847,'Data Transformation'!D3847)</f>
        <v>0</v>
      </c>
      <c r="I3847" t="str">
        <f t="shared" si="211"/>
        <v/>
      </c>
    </row>
    <row r="3848" spans="2:9" x14ac:dyDescent="0.25">
      <c r="B3848" t="b">
        <f>IF('Input and Summary Results'!D3430=0,FALSE,'Input and Summary Results'!$B3430)</f>
        <v>0</v>
      </c>
      <c r="C3848" t="b">
        <f>IF(OR(B3848=0,'Input and Summary Results'!D3430=0,'Input and Summary Results'!D3430=""),FALSE,'Input and Summary Results'!$D3430)</f>
        <v>0</v>
      </c>
      <c r="D3848" t="b">
        <f>IF(OR(B3848=0,'Input and Summary Results'!E3430=0),FALSE,'Input and Summary Results'!$E3430)</f>
        <v>0</v>
      </c>
      <c r="E3848" t="b">
        <f t="shared" si="209"/>
        <v>0</v>
      </c>
      <c r="F3848" t="b">
        <f t="shared" si="210"/>
        <v>0</v>
      </c>
      <c r="G3848" t="b">
        <f>IF('Input and Summary Results'!$J$4="yes",IF(C3848=FALSE,FALSE,IF('Data Transformation'!E3848&lt;$R$10,E3848,$R$10)),IF(C3848=FALSE,FALSE,IF(C3848&lt;$R$10,C3848,$R$10)))</f>
        <v>0</v>
      </c>
      <c r="H3848" t="b">
        <f>IF('Input and Summary Results'!$J$4="yes",'Data Transformation'!F3848,'Data Transformation'!D3848)</f>
        <v>0</v>
      </c>
      <c r="I3848" t="str">
        <f t="shared" si="211"/>
        <v/>
      </c>
    </row>
    <row r="3849" spans="2:9" x14ac:dyDescent="0.25">
      <c r="B3849" t="b">
        <f>IF('Input and Summary Results'!D3431=0,FALSE,'Input and Summary Results'!$B3431)</f>
        <v>0</v>
      </c>
      <c r="C3849" t="b">
        <f>IF(OR(B3849=0,'Input and Summary Results'!D3431=0,'Input and Summary Results'!D3431=""),FALSE,'Input and Summary Results'!$D3431)</f>
        <v>0</v>
      </c>
      <c r="D3849" t="b">
        <f>IF(OR(B3849=0,'Input and Summary Results'!E3431=0),FALSE,'Input and Summary Results'!$E3431)</f>
        <v>0</v>
      </c>
      <c r="E3849" t="b">
        <f t="shared" si="209"/>
        <v>0</v>
      </c>
      <c r="F3849" t="b">
        <f t="shared" si="210"/>
        <v>0</v>
      </c>
      <c r="G3849" t="b">
        <f>IF('Input and Summary Results'!$J$4="yes",IF(C3849=FALSE,FALSE,IF('Data Transformation'!E3849&lt;$R$10,E3849,$R$10)),IF(C3849=FALSE,FALSE,IF(C3849&lt;$R$10,C3849,$R$10)))</f>
        <v>0</v>
      </c>
      <c r="H3849" t="b">
        <f>IF('Input and Summary Results'!$J$4="yes",'Data Transformation'!F3849,'Data Transformation'!D3849)</f>
        <v>0</v>
      </c>
      <c r="I3849" t="str">
        <f t="shared" si="211"/>
        <v/>
      </c>
    </row>
    <row r="3850" spans="2:9" x14ac:dyDescent="0.25">
      <c r="B3850" t="b">
        <f>IF('Input and Summary Results'!D3432=0,FALSE,'Input and Summary Results'!$B3432)</f>
        <v>0</v>
      </c>
      <c r="C3850" t="b">
        <f>IF(OR(B3850=0,'Input and Summary Results'!D3432=0,'Input and Summary Results'!D3432=""),FALSE,'Input and Summary Results'!$D3432)</f>
        <v>0</v>
      </c>
      <c r="D3850" t="b">
        <f>IF(OR(B3850=0,'Input and Summary Results'!E3432=0),FALSE,'Input and Summary Results'!$E3432)</f>
        <v>0</v>
      </c>
      <c r="E3850" t="b">
        <f t="shared" si="209"/>
        <v>0</v>
      </c>
      <c r="F3850" t="b">
        <f t="shared" si="210"/>
        <v>0</v>
      </c>
      <c r="G3850" t="b">
        <f>IF('Input and Summary Results'!$J$4="yes",IF(C3850=FALSE,FALSE,IF('Data Transformation'!E3850&lt;$R$10,E3850,$R$10)),IF(C3850=FALSE,FALSE,IF(C3850&lt;$R$10,C3850,$R$10)))</f>
        <v>0</v>
      </c>
      <c r="H3850" t="b">
        <f>IF('Input and Summary Results'!$J$4="yes",'Data Transformation'!F3850,'Data Transformation'!D3850)</f>
        <v>0</v>
      </c>
      <c r="I3850" t="str">
        <f t="shared" si="211"/>
        <v/>
      </c>
    </row>
    <row r="3851" spans="2:9" x14ac:dyDescent="0.25">
      <c r="B3851" t="b">
        <f>IF('Input and Summary Results'!D3433=0,FALSE,'Input and Summary Results'!$B3433)</f>
        <v>0</v>
      </c>
      <c r="C3851" t="b">
        <f>IF(OR(B3851=0,'Input and Summary Results'!D3433=0,'Input and Summary Results'!D3433=""),FALSE,'Input and Summary Results'!$D3433)</f>
        <v>0</v>
      </c>
      <c r="D3851" t="b">
        <f>IF(OR(B3851=0,'Input and Summary Results'!E3433=0),FALSE,'Input and Summary Results'!$E3433)</f>
        <v>0</v>
      </c>
      <c r="E3851" t="b">
        <f t="shared" si="209"/>
        <v>0</v>
      </c>
      <c r="F3851" t="b">
        <f t="shared" si="210"/>
        <v>0</v>
      </c>
      <c r="G3851" t="b">
        <f>IF('Input and Summary Results'!$J$4="yes",IF(C3851=FALSE,FALSE,IF('Data Transformation'!E3851&lt;$R$10,E3851,$R$10)),IF(C3851=FALSE,FALSE,IF(C3851&lt;$R$10,C3851,$R$10)))</f>
        <v>0</v>
      </c>
      <c r="H3851" t="b">
        <f>IF('Input and Summary Results'!$J$4="yes",'Data Transformation'!F3851,'Data Transformation'!D3851)</f>
        <v>0</v>
      </c>
      <c r="I3851" t="str">
        <f t="shared" si="211"/>
        <v/>
      </c>
    </row>
    <row r="3852" spans="2:9" x14ac:dyDescent="0.25">
      <c r="B3852" t="b">
        <f>IF('Input and Summary Results'!D3434=0,FALSE,'Input and Summary Results'!$B3434)</f>
        <v>0</v>
      </c>
      <c r="C3852" t="b">
        <f>IF(OR(B3852=0,'Input and Summary Results'!D3434=0,'Input and Summary Results'!D3434=""),FALSE,'Input and Summary Results'!$D3434)</f>
        <v>0</v>
      </c>
      <c r="D3852" t="b">
        <f>IF(OR(B3852=0,'Input and Summary Results'!E3434=0),FALSE,'Input and Summary Results'!$E3434)</f>
        <v>0</v>
      </c>
      <c r="E3852" t="b">
        <f t="shared" si="209"/>
        <v>0</v>
      </c>
      <c r="F3852" t="b">
        <f t="shared" si="210"/>
        <v>0</v>
      </c>
      <c r="G3852" t="b">
        <f>IF('Input and Summary Results'!$J$4="yes",IF(C3852=FALSE,FALSE,IF('Data Transformation'!E3852&lt;$R$10,E3852,$R$10)),IF(C3852=FALSE,FALSE,IF(C3852&lt;$R$10,C3852,$R$10)))</f>
        <v>0</v>
      </c>
      <c r="H3852" t="b">
        <f>IF('Input and Summary Results'!$J$4="yes",'Data Transformation'!F3852,'Data Transformation'!D3852)</f>
        <v>0</v>
      </c>
      <c r="I3852" t="str">
        <f t="shared" si="211"/>
        <v/>
      </c>
    </row>
    <row r="3853" spans="2:9" x14ac:dyDescent="0.25">
      <c r="B3853" t="b">
        <f>IF('Input and Summary Results'!D3435=0,FALSE,'Input and Summary Results'!$B3435)</f>
        <v>0</v>
      </c>
      <c r="C3853" t="b">
        <f>IF(OR(B3853=0,'Input and Summary Results'!D3435=0,'Input and Summary Results'!D3435=""),FALSE,'Input and Summary Results'!$D3435)</f>
        <v>0</v>
      </c>
      <c r="D3853" t="b">
        <f>IF(OR(B3853=0,'Input and Summary Results'!E3435=0),FALSE,'Input and Summary Results'!$E3435)</f>
        <v>0</v>
      </c>
      <c r="E3853" t="b">
        <f t="shared" si="209"/>
        <v>0</v>
      </c>
      <c r="F3853" t="b">
        <f t="shared" si="210"/>
        <v>0</v>
      </c>
      <c r="G3853" t="b">
        <f>IF('Input and Summary Results'!$J$4="yes",IF(C3853=FALSE,FALSE,IF('Data Transformation'!E3853&lt;$R$10,E3853,$R$10)),IF(C3853=FALSE,FALSE,IF(C3853&lt;$R$10,C3853,$R$10)))</f>
        <v>0</v>
      </c>
      <c r="H3853" t="b">
        <f>IF('Input and Summary Results'!$J$4="yes",'Data Transformation'!F3853,'Data Transformation'!D3853)</f>
        <v>0</v>
      </c>
      <c r="I3853" t="str">
        <f t="shared" si="211"/>
        <v/>
      </c>
    </row>
    <row r="3854" spans="2:9" x14ac:dyDescent="0.25">
      <c r="B3854" t="b">
        <f>IF('Input and Summary Results'!D3436=0,FALSE,'Input and Summary Results'!$B3436)</f>
        <v>0</v>
      </c>
      <c r="C3854" t="b">
        <f>IF(OR(B3854=0,'Input and Summary Results'!D3436=0,'Input and Summary Results'!D3436=""),FALSE,'Input and Summary Results'!$D3436)</f>
        <v>0</v>
      </c>
      <c r="D3854" t="b">
        <f>IF(OR(B3854=0,'Input and Summary Results'!E3436=0),FALSE,'Input and Summary Results'!$E3436)</f>
        <v>0</v>
      </c>
      <c r="E3854" t="b">
        <f t="shared" si="209"/>
        <v>0</v>
      </c>
      <c r="F3854" t="b">
        <f t="shared" si="210"/>
        <v>0</v>
      </c>
      <c r="G3854" t="b">
        <f>IF('Input and Summary Results'!$J$4="yes",IF(C3854=FALSE,FALSE,IF('Data Transformation'!E3854&lt;$R$10,E3854,$R$10)),IF(C3854=FALSE,FALSE,IF(C3854&lt;$R$10,C3854,$R$10)))</f>
        <v>0</v>
      </c>
      <c r="H3854" t="b">
        <f>IF('Input and Summary Results'!$J$4="yes",'Data Transformation'!F3854,'Data Transformation'!D3854)</f>
        <v>0</v>
      </c>
      <c r="I3854" t="str">
        <f t="shared" si="211"/>
        <v/>
      </c>
    </row>
    <row r="3855" spans="2:9" x14ac:dyDescent="0.25">
      <c r="B3855" t="b">
        <f>IF('Input and Summary Results'!D3437=0,FALSE,'Input and Summary Results'!$B3437)</f>
        <v>0</v>
      </c>
      <c r="C3855" t="b">
        <f>IF(OR(B3855=0,'Input and Summary Results'!D3437=0,'Input and Summary Results'!D3437=""),FALSE,'Input and Summary Results'!$D3437)</f>
        <v>0</v>
      </c>
      <c r="D3855" t="b">
        <f>IF(OR(B3855=0,'Input and Summary Results'!E3437=0),FALSE,'Input and Summary Results'!$E3437)</f>
        <v>0</v>
      </c>
      <c r="E3855" t="b">
        <f t="shared" si="209"/>
        <v>0</v>
      </c>
      <c r="F3855" t="b">
        <f t="shared" si="210"/>
        <v>0</v>
      </c>
      <c r="G3855" t="b">
        <f>IF('Input and Summary Results'!$J$4="yes",IF(C3855=FALSE,FALSE,IF('Data Transformation'!E3855&lt;$R$10,E3855,$R$10)),IF(C3855=FALSE,FALSE,IF(C3855&lt;$R$10,C3855,$R$10)))</f>
        <v>0</v>
      </c>
      <c r="H3855" t="b">
        <f>IF('Input and Summary Results'!$J$4="yes",'Data Transformation'!F3855,'Data Transformation'!D3855)</f>
        <v>0</v>
      </c>
      <c r="I3855" t="str">
        <f t="shared" si="211"/>
        <v/>
      </c>
    </row>
    <row r="3856" spans="2:9" x14ac:dyDescent="0.25">
      <c r="B3856" t="b">
        <f>IF('Input and Summary Results'!D3438=0,FALSE,'Input and Summary Results'!$B3438)</f>
        <v>0</v>
      </c>
      <c r="C3856" t="b">
        <f>IF(OR(B3856=0,'Input and Summary Results'!D3438=0,'Input and Summary Results'!D3438=""),FALSE,'Input and Summary Results'!$D3438)</f>
        <v>0</v>
      </c>
      <c r="D3856" t="b">
        <f>IF(OR(B3856=0,'Input and Summary Results'!E3438=0),FALSE,'Input and Summary Results'!$E3438)</f>
        <v>0</v>
      </c>
      <c r="E3856" t="b">
        <f t="shared" si="209"/>
        <v>0</v>
      </c>
      <c r="F3856" t="b">
        <f t="shared" si="210"/>
        <v>0</v>
      </c>
      <c r="G3856" t="b">
        <f>IF('Input and Summary Results'!$J$4="yes",IF(C3856=FALSE,FALSE,IF('Data Transformation'!E3856&lt;$R$10,E3856,$R$10)),IF(C3856=FALSE,FALSE,IF(C3856&lt;$R$10,C3856,$R$10)))</f>
        <v>0</v>
      </c>
      <c r="H3856" t="b">
        <f>IF('Input and Summary Results'!$J$4="yes",'Data Transformation'!F3856,'Data Transformation'!D3856)</f>
        <v>0</v>
      </c>
      <c r="I3856" t="str">
        <f t="shared" si="211"/>
        <v/>
      </c>
    </row>
    <row r="3857" spans="2:9" x14ac:dyDescent="0.25">
      <c r="B3857" t="b">
        <f>IF('Input and Summary Results'!D3439=0,FALSE,'Input and Summary Results'!$B3439)</f>
        <v>0</v>
      </c>
      <c r="C3857" t="b">
        <f>IF(OR(B3857=0,'Input and Summary Results'!D3439=0,'Input and Summary Results'!D3439=""),FALSE,'Input and Summary Results'!$D3439)</f>
        <v>0</v>
      </c>
      <c r="D3857" t="b">
        <f>IF(OR(B3857=0,'Input and Summary Results'!E3439=0),FALSE,'Input and Summary Results'!$E3439)</f>
        <v>0</v>
      </c>
      <c r="E3857" t="b">
        <f t="shared" si="209"/>
        <v>0</v>
      </c>
      <c r="F3857" t="b">
        <f t="shared" si="210"/>
        <v>0</v>
      </c>
      <c r="G3857" t="b">
        <f>IF('Input and Summary Results'!$J$4="yes",IF(C3857=FALSE,FALSE,IF('Data Transformation'!E3857&lt;$R$10,E3857,$R$10)),IF(C3857=FALSE,FALSE,IF(C3857&lt;$R$10,C3857,$R$10)))</f>
        <v>0</v>
      </c>
      <c r="H3857" t="b">
        <f>IF('Input and Summary Results'!$J$4="yes",'Data Transformation'!F3857,'Data Transformation'!D3857)</f>
        <v>0</v>
      </c>
      <c r="I3857" t="str">
        <f t="shared" si="211"/>
        <v/>
      </c>
    </row>
    <row r="3858" spans="2:9" x14ac:dyDescent="0.25">
      <c r="B3858" t="b">
        <f>IF('Input and Summary Results'!D3440=0,FALSE,'Input and Summary Results'!$B3440)</f>
        <v>0</v>
      </c>
      <c r="C3858" t="b">
        <f>IF(OR(B3858=0,'Input and Summary Results'!D3440=0,'Input and Summary Results'!D3440=""),FALSE,'Input and Summary Results'!$D3440)</f>
        <v>0</v>
      </c>
      <c r="D3858" t="b">
        <f>IF(OR(B3858=0,'Input and Summary Results'!E3440=0),FALSE,'Input and Summary Results'!$E3440)</f>
        <v>0</v>
      </c>
      <c r="E3858" t="b">
        <f t="shared" si="209"/>
        <v>0</v>
      </c>
      <c r="F3858" t="b">
        <f t="shared" si="210"/>
        <v>0</v>
      </c>
      <c r="G3858" t="b">
        <f>IF('Input and Summary Results'!$J$4="yes",IF(C3858=FALSE,FALSE,IF('Data Transformation'!E3858&lt;$R$10,E3858,$R$10)),IF(C3858=FALSE,FALSE,IF(C3858&lt;$R$10,C3858,$R$10)))</f>
        <v>0</v>
      </c>
      <c r="H3858" t="b">
        <f>IF('Input and Summary Results'!$J$4="yes",'Data Transformation'!F3858,'Data Transformation'!D3858)</f>
        <v>0</v>
      </c>
      <c r="I3858" t="str">
        <f t="shared" si="211"/>
        <v/>
      </c>
    </row>
    <row r="3859" spans="2:9" x14ac:dyDescent="0.25">
      <c r="B3859" t="b">
        <f>IF('Input and Summary Results'!D3441=0,FALSE,'Input and Summary Results'!$B3441)</f>
        <v>0</v>
      </c>
      <c r="C3859" t="b">
        <f>IF(OR(B3859=0,'Input and Summary Results'!D3441=0,'Input and Summary Results'!D3441=""),FALSE,'Input and Summary Results'!$D3441)</f>
        <v>0</v>
      </c>
      <c r="D3859" t="b">
        <f>IF(OR(B3859=0,'Input and Summary Results'!E3441=0),FALSE,'Input and Summary Results'!$E3441)</f>
        <v>0</v>
      </c>
      <c r="E3859" t="b">
        <f t="shared" si="209"/>
        <v>0</v>
      </c>
      <c r="F3859" t="b">
        <f t="shared" si="210"/>
        <v>0</v>
      </c>
      <c r="G3859" t="b">
        <f>IF('Input and Summary Results'!$J$4="yes",IF(C3859=FALSE,FALSE,IF('Data Transformation'!E3859&lt;$R$10,E3859,$R$10)),IF(C3859=FALSE,FALSE,IF(C3859&lt;$R$10,C3859,$R$10)))</f>
        <v>0</v>
      </c>
      <c r="H3859" t="b">
        <f>IF('Input and Summary Results'!$J$4="yes",'Data Transformation'!F3859,'Data Transformation'!D3859)</f>
        <v>0</v>
      </c>
      <c r="I3859" t="str">
        <f t="shared" si="211"/>
        <v/>
      </c>
    </row>
    <row r="3860" spans="2:9" x14ac:dyDescent="0.25">
      <c r="B3860" t="b">
        <f>IF('Input and Summary Results'!D3442=0,FALSE,'Input and Summary Results'!$B3442)</f>
        <v>0</v>
      </c>
      <c r="C3860" t="b">
        <f>IF(OR(B3860=0,'Input and Summary Results'!D3442=0,'Input and Summary Results'!D3442=""),FALSE,'Input and Summary Results'!$D3442)</f>
        <v>0</v>
      </c>
      <c r="D3860" t="b">
        <f>IF(OR(B3860=0,'Input and Summary Results'!E3442=0),FALSE,'Input and Summary Results'!$E3442)</f>
        <v>0</v>
      </c>
      <c r="E3860" t="b">
        <f t="shared" si="209"/>
        <v>0</v>
      </c>
      <c r="F3860" t="b">
        <f t="shared" si="210"/>
        <v>0</v>
      </c>
      <c r="G3860" t="b">
        <f>IF('Input and Summary Results'!$J$4="yes",IF(C3860=FALSE,FALSE,IF('Data Transformation'!E3860&lt;$R$10,E3860,$R$10)),IF(C3860=FALSE,FALSE,IF(C3860&lt;$R$10,C3860,$R$10)))</f>
        <v>0</v>
      </c>
      <c r="H3860" t="b">
        <f>IF('Input and Summary Results'!$J$4="yes",'Data Transformation'!F3860,'Data Transformation'!D3860)</f>
        <v>0</v>
      </c>
      <c r="I3860" t="str">
        <f t="shared" si="211"/>
        <v/>
      </c>
    </row>
    <row r="3861" spans="2:9" x14ac:dyDescent="0.25">
      <c r="B3861" t="b">
        <f>IF('Input and Summary Results'!D3443=0,FALSE,'Input and Summary Results'!$B3443)</f>
        <v>0</v>
      </c>
      <c r="C3861" t="b">
        <f>IF(OR(B3861=0,'Input and Summary Results'!D3443=0,'Input and Summary Results'!D3443=""),FALSE,'Input and Summary Results'!$D3443)</f>
        <v>0</v>
      </c>
      <c r="D3861" t="b">
        <f>IF(OR(B3861=0,'Input and Summary Results'!E3443=0),FALSE,'Input and Summary Results'!$E3443)</f>
        <v>0</v>
      </c>
      <c r="E3861" t="b">
        <f t="shared" si="209"/>
        <v>0</v>
      </c>
      <c r="F3861" t="b">
        <f t="shared" si="210"/>
        <v>0</v>
      </c>
      <c r="G3861" t="b">
        <f>IF('Input and Summary Results'!$J$4="yes",IF(C3861=FALSE,FALSE,IF('Data Transformation'!E3861&lt;$R$10,E3861,$R$10)),IF(C3861=FALSE,FALSE,IF(C3861&lt;$R$10,C3861,$R$10)))</f>
        <v>0</v>
      </c>
      <c r="H3861" t="b">
        <f>IF('Input and Summary Results'!$J$4="yes",'Data Transformation'!F3861,'Data Transformation'!D3861)</f>
        <v>0</v>
      </c>
      <c r="I3861" t="str">
        <f t="shared" si="211"/>
        <v/>
      </c>
    </row>
    <row r="3862" spans="2:9" x14ac:dyDescent="0.25">
      <c r="B3862" t="b">
        <f>IF('Input and Summary Results'!D3444=0,FALSE,'Input and Summary Results'!$B3444)</f>
        <v>0</v>
      </c>
      <c r="C3862" t="b">
        <f>IF(OR(B3862=0,'Input and Summary Results'!D3444=0,'Input and Summary Results'!D3444=""),FALSE,'Input and Summary Results'!$D3444)</f>
        <v>0</v>
      </c>
      <c r="D3862" t="b">
        <f>IF(OR(B3862=0,'Input and Summary Results'!E3444=0),FALSE,'Input and Summary Results'!$E3444)</f>
        <v>0</v>
      </c>
      <c r="E3862" t="b">
        <f t="shared" si="209"/>
        <v>0</v>
      </c>
      <c r="F3862" t="b">
        <f t="shared" si="210"/>
        <v>0</v>
      </c>
      <c r="G3862" t="b">
        <f>IF('Input and Summary Results'!$J$4="yes",IF(C3862=FALSE,FALSE,IF('Data Transformation'!E3862&lt;$R$10,E3862,$R$10)),IF(C3862=FALSE,FALSE,IF(C3862&lt;$R$10,C3862,$R$10)))</f>
        <v>0</v>
      </c>
      <c r="H3862" t="b">
        <f>IF('Input and Summary Results'!$J$4="yes",'Data Transformation'!F3862,'Data Transformation'!D3862)</f>
        <v>0</v>
      </c>
      <c r="I3862" t="str">
        <f t="shared" si="211"/>
        <v/>
      </c>
    </row>
    <row r="3863" spans="2:9" x14ac:dyDescent="0.25">
      <c r="B3863" t="b">
        <f>IF('Input and Summary Results'!D3445=0,FALSE,'Input and Summary Results'!$B3445)</f>
        <v>0</v>
      </c>
      <c r="C3863" t="b">
        <f>IF(OR(B3863=0,'Input and Summary Results'!D3445=0,'Input and Summary Results'!D3445=""),FALSE,'Input and Summary Results'!$D3445)</f>
        <v>0</v>
      </c>
      <c r="D3863" t="b">
        <f>IF(OR(B3863=0,'Input and Summary Results'!E3445=0),FALSE,'Input and Summary Results'!$E3445)</f>
        <v>0</v>
      </c>
      <c r="E3863" t="b">
        <f t="shared" si="209"/>
        <v>0</v>
      </c>
      <c r="F3863" t="b">
        <f t="shared" si="210"/>
        <v>0</v>
      </c>
      <c r="G3863" t="b">
        <f>IF('Input and Summary Results'!$J$4="yes",IF(C3863=FALSE,FALSE,IF('Data Transformation'!E3863&lt;$R$10,E3863,$R$10)),IF(C3863=FALSE,FALSE,IF(C3863&lt;$R$10,C3863,$R$10)))</f>
        <v>0</v>
      </c>
      <c r="H3863" t="b">
        <f>IF('Input and Summary Results'!$J$4="yes",'Data Transformation'!F3863,'Data Transformation'!D3863)</f>
        <v>0</v>
      </c>
      <c r="I3863" t="str">
        <f t="shared" si="211"/>
        <v/>
      </c>
    </row>
    <row r="3864" spans="2:9" x14ac:dyDescent="0.25">
      <c r="B3864" t="b">
        <f>IF('Input and Summary Results'!D3446=0,FALSE,'Input and Summary Results'!$B3446)</f>
        <v>0</v>
      </c>
      <c r="C3864" t="b">
        <f>IF(OR(B3864=0,'Input and Summary Results'!D3446=0,'Input and Summary Results'!D3446=""),FALSE,'Input and Summary Results'!$D3446)</f>
        <v>0</v>
      </c>
      <c r="D3864" t="b">
        <f>IF(OR(B3864=0,'Input and Summary Results'!E3446=0),FALSE,'Input and Summary Results'!$E3446)</f>
        <v>0</v>
      </c>
      <c r="E3864" t="b">
        <f t="shared" si="209"/>
        <v>0</v>
      </c>
      <c r="F3864" t="b">
        <f t="shared" si="210"/>
        <v>0</v>
      </c>
      <c r="G3864" t="b">
        <f>IF('Input and Summary Results'!$J$4="yes",IF(C3864=FALSE,FALSE,IF('Data Transformation'!E3864&lt;$R$10,E3864,$R$10)),IF(C3864=FALSE,FALSE,IF(C3864&lt;$R$10,C3864,$R$10)))</f>
        <v>0</v>
      </c>
      <c r="H3864" t="b">
        <f>IF('Input and Summary Results'!$J$4="yes",'Data Transformation'!F3864,'Data Transformation'!D3864)</f>
        <v>0</v>
      </c>
      <c r="I3864" t="str">
        <f t="shared" si="211"/>
        <v/>
      </c>
    </row>
    <row r="3865" spans="2:9" x14ac:dyDescent="0.25">
      <c r="B3865" t="b">
        <f>IF('Input and Summary Results'!D3447=0,FALSE,'Input and Summary Results'!$B3447)</f>
        <v>0</v>
      </c>
      <c r="C3865" t="b">
        <f>IF(OR(B3865=0,'Input and Summary Results'!D3447=0,'Input and Summary Results'!D3447=""),FALSE,'Input and Summary Results'!$D3447)</f>
        <v>0</v>
      </c>
      <c r="D3865" t="b">
        <f>IF(OR(B3865=0,'Input and Summary Results'!E3447=0),FALSE,'Input and Summary Results'!$E3447)</f>
        <v>0</v>
      </c>
      <c r="E3865" t="b">
        <f t="shared" si="209"/>
        <v>0</v>
      </c>
      <c r="F3865" t="b">
        <f t="shared" si="210"/>
        <v>0</v>
      </c>
      <c r="G3865" t="b">
        <f>IF('Input and Summary Results'!$J$4="yes",IF(C3865=FALSE,FALSE,IF('Data Transformation'!E3865&lt;$R$10,E3865,$R$10)),IF(C3865=FALSE,FALSE,IF(C3865&lt;$R$10,C3865,$R$10)))</f>
        <v>0</v>
      </c>
      <c r="H3865" t="b">
        <f>IF('Input and Summary Results'!$J$4="yes",'Data Transformation'!F3865,'Data Transformation'!D3865)</f>
        <v>0</v>
      </c>
      <c r="I3865" t="str">
        <f t="shared" si="211"/>
        <v/>
      </c>
    </row>
    <row r="3866" spans="2:9" x14ac:dyDescent="0.25">
      <c r="B3866" t="b">
        <f>IF('Input and Summary Results'!D3448=0,FALSE,'Input and Summary Results'!$B3448)</f>
        <v>0</v>
      </c>
      <c r="C3866" t="b">
        <f>IF(OR(B3866=0,'Input and Summary Results'!D3448=0,'Input and Summary Results'!D3448=""),FALSE,'Input and Summary Results'!$D3448)</f>
        <v>0</v>
      </c>
      <c r="D3866" t="b">
        <f>IF(OR(B3866=0,'Input and Summary Results'!E3448=0),FALSE,'Input and Summary Results'!$E3448)</f>
        <v>0</v>
      </c>
      <c r="E3866" t="b">
        <f t="shared" si="209"/>
        <v>0</v>
      </c>
      <c r="F3866" t="b">
        <f t="shared" si="210"/>
        <v>0</v>
      </c>
      <c r="G3866" t="b">
        <f>IF('Input and Summary Results'!$J$4="yes",IF(C3866=FALSE,FALSE,IF('Data Transformation'!E3866&lt;$R$10,E3866,$R$10)),IF(C3866=FALSE,FALSE,IF(C3866&lt;$R$10,C3866,$R$10)))</f>
        <v>0</v>
      </c>
      <c r="H3866" t="b">
        <f>IF('Input and Summary Results'!$J$4="yes",'Data Transformation'!F3866,'Data Transformation'!D3866)</f>
        <v>0</v>
      </c>
      <c r="I3866" t="str">
        <f t="shared" si="211"/>
        <v/>
      </c>
    </row>
    <row r="3867" spans="2:9" x14ac:dyDescent="0.25">
      <c r="B3867" t="b">
        <f>IF('Input and Summary Results'!D3449=0,FALSE,'Input and Summary Results'!$B3449)</f>
        <v>0</v>
      </c>
      <c r="C3867" t="b">
        <f>IF(OR(B3867=0,'Input and Summary Results'!D3449=0,'Input and Summary Results'!D3449=""),FALSE,'Input and Summary Results'!$D3449)</f>
        <v>0</v>
      </c>
      <c r="D3867" t="b">
        <f>IF(OR(B3867=0,'Input and Summary Results'!E3449=0),FALSE,'Input and Summary Results'!$E3449)</f>
        <v>0</v>
      </c>
      <c r="E3867" t="b">
        <f t="shared" si="209"/>
        <v>0</v>
      </c>
      <c r="F3867" t="b">
        <f t="shared" si="210"/>
        <v>0</v>
      </c>
      <c r="G3867" t="b">
        <f>IF('Input and Summary Results'!$J$4="yes",IF(C3867=FALSE,FALSE,IF('Data Transformation'!E3867&lt;$R$10,E3867,$R$10)),IF(C3867=FALSE,FALSE,IF(C3867&lt;$R$10,C3867,$R$10)))</f>
        <v>0</v>
      </c>
      <c r="H3867" t="b">
        <f>IF('Input and Summary Results'!$J$4="yes",'Data Transformation'!F3867,'Data Transformation'!D3867)</f>
        <v>0</v>
      </c>
      <c r="I3867" t="str">
        <f t="shared" si="211"/>
        <v/>
      </c>
    </row>
    <row r="3868" spans="2:9" x14ac:dyDescent="0.25">
      <c r="B3868" t="b">
        <f>IF('Input and Summary Results'!D3450=0,FALSE,'Input and Summary Results'!$B3450)</f>
        <v>0</v>
      </c>
      <c r="C3868" t="b">
        <f>IF(OR(B3868=0,'Input and Summary Results'!D3450=0,'Input and Summary Results'!D3450=""),FALSE,'Input and Summary Results'!$D3450)</f>
        <v>0</v>
      </c>
      <c r="D3868" t="b">
        <f>IF(OR(B3868=0,'Input and Summary Results'!E3450=0),FALSE,'Input and Summary Results'!$E3450)</f>
        <v>0</v>
      </c>
      <c r="E3868" t="b">
        <f t="shared" si="209"/>
        <v>0</v>
      </c>
      <c r="F3868" t="b">
        <f t="shared" si="210"/>
        <v>0</v>
      </c>
      <c r="G3868" t="b">
        <f>IF('Input and Summary Results'!$J$4="yes",IF(C3868=FALSE,FALSE,IF('Data Transformation'!E3868&lt;$R$10,E3868,$R$10)),IF(C3868=FALSE,FALSE,IF(C3868&lt;$R$10,C3868,$R$10)))</f>
        <v>0</v>
      </c>
      <c r="H3868" t="b">
        <f>IF('Input and Summary Results'!$J$4="yes",'Data Transformation'!F3868,'Data Transformation'!D3868)</f>
        <v>0</v>
      </c>
      <c r="I3868" t="str">
        <f t="shared" si="211"/>
        <v/>
      </c>
    </row>
    <row r="3869" spans="2:9" x14ac:dyDescent="0.25">
      <c r="B3869" t="b">
        <f>IF('Input and Summary Results'!D3451=0,FALSE,'Input and Summary Results'!$B3451)</f>
        <v>0</v>
      </c>
      <c r="C3869" t="b">
        <f>IF(OR(B3869=0,'Input and Summary Results'!D3451=0,'Input and Summary Results'!D3451=""),FALSE,'Input and Summary Results'!$D3451)</f>
        <v>0</v>
      </c>
      <c r="D3869" t="b">
        <f>IF(OR(B3869=0,'Input and Summary Results'!E3451=0),FALSE,'Input and Summary Results'!$E3451)</f>
        <v>0</v>
      </c>
      <c r="E3869" t="b">
        <f t="shared" si="209"/>
        <v>0</v>
      </c>
      <c r="F3869" t="b">
        <f t="shared" si="210"/>
        <v>0</v>
      </c>
      <c r="G3869" t="b">
        <f>IF('Input and Summary Results'!$J$4="yes",IF(C3869=FALSE,FALSE,IF('Data Transformation'!E3869&lt;$R$10,E3869,$R$10)),IF(C3869=FALSE,FALSE,IF(C3869&lt;$R$10,C3869,$R$10)))</f>
        <v>0</v>
      </c>
      <c r="H3869" t="b">
        <f>IF('Input and Summary Results'!$J$4="yes",'Data Transformation'!F3869,'Data Transformation'!D3869)</f>
        <v>0</v>
      </c>
      <c r="I3869" t="str">
        <f t="shared" si="211"/>
        <v/>
      </c>
    </row>
    <row r="3870" spans="2:9" x14ac:dyDescent="0.25">
      <c r="B3870" t="b">
        <f>IF('Input and Summary Results'!D3452=0,FALSE,'Input and Summary Results'!$B3452)</f>
        <v>0</v>
      </c>
      <c r="C3870" t="b">
        <f>IF(OR(B3870=0,'Input and Summary Results'!D3452=0,'Input and Summary Results'!D3452=""),FALSE,'Input and Summary Results'!$D3452)</f>
        <v>0</v>
      </c>
      <c r="D3870" t="b">
        <f>IF(OR(B3870=0,'Input and Summary Results'!E3452=0),FALSE,'Input and Summary Results'!$E3452)</f>
        <v>0</v>
      </c>
      <c r="E3870" t="b">
        <f t="shared" si="209"/>
        <v>0</v>
      </c>
      <c r="F3870" t="b">
        <f t="shared" si="210"/>
        <v>0</v>
      </c>
      <c r="G3870" t="b">
        <f>IF('Input and Summary Results'!$J$4="yes",IF(C3870=FALSE,FALSE,IF('Data Transformation'!E3870&lt;$R$10,E3870,$R$10)),IF(C3870=FALSE,FALSE,IF(C3870&lt;$R$10,C3870,$R$10)))</f>
        <v>0</v>
      </c>
      <c r="H3870" t="b">
        <f>IF('Input and Summary Results'!$J$4="yes",'Data Transformation'!F3870,'Data Transformation'!D3870)</f>
        <v>0</v>
      </c>
      <c r="I3870" t="str">
        <f t="shared" si="211"/>
        <v/>
      </c>
    </row>
    <row r="3871" spans="2:9" x14ac:dyDescent="0.25">
      <c r="B3871" t="b">
        <f>IF('Input and Summary Results'!D3453=0,FALSE,'Input and Summary Results'!$B3453)</f>
        <v>0</v>
      </c>
      <c r="C3871" t="b">
        <f>IF(OR(B3871=0,'Input and Summary Results'!D3453=0,'Input and Summary Results'!D3453=""),FALSE,'Input and Summary Results'!$D3453)</f>
        <v>0</v>
      </c>
      <c r="D3871" t="b">
        <f>IF(OR(B3871=0,'Input and Summary Results'!E3453=0),FALSE,'Input and Summary Results'!$E3453)</f>
        <v>0</v>
      </c>
      <c r="E3871" t="b">
        <f t="shared" si="209"/>
        <v>0</v>
      </c>
      <c r="F3871" t="b">
        <f t="shared" si="210"/>
        <v>0</v>
      </c>
      <c r="G3871" t="b">
        <f>IF('Input and Summary Results'!$J$4="yes",IF(C3871=FALSE,FALSE,IF('Data Transformation'!E3871&lt;$R$10,E3871,$R$10)),IF(C3871=FALSE,FALSE,IF(C3871&lt;$R$10,C3871,$R$10)))</f>
        <v>0</v>
      </c>
      <c r="H3871" t="b">
        <f>IF('Input and Summary Results'!$J$4="yes",'Data Transformation'!F3871,'Data Transformation'!D3871)</f>
        <v>0</v>
      </c>
      <c r="I3871" t="str">
        <f t="shared" si="211"/>
        <v/>
      </c>
    </row>
    <row r="3872" spans="2:9" x14ac:dyDescent="0.25">
      <c r="B3872" t="b">
        <f>IF('Input and Summary Results'!D3454=0,FALSE,'Input and Summary Results'!$B3454)</f>
        <v>0</v>
      </c>
      <c r="C3872" t="b">
        <f>IF(OR(B3872=0,'Input and Summary Results'!D3454=0,'Input and Summary Results'!D3454=""),FALSE,'Input and Summary Results'!$D3454)</f>
        <v>0</v>
      </c>
      <c r="D3872" t="b">
        <f>IF(OR(B3872=0,'Input and Summary Results'!E3454=0),FALSE,'Input and Summary Results'!$E3454)</f>
        <v>0</v>
      </c>
      <c r="E3872" t="b">
        <f t="shared" si="209"/>
        <v>0</v>
      </c>
      <c r="F3872" t="b">
        <f t="shared" si="210"/>
        <v>0</v>
      </c>
      <c r="G3872" t="b">
        <f>IF('Input and Summary Results'!$J$4="yes",IF(C3872=FALSE,FALSE,IF('Data Transformation'!E3872&lt;$R$10,E3872,$R$10)),IF(C3872=FALSE,FALSE,IF(C3872&lt;$R$10,C3872,$R$10)))</f>
        <v>0</v>
      </c>
      <c r="H3872" t="b">
        <f>IF('Input and Summary Results'!$J$4="yes",'Data Transformation'!F3872,'Data Transformation'!D3872)</f>
        <v>0</v>
      </c>
      <c r="I3872" t="str">
        <f t="shared" si="211"/>
        <v/>
      </c>
    </row>
    <row r="3873" spans="2:9" x14ac:dyDescent="0.25">
      <c r="B3873" t="b">
        <f>IF('Input and Summary Results'!D3455=0,FALSE,'Input and Summary Results'!$B3455)</f>
        <v>0</v>
      </c>
      <c r="C3873" t="b">
        <f>IF(OR(B3873=0,'Input and Summary Results'!D3455=0,'Input and Summary Results'!D3455=""),FALSE,'Input and Summary Results'!$D3455)</f>
        <v>0</v>
      </c>
      <c r="D3873" t="b">
        <f>IF(OR(B3873=0,'Input and Summary Results'!E3455=0),FALSE,'Input and Summary Results'!$E3455)</f>
        <v>0</v>
      </c>
      <c r="E3873" t="b">
        <f t="shared" si="209"/>
        <v>0</v>
      </c>
      <c r="F3873" t="b">
        <f t="shared" si="210"/>
        <v>0</v>
      </c>
      <c r="G3873" t="b">
        <f>IF('Input and Summary Results'!$J$4="yes",IF(C3873=FALSE,FALSE,IF('Data Transformation'!E3873&lt;$R$10,E3873,$R$10)),IF(C3873=FALSE,FALSE,IF(C3873&lt;$R$10,C3873,$R$10)))</f>
        <v>0</v>
      </c>
      <c r="H3873" t="b">
        <f>IF('Input and Summary Results'!$J$4="yes",'Data Transformation'!F3873,'Data Transformation'!D3873)</f>
        <v>0</v>
      </c>
      <c r="I3873" t="str">
        <f t="shared" si="211"/>
        <v/>
      </c>
    </row>
    <row r="3874" spans="2:9" x14ac:dyDescent="0.25">
      <c r="B3874" t="b">
        <f>IF('Input and Summary Results'!D3456=0,FALSE,'Input and Summary Results'!$B3456)</f>
        <v>0</v>
      </c>
      <c r="C3874" t="b">
        <f>IF(OR(B3874=0,'Input and Summary Results'!D3456=0,'Input and Summary Results'!D3456=""),FALSE,'Input and Summary Results'!$D3456)</f>
        <v>0</v>
      </c>
      <c r="D3874" t="b">
        <f>IF(OR(B3874=0,'Input and Summary Results'!E3456=0),FALSE,'Input and Summary Results'!$E3456)</f>
        <v>0</v>
      </c>
      <c r="E3874" t="b">
        <f t="shared" si="209"/>
        <v>0</v>
      </c>
      <c r="F3874" t="b">
        <f t="shared" si="210"/>
        <v>0</v>
      </c>
      <c r="G3874" t="b">
        <f>IF('Input and Summary Results'!$J$4="yes",IF(C3874=FALSE,FALSE,IF('Data Transformation'!E3874&lt;$R$10,E3874,$R$10)),IF(C3874=FALSE,FALSE,IF(C3874&lt;$R$10,C3874,$R$10)))</f>
        <v>0</v>
      </c>
      <c r="H3874" t="b">
        <f>IF('Input and Summary Results'!$J$4="yes",'Data Transformation'!F3874,'Data Transformation'!D3874)</f>
        <v>0</v>
      </c>
      <c r="I3874" t="str">
        <f t="shared" si="211"/>
        <v/>
      </c>
    </row>
    <row r="3875" spans="2:9" x14ac:dyDescent="0.25">
      <c r="B3875" t="b">
        <f>IF('Input and Summary Results'!D3457=0,FALSE,'Input and Summary Results'!$B3457)</f>
        <v>0</v>
      </c>
      <c r="C3875" t="b">
        <f>IF(OR(B3875=0,'Input and Summary Results'!D3457=0,'Input and Summary Results'!D3457=""),FALSE,'Input and Summary Results'!$D3457)</f>
        <v>0</v>
      </c>
      <c r="D3875" t="b">
        <f>IF(OR(B3875=0,'Input and Summary Results'!E3457=0),FALSE,'Input and Summary Results'!$E3457)</f>
        <v>0</v>
      </c>
      <c r="E3875" t="b">
        <f t="shared" si="209"/>
        <v>0</v>
      </c>
      <c r="F3875" t="b">
        <f t="shared" si="210"/>
        <v>0</v>
      </c>
      <c r="G3875" t="b">
        <f>IF('Input and Summary Results'!$J$4="yes",IF(C3875=FALSE,FALSE,IF('Data Transformation'!E3875&lt;$R$10,E3875,$R$10)),IF(C3875=FALSE,FALSE,IF(C3875&lt;$R$10,C3875,$R$10)))</f>
        <v>0</v>
      </c>
      <c r="H3875" t="b">
        <f>IF('Input and Summary Results'!$J$4="yes",'Data Transformation'!F3875,'Data Transformation'!D3875)</f>
        <v>0</v>
      </c>
      <c r="I3875" t="str">
        <f t="shared" si="211"/>
        <v/>
      </c>
    </row>
    <row r="3876" spans="2:9" x14ac:dyDescent="0.25">
      <c r="B3876" t="b">
        <f>IF('Input and Summary Results'!D3458=0,FALSE,'Input and Summary Results'!$B3458)</f>
        <v>0</v>
      </c>
      <c r="C3876" t="b">
        <f>IF(OR(B3876=0,'Input and Summary Results'!D3458=0,'Input and Summary Results'!D3458=""),FALSE,'Input and Summary Results'!$D3458)</f>
        <v>0</v>
      </c>
      <c r="D3876" t="b">
        <f>IF(OR(B3876=0,'Input and Summary Results'!E3458=0),FALSE,'Input and Summary Results'!$E3458)</f>
        <v>0</v>
      </c>
      <c r="E3876" t="b">
        <f t="shared" si="209"/>
        <v>0</v>
      </c>
      <c r="F3876" t="b">
        <f t="shared" si="210"/>
        <v>0</v>
      </c>
      <c r="G3876" t="b">
        <f>IF('Input and Summary Results'!$J$4="yes",IF(C3876=FALSE,FALSE,IF('Data Transformation'!E3876&lt;$R$10,E3876,$R$10)),IF(C3876=FALSE,FALSE,IF(C3876&lt;$R$10,C3876,$R$10)))</f>
        <v>0</v>
      </c>
      <c r="H3876" t="b">
        <f>IF('Input and Summary Results'!$J$4="yes",'Data Transformation'!F3876,'Data Transformation'!D3876)</f>
        <v>0</v>
      </c>
      <c r="I3876" t="str">
        <f t="shared" si="211"/>
        <v/>
      </c>
    </row>
    <row r="3877" spans="2:9" x14ac:dyDescent="0.25">
      <c r="B3877" t="b">
        <f>IF('Input and Summary Results'!D3459=0,FALSE,'Input and Summary Results'!$B3459)</f>
        <v>0</v>
      </c>
      <c r="C3877" t="b">
        <f>IF(OR(B3877=0,'Input and Summary Results'!D3459=0,'Input and Summary Results'!D3459=""),FALSE,'Input and Summary Results'!$D3459)</f>
        <v>0</v>
      </c>
      <c r="D3877" t="b">
        <f>IF(OR(B3877=0,'Input and Summary Results'!E3459=0),FALSE,'Input and Summary Results'!$E3459)</f>
        <v>0</v>
      </c>
      <c r="E3877" t="b">
        <f t="shared" si="209"/>
        <v>0</v>
      </c>
      <c r="F3877" t="b">
        <f t="shared" si="210"/>
        <v>0</v>
      </c>
      <c r="G3877" t="b">
        <f>IF('Input and Summary Results'!$J$4="yes",IF(C3877=FALSE,FALSE,IF('Data Transformation'!E3877&lt;$R$10,E3877,$R$10)),IF(C3877=FALSE,FALSE,IF(C3877&lt;$R$10,C3877,$R$10)))</f>
        <v>0</v>
      </c>
      <c r="H3877" t="b">
        <f>IF('Input and Summary Results'!$J$4="yes",'Data Transformation'!F3877,'Data Transformation'!D3877)</f>
        <v>0</v>
      </c>
      <c r="I3877" t="str">
        <f t="shared" si="211"/>
        <v/>
      </c>
    </row>
    <row r="3878" spans="2:9" x14ac:dyDescent="0.25">
      <c r="B3878" t="b">
        <f>IF('Input and Summary Results'!D3460=0,FALSE,'Input and Summary Results'!$B3460)</f>
        <v>0</v>
      </c>
      <c r="C3878" t="b">
        <f>IF(OR(B3878=0,'Input and Summary Results'!D3460=0,'Input and Summary Results'!D3460=""),FALSE,'Input and Summary Results'!$D3460)</f>
        <v>0</v>
      </c>
      <c r="D3878" t="b">
        <f>IF(OR(B3878=0,'Input and Summary Results'!E3460=0),FALSE,'Input and Summary Results'!$E3460)</f>
        <v>0</v>
      </c>
      <c r="E3878" t="b">
        <f t="shared" si="209"/>
        <v>0</v>
      </c>
      <c r="F3878" t="b">
        <f t="shared" si="210"/>
        <v>0</v>
      </c>
      <c r="G3878" t="b">
        <f>IF('Input and Summary Results'!$J$4="yes",IF(C3878=FALSE,FALSE,IF('Data Transformation'!E3878&lt;$R$10,E3878,$R$10)),IF(C3878=FALSE,FALSE,IF(C3878&lt;$R$10,C3878,$R$10)))</f>
        <v>0</v>
      </c>
      <c r="H3878" t="b">
        <f>IF('Input and Summary Results'!$J$4="yes",'Data Transformation'!F3878,'Data Transformation'!D3878)</f>
        <v>0</v>
      </c>
      <c r="I3878" t="str">
        <f t="shared" si="211"/>
        <v/>
      </c>
    </row>
    <row r="3879" spans="2:9" x14ac:dyDescent="0.25">
      <c r="B3879" t="b">
        <f>IF('Input and Summary Results'!D3461=0,FALSE,'Input and Summary Results'!$B3461)</f>
        <v>0</v>
      </c>
      <c r="C3879" t="b">
        <f>IF(OR(B3879=0,'Input and Summary Results'!D3461=0,'Input and Summary Results'!D3461=""),FALSE,'Input and Summary Results'!$D3461)</f>
        <v>0</v>
      </c>
      <c r="D3879" t="b">
        <f>IF(OR(B3879=0,'Input and Summary Results'!E3461=0),FALSE,'Input and Summary Results'!$E3461)</f>
        <v>0</v>
      </c>
      <c r="E3879" t="b">
        <f t="shared" si="209"/>
        <v>0</v>
      </c>
      <c r="F3879" t="b">
        <f t="shared" si="210"/>
        <v>0</v>
      </c>
      <c r="G3879" t="b">
        <f>IF('Input and Summary Results'!$J$4="yes",IF(C3879=FALSE,FALSE,IF('Data Transformation'!E3879&lt;$R$10,E3879,$R$10)),IF(C3879=FALSE,FALSE,IF(C3879&lt;$R$10,C3879,$R$10)))</f>
        <v>0</v>
      </c>
      <c r="H3879" t="b">
        <f>IF('Input and Summary Results'!$J$4="yes",'Data Transformation'!F3879,'Data Transformation'!D3879)</f>
        <v>0</v>
      </c>
      <c r="I3879" t="str">
        <f t="shared" si="211"/>
        <v/>
      </c>
    </row>
    <row r="3880" spans="2:9" x14ac:dyDescent="0.25">
      <c r="B3880" t="b">
        <f>IF('Input and Summary Results'!D3462=0,FALSE,'Input and Summary Results'!$B3462)</f>
        <v>0</v>
      </c>
      <c r="C3880" t="b">
        <f>IF(OR(B3880=0,'Input and Summary Results'!D3462=0,'Input and Summary Results'!D3462=""),FALSE,'Input and Summary Results'!$D3462)</f>
        <v>0</v>
      </c>
      <c r="D3880" t="b">
        <f>IF(OR(B3880=0,'Input and Summary Results'!E3462=0),FALSE,'Input and Summary Results'!$E3462)</f>
        <v>0</v>
      </c>
      <c r="E3880" t="b">
        <f t="shared" si="209"/>
        <v>0</v>
      </c>
      <c r="F3880" t="b">
        <f t="shared" si="210"/>
        <v>0</v>
      </c>
      <c r="G3880" t="b">
        <f>IF('Input and Summary Results'!$J$4="yes",IF(C3880=FALSE,FALSE,IF('Data Transformation'!E3880&lt;$R$10,E3880,$R$10)),IF(C3880=FALSE,FALSE,IF(C3880&lt;$R$10,C3880,$R$10)))</f>
        <v>0</v>
      </c>
      <c r="H3880" t="b">
        <f>IF('Input and Summary Results'!$J$4="yes",'Data Transformation'!F3880,'Data Transformation'!D3880)</f>
        <v>0</v>
      </c>
      <c r="I3880" t="str">
        <f t="shared" si="211"/>
        <v/>
      </c>
    </row>
    <row r="3881" spans="2:9" x14ac:dyDescent="0.25">
      <c r="B3881" t="b">
        <f>IF('Input and Summary Results'!D3463=0,FALSE,'Input and Summary Results'!$B3463)</f>
        <v>0</v>
      </c>
      <c r="C3881" t="b">
        <f>IF(OR(B3881=0,'Input and Summary Results'!D3463=0,'Input and Summary Results'!D3463=""),FALSE,'Input and Summary Results'!$D3463)</f>
        <v>0</v>
      </c>
      <c r="D3881" t="b">
        <f>IF(OR(B3881=0,'Input and Summary Results'!E3463=0),FALSE,'Input and Summary Results'!$E3463)</f>
        <v>0</v>
      </c>
      <c r="E3881" t="b">
        <f t="shared" si="209"/>
        <v>0</v>
      </c>
      <c r="F3881" t="b">
        <f t="shared" si="210"/>
        <v>0</v>
      </c>
      <c r="G3881" t="b">
        <f>IF('Input and Summary Results'!$J$4="yes",IF(C3881=FALSE,FALSE,IF('Data Transformation'!E3881&lt;$R$10,E3881,$R$10)),IF(C3881=FALSE,FALSE,IF(C3881&lt;$R$10,C3881,$R$10)))</f>
        <v>0</v>
      </c>
      <c r="H3881" t="b">
        <f>IF('Input and Summary Results'!$J$4="yes",'Data Transformation'!F3881,'Data Transformation'!D3881)</f>
        <v>0</v>
      </c>
      <c r="I3881" t="str">
        <f t="shared" si="211"/>
        <v/>
      </c>
    </row>
    <row r="3882" spans="2:9" x14ac:dyDescent="0.25">
      <c r="B3882" t="b">
        <f>IF('Input and Summary Results'!D3464=0,FALSE,'Input and Summary Results'!$B3464)</f>
        <v>0</v>
      </c>
      <c r="C3882" t="b">
        <f>IF(OR(B3882=0,'Input and Summary Results'!D3464=0,'Input and Summary Results'!D3464=""),FALSE,'Input and Summary Results'!$D3464)</f>
        <v>0</v>
      </c>
      <c r="D3882" t="b">
        <f>IF(OR(B3882=0,'Input and Summary Results'!E3464=0),FALSE,'Input and Summary Results'!$E3464)</f>
        <v>0</v>
      </c>
      <c r="E3882" t="b">
        <f t="shared" ref="E3882:E3945" si="212">IF(C3882=FALSE,FALSE,LOG10(C3882))</f>
        <v>0</v>
      </c>
      <c r="F3882" t="b">
        <f t="shared" ref="F3882:F3945" si="213">IF(D3882=FALSE, FALSE,0.434*D3882/C3882)</f>
        <v>0</v>
      </c>
      <c r="G3882" t="b">
        <f>IF('Input and Summary Results'!$J$4="yes",IF(C3882=FALSE,FALSE,IF('Data Transformation'!E3882&lt;$R$10,E3882,$R$10)),IF(C3882=FALSE,FALSE,IF(C3882&lt;$R$10,C3882,$R$10)))</f>
        <v>0</v>
      </c>
      <c r="H3882" t="b">
        <f>IF('Input and Summary Results'!$J$4="yes",'Data Transformation'!F3882,'Data Transformation'!D3882)</f>
        <v>0</v>
      </c>
      <c r="I3882" t="str">
        <f t="shared" si="211"/>
        <v/>
      </c>
    </row>
    <row r="3883" spans="2:9" x14ac:dyDescent="0.25">
      <c r="B3883" t="b">
        <f>IF('Input and Summary Results'!D3465=0,FALSE,'Input and Summary Results'!$B3465)</f>
        <v>0</v>
      </c>
      <c r="C3883" t="b">
        <f>IF(OR(B3883=0,'Input and Summary Results'!D3465=0,'Input and Summary Results'!D3465=""),FALSE,'Input and Summary Results'!$D3465)</f>
        <v>0</v>
      </c>
      <c r="D3883" t="b">
        <f>IF(OR(B3883=0,'Input and Summary Results'!E3465=0),FALSE,'Input and Summary Results'!$E3465)</f>
        <v>0</v>
      </c>
      <c r="E3883" t="b">
        <f t="shared" si="212"/>
        <v>0</v>
      </c>
      <c r="F3883" t="b">
        <f t="shared" si="213"/>
        <v>0</v>
      </c>
      <c r="G3883" t="b">
        <f>IF('Input and Summary Results'!$J$4="yes",IF(C3883=FALSE,FALSE,IF('Data Transformation'!E3883&lt;$R$10,E3883,$R$10)),IF(C3883=FALSE,FALSE,IF(C3883&lt;$R$10,C3883,$R$10)))</f>
        <v>0</v>
      </c>
      <c r="H3883" t="b">
        <f>IF('Input and Summary Results'!$J$4="yes",'Data Transformation'!F3883,'Data Transformation'!D3883)</f>
        <v>0</v>
      </c>
      <c r="I3883" t="str">
        <f t="shared" si="211"/>
        <v/>
      </c>
    </row>
    <row r="3884" spans="2:9" x14ac:dyDescent="0.25">
      <c r="B3884" t="b">
        <f>IF('Input and Summary Results'!D3466=0,FALSE,'Input and Summary Results'!$B3466)</f>
        <v>0</v>
      </c>
      <c r="C3884" t="b">
        <f>IF(OR(B3884=0,'Input and Summary Results'!D3466=0,'Input and Summary Results'!D3466=""),FALSE,'Input and Summary Results'!$D3466)</f>
        <v>0</v>
      </c>
      <c r="D3884" t="b">
        <f>IF(OR(B3884=0,'Input and Summary Results'!E3466=0),FALSE,'Input and Summary Results'!$E3466)</f>
        <v>0</v>
      </c>
      <c r="E3884" t="b">
        <f t="shared" si="212"/>
        <v>0</v>
      </c>
      <c r="F3884" t="b">
        <f t="shared" si="213"/>
        <v>0</v>
      </c>
      <c r="G3884" t="b">
        <f>IF('Input and Summary Results'!$J$4="yes",IF(C3884=FALSE,FALSE,IF('Data Transformation'!E3884&lt;$R$10,E3884,$R$10)),IF(C3884=FALSE,FALSE,IF(C3884&lt;$R$10,C3884,$R$10)))</f>
        <v>0</v>
      </c>
      <c r="H3884" t="b">
        <f>IF('Input and Summary Results'!$J$4="yes",'Data Transformation'!F3884,'Data Transformation'!D3884)</f>
        <v>0</v>
      </c>
      <c r="I3884" t="str">
        <f t="shared" si="211"/>
        <v/>
      </c>
    </row>
    <row r="3885" spans="2:9" x14ac:dyDescent="0.25">
      <c r="B3885" t="b">
        <f>IF('Input and Summary Results'!D3467=0,FALSE,'Input and Summary Results'!$B3467)</f>
        <v>0</v>
      </c>
      <c r="C3885" t="b">
        <f>IF(OR(B3885=0,'Input and Summary Results'!D3467=0,'Input and Summary Results'!D3467=""),FALSE,'Input and Summary Results'!$D3467)</f>
        <v>0</v>
      </c>
      <c r="D3885" t="b">
        <f>IF(OR(B3885=0,'Input and Summary Results'!E3467=0),FALSE,'Input and Summary Results'!$E3467)</f>
        <v>0</v>
      </c>
      <c r="E3885" t="b">
        <f t="shared" si="212"/>
        <v>0</v>
      </c>
      <c r="F3885" t="b">
        <f t="shared" si="213"/>
        <v>0</v>
      </c>
      <c r="G3885" t="b">
        <f>IF('Input and Summary Results'!$J$4="yes",IF(C3885=FALSE,FALSE,IF('Data Transformation'!E3885&lt;$R$10,E3885,$R$10)),IF(C3885=FALSE,FALSE,IF(C3885&lt;$R$10,C3885,$R$10)))</f>
        <v>0</v>
      </c>
      <c r="H3885" t="b">
        <f>IF('Input and Summary Results'!$J$4="yes",'Data Transformation'!F3885,'Data Transformation'!D3885)</f>
        <v>0</v>
      </c>
      <c r="I3885" t="str">
        <f t="shared" si="211"/>
        <v/>
      </c>
    </row>
    <row r="3886" spans="2:9" x14ac:dyDescent="0.25">
      <c r="B3886" t="b">
        <f>IF('Input and Summary Results'!D3468=0,FALSE,'Input and Summary Results'!$B3468)</f>
        <v>0</v>
      </c>
      <c r="C3886" t="b">
        <f>IF(OR(B3886=0,'Input and Summary Results'!D3468=0,'Input and Summary Results'!D3468=""),FALSE,'Input and Summary Results'!$D3468)</f>
        <v>0</v>
      </c>
      <c r="D3886" t="b">
        <f>IF(OR(B3886=0,'Input and Summary Results'!E3468=0),FALSE,'Input and Summary Results'!$E3468)</f>
        <v>0</v>
      </c>
      <c r="E3886" t="b">
        <f t="shared" si="212"/>
        <v>0</v>
      </c>
      <c r="F3886" t="b">
        <f t="shared" si="213"/>
        <v>0</v>
      </c>
      <c r="G3886" t="b">
        <f>IF('Input and Summary Results'!$J$4="yes",IF(C3886=FALSE,FALSE,IF('Data Transformation'!E3886&lt;$R$10,E3886,$R$10)),IF(C3886=FALSE,FALSE,IF(C3886&lt;$R$10,C3886,$R$10)))</f>
        <v>0</v>
      </c>
      <c r="H3886" t="b">
        <f>IF('Input and Summary Results'!$J$4="yes",'Data Transformation'!F3886,'Data Transformation'!D3886)</f>
        <v>0</v>
      </c>
      <c r="I3886" t="str">
        <f t="shared" si="211"/>
        <v/>
      </c>
    </row>
    <row r="3887" spans="2:9" x14ac:dyDescent="0.25">
      <c r="B3887" t="b">
        <f>IF('Input and Summary Results'!D3469=0,FALSE,'Input and Summary Results'!$B3469)</f>
        <v>0</v>
      </c>
      <c r="C3887" t="b">
        <f>IF(OR(B3887=0,'Input and Summary Results'!D3469=0,'Input and Summary Results'!D3469=""),FALSE,'Input and Summary Results'!$D3469)</f>
        <v>0</v>
      </c>
      <c r="D3887" t="b">
        <f>IF(OR(B3887=0,'Input and Summary Results'!E3469=0),FALSE,'Input and Summary Results'!$E3469)</f>
        <v>0</v>
      </c>
      <c r="E3887" t="b">
        <f t="shared" si="212"/>
        <v>0</v>
      </c>
      <c r="F3887" t="b">
        <f t="shared" si="213"/>
        <v>0</v>
      </c>
      <c r="G3887" t="b">
        <f>IF('Input and Summary Results'!$J$4="yes",IF(C3887=FALSE,FALSE,IF('Data Transformation'!E3887&lt;$R$10,E3887,$R$10)),IF(C3887=FALSE,FALSE,IF(C3887&lt;$R$10,C3887,$R$10)))</f>
        <v>0</v>
      </c>
      <c r="H3887" t="b">
        <f>IF('Input and Summary Results'!$J$4="yes",'Data Transformation'!F3887,'Data Transformation'!D3887)</f>
        <v>0</v>
      </c>
      <c r="I3887" t="str">
        <f t="shared" si="211"/>
        <v/>
      </c>
    </row>
    <row r="3888" spans="2:9" x14ac:dyDescent="0.25">
      <c r="B3888" t="b">
        <f>IF('Input and Summary Results'!D3470=0,FALSE,'Input and Summary Results'!$B3470)</f>
        <v>0</v>
      </c>
      <c r="C3888" t="b">
        <f>IF(OR(B3888=0,'Input and Summary Results'!D3470=0,'Input and Summary Results'!D3470=""),FALSE,'Input and Summary Results'!$D3470)</f>
        <v>0</v>
      </c>
      <c r="D3888" t="b">
        <f>IF(OR(B3888=0,'Input and Summary Results'!E3470=0),FALSE,'Input and Summary Results'!$E3470)</f>
        <v>0</v>
      </c>
      <c r="E3888" t="b">
        <f t="shared" si="212"/>
        <v>0</v>
      </c>
      <c r="F3888" t="b">
        <f t="shared" si="213"/>
        <v>0</v>
      </c>
      <c r="G3888" t="b">
        <f>IF('Input and Summary Results'!$J$4="yes",IF(C3888=FALSE,FALSE,IF('Data Transformation'!E3888&lt;$R$10,E3888,$R$10)),IF(C3888=FALSE,FALSE,IF(C3888&lt;$R$10,C3888,$R$10)))</f>
        <v>0</v>
      </c>
      <c r="H3888" t="b">
        <f>IF('Input and Summary Results'!$J$4="yes",'Data Transformation'!F3888,'Data Transformation'!D3888)</f>
        <v>0</v>
      </c>
      <c r="I3888" t="str">
        <f t="shared" si="211"/>
        <v/>
      </c>
    </row>
    <row r="3889" spans="2:9" x14ac:dyDescent="0.25">
      <c r="B3889" t="b">
        <f>IF('Input and Summary Results'!D3471=0,FALSE,'Input and Summary Results'!$B3471)</f>
        <v>0</v>
      </c>
      <c r="C3889" t="b">
        <f>IF(OR(B3889=0,'Input and Summary Results'!D3471=0,'Input and Summary Results'!D3471=""),FALSE,'Input and Summary Results'!$D3471)</f>
        <v>0</v>
      </c>
      <c r="D3889" t="b">
        <f>IF(OR(B3889=0,'Input and Summary Results'!E3471=0),FALSE,'Input and Summary Results'!$E3471)</f>
        <v>0</v>
      </c>
      <c r="E3889" t="b">
        <f t="shared" si="212"/>
        <v>0</v>
      </c>
      <c r="F3889" t="b">
        <f t="shared" si="213"/>
        <v>0</v>
      </c>
      <c r="G3889" t="b">
        <f>IF('Input and Summary Results'!$J$4="yes",IF(C3889=FALSE,FALSE,IF('Data Transformation'!E3889&lt;$R$10,E3889,$R$10)),IF(C3889=FALSE,FALSE,IF(C3889&lt;$R$10,C3889,$R$10)))</f>
        <v>0</v>
      </c>
      <c r="H3889" t="b">
        <f>IF('Input and Summary Results'!$J$4="yes",'Data Transformation'!F3889,'Data Transformation'!D3889)</f>
        <v>0</v>
      </c>
      <c r="I3889" t="str">
        <f t="shared" si="211"/>
        <v/>
      </c>
    </row>
    <row r="3890" spans="2:9" x14ac:dyDescent="0.25">
      <c r="B3890" t="b">
        <f>IF('Input and Summary Results'!D3472=0,FALSE,'Input and Summary Results'!$B3472)</f>
        <v>0</v>
      </c>
      <c r="C3890" t="b">
        <f>IF(OR(B3890=0,'Input and Summary Results'!D3472=0,'Input and Summary Results'!D3472=""),FALSE,'Input and Summary Results'!$D3472)</f>
        <v>0</v>
      </c>
      <c r="D3890" t="b">
        <f>IF(OR(B3890=0,'Input and Summary Results'!E3472=0),FALSE,'Input and Summary Results'!$E3472)</f>
        <v>0</v>
      </c>
      <c r="E3890" t="b">
        <f t="shared" si="212"/>
        <v>0</v>
      </c>
      <c r="F3890" t="b">
        <f t="shared" si="213"/>
        <v>0</v>
      </c>
      <c r="G3890" t="b">
        <f>IF('Input and Summary Results'!$J$4="yes",IF(C3890=FALSE,FALSE,IF('Data Transformation'!E3890&lt;$R$10,E3890,$R$10)),IF(C3890=FALSE,FALSE,IF(C3890&lt;$R$10,C3890,$R$10)))</f>
        <v>0</v>
      </c>
      <c r="H3890" t="b">
        <f>IF('Input and Summary Results'!$J$4="yes",'Data Transformation'!F3890,'Data Transformation'!D3890)</f>
        <v>0</v>
      </c>
      <c r="I3890" t="str">
        <f t="shared" si="211"/>
        <v/>
      </c>
    </row>
    <row r="3891" spans="2:9" x14ac:dyDescent="0.25">
      <c r="B3891" t="b">
        <f>IF('Input and Summary Results'!D3473=0,FALSE,'Input and Summary Results'!$B3473)</f>
        <v>0</v>
      </c>
      <c r="C3891" t="b">
        <f>IF(OR(B3891=0,'Input and Summary Results'!D3473=0,'Input and Summary Results'!D3473=""),FALSE,'Input and Summary Results'!$D3473)</f>
        <v>0</v>
      </c>
      <c r="D3891" t="b">
        <f>IF(OR(B3891=0,'Input and Summary Results'!E3473=0),FALSE,'Input and Summary Results'!$E3473)</f>
        <v>0</v>
      </c>
      <c r="E3891" t="b">
        <f t="shared" si="212"/>
        <v>0</v>
      </c>
      <c r="F3891" t="b">
        <f t="shared" si="213"/>
        <v>0</v>
      </c>
      <c r="G3891" t="b">
        <f>IF('Input and Summary Results'!$J$4="yes",IF(C3891=FALSE,FALSE,IF('Data Transformation'!E3891&lt;$R$10,E3891,$R$10)),IF(C3891=FALSE,FALSE,IF(C3891&lt;$R$10,C3891,$R$10)))</f>
        <v>0</v>
      </c>
      <c r="H3891" t="b">
        <f>IF('Input and Summary Results'!$J$4="yes",'Data Transformation'!F3891,'Data Transformation'!D3891)</f>
        <v>0</v>
      </c>
      <c r="I3891" t="str">
        <f t="shared" si="211"/>
        <v/>
      </c>
    </row>
    <row r="3892" spans="2:9" x14ac:dyDescent="0.25">
      <c r="B3892" t="b">
        <f>IF('Input and Summary Results'!D3474=0,FALSE,'Input and Summary Results'!$B3474)</f>
        <v>0</v>
      </c>
      <c r="C3892" t="b">
        <f>IF(OR(B3892=0,'Input and Summary Results'!D3474=0,'Input and Summary Results'!D3474=""),FALSE,'Input and Summary Results'!$D3474)</f>
        <v>0</v>
      </c>
      <c r="D3892" t="b">
        <f>IF(OR(B3892=0,'Input and Summary Results'!E3474=0),FALSE,'Input and Summary Results'!$E3474)</f>
        <v>0</v>
      </c>
      <c r="E3892" t="b">
        <f t="shared" si="212"/>
        <v>0</v>
      </c>
      <c r="F3892" t="b">
        <f t="shared" si="213"/>
        <v>0</v>
      </c>
      <c r="G3892" t="b">
        <f>IF('Input and Summary Results'!$J$4="yes",IF(C3892=FALSE,FALSE,IF('Data Transformation'!E3892&lt;$R$10,E3892,$R$10)),IF(C3892=FALSE,FALSE,IF(C3892&lt;$R$10,C3892,$R$10)))</f>
        <v>0</v>
      </c>
      <c r="H3892" t="b">
        <f>IF('Input and Summary Results'!$J$4="yes",'Data Transformation'!F3892,'Data Transformation'!D3892)</f>
        <v>0</v>
      </c>
      <c r="I3892" t="str">
        <f t="shared" si="211"/>
        <v/>
      </c>
    </row>
    <row r="3893" spans="2:9" x14ac:dyDescent="0.25">
      <c r="B3893" t="b">
        <f>IF('Input and Summary Results'!D3475=0,FALSE,'Input and Summary Results'!$B3475)</f>
        <v>0</v>
      </c>
      <c r="C3893" t="b">
        <f>IF(OR(B3893=0,'Input and Summary Results'!D3475=0,'Input and Summary Results'!D3475=""),FALSE,'Input and Summary Results'!$D3475)</f>
        <v>0</v>
      </c>
      <c r="D3893" t="b">
        <f>IF(OR(B3893=0,'Input and Summary Results'!E3475=0),FALSE,'Input and Summary Results'!$E3475)</f>
        <v>0</v>
      </c>
      <c r="E3893" t="b">
        <f t="shared" si="212"/>
        <v>0</v>
      </c>
      <c r="F3893" t="b">
        <f t="shared" si="213"/>
        <v>0</v>
      </c>
      <c r="G3893" t="b">
        <f>IF('Input and Summary Results'!$J$4="yes",IF(C3893=FALSE,FALSE,IF('Data Transformation'!E3893&lt;$R$10,E3893,$R$10)),IF(C3893=FALSE,FALSE,IF(C3893&lt;$R$10,C3893,$R$10)))</f>
        <v>0</v>
      </c>
      <c r="H3893" t="b">
        <f>IF('Input and Summary Results'!$J$4="yes",'Data Transformation'!F3893,'Data Transformation'!D3893)</f>
        <v>0</v>
      </c>
      <c r="I3893" t="str">
        <f t="shared" si="211"/>
        <v/>
      </c>
    </row>
    <row r="3894" spans="2:9" x14ac:dyDescent="0.25">
      <c r="B3894" t="b">
        <f>IF('Input and Summary Results'!D3476=0,FALSE,'Input and Summary Results'!$B3476)</f>
        <v>0</v>
      </c>
      <c r="C3894" t="b">
        <f>IF(OR(B3894=0,'Input and Summary Results'!D3476=0,'Input and Summary Results'!D3476=""),FALSE,'Input and Summary Results'!$D3476)</f>
        <v>0</v>
      </c>
      <c r="D3894" t="b">
        <f>IF(OR(B3894=0,'Input and Summary Results'!E3476=0),FALSE,'Input and Summary Results'!$E3476)</f>
        <v>0</v>
      </c>
      <c r="E3894" t="b">
        <f t="shared" si="212"/>
        <v>0</v>
      </c>
      <c r="F3894" t="b">
        <f t="shared" si="213"/>
        <v>0</v>
      </c>
      <c r="G3894" t="b">
        <f>IF('Input and Summary Results'!$J$4="yes",IF(C3894=FALSE,FALSE,IF('Data Transformation'!E3894&lt;$R$10,E3894,$R$10)),IF(C3894=FALSE,FALSE,IF(C3894&lt;$R$10,C3894,$R$10)))</f>
        <v>0</v>
      </c>
      <c r="H3894" t="b">
        <f>IF('Input and Summary Results'!$J$4="yes",'Data Transformation'!F3894,'Data Transformation'!D3894)</f>
        <v>0</v>
      </c>
      <c r="I3894" t="str">
        <f t="shared" si="211"/>
        <v/>
      </c>
    </row>
    <row r="3895" spans="2:9" x14ac:dyDescent="0.25">
      <c r="B3895" t="b">
        <f>IF('Input and Summary Results'!D3477=0,FALSE,'Input and Summary Results'!$B3477)</f>
        <v>0</v>
      </c>
      <c r="C3895" t="b">
        <f>IF(OR(B3895=0,'Input and Summary Results'!D3477=0,'Input and Summary Results'!D3477=""),FALSE,'Input and Summary Results'!$D3477)</f>
        <v>0</v>
      </c>
      <c r="D3895" t="b">
        <f>IF(OR(B3895=0,'Input and Summary Results'!E3477=0),FALSE,'Input and Summary Results'!$E3477)</f>
        <v>0</v>
      </c>
      <c r="E3895" t="b">
        <f t="shared" si="212"/>
        <v>0</v>
      </c>
      <c r="F3895" t="b">
        <f t="shared" si="213"/>
        <v>0</v>
      </c>
      <c r="G3895" t="b">
        <f>IF('Input and Summary Results'!$J$4="yes",IF(C3895=FALSE,FALSE,IF('Data Transformation'!E3895&lt;$R$10,E3895,$R$10)),IF(C3895=FALSE,FALSE,IF(C3895&lt;$R$10,C3895,$R$10)))</f>
        <v>0</v>
      </c>
      <c r="H3895" t="b">
        <f>IF('Input and Summary Results'!$J$4="yes",'Data Transformation'!F3895,'Data Transformation'!D3895)</f>
        <v>0</v>
      </c>
      <c r="I3895" t="str">
        <f t="shared" si="211"/>
        <v/>
      </c>
    </row>
    <row r="3896" spans="2:9" x14ac:dyDescent="0.25">
      <c r="B3896" t="b">
        <f>IF('Input and Summary Results'!D3478=0,FALSE,'Input and Summary Results'!$B3478)</f>
        <v>0</v>
      </c>
      <c r="C3896" t="b">
        <f>IF(OR(B3896=0,'Input and Summary Results'!D3478=0,'Input and Summary Results'!D3478=""),FALSE,'Input and Summary Results'!$D3478)</f>
        <v>0</v>
      </c>
      <c r="D3896" t="b">
        <f>IF(OR(B3896=0,'Input and Summary Results'!E3478=0),FALSE,'Input and Summary Results'!$E3478)</f>
        <v>0</v>
      </c>
      <c r="E3896" t="b">
        <f t="shared" si="212"/>
        <v>0</v>
      </c>
      <c r="F3896" t="b">
        <f t="shared" si="213"/>
        <v>0</v>
      </c>
      <c r="G3896" t="b">
        <f>IF('Input and Summary Results'!$J$4="yes",IF(C3896=FALSE,FALSE,IF('Data Transformation'!E3896&lt;$R$10,E3896,$R$10)),IF(C3896=FALSE,FALSE,IF(C3896&lt;$R$10,C3896,$R$10)))</f>
        <v>0</v>
      </c>
      <c r="H3896" t="b">
        <f>IF('Input and Summary Results'!$J$4="yes",'Data Transformation'!F3896,'Data Transformation'!D3896)</f>
        <v>0</v>
      </c>
      <c r="I3896" t="str">
        <f t="shared" si="211"/>
        <v/>
      </c>
    </row>
    <row r="3897" spans="2:9" x14ac:dyDescent="0.25">
      <c r="B3897" t="b">
        <f>IF('Input and Summary Results'!D3479=0,FALSE,'Input and Summary Results'!$B3479)</f>
        <v>0</v>
      </c>
      <c r="C3897" t="b">
        <f>IF(OR(B3897=0,'Input and Summary Results'!D3479=0,'Input and Summary Results'!D3479=""),FALSE,'Input and Summary Results'!$D3479)</f>
        <v>0</v>
      </c>
      <c r="D3897" t="b">
        <f>IF(OR(B3897=0,'Input and Summary Results'!E3479=0),FALSE,'Input and Summary Results'!$E3479)</f>
        <v>0</v>
      </c>
      <c r="E3897" t="b">
        <f t="shared" si="212"/>
        <v>0</v>
      </c>
      <c r="F3897" t="b">
        <f t="shared" si="213"/>
        <v>0</v>
      </c>
      <c r="G3897" t="b">
        <f>IF('Input and Summary Results'!$J$4="yes",IF(C3897=FALSE,FALSE,IF('Data Transformation'!E3897&lt;$R$10,E3897,$R$10)),IF(C3897=FALSE,FALSE,IF(C3897&lt;$R$10,C3897,$R$10)))</f>
        <v>0</v>
      </c>
      <c r="H3897" t="b">
        <f>IF('Input and Summary Results'!$J$4="yes",'Data Transformation'!F3897,'Data Transformation'!D3897)</f>
        <v>0</v>
      </c>
      <c r="I3897" t="str">
        <f t="shared" si="211"/>
        <v/>
      </c>
    </row>
    <row r="3898" spans="2:9" x14ac:dyDescent="0.25">
      <c r="B3898" t="b">
        <f>IF('Input and Summary Results'!D3480=0,FALSE,'Input and Summary Results'!$B3480)</f>
        <v>0</v>
      </c>
      <c r="C3898" t="b">
        <f>IF(OR(B3898=0,'Input and Summary Results'!D3480=0,'Input and Summary Results'!D3480=""),FALSE,'Input and Summary Results'!$D3480)</f>
        <v>0</v>
      </c>
      <c r="D3898" t="b">
        <f>IF(OR(B3898=0,'Input and Summary Results'!E3480=0),FALSE,'Input and Summary Results'!$E3480)</f>
        <v>0</v>
      </c>
      <c r="E3898" t="b">
        <f t="shared" si="212"/>
        <v>0</v>
      </c>
      <c r="F3898" t="b">
        <f t="shared" si="213"/>
        <v>0</v>
      </c>
      <c r="G3898" t="b">
        <f>IF('Input and Summary Results'!$J$4="yes",IF(C3898=FALSE,FALSE,IF('Data Transformation'!E3898&lt;$R$10,E3898,$R$10)),IF(C3898=FALSE,FALSE,IF(C3898&lt;$R$10,C3898,$R$10)))</f>
        <v>0</v>
      </c>
      <c r="H3898" t="b">
        <f>IF('Input and Summary Results'!$J$4="yes",'Data Transformation'!F3898,'Data Transformation'!D3898)</f>
        <v>0</v>
      </c>
      <c r="I3898" t="str">
        <f t="shared" si="211"/>
        <v/>
      </c>
    </row>
    <row r="3899" spans="2:9" x14ac:dyDescent="0.25">
      <c r="B3899" t="b">
        <f>IF('Input and Summary Results'!D3481=0,FALSE,'Input and Summary Results'!$B3481)</f>
        <v>0</v>
      </c>
      <c r="C3899" t="b">
        <f>IF(OR(B3899=0,'Input and Summary Results'!D3481=0,'Input and Summary Results'!D3481=""),FALSE,'Input and Summary Results'!$D3481)</f>
        <v>0</v>
      </c>
      <c r="D3899" t="b">
        <f>IF(OR(B3899=0,'Input and Summary Results'!E3481=0),FALSE,'Input and Summary Results'!$E3481)</f>
        <v>0</v>
      </c>
      <c r="E3899" t="b">
        <f t="shared" si="212"/>
        <v>0</v>
      </c>
      <c r="F3899" t="b">
        <f t="shared" si="213"/>
        <v>0</v>
      </c>
      <c r="G3899" t="b">
        <f>IF('Input and Summary Results'!$J$4="yes",IF(C3899=FALSE,FALSE,IF('Data Transformation'!E3899&lt;$R$10,E3899,$R$10)),IF(C3899=FALSE,FALSE,IF(C3899&lt;$R$10,C3899,$R$10)))</f>
        <v>0</v>
      </c>
      <c r="H3899" t="b">
        <f>IF('Input and Summary Results'!$J$4="yes",'Data Transformation'!F3899,'Data Transformation'!D3899)</f>
        <v>0</v>
      </c>
      <c r="I3899" t="str">
        <f t="shared" si="211"/>
        <v/>
      </c>
    </row>
    <row r="3900" spans="2:9" x14ac:dyDescent="0.25">
      <c r="B3900" t="b">
        <f>IF('Input and Summary Results'!D3482=0,FALSE,'Input and Summary Results'!$B3482)</f>
        <v>0</v>
      </c>
      <c r="C3900" t="b">
        <f>IF(OR(B3900=0,'Input and Summary Results'!D3482=0,'Input and Summary Results'!D3482=""),FALSE,'Input and Summary Results'!$D3482)</f>
        <v>0</v>
      </c>
      <c r="D3900" t="b">
        <f>IF(OR(B3900=0,'Input and Summary Results'!E3482=0),FALSE,'Input and Summary Results'!$E3482)</f>
        <v>0</v>
      </c>
      <c r="E3900" t="b">
        <f t="shared" si="212"/>
        <v>0</v>
      </c>
      <c r="F3900" t="b">
        <f t="shared" si="213"/>
        <v>0</v>
      </c>
      <c r="G3900" t="b">
        <f>IF('Input and Summary Results'!$J$4="yes",IF(C3900=FALSE,FALSE,IF('Data Transformation'!E3900&lt;$R$10,E3900,$R$10)),IF(C3900=FALSE,FALSE,IF(C3900&lt;$R$10,C3900,$R$10)))</f>
        <v>0</v>
      </c>
      <c r="H3900" t="b">
        <f>IF('Input and Summary Results'!$J$4="yes",'Data Transformation'!F3900,'Data Transformation'!D3900)</f>
        <v>0</v>
      </c>
      <c r="I3900" t="str">
        <f t="shared" si="211"/>
        <v/>
      </c>
    </row>
    <row r="3901" spans="2:9" x14ac:dyDescent="0.25">
      <c r="B3901" t="b">
        <f>IF('Input and Summary Results'!D3483=0,FALSE,'Input and Summary Results'!$B3483)</f>
        <v>0</v>
      </c>
      <c r="C3901" t="b">
        <f>IF(OR(B3901=0,'Input and Summary Results'!D3483=0,'Input and Summary Results'!D3483=""),FALSE,'Input and Summary Results'!$D3483)</f>
        <v>0</v>
      </c>
      <c r="D3901" t="b">
        <f>IF(OR(B3901=0,'Input and Summary Results'!E3483=0),FALSE,'Input and Summary Results'!$E3483)</f>
        <v>0</v>
      </c>
      <c r="E3901" t="b">
        <f t="shared" si="212"/>
        <v>0</v>
      </c>
      <c r="F3901" t="b">
        <f t="shared" si="213"/>
        <v>0</v>
      </c>
      <c r="G3901" t="b">
        <f>IF('Input and Summary Results'!$J$4="yes",IF(C3901=FALSE,FALSE,IF('Data Transformation'!E3901&lt;$R$10,E3901,$R$10)),IF(C3901=FALSE,FALSE,IF(C3901&lt;$R$10,C3901,$R$10)))</f>
        <v>0</v>
      </c>
      <c r="H3901" t="b">
        <f>IF('Input and Summary Results'!$J$4="yes",'Data Transformation'!F3901,'Data Transformation'!D3901)</f>
        <v>0</v>
      </c>
      <c r="I3901" t="str">
        <f t="shared" si="211"/>
        <v/>
      </c>
    </row>
    <row r="3902" spans="2:9" x14ac:dyDescent="0.25">
      <c r="B3902" t="b">
        <f>IF('Input and Summary Results'!D3484=0,FALSE,'Input and Summary Results'!$B3484)</f>
        <v>0</v>
      </c>
      <c r="C3902" t="b">
        <f>IF(OR(B3902=0,'Input and Summary Results'!D3484=0,'Input and Summary Results'!D3484=""),FALSE,'Input and Summary Results'!$D3484)</f>
        <v>0</v>
      </c>
      <c r="D3902" t="b">
        <f>IF(OR(B3902=0,'Input and Summary Results'!E3484=0),FALSE,'Input and Summary Results'!$E3484)</f>
        <v>0</v>
      </c>
      <c r="E3902" t="b">
        <f t="shared" si="212"/>
        <v>0</v>
      </c>
      <c r="F3902" t="b">
        <f t="shared" si="213"/>
        <v>0</v>
      </c>
      <c r="G3902" t="b">
        <f>IF('Input and Summary Results'!$J$4="yes",IF(C3902=FALSE,FALSE,IF('Data Transformation'!E3902&lt;$R$10,E3902,$R$10)),IF(C3902=FALSE,FALSE,IF(C3902&lt;$R$10,C3902,$R$10)))</f>
        <v>0</v>
      </c>
      <c r="H3902" t="b">
        <f>IF('Input and Summary Results'!$J$4="yes",'Data Transformation'!F3902,'Data Transformation'!D3902)</f>
        <v>0</v>
      </c>
      <c r="I3902" t="str">
        <f t="shared" si="211"/>
        <v/>
      </c>
    </row>
    <row r="3903" spans="2:9" x14ac:dyDescent="0.25">
      <c r="B3903" t="b">
        <f>IF('Input and Summary Results'!D3485=0,FALSE,'Input and Summary Results'!$B3485)</f>
        <v>0</v>
      </c>
      <c r="C3903" t="b">
        <f>IF(OR(B3903=0,'Input and Summary Results'!D3485=0,'Input and Summary Results'!D3485=""),FALSE,'Input and Summary Results'!$D3485)</f>
        <v>0</v>
      </c>
      <c r="D3903" t="b">
        <f>IF(OR(B3903=0,'Input and Summary Results'!E3485=0),FALSE,'Input and Summary Results'!$E3485)</f>
        <v>0</v>
      </c>
      <c r="E3903" t="b">
        <f t="shared" si="212"/>
        <v>0</v>
      </c>
      <c r="F3903" t="b">
        <f t="shared" si="213"/>
        <v>0</v>
      </c>
      <c r="G3903" t="b">
        <f>IF('Input and Summary Results'!$J$4="yes",IF(C3903=FALSE,FALSE,IF('Data Transformation'!E3903&lt;$R$10,E3903,$R$10)),IF(C3903=FALSE,FALSE,IF(C3903&lt;$R$10,C3903,$R$10)))</f>
        <v>0</v>
      </c>
      <c r="H3903" t="b">
        <f>IF('Input and Summary Results'!$J$4="yes",'Data Transformation'!F3903,'Data Transformation'!D3903)</f>
        <v>0</v>
      </c>
      <c r="I3903" t="str">
        <f t="shared" si="211"/>
        <v/>
      </c>
    </row>
    <row r="3904" spans="2:9" x14ac:dyDescent="0.25">
      <c r="B3904" t="b">
        <f>IF('Input and Summary Results'!D3486=0,FALSE,'Input and Summary Results'!$B3486)</f>
        <v>0</v>
      </c>
      <c r="C3904" t="b">
        <f>IF(OR(B3904=0,'Input and Summary Results'!D3486=0,'Input and Summary Results'!D3486=""),FALSE,'Input and Summary Results'!$D3486)</f>
        <v>0</v>
      </c>
      <c r="D3904" t="b">
        <f>IF(OR(B3904=0,'Input and Summary Results'!E3486=0),FALSE,'Input and Summary Results'!$E3486)</f>
        <v>0</v>
      </c>
      <c r="E3904" t="b">
        <f t="shared" si="212"/>
        <v>0</v>
      </c>
      <c r="F3904" t="b">
        <f t="shared" si="213"/>
        <v>0</v>
      </c>
      <c r="G3904" t="b">
        <f>IF('Input and Summary Results'!$J$4="yes",IF(C3904=FALSE,FALSE,IF('Data Transformation'!E3904&lt;$R$10,E3904,$R$10)),IF(C3904=FALSE,FALSE,IF(C3904&lt;$R$10,C3904,$R$10)))</f>
        <v>0</v>
      </c>
      <c r="H3904" t="b">
        <f>IF('Input and Summary Results'!$J$4="yes",'Data Transformation'!F3904,'Data Transformation'!D3904)</f>
        <v>0</v>
      </c>
      <c r="I3904" t="str">
        <f t="shared" si="211"/>
        <v/>
      </c>
    </row>
    <row r="3905" spans="2:9" x14ac:dyDescent="0.25">
      <c r="B3905" t="b">
        <f>IF('Input and Summary Results'!D3487=0,FALSE,'Input and Summary Results'!$B3487)</f>
        <v>0</v>
      </c>
      <c r="C3905" t="b">
        <f>IF(OR(B3905=0,'Input and Summary Results'!D3487=0,'Input and Summary Results'!D3487=""),FALSE,'Input and Summary Results'!$D3487)</f>
        <v>0</v>
      </c>
      <c r="D3905" t="b">
        <f>IF(OR(B3905=0,'Input and Summary Results'!E3487=0),FALSE,'Input and Summary Results'!$E3487)</f>
        <v>0</v>
      </c>
      <c r="E3905" t="b">
        <f t="shared" si="212"/>
        <v>0</v>
      </c>
      <c r="F3905" t="b">
        <f t="shared" si="213"/>
        <v>0</v>
      </c>
      <c r="G3905" t="b">
        <f>IF('Input and Summary Results'!$J$4="yes",IF(C3905=FALSE,FALSE,IF('Data Transformation'!E3905&lt;$R$10,E3905,$R$10)),IF(C3905=FALSE,FALSE,IF(C3905&lt;$R$10,C3905,$R$10)))</f>
        <v>0</v>
      </c>
      <c r="H3905" t="b">
        <f>IF('Input and Summary Results'!$J$4="yes",'Data Transformation'!F3905,'Data Transformation'!D3905)</f>
        <v>0</v>
      </c>
      <c r="I3905" t="str">
        <f t="shared" si="211"/>
        <v/>
      </c>
    </row>
    <row r="3906" spans="2:9" x14ac:dyDescent="0.25">
      <c r="B3906" t="b">
        <f>IF('Input and Summary Results'!D3488=0,FALSE,'Input and Summary Results'!$B3488)</f>
        <v>0</v>
      </c>
      <c r="C3906" t="b">
        <f>IF(OR(B3906=0,'Input and Summary Results'!D3488=0,'Input and Summary Results'!D3488=""),FALSE,'Input and Summary Results'!$D3488)</f>
        <v>0</v>
      </c>
      <c r="D3906" t="b">
        <f>IF(OR(B3906=0,'Input and Summary Results'!E3488=0),FALSE,'Input and Summary Results'!$E3488)</f>
        <v>0</v>
      </c>
      <c r="E3906" t="b">
        <f t="shared" si="212"/>
        <v>0</v>
      </c>
      <c r="F3906" t="b">
        <f t="shared" si="213"/>
        <v>0</v>
      </c>
      <c r="G3906" t="b">
        <f>IF('Input and Summary Results'!$J$4="yes",IF(C3906=FALSE,FALSE,IF('Data Transformation'!E3906&lt;$R$10,E3906,$R$10)),IF(C3906=FALSE,FALSE,IF(C3906&lt;$R$10,C3906,$R$10)))</f>
        <v>0</v>
      </c>
      <c r="H3906" t="b">
        <f>IF('Input and Summary Results'!$J$4="yes",'Data Transformation'!F3906,'Data Transformation'!D3906)</f>
        <v>0</v>
      </c>
      <c r="I3906" t="str">
        <f t="shared" si="211"/>
        <v/>
      </c>
    </row>
    <row r="3907" spans="2:9" x14ac:dyDescent="0.25">
      <c r="B3907" t="b">
        <f>IF('Input and Summary Results'!D3489=0,FALSE,'Input and Summary Results'!$B3489)</f>
        <v>0</v>
      </c>
      <c r="C3907" t="b">
        <f>IF(OR(B3907=0,'Input and Summary Results'!D3489=0,'Input and Summary Results'!D3489=""),FALSE,'Input and Summary Results'!$D3489)</f>
        <v>0</v>
      </c>
      <c r="D3907" t="b">
        <f>IF(OR(B3907=0,'Input and Summary Results'!E3489=0),FALSE,'Input and Summary Results'!$E3489)</f>
        <v>0</v>
      </c>
      <c r="E3907" t="b">
        <f t="shared" si="212"/>
        <v>0</v>
      </c>
      <c r="F3907" t="b">
        <f t="shared" si="213"/>
        <v>0</v>
      </c>
      <c r="G3907" t="b">
        <f>IF('Input and Summary Results'!$J$4="yes",IF(C3907=FALSE,FALSE,IF('Data Transformation'!E3907&lt;$R$10,E3907,$R$10)),IF(C3907=FALSE,FALSE,IF(C3907&lt;$R$10,C3907,$R$10)))</f>
        <v>0</v>
      </c>
      <c r="H3907" t="b">
        <f>IF('Input and Summary Results'!$J$4="yes",'Data Transformation'!F3907,'Data Transformation'!D3907)</f>
        <v>0</v>
      </c>
      <c r="I3907" t="str">
        <f t="shared" si="211"/>
        <v/>
      </c>
    </row>
    <row r="3908" spans="2:9" x14ac:dyDescent="0.25">
      <c r="B3908" t="b">
        <f>IF('Input and Summary Results'!D3490=0,FALSE,'Input and Summary Results'!$B3490)</f>
        <v>0</v>
      </c>
      <c r="C3908" t="b">
        <f>IF(OR(B3908=0,'Input and Summary Results'!D3490=0,'Input and Summary Results'!D3490=""),FALSE,'Input and Summary Results'!$D3490)</f>
        <v>0</v>
      </c>
      <c r="D3908" t="b">
        <f>IF(OR(B3908=0,'Input and Summary Results'!E3490=0),FALSE,'Input and Summary Results'!$E3490)</f>
        <v>0</v>
      </c>
      <c r="E3908" t="b">
        <f t="shared" si="212"/>
        <v>0</v>
      </c>
      <c r="F3908" t="b">
        <f t="shared" si="213"/>
        <v>0</v>
      </c>
      <c r="G3908" t="b">
        <f>IF('Input and Summary Results'!$J$4="yes",IF(C3908=FALSE,FALSE,IF('Data Transformation'!E3908&lt;$R$10,E3908,$R$10)),IF(C3908=FALSE,FALSE,IF(C3908&lt;$R$10,C3908,$R$10)))</f>
        <v>0</v>
      </c>
      <c r="H3908" t="b">
        <f>IF('Input and Summary Results'!$J$4="yes",'Data Transformation'!F3908,'Data Transformation'!D3908)</f>
        <v>0</v>
      </c>
      <c r="I3908" t="str">
        <f t="shared" si="211"/>
        <v/>
      </c>
    </row>
    <row r="3909" spans="2:9" x14ac:dyDescent="0.25">
      <c r="B3909" t="b">
        <f>IF('Input and Summary Results'!D3491=0,FALSE,'Input and Summary Results'!$B3491)</f>
        <v>0</v>
      </c>
      <c r="C3909" t="b">
        <f>IF(OR(B3909=0,'Input and Summary Results'!D3491=0,'Input and Summary Results'!D3491=""),FALSE,'Input and Summary Results'!$D3491)</f>
        <v>0</v>
      </c>
      <c r="D3909" t="b">
        <f>IF(OR(B3909=0,'Input and Summary Results'!E3491=0),FALSE,'Input and Summary Results'!$E3491)</f>
        <v>0</v>
      </c>
      <c r="E3909" t="b">
        <f t="shared" si="212"/>
        <v>0</v>
      </c>
      <c r="F3909" t="b">
        <f t="shared" si="213"/>
        <v>0</v>
      </c>
      <c r="G3909" t="b">
        <f>IF('Input and Summary Results'!$J$4="yes",IF(C3909=FALSE,FALSE,IF('Data Transformation'!E3909&lt;$R$10,E3909,$R$10)),IF(C3909=FALSE,FALSE,IF(C3909&lt;$R$10,C3909,$R$10)))</f>
        <v>0</v>
      </c>
      <c r="H3909" t="b">
        <f>IF('Input and Summary Results'!$J$4="yes",'Data Transformation'!F3909,'Data Transformation'!D3909)</f>
        <v>0</v>
      </c>
      <c r="I3909" t="str">
        <f t="shared" ref="I3909:I3972" si="214">IF(G3909=FALSE,"",B3909)</f>
        <v/>
      </c>
    </row>
    <row r="3910" spans="2:9" x14ac:dyDescent="0.25">
      <c r="B3910" t="b">
        <f>IF('Input and Summary Results'!D3492=0,FALSE,'Input and Summary Results'!$B3492)</f>
        <v>0</v>
      </c>
      <c r="C3910" t="b">
        <f>IF(OR(B3910=0,'Input and Summary Results'!D3492=0,'Input and Summary Results'!D3492=""),FALSE,'Input and Summary Results'!$D3492)</f>
        <v>0</v>
      </c>
      <c r="D3910" t="b">
        <f>IF(OR(B3910=0,'Input and Summary Results'!E3492=0),FALSE,'Input and Summary Results'!$E3492)</f>
        <v>0</v>
      </c>
      <c r="E3910" t="b">
        <f t="shared" si="212"/>
        <v>0</v>
      </c>
      <c r="F3910" t="b">
        <f t="shared" si="213"/>
        <v>0</v>
      </c>
      <c r="G3910" t="b">
        <f>IF('Input and Summary Results'!$J$4="yes",IF(C3910=FALSE,FALSE,IF('Data Transformation'!E3910&lt;$R$10,E3910,$R$10)),IF(C3910=FALSE,FALSE,IF(C3910&lt;$R$10,C3910,$R$10)))</f>
        <v>0</v>
      </c>
      <c r="H3910" t="b">
        <f>IF('Input and Summary Results'!$J$4="yes",'Data Transformation'!F3910,'Data Transformation'!D3910)</f>
        <v>0</v>
      </c>
      <c r="I3910" t="str">
        <f t="shared" si="214"/>
        <v/>
      </c>
    </row>
    <row r="3911" spans="2:9" x14ac:dyDescent="0.25">
      <c r="B3911" t="b">
        <f>IF('Input and Summary Results'!D3493=0,FALSE,'Input and Summary Results'!$B3493)</f>
        <v>0</v>
      </c>
      <c r="C3911" t="b">
        <f>IF(OR(B3911=0,'Input and Summary Results'!D3493=0,'Input and Summary Results'!D3493=""),FALSE,'Input and Summary Results'!$D3493)</f>
        <v>0</v>
      </c>
      <c r="D3911" t="b">
        <f>IF(OR(B3911=0,'Input and Summary Results'!E3493=0),FALSE,'Input and Summary Results'!$E3493)</f>
        <v>0</v>
      </c>
      <c r="E3911" t="b">
        <f t="shared" si="212"/>
        <v>0</v>
      </c>
      <c r="F3911" t="b">
        <f t="shared" si="213"/>
        <v>0</v>
      </c>
      <c r="G3911" t="b">
        <f>IF('Input and Summary Results'!$J$4="yes",IF(C3911=FALSE,FALSE,IF('Data Transformation'!E3911&lt;$R$10,E3911,$R$10)),IF(C3911=FALSE,FALSE,IF(C3911&lt;$R$10,C3911,$R$10)))</f>
        <v>0</v>
      </c>
      <c r="H3911" t="b">
        <f>IF('Input and Summary Results'!$J$4="yes",'Data Transformation'!F3911,'Data Transformation'!D3911)</f>
        <v>0</v>
      </c>
      <c r="I3911" t="str">
        <f t="shared" si="214"/>
        <v/>
      </c>
    </row>
    <row r="3912" spans="2:9" x14ac:dyDescent="0.25">
      <c r="B3912" t="b">
        <f>IF('Input and Summary Results'!D3494=0,FALSE,'Input and Summary Results'!$B3494)</f>
        <v>0</v>
      </c>
      <c r="C3912" t="b">
        <f>IF(OR(B3912=0,'Input and Summary Results'!D3494=0,'Input and Summary Results'!D3494=""),FALSE,'Input and Summary Results'!$D3494)</f>
        <v>0</v>
      </c>
      <c r="D3912" t="b">
        <f>IF(OR(B3912=0,'Input and Summary Results'!E3494=0),FALSE,'Input and Summary Results'!$E3494)</f>
        <v>0</v>
      </c>
      <c r="E3912" t="b">
        <f t="shared" si="212"/>
        <v>0</v>
      </c>
      <c r="F3912" t="b">
        <f t="shared" si="213"/>
        <v>0</v>
      </c>
      <c r="G3912" t="b">
        <f>IF('Input and Summary Results'!$J$4="yes",IF(C3912=FALSE,FALSE,IF('Data Transformation'!E3912&lt;$R$10,E3912,$R$10)),IF(C3912=FALSE,FALSE,IF(C3912&lt;$R$10,C3912,$R$10)))</f>
        <v>0</v>
      </c>
      <c r="H3912" t="b">
        <f>IF('Input and Summary Results'!$J$4="yes",'Data Transformation'!F3912,'Data Transformation'!D3912)</f>
        <v>0</v>
      </c>
      <c r="I3912" t="str">
        <f t="shared" si="214"/>
        <v/>
      </c>
    </row>
    <row r="3913" spans="2:9" x14ac:dyDescent="0.25">
      <c r="B3913" t="b">
        <f>IF('Input and Summary Results'!D3495=0,FALSE,'Input and Summary Results'!$B3495)</f>
        <v>0</v>
      </c>
      <c r="C3913" t="b">
        <f>IF(OR(B3913=0,'Input and Summary Results'!D3495=0,'Input and Summary Results'!D3495=""),FALSE,'Input and Summary Results'!$D3495)</f>
        <v>0</v>
      </c>
      <c r="D3913" t="b">
        <f>IF(OR(B3913=0,'Input and Summary Results'!E3495=0),FALSE,'Input and Summary Results'!$E3495)</f>
        <v>0</v>
      </c>
      <c r="E3913" t="b">
        <f t="shared" si="212"/>
        <v>0</v>
      </c>
      <c r="F3913" t="b">
        <f t="shared" si="213"/>
        <v>0</v>
      </c>
      <c r="G3913" t="b">
        <f>IF('Input and Summary Results'!$J$4="yes",IF(C3913=FALSE,FALSE,IF('Data Transformation'!E3913&lt;$R$10,E3913,$R$10)),IF(C3913=FALSE,FALSE,IF(C3913&lt;$R$10,C3913,$R$10)))</f>
        <v>0</v>
      </c>
      <c r="H3913" t="b">
        <f>IF('Input and Summary Results'!$J$4="yes",'Data Transformation'!F3913,'Data Transformation'!D3913)</f>
        <v>0</v>
      </c>
      <c r="I3913" t="str">
        <f t="shared" si="214"/>
        <v/>
      </c>
    </row>
    <row r="3914" spans="2:9" x14ac:dyDescent="0.25">
      <c r="B3914" t="b">
        <f>IF('Input and Summary Results'!D3496=0,FALSE,'Input and Summary Results'!$B3496)</f>
        <v>0</v>
      </c>
      <c r="C3914" t="b">
        <f>IF(OR(B3914=0,'Input and Summary Results'!D3496=0,'Input and Summary Results'!D3496=""),FALSE,'Input and Summary Results'!$D3496)</f>
        <v>0</v>
      </c>
      <c r="D3914" t="b">
        <f>IF(OR(B3914=0,'Input and Summary Results'!E3496=0),FALSE,'Input and Summary Results'!$E3496)</f>
        <v>0</v>
      </c>
      <c r="E3914" t="b">
        <f t="shared" si="212"/>
        <v>0</v>
      </c>
      <c r="F3914" t="b">
        <f t="shared" si="213"/>
        <v>0</v>
      </c>
      <c r="G3914" t="b">
        <f>IF('Input and Summary Results'!$J$4="yes",IF(C3914=FALSE,FALSE,IF('Data Transformation'!E3914&lt;$R$10,E3914,$R$10)),IF(C3914=FALSE,FALSE,IF(C3914&lt;$R$10,C3914,$R$10)))</f>
        <v>0</v>
      </c>
      <c r="H3914" t="b">
        <f>IF('Input and Summary Results'!$J$4="yes",'Data Transformation'!F3914,'Data Transformation'!D3914)</f>
        <v>0</v>
      </c>
      <c r="I3914" t="str">
        <f t="shared" si="214"/>
        <v/>
      </c>
    </row>
    <row r="3915" spans="2:9" x14ac:dyDescent="0.25">
      <c r="B3915" t="b">
        <f>IF('Input and Summary Results'!D3497=0,FALSE,'Input and Summary Results'!$B3497)</f>
        <v>0</v>
      </c>
      <c r="C3915" t="b">
        <f>IF(OR(B3915=0,'Input and Summary Results'!D3497=0,'Input and Summary Results'!D3497=""),FALSE,'Input and Summary Results'!$D3497)</f>
        <v>0</v>
      </c>
      <c r="D3915" t="b">
        <f>IF(OR(B3915=0,'Input and Summary Results'!E3497=0),FALSE,'Input and Summary Results'!$E3497)</f>
        <v>0</v>
      </c>
      <c r="E3915" t="b">
        <f t="shared" si="212"/>
        <v>0</v>
      </c>
      <c r="F3915" t="b">
        <f t="shared" si="213"/>
        <v>0</v>
      </c>
      <c r="G3915" t="b">
        <f>IF('Input and Summary Results'!$J$4="yes",IF(C3915=FALSE,FALSE,IF('Data Transformation'!E3915&lt;$R$10,E3915,$R$10)),IF(C3915=FALSE,FALSE,IF(C3915&lt;$R$10,C3915,$R$10)))</f>
        <v>0</v>
      </c>
      <c r="H3915" t="b">
        <f>IF('Input and Summary Results'!$J$4="yes",'Data Transformation'!F3915,'Data Transformation'!D3915)</f>
        <v>0</v>
      </c>
      <c r="I3915" t="str">
        <f t="shared" si="214"/>
        <v/>
      </c>
    </row>
    <row r="3916" spans="2:9" x14ac:dyDescent="0.25">
      <c r="B3916" t="b">
        <f>IF('Input and Summary Results'!D3498=0,FALSE,'Input and Summary Results'!$B3498)</f>
        <v>0</v>
      </c>
      <c r="C3916" t="b">
        <f>IF(OR(B3916=0,'Input and Summary Results'!D3498=0,'Input and Summary Results'!D3498=""),FALSE,'Input and Summary Results'!$D3498)</f>
        <v>0</v>
      </c>
      <c r="D3916" t="b">
        <f>IF(OR(B3916=0,'Input and Summary Results'!E3498=0),FALSE,'Input and Summary Results'!$E3498)</f>
        <v>0</v>
      </c>
      <c r="E3916" t="b">
        <f t="shared" si="212"/>
        <v>0</v>
      </c>
      <c r="F3916" t="b">
        <f t="shared" si="213"/>
        <v>0</v>
      </c>
      <c r="G3916" t="b">
        <f>IF('Input and Summary Results'!$J$4="yes",IF(C3916=FALSE,FALSE,IF('Data Transformation'!E3916&lt;$R$10,E3916,$R$10)),IF(C3916=FALSE,FALSE,IF(C3916&lt;$R$10,C3916,$R$10)))</f>
        <v>0</v>
      </c>
      <c r="H3916" t="b">
        <f>IF('Input and Summary Results'!$J$4="yes",'Data Transformation'!F3916,'Data Transformation'!D3916)</f>
        <v>0</v>
      </c>
      <c r="I3916" t="str">
        <f t="shared" si="214"/>
        <v/>
      </c>
    </row>
    <row r="3917" spans="2:9" x14ac:dyDescent="0.25">
      <c r="B3917" t="b">
        <f>IF('Input and Summary Results'!D3499=0,FALSE,'Input and Summary Results'!$B3499)</f>
        <v>0</v>
      </c>
      <c r="C3917" t="b">
        <f>IF(OR(B3917=0,'Input and Summary Results'!D3499=0,'Input and Summary Results'!D3499=""),FALSE,'Input and Summary Results'!$D3499)</f>
        <v>0</v>
      </c>
      <c r="D3917" t="b">
        <f>IF(OR(B3917=0,'Input and Summary Results'!E3499=0),FALSE,'Input and Summary Results'!$E3499)</f>
        <v>0</v>
      </c>
      <c r="E3917" t="b">
        <f t="shared" si="212"/>
        <v>0</v>
      </c>
      <c r="F3917" t="b">
        <f t="shared" si="213"/>
        <v>0</v>
      </c>
      <c r="G3917" t="b">
        <f>IF('Input and Summary Results'!$J$4="yes",IF(C3917=FALSE,FALSE,IF('Data Transformation'!E3917&lt;$R$10,E3917,$R$10)),IF(C3917=FALSE,FALSE,IF(C3917&lt;$R$10,C3917,$R$10)))</f>
        <v>0</v>
      </c>
      <c r="H3917" t="b">
        <f>IF('Input and Summary Results'!$J$4="yes",'Data Transformation'!F3917,'Data Transformation'!D3917)</f>
        <v>0</v>
      </c>
      <c r="I3917" t="str">
        <f t="shared" si="214"/>
        <v/>
      </c>
    </row>
    <row r="3918" spans="2:9" x14ac:dyDescent="0.25">
      <c r="B3918" t="b">
        <f>IF('Input and Summary Results'!D3500=0,FALSE,'Input and Summary Results'!$B3500)</f>
        <v>0</v>
      </c>
      <c r="C3918" t="b">
        <f>IF(OR(B3918=0,'Input and Summary Results'!D3500=0,'Input and Summary Results'!D3500=""),FALSE,'Input and Summary Results'!$D3500)</f>
        <v>0</v>
      </c>
      <c r="D3918" t="b">
        <f>IF(OR(B3918=0,'Input and Summary Results'!E3500=0),FALSE,'Input and Summary Results'!$E3500)</f>
        <v>0</v>
      </c>
      <c r="E3918" t="b">
        <f t="shared" si="212"/>
        <v>0</v>
      </c>
      <c r="F3918" t="b">
        <f t="shared" si="213"/>
        <v>0</v>
      </c>
      <c r="G3918" t="b">
        <f>IF('Input and Summary Results'!$J$4="yes",IF(C3918=FALSE,FALSE,IF('Data Transformation'!E3918&lt;$R$10,E3918,$R$10)),IF(C3918=FALSE,FALSE,IF(C3918&lt;$R$10,C3918,$R$10)))</f>
        <v>0</v>
      </c>
      <c r="H3918" t="b">
        <f>IF('Input and Summary Results'!$J$4="yes",'Data Transformation'!F3918,'Data Transformation'!D3918)</f>
        <v>0</v>
      </c>
      <c r="I3918" t="str">
        <f t="shared" si="214"/>
        <v/>
      </c>
    </row>
    <row r="3919" spans="2:9" x14ac:dyDescent="0.25">
      <c r="B3919" t="b">
        <f>IF('Input and Summary Results'!D3501=0,FALSE,'Input and Summary Results'!$B3501)</f>
        <v>0</v>
      </c>
      <c r="C3919" t="b">
        <f>IF(OR(B3919=0,'Input and Summary Results'!D3501=0,'Input and Summary Results'!D3501=""),FALSE,'Input and Summary Results'!$D3501)</f>
        <v>0</v>
      </c>
      <c r="D3919" t="b">
        <f>IF(OR(B3919=0,'Input and Summary Results'!E3501=0),FALSE,'Input and Summary Results'!$E3501)</f>
        <v>0</v>
      </c>
      <c r="E3919" t="b">
        <f t="shared" si="212"/>
        <v>0</v>
      </c>
      <c r="F3919" t="b">
        <f t="shared" si="213"/>
        <v>0</v>
      </c>
      <c r="G3919" t="b">
        <f>IF('Input and Summary Results'!$J$4="yes",IF(C3919=FALSE,FALSE,IF('Data Transformation'!E3919&lt;$R$10,E3919,$R$10)),IF(C3919=FALSE,FALSE,IF(C3919&lt;$R$10,C3919,$R$10)))</f>
        <v>0</v>
      </c>
      <c r="H3919" t="b">
        <f>IF('Input and Summary Results'!$J$4="yes",'Data Transformation'!F3919,'Data Transformation'!D3919)</f>
        <v>0</v>
      </c>
      <c r="I3919" t="str">
        <f t="shared" si="214"/>
        <v/>
      </c>
    </row>
    <row r="3920" spans="2:9" x14ac:dyDescent="0.25">
      <c r="B3920" t="b">
        <f>IF('Input and Summary Results'!D3502=0,FALSE,'Input and Summary Results'!$B3502)</f>
        <v>0</v>
      </c>
      <c r="C3920" t="b">
        <f>IF(OR(B3920=0,'Input and Summary Results'!D3502=0,'Input and Summary Results'!D3502=""),FALSE,'Input and Summary Results'!$D3502)</f>
        <v>0</v>
      </c>
      <c r="D3920" t="b">
        <f>IF(OR(B3920=0,'Input and Summary Results'!E3502=0),FALSE,'Input and Summary Results'!$E3502)</f>
        <v>0</v>
      </c>
      <c r="E3920" t="b">
        <f t="shared" si="212"/>
        <v>0</v>
      </c>
      <c r="F3920" t="b">
        <f t="shared" si="213"/>
        <v>0</v>
      </c>
      <c r="G3920" t="b">
        <f>IF('Input and Summary Results'!$J$4="yes",IF(C3920=FALSE,FALSE,IF('Data Transformation'!E3920&lt;$R$10,E3920,$R$10)),IF(C3920=FALSE,FALSE,IF(C3920&lt;$R$10,C3920,$R$10)))</f>
        <v>0</v>
      </c>
      <c r="H3920" t="b">
        <f>IF('Input and Summary Results'!$J$4="yes",'Data Transformation'!F3920,'Data Transformation'!D3920)</f>
        <v>0</v>
      </c>
      <c r="I3920" t="str">
        <f t="shared" si="214"/>
        <v/>
      </c>
    </row>
    <row r="3921" spans="2:9" x14ac:dyDescent="0.25">
      <c r="B3921" t="b">
        <f>IF('Input and Summary Results'!D3503=0,FALSE,'Input and Summary Results'!$B3503)</f>
        <v>0</v>
      </c>
      <c r="C3921" t="b">
        <f>IF(OR(B3921=0,'Input and Summary Results'!D3503=0,'Input and Summary Results'!D3503=""),FALSE,'Input and Summary Results'!$D3503)</f>
        <v>0</v>
      </c>
      <c r="D3921" t="b">
        <f>IF(OR(B3921=0,'Input and Summary Results'!E3503=0),FALSE,'Input and Summary Results'!$E3503)</f>
        <v>0</v>
      </c>
      <c r="E3921" t="b">
        <f t="shared" si="212"/>
        <v>0</v>
      </c>
      <c r="F3921" t="b">
        <f t="shared" si="213"/>
        <v>0</v>
      </c>
      <c r="G3921" t="b">
        <f>IF('Input and Summary Results'!$J$4="yes",IF(C3921=FALSE,FALSE,IF('Data Transformation'!E3921&lt;$R$10,E3921,$R$10)),IF(C3921=FALSE,FALSE,IF(C3921&lt;$R$10,C3921,$R$10)))</f>
        <v>0</v>
      </c>
      <c r="H3921" t="b">
        <f>IF('Input and Summary Results'!$J$4="yes",'Data Transformation'!F3921,'Data Transformation'!D3921)</f>
        <v>0</v>
      </c>
      <c r="I3921" t="str">
        <f t="shared" si="214"/>
        <v/>
      </c>
    </row>
    <row r="3922" spans="2:9" x14ac:dyDescent="0.25">
      <c r="B3922" t="b">
        <f>IF('Input and Summary Results'!D3504=0,FALSE,'Input and Summary Results'!$B3504)</f>
        <v>0</v>
      </c>
      <c r="C3922" t="b">
        <f>IF(OR(B3922=0,'Input and Summary Results'!D3504=0,'Input and Summary Results'!D3504=""),FALSE,'Input and Summary Results'!$D3504)</f>
        <v>0</v>
      </c>
      <c r="D3922" t="b">
        <f>IF(OR(B3922=0,'Input and Summary Results'!E3504=0),FALSE,'Input and Summary Results'!$E3504)</f>
        <v>0</v>
      </c>
      <c r="E3922" t="b">
        <f t="shared" si="212"/>
        <v>0</v>
      </c>
      <c r="F3922" t="b">
        <f t="shared" si="213"/>
        <v>0</v>
      </c>
      <c r="G3922" t="b">
        <f>IF('Input and Summary Results'!$J$4="yes",IF(C3922=FALSE,FALSE,IF('Data Transformation'!E3922&lt;$R$10,E3922,$R$10)),IF(C3922=FALSE,FALSE,IF(C3922&lt;$R$10,C3922,$R$10)))</f>
        <v>0</v>
      </c>
      <c r="H3922" t="b">
        <f>IF('Input and Summary Results'!$J$4="yes",'Data Transformation'!F3922,'Data Transformation'!D3922)</f>
        <v>0</v>
      </c>
      <c r="I3922" t="str">
        <f t="shared" si="214"/>
        <v/>
      </c>
    </row>
    <row r="3923" spans="2:9" x14ac:dyDescent="0.25">
      <c r="B3923" t="b">
        <f>IF('Input and Summary Results'!D3505=0,FALSE,'Input and Summary Results'!$B3505)</f>
        <v>0</v>
      </c>
      <c r="C3923" t="b">
        <f>IF(OR(B3923=0,'Input and Summary Results'!D3505=0,'Input and Summary Results'!D3505=""),FALSE,'Input and Summary Results'!$D3505)</f>
        <v>0</v>
      </c>
      <c r="D3923" t="b">
        <f>IF(OR(B3923=0,'Input and Summary Results'!E3505=0),FALSE,'Input and Summary Results'!$E3505)</f>
        <v>0</v>
      </c>
      <c r="E3923" t="b">
        <f t="shared" si="212"/>
        <v>0</v>
      </c>
      <c r="F3923" t="b">
        <f t="shared" si="213"/>
        <v>0</v>
      </c>
      <c r="G3923" t="b">
        <f>IF('Input and Summary Results'!$J$4="yes",IF(C3923=FALSE,FALSE,IF('Data Transformation'!E3923&lt;$R$10,E3923,$R$10)),IF(C3923=FALSE,FALSE,IF(C3923&lt;$R$10,C3923,$R$10)))</f>
        <v>0</v>
      </c>
      <c r="H3923" t="b">
        <f>IF('Input and Summary Results'!$J$4="yes",'Data Transformation'!F3923,'Data Transformation'!D3923)</f>
        <v>0</v>
      </c>
      <c r="I3923" t="str">
        <f t="shared" si="214"/>
        <v/>
      </c>
    </row>
    <row r="3924" spans="2:9" x14ac:dyDescent="0.25">
      <c r="B3924" t="b">
        <f>IF('Input and Summary Results'!D3506=0,FALSE,'Input and Summary Results'!$B3506)</f>
        <v>0</v>
      </c>
      <c r="C3924" t="b">
        <f>IF(OR(B3924=0,'Input and Summary Results'!D3506=0,'Input and Summary Results'!D3506=""),FALSE,'Input and Summary Results'!$D3506)</f>
        <v>0</v>
      </c>
      <c r="D3924" t="b">
        <f>IF(OR(B3924=0,'Input and Summary Results'!E3506=0),FALSE,'Input and Summary Results'!$E3506)</f>
        <v>0</v>
      </c>
      <c r="E3924" t="b">
        <f t="shared" si="212"/>
        <v>0</v>
      </c>
      <c r="F3924" t="b">
        <f t="shared" si="213"/>
        <v>0</v>
      </c>
      <c r="G3924" t="b">
        <f>IF('Input and Summary Results'!$J$4="yes",IF(C3924=FALSE,FALSE,IF('Data Transformation'!E3924&lt;$R$10,E3924,$R$10)),IF(C3924=FALSE,FALSE,IF(C3924&lt;$R$10,C3924,$R$10)))</f>
        <v>0</v>
      </c>
      <c r="H3924" t="b">
        <f>IF('Input and Summary Results'!$J$4="yes",'Data Transformation'!F3924,'Data Transformation'!D3924)</f>
        <v>0</v>
      </c>
      <c r="I3924" t="str">
        <f t="shared" si="214"/>
        <v/>
      </c>
    </row>
    <row r="3925" spans="2:9" x14ac:dyDescent="0.25">
      <c r="B3925" t="b">
        <f>IF('Input and Summary Results'!D3507=0,FALSE,'Input and Summary Results'!$B3507)</f>
        <v>0</v>
      </c>
      <c r="C3925" t="b">
        <f>IF(OR(B3925=0,'Input and Summary Results'!D3507=0,'Input and Summary Results'!D3507=""),FALSE,'Input and Summary Results'!$D3507)</f>
        <v>0</v>
      </c>
      <c r="D3925" t="b">
        <f>IF(OR(B3925=0,'Input and Summary Results'!E3507=0),FALSE,'Input and Summary Results'!$E3507)</f>
        <v>0</v>
      </c>
      <c r="E3925" t="b">
        <f t="shared" si="212"/>
        <v>0</v>
      </c>
      <c r="F3925" t="b">
        <f t="shared" si="213"/>
        <v>0</v>
      </c>
      <c r="G3925" t="b">
        <f>IF('Input and Summary Results'!$J$4="yes",IF(C3925=FALSE,FALSE,IF('Data Transformation'!E3925&lt;$R$10,E3925,$R$10)),IF(C3925=FALSE,FALSE,IF(C3925&lt;$R$10,C3925,$R$10)))</f>
        <v>0</v>
      </c>
      <c r="H3925" t="b">
        <f>IF('Input and Summary Results'!$J$4="yes",'Data Transformation'!F3925,'Data Transformation'!D3925)</f>
        <v>0</v>
      </c>
      <c r="I3925" t="str">
        <f t="shared" si="214"/>
        <v/>
      </c>
    </row>
    <row r="3926" spans="2:9" x14ac:dyDescent="0.25">
      <c r="B3926" t="b">
        <f>IF('Input and Summary Results'!D3508=0,FALSE,'Input and Summary Results'!$B3508)</f>
        <v>0</v>
      </c>
      <c r="C3926" t="b">
        <f>IF(OR(B3926=0,'Input and Summary Results'!D3508=0,'Input and Summary Results'!D3508=""),FALSE,'Input and Summary Results'!$D3508)</f>
        <v>0</v>
      </c>
      <c r="D3926" t="b">
        <f>IF(OR(B3926=0,'Input and Summary Results'!E3508=0),FALSE,'Input and Summary Results'!$E3508)</f>
        <v>0</v>
      </c>
      <c r="E3926" t="b">
        <f t="shared" si="212"/>
        <v>0</v>
      </c>
      <c r="F3926" t="b">
        <f t="shared" si="213"/>
        <v>0</v>
      </c>
      <c r="G3926" t="b">
        <f>IF('Input and Summary Results'!$J$4="yes",IF(C3926=FALSE,FALSE,IF('Data Transformation'!E3926&lt;$R$10,E3926,$R$10)),IF(C3926=FALSE,FALSE,IF(C3926&lt;$R$10,C3926,$R$10)))</f>
        <v>0</v>
      </c>
      <c r="H3926" t="b">
        <f>IF('Input and Summary Results'!$J$4="yes",'Data Transformation'!F3926,'Data Transformation'!D3926)</f>
        <v>0</v>
      </c>
      <c r="I3926" t="str">
        <f t="shared" si="214"/>
        <v/>
      </c>
    </row>
    <row r="3927" spans="2:9" x14ac:dyDescent="0.25">
      <c r="B3927" t="b">
        <f>IF('Input and Summary Results'!D3509=0,FALSE,'Input and Summary Results'!$B3509)</f>
        <v>0</v>
      </c>
      <c r="C3927" t="b">
        <f>IF(OR(B3927=0,'Input and Summary Results'!D3509=0,'Input and Summary Results'!D3509=""),FALSE,'Input and Summary Results'!$D3509)</f>
        <v>0</v>
      </c>
      <c r="D3927" t="b">
        <f>IF(OR(B3927=0,'Input and Summary Results'!E3509=0),FALSE,'Input and Summary Results'!$E3509)</f>
        <v>0</v>
      </c>
      <c r="E3927" t="b">
        <f t="shared" si="212"/>
        <v>0</v>
      </c>
      <c r="F3927" t="b">
        <f t="shared" si="213"/>
        <v>0</v>
      </c>
      <c r="G3927" t="b">
        <f>IF('Input and Summary Results'!$J$4="yes",IF(C3927=FALSE,FALSE,IF('Data Transformation'!E3927&lt;$R$10,E3927,$R$10)),IF(C3927=FALSE,FALSE,IF(C3927&lt;$R$10,C3927,$R$10)))</f>
        <v>0</v>
      </c>
      <c r="H3927" t="b">
        <f>IF('Input and Summary Results'!$J$4="yes",'Data Transformation'!F3927,'Data Transformation'!D3927)</f>
        <v>0</v>
      </c>
      <c r="I3927" t="str">
        <f t="shared" si="214"/>
        <v/>
      </c>
    </row>
    <row r="3928" spans="2:9" x14ac:dyDescent="0.25">
      <c r="B3928" t="b">
        <f>IF('Input and Summary Results'!D3510=0,FALSE,'Input and Summary Results'!$B3510)</f>
        <v>0</v>
      </c>
      <c r="C3928" t="b">
        <f>IF(OR(B3928=0,'Input and Summary Results'!D3510=0,'Input and Summary Results'!D3510=""),FALSE,'Input and Summary Results'!$D3510)</f>
        <v>0</v>
      </c>
      <c r="D3928" t="b">
        <f>IF(OR(B3928=0,'Input and Summary Results'!E3510=0),FALSE,'Input and Summary Results'!$E3510)</f>
        <v>0</v>
      </c>
      <c r="E3928" t="b">
        <f t="shared" si="212"/>
        <v>0</v>
      </c>
      <c r="F3928" t="b">
        <f t="shared" si="213"/>
        <v>0</v>
      </c>
      <c r="G3928" t="b">
        <f>IF('Input and Summary Results'!$J$4="yes",IF(C3928=FALSE,FALSE,IF('Data Transformation'!E3928&lt;$R$10,E3928,$R$10)),IF(C3928=FALSE,FALSE,IF(C3928&lt;$R$10,C3928,$R$10)))</f>
        <v>0</v>
      </c>
      <c r="H3928" t="b">
        <f>IF('Input and Summary Results'!$J$4="yes",'Data Transformation'!F3928,'Data Transformation'!D3928)</f>
        <v>0</v>
      </c>
      <c r="I3928" t="str">
        <f t="shared" si="214"/>
        <v/>
      </c>
    </row>
    <row r="3929" spans="2:9" x14ac:dyDescent="0.25">
      <c r="B3929" t="b">
        <f>IF('Input and Summary Results'!D3511=0,FALSE,'Input and Summary Results'!$B3511)</f>
        <v>0</v>
      </c>
      <c r="C3929" t="b">
        <f>IF(OR(B3929=0,'Input and Summary Results'!D3511=0,'Input and Summary Results'!D3511=""),FALSE,'Input and Summary Results'!$D3511)</f>
        <v>0</v>
      </c>
      <c r="D3929" t="b">
        <f>IF(OR(B3929=0,'Input and Summary Results'!E3511=0),FALSE,'Input and Summary Results'!$E3511)</f>
        <v>0</v>
      </c>
      <c r="E3929" t="b">
        <f t="shared" si="212"/>
        <v>0</v>
      </c>
      <c r="F3929" t="b">
        <f t="shared" si="213"/>
        <v>0</v>
      </c>
      <c r="G3929" t="b">
        <f>IF('Input and Summary Results'!$J$4="yes",IF(C3929=FALSE,FALSE,IF('Data Transformation'!E3929&lt;$R$10,E3929,$R$10)),IF(C3929=FALSE,FALSE,IF(C3929&lt;$R$10,C3929,$R$10)))</f>
        <v>0</v>
      </c>
      <c r="H3929" t="b">
        <f>IF('Input and Summary Results'!$J$4="yes",'Data Transformation'!F3929,'Data Transformation'!D3929)</f>
        <v>0</v>
      </c>
      <c r="I3929" t="str">
        <f t="shared" si="214"/>
        <v/>
      </c>
    </row>
    <row r="3930" spans="2:9" x14ac:dyDescent="0.25">
      <c r="B3930" t="b">
        <f>IF('Input and Summary Results'!D3512=0,FALSE,'Input and Summary Results'!$B3512)</f>
        <v>0</v>
      </c>
      <c r="C3930" t="b">
        <f>IF(OR(B3930=0,'Input and Summary Results'!D3512=0,'Input and Summary Results'!D3512=""),FALSE,'Input and Summary Results'!$D3512)</f>
        <v>0</v>
      </c>
      <c r="D3930" t="b">
        <f>IF(OR(B3930=0,'Input and Summary Results'!E3512=0),FALSE,'Input and Summary Results'!$E3512)</f>
        <v>0</v>
      </c>
      <c r="E3930" t="b">
        <f t="shared" si="212"/>
        <v>0</v>
      </c>
      <c r="F3930" t="b">
        <f t="shared" si="213"/>
        <v>0</v>
      </c>
      <c r="G3930" t="b">
        <f>IF('Input and Summary Results'!$J$4="yes",IF(C3930=FALSE,FALSE,IF('Data Transformation'!E3930&lt;$R$10,E3930,$R$10)),IF(C3930=FALSE,FALSE,IF(C3930&lt;$R$10,C3930,$R$10)))</f>
        <v>0</v>
      </c>
      <c r="H3930" t="b">
        <f>IF('Input and Summary Results'!$J$4="yes",'Data Transformation'!F3930,'Data Transformation'!D3930)</f>
        <v>0</v>
      </c>
      <c r="I3930" t="str">
        <f t="shared" si="214"/>
        <v/>
      </c>
    </row>
    <row r="3931" spans="2:9" x14ac:dyDescent="0.25">
      <c r="B3931" t="b">
        <f>IF('Input and Summary Results'!D3513=0,FALSE,'Input and Summary Results'!$B3513)</f>
        <v>0</v>
      </c>
      <c r="C3931" t="b">
        <f>IF(OR(B3931=0,'Input and Summary Results'!D3513=0,'Input and Summary Results'!D3513=""),FALSE,'Input and Summary Results'!$D3513)</f>
        <v>0</v>
      </c>
      <c r="D3931" t="b">
        <f>IF(OR(B3931=0,'Input and Summary Results'!E3513=0),FALSE,'Input and Summary Results'!$E3513)</f>
        <v>0</v>
      </c>
      <c r="E3931" t="b">
        <f t="shared" si="212"/>
        <v>0</v>
      </c>
      <c r="F3931" t="b">
        <f t="shared" si="213"/>
        <v>0</v>
      </c>
      <c r="G3931" t="b">
        <f>IF('Input and Summary Results'!$J$4="yes",IF(C3931=FALSE,FALSE,IF('Data Transformation'!E3931&lt;$R$10,E3931,$R$10)),IF(C3931=FALSE,FALSE,IF(C3931&lt;$R$10,C3931,$R$10)))</f>
        <v>0</v>
      </c>
      <c r="H3931" t="b">
        <f>IF('Input and Summary Results'!$J$4="yes",'Data Transformation'!F3931,'Data Transformation'!D3931)</f>
        <v>0</v>
      </c>
      <c r="I3931" t="str">
        <f t="shared" si="214"/>
        <v/>
      </c>
    </row>
    <row r="3932" spans="2:9" x14ac:dyDescent="0.25">
      <c r="B3932" t="b">
        <f>IF('Input and Summary Results'!D3514=0,FALSE,'Input and Summary Results'!$B3514)</f>
        <v>0</v>
      </c>
      <c r="C3932" t="b">
        <f>IF(OR(B3932=0,'Input and Summary Results'!D3514=0,'Input and Summary Results'!D3514=""),FALSE,'Input and Summary Results'!$D3514)</f>
        <v>0</v>
      </c>
      <c r="D3932" t="b">
        <f>IF(OR(B3932=0,'Input and Summary Results'!E3514=0),FALSE,'Input and Summary Results'!$E3514)</f>
        <v>0</v>
      </c>
      <c r="E3932" t="b">
        <f t="shared" si="212"/>
        <v>0</v>
      </c>
      <c r="F3932" t="b">
        <f t="shared" si="213"/>
        <v>0</v>
      </c>
      <c r="G3932" t="b">
        <f>IF('Input and Summary Results'!$J$4="yes",IF(C3932=FALSE,FALSE,IF('Data Transformation'!E3932&lt;$R$10,E3932,$R$10)),IF(C3932=FALSE,FALSE,IF(C3932&lt;$R$10,C3932,$R$10)))</f>
        <v>0</v>
      </c>
      <c r="H3932" t="b">
        <f>IF('Input and Summary Results'!$J$4="yes",'Data Transformation'!F3932,'Data Transformation'!D3932)</f>
        <v>0</v>
      </c>
      <c r="I3932" t="str">
        <f t="shared" si="214"/>
        <v/>
      </c>
    </row>
    <row r="3933" spans="2:9" x14ac:dyDescent="0.25">
      <c r="B3933" t="b">
        <f>IF('Input and Summary Results'!D3515=0,FALSE,'Input and Summary Results'!$B3515)</f>
        <v>0</v>
      </c>
      <c r="C3933" t="b">
        <f>IF(OR(B3933=0,'Input and Summary Results'!D3515=0,'Input and Summary Results'!D3515=""),FALSE,'Input and Summary Results'!$D3515)</f>
        <v>0</v>
      </c>
      <c r="D3933" t="b">
        <f>IF(OR(B3933=0,'Input and Summary Results'!E3515=0),FALSE,'Input and Summary Results'!$E3515)</f>
        <v>0</v>
      </c>
      <c r="E3933" t="b">
        <f t="shared" si="212"/>
        <v>0</v>
      </c>
      <c r="F3933" t="b">
        <f t="shared" si="213"/>
        <v>0</v>
      </c>
      <c r="G3933" t="b">
        <f>IF('Input and Summary Results'!$J$4="yes",IF(C3933=FALSE,FALSE,IF('Data Transformation'!E3933&lt;$R$10,E3933,$R$10)),IF(C3933=FALSE,FALSE,IF(C3933&lt;$R$10,C3933,$R$10)))</f>
        <v>0</v>
      </c>
      <c r="H3933" t="b">
        <f>IF('Input and Summary Results'!$J$4="yes",'Data Transformation'!F3933,'Data Transformation'!D3933)</f>
        <v>0</v>
      </c>
      <c r="I3933" t="str">
        <f t="shared" si="214"/>
        <v/>
      </c>
    </row>
    <row r="3934" spans="2:9" x14ac:dyDescent="0.25">
      <c r="B3934" t="b">
        <f>IF('Input and Summary Results'!D3516=0,FALSE,'Input and Summary Results'!$B3516)</f>
        <v>0</v>
      </c>
      <c r="C3934" t="b">
        <f>IF(OR(B3934=0,'Input and Summary Results'!D3516=0,'Input and Summary Results'!D3516=""),FALSE,'Input and Summary Results'!$D3516)</f>
        <v>0</v>
      </c>
      <c r="D3934" t="b">
        <f>IF(OR(B3934=0,'Input and Summary Results'!E3516=0),FALSE,'Input and Summary Results'!$E3516)</f>
        <v>0</v>
      </c>
      <c r="E3934" t="b">
        <f t="shared" si="212"/>
        <v>0</v>
      </c>
      <c r="F3934" t="b">
        <f t="shared" si="213"/>
        <v>0</v>
      </c>
      <c r="G3934" t="b">
        <f>IF('Input and Summary Results'!$J$4="yes",IF(C3934=FALSE,FALSE,IF('Data Transformation'!E3934&lt;$R$10,E3934,$R$10)),IF(C3934=FALSE,FALSE,IF(C3934&lt;$R$10,C3934,$R$10)))</f>
        <v>0</v>
      </c>
      <c r="H3934" t="b">
        <f>IF('Input and Summary Results'!$J$4="yes",'Data Transformation'!F3934,'Data Transformation'!D3934)</f>
        <v>0</v>
      </c>
      <c r="I3934" t="str">
        <f t="shared" si="214"/>
        <v/>
      </c>
    </row>
    <row r="3935" spans="2:9" x14ac:dyDescent="0.25">
      <c r="B3935" t="b">
        <f>IF('Input and Summary Results'!D3517=0,FALSE,'Input and Summary Results'!$B3517)</f>
        <v>0</v>
      </c>
      <c r="C3935" t="b">
        <f>IF(OR(B3935=0,'Input and Summary Results'!D3517=0,'Input and Summary Results'!D3517=""),FALSE,'Input and Summary Results'!$D3517)</f>
        <v>0</v>
      </c>
      <c r="D3935" t="b">
        <f>IF(OR(B3935=0,'Input and Summary Results'!E3517=0),FALSE,'Input and Summary Results'!$E3517)</f>
        <v>0</v>
      </c>
      <c r="E3935" t="b">
        <f t="shared" si="212"/>
        <v>0</v>
      </c>
      <c r="F3935" t="b">
        <f t="shared" si="213"/>
        <v>0</v>
      </c>
      <c r="G3935" t="b">
        <f>IF('Input and Summary Results'!$J$4="yes",IF(C3935=FALSE,FALSE,IF('Data Transformation'!E3935&lt;$R$10,E3935,$R$10)),IF(C3935=FALSE,FALSE,IF(C3935&lt;$R$10,C3935,$R$10)))</f>
        <v>0</v>
      </c>
      <c r="H3935" t="b">
        <f>IF('Input and Summary Results'!$J$4="yes",'Data Transformation'!F3935,'Data Transformation'!D3935)</f>
        <v>0</v>
      </c>
      <c r="I3935" t="str">
        <f t="shared" si="214"/>
        <v/>
      </c>
    </row>
    <row r="3936" spans="2:9" x14ac:dyDescent="0.25">
      <c r="B3936" t="b">
        <f>IF('Input and Summary Results'!D3518=0,FALSE,'Input and Summary Results'!$B3518)</f>
        <v>0</v>
      </c>
      <c r="C3936" t="b">
        <f>IF(OR(B3936=0,'Input and Summary Results'!D3518=0,'Input and Summary Results'!D3518=""),FALSE,'Input and Summary Results'!$D3518)</f>
        <v>0</v>
      </c>
      <c r="D3936" t="b">
        <f>IF(OR(B3936=0,'Input and Summary Results'!E3518=0),FALSE,'Input and Summary Results'!$E3518)</f>
        <v>0</v>
      </c>
      <c r="E3936" t="b">
        <f t="shared" si="212"/>
        <v>0</v>
      </c>
      <c r="F3936" t="b">
        <f t="shared" si="213"/>
        <v>0</v>
      </c>
      <c r="G3936" t="b">
        <f>IF('Input and Summary Results'!$J$4="yes",IF(C3936=FALSE,FALSE,IF('Data Transformation'!E3936&lt;$R$10,E3936,$R$10)),IF(C3936=FALSE,FALSE,IF(C3936&lt;$R$10,C3936,$R$10)))</f>
        <v>0</v>
      </c>
      <c r="H3936" t="b">
        <f>IF('Input and Summary Results'!$J$4="yes",'Data Transformation'!F3936,'Data Transformation'!D3936)</f>
        <v>0</v>
      </c>
      <c r="I3936" t="str">
        <f t="shared" si="214"/>
        <v/>
      </c>
    </row>
    <row r="3937" spans="2:9" x14ac:dyDescent="0.25">
      <c r="B3937" t="b">
        <f>IF('Input and Summary Results'!D3519=0,FALSE,'Input and Summary Results'!$B3519)</f>
        <v>0</v>
      </c>
      <c r="C3937" t="b">
        <f>IF(OR(B3937=0,'Input and Summary Results'!D3519=0,'Input and Summary Results'!D3519=""),FALSE,'Input and Summary Results'!$D3519)</f>
        <v>0</v>
      </c>
      <c r="D3937" t="b">
        <f>IF(OR(B3937=0,'Input and Summary Results'!E3519=0),FALSE,'Input and Summary Results'!$E3519)</f>
        <v>0</v>
      </c>
      <c r="E3937" t="b">
        <f t="shared" si="212"/>
        <v>0</v>
      </c>
      <c r="F3937" t="b">
        <f t="shared" si="213"/>
        <v>0</v>
      </c>
      <c r="G3937" t="b">
        <f>IF('Input and Summary Results'!$J$4="yes",IF(C3937=FALSE,FALSE,IF('Data Transformation'!E3937&lt;$R$10,E3937,$R$10)),IF(C3937=FALSE,FALSE,IF(C3937&lt;$R$10,C3937,$R$10)))</f>
        <v>0</v>
      </c>
      <c r="H3937" t="b">
        <f>IF('Input and Summary Results'!$J$4="yes",'Data Transformation'!F3937,'Data Transformation'!D3937)</f>
        <v>0</v>
      </c>
      <c r="I3937" t="str">
        <f t="shared" si="214"/>
        <v/>
      </c>
    </row>
    <row r="3938" spans="2:9" x14ac:dyDescent="0.25">
      <c r="B3938" t="b">
        <f>IF('Input and Summary Results'!D3520=0,FALSE,'Input and Summary Results'!$B3520)</f>
        <v>0</v>
      </c>
      <c r="C3938" t="b">
        <f>IF(OR(B3938=0,'Input and Summary Results'!D3520=0,'Input and Summary Results'!D3520=""),FALSE,'Input and Summary Results'!$D3520)</f>
        <v>0</v>
      </c>
      <c r="D3938" t="b">
        <f>IF(OR(B3938=0,'Input and Summary Results'!E3520=0),FALSE,'Input and Summary Results'!$E3520)</f>
        <v>0</v>
      </c>
      <c r="E3938" t="b">
        <f t="shared" si="212"/>
        <v>0</v>
      </c>
      <c r="F3938" t="b">
        <f t="shared" si="213"/>
        <v>0</v>
      </c>
      <c r="G3938" t="b">
        <f>IF('Input and Summary Results'!$J$4="yes",IF(C3938=FALSE,FALSE,IF('Data Transformation'!E3938&lt;$R$10,E3938,$R$10)),IF(C3938=FALSE,FALSE,IF(C3938&lt;$R$10,C3938,$R$10)))</f>
        <v>0</v>
      </c>
      <c r="H3938" t="b">
        <f>IF('Input and Summary Results'!$J$4="yes",'Data Transformation'!F3938,'Data Transformation'!D3938)</f>
        <v>0</v>
      </c>
      <c r="I3938" t="str">
        <f t="shared" si="214"/>
        <v/>
      </c>
    </row>
    <row r="3939" spans="2:9" x14ac:dyDescent="0.25">
      <c r="B3939" t="b">
        <f>IF('Input and Summary Results'!D3521=0,FALSE,'Input and Summary Results'!$B3521)</f>
        <v>0</v>
      </c>
      <c r="C3939" t="b">
        <f>IF(OR(B3939=0,'Input and Summary Results'!D3521=0,'Input and Summary Results'!D3521=""),FALSE,'Input and Summary Results'!$D3521)</f>
        <v>0</v>
      </c>
      <c r="D3939" t="b">
        <f>IF(OR(B3939=0,'Input and Summary Results'!E3521=0),FALSE,'Input and Summary Results'!$E3521)</f>
        <v>0</v>
      </c>
      <c r="E3939" t="b">
        <f t="shared" si="212"/>
        <v>0</v>
      </c>
      <c r="F3939" t="b">
        <f t="shared" si="213"/>
        <v>0</v>
      </c>
      <c r="G3939" t="b">
        <f>IF('Input and Summary Results'!$J$4="yes",IF(C3939=FALSE,FALSE,IF('Data Transformation'!E3939&lt;$R$10,E3939,$R$10)),IF(C3939=FALSE,FALSE,IF(C3939&lt;$R$10,C3939,$R$10)))</f>
        <v>0</v>
      </c>
      <c r="H3939" t="b">
        <f>IF('Input and Summary Results'!$J$4="yes",'Data Transformation'!F3939,'Data Transformation'!D3939)</f>
        <v>0</v>
      </c>
      <c r="I3939" t="str">
        <f t="shared" si="214"/>
        <v/>
      </c>
    </row>
    <row r="3940" spans="2:9" x14ac:dyDescent="0.25">
      <c r="B3940" t="b">
        <f>IF('Input and Summary Results'!D3522=0,FALSE,'Input and Summary Results'!$B3522)</f>
        <v>0</v>
      </c>
      <c r="C3940" t="b">
        <f>IF(OR(B3940=0,'Input and Summary Results'!D3522=0,'Input and Summary Results'!D3522=""),FALSE,'Input and Summary Results'!$D3522)</f>
        <v>0</v>
      </c>
      <c r="D3940" t="b">
        <f>IF(OR(B3940=0,'Input and Summary Results'!E3522=0),FALSE,'Input and Summary Results'!$E3522)</f>
        <v>0</v>
      </c>
      <c r="E3940" t="b">
        <f t="shared" si="212"/>
        <v>0</v>
      </c>
      <c r="F3940" t="b">
        <f t="shared" si="213"/>
        <v>0</v>
      </c>
      <c r="G3940" t="b">
        <f>IF('Input and Summary Results'!$J$4="yes",IF(C3940=FALSE,FALSE,IF('Data Transformation'!E3940&lt;$R$10,E3940,$R$10)),IF(C3940=FALSE,FALSE,IF(C3940&lt;$R$10,C3940,$R$10)))</f>
        <v>0</v>
      </c>
      <c r="H3940" t="b">
        <f>IF('Input and Summary Results'!$J$4="yes",'Data Transformation'!F3940,'Data Transformation'!D3940)</f>
        <v>0</v>
      </c>
      <c r="I3940" t="str">
        <f t="shared" si="214"/>
        <v/>
      </c>
    </row>
    <row r="3941" spans="2:9" x14ac:dyDescent="0.25">
      <c r="B3941" t="b">
        <f>IF('Input and Summary Results'!D3523=0,FALSE,'Input and Summary Results'!$B3523)</f>
        <v>0</v>
      </c>
      <c r="C3941" t="b">
        <f>IF(OR(B3941=0,'Input and Summary Results'!D3523=0,'Input and Summary Results'!D3523=""),FALSE,'Input and Summary Results'!$D3523)</f>
        <v>0</v>
      </c>
      <c r="D3941" t="b">
        <f>IF(OR(B3941=0,'Input and Summary Results'!E3523=0),FALSE,'Input and Summary Results'!$E3523)</f>
        <v>0</v>
      </c>
      <c r="E3941" t="b">
        <f t="shared" si="212"/>
        <v>0</v>
      </c>
      <c r="F3941" t="b">
        <f t="shared" si="213"/>
        <v>0</v>
      </c>
      <c r="G3941" t="b">
        <f>IF('Input and Summary Results'!$J$4="yes",IF(C3941=FALSE,FALSE,IF('Data Transformation'!E3941&lt;$R$10,E3941,$R$10)),IF(C3941=FALSE,FALSE,IF(C3941&lt;$R$10,C3941,$R$10)))</f>
        <v>0</v>
      </c>
      <c r="H3941" t="b">
        <f>IF('Input and Summary Results'!$J$4="yes",'Data Transformation'!F3941,'Data Transformation'!D3941)</f>
        <v>0</v>
      </c>
      <c r="I3941" t="str">
        <f t="shared" si="214"/>
        <v/>
      </c>
    </row>
    <row r="3942" spans="2:9" x14ac:dyDescent="0.25">
      <c r="B3942" t="b">
        <f>IF('Input and Summary Results'!D3524=0,FALSE,'Input and Summary Results'!$B3524)</f>
        <v>0</v>
      </c>
      <c r="C3942" t="b">
        <f>IF(OR(B3942=0,'Input and Summary Results'!D3524=0,'Input and Summary Results'!D3524=""),FALSE,'Input and Summary Results'!$D3524)</f>
        <v>0</v>
      </c>
      <c r="D3942" t="b">
        <f>IF(OR(B3942=0,'Input and Summary Results'!E3524=0),FALSE,'Input and Summary Results'!$E3524)</f>
        <v>0</v>
      </c>
      <c r="E3942" t="b">
        <f t="shared" si="212"/>
        <v>0</v>
      </c>
      <c r="F3942" t="b">
        <f t="shared" si="213"/>
        <v>0</v>
      </c>
      <c r="G3942" t="b">
        <f>IF('Input and Summary Results'!$J$4="yes",IF(C3942=FALSE,FALSE,IF('Data Transformation'!E3942&lt;$R$10,E3942,$R$10)),IF(C3942=FALSE,FALSE,IF(C3942&lt;$R$10,C3942,$R$10)))</f>
        <v>0</v>
      </c>
      <c r="H3942" t="b">
        <f>IF('Input and Summary Results'!$J$4="yes",'Data Transformation'!F3942,'Data Transformation'!D3942)</f>
        <v>0</v>
      </c>
      <c r="I3942" t="str">
        <f t="shared" si="214"/>
        <v/>
      </c>
    </row>
    <row r="3943" spans="2:9" x14ac:dyDescent="0.25">
      <c r="B3943" t="b">
        <f>IF('Input and Summary Results'!D3525=0,FALSE,'Input and Summary Results'!$B3525)</f>
        <v>0</v>
      </c>
      <c r="C3943" t="b">
        <f>IF(OR(B3943=0,'Input and Summary Results'!D3525=0,'Input and Summary Results'!D3525=""),FALSE,'Input and Summary Results'!$D3525)</f>
        <v>0</v>
      </c>
      <c r="D3943" t="b">
        <f>IF(OR(B3943=0,'Input and Summary Results'!E3525=0),FALSE,'Input and Summary Results'!$E3525)</f>
        <v>0</v>
      </c>
      <c r="E3943" t="b">
        <f t="shared" si="212"/>
        <v>0</v>
      </c>
      <c r="F3943" t="b">
        <f t="shared" si="213"/>
        <v>0</v>
      </c>
      <c r="G3943" t="b">
        <f>IF('Input and Summary Results'!$J$4="yes",IF(C3943=FALSE,FALSE,IF('Data Transformation'!E3943&lt;$R$10,E3943,$R$10)),IF(C3943=FALSE,FALSE,IF(C3943&lt;$R$10,C3943,$R$10)))</f>
        <v>0</v>
      </c>
      <c r="H3943" t="b">
        <f>IF('Input and Summary Results'!$J$4="yes",'Data Transformation'!F3943,'Data Transformation'!D3943)</f>
        <v>0</v>
      </c>
      <c r="I3943" t="str">
        <f t="shared" si="214"/>
        <v/>
      </c>
    </row>
    <row r="3944" spans="2:9" x14ac:dyDescent="0.25">
      <c r="B3944" t="b">
        <f>IF('Input and Summary Results'!D3526=0,FALSE,'Input and Summary Results'!$B3526)</f>
        <v>0</v>
      </c>
      <c r="C3944" t="b">
        <f>IF(OR(B3944=0,'Input and Summary Results'!D3526=0,'Input and Summary Results'!D3526=""),FALSE,'Input and Summary Results'!$D3526)</f>
        <v>0</v>
      </c>
      <c r="D3944" t="b">
        <f>IF(OR(B3944=0,'Input and Summary Results'!E3526=0),FALSE,'Input and Summary Results'!$E3526)</f>
        <v>0</v>
      </c>
      <c r="E3944" t="b">
        <f t="shared" si="212"/>
        <v>0</v>
      </c>
      <c r="F3944" t="b">
        <f t="shared" si="213"/>
        <v>0</v>
      </c>
      <c r="G3944" t="b">
        <f>IF('Input and Summary Results'!$J$4="yes",IF(C3944=FALSE,FALSE,IF('Data Transformation'!E3944&lt;$R$10,E3944,$R$10)),IF(C3944=FALSE,FALSE,IF(C3944&lt;$R$10,C3944,$R$10)))</f>
        <v>0</v>
      </c>
      <c r="H3944" t="b">
        <f>IF('Input and Summary Results'!$J$4="yes",'Data Transformation'!F3944,'Data Transformation'!D3944)</f>
        <v>0</v>
      </c>
      <c r="I3944" t="str">
        <f t="shared" si="214"/>
        <v/>
      </c>
    </row>
    <row r="3945" spans="2:9" x14ac:dyDescent="0.25">
      <c r="B3945" t="b">
        <f>IF('Input and Summary Results'!D3527=0,FALSE,'Input and Summary Results'!$B3527)</f>
        <v>0</v>
      </c>
      <c r="C3945" t="b">
        <f>IF(OR(B3945=0,'Input and Summary Results'!D3527=0,'Input and Summary Results'!D3527=""),FALSE,'Input and Summary Results'!$D3527)</f>
        <v>0</v>
      </c>
      <c r="D3945" t="b">
        <f>IF(OR(B3945=0,'Input and Summary Results'!E3527=0),FALSE,'Input and Summary Results'!$E3527)</f>
        <v>0</v>
      </c>
      <c r="E3945" t="b">
        <f t="shared" si="212"/>
        <v>0</v>
      </c>
      <c r="F3945" t="b">
        <f t="shared" si="213"/>
        <v>0</v>
      </c>
      <c r="G3945" t="b">
        <f>IF('Input and Summary Results'!$J$4="yes",IF(C3945=FALSE,FALSE,IF('Data Transformation'!E3945&lt;$R$10,E3945,$R$10)),IF(C3945=FALSE,FALSE,IF(C3945&lt;$R$10,C3945,$R$10)))</f>
        <v>0</v>
      </c>
      <c r="H3945" t="b">
        <f>IF('Input and Summary Results'!$J$4="yes",'Data Transformation'!F3945,'Data Transformation'!D3945)</f>
        <v>0</v>
      </c>
      <c r="I3945" t="str">
        <f t="shared" si="214"/>
        <v/>
      </c>
    </row>
    <row r="3946" spans="2:9" x14ac:dyDescent="0.25">
      <c r="B3946" t="b">
        <f>IF('Input and Summary Results'!D3528=0,FALSE,'Input and Summary Results'!$B3528)</f>
        <v>0</v>
      </c>
      <c r="C3946" t="b">
        <f>IF(OR(B3946=0,'Input and Summary Results'!D3528=0,'Input and Summary Results'!D3528=""),FALSE,'Input and Summary Results'!$D3528)</f>
        <v>0</v>
      </c>
      <c r="D3946" t="b">
        <f>IF(OR(B3946=0,'Input and Summary Results'!E3528=0),FALSE,'Input and Summary Results'!$E3528)</f>
        <v>0</v>
      </c>
      <c r="E3946" t="b">
        <f t="shared" ref="E3946:E4009" si="215">IF(C3946=FALSE,FALSE,LOG10(C3946))</f>
        <v>0</v>
      </c>
      <c r="F3946" t="b">
        <f t="shared" ref="F3946:F4009" si="216">IF(D3946=FALSE, FALSE,0.434*D3946/C3946)</f>
        <v>0</v>
      </c>
      <c r="G3946" t="b">
        <f>IF('Input and Summary Results'!$J$4="yes",IF(C3946=FALSE,FALSE,IF('Data Transformation'!E3946&lt;$R$10,E3946,$R$10)),IF(C3946=FALSE,FALSE,IF(C3946&lt;$R$10,C3946,$R$10)))</f>
        <v>0</v>
      </c>
      <c r="H3946" t="b">
        <f>IF('Input and Summary Results'!$J$4="yes",'Data Transformation'!F3946,'Data Transformation'!D3946)</f>
        <v>0</v>
      </c>
      <c r="I3946" t="str">
        <f t="shared" si="214"/>
        <v/>
      </c>
    </row>
    <row r="3947" spans="2:9" x14ac:dyDescent="0.25">
      <c r="B3947" t="b">
        <f>IF('Input and Summary Results'!D3529=0,FALSE,'Input and Summary Results'!$B3529)</f>
        <v>0</v>
      </c>
      <c r="C3947" t="b">
        <f>IF(OR(B3947=0,'Input and Summary Results'!D3529=0,'Input and Summary Results'!D3529=""),FALSE,'Input and Summary Results'!$D3529)</f>
        <v>0</v>
      </c>
      <c r="D3947" t="b">
        <f>IF(OR(B3947=0,'Input and Summary Results'!E3529=0),FALSE,'Input and Summary Results'!$E3529)</f>
        <v>0</v>
      </c>
      <c r="E3947" t="b">
        <f t="shared" si="215"/>
        <v>0</v>
      </c>
      <c r="F3947" t="b">
        <f t="shared" si="216"/>
        <v>0</v>
      </c>
      <c r="G3947" t="b">
        <f>IF('Input and Summary Results'!$J$4="yes",IF(C3947=FALSE,FALSE,IF('Data Transformation'!E3947&lt;$R$10,E3947,$R$10)),IF(C3947=FALSE,FALSE,IF(C3947&lt;$R$10,C3947,$R$10)))</f>
        <v>0</v>
      </c>
      <c r="H3947" t="b">
        <f>IF('Input and Summary Results'!$J$4="yes",'Data Transformation'!F3947,'Data Transformation'!D3947)</f>
        <v>0</v>
      </c>
      <c r="I3947" t="str">
        <f t="shared" si="214"/>
        <v/>
      </c>
    </row>
    <row r="3948" spans="2:9" x14ac:dyDescent="0.25">
      <c r="B3948" t="b">
        <f>IF('Input and Summary Results'!D3530=0,FALSE,'Input and Summary Results'!$B3530)</f>
        <v>0</v>
      </c>
      <c r="C3948" t="b">
        <f>IF(OR(B3948=0,'Input and Summary Results'!D3530=0,'Input and Summary Results'!D3530=""),FALSE,'Input and Summary Results'!$D3530)</f>
        <v>0</v>
      </c>
      <c r="D3948" t="b">
        <f>IF(OR(B3948=0,'Input and Summary Results'!E3530=0),FALSE,'Input and Summary Results'!$E3530)</f>
        <v>0</v>
      </c>
      <c r="E3948" t="b">
        <f t="shared" si="215"/>
        <v>0</v>
      </c>
      <c r="F3948" t="b">
        <f t="shared" si="216"/>
        <v>0</v>
      </c>
      <c r="G3948" t="b">
        <f>IF('Input and Summary Results'!$J$4="yes",IF(C3948=FALSE,FALSE,IF('Data Transformation'!E3948&lt;$R$10,E3948,$R$10)),IF(C3948=FALSE,FALSE,IF(C3948&lt;$R$10,C3948,$R$10)))</f>
        <v>0</v>
      </c>
      <c r="H3948" t="b">
        <f>IF('Input and Summary Results'!$J$4="yes",'Data Transformation'!F3948,'Data Transformation'!D3948)</f>
        <v>0</v>
      </c>
      <c r="I3948" t="str">
        <f t="shared" si="214"/>
        <v/>
      </c>
    </row>
    <row r="3949" spans="2:9" x14ac:dyDescent="0.25">
      <c r="B3949" t="b">
        <f>IF('Input and Summary Results'!D3531=0,FALSE,'Input and Summary Results'!$B3531)</f>
        <v>0</v>
      </c>
      <c r="C3949" t="b">
        <f>IF(OR(B3949=0,'Input and Summary Results'!D3531=0,'Input and Summary Results'!D3531=""),FALSE,'Input and Summary Results'!$D3531)</f>
        <v>0</v>
      </c>
      <c r="D3949" t="b">
        <f>IF(OR(B3949=0,'Input and Summary Results'!E3531=0),FALSE,'Input and Summary Results'!$E3531)</f>
        <v>0</v>
      </c>
      <c r="E3949" t="b">
        <f t="shared" si="215"/>
        <v>0</v>
      </c>
      <c r="F3949" t="b">
        <f t="shared" si="216"/>
        <v>0</v>
      </c>
      <c r="G3949" t="b">
        <f>IF('Input and Summary Results'!$J$4="yes",IF(C3949=FALSE,FALSE,IF('Data Transformation'!E3949&lt;$R$10,E3949,$R$10)),IF(C3949=FALSE,FALSE,IF(C3949&lt;$R$10,C3949,$R$10)))</f>
        <v>0</v>
      </c>
      <c r="H3949" t="b">
        <f>IF('Input and Summary Results'!$J$4="yes",'Data Transformation'!F3949,'Data Transformation'!D3949)</f>
        <v>0</v>
      </c>
      <c r="I3949" t="str">
        <f t="shared" si="214"/>
        <v/>
      </c>
    </row>
    <row r="3950" spans="2:9" x14ac:dyDescent="0.25">
      <c r="B3950" t="b">
        <f>IF('Input and Summary Results'!D3532=0,FALSE,'Input and Summary Results'!$B3532)</f>
        <v>0</v>
      </c>
      <c r="C3950" t="b">
        <f>IF(OR(B3950=0,'Input and Summary Results'!D3532=0,'Input and Summary Results'!D3532=""),FALSE,'Input and Summary Results'!$D3532)</f>
        <v>0</v>
      </c>
      <c r="D3950" t="b">
        <f>IF(OR(B3950=0,'Input and Summary Results'!E3532=0),FALSE,'Input and Summary Results'!$E3532)</f>
        <v>0</v>
      </c>
      <c r="E3950" t="b">
        <f t="shared" si="215"/>
        <v>0</v>
      </c>
      <c r="F3950" t="b">
        <f t="shared" si="216"/>
        <v>0</v>
      </c>
      <c r="G3950" t="b">
        <f>IF('Input and Summary Results'!$J$4="yes",IF(C3950=FALSE,FALSE,IF('Data Transformation'!E3950&lt;$R$10,E3950,$R$10)),IF(C3950=FALSE,FALSE,IF(C3950&lt;$R$10,C3950,$R$10)))</f>
        <v>0</v>
      </c>
      <c r="H3950" t="b">
        <f>IF('Input and Summary Results'!$J$4="yes",'Data Transformation'!F3950,'Data Transformation'!D3950)</f>
        <v>0</v>
      </c>
      <c r="I3950" t="str">
        <f t="shared" si="214"/>
        <v/>
      </c>
    </row>
    <row r="3951" spans="2:9" x14ac:dyDescent="0.25">
      <c r="B3951" t="b">
        <f>IF('Input and Summary Results'!D3533=0,FALSE,'Input and Summary Results'!$B3533)</f>
        <v>0</v>
      </c>
      <c r="C3951" t="b">
        <f>IF(OR(B3951=0,'Input and Summary Results'!D3533=0,'Input and Summary Results'!D3533=""),FALSE,'Input and Summary Results'!$D3533)</f>
        <v>0</v>
      </c>
      <c r="D3951" t="b">
        <f>IF(OR(B3951=0,'Input and Summary Results'!E3533=0),FALSE,'Input and Summary Results'!$E3533)</f>
        <v>0</v>
      </c>
      <c r="E3951" t="b">
        <f t="shared" si="215"/>
        <v>0</v>
      </c>
      <c r="F3951" t="b">
        <f t="shared" si="216"/>
        <v>0</v>
      </c>
      <c r="G3951" t="b">
        <f>IF('Input and Summary Results'!$J$4="yes",IF(C3951=FALSE,FALSE,IF('Data Transformation'!E3951&lt;$R$10,E3951,$R$10)),IF(C3951=FALSE,FALSE,IF(C3951&lt;$R$10,C3951,$R$10)))</f>
        <v>0</v>
      </c>
      <c r="H3951" t="b">
        <f>IF('Input and Summary Results'!$J$4="yes",'Data Transformation'!F3951,'Data Transformation'!D3951)</f>
        <v>0</v>
      </c>
      <c r="I3951" t="str">
        <f t="shared" si="214"/>
        <v/>
      </c>
    </row>
    <row r="3952" spans="2:9" x14ac:dyDescent="0.25">
      <c r="B3952" t="b">
        <f>IF('Input and Summary Results'!D3534=0,FALSE,'Input and Summary Results'!$B3534)</f>
        <v>0</v>
      </c>
      <c r="C3952" t="b">
        <f>IF(OR(B3952=0,'Input and Summary Results'!D3534=0,'Input and Summary Results'!D3534=""),FALSE,'Input and Summary Results'!$D3534)</f>
        <v>0</v>
      </c>
      <c r="D3952" t="b">
        <f>IF(OR(B3952=0,'Input and Summary Results'!E3534=0),FALSE,'Input and Summary Results'!$E3534)</f>
        <v>0</v>
      </c>
      <c r="E3952" t="b">
        <f t="shared" si="215"/>
        <v>0</v>
      </c>
      <c r="F3952" t="b">
        <f t="shared" si="216"/>
        <v>0</v>
      </c>
      <c r="G3952" t="b">
        <f>IF('Input and Summary Results'!$J$4="yes",IF(C3952=FALSE,FALSE,IF('Data Transformation'!E3952&lt;$R$10,E3952,$R$10)),IF(C3952=FALSE,FALSE,IF(C3952&lt;$R$10,C3952,$R$10)))</f>
        <v>0</v>
      </c>
      <c r="H3952" t="b">
        <f>IF('Input and Summary Results'!$J$4="yes",'Data Transformation'!F3952,'Data Transformation'!D3952)</f>
        <v>0</v>
      </c>
      <c r="I3952" t="str">
        <f t="shared" si="214"/>
        <v/>
      </c>
    </row>
    <row r="3953" spans="2:9" x14ac:dyDescent="0.25">
      <c r="B3953" t="b">
        <f>IF('Input and Summary Results'!D3535=0,FALSE,'Input and Summary Results'!$B3535)</f>
        <v>0</v>
      </c>
      <c r="C3953" t="b">
        <f>IF(OR(B3953=0,'Input and Summary Results'!D3535=0,'Input and Summary Results'!D3535=""),FALSE,'Input and Summary Results'!$D3535)</f>
        <v>0</v>
      </c>
      <c r="D3953" t="b">
        <f>IF(OR(B3953=0,'Input and Summary Results'!E3535=0),FALSE,'Input and Summary Results'!$E3535)</f>
        <v>0</v>
      </c>
      <c r="E3953" t="b">
        <f t="shared" si="215"/>
        <v>0</v>
      </c>
      <c r="F3953" t="b">
        <f t="shared" si="216"/>
        <v>0</v>
      </c>
      <c r="G3953" t="b">
        <f>IF('Input and Summary Results'!$J$4="yes",IF(C3953=FALSE,FALSE,IF('Data Transformation'!E3953&lt;$R$10,E3953,$R$10)),IF(C3953=FALSE,FALSE,IF(C3953&lt;$R$10,C3953,$R$10)))</f>
        <v>0</v>
      </c>
      <c r="H3953" t="b">
        <f>IF('Input and Summary Results'!$J$4="yes",'Data Transformation'!F3953,'Data Transformation'!D3953)</f>
        <v>0</v>
      </c>
      <c r="I3953" t="str">
        <f t="shared" si="214"/>
        <v/>
      </c>
    </row>
    <row r="3954" spans="2:9" x14ac:dyDescent="0.25">
      <c r="B3954" t="b">
        <f>IF('Input and Summary Results'!D3536=0,FALSE,'Input and Summary Results'!$B3536)</f>
        <v>0</v>
      </c>
      <c r="C3954" t="b">
        <f>IF(OR(B3954=0,'Input and Summary Results'!D3536=0,'Input and Summary Results'!D3536=""),FALSE,'Input and Summary Results'!$D3536)</f>
        <v>0</v>
      </c>
      <c r="D3954" t="b">
        <f>IF(OR(B3954=0,'Input and Summary Results'!E3536=0),FALSE,'Input and Summary Results'!$E3536)</f>
        <v>0</v>
      </c>
      <c r="E3954" t="b">
        <f t="shared" si="215"/>
        <v>0</v>
      </c>
      <c r="F3954" t="b">
        <f t="shared" si="216"/>
        <v>0</v>
      </c>
      <c r="G3954" t="b">
        <f>IF('Input and Summary Results'!$J$4="yes",IF(C3954=FALSE,FALSE,IF('Data Transformation'!E3954&lt;$R$10,E3954,$R$10)),IF(C3954=FALSE,FALSE,IF(C3954&lt;$R$10,C3954,$R$10)))</f>
        <v>0</v>
      </c>
      <c r="H3954" t="b">
        <f>IF('Input and Summary Results'!$J$4="yes",'Data Transformation'!F3954,'Data Transformation'!D3954)</f>
        <v>0</v>
      </c>
      <c r="I3954" t="str">
        <f t="shared" si="214"/>
        <v/>
      </c>
    </row>
    <row r="3955" spans="2:9" x14ac:dyDescent="0.25">
      <c r="B3955" t="b">
        <f>IF('Input and Summary Results'!D3537=0,FALSE,'Input and Summary Results'!$B3537)</f>
        <v>0</v>
      </c>
      <c r="C3955" t="b">
        <f>IF(OR(B3955=0,'Input and Summary Results'!D3537=0,'Input and Summary Results'!D3537=""),FALSE,'Input and Summary Results'!$D3537)</f>
        <v>0</v>
      </c>
      <c r="D3955" t="b">
        <f>IF(OR(B3955=0,'Input and Summary Results'!E3537=0),FALSE,'Input and Summary Results'!$E3537)</f>
        <v>0</v>
      </c>
      <c r="E3955" t="b">
        <f t="shared" si="215"/>
        <v>0</v>
      </c>
      <c r="F3955" t="b">
        <f t="shared" si="216"/>
        <v>0</v>
      </c>
      <c r="G3955" t="b">
        <f>IF('Input and Summary Results'!$J$4="yes",IF(C3955=FALSE,FALSE,IF('Data Transformation'!E3955&lt;$R$10,E3955,$R$10)),IF(C3955=FALSE,FALSE,IF(C3955&lt;$R$10,C3955,$R$10)))</f>
        <v>0</v>
      </c>
      <c r="H3955" t="b">
        <f>IF('Input and Summary Results'!$J$4="yes",'Data Transformation'!F3955,'Data Transformation'!D3955)</f>
        <v>0</v>
      </c>
      <c r="I3955" t="str">
        <f t="shared" si="214"/>
        <v/>
      </c>
    </row>
    <row r="3956" spans="2:9" x14ac:dyDescent="0.25">
      <c r="B3956" t="b">
        <f>IF('Input and Summary Results'!D3538=0,FALSE,'Input and Summary Results'!$B3538)</f>
        <v>0</v>
      </c>
      <c r="C3956" t="b">
        <f>IF(OR(B3956=0,'Input and Summary Results'!D3538=0,'Input and Summary Results'!D3538=""),FALSE,'Input and Summary Results'!$D3538)</f>
        <v>0</v>
      </c>
      <c r="D3956" t="b">
        <f>IF(OR(B3956=0,'Input and Summary Results'!E3538=0),FALSE,'Input and Summary Results'!$E3538)</f>
        <v>0</v>
      </c>
      <c r="E3956" t="b">
        <f t="shared" si="215"/>
        <v>0</v>
      </c>
      <c r="F3956" t="b">
        <f t="shared" si="216"/>
        <v>0</v>
      </c>
      <c r="G3956" t="b">
        <f>IF('Input and Summary Results'!$J$4="yes",IF(C3956=FALSE,FALSE,IF('Data Transformation'!E3956&lt;$R$10,E3956,$R$10)),IF(C3956=FALSE,FALSE,IF(C3956&lt;$R$10,C3956,$R$10)))</f>
        <v>0</v>
      </c>
      <c r="H3956" t="b">
        <f>IF('Input and Summary Results'!$J$4="yes",'Data Transformation'!F3956,'Data Transformation'!D3956)</f>
        <v>0</v>
      </c>
      <c r="I3956" t="str">
        <f t="shared" si="214"/>
        <v/>
      </c>
    </row>
    <row r="3957" spans="2:9" x14ac:dyDescent="0.25">
      <c r="B3957" t="b">
        <f>IF('Input and Summary Results'!D3539=0,FALSE,'Input and Summary Results'!$B3539)</f>
        <v>0</v>
      </c>
      <c r="C3957" t="b">
        <f>IF(OR(B3957=0,'Input and Summary Results'!D3539=0,'Input and Summary Results'!D3539=""),FALSE,'Input and Summary Results'!$D3539)</f>
        <v>0</v>
      </c>
      <c r="D3957" t="b">
        <f>IF(OR(B3957=0,'Input and Summary Results'!E3539=0),FALSE,'Input and Summary Results'!$E3539)</f>
        <v>0</v>
      </c>
      <c r="E3957" t="b">
        <f t="shared" si="215"/>
        <v>0</v>
      </c>
      <c r="F3957" t="b">
        <f t="shared" si="216"/>
        <v>0</v>
      </c>
      <c r="G3957" t="b">
        <f>IF('Input and Summary Results'!$J$4="yes",IF(C3957=FALSE,FALSE,IF('Data Transformation'!E3957&lt;$R$10,E3957,$R$10)),IF(C3957=FALSE,FALSE,IF(C3957&lt;$R$10,C3957,$R$10)))</f>
        <v>0</v>
      </c>
      <c r="H3957" t="b">
        <f>IF('Input and Summary Results'!$J$4="yes",'Data Transformation'!F3957,'Data Transformation'!D3957)</f>
        <v>0</v>
      </c>
      <c r="I3957" t="str">
        <f t="shared" si="214"/>
        <v/>
      </c>
    </row>
    <row r="3958" spans="2:9" x14ac:dyDescent="0.25">
      <c r="B3958" t="b">
        <f>IF('Input and Summary Results'!D3540=0,FALSE,'Input and Summary Results'!$B3540)</f>
        <v>0</v>
      </c>
      <c r="C3958" t="b">
        <f>IF(OR(B3958=0,'Input and Summary Results'!D3540=0,'Input and Summary Results'!D3540=""),FALSE,'Input and Summary Results'!$D3540)</f>
        <v>0</v>
      </c>
      <c r="D3958" t="b">
        <f>IF(OR(B3958=0,'Input and Summary Results'!E3540=0),FALSE,'Input and Summary Results'!$E3540)</f>
        <v>0</v>
      </c>
      <c r="E3958" t="b">
        <f t="shared" si="215"/>
        <v>0</v>
      </c>
      <c r="F3958" t="b">
        <f t="shared" si="216"/>
        <v>0</v>
      </c>
      <c r="G3958" t="b">
        <f>IF('Input and Summary Results'!$J$4="yes",IF(C3958=FALSE,FALSE,IF('Data Transformation'!E3958&lt;$R$10,E3958,$R$10)),IF(C3958=FALSE,FALSE,IF(C3958&lt;$R$10,C3958,$R$10)))</f>
        <v>0</v>
      </c>
      <c r="H3958" t="b">
        <f>IF('Input and Summary Results'!$J$4="yes",'Data Transformation'!F3958,'Data Transformation'!D3958)</f>
        <v>0</v>
      </c>
      <c r="I3958" t="str">
        <f t="shared" si="214"/>
        <v/>
      </c>
    </row>
    <row r="3959" spans="2:9" x14ac:dyDescent="0.25">
      <c r="B3959" t="b">
        <f>IF('Input and Summary Results'!D3541=0,FALSE,'Input and Summary Results'!$B3541)</f>
        <v>0</v>
      </c>
      <c r="C3959" t="b">
        <f>IF(OR(B3959=0,'Input and Summary Results'!D3541=0,'Input and Summary Results'!D3541=""),FALSE,'Input and Summary Results'!$D3541)</f>
        <v>0</v>
      </c>
      <c r="D3959" t="b">
        <f>IF(OR(B3959=0,'Input and Summary Results'!E3541=0),FALSE,'Input and Summary Results'!$E3541)</f>
        <v>0</v>
      </c>
      <c r="E3959" t="b">
        <f t="shared" si="215"/>
        <v>0</v>
      </c>
      <c r="F3959" t="b">
        <f t="shared" si="216"/>
        <v>0</v>
      </c>
      <c r="G3959" t="b">
        <f>IF('Input and Summary Results'!$J$4="yes",IF(C3959=FALSE,FALSE,IF('Data Transformation'!E3959&lt;$R$10,E3959,$R$10)),IF(C3959=FALSE,FALSE,IF(C3959&lt;$R$10,C3959,$R$10)))</f>
        <v>0</v>
      </c>
      <c r="H3959" t="b">
        <f>IF('Input and Summary Results'!$J$4="yes",'Data Transformation'!F3959,'Data Transformation'!D3959)</f>
        <v>0</v>
      </c>
      <c r="I3959" t="str">
        <f t="shared" si="214"/>
        <v/>
      </c>
    </row>
    <row r="3960" spans="2:9" x14ac:dyDescent="0.25">
      <c r="B3960" t="b">
        <f>IF('Input and Summary Results'!D3542=0,FALSE,'Input and Summary Results'!$B3542)</f>
        <v>0</v>
      </c>
      <c r="C3960" t="b">
        <f>IF(OR(B3960=0,'Input and Summary Results'!D3542=0,'Input and Summary Results'!D3542=""),FALSE,'Input and Summary Results'!$D3542)</f>
        <v>0</v>
      </c>
      <c r="D3960" t="b">
        <f>IF(OR(B3960=0,'Input and Summary Results'!E3542=0),FALSE,'Input and Summary Results'!$E3542)</f>
        <v>0</v>
      </c>
      <c r="E3960" t="b">
        <f t="shared" si="215"/>
        <v>0</v>
      </c>
      <c r="F3960" t="b">
        <f t="shared" si="216"/>
        <v>0</v>
      </c>
      <c r="G3960" t="b">
        <f>IF('Input and Summary Results'!$J$4="yes",IF(C3960=FALSE,FALSE,IF('Data Transformation'!E3960&lt;$R$10,E3960,$R$10)),IF(C3960=FALSE,FALSE,IF(C3960&lt;$R$10,C3960,$R$10)))</f>
        <v>0</v>
      </c>
      <c r="H3960" t="b">
        <f>IF('Input and Summary Results'!$J$4="yes",'Data Transformation'!F3960,'Data Transformation'!D3960)</f>
        <v>0</v>
      </c>
      <c r="I3960" t="str">
        <f t="shared" si="214"/>
        <v/>
      </c>
    </row>
    <row r="3961" spans="2:9" x14ac:dyDescent="0.25">
      <c r="B3961" t="b">
        <f>IF('Input and Summary Results'!D3543=0,FALSE,'Input and Summary Results'!$B3543)</f>
        <v>0</v>
      </c>
      <c r="C3961" t="b">
        <f>IF(OR(B3961=0,'Input and Summary Results'!D3543=0,'Input and Summary Results'!D3543=""),FALSE,'Input and Summary Results'!$D3543)</f>
        <v>0</v>
      </c>
      <c r="D3961" t="b">
        <f>IF(OR(B3961=0,'Input and Summary Results'!E3543=0),FALSE,'Input and Summary Results'!$E3543)</f>
        <v>0</v>
      </c>
      <c r="E3961" t="b">
        <f t="shared" si="215"/>
        <v>0</v>
      </c>
      <c r="F3961" t="b">
        <f t="shared" si="216"/>
        <v>0</v>
      </c>
      <c r="G3961" t="b">
        <f>IF('Input and Summary Results'!$J$4="yes",IF(C3961=FALSE,FALSE,IF('Data Transformation'!E3961&lt;$R$10,E3961,$R$10)),IF(C3961=FALSE,FALSE,IF(C3961&lt;$R$10,C3961,$R$10)))</f>
        <v>0</v>
      </c>
      <c r="H3961" t="b">
        <f>IF('Input and Summary Results'!$J$4="yes",'Data Transformation'!F3961,'Data Transformation'!D3961)</f>
        <v>0</v>
      </c>
      <c r="I3961" t="str">
        <f t="shared" si="214"/>
        <v/>
      </c>
    </row>
    <row r="3962" spans="2:9" x14ac:dyDescent="0.25">
      <c r="B3962" t="b">
        <f>IF('Input and Summary Results'!D3544=0,FALSE,'Input and Summary Results'!$B3544)</f>
        <v>0</v>
      </c>
      <c r="C3962" t="b">
        <f>IF(OR(B3962=0,'Input and Summary Results'!D3544=0,'Input and Summary Results'!D3544=""),FALSE,'Input and Summary Results'!$D3544)</f>
        <v>0</v>
      </c>
      <c r="D3962" t="b">
        <f>IF(OR(B3962=0,'Input and Summary Results'!E3544=0),FALSE,'Input and Summary Results'!$E3544)</f>
        <v>0</v>
      </c>
      <c r="E3962" t="b">
        <f t="shared" si="215"/>
        <v>0</v>
      </c>
      <c r="F3962" t="b">
        <f t="shared" si="216"/>
        <v>0</v>
      </c>
      <c r="G3962" t="b">
        <f>IF('Input and Summary Results'!$J$4="yes",IF(C3962=FALSE,FALSE,IF('Data Transformation'!E3962&lt;$R$10,E3962,$R$10)),IF(C3962=FALSE,FALSE,IF(C3962&lt;$R$10,C3962,$R$10)))</f>
        <v>0</v>
      </c>
      <c r="H3962" t="b">
        <f>IF('Input and Summary Results'!$J$4="yes",'Data Transformation'!F3962,'Data Transformation'!D3962)</f>
        <v>0</v>
      </c>
      <c r="I3962" t="str">
        <f t="shared" si="214"/>
        <v/>
      </c>
    </row>
    <row r="3963" spans="2:9" x14ac:dyDescent="0.25">
      <c r="B3963" t="b">
        <f>IF('Input and Summary Results'!D3545=0,FALSE,'Input and Summary Results'!$B3545)</f>
        <v>0</v>
      </c>
      <c r="C3963" t="b">
        <f>IF(OR(B3963=0,'Input and Summary Results'!D3545=0,'Input and Summary Results'!D3545=""),FALSE,'Input and Summary Results'!$D3545)</f>
        <v>0</v>
      </c>
      <c r="D3963" t="b">
        <f>IF(OR(B3963=0,'Input and Summary Results'!E3545=0),FALSE,'Input and Summary Results'!$E3545)</f>
        <v>0</v>
      </c>
      <c r="E3963" t="b">
        <f t="shared" si="215"/>
        <v>0</v>
      </c>
      <c r="F3963" t="b">
        <f t="shared" si="216"/>
        <v>0</v>
      </c>
      <c r="G3963" t="b">
        <f>IF('Input and Summary Results'!$J$4="yes",IF(C3963=FALSE,FALSE,IF('Data Transformation'!E3963&lt;$R$10,E3963,$R$10)),IF(C3963=FALSE,FALSE,IF(C3963&lt;$R$10,C3963,$R$10)))</f>
        <v>0</v>
      </c>
      <c r="H3963" t="b">
        <f>IF('Input and Summary Results'!$J$4="yes",'Data Transformation'!F3963,'Data Transformation'!D3963)</f>
        <v>0</v>
      </c>
      <c r="I3963" t="str">
        <f t="shared" si="214"/>
        <v/>
      </c>
    </row>
    <row r="3964" spans="2:9" x14ac:dyDescent="0.25">
      <c r="B3964" t="b">
        <f>IF('Input and Summary Results'!D3546=0,FALSE,'Input and Summary Results'!$B3546)</f>
        <v>0</v>
      </c>
      <c r="C3964" t="b">
        <f>IF(OR(B3964=0,'Input and Summary Results'!D3546=0,'Input and Summary Results'!D3546=""),FALSE,'Input and Summary Results'!$D3546)</f>
        <v>0</v>
      </c>
      <c r="D3964" t="b">
        <f>IF(OR(B3964=0,'Input and Summary Results'!E3546=0),FALSE,'Input and Summary Results'!$E3546)</f>
        <v>0</v>
      </c>
      <c r="E3964" t="b">
        <f t="shared" si="215"/>
        <v>0</v>
      </c>
      <c r="F3964" t="b">
        <f t="shared" si="216"/>
        <v>0</v>
      </c>
      <c r="G3964" t="b">
        <f>IF('Input and Summary Results'!$J$4="yes",IF(C3964=FALSE,FALSE,IF('Data Transformation'!E3964&lt;$R$10,E3964,$R$10)),IF(C3964=FALSE,FALSE,IF(C3964&lt;$R$10,C3964,$R$10)))</f>
        <v>0</v>
      </c>
      <c r="H3964" t="b">
        <f>IF('Input and Summary Results'!$J$4="yes",'Data Transformation'!F3964,'Data Transformation'!D3964)</f>
        <v>0</v>
      </c>
      <c r="I3964" t="str">
        <f t="shared" si="214"/>
        <v/>
      </c>
    </row>
    <row r="3965" spans="2:9" x14ac:dyDescent="0.25">
      <c r="B3965" t="b">
        <f>IF('Input and Summary Results'!D3547=0,FALSE,'Input and Summary Results'!$B3547)</f>
        <v>0</v>
      </c>
      <c r="C3965" t="b">
        <f>IF(OR(B3965=0,'Input and Summary Results'!D3547=0,'Input and Summary Results'!D3547=""),FALSE,'Input and Summary Results'!$D3547)</f>
        <v>0</v>
      </c>
      <c r="D3965" t="b">
        <f>IF(OR(B3965=0,'Input and Summary Results'!E3547=0),FALSE,'Input and Summary Results'!$E3547)</f>
        <v>0</v>
      </c>
      <c r="E3965" t="b">
        <f t="shared" si="215"/>
        <v>0</v>
      </c>
      <c r="F3965" t="b">
        <f t="shared" si="216"/>
        <v>0</v>
      </c>
      <c r="G3965" t="b">
        <f>IF('Input and Summary Results'!$J$4="yes",IF(C3965=FALSE,FALSE,IF('Data Transformation'!E3965&lt;$R$10,E3965,$R$10)),IF(C3965=FALSE,FALSE,IF(C3965&lt;$R$10,C3965,$R$10)))</f>
        <v>0</v>
      </c>
      <c r="H3965" t="b">
        <f>IF('Input and Summary Results'!$J$4="yes",'Data Transformation'!F3965,'Data Transformation'!D3965)</f>
        <v>0</v>
      </c>
      <c r="I3965" t="str">
        <f t="shared" si="214"/>
        <v/>
      </c>
    </row>
    <row r="3966" spans="2:9" x14ac:dyDescent="0.25">
      <c r="B3966" t="b">
        <f>IF('Input and Summary Results'!D3548=0,FALSE,'Input and Summary Results'!$B3548)</f>
        <v>0</v>
      </c>
      <c r="C3966" t="b">
        <f>IF(OR(B3966=0,'Input and Summary Results'!D3548=0,'Input and Summary Results'!D3548=""),FALSE,'Input and Summary Results'!$D3548)</f>
        <v>0</v>
      </c>
      <c r="D3966" t="b">
        <f>IF(OR(B3966=0,'Input and Summary Results'!E3548=0),FALSE,'Input and Summary Results'!$E3548)</f>
        <v>0</v>
      </c>
      <c r="E3966" t="b">
        <f t="shared" si="215"/>
        <v>0</v>
      </c>
      <c r="F3966" t="b">
        <f t="shared" si="216"/>
        <v>0</v>
      </c>
      <c r="G3966" t="b">
        <f>IF('Input and Summary Results'!$J$4="yes",IF(C3966=FALSE,FALSE,IF('Data Transformation'!E3966&lt;$R$10,E3966,$R$10)),IF(C3966=FALSE,FALSE,IF(C3966&lt;$R$10,C3966,$R$10)))</f>
        <v>0</v>
      </c>
      <c r="H3966" t="b">
        <f>IF('Input and Summary Results'!$J$4="yes",'Data Transformation'!F3966,'Data Transformation'!D3966)</f>
        <v>0</v>
      </c>
      <c r="I3966" t="str">
        <f t="shared" si="214"/>
        <v/>
      </c>
    </row>
    <row r="3967" spans="2:9" x14ac:dyDescent="0.25">
      <c r="B3967" t="b">
        <f>IF('Input and Summary Results'!D3549=0,FALSE,'Input and Summary Results'!$B3549)</f>
        <v>0</v>
      </c>
      <c r="C3967" t="b">
        <f>IF(OR(B3967=0,'Input and Summary Results'!D3549=0,'Input and Summary Results'!D3549=""),FALSE,'Input and Summary Results'!$D3549)</f>
        <v>0</v>
      </c>
      <c r="D3967" t="b">
        <f>IF(OR(B3967=0,'Input and Summary Results'!E3549=0),FALSE,'Input and Summary Results'!$E3549)</f>
        <v>0</v>
      </c>
      <c r="E3967" t="b">
        <f t="shared" si="215"/>
        <v>0</v>
      </c>
      <c r="F3967" t="b">
        <f t="shared" si="216"/>
        <v>0</v>
      </c>
      <c r="G3967" t="b">
        <f>IF('Input and Summary Results'!$J$4="yes",IF(C3967=FALSE,FALSE,IF('Data Transformation'!E3967&lt;$R$10,E3967,$R$10)),IF(C3967=FALSE,FALSE,IF(C3967&lt;$R$10,C3967,$R$10)))</f>
        <v>0</v>
      </c>
      <c r="H3967" t="b">
        <f>IF('Input and Summary Results'!$J$4="yes",'Data Transformation'!F3967,'Data Transformation'!D3967)</f>
        <v>0</v>
      </c>
      <c r="I3967" t="str">
        <f t="shared" si="214"/>
        <v/>
      </c>
    </row>
    <row r="3968" spans="2:9" x14ac:dyDescent="0.25">
      <c r="B3968" t="b">
        <f>IF('Input and Summary Results'!D3550=0,FALSE,'Input and Summary Results'!$B3550)</f>
        <v>0</v>
      </c>
      <c r="C3968" t="b">
        <f>IF(OR(B3968=0,'Input and Summary Results'!D3550=0,'Input and Summary Results'!D3550=""),FALSE,'Input and Summary Results'!$D3550)</f>
        <v>0</v>
      </c>
      <c r="D3968" t="b">
        <f>IF(OR(B3968=0,'Input and Summary Results'!E3550=0),FALSE,'Input and Summary Results'!$E3550)</f>
        <v>0</v>
      </c>
      <c r="E3968" t="b">
        <f t="shared" si="215"/>
        <v>0</v>
      </c>
      <c r="F3968" t="b">
        <f t="shared" si="216"/>
        <v>0</v>
      </c>
      <c r="G3968" t="b">
        <f>IF('Input and Summary Results'!$J$4="yes",IF(C3968=FALSE,FALSE,IF('Data Transformation'!E3968&lt;$R$10,E3968,$R$10)),IF(C3968=FALSE,FALSE,IF(C3968&lt;$R$10,C3968,$R$10)))</f>
        <v>0</v>
      </c>
      <c r="H3968" t="b">
        <f>IF('Input and Summary Results'!$J$4="yes",'Data Transformation'!F3968,'Data Transformation'!D3968)</f>
        <v>0</v>
      </c>
      <c r="I3968" t="str">
        <f t="shared" si="214"/>
        <v/>
      </c>
    </row>
    <row r="3969" spans="2:9" x14ac:dyDescent="0.25">
      <c r="B3969" t="b">
        <f>IF('Input and Summary Results'!D3551=0,FALSE,'Input and Summary Results'!$B3551)</f>
        <v>0</v>
      </c>
      <c r="C3969" t="b">
        <f>IF(OR(B3969=0,'Input and Summary Results'!D3551=0,'Input and Summary Results'!D3551=""),FALSE,'Input and Summary Results'!$D3551)</f>
        <v>0</v>
      </c>
      <c r="D3969" t="b">
        <f>IF(OR(B3969=0,'Input and Summary Results'!E3551=0),FALSE,'Input and Summary Results'!$E3551)</f>
        <v>0</v>
      </c>
      <c r="E3969" t="b">
        <f t="shared" si="215"/>
        <v>0</v>
      </c>
      <c r="F3969" t="b">
        <f t="shared" si="216"/>
        <v>0</v>
      </c>
      <c r="G3969" t="b">
        <f>IF('Input and Summary Results'!$J$4="yes",IF(C3969=FALSE,FALSE,IF('Data Transformation'!E3969&lt;$R$10,E3969,$R$10)),IF(C3969=FALSE,FALSE,IF(C3969&lt;$R$10,C3969,$R$10)))</f>
        <v>0</v>
      </c>
      <c r="H3969" t="b">
        <f>IF('Input and Summary Results'!$J$4="yes",'Data Transformation'!F3969,'Data Transformation'!D3969)</f>
        <v>0</v>
      </c>
      <c r="I3969" t="str">
        <f t="shared" si="214"/>
        <v/>
      </c>
    </row>
    <row r="3970" spans="2:9" x14ac:dyDescent="0.25">
      <c r="B3970" t="b">
        <f>IF('Input and Summary Results'!D3552=0,FALSE,'Input and Summary Results'!$B3552)</f>
        <v>0</v>
      </c>
      <c r="C3970" t="b">
        <f>IF(OR(B3970=0,'Input and Summary Results'!D3552=0,'Input and Summary Results'!D3552=""),FALSE,'Input and Summary Results'!$D3552)</f>
        <v>0</v>
      </c>
      <c r="D3970" t="b">
        <f>IF(OR(B3970=0,'Input and Summary Results'!E3552=0),FALSE,'Input and Summary Results'!$E3552)</f>
        <v>0</v>
      </c>
      <c r="E3970" t="b">
        <f t="shared" si="215"/>
        <v>0</v>
      </c>
      <c r="F3970" t="b">
        <f t="shared" si="216"/>
        <v>0</v>
      </c>
      <c r="G3970" t="b">
        <f>IF('Input and Summary Results'!$J$4="yes",IF(C3970=FALSE,FALSE,IF('Data Transformation'!E3970&lt;$R$10,E3970,$R$10)),IF(C3970=FALSE,FALSE,IF(C3970&lt;$R$10,C3970,$R$10)))</f>
        <v>0</v>
      </c>
      <c r="H3970" t="b">
        <f>IF('Input and Summary Results'!$J$4="yes",'Data Transformation'!F3970,'Data Transformation'!D3970)</f>
        <v>0</v>
      </c>
      <c r="I3970" t="str">
        <f t="shared" si="214"/>
        <v/>
      </c>
    </row>
    <row r="3971" spans="2:9" x14ac:dyDescent="0.25">
      <c r="B3971" t="b">
        <f>IF('Input and Summary Results'!D3553=0,FALSE,'Input and Summary Results'!$B3553)</f>
        <v>0</v>
      </c>
      <c r="C3971" t="b">
        <f>IF(OR(B3971=0,'Input and Summary Results'!D3553=0,'Input and Summary Results'!D3553=""),FALSE,'Input and Summary Results'!$D3553)</f>
        <v>0</v>
      </c>
      <c r="D3971" t="b">
        <f>IF(OR(B3971=0,'Input and Summary Results'!E3553=0),FALSE,'Input and Summary Results'!$E3553)</f>
        <v>0</v>
      </c>
      <c r="E3971" t="b">
        <f t="shared" si="215"/>
        <v>0</v>
      </c>
      <c r="F3971" t="b">
        <f t="shared" si="216"/>
        <v>0</v>
      </c>
      <c r="G3971" t="b">
        <f>IF('Input and Summary Results'!$J$4="yes",IF(C3971=FALSE,FALSE,IF('Data Transformation'!E3971&lt;$R$10,E3971,$R$10)),IF(C3971=FALSE,FALSE,IF(C3971&lt;$R$10,C3971,$R$10)))</f>
        <v>0</v>
      </c>
      <c r="H3971" t="b">
        <f>IF('Input and Summary Results'!$J$4="yes",'Data Transformation'!F3971,'Data Transformation'!D3971)</f>
        <v>0</v>
      </c>
      <c r="I3971" t="str">
        <f t="shared" si="214"/>
        <v/>
      </c>
    </row>
    <row r="3972" spans="2:9" x14ac:dyDescent="0.25">
      <c r="B3972" t="b">
        <f>IF('Input and Summary Results'!D3554=0,FALSE,'Input and Summary Results'!$B3554)</f>
        <v>0</v>
      </c>
      <c r="C3972" t="b">
        <f>IF(OR(B3972=0,'Input and Summary Results'!D3554=0,'Input and Summary Results'!D3554=""),FALSE,'Input and Summary Results'!$D3554)</f>
        <v>0</v>
      </c>
      <c r="D3972" t="b">
        <f>IF(OR(B3972=0,'Input and Summary Results'!E3554=0),FALSE,'Input and Summary Results'!$E3554)</f>
        <v>0</v>
      </c>
      <c r="E3972" t="b">
        <f t="shared" si="215"/>
        <v>0</v>
      </c>
      <c r="F3972" t="b">
        <f t="shared" si="216"/>
        <v>0</v>
      </c>
      <c r="G3972" t="b">
        <f>IF('Input and Summary Results'!$J$4="yes",IF(C3972=FALSE,FALSE,IF('Data Transformation'!E3972&lt;$R$10,E3972,$R$10)),IF(C3972=FALSE,FALSE,IF(C3972&lt;$R$10,C3972,$R$10)))</f>
        <v>0</v>
      </c>
      <c r="H3972" t="b">
        <f>IF('Input and Summary Results'!$J$4="yes",'Data Transformation'!F3972,'Data Transformation'!D3972)</f>
        <v>0</v>
      </c>
      <c r="I3972" t="str">
        <f t="shared" si="214"/>
        <v/>
      </c>
    </row>
    <row r="3973" spans="2:9" x14ac:dyDescent="0.25">
      <c r="B3973" t="b">
        <f>IF('Input and Summary Results'!D3555=0,FALSE,'Input and Summary Results'!$B3555)</f>
        <v>0</v>
      </c>
      <c r="C3973" t="b">
        <f>IF(OR(B3973=0,'Input and Summary Results'!D3555=0,'Input and Summary Results'!D3555=""),FALSE,'Input and Summary Results'!$D3555)</f>
        <v>0</v>
      </c>
      <c r="D3973" t="b">
        <f>IF(OR(B3973=0,'Input and Summary Results'!E3555=0),FALSE,'Input and Summary Results'!$E3555)</f>
        <v>0</v>
      </c>
      <c r="E3973" t="b">
        <f t="shared" si="215"/>
        <v>0</v>
      </c>
      <c r="F3973" t="b">
        <f t="shared" si="216"/>
        <v>0</v>
      </c>
      <c r="G3973" t="b">
        <f>IF('Input and Summary Results'!$J$4="yes",IF(C3973=FALSE,FALSE,IF('Data Transformation'!E3973&lt;$R$10,E3973,$R$10)),IF(C3973=FALSE,FALSE,IF(C3973&lt;$R$10,C3973,$R$10)))</f>
        <v>0</v>
      </c>
      <c r="H3973" t="b">
        <f>IF('Input and Summary Results'!$J$4="yes",'Data Transformation'!F3973,'Data Transformation'!D3973)</f>
        <v>0</v>
      </c>
      <c r="I3973" t="str">
        <f t="shared" ref="I3973:I4036" si="217">IF(G3973=FALSE,"",B3973)</f>
        <v/>
      </c>
    </row>
    <row r="3974" spans="2:9" x14ac:dyDescent="0.25">
      <c r="B3974" t="b">
        <f>IF('Input and Summary Results'!D3556=0,FALSE,'Input and Summary Results'!$B3556)</f>
        <v>0</v>
      </c>
      <c r="C3974" t="b">
        <f>IF(OR(B3974=0,'Input and Summary Results'!D3556=0,'Input and Summary Results'!D3556=""),FALSE,'Input and Summary Results'!$D3556)</f>
        <v>0</v>
      </c>
      <c r="D3974" t="b">
        <f>IF(OR(B3974=0,'Input and Summary Results'!E3556=0),FALSE,'Input and Summary Results'!$E3556)</f>
        <v>0</v>
      </c>
      <c r="E3974" t="b">
        <f t="shared" si="215"/>
        <v>0</v>
      </c>
      <c r="F3974" t="b">
        <f t="shared" si="216"/>
        <v>0</v>
      </c>
      <c r="G3974" t="b">
        <f>IF('Input and Summary Results'!$J$4="yes",IF(C3974=FALSE,FALSE,IF('Data Transformation'!E3974&lt;$R$10,E3974,$R$10)),IF(C3974=FALSE,FALSE,IF(C3974&lt;$R$10,C3974,$R$10)))</f>
        <v>0</v>
      </c>
      <c r="H3974" t="b">
        <f>IF('Input and Summary Results'!$J$4="yes",'Data Transformation'!F3974,'Data Transformation'!D3974)</f>
        <v>0</v>
      </c>
      <c r="I3974" t="str">
        <f t="shared" si="217"/>
        <v/>
      </c>
    </row>
    <row r="3975" spans="2:9" x14ac:dyDescent="0.25">
      <c r="B3975" t="b">
        <f>IF('Input and Summary Results'!D3557=0,FALSE,'Input and Summary Results'!$B3557)</f>
        <v>0</v>
      </c>
      <c r="C3975" t="b">
        <f>IF(OR(B3975=0,'Input and Summary Results'!D3557=0,'Input and Summary Results'!D3557=""),FALSE,'Input and Summary Results'!$D3557)</f>
        <v>0</v>
      </c>
      <c r="D3975" t="b">
        <f>IF(OR(B3975=0,'Input and Summary Results'!E3557=0),FALSE,'Input and Summary Results'!$E3557)</f>
        <v>0</v>
      </c>
      <c r="E3975" t="b">
        <f t="shared" si="215"/>
        <v>0</v>
      </c>
      <c r="F3975" t="b">
        <f t="shared" si="216"/>
        <v>0</v>
      </c>
      <c r="G3975" t="b">
        <f>IF('Input and Summary Results'!$J$4="yes",IF(C3975=FALSE,FALSE,IF('Data Transformation'!E3975&lt;$R$10,E3975,$R$10)),IF(C3975=FALSE,FALSE,IF(C3975&lt;$R$10,C3975,$R$10)))</f>
        <v>0</v>
      </c>
      <c r="H3975" t="b">
        <f>IF('Input and Summary Results'!$J$4="yes",'Data Transformation'!F3975,'Data Transformation'!D3975)</f>
        <v>0</v>
      </c>
      <c r="I3975" t="str">
        <f t="shared" si="217"/>
        <v/>
      </c>
    </row>
    <row r="3976" spans="2:9" x14ac:dyDescent="0.25">
      <c r="B3976" t="b">
        <f>IF('Input and Summary Results'!D3558=0,FALSE,'Input and Summary Results'!$B3558)</f>
        <v>0</v>
      </c>
      <c r="C3976" t="b">
        <f>IF(OR(B3976=0,'Input and Summary Results'!D3558=0,'Input and Summary Results'!D3558=""),FALSE,'Input and Summary Results'!$D3558)</f>
        <v>0</v>
      </c>
      <c r="D3976" t="b">
        <f>IF(OR(B3976=0,'Input and Summary Results'!E3558=0),FALSE,'Input and Summary Results'!$E3558)</f>
        <v>0</v>
      </c>
      <c r="E3976" t="b">
        <f t="shared" si="215"/>
        <v>0</v>
      </c>
      <c r="F3976" t="b">
        <f t="shared" si="216"/>
        <v>0</v>
      </c>
      <c r="G3976" t="b">
        <f>IF('Input and Summary Results'!$J$4="yes",IF(C3976=FALSE,FALSE,IF('Data Transformation'!E3976&lt;$R$10,E3976,$R$10)),IF(C3976=FALSE,FALSE,IF(C3976&lt;$R$10,C3976,$R$10)))</f>
        <v>0</v>
      </c>
      <c r="H3976" t="b">
        <f>IF('Input and Summary Results'!$J$4="yes",'Data Transformation'!F3976,'Data Transformation'!D3976)</f>
        <v>0</v>
      </c>
      <c r="I3976" t="str">
        <f t="shared" si="217"/>
        <v/>
      </c>
    </row>
    <row r="3977" spans="2:9" x14ac:dyDescent="0.25">
      <c r="B3977" t="b">
        <f>IF('Input and Summary Results'!D3559=0,FALSE,'Input and Summary Results'!$B3559)</f>
        <v>0</v>
      </c>
      <c r="C3977" t="b">
        <f>IF(OR(B3977=0,'Input and Summary Results'!D3559=0,'Input and Summary Results'!D3559=""),FALSE,'Input and Summary Results'!$D3559)</f>
        <v>0</v>
      </c>
      <c r="D3977" t="b">
        <f>IF(OR(B3977=0,'Input and Summary Results'!E3559=0),FALSE,'Input and Summary Results'!$E3559)</f>
        <v>0</v>
      </c>
      <c r="E3977" t="b">
        <f t="shared" si="215"/>
        <v>0</v>
      </c>
      <c r="F3977" t="b">
        <f t="shared" si="216"/>
        <v>0</v>
      </c>
      <c r="G3977" t="b">
        <f>IF('Input and Summary Results'!$J$4="yes",IF(C3977=FALSE,FALSE,IF('Data Transformation'!E3977&lt;$R$10,E3977,$R$10)),IF(C3977=FALSE,FALSE,IF(C3977&lt;$R$10,C3977,$R$10)))</f>
        <v>0</v>
      </c>
      <c r="H3977" t="b">
        <f>IF('Input and Summary Results'!$J$4="yes",'Data Transformation'!F3977,'Data Transformation'!D3977)</f>
        <v>0</v>
      </c>
      <c r="I3977" t="str">
        <f t="shared" si="217"/>
        <v/>
      </c>
    </row>
    <row r="3978" spans="2:9" x14ac:dyDescent="0.25">
      <c r="B3978" t="b">
        <f>IF('Input and Summary Results'!D3560=0,FALSE,'Input and Summary Results'!$B3560)</f>
        <v>0</v>
      </c>
      <c r="C3978" t="b">
        <f>IF(OR(B3978=0,'Input and Summary Results'!D3560=0,'Input and Summary Results'!D3560=""),FALSE,'Input and Summary Results'!$D3560)</f>
        <v>0</v>
      </c>
      <c r="D3978" t="b">
        <f>IF(OR(B3978=0,'Input and Summary Results'!E3560=0),FALSE,'Input and Summary Results'!$E3560)</f>
        <v>0</v>
      </c>
      <c r="E3978" t="b">
        <f t="shared" si="215"/>
        <v>0</v>
      </c>
      <c r="F3978" t="b">
        <f t="shared" si="216"/>
        <v>0</v>
      </c>
      <c r="G3978" t="b">
        <f>IF('Input and Summary Results'!$J$4="yes",IF(C3978=FALSE,FALSE,IF('Data Transformation'!E3978&lt;$R$10,E3978,$R$10)),IF(C3978=FALSE,FALSE,IF(C3978&lt;$R$10,C3978,$R$10)))</f>
        <v>0</v>
      </c>
      <c r="H3978" t="b">
        <f>IF('Input and Summary Results'!$J$4="yes",'Data Transformation'!F3978,'Data Transformation'!D3978)</f>
        <v>0</v>
      </c>
      <c r="I3978" t="str">
        <f t="shared" si="217"/>
        <v/>
      </c>
    </row>
    <row r="3979" spans="2:9" x14ac:dyDescent="0.25">
      <c r="B3979" t="b">
        <f>IF('Input and Summary Results'!D3561=0,FALSE,'Input and Summary Results'!$B3561)</f>
        <v>0</v>
      </c>
      <c r="C3979" t="b">
        <f>IF(OR(B3979=0,'Input and Summary Results'!D3561=0,'Input and Summary Results'!D3561=""),FALSE,'Input and Summary Results'!$D3561)</f>
        <v>0</v>
      </c>
      <c r="D3979" t="b">
        <f>IF(OR(B3979=0,'Input and Summary Results'!E3561=0),FALSE,'Input and Summary Results'!$E3561)</f>
        <v>0</v>
      </c>
      <c r="E3979" t="b">
        <f t="shared" si="215"/>
        <v>0</v>
      </c>
      <c r="F3979" t="b">
        <f t="shared" si="216"/>
        <v>0</v>
      </c>
      <c r="G3979" t="b">
        <f>IF('Input and Summary Results'!$J$4="yes",IF(C3979=FALSE,FALSE,IF('Data Transformation'!E3979&lt;$R$10,E3979,$R$10)),IF(C3979=FALSE,FALSE,IF(C3979&lt;$R$10,C3979,$R$10)))</f>
        <v>0</v>
      </c>
      <c r="H3979" t="b">
        <f>IF('Input and Summary Results'!$J$4="yes",'Data Transformation'!F3979,'Data Transformation'!D3979)</f>
        <v>0</v>
      </c>
      <c r="I3979" t="str">
        <f t="shared" si="217"/>
        <v/>
      </c>
    </row>
    <row r="3980" spans="2:9" x14ac:dyDescent="0.25">
      <c r="B3980" t="b">
        <f>IF('Input and Summary Results'!D3562=0,FALSE,'Input and Summary Results'!$B3562)</f>
        <v>0</v>
      </c>
      <c r="C3980" t="b">
        <f>IF(OR(B3980=0,'Input and Summary Results'!D3562=0,'Input and Summary Results'!D3562=""),FALSE,'Input and Summary Results'!$D3562)</f>
        <v>0</v>
      </c>
      <c r="D3980" t="b">
        <f>IF(OR(B3980=0,'Input and Summary Results'!E3562=0),FALSE,'Input and Summary Results'!$E3562)</f>
        <v>0</v>
      </c>
      <c r="E3980" t="b">
        <f t="shared" si="215"/>
        <v>0</v>
      </c>
      <c r="F3980" t="b">
        <f t="shared" si="216"/>
        <v>0</v>
      </c>
      <c r="G3980" t="b">
        <f>IF('Input and Summary Results'!$J$4="yes",IF(C3980=FALSE,FALSE,IF('Data Transformation'!E3980&lt;$R$10,E3980,$R$10)),IF(C3980=FALSE,FALSE,IF(C3980&lt;$R$10,C3980,$R$10)))</f>
        <v>0</v>
      </c>
      <c r="H3980" t="b">
        <f>IF('Input and Summary Results'!$J$4="yes",'Data Transformation'!F3980,'Data Transformation'!D3980)</f>
        <v>0</v>
      </c>
      <c r="I3980" t="str">
        <f t="shared" si="217"/>
        <v/>
      </c>
    </row>
    <row r="3981" spans="2:9" x14ac:dyDescent="0.25">
      <c r="B3981" t="b">
        <f>IF('Input and Summary Results'!D3563=0,FALSE,'Input and Summary Results'!$B3563)</f>
        <v>0</v>
      </c>
      <c r="C3981" t="b">
        <f>IF(OR(B3981=0,'Input and Summary Results'!D3563=0,'Input and Summary Results'!D3563=""),FALSE,'Input and Summary Results'!$D3563)</f>
        <v>0</v>
      </c>
      <c r="D3981" t="b">
        <f>IF(OR(B3981=0,'Input and Summary Results'!E3563=0),FALSE,'Input and Summary Results'!$E3563)</f>
        <v>0</v>
      </c>
      <c r="E3981" t="b">
        <f t="shared" si="215"/>
        <v>0</v>
      </c>
      <c r="F3981" t="b">
        <f t="shared" si="216"/>
        <v>0</v>
      </c>
      <c r="G3981" t="b">
        <f>IF('Input and Summary Results'!$J$4="yes",IF(C3981=FALSE,FALSE,IF('Data Transformation'!E3981&lt;$R$10,E3981,$R$10)),IF(C3981=FALSE,FALSE,IF(C3981&lt;$R$10,C3981,$R$10)))</f>
        <v>0</v>
      </c>
      <c r="H3981" t="b">
        <f>IF('Input and Summary Results'!$J$4="yes",'Data Transformation'!F3981,'Data Transformation'!D3981)</f>
        <v>0</v>
      </c>
      <c r="I3981" t="str">
        <f t="shared" si="217"/>
        <v/>
      </c>
    </row>
    <row r="3982" spans="2:9" x14ac:dyDescent="0.25">
      <c r="B3982" t="b">
        <f>IF('Input and Summary Results'!D3564=0,FALSE,'Input and Summary Results'!$B3564)</f>
        <v>0</v>
      </c>
      <c r="C3982" t="b">
        <f>IF(OR(B3982=0,'Input and Summary Results'!D3564=0,'Input and Summary Results'!D3564=""),FALSE,'Input and Summary Results'!$D3564)</f>
        <v>0</v>
      </c>
      <c r="D3982" t="b">
        <f>IF(OR(B3982=0,'Input and Summary Results'!E3564=0),FALSE,'Input and Summary Results'!$E3564)</f>
        <v>0</v>
      </c>
      <c r="E3982" t="b">
        <f t="shared" si="215"/>
        <v>0</v>
      </c>
      <c r="F3982" t="b">
        <f t="shared" si="216"/>
        <v>0</v>
      </c>
      <c r="G3982" t="b">
        <f>IF('Input and Summary Results'!$J$4="yes",IF(C3982=FALSE,FALSE,IF('Data Transformation'!E3982&lt;$R$10,E3982,$R$10)),IF(C3982=FALSE,FALSE,IF(C3982&lt;$R$10,C3982,$R$10)))</f>
        <v>0</v>
      </c>
      <c r="H3982" t="b">
        <f>IF('Input and Summary Results'!$J$4="yes",'Data Transformation'!F3982,'Data Transformation'!D3982)</f>
        <v>0</v>
      </c>
      <c r="I3982" t="str">
        <f t="shared" si="217"/>
        <v/>
      </c>
    </row>
    <row r="3983" spans="2:9" x14ac:dyDescent="0.25">
      <c r="B3983" t="b">
        <f>IF('Input and Summary Results'!D3565=0,FALSE,'Input and Summary Results'!$B3565)</f>
        <v>0</v>
      </c>
      <c r="C3983" t="b">
        <f>IF(OR(B3983=0,'Input and Summary Results'!D3565=0,'Input and Summary Results'!D3565=""),FALSE,'Input and Summary Results'!$D3565)</f>
        <v>0</v>
      </c>
      <c r="D3983" t="b">
        <f>IF(OR(B3983=0,'Input and Summary Results'!E3565=0),FALSE,'Input and Summary Results'!$E3565)</f>
        <v>0</v>
      </c>
      <c r="E3983" t="b">
        <f t="shared" si="215"/>
        <v>0</v>
      </c>
      <c r="F3983" t="b">
        <f t="shared" si="216"/>
        <v>0</v>
      </c>
      <c r="G3983" t="b">
        <f>IF('Input and Summary Results'!$J$4="yes",IF(C3983=FALSE,FALSE,IF('Data Transformation'!E3983&lt;$R$10,E3983,$R$10)),IF(C3983=FALSE,FALSE,IF(C3983&lt;$R$10,C3983,$R$10)))</f>
        <v>0</v>
      </c>
      <c r="H3983" t="b">
        <f>IF('Input and Summary Results'!$J$4="yes",'Data Transformation'!F3983,'Data Transformation'!D3983)</f>
        <v>0</v>
      </c>
      <c r="I3983" t="str">
        <f t="shared" si="217"/>
        <v/>
      </c>
    </row>
    <row r="3984" spans="2:9" x14ac:dyDescent="0.25">
      <c r="B3984" t="b">
        <f>IF('Input and Summary Results'!D3566=0,FALSE,'Input and Summary Results'!$B3566)</f>
        <v>0</v>
      </c>
      <c r="C3984" t="b">
        <f>IF(OR(B3984=0,'Input and Summary Results'!D3566=0,'Input and Summary Results'!D3566=""),FALSE,'Input and Summary Results'!$D3566)</f>
        <v>0</v>
      </c>
      <c r="D3984" t="b">
        <f>IF(OR(B3984=0,'Input and Summary Results'!E3566=0),FALSE,'Input and Summary Results'!$E3566)</f>
        <v>0</v>
      </c>
      <c r="E3984" t="b">
        <f t="shared" si="215"/>
        <v>0</v>
      </c>
      <c r="F3984" t="b">
        <f t="shared" si="216"/>
        <v>0</v>
      </c>
      <c r="G3984" t="b">
        <f>IF('Input and Summary Results'!$J$4="yes",IF(C3984=FALSE,FALSE,IF('Data Transformation'!E3984&lt;$R$10,E3984,$R$10)),IF(C3984=FALSE,FALSE,IF(C3984&lt;$R$10,C3984,$R$10)))</f>
        <v>0</v>
      </c>
      <c r="H3984" t="b">
        <f>IF('Input and Summary Results'!$J$4="yes",'Data Transformation'!F3984,'Data Transformation'!D3984)</f>
        <v>0</v>
      </c>
      <c r="I3984" t="str">
        <f t="shared" si="217"/>
        <v/>
      </c>
    </row>
    <row r="3985" spans="2:9" x14ac:dyDescent="0.25">
      <c r="B3985" t="b">
        <f>IF('Input and Summary Results'!D3567=0,FALSE,'Input and Summary Results'!$B3567)</f>
        <v>0</v>
      </c>
      <c r="C3985" t="b">
        <f>IF(OR(B3985=0,'Input and Summary Results'!D3567=0,'Input and Summary Results'!D3567=""),FALSE,'Input and Summary Results'!$D3567)</f>
        <v>0</v>
      </c>
      <c r="D3985" t="b">
        <f>IF(OR(B3985=0,'Input and Summary Results'!E3567=0),FALSE,'Input and Summary Results'!$E3567)</f>
        <v>0</v>
      </c>
      <c r="E3985" t="b">
        <f t="shared" si="215"/>
        <v>0</v>
      </c>
      <c r="F3985" t="b">
        <f t="shared" si="216"/>
        <v>0</v>
      </c>
      <c r="G3985" t="b">
        <f>IF('Input and Summary Results'!$J$4="yes",IF(C3985=FALSE,FALSE,IF('Data Transformation'!E3985&lt;$R$10,E3985,$R$10)),IF(C3985=FALSE,FALSE,IF(C3985&lt;$R$10,C3985,$R$10)))</f>
        <v>0</v>
      </c>
      <c r="H3985" t="b">
        <f>IF('Input and Summary Results'!$J$4="yes",'Data Transformation'!F3985,'Data Transformation'!D3985)</f>
        <v>0</v>
      </c>
      <c r="I3985" t="str">
        <f t="shared" si="217"/>
        <v/>
      </c>
    </row>
    <row r="3986" spans="2:9" x14ac:dyDescent="0.25">
      <c r="B3986" t="b">
        <f>IF('Input and Summary Results'!D3568=0,FALSE,'Input and Summary Results'!$B3568)</f>
        <v>0</v>
      </c>
      <c r="C3986" t="b">
        <f>IF(OR(B3986=0,'Input and Summary Results'!D3568=0,'Input and Summary Results'!D3568=""),FALSE,'Input and Summary Results'!$D3568)</f>
        <v>0</v>
      </c>
      <c r="D3986" t="b">
        <f>IF(OR(B3986=0,'Input and Summary Results'!E3568=0),FALSE,'Input and Summary Results'!$E3568)</f>
        <v>0</v>
      </c>
      <c r="E3986" t="b">
        <f t="shared" si="215"/>
        <v>0</v>
      </c>
      <c r="F3986" t="b">
        <f t="shared" si="216"/>
        <v>0</v>
      </c>
      <c r="G3986" t="b">
        <f>IF('Input and Summary Results'!$J$4="yes",IF(C3986=FALSE,FALSE,IF('Data Transformation'!E3986&lt;$R$10,E3986,$R$10)),IF(C3986=FALSE,FALSE,IF(C3986&lt;$R$10,C3986,$R$10)))</f>
        <v>0</v>
      </c>
      <c r="H3986" t="b">
        <f>IF('Input and Summary Results'!$J$4="yes",'Data Transformation'!F3986,'Data Transformation'!D3986)</f>
        <v>0</v>
      </c>
      <c r="I3986" t="str">
        <f t="shared" si="217"/>
        <v/>
      </c>
    </row>
    <row r="3987" spans="2:9" x14ac:dyDescent="0.25">
      <c r="B3987" t="b">
        <f>IF('Input and Summary Results'!D3569=0,FALSE,'Input and Summary Results'!$B3569)</f>
        <v>0</v>
      </c>
      <c r="C3987" t="b">
        <f>IF(OR(B3987=0,'Input and Summary Results'!D3569=0,'Input and Summary Results'!D3569=""),FALSE,'Input and Summary Results'!$D3569)</f>
        <v>0</v>
      </c>
      <c r="D3987" t="b">
        <f>IF(OR(B3987=0,'Input and Summary Results'!E3569=0),FALSE,'Input and Summary Results'!$E3569)</f>
        <v>0</v>
      </c>
      <c r="E3987" t="b">
        <f t="shared" si="215"/>
        <v>0</v>
      </c>
      <c r="F3987" t="b">
        <f t="shared" si="216"/>
        <v>0</v>
      </c>
      <c r="G3987" t="b">
        <f>IF('Input and Summary Results'!$J$4="yes",IF(C3987=FALSE,FALSE,IF('Data Transformation'!E3987&lt;$R$10,E3987,$R$10)),IF(C3987=FALSE,FALSE,IF(C3987&lt;$R$10,C3987,$R$10)))</f>
        <v>0</v>
      </c>
      <c r="H3987" t="b">
        <f>IF('Input and Summary Results'!$J$4="yes",'Data Transformation'!F3987,'Data Transformation'!D3987)</f>
        <v>0</v>
      </c>
      <c r="I3987" t="str">
        <f t="shared" si="217"/>
        <v/>
      </c>
    </row>
    <row r="3988" spans="2:9" x14ac:dyDescent="0.25">
      <c r="B3988" t="b">
        <f>IF('Input and Summary Results'!D3570=0,FALSE,'Input and Summary Results'!$B3570)</f>
        <v>0</v>
      </c>
      <c r="C3988" t="b">
        <f>IF(OR(B3988=0,'Input and Summary Results'!D3570=0,'Input and Summary Results'!D3570=""),FALSE,'Input and Summary Results'!$D3570)</f>
        <v>0</v>
      </c>
      <c r="D3988" t="b">
        <f>IF(OR(B3988=0,'Input and Summary Results'!E3570=0),FALSE,'Input and Summary Results'!$E3570)</f>
        <v>0</v>
      </c>
      <c r="E3988" t="b">
        <f t="shared" si="215"/>
        <v>0</v>
      </c>
      <c r="F3988" t="b">
        <f t="shared" si="216"/>
        <v>0</v>
      </c>
      <c r="G3988" t="b">
        <f>IF('Input and Summary Results'!$J$4="yes",IF(C3988=FALSE,FALSE,IF('Data Transformation'!E3988&lt;$R$10,E3988,$R$10)),IF(C3988=FALSE,FALSE,IF(C3988&lt;$R$10,C3988,$R$10)))</f>
        <v>0</v>
      </c>
      <c r="H3988" t="b">
        <f>IF('Input and Summary Results'!$J$4="yes",'Data Transformation'!F3988,'Data Transformation'!D3988)</f>
        <v>0</v>
      </c>
      <c r="I3988" t="str">
        <f t="shared" si="217"/>
        <v/>
      </c>
    </row>
    <row r="3989" spans="2:9" x14ac:dyDescent="0.25">
      <c r="B3989" t="b">
        <f>IF('Input and Summary Results'!D3571=0,FALSE,'Input and Summary Results'!$B3571)</f>
        <v>0</v>
      </c>
      <c r="C3989" t="b">
        <f>IF(OR(B3989=0,'Input and Summary Results'!D3571=0,'Input and Summary Results'!D3571=""),FALSE,'Input and Summary Results'!$D3571)</f>
        <v>0</v>
      </c>
      <c r="D3989" t="b">
        <f>IF(OR(B3989=0,'Input and Summary Results'!E3571=0),FALSE,'Input and Summary Results'!$E3571)</f>
        <v>0</v>
      </c>
      <c r="E3989" t="b">
        <f t="shared" si="215"/>
        <v>0</v>
      </c>
      <c r="F3989" t="b">
        <f t="shared" si="216"/>
        <v>0</v>
      </c>
      <c r="G3989" t="b">
        <f>IF('Input and Summary Results'!$J$4="yes",IF(C3989=FALSE,FALSE,IF('Data Transformation'!E3989&lt;$R$10,E3989,$R$10)),IF(C3989=FALSE,FALSE,IF(C3989&lt;$R$10,C3989,$R$10)))</f>
        <v>0</v>
      </c>
      <c r="H3989" t="b">
        <f>IF('Input and Summary Results'!$J$4="yes",'Data Transformation'!F3989,'Data Transformation'!D3989)</f>
        <v>0</v>
      </c>
      <c r="I3989" t="str">
        <f t="shared" si="217"/>
        <v/>
      </c>
    </row>
    <row r="3990" spans="2:9" x14ac:dyDescent="0.25">
      <c r="B3990" t="b">
        <f>IF('Input and Summary Results'!D3572=0,FALSE,'Input and Summary Results'!$B3572)</f>
        <v>0</v>
      </c>
      <c r="C3990" t="b">
        <f>IF(OR(B3990=0,'Input and Summary Results'!D3572=0,'Input and Summary Results'!D3572=""),FALSE,'Input and Summary Results'!$D3572)</f>
        <v>0</v>
      </c>
      <c r="D3990" t="b">
        <f>IF(OR(B3990=0,'Input and Summary Results'!E3572=0),FALSE,'Input and Summary Results'!$E3572)</f>
        <v>0</v>
      </c>
      <c r="E3990" t="b">
        <f t="shared" si="215"/>
        <v>0</v>
      </c>
      <c r="F3990" t="b">
        <f t="shared" si="216"/>
        <v>0</v>
      </c>
      <c r="G3990" t="b">
        <f>IF('Input and Summary Results'!$J$4="yes",IF(C3990=FALSE,FALSE,IF('Data Transformation'!E3990&lt;$R$10,E3990,$R$10)),IF(C3990=FALSE,FALSE,IF(C3990&lt;$R$10,C3990,$R$10)))</f>
        <v>0</v>
      </c>
      <c r="H3990" t="b">
        <f>IF('Input and Summary Results'!$J$4="yes",'Data Transformation'!F3990,'Data Transformation'!D3990)</f>
        <v>0</v>
      </c>
      <c r="I3990" t="str">
        <f t="shared" si="217"/>
        <v/>
      </c>
    </row>
    <row r="3991" spans="2:9" x14ac:dyDescent="0.25">
      <c r="B3991" t="b">
        <f>IF('Input and Summary Results'!D3573=0,FALSE,'Input and Summary Results'!$B3573)</f>
        <v>0</v>
      </c>
      <c r="C3991" t="b">
        <f>IF(OR(B3991=0,'Input and Summary Results'!D3573=0,'Input and Summary Results'!D3573=""),FALSE,'Input and Summary Results'!$D3573)</f>
        <v>0</v>
      </c>
      <c r="D3991" t="b">
        <f>IF(OR(B3991=0,'Input and Summary Results'!E3573=0),FALSE,'Input and Summary Results'!$E3573)</f>
        <v>0</v>
      </c>
      <c r="E3991" t="b">
        <f t="shared" si="215"/>
        <v>0</v>
      </c>
      <c r="F3991" t="b">
        <f t="shared" si="216"/>
        <v>0</v>
      </c>
      <c r="G3991" t="b">
        <f>IF('Input and Summary Results'!$J$4="yes",IF(C3991=FALSE,FALSE,IF('Data Transformation'!E3991&lt;$R$10,E3991,$R$10)),IF(C3991=FALSE,FALSE,IF(C3991&lt;$R$10,C3991,$R$10)))</f>
        <v>0</v>
      </c>
      <c r="H3991" t="b">
        <f>IF('Input and Summary Results'!$J$4="yes",'Data Transformation'!F3991,'Data Transformation'!D3991)</f>
        <v>0</v>
      </c>
      <c r="I3991" t="str">
        <f t="shared" si="217"/>
        <v/>
      </c>
    </row>
    <row r="3992" spans="2:9" x14ac:dyDescent="0.25">
      <c r="B3992" t="b">
        <f>IF('Input and Summary Results'!D3574=0,FALSE,'Input and Summary Results'!$B3574)</f>
        <v>0</v>
      </c>
      <c r="C3992" t="b">
        <f>IF(OR(B3992=0,'Input and Summary Results'!D3574=0,'Input and Summary Results'!D3574=""),FALSE,'Input and Summary Results'!$D3574)</f>
        <v>0</v>
      </c>
      <c r="D3992" t="b">
        <f>IF(OR(B3992=0,'Input and Summary Results'!E3574=0),FALSE,'Input and Summary Results'!$E3574)</f>
        <v>0</v>
      </c>
      <c r="E3992" t="b">
        <f t="shared" si="215"/>
        <v>0</v>
      </c>
      <c r="F3992" t="b">
        <f t="shared" si="216"/>
        <v>0</v>
      </c>
      <c r="G3992" t="b">
        <f>IF('Input and Summary Results'!$J$4="yes",IF(C3992=FALSE,FALSE,IF('Data Transformation'!E3992&lt;$R$10,E3992,$R$10)),IF(C3992=FALSE,FALSE,IF(C3992&lt;$R$10,C3992,$R$10)))</f>
        <v>0</v>
      </c>
      <c r="H3992" t="b">
        <f>IF('Input and Summary Results'!$J$4="yes",'Data Transformation'!F3992,'Data Transformation'!D3992)</f>
        <v>0</v>
      </c>
      <c r="I3992" t="str">
        <f t="shared" si="217"/>
        <v/>
      </c>
    </row>
    <row r="3993" spans="2:9" x14ac:dyDescent="0.25">
      <c r="B3993" t="b">
        <f>IF('Input and Summary Results'!D3575=0,FALSE,'Input and Summary Results'!$B3575)</f>
        <v>0</v>
      </c>
      <c r="C3993" t="b">
        <f>IF(OR(B3993=0,'Input and Summary Results'!D3575=0,'Input and Summary Results'!D3575=""),FALSE,'Input and Summary Results'!$D3575)</f>
        <v>0</v>
      </c>
      <c r="D3993" t="b">
        <f>IF(OR(B3993=0,'Input and Summary Results'!E3575=0),FALSE,'Input and Summary Results'!$E3575)</f>
        <v>0</v>
      </c>
      <c r="E3993" t="b">
        <f t="shared" si="215"/>
        <v>0</v>
      </c>
      <c r="F3993" t="b">
        <f t="shared" si="216"/>
        <v>0</v>
      </c>
      <c r="G3993" t="b">
        <f>IF('Input and Summary Results'!$J$4="yes",IF(C3993=FALSE,FALSE,IF('Data Transformation'!E3993&lt;$R$10,E3993,$R$10)),IF(C3993=FALSE,FALSE,IF(C3993&lt;$R$10,C3993,$R$10)))</f>
        <v>0</v>
      </c>
      <c r="H3993" t="b">
        <f>IF('Input and Summary Results'!$J$4="yes",'Data Transformation'!F3993,'Data Transformation'!D3993)</f>
        <v>0</v>
      </c>
      <c r="I3993" t="str">
        <f t="shared" si="217"/>
        <v/>
      </c>
    </row>
    <row r="3994" spans="2:9" x14ac:dyDescent="0.25">
      <c r="B3994" t="b">
        <f>IF('Input and Summary Results'!D3576=0,FALSE,'Input and Summary Results'!$B3576)</f>
        <v>0</v>
      </c>
      <c r="C3994" t="b">
        <f>IF(OR(B3994=0,'Input and Summary Results'!D3576=0,'Input and Summary Results'!D3576=""),FALSE,'Input and Summary Results'!$D3576)</f>
        <v>0</v>
      </c>
      <c r="D3994" t="b">
        <f>IF(OR(B3994=0,'Input and Summary Results'!E3576=0),FALSE,'Input and Summary Results'!$E3576)</f>
        <v>0</v>
      </c>
      <c r="E3994" t="b">
        <f t="shared" si="215"/>
        <v>0</v>
      </c>
      <c r="F3994" t="b">
        <f t="shared" si="216"/>
        <v>0</v>
      </c>
      <c r="G3994" t="b">
        <f>IF('Input and Summary Results'!$J$4="yes",IF(C3994=FALSE,FALSE,IF('Data Transformation'!E3994&lt;$R$10,E3994,$R$10)),IF(C3994=FALSE,FALSE,IF(C3994&lt;$R$10,C3994,$R$10)))</f>
        <v>0</v>
      </c>
      <c r="H3994" t="b">
        <f>IF('Input and Summary Results'!$J$4="yes",'Data Transformation'!F3994,'Data Transformation'!D3994)</f>
        <v>0</v>
      </c>
      <c r="I3994" t="str">
        <f t="shared" si="217"/>
        <v/>
      </c>
    </row>
    <row r="3995" spans="2:9" x14ac:dyDescent="0.25">
      <c r="B3995" t="b">
        <f>IF('Input and Summary Results'!D3577=0,FALSE,'Input and Summary Results'!$B3577)</f>
        <v>0</v>
      </c>
      <c r="C3995" t="b">
        <f>IF(OR(B3995=0,'Input and Summary Results'!D3577=0,'Input and Summary Results'!D3577=""),FALSE,'Input and Summary Results'!$D3577)</f>
        <v>0</v>
      </c>
      <c r="D3995" t="b">
        <f>IF(OR(B3995=0,'Input and Summary Results'!E3577=0),FALSE,'Input and Summary Results'!$E3577)</f>
        <v>0</v>
      </c>
      <c r="E3995" t="b">
        <f t="shared" si="215"/>
        <v>0</v>
      </c>
      <c r="F3995" t="b">
        <f t="shared" si="216"/>
        <v>0</v>
      </c>
      <c r="G3995" t="b">
        <f>IF('Input and Summary Results'!$J$4="yes",IF(C3995=FALSE,FALSE,IF('Data Transformation'!E3995&lt;$R$10,E3995,$R$10)),IF(C3995=FALSE,FALSE,IF(C3995&lt;$R$10,C3995,$R$10)))</f>
        <v>0</v>
      </c>
      <c r="H3995" t="b">
        <f>IF('Input and Summary Results'!$J$4="yes",'Data Transformation'!F3995,'Data Transformation'!D3995)</f>
        <v>0</v>
      </c>
      <c r="I3995" t="str">
        <f t="shared" si="217"/>
        <v/>
      </c>
    </row>
    <row r="3996" spans="2:9" x14ac:dyDescent="0.25">
      <c r="B3996" t="b">
        <f>IF('Input and Summary Results'!D3578=0,FALSE,'Input and Summary Results'!$B3578)</f>
        <v>0</v>
      </c>
      <c r="C3996" t="b">
        <f>IF(OR(B3996=0,'Input and Summary Results'!D3578=0,'Input and Summary Results'!D3578=""),FALSE,'Input and Summary Results'!$D3578)</f>
        <v>0</v>
      </c>
      <c r="D3996" t="b">
        <f>IF(OR(B3996=0,'Input and Summary Results'!E3578=0),FALSE,'Input and Summary Results'!$E3578)</f>
        <v>0</v>
      </c>
      <c r="E3996" t="b">
        <f t="shared" si="215"/>
        <v>0</v>
      </c>
      <c r="F3996" t="b">
        <f t="shared" si="216"/>
        <v>0</v>
      </c>
      <c r="G3996" t="b">
        <f>IF('Input and Summary Results'!$J$4="yes",IF(C3996=FALSE,FALSE,IF('Data Transformation'!E3996&lt;$R$10,E3996,$R$10)),IF(C3996=FALSE,FALSE,IF(C3996&lt;$R$10,C3996,$R$10)))</f>
        <v>0</v>
      </c>
      <c r="H3996" t="b">
        <f>IF('Input and Summary Results'!$J$4="yes",'Data Transformation'!F3996,'Data Transformation'!D3996)</f>
        <v>0</v>
      </c>
      <c r="I3996" t="str">
        <f t="shared" si="217"/>
        <v/>
      </c>
    </row>
    <row r="3997" spans="2:9" x14ac:dyDescent="0.25">
      <c r="B3997" t="b">
        <f>IF('Input and Summary Results'!D3579=0,FALSE,'Input and Summary Results'!$B3579)</f>
        <v>0</v>
      </c>
      <c r="C3997" t="b">
        <f>IF(OR(B3997=0,'Input and Summary Results'!D3579=0,'Input and Summary Results'!D3579=""),FALSE,'Input and Summary Results'!$D3579)</f>
        <v>0</v>
      </c>
      <c r="D3997" t="b">
        <f>IF(OR(B3997=0,'Input and Summary Results'!E3579=0),FALSE,'Input and Summary Results'!$E3579)</f>
        <v>0</v>
      </c>
      <c r="E3997" t="b">
        <f t="shared" si="215"/>
        <v>0</v>
      </c>
      <c r="F3997" t="b">
        <f t="shared" si="216"/>
        <v>0</v>
      </c>
      <c r="G3997" t="b">
        <f>IF('Input and Summary Results'!$J$4="yes",IF(C3997=FALSE,FALSE,IF('Data Transformation'!E3997&lt;$R$10,E3997,$R$10)),IF(C3997=FALSE,FALSE,IF(C3997&lt;$R$10,C3997,$R$10)))</f>
        <v>0</v>
      </c>
      <c r="H3997" t="b">
        <f>IF('Input and Summary Results'!$J$4="yes",'Data Transformation'!F3997,'Data Transformation'!D3997)</f>
        <v>0</v>
      </c>
      <c r="I3997" t="str">
        <f t="shared" si="217"/>
        <v/>
      </c>
    </row>
    <row r="3998" spans="2:9" x14ac:dyDescent="0.25">
      <c r="B3998" t="b">
        <f>IF('Input and Summary Results'!D3580=0,FALSE,'Input and Summary Results'!$B3580)</f>
        <v>0</v>
      </c>
      <c r="C3998" t="b">
        <f>IF(OR(B3998=0,'Input and Summary Results'!D3580=0,'Input and Summary Results'!D3580=""),FALSE,'Input and Summary Results'!$D3580)</f>
        <v>0</v>
      </c>
      <c r="D3998" t="b">
        <f>IF(OR(B3998=0,'Input and Summary Results'!E3580=0),FALSE,'Input and Summary Results'!$E3580)</f>
        <v>0</v>
      </c>
      <c r="E3998" t="b">
        <f t="shared" si="215"/>
        <v>0</v>
      </c>
      <c r="F3998" t="b">
        <f t="shared" si="216"/>
        <v>0</v>
      </c>
      <c r="G3998" t="b">
        <f>IF('Input and Summary Results'!$J$4="yes",IF(C3998=FALSE,FALSE,IF('Data Transformation'!E3998&lt;$R$10,E3998,$R$10)),IF(C3998=FALSE,FALSE,IF(C3998&lt;$R$10,C3998,$R$10)))</f>
        <v>0</v>
      </c>
      <c r="H3998" t="b">
        <f>IF('Input and Summary Results'!$J$4="yes",'Data Transformation'!F3998,'Data Transformation'!D3998)</f>
        <v>0</v>
      </c>
      <c r="I3998" t="str">
        <f t="shared" si="217"/>
        <v/>
      </c>
    </row>
    <row r="3999" spans="2:9" x14ac:dyDescent="0.25">
      <c r="B3999" t="b">
        <f>IF('Input and Summary Results'!D3581=0,FALSE,'Input and Summary Results'!$B3581)</f>
        <v>0</v>
      </c>
      <c r="C3999" t="b">
        <f>IF(OR(B3999=0,'Input and Summary Results'!D3581=0,'Input and Summary Results'!D3581=""),FALSE,'Input and Summary Results'!$D3581)</f>
        <v>0</v>
      </c>
      <c r="D3999" t="b">
        <f>IF(OR(B3999=0,'Input and Summary Results'!E3581=0),FALSE,'Input and Summary Results'!$E3581)</f>
        <v>0</v>
      </c>
      <c r="E3999" t="b">
        <f t="shared" si="215"/>
        <v>0</v>
      </c>
      <c r="F3999" t="b">
        <f t="shared" si="216"/>
        <v>0</v>
      </c>
      <c r="G3999" t="b">
        <f>IF('Input and Summary Results'!$J$4="yes",IF(C3999=FALSE,FALSE,IF('Data Transformation'!E3999&lt;$R$10,E3999,$R$10)),IF(C3999=FALSE,FALSE,IF(C3999&lt;$R$10,C3999,$R$10)))</f>
        <v>0</v>
      </c>
      <c r="H3999" t="b">
        <f>IF('Input and Summary Results'!$J$4="yes",'Data Transformation'!F3999,'Data Transformation'!D3999)</f>
        <v>0</v>
      </c>
      <c r="I3999" t="str">
        <f t="shared" si="217"/>
        <v/>
      </c>
    </row>
    <row r="4000" spans="2:9" x14ac:dyDescent="0.25">
      <c r="B4000" t="b">
        <f>IF('Input and Summary Results'!D3582=0,FALSE,'Input and Summary Results'!$B3582)</f>
        <v>0</v>
      </c>
      <c r="C4000" t="b">
        <f>IF(OR(B4000=0,'Input and Summary Results'!D3582=0,'Input and Summary Results'!D3582=""),FALSE,'Input and Summary Results'!$D3582)</f>
        <v>0</v>
      </c>
      <c r="D4000" t="b">
        <f>IF(OR(B4000=0,'Input and Summary Results'!E3582=0),FALSE,'Input and Summary Results'!$E3582)</f>
        <v>0</v>
      </c>
      <c r="E4000" t="b">
        <f t="shared" si="215"/>
        <v>0</v>
      </c>
      <c r="F4000" t="b">
        <f t="shared" si="216"/>
        <v>0</v>
      </c>
      <c r="G4000" t="b">
        <f>IF('Input and Summary Results'!$J$4="yes",IF(C4000=FALSE,FALSE,IF('Data Transformation'!E4000&lt;$R$10,E4000,$R$10)),IF(C4000=FALSE,FALSE,IF(C4000&lt;$R$10,C4000,$R$10)))</f>
        <v>0</v>
      </c>
      <c r="H4000" t="b">
        <f>IF('Input and Summary Results'!$J$4="yes",'Data Transformation'!F4000,'Data Transformation'!D4000)</f>
        <v>0</v>
      </c>
      <c r="I4000" t="str">
        <f t="shared" si="217"/>
        <v/>
      </c>
    </row>
    <row r="4001" spans="2:9" x14ac:dyDescent="0.25">
      <c r="B4001" t="b">
        <f>IF('Input and Summary Results'!D3583=0,FALSE,'Input and Summary Results'!$B3583)</f>
        <v>0</v>
      </c>
      <c r="C4001" t="b">
        <f>IF(OR(B4001=0,'Input and Summary Results'!D3583=0,'Input and Summary Results'!D3583=""),FALSE,'Input and Summary Results'!$D3583)</f>
        <v>0</v>
      </c>
      <c r="D4001" t="b">
        <f>IF(OR(B4001=0,'Input and Summary Results'!E3583=0),FALSE,'Input and Summary Results'!$E3583)</f>
        <v>0</v>
      </c>
      <c r="E4001" t="b">
        <f t="shared" si="215"/>
        <v>0</v>
      </c>
      <c r="F4001" t="b">
        <f t="shared" si="216"/>
        <v>0</v>
      </c>
      <c r="G4001" t="b">
        <f>IF('Input and Summary Results'!$J$4="yes",IF(C4001=FALSE,FALSE,IF('Data Transformation'!E4001&lt;$R$10,E4001,$R$10)),IF(C4001=FALSE,FALSE,IF(C4001&lt;$R$10,C4001,$R$10)))</f>
        <v>0</v>
      </c>
      <c r="H4001" t="b">
        <f>IF('Input and Summary Results'!$J$4="yes",'Data Transformation'!F4001,'Data Transformation'!D4001)</f>
        <v>0</v>
      </c>
      <c r="I4001" t="str">
        <f t="shared" si="217"/>
        <v/>
      </c>
    </row>
    <row r="4002" spans="2:9" x14ac:dyDescent="0.25">
      <c r="B4002" t="b">
        <f>IF('Input and Summary Results'!D3584=0,FALSE,'Input and Summary Results'!$B3584)</f>
        <v>0</v>
      </c>
      <c r="C4002" t="b">
        <f>IF(OR(B4002=0,'Input and Summary Results'!D3584=0,'Input and Summary Results'!D3584=""),FALSE,'Input and Summary Results'!$D3584)</f>
        <v>0</v>
      </c>
      <c r="D4002" t="b">
        <f>IF(OR(B4002=0,'Input and Summary Results'!E3584=0),FALSE,'Input and Summary Results'!$E3584)</f>
        <v>0</v>
      </c>
      <c r="E4002" t="b">
        <f t="shared" si="215"/>
        <v>0</v>
      </c>
      <c r="F4002" t="b">
        <f t="shared" si="216"/>
        <v>0</v>
      </c>
      <c r="G4002" t="b">
        <f>IF('Input and Summary Results'!$J$4="yes",IF(C4002=FALSE,FALSE,IF('Data Transformation'!E4002&lt;$R$10,E4002,$R$10)),IF(C4002=FALSE,FALSE,IF(C4002&lt;$R$10,C4002,$R$10)))</f>
        <v>0</v>
      </c>
      <c r="H4002" t="b">
        <f>IF('Input and Summary Results'!$J$4="yes",'Data Transformation'!F4002,'Data Transformation'!D4002)</f>
        <v>0</v>
      </c>
      <c r="I4002" t="str">
        <f t="shared" si="217"/>
        <v/>
      </c>
    </row>
    <row r="4003" spans="2:9" x14ac:dyDescent="0.25">
      <c r="B4003" t="b">
        <f>IF('Input and Summary Results'!D3585=0,FALSE,'Input and Summary Results'!$B3585)</f>
        <v>0</v>
      </c>
      <c r="C4003" t="b">
        <f>IF(OR(B4003=0,'Input and Summary Results'!D3585=0,'Input and Summary Results'!D3585=""),FALSE,'Input and Summary Results'!$D3585)</f>
        <v>0</v>
      </c>
      <c r="D4003" t="b">
        <f>IF(OR(B4003=0,'Input and Summary Results'!E3585=0),FALSE,'Input and Summary Results'!$E3585)</f>
        <v>0</v>
      </c>
      <c r="E4003" t="b">
        <f t="shared" si="215"/>
        <v>0</v>
      </c>
      <c r="F4003" t="b">
        <f t="shared" si="216"/>
        <v>0</v>
      </c>
      <c r="G4003" t="b">
        <f>IF('Input and Summary Results'!$J$4="yes",IF(C4003=FALSE,FALSE,IF('Data Transformation'!E4003&lt;$R$10,E4003,$R$10)),IF(C4003=FALSE,FALSE,IF(C4003&lt;$R$10,C4003,$R$10)))</f>
        <v>0</v>
      </c>
      <c r="H4003" t="b">
        <f>IF('Input and Summary Results'!$J$4="yes",'Data Transformation'!F4003,'Data Transformation'!D4003)</f>
        <v>0</v>
      </c>
      <c r="I4003" t="str">
        <f t="shared" si="217"/>
        <v/>
      </c>
    </row>
    <row r="4004" spans="2:9" x14ac:dyDescent="0.25">
      <c r="B4004" t="b">
        <f>IF('Input and Summary Results'!D3586=0,FALSE,'Input and Summary Results'!$B3586)</f>
        <v>0</v>
      </c>
      <c r="C4004" t="b">
        <f>IF(OR(B4004=0,'Input and Summary Results'!D3586=0,'Input and Summary Results'!D3586=""),FALSE,'Input and Summary Results'!$D3586)</f>
        <v>0</v>
      </c>
      <c r="D4004" t="b">
        <f>IF(OR(B4004=0,'Input and Summary Results'!E3586=0),FALSE,'Input and Summary Results'!$E3586)</f>
        <v>0</v>
      </c>
      <c r="E4004" t="b">
        <f t="shared" si="215"/>
        <v>0</v>
      </c>
      <c r="F4004" t="b">
        <f t="shared" si="216"/>
        <v>0</v>
      </c>
      <c r="G4004" t="b">
        <f>IF('Input and Summary Results'!$J$4="yes",IF(C4004=FALSE,FALSE,IF('Data Transformation'!E4004&lt;$R$10,E4004,$R$10)),IF(C4004=FALSE,FALSE,IF(C4004&lt;$R$10,C4004,$R$10)))</f>
        <v>0</v>
      </c>
      <c r="H4004" t="b">
        <f>IF('Input and Summary Results'!$J$4="yes",'Data Transformation'!F4004,'Data Transformation'!D4004)</f>
        <v>0</v>
      </c>
      <c r="I4004" t="str">
        <f t="shared" si="217"/>
        <v/>
      </c>
    </row>
    <row r="4005" spans="2:9" x14ac:dyDescent="0.25">
      <c r="B4005" t="b">
        <f>IF('Input and Summary Results'!D3587=0,FALSE,'Input and Summary Results'!$B3587)</f>
        <v>0</v>
      </c>
      <c r="C4005" t="b">
        <f>IF(OR(B4005=0,'Input and Summary Results'!D3587=0,'Input and Summary Results'!D3587=""),FALSE,'Input and Summary Results'!$D3587)</f>
        <v>0</v>
      </c>
      <c r="D4005" t="b">
        <f>IF(OR(B4005=0,'Input and Summary Results'!E3587=0),FALSE,'Input and Summary Results'!$E3587)</f>
        <v>0</v>
      </c>
      <c r="E4005" t="b">
        <f t="shared" si="215"/>
        <v>0</v>
      </c>
      <c r="F4005" t="b">
        <f t="shared" si="216"/>
        <v>0</v>
      </c>
      <c r="G4005" t="b">
        <f>IF('Input and Summary Results'!$J$4="yes",IF(C4005=FALSE,FALSE,IF('Data Transformation'!E4005&lt;$R$10,E4005,$R$10)),IF(C4005=FALSE,FALSE,IF(C4005&lt;$R$10,C4005,$R$10)))</f>
        <v>0</v>
      </c>
      <c r="H4005" t="b">
        <f>IF('Input and Summary Results'!$J$4="yes",'Data Transformation'!F4005,'Data Transformation'!D4005)</f>
        <v>0</v>
      </c>
      <c r="I4005" t="str">
        <f t="shared" si="217"/>
        <v/>
      </c>
    </row>
    <row r="4006" spans="2:9" x14ac:dyDescent="0.25">
      <c r="B4006" t="b">
        <f>IF('Input and Summary Results'!D3588=0,FALSE,'Input and Summary Results'!$B3588)</f>
        <v>0</v>
      </c>
      <c r="C4006" t="b">
        <f>IF(OR(B4006=0,'Input and Summary Results'!D3588=0,'Input and Summary Results'!D3588=""),FALSE,'Input and Summary Results'!$D3588)</f>
        <v>0</v>
      </c>
      <c r="D4006" t="b">
        <f>IF(OR(B4006=0,'Input and Summary Results'!E3588=0),FALSE,'Input and Summary Results'!$E3588)</f>
        <v>0</v>
      </c>
      <c r="E4006" t="b">
        <f t="shared" si="215"/>
        <v>0</v>
      </c>
      <c r="F4006" t="b">
        <f t="shared" si="216"/>
        <v>0</v>
      </c>
      <c r="G4006" t="b">
        <f>IF('Input and Summary Results'!$J$4="yes",IF(C4006=FALSE,FALSE,IF('Data Transformation'!E4006&lt;$R$10,E4006,$R$10)),IF(C4006=FALSE,FALSE,IF(C4006&lt;$R$10,C4006,$R$10)))</f>
        <v>0</v>
      </c>
      <c r="H4006" t="b">
        <f>IF('Input and Summary Results'!$J$4="yes",'Data Transformation'!F4006,'Data Transformation'!D4006)</f>
        <v>0</v>
      </c>
      <c r="I4006" t="str">
        <f t="shared" si="217"/>
        <v/>
      </c>
    </row>
    <row r="4007" spans="2:9" x14ac:dyDescent="0.25">
      <c r="B4007" t="b">
        <f>IF('Input and Summary Results'!D3589=0,FALSE,'Input and Summary Results'!$B3589)</f>
        <v>0</v>
      </c>
      <c r="C4007" t="b">
        <f>IF(OR(B4007=0,'Input and Summary Results'!D3589=0,'Input and Summary Results'!D3589=""),FALSE,'Input and Summary Results'!$D3589)</f>
        <v>0</v>
      </c>
      <c r="D4007" t="b">
        <f>IF(OR(B4007=0,'Input and Summary Results'!E3589=0),FALSE,'Input and Summary Results'!$E3589)</f>
        <v>0</v>
      </c>
      <c r="E4007" t="b">
        <f t="shared" si="215"/>
        <v>0</v>
      </c>
      <c r="F4007" t="b">
        <f t="shared" si="216"/>
        <v>0</v>
      </c>
      <c r="G4007" t="b">
        <f>IF('Input and Summary Results'!$J$4="yes",IF(C4007=FALSE,FALSE,IF('Data Transformation'!E4007&lt;$R$10,E4007,$R$10)),IF(C4007=FALSE,FALSE,IF(C4007&lt;$R$10,C4007,$R$10)))</f>
        <v>0</v>
      </c>
      <c r="H4007" t="b">
        <f>IF('Input and Summary Results'!$J$4="yes",'Data Transformation'!F4007,'Data Transformation'!D4007)</f>
        <v>0</v>
      </c>
      <c r="I4007" t="str">
        <f t="shared" si="217"/>
        <v/>
      </c>
    </row>
    <row r="4008" spans="2:9" x14ac:dyDescent="0.25">
      <c r="B4008" t="b">
        <f>IF('Input and Summary Results'!D3590=0,FALSE,'Input and Summary Results'!$B3590)</f>
        <v>0</v>
      </c>
      <c r="C4008" t="b">
        <f>IF(OR(B4008=0,'Input and Summary Results'!D3590=0,'Input and Summary Results'!D3590=""),FALSE,'Input and Summary Results'!$D3590)</f>
        <v>0</v>
      </c>
      <c r="D4008" t="b">
        <f>IF(OR(B4008=0,'Input and Summary Results'!E3590=0),FALSE,'Input and Summary Results'!$E3590)</f>
        <v>0</v>
      </c>
      <c r="E4008" t="b">
        <f t="shared" si="215"/>
        <v>0</v>
      </c>
      <c r="F4008" t="b">
        <f t="shared" si="216"/>
        <v>0</v>
      </c>
      <c r="G4008" t="b">
        <f>IF('Input and Summary Results'!$J$4="yes",IF(C4008=FALSE,FALSE,IF('Data Transformation'!E4008&lt;$R$10,E4008,$R$10)),IF(C4008=FALSE,FALSE,IF(C4008&lt;$R$10,C4008,$R$10)))</f>
        <v>0</v>
      </c>
      <c r="H4008" t="b">
        <f>IF('Input and Summary Results'!$J$4="yes",'Data Transformation'!F4008,'Data Transformation'!D4008)</f>
        <v>0</v>
      </c>
      <c r="I4008" t="str">
        <f t="shared" si="217"/>
        <v/>
      </c>
    </row>
    <row r="4009" spans="2:9" x14ac:dyDescent="0.25">
      <c r="B4009" t="b">
        <f>IF('Input and Summary Results'!D3591=0,FALSE,'Input and Summary Results'!$B3591)</f>
        <v>0</v>
      </c>
      <c r="C4009" t="b">
        <f>IF(OR(B4009=0,'Input and Summary Results'!D3591=0,'Input and Summary Results'!D3591=""),FALSE,'Input and Summary Results'!$D3591)</f>
        <v>0</v>
      </c>
      <c r="D4009" t="b">
        <f>IF(OR(B4009=0,'Input and Summary Results'!E3591=0),FALSE,'Input and Summary Results'!$E3591)</f>
        <v>0</v>
      </c>
      <c r="E4009" t="b">
        <f t="shared" si="215"/>
        <v>0</v>
      </c>
      <c r="F4009" t="b">
        <f t="shared" si="216"/>
        <v>0</v>
      </c>
      <c r="G4009" t="b">
        <f>IF('Input and Summary Results'!$J$4="yes",IF(C4009=FALSE,FALSE,IF('Data Transformation'!E4009&lt;$R$10,E4009,$R$10)),IF(C4009=FALSE,FALSE,IF(C4009&lt;$R$10,C4009,$R$10)))</f>
        <v>0</v>
      </c>
      <c r="H4009" t="b">
        <f>IF('Input and Summary Results'!$J$4="yes",'Data Transformation'!F4009,'Data Transformation'!D4009)</f>
        <v>0</v>
      </c>
      <c r="I4009" t="str">
        <f t="shared" si="217"/>
        <v/>
      </c>
    </row>
    <row r="4010" spans="2:9" x14ac:dyDescent="0.25">
      <c r="B4010" t="b">
        <f>IF('Input and Summary Results'!D3592=0,FALSE,'Input and Summary Results'!$B3592)</f>
        <v>0</v>
      </c>
      <c r="C4010" t="b">
        <f>IF(OR(B4010=0,'Input and Summary Results'!D3592=0,'Input and Summary Results'!D3592=""),FALSE,'Input and Summary Results'!$D3592)</f>
        <v>0</v>
      </c>
      <c r="D4010" t="b">
        <f>IF(OR(B4010=0,'Input and Summary Results'!E3592=0),FALSE,'Input and Summary Results'!$E3592)</f>
        <v>0</v>
      </c>
      <c r="E4010" t="b">
        <f t="shared" ref="E4010:E4073" si="218">IF(C4010=FALSE,FALSE,LOG10(C4010))</f>
        <v>0</v>
      </c>
      <c r="F4010" t="b">
        <f t="shared" ref="F4010:F4073" si="219">IF(D4010=FALSE, FALSE,0.434*D4010/C4010)</f>
        <v>0</v>
      </c>
      <c r="G4010" t="b">
        <f>IF('Input and Summary Results'!$J$4="yes",IF(C4010=FALSE,FALSE,IF('Data Transformation'!E4010&lt;$R$10,E4010,$R$10)),IF(C4010=FALSE,FALSE,IF(C4010&lt;$R$10,C4010,$R$10)))</f>
        <v>0</v>
      </c>
      <c r="H4010" t="b">
        <f>IF('Input and Summary Results'!$J$4="yes",'Data Transformation'!F4010,'Data Transformation'!D4010)</f>
        <v>0</v>
      </c>
      <c r="I4010" t="str">
        <f t="shared" si="217"/>
        <v/>
      </c>
    </row>
    <row r="4011" spans="2:9" x14ac:dyDescent="0.25">
      <c r="B4011" t="b">
        <f>IF('Input and Summary Results'!D3593=0,FALSE,'Input and Summary Results'!$B3593)</f>
        <v>0</v>
      </c>
      <c r="C4011" t="b">
        <f>IF(OR(B4011=0,'Input and Summary Results'!D3593=0,'Input and Summary Results'!D3593=""),FALSE,'Input and Summary Results'!$D3593)</f>
        <v>0</v>
      </c>
      <c r="D4011" t="b">
        <f>IF(OR(B4011=0,'Input and Summary Results'!E3593=0),FALSE,'Input and Summary Results'!$E3593)</f>
        <v>0</v>
      </c>
      <c r="E4011" t="b">
        <f t="shared" si="218"/>
        <v>0</v>
      </c>
      <c r="F4011" t="b">
        <f t="shared" si="219"/>
        <v>0</v>
      </c>
      <c r="G4011" t="b">
        <f>IF('Input and Summary Results'!$J$4="yes",IF(C4011=FALSE,FALSE,IF('Data Transformation'!E4011&lt;$R$10,E4011,$R$10)),IF(C4011=FALSE,FALSE,IF(C4011&lt;$R$10,C4011,$R$10)))</f>
        <v>0</v>
      </c>
      <c r="H4011" t="b">
        <f>IF('Input and Summary Results'!$J$4="yes",'Data Transformation'!F4011,'Data Transformation'!D4011)</f>
        <v>0</v>
      </c>
      <c r="I4011" t="str">
        <f t="shared" si="217"/>
        <v/>
      </c>
    </row>
    <row r="4012" spans="2:9" x14ac:dyDescent="0.25">
      <c r="B4012" t="b">
        <f>IF('Input and Summary Results'!D3594=0,FALSE,'Input and Summary Results'!$B3594)</f>
        <v>0</v>
      </c>
      <c r="C4012" t="b">
        <f>IF(OR(B4012=0,'Input and Summary Results'!D3594=0,'Input and Summary Results'!D3594=""),FALSE,'Input and Summary Results'!$D3594)</f>
        <v>0</v>
      </c>
      <c r="D4012" t="b">
        <f>IF(OR(B4012=0,'Input and Summary Results'!E3594=0),FALSE,'Input and Summary Results'!$E3594)</f>
        <v>0</v>
      </c>
      <c r="E4012" t="b">
        <f t="shared" si="218"/>
        <v>0</v>
      </c>
      <c r="F4012" t="b">
        <f t="shared" si="219"/>
        <v>0</v>
      </c>
      <c r="G4012" t="b">
        <f>IF('Input and Summary Results'!$J$4="yes",IF(C4012=FALSE,FALSE,IF('Data Transformation'!E4012&lt;$R$10,E4012,$R$10)),IF(C4012=FALSE,FALSE,IF(C4012&lt;$R$10,C4012,$R$10)))</f>
        <v>0</v>
      </c>
      <c r="H4012" t="b">
        <f>IF('Input and Summary Results'!$J$4="yes",'Data Transformation'!F4012,'Data Transformation'!D4012)</f>
        <v>0</v>
      </c>
      <c r="I4012" t="str">
        <f t="shared" si="217"/>
        <v/>
      </c>
    </row>
    <row r="4013" spans="2:9" x14ac:dyDescent="0.25">
      <c r="B4013" t="b">
        <f>IF('Input and Summary Results'!D3595=0,FALSE,'Input and Summary Results'!$B3595)</f>
        <v>0</v>
      </c>
      <c r="C4013" t="b">
        <f>IF(OR(B4013=0,'Input and Summary Results'!D3595=0,'Input and Summary Results'!D3595=""),FALSE,'Input and Summary Results'!$D3595)</f>
        <v>0</v>
      </c>
      <c r="D4013" t="b">
        <f>IF(OR(B4013=0,'Input and Summary Results'!E3595=0),FALSE,'Input and Summary Results'!$E3595)</f>
        <v>0</v>
      </c>
      <c r="E4013" t="b">
        <f t="shared" si="218"/>
        <v>0</v>
      </c>
      <c r="F4013" t="b">
        <f t="shared" si="219"/>
        <v>0</v>
      </c>
      <c r="G4013" t="b">
        <f>IF('Input and Summary Results'!$J$4="yes",IF(C4013=FALSE,FALSE,IF('Data Transformation'!E4013&lt;$R$10,E4013,$R$10)),IF(C4013=FALSE,FALSE,IF(C4013&lt;$R$10,C4013,$R$10)))</f>
        <v>0</v>
      </c>
      <c r="H4013" t="b">
        <f>IF('Input and Summary Results'!$J$4="yes",'Data Transformation'!F4013,'Data Transformation'!D4013)</f>
        <v>0</v>
      </c>
      <c r="I4013" t="str">
        <f t="shared" si="217"/>
        <v/>
      </c>
    </row>
    <row r="4014" spans="2:9" x14ac:dyDescent="0.25">
      <c r="B4014" t="b">
        <f>IF('Input and Summary Results'!D3596=0,FALSE,'Input and Summary Results'!$B3596)</f>
        <v>0</v>
      </c>
      <c r="C4014" t="b">
        <f>IF(OR(B4014=0,'Input and Summary Results'!D3596=0,'Input and Summary Results'!D3596=""),FALSE,'Input and Summary Results'!$D3596)</f>
        <v>0</v>
      </c>
      <c r="D4014" t="b">
        <f>IF(OR(B4014=0,'Input and Summary Results'!E3596=0),FALSE,'Input and Summary Results'!$E3596)</f>
        <v>0</v>
      </c>
      <c r="E4014" t="b">
        <f t="shared" si="218"/>
        <v>0</v>
      </c>
      <c r="F4014" t="b">
        <f t="shared" si="219"/>
        <v>0</v>
      </c>
      <c r="G4014" t="b">
        <f>IF('Input and Summary Results'!$J$4="yes",IF(C4014=FALSE,FALSE,IF('Data Transformation'!E4014&lt;$R$10,E4014,$R$10)),IF(C4014=FALSE,FALSE,IF(C4014&lt;$R$10,C4014,$R$10)))</f>
        <v>0</v>
      </c>
      <c r="H4014" t="b">
        <f>IF('Input and Summary Results'!$J$4="yes",'Data Transformation'!F4014,'Data Transformation'!D4014)</f>
        <v>0</v>
      </c>
      <c r="I4014" t="str">
        <f t="shared" si="217"/>
        <v/>
      </c>
    </row>
    <row r="4015" spans="2:9" x14ac:dyDescent="0.25">
      <c r="B4015" t="b">
        <f>IF('Input and Summary Results'!D3597=0,FALSE,'Input and Summary Results'!$B3597)</f>
        <v>0</v>
      </c>
      <c r="C4015" t="b">
        <f>IF(OR(B4015=0,'Input and Summary Results'!D3597=0,'Input and Summary Results'!D3597=""),FALSE,'Input and Summary Results'!$D3597)</f>
        <v>0</v>
      </c>
      <c r="D4015" t="b">
        <f>IF(OR(B4015=0,'Input and Summary Results'!E3597=0),FALSE,'Input and Summary Results'!$E3597)</f>
        <v>0</v>
      </c>
      <c r="E4015" t="b">
        <f t="shared" si="218"/>
        <v>0</v>
      </c>
      <c r="F4015" t="b">
        <f t="shared" si="219"/>
        <v>0</v>
      </c>
      <c r="G4015" t="b">
        <f>IF('Input and Summary Results'!$J$4="yes",IF(C4015=FALSE,FALSE,IF('Data Transformation'!E4015&lt;$R$10,E4015,$R$10)),IF(C4015=FALSE,FALSE,IF(C4015&lt;$R$10,C4015,$R$10)))</f>
        <v>0</v>
      </c>
      <c r="H4015" t="b">
        <f>IF('Input and Summary Results'!$J$4="yes",'Data Transformation'!F4015,'Data Transformation'!D4015)</f>
        <v>0</v>
      </c>
      <c r="I4015" t="str">
        <f t="shared" si="217"/>
        <v/>
      </c>
    </row>
    <row r="4016" spans="2:9" x14ac:dyDescent="0.25">
      <c r="B4016" t="b">
        <f>IF('Input and Summary Results'!D3598=0,FALSE,'Input and Summary Results'!$B3598)</f>
        <v>0</v>
      </c>
      <c r="C4016" t="b">
        <f>IF(OR(B4016=0,'Input and Summary Results'!D3598=0,'Input and Summary Results'!D3598=""),FALSE,'Input and Summary Results'!$D3598)</f>
        <v>0</v>
      </c>
      <c r="D4016" t="b">
        <f>IF(OR(B4016=0,'Input and Summary Results'!E3598=0),FALSE,'Input and Summary Results'!$E3598)</f>
        <v>0</v>
      </c>
      <c r="E4016" t="b">
        <f t="shared" si="218"/>
        <v>0</v>
      </c>
      <c r="F4016" t="b">
        <f t="shared" si="219"/>
        <v>0</v>
      </c>
      <c r="G4016" t="b">
        <f>IF('Input and Summary Results'!$J$4="yes",IF(C4016=FALSE,FALSE,IF('Data Transformation'!E4016&lt;$R$10,E4016,$R$10)),IF(C4016=FALSE,FALSE,IF(C4016&lt;$R$10,C4016,$R$10)))</f>
        <v>0</v>
      </c>
      <c r="H4016" t="b">
        <f>IF('Input and Summary Results'!$J$4="yes",'Data Transformation'!F4016,'Data Transformation'!D4016)</f>
        <v>0</v>
      </c>
      <c r="I4016" t="str">
        <f t="shared" si="217"/>
        <v/>
      </c>
    </row>
    <row r="4017" spans="2:9" x14ac:dyDescent="0.25">
      <c r="B4017" t="b">
        <f>IF('Input and Summary Results'!D3599=0,FALSE,'Input and Summary Results'!$B3599)</f>
        <v>0</v>
      </c>
      <c r="C4017" t="b">
        <f>IF(OR(B4017=0,'Input and Summary Results'!D3599=0,'Input and Summary Results'!D3599=""),FALSE,'Input and Summary Results'!$D3599)</f>
        <v>0</v>
      </c>
      <c r="D4017" t="b">
        <f>IF(OR(B4017=0,'Input and Summary Results'!E3599=0),FALSE,'Input and Summary Results'!$E3599)</f>
        <v>0</v>
      </c>
      <c r="E4017" t="b">
        <f t="shared" si="218"/>
        <v>0</v>
      </c>
      <c r="F4017" t="b">
        <f t="shared" si="219"/>
        <v>0</v>
      </c>
      <c r="G4017" t="b">
        <f>IF('Input and Summary Results'!$J$4="yes",IF(C4017=FALSE,FALSE,IF('Data Transformation'!E4017&lt;$R$10,E4017,$R$10)),IF(C4017=FALSE,FALSE,IF(C4017&lt;$R$10,C4017,$R$10)))</f>
        <v>0</v>
      </c>
      <c r="H4017" t="b">
        <f>IF('Input and Summary Results'!$J$4="yes",'Data Transformation'!F4017,'Data Transformation'!D4017)</f>
        <v>0</v>
      </c>
      <c r="I4017" t="str">
        <f t="shared" si="217"/>
        <v/>
      </c>
    </row>
    <row r="4018" spans="2:9" x14ac:dyDescent="0.25">
      <c r="B4018" t="b">
        <f>IF('Input and Summary Results'!D3600=0,FALSE,'Input and Summary Results'!$B3600)</f>
        <v>0</v>
      </c>
      <c r="C4018" t="b">
        <f>IF(OR(B4018=0,'Input and Summary Results'!D3600=0,'Input and Summary Results'!D3600=""),FALSE,'Input and Summary Results'!$D3600)</f>
        <v>0</v>
      </c>
      <c r="D4018" t="b">
        <f>IF(OR(B4018=0,'Input and Summary Results'!E3600=0),FALSE,'Input and Summary Results'!$E3600)</f>
        <v>0</v>
      </c>
      <c r="E4018" t="b">
        <f t="shared" si="218"/>
        <v>0</v>
      </c>
      <c r="F4018" t="b">
        <f t="shared" si="219"/>
        <v>0</v>
      </c>
      <c r="G4018" t="b">
        <f>IF('Input and Summary Results'!$J$4="yes",IF(C4018=FALSE,FALSE,IF('Data Transformation'!E4018&lt;$R$10,E4018,$R$10)),IF(C4018=FALSE,FALSE,IF(C4018&lt;$R$10,C4018,$R$10)))</f>
        <v>0</v>
      </c>
      <c r="H4018" t="b">
        <f>IF('Input and Summary Results'!$J$4="yes",'Data Transformation'!F4018,'Data Transformation'!D4018)</f>
        <v>0</v>
      </c>
      <c r="I4018" t="str">
        <f t="shared" si="217"/>
        <v/>
      </c>
    </row>
    <row r="4019" spans="2:9" x14ac:dyDescent="0.25">
      <c r="B4019" t="b">
        <f>IF('Input and Summary Results'!D3601=0,FALSE,'Input and Summary Results'!$B3601)</f>
        <v>0</v>
      </c>
      <c r="C4019" t="b">
        <f>IF(OR(B4019=0,'Input and Summary Results'!D3601=0,'Input and Summary Results'!D3601=""),FALSE,'Input and Summary Results'!$D3601)</f>
        <v>0</v>
      </c>
      <c r="D4019" t="b">
        <f>IF(OR(B4019=0,'Input and Summary Results'!E3601=0),FALSE,'Input and Summary Results'!$E3601)</f>
        <v>0</v>
      </c>
      <c r="E4019" t="b">
        <f t="shared" si="218"/>
        <v>0</v>
      </c>
      <c r="F4019" t="b">
        <f t="shared" si="219"/>
        <v>0</v>
      </c>
      <c r="G4019" t="b">
        <f>IF('Input and Summary Results'!$J$4="yes",IF(C4019=FALSE,FALSE,IF('Data Transformation'!E4019&lt;$R$10,E4019,$R$10)),IF(C4019=FALSE,FALSE,IF(C4019&lt;$R$10,C4019,$R$10)))</f>
        <v>0</v>
      </c>
      <c r="H4019" t="b">
        <f>IF('Input and Summary Results'!$J$4="yes",'Data Transformation'!F4019,'Data Transformation'!D4019)</f>
        <v>0</v>
      </c>
      <c r="I4019" t="str">
        <f t="shared" si="217"/>
        <v/>
      </c>
    </row>
    <row r="4020" spans="2:9" x14ac:dyDescent="0.25">
      <c r="B4020" t="b">
        <f>IF('Input and Summary Results'!D3602=0,FALSE,'Input and Summary Results'!$B3602)</f>
        <v>0</v>
      </c>
      <c r="C4020" t="b">
        <f>IF(OR(B4020=0,'Input and Summary Results'!D3602=0,'Input and Summary Results'!D3602=""),FALSE,'Input and Summary Results'!$D3602)</f>
        <v>0</v>
      </c>
      <c r="D4020" t="b">
        <f>IF(OR(B4020=0,'Input and Summary Results'!E3602=0),FALSE,'Input and Summary Results'!$E3602)</f>
        <v>0</v>
      </c>
      <c r="E4020" t="b">
        <f t="shared" si="218"/>
        <v>0</v>
      </c>
      <c r="F4020" t="b">
        <f t="shared" si="219"/>
        <v>0</v>
      </c>
      <c r="G4020" t="b">
        <f>IF('Input and Summary Results'!$J$4="yes",IF(C4020=FALSE,FALSE,IF('Data Transformation'!E4020&lt;$R$10,E4020,$R$10)),IF(C4020=FALSE,FALSE,IF(C4020&lt;$R$10,C4020,$R$10)))</f>
        <v>0</v>
      </c>
      <c r="H4020" t="b">
        <f>IF('Input and Summary Results'!$J$4="yes",'Data Transformation'!F4020,'Data Transformation'!D4020)</f>
        <v>0</v>
      </c>
      <c r="I4020" t="str">
        <f t="shared" si="217"/>
        <v/>
      </c>
    </row>
    <row r="4021" spans="2:9" x14ac:dyDescent="0.25">
      <c r="B4021" t="b">
        <f>IF('Input and Summary Results'!D3603=0,FALSE,'Input and Summary Results'!$B3603)</f>
        <v>0</v>
      </c>
      <c r="C4021" t="b">
        <f>IF(OR(B4021=0,'Input and Summary Results'!D3603=0,'Input and Summary Results'!D3603=""),FALSE,'Input and Summary Results'!$D3603)</f>
        <v>0</v>
      </c>
      <c r="D4021" t="b">
        <f>IF(OR(B4021=0,'Input and Summary Results'!E3603=0),FALSE,'Input and Summary Results'!$E3603)</f>
        <v>0</v>
      </c>
      <c r="E4021" t="b">
        <f t="shared" si="218"/>
        <v>0</v>
      </c>
      <c r="F4021" t="b">
        <f t="shared" si="219"/>
        <v>0</v>
      </c>
      <c r="G4021" t="b">
        <f>IF('Input and Summary Results'!$J$4="yes",IF(C4021=FALSE,FALSE,IF('Data Transformation'!E4021&lt;$R$10,E4021,$R$10)),IF(C4021=FALSE,FALSE,IF(C4021&lt;$R$10,C4021,$R$10)))</f>
        <v>0</v>
      </c>
      <c r="H4021" t="b">
        <f>IF('Input and Summary Results'!$J$4="yes",'Data Transformation'!F4021,'Data Transformation'!D4021)</f>
        <v>0</v>
      </c>
      <c r="I4021" t="str">
        <f t="shared" si="217"/>
        <v/>
      </c>
    </row>
    <row r="4022" spans="2:9" x14ac:dyDescent="0.25">
      <c r="B4022" t="b">
        <f>IF('Input and Summary Results'!D3604=0,FALSE,'Input and Summary Results'!$B3604)</f>
        <v>0</v>
      </c>
      <c r="C4022" t="b">
        <f>IF(OR(B4022=0,'Input and Summary Results'!D3604=0,'Input and Summary Results'!D3604=""),FALSE,'Input and Summary Results'!$D3604)</f>
        <v>0</v>
      </c>
      <c r="D4022" t="b">
        <f>IF(OR(B4022=0,'Input and Summary Results'!E3604=0),FALSE,'Input and Summary Results'!$E3604)</f>
        <v>0</v>
      </c>
      <c r="E4022" t="b">
        <f t="shared" si="218"/>
        <v>0</v>
      </c>
      <c r="F4022" t="b">
        <f t="shared" si="219"/>
        <v>0</v>
      </c>
      <c r="G4022" t="b">
        <f>IF('Input and Summary Results'!$J$4="yes",IF(C4022=FALSE,FALSE,IF('Data Transformation'!E4022&lt;$R$10,E4022,$R$10)),IF(C4022=FALSE,FALSE,IF(C4022&lt;$R$10,C4022,$R$10)))</f>
        <v>0</v>
      </c>
      <c r="H4022" t="b">
        <f>IF('Input and Summary Results'!$J$4="yes",'Data Transformation'!F4022,'Data Transformation'!D4022)</f>
        <v>0</v>
      </c>
      <c r="I4022" t="str">
        <f t="shared" si="217"/>
        <v/>
      </c>
    </row>
    <row r="4023" spans="2:9" x14ac:dyDescent="0.25">
      <c r="B4023" t="b">
        <f>IF('Input and Summary Results'!D3605=0,FALSE,'Input and Summary Results'!$B3605)</f>
        <v>0</v>
      </c>
      <c r="C4023" t="b">
        <f>IF(OR(B4023=0,'Input and Summary Results'!D3605=0,'Input and Summary Results'!D3605=""),FALSE,'Input and Summary Results'!$D3605)</f>
        <v>0</v>
      </c>
      <c r="D4023" t="b">
        <f>IF(OR(B4023=0,'Input and Summary Results'!E3605=0),FALSE,'Input and Summary Results'!$E3605)</f>
        <v>0</v>
      </c>
      <c r="E4023" t="b">
        <f t="shared" si="218"/>
        <v>0</v>
      </c>
      <c r="F4023" t="b">
        <f t="shared" si="219"/>
        <v>0</v>
      </c>
      <c r="G4023" t="b">
        <f>IF('Input and Summary Results'!$J$4="yes",IF(C4023=FALSE,FALSE,IF('Data Transformation'!E4023&lt;$R$10,E4023,$R$10)),IF(C4023=FALSE,FALSE,IF(C4023&lt;$R$10,C4023,$R$10)))</f>
        <v>0</v>
      </c>
      <c r="H4023" t="b">
        <f>IF('Input and Summary Results'!$J$4="yes",'Data Transformation'!F4023,'Data Transformation'!D4023)</f>
        <v>0</v>
      </c>
      <c r="I4023" t="str">
        <f t="shared" si="217"/>
        <v/>
      </c>
    </row>
    <row r="4024" spans="2:9" x14ac:dyDescent="0.25">
      <c r="B4024" t="b">
        <f>IF('Input and Summary Results'!D3606=0,FALSE,'Input and Summary Results'!$B3606)</f>
        <v>0</v>
      </c>
      <c r="C4024" t="b">
        <f>IF(OR(B4024=0,'Input and Summary Results'!D3606=0,'Input and Summary Results'!D3606=""),FALSE,'Input and Summary Results'!$D3606)</f>
        <v>0</v>
      </c>
      <c r="D4024" t="b">
        <f>IF(OR(B4024=0,'Input and Summary Results'!E3606=0),FALSE,'Input and Summary Results'!$E3606)</f>
        <v>0</v>
      </c>
      <c r="E4024" t="b">
        <f t="shared" si="218"/>
        <v>0</v>
      </c>
      <c r="F4024" t="b">
        <f t="shared" si="219"/>
        <v>0</v>
      </c>
      <c r="G4024" t="b">
        <f>IF('Input and Summary Results'!$J$4="yes",IF(C4024=FALSE,FALSE,IF('Data Transformation'!E4024&lt;$R$10,E4024,$R$10)),IF(C4024=FALSE,FALSE,IF(C4024&lt;$R$10,C4024,$R$10)))</f>
        <v>0</v>
      </c>
      <c r="H4024" t="b">
        <f>IF('Input and Summary Results'!$J$4="yes",'Data Transformation'!F4024,'Data Transformation'!D4024)</f>
        <v>0</v>
      </c>
      <c r="I4024" t="str">
        <f t="shared" si="217"/>
        <v/>
      </c>
    </row>
    <row r="4025" spans="2:9" x14ac:dyDescent="0.25">
      <c r="B4025" t="b">
        <f>IF('Input and Summary Results'!D3607=0,FALSE,'Input and Summary Results'!$B3607)</f>
        <v>0</v>
      </c>
      <c r="C4025" t="b">
        <f>IF(OR(B4025=0,'Input and Summary Results'!D3607=0,'Input and Summary Results'!D3607=""),FALSE,'Input and Summary Results'!$D3607)</f>
        <v>0</v>
      </c>
      <c r="D4025" t="b">
        <f>IF(OR(B4025=0,'Input and Summary Results'!E3607=0),FALSE,'Input and Summary Results'!$E3607)</f>
        <v>0</v>
      </c>
      <c r="E4025" t="b">
        <f t="shared" si="218"/>
        <v>0</v>
      </c>
      <c r="F4025" t="b">
        <f t="shared" si="219"/>
        <v>0</v>
      </c>
      <c r="G4025" t="b">
        <f>IF('Input and Summary Results'!$J$4="yes",IF(C4025=FALSE,FALSE,IF('Data Transformation'!E4025&lt;$R$10,E4025,$R$10)),IF(C4025=FALSE,FALSE,IF(C4025&lt;$R$10,C4025,$R$10)))</f>
        <v>0</v>
      </c>
      <c r="H4025" t="b">
        <f>IF('Input and Summary Results'!$J$4="yes",'Data Transformation'!F4025,'Data Transformation'!D4025)</f>
        <v>0</v>
      </c>
      <c r="I4025" t="str">
        <f t="shared" si="217"/>
        <v/>
      </c>
    </row>
    <row r="4026" spans="2:9" x14ac:dyDescent="0.25">
      <c r="B4026" t="b">
        <f>IF('Input and Summary Results'!D3608=0,FALSE,'Input and Summary Results'!$B3608)</f>
        <v>0</v>
      </c>
      <c r="C4026" t="b">
        <f>IF(OR(B4026=0,'Input and Summary Results'!D3608=0,'Input and Summary Results'!D3608=""),FALSE,'Input and Summary Results'!$D3608)</f>
        <v>0</v>
      </c>
      <c r="D4026" t="b">
        <f>IF(OR(B4026=0,'Input and Summary Results'!E3608=0),FALSE,'Input and Summary Results'!$E3608)</f>
        <v>0</v>
      </c>
      <c r="E4026" t="b">
        <f t="shared" si="218"/>
        <v>0</v>
      </c>
      <c r="F4026" t="b">
        <f t="shared" si="219"/>
        <v>0</v>
      </c>
      <c r="G4026" t="b">
        <f>IF('Input and Summary Results'!$J$4="yes",IF(C4026=FALSE,FALSE,IF('Data Transformation'!E4026&lt;$R$10,E4026,$R$10)),IF(C4026=FALSE,FALSE,IF(C4026&lt;$R$10,C4026,$R$10)))</f>
        <v>0</v>
      </c>
      <c r="H4026" t="b">
        <f>IF('Input and Summary Results'!$J$4="yes",'Data Transformation'!F4026,'Data Transformation'!D4026)</f>
        <v>0</v>
      </c>
      <c r="I4026" t="str">
        <f t="shared" si="217"/>
        <v/>
      </c>
    </row>
    <row r="4027" spans="2:9" x14ac:dyDescent="0.25">
      <c r="B4027" t="b">
        <f>IF('Input and Summary Results'!D3609=0,FALSE,'Input and Summary Results'!$B3609)</f>
        <v>0</v>
      </c>
      <c r="C4027" t="b">
        <f>IF(OR(B4027=0,'Input and Summary Results'!D3609=0,'Input and Summary Results'!D3609=""),FALSE,'Input and Summary Results'!$D3609)</f>
        <v>0</v>
      </c>
      <c r="D4027" t="b">
        <f>IF(OR(B4027=0,'Input and Summary Results'!E3609=0),FALSE,'Input and Summary Results'!$E3609)</f>
        <v>0</v>
      </c>
      <c r="E4027" t="b">
        <f t="shared" si="218"/>
        <v>0</v>
      </c>
      <c r="F4027" t="b">
        <f t="shared" si="219"/>
        <v>0</v>
      </c>
      <c r="G4027" t="b">
        <f>IF('Input and Summary Results'!$J$4="yes",IF(C4027=FALSE,FALSE,IF('Data Transformation'!E4027&lt;$R$10,E4027,$R$10)),IF(C4027=FALSE,FALSE,IF(C4027&lt;$R$10,C4027,$R$10)))</f>
        <v>0</v>
      </c>
      <c r="H4027" t="b">
        <f>IF('Input and Summary Results'!$J$4="yes",'Data Transformation'!F4027,'Data Transformation'!D4027)</f>
        <v>0</v>
      </c>
      <c r="I4027" t="str">
        <f t="shared" si="217"/>
        <v/>
      </c>
    </row>
    <row r="4028" spans="2:9" x14ac:dyDescent="0.25">
      <c r="B4028" t="b">
        <f>IF('Input and Summary Results'!D3610=0,FALSE,'Input and Summary Results'!$B3610)</f>
        <v>0</v>
      </c>
      <c r="C4028" t="b">
        <f>IF(OR(B4028=0,'Input and Summary Results'!D3610=0,'Input and Summary Results'!D3610=""),FALSE,'Input and Summary Results'!$D3610)</f>
        <v>0</v>
      </c>
      <c r="D4028" t="b">
        <f>IF(OR(B4028=0,'Input and Summary Results'!E3610=0),FALSE,'Input and Summary Results'!$E3610)</f>
        <v>0</v>
      </c>
      <c r="E4028" t="b">
        <f t="shared" si="218"/>
        <v>0</v>
      </c>
      <c r="F4028" t="b">
        <f t="shared" si="219"/>
        <v>0</v>
      </c>
      <c r="G4028" t="b">
        <f>IF('Input and Summary Results'!$J$4="yes",IF(C4028=FALSE,FALSE,IF('Data Transformation'!E4028&lt;$R$10,E4028,$R$10)),IF(C4028=FALSE,FALSE,IF(C4028&lt;$R$10,C4028,$R$10)))</f>
        <v>0</v>
      </c>
      <c r="H4028" t="b">
        <f>IF('Input and Summary Results'!$J$4="yes",'Data Transformation'!F4028,'Data Transformation'!D4028)</f>
        <v>0</v>
      </c>
      <c r="I4028" t="str">
        <f t="shared" si="217"/>
        <v/>
      </c>
    </row>
    <row r="4029" spans="2:9" x14ac:dyDescent="0.25">
      <c r="B4029" t="b">
        <f>IF('Input and Summary Results'!D3611=0,FALSE,'Input and Summary Results'!$B3611)</f>
        <v>0</v>
      </c>
      <c r="C4029" t="b">
        <f>IF(OR(B4029=0,'Input and Summary Results'!D3611=0,'Input and Summary Results'!D3611=""),FALSE,'Input and Summary Results'!$D3611)</f>
        <v>0</v>
      </c>
      <c r="D4029" t="b">
        <f>IF(OR(B4029=0,'Input and Summary Results'!E3611=0),FALSE,'Input and Summary Results'!$E3611)</f>
        <v>0</v>
      </c>
      <c r="E4029" t="b">
        <f t="shared" si="218"/>
        <v>0</v>
      </c>
      <c r="F4029" t="b">
        <f t="shared" si="219"/>
        <v>0</v>
      </c>
      <c r="G4029" t="b">
        <f>IF('Input and Summary Results'!$J$4="yes",IF(C4029=FALSE,FALSE,IF('Data Transformation'!E4029&lt;$R$10,E4029,$R$10)),IF(C4029=FALSE,FALSE,IF(C4029&lt;$R$10,C4029,$R$10)))</f>
        <v>0</v>
      </c>
      <c r="H4029" t="b">
        <f>IF('Input and Summary Results'!$J$4="yes",'Data Transformation'!F4029,'Data Transformation'!D4029)</f>
        <v>0</v>
      </c>
      <c r="I4029" t="str">
        <f t="shared" si="217"/>
        <v/>
      </c>
    </row>
    <row r="4030" spans="2:9" x14ac:dyDescent="0.25">
      <c r="B4030" t="b">
        <f>IF('Input and Summary Results'!D3612=0,FALSE,'Input and Summary Results'!$B3612)</f>
        <v>0</v>
      </c>
      <c r="C4030" t="b">
        <f>IF(OR(B4030=0,'Input and Summary Results'!D3612=0,'Input and Summary Results'!D3612=""),FALSE,'Input and Summary Results'!$D3612)</f>
        <v>0</v>
      </c>
      <c r="D4030" t="b">
        <f>IF(OR(B4030=0,'Input and Summary Results'!E3612=0),FALSE,'Input and Summary Results'!$E3612)</f>
        <v>0</v>
      </c>
      <c r="E4030" t="b">
        <f t="shared" si="218"/>
        <v>0</v>
      </c>
      <c r="F4030" t="b">
        <f t="shared" si="219"/>
        <v>0</v>
      </c>
      <c r="G4030" t="b">
        <f>IF('Input and Summary Results'!$J$4="yes",IF(C4030=FALSE,FALSE,IF('Data Transformation'!E4030&lt;$R$10,E4030,$R$10)),IF(C4030=FALSE,FALSE,IF(C4030&lt;$R$10,C4030,$R$10)))</f>
        <v>0</v>
      </c>
      <c r="H4030" t="b">
        <f>IF('Input and Summary Results'!$J$4="yes",'Data Transformation'!F4030,'Data Transformation'!D4030)</f>
        <v>0</v>
      </c>
      <c r="I4030" t="str">
        <f t="shared" si="217"/>
        <v/>
      </c>
    </row>
    <row r="4031" spans="2:9" x14ac:dyDescent="0.25">
      <c r="B4031" t="b">
        <f>IF('Input and Summary Results'!D3613=0,FALSE,'Input and Summary Results'!$B3613)</f>
        <v>0</v>
      </c>
      <c r="C4031" t="b">
        <f>IF(OR(B4031=0,'Input and Summary Results'!D3613=0,'Input and Summary Results'!D3613=""),FALSE,'Input and Summary Results'!$D3613)</f>
        <v>0</v>
      </c>
      <c r="D4031" t="b">
        <f>IF(OR(B4031=0,'Input and Summary Results'!E3613=0),FALSE,'Input and Summary Results'!$E3613)</f>
        <v>0</v>
      </c>
      <c r="E4031" t="b">
        <f t="shared" si="218"/>
        <v>0</v>
      </c>
      <c r="F4031" t="b">
        <f t="shared" si="219"/>
        <v>0</v>
      </c>
      <c r="G4031" t="b">
        <f>IF('Input and Summary Results'!$J$4="yes",IF(C4031=FALSE,FALSE,IF('Data Transformation'!E4031&lt;$R$10,E4031,$R$10)),IF(C4031=FALSE,FALSE,IF(C4031&lt;$R$10,C4031,$R$10)))</f>
        <v>0</v>
      </c>
      <c r="H4031" t="b">
        <f>IF('Input and Summary Results'!$J$4="yes",'Data Transformation'!F4031,'Data Transformation'!D4031)</f>
        <v>0</v>
      </c>
      <c r="I4031" t="str">
        <f t="shared" si="217"/>
        <v/>
      </c>
    </row>
    <row r="4032" spans="2:9" x14ac:dyDescent="0.25">
      <c r="B4032" t="b">
        <f>IF('Input and Summary Results'!D3614=0,FALSE,'Input and Summary Results'!$B3614)</f>
        <v>0</v>
      </c>
      <c r="C4032" t="b">
        <f>IF(OR(B4032=0,'Input and Summary Results'!D3614=0,'Input and Summary Results'!D3614=""),FALSE,'Input and Summary Results'!$D3614)</f>
        <v>0</v>
      </c>
      <c r="D4032" t="b">
        <f>IF(OR(B4032=0,'Input and Summary Results'!E3614=0),FALSE,'Input and Summary Results'!$E3614)</f>
        <v>0</v>
      </c>
      <c r="E4032" t="b">
        <f t="shared" si="218"/>
        <v>0</v>
      </c>
      <c r="F4032" t="b">
        <f t="shared" si="219"/>
        <v>0</v>
      </c>
      <c r="G4032" t="b">
        <f>IF('Input and Summary Results'!$J$4="yes",IF(C4032=FALSE,FALSE,IF('Data Transformation'!E4032&lt;$R$10,E4032,$R$10)),IF(C4032=FALSE,FALSE,IF(C4032&lt;$R$10,C4032,$R$10)))</f>
        <v>0</v>
      </c>
      <c r="H4032" t="b">
        <f>IF('Input and Summary Results'!$J$4="yes",'Data Transformation'!F4032,'Data Transformation'!D4032)</f>
        <v>0</v>
      </c>
      <c r="I4032" t="str">
        <f t="shared" si="217"/>
        <v/>
      </c>
    </row>
    <row r="4033" spans="2:9" x14ac:dyDescent="0.25">
      <c r="B4033" t="b">
        <f>IF('Input and Summary Results'!D3615=0,FALSE,'Input and Summary Results'!$B3615)</f>
        <v>0</v>
      </c>
      <c r="C4033" t="b">
        <f>IF(OR(B4033=0,'Input and Summary Results'!D3615=0,'Input and Summary Results'!D3615=""),FALSE,'Input and Summary Results'!$D3615)</f>
        <v>0</v>
      </c>
      <c r="D4033" t="b">
        <f>IF(OR(B4033=0,'Input and Summary Results'!E3615=0),FALSE,'Input and Summary Results'!$E3615)</f>
        <v>0</v>
      </c>
      <c r="E4033" t="b">
        <f t="shared" si="218"/>
        <v>0</v>
      </c>
      <c r="F4033" t="b">
        <f t="shared" si="219"/>
        <v>0</v>
      </c>
      <c r="G4033" t="b">
        <f>IF('Input and Summary Results'!$J$4="yes",IF(C4033=FALSE,FALSE,IF('Data Transformation'!E4033&lt;$R$10,E4033,$R$10)),IF(C4033=FALSE,FALSE,IF(C4033&lt;$R$10,C4033,$R$10)))</f>
        <v>0</v>
      </c>
      <c r="H4033" t="b">
        <f>IF('Input and Summary Results'!$J$4="yes",'Data Transformation'!F4033,'Data Transformation'!D4033)</f>
        <v>0</v>
      </c>
      <c r="I4033" t="str">
        <f t="shared" si="217"/>
        <v/>
      </c>
    </row>
    <row r="4034" spans="2:9" x14ac:dyDescent="0.25">
      <c r="B4034" t="b">
        <f>IF('Input and Summary Results'!D3616=0,FALSE,'Input and Summary Results'!$B3616)</f>
        <v>0</v>
      </c>
      <c r="C4034" t="b">
        <f>IF(OR(B4034=0,'Input and Summary Results'!D3616=0,'Input and Summary Results'!D3616=""),FALSE,'Input and Summary Results'!$D3616)</f>
        <v>0</v>
      </c>
      <c r="D4034" t="b">
        <f>IF(OR(B4034=0,'Input and Summary Results'!E3616=0),FALSE,'Input and Summary Results'!$E3616)</f>
        <v>0</v>
      </c>
      <c r="E4034" t="b">
        <f t="shared" si="218"/>
        <v>0</v>
      </c>
      <c r="F4034" t="b">
        <f t="shared" si="219"/>
        <v>0</v>
      </c>
      <c r="G4034" t="b">
        <f>IF('Input and Summary Results'!$J$4="yes",IF(C4034=FALSE,FALSE,IF('Data Transformation'!E4034&lt;$R$10,E4034,$R$10)),IF(C4034=FALSE,FALSE,IF(C4034&lt;$R$10,C4034,$R$10)))</f>
        <v>0</v>
      </c>
      <c r="H4034" t="b">
        <f>IF('Input and Summary Results'!$J$4="yes",'Data Transformation'!F4034,'Data Transformation'!D4034)</f>
        <v>0</v>
      </c>
      <c r="I4034" t="str">
        <f t="shared" si="217"/>
        <v/>
      </c>
    </row>
    <row r="4035" spans="2:9" x14ac:dyDescent="0.25">
      <c r="B4035" t="b">
        <f>IF('Input and Summary Results'!D3617=0,FALSE,'Input and Summary Results'!$B3617)</f>
        <v>0</v>
      </c>
      <c r="C4035" t="b">
        <f>IF(OR(B4035=0,'Input and Summary Results'!D3617=0,'Input and Summary Results'!D3617=""),FALSE,'Input and Summary Results'!$D3617)</f>
        <v>0</v>
      </c>
      <c r="D4035" t="b">
        <f>IF(OR(B4035=0,'Input and Summary Results'!E3617=0),FALSE,'Input and Summary Results'!$E3617)</f>
        <v>0</v>
      </c>
      <c r="E4035" t="b">
        <f t="shared" si="218"/>
        <v>0</v>
      </c>
      <c r="F4035" t="b">
        <f t="shared" si="219"/>
        <v>0</v>
      </c>
      <c r="G4035" t="b">
        <f>IF('Input and Summary Results'!$J$4="yes",IF(C4035=FALSE,FALSE,IF('Data Transformation'!E4035&lt;$R$10,E4035,$R$10)),IF(C4035=FALSE,FALSE,IF(C4035&lt;$R$10,C4035,$R$10)))</f>
        <v>0</v>
      </c>
      <c r="H4035" t="b">
        <f>IF('Input and Summary Results'!$J$4="yes",'Data Transformation'!F4035,'Data Transformation'!D4035)</f>
        <v>0</v>
      </c>
      <c r="I4035" t="str">
        <f t="shared" si="217"/>
        <v/>
      </c>
    </row>
    <row r="4036" spans="2:9" x14ac:dyDescent="0.25">
      <c r="B4036" t="b">
        <f>IF('Input and Summary Results'!D3618=0,FALSE,'Input and Summary Results'!$B3618)</f>
        <v>0</v>
      </c>
      <c r="C4036" t="b">
        <f>IF(OR(B4036=0,'Input and Summary Results'!D3618=0,'Input and Summary Results'!D3618=""),FALSE,'Input and Summary Results'!$D3618)</f>
        <v>0</v>
      </c>
      <c r="D4036" t="b">
        <f>IF(OR(B4036=0,'Input and Summary Results'!E3618=0),FALSE,'Input and Summary Results'!$E3618)</f>
        <v>0</v>
      </c>
      <c r="E4036" t="b">
        <f t="shared" si="218"/>
        <v>0</v>
      </c>
      <c r="F4036" t="b">
        <f t="shared" si="219"/>
        <v>0</v>
      </c>
      <c r="G4036" t="b">
        <f>IF('Input and Summary Results'!$J$4="yes",IF(C4036=FALSE,FALSE,IF('Data Transformation'!E4036&lt;$R$10,E4036,$R$10)),IF(C4036=FALSE,FALSE,IF(C4036&lt;$R$10,C4036,$R$10)))</f>
        <v>0</v>
      </c>
      <c r="H4036" t="b">
        <f>IF('Input and Summary Results'!$J$4="yes",'Data Transformation'!F4036,'Data Transformation'!D4036)</f>
        <v>0</v>
      </c>
      <c r="I4036" t="str">
        <f t="shared" si="217"/>
        <v/>
      </c>
    </row>
    <row r="4037" spans="2:9" x14ac:dyDescent="0.25">
      <c r="B4037" t="b">
        <f>IF('Input and Summary Results'!D3619=0,FALSE,'Input and Summary Results'!$B3619)</f>
        <v>0</v>
      </c>
      <c r="C4037" t="b">
        <f>IF(OR(B4037=0,'Input and Summary Results'!D3619=0,'Input and Summary Results'!D3619=""),FALSE,'Input and Summary Results'!$D3619)</f>
        <v>0</v>
      </c>
      <c r="D4037" t="b">
        <f>IF(OR(B4037=0,'Input and Summary Results'!E3619=0),FALSE,'Input and Summary Results'!$E3619)</f>
        <v>0</v>
      </c>
      <c r="E4037" t="b">
        <f t="shared" si="218"/>
        <v>0</v>
      </c>
      <c r="F4037" t="b">
        <f t="shared" si="219"/>
        <v>0</v>
      </c>
      <c r="G4037" t="b">
        <f>IF('Input and Summary Results'!$J$4="yes",IF(C4037=FALSE,FALSE,IF('Data Transformation'!E4037&lt;$R$10,E4037,$R$10)),IF(C4037=FALSE,FALSE,IF(C4037&lt;$R$10,C4037,$R$10)))</f>
        <v>0</v>
      </c>
      <c r="H4037" t="b">
        <f>IF('Input and Summary Results'!$J$4="yes",'Data Transformation'!F4037,'Data Transformation'!D4037)</f>
        <v>0</v>
      </c>
      <c r="I4037" t="str">
        <f t="shared" ref="I4037:I4100" si="220">IF(G4037=FALSE,"",B4037)</f>
        <v/>
      </c>
    </row>
    <row r="4038" spans="2:9" x14ac:dyDescent="0.25">
      <c r="B4038" t="b">
        <f>IF('Input and Summary Results'!D3620=0,FALSE,'Input and Summary Results'!$B3620)</f>
        <v>0</v>
      </c>
      <c r="C4038" t="b">
        <f>IF(OR(B4038=0,'Input and Summary Results'!D3620=0,'Input and Summary Results'!D3620=""),FALSE,'Input and Summary Results'!$D3620)</f>
        <v>0</v>
      </c>
      <c r="D4038" t="b">
        <f>IF(OR(B4038=0,'Input and Summary Results'!E3620=0),FALSE,'Input and Summary Results'!$E3620)</f>
        <v>0</v>
      </c>
      <c r="E4038" t="b">
        <f t="shared" si="218"/>
        <v>0</v>
      </c>
      <c r="F4038" t="b">
        <f t="shared" si="219"/>
        <v>0</v>
      </c>
      <c r="G4038" t="b">
        <f>IF('Input and Summary Results'!$J$4="yes",IF(C4038=FALSE,FALSE,IF('Data Transformation'!E4038&lt;$R$10,E4038,$R$10)),IF(C4038=FALSE,FALSE,IF(C4038&lt;$R$10,C4038,$R$10)))</f>
        <v>0</v>
      </c>
      <c r="H4038" t="b">
        <f>IF('Input and Summary Results'!$J$4="yes",'Data Transformation'!F4038,'Data Transformation'!D4038)</f>
        <v>0</v>
      </c>
      <c r="I4038" t="str">
        <f t="shared" si="220"/>
        <v/>
      </c>
    </row>
    <row r="4039" spans="2:9" x14ac:dyDescent="0.25">
      <c r="B4039" t="b">
        <f>IF('Input and Summary Results'!D3621=0,FALSE,'Input and Summary Results'!$B3621)</f>
        <v>0</v>
      </c>
      <c r="C4039" t="b">
        <f>IF(OR(B4039=0,'Input and Summary Results'!D3621=0,'Input and Summary Results'!D3621=""),FALSE,'Input and Summary Results'!$D3621)</f>
        <v>0</v>
      </c>
      <c r="D4039" t="b">
        <f>IF(OR(B4039=0,'Input and Summary Results'!E3621=0),FALSE,'Input and Summary Results'!$E3621)</f>
        <v>0</v>
      </c>
      <c r="E4039" t="b">
        <f t="shared" si="218"/>
        <v>0</v>
      </c>
      <c r="F4039" t="b">
        <f t="shared" si="219"/>
        <v>0</v>
      </c>
      <c r="G4039" t="b">
        <f>IF('Input and Summary Results'!$J$4="yes",IF(C4039=FALSE,FALSE,IF('Data Transformation'!E4039&lt;$R$10,E4039,$R$10)),IF(C4039=FALSE,FALSE,IF(C4039&lt;$R$10,C4039,$R$10)))</f>
        <v>0</v>
      </c>
      <c r="H4039" t="b">
        <f>IF('Input and Summary Results'!$J$4="yes",'Data Transformation'!F4039,'Data Transformation'!D4039)</f>
        <v>0</v>
      </c>
      <c r="I4039" t="str">
        <f t="shared" si="220"/>
        <v/>
      </c>
    </row>
    <row r="4040" spans="2:9" x14ac:dyDescent="0.25">
      <c r="B4040" t="b">
        <f>IF('Input and Summary Results'!D3622=0,FALSE,'Input and Summary Results'!$B3622)</f>
        <v>0</v>
      </c>
      <c r="C4040" t="b">
        <f>IF(OR(B4040=0,'Input and Summary Results'!D3622=0,'Input and Summary Results'!D3622=""),FALSE,'Input and Summary Results'!$D3622)</f>
        <v>0</v>
      </c>
      <c r="D4040" t="b">
        <f>IF(OR(B4040=0,'Input and Summary Results'!E3622=0),FALSE,'Input and Summary Results'!$E3622)</f>
        <v>0</v>
      </c>
      <c r="E4040" t="b">
        <f t="shared" si="218"/>
        <v>0</v>
      </c>
      <c r="F4040" t="b">
        <f t="shared" si="219"/>
        <v>0</v>
      </c>
      <c r="G4040" t="b">
        <f>IF('Input and Summary Results'!$J$4="yes",IF(C4040=FALSE,FALSE,IF('Data Transformation'!E4040&lt;$R$10,E4040,$R$10)),IF(C4040=FALSE,FALSE,IF(C4040&lt;$R$10,C4040,$R$10)))</f>
        <v>0</v>
      </c>
      <c r="H4040" t="b">
        <f>IF('Input and Summary Results'!$J$4="yes",'Data Transformation'!F4040,'Data Transformation'!D4040)</f>
        <v>0</v>
      </c>
      <c r="I4040" t="str">
        <f t="shared" si="220"/>
        <v/>
      </c>
    </row>
    <row r="4041" spans="2:9" x14ac:dyDescent="0.25">
      <c r="B4041" t="b">
        <f>IF('Input and Summary Results'!D3623=0,FALSE,'Input and Summary Results'!$B3623)</f>
        <v>0</v>
      </c>
      <c r="C4041" t="b">
        <f>IF(OR(B4041=0,'Input and Summary Results'!D3623=0,'Input and Summary Results'!D3623=""),FALSE,'Input and Summary Results'!$D3623)</f>
        <v>0</v>
      </c>
      <c r="D4041" t="b">
        <f>IF(OR(B4041=0,'Input and Summary Results'!E3623=0),FALSE,'Input and Summary Results'!$E3623)</f>
        <v>0</v>
      </c>
      <c r="E4041" t="b">
        <f t="shared" si="218"/>
        <v>0</v>
      </c>
      <c r="F4041" t="b">
        <f t="shared" si="219"/>
        <v>0</v>
      </c>
      <c r="G4041" t="b">
        <f>IF('Input and Summary Results'!$J$4="yes",IF(C4041=FALSE,FALSE,IF('Data Transformation'!E4041&lt;$R$10,E4041,$R$10)),IF(C4041=FALSE,FALSE,IF(C4041&lt;$R$10,C4041,$R$10)))</f>
        <v>0</v>
      </c>
      <c r="H4041" t="b">
        <f>IF('Input and Summary Results'!$J$4="yes",'Data Transformation'!F4041,'Data Transformation'!D4041)</f>
        <v>0</v>
      </c>
      <c r="I4041" t="str">
        <f t="shared" si="220"/>
        <v/>
      </c>
    </row>
    <row r="4042" spans="2:9" x14ac:dyDescent="0.25">
      <c r="B4042" t="b">
        <f>IF('Input and Summary Results'!D3624=0,FALSE,'Input and Summary Results'!$B3624)</f>
        <v>0</v>
      </c>
      <c r="C4042" t="b">
        <f>IF(OR(B4042=0,'Input and Summary Results'!D3624=0,'Input and Summary Results'!D3624=""),FALSE,'Input and Summary Results'!$D3624)</f>
        <v>0</v>
      </c>
      <c r="D4042" t="b">
        <f>IF(OR(B4042=0,'Input and Summary Results'!E3624=0),FALSE,'Input and Summary Results'!$E3624)</f>
        <v>0</v>
      </c>
      <c r="E4042" t="b">
        <f t="shared" si="218"/>
        <v>0</v>
      </c>
      <c r="F4042" t="b">
        <f t="shared" si="219"/>
        <v>0</v>
      </c>
      <c r="G4042" t="b">
        <f>IF('Input and Summary Results'!$J$4="yes",IF(C4042=FALSE,FALSE,IF('Data Transformation'!E4042&lt;$R$10,E4042,$R$10)),IF(C4042=FALSE,FALSE,IF(C4042&lt;$R$10,C4042,$R$10)))</f>
        <v>0</v>
      </c>
      <c r="H4042" t="b">
        <f>IF('Input and Summary Results'!$J$4="yes",'Data Transformation'!F4042,'Data Transformation'!D4042)</f>
        <v>0</v>
      </c>
      <c r="I4042" t="str">
        <f t="shared" si="220"/>
        <v/>
      </c>
    </row>
    <row r="4043" spans="2:9" x14ac:dyDescent="0.25">
      <c r="B4043" t="b">
        <f>IF('Input and Summary Results'!D3625=0,FALSE,'Input and Summary Results'!$B3625)</f>
        <v>0</v>
      </c>
      <c r="C4043" t="b">
        <f>IF(OR(B4043=0,'Input and Summary Results'!D3625=0,'Input and Summary Results'!D3625=""),FALSE,'Input and Summary Results'!$D3625)</f>
        <v>0</v>
      </c>
      <c r="D4043" t="b">
        <f>IF(OR(B4043=0,'Input and Summary Results'!E3625=0),FALSE,'Input and Summary Results'!$E3625)</f>
        <v>0</v>
      </c>
      <c r="E4043" t="b">
        <f t="shared" si="218"/>
        <v>0</v>
      </c>
      <c r="F4043" t="b">
        <f t="shared" si="219"/>
        <v>0</v>
      </c>
      <c r="G4043" t="b">
        <f>IF('Input and Summary Results'!$J$4="yes",IF(C4043=FALSE,FALSE,IF('Data Transformation'!E4043&lt;$R$10,E4043,$R$10)),IF(C4043=FALSE,FALSE,IF(C4043&lt;$R$10,C4043,$R$10)))</f>
        <v>0</v>
      </c>
      <c r="H4043" t="b">
        <f>IF('Input and Summary Results'!$J$4="yes",'Data Transformation'!F4043,'Data Transformation'!D4043)</f>
        <v>0</v>
      </c>
      <c r="I4043" t="str">
        <f t="shared" si="220"/>
        <v/>
      </c>
    </row>
    <row r="4044" spans="2:9" x14ac:dyDescent="0.25">
      <c r="B4044" t="b">
        <f>IF('Input and Summary Results'!D3626=0,FALSE,'Input and Summary Results'!$B3626)</f>
        <v>0</v>
      </c>
      <c r="C4044" t="b">
        <f>IF(OR(B4044=0,'Input and Summary Results'!D3626=0,'Input and Summary Results'!D3626=""),FALSE,'Input and Summary Results'!$D3626)</f>
        <v>0</v>
      </c>
      <c r="D4044" t="b">
        <f>IF(OR(B4044=0,'Input and Summary Results'!E3626=0),FALSE,'Input and Summary Results'!$E3626)</f>
        <v>0</v>
      </c>
      <c r="E4044" t="b">
        <f t="shared" si="218"/>
        <v>0</v>
      </c>
      <c r="F4044" t="b">
        <f t="shared" si="219"/>
        <v>0</v>
      </c>
      <c r="G4044" t="b">
        <f>IF('Input and Summary Results'!$J$4="yes",IF(C4044=FALSE,FALSE,IF('Data Transformation'!E4044&lt;$R$10,E4044,$R$10)),IF(C4044=FALSE,FALSE,IF(C4044&lt;$R$10,C4044,$R$10)))</f>
        <v>0</v>
      </c>
      <c r="H4044" t="b">
        <f>IF('Input and Summary Results'!$J$4="yes",'Data Transformation'!F4044,'Data Transformation'!D4044)</f>
        <v>0</v>
      </c>
      <c r="I4044" t="str">
        <f t="shared" si="220"/>
        <v/>
      </c>
    </row>
    <row r="4045" spans="2:9" x14ac:dyDescent="0.25">
      <c r="B4045" t="b">
        <f>IF('Input and Summary Results'!D3627=0,FALSE,'Input and Summary Results'!$B3627)</f>
        <v>0</v>
      </c>
      <c r="C4045" t="b">
        <f>IF(OR(B4045=0,'Input and Summary Results'!D3627=0,'Input and Summary Results'!D3627=""),FALSE,'Input and Summary Results'!$D3627)</f>
        <v>0</v>
      </c>
      <c r="D4045" t="b">
        <f>IF(OR(B4045=0,'Input and Summary Results'!E3627=0),FALSE,'Input and Summary Results'!$E3627)</f>
        <v>0</v>
      </c>
      <c r="E4045" t="b">
        <f t="shared" si="218"/>
        <v>0</v>
      </c>
      <c r="F4045" t="b">
        <f t="shared" si="219"/>
        <v>0</v>
      </c>
      <c r="G4045" t="b">
        <f>IF('Input and Summary Results'!$J$4="yes",IF(C4045=FALSE,FALSE,IF('Data Transformation'!E4045&lt;$R$10,E4045,$R$10)),IF(C4045=FALSE,FALSE,IF(C4045&lt;$R$10,C4045,$R$10)))</f>
        <v>0</v>
      </c>
      <c r="H4045" t="b">
        <f>IF('Input and Summary Results'!$J$4="yes",'Data Transformation'!F4045,'Data Transformation'!D4045)</f>
        <v>0</v>
      </c>
      <c r="I4045" t="str">
        <f t="shared" si="220"/>
        <v/>
      </c>
    </row>
    <row r="4046" spans="2:9" x14ac:dyDescent="0.25">
      <c r="B4046" t="b">
        <f>IF('Input and Summary Results'!D3628=0,FALSE,'Input and Summary Results'!$B3628)</f>
        <v>0</v>
      </c>
      <c r="C4046" t="b">
        <f>IF(OR(B4046=0,'Input and Summary Results'!D3628=0,'Input and Summary Results'!D3628=""),FALSE,'Input and Summary Results'!$D3628)</f>
        <v>0</v>
      </c>
      <c r="D4046" t="b">
        <f>IF(OR(B4046=0,'Input and Summary Results'!E3628=0),FALSE,'Input and Summary Results'!$E3628)</f>
        <v>0</v>
      </c>
      <c r="E4046" t="b">
        <f t="shared" si="218"/>
        <v>0</v>
      </c>
      <c r="F4046" t="b">
        <f t="shared" si="219"/>
        <v>0</v>
      </c>
      <c r="G4046" t="b">
        <f>IF('Input and Summary Results'!$J$4="yes",IF(C4046=FALSE,FALSE,IF('Data Transformation'!E4046&lt;$R$10,E4046,$R$10)),IF(C4046=FALSE,FALSE,IF(C4046&lt;$R$10,C4046,$R$10)))</f>
        <v>0</v>
      </c>
      <c r="H4046" t="b">
        <f>IF('Input and Summary Results'!$J$4="yes",'Data Transformation'!F4046,'Data Transformation'!D4046)</f>
        <v>0</v>
      </c>
      <c r="I4046" t="str">
        <f t="shared" si="220"/>
        <v/>
      </c>
    </row>
    <row r="4047" spans="2:9" x14ac:dyDescent="0.25">
      <c r="B4047" t="b">
        <f>IF('Input and Summary Results'!D3629=0,FALSE,'Input and Summary Results'!$B3629)</f>
        <v>0</v>
      </c>
      <c r="C4047" t="b">
        <f>IF(OR(B4047=0,'Input and Summary Results'!D3629=0,'Input and Summary Results'!D3629=""),FALSE,'Input and Summary Results'!$D3629)</f>
        <v>0</v>
      </c>
      <c r="D4047" t="b">
        <f>IF(OR(B4047=0,'Input and Summary Results'!E3629=0),FALSE,'Input and Summary Results'!$E3629)</f>
        <v>0</v>
      </c>
      <c r="E4047" t="b">
        <f t="shared" si="218"/>
        <v>0</v>
      </c>
      <c r="F4047" t="b">
        <f t="shared" si="219"/>
        <v>0</v>
      </c>
      <c r="G4047" t="b">
        <f>IF('Input and Summary Results'!$J$4="yes",IF(C4047=FALSE,FALSE,IF('Data Transformation'!E4047&lt;$R$10,E4047,$R$10)),IF(C4047=FALSE,FALSE,IF(C4047&lt;$R$10,C4047,$R$10)))</f>
        <v>0</v>
      </c>
      <c r="H4047" t="b">
        <f>IF('Input and Summary Results'!$J$4="yes",'Data Transformation'!F4047,'Data Transformation'!D4047)</f>
        <v>0</v>
      </c>
      <c r="I4047" t="str">
        <f t="shared" si="220"/>
        <v/>
      </c>
    </row>
    <row r="4048" spans="2:9" x14ac:dyDescent="0.25">
      <c r="B4048" t="b">
        <f>IF('Input and Summary Results'!D3630=0,FALSE,'Input and Summary Results'!$B3630)</f>
        <v>0</v>
      </c>
      <c r="C4048" t="b">
        <f>IF(OR(B4048=0,'Input and Summary Results'!D3630=0,'Input and Summary Results'!D3630=""),FALSE,'Input and Summary Results'!$D3630)</f>
        <v>0</v>
      </c>
      <c r="D4048" t="b">
        <f>IF(OR(B4048=0,'Input and Summary Results'!E3630=0),FALSE,'Input and Summary Results'!$E3630)</f>
        <v>0</v>
      </c>
      <c r="E4048" t="b">
        <f t="shared" si="218"/>
        <v>0</v>
      </c>
      <c r="F4048" t="b">
        <f t="shared" si="219"/>
        <v>0</v>
      </c>
      <c r="G4048" t="b">
        <f>IF('Input and Summary Results'!$J$4="yes",IF(C4048=FALSE,FALSE,IF('Data Transformation'!E4048&lt;$R$10,E4048,$R$10)),IF(C4048=FALSE,FALSE,IF(C4048&lt;$R$10,C4048,$R$10)))</f>
        <v>0</v>
      </c>
      <c r="H4048" t="b">
        <f>IF('Input and Summary Results'!$J$4="yes",'Data Transformation'!F4048,'Data Transformation'!D4048)</f>
        <v>0</v>
      </c>
      <c r="I4048" t="str">
        <f t="shared" si="220"/>
        <v/>
      </c>
    </row>
    <row r="4049" spans="2:9" x14ac:dyDescent="0.25">
      <c r="B4049" t="b">
        <f>IF('Input and Summary Results'!D3631=0,FALSE,'Input and Summary Results'!$B3631)</f>
        <v>0</v>
      </c>
      <c r="C4049" t="b">
        <f>IF(OR(B4049=0,'Input and Summary Results'!D3631=0,'Input and Summary Results'!D3631=""),FALSE,'Input and Summary Results'!$D3631)</f>
        <v>0</v>
      </c>
      <c r="D4049" t="b">
        <f>IF(OR(B4049=0,'Input and Summary Results'!E3631=0),FALSE,'Input and Summary Results'!$E3631)</f>
        <v>0</v>
      </c>
      <c r="E4049" t="b">
        <f t="shared" si="218"/>
        <v>0</v>
      </c>
      <c r="F4049" t="b">
        <f t="shared" si="219"/>
        <v>0</v>
      </c>
      <c r="G4049" t="b">
        <f>IF('Input and Summary Results'!$J$4="yes",IF(C4049=FALSE,FALSE,IF('Data Transformation'!E4049&lt;$R$10,E4049,$R$10)),IF(C4049=FALSE,FALSE,IF(C4049&lt;$R$10,C4049,$R$10)))</f>
        <v>0</v>
      </c>
      <c r="H4049" t="b">
        <f>IF('Input and Summary Results'!$J$4="yes",'Data Transformation'!F4049,'Data Transformation'!D4049)</f>
        <v>0</v>
      </c>
      <c r="I4049" t="str">
        <f t="shared" si="220"/>
        <v/>
      </c>
    </row>
    <row r="4050" spans="2:9" x14ac:dyDescent="0.25">
      <c r="B4050" t="b">
        <f>IF('Input and Summary Results'!D3632=0,FALSE,'Input and Summary Results'!$B3632)</f>
        <v>0</v>
      </c>
      <c r="C4050" t="b">
        <f>IF(OR(B4050=0,'Input and Summary Results'!D3632=0,'Input and Summary Results'!D3632=""),FALSE,'Input and Summary Results'!$D3632)</f>
        <v>0</v>
      </c>
      <c r="D4050" t="b">
        <f>IF(OR(B4050=0,'Input and Summary Results'!E3632=0),FALSE,'Input and Summary Results'!$E3632)</f>
        <v>0</v>
      </c>
      <c r="E4050" t="b">
        <f t="shared" si="218"/>
        <v>0</v>
      </c>
      <c r="F4050" t="b">
        <f t="shared" si="219"/>
        <v>0</v>
      </c>
      <c r="G4050" t="b">
        <f>IF('Input and Summary Results'!$J$4="yes",IF(C4050=FALSE,FALSE,IF('Data Transformation'!E4050&lt;$R$10,E4050,$R$10)),IF(C4050=FALSE,FALSE,IF(C4050&lt;$R$10,C4050,$R$10)))</f>
        <v>0</v>
      </c>
      <c r="H4050" t="b">
        <f>IF('Input and Summary Results'!$J$4="yes",'Data Transformation'!F4050,'Data Transformation'!D4050)</f>
        <v>0</v>
      </c>
      <c r="I4050" t="str">
        <f t="shared" si="220"/>
        <v/>
      </c>
    </row>
    <row r="4051" spans="2:9" x14ac:dyDescent="0.25">
      <c r="B4051" t="b">
        <f>IF('Input and Summary Results'!D3633=0,FALSE,'Input and Summary Results'!$B3633)</f>
        <v>0</v>
      </c>
      <c r="C4051" t="b">
        <f>IF(OR(B4051=0,'Input and Summary Results'!D3633=0,'Input and Summary Results'!D3633=""),FALSE,'Input and Summary Results'!$D3633)</f>
        <v>0</v>
      </c>
      <c r="D4051" t="b">
        <f>IF(OR(B4051=0,'Input and Summary Results'!E3633=0),FALSE,'Input and Summary Results'!$E3633)</f>
        <v>0</v>
      </c>
      <c r="E4051" t="b">
        <f t="shared" si="218"/>
        <v>0</v>
      </c>
      <c r="F4051" t="b">
        <f t="shared" si="219"/>
        <v>0</v>
      </c>
      <c r="G4051" t="b">
        <f>IF('Input and Summary Results'!$J$4="yes",IF(C4051=FALSE,FALSE,IF('Data Transformation'!E4051&lt;$R$10,E4051,$R$10)),IF(C4051=FALSE,FALSE,IF(C4051&lt;$R$10,C4051,$R$10)))</f>
        <v>0</v>
      </c>
      <c r="H4051" t="b">
        <f>IF('Input and Summary Results'!$J$4="yes",'Data Transformation'!F4051,'Data Transformation'!D4051)</f>
        <v>0</v>
      </c>
      <c r="I4051" t="str">
        <f t="shared" si="220"/>
        <v/>
      </c>
    </row>
    <row r="4052" spans="2:9" x14ac:dyDescent="0.25">
      <c r="B4052" t="b">
        <f>IF('Input and Summary Results'!D3634=0,FALSE,'Input and Summary Results'!$B3634)</f>
        <v>0</v>
      </c>
      <c r="C4052" t="b">
        <f>IF(OR(B4052=0,'Input and Summary Results'!D3634=0,'Input and Summary Results'!D3634=""),FALSE,'Input and Summary Results'!$D3634)</f>
        <v>0</v>
      </c>
      <c r="D4052" t="b">
        <f>IF(OR(B4052=0,'Input and Summary Results'!E3634=0),FALSE,'Input and Summary Results'!$E3634)</f>
        <v>0</v>
      </c>
      <c r="E4052" t="b">
        <f t="shared" si="218"/>
        <v>0</v>
      </c>
      <c r="F4052" t="b">
        <f t="shared" si="219"/>
        <v>0</v>
      </c>
      <c r="G4052" t="b">
        <f>IF('Input and Summary Results'!$J$4="yes",IF(C4052=FALSE,FALSE,IF('Data Transformation'!E4052&lt;$R$10,E4052,$R$10)),IF(C4052=FALSE,FALSE,IF(C4052&lt;$R$10,C4052,$R$10)))</f>
        <v>0</v>
      </c>
      <c r="H4052" t="b">
        <f>IF('Input and Summary Results'!$J$4="yes",'Data Transformation'!F4052,'Data Transformation'!D4052)</f>
        <v>0</v>
      </c>
      <c r="I4052" t="str">
        <f t="shared" si="220"/>
        <v/>
      </c>
    </row>
    <row r="4053" spans="2:9" x14ac:dyDescent="0.25">
      <c r="B4053" t="b">
        <f>IF('Input and Summary Results'!D3635=0,FALSE,'Input and Summary Results'!$B3635)</f>
        <v>0</v>
      </c>
      <c r="C4053" t="b">
        <f>IF(OR(B4053=0,'Input and Summary Results'!D3635=0,'Input and Summary Results'!D3635=""),FALSE,'Input and Summary Results'!$D3635)</f>
        <v>0</v>
      </c>
      <c r="D4053" t="b">
        <f>IF(OR(B4053=0,'Input and Summary Results'!E3635=0),FALSE,'Input and Summary Results'!$E3635)</f>
        <v>0</v>
      </c>
      <c r="E4053" t="b">
        <f t="shared" si="218"/>
        <v>0</v>
      </c>
      <c r="F4053" t="b">
        <f t="shared" si="219"/>
        <v>0</v>
      </c>
      <c r="G4053" t="b">
        <f>IF('Input and Summary Results'!$J$4="yes",IF(C4053=FALSE,FALSE,IF('Data Transformation'!E4053&lt;$R$10,E4053,$R$10)),IF(C4053=FALSE,FALSE,IF(C4053&lt;$R$10,C4053,$R$10)))</f>
        <v>0</v>
      </c>
      <c r="H4053" t="b">
        <f>IF('Input and Summary Results'!$J$4="yes",'Data Transformation'!F4053,'Data Transformation'!D4053)</f>
        <v>0</v>
      </c>
      <c r="I4053" t="str">
        <f t="shared" si="220"/>
        <v/>
      </c>
    </row>
    <row r="4054" spans="2:9" x14ac:dyDescent="0.25">
      <c r="B4054" t="b">
        <f>IF('Input and Summary Results'!D3636=0,FALSE,'Input and Summary Results'!$B3636)</f>
        <v>0</v>
      </c>
      <c r="C4054" t="b">
        <f>IF(OR(B4054=0,'Input and Summary Results'!D3636=0,'Input and Summary Results'!D3636=""),FALSE,'Input and Summary Results'!$D3636)</f>
        <v>0</v>
      </c>
      <c r="D4054" t="b">
        <f>IF(OR(B4054=0,'Input and Summary Results'!E3636=0),FALSE,'Input and Summary Results'!$E3636)</f>
        <v>0</v>
      </c>
      <c r="E4054" t="b">
        <f t="shared" si="218"/>
        <v>0</v>
      </c>
      <c r="F4054" t="b">
        <f t="shared" si="219"/>
        <v>0</v>
      </c>
      <c r="G4054" t="b">
        <f>IF('Input and Summary Results'!$J$4="yes",IF(C4054=FALSE,FALSE,IF('Data Transformation'!E4054&lt;$R$10,E4054,$R$10)),IF(C4054=FALSE,FALSE,IF(C4054&lt;$R$10,C4054,$R$10)))</f>
        <v>0</v>
      </c>
      <c r="H4054" t="b">
        <f>IF('Input and Summary Results'!$J$4="yes",'Data Transformation'!F4054,'Data Transformation'!D4054)</f>
        <v>0</v>
      </c>
      <c r="I4054" t="str">
        <f t="shared" si="220"/>
        <v/>
      </c>
    </row>
    <row r="4055" spans="2:9" x14ac:dyDescent="0.25">
      <c r="B4055" t="b">
        <f>IF('Input and Summary Results'!D3637=0,FALSE,'Input and Summary Results'!$B3637)</f>
        <v>0</v>
      </c>
      <c r="C4055" t="b">
        <f>IF(OR(B4055=0,'Input and Summary Results'!D3637=0,'Input and Summary Results'!D3637=""),FALSE,'Input and Summary Results'!$D3637)</f>
        <v>0</v>
      </c>
      <c r="D4055" t="b">
        <f>IF(OR(B4055=0,'Input and Summary Results'!E3637=0),FALSE,'Input and Summary Results'!$E3637)</f>
        <v>0</v>
      </c>
      <c r="E4055" t="b">
        <f t="shared" si="218"/>
        <v>0</v>
      </c>
      <c r="F4055" t="b">
        <f t="shared" si="219"/>
        <v>0</v>
      </c>
      <c r="G4055" t="b">
        <f>IF('Input and Summary Results'!$J$4="yes",IF(C4055=FALSE,FALSE,IF('Data Transformation'!E4055&lt;$R$10,E4055,$R$10)),IF(C4055=FALSE,FALSE,IF(C4055&lt;$R$10,C4055,$R$10)))</f>
        <v>0</v>
      </c>
      <c r="H4055" t="b">
        <f>IF('Input and Summary Results'!$J$4="yes",'Data Transformation'!F4055,'Data Transformation'!D4055)</f>
        <v>0</v>
      </c>
      <c r="I4055" t="str">
        <f t="shared" si="220"/>
        <v/>
      </c>
    </row>
    <row r="4056" spans="2:9" x14ac:dyDescent="0.25">
      <c r="B4056" t="b">
        <f>IF('Input and Summary Results'!D3638=0,FALSE,'Input and Summary Results'!$B3638)</f>
        <v>0</v>
      </c>
      <c r="C4056" t="b">
        <f>IF(OR(B4056=0,'Input and Summary Results'!D3638=0,'Input and Summary Results'!D3638=""),FALSE,'Input and Summary Results'!$D3638)</f>
        <v>0</v>
      </c>
      <c r="D4056" t="b">
        <f>IF(OR(B4056=0,'Input and Summary Results'!E3638=0),FALSE,'Input and Summary Results'!$E3638)</f>
        <v>0</v>
      </c>
      <c r="E4056" t="b">
        <f t="shared" si="218"/>
        <v>0</v>
      </c>
      <c r="F4056" t="b">
        <f t="shared" si="219"/>
        <v>0</v>
      </c>
      <c r="G4056" t="b">
        <f>IF('Input and Summary Results'!$J$4="yes",IF(C4056=FALSE,FALSE,IF('Data Transformation'!E4056&lt;$R$10,E4056,$R$10)),IF(C4056=FALSE,FALSE,IF(C4056&lt;$R$10,C4056,$R$10)))</f>
        <v>0</v>
      </c>
      <c r="H4056" t="b">
        <f>IF('Input and Summary Results'!$J$4="yes",'Data Transformation'!F4056,'Data Transformation'!D4056)</f>
        <v>0</v>
      </c>
      <c r="I4056" t="str">
        <f t="shared" si="220"/>
        <v/>
      </c>
    </row>
    <row r="4057" spans="2:9" x14ac:dyDescent="0.25">
      <c r="B4057" t="b">
        <f>IF('Input and Summary Results'!D3639=0,FALSE,'Input and Summary Results'!$B3639)</f>
        <v>0</v>
      </c>
      <c r="C4057" t="b">
        <f>IF(OR(B4057=0,'Input and Summary Results'!D3639=0,'Input and Summary Results'!D3639=""),FALSE,'Input and Summary Results'!$D3639)</f>
        <v>0</v>
      </c>
      <c r="D4057" t="b">
        <f>IF(OR(B4057=0,'Input and Summary Results'!E3639=0),FALSE,'Input and Summary Results'!$E3639)</f>
        <v>0</v>
      </c>
      <c r="E4057" t="b">
        <f t="shared" si="218"/>
        <v>0</v>
      </c>
      <c r="F4057" t="b">
        <f t="shared" si="219"/>
        <v>0</v>
      </c>
      <c r="G4057" t="b">
        <f>IF('Input and Summary Results'!$J$4="yes",IF(C4057=FALSE,FALSE,IF('Data Transformation'!E4057&lt;$R$10,E4057,$R$10)),IF(C4057=FALSE,FALSE,IF(C4057&lt;$R$10,C4057,$R$10)))</f>
        <v>0</v>
      </c>
      <c r="H4057" t="b">
        <f>IF('Input and Summary Results'!$J$4="yes",'Data Transformation'!F4057,'Data Transformation'!D4057)</f>
        <v>0</v>
      </c>
      <c r="I4057" t="str">
        <f t="shared" si="220"/>
        <v/>
      </c>
    </row>
    <row r="4058" spans="2:9" x14ac:dyDescent="0.25">
      <c r="B4058" t="b">
        <f>IF('Input and Summary Results'!D3640=0,FALSE,'Input and Summary Results'!$B3640)</f>
        <v>0</v>
      </c>
      <c r="C4058" t="b">
        <f>IF(OR(B4058=0,'Input and Summary Results'!D3640=0,'Input and Summary Results'!D3640=""),FALSE,'Input and Summary Results'!$D3640)</f>
        <v>0</v>
      </c>
      <c r="D4058" t="b">
        <f>IF(OR(B4058=0,'Input and Summary Results'!E3640=0),FALSE,'Input and Summary Results'!$E3640)</f>
        <v>0</v>
      </c>
      <c r="E4058" t="b">
        <f t="shared" si="218"/>
        <v>0</v>
      </c>
      <c r="F4058" t="b">
        <f t="shared" si="219"/>
        <v>0</v>
      </c>
      <c r="G4058" t="b">
        <f>IF('Input and Summary Results'!$J$4="yes",IF(C4058=FALSE,FALSE,IF('Data Transformation'!E4058&lt;$R$10,E4058,$R$10)),IF(C4058=FALSE,FALSE,IF(C4058&lt;$R$10,C4058,$R$10)))</f>
        <v>0</v>
      </c>
      <c r="H4058" t="b">
        <f>IF('Input and Summary Results'!$J$4="yes",'Data Transformation'!F4058,'Data Transformation'!D4058)</f>
        <v>0</v>
      </c>
      <c r="I4058" t="str">
        <f t="shared" si="220"/>
        <v/>
      </c>
    </row>
    <row r="4059" spans="2:9" x14ac:dyDescent="0.25">
      <c r="B4059" t="b">
        <f>IF('Input and Summary Results'!D3641=0,FALSE,'Input and Summary Results'!$B3641)</f>
        <v>0</v>
      </c>
      <c r="C4059" t="b">
        <f>IF(OR(B4059=0,'Input and Summary Results'!D3641=0,'Input and Summary Results'!D3641=""),FALSE,'Input and Summary Results'!$D3641)</f>
        <v>0</v>
      </c>
      <c r="D4059" t="b">
        <f>IF(OR(B4059=0,'Input and Summary Results'!E3641=0),FALSE,'Input and Summary Results'!$E3641)</f>
        <v>0</v>
      </c>
      <c r="E4059" t="b">
        <f t="shared" si="218"/>
        <v>0</v>
      </c>
      <c r="F4059" t="b">
        <f t="shared" si="219"/>
        <v>0</v>
      </c>
      <c r="G4059" t="b">
        <f>IF('Input and Summary Results'!$J$4="yes",IF(C4059=FALSE,FALSE,IF('Data Transformation'!E4059&lt;$R$10,E4059,$R$10)),IF(C4059=FALSE,FALSE,IF(C4059&lt;$R$10,C4059,$R$10)))</f>
        <v>0</v>
      </c>
      <c r="H4059" t="b">
        <f>IF('Input and Summary Results'!$J$4="yes",'Data Transformation'!F4059,'Data Transformation'!D4059)</f>
        <v>0</v>
      </c>
      <c r="I4059" t="str">
        <f t="shared" si="220"/>
        <v/>
      </c>
    </row>
    <row r="4060" spans="2:9" x14ac:dyDescent="0.25">
      <c r="B4060" t="b">
        <f>IF('Input and Summary Results'!D3642=0,FALSE,'Input and Summary Results'!$B3642)</f>
        <v>0</v>
      </c>
      <c r="C4060" t="b">
        <f>IF(OR(B4060=0,'Input and Summary Results'!D3642=0,'Input and Summary Results'!D3642=""),FALSE,'Input and Summary Results'!$D3642)</f>
        <v>0</v>
      </c>
      <c r="D4060" t="b">
        <f>IF(OR(B4060=0,'Input and Summary Results'!E3642=0),FALSE,'Input and Summary Results'!$E3642)</f>
        <v>0</v>
      </c>
      <c r="E4060" t="b">
        <f t="shared" si="218"/>
        <v>0</v>
      </c>
      <c r="F4060" t="b">
        <f t="shared" si="219"/>
        <v>0</v>
      </c>
      <c r="G4060" t="b">
        <f>IF('Input and Summary Results'!$J$4="yes",IF(C4060=FALSE,FALSE,IF('Data Transformation'!E4060&lt;$R$10,E4060,$R$10)),IF(C4060=FALSE,FALSE,IF(C4060&lt;$R$10,C4060,$R$10)))</f>
        <v>0</v>
      </c>
      <c r="H4060" t="b">
        <f>IF('Input and Summary Results'!$J$4="yes",'Data Transformation'!F4060,'Data Transformation'!D4060)</f>
        <v>0</v>
      </c>
      <c r="I4060" t="str">
        <f t="shared" si="220"/>
        <v/>
      </c>
    </row>
    <row r="4061" spans="2:9" x14ac:dyDescent="0.25">
      <c r="B4061" t="b">
        <f>IF('Input and Summary Results'!D3643=0,FALSE,'Input and Summary Results'!$B3643)</f>
        <v>0</v>
      </c>
      <c r="C4061" t="b">
        <f>IF(OR(B4061=0,'Input and Summary Results'!D3643=0,'Input and Summary Results'!D3643=""),FALSE,'Input and Summary Results'!$D3643)</f>
        <v>0</v>
      </c>
      <c r="D4061" t="b">
        <f>IF(OR(B4061=0,'Input and Summary Results'!E3643=0),FALSE,'Input and Summary Results'!$E3643)</f>
        <v>0</v>
      </c>
      <c r="E4061" t="b">
        <f t="shared" si="218"/>
        <v>0</v>
      </c>
      <c r="F4061" t="b">
        <f t="shared" si="219"/>
        <v>0</v>
      </c>
      <c r="G4061" t="b">
        <f>IF('Input and Summary Results'!$J$4="yes",IF(C4061=FALSE,FALSE,IF('Data Transformation'!E4061&lt;$R$10,E4061,$R$10)),IF(C4061=FALSE,FALSE,IF(C4061&lt;$R$10,C4061,$R$10)))</f>
        <v>0</v>
      </c>
      <c r="H4061" t="b">
        <f>IF('Input and Summary Results'!$J$4="yes",'Data Transformation'!F4061,'Data Transformation'!D4061)</f>
        <v>0</v>
      </c>
      <c r="I4061" t="str">
        <f t="shared" si="220"/>
        <v/>
      </c>
    </row>
    <row r="4062" spans="2:9" x14ac:dyDescent="0.25">
      <c r="B4062" t="b">
        <f>IF('Input and Summary Results'!D3644=0,FALSE,'Input and Summary Results'!$B3644)</f>
        <v>0</v>
      </c>
      <c r="C4062" t="b">
        <f>IF(OR(B4062=0,'Input and Summary Results'!D3644=0,'Input and Summary Results'!D3644=""),FALSE,'Input and Summary Results'!$D3644)</f>
        <v>0</v>
      </c>
      <c r="D4062" t="b">
        <f>IF(OR(B4062=0,'Input and Summary Results'!E3644=0),FALSE,'Input and Summary Results'!$E3644)</f>
        <v>0</v>
      </c>
      <c r="E4062" t="b">
        <f t="shared" si="218"/>
        <v>0</v>
      </c>
      <c r="F4062" t="b">
        <f t="shared" si="219"/>
        <v>0</v>
      </c>
      <c r="G4062" t="b">
        <f>IF('Input and Summary Results'!$J$4="yes",IF(C4062=FALSE,FALSE,IF('Data Transformation'!E4062&lt;$R$10,E4062,$R$10)),IF(C4062=FALSE,FALSE,IF(C4062&lt;$R$10,C4062,$R$10)))</f>
        <v>0</v>
      </c>
      <c r="H4062" t="b">
        <f>IF('Input and Summary Results'!$J$4="yes",'Data Transformation'!F4062,'Data Transformation'!D4062)</f>
        <v>0</v>
      </c>
      <c r="I4062" t="str">
        <f t="shared" si="220"/>
        <v/>
      </c>
    </row>
    <row r="4063" spans="2:9" x14ac:dyDescent="0.25">
      <c r="B4063" t="b">
        <f>IF('Input and Summary Results'!D3645=0,FALSE,'Input and Summary Results'!$B3645)</f>
        <v>0</v>
      </c>
      <c r="C4063" t="b">
        <f>IF(OR(B4063=0,'Input and Summary Results'!D3645=0,'Input and Summary Results'!D3645=""),FALSE,'Input and Summary Results'!$D3645)</f>
        <v>0</v>
      </c>
      <c r="D4063" t="b">
        <f>IF(OR(B4063=0,'Input and Summary Results'!E3645=0),FALSE,'Input and Summary Results'!$E3645)</f>
        <v>0</v>
      </c>
      <c r="E4063" t="b">
        <f t="shared" si="218"/>
        <v>0</v>
      </c>
      <c r="F4063" t="b">
        <f t="shared" si="219"/>
        <v>0</v>
      </c>
      <c r="G4063" t="b">
        <f>IF('Input and Summary Results'!$J$4="yes",IF(C4063=FALSE,FALSE,IF('Data Transformation'!E4063&lt;$R$10,E4063,$R$10)),IF(C4063=FALSE,FALSE,IF(C4063&lt;$R$10,C4063,$R$10)))</f>
        <v>0</v>
      </c>
      <c r="H4063" t="b">
        <f>IF('Input and Summary Results'!$J$4="yes",'Data Transformation'!F4063,'Data Transformation'!D4063)</f>
        <v>0</v>
      </c>
      <c r="I4063" t="str">
        <f t="shared" si="220"/>
        <v/>
      </c>
    </row>
    <row r="4064" spans="2:9" x14ac:dyDescent="0.25">
      <c r="B4064" t="b">
        <f>IF('Input and Summary Results'!D3646=0,FALSE,'Input and Summary Results'!$B3646)</f>
        <v>0</v>
      </c>
      <c r="C4064" t="b">
        <f>IF(OR(B4064=0,'Input and Summary Results'!D3646=0,'Input and Summary Results'!D3646=""),FALSE,'Input and Summary Results'!$D3646)</f>
        <v>0</v>
      </c>
      <c r="D4064" t="b">
        <f>IF(OR(B4064=0,'Input and Summary Results'!E3646=0),FALSE,'Input and Summary Results'!$E3646)</f>
        <v>0</v>
      </c>
      <c r="E4064" t="b">
        <f t="shared" si="218"/>
        <v>0</v>
      </c>
      <c r="F4064" t="b">
        <f t="shared" si="219"/>
        <v>0</v>
      </c>
      <c r="G4064" t="b">
        <f>IF('Input and Summary Results'!$J$4="yes",IF(C4064=FALSE,FALSE,IF('Data Transformation'!E4064&lt;$R$10,E4064,$R$10)),IF(C4064=FALSE,FALSE,IF(C4064&lt;$R$10,C4064,$R$10)))</f>
        <v>0</v>
      </c>
      <c r="H4064" t="b">
        <f>IF('Input and Summary Results'!$J$4="yes",'Data Transformation'!F4064,'Data Transformation'!D4064)</f>
        <v>0</v>
      </c>
      <c r="I4064" t="str">
        <f t="shared" si="220"/>
        <v/>
      </c>
    </row>
    <row r="4065" spans="2:9" x14ac:dyDescent="0.25">
      <c r="B4065" t="b">
        <f>IF('Input and Summary Results'!D3647=0,FALSE,'Input and Summary Results'!$B3647)</f>
        <v>0</v>
      </c>
      <c r="C4065" t="b">
        <f>IF(OR(B4065=0,'Input and Summary Results'!D3647=0,'Input and Summary Results'!D3647=""),FALSE,'Input and Summary Results'!$D3647)</f>
        <v>0</v>
      </c>
      <c r="D4065" t="b">
        <f>IF(OR(B4065=0,'Input and Summary Results'!E3647=0),FALSE,'Input and Summary Results'!$E3647)</f>
        <v>0</v>
      </c>
      <c r="E4065" t="b">
        <f t="shared" si="218"/>
        <v>0</v>
      </c>
      <c r="F4065" t="b">
        <f t="shared" si="219"/>
        <v>0</v>
      </c>
      <c r="G4065" t="b">
        <f>IF('Input and Summary Results'!$J$4="yes",IF(C4065=FALSE,FALSE,IF('Data Transformation'!E4065&lt;$R$10,E4065,$R$10)),IF(C4065=FALSE,FALSE,IF(C4065&lt;$R$10,C4065,$R$10)))</f>
        <v>0</v>
      </c>
      <c r="H4065" t="b">
        <f>IF('Input and Summary Results'!$J$4="yes",'Data Transformation'!F4065,'Data Transformation'!D4065)</f>
        <v>0</v>
      </c>
      <c r="I4065" t="str">
        <f t="shared" si="220"/>
        <v/>
      </c>
    </row>
    <row r="4066" spans="2:9" x14ac:dyDescent="0.25">
      <c r="B4066" t="b">
        <f>IF('Input and Summary Results'!D3648=0,FALSE,'Input and Summary Results'!$B3648)</f>
        <v>0</v>
      </c>
      <c r="C4066" t="b">
        <f>IF(OR(B4066=0,'Input and Summary Results'!D3648=0,'Input and Summary Results'!D3648=""),FALSE,'Input and Summary Results'!$D3648)</f>
        <v>0</v>
      </c>
      <c r="D4066" t="b">
        <f>IF(OR(B4066=0,'Input and Summary Results'!E3648=0),FALSE,'Input and Summary Results'!$E3648)</f>
        <v>0</v>
      </c>
      <c r="E4066" t="b">
        <f t="shared" si="218"/>
        <v>0</v>
      </c>
      <c r="F4066" t="b">
        <f t="shared" si="219"/>
        <v>0</v>
      </c>
      <c r="G4066" t="b">
        <f>IF('Input and Summary Results'!$J$4="yes",IF(C4066=FALSE,FALSE,IF('Data Transformation'!E4066&lt;$R$10,E4066,$R$10)),IF(C4066=FALSE,FALSE,IF(C4066&lt;$R$10,C4066,$R$10)))</f>
        <v>0</v>
      </c>
      <c r="H4066" t="b">
        <f>IF('Input and Summary Results'!$J$4="yes",'Data Transformation'!F4066,'Data Transformation'!D4066)</f>
        <v>0</v>
      </c>
      <c r="I4066" t="str">
        <f t="shared" si="220"/>
        <v/>
      </c>
    </row>
    <row r="4067" spans="2:9" x14ac:dyDescent="0.25">
      <c r="B4067" t="b">
        <f>IF('Input and Summary Results'!D3649=0,FALSE,'Input and Summary Results'!$B3649)</f>
        <v>0</v>
      </c>
      <c r="C4067" t="b">
        <f>IF(OR(B4067=0,'Input and Summary Results'!D3649=0,'Input and Summary Results'!D3649=""),FALSE,'Input and Summary Results'!$D3649)</f>
        <v>0</v>
      </c>
      <c r="D4067" t="b">
        <f>IF(OR(B4067=0,'Input and Summary Results'!E3649=0),FALSE,'Input and Summary Results'!$E3649)</f>
        <v>0</v>
      </c>
      <c r="E4067" t="b">
        <f t="shared" si="218"/>
        <v>0</v>
      </c>
      <c r="F4067" t="b">
        <f t="shared" si="219"/>
        <v>0</v>
      </c>
      <c r="G4067" t="b">
        <f>IF('Input and Summary Results'!$J$4="yes",IF(C4067=FALSE,FALSE,IF('Data Transformation'!E4067&lt;$R$10,E4067,$R$10)),IF(C4067=FALSE,FALSE,IF(C4067&lt;$R$10,C4067,$R$10)))</f>
        <v>0</v>
      </c>
      <c r="H4067" t="b">
        <f>IF('Input and Summary Results'!$J$4="yes",'Data Transformation'!F4067,'Data Transformation'!D4067)</f>
        <v>0</v>
      </c>
      <c r="I4067" t="str">
        <f t="shared" si="220"/>
        <v/>
      </c>
    </row>
    <row r="4068" spans="2:9" x14ac:dyDescent="0.25">
      <c r="B4068" t="b">
        <f>IF('Input and Summary Results'!D3650=0,FALSE,'Input and Summary Results'!$B3650)</f>
        <v>0</v>
      </c>
      <c r="C4068" t="b">
        <f>IF(OR(B4068=0,'Input and Summary Results'!D3650=0,'Input and Summary Results'!D3650=""),FALSE,'Input and Summary Results'!$D3650)</f>
        <v>0</v>
      </c>
      <c r="D4068" t="b">
        <f>IF(OR(B4068=0,'Input and Summary Results'!E3650=0),FALSE,'Input and Summary Results'!$E3650)</f>
        <v>0</v>
      </c>
      <c r="E4068" t="b">
        <f t="shared" si="218"/>
        <v>0</v>
      </c>
      <c r="F4068" t="b">
        <f t="shared" si="219"/>
        <v>0</v>
      </c>
      <c r="G4068" t="b">
        <f>IF('Input and Summary Results'!$J$4="yes",IF(C4068=FALSE,FALSE,IF('Data Transformation'!E4068&lt;$R$10,E4068,$R$10)),IF(C4068=FALSE,FALSE,IF(C4068&lt;$R$10,C4068,$R$10)))</f>
        <v>0</v>
      </c>
      <c r="H4068" t="b">
        <f>IF('Input and Summary Results'!$J$4="yes",'Data Transformation'!F4068,'Data Transformation'!D4068)</f>
        <v>0</v>
      </c>
      <c r="I4068" t="str">
        <f t="shared" si="220"/>
        <v/>
      </c>
    </row>
    <row r="4069" spans="2:9" x14ac:dyDescent="0.25">
      <c r="B4069" t="b">
        <f>IF('Input and Summary Results'!D3651=0,FALSE,'Input and Summary Results'!$B3651)</f>
        <v>0</v>
      </c>
      <c r="C4069" t="b">
        <f>IF(OR(B4069=0,'Input and Summary Results'!D3651=0,'Input and Summary Results'!D3651=""),FALSE,'Input and Summary Results'!$D3651)</f>
        <v>0</v>
      </c>
      <c r="D4069" t="b">
        <f>IF(OR(B4069=0,'Input and Summary Results'!E3651=0),FALSE,'Input and Summary Results'!$E3651)</f>
        <v>0</v>
      </c>
      <c r="E4069" t="b">
        <f t="shared" si="218"/>
        <v>0</v>
      </c>
      <c r="F4069" t="b">
        <f t="shared" si="219"/>
        <v>0</v>
      </c>
      <c r="G4069" t="b">
        <f>IF('Input and Summary Results'!$J$4="yes",IF(C4069=FALSE,FALSE,IF('Data Transformation'!E4069&lt;$R$10,E4069,$R$10)),IF(C4069=FALSE,FALSE,IF(C4069&lt;$R$10,C4069,$R$10)))</f>
        <v>0</v>
      </c>
      <c r="H4069" t="b">
        <f>IF('Input and Summary Results'!$J$4="yes",'Data Transformation'!F4069,'Data Transformation'!D4069)</f>
        <v>0</v>
      </c>
      <c r="I4069" t="str">
        <f t="shared" si="220"/>
        <v/>
      </c>
    </row>
    <row r="4070" spans="2:9" x14ac:dyDescent="0.25">
      <c r="B4070" t="b">
        <f>IF('Input and Summary Results'!D3652=0,FALSE,'Input and Summary Results'!$B3652)</f>
        <v>0</v>
      </c>
      <c r="C4070" t="b">
        <f>IF(OR(B4070=0,'Input and Summary Results'!D3652=0,'Input and Summary Results'!D3652=""),FALSE,'Input and Summary Results'!$D3652)</f>
        <v>0</v>
      </c>
      <c r="D4070" t="b">
        <f>IF(OR(B4070=0,'Input and Summary Results'!E3652=0),FALSE,'Input and Summary Results'!$E3652)</f>
        <v>0</v>
      </c>
      <c r="E4070" t="b">
        <f t="shared" si="218"/>
        <v>0</v>
      </c>
      <c r="F4070" t="b">
        <f t="shared" si="219"/>
        <v>0</v>
      </c>
      <c r="G4070" t="b">
        <f>IF('Input and Summary Results'!$J$4="yes",IF(C4070=FALSE,FALSE,IF('Data Transformation'!E4070&lt;$R$10,E4070,$R$10)),IF(C4070=FALSE,FALSE,IF(C4070&lt;$R$10,C4070,$R$10)))</f>
        <v>0</v>
      </c>
      <c r="H4070" t="b">
        <f>IF('Input and Summary Results'!$J$4="yes",'Data Transformation'!F4070,'Data Transformation'!D4070)</f>
        <v>0</v>
      </c>
      <c r="I4070" t="str">
        <f t="shared" si="220"/>
        <v/>
      </c>
    </row>
    <row r="4071" spans="2:9" x14ac:dyDescent="0.25">
      <c r="B4071" t="b">
        <f>IF('Input and Summary Results'!D3653=0,FALSE,'Input and Summary Results'!$B3653)</f>
        <v>0</v>
      </c>
      <c r="C4071" t="b">
        <f>IF(OR(B4071=0,'Input and Summary Results'!D3653=0,'Input and Summary Results'!D3653=""),FALSE,'Input and Summary Results'!$D3653)</f>
        <v>0</v>
      </c>
      <c r="D4071" t="b">
        <f>IF(OR(B4071=0,'Input and Summary Results'!E3653=0),FALSE,'Input and Summary Results'!$E3653)</f>
        <v>0</v>
      </c>
      <c r="E4071" t="b">
        <f t="shared" si="218"/>
        <v>0</v>
      </c>
      <c r="F4071" t="b">
        <f t="shared" si="219"/>
        <v>0</v>
      </c>
      <c r="G4071" t="b">
        <f>IF('Input and Summary Results'!$J$4="yes",IF(C4071=FALSE,FALSE,IF('Data Transformation'!E4071&lt;$R$10,E4071,$R$10)),IF(C4071=FALSE,FALSE,IF(C4071&lt;$R$10,C4071,$R$10)))</f>
        <v>0</v>
      </c>
      <c r="H4071" t="b">
        <f>IF('Input and Summary Results'!$J$4="yes",'Data Transformation'!F4071,'Data Transformation'!D4071)</f>
        <v>0</v>
      </c>
      <c r="I4071" t="str">
        <f t="shared" si="220"/>
        <v/>
      </c>
    </row>
    <row r="4072" spans="2:9" x14ac:dyDescent="0.25">
      <c r="B4072" t="b">
        <f>IF('Input and Summary Results'!D3654=0,FALSE,'Input and Summary Results'!$B3654)</f>
        <v>0</v>
      </c>
      <c r="C4072" t="b">
        <f>IF(OR(B4072=0,'Input and Summary Results'!D3654=0,'Input and Summary Results'!D3654=""),FALSE,'Input and Summary Results'!$D3654)</f>
        <v>0</v>
      </c>
      <c r="D4072" t="b">
        <f>IF(OR(B4072=0,'Input and Summary Results'!E3654=0),FALSE,'Input and Summary Results'!$E3654)</f>
        <v>0</v>
      </c>
      <c r="E4072" t="b">
        <f t="shared" si="218"/>
        <v>0</v>
      </c>
      <c r="F4072" t="b">
        <f t="shared" si="219"/>
        <v>0</v>
      </c>
      <c r="G4072" t="b">
        <f>IF('Input and Summary Results'!$J$4="yes",IF(C4072=FALSE,FALSE,IF('Data Transformation'!E4072&lt;$R$10,E4072,$R$10)),IF(C4072=FALSE,FALSE,IF(C4072&lt;$R$10,C4072,$R$10)))</f>
        <v>0</v>
      </c>
      <c r="H4072" t="b">
        <f>IF('Input and Summary Results'!$J$4="yes",'Data Transformation'!F4072,'Data Transformation'!D4072)</f>
        <v>0</v>
      </c>
      <c r="I4072" t="str">
        <f t="shared" si="220"/>
        <v/>
      </c>
    </row>
    <row r="4073" spans="2:9" x14ac:dyDescent="0.25">
      <c r="B4073" t="b">
        <f>IF('Input and Summary Results'!D3655=0,FALSE,'Input and Summary Results'!$B3655)</f>
        <v>0</v>
      </c>
      <c r="C4073" t="b">
        <f>IF(OR(B4073=0,'Input and Summary Results'!D3655=0,'Input and Summary Results'!D3655=""),FALSE,'Input and Summary Results'!$D3655)</f>
        <v>0</v>
      </c>
      <c r="D4073" t="b">
        <f>IF(OR(B4073=0,'Input and Summary Results'!E3655=0),FALSE,'Input and Summary Results'!$E3655)</f>
        <v>0</v>
      </c>
      <c r="E4073" t="b">
        <f t="shared" si="218"/>
        <v>0</v>
      </c>
      <c r="F4073" t="b">
        <f t="shared" si="219"/>
        <v>0</v>
      </c>
      <c r="G4073" t="b">
        <f>IF('Input and Summary Results'!$J$4="yes",IF(C4073=FALSE,FALSE,IF('Data Transformation'!E4073&lt;$R$10,E4073,$R$10)),IF(C4073=FALSE,FALSE,IF(C4073&lt;$R$10,C4073,$R$10)))</f>
        <v>0</v>
      </c>
      <c r="H4073" t="b">
        <f>IF('Input and Summary Results'!$J$4="yes",'Data Transformation'!F4073,'Data Transformation'!D4073)</f>
        <v>0</v>
      </c>
      <c r="I4073" t="str">
        <f t="shared" si="220"/>
        <v/>
      </c>
    </row>
    <row r="4074" spans="2:9" x14ac:dyDescent="0.25">
      <c r="B4074" t="b">
        <f>IF('Input and Summary Results'!D3656=0,FALSE,'Input and Summary Results'!$B3656)</f>
        <v>0</v>
      </c>
      <c r="C4074" t="b">
        <f>IF(OR(B4074=0,'Input and Summary Results'!D3656=0,'Input and Summary Results'!D3656=""),FALSE,'Input and Summary Results'!$D3656)</f>
        <v>0</v>
      </c>
      <c r="D4074" t="b">
        <f>IF(OR(B4074=0,'Input and Summary Results'!E3656=0),FALSE,'Input and Summary Results'!$E3656)</f>
        <v>0</v>
      </c>
      <c r="E4074" t="b">
        <f t="shared" ref="E4074:E4137" si="221">IF(C4074=FALSE,FALSE,LOG10(C4074))</f>
        <v>0</v>
      </c>
      <c r="F4074" t="b">
        <f t="shared" ref="F4074:F4137" si="222">IF(D4074=FALSE, FALSE,0.434*D4074/C4074)</f>
        <v>0</v>
      </c>
      <c r="G4074" t="b">
        <f>IF('Input and Summary Results'!$J$4="yes",IF(C4074=FALSE,FALSE,IF('Data Transformation'!E4074&lt;$R$10,E4074,$R$10)),IF(C4074=FALSE,FALSE,IF(C4074&lt;$R$10,C4074,$R$10)))</f>
        <v>0</v>
      </c>
      <c r="H4074" t="b">
        <f>IF('Input and Summary Results'!$J$4="yes",'Data Transformation'!F4074,'Data Transformation'!D4074)</f>
        <v>0</v>
      </c>
      <c r="I4074" t="str">
        <f t="shared" si="220"/>
        <v/>
      </c>
    </row>
    <row r="4075" spans="2:9" x14ac:dyDescent="0.25">
      <c r="B4075" t="b">
        <f>IF('Input and Summary Results'!D3657=0,FALSE,'Input and Summary Results'!$B3657)</f>
        <v>0</v>
      </c>
      <c r="C4075" t="b">
        <f>IF(OR(B4075=0,'Input and Summary Results'!D3657=0,'Input and Summary Results'!D3657=""),FALSE,'Input and Summary Results'!$D3657)</f>
        <v>0</v>
      </c>
      <c r="D4075" t="b">
        <f>IF(OR(B4075=0,'Input and Summary Results'!E3657=0),FALSE,'Input and Summary Results'!$E3657)</f>
        <v>0</v>
      </c>
      <c r="E4075" t="b">
        <f t="shared" si="221"/>
        <v>0</v>
      </c>
      <c r="F4075" t="b">
        <f t="shared" si="222"/>
        <v>0</v>
      </c>
      <c r="G4075" t="b">
        <f>IF('Input and Summary Results'!$J$4="yes",IF(C4075=FALSE,FALSE,IF('Data Transformation'!E4075&lt;$R$10,E4075,$R$10)),IF(C4075=FALSE,FALSE,IF(C4075&lt;$R$10,C4075,$R$10)))</f>
        <v>0</v>
      </c>
      <c r="H4075" t="b">
        <f>IF('Input and Summary Results'!$J$4="yes",'Data Transformation'!F4075,'Data Transformation'!D4075)</f>
        <v>0</v>
      </c>
      <c r="I4075" t="str">
        <f t="shared" si="220"/>
        <v/>
      </c>
    </row>
    <row r="4076" spans="2:9" x14ac:dyDescent="0.25">
      <c r="B4076" t="b">
        <f>IF('Input and Summary Results'!D3658=0,FALSE,'Input and Summary Results'!$B3658)</f>
        <v>0</v>
      </c>
      <c r="C4076" t="b">
        <f>IF(OR(B4076=0,'Input and Summary Results'!D3658=0,'Input and Summary Results'!D3658=""),FALSE,'Input and Summary Results'!$D3658)</f>
        <v>0</v>
      </c>
      <c r="D4076" t="b">
        <f>IF(OR(B4076=0,'Input and Summary Results'!E3658=0),FALSE,'Input and Summary Results'!$E3658)</f>
        <v>0</v>
      </c>
      <c r="E4076" t="b">
        <f t="shared" si="221"/>
        <v>0</v>
      </c>
      <c r="F4076" t="b">
        <f t="shared" si="222"/>
        <v>0</v>
      </c>
      <c r="G4076" t="b">
        <f>IF('Input and Summary Results'!$J$4="yes",IF(C4076=FALSE,FALSE,IF('Data Transformation'!E4076&lt;$R$10,E4076,$R$10)),IF(C4076=FALSE,FALSE,IF(C4076&lt;$R$10,C4076,$R$10)))</f>
        <v>0</v>
      </c>
      <c r="H4076" t="b">
        <f>IF('Input and Summary Results'!$J$4="yes",'Data Transformation'!F4076,'Data Transformation'!D4076)</f>
        <v>0</v>
      </c>
      <c r="I4076" t="str">
        <f t="shared" si="220"/>
        <v/>
      </c>
    </row>
    <row r="4077" spans="2:9" x14ac:dyDescent="0.25">
      <c r="B4077" t="b">
        <f>IF('Input and Summary Results'!D3659=0,FALSE,'Input and Summary Results'!$B3659)</f>
        <v>0</v>
      </c>
      <c r="C4077" t="b">
        <f>IF(OR(B4077=0,'Input and Summary Results'!D3659=0,'Input and Summary Results'!D3659=""),FALSE,'Input and Summary Results'!$D3659)</f>
        <v>0</v>
      </c>
      <c r="D4077" t="b">
        <f>IF(OR(B4077=0,'Input and Summary Results'!E3659=0),FALSE,'Input and Summary Results'!$E3659)</f>
        <v>0</v>
      </c>
      <c r="E4077" t="b">
        <f t="shared" si="221"/>
        <v>0</v>
      </c>
      <c r="F4077" t="b">
        <f t="shared" si="222"/>
        <v>0</v>
      </c>
      <c r="G4077" t="b">
        <f>IF('Input and Summary Results'!$J$4="yes",IF(C4077=FALSE,FALSE,IF('Data Transformation'!E4077&lt;$R$10,E4077,$R$10)),IF(C4077=FALSE,FALSE,IF(C4077&lt;$R$10,C4077,$R$10)))</f>
        <v>0</v>
      </c>
      <c r="H4077" t="b">
        <f>IF('Input and Summary Results'!$J$4="yes",'Data Transformation'!F4077,'Data Transformation'!D4077)</f>
        <v>0</v>
      </c>
      <c r="I4077" t="str">
        <f t="shared" si="220"/>
        <v/>
      </c>
    </row>
    <row r="4078" spans="2:9" x14ac:dyDescent="0.25">
      <c r="B4078" t="b">
        <f>IF('Input and Summary Results'!D3660=0,FALSE,'Input and Summary Results'!$B3660)</f>
        <v>0</v>
      </c>
      <c r="C4078" t="b">
        <f>IF(OR(B4078=0,'Input and Summary Results'!D3660=0,'Input and Summary Results'!D3660=""),FALSE,'Input and Summary Results'!$D3660)</f>
        <v>0</v>
      </c>
      <c r="D4078" t="b">
        <f>IF(OR(B4078=0,'Input and Summary Results'!E3660=0),FALSE,'Input and Summary Results'!$E3660)</f>
        <v>0</v>
      </c>
      <c r="E4078" t="b">
        <f t="shared" si="221"/>
        <v>0</v>
      </c>
      <c r="F4078" t="b">
        <f t="shared" si="222"/>
        <v>0</v>
      </c>
      <c r="G4078" t="b">
        <f>IF('Input and Summary Results'!$J$4="yes",IF(C4078=FALSE,FALSE,IF('Data Transformation'!E4078&lt;$R$10,E4078,$R$10)),IF(C4078=FALSE,FALSE,IF(C4078&lt;$R$10,C4078,$R$10)))</f>
        <v>0</v>
      </c>
      <c r="H4078" t="b">
        <f>IF('Input and Summary Results'!$J$4="yes",'Data Transformation'!F4078,'Data Transformation'!D4078)</f>
        <v>0</v>
      </c>
      <c r="I4078" t="str">
        <f t="shared" si="220"/>
        <v/>
      </c>
    </row>
    <row r="4079" spans="2:9" x14ac:dyDescent="0.25">
      <c r="B4079" t="b">
        <f>IF('Input and Summary Results'!D3661=0,FALSE,'Input and Summary Results'!$B3661)</f>
        <v>0</v>
      </c>
      <c r="C4079" t="b">
        <f>IF(OR(B4079=0,'Input and Summary Results'!D3661=0,'Input and Summary Results'!D3661=""),FALSE,'Input and Summary Results'!$D3661)</f>
        <v>0</v>
      </c>
      <c r="D4079" t="b">
        <f>IF(OR(B4079=0,'Input and Summary Results'!E3661=0),FALSE,'Input and Summary Results'!$E3661)</f>
        <v>0</v>
      </c>
      <c r="E4079" t="b">
        <f t="shared" si="221"/>
        <v>0</v>
      </c>
      <c r="F4079" t="b">
        <f t="shared" si="222"/>
        <v>0</v>
      </c>
      <c r="G4079" t="b">
        <f>IF('Input and Summary Results'!$J$4="yes",IF(C4079=FALSE,FALSE,IF('Data Transformation'!E4079&lt;$R$10,E4079,$R$10)),IF(C4079=FALSE,FALSE,IF(C4079&lt;$R$10,C4079,$R$10)))</f>
        <v>0</v>
      </c>
      <c r="H4079" t="b">
        <f>IF('Input and Summary Results'!$J$4="yes",'Data Transformation'!F4079,'Data Transformation'!D4079)</f>
        <v>0</v>
      </c>
      <c r="I4079" t="str">
        <f t="shared" si="220"/>
        <v/>
      </c>
    </row>
    <row r="4080" spans="2:9" x14ac:dyDescent="0.25">
      <c r="B4080" t="b">
        <f>IF('Input and Summary Results'!D3662=0,FALSE,'Input and Summary Results'!$B3662)</f>
        <v>0</v>
      </c>
      <c r="C4080" t="b">
        <f>IF(OR(B4080=0,'Input and Summary Results'!D3662=0,'Input and Summary Results'!D3662=""),FALSE,'Input and Summary Results'!$D3662)</f>
        <v>0</v>
      </c>
      <c r="D4080" t="b">
        <f>IF(OR(B4080=0,'Input and Summary Results'!E3662=0),FALSE,'Input and Summary Results'!$E3662)</f>
        <v>0</v>
      </c>
      <c r="E4080" t="b">
        <f t="shared" si="221"/>
        <v>0</v>
      </c>
      <c r="F4080" t="b">
        <f t="shared" si="222"/>
        <v>0</v>
      </c>
      <c r="G4080" t="b">
        <f>IF('Input and Summary Results'!$J$4="yes",IF(C4080=FALSE,FALSE,IF('Data Transformation'!E4080&lt;$R$10,E4080,$R$10)),IF(C4080=FALSE,FALSE,IF(C4080&lt;$R$10,C4080,$R$10)))</f>
        <v>0</v>
      </c>
      <c r="H4080" t="b">
        <f>IF('Input and Summary Results'!$J$4="yes",'Data Transformation'!F4080,'Data Transformation'!D4080)</f>
        <v>0</v>
      </c>
      <c r="I4080" t="str">
        <f t="shared" si="220"/>
        <v/>
      </c>
    </row>
    <row r="4081" spans="2:9" x14ac:dyDescent="0.25">
      <c r="B4081" t="b">
        <f>IF('Input and Summary Results'!D3663=0,FALSE,'Input and Summary Results'!$B3663)</f>
        <v>0</v>
      </c>
      <c r="C4081" t="b">
        <f>IF(OR(B4081=0,'Input and Summary Results'!D3663=0,'Input and Summary Results'!D3663=""),FALSE,'Input and Summary Results'!$D3663)</f>
        <v>0</v>
      </c>
      <c r="D4081" t="b">
        <f>IF(OR(B4081=0,'Input and Summary Results'!E3663=0),FALSE,'Input and Summary Results'!$E3663)</f>
        <v>0</v>
      </c>
      <c r="E4081" t="b">
        <f t="shared" si="221"/>
        <v>0</v>
      </c>
      <c r="F4081" t="b">
        <f t="shared" si="222"/>
        <v>0</v>
      </c>
      <c r="G4081" t="b">
        <f>IF('Input and Summary Results'!$J$4="yes",IF(C4081=FALSE,FALSE,IF('Data Transformation'!E4081&lt;$R$10,E4081,$R$10)),IF(C4081=FALSE,FALSE,IF(C4081&lt;$R$10,C4081,$R$10)))</f>
        <v>0</v>
      </c>
      <c r="H4081" t="b">
        <f>IF('Input and Summary Results'!$J$4="yes",'Data Transformation'!F4081,'Data Transformation'!D4081)</f>
        <v>0</v>
      </c>
      <c r="I4081" t="str">
        <f t="shared" si="220"/>
        <v/>
      </c>
    </row>
    <row r="4082" spans="2:9" x14ac:dyDescent="0.25">
      <c r="B4082" t="b">
        <f>IF('Input and Summary Results'!D3664=0,FALSE,'Input and Summary Results'!$B3664)</f>
        <v>0</v>
      </c>
      <c r="C4082" t="b">
        <f>IF(OR(B4082=0,'Input and Summary Results'!D3664=0,'Input and Summary Results'!D3664=""),FALSE,'Input and Summary Results'!$D3664)</f>
        <v>0</v>
      </c>
      <c r="D4082" t="b">
        <f>IF(OR(B4082=0,'Input and Summary Results'!E3664=0),FALSE,'Input and Summary Results'!$E3664)</f>
        <v>0</v>
      </c>
      <c r="E4082" t="b">
        <f t="shared" si="221"/>
        <v>0</v>
      </c>
      <c r="F4082" t="b">
        <f t="shared" si="222"/>
        <v>0</v>
      </c>
      <c r="G4082" t="b">
        <f>IF('Input and Summary Results'!$J$4="yes",IF(C4082=FALSE,FALSE,IF('Data Transformation'!E4082&lt;$R$10,E4082,$R$10)),IF(C4082=FALSE,FALSE,IF(C4082&lt;$R$10,C4082,$R$10)))</f>
        <v>0</v>
      </c>
      <c r="H4082" t="b">
        <f>IF('Input and Summary Results'!$J$4="yes",'Data Transformation'!F4082,'Data Transformation'!D4082)</f>
        <v>0</v>
      </c>
      <c r="I4082" t="str">
        <f t="shared" si="220"/>
        <v/>
      </c>
    </row>
    <row r="4083" spans="2:9" x14ac:dyDescent="0.25">
      <c r="B4083" t="b">
        <f>IF('Input and Summary Results'!D3665=0,FALSE,'Input and Summary Results'!$B3665)</f>
        <v>0</v>
      </c>
      <c r="C4083" t="b">
        <f>IF(OR(B4083=0,'Input and Summary Results'!D3665=0,'Input and Summary Results'!D3665=""),FALSE,'Input and Summary Results'!$D3665)</f>
        <v>0</v>
      </c>
      <c r="D4083" t="b">
        <f>IF(OR(B4083=0,'Input and Summary Results'!E3665=0),FALSE,'Input and Summary Results'!$E3665)</f>
        <v>0</v>
      </c>
      <c r="E4083" t="b">
        <f t="shared" si="221"/>
        <v>0</v>
      </c>
      <c r="F4083" t="b">
        <f t="shared" si="222"/>
        <v>0</v>
      </c>
      <c r="G4083" t="b">
        <f>IF('Input and Summary Results'!$J$4="yes",IF(C4083=FALSE,FALSE,IF('Data Transformation'!E4083&lt;$R$10,E4083,$R$10)),IF(C4083=FALSE,FALSE,IF(C4083&lt;$R$10,C4083,$R$10)))</f>
        <v>0</v>
      </c>
      <c r="H4083" t="b">
        <f>IF('Input and Summary Results'!$J$4="yes",'Data Transformation'!F4083,'Data Transformation'!D4083)</f>
        <v>0</v>
      </c>
      <c r="I4083" t="str">
        <f t="shared" si="220"/>
        <v/>
      </c>
    </row>
    <row r="4084" spans="2:9" x14ac:dyDescent="0.25">
      <c r="B4084" t="b">
        <f>IF('Input and Summary Results'!D3666=0,FALSE,'Input and Summary Results'!$B3666)</f>
        <v>0</v>
      </c>
      <c r="C4084" t="b">
        <f>IF(OR(B4084=0,'Input and Summary Results'!D3666=0,'Input and Summary Results'!D3666=""),FALSE,'Input and Summary Results'!$D3666)</f>
        <v>0</v>
      </c>
      <c r="D4084" t="b">
        <f>IF(OR(B4084=0,'Input and Summary Results'!E3666=0),FALSE,'Input and Summary Results'!$E3666)</f>
        <v>0</v>
      </c>
      <c r="E4084" t="b">
        <f t="shared" si="221"/>
        <v>0</v>
      </c>
      <c r="F4084" t="b">
        <f t="shared" si="222"/>
        <v>0</v>
      </c>
      <c r="G4084" t="b">
        <f>IF('Input and Summary Results'!$J$4="yes",IF(C4084=FALSE,FALSE,IF('Data Transformation'!E4084&lt;$R$10,E4084,$R$10)),IF(C4084=FALSE,FALSE,IF(C4084&lt;$R$10,C4084,$R$10)))</f>
        <v>0</v>
      </c>
      <c r="H4084" t="b">
        <f>IF('Input and Summary Results'!$J$4="yes",'Data Transformation'!F4084,'Data Transformation'!D4084)</f>
        <v>0</v>
      </c>
      <c r="I4084" t="str">
        <f t="shared" si="220"/>
        <v/>
      </c>
    </row>
    <row r="4085" spans="2:9" x14ac:dyDescent="0.25">
      <c r="B4085" t="b">
        <f>IF('Input and Summary Results'!D3667=0,FALSE,'Input and Summary Results'!$B3667)</f>
        <v>0</v>
      </c>
      <c r="C4085" t="b">
        <f>IF(OR(B4085=0,'Input and Summary Results'!D3667=0,'Input and Summary Results'!D3667=""),FALSE,'Input and Summary Results'!$D3667)</f>
        <v>0</v>
      </c>
      <c r="D4085" t="b">
        <f>IF(OR(B4085=0,'Input and Summary Results'!E3667=0),FALSE,'Input and Summary Results'!$E3667)</f>
        <v>0</v>
      </c>
      <c r="E4085" t="b">
        <f t="shared" si="221"/>
        <v>0</v>
      </c>
      <c r="F4085" t="b">
        <f t="shared" si="222"/>
        <v>0</v>
      </c>
      <c r="G4085" t="b">
        <f>IF('Input and Summary Results'!$J$4="yes",IF(C4085=FALSE,FALSE,IF('Data Transformation'!E4085&lt;$R$10,E4085,$R$10)),IF(C4085=FALSE,FALSE,IF(C4085&lt;$R$10,C4085,$R$10)))</f>
        <v>0</v>
      </c>
      <c r="H4085" t="b">
        <f>IF('Input and Summary Results'!$J$4="yes",'Data Transformation'!F4085,'Data Transformation'!D4085)</f>
        <v>0</v>
      </c>
      <c r="I4085" t="str">
        <f t="shared" si="220"/>
        <v/>
      </c>
    </row>
    <row r="4086" spans="2:9" x14ac:dyDescent="0.25">
      <c r="B4086" t="b">
        <f>IF('Input and Summary Results'!D3668=0,FALSE,'Input and Summary Results'!$B3668)</f>
        <v>0</v>
      </c>
      <c r="C4086" t="b">
        <f>IF(OR(B4086=0,'Input and Summary Results'!D3668=0,'Input and Summary Results'!D3668=""),FALSE,'Input and Summary Results'!$D3668)</f>
        <v>0</v>
      </c>
      <c r="D4086" t="b">
        <f>IF(OR(B4086=0,'Input and Summary Results'!E3668=0),FALSE,'Input and Summary Results'!$E3668)</f>
        <v>0</v>
      </c>
      <c r="E4086" t="b">
        <f t="shared" si="221"/>
        <v>0</v>
      </c>
      <c r="F4086" t="b">
        <f t="shared" si="222"/>
        <v>0</v>
      </c>
      <c r="G4086" t="b">
        <f>IF('Input and Summary Results'!$J$4="yes",IF(C4086=FALSE,FALSE,IF('Data Transformation'!E4086&lt;$R$10,E4086,$R$10)),IF(C4086=FALSE,FALSE,IF(C4086&lt;$R$10,C4086,$R$10)))</f>
        <v>0</v>
      </c>
      <c r="H4086" t="b">
        <f>IF('Input and Summary Results'!$J$4="yes",'Data Transformation'!F4086,'Data Transformation'!D4086)</f>
        <v>0</v>
      </c>
      <c r="I4086" t="str">
        <f t="shared" si="220"/>
        <v/>
      </c>
    </row>
    <row r="4087" spans="2:9" x14ac:dyDescent="0.25">
      <c r="B4087" t="b">
        <f>IF('Input and Summary Results'!D3669=0,FALSE,'Input and Summary Results'!$B3669)</f>
        <v>0</v>
      </c>
      <c r="C4087" t="b">
        <f>IF(OR(B4087=0,'Input and Summary Results'!D3669=0,'Input and Summary Results'!D3669=""),FALSE,'Input and Summary Results'!$D3669)</f>
        <v>0</v>
      </c>
      <c r="D4087" t="b">
        <f>IF(OR(B4087=0,'Input and Summary Results'!E3669=0),FALSE,'Input and Summary Results'!$E3669)</f>
        <v>0</v>
      </c>
      <c r="E4087" t="b">
        <f t="shared" si="221"/>
        <v>0</v>
      </c>
      <c r="F4087" t="b">
        <f t="shared" si="222"/>
        <v>0</v>
      </c>
      <c r="G4087" t="b">
        <f>IF('Input and Summary Results'!$J$4="yes",IF(C4087=FALSE,FALSE,IF('Data Transformation'!E4087&lt;$R$10,E4087,$R$10)),IF(C4087=FALSE,FALSE,IF(C4087&lt;$R$10,C4087,$R$10)))</f>
        <v>0</v>
      </c>
      <c r="H4087" t="b">
        <f>IF('Input and Summary Results'!$J$4="yes",'Data Transformation'!F4087,'Data Transformation'!D4087)</f>
        <v>0</v>
      </c>
      <c r="I4087" t="str">
        <f t="shared" si="220"/>
        <v/>
      </c>
    </row>
    <row r="4088" spans="2:9" x14ac:dyDescent="0.25">
      <c r="B4088" t="b">
        <f>IF('Input and Summary Results'!D3670=0,FALSE,'Input and Summary Results'!$B3670)</f>
        <v>0</v>
      </c>
      <c r="C4088" t="b">
        <f>IF(OR(B4088=0,'Input and Summary Results'!D3670=0,'Input and Summary Results'!D3670=""),FALSE,'Input and Summary Results'!$D3670)</f>
        <v>0</v>
      </c>
      <c r="D4088" t="b">
        <f>IF(OR(B4088=0,'Input and Summary Results'!E3670=0),FALSE,'Input and Summary Results'!$E3670)</f>
        <v>0</v>
      </c>
      <c r="E4088" t="b">
        <f t="shared" si="221"/>
        <v>0</v>
      </c>
      <c r="F4088" t="b">
        <f t="shared" si="222"/>
        <v>0</v>
      </c>
      <c r="G4088" t="b">
        <f>IF('Input and Summary Results'!$J$4="yes",IF(C4088=FALSE,FALSE,IF('Data Transformation'!E4088&lt;$R$10,E4088,$R$10)),IF(C4088=FALSE,FALSE,IF(C4088&lt;$R$10,C4088,$R$10)))</f>
        <v>0</v>
      </c>
      <c r="H4088" t="b">
        <f>IF('Input and Summary Results'!$J$4="yes",'Data Transformation'!F4088,'Data Transformation'!D4088)</f>
        <v>0</v>
      </c>
      <c r="I4088" t="str">
        <f t="shared" si="220"/>
        <v/>
      </c>
    </row>
    <row r="4089" spans="2:9" x14ac:dyDescent="0.25">
      <c r="B4089" t="b">
        <f>IF('Input and Summary Results'!D3671=0,FALSE,'Input and Summary Results'!$B3671)</f>
        <v>0</v>
      </c>
      <c r="C4089" t="b">
        <f>IF(OR(B4089=0,'Input and Summary Results'!D3671=0,'Input and Summary Results'!D3671=""),FALSE,'Input and Summary Results'!$D3671)</f>
        <v>0</v>
      </c>
      <c r="D4089" t="b">
        <f>IF(OR(B4089=0,'Input and Summary Results'!E3671=0),FALSE,'Input and Summary Results'!$E3671)</f>
        <v>0</v>
      </c>
      <c r="E4089" t="b">
        <f t="shared" si="221"/>
        <v>0</v>
      </c>
      <c r="F4089" t="b">
        <f t="shared" si="222"/>
        <v>0</v>
      </c>
      <c r="G4089" t="b">
        <f>IF('Input and Summary Results'!$J$4="yes",IF(C4089=FALSE,FALSE,IF('Data Transformation'!E4089&lt;$R$10,E4089,$R$10)),IF(C4089=FALSE,FALSE,IF(C4089&lt;$R$10,C4089,$R$10)))</f>
        <v>0</v>
      </c>
      <c r="H4089" t="b">
        <f>IF('Input and Summary Results'!$J$4="yes",'Data Transformation'!F4089,'Data Transformation'!D4089)</f>
        <v>0</v>
      </c>
      <c r="I4089" t="str">
        <f t="shared" si="220"/>
        <v/>
      </c>
    </row>
    <row r="4090" spans="2:9" x14ac:dyDescent="0.25">
      <c r="B4090" t="b">
        <f>IF('Input and Summary Results'!D3672=0,FALSE,'Input and Summary Results'!$B3672)</f>
        <v>0</v>
      </c>
      <c r="C4090" t="b">
        <f>IF(OR(B4090=0,'Input and Summary Results'!D3672=0,'Input and Summary Results'!D3672=""),FALSE,'Input and Summary Results'!$D3672)</f>
        <v>0</v>
      </c>
      <c r="D4090" t="b">
        <f>IF(OR(B4090=0,'Input and Summary Results'!E3672=0),FALSE,'Input and Summary Results'!$E3672)</f>
        <v>0</v>
      </c>
      <c r="E4090" t="b">
        <f t="shared" si="221"/>
        <v>0</v>
      </c>
      <c r="F4090" t="b">
        <f t="shared" si="222"/>
        <v>0</v>
      </c>
      <c r="G4090" t="b">
        <f>IF('Input and Summary Results'!$J$4="yes",IF(C4090=FALSE,FALSE,IF('Data Transformation'!E4090&lt;$R$10,E4090,$R$10)),IF(C4090=FALSE,FALSE,IF(C4090&lt;$R$10,C4090,$R$10)))</f>
        <v>0</v>
      </c>
      <c r="H4090" t="b">
        <f>IF('Input and Summary Results'!$J$4="yes",'Data Transformation'!F4090,'Data Transformation'!D4090)</f>
        <v>0</v>
      </c>
      <c r="I4090" t="str">
        <f t="shared" si="220"/>
        <v/>
      </c>
    </row>
    <row r="4091" spans="2:9" x14ac:dyDescent="0.25">
      <c r="B4091" t="b">
        <f>IF('Input and Summary Results'!D3673=0,FALSE,'Input and Summary Results'!$B3673)</f>
        <v>0</v>
      </c>
      <c r="C4091" t="b">
        <f>IF(OR(B4091=0,'Input and Summary Results'!D3673=0,'Input and Summary Results'!D3673=""),FALSE,'Input and Summary Results'!$D3673)</f>
        <v>0</v>
      </c>
      <c r="D4091" t="b">
        <f>IF(OR(B4091=0,'Input and Summary Results'!E3673=0),FALSE,'Input and Summary Results'!$E3673)</f>
        <v>0</v>
      </c>
      <c r="E4091" t="b">
        <f t="shared" si="221"/>
        <v>0</v>
      </c>
      <c r="F4091" t="b">
        <f t="shared" si="222"/>
        <v>0</v>
      </c>
      <c r="G4091" t="b">
        <f>IF('Input and Summary Results'!$J$4="yes",IF(C4091=FALSE,FALSE,IF('Data Transformation'!E4091&lt;$R$10,E4091,$R$10)),IF(C4091=FALSE,FALSE,IF(C4091&lt;$R$10,C4091,$R$10)))</f>
        <v>0</v>
      </c>
      <c r="H4091" t="b">
        <f>IF('Input and Summary Results'!$J$4="yes",'Data Transformation'!F4091,'Data Transformation'!D4091)</f>
        <v>0</v>
      </c>
      <c r="I4091" t="str">
        <f t="shared" si="220"/>
        <v/>
      </c>
    </row>
    <row r="4092" spans="2:9" x14ac:dyDescent="0.25">
      <c r="B4092" t="b">
        <f>IF('Input and Summary Results'!D3674=0,FALSE,'Input and Summary Results'!$B3674)</f>
        <v>0</v>
      </c>
      <c r="C4092" t="b">
        <f>IF(OR(B4092=0,'Input and Summary Results'!D3674=0,'Input and Summary Results'!D3674=""),FALSE,'Input and Summary Results'!$D3674)</f>
        <v>0</v>
      </c>
      <c r="D4092" t="b">
        <f>IF(OR(B4092=0,'Input and Summary Results'!E3674=0),FALSE,'Input and Summary Results'!$E3674)</f>
        <v>0</v>
      </c>
      <c r="E4092" t="b">
        <f t="shared" si="221"/>
        <v>0</v>
      </c>
      <c r="F4092" t="b">
        <f t="shared" si="222"/>
        <v>0</v>
      </c>
      <c r="G4092" t="b">
        <f>IF('Input and Summary Results'!$J$4="yes",IF(C4092=FALSE,FALSE,IF('Data Transformation'!E4092&lt;$R$10,E4092,$R$10)),IF(C4092=FALSE,FALSE,IF(C4092&lt;$R$10,C4092,$R$10)))</f>
        <v>0</v>
      </c>
      <c r="H4092" t="b">
        <f>IF('Input and Summary Results'!$J$4="yes",'Data Transformation'!F4092,'Data Transformation'!D4092)</f>
        <v>0</v>
      </c>
      <c r="I4092" t="str">
        <f t="shared" si="220"/>
        <v/>
      </c>
    </row>
    <row r="4093" spans="2:9" x14ac:dyDescent="0.25">
      <c r="B4093" t="b">
        <f>IF('Input and Summary Results'!D3675=0,FALSE,'Input and Summary Results'!$B3675)</f>
        <v>0</v>
      </c>
      <c r="C4093" t="b">
        <f>IF(OR(B4093=0,'Input and Summary Results'!D3675=0,'Input and Summary Results'!D3675=""),FALSE,'Input and Summary Results'!$D3675)</f>
        <v>0</v>
      </c>
      <c r="D4093" t="b">
        <f>IF(OR(B4093=0,'Input and Summary Results'!E3675=0),FALSE,'Input and Summary Results'!$E3675)</f>
        <v>0</v>
      </c>
      <c r="E4093" t="b">
        <f t="shared" si="221"/>
        <v>0</v>
      </c>
      <c r="F4093" t="b">
        <f t="shared" si="222"/>
        <v>0</v>
      </c>
      <c r="G4093" t="b">
        <f>IF('Input and Summary Results'!$J$4="yes",IF(C4093=FALSE,FALSE,IF('Data Transformation'!E4093&lt;$R$10,E4093,$R$10)),IF(C4093=FALSE,FALSE,IF(C4093&lt;$R$10,C4093,$R$10)))</f>
        <v>0</v>
      </c>
      <c r="H4093" t="b">
        <f>IF('Input and Summary Results'!$J$4="yes",'Data Transformation'!F4093,'Data Transformation'!D4093)</f>
        <v>0</v>
      </c>
      <c r="I4093" t="str">
        <f t="shared" si="220"/>
        <v/>
      </c>
    </row>
    <row r="4094" spans="2:9" x14ac:dyDescent="0.25">
      <c r="B4094" t="b">
        <f>IF('Input and Summary Results'!D3676=0,FALSE,'Input and Summary Results'!$B3676)</f>
        <v>0</v>
      </c>
      <c r="C4094" t="b">
        <f>IF(OR(B4094=0,'Input and Summary Results'!D3676=0,'Input and Summary Results'!D3676=""),FALSE,'Input and Summary Results'!$D3676)</f>
        <v>0</v>
      </c>
      <c r="D4094" t="b">
        <f>IF(OR(B4094=0,'Input and Summary Results'!E3676=0),FALSE,'Input and Summary Results'!$E3676)</f>
        <v>0</v>
      </c>
      <c r="E4094" t="b">
        <f t="shared" si="221"/>
        <v>0</v>
      </c>
      <c r="F4094" t="b">
        <f t="shared" si="222"/>
        <v>0</v>
      </c>
      <c r="G4094" t="b">
        <f>IF('Input and Summary Results'!$J$4="yes",IF(C4094=FALSE,FALSE,IF('Data Transformation'!E4094&lt;$R$10,E4094,$R$10)),IF(C4094=FALSE,FALSE,IF(C4094&lt;$R$10,C4094,$R$10)))</f>
        <v>0</v>
      </c>
      <c r="H4094" t="b">
        <f>IF('Input and Summary Results'!$J$4="yes",'Data Transformation'!F4094,'Data Transformation'!D4094)</f>
        <v>0</v>
      </c>
      <c r="I4094" t="str">
        <f t="shared" si="220"/>
        <v/>
      </c>
    </row>
    <row r="4095" spans="2:9" x14ac:dyDescent="0.25">
      <c r="B4095" t="b">
        <f>IF('Input and Summary Results'!D3677=0,FALSE,'Input and Summary Results'!$B3677)</f>
        <v>0</v>
      </c>
      <c r="C4095" t="b">
        <f>IF(OR(B4095=0,'Input and Summary Results'!D3677=0,'Input and Summary Results'!D3677=""),FALSE,'Input and Summary Results'!$D3677)</f>
        <v>0</v>
      </c>
      <c r="D4095" t="b">
        <f>IF(OR(B4095=0,'Input and Summary Results'!E3677=0),FALSE,'Input and Summary Results'!$E3677)</f>
        <v>0</v>
      </c>
      <c r="E4095" t="b">
        <f t="shared" si="221"/>
        <v>0</v>
      </c>
      <c r="F4095" t="b">
        <f t="shared" si="222"/>
        <v>0</v>
      </c>
      <c r="G4095" t="b">
        <f>IF('Input and Summary Results'!$J$4="yes",IF(C4095=FALSE,FALSE,IF('Data Transformation'!E4095&lt;$R$10,E4095,$R$10)),IF(C4095=FALSE,FALSE,IF(C4095&lt;$R$10,C4095,$R$10)))</f>
        <v>0</v>
      </c>
      <c r="H4095" t="b">
        <f>IF('Input and Summary Results'!$J$4="yes",'Data Transformation'!F4095,'Data Transformation'!D4095)</f>
        <v>0</v>
      </c>
      <c r="I4095" t="str">
        <f t="shared" si="220"/>
        <v/>
      </c>
    </row>
    <row r="4096" spans="2:9" x14ac:dyDescent="0.25">
      <c r="B4096" t="b">
        <f>IF('Input and Summary Results'!D3678=0,FALSE,'Input and Summary Results'!$B3678)</f>
        <v>0</v>
      </c>
      <c r="C4096" t="b">
        <f>IF(OR(B4096=0,'Input and Summary Results'!D3678=0,'Input and Summary Results'!D3678=""),FALSE,'Input and Summary Results'!$D3678)</f>
        <v>0</v>
      </c>
      <c r="D4096" t="b">
        <f>IF(OR(B4096=0,'Input and Summary Results'!E3678=0),FALSE,'Input and Summary Results'!$E3678)</f>
        <v>0</v>
      </c>
      <c r="E4096" t="b">
        <f t="shared" si="221"/>
        <v>0</v>
      </c>
      <c r="F4096" t="b">
        <f t="shared" si="222"/>
        <v>0</v>
      </c>
      <c r="G4096" t="b">
        <f>IF('Input and Summary Results'!$J$4="yes",IF(C4096=FALSE,FALSE,IF('Data Transformation'!E4096&lt;$R$10,E4096,$R$10)),IF(C4096=FALSE,FALSE,IF(C4096&lt;$R$10,C4096,$R$10)))</f>
        <v>0</v>
      </c>
      <c r="H4096" t="b">
        <f>IF('Input and Summary Results'!$J$4="yes",'Data Transformation'!F4096,'Data Transformation'!D4096)</f>
        <v>0</v>
      </c>
      <c r="I4096" t="str">
        <f t="shared" si="220"/>
        <v/>
      </c>
    </row>
    <row r="4097" spans="2:9" x14ac:dyDescent="0.25">
      <c r="B4097" t="b">
        <f>IF('Input and Summary Results'!D3679=0,FALSE,'Input and Summary Results'!$B3679)</f>
        <v>0</v>
      </c>
      <c r="C4097" t="b">
        <f>IF(OR(B4097=0,'Input and Summary Results'!D3679=0,'Input and Summary Results'!D3679=""),FALSE,'Input and Summary Results'!$D3679)</f>
        <v>0</v>
      </c>
      <c r="D4097" t="b">
        <f>IF(OR(B4097=0,'Input and Summary Results'!E3679=0),FALSE,'Input and Summary Results'!$E3679)</f>
        <v>0</v>
      </c>
      <c r="E4097" t="b">
        <f t="shared" si="221"/>
        <v>0</v>
      </c>
      <c r="F4097" t="b">
        <f t="shared" si="222"/>
        <v>0</v>
      </c>
      <c r="G4097" t="b">
        <f>IF('Input and Summary Results'!$J$4="yes",IF(C4097=FALSE,FALSE,IF('Data Transformation'!E4097&lt;$R$10,E4097,$R$10)),IF(C4097=FALSE,FALSE,IF(C4097&lt;$R$10,C4097,$R$10)))</f>
        <v>0</v>
      </c>
      <c r="H4097" t="b">
        <f>IF('Input and Summary Results'!$J$4="yes",'Data Transformation'!F4097,'Data Transformation'!D4097)</f>
        <v>0</v>
      </c>
      <c r="I4097" t="str">
        <f t="shared" si="220"/>
        <v/>
      </c>
    </row>
    <row r="4098" spans="2:9" x14ac:dyDescent="0.25">
      <c r="B4098" t="b">
        <f>IF('Input and Summary Results'!D3680=0,FALSE,'Input and Summary Results'!$B3680)</f>
        <v>0</v>
      </c>
      <c r="C4098" t="b">
        <f>IF(OR(B4098=0,'Input and Summary Results'!D3680=0,'Input and Summary Results'!D3680=""),FALSE,'Input and Summary Results'!$D3680)</f>
        <v>0</v>
      </c>
      <c r="D4098" t="b">
        <f>IF(OR(B4098=0,'Input and Summary Results'!E3680=0),FALSE,'Input and Summary Results'!$E3680)</f>
        <v>0</v>
      </c>
      <c r="E4098" t="b">
        <f t="shared" si="221"/>
        <v>0</v>
      </c>
      <c r="F4098" t="b">
        <f t="shared" si="222"/>
        <v>0</v>
      </c>
      <c r="G4098" t="b">
        <f>IF('Input and Summary Results'!$J$4="yes",IF(C4098=FALSE,FALSE,IF('Data Transformation'!E4098&lt;$R$10,E4098,$R$10)),IF(C4098=FALSE,FALSE,IF(C4098&lt;$R$10,C4098,$R$10)))</f>
        <v>0</v>
      </c>
      <c r="H4098" t="b">
        <f>IF('Input and Summary Results'!$J$4="yes",'Data Transformation'!F4098,'Data Transformation'!D4098)</f>
        <v>0</v>
      </c>
      <c r="I4098" t="str">
        <f t="shared" si="220"/>
        <v/>
      </c>
    </row>
    <row r="4099" spans="2:9" x14ac:dyDescent="0.25">
      <c r="B4099" t="b">
        <f>IF('Input and Summary Results'!D3681=0,FALSE,'Input and Summary Results'!$B3681)</f>
        <v>0</v>
      </c>
      <c r="C4099" t="b">
        <f>IF(OR(B4099=0,'Input and Summary Results'!D3681=0,'Input and Summary Results'!D3681=""),FALSE,'Input and Summary Results'!$D3681)</f>
        <v>0</v>
      </c>
      <c r="D4099" t="b">
        <f>IF(OR(B4099=0,'Input and Summary Results'!E3681=0),FALSE,'Input and Summary Results'!$E3681)</f>
        <v>0</v>
      </c>
      <c r="E4099" t="b">
        <f t="shared" si="221"/>
        <v>0</v>
      </c>
      <c r="F4099" t="b">
        <f t="shared" si="222"/>
        <v>0</v>
      </c>
      <c r="G4099" t="b">
        <f>IF('Input and Summary Results'!$J$4="yes",IF(C4099=FALSE,FALSE,IF('Data Transformation'!E4099&lt;$R$10,E4099,$R$10)),IF(C4099=FALSE,FALSE,IF(C4099&lt;$R$10,C4099,$R$10)))</f>
        <v>0</v>
      </c>
      <c r="H4099" t="b">
        <f>IF('Input and Summary Results'!$J$4="yes",'Data Transformation'!F4099,'Data Transformation'!D4099)</f>
        <v>0</v>
      </c>
      <c r="I4099" t="str">
        <f t="shared" si="220"/>
        <v/>
      </c>
    </row>
    <row r="4100" spans="2:9" x14ac:dyDescent="0.25">
      <c r="B4100" t="b">
        <f>IF('Input and Summary Results'!D3682=0,FALSE,'Input and Summary Results'!$B3682)</f>
        <v>0</v>
      </c>
      <c r="C4100" t="b">
        <f>IF(OR(B4100=0,'Input and Summary Results'!D3682=0,'Input and Summary Results'!D3682=""),FALSE,'Input and Summary Results'!$D3682)</f>
        <v>0</v>
      </c>
      <c r="D4100" t="b">
        <f>IF(OR(B4100=0,'Input and Summary Results'!E3682=0),FALSE,'Input and Summary Results'!$E3682)</f>
        <v>0</v>
      </c>
      <c r="E4100" t="b">
        <f t="shared" si="221"/>
        <v>0</v>
      </c>
      <c r="F4100" t="b">
        <f t="shared" si="222"/>
        <v>0</v>
      </c>
      <c r="G4100" t="b">
        <f>IF('Input and Summary Results'!$J$4="yes",IF(C4100=FALSE,FALSE,IF('Data Transformation'!E4100&lt;$R$10,E4100,$R$10)),IF(C4100=FALSE,FALSE,IF(C4100&lt;$R$10,C4100,$R$10)))</f>
        <v>0</v>
      </c>
      <c r="H4100" t="b">
        <f>IF('Input and Summary Results'!$J$4="yes",'Data Transformation'!F4100,'Data Transformation'!D4100)</f>
        <v>0</v>
      </c>
      <c r="I4100" t="str">
        <f t="shared" si="220"/>
        <v/>
      </c>
    </row>
    <row r="4101" spans="2:9" x14ac:dyDescent="0.25">
      <c r="B4101" t="b">
        <f>IF('Input and Summary Results'!D3683=0,FALSE,'Input and Summary Results'!$B3683)</f>
        <v>0</v>
      </c>
      <c r="C4101" t="b">
        <f>IF(OR(B4101=0,'Input and Summary Results'!D3683=0,'Input and Summary Results'!D3683=""),FALSE,'Input and Summary Results'!$D3683)</f>
        <v>0</v>
      </c>
      <c r="D4101" t="b">
        <f>IF(OR(B4101=0,'Input and Summary Results'!E3683=0),FALSE,'Input and Summary Results'!$E3683)</f>
        <v>0</v>
      </c>
      <c r="E4101" t="b">
        <f t="shared" si="221"/>
        <v>0</v>
      </c>
      <c r="F4101" t="b">
        <f t="shared" si="222"/>
        <v>0</v>
      </c>
      <c r="G4101" t="b">
        <f>IF('Input and Summary Results'!$J$4="yes",IF(C4101=FALSE,FALSE,IF('Data Transformation'!E4101&lt;$R$10,E4101,$R$10)),IF(C4101=FALSE,FALSE,IF(C4101&lt;$R$10,C4101,$R$10)))</f>
        <v>0</v>
      </c>
      <c r="H4101" t="b">
        <f>IF('Input and Summary Results'!$J$4="yes",'Data Transformation'!F4101,'Data Transformation'!D4101)</f>
        <v>0</v>
      </c>
      <c r="I4101" t="str">
        <f t="shared" ref="I4101:I4164" si="223">IF(G4101=FALSE,"",B4101)</f>
        <v/>
      </c>
    </row>
    <row r="4102" spans="2:9" x14ac:dyDescent="0.25">
      <c r="B4102" t="b">
        <f>IF('Input and Summary Results'!D3684=0,FALSE,'Input and Summary Results'!$B3684)</f>
        <v>0</v>
      </c>
      <c r="C4102" t="b">
        <f>IF(OR(B4102=0,'Input and Summary Results'!D3684=0,'Input and Summary Results'!D3684=""),FALSE,'Input and Summary Results'!$D3684)</f>
        <v>0</v>
      </c>
      <c r="D4102" t="b">
        <f>IF(OR(B4102=0,'Input and Summary Results'!E3684=0),FALSE,'Input and Summary Results'!$E3684)</f>
        <v>0</v>
      </c>
      <c r="E4102" t="b">
        <f t="shared" si="221"/>
        <v>0</v>
      </c>
      <c r="F4102" t="b">
        <f t="shared" si="222"/>
        <v>0</v>
      </c>
      <c r="G4102" t="b">
        <f>IF('Input and Summary Results'!$J$4="yes",IF(C4102=FALSE,FALSE,IF('Data Transformation'!E4102&lt;$R$10,E4102,$R$10)),IF(C4102=FALSE,FALSE,IF(C4102&lt;$R$10,C4102,$R$10)))</f>
        <v>0</v>
      </c>
      <c r="H4102" t="b">
        <f>IF('Input and Summary Results'!$J$4="yes",'Data Transformation'!F4102,'Data Transformation'!D4102)</f>
        <v>0</v>
      </c>
      <c r="I4102" t="str">
        <f t="shared" si="223"/>
        <v/>
      </c>
    </row>
    <row r="4103" spans="2:9" x14ac:dyDescent="0.25">
      <c r="B4103" t="b">
        <f>IF('Input and Summary Results'!D3685=0,FALSE,'Input and Summary Results'!$B3685)</f>
        <v>0</v>
      </c>
      <c r="C4103" t="b">
        <f>IF(OR(B4103=0,'Input and Summary Results'!D3685=0,'Input and Summary Results'!D3685=""),FALSE,'Input and Summary Results'!$D3685)</f>
        <v>0</v>
      </c>
      <c r="D4103" t="b">
        <f>IF(OR(B4103=0,'Input and Summary Results'!E3685=0),FALSE,'Input and Summary Results'!$E3685)</f>
        <v>0</v>
      </c>
      <c r="E4103" t="b">
        <f t="shared" si="221"/>
        <v>0</v>
      </c>
      <c r="F4103" t="b">
        <f t="shared" si="222"/>
        <v>0</v>
      </c>
      <c r="G4103" t="b">
        <f>IF('Input and Summary Results'!$J$4="yes",IF(C4103=FALSE,FALSE,IF('Data Transformation'!E4103&lt;$R$10,E4103,$R$10)),IF(C4103=FALSE,FALSE,IF(C4103&lt;$R$10,C4103,$R$10)))</f>
        <v>0</v>
      </c>
      <c r="H4103" t="b">
        <f>IF('Input and Summary Results'!$J$4="yes",'Data Transformation'!F4103,'Data Transformation'!D4103)</f>
        <v>0</v>
      </c>
      <c r="I4103" t="str">
        <f t="shared" si="223"/>
        <v/>
      </c>
    </row>
    <row r="4104" spans="2:9" x14ac:dyDescent="0.25">
      <c r="B4104" t="b">
        <f>IF('Input and Summary Results'!D3686=0,FALSE,'Input and Summary Results'!$B3686)</f>
        <v>0</v>
      </c>
      <c r="C4104" t="b">
        <f>IF(OR(B4104=0,'Input and Summary Results'!D3686=0,'Input and Summary Results'!D3686=""),FALSE,'Input and Summary Results'!$D3686)</f>
        <v>0</v>
      </c>
      <c r="D4104" t="b">
        <f>IF(OR(B4104=0,'Input and Summary Results'!E3686=0),FALSE,'Input and Summary Results'!$E3686)</f>
        <v>0</v>
      </c>
      <c r="E4104" t="b">
        <f t="shared" si="221"/>
        <v>0</v>
      </c>
      <c r="F4104" t="b">
        <f t="shared" si="222"/>
        <v>0</v>
      </c>
      <c r="G4104" t="b">
        <f>IF('Input and Summary Results'!$J$4="yes",IF(C4104=FALSE,FALSE,IF('Data Transformation'!E4104&lt;$R$10,E4104,$R$10)),IF(C4104=FALSE,FALSE,IF(C4104&lt;$R$10,C4104,$R$10)))</f>
        <v>0</v>
      </c>
      <c r="H4104" t="b">
        <f>IF('Input and Summary Results'!$J$4="yes",'Data Transformation'!F4104,'Data Transformation'!D4104)</f>
        <v>0</v>
      </c>
      <c r="I4104" t="str">
        <f t="shared" si="223"/>
        <v/>
      </c>
    </row>
    <row r="4105" spans="2:9" x14ac:dyDescent="0.25">
      <c r="B4105" t="b">
        <f>IF('Input and Summary Results'!D3687=0,FALSE,'Input and Summary Results'!$B3687)</f>
        <v>0</v>
      </c>
      <c r="C4105" t="b">
        <f>IF(OR(B4105=0,'Input and Summary Results'!D3687=0,'Input and Summary Results'!D3687=""),FALSE,'Input and Summary Results'!$D3687)</f>
        <v>0</v>
      </c>
      <c r="D4105" t="b">
        <f>IF(OR(B4105=0,'Input and Summary Results'!E3687=0),FALSE,'Input and Summary Results'!$E3687)</f>
        <v>0</v>
      </c>
      <c r="E4105" t="b">
        <f t="shared" si="221"/>
        <v>0</v>
      </c>
      <c r="F4105" t="b">
        <f t="shared" si="222"/>
        <v>0</v>
      </c>
      <c r="G4105" t="b">
        <f>IF('Input and Summary Results'!$J$4="yes",IF(C4105=FALSE,FALSE,IF('Data Transformation'!E4105&lt;$R$10,E4105,$R$10)),IF(C4105=FALSE,FALSE,IF(C4105&lt;$R$10,C4105,$R$10)))</f>
        <v>0</v>
      </c>
      <c r="H4105" t="b">
        <f>IF('Input and Summary Results'!$J$4="yes",'Data Transformation'!F4105,'Data Transformation'!D4105)</f>
        <v>0</v>
      </c>
      <c r="I4105" t="str">
        <f t="shared" si="223"/>
        <v/>
      </c>
    </row>
    <row r="4106" spans="2:9" x14ac:dyDescent="0.25">
      <c r="B4106" t="b">
        <f>IF('Input and Summary Results'!D3688=0,FALSE,'Input and Summary Results'!$B3688)</f>
        <v>0</v>
      </c>
      <c r="C4106" t="b">
        <f>IF(OR(B4106=0,'Input and Summary Results'!D3688=0,'Input and Summary Results'!D3688=""),FALSE,'Input and Summary Results'!$D3688)</f>
        <v>0</v>
      </c>
      <c r="D4106" t="b">
        <f>IF(OR(B4106=0,'Input and Summary Results'!E3688=0),FALSE,'Input and Summary Results'!$E3688)</f>
        <v>0</v>
      </c>
      <c r="E4106" t="b">
        <f t="shared" si="221"/>
        <v>0</v>
      </c>
      <c r="F4106" t="b">
        <f t="shared" si="222"/>
        <v>0</v>
      </c>
      <c r="G4106" t="b">
        <f>IF('Input and Summary Results'!$J$4="yes",IF(C4106=FALSE,FALSE,IF('Data Transformation'!E4106&lt;$R$10,E4106,$R$10)),IF(C4106=FALSE,FALSE,IF(C4106&lt;$R$10,C4106,$R$10)))</f>
        <v>0</v>
      </c>
      <c r="H4106" t="b">
        <f>IF('Input and Summary Results'!$J$4="yes",'Data Transformation'!F4106,'Data Transformation'!D4106)</f>
        <v>0</v>
      </c>
      <c r="I4106" t="str">
        <f t="shared" si="223"/>
        <v/>
      </c>
    </row>
    <row r="4107" spans="2:9" x14ac:dyDescent="0.25">
      <c r="B4107" t="b">
        <f>IF('Input and Summary Results'!D3689=0,FALSE,'Input and Summary Results'!$B3689)</f>
        <v>0</v>
      </c>
      <c r="C4107" t="b">
        <f>IF(OR(B4107=0,'Input and Summary Results'!D3689=0,'Input and Summary Results'!D3689=""),FALSE,'Input and Summary Results'!$D3689)</f>
        <v>0</v>
      </c>
      <c r="D4107" t="b">
        <f>IF(OR(B4107=0,'Input and Summary Results'!E3689=0),FALSE,'Input and Summary Results'!$E3689)</f>
        <v>0</v>
      </c>
      <c r="E4107" t="b">
        <f t="shared" si="221"/>
        <v>0</v>
      </c>
      <c r="F4107" t="b">
        <f t="shared" si="222"/>
        <v>0</v>
      </c>
      <c r="G4107" t="b">
        <f>IF('Input and Summary Results'!$J$4="yes",IF(C4107=FALSE,FALSE,IF('Data Transformation'!E4107&lt;$R$10,E4107,$R$10)),IF(C4107=FALSE,FALSE,IF(C4107&lt;$R$10,C4107,$R$10)))</f>
        <v>0</v>
      </c>
      <c r="H4107" t="b">
        <f>IF('Input and Summary Results'!$J$4="yes",'Data Transformation'!F4107,'Data Transformation'!D4107)</f>
        <v>0</v>
      </c>
      <c r="I4107" t="str">
        <f t="shared" si="223"/>
        <v/>
      </c>
    </row>
    <row r="4108" spans="2:9" x14ac:dyDescent="0.25">
      <c r="B4108" t="b">
        <f>IF('Input and Summary Results'!D3690=0,FALSE,'Input and Summary Results'!$B3690)</f>
        <v>0</v>
      </c>
      <c r="C4108" t="b">
        <f>IF(OR(B4108=0,'Input and Summary Results'!D3690=0,'Input and Summary Results'!D3690=""),FALSE,'Input and Summary Results'!$D3690)</f>
        <v>0</v>
      </c>
      <c r="D4108" t="b">
        <f>IF(OR(B4108=0,'Input and Summary Results'!E3690=0),FALSE,'Input and Summary Results'!$E3690)</f>
        <v>0</v>
      </c>
      <c r="E4108" t="b">
        <f t="shared" si="221"/>
        <v>0</v>
      </c>
      <c r="F4108" t="b">
        <f t="shared" si="222"/>
        <v>0</v>
      </c>
      <c r="G4108" t="b">
        <f>IF('Input and Summary Results'!$J$4="yes",IF(C4108=FALSE,FALSE,IF('Data Transformation'!E4108&lt;$R$10,E4108,$R$10)),IF(C4108=FALSE,FALSE,IF(C4108&lt;$R$10,C4108,$R$10)))</f>
        <v>0</v>
      </c>
      <c r="H4108" t="b">
        <f>IF('Input and Summary Results'!$J$4="yes",'Data Transformation'!F4108,'Data Transformation'!D4108)</f>
        <v>0</v>
      </c>
      <c r="I4108" t="str">
        <f t="shared" si="223"/>
        <v/>
      </c>
    </row>
    <row r="4109" spans="2:9" x14ac:dyDescent="0.25">
      <c r="B4109" t="b">
        <f>IF('Input and Summary Results'!D3691=0,FALSE,'Input and Summary Results'!$B3691)</f>
        <v>0</v>
      </c>
      <c r="C4109" t="b">
        <f>IF(OR(B4109=0,'Input and Summary Results'!D3691=0,'Input and Summary Results'!D3691=""),FALSE,'Input and Summary Results'!$D3691)</f>
        <v>0</v>
      </c>
      <c r="D4109" t="b">
        <f>IF(OR(B4109=0,'Input and Summary Results'!E3691=0),FALSE,'Input and Summary Results'!$E3691)</f>
        <v>0</v>
      </c>
      <c r="E4109" t="b">
        <f t="shared" si="221"/>
        <v>0</v>
      </c>
      <c r="F4109" t="b">
        <f t="shared" si="222"/>
        <v>0</v>
      </c>
      <c r="G4109" t="b">
        <f>IF('Input and Summary Results'!$J$4="yes",IF(C4109=FALSE,FALSE,IF('Data Transformation'!E4109&lt;$R$10,E4109,$R$10)),IF(C4109=FALSE,FALSE,IF(C4109&lt;$R$10,C4109,$R$10)))</f>
        <v>0</v>
      </c>
      <c r="H4109" t="b">
        <f>IF('Input and Summary Results'!$J$4="yes",'Data Transformation'!F4109,'Data Transformation'!D4109)</f>
        <v>0</v>
      </c>
      <c r="I4109" t="str">
        <f t="shared" si="223"/>
        <v/>
      </c>
    </row>
    <row r="4110" spans="2:9" x14ac:dyDescent="0.25">
      <c r="B4110" t="b">
        <f>IF('Input and Summary Results'!D3692=0,FALSE,'Input and Summary Results'!$B3692)</f>
        <v>0</v>
      </c>
      <c r="C4110" t="b">
        <f>IF(OR(B4110=0,'Input and Summary Results'!D3692=0,'Input and Summary Results'!D3692=""),FALSE,'Input and Summary Results'!$D3692)</f>
        <v>0</v>
      </c>
      <c r="D4110" t="b">
        <f>IF(OR(B4110=0,'Input and Summary Results'!E3692=0),FALSE,'Input and Summary Results'!$E3692)</f>
        <v>0</v>
      </c>
      <c r="E4110" t="b">
        <f t="shared" si="221"/>
        <v>0</v>
      </c>
      <c r="F4110" t="b">
        <f t="shared" si="222"/>
        <v>0</v>
      </c>
      <c r="G4110" t="b">
        <f>IF('Input and Summary Results'!$J$4="yes",IF(C4110=FALSE,FALSE,IF('Data Transformation'!E4110&lt;$R$10,E4110,$R$10)),IF(C4110=FALSE,FALSE,IF(C4110&lt;$R$10,C4110,$R$10)))</f>
        <v>0</v>
      </c>
      <c r="H4110" t="b">
        <f>IF('Input and Summary Results'!$J$4="yes",'Data Transformation'!F4110,'Data Transformation'!D4110)</f>
        <v>0</v>
      </c>
      <c r="I4110" t="str">
        <f t="shared" si="223"/>
        <v/>
      </c>
    </row>
    <row r="4111" spans="2:9" x14ac:dyDescent="0.25">
      <c r="B4111" t="b">
        <f>IF('Input and Summary Results'!D3693=0,FALSE,'Input and Summary Results'!$B3693)</f>
        <v>0</v>
      </c>
      <c r="C4111" t="b">
        <f>IF(OR(B4111=0,'Input and Summary Results'!D3693=0,'Input and Summary Results'!D3693=""),FALSE,'Input and Summary Results'!$D3693)</f>
        <v>0</v>
      </c>
      <c r="D4111" t="b">
        <f>IF(OR(B4111=0,'Input and Summary Results'!E3693=0),FALSE,'Input and Summary Results'!$E3693)</f>
        <v>0</v>
      </c>
      <c r="E4111" t="b">
        <f t="shared" si="221"/>
        <v>0</v>
      </c>
      <c r="F4111" t="b">
        <f t="shared" si="222"/>
        <v>0</v>
      </c>
      <c r="G4111" t="b">
        <f>IF('Input and Summary Results'!$J$4="yes",IF(C4111=FALSE,FALSE,IF('Data Transformation'!E4111&lt;$R$10,E4111,$R$10)),IF(C4111=FALSE,FALSE,IF(C4111&lt;$R$10,C4111,$R$10)))</f>
        <v>0</v>
      </c>
      <c r="H4111" t="b">
        <f>IF('Input and Summary Results'!$J$4="yes",'Data Transformation'!F4111,'Data Transformation'!D4111)</f>
        <v>0</v>
      </c>
      <c r="I4111" t="str">
        <f t="shared" si="223"/>
        <v/>
      </c>
    </row>
    <row r="4112" spans="2:9" x14ac:dyDescent="0.25">
      <c r="B4112" t="b">
        <f>IF('Input and Summary Results'!D3694=0,FALSE,'Input and Summary Results'!$B3694)</f>
        <v>0</v>
      </c>
      <c r="C4112" t="b">
        <f>IF(OR(B4112=0,'Input and Summary Results'!D3694=0,'Input and Summary Results'!D3694=""),FALSE,'Input and Summary Results'!$D3694)</f>
        <v>0</v>
      </c>
      <c r="D4112" t="b">
        <f>IF(OR(B4112=0,'Input and Summary Results'!E3694=0),FALSE,'Input and Summary Results'!$E3694)</f>
        <v>0</v>
      </c>
      <c r="E4112" t="b">
        <f t="shared" si="221"/>
        <v>0</v>
      </c>
      <c r="F4112" t="b">
        <f t="shared" si="222"/>
        <v>0</v>
      </c>
      <c r="G4112" t="b">
        <f>IF('Input and Summary Results'!$J$4="yes",IF(C4112=FALSE,FALSE,IF('Data Transformation'!E4112&lt;$R$10,E4112,$R$10)),IF(C4112=FALSE,FALSE,IF(C4112&lt;$R$10,C4112,$R$10)))</f>
        <v>0</v>
      </c>
      <c r="H4112" t="b">
        <f>IF('Input and Summary Results'!$J$4="yes",'Data Transformation'!F4112,'Data Transformation'!D4112)</f>
        <v>0</v>
      </c>
      <c r="I4112" t="str">
        <f t="shared" si="223"/>
        <v/>
      </c>
    </row>
    <row r="4113" spans="2:9" x14ac:dyDescent="0.25">
      <c r="B4113" t="b">
        <f>IF('Input and Summary Results'!D3695=0,FALSE,'Input and Summary Results'!$B3695)</f>
        <v>0</v>
      </c>
      <c r="C4113" t="b">
        <f>IF(OR(B4113=0,'Input and Summary Results'!D3695=0,'Input and Summary Results'!D3695=""),FALSE,'Input and Summary Results'!$D3695)</f>
        <v>0</v>
      </c>
      <c r="D4113" t="b">
        <f>IF(OR(B4113=0,'Input and Summary Results'!E3695=0),FALSE,'Input and Summary Results'!$E3695)</f>
        <v>0</v>
      </c>
      <c r="E4113" t="b">
        <f t="shared" si="221"/>
        <v>0</v>
      </c>
      <c r="F4113" t="b">
        <f t="shared" si="222"/>
        <v>0</v>
      </c>
      <c r="G4113" t="b">
        <f>IF('Input and Summary Results'!$J$4="yes",IF(C4113=FALSE,FALSE,IF('Data Transformation'!E4113&lt;$R$10,E4113,$R$10)),IF(C4113=FALSE,FALSE,IF(C4113&lt;$R$10,C4113,$R$10)))</f>
        <v>0</v>
      </c>
      <c r="H4113" t="b">
        <f>IF('Input and Summary Results'!$J$4="yes",'Data Transformation'!F4113,'Data Transformation'!D4113)</f>
        <v>0</v>
      </c>
      <c r="I4113" t="str">
        <f t="shared" si="223"/>
        <v/>
      </c>
    </row>
    <row r="4114" spans="2:9" x14ac:dyDescent="0.25">
      <c r="B4114" t="b">
        <f>IF('Input and Summary Results'!D3696=0,FALSE,'Input and Summary Results'!$B3696)</f>
        <v>0</v>
      </c>
      <c r="C4114" t="b">
        <f>IF(OR(B4114=0,'Input and Summary Results'!D3696=0,'Input and Summary Results'!D3696=""),FALSE,'Input and Summary Results'!$D3696)</f>
        <v>0</v>
      </c>
      <c r="D4114" t="b">
        <f>IF(OR(B4114=0,'Input and Summary Results'!E3696=0),FALSE,'Input and Summary Results'!$E3696)</f>
        <v>0</v>
      </c>
      <c r="E4114" t="b">
        <f t="shared" si="221"/>
        <v>0</v>
      </c>
      <c r="F4114" t="b">
        <f t="shared" si="222"/>
        <v>0</v>
      </c>
      <c r="G4114" t="b">
        <f>IF('Input and Summary Results'!$J$4="yes",IF(C4114=FALSE,FALSE,IF('Data Transformation'!E4114&lt;$R$10,E4114,$R$10)),IF(C4114=FALSE,FALSE,IF(C4114&lt;$R$10,C4114,$R$10)))</f>
        <v>0</v>
      </c>
      <c r="H4114" t="b">
        <f>IF('Input and Summary Results'!$J$4="yes",'Data Transformation'!F4114,'Data Transformation'!D4114)</f>
        <v>0</v>
      </c>
      <c r="I4114" t="str">
        <f t="shared" si="223"/>
        <v/>
      </c>
    </row>
    <row r="4115" spans="2:9" x14ac:dyDescent="0.25">
      <c r="B4115" t="b">
        <f>IF('Input and Summary Results'!D3697=0,FALSE,'Input and Summary Results'!$B3697)</f>
        <v>0</v>
      </c>
      <c r="C4115" t="b">
        <f>IF(OR(B4115=0,'Input and Summary Results'!D3697=0,'Input and Summary Results'!D3697=""),FALSE,'Input and Summary Results'!$D3697)</f>
        <v>0</v>
      </c>
      <c r="D4115" t="b">
        <f>IF(OR(B4115=0,'Input and Summary Results'!E3697=0),FALSE,'Input and Summary Results'!$E3697)</f>
        <v>0</v>
      </c>
      <c r="E4115" t="b">
        <f t="shared" si="221"/>
        <v>0</v>
      </c>
      <c r="F4115" t="b">
        <f t="shared" si="222"/>
        <v>0</v>
      </c>
      <c r="G4115" t="b">
        <f>IF('Input and Summary Results'!$J$4="yes",IF(C4115=FALSE,FALSE,IF('Data Transformation'!E4115&lt;$R$10,E4115,$R$10)),IF(C4115=FALSE,FALSE,IF(C4115&lt;$R$10,C4115,$R$10)))</f>
        <v>0</v>
      </c>
      <c r="H4115" t="b">
        <f>IF('Input and Summary Results'!$J$4="yes",'Data Transformation'!F4115,'Data Transformation'!D4115)</f>
        <v>0</v>
      </c>
      <c r="I4115" t="str">
        <f t="shared" si="223"/>
        <v/>
      </c>
    </row>
    <row r="4116" spans="2:9" x14ac:dyDescent="0.25">
      <c r="B4116" t="b">
        <f>IF('Input and Summary Results'!D3698=0,FALSE,'Input and Summary Results'!$B3698)</f>
        <v>0</v>
      </c>
      <c r="C4116" t="b">
        <f>IF(OR(B4116=0,'Input and Summary Results'!D3698=0,'Input and Summary Results'!D3698=""),FALSE,'Input and Summary Results'!$D3698)</f>
        <v>0</v>
      </c>
      <c r="D4116" t="b">
        <f>IF(OR(B4116=0,'Input and Summary Results'!E3698=0),FALSE,'Input and Summary Results'!$E3698)</f>
        <v>0</v>
      </c>
      <c r="E4116" t="b">
        <f t="shared" si="221"/>
        <v>0</v>
      </c>
      <c r="F4116" t="b">
        <f t="shared" si="222"/>
        <v>0</v>
      </c>
      <c r="G4116" t="b">
        <f>IF('Input and Summary Results'!$J$4="yes",IF(C4116=FALSE,FALSE,IF('Data Transformation'!E4116&lt;$R$10,E4116,$R$10)),IF(C4116=FALSE,FALSE,IF(C4116&lt;$R$10,C4116,$R$10)))</f>
        <v>0</v>
      </c>
      <c r="H4116" t="b">
        <f>IF('Input and Summary Results'!$J$4="yes",'Data Transformation'!F4116,'Data Transformation'!D4116)</f>
        <v>0</v>
      </c>
      <c r="I4116" t="str">
        <f t="shared" si="223"/>
        <v/>
      </c>
    </row>
    <row r="4117" spans="2:9" x14ac:dyDescent="0.25">
      <c r="B4117" t="b">
        <f>IF('Input and Summary Results'!D3699=0,FALSE,'Input and Summary Results'!$B3699)</f>
        <v>0</v>
      </c>
      <c r="C4117" t="b">
        <f>IF(OR(B4117=0,'Input and Summary Results'!D3699=0,'Input and Summary Results'!D3699=""),FALSE,'Input and Summary Results'!$D3699)</f>
        <v>0</v>
      </c>
      <c r="D4117" t="b">
        <f>IF(OR(B4117=0,'Input and Summary Results'!E3699=0),FALSE,'Input and Summary Results'!$E3699)</f>
        <v>0</v>
      </c>
      <c r="E4117" t="b">
        <f t="shared" si="221"/>
        <v>0</v>
      </c>
      <c r="F4117" t="b">
        <f t="shared" si="222"/>
        <v>0</v>
      </c>
      <c r="G4117" t="b">
        <f>IF('Input and Summary Results'!$J$4="yes",IF(C4117=FALSE,FALSE,IF('Data Transformation'!E4117&lt;$R$10,E4117,$R$10)),IF(C4117=FALSE,FALSE,IF(C4117&lt;$R$10,C4117,$R$10)))</f>
        <v>0</v>
      </c>
      <c r="H4117" t="b">
        <f>IF('Input and Summary Results'!$J$4="yes",'Data Transformation'!F4117,'Data Transformation'!D4117)</f>
        <v>0</v>
      </c>
      <c r="I4117" t="str">
        <f t="shared" si="223"/>
        <v/>
      </c>
    </row>
    <row r="4118" spans="2:9" x14ac:dyDescent="0.25">
      <c r="B4118" t="b">
        <f>IF('Input and Summary Results'!D3700=0,FALSE,'Input and Summary Results'!$B3700)</f>
        <v>0</v>
      </c>
      <c r="C4118" t="b">
        <f>IF(OR(B4118=0,'Input and Summary Results'!D3700=0,'Input and Summary Results'!D3700=""),FALSE,'Input and Summary Results'!$D3700)</f>
        <v>0</v>
      </c>
      <c r="D4118" t="b">
        <f>IF(OR(B4118=0,'Input and Summary Results'!E3700=0),FALSE,'Input and Summary Results'!$E3700)</f>
        <v>0</v>
      </c>
      <c r="E4118" t="b">
        <f t="shared" si="221"/>
        <v>0</v>
      </c>
      <c r="F4118" t="b">
        <f t="shared" si="222"/>
        <v>0</v>
      </c>
      <c r="G4118" t="b">
        <f>IF('Input and Summary Results'!$J$4="yes",IF(C4118=FALSE,FALSE,IF('Data Transformation'!E4118&lt;$R$10,E4118,$R$10)),IF(C4118=FALSE,FALSE,IF(C4118&lt;$R$10,C4118,$R$10)))</f>
        <v>0</v>
      </c>
      <c r="H4118" t="b">
        <f>IF('Input and Summary Results'!$J$4="yes",'Data Transformation'!F4118,'Data Transformation'!D4118)</f>
        <v>0</v>
      </c>
      <c r="I4118" t="str">
        <f t="shared" si="223"/>
        <v/>
      </c>
    </row>
    <row r="4119" spans="2:9" x14ac:dyDescent="0.25">
      <c r="B4119" t="b">
        <f>IF('Input and Summary Results'!D3701=0,FALSE,'Input and Summary Results'!$B3701)</f>
        <v>0</v>
      </c>
      <c r="C4119" t="b">
        <f>IF(OR(B4119=0,'Input and Summary Results'!D3701=0,'Input and Summary Results'!D3701=""),FALSE,'Input and Summary Results'!$D3701)</f>
        <v>0</v>
      </c>
      <c r="D4119" t="b">
        <f>IF(OR(B4119=0,'Input and Summary Results'!E3701=0),FALSE,'Input and Summary Results'!$E3701)</f>
        <v>0</v>
      </c>
      <c r="E4119" t="b">
        <f t="shared" si="221"/>
        <v>0</v>
      </c>
      <c r="F4119" t="b">
        <f t="shared" si="222"/>
        <v>0</v>
      </c>
      <c r="G4119" t="b">
        <f>IF('Input and Summary Results'!$J$4="yes",IF(C4119=FALSE,FALSE,IF('Data Transformation'!E4119&lt;$R$10,E4119,$R$10)),IF(C4119=FALSE,FALSE,IF(C4119&lt;$R$10,C4119,$R$10)))</f>
        <v>0</v>
      </c>
      <c r="H4119" t="b">
        <f>IF('Input and Summary Results'!$J$4="yes",'Data Transformation'!F4119,'Data Transformation'!D4119)</f>
        <v>0</v>
      </c>
      <c r="I4119" t="str">
        <f t="shared" si="223"/>
        <v/>
      </c>
    </row>
    <row r="4120" spans="2:9" x14ac:dyDescent="0.25">
      <c r="B4120" t="b">
        <f>IF('Input and Summary Results'!D3702=0,FALSE,'Input and Summary Results'!$B3702)</f>
        <v>0</v>
      </c>
      <c r="C4120" t="b">
        <f>IF(OR(B4120=0,'Input and Summary Results'!D3702=0,'Input and Summary Results'!D3702=""),FALSE,'Input and Summary Results'!$D3702)</f>
        <v>0</v>
      </c>
      <c r="D4120" t="b">
        <f>IF(OR(B4120=0,'Input and Summary Results'!E3702=0),FALSE,'Input and Summary Results'!$E3702)</f>
        <v>0</v>
      </c>
      <c r="E4120" t="b">
        <f t="shared" si="221"/>
        <v>0</v>
      </c>
      <c r="F4120" t="b">
        <f t="shared" si="222"/>
        <v>0</v>
      </c>
      <c r="G4120" t="b">
        <f>IF('Input and Summary Results'!$J$4="yes",IF(C4120=FALSE,FALSE,IF('Data Transformation'!E4120&lt;$R$10,E4120,$R$10)),IF(C4120=FALSE,FALSE,IF(C4120&lt;$R$10,C4120,$R$10)))</f>
        <v>0</v>
      </c>
      <c r="H4120" t="b">
        <f>IF('Input and Summary Results'!$J$4="yes",'Data Transformation'!F4120,'Data Transformation'!D4120)</f>
        <v>0</v>
      </c>
      <c r="I4120" t="str">
        <f t="shared" si="223"/>
        <v/>
      </c>
    </row>
    <row r="4121" spans="2:9" x14ac:dyDescent="0.25">
      <c r="B4121" t="b">
        <f>IF('Input and Summary Results'!D3703=0,FALSE,'Input and Summary Results'!$B3703)</f>
        <v>0</v>
      </c>
      <c r="C4121" t="b">
        <f>IF(OR(B4121=0,'Input and Summary Results'!D3703=0,'Input and Summary Results'!D3703=""),FALSE,'Input and Summary Results'!$D3703)</f>
        <v>0</v>
      </c>
      <c r="D4121" t="b">
        <f>IF(OR(B4121=0,'Input and Summary Results'!E3703=0),FALSE,'Input and Summary Results'!$E3703)</f>
        <v>0</v>
      </c>
      <c r="E4121" t="b">
        <f t="shared" si="221"/>
        <v>0</v>
      </c>
      <c r="F4121" t="b">
        <f t="shared" si="222"/>
        <v>0</v>
      </c>
      <c r="G4121" t="b">
        <f>IF('Input and Summary Results'!$J$4="yes",IF(C4121=FALSE,FALSE,IF('Data Transformation'!E4121&lt;$R$10,E4121,$R$10)),IF(C4121=FALSE,FALSE,IF(C4121&lt;$R$10,C4121,$R$10)))</f>
        <v>0</v>
      </c>
      <c r="H4121" t="b">
        <f>IF('Input and Summary Results'!$J$4="yes",'Data Transformation'!F4121,'Data Transformation'!D4121)</f>
        <v>0</v>
      </c>
      <c r="I4121" t="str">
        <f t="shared" si="223"/>
        <v/>
      </c>
    </row>
    <row r="4122" spans="2:9" x14ac:dyDescent="0.25">
      <c r="B4122" t="b">
        <f>IF('Input and Summary Results'!D3704=0,FALSE,'Input and Summary Results'!$B3704)</f>
        <v>0</v>
      </c>
      <c r="C4122" t="b">
        <f>IF(OR(B4122=0,'Input and Summary Results'!D3704=0,'Input and Summary Results'!D3704=""),FALSE,'Input and Summary Results'!$D3704)</f>
        <v>0</v>
      </c>
      <c r="D4122" t="b">
        <f>IF(OR(B4122=0,'Input and Summary Results'!E3704=0),FALSE,'Input and Summary Results'!$E3704)</f>
        <v>0</v>
      </c>
      <c r="E4122" t="b">
        <f t="shared" si="221"/>
        <v>0</v>
      </c>
      <c r="F4122" t="b">
        <f t="shared" si="222"/>
        <v>0</v>
      </c>
      <c r="G4122" t="b">
        <f>IF('Input and Summary Results'!$J$4="yes",IF(C4122=FALSE,FALSE,IF('Data Transformation'!E4122&lt;$R$10,E4122,$R$10)),IF(C4122=FALSE,FALSE,IF(C4122&lt;$R$10,C4122,$R$10)))</f>
        <v>0</v>
      </c>
      <c r="H4122" t="b">
        <f>IF('Input and Summary Results'!$J$4="yes",'Data Transformation'!F4122,'Data Transformation'!D4122)</f>
        <v>0</v>
      </c>
      <c r="I4122" t="str">
        <f t="shared" si="223"/>
        <v/>
      </c>
    </row>
    <row r="4123" spans="2:9" x14ac:dyDescent="0.25">
      <c r="B4123" t="b">
        <f>IF('Input and Summary Results'!D3705=0,FALSE,'Input and Summary Results'!$B3705)</f>
        <v>0</v>
      </c>
      <c r="C4123" t="b">
        <f>IF(OR(B4123=0,'Input and Summary Results'!D3705=0,'Input and Summary Results'!D3705=""),FALSE,'Input and Summary Results'!$D3705)</f>
        <v>0</v>
      </c>
      <c r="D4123" t="b">
        <f>IF(OR(B4123=0,'Input and Summary Results'!E3705=0),FALSE,'Input and Summary Results'!$E3705)</f>
        <v>0</v>
      </c>
      <c r="E4123" t="b">
        <f t="shared" si="221"/>
        <v>0</v>
      </c>
      <c r="F4123" t="b">
        <f t="shared" si="222"/>
        <v>0</v>
      </c>
      <c r="G4123" t="b">
        <f>IF('Input and Summary Results'!$J$4="yes",IF(C4123=FALSE,FALSE,IF('Data Transformation'!E4123&lt;$R$10,E4123,$R$10)),IF(C4123=FALSE,FALSE,IF(C4123&lt;$R$10,C4123,$R$10)))</f>
        <v>0</v>
      </c>
      <c r="H4123" t="b">
        <f>IF('Input and Summary Results'!$J$4="yes",'Data Transformation'!F4123,'Data Transformation'!D4123)</f>
        <v>0</v>
      </c>
      <c r="I4123" t="str">
        <f t="shared" si="223"/>
        <v/>
      </c>
    </row>
    <row r="4124" spans="2:9" x14ac:dyDescent="0.25">
      <c r="B4124" t="b">
        <f>IF('Input and Summary Results'!D3706=0,FALSE,'Input and Summary Results'!$B3706)</f>
        <v>0</v>
      </c>
      <c r="C4124" t="b">
        <f>IF(OR(B4124=0,'Input and Summary Results'!D3706=0,'Input and Summary Results'!D3706=""),FALSE,'Input and Summary Results'!$D3706)</f>
        <v>0</v>
      </c>
      <c r="D4124" t="b">
        <f>IF(OR(B4124=0,'Input and Summary Results'!E3706=0),FALSE,'Input and Summary Results'!$E3706)</f>
        <v>0</v>
      </c>
      <c r="E4124" t="b">
        <f t="shared" si="221"/>
        <v>0</v>
      </c>
      <c r="F4124" t="b">
        <f t="shared" si="222"/>
        <v>0</v>
      </c>
      <c r="G4124" t="b">
        <f>IF('Input and Summary Results'!$J$4="yes",IF(C4124=FALSE,FALSE,IF('Data Transformation'!E4124&lt;$R$10,E4124,$R$10)),IF(C4124=FALSE,FALSE,IF(C4124&lt;$R$10,C4124,$R$10)))</f>
        <v>0</v>
      </c>
      <c r="H4124" t="b">
        <f>IF('Input and Summary Results'!$J$4="yes",'Data Transformation'!F4124,'Data Transformation'!D4124)</f>
        <v>0</v>
      </c>
      <c r="I4124" t="str">
        <f t="shared" si="223"/>
        <v/>
      </c>
    </row>
    <row r="4125" spans="2:9" x14ac:dyDescent="0.25">
      <c r="B4125" t="b">
        <f>IF('Input and Summary Results'!D3707=0,FALSE,'Input and Summary Results'!$B3707)</f>
        <v>0</v>
      </c>
      <c r="C4125" t="b">
        <f>IF(OR(B4125=0,'Input and Summary Results'!D3707=0,'Input and Summary Results'!D3707=""),FALSE,'Input and Summary Results'!$D3707)</f>
        <v>0</v>
      </c>
      <c r="D4125" t="b">
        <f>IF(OR(B4125=0,'Input and Summary Results'!E3707=0),FALSE,'Input and Summary Results'!$E3707)</f>
        <v>0</v>
      </c>
      <c r="E4125" t="b">
        <f t="shared" si="221"/>
        <v>0</v>
      </c>
      <c r="F4125" t="b">
        <f t="shared" si="222"/>
        <v>0</v>
      </c>
      <c r="G4125" t="b">
        <f>IF('Input and Summary Results'!$J$4="yes",IF(C4125=FALSE,FALSE,IF('Data Transformation'!E4125&lt;$R$10,E4125,$R$10)),IF(C4125=FALSE,FALSE,IF(C4125&lt;$R$10,C4125,$R$10)))</f>
        <v>0</v>
      </c>
      <c r="H4125" t="b">
        <f>IF('Input and Summary Results'!$J$4="yes",'Data Transformation'!F4125,'Data Transformation'!D4125)</f>
        <v>0</v>
      </c>
      <c r="I4125" t="str">
        <f t="shared" si="223"/>
        <v/>
      </c>
    </row>
    <row r="4126" spans="2:9" x14ac:dyDescent="0.25">
      <c r="B4126" t="b">
        <f>IF('Input and Summary Results'!D3708=0,FALSE,'Input and Summary Results'!$B3708)</f>
        <v>0</v>
      </c>
      <c r="C4126" t="b">
        <f>IF(OR(B4126=0,'Input and Summary Results'!D3708=0,'Input and Summary Results'!D3708=""),FALSE,'Input and Summary Results'!$D3708)</f>
        <v>0</v>
      </c>
      <c r="D4126" t="b">
        <f>IF(OR(B4126=0,'Input and Summary Results'!E3708=0),FALSE,'Input and Summary Results'!$E3708)</f>
        <v>0</v>
      </c>
      <c r="E4126" t="b">
        <f t="shared" si="221"/>
        <v>0</v>
      </c>
      <c r="F4126" t="b">
        <f t="shared" si="222"/>
        <v>0</v>
      </c>
      <c r="G4126" t="b">
        <f>IF('Input and Summary Results'!$J$4="yes",IF(C4126=FALSE,FALSE,IF('Data Transformation'!E4126&lt;$R$10,E4126,$R$10)),IF(C4126=FALSE,FALSE,IF(C4126&lt;$R$10,C4126,$R$10)))</f>
        <v>0</v>
      </c>
      <c r="H4126" t="b">
        <f>IF('Input and Summary Results'!$J$4="yes",'Data Transformation'!F4126,'Data Transformation'!D4126)</f>
        <v>0</v>
      </c>
      <c r="I4126" t="str">
        <f t="shared" si="223"/>
        <v/>
      </c>
    </row>
    <row r="4127" spans="2:9" x14ac:dyDescent="0.25">
      <c r="B4127" t="b">
        <f>IF('Input and Summary Results'!D3709=0,FALSE,'Input and Summary Results'!$B3709)</f>
        <v>0</v>
      </c>
      <c r="C4127" t="b">
        <f>IF(OR(B4127=0,'Input and Summary Results'!D3709=0,'Input and Summary Results'!D3709=""),FALSE,'Input and Summary Results'!$D3709)</f>
        <v>0</v>
      </c>
      <c r="D4127" t="b">
        <f>IF(OR(B4127=0,'Input and Summary Results'!E3709=0),FALSE,'Input and Summary Results'!$E3709)</f>
        <v>0</v>
      </c>
      <c r="E4127" t="b">
        <f t="shared" si="221"/>
        <v>0</v>
      </c>
      <c r="F4127" t="b">
        <f t="shared" si="222"/>
        <v>0</v>
      </c>
      <c r="G4127" t="b">
        <f>IF('Input and Summary Results'!$J$4="yes",IF(C4127=FALSE,FALSE,IF('Data Transformation'!E4127&lt;$R$10,E4127,$R$10)),IF(C4127=FALSE,FALSE,IF(C4127&lt;$R$10,C4127,$R$10)))</f>
        <v>0</v>
      </c>
      <c r="H4127" t="b">
        <f>IF('Input and Summary Results'!$J$4="yes",'Data Transformation'!F4127,'Data Transformation'!D4127)</f>
        <v>0</v>
      </c>
      <c r="I4127" t="str">
        <f t="shared" si="223"/>
        <v/>
      </c>
    </row>
    <row r="4128" spans="2:9" x14ac:dyDescent="0.25">
      <c r="B4128" t="b">
        <f>IF('Input and Summary Results'!D3710=0,FALSE,'Input and Summary Results'!$B3710)</f>
        <v>0</v>
      </c>
      <c r="C4128" t="b">
        <f>IF(OR(B4128=0,'Input and Summary Results'!D3710=0,'Input and Summary Results'!D3710=""),FALSE,'Input and Summary Results'!$D3710)</f>
        <v>0</v>
      </c>
      <c r="D4128" t="b">
        <f>IF(OR(B4128=0,'Input and Summary Results'!E3710=0),FALSE,'Input and Summary Results'!$E3710)</f>
        <v>0</v>
      </c>
      <c r="E4128" t="b">
        <f t="shared" si="221"/>
        <v>0</v>
      </c>
      <c r="F4128" t="b">
        <f t="shared" si="222"/>
        <v>0</v>
      </c>
      <c r="G4128" t="b">
        <f>IF('Input and Summary Results'!$J$4="yes",IF(C4128=FALSE,FALSE,IF('Data Transformation'!E4128&lt;$R$10,E4128,$R$10)),IF(C4128=FALSE,FALSE,IF(C4128&lt;$R$10,C4128,$R$10)))</f>
        <v>0</v>
      </c>
      <c r="H4128" t="b">
        <f>IF('Input and Summary Results'!$J$4="yes",'Data Transformation'!F4128,'Data Transformation'!D4128)</f>
        <v>0</v>
      </c>
      <c r="I4128" t="str">
        <f t="shared" si="223"/>
        <v/>
      </c>
    </row>
    <row r="4129" spans="2:9" x14ac:dyDescent="0.25">
      <c r="B4129" t="b">
        <f>IF('Input and Summary Results'!D3711=0,FALSE,'Input and Summary Results'!$B3711)</f>
        <v>0</v>
      </c>
      <c r="C4129" t="b">
        <f>IF(OR(B4129=0,'Input and Summary Results'!D3711=0,'Input and Summary Results'!D3711=""),FALSE,'Input and Summary Results'!$D3711)</f>
        <v>0</v>
      </c>
      <c r="D4129" t="b">
        <f>IF(OR(B4129=0,'Input and Summary Results'!E3711=0),FALSE,'Input and Summary Results'!$E3711)</f>
        <v>0</v>
      </c>
      <c r="E4129" t="b">
        <f t="shared" si="221"/>
        <v>0</v>
      </c>
      <c r="F4129" t="b">
        <f t="shared" si="222"/>
        <v>0</v>
      </c>
      <c r="G4129" t="b">
        <f>IF('Input and Summary Results'!$J$4="yes",IF(C4129=FALSE,FALSE,IF('Data Transformation'!E4129&lt;$R$10,E4129,$R$10)),IF(C4129=FALSE,FALSE,IF(C4129&lt;$R$10,C4129,$R$10)))</f>
        <v>0</v>
      </c>
      <c r="H4129" t="b">
        <f>IF('Input and Summary Results'!$J$4="yes",'Data Transformation'!F4129,'Data Transformation'!D4129)</f>
        <v>0</v>
      </c>
      <c r="I4129" t="str">
        <f t="shared" si="223"/>
        <v/>
      </c>
    </row>
    <row r="4130" spans="2:9" x14ac:dyDescent="0.25">
      <c r="B4130" t="b">
        <f>IF('Input and Summary Results'!D3712=0,FALSE,'Input and Summary Results'!$B3712)</f>
        <v>0</v>
      </c>
      <c r="C4130" t="b">
        <f>IF(OR(B4130=0,'Input and Summary Results'!D3712=0,'Input and Summary Results'!D3712=""),FALSE,'Input and Summary Results'!$D3712)</f>
        <v>0</v>
      </c>
      <c r="D4130" t="b">
        <f>IF(OR(B4130=0,'Input and Summary Results'!E3712=0),FALSE,'Input and Summary Results'!$E3712)</f>
        <v>0</v>
      </c>
      <c r="E4130" t="b">
        <f t="shared" si="221"/>
        <v>0</v>
      </c>
      <c r="F4130" t="b">
        <f t="shared" si="222"/>
        <v>0</v>
      </c>
      <c r="G4130" t="b">
        <f>IF('Input and Summary Results'!$J$4="yes",IF(C4130=FALSE,FALSE,IF('Data Transformation'!E4130&lt;$R$10,E4130,$R$10)),IF(C4130=FALSE,FALSE,IF(C4130&lt;$R$10,C4130,$R$10)))</f>
        <v>0</v>
      </c>
      <c r="H4130" t="b">
        <f>IF('Input and Summary Results'!$J$4="yes",'Data Transformation'!F4130,'Data Transformation'!D4130)</f>
        <v>0</v>
      </c>
      <c r="I4130" t="str">
        <f t="shared" si="223"/>
        <v/>
      </c>
    </row>
    <row r="4131" spans="2:9" x14ac:dyDescent="0.25">
      <c r="B4131" t="b">
        <f>IF('Input and Summary Results'!D3713=0,FALSE,'Input and Summary Results'!$B3713)</f>
        <v>0</v>
      </c>
      <c r="C4131" t="b">
        <f>IF(OR(B4131=0,'Input and Summary Results'!D3713=0,'Input and Summary Results'!D3713=""),FALSE,'Input and Summary Results'!$D3713)</f>
        <v>0</v>
      </c>
      <c r="D4131" t="b">
        <f>IF(OR(B4131=0,'Input and Summary Results'!E3713=0),FALSE,'Input and Summary Results'!$E3713)</f>
        <v>0</v>
      </c>
      <c r="E4131" t="b">
        <f t="shared" si="221"/>
        <v>0</v>
      </c>
      <c r="F4131" t="b">
        <f t="shared" si="222"/>
        <v>0</v>
      </c>
      <c r="G4131" t="b">
        <f>IF('Input and Summary Results'!$J$4="yes",IF(C4131=FALSE,FALSE,IF('Data Transformation'!E4131&lt;$R$10,E4131,$R$10)),IF(C4131=FALSE,FALSE,IF(C4131&lt;$R$10,C4131,$R$10)))</f>
        <v>0</v>
      </c>
      <c r="H4131" t="b">
        <f>IF('Input and Summary Results'!$J$4="yes",'Data Transformation'!F4131,'Data Transformation'!D4131)</f>
        <v>0</v>
      </c>
      <c r="I4131" t="str">
        <f t="shared" si="223"/>
        <v/>
      </c>
    </row>
    <row r="4132" spans="2:9" x14ac:dyDescent="0.25">
      <c r="B4132" t="b">
        <f>IF('Input and Summary Results'!D3714=0,FALSE,'Input and Summary Results'!$B3714)</f>
        <v>0</v>
      </c>
      <c r="C4132" t="b">
        <f>IF(OR(B4132=0,'Input and Summary Results'!D3714=0,'Input and Summary Results'!D3714=""),FALSE,'Input and Summary Results'!$D3714)</f>
        <v>0</v>
      </c>
      <c r="D4132" t="b">
        <f>IF(OR(B4132=0,'Input and Summary Results'!E3714=0),FALSE,'Input and Summary Results'!$E3714)</f>
        <v>0</v>
      </c>
      <c r="E4132" t="b">
        <f t="shared" si="221"/>
        <v>0</v>
      </c>
      <c r="F4132" t="b">
        <f t="shared" si="222"/>
        <v>0</v>
      </c>
      <c r="G4132" t="b">
        <f>IF('Input and Summary Results'!$J$4="yes",IF(C4132=FALSE,FALSE,IF('Data Transformation'!E4132&lt;$R$10,E4132,$R$10)),IF(C4132=FALSE,FALSE,IF(C4132&lt;$R$10,C4132,$R$10)))</f>
        <v>0</v>
      </c>
      <c r="H4132" t="b">
        <f>IF('Input and Summary Results'!$J$4="yes",'Data Transformation'!F4132,'Data Transformation'!D4132)</f>
        <v>0</v>
      </c>
      <c r="I4132" t="str">
        <f t="shared" si="223"/>
        <v/>
      </c>
    </row>
    <row r="4133" spans="2:9" x14ac:dyDescent="0.25">
      <c r="B4133" t="b">
        <f>IF('Input and Summary Results'!D3715=0,FALSE,'Input and Summary Results'!$B3715)</f>
        <v>0</v>
      </c>
      <c r="C4133" t="b">
        <f>IF(OR(B4133=0,'Input and Summary Results'!D3715=0,'Input and Summary Results'!D3715=""),FALSE,'Input and Summary Results'!$D3715)</f>
        <v>0</v>
      </c>
      <c r="D4133" t="b">
        <f>IF(OR(B4133=0,'Input and Summary Results'!E3715=0),FALSE,'Input and Summary Results'!$E3715)</f>
        <v>0</v>
      </c>
      <c r="E4133" t="b">
        <f t="shared" si="221"/>
        <v>0</v>
      </c>
      <c r="F4133" t="b">
        <f t="shared" si="222"/>
        <v>0</v>
      </c>
      <c r="G4133" t="b">
        <f>IF('Input and Summary Results'!$J$4="yes",IF(C4133=FALSE,FALSE,IF('Data Transformation'!E4133&lt;$R$10,E4133,$R$10)),IF(C4133=FALSE,FALSE,IF(C4133&lt;$R$10,C4133,$R$10)))</f>
        <v>0</v>
      </c>
      <c r="H4133" t="b">
        <f>IF('Input and Summary Results'!$J$4="yes",'Data Transformation'!F4133,'Data Transformation'!D4133)</f>
        <v>0</v>
      </c>
      <c r="I4133" t="str">
        <f t="shared" si="223"/>
        <v/>
      </c>
    </row>
    <row r="4134" spans="2:9" x14ac:dyDescent="0.25">
      <c r="B4134" t="b">
        <f>IF('Input and Summary Results'!D3716=0,FALSE,'Input and Summary Results'!$B3716)</f>
        <v>0</v>
      </c>
      <c r="C4134" t="b">
        <f>IF(OR(B4134=0,'Input and Summary Results'!D3716=0,'Input and Summary Results'!D3716=""),FALSE,'Input and Summary Results'!$D3716)</f>
        <v>0</v>
      </c>
      <c r="D4134" t="b">
        <f>IF(OR(B4134=0,'Input and Summary Results'!E3716=0),FALSE,'Input and Summary Results'!$E3716)</f>
        <v>0</v>
      </c>
      <c r="E4134" t="b">
        <f t="shared" si="221"/>
        <v>0</v>
      </c>
      <c r="F4134" t="b">
        <f t="shared" si="222"/>
        <v>0</v>
      </c>
      <c r="G4134" t="b">
        <f>IF('Input and Summary Results'!$J$4="yes",IF(C4134=FALSE,FALSE,IF('Data Transformation'!E4134&lt;$R$10,E4134,$R$10)),IF(C4134=FALSE,FALSE,IF(C4134&lt;$R$10,C4134,$R$10)))</f>
        <v>0</v>
      </c>
      <c r="H4134" t="b">
        <f>IF('Input and Summary Results'!$J$4="yes",'Data Transformation'!F4134,'Data Transformation'!D4134)</f>
        <v>0</v>
      </c>
      <c r="I4134" t="str">
        <f t="shared" si="223"/>
        <v/>
      </c>
    </row>
    <row r="4135" spans="2:9" x14ac:dyDescent="0.25">
      <c r="B4135" t="b">
        <f>IF('Input and Summary Results'!D3717=0,FALSE,'Input and Summary Results'!$B3717)</f>
        <v>0</v>
      </c>
      <c r="C4135" t="b">
        <f>IF(OR(B4135=0,'Input and Summary Results'!D3717=0,'Input and Summary Results'!D3717=""),FALSE,'Input and Summary Results'!$D3717)</f>
        <v>0</v>
      </c>
      <c r="D4135" t="b">
        <f>IF(OR(B4135=0,'Input and Summary Results'!E3717=0),FALSE,'Input and Summary Results'!$E3717)</f>
        <v>0</v>
      </c>
      <c r="E4135" t="b">
        <f t="shared" si="221"/>
        <v>0</v>
      </c>
      <c r="F4135" t="b">
        <f t="shared" si="222"/>
        <v>0</v>
      </c>
      <c r="G4135" t="b">
        <f>IF('Input and Summary Results'!$J$4="yes",IF(C4135=FALSE,FALSE,IF('Data Transformation'!E4135&lt;$R$10,E4135,$R$10)),IF(C4135=FALSE,FALSE,IF(C4135&lt;$R$10,C4135,$R$10)))</f>
        <v>0</v>
      </c>
      <c r="H4135" t="b">
        <f>IF('Input and Summary Results'!$J$4="yes",'Data Transformation'!F4135,'Data Transformation'!D4135)</f>
        <v>0</v>
      </c>
      <c r="I4135" t="str">
        <f t="shared" si="223"/>
        <v/>
      </c>
    </row>
    <row r="4136" spans="2:9" x14ac:dyDescent="0.25">
      <c r="B4136" t="b">
        <f>IF('Input and Summary Results'!D3718=0,FALSE,'Input and Summary Results'!$B3718)</f>
        <v>0</v>
      </c>
      <c r="C4136" t="b">
        <f>IF(OR(B4136=0,'Input and Summary Results'!D3718=0,'Input and Summary Results'!D3718=""),FALSE,'Input and Summary Results'!$D3718)</f>
        <v>0</v>
      </c>
      <c r="D4136" t="b">
        <f>IF(OR(B4136=0,'Input and Summary Results'!E3718=0),FALSE,'Input and Summary Results'!$E3718)</f>
        <v>0</v>
      </c>
      <c r="E4136" t="b">
        <f t="shared" si="221"/>
        <v>0</v>
      </c>
      <c r="F4136" t="b">
        <f t="shared" si="222"/>
        <v>0</v>
      </c>
      <c r="G4136" t="b">
        <f>IF('Input and Summary Results'!$J$4="yes",IF(C4136=FALSE,FALSE,IF('Data Transformation'!E4136&lt;$R$10,E4136,$R$10)),IF(C4136=FALSE,FALSE,IF(C4136&lt;$R$10,C4136,$R$10)))</f>
        <v>0</v>
      </c>
      <c r="H4136" t="b">
        <f>IF('Input and Summary Results'!$J$4="yes",'Data Transformation'!F4136,'Data Transformation'!D4136)</f>
        <v>0</v>
      </c>
      <c r="I4136" t="str">
        <f t="shared" si="223"/>
        <v/>
      </c>
    </row>
    <row r="4137" spans="2:9" x14ac:dyDescent="0.25">
      <c r="B4137" t="b">
        <f>IF('Input and Summary Results'!D3719=0,FALSE,'Input and Summary Results'!$B3719)</f>
        <v>0</v>
      </c>
      <c r="C4137" t="b">
        <f>IF(OR(B4137=0,'Input and Summary Results'!D3719=0,'Input and Summary Results'!D3719=""),FALSE,'Input and Summary Results'!$D3719)</f>
        <v>0</v>
      </c>
      <c r="D4137" t="b">
        <f>IF(OR(B4137=0,'Input and Summary Results'!E3719=0),FALSE,'Input and Summary Results'!$E3719)</f>
        <v>0</v>
      </c>
      <c r="E4137" t="b">
        <f t="shared" si="221"/>
        <v>0</v>
      </c>
      <c r="F4137" t="b">
        <f t="shared" si="222"/>
        <v>0</v>
      </c>
      <c r="G4137" t="b">
        <f>IF('Input and Summary Results'!$J$4="yes",IF(C4137=FALSE,FALSE,IF('Data Transformation'!E4137&lt;$R$10,E4137,$R$10)),IF(C4137=FALSE,FALSE,IF(C4137&lt;$R$10,C4137,$R$10)))</f>
        <v>0</v>
      </c>
      <c r="H4137" t="b">
        <f>IF('Input and Summary Results'!$J$4="yes",'Data Transformation'!F4137,'Data Transformation'!D4137)</f>
        <v>0</v>
      </c>
      <c r="I4137" t="str">
        <f t="shared" si="223"/>
        <v/>
      </c>
    </row>
    <row r="4138" spans="2:9" x14ac:dyDescent="0.25">
      <c r="B4138" t="b">
        <f>IF('Input and Summary Results'!D3720=0,FALSE,'Input and Summary Results'!$B3720)</f>
        <v>0</v>
      </c>
      <c r="C4138" t="b">
        <f>IF(OR(B4138=0,'Input and Summary Results'!D3720=0,'Input and Summary Results'!D3720=""),FALSE,'Input and Summary Results'!$D3720)</f>
        <v>0</v>
      </c>
      <c r="D4138" t="b">
        <f>IF(OR(B4138=0,'Input and Summary Results'!E3720=0),FALSE,'Input and Summary Results'!$E3720)</f>
        <v>0</v>
      </c>
      <c r="E4138" t="b">
        <f t="shared" ref="E4138:E4201" si="224">IF(C4138=FALSE,FALSE,LOG10(C4138))</f>
        <v>0</v>
      </c>
      <c r="F4138" t="b">
        <f t="shared" ref="F4138:F4201" si="225">IF(D4138=FALSE, FALSE,0.434*D4138/C4138)</f>
        <v>0</v>
      </c>
      <c r="G4138" t="b">
        <f>IF('Input and Summary Results'!$J$4="yes",IF(C4138=FALSE,FALSE,IF('Data Transformation'!E4138&lt;$R$10,E4138,$R$10)),IF(C4138=FALSE,FALSE,IF(C4138&lt;$R$10,C4138,$R$10)))</f>
        <v>0</v>
      </c>
      <c r="H4138" t="b">
        <f>IF('Input and Summary Results'!$J$4="yes",'Data Transformation'!F4138,'Data Transformation'!D4138)</f>
        <v>0</v>
      </c>
      <c r="I4138" t="str">
        <f t="shared" si="223"/>
        <v/>
      </c>
    </row>
    <row r="4139" spans="2:9" x14ac:dyDescent="0.25">
      <c r="B4139" t="b">
        <f>IF('Input and Summary Results'!D3721=0,FALSE,'Input and Summary Results'!$B3721)</f>
        <v>0</v>
      </c>
      <c r="C4139" t="b">
        <f>IF(OR(B4139=0,'Input and Summary Results'!D3721=0,'Input and Summary Results'!D3721=""),FALSE,'Input and Summary Results'!$D3721)</f>
        <v>0</v>
      </c>
      <c r="D4139" t="b">
        <f>IF(OR(B4139=0,'Input and Summary Results'!E3721=0),FALSE,'Input and Summary Results'!$E3721)</f>
        <v>0</v>
      </c>
      <c r="E4139" t="b">
        <f t="shared" si="224"/>
        <v>0</v>
      </c>
      <c r="F4139" t="b">
        <f t="shared" si="225"/>
        <v>0</v>
      </c>
      <c r="G4139" t="b">
        <f>IF('Input and Summary Results'!$J$4="yes",IF(C4139=FALSE,FALSE,IF('Data Transformation'!E4139&lt;$R$10,E4139,$R$10)),IF(C4139=FALSE,FALSE,IF(C4139&lt;$R$10,C4139,$R$10)))</f>
        <v>0</v>
      </c>
      <c r="H4139" t="b">
        <f>IF('Input and Summary Results'!$J$4="yes",'Data Transformation'!F4139,'Data Transformation'!D4139)</f>
        <v>0</v>
      </c>
      <c r="I4139" t="str">
        <f t="shared" si="223"/>
        <v/>
      </c>
    </row>
    <row r="4140" spans="2:9" x14ac:dyDescent="0.25">
      <c r="B4140" t="b">
        <f>IF('Input and Summary Results'!D3722=0,FALSE,'Input and Summary Results'!$B3722)</f>
        <v>0</v>
      </c>
      <c r="C4140" t="b">
        <f>IF(OR(B4140=0,'Input and Summary Results'!D3722=0,'Input and Summary Results'!D3722=""),FALSE,'Input and Summary Results'!$D3722)</f>
        <v>0</v>
      </c>
      <c r="D4140" t="b">
        <f>IF(OR(B4140=0,'Input and Summary Results'!E3722=0),FALSE,'Input and Summary Results'!$E3722)</f>
        <v>0</v>
      </c>
      <c r="E4140" t="b">
        <f t="shared" si="224"/>
        <v>0</v>
      </c>
      <c r="F4140" t="b">
        <f t="shared" si="225"/>
        <v>0</v>
      </c>
      <c r="G4140" t="b">
        <f>IF('Input and Summary Results'!$J$4="yes",IF(C4140=FALSE,FALSE,IF('Data Transformation'!E4140&lt;$R$10,E4140,$R$10)),IF(C4140=FALSE,FALSE,IF(C4140&lt;$R$10,C4140,$R$10)))</f>
        <v>0</v>
      </c>
      <c r="H4140" t="b">
        <f>IF('Input and Summary Results'!$J$4="yes",'Data Transformation'!F4140,'Data Transformation'!D4140)</f>
        <v>0</v>
      </c>
      <c r="I4140" t="str">
        <f t="shared" si="223"/>
        <v/>
      </c>
    </row>
    <row r="4141" spans="2:9" x14ac:dyDescent="0.25">
      <c r="B4141" t="b">
        <f>IF('Input and Summary Results'!D3723=0,FALSE,'Input and Summary Results'!$B3723)</f>
        <v>0</v>
      </c>
      <c r="C4141" t="b">
        <f>IF(OR(B4141=0,'Input and Summary Results'!D3723=0,'Input and Summary Results'!D3723=""),FALSE,'Input and Summary Results'!$D3723)</f>
        <v>0</v>
      </c>
      <c r="D4141" t="b">
        <f>IF(OR(B4141=0,'Input and Summary Results'!E3723=0),FALSE,'Input and Summary Results'!$E3723)</f>
        <v>0</v>
      </c>
      <c r="E4141" t="b">
        <f t="shared" si="224"/>
        <v>0</v>
      </c>
      <c r="F4141" t="b">
        <f t="shared" si="225"/>
        <v>0</v>
      </c>
      <c r="G4141" t="b">
        <f>IF('Input and Summary Results'!$J$4="yes",IF(C4141=FALSE,FALSE,IF('Data Transformation'!E4141&lt;$R$10,E4141,$R$10)),IF(C4141=FALSE,FALSE,IF(C4141&lt;$R$10,C4141,$R$10)))</f>
        <v>0</v>
      </c>
      <c r="H4141" t="b">
        <f>IF('Input and Summary Results'!$J$4="yes",'Data Transformation'!F4141,'Data Transformation'!D4141)</f>
        <v>0</v>
      </c>
      <c r="I4141" t="str">
        <f t="shared" si="223"/>
        <v/>
      </c>
    </row>
    <row r="4142" spans="2:9" x14ac:dyDescent="0.25">
      <c r="B4142" t="b">
        <f>IF('Input and Summary Results'!D3724=0,FALSE,'Input and Summary Results'!$B3724)</f>
        <v>0</v>
      </c>
      <c r="C4142" t="b">
        <f>IF(OR(B4142=0,'Input and Summary Results'!D3724=0,'Input and Summary Results'!D3724=""),FALSE,'Input and Summary Results'!$D3724)</f>
        <v>0</v>
      </c>
      <c r="D4142" t="b">
        <f>IF(OR(B4142=0,'Input and Summary Results'!E3724=0),FALSE,'Input and Summary Results'!$E3724)</f>
        <v>0</v>
      </c>
      <c r="E4142" t="b">
        <f t="shared" si="224"/>
        <v>0</v>
      </c>
      <c r="F4142" t="b">
        <f t="shared" si="225"/>
        <v>0</v>
      </c>
      <c r="G4142" t="b">
        <f>IF('Input and Summary Results'!$J$4="yes",IF(C4142=FALSE,FALSE,IF('Data Transformation'!E4142&lt;$R$10,E4142,$R$10)),IF(C4142=FALSE,FALSE,IF(C4142&lt;$R$10,C4142,$R$10)))</f>
        <v>0</v>
      </c>
      <c r="H4142" t="b">
        <f>IF('Input and Summary Results'!$J$4="yes",'Data Transformation'!F4142,'Data Transformation'!D4142)</f>
        <v>0</v>
      </c>
      <c r="I4142" t="str">
        <f t="shared" si="223"/>
        <v/>
      </c>
    </row>
    <row r="4143" spans="2:9" x14ac:dyDescent="0.25">
      <c r="B4143" t="b">
        <f>IF('Input and Summary Results'!D3725=0,FALSE,'Input and Summary Results'!$B3725)</f>
        <v>0</v>
      </c>
      <c r="C4143" t="b">
        <f>IF(OR(B4143=0,'Input and Summary Results'!D3725=0,'Input and Summary Results'!D3725=""),FALSE,'Input and Summary Results'!$D3725)</f>
        <v>0</v>
      </c>
      <c r="D4143" t="b">
        <f>IF(OR(B4143=0,'Input and Summary Results'!E3725=0),FALSE,'Input and Summary Results'!$E3725)</f>
        <v>0</v>
      </c>
      <c r="E4143" t="b">
        <f t="shared" si="224"/>
        <v>0</v>
      </c>
      <c r="F4143" t="b">
        <f t="shared" si="225"/>
        <v>0</v>
      </c>
      <c r="G4143" t="b">
        <f>IF('Input and Summary Results'!$J$4="yes",IF(C4143=FALSE,FALSE,IF('Data Transformation'!E4143&lt;$R$10,E4143,$R$10)),IF(C4143=FALSE,FALSE,IF(C4143&lt;$R$10,C4143,$R$10)))</f>
        <v>0</v>
      </c>
      <c r="H4143" t="b">
        <f>IF('Input and Summary Results'!$J$4="yes",'Data Transformation'!F4143,'Data Transformation'!D4143)</f>
        <v>0</v>
      </c>
      <c r="I4143" t="str">
        <f t="shared" si="223"/>
        <v/>
      </c>
    </row>
    <row r="4144" spans="2:9" x14ac:dyDescent="0.25">
      <c r="B4144" t="b">
        <f>IF('Input and Summary Results'!D3726=0,FALSE,'Input and Summary Results'!$B3726)</f>
        <v>0</v>
      </c>
      <c r="C4144" t="b">
        <f>IF(OR(B4144=0,'Input and Summary Results'!D3726=0,'Input and Summary Results'!D3726=""),FALSE,'Input and Summary Results'!$D3726)</f>
        <v>0</v>
      </c>
      <c r="D4144" t="b">
        <f>IF(OR(B4144=0,'Input and Summary Results'!E3726=0),FALSE,'Input and Summary Results'!$E3726)</f>
        <v>0</v>
      </c>
      <c r="E4144" t="b">
        <f t="shared" si="224"/>
        <v>0</v>
      </c>
      <c r="F4144" t="b">
        <f t="shared" si="225"/>
        <v>0</v>
      </c>
      <c r="G4144" t="b">
        <f>IF('Input and Summary Results'!$J$4="yes",IF(C4144=FALSE,FALSE,IF('Data Transformation'!E4144&lt;$R$10,E4144,$R$10)),IF(C4144=FALSE,FALSE,IF(C4144&lt;$R$10,C4144,$R$10)))</f>
        <v>0</v>
      </c>
      <c r="H4144" t="b">
        <f>IF('Input and Summary Results'!$J$4="yes",'Data Transformation'!F4144,'Data Transformation'!D4144)</f>
        <v>0</v>
      </c>
      <c r="I4144" t="str">
        <f t="shared" si="223"/>
        <v/>
      </c>
    </row>
    <row r="4145" spans="2:9" x14ac:dyDescent="0.25">
      <c r="B4145" t="b">
        <f>IF('Input and Summary Results'!D3727=0,FALSE,'Input and Summary Results'!$B3727)</f>
        <v>0</v>
      </c>
      <c r="C4145" t="b">
        <f>IF(OR(B4145=0,'Input and Summary Results'!D3727=0,'Input and Summary Results'!D3727=""),FALSE,'Input and Summary Results'!$D3727)</f>
        <v>0</v>
      </c>
      <c r="D4145" t="b">
        <f>IF(OR(B4145=0,'Input and Summary Results'!E3727=0),FALSE,'Input and Summary Results'!$E3727)</f>
        <v>0</v>
      </c>
      <c r="E4145" t="b">
        <f t="shared" si="224"/>
        <v>0</v>
      </c>
      <c r="F4145" t="b">
        <f t="shared" si="225"/>
        <v>0</v>
      </c>
      <c r="G4145" t="b">
        <f>IF('Input and Summary Results'!$J$4="yes",IF(C4145=FALSE,FALSE,IF('Data Transformation'!E4145&lt;$R$10,E4145,$R$10)),IF(C4145=FALSE,FALSE,IF(C4145&lt;$R$10,C4145,$R$10)))</f>
        <v>0</v>
      </c>
      <c r="H4145" t="b">
        <f>IF('Input and Summary Results'!$J$4="yes",'Data Transformation'!F4145,'Data Transformation'!D4145)</f>
        <v>0</v>
      </c>
      <c r="I4145" t="str">
        <f t="shared" si="223"/>
        <v/>
      </c>
    </row>
    <row r="4146" spans="2:9" x14ac:dyDescent="0.25">
      <c r="B4146" t="b">
        <f>IF('Input and Summary Results'!D3728=0,FALSE,'Input and Summary Results'!$B3728)</f>
        <v>0</v>
      </c>
      <c r="C4146" t="b">
        <f>IF(OR(B4146=0,'Input and Summary Results'!D3728=0,'Input and Summary Results'!D3728=""),FALSE,'Input and Summary Results'!$D3728)</f>
        <v>0</v>
      </c>
      <c r="D4146" t="b">
        <f>IF(OR(B4146=0,'Input and Summary Results'!E3728=0),FALSE,'Input and Summary Results'!$E3728)</f>
        <v>0</v>
      </c>
      <c r="E4146" t="b">
        <f t="shared" si="224"/>
        <v>0</v>
      </c>
      <c r="F4146" t="b">
        <f t="shared" si="225"/>
        <v>0</v>
      </c>
      <c r="G4146" t="b">
        <f>IF('Input and Summary Results'!$J$4="yes",IF(C4146=FALSE,FALSE,IF('Data Transformation'!E4146&lt;$R$10,E4146,$R$10)),IF(C4146=FALSE,FALSE,IF(C4146&lt;$R$10,C4146,$R$10)))</f>
        <v>0</v>
      </c>
      <c r="H4146" t="b">
        <f>IF('Input and Summary Results'!$J$4="yes",'Data Transformation'!F4146,'Data Transformation'!D4146)</f>
        <v>0</v>
      </c>
      <c r="I4146" t="str">
        <f t="shared" si="223"/>
        <v/>
      </c>
    </row>
    <row r="4147" spans="2:9" x14ac:dyDescent="0.25">
      <c r="B4147" t="b">
        <f>IF('Input and Summary Results'!D3729=0,FALSE,'Input and Summary Results'!$B3729)</f>
        <v>0</v>
      </c>
      <c r="C4147" t="b">
        <f>IF(OR(B4147=0,'Input and Summary Results'!D3729=0,'Input and Summary Results'!D3729=""),FALSE,'Input and Summary Results'!$D3729)</f>
        <v>0</v>
      </c>
      <c r="D4147" t="b">
        <f>IF(OR(B4147=0,'Input and Summary Results'!E3729=0),FALSE,'Input and Summary Results'!$E3729)</f>
        <v>0</v>
      </c>
      <c r="E4147" t="b">
        <f t="shared" si="224"/>
        <v>0</v>
      </c>
      <c r="F4147" t="b">
        <f t="shared" si="225"/>
        <v>0</v>
      </c>
      <c r="G4147" t="b">
        <f>IF('Input and Summary Results'!$J$4="yes",IF(C4147=FALSE,FALSE,IF('Data Transformation'!E4147&lt;$R$10,E4147,$R$10)),IF(C4147=FALSE,FALSE,IF(C4147&lt;$R$10,C4147,$R$10)))</f>
        <v>0</v>
      </c>
      <c r="H4147" t="b">
        <f>IF('Input and Summary Results'!$J$4="yes",'Data Transformation'!F4147,'Data Transformation'!D4147)</f>
        <v>0</v>
      </c>
      <c r="I4147" t="str">
        <f t="shared" si="223"/>
        <v/>
      </c>
    </row>
    <row r="4148" spans="2:9" x14ac:dyDescent="0.25">
      <c r="B4148" t="b">
        <f>IF('Input and Summary Results'!D3730=0,FALSE,'Input and Summary Results'!$B3730)</f>
        <v>0</v>
      </c>
      <c r="C4148" t="b">
        <f>IF(OR(B4148=0,'Input and Summary Results'!D3730=0,'Input and Summary Results'!D3730=""),FALSE,'Input and Summary Results'!$D3730)</f>
        <v>0</v>
      </c>
      <c r="D4148" t="b">
        <f>IF(OR(B4148=0,'Input and Summary Results'!E3730=0),FALSE,'Input and Summary Results'!$E3730)</f>
        <v>0</v>
      </c>
      <c r="E4148" t="b">
        <f t="shared" si="224"/>
        <v>0</v>
      </c>
      <c r="F4148" t="b">
        <f t="shared" si="225"/>
        <v>0</v>
      </c>
      <c r="G4148" t="b">
        <f>IF('Input and Summary Results'!$J$4="yes",IF(C4148=FALSE,FALSE,IF('Data Transformation'!E4148&lt;$R$10,E4148,$R$10)),IF(C4148=FALSE,FALSE,IF(C4148&lt;$R$10,C4148,$R$10)))</f>
        <v>0</v>
      </c>
      <c r="H4148" t="b">
        <f>IF('Input and Summary Results'!$J$4="yes",'Data Transformation'!F4148,'Data Transformation'!D4148)</f>
        <v>0</v>
      </c>
      <c r="I4148" t="str">
        <f t="shared" si="223"/>
        <v/>
      </c>
    </row>
    <row r="4149" spans="2:9" x14ac:dyDescent="0.25">
      <c r="B4149" t="b">
        <f>IF('Input and Summary Results'!D3731=0,FALSE,'Input and Summary Results'!$B3731)</f>
        <v>0</v>
      </c>
      <c r="C4149" t="b">
        <f>IF(OR(B4149=0,'Input and Summary Results'!D3731=0,'Input and Summary Results'!D3731=""),FALSE,'Input and Summary Results'!$D3731)</f>
        <v>0</v>
      </c>
      <c r="D4149" t="b">
        <f>IF(OR(B4149=0,'Input and Summary Results'!E3731=0),FALSE,'Input and Summary Results'!$E3731)</f>
        <v>0</v>
      </c>
      <c r="E4149" t="b">
        <f t="shared" si="224"/>
        <v>0</v>
      </c>
      <c r="F4149" t="b">
        <f t="shared" si="225"/>
        <v>0</v>
      </c>
      <c r="G4149" t="b">
        <f>IF('Input and Summary Results'!$J$4="yes",IF(C4149=FALSE,FALSE,IF('Data Transformation'!E4149&lt;$R$10,E4149,$R$10)),IF(C4149=FALSE,FALSE,IF(C4149&lt;$R$10,C4149,$R$10)))</f>
        <v>0</v>
      </c>
      <c r="H4149" t="b">
        <f>IF('Input and Summary Results'!$J$4="yes",'Data Transformation'!F4149,'Data Transformation'!D4149)</f>
        <v>0</v>
      </c>
      <c r="I4149" t="str">
        <f t="shared" si="223"/>
        <v/>
      </c>
    </row>
    <row r="4150" spans="2:9" x14ac:dyDescent="0.25">
      <c r="B4150" t="b">
        <f>IF('Input and Summary Results'!D3732=0,FALSE,'Input and Summary Results'!$B3732)</f>
        <v>0</v>
      </c>
      <c r="C4150" t="b">
        <f>IF(OR(B4150=0,'Input and Summary Results'!D3732=0,'Input and Summary Results'!D3732=""),FALSE,'Input and Summary Results'!$D3732)</f>
        <v>0</v>
      </c>
      <c r="D4150" t="b">
        <f>IF(OR(B4150=0,'Input and Summary Results'!E3732=0),FALSE,'Input and Summary Results'!$E3732)</f>
        <v>0</v>
      </c>
      <c r="E4150" t="b">
        <f t="shared" si="224"/>
        <v>0</v>
      </c>
      <c r="F4150" t="b">
        <f t="shared" si="225"/>
        <v>0</v>
      </c>
      <c r="G4150" t="b">
        <f>IF('Input and Summary Results'!$J$4="yes",IF(C4150=FALSE,FALSE,IF('Data Transformation'!E4150&lt;$R$10,E4150,$R$10)),IF(C4150=FALSE,FALSE,IF(C4150&lt;$R$10,C4150,$R$10)))</f>
        <v>0</v>
      </c>
      <c r="H4150" t="b">
        <f>IF('Input and Summary Results'!$J$4="yes",'Data Transformation'!F4150,'Data Transformation'!D4150)</f>
        <v>0</v>
      </c>
      <c r="I4150" t="str">
        <f t="shared" si="223"/>
        <v/>
      </c>
    </row>
    <row r="4151" spans="2:9" x14ac:dyDescent="0.25">
      <c r="B4151" t="b">
        <f>IF('Input and Summary Results'!D3733=0,FALSE,'Input and Summary Results'!$B3733)</f>
        <v>0</v>
      </c>
      <c r="C4151" t="b">
        <f>IF(OR(B4151=0,'Input and Summary Results'!D3733=0,'Input and Summary Results'!D3733=""),FALSE,'Input and Summary Results'!$D3733)</f>
        <v>0</v>
      </c>
      <c r="D4151" t="b">
        <f>IF(OR(B4151=0,'Input and Summary Results'!E3733=0),FALSE,'Input and Summary Results'!$E3733)</f>
        <v>0</v>
      </c>
      <c r="E4151" t="b">
        <f t="shared" si="224"/>
        <v>0</v>
      </c>
      <c r="F4151" t="b">
        <f t="shared" si="225"/>
        <v>0</v>
      </c>
      <c r="G4151" t="b">
        <f>IF('Input and Summary Results'!$J$4="yes",IF(C4151=FALSE,FALSE,IF('Data Transformation'!E4151&lt;$R$10,E4151,$R$10)),IF(C4151=FALSE,FALSE,IF(C4151&lt;$R$10,C4151,$R$10)))</f>
        <v>0</v>
      </c>
      <c r="H4151" t="b">
        <f>IF('Input and Summary Results'!$J$4="yes",'Data Transformation'!F4151,'Data Transformation'!D4151)</f>
        <v>0</v>
      </c>
      <c r="I4151" t="str">
        <f t="shared" si="223"/>
        <v/>
      </c>
    </row>
    <row r="4152" spans="2:9" x14ac:dyDescent="0.25">
      <c r="B4152" t="b">
        <f>IF('Input and Summary Results'!D3734=0,FALSE,'Input and Summary Results'!$B3734)</f>
        <v>0</v>
      </c>
      <c r="C4152" t="b">
        <f>IF(OR(B4152=0,'Input and Summary Results'!D3734=0,'Input and Summary Results'!D3734=""),FALSE,'Input and Summary Results'!$D3734)</f>
        <v>0</v>
      </c>
      <c r="D4152" t="b">
        <f>IF(OR(B4152=0,'Input and Summary Results'!E3734=0),FALSE,'Input and Summary Results'!$E3734)</f>
        <v>0</v>
      </c>
      <c r="E4152" t="b">
        <f t="shared" si="224"/>
        <v>0</v>
      </c>
      <c r="F4152" t="b">
        <f t="shared" si="225"/>
        <v>0</v>
      </c>
      <c r="G4152" t="b">
        <f>IF('Input and Summary Results'!$J$4="yes",IF(C4152=FALSE,FALSE,IF('Data Transformation'!E4152&lt;$R$10,E4152,$R$10)),IF(C4152=FALSE,FALSE,IF(C4152&lt;$R$10,C4152,$R$10)))</f>
        <v>0</v>
      </c>
      <c r="H4152" t="b">
        <f>IF('Input and Summary Results'!$J$4="yes",'Data Transformation'!F4152,'Data Transformation'!D4152)</f>
        <v>0</v>
      </c>
      <c r="I4152" t="str">
        <f t="shared" si="223"/>
        <v/>
      </c>
    </row>
    <row r="4153" spans="2:9" x14ac:dyDescent="0.25">
      <c r="B4153" t="b">
        <f>IF('Input and Summary Results'!D3735=0,FALSE,'Input and Summary Results'!$B3735)</f>
        <v>0</v>
      </c>
      <c r="C4153" t="b">
        <f>IF(OR(B4153=0,'Input and Summary Results'!D3735=0,'Input and Summary Results'!D3735=""),FALSE,'Input and Summary Results'!$D3735)</f>
        <v>0</v>
      </c>
      <c r="D4153" t="b">
        <f>IF(OR(B4153=0,'Input and Summary Results'!E3735=0),FALSE,'Input and Summary Results'!$E3735)</f>
        <v>0</v>
      </c>
      <c r="E4153" t="b">
        <f t="shared" si="224"/>
        <v>0</v>
      </c>
      <c r="F4153" t="b">
        <f t="shared" si="225"/>
        <v>0</v>
      </c>
      <c r="G4153" t="b">
        <f>IF('Input and Summary Results'!$J$4="yes",IF(C4153=FALSE,FALSE,IF('Data Transformation'!E4153&lt;$R$10,E4153,$R$10)),IF(C4153=FALSE,FALSE,IF(C4153&lt;$R$10,C4153,$R$10)))</f>
        <v>0</v>
      </c>
      <c r="H4153" t="b">
        <f>IF('Input and Summary Results'!$J$4="yes",'Data Transformation'!F4153,'Data Transformation'!D4153)</f>
        <v>0</v>
      </c>
      <c r="I4153" t="str">
        <f t="shared" si="223"/>
        <v/>
      </c>
    </row>
    <row r="4154" spans="2:9" x14ac:dyDescent="0.25">
      <c r="B4154" t="b">
        <f>IF('Input and Summary Results'!D3736=0,FALSE,'Input and Summary Results'!$B3736)</f>
        <v>0</v>
      </c>
      <c r="C4154" t="b">
        <f>IF(OR(B4154=0,'Input and Summary Results'!D3736=0,'Input and Summary Results'!D3736=""),FALSE,'Input and Summary Results'!$D3736)</f>
        <v>0</v>
      </c>
      <c r="D4154" t="b">
        <f>IF(OR(B4154=0,'Input and Summary Results'!E3736=0),FALSE,'Input and Summary Results'!$E3736)</f>
        <v>0</v>
      </c>
      <c r="E4154" t="b">
        <f t="shared" si="224"/>
        <v>0</v>
      </c>
      <c r="F4154" t="b">
        <f t="shared" si="225"/>
        <v>0</v>
      </c>
      <c r="G4154" t="b">
        <f>IF('Input and Summary Results'!$J$4="yes",IF(C4154=FALSE,FALSE,IF('Data Transformation'!E4154&lt;$R$10,E4154,$R$10)),IF(C4154=FALSE,FALSE,IF(C4154&lt;$R$10,C4154,$R$10)))</f>
        <v>0</v>
      </c>
      <c r="H4154" t="b">
        <f>IF('Input and Summary Results'!$J$4="yes",'Data Transformation'!F4154,'Data Transformation'!D4154)</f>
        <v>0</v>
      </c>
      <c r="I4154" t="str">
        <f t="shared" si="223"/>
        <v/>
      </c>
    </row>
    <row r="4155" spans="2:9" x14ac:dyDescent="0.25">
      <c r="B4155" t="b">
        <f>IF('Input and Summary Results'!D3737=0,FALSE,'Input and Summary Results'!$B3737)</f>
        <v>0</v>
      </c>
      <c r="C4155" t="b">
        <f>IF(OR(B4155=0,'Input and Summary Results'!D3737=0,'Input and Summary Results'!D3737=""),FALSE,'Input and Summary Results'!$D3737)</f>
        <v>0</v>
      </c>
      <c r="D4155" t="b">
        <f>IF(OR(B4155=0,'Input and Summary Results'!E3737=0),FALSE,'Input and Summary Results'!$E3737)</f>
        <v>0</v>
      </c>
      <c r="E4155" t="b">
        <f t="shared" si="224"/>
        <v>0</v>
      </c>
      <c r="F4155" t="b">
        <f t="shared" si="225"/>
        <v>0</v>
      </c>
      <c r="G4155" t="b">
        <f>IF('Input and Summary Results'!$J$4="yes",IF(C4155=FALSE,FALSE,IF('Data Transformation'!E4155&lt;$R$10,E4155,$R$10)),IF(C4155=FALSE,FALSE,IF(C4155&lt;$R$10,C4155,$R$10)))</f>
        <v>0</v>
      </c>
      <c r="H4155" t="b">
        <f>IF('Input and Summary Results'!$J$4="yes",'Data Transformation'!F4155,'Data Transformation'!D4155)</f>
        <v>0</v>
      </c>
      <c r="I4155" t="str">
        <f t="shared" si="223"/>
        <v/>
      </c>
    </row>
    <row r="4156" spans="2:9" x14ac:dyDescent="0.25">
      <c r="B4156" t="b">
        <f>IF('Input and Summary Results'!D3738=0,FALSE,'Input and Summary Results'!$B3738)</f>
        <v>0</v>
      </c>
      <c r="C4156" t="b">
        <f>IF(OR(B4156=0,'Input and Summary Results'!D3738=0,'Input and Summary Results'!D3738=""),FALSE,'Input and Summary Results'!$D3738)</f>
        <v>0</v>
      </c>
      <c r="D4156" t="b">
        <f>IF(OR(B4156=0,'Input and Summary Results'!E3738=0),FALSE,'Input and Summary Results'!$E3738)</f>
        <v>0</v>
      </c>
      <c r="E4156" t="b">
        <f t="shared" si="224"/>
        <v>0</v>
      </c>
      <c r="F4156" t="b">
        <f t="shared" si="225"/>
        <v>0</v>
      </c>
      <c r="G4156" t="b">
        <f>IF('Input and Summary Results'!$J$4="yes",IF(C4156=FALSE,FALSE,IF('Data Transformation'!E4156&lt;$R$10,E4156,$R$10)),IF(C4156=FALSE,FALSE,IF(C4156&lt;$R$10,C4156,$R$10)))</f>
        <v>0</v>
      </c>
      <c r="H4156" t="b">
        <f>IF('Input and Summary Results'!$J$4="yes",'Data Transformation'!F4156,'Data Transformation'!D4156)</f>
        <v>0</v>
      </c>
      <c r="I4156" t="str">
        <f t="shared" si="223"/>
        <v/>
      </c>
    </row>
    <row r="4157" spans="2:9" x14ac:dyDescent="0.25">
      <c r="B4157" t="b">
        <f>IF('Input and Summary Results'!D3739=0,FALSE,'Input and Summary Results'!$B3739)</f>
        <v>0</v>
      </c>
      <c r="C4157" t="b">
        <f>IF(OR(B4157=0,'Input and Summary Results'!D3739=0,'Input and Summary Results'!D3739=""),FALSE,'Input and Summary Results'!$D3739)</f>
        <v>0</v>
      </c>
      <c r="D4157" t="b">
        <f>IF(OR(B4157=0,'Input and Summary Results'!E3739=0),FALSE,'Input and Summary Results'!$E3739)</f>
        <v>0</v>
      </c>
      <c r="E4157" t="b">
        <f t="shared" si="224"/>
        <v>0</v>
      </c>
      <c r="F4157" t="b">
        <f t="shared" si="225"/>
        <v>0</v>
      </c>
      <c r="G4157" t="b">
        <f>IF('Input and Summary Results'!$J$4="yes",IF(C4157=FALSE,FALSE,IF('Data Transformation'!E4157&lt;$R$10,E4157,$R$10)),IF(C4157=FALSE,FALSE,IF(C4157&lt;$R$10,C4157,$R$10)))</f>
        <v>0</v>
      </c>
      <c r="H4157" t="b">
        <f>IF('Input and Summary Results'!$J$4="yes",'Data Transformation'!F4157,'Data Transformation'!D4157)</f>
        <v>0</v>
      </c>
      <c r="I4157" t="str">
        <f t="shared" si="223"/>
        <v/>
      </c>
    </row>
    <row r="4158" spans="2:9" x14ac:dyDescent="0.25">
      <c r="B4158" t="b">
        <f>IF('Input and Summary Results'!D3740=0,FALSE,'Input and Summary Results'!$B3740)</f>
        <v>0</v>
      </c>
      <c r="C4158" t="b">
        <f>IF(OR(B4158=0,'Input and Summary Results'!D3740=0,'Input and Summary Results'!D3740=""),FALSE,'Input and Summary Results'!$D3740)</f>
        <v>0</v>
      </c>
      <c r="D4158" t="b">
        <f>IF(OR(B4158=0,'Input and Summary Results'!E3740=0),FALSE,'Input and Summary Results'!$E3740)</f>
        <v>0</v>
      </c>
      <c r="E4158" t="b">
        <f t="shared" si="224"/>
        <v>0</v>
      </c>
      <c r="F4158" t="b">
        <f t="shared" si="225"/>
        <v>0</v>
      </c>
      <c r="G4158" t="b">
        <f>IF('Input and Summary Results'!$J$4="yes",IF(C4158=FALSE,FALSE,IF('Data Transformation'!E4158&lt;$R$10,E4158,$R$10)),IF(C4158=FALSE,FALSE,IF(C4158&lt;$R$10,C4158,$R$10)))</f>
        <v>0</v>
      </c>
      <c r="H4158" t="b">
        <f>IF('Input and Summary Results'!$J$4="yes",'Data Transformation'!F4158,'Data Transformation'!D4158)</f>
        <v>0</v>
      </c>
      <c r="I4158" t="str">
        <f t="shared" si="223"/>
        <v/>
      </c>
    </row>
    <row r="4159" spans="2:9" x14ac:dyDescent="0.25">
      <c r="B4159" t="b">
        <f>IF('Input and Summary Results'!D3741=0,FALSE,'Input and Summary Results'!$B3741)</f>
        <v>0</v>
      </c>
      <c r="C4159" t="b">
        <f>IF(OR(B4159=0,'Input and Summary Results'!D3741=0,'Input and Summary Results'!D3741=""),FALSE,'Input and Summary Results'!$D3741)</f>
        <v>0</v>
      </c>
      <c r="D4159" t="b">
        <f>IF(OR(B4159=0,'Input and Summary Results'!E3741=0),FALSE,'Input and Summary Results'!$E3741)</f>
        <v>0</v>
      </c>
      <c r="E4159" t="b">
        <f t="shared" si="224"/>
        <v>0</v>
      </c>
      <c r="F4159" t="b">
        <f t="shared" si="225"/>
        <v>0</v>
      </c>
      <c r="G4159" t="b">
        <f>IF('Input and Summary Results'!$J$4="yes",IF(C4159=FALSE,FALSE,IF('Data Transformation'!E4159&lt;$R$10,E4159,$R$10)),IF(C4159=FALSE,FALSE,IF(C4159&lt;$R$10,C4159,$R$10)))</f>
        <v>0</v>
      </c>
      <c r="H4159" t="b">
        <f>IF('Input and Summary Results'!$J$4="yes",'Data Transformation'!F4159,'Data Transformation'!D4159)</f>
        <v>0</v>
      </c>
      <c r="I4159" t="str">
        <f t="shared" si="223"/>
        <v/>
      </c>
    </row>
    <row r="4160" spans="2:9" x14ac:dyDescent="0.25">
      <c r="B4160" t="b">
        <f>IF('Input and Summary Results'!D3742=0,FALSE,'Input and Summary Results'!$B3742)</f>
        <v>0</v>
      </c>
      <c r="C4160" t="b">
        <f>IF(OR(B4160=0,'Input and Summary Results'!D3742=0,'Input and Summary Results'!D3742=""),FALSE,'Input and Summary Results'!$D3742)</f>
        <v>0</v>
      </c>
      <c r="D4160" t="b">
        <f>IF(OR(B4160=0,'Input and Summary Results'!E3742=0),FALSE,'Input and Summary Results'!$E3742)</f>
        <v>0</v>
      </c>
      <c r="E4160" t="b">
        <f t="shared" si="224"/>
        <v>0</v>
      </c>
      <c r="F4160" t="b">
        <f t="shared" si="225"/>
        <v>0</v>
      </c>
      <c r="G4160" t="b">
        <f>IF('Input and Summary Results'!$J$4="yes",IF(C4160=FALSE,FALSE,IF('Data Transformation'!E4160&lt;$R$10,E4160,$R$10)),IF(C4160=FALSE,FALSE,IF(C4160&lt;$R$10,C4160,$R$10)))</f>
        <v>0</v>
      </c>
      <c r="H4160" t="b">
        <f>IF('Input and Summary Results'!$J$4="yes",'Data Transformation'!F4160,'Data Transformation'!D4160)</f>
        <v>0</v>
      </c>
      <c r="I4160" t="str">
        <f t="shared" si="223"/>
        <v/>
      </c>
    </row>
    <row r="4161" spans="2:9" x14ac:dyDescent="0.25">
      <c r="B4161" t="b">
        <f>IF('Input and Summary Results'!D3743=0,FALSE,'Input and Summary Results'!$B3743)</f>
        <v>0</v>
      </c>
      <c r="C4161" t="b">
        <f>IF(OR(B4161=0,'Input and Summary Results'!D3743=0,'Input and Summary Results'!D3743=""),FALSE,'Input and Summary Results'!$D3743)</f>
        <v>0</v>
      </c>
      <c r="D4161" t="b">
        <f>IF(OR(B4161=0,'Input and Summary Results'!E3743=0),FALSE,'Input and Summary Results'!$E3743)</f>
        <v>0</v>
      </c>
      <c r="E4161" t="b">
        <f t="shared" si="224"/>
        <v>0</v>
      </c>
      <c r="F4161" t="b">
        <f t="shared" si="225"/>
        <v>0</v>
      </c>
      <c r="G4161" t="b">
        <f>IF('Input and Summary Results'!$J$4="yes",IF(C4161=FALSE,FALSE,IF('Data Transformation'!E4161&lt;$R$10,E4161,$R$10)),IF(C4161=FALSE,FALSE,IF(C4161&lt;$R$10,C4161,$R$10)))</f>
        <v>0</v>
      </c>
      <c r="H4161" t="b">
        <f>IF('Input and Summary Results'!$J$4="yes",'Data Transformation'!F4161,'Data Transformation'!D4161)</f>
        <v>0</v>
      </c>
      <c r="I4161" t="str">
        <f t="shared" si="223"/>
        <v/>
      </c>
    </row>
    <row r="4162" spans="2:9" x14ac:dyDescent="0.25">
      <c r="B4162" t="b">
        <f>IF('Input and Summary Results'!D3744=0,FALSE,'Input and Summary Results'!$B3744)</f>
        <v>0</v>
      </c>
      <c r="C4162" t="b">
        <f>IF(OR(B4162=0,'Input and Summary Results'!D3744=0,'Input and Summary Results'!D3744=""),FALSE,'Input and Summary Results'!$D3744)</f>
        <v>0</v>
      </c>
      <c r="D4162" t="b">
        <f>IF(OR(B4162=0,'Input and Summary Results'!E3744=0),FALSE,'Input and Summary Results'!$E3744)</f>
        <v>0</v>
      </c>
      <c r="E4162" t="b">
        <f t="shared" si="224"/>
        <v>0</v>
      </c>
      <c r="F4162" t="b">
        <f t="shared" si="225"/>
        <v>0</v>
      </c>
      <c r="G4162" t="b">
        <f>IF('Input and Summary Results'!$J$4="yes",IF(C4162=FALSE,FALSE,IF('Data Transformation'!E4162&lt;$R$10,E4162,$R$10)),IF(C4162=FALSE,FALSE,IF(C4162&lt;$R$10,C4162,$R$10)))</f>
        <v>0</v>
      </c>
      <c r="H4162" t="b">
        <f>IF('Input and Summary Results'!$J$4="yes",'Data Transformation'!F4162,'Data Transformation'!D4162)</f>
        <v>0</v>
      </c>
      <c r="I4162" t="str">
        <f t="shared" si="223"/>
        <v/>
      </c>
    </row>
    <row r="4163" spans="2:9" x14ac:dyDescent="0.25">
      <c r="B4163" t="b">
        <f>IF('Input and Summary Results'!D3745=0,FALSE,'Input and Summary Results'!$B3745)</f>
        <v>0</v>
      </c>
      <c r="C4163" t="b">
        <f>IF(OR(B4163=0,'Input and Summary Results'!D3745=0,'Input and Summary Results'!D3745=""),FALSE,'Input and Summary Results'!$D3745)</f>
        <v>0</v>
      </c>
      <c r="D4163" t="b">
        <f>IF(OR(B4163=0,'Input and Summary Results'!E3745=0),FALSE,'Input and Summary Results'!$E3745)</f>
        <v>0</v>
      </c>
      <c r="E4163" t="b">
        <f t="shared" si="224"/>
        <v>0</v>
      </c>
      <c r="F4163" t="b">
        <f t="shared" si="225"/>
        <v>0</v>
      </c>
      <c r="G4163" t="b">
        <f>IF('Input and Summary Results'!$J$4="yes",IF(C4163=FALSE,FALSE,IF('Data Transformation'!E4163&lt;$R$10,E4163,$R$10)),IF(C4163=FALSE,FALSE,IF(C4163&lt;$R$10,C4163,$R$10)))</f>
        <v>0</v>
      </c>
      <c r="H4163" t="b">
        <f>IF('Input and Summary Results'!$J$4="yes",'Data Transformation'!F4163,'Data Transformation'!D4163)</f>
        <v>0</v>
      </c>
      <c r="I4163" t="str">
        <f t="shared" si="223"/>
        <v/>
      </c>
    </row>
    <row r="4164" spans="2:9" x14ac:dyDescent="0.25">
      <c r="B4164" t="b">
        <f>IF('Input and Summary Results'!D3746=0,FALSE,'Input and Summary Results'!$B3746)</f>
        <v>0</v>
      </c>
      <c r="C4164" t="b">
        <f>IF(OR(B4164=0,'Input and Summary Results'!D3746=0,'Input and Summary Results'!D3746=""),FALSE,'Input and Summary Results'!$D3746)</f>
        <v>0</v>
      </c>
      <c r="D4164" t="b">
        <f>IF(OR(B4164=0,'Input and Summary Results'!E3746=0),FALSE,'Input and Summary Results'!$E3746)</f>
        <v>0</v>
      </c>
      <c r="E4164" t="b">
        <f t="shared" si="224"/>
        <v>0</v>
      </c>
      <c r="F4164" t="b">
        <f t="shared" si="225"/>
        <v>0</v>
      </c>
      <c r="G4164" t="b">
        <f>IF('Input and Summary Results'!$J$4="yes",IF(C4164=FALSE,FALSE,IF('Data Transformation'!E4164&lt;$R$10,E4164,$R$10)),IF(C4164=FALSE,FALSE,IF(C4164&lt;$R$10,C4164,$R$10)))</f>
        <v>0</v>
      </c>
      <c r="H4164" t="b">
        <f>IF('Input and Summary Results'!$J$4="yes",'Data Transformation'!F4164,'Data Transformation'!D4164)</f>
        <v>0</v>
      </c>
      <c r="I4164" t="str">
        <f t="shared" si="223"/>
        <v/>
      </c>
    </row>
    <row r="4165" spans="2:9" x14ac:dyDescent="0.25">
      <c r="B4165" t="b">
        <f>IF('Input and Summary Results'!D3747=0,FALSE,'Input and Summary Results'!$B3747)</f>
        <v>0</v>
      </c>
      <c r="C4165" t="b">
        <f>IF(OR(B4165=0,'Input and Summary Results'!D3747=0,'Input and Summary Results'!D3747=""),FALSE,'Input and Summary Results'!$D3747)</f>
        <v>0</v>
      </c>
      <c r="D4165" t="b">
        <f>IF(OR(B4165=0,'Input and Summary Results'!E3747=0),FALSE,'Input and Summary Results'!$E3747)</f>
        <v>0</v>
      </c>
      <c r="E4165" t="b">
        <f t="shared" si="224"/>
        <v>0</v>
      </c>
      <c r="F4165" t="b">
        <f t="shared" si="225"/>
        <v>0</v>
      </c>
      <c r="G4165" t="b">
        <f>IF('Input and Summary Results'!$J$4="yes",IF(C4165=FALSE,FALSE,IF('Data Transformation'!E4165&lt;$R$10,E4165,$R$10)),IF(C4165=FALSE,FALSE,IF(C4165&lt;$R$10,C4165,$R$10)))</f>
        <v>0</v>
      </c>
      <c r="H4165" t="b">
        <f>IF('Input and Summary Results'!$J$4="yes",'Data Transformation'!F4165,'Data Transformation'!D4165)</f>
        <v>0</v>
      </c>
      <c r="I4165" t="str">
        <f t="shared" ref="I4165:I4228" si="226">IF(G4165=FALSE,"",B4165)</f>
        <v/>
      </c>
    </row>
    <row r="4166" spans="2:9" x14ac:dyDescent="0.25">
      <c r="B4166" t="b">
        <f>IF('Input and Summary Results'!D3748=0,FALSE,'Input and Summary Results'!$B3748)</f>
        <v>0</v>
      </c>
      <c r="C4166" t="b">
        <f>IF(OR(B4166=0,'Input and Summary Results'!D3748=0,'Input and Summary Results'!D3748=""),FALSE,'Input and Summary Results'!$D3748)</f>
        <v>0</v>
      </c>
      <c r="D4166" t="b">
        <f>IF(OR(B4166=0,'Input and Summary Results'!E3748=0),FALSE,'Input and Summary Results'!$E3748)</f>
        <v>0</v>
      </c>
      <c r="E4166" t="b">
        <f t="shared" si="224"/>
        <v>0</v>
      </c>
      <c r="F4166" t="b">
        <f t="shared" si="225"/>
        <v>0</v>
      </c>
      <c r="G4166" t="b">
        <f>IF('Input and Summary Results'!$J$4="yes",IF(C4166=FALSE,FALSE,IF('Data Transformation'!E4166&lt;$R$10,E4166,$R$10)),IF(C4166=FALSE,FALSE,IF(C4166&lt;$R$10,C4166,$R$10)))</f>
        <v>0</v>
      </c>
      <c r="H4166" t="b">
        <f>IF('Input and Summary Results'!$J$4="yes",'Data Transformation'!F4166,'Data Transformation'!D4166)</f>
        <v>0</v>
      </c>
      <c r="I4166" t="str">
        <f t="shared" si="226"/>
        <v/>
      </c>
    </row>
    <row r="4167" spans="2:9" x14ac:dyDescent="0.25">
      <c r="B4167" t="b">
        <f>IF('Input and Summary Results'!D3749=0,FALSE,'Input and Summary Results'!$B3749)</f>
        <v>0</v>
      </c>
      <c r="C4167" t="b">
        <f>IF(OR(B4167=0,'Input and Summary Results'!D3749=0,'Input and Summary Results'!D3749=""),FALSE,'Input and Summary Results'!$D3749)</f>
        <v>0</v>
      </c>
      <c r="D4167" t="b">
        <f>IF(OR(B4167=0,'Input and Summary Results'!E3749=0),FALSE,'Input and Summary Results'!$E3749)</f>
        <v>0</v>
      </c>
      <c r="E4167" t="b">
        <f t="shared" si="224"/>
        <v>0</v>
      </c>
      <c r="F4167" t="b">
        <f t="shared" si="225"/>
        <v>0</v>
      </c>
      <c r="G4167" t="b">
        <f>IF('Input and Summary Results'!$J$4="yes",IF(C4167=FALSE,FALSE,IF('Data Transformation'!E4167&lt;$R$10,E4167,$R$10)),IF(C4167=FALSE,FALSE,IF(C4167&lt;$R$10,C4167,$R$10)))</f>
        <v>0</v>
      </c>
      <c r="H4167" t="b">
        <f>IF('Input and Summary Results'!$J$4="yes",'Data Transformation'!F4167,'Data Transformation'!D4167)</f>
        <v>0</v>
      </c>
      <c r="I4167" t="str">
        <f t="shared" si="226"/>
        <v/>
      </c>
    </row>
    <row r="4168" spans="2:9" x14ac:dyDescent="0.25">
      <c r="B4168" t="b">
        <f>IF('Input and Summary Results'!D3750=0,FALSE,'Input and Summary Results'!$B3750)</f>
        <v>0</v>
      </c>
      <c r="C4168" t="b">
        <f>IF(OR(B4168=0,'Input and Summary Results'!D3750=0,'Input and Summary Results'!D3750=""),FALSE,'Input and Summary Results'!$D3750)</f>
        <v>0</v>
      </c>
      <c r="D4168" t="b">
        <f>IF(OR(B4168=0,'Input and Summary Results'!E3750=0),FALSE,'Input and Summary Results'!$E3750)</f>
        <v>0</v>
      </c>
      <c r="E4168" t="b">
        <f t="shared" si="224"/>
        <v>0</v>
      </c>
      <c r="F4168" t="b">
        <f t="shared" si="225"/>
        <v>0</v>
      </c>
      <c r="G4168" t="b">
        <f>IF('Input and Summary Results'!$J$4="yes",IF(C4168=FALSE,FALSE,IF('Data Transformation'!E4168&lt;$R$10,E4168,$R$10)),IF(C4168=FALSE,FALSE,IF(C4168&lt;$R$10,C4168,$R$10)))</f>
        <v>0</v>
      </c>
      <c r="H4168" t="b">
        <f>IF('Input and Summary Results'!$J$4="yes",'Data Transformation'!F4168,'Data Transformation'!D4168)</f>
        <v>0</v>
      </c>
      <c r="I4168" t="str">
        <f t="shared" si="226"/>
        <v/>
      </c>
    </row>
    <row r="4169" spans="2:9" x14ac:dyDescent="0.25">
      <c r="B4169" t="b">
        <f>IF('Input and Summary Results'!D3751=0,FALSE,'Input and Summary Results'!$B3751)</f>
        <v>0</v>
      </c>
      <c r="C4169" t="b">
        <f>IF(OR(B4169=0,'Input and Summary Results'!D3751=0,'Input and Summary Results'!D3751=""),FALSE,'Input and Summary Results'!$D3751)</f>
        <v>0</v>
      </c>
      <c r="D4169" t="b">
        <f>IF(OR(B4169=0,'Input and Summary Results'!E3751=0),FALSE,'Input and Summary Results'!$E3751)</f>
        <v>0</v>
      </c>
      <c r="E4169" t="b">
        <f t="shared" si="224"/>
        <v>0</v>
      </c>
      <c r="F4169" t="b">
        <f t="shared" si="225"/>
        <v>0</v>
      </c>
      <c r="G4169" t="b">
        <f>IF('Input and Summary Results'!$J$4="yes",IF(C4169=FALSE,FALSE,IF('Data Transformation'!E4169&lt;$R$10,E4169,$R$10)),IF(C4169=FALSE,FALSE,IF(C4169&lt;$R$10,C4169,$R$10)))</f>
        <v>0</v>
      </c>
      <c r="H4169" t="b">
        <f>IF('Input and Summary Results'!$J$4="yes",'Data Transformation'!F4169,'Data Transformation'!D4169)</f>
        <v>0</v>
      </c>
      <c r="I4169" t="str">
        <f t="shared" si="226"/>
        <v/>
      </c>
    </row>
    <row r="4170" spans="2:9" x14ac:dyDescent="0.25">
      <c r="B4170" t="b">
        <f>IF('Input and Summary Results'!D3752=0,FALSE,'Input and Summary Results'!$B3752)</f>
        <v>0</v>
      </c>
      <c r="C4170" t="b">
        <f>IF(OR(B4170=0,'Input and Summary Results'!D3752=0,'Input and Summary Results'!D3752=""),FALSE,'Input and Summary Results'!$D3752)</f>
        <v>0</v>
      </c>
      <c r="D4170" t="b">
        <f>IF(OR(B4170=0,'Input and Summary Results'!E3752=0),FALSE,'Input and Summary Results'!$E3752)</f>
        <v>0</v>
      </c>
      <c r="E4170" t="b">
        <f t="shared" si="224"/>
        <v>0</v>
      </c>
      <c r="F4170" t="b">
        <f t="shared" si="225"/>
        <v>0</v>
      </c>
      <c r="G4170" t="b">
        <f>IF('Input and Summary Results'!$J$4="yes",IF(C4170=FALSE,FALSE,IF('Data Transformation'!E4170&lt;$R$10,E4170,$R$10)),IF(C4170=FALSE,FALSE,IF(C4170&lt;$R$10,C4170,$R$10)))</f>
        <v>0</v>
      </c>
      <c r="H4170" t="b">
        <f>IF('Input and Summary Results'!$J$4="yes",'Data Transformation'!F4170,'Data Transformation'!D4170)</f>
        <v>0</v>
      </c>
      <c r="I4170" t="str">
        <f t="shared" si="226"/>
        <v/>
      </c>
    </row>
    <row r="4171" spans="2:9" x14ac:dyDescent="0.25">
      <c r="B4171" t="b">
        <f>IF('Input and Summary Results'!D3753=0,FALSE,'Input and Summary Results'!$B3753)</f>
        <v>0</v>
      </c>
      <c r="C4171" t="b">
        <f>IF(OR(B4171=0,'Input and Summary Results'!D3753=0,'Input and Summary Results'!D3753=""),FALSE,'Input and Summary Results'!$D3753)</f>
        <v>0</v>
      </c>
      <c r="D4171" t="b">
        <f>IF(OR(B4171=0,'Input and Summary Results'!E3753=0),FALSE,'Input and Summary Results'!$E3753)</f>
        <v>0</v>
      </c>
      <c r="E4171" t="b">
        <f t="shared" si="224"/>
        <v>0</v>
      </c>
      <c r="F4171" t="b">
        <f t="shared" si="225"/>
        <v>0</v>
      </c>
      <c r="G4171" t="b">
        <f>IF('Input and Summary Results'!$J$4="yes",IF(C4171=FALSE,FALSE,IF('Data Transformation'!E4171&lt;$R$10,E4171,$R$10)),IF(C4171=FALSE,FALSE,IF(C4171&lt;$R$10,C4171,$R$10)))</f>
        <v>0</v>
      </c>
      <c r="H4171" t="b">
        <f>IF('Input and Summary Results'!$J$4="yes",'Data Transformation'!F4171,'Data Transformation'!D4171)</f>
        <v>0</v>
      </c>
      <c r="I4171" t="str">
        <f t="shared" si="226"/>
        <v/>
      </c>
    </row>
    <row r="4172" spans="2:9" x14ac:dyDescent="0.25">
      <c r="B4172" t="b">
        <f>IF('Input and Summary Results'!D3754=0,FALSE,'Input and Summary Results'!$B3754)</f>
        <v>0</v>
      </c>
      <c r="C4172" t="b">
        <f>IF(OR(B4172=0,'Input and Summary Results'!D3754=0,'Input and Summary Results'!D3754=""),FALSE,'Input and Summary Results'!$D3754)</f>
        <v>0</v>
      </c>
      <c r="D4172" t="b">
        <f>IF(OR(B4172=0,'Input and Summary Results'!E3754=0),FALSE,'Input and Summary Results'!$E3754)</f>
        <v>0</v>
      </c>
      <c r="E4172" t="b">
        <f t="shared" si="224"/>
        <v>0</v>
      </c>
      <c r="F4172" t="b">
        <f t="shared" si="225"/>
        <v>0</v>
      </c>
      <c r="G4172" t="b">
        <f>IF('Input and Summary Results'!$J$4="yes",IF(C4172=FALSE,FALSE,IF('Data Transformation'!E4172&lt;$R$10,E4172,$R$10)),IF(C4172=FALSE,FALSE,IF(C4172&lt;$R$10,C4172,$R$10)))</f>
        <v>0</v>
      </c>
      <c r="H4172" t="b">
        <f>IF('Input and Summary Results'!$J$4="yes",'Data Transformation'!F4172,'Data Transformation'!D4172)</f>
        <v>0</v>
      </c>
      <c r="I4172" t="str">
        <f t="shared" si="226"/>
        <v/>
      </c>
    </row>
    <row r="4173" spans="2:9" x14ac:dyDescent="0.25">
      <c r="B4173" t="b">
        <f>IF('Input and Summary Results'!D3755=0,FALSE,'Input and Summary Results'!$B3755)</f>
        <v>0</v>
      </c>
      <c r="C4173" t="b">
        <f>IF(OR(B4173=0,'Input and Summary Results'!D3755=0,'Input and Summary Results'!D3755=""),FALSE,'Input and Summary Results'!$D3755)</f>
        <v>0</v>
      </c>
      <c r="D4173" t="b">
        <f>IF(OR(B4173=0,'Input and Summary Results'!E3755=0),FALSE,'Input and Summary Results'!$E3755)</f>
        <v>0</v>
      </c>
      <c r="E4173" t="b">
        <f t="shared" si="224"/>
        <v>0</v>
      </c>
      <c r="F4173" t="b">
        <f t="shared" si="225"/>
        <v>0</v>
      </c>
      <c r="G4173" t="b">
        <f>IF('Input and Summary Results'!$J$4="yes",IF(C4173=FALSE,FALSE,IF('Data Transformation'!E4173&lt;$R$10,E4173,$R$10)),IF(C4173=FALSE,FALSE,IF(C4173&lt;$R$10,C4173,$R$10)))</f>
        <v>0</v>
      </c>
      <c r="H4173" t="b">
        <f>IF('Input and Summary Results'!$J$4="yes",'Data Transformation'!F4173,'Data Transformation'!D4173)</f>
        <v>0</v>
      </c>
      <c r="I4173" t="str">
        <f t="shared" si="226"/>
        <v/>
      </c>
    </row>
    <row r="4174" spans="2:9" x14ac:dyDescent="0.25">
      <c r="B4174" t="b">
        <f>IF('Input and Summary Results'!D3756=0,FALSE,'Input and Summary Results'!$B3756)</f>
        <v>0</v>
      </c>
      <c r="C4174" t="b">
        <f>IF(OR(B4174=0,'Input and Summary Results'!D3756=0,'Input and Summary Results'!D3756=""),FALSE,'Input and Summary Results'!$D3756)</f>
        <v>0</v>
      </c>
      <c r="D4174" t="b">
        <f>IF(OR(B4174=0,'Input and Summary Results'!E3756=0),FALSE,'Input and Summary Results'!$E3756)</f>
        <v>0</v>
      </c>
      <c r="E4174" t="b">
        <f t="shared" si="224"/>
        <v>0</v>
      </c>
      <c r="F4174" t="b">
        <f t="shared" si="225"/>
        <v>0</v>
      </c>
      <c r="G4174" t="b">
        <f>IF('Input and Summary Results'!$J$4="yes",IF(C4174=FALSE,FALSE,IF('Data Transformation'!E4174&lt;$R$10,E4174,$R$10)),IF(C4174=FALSE,FALSE,IF(C4174&lt;$R$10,C4174,$R$10)))</f>
        <v>0</v>
      </c>
      <c r="H4174" t="b">
        <f>IF('Input and Summary Results'!$J$4="yes",'Data Transformation'!F4174,'Data Transformation'!D4174)</f>
        <v>0</v>
      </c>
      <c r="I4174" t="str">
        <f t="shared" si="226"/>
        <v/>
      </c>
    </row>
    <row r="4175" spans="2:9" x14ac:dyDescent="0.25">
      <c r="B4175" t="b">
        <f>IF('Input and Summary Results'!D3757=0,FALSE,'Input and Summary Results'!$B3757)</f>
        <v>0</v>
      </c>
      <c r="C4175" t="b">
        <f>IF(OR(B4175=0,'Input and Summary Results'!D3757=0,'Input and Summary Results'!D3757=""),FALSE,'Input and Summary Results'!$D3757)</f>
        <v>0</v>
      </c>
      <c r="D4175" t="b">
        <f>IF(OR(B4175=0,'Input and Summary Results'!E3757=0),FALSE,'Input and Summary Results'!$E3757)</f>
        <v>0</v>
      </c>
      <c r="E4175" t="b">
        <f t="shared" si="224"/>
        <v>0</v>
      </c>
      <c r="F4175" t="b">
        <f t="shared" si="225"/>
        <v>0</v>
      </c>
      <c r="G4175" t="b">
        <f>IF('Input and Summary Results'!$J$4="yes",IF(C4175=FALSE,FALSE,IF('Data Transformation'!E4175&lt;$R$10,E4175,$R$10)),IF(C4175=FALSE,FALSE,IF(C4175&lt;$R$10,C4175,$R$10)))</f>
        <v>0</v>
      </c>
      <c r="H4175" t="b">
        <f>IF('Input and Summary Results'!$J$4="yes",'Data Transformation'!F4175,'Data Transformation'!D4175)</f>
        <v>0</v>
      </c>
      <c r="I4175" t="str">
        <f t="shared" si="226"/>
        <v/>
      </c>
    </row>
    <row r="4176" spans="2:9" x14ac:dyDescent="0.25">
      <c r="B4176" t="b">
        <f>IF('Input and Summary Results'!D3758=0,FALSE,'Input and Summary Results'!$B3758)</f>
        <v>0</v>
      </c>
      <c r="C4176" t="b">
        <f>IF(OR(B4176=0,'Input and Summary Results'!D3758=0,'Input and Summary Results'!D3758=""),FALSE,'Input and Summary Results'!$D3758)</f>
        <v>0</v>
      </c>
      <c r="D4176" t="b">
        <f>IF(OR(B4176=0,'Input and Summary Results'!E3758=0),FALSE,'Input and Summary Results'!$E3758)</f>
        <v>0</v>
      </c>
      <c r="E4176" t="b">
        <f t="shared" si="224"/>
        <v>0</v>
      </c>
      <c r="F4176" t="b">
        <f t="shared" si="225"/>
        <v>0</v>
      </c>
      <c r="G4176" t="b">
        <f>IF('Input and Summary Results'!$J$4="yes",IF(C4176=FALSE,FALSE,IF('Data Transformation'!E4176&lt;$R$10,E4176,$R$10)),IF(C4176=FALSE,FALSE,IF(C4176&lt;$R$10,C4176,$R$10)))</f>
        <v>0</v>
      </c>
      <c r="H4176" t="b">
        <f>IF('Input and Summary Results'!$J$4="yes",'Data Transformation'!F4176,'Data Transformation'!D4176)</f>
        <v>0</v>
      </c>
      <c r="I4176" t="str">
        <f t="shared" si="226"/>
        <v/>
      </c>
    </row>
    <row r="4177" spans="2:9" x14ac:dyDescent="0.25">
      <c r="B4177" t="b">
        <f>IF('Input and Summary Results'!D3759=0,FALSE,'Input and Summary Results'!$B3759)</f>
        <v>0</v>
      </c>
      <c r="C4177" t="b">
        <f>IF(OR(B4177=0,'Input and Summary Results'!D3759=0,'Input and Summary Results'!D3759=""),FALSE,'Input and Summary Results'!$D3759)</f>
        <v>0</v>
      </c>
      <c r="D4177" t="b">
        <f>IF(OR(B4177=0,'Input and Summary Results'!E3759=0),FALSE,'Input and Summary Results'!$E3759)</f>
        <v>0</v>
      </c>
      <c r="E4177" t="b">
        <f t="shared" si="224"/>
        <v>0</v>
      </c>
      <c r="F4177" t="b">
        <f t="shared" si="225"/>
        <v>0</v>
      </c>
      <c r="G4177" t="b">
        <f>IF('Input and Summary Results'!$J$4="yes",IF(C4177=FALSE,FALSE,IF('Data Transformation'!E4177&lt;$R$10,E4177,$R$10)),IF(C4177=FALSE,FALSE,IF(C4177&lt;$R$10,C4177,$R$10)))</f>
        <v>0</v>
      </c>
      <c r="H4177" t="b">
        <f>IF('Input and Summary Results'!$J$4="yes",'Data Transformation'!F4177,'Data Transformation'!D4177)</f>
        <v>0</v>
      </c>
      <c r="I4177" t="str">
        <f t="shared" si="226"/>
        <v/>
      </c>
    </row>
    <row r="4178" spans="2:9" x14ac:dyDescent="0.25">
      <c r="B4178" t="b">
        <f>IF('Input and Summary Results'!D3760=0,FALSE,'Input and Summary Results'!$B3760)</f>
        <v>0</v>
      </c>
      <c r="C4178" t="b">
        <f>IF(OR(B4178=0,'Input and Summary Results'!D3760=0,'Input and Summary Results'!D3760=""),FALSE,'Input and Summary Results'!$D3760)</f>
        <v>0</v>
      </c>
      <c r="D4178" t="b">
        <f>IF(OR(B4178=0,'Input and Summary Results'!E3760=0),FALSE,'Input and Summary Results'!$E3760)</f>
        <v>0</v>
      </c>
      <c r="E4178" t="b">
        <f t="shared" si="224"/>
        <v>0</v>
      </c>
      <c r="F4178" t="b">
        <f t="shared" si="225"/>
        <v>0</v>
      </c>
      <c r="G4178" t="b">
        <f>IF('Input and Summary Results'!$J$4="yes",IF(C4178=FALSE,FALSE,IF('Data Transformation'!E4178&lt;$R$10,E4178,$R$10)),IF(C4178=FALSE,FALSE,IF(C4178&lt;$R$10,C4178,$R$10)))</f>
        <v>0</v>
      </c>
      <c r="H4178" t="b">
        <f>IF('Input and Summary Results'!$J$4="yes",'Data Transformation'!F4178,'Data Transformation'!D4178)</f>
        <v>0</v>
      </c>
      <c r="I4178" t="str">
        <f t="shared" si="226"/>
        <v/>
      </c>
    </row>
    <row r="4179" spans="2:9" x14ac:dyDescent="0.25">
      <c r="B4179" t="b">
        <f>IF('Input and Summary Results'!D3761=0,FALSE,'Input and Summary Results'!$B3761)</f>
        <v>0</v>
      </c>
      <c r="C4179" t="b">
        <f>IF(OR(B4179=0,'Input and Summary Results'!D3761=0,'Input and Summary Results'!D3761=""),FALSE,'Input and Summary Results'!$D3761)</f>
        <v>0</v>
      </c>
      <c r="D4179" t="b">
        <f>IF(OR(B4179=0,'Input and Summary Results'!E3761=0),FALSE,'Input and Summary Results'!$E3761)</f>
        <v>0</v>
      </c>
      <c r="E4179" t="b">
        <f t="shared" si="224"/>
        <v>0</v>
      </c>
      <c r="F4179" t="b">
        <f t="shared" si="225"/>
        <v>0</v>
      </c>
      <c r="G4179" t="b">
        <f>IF('Input and Summary Results'!$J$4="yes",IF(C4179=FALSE,FALSE,IF('Data Transformation'!E4179&lt;$R$10,E4179,$R$10)),IF(C4179=FALSE,FALSE,IF(C4179&lt;$R$10,C4179,$R$10)))</f>
        <v>0</v>
      </c>
      <c r="H4179" t="b">
        <f>IF('Input and Summary Results'!$J$4="yes",'Data Transformation'!F4179,'Data Transformation'!D4179)</f>
        <v>0</v>
      </c>
      <c r="I4179" t="str">
        <f t="shared" si="226"/>
        <v/>
      </c>
    </row>
    <row r="4180" spans="2:9" x14ac:dyDescent="0.25">
      <c r="B4180" t="b">
        <f>IF('Input and Summary Results'!D3762=0,FALSE,'Input and Summary Results'!$B3762)</f>
        <v>0</v>
      </c>
      <c r="C4180" t="b">
        <f>IF(OR(B4180=0,'Input and Summary Results'!D3762=0,'Input and Summary Results'!D3762=""),FALSE,'Input and Summary Results'!$D3762)</f>
        <v>0</v>
      </c>
      <c r="D4180" t="b">
        <f>IF(OR(B4180=0,'Input and Summary Results'!E3762=0),FALSE,'Input and Summary Results'!$E3762)</f>
        <v>0</v>
      </c>
      <c r="E4180" t="b">
        <f t="shared" si="224"/>
        <v>0</v>
      </c>
      <c r="F4180" t="b">
        <f t="shared" si="225"/>
        <v>0</v>
      </c>
      <c r="G4180" t="b">
        <f>IF('Input and Summary Results'!$J$4="yes",IF(C4180=FALSE,FALSE,IF('Data Transformation'!E4180&lt;$R$10,E4180,$R$10)),IF(C4180=FALSE,FALSE,IF(C4180&lt;$R$10,C4180,$R$10)))</f>
        <v>0</v>
      </c>
      <c r="H4180" t="b">
        <f>IF('Input and Summary Results'!$J$4="yes",'Data Transformation'!F4180,'Data Transformation'!D4180)</f>
        <v>0</v>
      </c>
      <c r="I4180" t="str">
        <f t="shared" si="226"/>
        <v/>
      </c>
    </row>
    <row r="4181" spans="2:9" x14ac:dyDescent="0.25">
      <c r="B4181" t="b">
        <f>IF('Input and Summary Results'!D3763=0,FALSE,'Input and Summary Results'!$B3763)</f>
        <v>0</v>
      </c>
      <c r="C4181" t="b">
        <f>IF(OR(B4181=0,'Input and Summary Results'!D3763=0,'Input and Summary Results'!D3763=""),FALSE,'Input and Summary Results'!$D3763)</f>
        <v>0</v>
      </c>
      <c r="D4181" t="b">
        <f>IF(OR(B4181=0,'Input and Summary Results'!E3763=0),FALSE,'Input and Summary Results'!$E3763)</f>
        <v>0</v>
      </c>
      <c r="E4181" t="b">
        <f t="shared" si="224"/>
        <v>0</v>
      </c>
      <c r="F4181" t="b">
        <f t="shared" si="225"/>
        <v>0</v>
      </c>
      <c r="G4181" t="b">
        <f>IF('Input and Summary Results'!$J$4="yes",IF(C4181=FALSE,FALSE,IF('Data Transformation'!E4181&lt;$R$10,E4181,$R$10)),IF(C4181=FALSE,FALSE,IF(C4181&lt;$R$10,C4181,$R$10)))</f>
        <v>0</v>
      </c>
      <c r="H4181" t="b">
        <f>IF('Input and Summary Results'!$J$4="yes",'Data Transformation'!F4181,'Data Transformation'!D4181)</f>
        <v>0</v>
      </c>
      <c r="I4181" t="str">
        <f t="shared" si="226"/>
        <v/>
      </c>
    </row>
    <row r="4182" spans="2:9" x14ac:dyDescent="0.25">
      <c r="B4182" t="b">
        <f>IF('Input and Summary Results'!D3764=0,FALSE,'Input and Summary Results'!$B3764)</f>
        <v>0</v>
      </c>
      <c r="C4182" t="b">
        <f>IF(OR(B4182=0,'Input and Summary Results'!D3764=0,'Input and Summary Results'!D3764=""),FALSE,'Input and Summary Results'!$D3764)</f>
        <v>0</v>
      </c>
      <c r="D4182" t="b">
        <f>IF(OR(B4182=0,'Input and Summary Results'!E3764=0),FALSE,'Input and Summary Results'!$E3764)</f>
        <v>0</v>
      </c>
      <c r="E4182" t="b">
        <f t="shared" si="224"/>
        <v>0</v>
      </c>
      <c r="F4182" t="b">
        <f t="shared" si="225"/>
        <v>0</v>
      </c>
      <c r="G4182" t="b">
        <f>IF('Input and Summary Results'!$J$4="yes",IF(C4182=FALSE,FALSE,IF('Data Transformation'!E4182&lt;$R$10,E4182,$R$10)),IF(C4182=FALSE,FALSE,IF(C4182&lt;$R$10,C4182,$R$10)))</f>
        <v>0</v>
      </c>
      <c r="H4182" t="b">
        <f>IF('Input and Summary Results'!$J$4="yes",'Data Transformation'!F4182,'Data Transformation'!D4182)</f>
        <v>0</v>
      </c>
      <c r="I4182" t="str">
        <f t="shared" si="226"/>
        <v/>
      </c>
    </row>
    <row r="4183" spans="2:9" x14ac:dyDescent="0.25">
      <c r="B4183" t="b">
        <f>IF('Input and Summary Results'!D3765=0,FALSE,'Input and Summary Results'!$B3765)</f>
        <v>0</v>
      </c>
      <c r="C4183" t="b">
        <f>IF(OR(B4183=0,'Input and Summary Results'!D3765=0,'Input and Summary Results'!D3765=""),FALSE,'Input and Summary Results'!$D3765)</f>
        <v>0</v>
      </c>
      <c r="D4183" t="b">
        <f>IF(OR(B4183=0,'Input and Summary Results'!E3765=0),FALSE,'Input and Summary Results'!$E3765)</f>
        <v>0</v>
      </c>
      <c r="E4183" t="b">
        <f t="shared" si="224"/>
        <v>0</v>
      </c>
      <c r="F4183" t="b">
        <f t="shared" si="225"/>
        <v>0</v>
      </c>
      <c r="G4183" t="b">
        <f>IF('Input and Summary Results'!$J$4="yes",IF(C4183=FALSE,FALSE,IF('Data Transformation'!E4183&lt;$R$10,E4183,$R$10)),IF(C4183=FALSE,FALSE,IF(C4183&lt;$R$10,C4183,$R$10)))</f>
        <v>0</v>
      </c>
      <c r="H4183" t="b">
        <f>IF('Input and Summary Results'!$J$4="yes",'Data Transformation'!F4183,'Data Transformation'!D4183)</f>
        <v>0</v>
      </c>
      <c r="I4183" t="str">
        <f t="shared" si="226"/>
        <v/>
      </c>
    </row>
    <row r="4184" spans="2:9" x14ac:dyDescent="0.25">
      <c r="B4184" t="b">
        <f>IF('Input and Summary Results'!D3766=0,FALSE,'Input and Summary Results'!$B3766)</f>
        <v>0</v>
      </c>
      <c r="C4184" t="b">
        <f>IF(OR(B4184=0,'Input and Summary Results'!D3766=0,'Input and Summary Results'!D3766=""),FALSE,'Input and Summary Results'!$D3766)</f>
        <v>0</v>
      </c>
      <c r="D4184" t="b">
        <f>IF(OR(B4184=0,'Input and Summary Results'!E3766=0),FALSE,'Input and Summary Results'!$E3766)</f>
        <v>0</v>
      </c>
      <c r="E4184" t="b">
        <f t="shared" si="224"/>
        <v>0</v>
      </c>
      <c r="F4184" t="b">
        <f t="shared" si="225"/>
        <v>0</v>
      </c>
      <c r="G4184" t="b">
        <f>IF('Input and Summary Results'!$J$4="yes",IF(C4184=FALSE,FALSE,IF('Data Transformation'!E4184&lt;$R$10,E4184,$R$10)),IF(C4184=FALSE,FALSE,IF(C4184&lt;$R$10,C4184,$R$10)))</f>
        <v>0</v>
      </c>
      <c r="H4184" t="b">
        <f>IF('Input and Summary Results'!$J$4="yes",'Data Transformation'!F4184,'Data Transformation'!D4184)</f>
        <v>0</v>
      </c>
      <c r="I4184" t="str">
        <f t="shared" si="226"/>
        <v/>
      </c>
    </row>
    <row r="4185" spans="2:9" x14ac:dyDescent="0.25">
      <c r="B4185" t="b">
        <f>IF('Input and Summary Results'!D3767=0,FALSE,'Input and Summary Results'!$B3767)</f>
        <v>0</v>
      </c>
      <c r="C4185" t="b">
        <f>IF(OR(B4185=0,'Input and Summary Results'!D3767=0,'Input and Summary Results'!D3767=""),FALSE,'Input and Summary Results'!$D3767)</f>
        <v>0</v>
      </c>
      <c r="D4185" t="b">
        <f>IF(OR(B4185=0,'Input and Summary Results'!E3767=0),FALSE,'Input and Summary Results'!$E3767)</f>
        <v>0</v>
      </c>
      <c r="E4185" t="b">
        <f t="shared" si="224"/>
        <v>0</v>
      </c>
      <c r="F4185" t="b">
        <f t="shared" si="225"/>
        <v>0</v>
      </c>
      <c r="G4185" t="b">
        <f>IF('Input and Summary Results'!$J$4="yes",IF(C4185=FALSE,FALSE,IF('Data Transformation'!E4185&lt;$R$10,E4185,$R$10)),IF(C4185=FALSE,FALSE,IF(C4185&lt;$R$10,C4185,$R$10)))</f>
        <v>0</v>
      </c>
      <c r="H4185" t="b">
        <f>IF('Input and Summary Results'!$J$4="yes",'Data Transformation'!F4185,'Data Transformation'!D4185)</f>
        <v>0</v>
      </c>
      <c r="I4185" t="str">
        <f t="shared" si="226"/>
        <v/>
      </c>
    </row>
    <row r="4186" spans="2:9" x14ac:dyDescent="0.25">
      <c r="B4186" t="b">
        <f>IF('Input and Summary Results'!D3768=0,FALSE,'Input and Summary Results'!$B3768)</f>
        <v>0</v>
      </c>
      <c r="C4186" t="b">
        <f>IF(OR(B4186=0,'Input and Summary Results'!D3768=0,'Input and Summary Results'!D3768=""),FALSE,'Input and Summary Results'!$D3768)</f>
        <v>0</v>
      </c>
      <c r="D4186" t="b">
        <f>IF(OR(B4186=0,'Input and Summary Results'!E3768=0),FALSE,'Input and Summary Results'!$E3768)</f>
        <v>0</v>
      </c>
      <c r="E4186" t="b">
        <f t="shared" si="224"/>
        <v>0</v>
      </c>
      <c r="F4186" t="b">
        <f t="shared" si="225"/>
        <v>0</v>
      </c>
      <c r="G4186" t="b">
        <f>IF('Input and Summary Results'!$J$4="yes",IF(C4186=FALSE,FALSE,IF('Data Transformation'!E4186&lt;$R$10,E4186,$R$10)),IF(C4186=FALSE,FALSE,IF(C4186&lt;$R$10,C4186,$R$10)))</f>
        <v>0</v>
      </c>
      <c r="H4186" t="b">
        <f>IF('Input and Summary Results'!$J$4="yes",'Data Transformation'!F4186,'Data Transformation'!D4186)</f>
        <v>0</v>
      </c>
      <c r="I4186" t="str">
        <f t="shared" si="226"/>
        <v/>
      </c>
    </row>
    <row r="4187" spans="2:9" x14ac:dyDescent="0.25">
      <c r="B4187" t="b">
        <f>IF('Input and Summary Results'!D3769=0,FALSE,'Input and Summary Results'!$B3769)</f>
        <v>0</v>
      </c>
      <c r="C4187" t="b">
        <f>IF(OR(B4187=0,'Input and Summary Results'!D3769=0,'Input and Summary Results'!D3769=""),FALSE,'Input and Summary Results'!$D3769)</f>
        <v>0</v>
      </c>
      <c r="D4187" t="b">
        <f>IF(OR(B4187=0,'Input and Summary Results'!E3769=0),FALSE,'Input and Summary Results'!$E3769)</f>
        <v>0</v>
      </c>
      <c r="E4187" t="b">
        <f t="shared" si="224"/>
        <v>0</v>
      </c>
      <c r="F4187" t="b">
        <f t="shared" si="225"/>
        <v>0</v>
      </c>
      <c r="G4187" t="b">
        <f>IF('Input and Summary Results'!$J$4="yes",IF(C4187=FALSE,FALSE,IF('Data Transformation'!E4187&lt;$R$10,E4187,$R$10)),IF(C4187=FALSE,FALSE,IF(C4187&lt;$R$10,C4187,$R$10)))</f>
        <v>0</v>
      </c>
      <c r="H4187" t="b">
        <f>IF('Input and Summary Results'!$J$4="yes",'Data Transformation'!F4187,'Data Transformation'!D4187)</f>
        <v>0</v>
      </c>
      <c r="I4187" t="str">
        <f t="shared" si="226"/>
        <v/>
      </c>
    </row>
    <row r="4188" spans="2:9" x14ac:dyDescent="0.25">
      <c r="B4188" t="b">
        <f>IF('Input and Summary Results'!D3770=0,FALSE,'Input and Summary Results'!$B3770)</f>
        <v>0</v>
      </c>
      <c r="C4188" t="b">
        <f>IF(OR(B4188=0,'Input and Summary Results'!D3770=0,'Input and Summary Results'!D3770=""),FALSE,'Input and Summary Results'!$D3770)</f>
        <v>0</v>
      </c>
      <c r="D4188" t="b">
        <f>IF(OR(B4188=0,'Input and Summary Results'!E3770=0),FALSE,'Input and Summary Results'!$E3770)</f>
        <v>0</v>
      </c>
      <c r="E4188" t="b">
        <f t="shared" si="224"/>
        <v>0</v>
      </c>
      <c r="F4188" t="b">
        <f t="shared" si="225"/>
        <v>0</v>
      </c>
      <c r="G4188" t="b">
        <f>IF('Input and Summary Results'!$J$4="yes",IF(C4188=FALSE,FALSE,IF('Data Transformation'!E4188&lt;$R$10,E4188,$R$10)),IF(C4188=FALSE,FALSE,IF(C4188&lt;$R$10,C4188,$R$10)))</f>
        <v>0</v>
      </c>
      <c r="H4188" t="b">
        <f>IF('Input and Summary Results'!$J$4="yes",'Data Transformation'!F4188,'Data Transformation'!D4188)</f>
        <v>0</v>
      </c>
      <c r="I4188" t="str">
        <f t="shared" si="226"/>
        <v/>
      </c>
    </row>
    <row r="4189" spans="2:9" x14ac:dyDescent="0.25">
      <c r="B4189" t="b">
        <f>IF('Input and Summary Results'!D3771=0,FALSE,'Input and Summary Results'!$B3771)</f>
        <v>0</v>
      </c>
      <c r="C4189" t="b">
        <f>IF(OR(B4189=0,'Input and Summary Results'!D3771=0,'Input and Summary Results'!D3771=""),FALSE,'Input and Summary Results'!$D3771)</f>
        <v>0</v>
      </c>
      <c r="D4189" t="b">
        <f>IF(OR(B4189=0,'Input and Summary Results'!E3771=0),FALSE,'Input and Summary Results'!$E3771)</f>
        <v>0</v>
      </c>
      <c r="E4189" t="b">
        <f t="shared" si="224"/>
        <v>0</v>
      </c>
      <c r="F4189" t="b">
        <f t="shared" si="225"/>
        <v>0</v>
      </c>
      <c r="G4189" t="b">
        <f>IF('Input and Summary Results'!$J$4="yes",IF(C4189=FALSE,FALSE,IF('Data Transformation'!E4189&lt;$R$10,E4189,$R$10)),IF(C4189=FALSE,FALSE,IF(C4189&lt;$R$10,C4189,$R$10)))</f>
        <v>0</v>
      </c>
      <c r="H4189" t="b">
        <f>IF('Input and Summary Results'!$J$4="yes",'Data Transformation'!F4189,'Data Transformation'!D4189)</f>
        <v>0</v>
      </c>
      <c r="I4189" t="str">
        <f t="shared" si="226"/>
        <v/>
      </c>
    </row>
    <row r="4190" spans="2:9" x14ac:dyDescent="0.25">
      <c r="B4190" t="b">
        <f>IF('Input and Summary Results'!D3772=0,FALSE,'Input and Summary Results'!$B3772)</f>
        <v>0</v>
      </c>
      <c r="C4190" t="b">
        <f>IF(OR(B4190=0,'Input and Summary Results'!D3772=0,'Input and Summary Results'!D3772=""),FALSE,'Input and Summary Results'!$D3772)</f>
        <v>0</v>
      </c>
      <c r="D4190" t="b">
        <f>IF(OR(B4190=0,'Input and Summary Results'!E3772=0),FALSE,'Input and Summary Results'!$E3772)</f>
        <v>0</v>
      </c>
      <c r="E4190" t="b">
        <f t="shared" si="224"/>
        <v>0</v>
      </c>
      <c r="F4190" t="b">
        <f t="shared" si="225"/>
        <v>0</v>
      </c>
      <c r="G4190" t="b">
        <f>IF('Input and Summary Results'!$J$4="yes",IF(C4190=FALSE,FALSE,IF('Data Transformation'!E4190&lt;$R$10,E4190,$R$10)),IF(C4190=FALSE,FALSE,IF(C4190&lt;$R$10,C4190,$R$10)))</f>
        <v>0</v>
      </c>
      <c r="H4190" t="b">
        <f>IF('Input and Summary Results'!$J$4="yes",'Data Transformation'!F4190,'Data Transformation'!D4190)</f>
        <v>0</v>
      </c>
      <c r="I4190" t="str">
        <f t="shared" si="226"/>
        <v/>
      </c>
    </row>
    <row r="4191" spans="2:9" x14ac:dyDescent="0.25">
      <c r="B4191" t="b">
        <f>IF('Input and Summary Results'!D3773=0,FALSE,'Input and Summary Results'!$B3773)</f>
        <v>0</v>
      </c>
      <c r="C4191" t="b">
        <f>IF(OR(B4191=0,'Input and Summary Results'!D3773=0,'Input and Summary Results'!D3773=""),FALSE,'Input and Summary Results'!$D3773)</f>
        <v>0</v>
      </c>
      <c r="D4191" t="b">
        <f>IF(OR(B4191=0,'Input and Summary Results'!E3773=0),FALSE,'Input and Summary Results'!$E3773)</f>
        <v>0</v>
      </c>
      <c r="E4191" t="b">
        <f t="shared" si="224"/>
        <v>0</v>
      </c>
      <c r="F4191" t="b">
        <f t="shared" si="225"/>
        <v>0</v>
      </c>
      <c r="G4191" t="b">
        <f>IF('Input and Summary Results'!$J$4="yes",IF(C4191=FALSE,FALSE,IF('Data Transformation'!E4191&lt;$R$10,E4191,$R$10)),IF(C4191=FALSE,FALSE,IF(C4191&lt;$R$10,C4191,$R$10)))</f>
        <v>0</v>
      </c>
      <c r="H4191" t="b">
        <f>IF('Input and Summary Results'!$J$4="yes",'Data Transformation'!F4191,'Data Transformation'!D4191)</f>
        <v>0</v>
      </c>
      <c r="I4191" t="str">
        <f t="shared" si="226"/>
        <v/>
      </c>
    </row>
    <row r="4192" spans="2:9" x14ac:dyDescent="0.25">
      <c r="B4192" t="b">
        <f>IF('Input and Summary Results'!D3774=0,FALSE,'Input and Summary Results'!$B3774)</f>
        <v>0</v>
      </c>
      <c r="C4192" t="b">
        <f>IF(OR(B4192=0,'Input and Summary Results'!D3774=0,'Input and Summary Results'!D3774=""),FALSE,'Input and Summary Results'!$D3774)</f>
        <v>0</v>
      </c>
      <c r="D4192" t="b">
        <f>IF(OR(B4192=0,'Input and Summary Results'!E3774=0),FALSE,'Input and Summary Results'!$E3774)</f>
        <v>0</v>
      </c>
      <c r="E4192" t="b">
        <f t="shared" si="224"/>
        <v>0</v>
      </c>
      <c r="F4192" t="b">
        <f t="shared" si="225"/>
        <v>0</v>
      </c>
      <c r="G4192" t="b">
        <f>IF('Input and Summary Results'!$J$4="yes",IF(C4192=FALSE,FALSE,IF('Data Transformation'!E4192&lt;$R$10,E4192,$R$10)),IF(C4192=FALSE,FALSE,IF(C4192&lt;$R$10,C4192,$R$10)))</f>
        <v>0</v>
      </c>
      <c r="H4192" t="b">
        <f>IF('Input and Summary Results'!$J$4="yes",'Data Transformation'!F4192,'Data Transformation'!D4192)</f>
        <v>0</v>
      </c>
      <c r="I4192" t="str">
        <f t="shared" si="226"/>
        <v/>
      </c>
    </row>
    <row r="4193" spans="2:9" x14ac:dyDescent="0.25">
      <c r="B4193" t="b">
        <f>IF('Input and Summary Results'!D3775=0,FALSE,'Input and Summary Results'!$B3775)</f>
        <v>0</v>
      </c>
      <c r="C4193" t="b">
        <f>IF(OR(B4193=0,'Input and Summary Results'!D3775=0,'Input and Summary Results'!D3775=""),FALSE,'Input and Summary Results'!$D3775)</f>
        <v>0</v>
      </c>
      <c r="D4193" t="b">
        <f>IF(OR(B4193=0,'Input and Summary Results'!E3775=0),FALSE,'Input and Summary Results'!$E3775)</f>
        <v>0</v>
      </c>
      <c r="E4193" t="b">
        <f t="shared" si="224"/>
        <v>0</v>
      </c>
      <c r="F4193" t="b">
        <f t="shared" si="225"/>
        <v>0</v>
      </c>
      <c r="G4193" t="b">
        <f>IF('Input and Summary Results'!$J$4="yes",IF(C4193=FALSE,FALSE,IF('Data Transformation'!E4193&lt;$R$10,E4193,$R$10)),IF(C4193=FALSE,FALSE,IF(C4193&lt;$R$10,C4193,$R$10)))</f>
        <v>0</v>
      </c>
      <c r="H4193" t="b">
        <f>IF('Input and Summary Results'!$J$4="yes",'Data Transformation'!F4193,'Data Transformation'!D4193)</f>
        <v>0</v>
      </c>
      <c r="I4193" t="str">
        <f t="shared" si="226"/>
        <v/>
      </c>
    </row>
    <row r="4194" spans="2:9" x14ac:dyDescent="0.25">
      <c r="B4194" t="b">
        <f>IF('Input and Summary Results'!D3776=0,FALSE,'Input and Summary Results'!$B3776)</f>
        <v>0</v>
      </c>
      <c r="C4194" t="b">
        <f>IF(OR(B4194=0,'Input and Summary Results'!D3776=0,'Input and Summary Results'!D3776=""),FALSE,'Input and Summary Results'!$D3776)</f>
        <v>0</v>
      </c>
      <c r="D4194" t="b">
        <f>IF(OR(B4194=0,'Input and Summary Results'!E3776=0),FALSE,'Input and Summary Results'!$E3776)</f>
        <v>0</v>
      </c>
      <c r="E4194" t="b">
        <f t="shared" si="224"/>
        <v>0</v>
      </c>
      <c r="F4194" t="b">
        <f t="shared" si="225"/>
        <v>0</v>
      </c>
      <c r="G4194" t="b">
        <f>IF('Input and Summary Results'!$J$4="yes",IF(C4194=FALSE,FALSE,IF('Data Transformation'!E4194&lt;$R$10,E4194,$R$10)),IF(C4194=FALSE,FALSE,IF(C4194&lt;$R$10,C4194,$R$10)))</f>
        <v>0</v>
      </c>
      <c r="H4194" t="b">
        <f>IF('Input and Summary Results'!$J$4="yes",'Data Transformation'!F4194,'Data Transformation'!D4194)</f>
        <v>0</v>
      </c>
      <c r="I4194" t="str">
        <f t="shared" si="226"/>
        <v/>
      </c>
    </row>
    <row r="4195" spans="2:9" x14ac:dyDescent="0.25">
      <c r="B4195" t="b">
        <f>IF('Input and Summary Results'!D3777=0,FALSE,'Input and Summary Results'!$B3777)</f>
        <v>0</v>
      </c>
      <c r="C4195" t="b">
        <f>IF(OR(B4195=0,'Input and Summary Results'!D3777=0,'Input and Summary Results'!D3777=""),FALSE,'Input and Summary Results'!$D3777)</f>
        <v>0</v>
      </c>
      <c r="D4195" t="b">
        <f>IF(OR(B4195=0,'Input and Summary Results'!E3777=0),FALSE,'Input and Summary Results'!$E3777)</f>
        <v>0</v>
      </c>
      <c r="E4195" t="b">
        <f t="shared" si="224"/>
        <v>0</v>
      </c>
      <c r="F4195" t="b">
        <f t="shared" si="225"/>
        <v>0</v>
      </c>
      <c r="G4195" t="b">
        <f>IF('Input and Summary Results'!$J$4="yes",IF(C4195=FALSE,FALSE,IF('Data Transformation'!E4195&lt;$R$10,E4195,$R$10)),IF(C4195=FALSE,FALSE,IF(C4195&lt;$R$10,C4195,$R$10)))</f>
        <v>0</v>
      </c>
      <c r="H4195" t="b">
        <f>IF('Input and Summary Results'!$J$4="yes",'Data Transformation'!F4195,'Data Transformation'!D4195)</f>
        <v>0</v>
      </c>
      <c r="I4195" t="str">
        <f t="shared" si="226"/>
        <v/>
      </c>
    </row>
    <row r="4196" spans="2:9" x14ac:dyDescent="0.25">
      <c r="B4196" t="b">
        <f>IF('Input and Summary Results'!D3778=0,FALSE,'Input and Summary Results'!$B3778)</f>
        <v>0</v>
      </c>
      <c r="C4196" t="b">
        <f>IF(OR(B4196=0,'Input and Summary Results'!D3778=0,'Input and Summary Results'!D3778=""),FALSE,'Input and Summary Results'!$D3778)</f>
        <v>0</v>
      </c>
      <c r="D4196" t="b">
        <f>IF(OR(B4196=0,'Input and Summary Results'!E3778=0),FALSE,'Input and Summary Results'!$E3778)</f>
        <v>0</v>
      </c>
      <c r="E4196" t="b">
        <f t="shared" si="224"/>
        <v>0</v>
      </c>
      <c r="F4196" t="b">
        <f t="shared" si="225"/>
        <v>0</v>
      </c>
      <c r="G4196" t="b">
        <f>IF('Input and Summary Results'!$J$4="yes",IF(C4196=FALSE,FALSE,IF('Data Transformation'!E4196&lt;$R$10,E4196,$R$10)),IF(C4196=FALSE,FALSE,IF(C4196&lt;$R$10,C4196,$R$10)))</f>
        <v>0</v>
      </c>
      <c r="H4196" t="b">
        <f>IF('Input and Summary Results'!$J$4="yes",'Data Transformation'!F4196,'Data Transformation'!D4196)</f>
        <v>0</v>
      </c>
      <c r="I4196" t="str">
        <f t="shared" si="226"/>
        <v/>
      </c>
    </row>
    <row r="4197" spans="2:9" x14ac:dyDescent="0.25">
      <c r="B4197" t="b">
        <f>IF('Input and Summary Results'!D3779=0,FALSE,'Input and Summary Results'!$B3779)</f>
        <v>0</v>
      </c>
      <c r="C4197" t="b">
        <f>IF(OR(B4197=0,'Input and Summary Results'!D3779=0,'Input and Summary Results'!D3779=""),FALSE,'Input and Summary Results'!$D3779)</f>
        <v>0</v>
      </c>
      <c r="D4197" t="b">
        <f>IF(OR(B4197=0,'Input and Summary Results'!E3779=0),FALSE,'Input and Summary Results'!$E3779)</f>
        <v>0</v>
      </c>
      <c r="E4197" t="b">
        <f t="shared" si="224"/>
        <v>0</v>
      </c>
      <c r="F4197" t="b">
        <f t="shared" si="225"/>
        <v>0</v>
      </c>
      <c r="G4197" t="b">
        <f>IF('Input and Summary Results'!$J$4="yes",IF(C4197=FALSE,FALSE,IF('Data Transformation'!E4197&lt;$R$10,E4197,$R$10)),IF(C4197=FALSE,FALSE,IF(C4197&lt;$R$10,C4197,$R$10)))</f>
        <v>0</v>
      </c>
      <c r="H4197" t="b">
        <f>IF('Input and Summary Results'!$J$4="yes",'Data Transformation'!F4197,'Data Transformation'!D4197)</f>
        <v>0</v>
      </c>
      <c r="I4197" t="str">
        <f t="shared" si="226"/>
        <v/>
      </c>
    </row>
    <row r="4198" spans="2:9" x14ac:dyDescent="0.25">
      <c r="B4198" t="b">
        <f>IF('Input and Summary Results'!D3780=0,FALSE,'Input and Summary Results'!$B3780)</f>
        <v>0</v>
      </c>
      <c r="C4198" t="b">
        <f>IF(OR(B4198=0,'Input and Summary Results'!D3780=0,'Input and Summary Results'!D3780=""),FALSE,'Input and Summary Results'!$D3780)</f>
        <v>0</v>
      </c>
      <c r="D4198" t="b">
        <f>IF(OR(B4198=0,'Input and Summary Results'!E3780=0),FALSE,'Input and Summary Results'!$E3780)</f>
        <v>0</v>
      </c>
      <c r="E4198" t="b">
        <f t="shared" si="224"/>
        <v>0</v>
      </c>
      <c r="F4198" t="b">
        <f t="shared" si="225"/>
        <v>0</v>
      </c>
      <c r="G4198" t="b">
        <f>IF('Input and Summary Results'!$J$4="yes",IF(C4198=FALSE,FALSE,IF('Data Transformation'!E4198&lt;$R$10,E4198,$R$10)),IF(C4198=FALSE,FALSE,IF(C4198&lt;$R$10,C4198,$R$10)))</f>
        <v>0</v>
      </c>
      <c r="H4198" t="b">
        <f>IF('Input and Summary Results'!$J$4="yes",'Data Transformation'!F4198,'Data Transformation'!D4198)</f>
        <v>0</v>
      </c>
      <c r="I4198" t="str">
        <f t="shared" si="226"/>
        <v/>
      </c>
    </row>
    <row r="4199" spans="2:9" x14ac:dyDescent="0.25">
      <c r="B4199" t="b">
        <f>IF('Input and Summary Results'!D3781=0,FALSE,'Input and Summary Results'!$B3781)</f>
        <v>0</v>
      </c>
      <c r="C4199" t="b">
        <f>IF(OR(B4199=0,'Input and Summary Results'!D3781=0,'Input and Summary Results'!D3781=""),FALSE,'Input and Summary Results'!$D3781)</f>
        <v>0</v>
      </c>
      <c r="D4199" t="b">
        <f>IF(OR(B4199=0,'Input and Summary Results'!E3781=0),FALSE,'Input and Summary Results'!$E3781)</f>
        <v>0</v>
      </c>
      <c r="E4199" t="b">
        <f t="shared" si="224"/>
        <v>0</v>
      </c>
      <c r="F4199" t="b">
        <f t="shared" si="225"/>
        <v>0</v>
      </c>
      <c r="G4199" t="b">
        <f>IF('Input and Summary Results'!$J$4="yes",IF(C4199=FALSE,FALSE,IF('Data Transformation'!E4199&lt;$R$10,E4199,$R$10)),IF(C4199=FALSE,FALSE,IF(C4199&lt;$R$10,C4199,$R$10)))</f>
        <v>0</v>
      </c>
      <c r="H4199" t="b">
        <f>IF('Input and Summary Results'!$J$4="yes",'Data Transformation'!F4199,'Data Transformation'!D4199)</f>
        <v>0</v>
      </c>
      <c r="I4199" t="str">
        <f t="shared" si="226"/>
        <v/>
      </c>
    </row>
    <row r="4200" spans="2:9" x14ac:dyDescent="0.25">
      <c r="B4200" t="b">
        <f>IF('Input and Summary Results'!D3782=0,FALSE,'Input and Summary Results'!$B3782)</f>
        <v>0</v>
      </c>
      <c r="C4200" t="b">
        <f>IF(OR(B4200=0,'Input and Summary Results'!D3782=0,'Input and Summary Results'!D3782=""),FALSE,'Input and Summary Results'!$D3782)</f>
        <v>0</v>
      </c>
      <c r="D4200" t="b">
        <f>IF(OR(B4200=0,'Input and Summary Results'!E3782=0),FALSE,'Input and Summary Results'!$E3782)</f>
        <v>0</v>
      </c>
      <c r="E4200" t="b">
        <f t="shared" si="224"/>
        <v>0</v>
      </c>
      <c r="F4200" t="b">
        <f t="shared" si="225"/>
        <v>0</v>
      </c>
      <c r="G4200" t="b">
        <f>IF('Input and Summary Results'!$J$4="yes",IF(C4200=FALSE,FALSE,IF('Data Transformation'!E4200&lt;$R$10,E4200,$R$10)),IF(C4200=FALSE,FALSE,IF(C4200&lt;$R$10,C4200,$R$10)))</f>
        <v>0</v>
      </c>
      <c r="H4200" t="b">
        <f>IF('Input and Summary Results'!$J$4="yes",'Data Transformation'!F4200,'Data Transformation'!D4200)</f>
        <v>0</v>
      </c>
      <c r="I4200" t="str">
        <f t="shared" si="226"/>
        <v/>
      </c>
    </row>
    <row r="4201" spans="2:9" x14ac:dyDescent="0.25">
      <c r="B4201" t="b">
        <f>IF('Input and Summary Results'!D3783=0,FALSE,'Input and Summary Results'!$B3783)</f>
        <v>0</v>
      </c>
      <c r="C4201" t="b">
        <f>IF(OR(B4201=0,'Input and Summary Results'!D3783=0,'Input and Summary Results'!D3783=""),FALSE,'Input and Summary Results'!$D3783)</f>
        <v>0</v>
      </c>
      <c r="D4201" t="b">
        <f>IF(OR(B4201=0,'Input and Summary Results'!E3783=0),FALSE,'Input and Summary Results'!$E3783)</f>
        <v>0</v>
      </c>
      <c r="E4201" t="b">
        <f t="shared" si="224"/>
        <v>0</v>
      </c>
      <c r="F4201" t="b">
        <f t="shared" si="225"/>
        <v>0</v>
      </c>
      <c r="G4201" t="b">
        <f>IF('Input and Summary Results'!$J$4="yes",IF(C4201=FALSE,FALSE,IF('Data Transformation'!E4201&lt;$R$10,E4201,$R$10)),IF(C4201=FALSE,FALSE,IF(C4201&lt;$R$10,C4201,$R$10)))</f>
        <v>0</v>
      </c>
      <c r="H4201" t="b">
        <f>IF('Input and Summary Results'!$J$4="yes",'Data Transformation'!F4201,'Data Transformation'!D4201)</f>
        <v>0</v>
      </c>
      <c r="I4201" t="str">
        <f t="shared" si="226"/>
        <v/>
      </c>
    </row>
    <row r="4202" spans="2:9" x14ac:dyDescent="0.25">
      <c r="B4202" t="b">
        <f>IF('Input and Summary Results'!D3784=0,FALSE,'Input and Summary Results'!$B3784)</f>
        <v>0</v>
      </c>
      <c r="C4202" t="b">
        <f>IF(OR(B4202=0,'Input and Summary Results'!D3784=0,'Input and Summary Results'!D3784=""),FALSE,'Input and Summary Results'!$D3784)</f>
        <v>0</v>
      </c>
      <c r="D4202" t="b">
        <f>IF(OR(B4202=0,'Input and Summary Results'!E3784=0),FALSE,'Input and Summary Results'!$E3784)</f>
        <v>0</v>
      </c>
      <c r="E4202" t="b">
        <f t="shared" ref="E4202:E4265" si="227">IF(C4202=FALSE,FALSE,LOG10(C4202))</f>
        <v>0</v>
      </c>
      <c r="F4202" t="b">
        <f t="shared" ref="F4202:F4265" si="228">IF(D4202=FALSE, FALSE,0.434*D4202/C4202)</f>
        <v>0</v>
      </c>
      <c r="G4202" t="b">
        <f>IF('Input and Summary Results'!$J$4="yes",IF(C4202=FALSE,FALSE,IF('Data Transformation'!E4202&lt;$R$10,E4202,$R$10)),IF(C4202=FALSE,FALSE,IF(C4202&lt;$R$10,C4202,$R$10)))</f>
        <v>0</v>
      </c>
      <c r="H4202" t="b">
        <f>IF('Input and Summary Results'!$J$4="yes",'Data Transformation'!F4202,'Data Transformation'!D4202)</f>
        <v>0</v>
      </c>
      <c r="I4202" t="str">
        <f t="shared" si="226"/>
        <v/>
      </c>
    </row>
    <row r="4203" spans="2:9" x14ac:dyDescent="0.25">
      <c r="B4203" t="b">
        <f>IF('Input and Summary Results'!D3785=0,FALSE,'Input and Summary Results'!$B3785)</f>
        <v>0</v>
      </c>
      <c r="C4203" t="b">
        <f>IF(OR(B4203=0,'Input and Summary Results'!D3785=0,'Input and Summary Results'!D3785=""),FALSE,'Input and Summary Results'!$D3785)</f>
        <v>0</v>
      </c>
      <c r="D4203" t="b">
        <f>IF(OR(B4203=0,'Input and Summary Results'!E3785=0),FALSE,'Input and Summary Results'!$E3785)</f>
        <v>0</v>
      </c>
      <c r="E4203" t="b">
        <f t="shared" si="227"/>
        <v>0</v>
      </c>
      <c r="F4203" t="b">
        <f t="shared" si="228"/>
        <v>0</v>
      </c>
      <c r="G4203" t="b">
        <f>IF('Input and Summary Results'!$J$4="yes",IF(C4203=FALSE,FALSE,IF('Data Transformation'!E4203&lt;$R$10,E4203,$R$10)),IF(C4203=FALSE,FALSE,IF(C4203&lt;$R$10,C4203,$R$10)))</f>
        <v>0</v>
      </c>
      <c r="H4203" t="b">
        <f>IF('Input and Summary Results'!$J$4="yes",'Data Transformation'!F4203,'Data Transformation'!D4203)</f>
        <v>0</v>
      </c>
      <c r="I4203" t="str">
        <f t="shared" si="226"/>
        <v/>
      </c>
    </row>
    <row r="4204" spans="2:9" x14ac:dyDescent="0.25">
      <c r="B4204" t="b">
        <f>IF('Input and Summary Results'!D3786=0,FALSE,'Input and Summary Results'!$B3786)</f>
        <v>0</v>
      </c>
      <c r="C4204" t="b">
        <f>IF(OR(B4204=0,'Input and Summary Results'!D3786=0,'Input and Summary Results'!D3786=""),FALSE,'Input and Summary Results'!$D3786)</f>
        <v>0</v>
      </c>
      <c r="D4204" t="b">
        <f>IF(OR(B4204=0,'Input and Summary Results'!E3786=0),FALSE,'Input and Summary Results'!$E3786)</f>
        <v>0</v>
      </c>
      <c r="E4204" t="b">
        <f t="shared" si="227"/>
        <v>0</v>
      </c>
      <c r="F4204" t="b">
        <f t="shared" si="228"/>
        <v>0</v>
      </c>
      <c r="G4204" t="b">
        <f>IF('Input and Summary Results'!$J$4="yes",IF(C4204=FALSE,FALSE,IF('Data Transformation'!E4204&lt;$R$10,E4204,$R$10)),IF(C4204=FALSE,FALSE,IF(C4204&lt;$R$10,C4204,$R$10)))</f>
        <v>0</v>
      </c>
      <c r="H4204" t="b">
        <f>IF('Input and Summary Results'!$J$4="yes",'Data Transformation'!F4204,'Data Transformation'!D4204)</f>
        <v>0</v>
      </c>
      <c r="I4204" t="str">
        <f t="shared" si="226"/>
        <v/>
      </c>
    </row>
    <row r="4205" spans="2:9" x14ac:dyDescent="0.25">
      <c r="B4205" t="b">
        <f>IF('Input and Summary Results'!D3787=0,FALSE,'Input and Summary Results'!$B3787)</f>
        <v>0</v>
      </c>
      <c r="C4205" t="b">
        <f>IF(OR(B4205=0,'Input and Summary Results'!D3787=0,'Input and Summary Results'!D3787=""),FALSE,'Input and Summary Results'!$D3787)</f>
        <v>0</v>
      </c>
      <c r="D4205" t="b">
        <f>IF(OR(B4205=0,'Input and Summary Results'!E3787=0),FALSE,'Input and Summary Results'!$E3787)</f>
        <v>0</v>
      </c>
      <c r="E4205" t="b">
        <f t="shared" si="227"/>
        <v>0</v>
      </c>
      <c r="F4205" t="b">
        <f t="shared" si="228"/>
        <v>0</v>
      </c>
      <c r="G4205" t="b">
        <f>IF('Input and Summary Results'!$J$4="yes",IF(C4205=FALSE,FALSE,IF('Data Transformation'!E4205&lt;$R$10,E4205,$R$10)),IF(C4205=FALSE,FALSE,IF(C4205&lt;$R$10,C4205,$R$10)))</f>
        <v>0</v>
      </c>
      <c r="H4205" t="b">
        <f>IF('Input and Summary Results'!$J$4="yes",'Data Transformation'!F4205,'Data Transformation'!D4205)</f>
        <v>0</v>
      </c>
      <c r="I4205" t="str">
        <f t="shared" si="226"/>
        <v/>
      </c>
    </row>
    <row r="4206" spans="2:9" x14ac:dyDescent="0.25">
      <c r="B4206" t="b">
        <f>IF('Input and Summary Results'!D3788=0,FALSE,'Input and Summary Results'!$B3788)</f>
        <v>0</v>
      </c>
      <c r="C4206" t="b">
        <f>IF(OR(B4206=0,'Input and Summary Results'!D3788=0,'Input and Summary Results'!D3788=""),FALSE,'Input and Summary Results'!$D3788)</f>
        <v>0</v>
      </c>
      <c r="D4206" t="b">
        <f>IF(OR(B4206=0,'Input and Summary Results'!E3788=0),FALSE,'Input and Summary Results'!$E3788)</f>
        <v>0</v>
      </c>
      <c r="E4206" t="b">
        <f t="shared" si="227"/>
        <v>0</v>
      </c>
      <c r="F4206" t="b">
        <f t="shared" si="228"/>
        <v>0</v>
      </c>
      <c r="G4206" t="b">
        <f>IF('Input and Summary Results'!$J$4="yes",IF(C4206=FALSE,FALSE,IF('Data Transformation'!E4206&lt;$R$10,E4206,$R$10)),IF(C4206=FALSE,FALSE,IF(C4206&lt;$R$10,C4206,$R$10)))</f>
        <v>0</v>
      </c>
      <c r="H4206" t="b">
        <f>IF('Input and Summary Results'!$J$4="yes",'Data Transformation'!F4206,'Data Transformation'!D4206)</f>
        <v>0</v>
      </c>
      <c r="I4206" t="str">
        <f t="shared" si="226"/>
        <v/>
      </c>
    </row>
    <row r="4207" spans="2:9" x14ac:dyDescent="0.25">
      <c r="B4207" t="b">
        <f>IF('Input and Summary Results'!D3789=0,FALSE,'Input and Summary Results'!$B3789)</f>
        <v>0</v>
      </c>
      <c r="C4207" t="b">
        <f>IF(OR(B4207=0,'Input and Summary Results'!D3789=0,'Input and Summary Results'!D3789=""),FALSE,'Input and Summary Results'!$D3789)</f>
        <v>0</v>
      </c>
      <c r="D4207" t="b">
        <f>IF(OR(B4207=0,'Input and Summary Results'!E3789=0),FALSE,'Input and Summary Results'!$E3789)</f>
        <v>0</v>
      </c>
      <c r="E4207" t="b">
        <f t="shared" si="227"/>
        <v>0</v>
      </c>
      <c r="F4207" t="b">
        <f t="shared" si="228"/>
        <v>0</v>
      </c>
      <c r="G4207" t="b">
        <f>IF('Input and Summary Results'!$J$4="yes",IF(C4207=FALSE,FALSE,IF('Data Transformation'!E4207&lt;$R$10,E4207,$R$10)),IF(C4207=FALSE,FALSE,IF(C4207&lt;$R$10,C4207,$R$10)))</f>
        <v>0</v>
      </c>
      <c r="H4207" t="b">
        <f>IF('Input and Summary Results'!$J$4="yes",'Data Transformation'!F4207,'Data Transformation'!D4207)</f>
        <v>0</v>
      </c>
      <c r="I4207" t="str">
        <f t="shared" si="226"/>
        <v/>
      </c>
    </row>
    <row r="4208" spans="2:9" x14ac:dyDescent="0.25">
      <c r="B4208" t="b">
        <f>IF('Input and Summary Results'!D3790=0,FALSE,'Input and Summary Results'!$B3790)</f>
        <v>0</v>
      </c>
      <c r="C4208" t="b">
        <f>IF(OR(B4208=0,'Input and Summary Results'!D3790=0,'Input and Summary Results'!D3790=""),FALSE,'Input and Summary Results'!$D3790)</f>
        <v>0</v>
      </c>
      <c r="D4208" t="b">
        <f>IF(OR(B4208=0,'Input and Summary Results'!E3790=0),FALSE,'Input and Summary Results'!$E3790)</f>
        <v>0</v>
      </c>
      <c r="E4208" t="b">
        <f t="shared" si="227"/>
        <v>0</v>
      </c>
      <c r="F4208" t="b">
        <f t="shared" si="228"/>
        <v>0</v>
      </c>
      <c r="G4208" t="b">
        <f>IF('Input and Summary Results'!$J$4="yes",IF(C4208=FALSE,FALSE,IF('Data Transformation'!E4208&lt;$R$10,E4208,$R$10)),IF(C4208=FALSE,FALSE,IF(C4208&lt;$R$10,C4208,$R$10)))</f>
        <v>0</v>
      </c>
      <c r="H4208" t="b">
        <f>IF('Input and Summary Results'!$J$4="yes",'Data Transformation'!F4208,'Data Transformation'!D4208)</f>
        <v>0</v>
      </c>
      <c r="I4208" t="str">
        <f t="shared" si="226"/>
        <v/>
      </c>
    </row>
    <row r="4209" spans="2:9" x14ac:dyDescent="0.25">
      <c r="B4209" t="b">
        <f>IF('Input and Summary Results'!D3791=0,FALSE,'Input and Summary Results'!$B3791)</f>
        <v>0</v>
      </c>
      <c r="C4209" t="b">
        <f>IF(OR(B4209=0,'Input and Summary Results'!D3791=0,'Input and Summary Results'!D3791=""),FALSE,'Input and Summary Results'!$D3791)</f>
        <v>0</v>
      </c>
      <c r="D4209" t="b">
        <f>IF(OR(B4209=0,'Input and Summary Results'!E3791=0),FALSE,'Input and Summary Results'!$E3791)</f>
        <v>0</v>
      </c>
      <c r="E4209" t="b">
        <f t="shared" si="227"/>
        <v>0</v>
      </c>
      <c r="F4209" t="b">
        <f t="shared" si="228"/>
        <v>0</v>
      </c>
      <c r="G4209" t="b">
        <f>IF('Input and Summary Results'!$J$4="yes",IF(C4209=FALSE,FALSE,IF('Data Transformation'!E4209&lt;$R$10,E4209,$R$10)),IF(C4209=FALSE,FALSE,IF(C4209&lt;$R$10,C4209,$R$10)))</f>
        <v>0</v>
      </c>
      <c r="H4209" t="b">
        <f>IF('Input and Summary Results'!$J$4="yes",'Data Transformation'!F4209,'Data Transformation'!D4209)</f>
        <v>0</v>
      </c>
      <c r="I4209" t="str">
        <f t="shared" si="226"/>
        <v/>
      </c>
    </row>
    <row r="4210" spans="2:9" x14ac:dyDescent="0.25">
      <c r="B4210" t="b">
        <f>IF('Input and Summary Results'!D3792=0,FALSE,'Input and Summary Results'!$B3792)</f>
        <v>0</v>
      </c>
      <c r="C4210" t="b">
        <f>IF(OR(B4210=0,'Input and Summary Results'!D3792=0,'Input and Summary Results'!D3792=""),FALSE,'Input and Summary Results'!$D3792)</f>
        <v>0</v>
      </c>
      <c r="D4210" t="b">
        <f>IF(OR(B4210=0,'Input and Summary Results'!E3792=0),FALSE,'Input and Summary Results'!$E3792)</f>
        <v>0</v>
      </c>
      <c r="E4210" t="b">
        <f t="shared" si="227"/>
        <v>0</v>
      </c>
      <c r="F4210" t="b">
        <f t="shared" si="228"/>
        <v>0</v>
      </c>
      <c r="G4210" t="b">
        <f>IF('Input and Summary Results'!$J$4="yes",IF(C4210=FALSE,FALSE,IF('Data Transformation'!E4210&lt;$R$10,E4210,$R$10)),IF(C4210=FALSE,FALSE,IF(C4210&lt;$R$10,C4210,$R$10)))</f>
        <v>0</v>
      </c>
      <c r="H4210" t="b">
        <f>IF('Input and Summary Results'!$J$4="yes",'Data Transformation'!F4210,'Data Transformation'!D4210)</f>
        <v>0</v>
      </c>
      <c r="I4210" t="str">
        <f t="shared" si="226"/>
        <v/>
      </c>
    </row>
    <row r="4211" spans="2:9" x14ac:dyDescent="0.25">
      <c r="B4211" t="b">
        <f>IF('Input and Summary Results'!D3793=0,FALSE,'Input and Summary Results'!$B3793)</f>
        <v>0</v>
      </c>
      <c r="C4211" t="b">
        <f>IF(OR(B4211=0,'Input and Summary Results'!D3793=0,'Input and Summary Results'!D3793=""),FALSE,'Input and Summary Results'!$D3793)</f>
        <v>0</v>
      </c>
      <c r="D4211" t="b">
        <f>IF(OR(B4211=0,'Input and Summary Results'!E3793=0),FALSE,'Input and Summary Results'!$E3793)</f>
        <v>0</v>
      </c>
      <c r="E4211" t="b">
        <f t="shared" si="227"/>
        <v>0</v>
      </c>
      <c r="F4211" t="b">
        <f t="shared" si="228"/>
        <v>0</v>
      </c>
      <c r="G4211" t="b">
        <f>IF('Input and Summary Results'!$J$4="yes",IF(C4211=FALSE,FALSE,IF('Data Transformation'!E4211&lt;$R$10,E4211,$R$10)),IF(C4211=FALSE,FALSE,IF(C4211&lt;$R$10,C4211,$R$10)))</f>
        <v>0</v>
      </c>
      <c r="H4211" t="b">
        <f>IF('Input and Summary Results'!$J$4="yes",'Data Transformation'!F4211,'Data Transformation'!D4211)</f>
        <v>0</v>
      </c>
      <c r="I4211" t="str">
        <f t="shared" si="226"/>
        <v/>
      </c>
    </row>
    <row r="4212" spans="2:9" x14ac:dyDescent="0.25">
      <c r="B4212" t="b">
        <f>IF('Input and Summary Results'!D3794=0,FALSE,'Input and Summary Results'!$B3794)</f>
        <v>0</v>
      </c>
      <c r="C4212" t="b">
        <f>IF(OR(B4212=0,'Input and Summary Results'!D3794=0,'Input and Summary Results'!D3794=""),FALSE,'Input and Summary Results'!$D3794)</f>
        <v>0</v>
      </c>
      <c r="D4212" t="b">
        <f>IF(OR(B4212=0,'Input and Summary Results'!E3794=0),FALSE,'Input and Summary Results'!$E3794)</f>
        <v>0</v>
      </c>
      <c r="E4212" t="b">
        <f t="shared" si="227"/>
        <v>0</v>
      </c>
      <c r="F4212" t="b">
        <f t="shared" si="228"/>
        <v>0</v>
      </c>
      <c r="G4212" t="b">
        <f>IF('Input and Summary Results'!$J$4="yes",IF(C4212=FALSE,FALSE,IF('Data Transformation'!E4212&lt;$R$10,E4212,$R$10)),IF(C4212=FALSE,FALSE,IF(C4212&lt;$R$10,C4212,$R$10)))</f>
        <v>0</v>
      </c>
      <c r="H4212" t="b">
        <f>IF('Input and Summary Results'!$J$4="yes",'Data Transformation'!F4212,'Data Transformation'!D4212)</f>
        <v>0</v>
      </c>
      <c r="I4212" t="str">
        <f t="shared" si="226"/>
        <v/>
      </c>
    </row>
    <row r="4213" spans="2:9" x14ac:dyDescent="0.25">
      <c r="B4213" t="b">
        <f>IF('Input and Summary Results'!D3795=0,FALSE,'Input and Summary Results'!$B3795)</f>
        <v>0</v>
      </c>
      <c r="C4213" t="b">
        <f>IF(OR(B4213=0,'Input and Summary Results'!D3795=0,'Input and Summary Results'!D3795=""),FALSE,'Input and Summary Results'!$D3795)</f>
        <v>0</v>
      </c>
      <c r="D4213" t="b">
        <f>IF(OR(B4213=0,'Input and Summary Results'!E3795=0),FALSE,'Input and Summary Results'!$E3795)</f>
        <v>0</v>
      </c>
      <c r="E4213" t="b">
        <f t="shared" si="227"/>
        <v>0</v>
      </c>
      <c r="F4213" t="b">
        <f t="shared" si="228"/>
        <v>0</v>
      </c>
      <c r="G4213" t="b">
        <f>IF('Input and Summary Results'!$J$4="yes",IF(C4213=FALSE,FALSE,IF('Data Transformation'!E4213&lt;$R$10,E4213,$R$10)),IF(C4213=FALSE,FALSE,IF(C4213&lt;$R$10,C4213,$R$10)))</f>
        <v>0</v>
      </c>
      <c r="H4213" t="b">
        <f>IF('Input and Summary Results'!$J$4="yes",'Data Transformation'!F4213,'Data Transformation'!D4213)</f>
        <v>0</v>
      </c>
      <c r="I4213" t="str">
        <f t="shared" si="226"/>
        <v/>
      </c>
    </row>
    <row r="4214" spans="2:9" x14ac:dyDescent="0.25">
      <c r="B4214" t="b">
        <f>IF('Input and Summary Results'!D3796=0,FALSE,'Input and Summary Results'!$B3796)</f>
        <v>0</v>
      </c>
      <c r="C4214" t="b">
        <f>IF(OR(B4214=0,'Input and Summary Results'!D3796=0,'Input and Summary Results'!D3796=""),FALSE,'Input and Summary Results'!$D3796)</f>
        <v>0</v>
      </c>
      <c r="D4214" t="b">
        <f>IF(OR(B4214=0,'Input and Summary Results'!E3796=0),FALSE,'Input and Summary Results'!$E3796)</f>
        <v>0</v>
      </c>
      <c r="E4214" t="b">
        <f t="shared" si="227"/>
        <v>0</v>
      </c>
      <c r="F4214" t="b">
        <f t="shared" si="228"/>
        <v>0</v>
      </c>
      <c r="G4214" t="b">
        <f>IF('Input and Summary Results'!$J$4="yes",IF(C4214=FALSE,FALSE,IF('Data Transformation'!E4214&lt;$R$10,E4214,$R$10)),IF(C4214=FALSE,FALSE,IF(C4214&lt;$R$10,C4214,$R$10)))</f>
        <v>0</v>
      </c>
      <c r="H4214" t="b">
        <f>IF('Input and Summary Results'!$J$4="yes",'Data Transformation'!F4214,'Data Transformation'!D4214)</f>
        <v>0</v>
      </c>
      <c r="I4214" t="str">
        <f t="shared" si="226"/>
        <v/>
      </c>
    </row>
    <row r="4215" spans="2:9" x14ac:dyDescent="0.25">
      <c r="B4215" t="b">
        <f>IF('Input and Summary Results'!D3797=0,FALSE,'Input and Summary Results'!$B3797)</f>
        <v>0</v>
      </c>
      <c r="C4215" t="b">
        <f>IF(OR(B4215=0,'Input and Summary Results'!D3797=0,'Input and Summary Results'!D3797=""),FALSE,'Input and Summary Results'!$D3797)</f>
        <v>0</v>
      </c>
      <c r="D4215" t="b">
        <f>IF(OR(B4215=0,'Input and Summary Results'!E3797=0),FALSE,'Input and Summary Results'!$E3797)</f>
        <v>0</v>
      </c>
      <c r="E4215" t="b">
        <f t="shared" si="227"/>
        <v>0</v>
      </c>
      <c r="F4215" t="b">
        <f t="shared" si="228"/>
        <v>0</v>
      </c>
      <c r="G4215" t="b">
        <f>IF('Input and Summary Results'!$J$4="yes",IF(C4215=FALSE,FALSE,IF('Data Transformation'!E4215&lt;$R$10,E4215,$R$10)),IF(C4215=FALSE,FALSE,IF(C4215&lt;$R$10,C4215,$R$10)))</f>
        <v>0</v>
      </c>
      <c r="H4215" t="b">
        <f>IF('Input and Summary Results'!$J$4="yes",'Data Transformation'!F4215,'Data Transformation'!D4215)</f>
        <v>0</v>
      </c>
      <c r="I4215" t="str">
        <f t="shared" si="226"/>
        <v/>
      </c>
    </row>
    <row r="4216" spans="2:9" x14ac:dyDescent="0.25">
      <c r="B4216" t="b">
        <f>IF('Input and Summary Results'!D3798=0,FALSE,'Input and Summary Results'!$B3798)</f>
        <v>0</v>
      </c>
      <c r="C4216" t="b">
        <f>IF(OR(B4216=0,'Input and Summary Results'!D3798=0,'Input and Summary Results'!D3798=""),FALSE,'Input and Summary Results'!$D3798)</f>
        <v>0</v>
      </c>
      <c r="D4216" t="b">
        <f>IF(OR(B4216=0,'Input and Summary Results'!E3798=0),FALSE,'Input and Summary Results'!$E3798)</f>
        <v>0</v>
      </c>
      <c r="E4216" t="b">
        <f t="shared" si="227"/>
        <v>0</v>
      </c>
      <c r="F4216" t="b">
        <f t="shared" si="228"/>
        <v>0</v>
      </c>
      <c r="G4216" t="b">
        <f>IF('Input and Summary Results'!$J$4="yes",IF(C4216=FALSE,FALSE,IF('Data Transformation'!E4216&lt;$R$10,E4216,$R$10)),IF(C4216=FALSE,FALSE,IF(C4216&lt;$R$10,C4216,$R$10)))</f>
        <v>0</v>
      </c>
      <c r="H4216" t="b">
        <f>IF('Input and Summary Results'!$J$4="yes",'Data Transformation'!F4216,'Data Transformation'!D4216)</f>
        <v>0</v>
      </c>
      <c r="I4216" t="str">
        <f t="shared" si="226"/>
        <v/>
      </c>
    </row>
    <row r="4217" spans="2:9" x14ac:dyDescent="0.25">
      <c r="B4217" t="b">
        <f>IF('Input and Summary Results'!D3799=0,FALSE,'Input and Summary Results'!$B3799)</f>
        <v>0</v>
      </c>
      <c r="C4217" t="b">
        <f>IF(OR(B4217=0,'Input and Summary Results'!D3799=0,'Input and Summary Results'!D3799=""),FALSE,'Input and Summary Results'!$D3799)</f>
        <v>0</v>
      </c>
      <c r="D4217" t="b">
        <f>IF(OR(B4217=0,'Input and Summary Results'!E3799=0),FALSE,'Input and Summary Results'!$E3799)</f>
        <v>0</v>
      </c>
      <c r="E4217" t="b">
        <f t="shared" si="227"/>
        <v>0</v>
      </c>
      <c r="F4217" t="b">
        <f t="shared" si="228"/>
        <v>0</v>
      </c>
      <c r="G4217" t="b">
        <f>IF('Input and Summary Results'!$J$4="yes",IF(C4217=FALSE,FALSE,IF('Data Transformation'!E4217&lt;$R$10,E4217,$R$10)),IF(C4217=FALSE,FALSE,IF(C4217&lt;$R$10,C4217,$R$10)))</f>
        <v>0</v>
      </c>
      <c r="H4217" t="b">
        <f>IF('Input and Summary Results'!$J$4="yes",'Data Transformation'!F4217,'Data Transformation'!D4217)</f>
        <v>0</v>
      </c>
      <c r="I4217" t="str">
        <f t="shared" si="226"/>
        <v/>
      </c>
    </row>
    <row r="4218" spans="2:9" x14ac:dyDescent="0.25">
      <c r="B4218" t="b">
        <f>IF('Input and Summary Results'!D3800=0,FALSE,'Input and Summary Results'!$B3800)</f>
        <v>0</v>
      </c>
      <c r="C4218" t="b">
        <f>IF(OR(B4218=0,'Input and Summary Results'!D3800=0,'Input and Summary Results'!D3800=""),FALSE,'Input and Summary Results'!$D3800)</f>
        <v>0</v>
      </c>
      <c r="D4218" t="b">
        <f>IF(OR(B4218=0,'Input and Summary Results'!E3800=0),FALSE,'Input and Summary Results'!$E3800)</f>
        <v>0</v>
      </c>
      <c r="E4218" t="b">
        <f t="shared" si="227"/>
        <v>0</v>
      </c>
      <c r="F4218" t="b">
        <f t="shared" si="228"/>
        <v>0</v>
      </c>
      <c r="G4218" t="b">
        <f>IF('Input and Summary Results'!$J$4="yes",IF(C4218=FALSE,FALSE,IF('Data Transformation'!E4218&lt;$R$10,E4218,$R$10)),IF(C4218=FALSE,FALSE,IF(C4218&lt;$R$10,C4218,$R$10)))</f>
        <v>0</v>
      </c>
      <c r="H4218" t="b">
        <f>IF('Input and Summary Results'!$J$4="yes",'Data Transformation'!F4218,'Data Transformation'!D4218)</f>
        <v>0</v>
      </c>
      <c r="I4218" t="str">
        <f t="shared" si="226"/>
        <v/>
      </c>
    </row>
    <row r="4219" spans="2:9" x14ac:dyDescent="0.25">
      <c r="B4219" t="b">
        <f>IF('Input and Summary Results'!D3801=0,FALSE,'Input and Summary Results'!$B3801)</f>
        <v>0</v>
      </c>
      <c r="C4219" t="b">
        <f>IF(OR(B4219=0,'Input and Summary Results'!D3801=0,'Input and Summary Results'!D3801=""),FALSE,'Input and Summary Results'!$D3801)</f>
        <v>0</v>
      </c>
      <c r="D4219" t="b">
        <f>IF(OR(B4219=0,'Input and Summary Results'!E3801=0),FALSE,'Input and Summary Results'!$E3801)</f>
        <v>0</v>
      </c>
      <c r="E4219" t="b">
        <f t="shared" si="227"/>
        <v>0</v>
      </c>
      <c r="F4219" t="b">
        <f t="shared" si="228"/>
        <v>0</v>
      </c>
      <c r="G4219" t="b">
        <f>IF('Input and Summary Results'!$J$4="yes",IF(C4219=FALSE,FALSE,IF('Data Transformation'!E4219&lt;$R$10,E4219,$R$10)),IF(C4219=FALSE,FALSE,IF(C4219&lt;$R$10,C4219,$R$10)))</f>
        <v>0</v>
      </c>
      <c r="H4219" t="b">
        <f>IF('Input and Summary Results'!$J$4="yes",'Data Transformation'!F4219,'Data Transformation'!D4219)</f>
        <v>0</v>
      </c>
      <c r="I4219" t="str">
        <f t="shared" si="226"/>
        <v/>
      </c>
    </row>
    <row r="4220" spans="2:9" x14ac:dyDescent="0.25">
      <c r="B4220" t="b">
        <f>IF('Input and Summary Results'!D3802=0,FALSE,'Input and Summary Results'!$B3802)</f>
        <v>0</v>
      </c>
      <c r="C4220" t="b">
        <f>IF(OR(B4220=0,'Input and Summary Results'!D3802=0,'Input and Summary Results'!D3802=""),FALSE,'Input and Summary Results'!$D3802)</f>
        <v>0</v>
      </c>
      <c r="D4220" t="b">
        <f>IF(OR(B4220=0,'Input and Summary Results'!E3802=0),FALSE,'Input and Summary Results'!$E3802)</f>
        <v>0</v>
      </c>
      <c r="E4220" t="b">
        <f t="shared" si="227"/>
        <v>0</v>
      </c>
      <c r="F4220" t="b">
        <f t="shared" si="228"/>
        <v>0</v>
      </c>
      <c r="G4220" t="b">
        <f>IF('Input and Summary Results'!$J$4="yes",IF(C4220=FALSE,FALSE,IF('Data Transformation'!E4220&lt;$R$10,E4220,$R$10)),IF(C4220=FALSE,FALSE,IF(C4220&lt;$R$10,C4220,$R$10)))</f>
        <v>0</v>
      </c>
      <c r="H4220" t="b">
        <f>IF('Input and Summary Results'!$J$4="yes",'Data Transformation'!F4220,'Data Transformation'!D4220)</f>
        <v>0</v>
      </c>
      <c r="I4220" t="str">
        <f t="shared" si="226"/>
        <v/>
      </c>
    </row>
    <row r="4221" spans="2:9" x14ac:dyDescent="0.25">
      <c r="B4221" t="b">
        <f>IF('Input and Summary Results'!D3803=0,FALSE,'Input and Summary Results'!$B3803)</f>
        <v>0</v>
      </c>
      <c r="C4221" t="b">
        <f>IF(OR(B4221=0,'Input and Summary Results'!D3803=0,'Input and Summary Results'!D3803=""),FALSE,'Input and Summary Results'!$D3803)</f>
        <v>0</v>
      </c>
      <c r="D4221" t="b">
        <f>IF(OR(B4221=0,'Input and Summary Results'!E3803=0),FALSE,'Input and Summary Results'!$E3803)</f>
        <v>0</v>
      </c>
      <c r="E4221" t="b">
        <f t="shared" si="227"/>
        <v>0</v>
      </c>
      <c r="F4221" t="b">
        <f t="shared" si="228"/>
        <v>0</v>
      </c>
      <c r="G4221" t="b">
        <f>IF('Input and Summary Results'!$J$4="yes",IF(C4221=FALSE,FALSE,IF('Data Transformation'!E4221&lt;$R$10,E4221,$R$10)),IF(C4221=FALSE,FALSE,IF(C4221&lt;$R$10,C4221,$R$10)))</f>
        <v>0</v>
      </c>
      <c r="H4221" t="b">
        <f>IF('Input and Summary Results'!$J$4="yes",'Data Transformation'!F4221,'Data Transformation'!D4221)</f>
        <v>0</v>
      </c>
      <c r="I4221" t="str">
        <f t="shared" si="226"/>
        <v/>
      </c>
    </row>
    <row r="4222" spans="2:9" x14ac:dyDescent="0.25">
      <c r="B4222" t="b">
        <f>IF('Input and Summary Results'!D3804=0,FALSE,'Input and Summary Results'!$B3804)</f>
        <v>0</v>
      </c>
      <c r="C4222" t="b">
        <f>IF(OR(B4222=0,'Input and Summary Results'!D3804=0,'Input and Summary Results'!D3804=""),FALSE,'Input and Summary Results'!$D3804)</f>
        <v>0</v>
      </c>
      <c r="D4222" t="b">
        <f>IF(OR(B4222=0,'Input and Summary Results'!E3804=0),FALSE,'Input and Summary Results'!$E3804)</f>
        <v>0</v>
      </c>
      <c r="E4222" t="b">
        <f t="shared" si="227"/>
        <v>0</v>
      </c>
      <c r="F4222" t="b">
        <f t="shared" si="228"/>
        <v>0</v>
      </c>
      <c r="G4222" t="b">
        <f>IF('Input and Summary Results'!$J$4="yes",IF(C4222=FALSE,FALSE,IF('Data Transformation'!E4222&lt;$R$10,E4222,$R$10)),IF(C4222=FALSE,FALSE,IF(C4222&lt;$R$10,C4222,$R$10)))</f>
        <v>0</v>
      </c>
      <c r="H4222" t="b">
        <f>IF('Input and Summary Results'!$J$4="yes",'Data Transformation'!F4222,'Data Transformation'!D4222)</f>
        <v>0</v>
      </c>
      <c r="I4222" t="str">
        <f t="shared" si="226"/>
        <v/>
      </c>
    </row>
    <row r="4223" spans="2:9" x14ac:dyDescent="0.25">
      <c r="B4223" t="b">
        <f>IF('Input and Summary Results'!D3805=0,FALSE,'Input and Summary Results'!$B3805)</f>
        <v>0</v>
      </c>
      <c r="C4223" t="b">
        <f>IF(OR(B4223=0,'Input and Summary Results'!D3805=0,'Input and Summary Results'!D3805=""),FALSE,'Input and Summary Results'!$D3805)</f>
        <v>0</v>
      </c>
      <c r="D4223" t="b">
        <f>IF(OR(B4223=0,'Input and Summary Results'!E3805=0),FALSE,'Input and Summary Results'!$E3805)</f>
        <v>0</v>
      </c>
      <c r="E4223" t="b">
        <f t="shared" si="227"/>
        <v>0</v>
      </c>
      <c r="F4223" t="b">
        <f t="shared" si="228"/>
        <v>0</v>
      </c>
      <c r="G4223" t="b">
        <f>IF('Input and Summary Results'!$J$4="yes",IF(C4223=FALSE,FALSE,IF('Data Transformation'!E4223&lt;$R$10,E4223,$R$10)),IF(C4223=FALSE,FALSE,IF(C4223&lt;$R$10,C4223,$R$10)))</f>
        <v>0</v>
      </c>
      <c r="H4223" t="b">
        <f>IF('Input and Summary Results'!$J$4="yes",'Data Transformation'!F4223,'Data Transformation'!D4223)</f>
        <v>0</v>
      </c>
      <c r="I4223" t="str">
        <f t="shared" si="226"/>
        <v/>
      </c>
    </row>
    <row r="4224" spans="2:9" x14ac:dyDescent="0.25">
      <c r="B4224" t="b">
        <f>IF('Input and Summary Results'!D3806=0,FALSE,'Input and Summary Results'!$B3806)</f>
        <v>0</v>
      </c>
      <c r="C4224" t="b">
        <f>IF(OR(B4224=0,'Input and Summary Results'!D3806=0,'Input and Summary Results'!D3806=""),FALSE,'Input and Summary Results'!$D3806)</f>
        <v>0</v>
      </c>
      <c r="D4224" t="b">
        <f>IF(OR(B4224=0,'Input and Summary Results'!E3806=0),FALSE,'Input and Summary Results'!$E3806)</f>
        <v>0</v>
      </c>
      <c r="E4224" t="b">
        <f t="shared" si="227"/>
        <v>0</v>
      </c>
      <c r="F4224" t="b">
        <f t="shared" si="228"/>
        <v>0</v>
      </c>
      <c r="G4224" t="b">
        <f>IF('Input and Summary Results'!$J$4="yes",IF(C4224=FALSE,FALSE,IF('Data Transformation'!E4224&lt;$R$10,E4224,$R$10)),IF(C4224=FALSE,FALSE,IF(C4224&lt;$R$10,C4224,$R$10)))</f>
        <v>0</v>
      </c>
      <c r="H4224" t="b">
        <f>IF('Input and Summary Results'!$J$4="yes",'Data Transformation'!F4224,'Data Transformation'!D4224)</f>
        <v>0</v>
      </c>
      <c r="I4224" t="str">
        <f t="shared" si="226"/>
        <v/>
      </c>
    </row>
    <row r="4225" spans="2:9" x14ac:dyDescent="0.25">
      <c r="B4225" t="b">
        <f>IF('Input and Summary Results'!D3807=0,FALSE,'Input and Summary Results'!$B3807)</f>
        <v>0</v>
      </c>
      <c r="C4225" t="b">
        <f>IF(OR(B4225=0,'Input and Summary Results'!D3807=0,'Input and Summary Results'!D3807=""),FALSE,'Input and Summary Results'!$D3807)</f>
        <v>0</v>
      </c>
      <c r="D4225" t="b">
        <f>IF(OR(B4225=0,'Input and Summary Results'!E3807=0),FALSE,'Input and Summary Results'!$E3807)</f>
        <v>0</v>
      </c>
      <c r="E4225" t="b">
        <f t="shared" si="227"/>
        <v>0</v>
      </c>
      <c r="F4225" t="b">
        <f t="shared" si="228"/>
        <v>0</v>
      </c>
      <c r="G4225" t="b">
        <f>IF('Input and Summary Results'!$J$4="yes",IF(C4225=FALSE,FALSE,IF('Data Transformation'!E4225&lt;$R$10,E4225,$R$10)),IF(C4225=FALSE,FALSE,IF(C4225&lt;$R$10,C4225,$R$10)))</f>
        <v>0</v>
      </c>
      <c r="H4225" t="b">
        <f>IF('Input and Summary Results'!$J$4="yes",'Data Transformation'!F4225,'Data Transformation'!D4225)</f>
        <v>0</v>
      </c>
      <c r="I4225" t="str">
        <f t="shared" si="226"/>
        <v/>
      </c>
    </row>
    <row r="4226" spans="2:9" x14ac:dyDescent="0.25">
      <c r="B4226" t="b">
        <f>IF('Input and Summary Results'!D3808=0,FALSE,'Input and Summary Results'!$B3808)</f>
        <v>0</v>
      </c>
      <c r="C4226" t="b">
        <f>IF(OR(B4226=0,'Input and Summary Results'!D3808=0,'Input and Summary Results'!D3808=""),FALSE,'Input and Summary Results'!$D3808)</f>
        <v>0</v>
      </c>
      <c r="D4226" t="b">
        <f>IF(OR(B4226=0,'Input and Summary Results'!E3808=0),FALSE,'Input and Summary Results'!$E3808)</f>
        <v>0</v>
      </c>
      <c r="E4226" t="b">
        <f t="shared" si="227"/>
        <v>0</v>
      </c>
      <c r="F4226" t="b">
        <f t="shared" si="228"/>
        <v>0</v>
      </c>
      <c r="G4226" t="b">
        <f>IF('Input and Summary Results'!$J$4="yes",IF(C4226=FALSE,FALSE,IF('Data Transformation'!E4226&lt;$R$10,E4226,$R$10)),IF(C4226=FALSE,FALSE,IF(C4226&lt;$R$10,C4226,$R$10)))</f>
        <v>0</v>
      </c>
      <c r="H4226" t="b">
        <f>IF('Input and Summary Results'!$J$4="yes",'Data Transformation'!F4226,'Data Transformation'!D4226)</f>
        <v>0</v>
      </c>
      <c r="I4226" t="str">
        <f t="shared" si="226"/>
        <v/>
      </c>
    </row>
    <row r="4227" spans="2:9" x14ac:dyDescent="0.25">
      <c r="B4227" t="b">
        <f>IF('Input and Summary Results'!D3809=0,FALSE,'Input and Summary Results'!$B3809)</f>
        <v>0</v>
      </c>
      <c r="C4227" t="b">
        <f>IF(OR(B4227=0,'Input and Summary Results'!D3809=0,'Input and Summary Results'!D3809=""),FALSE,'Input and Summary Results'!$D3809)</f>
        <v>0</v>
      </c>
      <c r="D4227" t="b">
        <f>IF(OR(B4227=0,'Input and Summary Results'!E3809=0),FALSE,'Input and Summary Results'!$E3809)</f>
        <v>0</v>
      </c>
      <c r="E4227" t="b">
        <f t="shared" si="227"/>
        <v>0</v>
      </c>
      <c r="F4227" t="b">
        <f t="shared" si="228"/>
        <v>0</v>
      </c>
      <c r="G4227" t="b">
        <f>IF('Input and Summary Results'!$J$4="yes",IF(C4227=FALSE,FALSE,IF('Data Transformation'!E4227&lt;$R$10,E4227,$R$10)),IF(C4227=FALSE,FALSE,IF(C4227&lt;$R$10,C4227,$R$10)))</f>
        <v>0</v>
      </c>
      <c r="H4227" t="b">
        <f>IF('Input and Summary Results'!$J$4="yes",'Data Transformation'!F4227,'Data Transformation'!D4227)</f>
        <v>0</v>
      </c>
      <c r="I4227" t="str">
        <f t="shared" si="226"/>
        <v/>
      </c>
    </row>
    <row r="4228" spans="2:9" x14ac:dyDescent="0.25">
      <c r="B4228" t="b">
        <f>IF('Input and Summary Results'!D3810=0,FALSE,'Input and Summary Results'!$B3810)</f>
        <v>0</v>
      </c>
      <c r="C4228" t="b">
        <f>IF(OR(B4228=0,'Input and Summary Results'!D3810=0,'Input and Summary Results'!D3810=""),FALSE,'Input and Summary Results'!$D3810)</f>
        <v>0</v>
      </c>
      <c r="D4228" t="b">
        <f>IF(OR(B4228=0,'Input and Summary Results'!E3810=0),FALSE,'Input and Summary Results'!$E3810)</f>
        <v>0</v>
      </c>
      <c r="E4228" t="b">
        <f t="shared" si="227"/>
        <v>0</v>
      </c>
      <c r="F4228" t="b">
        <f t="shared" si="228"/>
        <v>0</v>
      </c>
      <c r="G4228" t="b">
        <f>IF('Input and Summary Results'!$J$4="yes",IF(C4228=FALSE,FALSE,IF('Data Transformation'!E4228&lt;$R$10,E4228,$R$10)),IF(C4228=FALSE,FALSE,IF(C4228&lt;$R$10,C4228,$R$10)))</f>
        <v>0</v>
      </c>
      <c r="H4228" t="b">
        <f>IF('Input and Summary Results'!$J$4="yes",'Data Transformation'!F4228,'Data Transformation'!D4228)</f>
        <v>0</v>
      </c>
      <c r="I4228" t="str">
        <f t="shared" si="226"/>
        <v/>
      </c>
    </row>
    <row r="4229" spans="2:9" x14ac:dyDescent="0.25">
      <c r="B4229" t="b">
        <f>IF('Input and Summary Results'!D3811=0,FALSE,'Input and Summary Results'!$B3811)</f>
        <v>0</v>
      </c>
      <c r="C4229" t="b">
        <f>IF(OR(B4229=0,'Input and Summary Results'!D3811=0,'Input and Summary Results'!D3811=""),FALSE,'Input and Summary Results'!$D3811)</f>
        <v>0</v>
      </c>
      <c r="D4229" t="b">
        <f>IF(OR(B4229=0,'Input and Summary Results'!E3811=0),FALSE,'Input and Summary Results'!$E3811)</f>
        <v>0</v>
      </c>
      <c r="E4229" t="b">
        <f t="shared" si="227"/>
        <v>0</v>
      </c>
      <c r="F4229" t="b">
        <f t="shared" si="228"/>
        <v>0</v>
      </c>
      <c r="G4229" t="b">
        <f>IF('Input and Summary Results'!$J$4="yes",IF(C4229=FALSE,FALSE,IF('Data Transformation'!E4229&lt;$R$10,E4229,$R$10)),IF(C4229=FALSE,FALSE,IF(C4229&lt;$R$10,C4229,$R$10)))</f>
        <v>0</v>
      </c>
      <c r="H4229" t="b">
        <f>IF('Input and Summary Results'!$J$4="yes",'Data Transformation'!F4229,'Data Transformation'!D4229)</f>
        <v>0</v>
      </c>
      <c r="I4229" t="str">
        <f t="shared" ref="I4229:I4292" si="229">IF(G4229=FALSE,"",B4229)</f>
        <v/>
      </c>
    </row>
    <row r="4230" spans="2:9" x14ac:dyDescent="0.25">
      <c r="B4230" t="b">
        <f>IF('Input and Summary Results'!D3812=0,FALSE,'Input and Summary Results'!$B3812)</f>
        <v>0</v>
      </c>
      <c r="C4230" t="b">
        <f>IF(OR(B4230=0,'Input and Summary Results'!D3812=0,'Input and Summary Results'!D3812=""),FALSE,'Input and Summary Results'!$D3812)</f>
        <v>0</v>
      </c>
      <c r="D4230" t="b">
        <f>IF(OR(B4230=0,'Input and Summary Results'!E3812=0),FALSE,'Input and Summary Results'!$E3812)</f>
        <v>0</v>
      </c>
      <c r="E4230" t="b">
        <f t="shared" si="227"/>
        <v>0</v>
      </c>
      <c r="F4230" t="b">
        <f t="shared" si="228"/>
        <v>0</v>
      </c>
      <c r="G4230" t="b">
        <f>IF('Input and Summary Results'!$J$4="yes",IF(C4230=FALSE,FALSE,IF('Data Transformation'!E4230&lt;$R$10,E4230,$R$10)),IF(C4230=FALSE,FALSE,IF(C4230&lt;$R$10,C4230,$R$10)))</f>
        <v>0</v>
      </c>
      <c r="H4230" t="b">
        <f>IF('Input and Summary Results'!$J$4="yes",'Data Transformation'!F4230,'Data Transformation'!D4230)</f>
        <v>0</v>
      </c>
      <c r="I4230" t="str">
        <f t="shared" si="229"/>
        <v/>
      </c>
    </row>
    <row r="4231" spans="2:9" x14ac:dyDescent="0.25">
      <c r="B4231" t="b">
        <f>IF('Input and Summary Results'!D3813=0,FALSE,'Input and Summary Results'!$B3813)</f>
        <v>0</v>
      </c>
      <c r="C4231" t="b">
        <f>IF(OR(B4231=0,'Input and Summary Results'!D3813=0,'Input and Summary Results'!D3813=""),FALSE,'Input and Summary Results'!$D3813)</f>
        <v>0</v>
      </c>
      <c r="D4231" t="b">
        <f>IF(OR(B4231=0,'Input and Summary Results'!E3813=0),FALSE,'Input and Summary Results'!$E3813)</f>
        <v>0</v>
      </c>
      <c r="E4231" t="b">
        <f t="shared" si="227"/>
        <v>0</v>
      </c>
      <c r="F4231" t="b">
        <f t="shared" si="228"/>
        <v>0</v>
      </c>
      <c r="G4231" t="b">
        <f>IF('Input and Summary Results'!$J$4="yes",IF(C4231=FALSE,FALSE,IF('Data Transformation'!E4231&lt;$R$10,E4231,$R$10)),IF(C4231=FALSE,FALSE,IF(C4231&lt;$R$10,C4231,$R$10)))</f>
        <v>0</v>
      </c>
      <c r="H4231" t="b">
        <f>IF('Input and Summary Results'!$J$4="yes",'Data Transformation'!F4231,'Data Transformation'!D4231)</f>
        <v>0</v>
      </c>
      <c r="I4231" t="str">
        <f t="shared" si="229"/>
        <v/>
      </c>
    </row>
    <row r="4232" spans="2:9" x14ac:dyDescent="0.25">
      <c r="B4232" t="b">
        <f>IF('Input and Summary Results'!D3814=0,FALSE,'Input and Summary Results'!$B3814)</f>
        <v>0</v>
      </c>
      <c r="C4232" t="b">
        <f>IF(OR(B4232=0,'Input and Summary Results'!D3814=0,'Input and Summary Results'!D3814=""),FALSE,'Input and Summary Results'!$D3814)</f>
        <v>0</v>
      </c>
      <c r="D4232" t="b">
        <f>IF(OR(B4232=0,'Input and Summary Results'!E3814=0),FALSE,'Input and Summary Results'!$E3814)</f>
        <v>0</v>
      </c>
      <c r="E4232" t="b">
        <f t="shared" si="227"/>
        <v>0</v>
      </c>
      <c r="F4232" t="b">
        <f t="shared" si="228"/>
        <v>0</v>
      </c>
      <c r="G4232" t="b">
        <f>IF('Input and Summary Results'!$J$4="yes",IF(C4232=FALSE,FALSE,IF('Data Transformation'!E4232&lt;$R$10,E4232,$R$10)),IF(C4232=FALSE,FALSE,IF(C4232&lt;$R$10,C4232,$R$10)))</f>
        <v>0</v>
      </c>
      <c r="H4232" t="b">
        <f>IF('Input and Summary Results'!$J$4="yes",'Data Transformation'!F4232,'Data Transformation'!D4232)</f>
        <v>0</v>
      </c>
      <c r="I4232" t="str">
        <f t="shared" si="229"/>
        <v/>
      </c>
    </row>
    <row r="4233" spans="2:9" x14ac:dyDescent="0.25">
      <c r="B4233" t="b">
        <f>IF('Input and Summary Results'!D3815=0,FALSE,'Input and Summary Results'!$B3815)</f>
        <v>0</v>
      </c>
      <c r="C4233" t="b">
        <f>IF(OR(B4233=0,'Input and Summary Results'!D3815=0,'Input and Summary Results'!D3815=""),FALSE,'Input and Summary Results'!$D3815)</f>
        <v>0</v>
      </c>
      <c r="D4233" t="b">
        <f>IF(OR(B4233=0,'Input and Summary Results'!E3815=0),FALSE,'Input and Summary Results'!$E3815)</f>
        <v>0</v>
      </c>
      <c r="E4233" t="b">
        <f t="shared" si="227"/>
        <v>0</v>
      </c>
      <c r="F4233" t="b">
        <f t="shared" si="228"/>
        <v>0</v>
      </c>
      <c r="G4233" t="b">
        <f>IF('Input and Summary Results'!$J$4="yes",IF(C4233=FALSE,FALSE,IF('Data Transformation'!E4233&lt;$R$10,E4233,$R$10)),IF(C4233=FALSE,FALSE,IF(C4233&lt;$R$10,C4233,$R$10)))</f>
        <v>0</v>
      </c>
      <c r="H4233" t="b">
        <f>IF('Input and Summary Results'!$J$4="yes",'Data Transformation'!F4233,'Data Transformation'!D4233)</f>
        <v>0</v>
      </c>
      <c r="I4233" t="str">
        <f t="shared" si="229"/>
        <v/>
      </c>
    </row>
    <row r="4234" spans="2:9" x14ac:dyDescent="0.25">
      <c r="B4234" t="b">
        <f>IF('Input and Summary Results'!D3816=0,FALSE,'Input and Summary Results'!$B3816)</f>
        <v>0</v>
      </c>
      <c r="C4234" t="b">
        <f>IF(OR(B4234=0,'Input and Summary Results'!D3816=0,'Input and Summary Results'!D3816=""),FALSE,'Input and Summary Results'!$D3816)</f>
        <v>0</v>
      </c>
      <c r="D4234" t="b">
        <f>IF(OR(B4234=0,'Input and Summary Results'!E3816=0),FALSE,'Input and Summary Results'!$E3816)</f>
        <v>0</v>
      </c>
      <c r="E4234" t="b">
        <f t="shared" si="227"/>
        <v>0</v>
      </c>
      <c r="F4234" t="b">
        <f t="shared" si="228"/>
        <v>0</v>
      </c>
      <c r="G4234" t="b">
        <f>IF('Input and Summary Results'!$J$4="yes",IF(C4234=FALSE,FALSE,IF('Data Transformation'!E4234&lt;$R$10,E4234,$R$10)),IF(C4234=FALSE,FALSE,IF(C4234&lt;$R$10,C4234,$R$10)))</f>
        <v>0</v>
      </c>
      <c r="H4234" t="b">
        <f>IF('Input and Summary Results'!$J$4="yes",'Data Transformation'!F4234,'Data Transformation'!D4234)</f>
        <v>0</v>
      </c>
      <c r="I4234" t="str">
        <f t="shared" si="229"/>
        <v/>
      </c>
    </row>
    <row r="4235" spans="2:9" x14ac:dyDescent="0.25">
      <c r="B4235" t="b">
        <f>IF('Input and Summary Results'!D3817=0,FALSE,'Input and Summary Results'!$B3817)</f>
        <v>0</v>
      </c>
      <c r="C4235" t="b">
        <f>IF(OR(B4235=0,'Input and Summary Results'!D3817=0,'Input and Summary Results'!D3817=""),FALSE,'Input and Summary Results'!$D3817)</f>
        <v>0</v>
      </c>
      <c r="D4235" t="b">
        <f>IF(OR(B4235=0,'Input and Summary Results'!E3817=0),FALSE,'Input and Summary Results'!$E3817)</f>
        <v>0</v>
      </c>
      <c r="E4235" t="b">
        <f t="shared" si="227"/>
        <v>0</v>
      </c>
      <c r="F4235" t="b">
        <f t="shared" si="228"/>
        <v>0</v>
      </c>
      <c r="G4235" t="b">
        <f>IF('Input and Summary Results'!$J$4="yes",IF(C4235=FALSE,FALSE,IF('Data Transformation'!E4235&lt;$R$10,E4235,$R$10)),IF(C4235=FALSE,FALSE,IF(C4235&lt;$R$10,C4235,$R$10)))</f>
        <v>0</v>
      </c>
      <c r="H4235" t="b">
        <f>IF('Input and Summary Results'!$J$4="yes",'Data Transformation'!F4235,'Data Transformation'!D4235)</f>
        <v>0</v>
      </c>
      <c r="I4235" t="str">
        <f t="shared" si="229"/>
        <v/>
      </c>
    </row>
    <row r="4236" spans="2:9" x14ac:dyDescent="0.25">
      <c r="B4236" t="b">
        <f>IF('Input and Summary Results'!D3818=0,FALSE,'Input and Summary Results'!$B3818)</f>
        <v>0</v>
      </c>
      <c r="C4236" t="b">
        <f>IF(OR(B4236=0,'Input and Summary Results'!D3818=0,'Input and Summary Results'!D3818=""),FALSE,'Input and Summary Results'!$D3818)</f>
        <v>0</v>
      </c>
      <c r="D4236" t="b">
        <f>IF(OR(B4236=0,'Input and Summary Results'!E3818=0),FALSE,'Input and Summary Results'!$E3818)</f>
        <v>0</v>
      </c>
      <c r="E4236" t="b">
        <f t="shared" si="227"/>
        <v>0</v>
      </c>
      <c r="F4236" t="b">
        <f t="shared" si="228"/>
        <v>0</v>
      </c>
      <c r="G4236" t="b">
        <f>IF('Input and Summary Results'!$J$4="yes",IF(C4236=FALSE,FALSE,IF('Data Transformation'!E4236&lt;$R$10,E4236,$R$10)),IF(C4236=FALSE,FALSE,IF(C4236&lt;$R$10,C4236,$R$10)))</f>
        <v>0</v>
      </c>
      <c r="H4236" t="b">
        <f>IF('Input and Summary Results'!$J$4="yes",'Data Transformation'!F4236,'Data Transformation'!D4236)</f>
        <v>0</v>
      </c>
      <c r="I4236" t="str">
        <f t="shared" si="229"/>
        <v/>
      </c>
    </row>
    <row r="4237" spans="2:9" x14ac:dyDescent="0.25">
      <c r="B4237" t="b">
        <f>IF('Input and Summary Results'!D3819=0,FALSE,'Input and Summary Results'!$B3819)</f>
        <v>0</v>
      </c>
      <c r="C4237" t="b">
        <f>IF(OR(B4237=0,'Input and Summary Results'!D3819=0,'Input and Summary Results'!D3819=""),FALSE,'Input and Summary Results'!$D3819)</f>
        <v>0</v>
      </c>
      <c r="D4237" t="b">
        <f>IF(OR(B4237=0,'Input and Summary Results'!E3819=0),FALSE,'Input and Summary Results'!$E3819)</f>
        <v>0</v>
      </c>
      <c r="E4237" t="b">
        <f t="shared" si="227"/>
        <v>0</v>
      </c>
      <c r="F4237" t="b">
        <f t="shared" si="228"/>
        <v>0</v>
      </c>
      <c r="G4237" t="b">
        <f>IF('Input and Summary Results'!$J$4="yes",IF(C4237=FALSE,FALSE,IF('Data Transformation'!E4237&lt;$R$10,E4237,$R$10)),IF(C4237=FALSE,FALSE,IF(C4237&lt;$R$10,C4237,$R$10)))</f>
        <v>0</v>
      </c>
      <c r="H4237" t="b">
        <f>IF('Input and Summary Results'!$J$4="yes",'Data Transformation'!F4237,'Data Transformation'!D4237)</f>
        <v>0</v>
      </c>
      <c r="I4237" t="str">
        <f t="shared" si="229"/>
        <v/>
      </c>
    </row>
    <row r="4238" spans="2:9" x14ac:dyDescent="0.25">
      <c r="B4238" t="b">
        <f>IF('Input and Summary Results'!D3820=0,FALSE,'Input and Summary Results'!$B3820)</f>
        <v>0</v>
      </c>
      <c r="C4238" t="b">
        <f>IF(OR(B4238=0,'Input and Summary Results'!D3820=0,'Input and Summary Results'!D3820=""),FALSE,'Input and Summary Results'!$D3820)</f>
        <v>0</v>
      </c>
      <c r="D4238" t="b">
        <f>IF(OR(B4238=0,'Input and Summary Results'!E3820=0),FALSE,'Input and Summary Results'!$E3820)</f>
        <v>0</v>
      </c>
      <c r="E4238" t="b">
        <f t="shared" si="227"/>
        <v>0</v>
      </c>
      <c r="F4238" t="b">
        <f t="shared" si="228"/>
        <v>0</v>
      </c>
      <c r="G4238" t="b">
        <f>IF('Input and Summary Results'!$J$4="yes",IF(C4238=FALSE,FALSE,IF('Data Transformation'!E4238&lt;$R$10,E4238,$R$10)),IF(C4238=FALSE,FALSE,IF(C4238&lt;$R$10,C4238,$R$10)))</f>
        <v>0</v>
      </c>
      <c r="H4238" t="b">
        <f>IF('Input and Summary Results'!$J$4="yes",'Data Transformation'!F4238,'Data Transformation'!D4238)</f>
        <v>0</v>
      </c>
      <c r="I4238" t="str">
        <f t="shared" si="229"/>
        <v/>
      </c>
    </row>
    <row r="4239" spans="2:9" x14ac:dyDescent="0.25">
      <c r="B4239" t="b">
        <f>IF('Input and Summary Results'!D3821=0,FALSE,'Input and Summary Results'!$B3821)</f>
        <v>0</v>
      </c>
      <c r="C4239" t="b">
        <f>IF(OR(B4239=0,'Input and Summary Results'!D3821=0,'Input and Summary Results'!D3821=""),FALSE,'Input and Summary Results'!$D3821)</f>
        <v>0</v>
      </c>
      <c r="D4239" t="b">
        <f>IF(OR(B4239=0,'Input and Summary Results'!E3821=0),FALSE,'Input and Summary Results'!$E3821)</f>
        <v>0</v>
      </c>
      <c r="E4239" t="b">
        <f t="shared" si="227"/>
        <v>0</v>
      </c>
      <c r="F4239" t="b">
        <f t="shared" si="228"/>
        <v>0</v>
      </c>
      <c r="G4239" t="b">
        <f>IF('Input and Summary Results'!$J$4="yes",IF(C4239=FALSE,FALSE,IF('Data Transformation'!E4239&lt;$R$10,E4239,$R$10)),IF(C4239=FALSE,FALSE,IF(C4239&lt;$R$10,C4239,$R$10)))</f>
        <v>0</v>
      </c>
      <c r="H4239" t="b">
        <f>IF('Input and Summary Results'!$J$4="yes",'Data Transformation'!F4239,'Data Transformation'!D4239)</f>
        <v>0</v>
      </c>
      <c r="I4239" t="str">
        <f t="shared" si="229"/>
        <v/>
      </c>
    </row>
    <row r="4240" spans="2:9" x14ac:dyDescent="0.25">
      <c r="B4240" t="b">
        <f>IF('Input and Summary Results'!D3822=0,FALSE,'Input and Summary Results'!$B3822)</f>
        <v>0</v>
      </c>
      <c r="C4240" t="b">
        <f>IF(OR(B4240=0,'Input and Summary Results'!D3822=0,'Input and Summary Results'!D3822=""),FALSE,'Input and Summary Results'!$D3822)</f>
        <v>0</v>
      </c>
      <c r="D4240" t="b">
        <f>IF(OR(B4240=0,'Input and Summary Results'!E3822=0),FALSE,'Input and Summary Results'!$E3822)</f>
        <v>0</v>
      </c>
      <c r="E4240" t="b">
        <f t="shared" si="227"/>
        <v>0</v>
      </c>
      <c r="F4240" t="b">
        <f t="shared" si="228"/>
        <v>0</v>
      </c>
      <c r="G4240" t="b">
        <f>IF('Input and Summary Results'!$J$4="yes",IF(C4240=FALSE,FALSE,IF('Data Transformation'!E4240&lt;$R$10,E4240,$R$10)),IF(C4240=FALSE,FALSE,IF(C4240&lt;$R$10,C4240,$R$10)))</f>
        <v>0</v>
      </c>
      <c r="H4240" t="b">
        <f>IF('Input and Summary Results'!$J$4="yes",'Data Transformation'!F4240,'Data Transformation'!D4240)</f>
        <v>0</v>
      </c>
      <c r="I4240" t="str">
        <f t="shared" si="229"/>
        <v/>
      </c>
    </row>
    <row r="4241" spans="2:9" x14ac:dyDescent="0.25">
      <c r="B4241" t="b">
        <f>IF('Input and Summary Results'!D3823=0,FALSE,'Input and Summary Results'!$B3823)</f>
        <v>0</v>
      </c>
      <c r="C4241" t="b">
        <f>IF(OR(B4241=0,'Input and Summary Results'!D3823=0,'Input and Summary Results'!D3823=""),FALSE,'Input and Summary Results'!$D3823)</f>
        <v>0</v>
      </c>
      <c r="D4241" t="b">
        <f>IF(OR(B4241=0,'Input and Summary Results'!E3823=0),FALSE,'Input and Summary Results'!$E3823)</f>
        <v>0</v>
      </c>
      <c r="E4241" t="b">
        <f t="shared" si="227"/>
        <v>0</v>
      </c>
      <c r="F4241" t="b">
        <f t="shared" si="228"/>
        <v>0</v>
      </c>
      <c r="G4241" t="b">
        <f>IF('Input and Summary Results'!$J$4="yes",IF(C4241=FALSE,FALSE,IF('Data Transformation'!E4241&lt;$R$10,E4241,$R$10)),IF(C4241=FALSE,FALSE,IF(C4241&lt;$R$10,C4241,$R$10)))</f>
        <v>0</v>
      </c>
      <c r="H4241" t="b">
        <f>IF('Input and Summary Results'!$J$4="yes",'Data Transformation'!F4241,'Data Transformation'!D4241)</f>
        <v>0</v>
      </c>
      <c r="I4241" t="str">
        <f t="shared" si="229"/>
        <v/>
      </c>
    </row>
    <row r="4242" spans="2:9" x14ac:dyDescent="0.25">
      <c r="B4242" t="b">
        <f>IF('Input and Summary Results'!D3824=0,FALSE,'Input and Summary Results'!$B3824)</f>
        <v>0</v>
      </c>
      <c r="C4242" t="b">
        <f>IF(OR(B4242=0,'Input and Summary Results'!D3824=0,'Input and Summary Results'!D3824=""),FALSE,'Input and Summary Results'!$D3824)</f>
        <v>0</v>
      </c>
      <c r="D4242" t="b">
        <f>IF(OR(B4242=0,'Input and Summary Results'!E3824=0),FALSE,'Input and Summary Results'!$E3824)</f>
        <v>0</v>
      </c>
      <c r="E4242" t="b">
        <f t="shared" si="227"/>
        <v>0</v>
      </c>
      <c r="F4242" t="b">
        <f t="shared" si="228"/>
        <v>0</v>
      </c>
      <c r="G4242" t="b">
        <f>IF('Input and Summary Results'!$J$4="yes",IF(C4242=FALSE,FALSE,IF('Data Transformation'!E4242&lt;$R$10,E4242,$R$10)),IF(C4242=FALSE,FALSE,IF(C4242&lt;$R$10,C4242,$R$10)))</f>
        <v>0</v>
      </c>
      <c r="H4242" t="b">
        <f>IF('Input and Summary Results'!$J$4="yes",'Data Transformation'!F4242,'Data Transformation'!D4242)</f>
        <v>0</v>
      </c>
      <c r="I4242" t="str">
        <f t="shared" si="229"/>
        <v/>
      </c>
    </row>
    <row r="4243" spans="2:9" x14ac:dyDescent="0.25">
      <c r="B4243" t="b">
        <f>IF('Input and Summary Results'!D3825=0,FALSE,'Input and Summary Results'!$B3825)</f>
        <v>0</v>
      </c>
      <c r="C4243" t="b">
        <f>IF(OR(B4243=0,'Input and Summary Results'!D3825=0,'Input and Summary Results'!D3825=""),FALSE,'Input and Summary Results'!$D3825)</f>
        <v>0</v>
      </c>
      <c r="D4243" t="b">
        <f>IF(OR(B4243=0,'Input and Summary Results'!E3825=0),FALSE,'Input and Summary Results'!$E3825)</f>
        <v>0</v>
      </c>
      <c r="E4243" t="b">
        <f t="shared" si="227"/>
        <v>0</v>
      </c>
      <c r="F4243" t="b">
        <f t="shared" si="228"/>
        <v>0</v>
      </c>
      <c r="G4243" t="b">
        <f>IF('Input and Summary Results'!$J$4="yes",IF(C4243=FALSE,FALSE,IF('Data Transformation'!E4243&lt;$R$10,E4243,$R$10)),IF(C4243=FALSE,FALSE,IF(C4243&lt;$R$10,C4243,$R$10)))</f>
        <v>0</v>
      </c>
      <c r="H4243" t="b">
        <f>IF('Input and Summary Results'!$J$4="yes",'Data Transformation'!F4243,'Data Transformation'!D4243)</f>
        <v>0</v>
      </c>
      <c r="I4243" t="str">
        <f t="shared" si="229"/>
        <v/>
      </c>
    </row>
    <row r="4244" spans="2:9" x14ac:dyDescent="0.25">
      <c r="B4244" t="b">
        <f>IF('Input and Summary Results'!D3826=0,FALSE,'Input and Summary Results'!$B3826)</f>
        <v>0</v>
      </c>
      <c r="C4244" t="b">
        <f>IF(OR(B4244=0,'Input and Summary Results'!D3826=0,'Input and Summary Results'!D3826=""),FALSE,'Input and Summary Results'!$D3826)</f>
        <v>0</v>
      </c>
      <c r="D4244" t="b">
        <f>IF(OR(B4244=0,'Input and Summary Results'!E3826=0),FALSE,'Input and Summary Results'!$E3826)</f>
        <v>0</v>
      </c>
      <c r="E4244" t="b">
        <f t="shared" si="227"/>
        <v>0</v>
      </c>
      <c r="F4244" t="b">
        <f t="shared" si="228"/>
        <v>0</v>
      </c>
      <c r="G4244" t="b">
        <f>IF('Input and Summary Results'!$J$4="yes",IF(C4244=FALSE,FALSE,IF('Data Transformation'!E4244&lt;$R$10,E4244,$R$10)),IF(C4244=FALSE,FALSE,IF(C4244&lt;$R$10,C4244,$R$10)))</f>
        <v>0</v>
      </c>
      <c r="H4244" t="b">
        <f>IF('Input and Summary Results'!$J$4="yes",'Data Transformation'!F4244,'Data Transformation'!D4244)</f>
        <v>0</v>
      </c>
      <c r="I4244" t="str">
        <f t="shared" si="229"/>
        <v/>
      </c>
    </row>
    <row r="4245" spans="2:9" x14ac:dyDescent="0.25">
      <c r="B4245" t="b">
        <f>IF('Input and Summary Results'!D3827=0,FALSE,'Input and Summary Results'!$B3827)</f>
        <v>0</v>
      </c>
      <c r="C4245" t="b">
        <f>IF(OR(B4245=0,'Input and Summary Results'!D3827=0,'Input and Summary Results'!D3827=""),FALSE,'Input and Summary Results'!$D3827)</f>
        <v>0</v>
      </c>
      <c r="D4245" t="b">
        <f>IF(OR(B4245=0,'Input and Summary Results'!E3827=0),FALSE,'Input and Summary Results'!$E3827)</f>
        <v>0</v>
      </c>
      <c r="E4245" t="b">
        <f t="shared" si="227"/>
        <v>0</v>
      </c>
      <c r="F4245" t="b">
        <f t="shared" si="228"/>
        <v>0</v>
      </c>
      <c r="G4245" t="b">
        <f>IF('Input and Summary Results'!$J$4="yes",IF(C4245=FALSE,FALSE,IF('Data Transformation'!E4245&lt;$R$10,E4245,$R$10)),IF(C4245=FALSE,FALSE,IF(C4245&lt;$R$10,C4245,$R$10)))</f>
        <v>0</v>
      </c>
      <c r="H4245" t="b">
        <f>IF('Input and Summary Results'!$J$4="yes",'Data Transformation'!F4245,'Data Transformation'!D4245)</f>
        <v>0</v>
      </c>
      <c r="I4245" t="str">
        <f t="shared" si="229"/>
        <v/>
      </c>
    </row>
    <row r="4246" spans="2:9" x14ac:dyDescent="0.25">
      <c r="B4246" t="b">
        <f>IF('Input and Summary Results'!D3828=0,FALSE,'Input and Summary Results'!$B3828)</f>
        <v>0</v>
      </c>
      <c r="C4246" t="b">
        <f>IF(OR(B4246=0,'Input and Summary Results'!D3828=0,'Input and Summary Results'!D3828=""),FALSE,'Input and Summary Results'!$D3828)</f>
        <v>0</v>
      </c>
      <c r="D4246" t="b">
        <f>IF(OR(B4246=0,'Input and Summary Results'!E3828=0),FALSE,'Input and Summary Results'!$E3828)</f>
        <v>0</v>
      </c>
      <c r="E4246" t="b">
        <f t="shared" si="227"/>
        <v>0</v>
      </c>
      <c r="F4246" t="b">
        <f t="shared" si="228"/>
        <v>0</v>
      </c>
      <c r="G4246" t="b">
        <f>IF('Input and Summary Results'!$J$4="yes",IF(C4246=FALSE,FALSE,IF('Data Transformation'!E4246&lt;$R$10,E4246,$R$10)),IF(C4246=FALSE,FALSE,IF(C4246&lt;$R$10,C4246,$R$10)))</f>
        <v>0</v>
      </c>
      <c r="H4246" t="b">
        <f>IF('Input and Summary Results'!$J$4="yes",'Data Transformation'!F4246,'Data Transformation'!D4246)</f>
        <v>0</v>
      </c>
      <c r="I4246" t="str">
        <f t="shared" si="229"/>
        <v/>
      </c>
    </row>
    <row r="4247" spans="2:9" x14ac:dyDescent="0.25">
      <c r="B4247" t="b">
        <f>IF('Input and Summary Results'!D3829=0,FALSE,'Input and Summary Results'!$B3829)</f>
        <v>0</v>
      </c>
      <c r="C4247" t="b">
        <f>IF(OR(B4247=0,'Input and Summary Results'!D3829=0,'Input and Summary Results'!D3829=""),FALSE,'Input and Summary Results'!$D3829)</f>
        <v>0</v>
      </c>
      <c r="D4247" t="b">
        <f>IF(OR(B4247=0,'Input and Summary Results'!E3829=0),FALSE,'Input and Summary Results'!$E3829)</f>
        <v>0</v>
      </c>
      <c r="E4247" t="b">
        <f t="shared" si="227"/>
        <v>0</v>
      </c>
      <c r="F4247" t="b">
        <f t="shared" si="228"/>
        <v>0</v>
      </c>
      <c r="G4247" t="b">
        <f>IF('Input and Summary Results'!$J$4="yes",IF(C4247=FALSE,FALSE,IF('Data Transformation'!E4247&lt;$R$10,E4247,$R$10)),IF(C4247=FALSE,FALSE,IF(C4247&lt;$R$10,C4247,$R$10)))</f>
        <v>0</v>
      </c>
      <c r="H4247" t="b">
        <f>IF('Input and Summary Results'!$J$4="yes",'Data Transformation'!F4247,'Data Transformation'!D4247)</f>
        <v>0</v>
      </c>
      <c r="I4247" t="str">
        <f t="shared" si="229"/>
        <v/>
      </c>
    </row>
    <row r="4248" spans="2:9" x14ac:dyDescent="0.25">
      <c r="B4248" t="b">
        <f>IF('Input and Summary Results'!D3830=0,FALSE,'Input and Summary Results'!$B3830)</f>
        <v>0</v>
      </c>
      <c r="C4248" t="b">
        <f>IF(OR(B4248=0,'Input and Summary Results'!D3830=0,'Input and Summary Results'!D3830=""),FALSE,'Input and Summary Results'!$D3830)</f>
        <v>0</v>
      </c>
      <c r="D4248" t="b">
        <f>IF(OR(B4248=0,'Input and Summary Results'!E3830=0),FALSE,'Input and Summary Results'!$E3830)</f>
        <v>0</v>
      </c>
      <c r="E4248" t="b">
        <f t="shared" si="227"/>
        <v>0</v>
      </c>
      <c r="F4248" t="b">
        <f t="shared" si="228"/>
        <v>0</v>
      </c>
      <c r="G4248" t="b">
        <f>IF('Input and Summary Results'!$J$4="yes",IF(C4248=FALSE,FALSE,IF('Data Transformation'!E4248&lt;$R$10,E4248,$R$10)),IF(C4248=FALSE,FALSE,IF(C4248&lt;$R$10,C4248,$R$10)))</f>
        <v>0</v>
      </c>
      <c r="H4248" t="b">
        <f>IF('Input and Summary Results'!$J$4="yes",'Data Transformation'!F4248,'Data Transformation'!D4248)</f>
        <v>0</v>
      </c>
      <c r="I4248" t="str">
        <f t="shared" si="229"/>
        <v/>
      </c>
    </row>
    <row r="4249" spans="2:9" x14ac:dyDescent="0.25">
      <c r="B4249" t="b">
        <f>IF('Input and Summary Results'!D3831=0,FALSE,'Input and Summary Results'!$B3831)</f>
        <v>0</v>
      </c>
      <c r="C4249" t="b">
        <f>IF(OR(B4249=0,'Input and Summary Results'!D3831=0,'Input and Summary Results'!D3831=""),FALSE,'Input and Summary Results'!$D3831)</f>
        <v>0</v>
      </c>
      <c r="D4249" t="b">
        <f>IF(OR(B4249=0,'Input and Summary Results'!E3831=0),FALSE,'Input and Summary Results'!$E3831)</f>
        <v>0</v>
      </c>
      <c r="E4249" t="b">
        <f t="shared" si="227"/>
        <v>0</v>
      </c>
      <c r="F4249" t="b">
        <f t="shared" si="228"/>
        <v>0</v>
      </c>
      <c r="G4249" t="b">
        <f>IF('Input and Summary Results'!$J$4="yes",IF(C4249=FALSE,FALSE,IF('Data Transformation'!E4249&lt;$R$10,E4249,$R$10)),IF(C4249=FALSE,FALSE,IF(C4249&lt;$R$10,C4249,$R$10)))</f>
        <v>0</v>
      </c>
      <c r="H4249" t="b">
        <f>IF('Input and Summary Results'!$J$4="yes",'Data Transformation'!F4249,'Data Transformation'!D4249)</f>
        <v>0</v>
      </c>
      <c r="I4249" t="str">
        <f t="shared" si="229"/>
        <v/>
      </c>
    </row>
    <row r="4250" spans="2:9" x14ac:dyDescent="0.25">
      <c r="B4250" t="b">
        <f>IF('Input and Summary Results'!D3832=0,FALSE,'Input and Summary Results'!$B3832)</f>
        <v>0</v>
      </c>
      <c r="C4250" t="b">
        <f>IF(OR(B4250=0,'Input and Summary Results'!D3832=0,'Input and Summary Results'!D3832=""),FALSE,'Input and Summary Results'!$D3832)</f>
        <v>0</v>
      </c>
      <c r="D4250" t="b">
        <f>IF(OR(B4250=0,'Input and Summary Results'!E3832=0),FALSE,'Input and Summary Results'!$E3832)</f>
        <v>0</v>
      </c>
      <c r="E4250" t="b">
        <f t="shared" si="227"/>
        <v>0</v>
      </c>
      <c r="F4250" t="b">
        <f t="shared" si="228"/>
        <v>0</v>
      </c>
      <c r="G4250" t="b">
        <f>IF('Input and Summary Results'!$J$4="yes",IF(C4250=FALSE,FALSE,IF('Data Transformation'!E4250&lt;$R$10,E4250,$R$10)),IF(C4250=FALSE,FALSE,IF(C4250&lt;$R$10,C4250,$R$10)))</f>
        <v>0</v>
      </c>
      <c r="H4250" t="b">
        <f>IF('Input and Summary Results'!$J$4="yes",'Data Transformation'!F4250,'Data Transformation'!D4250)</f>
        <v>0</v>
      </c>
      <c r="I4250" t="str">
        <f t="shared" si="229"/>
        <v/>
      </c>
    </row>
    <row r="4251" spans="2:9" x14ac:dyDescent="0.25">
      <c r="B4251" t="b">
        <f>IF('Input and Summary Results'!D3833=0,FALSE,'Input and Summary Results'!$B3833)</f>
        <v>0</v>
      </c>
      <c r="C4251" t="b">
        <f>IF(OR(B4251=0,'Input and Summary Results'!D3833=0,'Input and Summary Results'!D3833=""),FALSE,'Input and Summary Results'!$D3833)</f>
        <v>0</v>
      </c>
      <c r="D4251" t="b">
        <f>IF(OR(B4251=0,'Input and Summary Results'!E3833=0),FALSE,'Input and Summary Results'!$E3833)</f>
        <v>0</v>
      </c>
      <c r="E4251" t="b">
        <f t="shared" si="227"/>
        <v>0</v>
      </c>
      <c r="F4251" t="b">
        <f t="shared" si="228"/>
        <v>0</v>
      </c>
      <c r="G4251" t="b">
        <f>IF('Input and Summary Results'!$J$4="yes",IF(C4251=FALSE,FALSE,IF('Data Transformation'!E4251&lt;$R$10,E4251,$R$10)),IF(C4251=FALSE,FALSE,IF(C4251&lt;$R$10,C4251,$R$10)))</f>
        <v>0</v>
      </c>
      <c r="H4251" t="b">
        <f>IF('Input and Summary Results'!$J$4="yes",'Data Transformation'!F4251,'Data Transformation'!D4251)</f>
        <v>0</v>
      </c>
      <c r="I4251" t="str">
        <f t="shared" si="229"/>
        <v/>
      </c>
    </row>
    <row r="4252" spans="2:9" x14ac:dyDescent="0.25">
      <c r="B4252" t="b">
        <f>IF('Input and Summary Results'!D3834=0,FALSE,'Input and Summary Results'!$B3834)</f>
        <v>0</v>
      </c>
      <c r="C4252" t="b">
        <f>IF(OR(B4252=0,'Input and Summary Results'!D3834=0,'Input and Summary Results'!D3834=""),FALSE,'Input and Summary Results'!$D3834)</f>
        <v>0</v>
      </c>
      <c r="D4252" t="b">
        <f>IF(OR(B4252=0,'Input and Summary Results'!E3834=0),FALSE,'Input and Summary Results'!$E3834)</f>
        <v>0</v>
      </c>
      <c r="E4252" t="b">
        <f t="shared" si="227"/>
        <v>0</v>
      </c>
      <c r="F4252" t="b">
        <f t="shared" si="228"/>
        <v>0</v>
      </c>
      <c r="G4252" t="b">
        <f>IF('Input and Summary Results'!$J$4="yes",IF(C4252=FALSE,FALSE,IF('Data Transformation'!E4252&lt;$R$10,E4252,$R$10)),IF(C4252=FALSE,FALSE,IF(C4252&lt;$R$10,C4252,$R$10)))</f>
        <v>0</v>
      </c>
      <c r="H4252" t="b">
        <f>IF('Input and Summary Results'!$J$4="yes",'Data Transformation'!F4252,'Data Transformation'!D4252)</f>
        <v>0</v>
      </c>
      <c r="I4252" t="str">
        <f t="shared" si="229"/>
        <v/>
      </c>
    </row>
    <row r="4253" spans="2:9" x14ac:dyDescent="0.25">
      <c r="B4253" t="b">
        <f>IF('Input and Summary Results'!D3835=0,FALSE,'Input and Summary Results'!$B3835)</f>
        <v>0</v>
      </c>
      <c r="C4253" t="b">
        <f>IF(OR(B4253=0,'Input and Summary Results'!D3835=0,'Input and Summary Results'!D3835=""),FALSE,'Input and Summary Results'!$D3835)</f>
        <v>0</v>
      </c>
      <c r="D4253" t="b">
        <f>IF(OR(B4253=0,'Input and Summary Results'!E3835=0),FALSE,'Input and Summary Results'!$E3835)</f>
        <v>0</v>
      </c>
      <c r="E4253" t="b">
        <f t="shared" si="227"/>
        <v>0</v>
      </c>
      <c r="F4253" t="b">
        <f t="shared" si="228"/>
        <v>0</v>
      </c>
      <c r="G4253" t="b">
        <f>IF('Input and Summary Results'!$J$4="yes",IF(C4253=FALSE,FALSE,IF('Data Transformation'!E4253&lt;$R$10,E4253,$R$10)),IF(C4253=FALSE,FALSE,IF(C4253&lt;$R$10,C4253,$R$10)))</f>
        <v>0</v>
      </c>
      <c r="H4253" t="b">
        <f>IF('Input and Summary Results'!$J$4="yes",'Data Transformation'!F4253,'Data Transformation'!D4253)</f>
        <v>0</v>
      </c>
      <c r="I4253" t="str">
        <f t="shared" si="229"/>
        <v/>
      </c>
    </row>
    <row r="4254" spans="2:9" x14ac:dyDescent="0.25">
      <c r="B4254" t="b">
        <f>IF('Input and Summary Results'!D3836=0,FALSE,'Input and Summary Results'!$B3836)</f>
        <v>0</v>
      </c>
      <c r="C4254" t="b">
        <f>IF(OR(B4254=0,'Input and Summary Results'!D3836=0,'Input and Summary Results'!D3836=""),FALSE,'Input and Summary Results'!$D3836)</f>
        <v>0</v>
      </c>
      <c r="D4254" t="b">
        <f>IF(OR(B4254=0,'Input and Summary Results'!E3836=0),FALSE,'Input and Summary Results'!$E3836)</f>
        <v>0</v>
      </c>
      <c r="E4254" t="b">
        <f t="shared" si="227"/>
        <v>0</v>
      </c>
      <c r="F4254" t="b">
        <f t="shared" si="228"/>
        <v>0</v>
      </c>
      <c r="G4254" t="b">
        <f>IF('Input and Summary Results'!$J$4="yes",IF(C4254=FALSE,FALSE,IF('Data Transformation'!E4254&lt;$R$10,E4254,$R$10)),IF(C4254=FALSE,FALSE,IF(C4254&lt;$R$10,C4254,$R$10)))</f>
        <v>0</v>
      </c>
      <c r="H4254" t="b">
        <f>IF('Input and Summary Results'!$J$4="yes",'Data Transformation'!F4254,'Data Transformation'!D4254)</f>
        <v>0</v>
      </c>
      <c r="I4254" t="str">
        <f t="shared" si="229"/>
        <v/>
      </c>
    </row>
    <row r="4255" spans="2:9" x14ac:dyDescent="0.25">
      <c r="B4255" t="b">
        <f>IF('Input and Summary Results'!D3837=0,FALSE,'Input and Summary Results'!$B3837)</f>
        <v>0</v>
      </c>
      <c r="C4255" t="b">
        <f>IF(OR(B4255=0,'Input and Summary Results'!D3837=0,'Input and Summary Results'!D3837=""),FALSE,'Input and Summary Results'!$D3837)</f>
        <v>0</v>
      </c>
      <c r="D4255" t="b">
        <f>IF(OR(B4255=0,'Input and Summary Results'!E3837=0),FALSE,'Input and Summary Results'!$E3837)</f>
        <v>0</v>
      </c>
      <c r="E4255" t="b">
        <f t="shared" si="227"/>
        <v>0</v>
      </c>
      <c r="F4255" t="b">
        <f t="shared" si="228"/>
        <v>0</v>
      </c>
      <c r="G4255" t="b">
        <f>IF('Input and Summary Results'!$J$4="yes",IF(C4255=FALSE,FALSE,IF('Data Transformation'!E4255&lt;$R$10,E4255,$R$10)),IF(C4255=FALSE,FALSE,IF(C4255&lt;$R$10,C4255,$R$10)))</f>
        <v>0</v>
      </c>
      <c r="H4255" t="b">
        <f>IF('Input and Summary Results'!$J$4="yes",'Data Transformation'!F4255,'Data Transformation'!D4255)</f>
        <v>0</v>
      </c>
      <c r="I4255" t="str">
        <f t="shared" si="229"/>
        <v/>
      </c>
    </row>
    <row r="4256" spans="2:9" x14ac:dyDescent="0.25">
      <c r="B4256" t="b">
        <f>IF('Input and Summary Results'!D3838=0,FALSE,'Input and Summary Results'!$B3838)</f>
        <v>0</v>
      </c>
      <c r="C4256" t="b">
        <f>IF(OR(B4256=0,'Input and Summary Results'!D3838=0,'Input and Summary Results'!D3838=""),FALSE,'Input and Summary Results'!$D3838)</f>
        <v>0</v>
      </c>
      <c r="D4256" t="b">
        <f>IF(OR(B4256=0,'Input and Summary Results'!E3838=0),FALSE,'Input and Summary Results'!$E3838)</f>
        <v>0</v>
      </c>
      <c r="E4256" t="b">
        <f t="shared" si="227"/>
        <v>0</v>
      </c>
      <c r="F4256" t="b">
        <f t="shared" si="228"/>
        <v>0</v>
      </c>
      <c r="G4256" t="b">
        <f>IF('Input and Summary Results'!$J$4="yes",IF(C4256=FALSE,FALSE,IF('Data Transformation'!E4256&lt;$R$10,E4256,$R$10)),IF(C4256=FALSE,FALSE,IF(C4256&lt;$R$10,C4256,$R$10)))</f>
        <v>0</v>
      </c>
      <c r="H4256" t="b">
        <f>IF('Input and Summary Results'!$J$4="yes",'Data Transformation'!F4256,'Data Transformation'!D4256)</f>
        <v>0</v>
      </c>
      <c r="I4256" t="str">
        <f t="shared" si="229"/>
        <v/>
      </c>
    </row>
    <row r="4257" spans="2:9" x14ac:dyDescent="0.25">
      <c r="B4257" t="b">
        <f>IF('Input and Summary Results'!D3839=0,FALSE,'Input and Summary Results'!$B3839)</f>
        <v>0</v>
      </c>
      <c r="C4257" t="b">
        <f>IF(OR(B4257=0,'Input and Summary Results'!D3839=0,'Input and Summary Results'!D3839=""),FALSE,'Input and Summary Results'!$D3839)</f>
        <v>0</v>
      </c>
      <c r="D4257" t="b">
        <f>IF(OR(B4257=0,'Input and Summary Results'!E3839=0),FALSE,'Input and Summary Results'!$E3839)</f>
        <v>0</v>
      </c>
      <c r="E4257" t="b">
        <f t="shared" si="227"/>
        <v>0</v>
      </c>
      <c r="F4257" t="b">
        <f t="shared" si="228"/>
        <v>0</v>
      </c>
      <c r="G4257" t="b">
        <f>IF('Input and Summary Results'!$J$4="yes",IF(C4257=FALSE,FALSE,IF('Data Transformation'!E4257&lt;$R$10,E4257,$R$10)),IF(C4257=FALSE,FALSE,IF(C4257&lt;$R$10,C4257,$R$10)))</f>
        <v>0</v>
      </c>
      <c r="H4257" t="b">
        <f>IF('Input and Summary Results'!$J$4="yes",'Data Transformation'!F4257,'Data Transformation'!D4257)</f>
        <v>0</v>
      </c>
      <c r="I4257" t="str">
        <f t="shared" si="229"/>
        <v/>
      </c>
    </row>
    <row r="4258" spans="2:9" x14ac:dyDescent="0.25">
      <c r="B4258" t="b">
        <f>IF('Input and Summary Results'!D3840=0,FALSE,'Input and Summary Results'!$B3840)</f>
        <v>0</v>
      </c>
      <c r="C4258" t="b">
        <f>IF(OR(B4258=0,'Input and Summary Results'!D3840=0,'Input and Summary Results'!D3840=""),FALSE,'Input and Summary Results'!$D3840)</f>
        <v>0</v>
      </c>
      <c r="D4258" t="b">
        <f>IF(OR(B4258=0,'Input and Summary Results'!E3840=0),FALSE,'Input and Summary Results'!$E3840)</f>
        <v>0</v>
      </c>
      <c r="E4258" t="b">
        <f t="shared" si="227"/>
        <v>0</v>
      </c>
      <c r="F4258" t="b">
        <f t="shared" si="228"/>
        <v>0</v>
      </c>
      <c r="G4258" t="b">
        <f>IF('Input and Summary Results'!$J$4="yes",IF(C4258=FALSE,FALSE,IF('Data Transformation'!E4258&lt;$R$10,E4258,$R$10)),IF(C4258=FALSE,FALSE,IF(C4258&lt;$R$10,C4258,$R$10)))</f>
        <v>0</v>
      </c>
      <c r="H4258" t="b">
        <f>IF('Input and Summary Results'!$J$4="yes",'Data Transformation'!F4258,'Data Transformation'!D4258)</f>
        <v>0</v>
      </c>
      <c r="I4258" t="str">
        <f t="shared" si="229"/>
        <v/>
      </c>
    </row>
    <row r="4259" spans="2:9" x14ac:dyDescent="0.25">
      <c r="B4259" t="b">
        <f>IF('Input and Summary Results'!D3841=0,FALSE,'Input and Summary Results'!$B3841)</f>
        <v>0</v>
      </c>
      <c r="C4259" t="b">
        <f>IF(OR(B4259=0,'Input and Summary Results'!D3841=0,'Input and Summary Results'!D3841=""),FALSE,'Input and Summary Results'!$D3841)</f>
        <v>0</v>
      </c>
      <c r="D4259" t="b">
        <f>IF(OR(B4259=0,'Input and Summary Results'!E3841=0),FALSE,'Input and Summary Results'!$E3841)</f>
        <v>0</v>
      </c>
      <c r="E4259" t="b">
        <f t="shared" si="227"/>
        <v>0</v>
      </c>
      <c r="F4259" t="b">
        <f t="shared" si="228"/>
        <v>0</v>
      </c>
      <c r="G4259" t="b">
        <f>IF('Input and Summary Results'!$J$4="yes",IF(C4259=FALSE,FALSE,IF('Data Transformation'!E4259&lt;$R$10,E4259,$R$10)),IF(C4259=FALSE,FALSE,IF(C4259&lt;$R$10,C4259,$R$10)))</f>
        <v>0</v>
      </c>
      <c r="H4259" t="b">
        <f>IF('Input and Summary Results'!$J$4="yes",'Data Transformation'!F4259,'Data Transformation'!D4259)</f>
        <v>0</v>
      </c>
      <c r="I4259" t="str">
        <f t="shared" si="229"/>
        <v/>
      </c>
    </row>
    <row r="4260" spans="2:9" x14ac:dyDescent="0.25">
      <c r="B4260" t="b">
        <f>IF('Input and Summary Results'!D3842=0,FALSE,'Input and Summary Results'!$B3842)</f>
        <v>0</v>
      </c>
      <c r="C4260" t="b">
        <f>IF(OR(B4260=0,'Input and Summary Results'!D3842=0,'Input and Summary Results'!D3842=""),FALSE,'Input and Summary Results'!$D3842)</f>
        <v>0</v>
      </c>
      <c r="D4260" t="b">
        <f>IF(OR(B4260=0,'Input and Summary Results'!E3842=0),FALSE,'Input and Summary Results'!$E3842)</f>
        <v>0</v>
      </c>
      <c r="E4260" t="b">
        <f t="shared" si="227"/>
        <v>0</v>
      </c>
      <c r="F4260" t="b">
        <f t="shared" si="228"/>
        <v>0</v>
      </c>
      <c r="G4260" t="b">
        <f>IF('Input and Summary Results'!$J$4="yes",IF(C4260=FALSE,FALSE,IF('Data Transformation'!E4260&lt;$R$10,E4260,$R$10)),IF(C4260=FALSE,FALSE,IF(C4260&lt;$R$10,C4260,$R$10)))</f>
        <v>0</v>
      </c>
      <c r="H4260" t="b">
        <f>IF('Input and Summary Results'!$J$4="yes",'Data Transformation'!F4260,'Data Transformation'!D4260)</f>
        <v>0</v>
      </c>
      <c r="I4260" t="str">
        <f t="shared" si="229"/>
        <v/>
      </c>
    </row>
    <row r="4261" spans="2:9" x14ac:dyDescent="0.25">
      <c r="B4261" t="b">
        <f>IF('Input and Summary Results'!D3843=0,FALSE,'Input and Summary Results'!$B3843)</f>
        <v>0</v>
      </c>
      <c r="C4261" t="b">
        <f>IF(OR(B4261=0,'Input and Summary Results'!D3843=0,'Input and Summary Results'!D3843=""),FALSE,'Input and Summary Results'!$D3843)</f>
        <v>0</v>
      </c>
      <c r="D4261" t="b">
        <f>IF(OR(B4261=0,'Input and Summary Results'!E3843=0),FALSE,'Input and Summary Results'!$E3843)</f>
        <v>0</v>
      </c>
      <c r="E4261" t="b">
        <f t="shared" si="227"/>
        <v>0</v>
      </c>
      <c r="F4261" t="b">
        <f t="shared" si="228"/>
        <v>0</v>
      </c>
      <c r="G4261" t="b">
        <f>IF('Input and Summary Results'!$J$4="yes",IF(C4261=FALSE,FALSE,IF('Data Transformation'!E4261&lt;$R$10,E4261,$R$10)),IF(C4261=FALSE,FALSE,IF(C4261&lt;$R$10,C4261,$R$10)))</f>
        <v>0</v>
      </c>
      <c r="H4261" t="b">
        <f>IF('Input and Summary Results'!$J$4="yes",'Data Transformation'!F4261,'Data Transformation'!D4261)</f>
        <v>0</v>
      </c>
      <c r="I4261" t="str">
        <f t="shared" si="229"/>
        <v/>
      </c>
    </row>
    <row r="4262" spans="2:9" x14ac:dyDescent="0.25">
      <c r="B4262" t="b">
        <f>IF('Input and Summary Results'!D3844=0,FALSE,'Input and Summary Results'!$B3844)</f>
        <v>0</v>
      </c>
      <c r="C4262" t="b">
        <f>IF(OR(B4262=0,'Input and Summary Results'!D3844=0,'Input and Summary Results'!D3844=""),FALSE,'Input and Summary Results'!$D3844)</f>
        <v>0</v>
      </c>
      <c r="D4262" t="b">
        <f>IF(OR(B4262=0,'Input and Summary Results'!E3844=0),FALSE,'Input and Summary Results'!$E3844)</f>
        <v>0</v>
      </c>
      <c r="E4262" t="b">
        <f t="shared" si="227"/>
        <v>0</v>
      </c>
      <c r="F4262" t="b">
        <f t="shared" si="228"/>
        <v>0</v>
      </c>
      <c r="G4262" t="b">
        <f>IF('Input and Summary Results'!$J$4="yes",IF(C4262=FALSE,FALSE,IF('Data Transformation'!E4262&lt;$R$10,E4262,$R$10)),IF(C4262=FALSE,FALSE,IF(C4262&lt;$R$10,C4262,$R$10)))</f>
        <v>0</v>
      </c>
      <c r="H4262" t="b">
        <f>IF('Input and Summary Results'!$J$4="yes",'Data Transformation'!F4262,'Data Transformation'!D4262)</f>
        <v>0</v>
      </c>
      <c r="I4262" t="str">
        <f t="shared" si="229"/>
        <v/>
      </c>
    </row>
    <row r="4263" spans="2:9" x14ac:dyDescent="0.25">
      <c r="B4263" t="b">
        <f>IF('Input and Summary Results'!D3845=0,FALSE,'Input and Summary Results'!$B3845)</f>
        <v>0</v>
      </c>
      <c r="C4263" t="b">
        <f>IF(OR(B4263=0,'Input and Summary Results'!D3845=0,'Input and Summary Results'!D3845=""),FALSE,'Input and Summary Results'!$D3845)</f>
        <v>0</v>
      </c>
      <c r="D4263" t="b">
        <f>IF(OR(B4263=0,'Input and Summary Results'!E3845=0),FALSE,'Input and Summary Results'!$E3845)</f>
        <v>0</v>
      </c>
      <c r="E4263" t="b">
        <f t="shared" si="227"/>
        <v>0</v>
      </c>
      <c r="F4263" t="b">
        <f t="shared" si="228"/>
        <v>0</v>
      </c>
      <c r="G4263" t="b">
        <f>IF('Input and Summary Results'!$J$4="yes",IF(C4263=FALSE,FALSE,IF('Data Transformation'!E4263&lt;$R$10,E4263,$R$10)),IF(C4263=FALSE,FALSE,IF(C4263&lt;$R$10,C4263,$R$10)))</f>
        <v>0</v>
      </c>
      <c r="H4263" t="b">
        <f>IF('Input and Summary Results'!$J$4="yes",'Data Transformation'!F4263,'Data Transformation'!D4263)</f>
        <v>0</v>
      </c>
      <c r="I4263" t="str">
        <f t="shared" si="229"/>
        <v/>
      </c>
    </row>
    <row r="4264" spans="2:9" x14ac:dyDescent="0.25">
      <c r="B4264" t="b">
        <f>IF('Input and Summary Results'!D3846=0,FALSE,'Input and Summary Results'!$B3846)</f>
        <v>0</v>
      </c>
      <c r="C4264" t="b">
        <f>IF(OR(B4264=0,'Input and Summary Results'!D3846=0,'Input and Summary Results'!D3846=""),FALSE,'Input and Summary Results'!$D3846)</f>
        <v>0</v>
      </c>
      <c r="D4264" t="b">
        <f>IF(OR(B4264=0,'Input and Summary Results'!E3846=0),FALSE,'Input and Summary Results'!$E3846)</f>
        <v>0</v>
      </c>
      <c r="E4264" t="b">
        <f t="shared" si="227"/>
        <v>0</v>
      </c>
      <c r="F4264" t="b">
        <f t="shared" si="228"/>
        <v>0</v>
      </c>
      <c r="G4264" t="b">
        <f>IF('Input and Summary Results'!$J$4="yes",IF(C4264=FALSE,FALSE,IF('Data Transformation'!E4264&lt;$R$10,E4264,$R$10)),IF(C4264=FALSE,FALSE,IF(C4264&lt;$R$10,C4264,$R$10)))</f>
        <v>0</v>
      </c>
      <c r="H4264" t="b">
        <f>IF('Input and Summary Results'!$J$4="yes",'Data Transformation'!F4264,'Data Transformation'!D4264)</f>
        <v>0</v>
      </c>
      <c r="I4264" t="str">
        <f t="shared" si="229"/>
        <v/>
      </c>
    </row>
    <row r="4265" spans="2:9" x14ac:dyDescent="0.25">
      <c r="B4265" t="b">
        <f>IF('Input and Summary Results'!D3847=0,FALSE,'Input and Summary Results'!$B3847)</f>
        <v>0</v>
      </c>
      <c r="C4265" t="b">
        <f>IF(OR(B4265=0,'Input and Summary Results'!D3847=0,'Input and Summary Results'!D3847=""),FALSE,'Input and Summary Results'!$D3847)</f>
        <v>0</v>
      </c>
      <c r="D4265" t="b">
        <f>IF(OR(B4265=0,'Input and Summary Results'!E3847=0),FALSE,'Input and Summary Results'!$E3847)</f>
        <v>0</v>
      </c>
      <c r="E4265" t="b">
        <f t="shared" si="227"/>
        <v>0</v>
      </c>
      <c r="F4265" t="b">
        <f t="shared" si="228"/>
        <v>0</v>
      </c>
      <c r="G4265" t="b">
        <f>IF('Input and Summary Results'!$J$4="yes",IF(C4265=FALSE,FALSE,IF('Data Transformation'!E4265&lt;$R$10,E4265,$R$10)),IF(C4265=FALSE,FALSE,IF(C4265&lt;$R$10,C4265,$R$10)))</f>
        <v>0</v>
      </c>
      <c r="H4265" t="b">
        <f>IF('Input and Summary Results'!$J$4="yes",'Data Transformation'!F4265,'Data Transformation'!D4265)</f>
        <v>0</v>
      </c>
      <c r="I4265" t="str">
        <f t="shared" si="229"/>
        <v/>
      </c>
    </row>
    <row r="4266" spans="2:9" x14ac:dyDescent="0.25">
      <c r="B4266" t="b">
        <f>IF('Input and Summary Results'!D3848=0,FALSE,'Input and Summary Results'!$B3848)</f>
        <v>0</v>
      </c>
      <c r="C4266" t="b">
        <f>IF(OR(B4266=0,'Input and Summary Results'!D3848=0,'Input and Summary Results'!D3848=""),FALSE,'Input and Summary Results'!$D3848)</f>
        <v>0</v>
      </c>
      <c r="D4266" t="b">
        <f>IF(OR(B4266=0,'Input and Summary Results'!E3848=0),FALSE,'Input and Summary Results'!$E3848)</f>
        <v>0</v>
      </c>
      <c r="E4266" t="b">
        <f t="shared" ref="E4266:E4329" si="230">IF(C4266=FALSE,FALSE,LOG10(C4266))</f>
        <v>0</v>
      </c>
      <c r="F4266" t="b">
        <f t="shared" ref="F4266:F4329" si="231">IF(D4266=FALSE, FALSE,0.434*D4266/C4266)</f>
        <v>0</v>
      </c>
      <c r="G4266" t="b">
        <f>IF('Input and Summary Results'!$J$4="yes",IF(C4266=FALSE,FALSE,IF('Data Transformation'!E4266&lt;$R$10,E4266,$R$10)),IF(C4266=FALSE,FALSE,IF(C4266&lt;$R$10,C4266,$R$10)))</f>
        <v>0</v>
      </c>
      <c r="H4266" t="b">
        <f>IF('Input and Summary Results'!$J$4="yes",'Data Transformation'!F4266,'Data Transformation'!D4266)</f>
        <v>0</v>
      </c>
      <c r="I4266" t="str">
        <f t="shared" si="229"/>
        <v/>
      </c>
    </row>
    <row r="4267" spans="2:9" x14ac:dyDescent="0.25">
      <c r="B4267" t="b">
        <f>IF('Input and Summary Results'!D3849=0,FALSE,'Input and Summary Results'!$B3849)</f>
        <v>0</v>
      </c>
      <c r="C4267" t="b">
        <f>IF(OR(B4267=0,'Input and Summary Results'!D3849=0,'Input and Summary Results'!D3849=""),FALSE,'Input and Summary Results'!$D3849)</f>
        <v>0</v>
      </c>
      <c r="D4267" t="b">
        <f>IF(OR(B4267=0,'Input and Summary Results'!E3849=0),FALSE,'Input and Summary Results'!$E3849)</f>
        <v>0</v>
      </c>
      <c r="E4267" t="b">
        <f t="shared" si="230"/>
        <v>0</v>
      </c>
      <c r="F4267" t="b">
        <f t="shared" si="231"/>
        <v>0</v>
      </c>
      <c r="G4267" t="b">
        <f>IF('Input and Summary Results'!$J$4="yes",IF(C4267=FALSE,FALSE,IF('Data Transformation'!E4267&lt;$R$10,E4267,$R$10)),IF(C4267=FALSE,FALSE,IF(C4267&lt;$R$10,C4267,$R$10)))</f>
        <v>0</v>
      </c>
      <c r="H4267" t="b">
        <f>IF('Input and Summary Results'!$J$4="yes",'Data Transformation'!F4267,'Data Transformation'!D4267)</f>
        <v>0</v>
      </c>
      <c r="I4267" t="str">
        <f t="shared" si="229"/>
        <v/>
      </c>
    </row>
    <row r="4268" spans="2:9" x14ac:dyDescent="0.25">
      <c r="B4268" t="b">
        <f>IF('Input and Summary Results'!D3850=0,FALSE,'Input and Summary Results'!$B3850)</f>
        <v>0</v>
      </c>
      <c r="C4268" t="b">
        <f>IF(OR(B4268=0,'Input and Summary Results'!D3850=0,'Input and Summary Results'!D3850=""),FALSE,'Input and Summary Results'!$D3850)</f>
        <v>0</v>
      </c>
      <c r="D4268" t="b">
        <f>IF(OR(B4268=0,'Input and Summary Results'!E3850=0),FALSE,'Input and Summary Results'!$E3850)</f>
        <v>0</v>
      </c>
      <c r="E4268" t="b">
        <f t="shared" si="230"/>
        <v>0</v>
      </c>
      <c r="F4268" t="b">
        <f t="shared" si="231"/>
        <v>0</v>
      </c>
      <c r="G4268" t="b">
        <f>IF('Input and Summary Results'!$J$4="yes",IF(C4268=FALSE,FALSE,IF('Data Transformation'!E4268&lt;$R$10,E4268,$R$10)),IF(C4268=FALSE,FALSE,IF(C4268&lt;$R$10,C4268,$R$10)))</f>
        <v>0</v>
      </c>
      <c r="H4268" t="b">
        <f>IF('Input and Summary Results'!$J$4="yes",'Data Transformation'!F4268,'Data Transformation'!D4268)</f>
        <v>0</v>
      </c>
      <c r="I4268" t="str">
        <f t="shared" si="229"/>
        <v/>
      </c>
    </row>
    <row r="4269" spans="2:9" x14ac:dyDescent="0.25">
      <c r="B4269" t="b">
        <f>IF('Input and Summary Results'!D3851=0,FALSE,'Input and Summary Results'!$B3851)</f>
        <v>0</v>
      </c>
      <c r="C4269" t="b">
        <f>IF(OR(B4269=0,'Input and Summary Results'!D3851=0,'Input and Summary Results'!D3851=""),FALSE,'Input and Summary Results'!$D3851)</f>
        <v>0</v>
      </c>
      <c r="D4269" t="b">
        <f>IF(OR(B4269=0,'Input and Summary Results'!E3851=0),FALSE,'Input and Summary Results'!$E3851)</f>
        <v>0</v>
      </c>
      <c r="E4269" t="b">
        <f t="shared" si="230"/>
        <v>0</v>
      </c>
      <c r="F4269" t="b">
        <f t="shared" si="231"/>
        <v>0</v>
      </c>
      <c r="G4269" t="b">
        <f>IF('Input and Summary Results'!$J$4="yes",IF(C4269=FALSE,FALSE,IF('Data Transformation'!E4269&lt;$R$10,E4269,$R$10)),IF(C4269=FALSE,FALSE,IF(C4269&lt;$R$10,C4269,$R$10)))</f>
        <v>0</v>
      </c>
      <c r="H4269" t="b">
        <f>IF('Input and Summary Results'!$J$4="yes",'Data Transformation'!F4269,'Data Transformation'!D4269)</f>
        <v>0</v>
      </c>
      <c r="I4269" t="str">
        <f t="shared" si="229"/>
        <v/>
      </c>
    </row>
    <row r="4270" spans="2:9" x14ac:dyDescent="0.25">
      <c r="B4270" t="b">
        <f>IF('Input and Summary Results'!D3852=0,FALSE,'Input and Summary Results'!$B3852)</f>
        <v>0</v>
      </c>
      <c r="C4270" t="b">
        <f>IF(OR(B4270=0,'Input and Summary Results'!D3852=0,'Input and Summary Results'!D3852=""),FALSE,'Input and Summary Results'!$D3852)</f>
        <v>0</v>
      </c>
      <c r="D4270" t="b">
        <f>IF(OR(B4270=0,'Input and Summary Results'!E3852=0),FALSE,'Input and Summary Results'!$E3852)</f>
        <v>0</v>
      </c>
      <c r="E4270" t="b">
        <f t="shared" si="230"/>
        <v>0</v>
      </c>
      <c r="F4270" t="b">
        <f t="shared" si="231"/>
        <v>0</v>
      </c>
      <c r="G4270" t="b">
        <f>IF('Input and Summary Results'!$J$4="yes",IF(C4270=FALSE,FALSE,IF('Data Transformation'!E4270&lt;$R$10,E4270,$R$10)),IF(C4270=FALSE,FALSE,IF(C4270&lt;$R$10,C4270,$R$10)))</f>
        <v>0</v>
      </c>
      <c r="H4270" t="b">
        <f>IF('Input and Summary Results'!$J$4="yes",'Data Transformation'!F4270,'Data Transformation'!D4270)</f>
        <v>0</v>
      </c>
      <c r="I4270" t="str">
        <f t="shared" si="229"/>
        <v/>
      </c>
    </row>
    <row r="4271" spans="2:9" x14ac:dyDescent="0.25">
      <c r="B4271" t="b">
        <f>IF('Input and Summary Results'!D3853=0,FALSE,'Input and Summary Results'!$B3853)</f>
        <v>0</v>
      </c>
      <c r="C4271" t="b">
        <f>IF(OR(B4271=0,'Input and Summary Results'!D3853=0,'Input and Summary Results'!D3853=""),FALSE,'Input and Summary Results'!$D3853)</f>
        <v>0</v>
      </c>
      <c r="D4271" t="b">
        <f>IF(OR(B4271=0,'Input and Summary Results'!E3853=0),FALSE,'Input and Summary Results'!$E3853)</f>
        <v>0</v>
      </c>
      <c r="E4271" t="b">
        <f t="shared" si="230"/>
        <v>0</v>
      </c>
      <c r="F4271" t="b">
        <f t="shared" si="231"/>
        <v>0</v>
      </c>
      <c r="G4271" t="b">
        <f>IF('Input and Summary Results'!$J$4="yes",IF(C4271=FALSE,FALSE,IF('Data Transformation'!E4271&lt;$R$10,E4271,$R$10)),IF(C4271=FALSE,FALSE,IF(C4271&lt;$R$10,C4271,$R$10)))</f>
        <v>0</v>
      </c>
      <c r="H4271" t="b">
        <f>IF('Input and Summary Results'!$J$4="yes",'Data Transformation'!F4271,'Data Transformation'!D4271)</f>
        <v>0</v>
      </c>
      <c r="I4271" t="str">
        <f t="shared" si="229"/>
        <v/>
      </c>
    </row>
    <row r="4272" spans="2:9" x14ac:dyDescent="0.25">
      <c r="B4272" t="b">
        <f>IF('Input and Summary Results'!D3854=0,FALSE,'Input and Summary Results'!$B3854)</f>
        <v>0</v>
      </c>
      <c r="C4272" t="b">
        <f>IF(OR(B4272=0,'Input and Summary Results'!D3854=0,'Input and Summary Results'!D3854=""),FALSE,'Input and Summary Results'!$D3854)</f>
        <v>0</v>
      </c>
      <c r="D4272" t="b">
        <f>IF(OR(B4272=0,'Input and Summary Results'!E3854=0),FALSE,'Input and Summary Results'!$E3854)</f>
        <v>0</v>
      </c>
      <c r="E4272" t="b">
        <f t="shared" si="230"/>
        <v>0</v>
      </c>
      <c r="F4272" t="b">
        <f t="shared" si="231"/>
        <v>0</v>
      </c>
      <c r="G4272" t="b">
        <f>IF('Input and Summary Results'!$J$4="yes",IF(C4272=FALSE,FALSE,IF('Data Transformation'!E4272&lt;$R$10,E4272,$R$10)),IF(C4272=FALSE,FALSE,IF(C4272&lt;$R$10,C4272,$R$10)))</f>
        <v>0</v>
      </c>
      <c r="H4272" t="b">
        <f>IF('Input and Summary Results'!$J$4="yes",'Data Transformation'!F4272,'Data Transformation'!D4272)</f>
        <v>0</v>
      </c>
      <c r="I4272" t="str">
        <f t="shared" si="229"/>
        <v/>
      </c>
    </row>
    <row r="4273" spans="2:9" x14ac:dyDescent="0.25">
      <c r="B4273" t="b">
        <f>IF('Input and Summary Results'!D3855=0,FALSE,'Input and Summary Results'!$B3855)</f>
        <v>0</v>
      </c>
      <c r="C4273" t="b">
        <f>IF(OR(B4273=0,'Input and Summary Results'!D3855=0,'Input and Summary Results'!D3855=""),FALSE,'Input and Summary Results'!$D3855)</f>
        <v>0</v>
      </c>
      <c r="D4273" t="b">
        <f>IF(OR(B4273=0,'Input and Summary Results'!E3855=0),FALSE,'Input and Summary Results'!$E3855)</f>
        <v>0</v>
      </c>
      <c r="E4273" t="b">
        <f t="shared" si="230"/>
        <v>0</v>
      </c>
      <c r="F4273" t="b">
        <f t="shared" si="231"/>
        <v>0</v>
      </c>
      <c r="G4273" t="b">
        <f>IF('Input and Summary Results'!$J$4="yes",IF(C4273=FALSE,FALSE,IF('Data Transformation'!E4273&lt;$R$10,E4273,$R$10)),IF(C4273=FALSE,FALSE,IF(C4273&lt;$R$10,C4273,$R$10)))</f>
        <v>0</v>
      </c>
      <c r="H4273" t="b">
        <f>IF('Input and Summary Results'!$J$4="yes",'Data Transformation'!F4273,'Data Transformation'!D4273)</f>
        <v>0</v>
      </c>
      <c r="I4273" t="str">
        <f t="shared" si="229"/>
        <v/>
      </c>
    </row>
    <row r="4274" spans="2:9" x14ac:dyDescent="0.25">
      <c r="B4274" t="b">
        <f>IF('Input and Summary Results'!D3856=0,FALSE,'Input and Summary Results'!$B3856)</f>
        <v>0</v>
      </c>
      <c r="C4274" t="b">
        <f>IF(OR(B4274=0,'Input and Summary Results'!D3856=0,'Input and Summary Results'!D3856=""),FALSE,'Input and Summary Results'!$D3856)</f>
        <v>0</v>
      </c>
      <c r="D4274" t="b">
        <f>IF(OR(B4274=0,'Input and Summary Results'!E3856=0),FALSE,'Input and Summary Results'!$E3856)</f>
        <v>0</v>
      </c>
      <c r="E4274" t="b">
        <f t="shared" si="230"/>
        <v>0</v>
      </c>
      <c r="F4274" t="b">
        <f t="shared" si="231"/>
        <v>0</v>
      </c>
      <c r="G4274" t="b">
        <f>IF('Input and Summary Results'!$J$4="yes",IF(C4274=FALSE,FALSE,IF('Data Transformation'!E4274&lt;$R$10,E4274,$R$10)),IF(C4274=FALSE,FALSE,IF(C4274&lt;$R$10,C4274,$R$10)))</f>
        <v>0</v>
      </c>
      <c r="H4274" t="b">
        <f>IF('Input and Summary Results'!$J$4="yes",'Data Transformation'!F4274,'Data Transformation'!D4274)</f>
        <v>0</v>
      </c>
      <c r="I4274" t="str">
        <f t="shared" si="229"/>
        <v/>
      </c>
    </row>
    <row r="4275" spans="2:9" x14ac:dyDescent="0.25">
      <c r="B4275" t="b">
        <f>IF('Input and Summary Results'!D3857=0,FALSE,'Input and Summary Results'!$B3857)</f>
        <v>0</v>
      </c>
      <c r="C4275" t="b">
        <f>IF(OR(B4275=0,'Input and Summary Results'!D3857=0,'Input and Summary Results'!D3857=""),FALSE,'Input and Summary Results'!$D3857)</f>
        <v>0</v>
      </c>
      <c r="D4275" t="b">
        <f>IF(OR(B4275=0,'Input and Summary Results'!E3857=0),FALSE,'Input and Summary Results'!$E3857)</f>
        <v>0</v>
      </c>
      <c r="E4275" t="b">
        <f t="shared" si="230"/>
        <v>0</v>
      </c>
      <c r="F4275" t="b">
        <f t="shared" si="231"/>
        <v>0</v>
      </c>
      <c r="G4275" t="b">
        <f>IF('Input and Summary Results'!$J$4="yes",IF(C4275=FALSE,FALSE,IF('Data Transformation'!E4275&lt;$R$10,E4275,$R$10)),IF(C4275=FALSE,FALSE,IF(C4275&lt;$R$10,C4275,$R$10)))</f>
        <v>0</v>
      </c>
      <c r="H4275" t="b">
        <f>IF('Input and Summary Results'!$J$4="yes",'Data Transformation'!F4275,'Data Transformation'!D4275)</f>
        <v>0</v>
      </c>
      <c r="I4275" t="str">
        <f t="shared" si="229"/>
        <v/>
      </c>
    </row>
    <row r="4276" spans="2:9" x14ac:dyDescent="0.25">
      <c r="B4276" t="b">
        <f>IF('Input and Summary Results'!D3858=0,FALSE,'Input and Summary Results'!$B3858)</f>
        <v>0</v>
      </c>
      <c r="C4276" t="b">
        <f>IF(OR(B4276=0,'Input and Summary Results'!D3858=0,'Input and Summary Results'!D3858=""),FALSE,'Input and Summary Results'!$D3858)</f>
        <v>0</v>
      </c>
      <c r="D4276" t="b">
        <f>IF(OR(B4276=0,'Input and Summary Results'!E3858=0),FALSE,'Input and Summary Results'!$E3858)</f>
        <v>0</v>
      </c>
      <c r="E4276" t="b">
        <f t="shared" si="230"/>
        <v>0</v>
      </c>
      <c r="F4276" t="b">
        <f t="shared" si="231"/>
        <v>0</v>
      </c>
      <c r="G4276" t="b">
        <f>IF('Input and Summary Results'!$J$4="yes",IF(C4276=FALSE,FALSE,IF('Data Transformation'!E4276&lt;$R$10,E4276,$R$10)),IF(C4276=FALSE,FALSE,IF(C4276&lt;$R$10,C4276,$R$10)))</f>
        <v>0</v>
      </c>
      <c r="H4276" t="b">
        <f>IF('Input and Summary Results'!$J$4="yes",'Data Transformation'!F4276,'Data Transformation'!D4276)</f>
        <v>0</v>
      </c>
      <c r="I4276" t="str">
        <f t="shared" si="229"/>
        <v/>
      </c>
    </row>
    <row r="4277" spans="2:9" x14ac:dyDescent="0.25">
      <c r="B4277" t="b">
        <f>IF('Input and Summary Results'!D3859=0,FALSE,'Input and Summary Results'!$B3859)</f>
        <v>0</v>
      </c>
      <c r="C4277" t="b">
        <f>IF(OR(B4277=0,'Input and Summary Results'!D3859=0,'Input and Summary Results'!D3859=""),FALSE,'Input and Summary Results'!$D3859)</f>
        <v>0</v>
      </c>
      <c r="D4277" t="b">
        <f>IF(OR(B4277=0,'Input and Summary Results'!E3859=0),FALSE,'Input and Summary Results'!$E3859)</f>
        <v>0</v>
      </c>
      <c r="E4277" t="b">
        <f t="shared" si="230"/>
        <v>0</v>
      </c>
      <c r="F4277" t="b">
        <f t="shared" si="231"/>
        <v>0</v>
      </c>
      <c r="G4277" t="b">
        <f>IF('Input and Summary Results'!$J$4="yes",IF(C4277=FALSE,FALSE,IF('Data Transformation'!E4277&lt;$R$10,E4277,$R$10)),IF(C4277=FALSE,FALSE,IF(C4277&lt;$R$10,C4277,$R$10)))</f>
        <v>0</v>
      </c>
      <c r="H4277" t="b">
        <f>IF('Input and Summary Results'!$J$4="yes",'Data Transformation'!F4277,'Data Transformation'!D4277)</f>
        <v>0</v>
      </c>
      <c r="I4277" t="str">
        <f t="shared" si="229"/>
        <v/>
      </c>
    </row>
    <row r="4278" spans="2:9" x14ac:dyDescent="0.25">
      <c r="B4278" t="b">
        <f>IF('Input and Summary Results'!D3860=0,FALSE,'Input and Summary Results'!$B3860)</f>
        <v>0</v>
      </c>
      <c r="C4278" t="b">
        <f>IF(OR(B4278=0,'Input and Summary Results'!D3860=0,'Input and Summary Results'!D3860=""),FALSE,'Input and Summary Results'!$D3860)</f>
        <v>0</v>
      </c>
      <c r="D4278" t="b">
        <f>IF(OR(B4278=0,'Input and Summary Results'!E3860=0),FALSE,'Input and Summary Results'!$E3860)</f>
        <v>0</v>
      </c>
      <c r="E4278" t="b">
        <f t="shared" si="230"/>
        <v>0</v>
      </c>
      <c r="F4278" t="b">
        <f t="shared" si="231"/>
        <v>0</v>
      </c>
      <c r="G4278" t="b">
        <f>IF('Input and Summary Results'!$J$4="yes",IF(C4278=FALSE,FALSE,IF('Data Transformation'!E4278&lt;$R$10,E4278,$R$10)),IF(C4278=FALSE,FALSE,IF(C4278&lt;$R$10,C4278,$R$10)))</f>
        <v>0</v>
      </c>
      <c r="H4278" t="b">
        <f>IF('Input and Summary Results'!$J$4="yes",'Data Transformation'!F4278,'Data Transformation'!D4278)</f>
        <v>0</v>
      </c>
      <c r="I4278" t="str">
        <f t="shared" si="229"/>
        <v/>
      </c>
    </row>
    <row r="4279" spans="2:9" x14ac:dyDescent="0.25">
      <c r="B4279" t="b">
        <f>IF('Input and Summary Results'!D3861=0,FALSE,'Input and Summary Results'!$B3861)</f>
        <v>0</v>
      </c>
      <c r="C4279" t="b">
        <f>IF(OR(B4279=0,'Input and Summary Results'!D3861=0,'Input and Summary Results'!D3861=""),FALSE,'Input and Summary Results'!$D3861)</f>
        <v>0</v>
      </c>
      <c r="D4279" t="b">
        <f>IF(OR(B4279=0,'Input and Summary Results'!E3861=0),FALSE,'Input and Summary Results'!$E3861)</f>
        <v>0</v>
      </c>
      <c r="E4279" t="b">
        <f t="shared" si="230"/>
        <v>0</v>
      </c>
      <c r="F4279" t="b">
        <f t="shared" si="231"/>
        <v>0</v>
      </c>
      <c r="G4279" t="b">
        <f>IF('Input and Summary Results'!$J$4="yes",IF(C4279=FALSE,FALSE,IF('Data Transformation'!E4279&lt;$R$10,E4279,$R$10)),IF(C4279=FALSE,FALSE,IF(C4279&lt;$R$10,C4279,$R$10)))</f>
        <v>0</v>
      </c>
      <c r="H4279" t="b">
        <f>IF('Input and Summary Results'!$J$4="yes",'Data Transformation'!F4279,'Data Transformation'!D4279)</f>
        <v>0</v>
      </c>
      <c r="I4279" t="str">
        <f t="shared" si="229"/>
        <v/>
      </c>
    </row>
    <row r="4280" spans="2:9" x14ac:dyDescent="0.25">
      <c r="B4280" t="b">
        <f>IF('Input and Summary Results'!D3862=0,FALSE,'Input and Summary Results'!$B3862)</f>
        <v>0</v>
      </c>
      <c r="C4280" t="b">
        <f>IF(OR(B4280=0,'Input and Summary Results'!D3862=0,'Input and Summary Results'!D3862=""),FALSE,'Input and Summary Results'!$D3862)</f>
        <v>0</v>
      </c>
      <c r="D4280" t="b">
        <f>IF(OR(B4280=0,'Input and Summary Results'!E3862=0),FALSE,'Input and Summary Results'!$E3862)</f>
        <v>0</v>
      </c>
      <c r="E4280" t="b">
        <f t="shared" si="230"/>
        <v>0</v>
      </c>
      <c r="F4280" t="b">
        <f t="shared" si="231"/>
        <v>0</v>
      </c>
      <c r="G4280" t="b">
        <f>IF('Input and Summary Results'!$J$4="yes",IF(C4280=FALSE,FALSE,IF('Data Transformation'!E4280&lt;$R$10,E4280,$R$10)),IF(C4280=FALSE,FALSE,IF(C4280&lt;$R$10,C4280,$R$10)))</f>
        <v>0</v>
      </c>
      <c r="H4280" t="b">
        <f>IF('Input and Summary Results'!$J$4="yes",'Data Transformation'!F4280,'Data Transformation'!D4280)</f>
        <v>0</v>
      </c>
      <c r="I4280" t="str">
        <f t="shared" si="229"/>
        <v/>
      </c>
    </row>
    <row r="4281" spans="2:9" x14ac:dyDescent="0.25">
      <c r="B4281" t="b">
        <f>IF('Input and Summary Results'!D3863=0,FALSE,'Input and Summary Results'!$B3863)</f>
        <v>0</v>
      </c>
      <c r="C4281" t="b">
        <f>IF(OR(B4281=0,'Input and Summary Results'!D3863=0,'Input and Summary Results'!D3863=""),FALSE,'Input and Summary Results'!$D3863)</f>
        <v>0</v>
      </c>
      <c r="D4281" t="b">
        <f>IF(OR(B4281=0,'Input and Summary Results'!E3863=0),FALSE,'Input and Summary Results'!$E3863)</f>
        <v>0</v>
      </c>
      <c r="E4281" t="b">
        <f t="shared" si="230"/>
        <v>0</v>
      </c>
      <c r="F4281" t="b">
        <f t="shared" si="231"/>
        <v>0</v>
      </c>
      <c r="G4281" t="b">
        <f>IF('Input and Summary Results'!$J$4="yes",IF(C4281=FALSE,FALSE,IF('Data Transformation'!E4281&lt;$R$10,E4281,$R$10)),IF(C4281=FALSE,FALSE,IF(C4281&lt;$R$10,C4281,$R$10)))</f>
        <v>0</v>
      </c>
      <c r="H4281" t="b">
        <f>IF('Input and Summary Results'!$J$4="yes",'Data Transformation'!F4281,'Data Transformation'!D4281)</f>
        <v>0</v>
      </c>
      <c r="I4281" t="str">
        <f t="shared" si="229"/>
        <v/>
      </c>
    </row>
    <row r="4282" spans="2:9" x14ac:dyDescent="0.25">
      <c r="B4282" t="b">
        <f>IF('Input and Summary Results'!D3864=0,FALSE,'Input and Summary Results'!$B3864)</f>
        <v>0</v>
      </c>
      <c r="C4282" t="b">
        <f>IF(OR(B4282=0,'Input and Summary Results'!D3864=0,'Input and Summary Results'!D3864=""),FALSE,'Input and Summary Results'!$D3864)</f>
        <v>0</v>
      </c>
      <c r="D4282" t="b">
        <f>IF(OR(B4282=0,'Input and Summary Results'!E3864=0),FALSE,'Input and Summary Results'!$E3864)</f>
        <v>0</v>
      </c>
      <c r="E4282" t="b">
        <f t="shared" si="230"/>
        <v>0</v>
      </c>
      <c r="F4282" t="b">
        <f t="shared" si="231"/>
        <v>0</v>
      </c>
      <c r="G4282" t="b">
        <f>IF('Input and Summary Results'!$J$4="yes",IF(C4282=FALSE,FALSE,IF('Data Transformation'!E4282&lt;$R$10,E4282,$R$10)),IF(C4282=FALSE,FALSE,IF(C4282&lt;$R$10,C4282,$R$10)))</f>
        <v>0</v>
      </c>
      <c r="H4282" t="b">
        <f>IF('Input and Summary Results'!$J$4="yes",'Data Transformation'!F4282,'Data Transformation'!D4282)</f>
        <v>0</v>
      </c>
      <c r="I4282" t="str">
        <f t="shared" si="229"/>
        <v/>
      </c>
    </row>
    <row r="4283" spans="2:9" x14ac:dyDescent="0.25">
      <c r="B4283" t="b">
        <f>IF('Input and Summary Results'!D3865=0,FALSE,'Input and Summary Results'!$B3865)</f>
        <v>0</v>
      </c>
      <c r="C4283" t="b">
        <f>IF(OR(B4283=0,'Input and Summary Results'!D3865=0,'Input and Summary Results'!D3865=""),FALSE,'Input and Summary Results'!$D3865)</f>
        <v>0</v>
      </c>
      <c r="D4283" t="b">
        <f>IF(OR(B4283=0,'Input and Summary Results'!E3865=0),FALSE,'Input and Summary Results'!$E3865)</f>
        <v>0</v>
      </c>
      <c r="E4283" t="b">
        <f t="shared" si="230"/>
        <v>0</v>
      </c>
      <c r="F4283" t="b">
        <f t="shared" si="231"/>
        <v>0</v>
      </c>
      <c r="G4283" t="b">
        <f>IF('Input and Summary Results'!$J$4="yes",IF(C4283=FALSE,FALSE,IF('Data Transformation'!E4283&lt;$R$10,E4283,$R$10)),IF(C4283=FALSE,FALSE,IF(C4283&lt;$R$10,C4283,$R$10)))</f>
        <v>0</v>
      </c>
      <c r="H4283" t="b">
        <f>IF('Input and Summary Results'!$J$4="yes",'Data Transformation'!F4283,'Data Transformation'!D4283)</f>
        <v>0</v>
      </c>
      <c r="I4283" t="str">
        <f t="shared" si="229"/>
        <v/>
      </c>
    </row>
    <row r="4284" spans="2:9" x14ac:dyDescent="0.25">
      <c r="B4284" t="b">
        <f>IF('Input and Summary Results'!D3866=0,FALSE,'Input and Summary Results'!$B3866)</f>
        <v>0</v>
      </c>
      <c r="C4284" t="b">
        <f>IF(OR(B4284=0,'Input and Summary Results'!D3866=0,'Input and Summary Results'!D3866=""),FALSE,'Input and Summary Results'!$D3866)</f>
        <v>0</v>
      </c>
      <c r="D4284" t="b">
        <f>IF(OR(B4284=0,'Input and Summary Results'!E3866=0),FALSE,'Input and Summary Results'!$E3866)</f>
        <v>0</v>
      </c>
      <c r="E4284" t="b">
        <f t="shared" si="230"/>
        <v>0</v>
      </c>
      <c r="F4284" t="b">
        <f t="shared" si="231"/>
        <v>0</v>
      </c>
      <c r="G4284" t="b">
        <f>IF('Input and Summary Results'!$J$4="yes",IF(C4284=FALSE,FALSE,IF('Data Transformation'!E4284&lt;$R$10,E4284,$R$10)),IF(C4284=FALSE,FALSE,IF(C4284&lt;$R$10,C4284,$R$10)))</f>
        <v>0</v>
      </c>
      <c r="H4284" t="b">
        <f>IF('Input and Summary Results'!$J$4="yes",'Data Transformation'!F4284,'Data Transformation'!D4284)</f>
        <v>0</v>
      </c>
      <c r="I4284" t="str">
        <f t="shared" si="229"/>
        <v/>
      </c>
    </row>
    <row r="4285" spans="2:9" x14ac:dyDescent="0.25">
      <c r="B4285" t="b">
        <f>IF('Input and Summary Results'!D3867=0,FALSE,'Input and Summary Results'!$B3867)</f>
        <v>0</v>
      </c>
      <c r="C4285" t="b">
        <f>IF(OR(B4285=0,'Input and Summary Results'!D3867=0,'Input and Summary Results'!D3867=""),FALSE,'Input and Summary Results'!$D3867)</f>
        <v>0</v>
      </c>
      <c r="D4285" t="b">
        <f>IF(OR(B4285=0,'Input and Summary Results'!E3867=0),FALSE,'Input and Summary Results'!$E3867)</f>
        <v>0</v>
      </c>
      <c r="E4285" t="b">
        <f t="shared" si="230"/>
        <v>0</v>
      </c>
      <c r="F4285" t="b">
        <f t="shared" si="231"/>
        <v>0</v>
      </c>
      <c r="G4285" t="b">
        <f>IF('Input and Summary Results'!$J$4="yes",IF(C4285=FALSE,FALSE,IF('Data Transformation'!E4285&lt;$R$10,E4285,$R$10)),IF(C4285=FALSE,FALSE,IF(C4285&lt;$R$10,C4285,$R$10)))</f>
        <v>0</v>
      </c>
      <c r="H4285" t="b">
        <f>IF('Input and Summary Results'!$J$4="yes",'Data Transformation'!F4285,'Data Transformation'!D4285)</f>
        <v>0</v>
      </c>
      <c r="I4285" t="str">
        <f t="shared" si="229"/>
        <v/>
      </c>
    </row>
    <row r="4286" spans="2:9" x14ac:dyDescent="0.25">
      <c r="B4286" t="b">
        <f>IF('Input and Summary Results'!D3868=0,FALSE,'Input and Summary Results'!$B3868)</f>
        <v>0</v>
      </c>
      <c r="C4286" t="b">
        <f>IF(OR(B4286=0,'Input and Summary Results'!D3868=0,'Input and Summary Results'!D3868=""),FALSE,'Input and Summary Results'!$D3868)</f>
        <v>0</v>
      </c>
      <c r="D4286" t="b">
        <f>IF(OR(B4286=0,'Input and Summary Results'!E3868=0),FALSE,'Input and Summary Results'!$E3868)</f>
        <v>0</v>
      </c>
      <c r="E4286" t="b">
        <f t="shared" si="230"/>
        <v>0</v>
      </c>
      <c r="F4286" t="b">
        <f t="shared" si="231"/>
        <v>0</v>
      </c>
      <c r="G4286" t="b">
        <f>IF('Input and Summary Results'!$J$4="yes",IF(C4286=FALSE,FALSE,IF('Data Transformation'!E4286&lt;$R$10,E4286,$R$10)),IF(C4286=FALSE,FALSE,IF(C4286&lt;$R$10,C4286,$R$10)))</f>
        <v>0</v>
      </c>
      <c r="H4286" t="b">
        <f>IF('Input and Summary Results'!$J$4="yes",'Data Transformation'!F4286,'Data Transformation'!D4286)</f>
        <v>0</v>
      </c>
      <c r="I4286" t="str">
        <f t="shared" si="229"/>
        <v/>
      </c>
    </row>
    <row r="4287" spans="2:9" x14ac:dyDescent="0.25">
      <c r="B4287" t="b">
        <f>IF('Input and Summary Results'!D3869=0,FALSE,'Input and Summary Results'!$B3869)</f>
        <v>0</v>
      </c>
      <c r="C4287" t="b">
        <f>IF(OR(B4287=0,'Input and Summary Results'!D3869=0,'Input and Summary Results'!D3869=""),FALSE,'Input and Summary Results'!$D3869)</f>
        <v>0</v>
      </c>
      <c r="D4287" t="b">
        <f>IF(OR(B4287=0,'Input and Summary Results'!E3869=0),FALSE,'Input and Summary Results'!$E3869)</f>
        <v>0</v>
      </c>
      <c r="E4287" t="b">
        <f t="shared" si="230"/>
        <v>0</v>
      </c>
      <c r="F4287" t="b">
        <f t="shared" si="231"/>
        <v>0</v>
      </c>
      <c r="G4287" t="b">
        <f>IF('Input and Summary Results'!$J$4="yes",IF(C4287=FALSE,FALSE,IF('Data Transformation'!E4287&lt;$R$10,E4287,$R$10)),IF(C4287=FALSE,FALSE,IF(C4287&lt;$R$10,C4287,$R$10)))</f>
        <v>0</v>
      </c>
      <c r="H4287" t="b">
        <f>IF('Input and Summary Results'!$J$4="yes",'Data Transformation'!F4287,'Data Transformation'!D4287)</f>
        <v>0</v>
      </c>
      <c r="I4287" t="str">
        <f t="shared" si="229"/>
        <v/>
      </c>
    </row>
    <row r="4288" spans="2:9" x14ac:dyDescent="0.25">
      <c r="B4288" t="b">
        <f>IF('Input and Summary Results'!D3870=0,FALSE,'Input and Summary Results'!$B3870)</f>
        <v>0</v>
      </c>
      <c r="C4288" t="b">
        <f>IF(OR(B4288=0,'Input and Summary Results'!D3870=0,'Input and Summary Results'!D3870=""),FALSE,'Input and Summary Results'!$D3870)</f>
        <v>0</v>
      </c>
      <c r="D4288" t="b">
        <f>IF(OR(B4288=0,'Input and Summary Results'!E3870=0),FALSE,'Input and Summary Results'!$E3870)</f>
        <v>0</v>
      </c>
      <c r="E4288" t="b">
        <f t="shared" si="230"/>
        <v>0</v>
      </c>
      <c r="F4288" t="b">
        <f t="shared" si="231"/>
        <v>0</v>
      </c>
      <c r="G4288" t="b">
        <f>IF('Input and Summary Results'!$J$4="yes",IF(C4288=FALSE,FALSE,IF('Data Transformation'!E4288&lt;$R$10,E4288,$R$10)),IF(C4288=FALSE,FALSE,IF(C4288&lt;$R$10,C4288,$R$10)))</f>
        <v>0</v>
      </c>
      <c r="H4288" t="b">
        <f>IF('Input and Summary Results'!$J$4="yes",'Data Transformation'!F4288,'Data Transformation'!D4288)</f>
        <v>0</v>
      </c>
      <c r="I4288" t="str">
        <f t="shared" si="229"/>
        <v/>
      </c>
    </row>
    <row r="4289" spans="2:9" x14ac:dyDescent="0.25">
      <c r="B4289" t="b">
        <f>IF('Input and Summary Results'!D3871=0,FALSE,'Input and Summary Results'!$B3871)</f>
        <v>0</v>
      </c>
      <c r="C4289" t="b">
        <f>IF(OR(B4289=0,'Input and Summary Results'!D3871=0,'Input and Summary Results'!D3871=""),FALSE,'Input and Summary Results'!$D3871)</f>
        <v>0</v>
      </c>
      <c r="D4289" t="b">
        <f>IF(OR(B4289=0,'Input and Summary Results'!E3871=0),FALSE,'Input and Summary Results'!$E3871)</f>
        <v>0</v>
      </c>
      <c r="E4289" t="b">
        <f t="shared" si="230"/>
        <v>0</v>
      </c>
      <c r="F4289" t="b">
        <f t="shared" si="231"/>
        <v>0</v>
      </c>
      <c r="G4289" t="b">
        <f>IF('Input and Summary Results'!$J$4="yes",IF(C4289=FALSE,FALSE,IF('Data Transformation'!E4289&lt;$R$10,E4289,$R$10)),IF(C4289=FALSE,FALSE,IF(C4289&lt;$R$10,C4289,$R$10)))</f>
        <v>0</v>
      </c>
      <c r="H4289" t="b">
        <f>IF('Input and Summary Results'!$J$4="yes",'Data Transformation'!F4289,'Data Transformation'!D4289)</f>
        <v>0</v>
      </c>
      <c r="I4289" t="str">
        <f t="shared" si="229"/>
        <v/>
      </c>
    </row>
    <row r="4290" spans="2:9" x14ac:dyDescent="0.25">
      <c r="B4290" t="b">
        <f>IF('Input and Summary Results'!D3872=0,FALSE,'Input and Summary Results'!$B3872)</f>
        <v>0</v>
      </c>
      <c r="C4290" t="b">
        <f>IF(OR(B4290=0,'Input and Summary Results'!D3872=0,'Input and Summary Results'!D3872=""),FALSE,'Input and Summary Results'!$D3872)</f>
        <v>0</v>
      </c>
      <c r="D4290" t="b">
        <f>IF(OR(B4290=0,'Input and Summary Results'!E3872=0),FALSE,'Input and Summary Results'!$E3872)</f>
        <v>0</v>
      </c>
      <c r="E4290" t="b">
        <f t="shared" si="230"/>
        <v>0</v>
      </c>
      <c r="F4290" t="b">
        <f t="shared" si="231"/>
        <v>0</v>
      </c>
      <c r="G4290" t="b">
        <f>IF('Input and Summary Results'!$J$4="yes",IF(C4290=FALSE,FALSE,IF('Data Transformation'!E4290&lt;$R$10,E4290,$R$10)),IF(C4290=FALSE,FALSE,IF(C4290&lt;$R$10,C4290,$R$10)))</f>
        <v>0</v>
      </c>
      <c r="H4290" t="b">
        <f>IF('Input and Summary Results'!$J$4="yes",'Data Transformation'!F4290,'Data Transformation'!D4290)</f>
        <v>0</v>
      </c>
      <c r="I4290" t="str">
        <f t="shared" si="229"/>
        <v/>
      </c>
    </row>
    <row r="4291" spans="2:9" x14ac:dyDescent="0.25">
      <c r="B4291" t="b">
        <f>IF('Input and Summary Results'!D3873=0,FALSE,'Input and Summary Results'!$B3873)</f>
        <v>0</v>
      </c>
      <c r="C4291" t="b">
        <f>IF(OR(B4291=0,'Input and Summary Results'!D3873=0,'Input and Summary Results'!D3873=""),FALSE,'Input and Summary Results'!$D3873)</f>
        <v>0</v>
      </c>
      <c r="D4291" t="b">
        <f>IF(OR(B4291=0,'Input and Summary Results'!E3873=0),FALSE,'Input and Summary Results'!$E3873)</f>
        <v>0</v>
      </c>
      <c r="E4291" t="b">
        <f t="shared" si="230"/>
        <v>0</v>
      </c>
      <c r="F4291" t="b">
        <f t="shared" si="231"/>
        <v>0</v>
      </c>
      <c r="G4291" t="b">
        <f>IF('Input and Summary Results'!$J$4="yes",IF(C4291=FALSE,FALSE,IF('Data Transformation'!E4291&lt;$R$10,E4291,$R$10)),IF(C4291=FALSE,FALSE,IF(C4291&lt;$R$10,C4291,$R$10)))</f>
        <v>0</v>
      </c>
      <c r="H4291" t="b">
        <f>IF('Input and Summary Results'!$J$4="yes",'Data Transformation'!F4291,'Data Transformation'!D4291)</f>
        <v>0</v>
      </c>
      <c r="I4291" t="str">
        <f t="shared" si="229"/>
        <v/>
      </c>
    </row>
    <row r="4292" spans="2:9" x14ac:dyDescent="0.25">
      <c r="B4292" t="b">
        <f>IF('Input and Summary Results'!D3874=0,FALSE,'Input and Summary Results'!$B3874)</f>
        <v>0</v>
      </c>
      <c r="C4292" t="b">
        <f>IF(OR(B4292=0,'Input and Summary Results'!D3874=0,'Input and Summary Results'!D3874=""),FALSE,'Input and Summary Results'!$D3874)</f>
        <v>0</v>
      </c>
      <c r="D4292" t="b">
        <f>IF(OR(B4292=0,'Input and Summary Results'!E3874=0),FALSE,'Input and Summary Results'!$E3874)</f>
        <v>0</v>
      </c>
      <c r="E4292" t="b">
        <f t="shared" si="230"/>
        <v>0</v>
      </c>
      <c r="F4292" t="b">
        <f t="shared" si="231"/>
        <v>0</v>
      </c>
      <c r="G4292" t="b">
        <f>IF('Input and Summary Results'!$J$4="yes",IF(C4292=FALSE,FALSE,IF('Data Transformation'!E4292&lt;$R$10,E4292,$R$10)),IF(C4292=FALSE,FALSE,IF(C4292&lt;$R$10,C4292,$R$10)))</f>
        <v>0</v>
      </c>
      <c r="H4292" t="b">
        <f>IF('Input and Summary Results'!$J$4="yes",'Data Transformation'!F4292,'Data Transformation'!D4292)</f>
        <v>0</v>
      </c>
      <c r="I4292" t="str">
        <f t="shared" si="229"/>
        <v/>
      </c>
    </row>
    <row r="4293" spans="2:9" x14ac:dyDescent="0.25">
      <c r="B4293" t="b">
        <f>IF('Input and Summary Results'!D3875=0,FALSE,'Input and Summary Results'!$B3875)</f>
        <v>0</v>
      </c>
      <c r="C4293" t="b">
        <f>IF(OR(B4293=0,'Input and Summary Results'!D3875=0,'Input and Summary Results'!D3875=""),FALSE,'Input and Summary Results'!$D3875)</f>
        <v>0</v>
      </c>
      <c r="D4293" t="b">
        <f>IF(OR(B4293=0,'Input and Summary Results'!E3875=0),FALSE,'Input and Summary Results'!$E3875)</f>
        <v>0</v>
      </c>
      <c r="E4293" t="b">
        <f t="shared" si="230"/>
        <v>0</v>
      </c>
      <c r="F4293" t="b">
        <f t="shared" si="231"/>
        <v>0</v>
      </c>
      <c r="G4293" t="b">
        <f>IF('Input and Summary Results'!$J$4="yes",IF(C4293=FALSE,FALSE,IF('Data Transformation'!E4293&lt;$R$10,E4293,$R$10)),IF(C4293=FALSE,FALSE,IF(C4293&lt;$R$10,C4293,$R$10)))</f>
        <v>0</v>
      </c>
      <c r="H4293" t="b">
        <f>IF('Input and Summary Results'!$J$4="yes",'Data Transformation'!F4293,'Data Transformation'!D4293)</f>
        <v>0</v>
      </c>
      <c r="I4293" t="str">
        <f t="shared" ref="I4293:I4356" si="232">IF(G4293=FALSE,"",B4293)</f>
        <v/>
      </c>
    </row>
    <row r="4294" spans="2:9" x14ac:dyDescent="0.25">
      <c r="B4294" t="b">
        <f>IF('Input and Summary Results'!D3876=0,FALSE,'Input and Summary Results'!$B3876)</f>
        <v>0</v>
      </c>
      <c r="C4294" t="b">
        <f>IF(OR(B4294=0,'Input and Summary Results'!D3876=0,'Input and Summary Results'!D3876=""),FALSE,'Input and Summary Results'!$D3876)</f>
        <v>0</v>
      </c>
      <c r="D4294" t="b">
        <f>IF(OR(B4294=0,'Input and Summary Results'!E3876=0),FALSE,'Input and Summary Results'!$E3876)</f>
        <v>0</v>
      </c>
      <c r="E4294" t="b">
        <f t="shared" si="230"/>
        <v>0</v>
      </c>
      <c r="F4294" t="b">
        <f t="shared" si="231"/>
        <v>0</v>
      </c>
      <c r="G4294" t="b">
        <f>IF('Input and Summary Results'!$J$4="yes",IF(C4294=FALSE,FALSE,IF('Data Transformation'!E4294&lt;$R$10,E4294,$R$10)),IF(C4294=FALSE,FALSE,IF(C4294&lt;$R$10,C4294,$R$10)))</f>
        <v>0</v>
      </c>
      <c r="H4294" t="b">
        <f>IF('Input and Summary Results'!$J$4="yes",'Data Transformation'!F4294,'Data Transformation'!D4294)</f>
        <v>0</v>
      </c>
      <c r="I4294" t="str">
        <f t="shared" si="232"/>
        <v/>
      </c>
    </row>
    <row r="4295" spans="2:9" x14ac:dyDescent="0.25">
      <c r="B4295" t="b">
        <f>IF('Input and Summary Results'!D3877=0,FALSE,'Input and Summary Results'!$B3877)</f>
        <v>0</v>
      </c>
      <c r="C4295" t="b">
        <f>IF(OR(B4295=0,'Input and Summary Results'!D3877=0,'Input and Summary Results'!D3877=""),FALSE,'Input and Summary Results'!$D3877)</f>
        <v>0</v>
      </c>
      <c r="D4295" t="b">
        <f>IF(OR(B4295=0,'Input and Summary Results'!E3877=0),FALSE,'Input and Summary Results'!$E3877)</f>
        <v>0</v>
      </c>
      <c r="E4295" t="b">
        <f t="shared" si="230"/>
        <v>0</v>
      </c>
      <c r="F4295" t="b">
        <f t="shared" si="231"/>
        <v>0</v>
      </c>
      <c r="G4295" t="b">
        <f>IF('Input and Summary Results'!$J$4="yes",IF(C4295=FALSE,FALSE,IF('Data Transformation'!E4295&lt;$R$10,E4295,$R$10)),IF(C4295=FALSE,FALSE,IF(C4295&lt;$R$10,C4295,$R$10)))</f>
        <v>0</v>
      </c>
      <c r="H4295" t="b">
        <f>IF('Input and Summary Results'!$J$4="yes",'Data Transformation'!F4295,'Data Transformation'!D4295)</f>
        <v>0</v>
      </c>
      <c r="I4295" t="str">
        <f t="shared" si="232"/>
        <v/>
      </c>
    </row>
    <row r="4296" spans="2:9" x14ac:dyDescent="0.25">
      <c r="B4296" t="b">
        <f>IF('Input and Summary Results'!D3878=0,FALSE,'Input and Summary Results'!$B3878)</f>
        <v>0</v>
      </c>
      <c r="C4296" t="b">
        <f>IF(OR(B4296=0,'Input and Summary Results'!D3878=0,'Input and Summary Results'!D3878=""),FALSE,'Input and Summary Results'!$D3878)</f>
        <v>0</v>
      </c>
      <c r="D4296" t="b">
        <f>IF(OR(B4296=0,'Input and Summary Results'!E3878=0),FALSE,'Input and Summary Results'!$E3878)</f>
        <v>0</v>
      </c>
      <c r="E4296" t="b">
        <f t="shared" si="230"/>
        <v>0</v>
      </c>
      <c r="F4296" t="b">
        <f t="shared" si="231"/>
        <v>0</v>
      </c>
      <c r="G4296" t="b">
        <f>IF('Input and Summary Results'!$J$4="yes",IF(C4296=FALSE,FALSE,IF('Data Transformation'!E4296&lt;$R$10,E4296,$R$10)),IF(C4296=FALSE,FALSE,IF(C4296&lt;$R$10,C4296,$R$10)))</f>
        <v>0</v>
      </c>
      <c r="H4296" t="b">
        <f>IF('Input and Summary Results'!$J$4="yes",'Data Transformation'!F4296,'Data Transformation'!D4296)</f>
        <v>0</v>
      </c>
      <c r="I4296" t="str">
        <f t="shared" si="232"/>
        <v/>
      </c>
    </row>
    <row r="4297" spans="2:9" x14ac:dyDescent="0.25">
      <c r="B4297" t="b">
        <f>IF('Input and Summary Results'!D3879=0,FALSE,'Input and Summary Results'!$B3879)</f>
        <v>0</v>
      </c>
      <c r="C4297" t="b">
        <f>IF(OR(B4297=0,'Input and Summary Results'!D3879=0,'Input and Summary Results'!D3879=""),FALSE,'Input and Summary Results'!$D3879)</f>
        <v>0</v>
      </c>
      <c r="D4297" t="b">
        <f>IF(OR(B4297=0,'Input and Summary Results'!E3879=0),FALSE,'Input and Summary Results'!$E3879)</f>
        <v>0</v>
      </c>
      <c r="E4297" t="b">
        <f t="shared" si="230"/>
        <v>0</v>
      </c>
      <c r="F4297" t="b">
        <f t="shared" si="231"/>
        <v>0</v>
      </c>
      <c r="G4297" t="b">
        <f>IF('Input and Summary Results'!$J$4="yes",IF(C4297=FALSE,FALSE,IF('Data Transformation'!E4297&lt;$R$10,E4297,$R$10)),IF(C4297=FALSE,FALSE,IF(C4297&lt;$R$10,C4297,$R$10)))</f>
        <v>0</v>
      </c>
      <c r="H4297" t="b">
        <f>IF('Input and Summary Results'!$J$4="yes",'Data Transformation'!F4297,'Data Transformation'!D4297)</f>
        <v>0</v>
      </c>
      <c r="I4297" t="str">
        <f t="shared" si="232"/>
        <v/>
      </c>
    </row>
    <row r="4298" spans="2:9" x14ac:dyDescent="0.25">
      <c r="B4298" t="b">
        <f>IF('Input and Summary Results'!D3880=0,FALSE,'Input and Summary Results'!$B3880)</f>
        <v>0</v>
      </c>
      <c r="C4298" t="b">
        <f>IF(OR(B4298=0,'Input and Summary Results'!D3880=0,'Input and Summary Results'!D3880=""),FALSE,'Input and Summary Results'!$D3880)</f>
        <v>0</v>
      </c>
      <c r="D4298" t="b">
        <f>IF(OR(B4298=0,'Input and Summary Results'!E3880=0),FALSE,'Input and Summary Results'!$E3880)</f>
        <v>0</v>
      </c>
      <c r="E4298" t="b">
        <f t="shared" si="230"/>
        <v>0</v>
      </c>
      <c r="F4298" t="b">
        <f t="shared" si="231"/>
        <v>0</v>
      </c>
      <c r="G4298" t="b">
        <f>IF('Input and Summary Results'!$J$4="yes",IF(C4298=FALSE,FALSE,IF('Data Transformation'!E4298&lt;$R$10,E4298,$R$10)),IF(C4298=FALSE,FALSE,IF(C4298&lt;$R$10,C4298,$R$10)))</f>
        <v>0</v>
      </c>
      <c r="H4298" t="b">
        <f>IF('Input and Summary Results'!$J$4="yes",'Data Transformation'!F4298,'Data Transformation'!D4298)</f>
        <v>0</v>
      </c>
      <c r="I4298" t="str">
        <f t="shared" si="232"/>
        <v/>
      </c>
    </row>
    <row r="4299" spans="2:9" x14ac:dyDescent="0.25">
      <c r="B4299" t="b">
        <f>IF('Input and Summary Results'!D3881=0,FALSE,'Input and Summary Results'!$B3881)</f>
        <v>0</v>
      </c>
      <c r="C4299" t="b">
        <f>IF(OR(B4299=0,'Input and Summary Results'!D3881=0,'Input and Summary Results'!D3881=""),FALSE,'Input and Summary Results'!$D3881)</f>
        <v>0</v>
      </c>
      <c r="D4299" t="b">
        <f>IF(OR(B4299=0,'Input and Summary Results'!E3881=0),FALSE,'Input and Summary Results'!$E3881)</f>
        <v>0</v>
      </c>
      <c r="E4299" t="b">
        <f t="shared" si="230"/>
        <v>0</v>
      </c>
      <c r="F4299" t="b">
        <f t="shared" si="231"/>
        <v>0</v>
      </c>
      <c r="G4299" t="b">
        <f>IF('Input and Summary Results'!$J$4="yes",IF(C4299=FALSE,FALSE,IF('Data Transformation'!E4299&lt;$R$10,E4299,$R$10)),IF(C4299=FALSE,FALSE,IF(C4299&lt;$R$10,C4299,$R$10)))</f>
        <v>0</v>
      </c>
      <c r="H4299" t="b">
        <f>IF('Input and Summary Results'!$J$4="yes",'Data Transformation'!F4299,'Data Transformation'!D4299)</f>
        <v>0</v>
      </c>
      <c r="I4299" t="str">
        <f t="shared" si="232"/>
        <v/>
      </c>
    </row>
    <row r="4300" spans="2:9" x14ac:dyDescent="0.25">
      <c r="B4300" t="b">
        <f>IF('Input and Summary Results'!D3882=0,FALSE,'Input and Summary Results'!$B3882)</f>
        <v>0</v>
      </c>
      <c r="C4300" t="b">
        <f>IF(OR(B4300=0,'Input and Summary Results'!D3882=0,'Input and Summary Results'!D3882=""),FALSE,'Input and Summary Results'!$D3882)</f>
        <v>0</v>
      </c>
      <c r="D4300" t="b">
        <f>IF(OR(B4300=0,'Input and Summary Results'!E3882=0),FALSE,'Input and Summary Results'!$E3882)</f>
        <v>0</v>
      </c>
      <c r="E4300" t="b">
        <f t="shared" si="230"/>
        <v>0</v>
      </c>
      <c r="F4300" t="b">
        <f t="shared" si="231"/>
        <v>0</v>
      </c>
      <c r="G4300" t="b">
        <f>IF('Input and Summary Results'!$J$4="yes",IF(C4300=FALSE,FALSE,IF('Data Transformation'!E4300&lt;$R$10,E4300,$R$10)),IF(C4300=FALSE,FALSE,IF(C4300&lt;$R$10,C4300,$R$10)))</f>
        <v>0</v>
      </c>
      <c r="H4300" t="b">
        <f>IF('Input and Summary Results'!$J$4="yes",'Data Transformation'!F4300,'Data Transformation'!D4300)</f>
        <v>0</v>
      </c>
      <c r="I4300" t="str">
        <f t="shared" si="232"/>
        <v/>
      </c>
    </row>
    <row r="4301" spans="2:9" x14ac:dyDescent="0.25">
      <c r="B4301" t="b">
        <f>IF('Input and Summary Results'!D3883=0,FALSE,'Input and Summary Results'!$B3883)</f>
        <v>0</v>
      </c>
      <c r="C4301" t="b">
        <f>IF(OR(B4301=0,'Input and Summary Results'!D3883=0,'Input and Summary Results'!D3883=""),FALSE,'Input and Summary Results'!$D3883)</f>
        <v>0</v>
      </c>
      <c r="D4301" t="b">
        <f>IF(OR(B4301=0,'Input and Summary Results'!E3883=0),FALSE,'Input and Summary Results'!$E3883)</f>
        <v>0</v>
      </c>
      <c r="E4301" t="b">
        <f t="shared" si="230"/>
        <v>0</v>
      </c>
      <c r="F4301" t="b">
        <f t="shared" si="231"/>
        <v>0</v>
      </c>
      <c r="G4301" t="b">
        <f>IF('Input and Summary Results'!$J$4="yes",IF(C4301=FALSE,FALSE,IF('Data Transformation'!E4301&lt;$R$10,E4301,$R$10)),IF(C4301=FALSE,FALSE,IF(C4301&lt;$R$10,C4301,$R$10)))</f>
        <v>0</v>
      </c>
      <c r="H4301" t="b">
        <f>IF('Input and Summary Results'!$J$4="yes",'Data Transformation'!F4301,'Data Transformation'!D4301)</f>
        <v>0</v>
      </c>
      <c r="I4301" t="str">
        <f t="shared" si="232"/>
        <v/>
      </c>
    </row>
    <row r="4302" spans="2:9" x14ac:dyDescent="0.25">
      <c r="B4302" t="b">
        <f>IF('Input and Summary Results'!D3884=0,FALSE,'Input and Summary Results'!$B3884)</f>
        <v>0</v>
      </c>
      <c r="C4302" t="b">
        <f>IF(OR(B4302=0,'Input and Summary Results'!D3884=0,'Input and Summary Results'!D3884=""),FALSE,'Input and Summary Results'!$D3884)</f>
        <v>0</v>
      </c>
      <c r="D4302" t="b">
        <f>IF(OR(B4302=0,'Input and Summary Results'!E3884=0),FALSE,'Input and Summary Results'!$E3884)</f>
        <v>0</v>
      </c>
      <c r="E4302" t="b">
        <f t="shared" si="230"/>
        <v>0</v>
      </c>
      <c r="F4302" t="b">
        <f t="shared" si="231"/>
        <v>0</v>
      </c>
      <c r="G4302" t="b">
        <f>IF('Input and Summary Results'!$J$4="yes",IF(C4302=FALSE,FALSE,IF('Data Transformation'!E4302&lt;$R$10,E4302,$R$10)),IF(C4302=FALSE,FALSE,IF(C4302&lt;$R$10,C4302,$R$10)))</f>
        <v>0</v>
      </c>
      <c r="H4302" t="b">
        <f>IF('Input and Summary Results'!$J$4="yes",'Data Transformation'!F4302,'Data Transformation'!D4302)</f>
        <v>0</v>
      </c>
      <c r="I4302" t="str">
        <f t="shared" si="232"/>
        <v/>
      </c>
    </row>
    <row r="4303" spans="2:9" x14ac:dyDescent="0.25">
      <c r="B4303" t="b">
        <f>IF('Input and Summary Results'!D3885=0,FALSE,'Input and Summary Results'!$B3885)</f>
        <v>0</v>
      </c>
      <c r="C4303" t="b">
        <f>IF(OR(B4303=0,'Input and Summary Results'!D3885=0,'Input and Summary Results'!D3885=""),FALSE,'Input and Summary Results'!$D3885)</f>
        <v>0</v>
      </c>
      <c r="D4303" t="b">
        <f>IF(OR(B4303=0,'Input and Summary Results'!E3885=0),FALSE,'Input and Summary Results'!$E3885)</f>
        <v>0</v>
      </c>
      <c r="E4303" t="b">
        <f t="shared" si="230"/>
        <v>0</v>
      </c>
      <c r="F4303" t="b">
        <f t="shared" si="231"/>
        <v>0</v>
      </c>
      <c r="G4303" t="b">
        <f>IF('Input and Summary Results'!$J$4="yes",IF(C4303=FALSE,FALSE,IF('Data Transformation'!E4303&lt;$R$10,E4303,$R$10)),IF(C4303=FALSE,FALSE,IF(C4303&lt;$R$10,C4303,$R$10)))</f>
        <v>0</v>
      </c>
      <c r="H4303" t="b">
        <f>IF('Input and Summary Results'!$J$4="yes",'Data Transformation'!F4303,'Data Transformation'!D4303)</f>
        <v>0</v>
      </c>
      <c r="I4303" t="str">
        <f t="shared" si="232"/>
        <v/>
      </c>
    </row>
    <row r="4304" spans="2:9" x14ac:dyDescent="0.25">
      <c r="B4304" t="b">
        <f>IF('Input and Summary Results'!D3886=0,FALSE,'Input and Summary Results'!$B3886)</f>
        <v>0</v>
      </c>
      <c r="C4304" t="b">
        <f>IF(OR(B4304=0,'Input and Summary Results'!D3886=0,'Input and Summary Results'!D3886=""),FALSE,'Input and Summary Results'!$D3886)</f>
        <v>0</v>
      </c>
      <c r="D4304" t="b">
        <f>IF(OR(B4304=0,'Input and Summary Results'!E3886=0),FALSE,'Input and Summary Results'!$E3886)</f>
        <v>0</v>
      </c>
      <c r="E4304" t="b">
        <f t="shared" si="230"/>
        <v>0</v>
      </c>
      <c r="F4304" t="b">
        <f t="shared" si="231"/>
        <v>0</v>
      </c>
      <c r="G4304" t="b">
        <f>IF('Input and Summary Results'!$J$4="yes",IF(C4304=FALSE,FALSE,IF('Data Transformation'!E4304&lt;$R$10,E4304,$R$10)),IF(C4304=FALSE,FALSE,IF(C4304&lt;$R$10,C4304,$R$10)))</f>
        <v>0</v>
      </c>
      <c r="H4304" t="b">
        <f>IF('Input and Summary Results'!$J$4="yes",'Data Transformation'!F4304,'Data Transformation'!D4304)</f>
        <v>0</v>
      </c>
      <c r="I4304" t="str">
        <f t="shared" si="232"/>
        <v/>
      </c>
    </row>
    <row r="4305" spans="2:9" x14ac:dyDescent="0.25">
      <c r="B4305" t="b">
        <f>IF('Input and Summary Results'!D3887=0,FALSE,'Input and Summary Results'!$B3887)</f>
        <v>0</v>
      </c>
      <c r="C4305" t="b">
        <f>IF(OR(B4305=0,'Input and Summary Results'!D3887=0,'Input and Summary Results'!D3887=""),FALSE,'Input and Summary Results'!$D3887)</f>
        <v>0</v>
      </c>
      <c r="D4305" t="b">
        <f>IF(OR(B4305=0,'Input and Summary Results'!E3887=0),FALSE,'Input and Summary Results'!$E3887)</f>
        <v>0</v>
      </c>
      <c r="E4305" t="b">
        <f t="shared" si="230"/>
        <v>0</v>
      </c>
      <c r="F4305" t="b">
        <f t="shared" si="231"/>
        <v>0</v>
      </c>
      <c r="G4305" t="b">
        <f>IF('Input and Summary Results'!$J$4="yes",IF(C4305=FALSE,FALSE,IF('Data Transformation'!E4305&lt;$R$10,E4305,$R$10)),IF(C4305=FALSE,FALSE,IF(C4305&lt;$R$10,C4305,$R$10)))</f>
        <v>0</v>
      </c>
      <c r="H4305" t="b">
        <f>IF('Input and Summary Results'!$J$4="yes",'Data Transformation'!F4305,'Data Transformation'!D4305)</f>
        <v>0</v>
      </c>
      <c r="I4305" t="str">
        <f t="shared" si="232"/>
        <v/>
      </c>
    </row>
    <row r="4306" spans="2:9" x14ac:dyDescent="0.25">
      <c r="B4306" t="b">
        <f>IF('Input and Summary Results'!D3888=0,FALSE,'Input and Summary Results'!$B3888)</f>
        <v>0</v>
      </c>
      <c r="C4306" t="b">
        <f>IF(OR(B4306=0,'Input and Summary Results'!D3888=0,'Input and Summary Results'!D3888=""),FALSE,'Input and Summary Results'!$D3888)</f>
        <v>0</v>
      </c>
      <c r="D4306" t="b">
        <f>IF(OR(B4306=0,'Input and Summary Results'!E3888=0),FALSE,'Input and Summary Results'!$E3888)</f>
        <v>0</v>
      </c>
      <c r="E4306" t="b">
        <f t="shared" si="230"/>
        <v>0</v>
      </c>
      <c r="F4306" t="b">
        <f t="shared" si="231"/>
        <v>0</v>
      </c>
      <c r="G4306" t="b">
        <f>IF('Input and Summary Results'!$J$4="yes",IF(C4306=FALSE,FALSE,IF('Data Transformation'!E4306&lt;$R$10,E4306,$R$10)),IF(C4306=FALSE,FALSE,IF(C4306&lt;$R$10,C4306,$R$10)))</f>
        <v>0</v>
      </c>
      <c r="H4306" t="b">
        <f>IF('Input and Summary Results'!$J$4="yes",'Data Transformation'!F4306,'Data Transformation'!D4306)</f>
        <v>0</v>
      </c>
      <c r="I4306" t="str">
        <f t="shared" si="232"/>
        <v/>
      </c>
    </row>
    <row r="4307" spans="2:9" x14ac:dyDescent="0.25">
      <c r="B4307" t="b">
        <f>IF('Input and Summary Results'!D3889=0,FALSE,'Input and Summary Results'!$B3889)</f>
        <v>0</v>
      </c>
      <c r="C4307" t="b">
        <f>IF(OR(B4307=0,'Input and Summary Results'!D3889=0,'Input and Summary Results'!D3889=""),FALSE,'Input and Summary Results'!$D3889)</f>
        <v>0</v>
      </c>
      <c r="D4307" t="b">
        <f>IF(OR(B4307=0,'Input and Summary Results'!E3889=0),FALSE,'Input and Summary Results'!$E3889)</f>
        <v>0</v>
      </c>
      <c r="E4307" t="b">
        <f t="shared" si="230"/>
        <v>0</v>
      </c>
      <c r="F4307" t="b">
        <f t="shared" si="231"/>
        <v>0</v>
      </c>
      <c r="G4307" t="b">
        <f>IF('Input and Summary Results'!$J$4="yes",IF(C4307=FALSE,FALSE,IF('Data Transformation'!E4307&lt;$R$10,E4307,$R$10)),IF(C4307=FALSE,FALSE,IF(C4307&lt;$R$10,C4307,$R$10)))</f>
        <v>0</v>
      </c>
      <c r="H4307" t="b">
        <f>IF('Input and Summary Results'!$J$4="yes",'Data Transformation'!F4307,'Data Transformation'!D4307)</f>
        <v>0</v>
      </c>
      <c r="I4307" t="str">
        <f t="shared" si="232"/>
        <v/>
      </c>
    </row>
    <row r="4308" spans="2:9" x14ac:dyDescent="0.25">
      <c r="B4308" t="b">
        <f>IF('Input and Summary Results'!D3890=0,FALSE,'Input and Summary Results'!$B3890)</f>
        <v>0</v>
      </c>
      <c r="C4308" t="b">
        <f>IF(OR(B4308=0,'Input and Summary Results'!D3890=0,'Input and Summary Results'!D3890=""),FALSE,'Input and Summary Results'!$D3890)</f>
        <v>0</v>
      </c>
      <c r="D4308" t="b">
        <f>IF(OR(B4308=0,'Input and Summary Results'!E3890=0),FALSE,'Input and Summary Results'!$E3890)</f>
        <v>0</v>
      </c>
      <c r="E4308" t="b">
        <f t="shared" si="230"/>
        <v>0</v>
      </c>
      <c r="F4308" t="b">
        <f t="shared" si="231"/>
        <v>0</v>
      </c>
      <c r="G4308" t="b">
        <f>IF('Input and Summary Results'!$J$4="yes",IF(C4308=FALSE,FALSE,IF('Data Transformation'!E4308&lt;$R$10,E4308,$R$10)),IF(C4308=FALSE,FALSE,IF(C4308&lt;$R$10,C4308,$R$10)))</f>
        <v>0</v>
      </c>
      <c r="H4308" t="b">
        <f>IF('Input and Summary Results'!$J$4="yes",'Data Transformation'!F4308,'Data Transformation'!D4308)</f>
        <v>0</v>
      </c>
      <c r="I4308" t="str">
        <f t="shared" si="232"/>
        <v/>
      </c>
    </row>
    <row r="4309" spans="2:9" x14ac:dyDescent="0.25">
      <c r="B4309" t="b">
        <f>IF('Input and Summary Results'!D3891=0,FALSE,'Input and Summary Results'!$B3891)</f>
        <v>0</v>
      </c>
      <c r="C4309" t="b">
        <f>IF(OR(B4309=0,'Input and Summary Results'!D3891=0,'Input and Summary Results'!D3891=""),FALSE,'Input and Summary Results'!$D3891)</f>
        <v>0</v>
      </c>
      <c r="D4309" t="b">
        <f>IF(OR(B4309=0,'Input and Summary Results'!E3891=0),FALSE,'Input and Summary Results'!$E3891)</f>
        <v>0</v>
      </c>
      <c r="E4309" t="b">
        <f t="shared" si="230"/>
        <v>0</v>
      </c>
      <c r="F4309" t="b">
        <f t="shared" si="231"/>
        <v>0</v>
      </c>
      <c r="G4309" t="b">
        <f>IF('Input and Summary Results'!$J$4="yes",IF(C4309=FALSE,FALSE,IF('Data Transformation'!E4309&lt;$R$10,E4309,$R$10)),IF(C4309=FALSE,FALSE,IF(C4309&lt;$R$10,C4309,$R$10)))</f>
        <v>0</v>
      </c>
      <c r="H4309" t="b">
        <f>IF('Input and Summary Results'!$J$4="yes",'Data Transformation'!F4309,'Data Transformation'!D4309)</f>
        <v>0</v>
      </c>
      <c r="I4309" t="str">
        <f t="shared" si="232"/>
        <v/>
      </c>
    </row>
    <row r="4310" spans="2:9" x14ac:dyDescent="0.25">
      <c r="B4310" t="b">
        <f>IF('Input and Summary Results'!D3892=0,FALSE,'Input and Summary Results'!$B3892)</f>
        <v>0</v>
      </c>
      <c r="C4310" t="b">
        <f>IF(OR(B4310=0,'Input and Summary Results'!D3892=0,'Input and Summary Results'!D3892=""),FALSE,'Input and Summary Results'!$D3892)</f>
        <v>0</v>
      </c>
      <c r="D4310" t="b">
        <f>IF(OR(B4310=0,'Input and Summary Results'!E3892=0),FALSE,'Input and Summary Results'!$E3892)</f>
        <v>0</v>
      </c>
      <c r="E4310" t="b">
        <f t="shared" si="230"/>
        <v>0</v>
      </c>
      <c r="F4310" t="b">
        <f t="shared" si="231"/>
        <v>0</v>
      </c>
      <c r="G4310" t="b">
        <f>IF('Input and Summary Results'!$J$4="yes",IF(C4310=FALSE,FALSE,IF('Data Transformation'!E4310&lt;$R$10,E4310,$R$10)),IF(C4310=FALSE,FALSE,IF(C4310&lt;$R$10,C4310,$R$10)))</f>
        <v>0</v>
      </c>
      <c r="H4310" t="b">
        <f>IF('Input and Summary Results'!$J$4="yes",'Data Transformation'!F4310,'Data Transformation'!D4310)</f>
        <v>0</v>
      </c>
      <c r="I4310" t="str">
        <f t="shared" si="232"/>
        <v/>
      </c>
    </row>
    <row r="4311" spans="2:9" x14ac:dyDescent="0.25">
      <c r="B4311" t="b">
        <f>IF('Input and Summary Results'!D3893=0,FALSE,'Input and Summary Results'!$B3893)</f>
        <v>0</v>
      </c>
      <c r="C4311" t="b">
        <f>IF(OR(B4311=0,'Input and Summary Results'!D3893=0,'Input and Summary Results'!D3893=""),FALSE,'Input and Summary Results'!$D3893)</f>
        <v>0</v>
      </c>
      <c r="D4311" t="b">
        <f>IF(OR(B4311=0,'Input and Summary Results'!E3893=0),FALSE,'Input and Summary Results'!$E3893)</f>
        <v>0</v>
      </c>
      <c r="E4311" t="b">
        <f t="shared" si="230"/>
        <v>0</v>
      </c>
      <c r="F4311" t="b">
        <f t="shared" si="231"/>
        <v>0</v>
      </c>
      <c r="G4311" t="b">
        <f>IF('Input and Summary Results'!$J$4="yes",IF(C4311=FALSE,FALSE,IF('Data Transformation'!E4311&lt;$R$10,E4311,$R$10)),IF(C4311=FALSE,FALSE,IF(C4311&lt;$R$10,C4311,$R$10)))</f>
        <v>0</v>
      </c>
      <c r="H4311" t="b">
        <f>IF('Input and Summary Results'!$J$4="yes",'Data Transformation'!F4311,'Data Transformation'!D4311)</f>
        <v>0</v>
      </c>
      <c r="I4311" t="str">
        <f t="shared" si="232"/>
        <v/>
      </c>
    </row>
    <row r="4312" spans="2:9" x14ac:dyDescent="0.25">
      <c r="B4312" t="b">
        <f>IF('Input and Summary Results'!D3894=0,FALSE,'Input and Summary Results'!$B3894)</f>
        <v>0</v>
      </c>
      <c r="C4312" t="b">
        <f>IF(OR(B4312=0,'Input and Summary Results'!D3894=0,'Input and Summary Results'!D3894=""),FALSE,'Input and Summary Results'!$D3894)</f>
        <v>0</v>
      </c>
      <c r="D4312" t="b">
        <f>IF(OR(B4312=0,'Input and Summary Results'!E3894=0),FALSE,'Input and Summary Results'!$E3894)</f>
        <v>0</v>
      </c>
      <c r="E4312" t="b">
        <f t="shared" si="230"/>
        <v>0</v>
      </c>
      <c r="F4312" t="b">
        <f t="shared" si="231"/>
        <v>0</v>
      </c>
      <c r="G4312" t="b">
        <f>IF('Input and Summary Results'!$J$4="yes",IF(C4312=FALSE,FALSE,IF('Data Transformation'!E4312&lt;$R$10,E4312,$R$10)),IF(C4312=FALSE,FALSE,IF(C4312&lt;$R$10,C4312,$R$10)))</f>
        <v>0</v>
      </c>
      <c r="H4312" t="b">
        <f>IF('Input and Summary Results'!$J$4="yes",'Data Transformation'!F4312,'Data Transformation'!D4312)</f>
        <v>0</v>
      </c>
      <c r="I4312" t="str">
        <f t="shared" si="232"/>
        <v/>
      </c>
    </row>
    <row r="4313" spans="2:9" x14ac:dyDescent="0.25">
      <c r="B4313" t="b">
        <f>IF('Input and Summary Results'!D3895=0,FALSE,'Input and Summary Results'!$B3895)</f>
        <v>0</v>
      </c>
      <c r="C4313" t="b">
        <f>IF(OR(B4313=0,'Input and Summary Results'!D3895=0,'Input and Summary Results'!D3895=""),FALSE,'Input and Summary Results'!$D3895)</f>
        <v>0</v>
      </c>
      <c r="D4313" t="b">
        <f>IF(OR(B4313=0,'Input and Summary Results'!E3895=0),FALSE,'Input and Summary Results'!$E3895)</f>
        <v>0</v>
      </c>
      <c r="E4313" t="b">
        <f t="shared" si="230"/>
        <v>0</v>
      </c>
      <c r="F4313" t="b">
        <f t="shared" si="231"/>
        <v>0</v>
      </c>
      <c r="G4313" t="b">
        <f>IF('Input and Summary Results'!$J$4="yes",IF(C4313=FALSE,FALSE,IF('Data Transformation'!E4313&lt;$R$10,E4313,$R$10)),IF(C4313=FALSE,FALSE,IF(C4313&lt;$R$10,C4313,$R$10)))</f>
        <v>0</v>
      </c>
      <c r="H4313" t="b">
        <f>IF('Input and Summary Results'!$J$4="yes",'Data Transformation'!F4313,'Data Transformation'!D4313)</f>
        <v>0</v>
      </c>
      <c r="I4313" t="str">
        <f t="shared" si="232"/>
        <v/>
      </c>
    </row>
    <row r="4314" spans="2:9" x14ac:dyDescent="0.25">
      <c r="B4314" t="b">
        <f>IF('Input and Summary Results'!D3896=0,FALSE,'Input and Summary Results'!$B3896)</f>
        <v>0</v>
      </c>
      <c r="C4314" t="b">
        <f>IF(OR(B4314=0,'Input and Summary Results'!D3896=0,'Input and Summary Results'!D3896=""),FALSE,'Input and Summary Results'!$D3896)</f>
        <v>0</v>
      </c>
      <c r="D4314" t="b">
        <f>IF(OR(B4314=0,'Input and Summary Results'!E3896=0),FALSE,'Input and Summary Results'!$E3896)</f>
        <v>0</v>
      </c>
      <c r="E4314" t="b">
        <f t="shared" si="230"/>
        <v>0</v>
      </c>
      <c r="F4314" t="b">
        <f t="shared" si="231"/>
        <v>0</v>
      </c>
      <c r="G4314" t="b">
        <f>IF('Input and Summary Results'!$J$4="yes",IF(C4314=FALSE,FALSE,IF('Data Transformation'!E4314&lt;$R$10,E4314,$R$10)),IF(C4314=FALSE,FALSE,IF(C4314&lt;$R$10,C4314,$R$10)))</f>
        <v>0</v>
      </c>
      <c r="H4314" t="b">
        <f>IF('Input and Summary Results'!$J$4="yes",'Data Transformation'!F4314,'Data Transformation'!D4314)</f>
        <v>0</v>
      </c>
      <c r="I4314" t="str">
        <f t="shared" si="232"/>
        <v/>
      </c>
    </row>
    <row r="4315" spans="2:9" x14ac:dyDescent="0.25">
      <c r="B4315" t="b">
        <f>IF('Input and Summary Results'!D3897=0,FALSE,'Input and Summary Results'!$B3897)</f>
        <v>0</v>
      </c>
      <c r="C4315" t="b">
        <f>IF(OR(B4315=0,'Input and Summary Results'!D3897=0,'Input and Summary Results'!D3897=""),FALSE,'Input and Summary Results'!$D3897)</f>
        <v>0</v>
      </c>
      <c r="D4315" t="b">
        <f>IF(OR(B4315=0,'Input and Summary Results'!E3897=0),FALSE,'Input and Summary Results'!$E3897)</f>
        <v>0</v>
      </c>
      <c r="E4315" t="b">
        <f t="shared" si="230"/>
        <v>0</v>
      </c>
      <c r="F4315" t="b">
        <f t="shared" si="231"/>
        <v>0</v>
      </c>
      <c r="G4315" t="b">
        <f>IF('Input and Summary Results'!$J$4="yes",IF(C4315=FALSE,FALSE,IF('Data Transformation'!E4315&lt;$R$10,E4315,$R$10)),IF(C4315=FALSE,FALSE,IF(C4315&lt;$R$10,C4315,$R$10)))</f>
        <v>0</v>
      </c>
      <c r="H4315" t="b">
        <f>IF('Input and Summary Results'!$J$4="yes",'Data Transformation'!F4315,'Data Transformation'!D4315)</f>
        <v>0</v>
      </c>
      <c r="I4315" t="str">
        <f t="shared" si="232"/>
        <v/>
      </c>
    </row>
    <row r="4316" spans="2:9" x14ac:dyDescent="0.25">
      <c r="B4316" t="b">
        <f>IF('Input and Summary Results'!D3898=0,FALSE,'Input and Summary Results'!$B3898)</f>
        <v>0</v>
      </c>
      <c r="C4316" t="b">
        <f>IF(OR(B4316=0,'Input and Summary Results'!D3898=0,'Input and Summary Results'!D3898=""),FALSE,'Input and Summary Results'!$D3898)</f>
        <v>0</v>
      </c>
      <c r="D4316" t="b">
        <f>IF(OR(B4316=0,'Input and Summary Results'!E3898=0),FALSE,'Input and Summary Results'!$E3898)</f>
        <v>0</v>
      </c>
      <c r="E4316" t="b">
        <f t="shared" si="230"/>
        <v>0</v>
      </c>
      <c r="F4316" t="b">
        <f t="shared" si="231"/>
        <v>0</v>
      </c>
      <c r="G4316" t="b">
        <f>IF('Input and Summary Results'!$J$4="yes",IF(C4316=FALSE,FALSE,IF('Data Transformation'!E4316&lt;$R$10,E4316,$R$10)),IF(C4316=FALSE,FALSE,IF(C4316&lt;$R$10,C4316,$R$10)))</f>
        <v>0</v>
      </c>
      <c r="H4316" t="b">
        <f>IF('Input and Summary Results'!$J$4="yes",'Data Transformation'!F4316,'Data Transformation'!D4316)</f>
        <v>0</v>
      </c>
      <c r="I4316" t="str">
        <f t="shared" si="232"/>
        <v/>
      </c>
    </row>
    <row r="4317" spans="2:9" x14ac:dyDescent="0.25">
      <c r="B4317" t="b">
        <f>IF('Input and Summary Results'!D3899=0,FALSE,'Input and Summary Results'!$B3899)</f>
        <v>0</v>
      </c>
      <c r="C4317" t="b">
        <f>IF(OR(B4317=0,'Input and Summary Results'!D3899=0,'Input and Summary Results'!D3899=""),FALSE,'Input and Summary Results'!$D3899)</f>
        <v>0</v>
      </c>
      <c r="D4317" t="b">
        <f>IF(OR(B4317=0,'Input and Summary Results'!E3899=0),FALSE,'Input and Summary Results'!$E3899)</f>
        <v>0</v>
      </c>
      <c r="E4317" t="b">
        <f t="shared" si="230"/>
        <v>0</v>
      </c>
      <c r="F4317" t="b">
        <f t="shared" si="231"/>
        <v>0</v>
      </c>
      <c r="G4317" t="b">
        <f>IF('Input and Summary Results'!$J$4="yes",IF(C4317=FALSE,FALSE,IF('Data Transformation'!E4317&lt;$R$10,E4317,$R$10)),IF(C4317=FALSE,FALSE,IF(C4317&lt;$R$10,C4317,$R$10)))</f>
        <v>0</v>
      </c>
      <c r="H4317" t="b">
        <f>IF('Input and Summary Results'!$J$4="yes",'Data Transformation'!F4317,'Data Transformation'!D4317)</f>
        <v>0</v>
      </c>
      <c r="I4317" t="str">
        <f t="shared" si="232"/>
        <v/>
      </c>
    </row>
    <row r="4318" spans="2:9" x14ac:dyDescent="0.25">
      <c r="B4318" t="b">
        <f>IF('Input and Summary Results'!D3900=0,FALSE,'Input and Summary Results'!$B3900)</f>
        <v>0</v>
      </c>
      <c r="C4318" t="b">
        <f>IF(OR(B4318=0,'Input and Summary Results'!D3900=0,'Input and Summary Results'!D3900=""),FALSE,'Input and Summary Results'!$D3900)</f>
        <v>0</v>
      </c>
      <c r="D4318" t="b">
        <f>IF(OR(B4318=0,'Input and Summary Results'!E3900=0),FALSE,'Input and Summary Results'!$E3900)</f>
        <v>0</v>
      </c>
      <c r="E4318" t="b">
        <f t="shared" si="230"/>
        <v>0</v>
      </c>
      <c r="F4318" t="b">
        <f t="shared" si="231"/>
        <v>0</v>
      </c>
      <c r="G4318" t="b">
        <f>IF('Input and Summary Results'!$J$4="yes",IF(C4318=FALSE,FALSE,IF('Data Transformation'!E4318&lt;$R$10,E4318,$R$10)),IF(C4318=FALSE,FALSE,IF(C4318&lt;$R$10,C4318,$R$10)))</f>
        <v>0</v>
      </c>
      <c r="H4318" t="b">
        <f>IF('Input and Summary Results'!$J$4="yes",'Data Transformation'!F4318,'Data Transformation'!D4318)</f>
        <v>0</v>
      </c>
      <c r="I4318" t="str">
        <f t="shared" si="232"/>
        <v/>
      </c>
    </row>
    <row r="4319" spans="2:9" x14ac:dyDescent="0.25">
      <c r="B4319" t="b">
        <f>IF('Input and Summary Results'!D3901=0,FALSE,'Input and Summary Results'!$B3901)</f>
        <v>0</v>
      </c>
      <c r="C4319" t="b">
        <f>IF(OR(B4319=0,'Input and Summary Results'!D3901=0,'Input and Summary Results'!D3901=""),FALSE,'Input and Summary Results'!$D3901)</f>
        <v>0</v>
      </c>
      <c r="D4319" t="b">
        <f>IF(OR(B4319=0,'Input and Summary Results'!E3901=0),FALSE,'Input and Summary Results'!$E3901)</f>
        <v>0</v>
      </c>
      <c r="E4319" t="b">
        <f t="shared" si="230"/>
        <v>0</v>
      </c>
      <c r="F4319" t="b">
        <f t="shared" si="231"/>
        <v>0</v>
      </c>
      <c r="G4319" t="b">
        <f>IF('Input and Summary Results'!$J$4="yes",IF(C4319=FALSE,FALSE,IF('Data Transformation'!E4319&lt;$R$10,E4319,$R$10)),IF(C4319=FALSE,FALSE,IF(C4319&lt;$R$10,C4319,$R$10)))</f>
        <v>0</v>
      </c>
      <c r="H4319" t="b">
        <f>IF('Input and Summary Results'!$J$4="yes",'Data Transformation'!F4319,'Data Transformation'!D4319)</f>
        <v>0</v>
      </c>
      <c r="I4319" t="str">
        <f t="shared" si="232"/>
        <v/>
      </c>
    </row>
    <row r="4320" spans="2:9" x14ac:dyDescent="0.25">
      <c r="B4320" t="b">
        <f>IF('Input and Summary Results'!D3902=0,FALSE,'Input and Summary Results'!$B3902)</f>
        <v>0</v>
      </c>
      <c r="C4320" t="b">
        <f>IF(OR(B4320=0,'Input and Summary Results'!D3902=0,'Input and Summary Results'!D3902=""),FALSE,'Input and Summary Results'!$D3902)</f>
        <v>0</v>
      </c>
      <c r="D4320" t="b">
        <f>IF(OR(B4320=0,'Input and Summary Results'!E3902=0),FALSE,'Input and Summary Results'!$E3902)</f>
        <v>0</v>
      </c>
      <c r="E4320" t="b">
        <f t="shared" si="230"/>
        <v>0</v>
      </c>
      <c r="F4320" t="b">
        <f t="shared" si="231"/>
        <v>0</v>
      </c>
      <c r="G4320" t="b">
        <f>IF('Input and Summary Results'!$J$4="yes",IF(C4320=FALSE,FALSE,IF('Data Transformation'!E4320&lt;$R$10,E4320,$R$10)),IF(C4320=FALSE,FALSE,IF(C4320&lt;$R$10,C4320,$R$10)))</f>
        <v>0</v>
      </c>
      <c r="H4320" t="b">
        <f>IF('Input and Summary Results'!$J$4="yes",'Data Transformation'!F4320,'Data Transformation'!D4320)</f>
        <v>0</v>
      </c>
      <c r="I4320" t="str">
        <f t="shared" si="232"/>
        <v/>
      </c>
    </row>
    <row r="4321" spans="2:9" x14ac:dyDescent="0.25">
      <c r="B4321" t="b">
        <f>IF('Input and Summary Results'!D3903=0,FALSE,'Input and Summary Results'!$B3903)</f>
        <v>0</v>
      </c>
      <c r="C4321" t="b">
        <f>IF(OR(B4321=0,'Input and Summary Results'!D3903=0,'Input and Summary Results'!D3903=""),FALSE,'Input and Summary Results'!$D3903)</f>
        <v>0</v>
      </c>
      <c r="D4321" t="b">
        <f>IF(OR(B4321=0,'Input and Summary Results'!E3903=0),FALSE,'Input and Summary Results'!$E3903)</f>
        <v>0</v>
      </c>
      <c r="E4321" t="b">
        <f t="shared" si="230"/>
        <v>0</v>
      </c>
      <c r="F4321" t="b">
        <f t="shared" si="231"/>
        <v>0</v>
      </c>
      <c r="G4321" t="b">
        <f>IF('Input and Summary Results'!$J$4="yes",IF(C4321=FALSE,FALSE,IF('Data Transformation'!E4321&lt;$R$10,E4321,$R$10)),IF(C4321=FALSE,FALSE,IF(C4321&lt;$R$10,C4321,$R$10)))</f>
        <v>0</v>
      </c>
      <c r="H4321" t="b">
        <f>IF('Input and Summary Results'!$J$4="yes",'Data Transformation'!F4321,'Data Transformation'!D4321)</f>
        <v>0</v>
      </c>
      <c r="I4321" t="str">
        <f t="shared" si="232"/>
        <v/>
      </c>
    </row>
    <row r="4322" spans="2:9" x14ac:dyDescent="0.25">
      <c r="B4322" t="b">
        <f>IF('Input and Summary Results'!D3904=0,FALSE,'Input and Summary Results'!$B3904)</f>
        <v>0</v>
      </c>
      <c r="C4322" t="b">
        <f>IF(OR(B4322=0,'Input and Summary Results'!D3904=0,'Input and Summary Results'!D3904=""),FALSE,'Input and Summary Results'!$D3904)</f>
        <v>0</v>
      </c>
      <c r="D4322" t="b">
        <f>IF(OR(B4322=0,'Input and Summary Results'!E3904=0),FALSE,'Input and Summary Results'!$E3904)</f>
        <v>0</v>
      </c>
      <c r="E4322" t="b">
        <f t="shared" si="230"/>
        <v>0</v>
      </c>
      <c r="F4322" t="b">
        <f t="shared" si="231"/>
        <v>0</v>
      </c>
      <c r="G4322" t="b">
        <f>IF('Input and Summary Results'!$J$4="yes",IF(C4322=FALSE,FALSE,IF('Data Transformation'!E4322&lt;$R$10,E4322,$R$10)),IF(C4322=FALSE,FALSE,IF(C4322&lt;$R$10,C4322,$R$10)))</f>
        <v>0</v>
      </c>
      <c r="H4322" t="b">
        <f>IF('Input and Summary Results'!$J$4="yes",'Data Transformation'!F4322,'Data Transformation'!D4322)</f>
        <v>0</v>
      </c>
      <c r="I4322" t="str">
        <f t="shared" si="232"/>
        <v/>
      </c>
    </row>
    <row r="4323" spans="2:9" x14ac:dyDescent="0.25">
      <c r="B4323" t="b">
        <f>IF('Input and Summary Results'!D3905=0,FALSE,'Input and Summary Results'!$B3905)</f>
        <v>0</v>
      </c>
      <c r="C4323" t="b">
        <f>IF(OR(B4323=0,'Input and Summary Results'!D3905=0,'Input and Summary Results'!D3905=""),FALSE,'Input and Summary Results'!$D3905)</f>
        <v>0</v>
      </c>
      <c r="D4323" t="b">
        <f>IF(OR(B4323=0,'Input and Summary Results'!E3905=0),FALSE,'Input and Summary Results'!$E3905)</f>
        <v>0</v>
      </c>
      <c r="E4323" t="b">
        <f t="shared" si="230"/>
        <v>0</v>
      </c>
      <c r="F4323" t="b">
        <f t="shared" si="231"/>
        <v>0</v>
      </c>
      <c r="G4323" t="b">
        <f>IF('Input and Summary Results'!$J$4="yes",IF(C4323=FALSE,FALSE,IF('Data Transformation'!E4323&lt;$R$10,E4323,$R$10)),IF(C4323=FALSE,FALSE,IF(C4323&lt;$R$10,C4323,$R$10)))</f>
        <v>0</v>
      </c>
      <c r="H4323" t="b">
        <f>IF('Input and Summary Results'!$J$4="yes",'Data Transformation'!F4323,'Data Transformation'!D4323)</f>
        <v>0</v>
      </c>
      <c r="I4323" t="str">
        <f t="shared" si="232"/>
        <v/>
      </c>
    </row>
    <row r="4324" spans="2:9" x14ac:dyDescent="0.25">
      <c r="B4324" t="b">
        <f>IF('Input and Summary Results'!D3906=0,FALSE,'Input and Summary Results'!$B3906)</f>
        <v>0</v>
      </c>
      <c r="C4324" t="b">
        <f>IF(OR(B4324=0,'Input and Summary Results'!D3906=0,'Input and Summary Results'!D3906=""),FALSE,'Input and Summary Results'!$D3906)</f>
        <v>0</v>
      </c>
      <c r="D4324" t="b">
        <f>IF(OR(B4324=0,'Input and Summary Results'!E3906=0),FALSE,'Input and Summary Results'!$E3906)</f>
        <v>0</v>
      </c>
      <c r="E4324" t="b">
        <f t="shared" si="230"/>
        <v>0</v>
      </c>
      <c r="F4324" t="b">
        <f t="shared" si="231"/>
        <v>0</v>
      </c>
      <c r="G4324" t="b">
        <f>IF('Input and Summary Results'!$J$4="yes",IF(C4324=FALSE,FALSE,IF('Data Transformation'!E4324&lt;$R$10,E4324,$R$10)),IF(C4324=FALSE,FALSE,IF(C4324&lt;$R$10,C4324,$R$10)))</f>
        <v>0</v>
      </c>
      <c r="H4324" t="b">
        <f>IF('Input and Summary Results'!$J$4="yes",'Data Transformation'!F4324,'Data Transformation'!D4324)</f>
        <v>0</v>
      </c>
      <c r="I4324" t="str">
        <f t="shared" si="232"/>
        <v/>
      </c>
    </row>
    <row r="4325" spans="2:9" x14ac:dyDescent="0.25">
      <c r="B4325" t="b">
        <f>IF('Input and Summary Results'!D3907=0,FALSE,'Input and Summary Results'!$B3907)</f>
        <v>0</v>
      </c>
      <c r="C4325" t="b">
        <f>IF(OR(B4325=0,'Input and Summary Results'!D3907=0,'Input and Summary Results'!D3907=""),FALSE,'Input and Summary Results'!$D3907)</f>
        <v>0</v>
      </c>
      <c r="D4325" t="b">
        <f>IF(OR(B4325=0,'Input and Summary Results'!E3907=0),FALSE,'Input and Summary Results'!$E3907)</f>
        <v>0</v>
      </c>
      <c r="E4325" t="b">
        <f t="shared" si="230"/>
        <v>0</v>
      </c>
      <c r="F4325" t="b">
        <f t="shared" si="231"/>
        <v>0</v>
      </c>
      <c r="G4325" t="b">
        <f>IF('Input and Summary Results'!$J$4="yes",IF(C4325=FALSE,FALSE,IF('Data Transformation'!E4325&lt;$R$10,E4325,$R$10)),IF(C4325=FALSE,FALSE,IF(C4325&lt;$R$10,C4325,$R$10)))</f>
        <v>0</v>
      </c>
      <c r="H4325" t="b">
        <f>IF('Input and Summary Results'!$J$4="yes",'Data Transformation'!F4325,'Data Transformation'!D4325)</f>
        <v>0</v>
      </c>
      <c r="I4325" t="str">
        <f t="shared" si="232"/>
        <v/>
      </c>
    </row>
    <row r="4326" spans="2:9" x14ac:dyDescent="0.25">
      <c r="B4326" t="b">
        <f>IF('Input and Summary Results'!D3908=0,FALSE,'Input and Summary Results'!$B3908)</f>
        <v>0</v>
      </c>
      <c r="C4326" t="b">
        <f>IF(OR(B4326=0,'Input and Summary Results'!D3908=0,'Input and Summary Results'!D3908=""),FALSE,'Input and Summary Results'!$D3908)</f>
        <v>0</v>
      </c>
      <c r="D4326" t="b">
        <f>IF(OR(B4326=0,'Input and Summary Results'!E3908=0),FALSE,'Input and Summary Results'!$E3908)</f>
        <v>0</v>
      </c>
      <c r="E4326" t="b">
        <f t="shared" si="230"/>
        <v>0</v>
      </c>
      <c r="F4326" t="b">
        <f t="shared" si="231"/>
        <v>0</v>
      </c>
      <c r="G4326" t="b">
        <f>IF('Input and Summary Results'!$J$4="yes",IF(C4326=FALSE,FALSE,IF('Data Transformation'!E4326&lt;$R$10,E4326,$R$10)),IF(C4326=FALSE,FALSE,IF(C4326&lt;$R$10,C4326,$R$10)))</f>
        <v>0</v>
      </c>
      <c r="H4326" t="b">
        <f>IF('Input and Summary Results'!$J$4="yes",'Data Transformation'!F4326,'Data Transformation'!D4326)</f>
        <v>0</v>
      </c>
      <c r="I4326" t="str">
        <f t="shared" si="232"/>
        <v/>
      </c>
    </row>
    <row r="4327" spans="2:9" x14ac:dyDescent="0.25">
      <c r="B4327" t="b">
        <f>IF('Input and Summary Results'!D3909=0,FALSE,'Input and Summary Results'!$B3909)</f>
        <v>0</v>
      </c>
      <c r="C4327" t="b">
        <f>IF(OR(B4327=0,'Input and Summary Results'!D3909=0,'Input and Summary Results'!D3909=""),FALSE,'Input and Summary Results'!$D3909)</f>
        <v>0</v>
      </c>
      <c r="D4327" t="b">
        <f>IF(OR(B4327=0,'Input and Summary Results'!E3909=0),FALSE,'Input and Summary Results'!$E3909)</f>
        <v>0</v>
      </c>
      <c r="E4327" t="b">
        <f t="shared" si="230"/>
        <v>0</v>
      </c>
      <c r="F4327" t="b">
        <f t="shared" si="231"/>
        <v>0</v>
      </c>
      <c r="G4327" t="b">
        <f>IF('Input and Summary Results'!$J$4="yes",IF(C4327=FALSE,FALSE,IF('Data Transformation'!E4327&lt;$R$10,E4327,$R$10)),IF(C4327=FALSE,FALSE,IF(C4327&lt;$R$10,C4327,$R$10)))</f>
        <v>0</v>
      </c>
      <c r="H4327" t="b">
        <f>IF('Input and Summary Results'!$J$4="yes",'Data Transformation'!F4327,'Data Transformation'!D4327)</f>
        <v>0</v>
      </c>
      <c r="I4327" t="str">
        <f t="shared" si="232"/>
        <v/>
      </c>
    </row>
    <row r="4328" spans="2:9" x14ac:dyDescent="0.25">
      <c r="B4328" t="b">
        <f>IF('Input and Summary Results'!D3910=0,FALSE,'Input and Summary Results'!$B3910)</f>
        <v>0</v>
      </c>
      <c r="C4328" t="b">
        <f>IF(OR(B4328=0,'Input and Summary Results'!D3910=0,'Input and Summary Results'!D3910=""),FALSE,'Input and Summary Results'!$D3910)</f>
        <v>0</v>
      </c>
      <c r="D4328" t="b">
        <f>IF(OR(B4328=0,'Input and Summary Results'!E3910=0),FALSE,'Input and Summary Results'!$E3910)</f>
        <v>0</v>
      </c>
      <c r="E4328" t="b">
        <f t="shared" si="230"/>
        <v>0</v>
      </c>
      <c r="F4328" t="b">
        <f t="shared" si="231"/>
        <v>0</v>
      </c>
      <c r="G4328" t="b">
        <f>IF('Input and Summary Results'!$J$4="yes",IF(C4328=FALSE,FALSE,IF('Data Transformation'!E4328&lt;$R$10,E4328,$R$10)),IF(C4328=FALSE,FALSE,IF(C4328&lt;$R$10,C4328,$R$10)))</f>
        <v>0</v>
      </c>
      <c r="H4328" t="b">
        <f>IF('Input and Summary Results'!$J$4="yes",'Data Transformation'!F4328,'Data Transformation'!D4328)</f>
        <v>0</v>
      </c>
      <c r="I4328" t="str">
        <f t="shared" si="232"/>
        <v/>
      </c>
    </row>
    <row r="4329" spans="2:9" x14ac:dyDescent="0.25">
      <c r="B4329" t="b">
        <f>IF('Input and Summary Results'!D3911=0,FALSE,'Input and Summary Results'!$B3911)</f>
        <v>0</v>
      </c>
      <c r="C4329" t="b">
        <f>IF(OR(B4329=0,'Input and Summary Results'!D3911=0,'Input and Summary Results'!D3911=""),FALSE,'Input and Summary Results'!$D3911)</f>
        <v>0</v>
      </c>
      <c r="D4329" t="b">
        <f>IF(OR(B4329=0,'Input and Summary Results'!E3911=0),FALSE,'Input and Summary Results'!$E3911)</f>
        <v>0</v>
      </c>
      <c r="E4329" t="b">
        <f t="shared" si="230"/>
        <v>0</v>
      </c>
      <c r="F4329" t="b">
        <f t="shared" si="231"/>
        <v>0</v>
      </c>
      <c r="G4329" t="b">
        <f>IF('Input and Summary Results'!$J$4="yes",IF(C4329=FALSE,FALSE,IF('Data Transformation'!E4329&lt;$R$10,E4329,$R$10)),IF(C4329=FALSE,FALSE,IF(C4329&lt;$R$10,C4329,$R$10)))</f>
        <v>0</v>
      </c>
      <c r="H4329" t="b">
        <f>IF('Input and Summary Results'!$J$4="yes",'Data Transformation'!F4329,'Data Transformation'!D4329)</f>
        <v>0</v>
      </c>
      <c r="I4329" t="str">
        <f t="shared" si="232"/>
        <v/>
      </c>
    </row>
    <row r="4330" spans="2:9" x14ac:dyDescent="0.25">
      <c r="B4330" t="b">
        <f>IF('Input and Summary Results'!D3912=0,FALSE,'Input and Summary Results'!$B3912)</f>
        <v>0</v>
      </c>
      <c r="C4330" t="b">
        <f>IF(OR(B4330=0,'Input and Summary Results'!D3912=0,'Input and Summary Results'!D3912=""),FALSE,'Input and Summary Results'!$D3912)</f>
        <v>0</v>
      </c>
      <c r="D4330" t="b">
        <f>IF(OR(B4330=0,'Input and Summary Results'!E3912=0),FALSE,'Input and Summary Results'!$E3912)</f>
        <v>0</v>
      </c>
      <c r="E4330" t="b">
        <f t="shared" ref="E4330:E4393" si="233">IF(C4330=FALSE,FALSE,LOG10(C4330))</f>
        <v>0</v>
      </c>
      <c r="F4330" t="b">
        <f t="shared" ref="F4330:F4393" si="234">IF(D4330=FALSE, FALSE,0.434*D4330/C4330)</f>
        <v>0</v>
      </c>
      <c r="G4330" t="b">
        <f>IF('Input and Summary Results'!$J$4="yes",IF(C4330=FALSE,FALSE,IF('Data Transformation'!E4330&lt;$R$10,E4330,$R$10)),IF(C4330=FALSE,FALSE,IF(C4330&lt;$R$10,C4330,$R$10)))</f>
        <v>0</v>
      </c>
      <c r="H4330" t="b">
        <f>IF('Input and Summary Results'!$J$4="yes",'Data Transformation'!F4330,'Data Transformation'!D4330)</f>
        <v>0</v>
      </c>
      <c r="I4330" t="str">
        <f t="shared" si="232"/>
        <v/>
      </c>
    </row>
    <row r="4331" spans="2:9" x14ac:dyDescent="0.25">
      <c r="B4331" t="b">
        <f>IF('Input and Summary Results'!D3913=0,FALSE,'Input and Summary Results'!$B3913)</f>
        <v>0</v>
      </c>
      <c r="C4331" t="b">
        <f>IF(OR(B4331=0,'Input and Summary Results'!D3913=0,'Input and Summary Results'!D3913=""),FALSE,'Input and Summary Results'!$D3913)</f>
        <v>0</v>
      </c>
      <c r="D4331" t="b">
        <f>IF(OR(B4331=0,'Input and Summary Results'!E3913=0),FALSE,'Input and Summary Results'!$E3913)</f>
        <v>0</v>
      </c>
      <c r="E4331" t="b">
        <f t="shared" si="233"/>
        <v>0</v>
      </c>
      <c r="F4331" t="b">
        <f t="shared" si="234"/>
        <v>0</v>
      </c>
      <c r="G4331" t="b">
        <f>IF('Input and Summary Results'!$J$4="yes",IF(C4331=FALSE,FALSE,IF('Data Transformation'!E4331&lt;$R$10,E4331,$R$10)),IF(C4331=FALSE,FALSE,IF(C4331&lt;$R$10,C4331,$R$10)))</f>
        <v>0</v>
      </c>
      <c r="H4331" t="b">
        <f>IF('Input and Summary Results'!$J$4="yes",'Data Transformation'!F4331,'Data Transformation'!D4331)</f>
        <v>0</v>
      </c>
      <c r="I4331" t="str">
        <f t="shared" si="232"/>
        <v/>
      </c>
    </row>
    <row r="4332" spans="2:9" x14ac:dyDescent="0.25">
      <c r="B4332" t="b">
        <f>IF('Input and Summary Results'!D3914=0,FALSE,'Input and Summary Results'!$B3914)</f>
        <v>0</v>
      </c>
      <c r="C4332" t="b">
        <f>IF(OR(B4332=0,'Input and Summary Results'!D3914=0,'Input and Summary Results'!D3914=""),FALSE,'Input and Summary Results'!$D3914)</f>
        <v>0</v>
      </c>
      <c r="D4332" t="b">
        <f>IF(OR(B4332=0,'Input and Summary Results'!E3914=0),FALSE,'Input and Summary Results'!$E3914)</f>
        <v>0</v>
      </c>
      <c r="E4332" t="b">
        <f t="shared" si="233"/>
        <v>0</v>
      </c>
      <c r="F4332" t="b">
        <f t="shared" si="234"/>
        <v>0</v>
      </c>
      <c r="G4332" t="b">
        <f>IF('Input and Summary Results'!$J$4="yes",IF(C4332=FALSE,FALSE,IF('Data Transformation'!E4332&lt;$R$10,E4332,$R$10)),IF(C4332=FALSE,FALSE,IF(C4332&lt;$R$10,C4332,$R$10)))</f>
        <v>0</v>
      </c>
      <c r="H4332" t="b">
        <f>IF('Input and Summary Results'!$J$4="yes",'Data Transformation'!F4332,'Data Transformation'!D4332)</f>
        <v>0</v>
      </c>
      <c r="I4332" t="str">
        <f t="shared" si="232"/>
        <v/>
      </c>
    </row>
    <row r="4333" spans="2:9" x14ac:dyDescent="0.25">
      <c r="B4333" t="b">
        <f>IF('Input and Summary Results'!D3915=0,FALSE,'Input and Summary Results'!$B3915)</f>
        <v>0</v>
      </c>
      <c r="C4333" t="b">
        <f>IF(OR(B4333=0,'Input and Summary Results'!D3915=0,'Input and Summary Results'!D3915=""),FALSE,'Input and Summary Results'!$D3915)</f>
        <v>0</v>
      </c>
      <c r="D4333" t="b">
        <f>IF(OR(B4333=0,'Input and Summary Results'!E3915=0),FALSE,'Input and Summary Results'!$E3915)</f>
        <v>0</v>
      </c>
      <c r="E4333" t="b">
        <f t="shared" si="233"/>
        <v>0</v>
      </c>
      <c r="F4333" t="b">
        <f t="shared" si="234"/>
        <v>0</v>
      </c>
      <c r="G4333" t="b">
        <f>IF('Input and Summary Results'!$J$4="yes",IF(C4333=FALSE,FALSE,IF('Data Transformation'!E4333&lt;$R$10,E4333,$R$10)),IF(C4333=FALSE,FALSE,IF(C4333&lt;$R$10,C4333,$R$10)))</f>
        <v>0</v>
      </c>
      <c r="H4333" t="b">
        <f>IF('Input and Summary Results'!$J$4="yes",'Data Transformation'!F4333,'Data Transformation'!D4333)</f>
        <v>0</v>
      </c>
      <c r="I4333" t="str">
        <f t="shared" si="232"/>
        <v/>
      </c>
    </row>
    <row r="4334" spans="2:9" x14ac:dyDescent="0.25">
      <c r="B4334" t="b">
        <f>IF('Input and Summary Results'!D3916=0,FALSE,'Input and Summary Results'!$B3916)</f>
        <v>0</v>
      </c>
      <c r="C4334" t="b">
        <f>IF(OR(B4334=0,'Input and Summary Results'!D3916=0,'Input and Summary Results'!D3916=""),FALSE,'Input and Summary Results'!$D3916)</f>
        <v>0</v>
      </c>
      <c r="D4334" t="b">
        <f>IF(OR(B4334=0,'Input and Summary Results'!E3916=0),FALSE,'Input and Summary Results'!$E3916)</f>
        <v>0</v>
      </c>
      <c r="E4334" t="b">
        <f t="shared" si="233"/>
        <v>0</v>
      </c>
      <c r="F4334" t="b">
        <f t="shared" si="234"/>
        <v>0</v>
      </c>
      <c r="G4334" t="b">
        <f>IF('Input and Summary Results'!$J$4="yes",IF(C4334=FALSE,FALSE,IF('Data Transformation'!E4334&lt;$R$10,E4334,$R$10)),IF(C4334=FALSE,FALSE,IF(C4334&lt;$R$10,C4334,$R$10)))</f>
        <v>0</v>
      </c>
      <c r="H4334" t="b">
        <f>IF('Input and Summary Results'!$J$4="yes",'Data Transformation'!F4334,'Data Transformation'!D4334)</f>
        <v>0</v>
      </c>
      <c r="I4334" t="str">
        <f t="shared" si="232"/>
        <v/>
      </c>
    </row>
    <row r="4335" spans="2:9" x14ac:dyDescent="0.25">
      <c r="B4335" t="b">
        <f>IF('Input and Summary Results'!D3917=0,FALSE,'Input and Summary Results'!$B3917)</f>
        <v>0</v>
      </c>
      <c r="C4335" t="b">
        <f>IF(OR(B4335=0,'Input and Summary Results'!D3917=0,'Input and Summary Results'!D3917=""),FALSE,'Input and Summary Results'!$D3917)</f>
        <v>0</v>
      </c>
      <c r="D4335" t="b">
        <f>IF(OR(B4335=0,'Input and Summary Results'!E3917=0),FALSE,'Input and Summary Results'!$E3917)</f>
        <v>0</v>
      </c>
      <c r="E4335" t="b">
        <f t="shared" si="233"/>
        <v>0</v>
      </c>
      <c r="F4335" t="b">
        <f t="shared" si="234"/>
        <v>0</v>
      </c>
      <c r="G4335" t="b">
        <f>IF('Input and Summary Results'!$J$4="yes",IF(C4335=FALSE,FALSE,IF('Data Transformation'!E4335&lt;$R$10,E4335,$R$10)),IF(C4335=FALSE,FALSE,IF(C4335&lt;$R$10,C4335,$R$10)))</f>
        <v>0</v>
      </c>
      <c r="H4335" t="b">
        <f>IF('Input and Summary Results'!$J$4="yes",'Data Transformation'!F4335,'Data Transformation'!D4335)</f>
        <v>0</v>
      </c>
      <c r="I4335" t="str">
        <f t="shared" si="232"/>
        <v/>
      </c>
    </row>
    <row r="4336" spans="2:9" x14ac:dyDescent="0.25">
      <c r="B4336" t="b">
        <f>IF('Input and Summary Results'!D3918=0,FALSE,'Input and Summary Results'!$B3918)</f>
        <v>0</v>
      </c>
      <c r="C4336" t="b">
        <f>IF(OR(B4336=0,'Input and Summary Results'!D3918=0,'Input and Summary Results'!D3918=""),FALSE,'Input and Summary Results'!$D3918)</f>
        <v>0</v>
      </c>
      <c r="D4336" t="b">
        <f>IF(OR(B4336=0,'Input and Summary Results'!E3918=0),FALSE,'Input and Summary Results'!$E3918)</f>
        <v>0</v>
      </c>
      <c r="E4336" t="b">
        <f t="shared" si="233"/>
        <v>0</v>
      </c>
      <c r="F4336" t="b">
        <f t="shared" si="234"/>
        <v>0</v>
      </c>
      <c r="G4336" t="b">
        <f>IF('Input and Summary Results'!$J$4="yes",IF(C4336=FALSE,FALSE,IF('Data Transformation'!E4336&lt;$R$10,E4336,$R$10)),IF(C4336=FALSE,FALSE,IF(C4336&lt;$R$10,C4336,$R$10)))</f>
        <v>0</v>
      </c>
      <c r="H4336" t="b">
        <f>IF('Input and Summary Results'!$J$4="yes",'Data Transformation'!F4336,'Data Transformation'!D4336)</f>
        <v>0</v>
      </c>
      <c r="I4336" t="str">
        <f t="shared" si="232"/>
        <v/>
      </c>
    </row>
    <row r="4337" spans="2:9" x14ac:dyDescent="0.25">
      <c r="B4337" t="b">
        <f>IF('Input and Summary Results'!D3919=0,FALSE,'Input and Summary Results'!$B3919)</f>
        <v>0</v>
      </c>
      <c r="C4337" t="b">
        <f>IF(OR(B4337=0,'Input and Summary Results'!D3919=0,'Input and Summary Results'!D3919=""),FALSE,'Input and Summary Results'!$D3919)</f>
        <v>0</v>
      </c>
      <c r="D4337" t="b">
        <f>IF(OR(B4337=0,'Input and Summary Results'!E3919=0),FALSE,'Input and Summary Results'!$E3919)</f>
        <v>0</v>
      </c>
      <c r="E4337" t="b">
        <f t="shared" si="233"/>
        <v>0</v>
      </c>
      <c r="F4337" t="b">
        <f t="shared" si="234"/>
        <v>0</v>
      </c>
      <c r="G4337" t="b">
        <f>IF('Input and Summary Results'!$J$4="yes",IF(C4337=FALSE,FALSE,IF('Data Transformation'!E4337&lt;$R$10,E4337,$R$10)),IF(C4337=FALSE,FALSE,IF(C4337&lt;$R$10,C4337,$R$10)))</f>
        <v>0</v>
      </c>
      <c r="H4337" t="b">
        <f>IF('Input and Summary Results'!$J$4="yes",'Data Transformation'!F4337,'Data Transformation'!D4337)</f>
        <v>0</v>
      </c>
      <c r="I4337" t="str">
        <f t="shared" si="232"/>
        <v/>
      </c>
    </row>
    <row r="4338" spans="2:9" x14ac:dyDescent="0.25">
      <c r="B4338" t="b">
        <f>IF('Input and Summary Results'!D3920=0,FALSE,'Input and Summary Results'!$B3920)</f>
        <v>0</v>
      </c>
      <c r="C4338" t="b">
        <f>IF(OR(B4338=0,'Input and Summary Results'!D3920=0,'Input and Summary Results'!D3920=""),FALSE,'Input and Summary Results'!$D3920)</f>
        <v>0</v>
      </c>
      <c r="D4338" t="b">
        <f>IF(OR(B4338=0,'Input and Summary Results'!E3920=0),FALSE,'Input and Summary Results'!$E3920)</f>
        <v>0</v>
      </c>
      <c r="E4338" t="b">
        <f t="shared" si="233"/>
        <v>0</v>
      </c>
      <c r="F4338" t="b">
        <f t="shared" si="234"/>
        <v>0</v>
      </c>
      <c r="G4338" t="b">
        <f>IF('Input and Summary Results'!$J$4="yes",IF(C4338=FALSE,FALSE,IF('Data Transformation'!E4338&lt;$R$10,E4338,$R$10)),IF(C4338=FALSE,FALSE,IF(C4338&lt;$R$10,C4338,$R$10)))</f>
        <v>0</v>
      </c>
      <c r="H4338" t="b">
        <f>IF('Input and Summary Results'!$J$4="yes",'Data Transformation'!F4338,'Data Transformation'!D4338)</f>
        <v>0</v>
      </c>
      <c r="I4338" t="str">
        <f t="shared" si="232"/>
        <v/>
      </c>
    </row>
    <row r="4339" spans="2:9" x14ac:dyDescent="0.25">
      <c r="B4339" t="b">
        <f>IF('Input and Summary Results'!D3921=0,FALSE,'Input and Summary Results'!$B3921)</f>
        <v>0</v>
      </c>
      <c r="C4339" t="b">
        <f>IF(OR(B4339=0,'Input and Summary Results'!D3921=0,'Input and Summary Results'!D3921=""),FALSE,'Input and Summary Results'!$D3921)</f>
        <v>0</v>
      </c>
      <c r="D4339" t="b">
        <f>IF(OR(B4339=0,'Input and Summary Results'!E3921=0),FALSE,'Input and Summary Results'!$E3921)</f>
        <v>0</v>
      </c>
      <c r="E4339" t="b">
        <f t="shared" si="233"/>
        <v>0</v>
      </c>
      <c r="F4339" t="b">
        <f t="shared" si="234"/>
        <v>0</v>
      </c>
      <c r="G4339" t="b">
        <f>IF('Input and Summary Results'!$J$4="yes",IF(C4339=FALSE,FALSE,IF('Data Transformation'!E4339&lt;$R$10,E4339,$R$10)),IF(C4339=FALSE,FALSE,IF(C4339&lt;$R$10,C4339,$R$10)))</f>
        <v>0</v>
      </c>
      <c r="H4339" t="b">
        <f>IF('Input and Summary Results'!$J$4="yes",'Data Transformation'!F4339,'Data Transformation'!D4339)</f>
        <v>0</v>
      </c>
      <c r="I4339" t="str">
        <f t="shared" si="232"/>
        <v/>
      </c>
    </row>
    <row r="4340" spans="2:9" x14ac:dyDescent="0.25">
      <c r="B4340" t="b">
        <f>IF('Input and Summary Results'!D3922=0,FALSE,'Input and Summary Results'!$B3922)</f>
        <v>0</v>
      </c>
      <c r="C4340" t="b">
        <f>IF(OR(B4340=0,'Input and Summary Results'!D3922=0,'Input and Summary Results'!D3922=""),FALSE,'Input and Summary Results'!$D3922)</f>
        <v>0</v>
      </c>
      <c r="D4340" t="b">
        <f>IF(OR(B4340=0,'Input and Summary Results'!E3922=0),FALSE,'Input and Summary Results'!$E3922)</f>
        <v>0</v>
      </c>
      <c r="E4340" t="b">
        <f t="shared" si="233"/>
        <v>0</v>
      </c>
      <c r="F4340" t="b">
        <f t="shared" si="234"/>
        <v>0</v>
      </c>
      <c r="G4340" t="b">
        <f>IF('Input and Summary Results'!$J$4="yes",IF(C4340=FALSE,FALSE,IF('Data Transformation'!E4340&lt;$R$10,E4340,$R$10)),IF(C4340=FALSE,FALSE,IF(C4340&lt;$R$10,C4340,$R$10)))</f>
        <v>0</v>
      </c>
      <c r="H4340" t="b">
        <f>IF('Input and Summary Results'!$J$4="yes",'Data Transformation'!F4340,'Data Transformation'!D4340)</f>
        <v>0</v>
      </c>
      <c r="I4340" t="str">
        <f t="shared" si="232"/>
        <v/>
      </c>
    </row>
    <row r="4341" spans="2:9" x14ac:dyDescent="0.25">
      <c r="B4341" t="b">
        <f>IF('Input and Summary Results'!D3923=0,FALSE,'Input and Summary Results'!$B3923)</f>
        <v>0</v>
      </c>
      <c r="C4341" t="b">
        <f>IF(OR(B4341=0,'Input and Summary Results'!D3923=0,'Input and Summary Results'!D3923=""),FALSE,'Input and Summary Results'!$D3923)</f>
        <v>0</v>
      </c>
      <c r="D4341" t="b">
        <f>IF(OR(B4341=0,'Input and Summary Results'!E3923=0),FALSE,'Input and Summary Results'!$E3923)</f>
        <v>0</v>
      </c>
      <c r="E4341" t="b">
        <f t="shared" si="233"/>
        <v>0</v>
      </c>
      <c r="F4341" t="b">
        <f t="shared" si="234"/>
        <v>0</v>
      </c>
      <c r="G4341" t="b">
        <f>IF('Input and Summary Results'!$J$4="yes",IF(C4341=FALSE,FALSE,IF('Data Transformation'!E4341&lt;$R$10,E4341,$R$10)),IF(C4341=FALSE,FALSE,IF(C4341&lt;$R$10,C4341,$R$10)))</f>
        <v>0</v>
      </c>
      <c r="H4341" t="b">
        <f>IF('Input and Summary Results'!$J$4="yes",'Data Transformation'!F4341,'Data Transformation'!D4341)</f>
        <v>0</v>
      </c>
      <c r="I4341" t="str">
        <f t="shared" si="232"/>
        <v/>
      </c>
    </row>
    <row r="4342" spans="2:9" x14ac:dyDescent="0.25">
      <c r="B4342" t="b">
        <f>IF('Input and Summary Results'!D3924=0,FALSE,'Input and Summary Results'!$B3924)</f>
        <v>0</v>
      </c>
      <c r="C4342" t="b">
        <f>IF(OR(B4342=0,'Input and Summary Results'!D3924=0,'Input and Summary Results'!D3924=""),FALSE,'Input and Summary Results'!$D3924)</f>
        <v>0</v>
      </c>
      <c r="D4342" t="b">
        <f>IF(OR(B4342=0,'Input and Summary Results'!E3924=0),FALSE,'Input and Summary Results'!$E3924)</f>
        <v>0</v>
      </c>
      <c r="E4342" t="b">
        <f t="shared" si="233"/>
        <v>0</v>
      </c>
      <c r="F4342" t="b">
        <f t="shared" si="234"/>
        <v>0</v>
      </c>
      <c r="G4342" t="b">
        <f>IF('Input and Summary Results'!$J$4="yes",IF(C4342=FALSE,FALSE,IF('Data Transformation'!E4342&lt;$R$10,E4342,$R$10)),IF(C4342=FALSE,FALSE,IF(C4342&lt;$R$10,C4342,$R$10)))</f>
        <v>0</v>
      </c>
      <c r="H4342" t="b">
        <f>IF('Input and Summary Results'!$J$4="yes",'Data Transformation'!F4342,'Data Transformation'!D4342)</f>
        <v>0</v>
      </c>
      <c r="I4342" t="str">
        <f t="shared" si="232"/>
        <v/>
      </c>
    </row>
    <row r="4343" spans="2:9" x14ac:dyDescent="0.25">
      <c r="B4343" t="b">
        <f>IF('Input and Summary Results'!D3925=0,FALSE,'Input and Summary Results'!$B3925)</f>
        <v>0</v>
      </c>
      <c r="C4343" t="b">
        <f>IF(OR(B4343=0,'Input and Summary Results'!D3925=0,'Input and Summary Results'!D3925=""),FALSE,'Input and Summary Results'!$D3925)</f>
        <v>0</v>
      </c>
      <c r="D4343" t="b">
        <f>IF(OR(B4343=0,'Input and Summary Results'!E3925=0),FALSE,'Input and Summary Results'!$E3925)</f>
        <v>0</v>
      </c>
      <c r="E4343" t="b">
        <f t="shared" si="233"/>
        <v>0</v>
      </c>
      <c r="F4343" t="b">
        <f t="shared" si="234"/>
        <v>0</v>
      </c>
      <c r="G4343" t="b">
        <f>IF('Input and Summary Results'!$J$4="yes",IF(C4343=FALSE,FALSE,IF('Data Transformation'!E4343&lt;$R$10,E4343,$R$10)),IF(C4343=FALSE,FALSE,IF(C4343&lt;$R$10,C4343,$R$10)))</f>
        <v>0</v>
      </c>
      <c r="H4343" t="b">
        <f>IF('Input and Summary Results'!$J$4="yes",'Data Transformation'!F4343,'Data Transformation'!D4343)</f>
        <v>0</v>
      </c>
      <c r="I4343" t="str">
        <f t="shared" si="232"/>
        <v/>
      </c>
    </row>
    <row r="4344" spans="2:9" x14ac:dyDescent="0.25">
      <c r="B4344" t="b">
        <f>IF('Input and Summary Results'!D3926=0,FALSE,'Input and Summary Results'!$B3926)</f>
        <v>0</v>
      </c>
      <c r="C4344" t="b">
        <f>IF(OR(B4344=0,'Input and Summary Results'!D3926=0,'Input and Summary Results'!D3926=""),FALSE,'Input and Summary Results'!$D3926)</f>
        <v>0</v>
      </c>
      <c r="D4344" t="b">
        <f>IF(OR(B4344=0,'Input and Summary Results'!E3926=0),FALSE,'Input and Summary Results'!$E3926)</f>
        <v>0</v>
      </c>
      <c r="E4344" t="b">
        <f t="shared" si="233"/>
        <v>0</v>
      </c>
      <c r="F4344" t="b">
        <f t="shared" si="234"/>
        <v>0</v>
      </c>
      <c r="G4344" t="b">
        <f>IF('Input and Summary Results'!$J$4="yes",IF(C4344=FALSE,FALSE,IF('Data Transformation'!E4344&lt;$R$10,E4344,$R$10)),IF(C4344=FALSE,FALSE,IF(C4344&lt;$R$10,C4344,$R$10)))</f>
        <v>0</v>
      </c>
      <c r="H4344" t="b">
        <f>IF('Input and Summary Results'!$J$4="yes",'Data Transformation'!F4344,'Data Transformation'!D4344)</f>
        <v>0</v>
      </c>
      <c r="I4344" t="str">
        <f t="shared" si="232"/>
        <v/>
      </c>
    </row>
    <row r="4345" spans="2:9" x14ac:dyDescent="0.25">
      <c r="B4345" t="b">
        <f>IF('Input and Summary Results'!D3927=0,FALSE,'Input and Summary Results'!$B3927)</f>
        <v>0</v>
      </c>
      <c r="C4345" t="b">
        <f>IF(OR(B4345=0,'Input and Summary Results'!D3927=0,'Input and Summary Results'!D3927=""),FALSE,'Input and Summary Results'!$D3927)</f>
        <v>0</v>
      </c>
      <c r="D4345" t="b">
        <f>IF(OR(B4345=0,'Input and Summary Results'!E3927=0),FALSE,'Input and Summary Results'!$E3927)</f>
        <v>0</v>
      </c>
      <c r="E4345" t="b">
        <f t="shared" si="233"/>
        <v>0</v>
      </c>
      <c r="F4345" t="b">
        <f t="shared" si="234"/>
        <v>0</v>
      </c>
      <c r="G4345" t="b">
        <f>IF('Input and Summary Results'!$J$4="yes",IF(C4345=FALSE,FALSE,IF('Data Transformation'!E4345&lt;$R$10,E4345,$R$10)),IF(C4345=FALSE,FALSE,IF(C4345&lt;$R$10,C4345,$R$10)))</f>
        <v>0</v>
      </c>
      <c r="H4345" t="b">
        <f>IF('Input and Summary Results'!$J$4="yes",'Data Transformation'!F4345,'Data Transformation'!D4345)</f>
        <v>0</v>
      </c>
      <c r="I4345" t="str">
        <f t="shared" si="232"/>
        <v/>
      </c>
    </row>
    <row r="4346" spans="2:9" x14ac:dyDescent="0.25">
      <c r="B4346" t="b">
        <f>IF('Input and Summary Results'!D3928=0,FALSE,'Input and Summary Results'!$B3928)</f>
        <v>0</v>
      </c>
      <c r="C4346" t="b">
        <f>IF(OR(B4346=0,'Input and Summary Results'!D3928=0,'Input and Summary Results'!D3928=""),FALSE,'Input and Summary Results'!$D3928)</f>
        <v>0</v>
      </c>
      <c r="D4346" t="b">
        <f>IF(OR(B4346=0,'Input and Summary Results'!E3928=0),FALSE,'Input and Summary Results'!$E3928)</f>
        <v>0</v>
      </c>
      <c r="E4346" t="b">
        <f t="shared" si="233"/>
        <v>0</v>
      </c>
      <c r="F4346" t="b">
        <f t="shared" si="234"/>
        <v>0</v>
      </c>
      <c r="G4346" t="b">
        <f>IF('Input and Summary Results'!$J$4="yes",IF(C4346=FALSE,FALSE,IF('Data Transformation'!E4346&lt;$R$10,E4346,$R$10)),IF(C4346=FALSE,FALSE,IF(C4346&lt;$R$10,C4346,$R$10)))</f>
        <v>0</v>
      </c>
      <c r="H4346" t="b">
        <f>IF('Input and Summary Results'!$J$4="yes",'Data Transformation'!F4346,'Data Transformation'!D4346)</f>
        <v>0</v>
      </c>
      <c r="I4346" t="str">
        <f t="shared" si="232"/>
        <v/>
      </c>
    </row>
    <row r="4347" spans="2:9" x14ac:dyDescent="0.25">
      <c r="B4347" t="b">
        <f>IF('Input and Summary Results'!D3929=0,FALSE,'Input and Summary Results'!$B3929)</f>
        <v>0</v>
      </c>
      <c r="C4347" t="b">
        <f>IF(OR(B4347=0,'Input and Summary Results'!D3929=0,'Input and Summary Results'!D3929=""),FALSE,'Input and Summary Results'!$D3929)</f>
        <v>0</v>
      </c>
      <c r="D4347" t="b">
        <f>IF(OR(B4347=0,'Input and Summary Results'!E3929=0),FALSE,'Input and Summary Results'!$E3929)</f>
        <v>0</v>
      </c>
      <c r="E4347" t="b">
        <f t="shared" si="233"/>
        <v>0</v>
      </c>
      <c r="F4347" t="b">
        <f t="shared" si="234"/>
        <v>0</v>
      </c>
      <c r="G4347" t="b">
        <f>IF('Input and Summary Results'!$J$4="yes",IF(C4347=FALSE,FALSE,IF('Data Transformation'!E4347&lt;$R$10,E4347,$R$10)),IF(C4347=FALSE,FALSE,IF(C4347&lt;$R$10,C4347,$R$10)))</f>
        <v>0</v>
      </c>
      <c r="H4347" t="b">
        <f>IF('Input and Summary Results'!$J$4="yes",'Data Transformation'!F4347,'Data Transformation'!D4347)</f>
        <v>0</v>
      </c>
      <c r="I4347" t="str">
        <f t="shared" si="232"/>
        <v/>
      </c>
    </row>
    <row r="4348" spans="2:9" x14ac:dyDescent="0.25">
      <c r="B4348" t="b">
        <f>IF('Input and Summary Results'!D3930=0,FALSE,'Input and Summary Results'!$B3930)</f>
        <v>0</v>
      </c>
      <c r="C4348" t="b">
        <f>IF(OR(B4348=0,'Input and Summary Results'!D3930=0,'Input and Summary Results'!D3930=""),FALSE,'Input and Summary Results'!$D3930)</f>
        <v>0</v>
      </c>
      <c r="D4348" t="b">
        <f>IF(OR(B4348=0,'Input and Summary Results'!E3930=0),FALSE,'Input and Summary Results'!$E3930)</f>
        <v>0</v>
      </c>
      <c r="E4348" t="b">
        <f t="shared" si="233"/>
        <v>0</v>
      </c>
      <c r="F4348" t="b">
        <f t="shared" si="234"/>
        <v>0</v>
      </c>
      <c r="G4348" t="b">
        <f>IF('Input and Summary Results'!$J$4="yes",IF(C4348=FALSE,FALSE,IF('Data Transformation'!E4348&lt;$R$10,E4348,$R$10)),IF(C4348=FALSE,FALSE,IF(C4348&lt;$R$10,C4348,$R$10)))</f>
        <v>0</v>
      </c>
      <c r="H4348" t="b">
        <f>IF('Input and Summary Results'!$J$4="yes",'Data Transformation'!F4348,'Data Transformation'!D4348)</f>
        <v>0</v>
      </c>
      <c r="I4348" t="str">
        <f t="shared" si="232"/>
        <v/>
      </c>
    </row>
    <row r="4349" spans="2:9" x14ac:dyDescent="0.25">
      <c r="B4349" t="b">
        <f>IF('Input and Summary Results'!D3931=0,FALSE,'Input and Summary Results'!$B3931)</f>
        <v>0</v>
      </c>
      <c r="C4349" t="b">
        <f>IF(OR(B4349=0,'Input and Summary Results'!D3931=0,'Input and Summary Results'!D3931=""),FALSE,'Input and Summary Results'!$D3931)</f>
        <v>0</v>
      </c>
      <c r="D4349" t="b">
        <f>IF(OR(B4349=0,'Input and Summary Results'!E3931=0),FALSE,'Input and Summary Results'!$E3931)</f>
        <v>0</v>
      </c>
      <c r="E4349" t="b">
        <f t="shared" si="233"/>
        <v>0</v>
      </c>
      <c r="F4349" t="b">
        <f t="shared" si="234"/>
        <v>0</v>
      </c>
      <c r="G4349" t="b">
        <f>IF('Input and Summary Results'!$J$4="yes",IF(C4349=FALSE,FALSE,IF('Data Transformation'!E4349&lt;$R$10,E4349,$R$10)),IF(C4349=FALSE,FALSE,IF(C4349&lt;$R$10,C4349,$R$10)))</f>
        <v>0</v>
      </c>
      <c r="H4349" t="b">
        <f>IF('Input and Summary Results'!$J$4="yes",'Data Transformation'!F4349,'Data Transformation'!D4349)</f>
        <v>0</v>
      </c>
      <c r="I4349" t="str">
        <f t="shared" si="232"/>
        <v/>
      </c>
    </row>
    <row r="4350" spans="2:9" x14ac:dyDescent="0.25">
      <c r="B4350" t="b">
        <f>IF('Input and Summary Results'!D3932=0,FALSE,'Input and Summary Results'!$B3932)</f>
        <v>0</v>
      </c>
      <c r="C4350" t="b">
        <f>IF(OR(B4350=0,'Input and Summary Results'!D3932=0,'Input and Summary Results'!D3932=""),FALSE,'Input and Summary Results'!$D3932)</f>
        <v>0</v>
      </c>
      <c r="D4350" t="b">
        <f>IF(OR(B4350=0,'Input and Summary Results'!E3932=0),FALSE,'Input and Summary Results'!$E3932)</f>
        <v>0</v>
      </c>
      <c r="E4350" t="b">
        <f t="shared" si="233"/>
        <v>0</v>
      </c>
      <c r="F4350" t="b">
        <f t="shared" si="234"/>
        <v>0</v>
      </c>
      <c r="G4350" t="b">
        <f>IF('Input and Summary Results'!$J$4="yes",IF(C4350=FALSE,FALSE,IF('Data Transformation'!E4350&lt;$R$10,E4350,$R$10)),IF(C4350=FALSE,FALSE,IF(C4350&lt;$R$10,C4350,$R$10)))</f>
        <v>0</v>
      </c>
      <c r="H4350" t="b">
        <f>IF('Input and Summary Results'!$J$4="yes",'Data Transformation'!F4350,'Data Transformation'!D4350)</f>
        <v>0</v>
      </c>
      <c r="I4350" t="str">
        <f t="shared" si="232"/>
        <v/>
      </c>
    </row>
    <row r="4351" spans="2:9" x14ac:dyDescent="0.25">
      <c r="B4351" t="b">
        <f>IF('Input and Summary Results'!D3933=0,FALSE,'Input and Summary Results'!$B3933)</f>
        <v>0</v>
      </c>
      <c r="C4351" t="b">
        <f>IF(OR(B4351=0,'Input and Summary Results'!D3933=0,'Input and Summary Results'!D3933=""),FALSE,'Input and Summary Results'!$D3933)</f>
        <v>0</v>
      </c>
      <c r="D4351" t="b">
        <f>IF(OR(B4351=0,'Input and Summary Results'!E3933=0),FALSE,'Input and Summary Results'!$E3933)</f>
        <v>0</v>
      </c>
      <c r="E4351" t="b">
        <f t="shared" si="233"/>
        <v>0</v>
      </c>
      <c r="F4351" t="b">
        <f t="shared" si="234"/>
        <v>0</v>
      </c>
      <c r="G4351" t="b">
        <f>IF('Input and Summary Results'!$J$4="yes",IF(C4351=FALSE,FALSE,IF('Data Transformation'!E4351&lt;$R$10,E4351,$R$10)),IF(C4351=FALSE,FALSE,IF(C4351&lt;$R$10,C4351,$R$10)))</f>
        <v>0</v>
      </c>
      <c r="H4351" t="b">
        <f>IF('Input and Summary Results'!$J$4="yes",'Data Transformation'!F4351,'Data Transformation'!D4351)</f>
        <v>0</v>
      </c>
      <c r="I4351" t="str">
        <f t="shared" si="232"/>
        <v/>
      </c>
    </row>
    <row r="4352" spans="2:9" x14ac:dyDescent="0.25">
      <c r="B4352" t="b">
        <f>IF('Input and Summary Results'!D3934=0,FALSE,'Input and Summary Results'!$B3934)</f>
        <v>0</v>
      </c>
      <c r="C4352" t="b">
        <f>IF(OR(B4352=0,'Input and Summary Results'!D3934=0,'Input and Summary Results'!D3934=""),FALSE,'Input and Summary Results'!$D3934)</f>
        <v>0</v>
      </c>
      <c r="D4352" t="b">
        <f>IF(OR(B4352=0,'Input and Summary Results'!E3934=0),FALSE,'Input and Summary Results'!$E3934)</f>
        <v>0</v>
      </c>
      <c r="E4352" t="b">
        <f t="shared" si="233"/>
        <v>0</v>
      </c>
      <c r="F4352" t="b">
        <f t="shared" si="234"/>
        <v>0</v>
      </c>
      <c r="G4352" t="b">
        <f>IF('Input and Summary Results'!$J$4="yes",IF(C4352=FALSE,FALSE,IF('Data Transformation'!E4352&lt;$R$10,E4352,$R$10)),IF(C4352=FALSE,FALSE,IF(C4352&lt;$R$10,C4352,$R$10)))</f>
        <v>0</v>
      </c>
      <c r="H4352" t="b">
        <f>IF('Input and Summary Results'!$J$4="yes",'Data Transformation'!F4352,'Data Transformation'!D4352)</f>
        <v>0</v>
      </c>
      <c r="I4352" t="str">
        <f t="shared" si="232"/>
        <v/>
      </c>
    </row>
    <row r="4353" spans="2:9" x14ac:dyDescent="0.25">
      <c r="B4353" t="b">
        <f>IF('Input and Summary Results'!D3935=0,FALSE,'Input and Summary Results'!$B3935)</f>
        <v>0</v>
      </c>
      <c r="C4353" t="b">
        <f>IF(OR(B4353=0,'Input and Summary Results'!D3935=0,'Input and Summary Results'!D3935=""),FALSE,'Input and Summary Results'!$D3935)</f>
        <v>0</v>
      </c>
      <c r="D4353" t="b">
        <f>IF(OR(B4353=0,'Input and Summary Results'!E3935=0),FALSE,'Input and Summary Results'!$E3935)</f>
        <v>0</v>
      </c>
      <c r="E4353" t="b">
        <f t="shared" si="233"/>
        <v>0</v>
      </c>
      <c r="F4353" t="b">
        <f t="shared" si="234"/>
        <v>0</v>
      </c>
      <c r="G4353" t="b">
        <f>IF('Input and Summary Results'!$J$4="yes",IF(C4353=FALSE,FALSE,IF('Data Transformation'!E4353&lt;$R$10,E4353,$R$10)),IF(C4353=FALSE,FALSE,IF(C4353&lt;$R$10,C4353,$R$10)))</f>
        <v>0</v>
      </c>
      <c r="H4353" t="b">
        <f>IF('Input and Summary Results'!$J$4="yes",'Data Transformation'!F4353,'Data Transformation'!D4353)</f>
        <v>0</v>
      </c>
      <c r="I4353" t="str">
        <f t="shared" si="232"/>
        <v/>
      </c>
    </row>
    <row r="4354" spans="2:9" x14ac:dyDescent="0.25">
      <c r="B4354" t="b">
        <f>IF('Input and Summary Results'!D3936=0,FALSE,'Input and Summary Results'!$B3936)</f>
        <v>0</v>
      </c>
      <c r="C4354" t="b">
        <f>IF(OR(B4354=0,'Input and Summary Results'!D3936=0,'Input and Summary Results'!D3936=""),FALSE,'Input and Summary Results'!$D3936)</f>
        <v>0</v>
      </c>
      <c r="D4354" t="b">
        <f>IF(OR(B4354=0,'Input and Summary Results'!E3936=0),FALSE,'Input and Summary Results'!$E3936)</f>
        <v>0</v>
      </c>
      <c r="E4354" t="b">
        <f t="shared" si="233"/>
        <v>0</v>
      </c>
      <c r="F4354" t="b">
        <f t="shared" si="234"/>
        <v>0</v>
      </c>
      <c r="G4354" t="b">
        <f>IF('Input and Summary Results'!$J$4="yes",IF(C4354=FALSE,FALSE,IF('Data Transformation'!E4354&lt;$R$10,E4354,$R$10)),IF(C4354=FALSE,FALSE,IF(C4354&lt;$R$10,C4354,$R$10)))</f>
        <v>0</v>
      </c>
      <c r="H4354" t="b">
        <f>IF('Input and Summary Results'!$J$4="yes",'Data Transformation'!F4354,'Data Transformation'!D4354)</f>
        <v>0</v>
      </c>
      <c r="I4354" t="str">
        <f t="shared" si="232"/>
        <v/>
      </c>
    </row>
    <row r="4355" spans="2:9" x14ac:dyDescent="0.25">
      <c r="B4355" t="b">
        <f>IF('Input and Summary Results'!D3937=0,FALSE,'Input and Summary Results'!$B3937)</f>
        <v>0</v>
      </c>
      <c r="C4355" t="b">
        <f>IF(OR(B4355=0,'Input and Summary Results'!D3937=0,'Input and Summary Results'!D3937=""),FALSE,'Input and Summary Results'!$D3937)</f>
        <v>0</v>
      </c>
      <c r="D4355" t="b">
        <f>IF(OR(B4355=0,'Input and Summary Results'!E3937=0),FALSE,'Input and Summary Results'!$E3937)</f>
        <v>0</v>
      </c>
      <c r="E4355" t="b">
        <f t="shared" si="233"/>
        <v>0</v>
      </c>
      <c r="F4355" t="b">
        <f t="shared" si="234"/>
        <v>0</v>
      </c>
      <c r="G4355" t="b">
        <f>IF('Input and Summary Results'!$J$4="yes",IF(C4355=FALSE,FALSE,IF('Data Transformation'!E4355&lt;$R$10,E4355,$R$10)),IF(C4355=FALSE,FALSE,IF(C4355&lt;$R$10,C4355,$R$10)))</f>
        <v>0</v>
      </c>
      <c r="H4355" t="b">
        <f>IF('Input and Summary Results'!$J$4="yes",'Data Transformation'!F4355,'Data Transformation'!D4355)</f>
        <v>0</v>
      </c>
      <c r="I4355" t="str">
        <f t="shared" si="232"/>
        <v/>
      </c>
    </row>
    <row r="4356" spans="2:9" x14ac:dyDescent="0.25">
      <c r="B4356" t="b">
        <f>IF('Input and Summary Results'!D3938=0,FALSE,'Input and Summary Results'!$B3938)</f>
        <v>0</v>
      </c>
      <c r="C4356" t="b">
        <f>IF(OR(B4356=0,'Input and Summary Results'!D3938=0,'Input and Summary Results'!D3938=""),FALSE,'Input and Summary Results'!$D3938)</f>
        <v>0</v>
      </c>
      <c r="D4356" t="b">
        <f>IF(OR(B4356=0,'Input and Summary Results'!E3938=0),FALSE,'Input and Summary Results'!$E3938)</f>
        <v>0</v>
      </c>
      <c r="E4356" t="b">
        <f t="shared" si="233"/>
        <v>0</v>
      </c>
      <c r="F4356" t="b">
        <f t="shared" si="234"/>
        <v>0</v>
      </c>
      <c r="G4356" t="b">
        <f>IF('Input and Summary Results'!$J$4="yes",IF(C4356=FALSE,FALSE,IF('Data Transformation'!E4356&lt;$R$10,E4356,$R$10)),IF(C4356=FALSE,FALSE,IF(C4356&lt;$R$10,C4356,$R$10)))</f>
        <v>0</v>
      </c>
      <c r="H4356" t="b">
        <f>IF('Input and Summary Results'!$J$4="yes",'Data Transformation'!F4356,'Data Transformation'!D4356)</f>
        <v>0</v>
      </c>
      <c r="I4356" t="str">
        <f t="shared" si="232"/>
        <v/>
      </c>
    </row>
    <row r="4357" spans="2:9" x14ac:dyDescent="0.25">
      <c r="B4357" t="b">
        <f>IF('Input and Summary Results'!D3939=0,FALSE,'Input and Summary Results'!$B3939)</f>
        <v>0</v>
      </c>
      <c r="C4357" t="b">
        <f>IF(OR(B4357=0,'Input and Summary Results'!D3939=0,'Input and Summary Results'!D3939=""),FALSE,'Input and Summary Results'!$D3939)</f>
        <v>0</v>
      </c>
      <c r="D4357" t="b">
        <f>IF(OR(B4357=0,'Input and Summary Results'!E3939=0),FALSE,'Input and Summary Results'!$E3939)</f>
        <v>0</v>
      </c>
      <c r="E4357" t="b">
        <f t="shared" si="233"/>
        <v>0</v>
      </c>
      <c r="F4357" t="b">
        <f t="shared" si="234"/>
        <v>0</v>
      </c>
      <c r="G4357" t="b">
        <f>IF('Input and Summary Results'!$J$4="yes",IF(C4357=FALSE,FALSE,IF('Data Transformation'!E4357&lt;$R$10,E4357,$R$10)),IF(C4357=FALSE,FALSE,IF(C4357&lt;$R$10,C4357,$R$10)))</f>
        <v>0</v>
      </c>
      <c r="H4357" t="b">
        <f>IF('Input and Summary Results'!$J$4="yes",'Data Transformation'!F4357,'Data Transformation'!D4357)</f>
        <v>0</v>
      </c>
      <c r="I4357" t="str">
        <f t="shared" ref="I4357:I4420" si="235">IF(G4357=FALSE,"",B4357)</f>
        <v/>
      </c>
    </row>
    <row r="4358" spans="2:9" x14ac:dyDescent="0.25">
      <c r="B4358" t="b">
        <f>IF('Input and Summary Results'!D3940=0,FALSE,'Input and Summary Results'!$B3940)</f>
        <v>0</v>
      </c>
      <c r="C4358" t="b">
        <f>IF(OR(B4358=0,'Input and Summary Results'!D3940=0,'Input and Summary Results'!D3940=""),FALSE,'Input and Summary Results'!$D3940)</f>
        <v>0</v>
      </c>
      <c r="D4358" t="b">
        <f>IF(OR(B4358=0,'Input and Summary Results'!E3940=0),FALSE,'Input and Summary Results'!$E3940)</f>
        <v>0</v>
      </c>
      <c r="E4358" t="b">
        <f t="shared" si="233"/>
        <v>0</v>
      </c>
      <c r="F4358" t="b">
        <f t="shared" si="234"/>
        <v>0</v>
      </c>
      <c r="G4358" t="b">
        <f>IF('Input and Summary Results'!$J$4="yes",IF(C4358=FALSE,FALSE,IF('Data Transformation'!E4358&lt;$R$10,E4358,$R$10)),IF(C4358=FALSE,FALSE,IF(C4358&lt;$R$10,C4358,$R$10)))</f>
        <v>0</v>
      </c>
      <c r="H4358" t="b">
        <f>IF('Input and Summary Results'!$J$4="yes",'Data Transformation'!F4358,'Data Transformation'!D4358)</f>
        <v>0</v>
      </c>
      <c r="I4358" t="str">
        <f t="shared" si="235"/>
        <v/>
      </c>
    </row>
    <row r="4359" spans="2:9" x14ac:dyDescent="0.25">
      <c r="B4359" t="b">
        <f>IF('Input and Summary Results'!D3941=0,FALSE,'Input and Summary Results'!$B3941)</f>
        <v>0</v>
      </c>
      <c r="C4359" t="b">
        <f>IF(OR(B4359=0,'Input and Summary Results'!D3941=0,'Input and Summary Results'!D3941=""),FALSE,'Input and Summary Results'!$D3941)</f>
        <v>0</v>
      </c>
      <c r="D4359" t="b">
        <f>IF(OR(B4359=0,'Input and Summary Results'!E3941=0),FALSE,'Input and Summary Results'!$E3941)</f>
        <v>0</v>
      </c>
      <c r="E4359" t="b">
        <f t="shared" si="233"/>
        <v>0</v>
      </c>
      <c r="F4359" t="b">
        <f t="shared" si="234"/>
        <v>0</v>
      </c>
      <c r="G4359" t="b">
        <f>IF('Input and Summary Results'!$J$4="yes",IF(C4359=FALSE,FALSE,IF('Data Transformation'!E4359&lt;$R$10,E4359,$R$10)),IF(C4359=FALSE,FALSE,IF(C4359&lt;$R$10,C4359,$R$10)))</f>
        <v>0</v>
      </c>
      <c r="H4359" t="b">
        <f>IF('Input and Summary Results'!$J$4="yes",'Data Transformation'!F4359,'Data Transformation'!D4359)</f>
        <v>0</v>
      </c>
      <c r="I4359" t="str">
        <f t="shared" si="235"/>
        <v/>
      </c>
    </row>
    <row r="4360" spans="2:9" x14ac:dyDescent="0.25">
      <c r="B4360" t="b">
        <f>IF('Input and Summary Results'!D3942=0,FALSE,'Input and Summary Results'!$B3942)</f>
        <v>0</v>
      </c>
      <c r="C4360" t="b">
        <f>IF(OR(B4360=0,'Input and Summary Results'!D3942=0,'Input and Summary Results'!D3942=""),FALSE,'Input and Summary Results'!$D3942)</f>
        <v>0</v>
      </c>
      <c r="D4360" t="b">
        <f>IF(OR(B4360=0,'Input and Summary Results'!E3942=0),FALSE,'Input and Summary Results'!$E3942)</f>
        <v>0</v>
      </c>
      <c r="E4360" t="b">
        <f t="shared" si="233"/>
        <v>0</v>
      </c>
      <c r="F4360" t="b">
        <f t="shared" si="234"/>
        <v>0</v>
      </c>
      <c r="G4360" t="b">
        <f>IF('Input and Summary Results'!$J$4="yes",IF(C4360=FALSE,FALSE,IF('Data Transformation'!E4360&lt;$R$10,E4360,$R$10)),IF(C4360=FALSE,FALSE,IF(C4360&lt;$R$10,C4360,$R$10)))</f>
        <v>0</v>
      </c>
      <c r="H4360" t="b">
        <f>IF('Input and Summary Results'!$J$4="yes",'Data Transformation'!F4360,'Data Transformation'!D4360)</f>
        <v>0</v>
      </c>
      <c r="I4360" t="str">
        <f t="shared" si="235"/>
        <v/>
      </c>
    </row>
    <row r="4361" spans="2:9" x14ac:dyDescent="0.25">
      <c r="B4361" t="b">
        <f>IF('Input and Summary Results'!D3943=0,FALSE,'Input and Summary Results'!$B3943)</f>
        <v>0</v>
      </c>
      <c r="C4361" t="b">
        <f>IF(OR(B4361=0,'Input and Summary Results'!D3943=0,'Input and Summary Results'!D3943=""),FALSE,'Input and Summary Results'!$D3943)</f>
        <v>0</v>
      </c>
      <c r="D4361" t="b">
        <f>IF(OR(B4361=0,'Input and Summary Results'!E3943=0),FALSE,'Input and Summary Results'!$E3943)</f>
        <v>0</v>
      </c>
      <c r="E4361" t="b">
        <f t="shared" si="233"/>
        <v>0</v>
      </c>
      <c r="F4361" t="b">
        <f t="shared" si="234"/>
        <v>0</v>
      </c>
      <c r="G4361" t="b">
        <f>IF('Input and Summary Results'!$J$4="yes",IF(C4361=FALSE,FALSE,IF('Data Transformation'!E4361&lt;$R$10,E4361,$R$10)),IF(C4361=FALSE,FALSE,IF(C4361&lt;$R$10,C4361,$R$10)))</f>
        <v>0</v>
      </c>
      <c r="H4361" t="b">
        <f>IF('Input and Summary Results'!$J$4="yes",'Data Transformation'!F4361,'Data Transformation'!D4361)</f>
        <v>0</v>
      </c>
      <c r="I4361" t="str">
        <f t="shared" si="235"/>
        <v/>
      </c>
    </row>
    <row r="4362" spans="2:9" x14ac:dyDescent="0.25">
      <c r="B4362" t="b">
        <f>IF('Input and Summary Results'!D3944=0,FALSE,'Input and Summary Results'!$B3944)</f>
        <v>0</v>
      </c>
      <c r="C4362" t="b">
        <f>IF(OR(B4362=0,'Input and Summary Results'!D3944=0,'Input and Summary Results'!D3944=""),FALSE,'Input and Summary Results'!$D3944)</f>
        <v>0</v>
      </c>
      <c r="D4362" t="b">
        <f>IF(OR(B4362=0,'Input and Summary Results'!E3944=0),FALSE,'Input and Summary Results'!$E3944)</f>
        <v>0</v>
      </c>
      <c r="E4362" t="b">
        <f t="shared" si="233"/>
        <v>0</v>
      </c>
      <c r="F4362" t="b">
        <f t="shared" si="234"/>
        <v>0</v>
      </c>
      <c r="G4362" t="b">
        <f>IF('Input and Summary Results'!$J$4="yes",IF(C4362=FALSE,FALSE,IF('Data Transformation'!E4362&lt;$R$10,E4362,$R$10)),IF(C4362=FALSE,FALSE,IF(C4362&lt;$R$10,C4362,$R$10)))</f>
        <v>0</v>
      </c>
      <c r="H4362" t="b">
        <f>IF('Input and Summary Results'!$J$4="yes",'Data Transformation'!F4362,'Data Transformation'!D4362)</f>
        <v>0</v>
      </c>
      <c r="I4362" t="str">
        <f t="shared" si="235"/>
        <v/>
      </c>
    </row>
    <row r="4363" spans="2:9" x14ac:dyDescent="0.25">
      <c r="B4363" t="b">
        <f>IF('Input and Summary Results'!D3945=0,FALSE,'Input and Summary Results'!$B3945)</f>
        <v>0</v>
      </c>
      <c r="C4363" t="b">
        <f>IF(OR(B4363=0,'Input and Summary Results'!D3945=0,'Input and Summary Results'!D3945=""),FALSE,'Input and Summary Results'!$D3945)</f>
        <v>0</v>
      </c>
      <c r="D4363" t="b">
        <f>IF(OR(B4363=0,'Input and Summary Results'!E3945=0),FALSE,'Input and Summary Results'!$E3945)</f>
        <v>0</v>
      </c>
      <c r="E4363" t="b">
        <f t="shared" si="233"/>
        <v>0</v>
      </c>
      <c r="F4363" t="b">
        <f t="shared" si="234"/>
        <v>0</v>
      </c>
      <c r="G4363" t="b">
        <f>IF('Input and Summary Results'!$J$4="yes",IF(C4363=FALSE,FALSE,IF('Data Transformation'!E4363&lt;$R$10,E4363,$R$10)),IF(C4363=FALSE,FALSE,IF(C4363&lt;$R$10,C4363,$R$10)))</f>
        <v>0</v>
      </c>
      <c r="H4363" t="b">
        <f>IF('Input and Summary Results'!$J$4="yes",'Data Transformation'!F4363,'Data Transformation'!D4363)</f>
        <v>0</v>
      </c>
      <c r="I4363" t="str">
        <f t="shared" si="235"/>
        <v/>
      </c>
    </row>
    <row r="4364" spans="2:9" x14ac:dyDescent="0.25">
      <c r="B4364" t="b">
        <f>IF('Input and Summary Results'!D3946=0,FALSE,'Input and Summary Results'!$B3946)</f>
        <v>0</v>
      </c>
      <c r="C4364" t="b">
        <f>IF(OR(B4364=0,'Input and Summary Results'!D3946=0,'Input and Summary Results'!D3946=""),FALSE,'Input and Summary Results'!$D3946)</f>
        <v>0</v>
      </c>
      <c r="D4364" t="b">
        <f>IF(OR(B4364=0,'Input and Summary Results'!E3946=0),FALSE,'Input and Summary Results'!$E3946)</f>
        <v>0</v>
      </c>
      <c r="E4364" t="b">
        <f t="shared" si="233"/>
        <v>0</v>
      </c>
      <c r="F4364" t="b">
        <f t="shared" si="234"/>
        <v>0</v>
      </c>
      <c r="G4364" t="b">
        <f>IF('Input and Summary Results'!$J$4="yes",IF(C4364=FALSE,FALSE,IF('Data Transformation'!E4364&lt;$R$10,E4364,$R$10)),IF(C4364=FALSE,FALSE,IF(C4364&lt;$R$10,C4364,$R$10)))</f>
        <v>0</v>
      </c>
      <c r="H4364" t="b">
        <f>IF('Input and Summary Results'!$J$4="yes",'Data Transformation'!F4364,'Data Transformation'!D4364)</f>
        <v>0</v>
      </c>
      <c r="I4364" t="str">
        <f t="shared" si="235"/>
        <v/>
      </c>
    </row>
    <row r="4365" spans="2:9" x14ac:dyDescent="0.25">
      <c r="B4365" t="b">
        <f>IF('Input and Summary Results'!D3947=0,FALSE,'Input and Summary Results'!$B3947)</f>
        <v>0</v>
      </c>
      <c r="C4365" t="b">
        <f>IF(OR(B4365=0,'Input and Summary Results'!D3947=0,'Input and Summary Results'!D3947=""),FALSE,'Input and Summary Results'!$D3947)</f>
        <v>0</v>
      </c>
      <c r="D4365" t="b">
        <f>IF(OR(B4365=0,'Input and Summary Results'!E3947=0),FALSE,'Input and Summary Results'!$E3947)</f>
        <v>0</v>
      </c>
      <c r="E4365" t="b">
        <f t="shared" si="233"/>
        <v>0</v>
      </c>
      <c r="F4365" t="b">
        <f t="shared" si="234"/>
        <v>0</v>
      </c>
      <c r="G4365" t="b">
        <f>IF('Input and Summary Results'!$J$4="yes",IF(C4365=FALSE,FALSE,IF('Data Transformation'!E4365&lt;$R$10,E4365,$R$10)),IF(C4365=FALSE,FALSE,IF(C4365&lt;$R$10,C4365,$R$10)))</f>
        <v>0</v>
      </c>
      <c r="H4365" t="b">
        <f>IF('Input and Summary Results'!$J$4="yes",'Data Transformation'!F4365,'Data Transformation'!D4365)</f>
        <v>0</v>
      </c>
      <c r="I4365" t="str">
        <f t="shared" si="235"/>
        <v/>
      </c>
    </row>
    <row r="4366" spans="2:9" x14ac:dyDescent="0.25">
      <c r="B4366" t="b">
        <f>IF('Input and Summary Results'!D3948=0,FALSE,'Input and Summary Results'!$B3948)</f>
        <v>0</v>
      </c>
      <c r="C4366" t="b">
        <f>IF(OR(B4366=0,'Input and Summary Results'!D3948=0,'Input and Summary Results'!D3948=""),FALSE,'Input and Summary Results'!$D3948)</f>
        <v>0</v>
      </c>
      <c r="D4366" t="b">
        <f>IF(OR(B4366=0,'Input and Summary Results'!E3948=0),FALSE,'Input and Summary Results'!$E3948)</f>
        <v>0</v>
      </c>
      <c r="E4366" t="b">
        <f t="shared" si="233"/>
        <v>0</v>
      </c>
      <c r="F4366" t="b">
        <f t="shared" si="234"/>
        <v>0</v>
      </c>
      <c r="G4366" t="b">
        <f>IF('Input and Summary Results'!$J$4="yes",IF(C4366=FALSE,FALSE,IF('Data Transformation'!E4366&lt;$R$10,E4366,$R$10)),IF(C4366=FALSE,FALSE,IF(C4366&lt;$R$10,C4366,$R$10)))</f>
        <v>0</v>
      </c>
      <c r="H4366" t="b">
        <f>IF('Input and Summary Results'!$J$4="yes",'Data Transformation'!F4366,'Data Transformation'!D4366)</f>
        <v>0</v>
      </c>
      <c r="I4366" t="str">
        <f t="shared" si="235"/>
        <v/>
      </c>
    </row>
    <row r="4367" spans="2:9" x14ac:dyDescent="0.25">
      <c r="B4367" t="b">
        <f>IF('Input and Summary Results'!D3949=0,FALSE,'Input and Summary Results'!$B3949)</f>
        <v>0</v>
      </c>
      <c r="C4367" t="b">
        <f>IF(OR(B4367=0,'Input and Summary Results'!D3949=0,'Input and Summary Results'!D3949=""),FALSE,'Input and Summary Results'!$D3949)</f>
        <v>0</v>
      </c>
      <c r="D4367" t="b">
        <f>IF(OR(B4367=0,'Input and Summary Results'!E3949=0),FALSE,'Input and Summary Results'!$E3949)</f>
        <v>0</v>
      </c>
      <c r="E4367" t="b">
        <f t="shared" si="233"/>
        <v>0</v>
      </c>
      <c r="F4367" t="b">
        <f t="shared" si="234"/>
        <v>0</v>
      </c>
      <c r="G4367" t="b">
        <f>IF('Input and Summary Results'!$J$4="yes",IF(C4367=FALSE,FALSE,IF('Data Transformation'!E4367&lt;$R$10,E4367,$R$10)),IF(C4367=FALSE,FALSE,IF(C4367&lt;$R$10,C4367,$R$10)))</f>
        <v>0</v>
      </c>
      <c r="H4367" t="b">
        <f>IF('Input and Summary Results'!$J$4="yes",'Data Transformation'!F4367,'Data Transformation'!D4367)</f>
        <v>0</v>
      </c>
      <c r="I4367" t="str">
        <f t="shared" si="235"/>
        <v/>
      </c>
    </row>
    <row r="4368" spans="2:9" x14ac:dyDescent="0.25">
      <c r="B4368" t="b">
        <f>IF('Input and Summary Results'!D3950=0,FALSE,'Input and Summary Results'!$B3950)</f>
        <v>0</v>
      </c>
      <c r="C4368" t="b">
        <f>IF(OR(B4368=0,'Input and Summary Results'!D3950=0,'Input and Summary Results'!D3950=""),FALSE,'Input and Summary Results'!$D3950)</f>
        <v>0</v>
      </c>
      <c r="D4368" t="b">
        <f>IF(OR(B4368=0,'Input and Summary Results'!E3950=0),FALSE,'Input and Summary Results'!$E3950)</f>
        <v>0</v>
      </c>
      <c r="E4368" t="b">
        <f t="shared" si="233"/>
        <v>0</v>
      </c>
      <c r="F4368" t="b">
        <f t="shared" si="234"/>
        <v>0</v>
      </c>
      <c r="G4368" t="b">
        <f>IF('Input and Summary Results'!$J$4="yes",IF(C4368=FALSE,FALSE,IF('Data Transformation'!E4368&lt;$R$10,E4368,$R$10)),IF(C4368=FALSE,FALSE,IF(C4368&lt;$R$10,C4368,$R$10)))</f>
        <v>0</v>
      </c>
      <c r="H4368" t="b">
        <f>IF('Input and Summary Results'!$J$4="yes",'Data Transformation'!F4368,'Data Transformation'!D4368)</f>
        <v>0</v>
      </c>
      <c r="I4368" t="str">
        <f t="shared" si="235"/>
        <v/>
      </c>
    </row>
    <row r="4369" spans="2:9" x14ac:dyDescent="0.25">
      <c r="B4369" t="b">
        <f>IF('Input and Summary Results'!D3951=0,FALSE,'Input and Summary Results'!$B3951)</f>
        <v>0</v>
      </c>
      <c r="C4369" t="b">
        <f>IF(OR(B4369=0,'Input and Summary Results'!D3951=0,'Input and Summary Results'!D3951=""),FALSE,'Input and Summary Results'!$D3951)</f>
        <v>0</v>
      </c>
      <c r="D4369" t="b">
        <f>IF(OR(B4369=0,'Input and Summary Results'!E3951=0),FALSE,'Input and Summary Results'!$E3951)</f>
        <v>0</v>
      </c>
      <c r="E4369" t="b">
        <f t="shared" si="233"/>
        <v>0</v>
      </c>
      <c r="F4369" t="b">
        <f t="shared" si="234"/>
        <v>0</v>
      </c>
      <c r="G4369" t="b">
        <f>IF('Input and Summary Results'!$J$4="yes",IF(C4369=FALSE,FALSE,IF('Data Transformation'!E4369&lt;$R$10,E4369,$R$10)),IF(C4369=FALSE,FALSE,IF(C4369&lt;$R$10,C4369,$R$10)))</f>
        <v>0</v>
      </c>
      <c r="H4369" t="b">
        <f>IF('Input and Summary Results'!$J$4="yes",'Data Transformation'!F4369,'Data Transformation'!D4369)</f>
        <v>0</v>
      </c>
      <c r="I4369" t="str">
        <f t="shared" si="235"/>
        <v/>
      </c>
    </row>
    <row r="4370" spans="2:9" x14ac:dyDescent="0.25">
      <c r="B4370" t="b">
        <f>IF('Input and Summary Results'!D3952=0,FALSE,'Input and Summary Results'!$B3952)</f>
        <v>0</v>
      </c>
      <c r="C4370" t="b">
        <f>IF(OR(B4370=0,'Input and Summary Results'!D3952=0,'Input and Summary Results'!D3952=""),FALSE,'Input and Summary Results'!$D3952)</f>
        <v>0</v>
      </c>
      <c r="D4370" t="b">
        <f>IF(OR(B4370=0,'Input and Summary Results'!E3952=0),FALSE,'Input and Summary Results'!$E3952)</f>
        <v>0</v>
      </c>
      <c r="E4370" t="b">
        <f t="shared" si="233"/>
        <v>0</v>
      </c>
      <c r="F4370" t="b">
        <f t="shared" si="234"/>
        <v>0</v>
      </c>
      <c r="G4370" t="b">
        <f>IF('Input and Summary Results'!$J$4="yes",IF(C4370=FALSE,FALSE,IF('Data Transformation'!E4370&lt;$R$10,E4370,$R$10)),IF(C4370=FALSE,FALSE,IF(C4370&lt;$R$10,C4370,$R$10)))</f>
        <v>0</v>
      </c>
      <c r="H4370" t="b">
        <f>IF('Input and Summary Results'!$J$4="yes",'Data Transformation'!F4370,'Data Transformation'!D4370)</f>
        <v>0</v>
      </c>
      <c r="I4370" t="str">
        <f t="shared" si="235"/>
        <v/>
      </c>
    </row>
    <row r="4371" spans="2:9" x14ac:dyDescent="0.25">
      <c r="B4371" t="b">
        <f>IF('Input and Summary Results'!D3953=0,FALSE,'Input and Summary Results'!$B3953)</f>
        <v>0</v>
      </c>
      <c r="C4371" t="b">
        <f>IF(OR(B4371=0,'Input and Summary Results'!D3953=0,'Input and Summary Results'!D3953=""),FALSE,'Input and Summary Results'!$D3953)</f>
        <v>0</v>
      </c>
      <c r="D4371" t="b">
        <f>IF(OR(B4371=0,'Input and Summary Results'!E3953=0),FALSE,'Input and Summary Results'!$E3953)</f>
        <v>0</v>
      </c>
      <c r="E4371" t="b">
        <f t="shared" si="233"/>
        <v>0</v>
      </c>
      <c r="F4371" t="b">
        <f t="shared" si="234"/>
        <v>0</v>
      </c>
      <c r="G4371" t="b">
        <f>IF('Input and Summary Results'!$J$4="yes",IF(C4371=FALSE,FALSE,IF('Data Transformation'!E4371&lt;$R$10,E4371,$R$10)),IF(C4371=FALSE,FALSE,IF(C4371&lt;$R$10,C4371,$R$10)))</f>
        <v>0</v>
      </c>
      <c r="H4371" t="b">
        <f>IF('Input and Summary Results'!$J$4="yes",'Data Transformation'!F4371,'Data Transformation'!D4371)</f>
        <v>0</v>
      </c>
      <c r="I4371" t="str">
        <f t="shared" si="235"/>
        <v/>
      </c>
    </row>
    <row r="4372" spans="2:9" x14ac:dyDescent="0.25">
      <c r="B4372" t="b">
        <f>IF('Input and Summary Results'!D3954=0,FALSE,'Input and Summary Results'!$B3954)</f>
        <v>0</v>
      </c>
      <c r="C4372" t="b">
        <f>IF(OR(B4372=0,'Input and Summary Results'!D3954=0,'Input and Summary Results'!D3954=""),FALSE,'Input and Summary Results'!$D3954)</f>
        <v>0</v>
      </c>
      <c r="D4372" t="b">
        <f>IF(OR(B4372=0,'Input and Summary Results'!E3954=0),FALSE,'Input and Summary Results'!$E3954)</f>
        <v>0</v>
      </c>
      <c r="E4372" t="b">
        <f t="shared" si="233"/>
        <v>0</v>
      </c>
      <c r="F4372" t="b">
        <f t="shared" si="234"/>
        <v>0</v>
      </c>
      <c r="G4372" t="b">
        <f>IF('Input and Summary Results'!$J$4="yes",IF(C4372=FALSE,FALSE,IF('Data Transformation'!E4372&lt;$R$10,E4372,$R$10)),IF(C4372=FALSE,FALSE,IF(C4372&lt;$R$10,C4372,$R$10)))</f>
        <v>0</v>
      </c>
      <c r="H4372" t="b">
        <f>IF('Input and Summary Results'!$J$4="yes",'Data Transformation'!F4372,'Data Transformation'!D4372)</f>
        <v>0</v>
      </c>
      <c r="I4372" t="str">
        <f t="shared" si="235"/>
        <v/>
      </c>
    </row>
    <row r="4373" spans="2:9" x14ac:dyDescent="0.25">
      <c r="B4373" t="b">
        <f>IF('Input and Summary Results'!D3955=0,FALSE,'Input and Summary Results'!$B3955)</f>
        <v>0</v>
      </c>
      <c r="C4373" t="b">
        <f>IF(OR(B4373=0,'Input and Summary Results'!D3955=0,'Input and Summary Results'!D3955=""),FALSE,'Input and Summary Results'!$D3955)</f>
        <v>0</v>
      </c>
      <c r="D4373" t="b">
        <f>IF(OR(B4373=0,'Input and Summary Results'!E3955=0),FALSE,'Input and Summary Results'!$E3955)</f>
        <v>0</v>
      </c>
      <c r="E4373" t="b">
        <f t="shared" si="233"/>
        <v>0</v>
      </c>
      <c r="F4373" t="b">
        <f t="shared" si="234"/>
        <v>0</v>
      </c>
      <c r="G4373" t="b">
        <f>IF('Input and Summary Results'!$J$4="yes",IF(C4373=FALSE,FALSE,IF('Data Transformation'!E4373&lt;$R$10,E4373,$R$10)),IF(C4373=FALSE,FALSE,IF(C4373&lt;$R$10,C4373,$R$10)))</f>
        <v>0</v>
      </c>
      <c r="H4373" t="b">
        <f>IF('Input and Summary Results'!$J$4="yes",'Data Transformation'!F4373,'Data Transformation'!D4373)</f>
        <v>0</v>
      </c>
      <c r="I4373" t="str">
        <f t="shared" si="235"/>
        <v/>
      </c>
    </row>
    <row r="4374" spans="2:9" x14ac:dyDescent="0.25">
      <c r="B4374" t="b">
        <f>IF('Input and Summary Results'!D3956=0,FALSE,'Input and Summary Results'!$B3956)</f>
        <v>0</v>
      </c>
      <c r="C4374" t="b">
        <f>IF(OR(B4374=0,'Input and Summary Results'!D3956=0,'Input and Summary Results'!D3956=""),FALSE,'Input and Summary Results'!$D3956)</f>
        <v>0</v>
      </c>
      <c r="D4374" t="b">
        <f>IF(OR(B4374=0,'Input and Summary Results'!E3956=0),FALSE,'Input and Summary Results'!$E3956)</f>
        <v>0</v>
      </c>
      <c r="E4374" t="b">
        <f t="shared" si="233"/>
        <v>0</v>
      </c>
      <c r="F4374" t="b">
        <f t="shared" si="234"/>
        <v>0</v>
      </c>
      <c r="G4374" t="b">
        <f>IF('Input and Summary Results'!$J$4="yes",IF(C4374=FALSE,FALSE,IF('Data Transformation'!E4374&lt;$R$10,E4374,$R$10)),IF(C4374=FALSE,FALSE,IF(C4374&lt;$R$10,C4374,$R$10)))</f>
        <v>0</v>
      </c>
      <c r="H4374" t="b">
        <f>IF('Input and Summary Results'!$J$4="yes",'Data Transformation'!F4374,'Data Transformation'!D4374)</f>
        <v>0</v>
      </c>
      <c r="I4374" t="str">
        <f t="shared" si="235"/>
        <v/>
      </c>
    </row>
    <row r="4375" spans="2:9" x14ac:dyDescent="0.25">
      <c r="B4375" t="b">
        <f>IF('Input and Summary Results'!D3957=0,FALSE,'Input and Summary Results'!$B3957)</f>
        <v>0</v>
      </c>
      <c r="C4375" t="b">
        <f>IF(OR(B4375=0,'Input and Summary Results'!D3957=0,'Input and Summary Results'!D3957=""),FALSE,'Input and Summary Results'!$D3957)</f>
        <v>0</v>
      </c>
      <c r="D4375" t="b">
        <f>IF(OR(B4375=0,'Input and Summary Results'!E3957=0),FALSE,'Input and Summary Results'!$E3957)</f>
        <v>0</v>
      </c>
      <c r="E4375" t="b">
        <f t="shared" si="233"/>
        <v>0</v>
      </c>
      <c r="F4375" t="b">
        <f t="shared" si="234"/>
        <v>0</v>
      </c>
      <c r="G4375" t="b">
        <f>IF('Input and Summary Results'!$J$4="yes",IF(C4375=FALSE,FALSE,IF('Data Transformation'!E4375&lt;$R$10,E4375,$R$10)),IF(C4375=FALSE,FALSE,IF(C4375&lt;$R$10,C4375,$R$10)))</f>
        <v>0</v>
      </c>
      <c r="H4375" t="b">
        <f>IF('Input and Summary Results'!$J$4="yes",'Data Transformation'!F4375,'Data Transformation'!D4375)</f>
        <v>0</v>
      </c>
      <c r="I4375" t="str">
        <f t="shared" si="235"/>
        <v/>
      </c>
    </row>
    <row r="4376" spans="2:9" x14ac:dyDescent="0.25">
      <c r="B4376" t="b">
        <f>IF('Input and Summary Results'!D3958=0,FALSE,'Input and Summary Results'!$B3958)</f>
        <v>0</v>
      </c>
      <c r="C4376" t="b">
        <f>IF(OR(B4376=0,'Input and Summary Results'!D3958=0,'Input and Summary Results'!D3958=""),FALSE,'Input and Summary Results'!$D3958)</f>
        <v>0</v>
      </c>
      <c r="D4376" t="b">
        <f>IF(OR(B4376=0,'Input and Summary Results'!E3958=0),FALSE,'Input and Summary Results'!$E3958)</f>
        <v>0</v>
      </c>
      <c r="E4376" t="b">
        <f t="shared" si="233"/>
        <v>0</v>
      </c>
      <c r="F4376" t="b">
        <f t="shared" si="234"/>
        <v>0</v>
      </c>
      <c r="G4376" t="b">
        <f>IF('Input and Summary Results'!$J$4="yes",IF(C4376=FALSE,FALSE,IF('Data Transformation'!E4376&lt;$R$10,E4376,$R$10)),IF(C4376=FALSE,FALSE,IF(C4376&lt;$R$10,C4376,$R$10)))</f>
        <v>0</v>
      </c>
      <c r="H4376" t="b">
        <f>IF('Input and Summary Results'!$J$4="yes",'Data Transformation'!F4376,'Data Transformation'!D4376)</f>
        <v>0</v>
      </c>
      <c r="I4376" t="str">
        <f t="shared" si="235"/>
        <v/>
      </c>
    </row>
    <row r="4377" spans="2:9" x14ac:dyDescent="0.25">
      <c r="B4377" t="b">
        <f>IF('Input and Summary Results'!D3959=0,FALSE,'Input and Summary Results'!$B3959)</f>
        <v>0</v>
      </c>
      <c r="C4377" t="b">
        <f>IF(OR(B4377=0,'Input and Summary Results'!D3959=0,'Input and Summary Results'!D3959=""),FALSE,'Input and Summary Results'!$D3959)</f>
        <v>0</v>
      </c>
      <c r="D4377" t="b">
        <f>IF(OR(B4377=0,'Input and Summary Results'!E3959=0),FALSE,'Input and Summary Results'!$E3959)</f>
        <v>0</v>
      </c>
      <c r="E4377" t="b">
        <f t="shared" si="233"/>
        <v>0</v>
      </c>
      <c r="F4377" t="b">
        <f t="shared" si="234"/>
        <v>0</v>
      </c>
      <c r="G4377" t="b">
        <f>IF('Input and Summary Results'!$J$4="yes",IF(C4377=FALSE,FALSE,IF('Data Transformation'!E4377&lt;$R$10,E4377,$R$10)),IF(C4377=FALSE,FALSE,IF(C4377&lt;$R$10,C4377,$R$10)))</f>
        <v>0</v>
      </c>
      <c r="H4377" t="b">
        <f>IF('Input and Summary Results'!$J$4="yes",'Data Transformation'!F4377,'Data Transformation'!D4377)</f>
        <v>0</v>
      </c>
      <c r="I4377" t="str">
        <f t="shared" si="235"/>
        <v/>
      </c>
    </row>
    <row r="4378" spans="2:9" x14ac:dyDescent="0.25">
      <c r="B4378" t="b">
        <f>IF('Input and Summary Results'!D3960=0,FALSE,'Input and Summary Results'!$B3960)</f>
        <v>0</v>
      </c>
      <c r="C4378" t="b">
        <f>IF(OR(B4378=0,'Input and Summary Results'!D3960=0,'Input and Summary Results'!D3960=""),FALSE,'Input and Summary Results'!$D3960)</f>
        <v>0</v>
      </c>
      <c r="D4378" t="b">
        <f>IF(OR(B4378=0,'Input and Summary Results'!E3960=0),FALSE,'Input and Summary Results'!$E3960)</f>
        <v>0</v>
      </c>
      <c r="E4378" t="b">
        <f t="shared" si="233"/>
        <v>0</v>
      </c>
      <c r="F4378" t="b">
        <f t="shared" si="234"/>
        <v>0</v>
      </c>
      <c r="G4378" t="b">
        <f>IF('Input and Summary Results'!$J$4="yes",IF(C4378=FALSE,FALSE,IF('Data Transformation'!E4378&lt;$R$10,E4378,$R$10)),IF(C4378=FALSE,FALSE,IF(C4378&lt;$R$10,C4378,$R$10)))</f>
        <v>0</v>
      </c>
      <c r="H4378" t="b">
        <f>IF('Input and Summary Results'!$J$4="yes",'Data Transformation'!F4378,'Data Transformation'!D4378)</f>
        <v>0</v>
      </c>
      <c r="I4378" t="str">
        <f t="shared" si="235"/>
        <v/>
      </c>
    </row>
    <row r="4379" spans="2:9" x14ac:dyDescent="0.25">
      <c r="B4379" t="b">
        <f>IF('Input and Summary Results'!D3961=0,FALSE,'Input and Summary Results'!$B3961)</f>
        <v>0</v>
      </c>
      <c r="C4379" t="b">
        <f>IF(OR(B4379=0,'Input and Summary Results'!D3961=0,'Input and Summary Results'!D3961=""),FALSE,'Input and Summary Results'!$D3961)</f>
        <v>0</v>
      </c>
      <c r="D4379" t="b">
        <f>IF(OR(B4379=0,'Input and Summary Results'!E3961=0),FALSE,'Input and Summary Results'!$E3961)</f>
        <v>0</v>
      </c>
      <c r="E4379" t="b">
        <f t="shared" si="233"/>
        <v>0</v>
      </c>
      <c r="F4379" t="b">
        <f t="shared" si="234"/>
        <v>0</v>
      </c>
      <c r="G4379" t="b">
        <f>IF('Input and Summary Results'!$J$4="yes",IF(C4379=FALSE,FALSE,IF('Data Transformation'!E4379&lt;$R$10,E4379,$R$10)),IF(C4379=FALSE,FALSE,IF(C4379&lt;$R$10,C4379,$R$10)))</f>
        <v>0</v>
      </c>
      <c r="H4379" t="b">
        <f>IF('Input and Summary Results'!$J$4="yes",'Data Transformation'!F4379,'Data Transformation'!D4379)</f>
        <v>0</v>
      </c>
      <c r="I4379" t="str">
        <f t="shared" si="235"/>
        <v/>
      </c>
    </row>
    <row r="4380" spans="2:9" x14ac:dyDescent="0.25">
      <c r="B4380" t="b">
        <f>IF('Input and Summary Results'!D3962=0,FALSE,'Input and Summary Results'!$B3962)</f>
        <v>0</v>
      </c>
      <c r="C4380" t="b">
        <f>IF(OR(B4380=0,'Input and Summary Results'!D3962=0,'Input and Summary Results'!D3962=""),FALSE,'Input and Summary Results'!$D3962)</f>
        <v>0</v>
      </c>
      <c r="D4380" t="b">
        <f>IF(OR(B4380=0,'Input and Summary Results'!E3962=0),FALSE,'Input and Summary Results'!$E3962)</f>
        <v>0</v>
      </c>
      <c r="E4380" t="b">
        <f t="shared" si="233"/>
        <v>0</v>
      </c>
      <c r="F4380" t="b">
        <f t="shared" si="234"/>
        <v>0</v>
      </c>
      <c r="G4380" t="b">
        <f>IF('Input and Summary Results'!$J$4="yes",IF(C4380=FALSE,FALSE,IF('Data Transformation'!E4380&lt;$R$10,E4380,$R$10)),IF(C4380=FALSE,FALSE,IF(C4380&lt;$R$10,C4380,$R$10)))</f>
        <v>0</v>
      </c>
      <c r="H4380" t="b">
        <f>IF('Input and Summary Results'!$J$4="yes",'Data Transformation'!F4380,'Data Transformation'!D4380)</f>
        <v>0</v>
      </c>
      <c r="I4380" t="str">
        <f t="shared" si="235"/>
        <v/>
      </c>
    </row>
    <row r="4381" spans="2:9" x14ac:dyDescent="0.25">
      <c r="B4381" t="b">
        <f>IF('Input and Summary Results'!D3963=0,FALSE,'Input and Summary Results'!$B3963)</f>
        <v>0</v>
      </c>
      <c r="C4381" t="b">
        <f>IF(OR(B4381=0,'Input and Summary Results'!D3963=0,'Input and Summary Results'!D3963=""),FALSE,'Input and Summary Results'!$D3963)</f>
        <v>0</v>
      </c>
      <c r="D4381" t="b">
        <f>IF(OR(B4381=0,'Input and Summary Results'!E3963=0),FALSE,'Input and Summary Results'!$E3963)</f>
        <v>0</v>
      </c>
      <c r="E4381" t="b">
        <f t="shared" si="233"/>
        <v>0</v>
      </c>
      <c r="F4381" t="b">
        <f t="shared" si="234"/>
        <v>0</v>
      </c>
      <c r="G4381" t="b">
        <f>IF('Input and Summary Results'!$J$4="yes",IF(C4381=FALSE,FALSE,IF('Data Transformation'!E4381&lt;$R$10,E4381,$R$10)),IF(C4381=FALSE,FALSE,IF(C4381&lt;$R$10,C4381,$R$10)))</f>
        <v>0</v>
      </c>
      <c r="H4381" t="b">
        <f>IF('Input and Summary Results'!$J$4="yes",'Data Transformation'!F4381,'Data Transformation'!D4381)</f>
        <v>0</v>
      </c>
      <c r="I4381" t="str">
        <f t="shared" si="235"/>
        <v/>
      </c>
    </row>
    <row r="4382" spans="2:9" x14ac:dyDescent="0.25">
      <c r="B4382" t="b">
        <f>IF('Input and Summary Results'!D3964=0,FALSE,'Input and Summary Results'!$B3964)</f>
        <v>0</v>
      </c>
      <c r="C4382" t="b">
        <f>IF(OR(B4382=0,'Input and Summary Results'!D3964=0,'Input and Summary Results'!D3964=""),FALSE,'Input and Summary Results'!$D3964)</f>
        <v>0</v>
      </c>
      <c r="D4382" t="b">
        <f>IF(OR(B4382=0,'Input and Summary Results'!E3964=0),FALSE,'Input and Summary Results'!$E3964)</f>
        <v>0</v>
      </c>
      <c r="E4382" t="b">
        <f t="shared" si="233"/>
        <v>0</v>
      </c>
      <c r="F4382" t="b">
        <f t="shared" si="234"/>
        <v>0</v>
      </c>
      <c r="G4382" t="b">
        <f>IF('Input and Summary Results'!$J$4="yes",IF(C4382=FALSE,FALSE,IF('Data Transformation'!E4382&lt;$R$10,E4382,$R$10)),IF(C4382=FALSE,FALSE,IF(C4382&lt;$R$10,C4382,$R$10)))</f>
        <v>0</v>
      </c>
      <c r="H4382" t="b">
        <f>IF('Input and Summary Results'!$J$4="yes",'Data Transformation'!F4382,'Data Transformation'!D4382)</f>
        <v>0</v>
      </c>
      <c r="I4382" t="str">
        <f t="shared" si="235"/>
        <v/>
      </c>
    </row>
    <row r="4383" spans="2:9" x14ac:dyDescent="0.25">
      <c r="B4383" t="b">
        <f>IF('Input and Summary Results'!D3965=0,FALSE,'Input and Summary Results'!$B3965)</f>
        <v>0</v>
      </c>
      <c r="C4383" t="b">
        <f>IF(OR(B4383=0,'Input and Summary Results'!D3965=0,'Input and Summary Results'!D3965=""),FALSE,'Input and Summary Results'!$D3965)</f>
        <v>0</v>
      </c>
      <c r="D4383" t="b">
        <f>IF(OR(B4383=0,'Input and Summary Results'!E3965=0),FALSE,'Input and Summary Results'!$E3965)</f>
        <v>0</v>
      </c>
      <c r="E4383" t="b">
        <f t="shared" si="233"/>
        <v>0</v>
      </c>
      <c r="F4383" t="b">
        <f t="shared" si="234"/>
        <v>0</v>
      </c>
      <c r="G4383" t="b">
        <f>IF('Input and Summary Results'!$J$4="yes",IF(C4383=FALSE,FALSE,IF('Data Transformation'!E4383&lt;$R$10,E4383,$R$10)),IF(C4383=FALSE,FALSE,IF(C4383&lt;$R$10,C4383,$R$10)))</f>
        <v>0</v>
      </c>
      <c r="H4383" t="b">
        <f>IF('Input and Summary Results'!$J$4="yes",'Data Transformation'!F4383,'Data Transformation'!D4383)</f>
        <v>0</v>
      </c>
      <c r="I4383" t="str">
        <f t="shared" si="235"/>
        <v/>
      </c>
    </row>
    <row r="4384" spans="2:9" x14ac:dyDescent="0.25">
      <c r="B4384" t="b">
        <f>IF('Input and Summary Results'!D3966=0,FALSE,'Input and Summary Results'!$B3966)</f>
        <v>0</v>
      </c>
      <c r="C4384" t="b">
        <f>IF(OR(B4384=0,'Input and Summary Results'!D3966=0,'Input and Summary Results'!D3966=""),FALSE,'Input and Summary Results'!$D3966)</f>
        <v>0</v>
      </c>
      <c r="D4384" t="b">
        <f>IF(OR(B4384=0,'Input and Summary Results'!E3966=0),FALSE,'Input and Summary Results'!$E3966)</f>
        <v>0</v>
      </c>
      <c r="E4384" t="b">
        <f t="shared" si="233"/>
        <v>0</v>
      </c>
      <c r="F4384" t="b">
        <f t="shared" si="234"/>
        <v>0</v>
      </c>
      <c r="G4384" t="b">
        <f>IF('Input and Summary Results'!$J$4="yes",IF(C4384=FALSE,FALSE,IF('Data Transformation'!E4384&lt;$R$10,E4384,$R$10)),IF(C4384=FALSE,FALSE,IF(C4384&lt;$R$10,C4384,$R$10)))</f>
        <v>0</v>
      </c>
      <c r="H4384" t="b">
        <f>IF('Input and Summary Results'!$J$4="yes",'Data Transformation'!F4384,'Data Transformation'!D4384)</f>
        <v>0</v>
      </c>
      <c r="I4384" t="str">
        <f t="shared" si="235"/>
        <v/>
      </c>
    </row>
    <row r="4385" spans="2:9" x14ac:dyDescent="0.25">
      <c r="B4385" t="b">
        <f>IF('Input and Summary Results'!D3967=0,FALSE,'Input and Summary Results'!$B3967)</f>
        <v>0</v>
      </c>
      <c r="C4385" t="b">
        <f>IF(OR(B4385=0,'Input and Summary Results'!D3967=0,'Input and Summary Results'!D3967=""),FALSE,'Input and Summary Results'!$D3967)</f>
        <v>0</v>
      </c>
      <c r="D4385" t="b">
        <f>IF(OR(B4385=0,'Input and Summary Results'!E3967=0),FALSE,'Input and Summary Results'!$E3967)</f>
        <v>0</v>
      </c>
      <c r="E4385" t="b">
        <f t="shared" si="233"/>
        <v>0</v>
      </c>
      <c r="F4385" t="b">
        <f t="shared" si="234"/>
        <v>0</v>
      </c>
      <c r="G4385" t="b">
        <f>IF('Input and Summary Results'!$J$4="yes",IF(C4385=FALSE,FALSE,IF('Data Transformation'!E4385&lt;$R$10,E4385,$R$10)),IF(C4385=FALSE,FALSE,IF(C4385&lt;$R$10,C4385,$R$10)))</f>
        <v>0</v>
      </c>
      <c r="H4385" t="b">
        <f>IF('Input and Summary Results'!$J$4="yes",'Data Transformation'!F4385,'Data Transformation'!D4385)</f>
        <v>0</v>
      </c>
      <c r="I4385" t="str">
        <f t="shared" si="235"/>
        <v/>
      </c>
    </row>
    <row r="4386" spans="2:9" x14ac:dyDescent="0.25">
      <c r="B4386" t="b">
        <f>IF('Input and Summary Results'!D3968=0,FALSE,'Input and Summary Results'!$B3968)</f>
        <v>0</v>
      </c>
      <c r="C4386" t="b">
        <f>IF(OR(B4386=0,'Input and Summary Results'!D3968=0,'Input and Summary Results'!D3968=""),FALSE,'Input and Summary Results'!$D3968)</f>
        <v>0</v>
      </c>
      <c r="D4386" t="b">
        <f>IF(OR(B4386=0,'Input and Summary Results'!E3968=0),FALSE,'Input and Summary Results'!$E3968)</f>
        <v>0</v>
      </c>
      <c r="E4386" t="b">
        <f t="shared" si="233"/>
        <v>0</v>
      </c>
      <c r="F4386" t="b">
        <f t="shared" si="234"/>
        <v>0</v>
      </c>
      <c r="G4386" t="b">
        <f>IF('Input and Summary Results'!$J$4="yes",IF(C4386=FALSE,FALSE,IF('Data Transformation'!E4386&lt;$R$10,E4386,$R$10)),IF(C4386=FALSE,FALSE,IF(C4386&lt;$R$10,C4386,$R$10)))</f>
        <v>0</v>
      </c>
      <c r="H4386" t="b">
        <f>IF('Input and Summary Results'!$J$4="yes",'Data Transformation'!F4386,'Data Transformation'!D4386)</f>
        <v>0</v>
      </c>
      <c r="I4386" t="str">
        <f t="shared" si="235"/>
        <v/>
      </c>
    </row>
    <row r="4387" spans="2:9" x14ac:dyDescent="0.25">
      <c r="B4387" t="b">
        <f>IF('Input and Summary Results'!D3969=0,FALSE,'Input and Summary Results'!$B3969)</f>
        <v>0</v>
      </c>
      <c r="C4387" t="b">
        <f>IF(OR(B4387=0,'Input and Summary Results'!D3969=0,'Input and Summary Results'!D3969=""),FALSE,'Input and Summary Results'!$D3969)</f>
        <v>0</v>
      </c>
      <c r="D4387" t="b">
        <f>IF(OR(B4387=0,'Input and Summary Results'!E3969=0),FALSE,'Input and Summary Results'!$E3969)</f>
        <v>0</v>
      </c>
      <c r="E4387" t="b">
        <f t="shared" si="233"/>
        <v>0</v>
      </c>
      <c r="F4387" t="b">
        <f t="shared" si="234"/>
        <v>0</v>
      </c>
      <c r="G4387" t="b">
        <f>IF('Input and Summary Results'!$J$4="yes",IF(C4387=FALSE,FALSE,IF('Data Transformation'!E4387&lt;$R$10,E4387,$R$10)),IF(C4387=FALSE,FALSE,IF(C4387&lt;$R$10,C4387,$R$10)))</f>
        <v>0</v>
      </c>
      <c r="H4387" t="b">
        <f>IF('Input and Summary Results'!$J$4="yes",'Data Transformation'!F4387,'Data Transformation'!D4387)</f>
        <v>0</v>
      </c>
      <c r="I4387" t="str">
        <f t="shared" si="235"/>
        <v/>
      </c>
    </row>
    <row r="4388" spans="2:9" x14ac:dyDescent="0.25">
      <c r="B4388" t="b">
        <f>IF('Input and Summary Results'!D3970=0,FALSE,'Input and Summary Results'!$B3970)</f>
        <v>0</v>
      </c>
      <c r="C4388" t="b">
        <f>IF(OR(B4388=0,'Input and Summary Results'!D3970=0,'Input and Summary Results'!D3970=""),FALSE,'Input and Summary Results'!$D3970)</f>
        <v>0</v>
      </c>
      <c r="D4388" t="b">
        <f>IF(OR(B4388=0,'Input and Summary Results'!E3970=0),FALSE,'Input and Summary Results'!$E3970)</f>
        <v>0</v>
      </c>
      <c r="E4388" t="b">
        <f t="shared" si="233"/>
        <v>0</v>
      </c>
      <c r="F4388" t="b">
        <f t="shared" si="234"/>
        <v>0</v>
      </c>
      <c r="G4388" t="b">
        <f>IF('Input and Summary Results'!$J$4="yes",IF(C4388=FALSE,FALSE,IF('Data Transformation'!E4388&lt;$R$10,E4388,$R$10)),IF(C4388=FALSE,FALSE,IF(C4388&lt;$R$10,C4388,$R$10)))</f>
        <v>0</v>
      </c>
      <c r="H4388" t="b">
        <f>IF('Input and Summary Results'!$J$4="yes",'Data Transformation'!F4388,'Data Transformation'!D4388)</f>
        <v>0</v>
      </c>
      <c r="I4388" t="str">
        <f t="shared" si="235"/>
        <v/>
      </c>
    </row>
    <row r="4389" spans="2:9" x14ac:dyDescent="0.25">
      <c r="B4389" t="b">
        <f>IF('Input and Summary Results'!D3971=0,FALSE,'Input and Summary Results'!$B3971)</f>
        <v>0</v>
      </c>
      <c r="C4389" t="b">
        <f>IF(OR(B4389=0,'Input and Summary Results'!D3971=0,'Input and Summary Results'!D3971=""),FALSE,'Input and Summary Results'!$D3971)</f>
        <v>0</v>
      </c>
      <c r="D4389" t="b">
        <f>IF(OR(B4389=0,'Input and Summary Results'!E3971=0),FALSE,'Input and Summary Results'!$E3971)</f>
        <v>0</v>
      </c>
      <c r="E4389" t="b">
        <f t="shared" si="233"/>
        <v>0</v>
      </c>
      <c r="F4389" t="b">
        <f t="shared" si="234"/>
        <v>0</v>
      </c>
      <c r="G4389" t="b">
        <f>IF('Input and Summary Results'!$J$4="yes",IF(C4389=FALSE,FALSE,IF('Data Transformation'!E4389&lt;$R$10,E4389,$R$10)),IF(C4389=FALSE,FALSE,IF(C4389&lt;$R$10,C4389,$R$10)))</f>
        <v>0</v>
      </c>
      <c r="H4389" t="b">
        <f>IF('Input and Summary Results'!$J$4="yes",'Data Transformation'!F4389,'Data Transformation'!D4389)</f>
        <v>0</v>
      </c>
      <c r="I4389" t="str">
        <f t="shared" si="235"/>
        <v/>
      </c>
    </row>
    <row r="4390" spans="2:9" x14ac:dyDescent="0.25">
      <c r="B4390" t="b">
        <f>IF('Input and Summary Results'!D3972=0,FALSE,'Input and Summary Results'!$B3972)</f>
        <v>0</v>
      </c>
      <c r="C4390" t="b">
        <f>IF(OR(B4390=0,'Input and Summary Results'!D3972=0,'Input and Summary Results'!D3972=""),FALSE,'Input and Summary Results'!$D3972)</f>
        <v>0</v>
      </c>
      <c r="D4390" t="b">
        <f>IF(OR(B4390=0,'Input and Summary Results'!E3972=0),FALSE,'Input and Summary Results'!$E3972)</f>
        <v>0</v>
      </c>
      <c r="E4390" t="b">
        <f t="shared" si="233"/>
        <v>0</v>
      </c>
      <c r="F4390" t="b">
        <f t="shared" si="234"/>
        <v>0</v>
      </c>
      <c r="G4390" t="b">
        <f>IF('Input and Summary Results'!$J$4="yes",IF(C4390=FALSE,FALSE,IF('Data Transformation'!E4390&lt;$R$10,E4390,$R$10)),IF(C4390=FALSE,FALSE,IF(C4390&lt;$R$10,C4390,$R$10)))</f>
        <v>0</v>
      </c>
      <c r="H4390" t="b">
        <f>IF('Input and Summary Results'!$J$4="yes",'Data Transformation'!F4390,'Data Transformation'!D4390)</f>
        <v>0</v>
      </c>
      <c r="I4390" t="str">
        <f t="shared" si="235"/>
        <v/>
      </c>
    </row>
    <row r="4391" spans="2:9" x14ac:dyDescent="0.25">
      <c r="B4391" t="b">
        <f>IF('Input and Summary Results'!D3973=0,FALSE,'Input and Summary Results'!$B3973)</f>
        <v>0</v>
      </c>
      <c r="C4391" t="b">
        <f>IF(OR(B4391=0,'Input and Summary Results'!D3973=0,'Input and Summary Results'!D3973=""),FALSE,'Input and Summary Results'!$D3973)</f>
        <v>0</v>
      </c>
      <c r="D4391" t="b">
        <f>IF(OR(B4391=0,'Input and Summary Results'!E3973=0),FALSE,'Input and Summary Results'!$E3973)</f>
        <v>0</v>
      </c>
      <c r="E4391" t="b">
        <f t="shared" si="233"/>
        <v>0</v>
      </c>
      <c r="F4391" t="b">
        <f t="shared" si="234"/>
        <v>0</v>
      </c>
      <c r="G4391" t="b">
        <f>IF('Input and Summary Results'!$J$4="yes",IF(C4391=FALSE,FALSE,IF('Data Transformation'!E4391&lt;$R$10,E4391,$R$10)),IF(C4391=FALSE,FALSE,IF(C4391&lt;$R$10,C4391,$R$10)))</f>
        <v>0</v>
      </c>
      <c r="H4391" t="b">
        <f>IF('Input and Summary Results'!$J$4="yes",'Data Transformation'!F4391,'Data Transformation'!D4391)</f>
        <v>0</v>
      </c>
      <c r="I4391" t="str">
        <f t="shared" si="235"/>
        <v/>
      </c>
    </row>
    <row r="4392" spans="2:9" x14ac:dyDescent="0.25">
      <c r="B4392" t="b">
        <f>IF('Input and Summary Results'!D3974=0,FALSE,'Input and Summary Results'!$B3974)</f>
        <v>0</v>
      </c>
      <c r="C4392" t="b">
        <f>IF(OR(B4392=0,'Input and Summary Results'!D3974=0,'Input and Summary Results'!D3974=""),FALSE,'Input and Summary Results'!$D3974)</f>
        <v>0</v>
      </c>
      <c r="D4392" t="b">
        <f>IF(OR(B4392=0,'Input and Summary Results'!E3974=0),FALSE,'Input and Summary Results'!$E3974)</f>
        <v>0</v>
      </c>
      <c r="E4392" t="b">
        <f t="shared" si="233"/>
        <v>0</v>
      </c>
      <c r="F4392" t="b">
        <f t="shared" si="234"/>
        <v>0</v>
      </c>
      <c r="G4392" t="b">
        <f>IF('Input and Summary Results'!$J$4="yes",IF(C4392=FALSE,FALSE,IF('Data Transformation'!E4392&lt;$R$10,E4392,$R$10)),IF(C4392=FALSE,FALSE,IF(C4392&lt;$R$10,C4392,$R$10)))</f>
        <v>0</v>
      </c>
      <c r="H4392" t="b">
        <f>IF('Input and Summary Results'!$J$4="yes",'Data Transformation'!F4392,'Data Transformation'!D4392)</f>
        <v>0</v>
      </c>
      <c r="I4392" t="str">
        <f t="shared" si="235"/>
        <v/>
      </c>
    </row>
    <row r="4393" spans="2:9" x14ac:dyDescent="0.25">
      <c r="B4393" t="b">
        <f>IF('Input and Summary Results'!D3975=0,FALSE,'Input and Summary Results'!$B3975)</f>
        <v>0</v>
      </c>
      <c r="C4393" t="b">
        <f>IF(OR(B4393=0,'Input and Summary Results'!D3975=0,'Input and Summary Results'!D3975=""),FALSE,'Input and Summary Results'!$D3975)</f>
        <v>0</v>
      </c>
      <c r="D4393" t="b">
        <f>IF(OR(B4393=0,'Input and Summary Results'!E3975=0),FALSE,'Input and Summary Results'!$E3975)</f>
        <v>0</v>
      </c>
      <c r="E4393" t="b">
        <f t="shared" si="233"/>
        <v>0</v>
      </c>
      <c r="F4393" t="b">
        <f t="shared" si="234"/>
        <v>0</v>
      </c>
      <c r="G4393" t="b">
        <f>IF('Input and Summary Results'!$J$4="yes",IF(C4393=FALSE,FALSE,IF('Data Transformation'!E4393&lt;$R$10,E4393,$R$10)),IF(C4393=FALSE,FALSE,IF(C4393&lt;$R$10,C4393,$R$10)))</f>
        <v>0</v>
      </c>
      <c r="H4393" t="b">
        <f>IF('Input and Summary Results'!$J$4="yes",'Data Transformation'!F4393,'Data Transformation'!D4393)</f>
        <v>0</v>
      </c>
      <c r="I4393" t="str">
        <f t="shared" si="235"/>
        <v/>
      </c>
    </row>
    <row r="4394" spans="2:9" x14ac:dyDescent="0.25">
      <c r="B4394" t="b">
        <f>IF('Input and Summary Results'!D3976=0,FALSE,'Input and Summary Results'!$B3976)</f>
        <v>0</v>
      </c>
      <c r="C4394" t="b">
        <f>IF(OR(B4394=0,'Input and Summary Results'!D3976=0,'Input and Summary Results'!D3976=""),FALSE,'Input and Summary Results'!$D3976)</f>
        <v>0</v>
      </c>
      <c r="D4394" t="b">
        <f>IF(OR(B4394=0,'Input and Summary Results'!E3976=0),FALSE,'Input and Summary Results'!$E3976)</f>
        <v>0</v>
      </c>
      <c r="E4394" t="b">
        <f t="shared" ref="E4394:E4457" si="236">IF(C4394=FALSE,FALSE,LOG10(C4394))</f>
        <v>0</v>
      </c>
      <c r="F4394" t="b">
        <f t="shared" ref="F4394:F4457" si="237">IF(D4394=FALSE, FALSE,0.434*D4394/C4394)</f>
        <v>0</v>
      </c>
      <c r="G4394" t="b">
        <f>IF('Input and Summary Results'!$J$4="yes",IF(C4394=FALSE,FALSE,IF('Data Transformation'!E4394&lt;$R$10,E4394,$R$10)),IF(C4394=FALSE,FALSE,IF(C4394&lt;$R$10,C4394,$R$10)))</f>
        <v>0</v>
      </c>
      <c r="H4394" t="b">
        <f>IF('Input and Summary Results'!$J$4="yes",'Data Transformation'!F4394,'Data Transformation'!D4394)</f>
        <v>0</v>
      </c>
      <c r="I4394" t="str">
        <f t="shared" si="235"/>
        <v/>
      </c>
    </row>
    <row r="4395" spans="2:9" x14ac:dyDescent="0.25">
      <c r="B4395" t="b">
        <f>IF('Input and Summary Results'!D3977=0,FALSE,'Input and Summary Results'!$B3977)</f>
        <v>0</v>
      </c>
      <c r="C4395" t="b">
        <f>IF(OR(B4395=0,'Input and Summary Results'!D3977=0,'Input and Summary Results'!D3977=""),FALSE,'Input and Summary Results'!$D3977)</f>
        <v>0</v>
      </c>
      <c r="D4395" t="b">
        <f>IF(OR(B4395=0,'Input and Summary Results'!E3977=0),FALSE,'Input and Summary Results'!$E3977)</f>
        <v>0</v>
      </c>
      <c r="E4395" t="b">
        <f t="shared" si="236"/>
        <v>0</v>
      </c>
      <c r="F4395" t="b">
        <f t="shared" si="237"/>
        <v>0</v>
      </c>
      <c r="G4395" t="b">
        <f>IF('Input and Summary Results'!$J$4="yes",IF(C4395=FALSE,FALSE,IF('Data Transformation'!E4395&lt;$R$10,E4395,$R$10)),IF(C4395=FALSE,FALSE,IF(C4395&lt;$R$10,C4395,$R$10)))</f>
        <v>0</v>
      </c>
      <c r="H4395" t="b">
        <f>IF('Input and Summary Results'!$J$4="yes",'Data Transformation'!F4395,'Data Transformation'!D4395)</f>
        <v>0</v>
      </c>
      <c r="I4395" t="str">
        <f t="shared" si="235"/>
        <v/>
      </c>
    </row>
    <row r="4396" spans="2:9" x14ac:dyDescent="0.25">
      <c r="B4396" t="b">
        <f>IF('Input and Summary Results'!D3978=0,FALSE,'Input and Summary Results'!$B3978)</f>
        <v>0</v>
      </c>
      <c r="C4396" t="b">
        <f>IF(OR(B4396=0,'Input and Summary Results'!D3978=0,'Input and Summary Results'!D3978=""),FALSE,'Input and Summary Results'!$D3978)</f>
        <v>0</v>
      </c>
      <c r="D4396" t="b">
        <f>IF(OR(B4396=0,'Input and Summary Results'!E3978=0),FALSE,'Input and Summary Results'!$E3978)</f>
        <v>0</v>
      </c>
      <c r="E4396" t="b">
        <f t="shared" si="236"/>
        <v>0</v>
      </c>
      <c r="F4396" t="b">
        <f t="shared" si="237"/>
        <v>0</v>
      </c>
      <c r="G4396" t="b">
        <f>IF('Input and Summary Results'!$J$4="yes",IF(C4396=FALSE,FALSE,IF('Data Transformation'!E4396&lt;$R$10,E4396,$R$10)),IF(C4396=FALSE,FALSE,IF(C4396&lt;$R$10,C4396,$R$10)))</f>
        <v>0</v>
      </c>
      <c r="H4396" t="b">
        <f>IF('Input and Summary Results'!$J$4="yes",'Data Transformation'!F4396,'Data Transformation'!D4396)</f>
        <v>0</v>
      </c>
      <c r="I4396" t="str">
        <f t="shared" si="235"/>
        <v/>
      </c>
    </row>
    <row r="4397" spans="2:9" x14ac:dyDescent="0.25">
      <c r="B4397" t="b">
        <f>IF('Input and Summary Results'!D3979=0,FALSE,'Input and Summary Results'!$B3979)</f>
        <v>0</v>
      </c>
      <c r="C4397" t="b">
        <f>IF(OR(B4397=0,'Input and Summary Results'!D3979=0,'Input and Summary Results'!D3979=""),FALSE,'Input and Summary Results'!$D3979)</f>
        <v>0</v>
      </c>
      <c r="D4397" t="b">
        <f>IF(OR(B4397=0,'Input and Summary Results'!E3979=0),FALSE,'Input and Summary Results'!$E3979)</f>
        <v>0</v>
      </c>
      <c r="E4397" t="b">
        <f t="shared" si="236"/>
        <v>0</v>
      </c>
      <c r="F4397" t="b">
        <f t="shared" si="237"/>
        <v>0</v>
      </c>
      <c r="G4397" t="b">
        <f>IF('Input and Summary Results'!$J$4="yes",IF(C4397=FALSE,FALSE,IF('Data Transformation'!E4397&lt;$R$10,E4397,$R$10)),IF(C4397=FALSE,FALSE,IF(C4397&lt;$R$10,C4397,$R$10)))</f>
        <v>0</v>
      </c>
      <c r="H4397" t="b">
        <f>IF('Input and Summary Results'!$J$4="yes",'Data Transformation'!F4397,'Data Transformation'!D4397)</f>
        <v>0</v>
      </c>
      <c r="I4397" t="str">
        <f t="shared" si="235"/>
        <v/>
      </c>
    </row>
    <row r="4398" spans="2:9" x14ac:dyDescent="0.25">
      <c r="B4398" t="b">
        <f>IF('Input and Summary Results'!D3980=0,FALSE,'Input and Summary Results'!$B3980)</f>
        <v>0</v>
      </c>
      <c r="C4398" t="b">
        <f>IF(OR(B4398=0,'Input and Summary Results'!D3980=0,'Input and Summary Results'!D3980=""),FALSE,'Input and Summary Results'!$D3980)</f>
        <v>0</v>
      </c>
      <c r="D4398" t="b">
        <f>IF(OR(B4398=0,'Input and Summary Results'!E3980=0),FALSE,'Input and Summary Results'!$E3980)</f>
        <v>0</v>
      </c>
      <c r="E4398" t="b">
        <f t="shared" si="236"/>
        <v>0</v>
      </c>
      <c r="F4398" t="b">
        <f t="shared" si="237"/>
        <v>0</v>
      </c>
      <c r="G4398" t="b">
        <f>IF('Input and Summary Results'!$J$4="yes",IF(C4398=FALSE,FALSE,IF('Data Transformation'!E4398&lt;$R$10,E4398,$R$10)),IF(C4398=FALSE,FALSE,IF(C4398&lt;$R$10,C4398,$R$10)))</f>
        <v>0</v>
      </c>
      <c r="H4398" t="b">
        <f>IF('Input and Summary Results'!$J$4="yes",'Data Transformation'!F4398,'Data Transformation'!D4398)</f>
        <v>0</v>
      </c>
      <c r="I4398" t="str">
        <f t="shared" si="235"/>
        <v/>
      </c>
    </row>
    <row r="4399" spans="2:9" x14ac:dyDescent="0.25">
      <c r="B4399" t="b">
        <f>IF('Input and Summary Results'!D3981=0,FALSE,'Input and Summary Results'!$B3981)</f>
        <v>0</v>
      </c>
      <c r="C4399" t="b">
        <f>IF(OR(B4399=0,'Input and Summary Results'!D3981=0,'Input and Summary Results'!D3981=""),FALSE,'Input and Summary Results'!$D3981)</f>
        <v>0</v>
      </c>
      <c r="D4399" t="b">
        <f>IF(OR(B4399=0,'Input and Summary Results'!E3981=0),FALSE,'Input and Summary Results'!$E3981)</f>
        <v>0</v>
      </c>
      <c r="E4399" t="b">
        <f t="shared" si="236"/>
        <v>0</v>
      </c>
      <c r="F4399" t="b">
        <f t="shared" si="237"/>
        <v>0</v>
      </c>
      <c r="G4399" t="b">
        <f>IF('Input and Summary Results'!$J$4="yes",IF(C4399=FALSE,FALSE,IF('Data Transformation'!E4399&lt;$R$10,E4399,$R$10)),IF(C4399=FALSE,FALSE,IF(C4399&lt;$R$10,C4399,$R$10)))</f>
        <v>0</v>
      </c>
      <c r="H4399" t="b">
        <f>IF('Input and Summary Results'!$J$4="yes",'Data Transformation'!F4399,'Data Transformation'!D4399)</f>
        <v>0</v>
      </c>
      <c r="I4399" t="str">
        <f t="shared" si="235"/>
        <v/>
      </c>
    </row>
    <row r="4400" spans="2:9" x14ac:dyDescent="0.25">
      <c r="B4400" t="b">
        <f>IF('Input and Summary Results'!D3982=0,FALSE,'Input and Summary Results'!$B3982)</f>
        <v>0</v>
      </c>
      <c r="C4400" t="b">
        <f>IF(OR(B4400=0,'Input and Summary Results'!D3982=0,'Input and Summary Results'!D3982=""),FALSE,'Input and Summary Results'!$D3982)</f>
        <v>0</v>
      </c>
      <c r="D4400" t="b">
        <f>IF(OR(B4400=0,'Input and Summary Results'!E3982=0),FALSE,'Input and Summary Results'!$E3982)</f>
        <v>0</v>
      </c>
      <c r="E4400" t="b">
        <f t="shared" si="236"/>
        <v>0</v>
      </c>
      <c r="F4400" t="b">
        <f t="shared" si="237"/>
        <v>0</v>
      </c>
      <c r="G4400" t="b">
        <f>IF('Input and Summary Results'!$J$4="yes",IF(C4400=FALSE,FALSE,IF('Data Transformation'!E4400&lt;$R$10,E4400,$R$10)),IF(C4400=FALSE,FALSE,IF(C4400&lt;$R$10,C4400,$R$10)))</f>
        <v>0</v>
      </c>
      <c r="H4400" t="b">
        <f>IF('Input and Summary Results'!$J$4="yes",'Data Transformation'!F4400,'Data Transformation'!D4400)</f>
        <v>0</v>
      </c>
      <c r="I4400" t="str">
        <f t="shared" si="235"/>
        <v/>
      </c>
    </row>
    <row r="4401" spans="2:9" x14ac:dyDescent="0.25">
      <c r="B4401" t="b">
        <f>IF('Input and Summary Results'!D3983=0,FALSE,'Input and Summary Results'!$B3983)</f>
        <v>0</v>
      </c>
      <c r="C4401" t="b">
        <f>IF(OR(B4401=0,'Input and Summary Results'!D3983=0,'Input and Summary Results'!D3983=""),FALSE,'Input and Summary Results'!$D3983)</f>
        <v>0</v>
      </c>
      <c r="D4401" t="b">
        <f>IF(OR(B4401=0,'Input and Summary Results'!E3983=0),FALSE,'Input and Summary Results'!$E3983)</f>
        <v>0</v>
      </c>
      <c r="E4401" t="b">
        <f t="shared" si="236"/>
        <v>0</v>
      </c>
      <c r="F4401" t="b">
        <f t="shared" si="237"/>
        <v>0</v>
      </c>
      <c r="G4401" t="b">
        <f>IF('Input and Summary Results'!$J$4="yes",IF(C4401=FALSE,FALSE,IF('Data Transformation'!E4401&lt;$R$10,E4401,$R$10)),IF(C4401=FALSE,FALSE,IF(C4401&lt;$R$10,C4401,$R$10)))</f>
        <v>0</v>
      </c>
      <c r="H4401" t="b">
        <f>IF('Input and Summary Results'!$J$4="yes",'Data Transformation'!F4401,'Data Transformation'!D4401)</f>
        <v>0</v>
      </c>
      <c r="I4401" t="str">
        <f t="shared" si="235"/>
        <v/>
      </c>
    </row>
    <row r="4402" spans="2:9" x14ac:dyDescent="0.25">
      <c r="B4402" t="b">
        <f>IF('Input and Summary Results'!D3984=0,FALSE,'Input and Summary Results'!$B3984)</f>
        <v>0</v>
      </c>
      <c r="C4402" t="b">
        <f>IF(OR(B4402=0,'Input and Summary Results'!D3984=0,'Input and Summary Results'!D3984=""),FALSE,'Input and Summary Results'!$D3984)</f>
        <v>0</v>
      </c>
      <c r="D4402" t="b">
        <f>IF(OR(B4402=0,'Input and Summary Results'!E3984=0),FALSE,'Input and Summary Results'!$E3984)</f>
        <v>0</v>
      </c>
      <c r="E4402" t="b">
        <f t="shared" si="236"/>
        <v>0</v>
      </c>
      <c r="F4402" t="b">
        <f t="shared" si="237"/>
        <v>0</v>
      </c>
      <c r="G4402" t="b">
        <f>IF('Input and Summary Results'!$J$4="yes",IF(C4402=FALSE,FALSE,IF('Data Transformation'!E4402&lt;$R$10,E4402,$R$10)),IF(C4402=FALSE,FALSE,IF(C4402&lt;$R$10,C4402,$R$10)))</f>
        <v>0</v>
      </c>
      <c r="H4402" t="b">
        <f>IF('Input and Summary Results'!$J$4="yes",'Data Transformation'!F4402,'Data Transformation'!D4402)</f>
        <v>0</v>
      </c>
      <c r="I4402" t="str">
        <f t="shared" si="235"/>
        <v/>
      </c>
    </row>
    <row r="4403" spans="2:9" x14ac:dyDescent="0.25">
      <c r="B4403" t="b">
        <f>IF('Input and Summary Results'!D3985=0,FALSE,'Input and Summary Results'!$B3985)</f>
        <v>0</v>
      </c>
      <c r="C4403" t="b">
        <f>IF(OR(B4403=0,'Input and Summary Results'!D3985=0,'Input and Summary Results'!D3985=""),FALSE,'Input and Summary Results'!$D3985)</f>
        <v>0</v>
      </c>
      <c r="D4403" t="b">
        <f>IF(OR(B4403=0,'Input and Summary Results'!E3985=0),FALSE,'Input and Summary Results'!$E3985)</f>
        <v>0</v>
      </c>
      <c r="E4403" t="b">
        <f t="shared" si="236"/>
        <v>0</v>
      </c>
      <c r="F4403" t="b">
        <f t="shared" si="237"/>
        <v>0</v>
      </c>
      <c r="G4403" t="b">
        <f>IF('Input and Summary Results'!$J$4="yes",IF(C4403=FALSE,FALSE,IF('Data Transformation'!E4403&lt;$R$10,E4403,$R$10)),IF(C4403=FALSE,FALSE,IF(C4403&lt;$R$10,C4403,$R$10)))</f>
        <v>0</v>
      </c>
      <c r="H4403" t="b">
        <f>IF('Input and Summary Results'!$J$4="yes",'Data Transformation'!F4403,'Data Transformation'!D4403)</f>
        <v>0</v>
      </c>
      <c r="I4403" t="str">
        <f t="shared" si="235"/>
        <v/>
      </c>
    </row>
    <row r="4404" spans="2:9" x14ac:dyDescent="0.25">
      <c r="B4404" t="b">
        <f>IF('Input and Summary Results'!D3986=0,FALSE,'Input and Summary Results'!$B3986)</f>
        <v>0</v>
      </c>
      <c r="C4404" t="b">
        <f>IF(OR(B4404=0,'Input and Summary Results'!D3986=0,'Input and Summary Results'!D3986=""),FALSE,'Input and Summary Results'!$D3986)</f>
        <v>0</v>
      </c>
      <c r="D4404" t="b">
        <f>IF(OR(B4404=0,'Input and Summary Results'!E3986=0),FALSE,'Input and Summary Results'!$E3986)</f>
        <v>0</v>
      </c>
      <c r="E4404" t="b">
        <f t="shared" si="236"/>
        <v>0</v>
      </c>
      <c r="F4404" t="b">
        <f t="shared" si="237"/>
        <v>0</v>
      </c>
      <c r="G4404" t="b">
        <f>IF('Input and Summary Results'!$J$4="yes",IF(C4404=FALSE,FALSE,IF('Data Transformation'!E4404&lt;$R$10,E4404,$R$10)),IF(C4404=FALSE,FALSE,IF(C4404&lt;$R$10,C4404,$R$10)))</f>
        <v>0</v>
      </c>
      <c r="H4404" t="b">
        <f>IF('Input and Summary Results'!$J$4="yes",'Data Transformation'!F4404,'Data Transformation'!D4404)</f>
        <v>0</v>
      </c>
      <c r="I4404" t="str">
        <f t="shared" si="235"/>
        <v/>
      </c>
    </row>
    <row r="4405" spans="2:9" x14ac:dyDescent="0.25">
      <c r="B4405" t="b">
        <f>IF('Input and Summary Results'!D3987=0,FALSE,'Input and Summary Results'!$B3987)</f>
        <v>0</v>
      </c>
      <c r="C4405" t="b">
        <f>IF(OR(B4405=0,'Input and Summary Results'!D3987=0,'Input and Summary Results'!D3987=""),FALSE,'Input and Summary Results'!$D3987)</f>
        <v>0</v>
      </c>
      <c r="D4405" t="b">
        <f>IF(OR(B4405=0,'Input and Summary Results'!E3987=0),FALSE,'Input and Summary Results'!$E3987)</f>
        <v>0</v>
      </c>
      <c r="E4405" t="b">
        <f t="shared" si="236"/>
        <v>0</v>
      </c>
      <c r="F4405" t="b">
        <f t="shared" si="237"/>
        <v>0</v>
      </c>
      <c r="G4405" t="b">
        <f>IF('Input and Summary Results'!$J$4="yes",IF(C4405=FALSE,FALSE,IF('Data Transformation'!E4405&lt;$R$10,E4405,$R$10)),IF(C4405=FALSE,FALSE,IF(C4405&lt;$R$10,C4405,$R$10)))</f>
        <v>0</v>
      </c>
      <c r="H4405" t="b">
        <f>IF('Input and Summary Results'!$J$4="yes",'Data Transformation'!F4405,'Data Transformation'!D4405)</f>
        <v>0</v>
      </c>
      <c r="I4405" t="str">
        <f t="shared" si="235"/>
        <v/>
      </c>
    </row>
    <row r="4406" spans="2:9" x14ac:dyDescent="0.25">
      <c r="B4406" t="b">
        <f>IF('Input and Summary Results'!D3988=0,FALSE,'Input and Summary Results'!$B3988)</f>
        <v>0</v>
      </c>
      <c r="C4406" t="b">
        <f>IF(OR(B4406=0,'Input and Summary Results'!D3988=0,'Input and Summary Results'!D3988=""),FALSE,'Input and Summary Results'!$D3988)</f>
        <v>0</v>
      </c>
      <c r="D4406" t="b">
        <f>IF(OR(B4406=0,'Input and Summary Results'!E3988=0),FALSE,'Input and Summary Results'!$E3988)</f>
        <v>0</v>
      </c>
      <c r="E4406" t="b">
        <f t="shared" si="236"/>
        <v>0</v>
      </c>
      <c r="F4406" t="b">
        <f t="shared" si="237"/>
        <v>0</v>
      </c>
      <c r="G4406" t="b">
        <f>IF('Input and Summary Results'!$J$4="yes",IF(C4406=FALSE,FALSE,IF('Data Transformation'!E4406&lt;$R$10,E4406,$R$10)),IF(C4406=FALSE,FALSE,IF(C4406&lt;$R$10,C4406,$R$10)))</f>
        <v>0</v>
      </c>
      <c r="H4406" t="b">
        <f>IF('Input and Summary Results'!$J$4="yes",'Data Transformation'!F4406,'Data Transformation'!D4406)</f>
        <v>0</v>
      </c>
      <c r="I4406" t="str">
        <f t="shared" si="235"/>
        <v/>
      </c>
    </row>
    <row r="4407" spans="2:9" x14ac:dyDescent="0.25">
      <c r="B4407" t="b">
        <f>IF('Input and Summary Results'!D3989=0,FALSE,'Input and Summary Results'!$B3989)</f>
        <v>0</v>
      </c>
      <c r="C4407" t="b">
        <f>IF(OR(B4407=0,'Input and Summary Results'!D3989=0,'Input and Summary Results'!D3989=""),FALSE,'Input and Summary Results'!$D3989)</f>
        <v>0</v>
      </c>
      <c r="D4407" t="b">
        <f>IF(OR(B4407=0,'Input and Summary Results'!E3989=0),FALSE,'Input and Summary Results'!$E3989)</f>
        <v>0</v>
      </c>
      <c r="E4407" t="b">
        <f t="shared" si="236"/>
        <v>0</v>
      </c>
      <c r="F4407" t="b">
        <f t="shared" si="237"/>
        <v>0</v>
      </c>
      <c r="G4407" t="b">
        <f>IF('Input and Summary Results'!$J$4="yes",IF(C4407=FALSE,FALSE,IF('Data Transformation'!E4407&lt;$R$10,E4407,$R$10)),IF(C4407=FALSE,FALSE,IF(C4407&lt;$R$10,C4407,$R$10)))</f>
        <v>0</v>
      </c>
      <c r="H4407" t="b">
        <f>IF('Input and Summary Results'!$J$4="yes",'Data Transformation'!F4407,'Data Transformation'!D4407)</f>
        <v>0</v>
      </c>
      <c r="I4407" t="str">
        <f t="shared" si="235"/>
        <v/>
      </c>
    </row>
    <row r="4408" spans="2:9" x14ac:dyDescent="0.25">
      <c r="B4408" t="b">
        <f>IF('Input and Summary Results'!D3990=0,FALSE,'Input and Summary Results'!$B3990)</f>
        <v>0</v>
      </c>
      <c r="C4408" t="b">
        <f>IF(OR(B4408=0,'Input and Summary Results'!D3990=0,'Input and Summary Results'!D3990=""),FALSE,'Input and Summary Results'!$D3990)</f>
        <v>0</v>
      </c>
      <c r="D4408" t="b">
        <f>IF(OR(B4408=0,'Input and Summary Results'!E3990=0),FALSE,'Input and Summary Results'!$E3990)</f>
        <v>0</v>
      </c>
      <c r="E4408" t="b">
        <f t="shared" si="236"/>
        <v>0</v>
      </c>
      <c r="F4408" t="b">
        <f t="shared" si="237"/>
        <v>0</v>
      </c>
      <c r="G4408" t="b">
        <f>IF('Input and Summary Results'!$J$4="yes",IF(C4408=FALSE,FALSE,IF('Data Transformation'!E4408&lt;$R$10,E4408,$R$10)),IF(C4408=FALSE,FALSE,IF(C4408&lt;$R$10,C4408,$R$10)))</f>
        <v>0</v>
      </c>
      <c r="H4408" t="b">
        <f>IF('Input and Summary Results'!$J$4="yes",'Data Transformation'!F4408,'Data Transformation'!D4408)</f>
        <v>0</v>
      </c>
      <c r="I4408" t="str">
        <f t="shared" si="235"/>
        <v/>
      </c>
    </row>
    <row r="4409" spans="2:9" x14ac:dyDescent="0.25">
      <c r="B4409" t="b">
        <f>IF('Input and Summary Results'!D3991=0,FALSE,'Input and Summary Results'!$B3991)</f>
        <v>0</v>
      </c>
      <c r="C4409" t="b">
        <f>IF(OR(B4409=0,'Input and Summary Results'!D3991=0,'Input and Summary Results'!D3991=""),FALSE,'Input and Summary Results'!$D3991)</f>
        <v>0</v>
      </c>
      <c r="D4409" t="b">
        <f>IF(OR(B4409=0,'Input and Summary Results'!E3991=0),FALSE,'Input and Summary Results'!$E3991)</f>
        <v>0</v>
      </c>
      <c r="E4409" t="b">
        <f t="shared" si="236"/>
        <v>0</v>
      </c>
      <c r="F4409" t="b">
        <f t="shared" si="237"/>
        <v>0</v>
      </c>
      <c r="G4409" t="b">
        <f>IF('Input and Summary Results'!$J$4="yes",IF(C4409=FALSE,FALSE,IF('Data Transformation'!E4409&lt;$R$10,E4409,$R$10)),IF(C4409=FALSE,FALSE,IF(C4409&lt;$R$10,C4409,$R$10)))</f>
        <v>0</v>
      </c>
      <c r="H4409" t="b">
        <f>IF('Input and Summary Results'!$J$4="yes",'Data Transformation'!F4409,'Data Transformation'!D4409)</f>
        <v>0</v>
      </c>
      <c r="I4409" t="str">
        <f t="shared" si="235"/>
        <v/>
      </c>
    </row>
    <row r="4410" spans="2:9" x14ac:dyDescent="0.25">
      <c r="B4410" t="b">
        <f>IF('Input and Summary Results'!D3992=0,FALSE,'Input and Summary Results'!$B3992)</f>
        <v>0</v>
      </c>
      <c r="C4410" t="b">
        <f>IF(OR(B4410=0,'Input and Summary Results'!D3992=0,'Input and Summary Results'!D3992=""),FALSE,'Input and Summary Results'!$D3992)</f>
        <v>0</v>
      </c>
      <c r="D4410" t="b">
        <f>IF(OR(B4410=0,'Input and Summary Results'!E3992=0),FALSE,'Input and Summary Results'!$E3992)</f>
        <v>0</v>
      </c>
      <c r="E4410" t="b">
        <f t="shared" si="236"/>
        <v>0</v>
      </c>
      <c r="F4410" t="b">
        <f t="shared" si="237"/>
        <v>0</v>
      </c>
      <c r="G4410" t="b">
        <f>IF('Input and Summary Results'!$J$4="yes",IF(C4410=FALSE,FALSE,IF('Data Transformation'!E4410&lt;$R$10,E4410,$R$10)),IF(C4410=FALSE,FALSE,IF(C4410&lt;$R$10,C4410,$R$10)))</f>
        <v>0</v>
      </c>
      <c r="H4410" t="b">
        <f>IF('Input and Summary Results'!$J$4="yes",'Data Transformation'!F4410,'Data Transformation'!D4410)</f>
        <v>0</v>
      </c>
      <c r="I4410" t="str">
        <f t="shared" si="235"/>
        <v/>
      </c>
    </row>
    <row r="4411" spans="2:9" x14ac:dyDescent="0.25">
      <c r="B4411" t="b">
        <f>IF('Input and Summary Results'!D3993=0,FALSE,'Input and Summary Results'!$B3993)</f>
        <v>0</v>
      </c>
      <c r="C4411" t="b">
        <f>IF(OR(B4411=0,'Input and Summary Results'!D3993=0,'Input and Summary Results'!D3993=""),FALSE,'Input and Summary Results'!$D3993)</f>
        <v>0</v>
      </c>
      <c r="D4411" t="b">
        <f>IF(OR(B4411=0,'Input and Summary Results'!E3993=0),FALSE,'Input and Summary Results'!$E3993)</f>
        <v>0</v>
      </c>
      <c r="E4411" t="b">
        <f t="shared" si="236"/>
        <v>0</v>
      </c>
      <c r="F4411" t="b">
        <f t="shared" si="237"/>
        <v>0</v>
      </c>
      <c r="G4411" t="b">
        <f>IF('Input and Summary Results'!$J$4="yes",IF(C4411=FALSE,FALSE,IF('Data Transformation'!E4411&lt;$R$10,E4411,$R$10)),IF(C4411=FALSE,FALSE,IF(C4411&lt;$R$10,C4411,$R$10)))</f>
        <v>0</v>
      </c>
      <c r="H4411" t="b">
        <f>IF('Input and Summary Results'!$J$4="yes",'Data Transformation'!F4411,'Data Transformation'!D4411)</f>
        <v>0</v>
      </c>
      <c r="I4411" t="str">
        <f t="shared" si="235"/>
        <v/>
      </c>
    </row>
    <row r="4412" spans="2:9" x14ac:dyDescent="0.25">
      <c r="B4412" t="b">
        <f>IF('Input and Summary Results'!D3994=0,FALSE,'Input and Summary Results'!$B3994)</f>
        <v>0</v>
      </c>
      <c r="C4412" t="b">
        <f>IF(OR(B4412=0,'Input and Summary Results'!D3994=0,'Input and Summary Results'!D3994=""),FALSE,'Input and Summary Results'!$D3994)</f>
        <v>0</v>
      </c>
      <c r="D4412" t="b">
        <f>IF(OR(B4412=0,'Input and Summary Results'!E3994=0),FALSE,'Input and Summary Results'!$E3994)</f>
        <v>0</v>
      </c>
      <c r="E4412" t="b">
        <f t="shared" si="236"/>
        <v>0</v>
      </c>
      <c r="F4412" t="b">
        <f t="shared" si="237"/>
        <v>0</v>
      </c>
      <c r="G4412" t="b">
        <f>IF('Input and Summary Results'!$J$4="yes",IF(C4412=FALSE,FALSE,IF('Data Transformation'!E4412&lt;$R$10,E4412,$R$10)),IF(C4412=FALSE,FALSE,IF(C4412&lt;$R$10,C4412,$R$10)))</f>
        <v>0</v>
      </c>
      <c r="H4412" t="b">
        <f>IF('Input and Summary Results'!$J$4="yes",'Data Transformation'!F4412,'Data Transformation'!D4412)</f>
        <v>0</v>
      </c>
      <c r="I4412" t="str">
        <f t="shared" si="235"/>
        <v/>
      </c>
    </row>
    <row r="4413" spans="2:9" x14ac:dyDescent="0.25">
      <c r="B4413" t="b">
        <f>IF('Input and Summary Results'!D3995=0,FALSE,'Input and Summary Results'!$B3995)</f>
        <v>0</v>
      </c>
      <c r="C4413" t="b">
        <f>IF(OR(B4413=0,'Input and Summary Results'!D3995=0,'Input and Summary Results'!D3995=""),FALSE,'Input and Summary Results'!$D3995)</f>
        <v>0</v>
      </c>
      <c r="D4413" t="b">
        <f>IF(OR(B4413=0,'Input and Summary Results'!E3995=0),FALSE,'Input and Summary Results'!$E3995)</f>
        <v>0</v>
      </c>
      <c r="E4413" t="b">
        <f t="shared" si="236"/>
        <v>0</v>
      </c>
      <c r="F4413" t="b">
        <f t="shared" si="237"/>
        <v>0</v>
      </c>
      <c r="G4413" t="b">
        <f>IF('Input and Summary Results'!$J$4="yes",IF(C4413=FALSE,FALSE,IF('Data Transformation'!E4413&lt;$R$10,E4413,$R$10)),IF(C4413=FALSE,FALSE,IF(C4413&lt;$R$10,C4413,$R$10)))</f>
        <v>0</v>
      </c>
      <c r="H4413" t="b">
        <f>IF('Input and Summary Results'!$J$4="yes",'Data Transformation'!F4413,'Data Transformation'!D4413)</f>
        <v>0</v>
      </c>
      <c r="I4413" t="str">
        <f t="shared" si="235"/>
        <v/>
      </c>
    </row>
    <row r="4414" spans="2:9" x14ac:dyDescent="0.25">
      <c r="B4414" t="b">
        <f>IF('Input and Summary Results'!D3996=0,FALSE,'Input and Summary Results'!$B3996)</f>
        <v>0</v>
      </c>
      <c r="C4414" t="b">
        <f>IF(OR(B4414=0,'Input and Summary Results'!D3996=0,'Input and Summary Results'!D3996=""),FALSE,'Input and Summary Results'!$D3996)</f>
        <v>0</v>
      </c>
      <c r="D4414" t="b">
        <f>IF(OR(B4414=0,'Input and Summary Results'!E3996=0),FALSE,'Input and Summary Results'!$E3996)</f>
        <v>0</v>
      </c>
      <c r="E4414" t="b">
        <f t="shared" si="236"/>
        <v>0</v>
      </c>
      <c r="F4414" t="b">
        <f t="shared" si="237"/>
        <v>0</v>
      </c>
      <c r="G4414" t="b">
        <f>IF('Input and Summary Results'!$J$4="yes",IF(C4414=FALSE,FALSE,IF('Data Transformation'!E4414&lt;$R$10,E4414,$R$10)),IF(C4414=FALSE,FALSE,IF(C4414&lt;$R$10,C4414,$R$10)))</f>
        <v>0</v>
      </c>
      <c r="H4414" t="b">
        <f>IF('Input and Summary Results'!$J$4="yes",'Data Transformation'!F4414,'Data Transformation'!D4414)</f>
        <v>0</v>
      </c>
      <c r="I4414" t="str">
        <f t="shared" si="235"/>
        <v/>
      </c>
    </row>
    <row r="4415" spans="2:9" x14ac:dyDescent="0.25">
      <c r="B4415" t="b">
        <f>IF('Input and Summary Results'!D3997=0,FALSE,'Input and Summary Results'!$B3997)</f>
        <v>0</v>
      </c>
      <c r="C4415" t="b">
        <f>IF(OR(B4415=0,'Input and Summary Results'!D3997=0,'Input and Summary Results'!D3997=""),FALSE,'Input and Summary Results'!$D3997)</f>
        <v>0</v>
      </c>
      <c r="D4415" t="b">
        <f>IF(OR(B4415=0,'Input and Summary Results'!E3997=0),FALSE,'Input and Summary Results'!$E3997)</f>
        <v>0</v>
      </c>
      <c r="E4415" t="b">
        <f t="shared" si="236"/>
        <v>0</v>
      </c>
      <c r="F4415" t="b">
        <f t="shared" si="237"/>
        <v>0</v>
      </c>
      <c r="G4415" t="b">
        <f>IF('Input and Summary Results'!$J$4="yes",IF(C4415=FALSE,FALSE,IF('Data Transformation'!E4415&lt;$R$10,E4415,$R$10)),IF(C4415=FALSE,FALSE,IF(C4415&lt;$R$10,C4415,$R$10)))</f>
        <v>0</v>
      </c>
      <c r="H4415" t="b">
        <f>IF('Input and Summary Results'!$J$4="yes",'Data Transformation'!F4415,'Data Transformation'!D4415)</f>
        <v>0</v>
      </c>
      <c r="I4415" t="str">
        <f t="shared" si="235"/>
        <v/>
      </c>
    </row>
    <row r="4416" spans="2:9" x14ac:dyDescent="0.25">
      <c r="B4416" t="b">
        <f>IF('Input and Summary Results'!D3998=0,FALSE,'Input and Summary Results'!$B3998)</f>
        <v>0</v>
      </c>
      <c r="C4416" t="b">
        <f>IF(OR(B4416=0,'Input and Summary Results'!D3998=0,'Input and Summary Results'!D3998=""),FALSE,'Input and Summary Results'!$D3998)</f>
        <v>0</v>
      </c>
      <c r="D4416" t="b">
        <f>IF(OR(B4416=0,'Input and Summary Results'!E3998=0),FALSE,'Input and Summary Results'!$E3998)</f>
        <v>0</v>
      </c>
      <c r="E4416" t="b">
        <f t="shared" si="236"/>
        <v>0</v>
      </c>
      <c r="F4416" t="b">
        <f t="shared" si="237"/>
        <v>0</v>
      </c>
      <c r="G4416" t="b">
        <f>IF('Input and Summary Results'!$J$4="yes",IF(C4416=FALSE,FALSE,IF('Data Transformation'!E4416&lt;$R$10,E4416,$R$10)),IF(C4416=FALSE,FALSE,IF(C4416&lt;$R$10,C4416,$R$10)))</f>
        <v>0</v>
      </c>
      <c r="H4416" t="b">
        <f>IF('Input and Summary Results'!$J$4="yes",'Data Transformation'!F4416,'Data Transformation'!D4416)</f>
        <v>0</v>
      </c>
      <c r="I4416" t="str">
        <f t="shared" si="235"/>
        <v/>
      </c>
    </row>
    <row r="4417" spans="2:9" x14ac:dyDescent="0.25">
      <c r="B4417" t="b">
        <f>IF('Input and Summary Results'!D3999=0,FALSE,'Input and Summary Results'!$B3999)</f>
        <v>0</v>
      </c>
      <c r="C4417" t="b">
        <f>IF(OR(B4417=0,'Input and Summary Results'!D3999=0,'Input and Summary Results'!D3999=""),FALSE,'Input and Summary Results'!$D3999)</f>
        <v>0</v>
      </c>
      <c r="D4417" t="b">
        <f>IF(OR(B4417=0,'Input and Summary Results'!E3999=0),FALSE,'Input and Summary Results'!$E3999)</f>
        <v>0</v>
      </c>
      <c r="E4417" t="b">
        <f t="shared" si="236"/>
        <v>0</v>
      </c>
      <c r="F4417" t="b">
        <f t="shared" si="237"/>
        <v>0</v>
      </c>
      <c r="G4417" t="b">
        <f>IF('Input and Summary Results'!$J$4="yes",IF(C4417=FALSE,FALSE,IF('Data Transformation'!E4417&lt;$R$10,E4417,$R$10)),IF(C4417=FALSE,FALSE,IF(C4417&lt;$R$10,C4417,$R$10)))</f>
        <v>0</v>
      </c>
      <c r="H4417" t="b">
        <f>IF('Input and Summary Results'!$J$4="yes",'Data Transformation'!F4417,'Data Transformation'!D4417)</f>
        <v>0</v>
      </c>
      <c r="I4417" t="str">
        <f t="shared" si="235"/>
        <v/>
      </c>
    </row>
    <row r="4418" spans="2:9" x14ac:dyDescent="0.25">
      <c r="B4418" t="b">
        <f>IF('Input and Summary Results'!D4000=0,FALSE,'Input and Summary Results'!$B4000)</f>
        <v>0</v>
      </c>
      <c r="C4418" t="b">
        <f>IF(OR(B4418=0,'Input and Summary Results'!D4000=0,'Input and Summary Results'!D4000=""),FALSE,'Input and Summary Results'!$D4000)</f>
        <v>0</v>
      </c>
      <c r="D4418" t="b">
        <f>IF(OR(B4418=0,'Input and Summary Results'!E4000=0),FALSE,'Input and Summary Results'!$E4000)</f>
        <v>0</v>
      </c>
      <c r="E4418" t="b">
        <f t="shared" si="236"/>
        <v>0</v>
      </c>
      <c r="F4418" t="b">
        <f t="shared" si="237"/>
        <v>0</v>
      </c>
      <c r="G4418" t="b">
        <f>IF('Input and Summary Results'!$J$4="yes",IF(C4418=FALSE,FALSE,IF('Data Transformation'!E4418&lt;$R$10,E4418,$R$10)),IF(C4418=FALSE,FALSE,IF(C4418&lt;$R$10,C4418,$R$10)))</f>
        <v>0</v>
      </c>
      <c r="H4418" t="b">
        <f>IF('Input and Summary Results'!$J$4="yes",'Data Transformation'!F4418,'Data Transformation'!D4418)</f>
        <v>0</v>
      </c>
      <c r="I4418" t="str">
        <f t="shared" si="235"/>
        <v/>
      </c>
    </row>
    <row r="4419" spans="2:9" x14ac:dyDescent="0.25">
      <c r="B4419" t="b">
        <f>IF('Input and Summary Results'!D4001=0,FALSE,'Input and Summary Results'!$B4001)</f>
        <v>0</v>
      </c>
      <c r="C4419" t="b">
        <f>IF(OR(B4419=0,'Input and Summary Results'!D4001=0,'Input and Summary Results'!D4001=""),FALSE,'Input and Summary Results'!$D4001)</f>
        <v>0</v>
      </c>
      <c r="D4419" t="b">
        <f>IF(OR(B4419=0,'Input and Summary Results'!E4001=0),FALSE,'Input and Summary Results'!$E4001)</f>
        <v>0</v>
      </c>
      <c r="E4419" t="b">
        <f t="shared" si="236"/>
        <v>0</v>
      </c>
      <c r="F4419" t="b">
        <f t="shared" si="237"/>
        <v>0</v>
      </c>
      <c r="G4419" t="b">
        <f>IF('Input and Summary Results'!$J$4="yes",IF(C4419=FALSE,FALSE,IF('Data Transformation'!E4419&lt;$R$10,E4419,$R$10)),IF(C4419=FALSE,FALSE,IF(C4419&lt;$R$10,C4419,$R$10)))</f>
        <v>0</v>
      </c>
      <c r="H4419" t="b">
        <f>IF('Input and Summary Results'!$J$4="yes",'Data Transformation'!F4419,'Data Transformation'!D4419)</f>
        <v>0</v>
      </c>
      <c r="I4419" t="str">
        <f t="shared" si="235"/>
        <v/>
      </c>
    </row>
    <row r="4420" spans="2:9" x14ac:dyDescent="0.25">
      <c r="B4420" t="b">
        <f>IF('Input and Summary Results'!D4002=0,FALSE,'Input and Summary Results'!$B4002)</f>
        <v>0</v>
      </c>
      <c r="C4420" t="b">
        <f>IF(OR(B4420=0,'Input and Summary Results'!D4002=0,'Input and Summary Results'!D4002=""),FALSE,'Input and Summary Results'!$D4002)</f>
        <v>0</v>
      </c>
      <c r="D4420" t="b">
        <f>IF(OR(B4420=0,'Input and Summary Results'!E4002=0),FALSE,'Input and Summary Results'!$E4002)</f>
        <v>0</v>
      </c>
      <c r="E4420" t="b">
        <f t="shared" si="236"/>
        <v>0</v>
      </c>
      <c r="F4420" t="b">
        <f t="shared" si="237"/>
        <v>0</v>
      </c>
      <c r="G4420" t="b">
        <f>IF('Input and Summary Results'!$J$4="yes",IF(C4420=FALSE,FALSE,IF('Data Transformation'!E4420&lt;$R$10,E4420,$R$10)),IF(C4420=FALSE,FALSE,IF(C4420&lt;$R$10,C4420,$R$10)))</f>
        <v>0</v>
      </c>
      <c r="H4420" t="b">
        <f>IF('Input and Summary Results'!$J$4="yes",'Data Transformation'!F4420,'Data Transformation'!D4420)</f>
        <v>0</v>
      </c>
      <c r="I4420" t="str">
        <f t="shared" si="235"/>
        <v/>
      </c>
    </row>
    <row r="4421" spans="2:9" x14ac:dyDescent="0.25">
      <c r="B4421" t="b">
        <f>IF('Input and Summary Results'!D4003=0,FALSE,'Input and Summary Results'!$B4003)</f>
        <v>0</v>
      </c>
      <c r="C4421" t="b">
        <f>IF(OR(B4421=0,'Input and Summary Results'!D4003=0,'Input and Summary Results'!D4003=""),FALSE,'Input and Summary Results'!$D4003)</f>
        <v>0</v>
      </c>
      <c r="D4421" t="b">
        <f>IF(OR(B4421=0,'Input and Summary Results'!E4003=0),FALSE,'Input and Summary Results'!$E4003)</f>
        <v>0</v>
      </c>
      <c r="E4421" t="b">
        <f t="shared" si="236"/>
        <v>0</v>
      </c>
      <c r="F4421" t="b">
        <f t="shared" si="237"/>
        <v>0</v>
      </c>
      <c r="G4421" t="b">
        <f>IF('Input and Summary Results'!$J$4="yes",IF(C4421=FALSE,FALSE,IF('Data Transformation'!E4421&lt;$R$10,E4421,$R$10)),IF(C4421=FALSE,FALSE,IF(C4421&lt;$R$10,C4421,$R$10)))</f>
        <v>0</v>
      </c>
      <c r="H4421" t="b">
        <f>IF('Input and Summary Results'!$J$4="yes",'Data Transformation'!F4421,'Data Transformation'!D4421)</f>
        <v>0</v>
      </c>
      <c r="I4421" t="str">
        <f t="shared" ref="I4421:I4484" si="238">IF(G4421=FALSE,"",B4421)</f>
        <v/>
      </c>
    </row>
    <row r="4422" spans="2:9" x14ac:dyDescent="0.25">
      <c r="B4422" t="b">
        <f>IF('Input and Summary Results'!D4004=0,FALSE,'Input and Summary Results'!$B4004)</f>
        <v>0</v>
      </c>
      <c r="C4422" t="b">
        <f>IF(OR(B4422=0,'Input and Summary Results'!D4004=0,'Input and Summary Results'!D4004=""),FALSE,'Input and Summary Results'!$D4004)</f>
        <v>0</v>
      </c>
      <c r="D4422" t="b">
        <f>IF(OR(B4422=0,'Input and Summary Results'!E4004=0),FALSE,'Input and Summary Results'!$E4004)</f>
        <v>0</v>
      </c>
      <c r="E4422" t="b">
        <f t="shared" si="236"/>
        <v>0</v>
      </c>
      <c r="F4422" t="b">
        <f t="shared" si="237"/>
        <v>0</v>
      </c>
      <c r="G4422" t="b">
        <f>IF('Input and Summary Results'!$J$4="yes",IF(C4422=FALSE,FALSE,IF('Data Transformation'!E4422&lt;$R$10,E4422,$R$10)),IF(C4422=FALSE,FALSE,IF(C4422&lt;$R$10,C4422,$R$10)))</f>
        <v>0</v>
      </c>
      <c r="H4422" t="b">
        <f>IF('Input and Summary Results'!$J$4="yes",'Data Transformation'!F4422,'Data Transformation'!D4422)</f>
        <v>0</v>
      </c>
      <c r="I4422" t="str">
        <f t="shared" si="238"/>
        <v/>
      </c>
    </row>
    <row r="4423" spans="2:9" x14ac:dyDescent="0.25">
      <c r="B4423" t="b">
        <f>IF('Input and Summary Results'!D4005=0,FALSE,'Input and Summary Results'!$B4005)</f>
        <v>0</v>
      </c>
      <c r="C4423" t="b">
        <f>IF(OR(B4423=0,'Input and Summary Results'!D4005=0,'Input and Summary Results'!D4005=""),FALSE,'Input and Summary Results'!$D4005)</f>
        <v>0</v>
      </c>
      <c r="D4423" t="b">
        <f>IF(OR(B4423=0,'Input and Summary Results'!E4005=0),FALSE,'Input and Summary Results'!$E4005)</f>
        <v>0</v>
      </c>
      <c r="E4423" t="b">
        <f t="shared" si="236"/>
        <v>0</v>
      </c>
      <c r="F4423" t="b">
        <f t="shared" si="237"/>
        <v>0</v>
      </c>
      <c r="G4423" t="b">
        <f>IF('Input and Summary Results'!$J$4="yes",IF(C4423=FALSE,FALSE,IF('Data Transformation'!E4423&lt;$R$10,E4423,$R$10)),IF(C4423=FALSE,FALSE,IF(C4423&lt;$R$10,C4423,$R$10)))</f>
        <v>0</v>
      </c>
      <c r="H4423" t="b">
        <f>IF('Input and Summary Results'!$J$4="yes",'Data Transformation'!F4423,'Data Transformation'!D4423)</f>
        <v>0</v>
      </c>
      <c r="I4423" t="str">
        <f t="shared" si="238"/>
        <v/>
      </c>
    </row>
    <row r="4424" spans="2:9" x14ac:dyDescent="0.25">
      <c r="B4424" t="b">
        <f>IF('Input and Summary Results'!D4006=0,FALSE,'Input and Summary Results'!$B4006)</f>
        <v>0</v>
      </c>
      <c r="C4424" t="b">
        <f>IF(OR(B4424=0,'Input and Summary Results'!D4006=0,'Input and Summary Results'!D4006=""),FALSE,'Input and Summary Results'!$D4006)</f>
        <v>0</v>
      </c>
      <c r="D4424" t="b">
        <f>IF(OR(B4424=0,'Input and Summary Results'!E4006=0),FALSE,'Input and Summary Results'!$E4006)</f>
        <v>0</v>
      </c>
      <c r="E4424" t="b">
        <f t="shared" si="236"/>
        <v>0</v>
      </c>
      <c r="F4424" t="b">
        <f t="shared" si="237"/>
        <v>0</v>
      </c>
      <c r="G4424" t="b">
        <f>IF('Input and Summary Results'!$J$4="yes",IF(C4424=FALSE,FALSE,IF('Data Transformation'!E4424&lt;$R$10,E4424,$R$10)),IF(C4424=FALSE,FALSE,IF(C4424&lt;$R$10,C4424,$R$10)))</f>
        <v>0</v>
      </c>
      <c r="H4424" t="b">
        <f>IF('Input and Summary Results'!$J$4="yes",'Data Transformation'!F4424,'Data Transformation'!D4424)</f>
        <v>0</v>
      </c>
      <c r="I4424" t="str">
        <f t="shared" si="238"/>
        <v/>
      </c>
    </row>
    <row r="4425" spans="2:9" x14ac:dyDescent="0.25">
      <c r="B4425" t="b">
        <f>IF('Input and Summary Results'!D4007=0,FALSE,'Input and Summary Results'!$B4007)</f>
        <v>0</v>
      </c>
      <c r="C4425" t="b">
        <f>IF(OR(B4425=0,'Input and Summary Results'!D4007=0,'Input and Summary Results'!D4007=""),FALSE,'Input and Summary Results'!$D4007)</f>
        <v>0</v>
      </c>
      <c r="D4425" t="b">
        <f>IF(OR(B4425=0,'Input and Summary Results'!E4007=0),FALSE,'Input and Summary Results'!$E4007)</f>
        <v>0</v>
      </c>
      <c r="E4425" t="b">
        <f t="shared" si="236"/>
        <v>0</v>
      </c>
      <c r="F4425" t="b">
        <f t="shared" si="237"/>
        <v>0</v>
      </c>
      <c r="G4425" t="b">
        <f>IF('Input and Summary Results'!$J$4="yes",IF(C4425=FALSE,FALSE,IF('Data Transformation'!E4425&lt;$R$10,E4425,$R$10)),IF(C4425=FALSE,FALSE,IF(C4425&lt;$R$10,C4425,$R$10)))</f>
        <v>0</v>
      </c>
      <c r="H4425" t="b">
        <f>IF('Input and Summary Results'!$J$4="yes",'Data Transformation'!F4425,'Data Transformation'!D4425)</f>
        <v>0</v>
      </c>
      <c r="I4425" t="str">
        <f t="shared" si="238"/>
        <v/>
      </c>
    </row>
    <row r="4426" spans="2:9" x14ac:dyDescent="0.25">
      <c r="B4426" t="b">
        <f>IF('Input and Summary Results'!D4008=0,FALSE,'Input and Summary Results'!$B4008)</f>
        <v>0</v>
      </c>
      <c r="C4426" t="b">
        <f>IF(OR(B4426=0,'Input and Summary Results'!D4008=0,'Input and Summary Results'!D4008=""),FALSE,'Input and Summary Results'!$D4008)</f>
        <v>0</v>
      </c>
      <c r="D4426" t="b">
        <f>IF(OR(B4426=0,'Input and Summary Results'!E4008=0),FALSE,'Input and Summary Results'!$E4008)</f>
        <v>0</v>
      </c>
      <c r="E4426" t="b">
        <f t="shared" si="236"/>
        <v>0</v>
      </c>
      <c r="F4426" t="b">
        <f t="shared" si="237"/>
        <v>0</v>
      </c>
      <c r="G4426" t="b">
        <f>IF('Input and Summary Results'!$J$4="yes",IF(C4426=FALSE,FALSE,IF('Data Transformation'!E4426&lt;$R$10,E4426,$R$10)),IF(C4426=FALSE,FALSE,IF(C4426&lt;$R$10,C4426,$R$10)))</f>
        <v>0</v>
      </c>
      <c r="H4426" t="b">
        <f>IF('Input and Summary Results'!$J$4="yes",'Data Transformation'!F4426,'Data Transformation'!D4426)</f>
        <v>0</v>
      </c>
      <c r="I4426" t="str">
        <f t="shared" si="238"/>
        <v/>
      </c>
    </row>
    <row r="4427" spans="2:9" x14ac:dyDescent="0.25">
      <c r="B4427" t="b">
        <f>IF('Input and Summary Results'!D4009=0,FALSE,'Input and Summary Results'!$B4009)</f>
        <v>0</v>
      </c>
      <c r="C4427" t="b">
        <f>IF(OR(B4427=0,'Input and Summary Results'!D4009=0,'Input and Summary Results'!D4009=""),FALSE,'Input and Summary Results'!$D4009)</f>
        <v>0</v>
      </c>
      <c r="D4427" t="b">
        <f>IF(OR(B4427=0,'Input and Summary Results'!E4009=0),FALSE,'Input and Summary Results'!$E4009)</f>
        <v>0</v>
      </c>
      <c r="E4427" t="b">
        <f t="shared" si="236"/>
        <v>0</v>
      </c>
      <c r="F4427" t="b">
        <f t="shared" si="237"/>
        <v>0</v>
      </c>
      <c r="G4427" t="b">
        <f>IF('Input and Summary Results'!$J$4="yes",IF(C4427=FALSE,FALSE,IF('Data Transformation'!E4427&lt;$R$10,E4427,$R$10)),IF(C4427=FALSE,FALSE,IF(C4427&lt;$R$10,C4427,$R$10)))</f>
        <v>0</v>
      </c>
      <c r="H4427" t="b">
        <f>IF('Input and Summary Results'!$J$4="yes",'Data Transformation'!F4427,'Data Transformation'!D4427)</f>
        <v>0</v>
      </c>
      <c r="I4427" t="str">
        <f t="shared" si="238"/>
        <v/>
      </c>
    </row>
    <row r="4428" spans="2:9" x14ac:dyDescent="0.25">
      <c r="B4428" t="b">
        <f>IF('Input and Summary Results'!D4010=0,FALSE,'Input and Summary Results'!$B4010)</f>
        <v>0</v>
      </c>
      <c r="C4428" t="b">
        <f>IF(OR(B4428=0,'Input and Summary Results'!D4010=0,'Input and Summary Results'!D4010=""),FALSE,'Input and Summary Results'!$D4010)</f>
        <v>0</v>
      </c>
      <c r="D4428" t="b">
        <f>IF(OR(B4428=0,'Input and Summary Results'!E4010=0),FALSE,'Input and Summary Results'!$E4010)</f>
        <v>0</v>
      </c>
      <c r="E4428" t="b">
        <f t="shared" si="236"/>
        <v>0</v>
      </c>
      <c r="F4428" t="b">
        <f t="shared" si="237"/>
        <v>0</v>
      </c>
      <c r="G4428" t="b">
        <f>IF('Input and Summary Results'!$J$4="yes",IF(C4428=FALSE,FALSE,IF('Data Transformation'!E4428&lt;$R$10,E4428,$R$10)),IF(C4428=FALSE,FALSE,IF(C4428&lt;$R$10,C4428,$R$10)))</f>
        <v>0</v>
      </c>
      <c r="H4428" t="b">
        <f>IF('Input and Summary Results'!$J$4="yes",'Data Transformation'!F4428,'Data Transformation'!D4428)</f>
        <v>0</v>
      </c>
      <c r="I4428" t="str">
        <f t="shared" si="238"/>
        <v/>
      </c>
    </row>
    <row r="4429" spans="2:9" x14ac:dyDescent="0.25">
      <c r="B4429" t="b">
        <f>IF('Input and Summary Results'!D4011=0,FALSE,'Input and Summary Results'!$B4011)</f>
        <v>0</v>
      </c>
      <c r="C4429" t="b">
        <f>IF(OR(B4429=0,'Input and Summary Results'!D4011=0,'Input and Summary Results'!D4011=""),FALSE,'Input and Summary Results'!$D4011)</f>
        <v>0</v>
      </c>
      <c r="D4429" t="b">
        <f>IF(OR(B4429=0,'Input and Summary Results'!E4011=0),FALSE,'Input and Summary Results'!$E4011)</f>
        <v>0</v>
      </c>
      <c r="E4429" t="b">
        <f t="shared" si="236"/>
        <v>0</v>
      </c>
      <c r="F4429" t="b">
        <f t="shared" si="237"/>
        <v>0</v>
      </c>
      <c r="G4429" t="b">
        <f>IF('Input and Summary Results'!$J$4="yes",IF(C4429=FALSE,FALSE,IF('Data Transformation'!E4429&lt;$R$10,E4429,$R$10)),IF(C4429=FALSE,FALSE,IF(C4429&lt;$R$10,C4429,$R$10)))</f>
        <v>0</v>
      </c>
      <c r="H4429" t="b">
        <f>IF('Input and Summary Results'!$J$4="yes",'Data Transformation'!F4429,'Data Transformation'!D4429)</f>
        <v>0</v>
      </c>
      <c r="I4429" t="str">
        <f t="shared" si="238"/>
        <v/>
      </c>
    </row>
    <row r="4430" spans="2:9" x14ac:dyDescent="0.25">
      <c r="B4430" t="b">
        <f>IF('Input and Summary Results'!D4012=0,FALSE,'Input and Summary Results'!$B4012)</f>
        <v>0</v>
      </c>
      <c r="C4430" t="b">
        <f>IF(OR(B4430=0,'Input and Summary Results'!D4012=0,'Input and Summary Results'!D4012=""),FALSE,'Input and Summary Results'!$D4012)</f>
        <v>0</v>
      </c>
      <c r="D4430" t="b">
        <f>IF(OR(B4430=0,'Input and Summary Results'!E4012=0),FALSE,'Input and Summary Results'!$E4012)</f>
        <v>0</v>
      </c>
      <c r="E4430" t="b">
        <f t="shared" si="236"/>
        <v>0</v>
      </c>
      <c r="F4430" t="b">
        <f t="shared" si="237"/>
        <v>0</v>
      </c>
      <c r="G4430" t="b">
        <f>IF('Input and Summary Results'!$J$4="yes",IF(C4430=FALSE,FALSE,IF('Data Transformation'!E4430&lt;$R$10,E4430,$R$10)),IF(C4430=FALSE,FALSE,IF(C4430&lt;$R$10,C4430,$R$10)))</f>
        <v>0</v>
      </c>
      <c r="H4430" t="b">
        <f>IF('Input and Summary Results'!$J$4="yes",'Data Transformation'!F4430,'Data Transformation'!D4430)</f>
        <v>0</v>
      </c>
      <c r="I4430" t="str">
        <f t="shared" si="238"/>
        <v/>
      </c>
    </row>
    <row r="4431" spans="2:9" x14ac:dyDescent="0.25">
      <c r="B4431" t="b">
        <f>IF('Input and Summary Results'!D4013=0,FALSE,'Input and Summary Results'!$B4013)</f>
        <v>0</v>
      </c>
      <c r="C4431" t="b">
        <f>IF(OR(B4431=0,'Input and Summary Results'!D4013=0,'Input and Summary Results'!D4013=""),FALSE,'Input and Summary Results'!$D4013)</f>
        <v>0</v>
      </c>
      <c r="D4431" t="b">
        <f>IF(OR(B4431=0,'Input and Summary Results'!E4013=0),FALSE,'Input and Summary Results'!$E4013)</f>
        <v>0</v>
      </c>
      <c r="E4431" t="b">
        <f t="shared" si="236"/>
        <v>0</v>
      </c>
      <c r="F4431" t="b">
        <f t="shared" si="237"/>
        <v>0</v>
      </c>
      <c r="G4431" t="b">
        <f>IF('Input and Summary Results'!$J$4="yes",IF(C4431=FALSE,FALSE,IF('Data Transformation'!E4431&lt;$R$10,E4431,$R$10)),IF(C4431=FALSE,FALSE,IF(C4431&lt;$R$10,C4431,$R$10)))</f>
        <v>0</v>
      </c>
      <c r="H4431" t="b">
        <f>IF('Input and Summary Results'!$J$4="yes",'Data Transformation'!F4431,'Data Transformation'!D4431)</f>
        <v>0</v>
      </c>
      <c r="I4431" t="str">
        <f t="shared" si="238"/>
        <v/>
      </c>
    </row>
    <row r="4432" spans="2:9" x14ac:dyDescent="0.25">
      <c r="B4432" t="b">
        <f>IF('Input and Summary Results'!D4014=0,FALSE,'Input and Summary Results'!$B4014)</f>
        <v>0</v>
      </c>
      <c r="C4432" t="b">
        <f>IF(OR(B4432=0,'Input and Summary Results'!D4014=0,'Input and Summary Results'!D4014=""),FALSE,'Input and Summary Results'!$D4014)</f>
        <v>0</v>
      </c>
      <c r="D4432" t="b">
        <f>IF(OR(B4432=0,'Input and Summary Results'!E4014=0),FALSE,'Input and Summary Results'!$E4014)</f>
        <v>0</v>
      </c>
      <c r="E4432" t="b">
        <f t="shared" si="236"/>
        <v>0</v>
      </c>
      <c r="F4432" t="b">
        <f t="shared" si="237"/>
        <v>0</v>
      </c>
      <c r="G4432" t="b">
        <f>IF('Input and Summary Results'!$J$4="yes",IF(C4432=FALSE,FALSE,IF('Data Transformation'!E4432&lt;$R$10,E4432,$R$10)),IF(C4432=FALSE,FALSE,IF(C4432&lt;$R$10,C4432,$R$10)))</f>
        <v>0</v>
      </c>
      <c r="H4432" t="b">
        <f>IF('Input and Summary Results'!$J$4="yes",'Data Transformation'!F4432,'Data Transformation'!D4432)</f>
        <v>0</v>
      </c>
      <c r="I4432" t="str">
        <f t="shared" si="238"/>
        <v/>
      </c>
    </row>
    <row r="4433" spans="2:9" x14ac:dyDescent="0.25">
      <c r="B4433" t="b">
        <f>IF('Input and Summary Results'!D4015=0,FALSE,'Input and Summary Results'!$B4015)</f>
        <v>0</v>
      </c>
      <c r="C4433" t="b">
        <f>IF(OR(B4433=0,'Input and Summary Results'!D4015=0,'Input and Summary Results'!D4015=""),FALSE,'Input and Summary Results'!$D4015)</f>
        <v>0</v>
      </c>
      <c r="D4433" t="b">
        <f>IF(OR(B4433=0,'Input and Summary Results'!E4015=0),FALSE,'Input and Summary Results'!$E4015)</f>
        <v>0</v>
      </c>
      <c r="E4433" t="b">
        <f t="shared" si="236"/>
        <v>0</v>
      </c>
      <c r="F4433" t="b">
        <f t="shared" si="237"/>
        <v>0</v>
      </c>
      <c r="G4433" t="b">
        <f>IF('Input and Summary Results'!$J$4="yes",IF(C4433=FALSE,FALSE,IF('Data Transformation'!E4433&lt;$R$10,E4433,$R$10)),IF(C4433=FALSE,FALSE,IF(C4433&lt;$R$10,C4433,$R$10)))</f>
        <v>0</v>
      </c>
      <c r="H4433" t="b">
        <f>IF('Input and Summary Results'!$J$4="yes",'Data Transformation'!F4433,'Data Transformation'!D4433)</f>
        <v>0</v>
      </c>
      <c r="I4433" t="str">
        <f t="shared" si="238"/>
        <v/>
      </c>
    </row>
    <row r="4434" spans="2:9" x14ac:dyDescent="0.25">
      <c r="B4434" t="b">
        <f>IF('Input and Summary Results'!D4016=0,FALSE,'Input and Summary Results'!$B4016)</f>
        <v>0</v>
      </c>
      <c r="C4434" t="b">
        <f>IF(OR(B4434=0,'Input and Summary Results'!D4016=0,'Input and Summary Results'!D4016=""),FALSE,'Input and Summary Results'!$D4016)</f>
        <v>0</v>
      </c>
      <c r="D4434" t="b">
        <f>IF(OR(B4434=0,'Input and Summary Results'!E4016=0),FALSE,'Input and Summary Results'!$E4016)</f>
        <v>0</v>
      </c>
      <c r="E4434" t="b">
        <f t="shared" si="236"/>
        <v>0</v>
      </c>
      <c r="F4434" t="b">
        <f t="shared" si="237"/>
        <v>0</v>
      </c>
      <c r="G4434" t="b">
        <f>IF('Input and Summary Results'!$J$4="yes",IF(C4434=FALSE,FALSE,IF('Data Transformation'!E4434&lt;$R$10,E4434,$R$10)),IF(C4434=FALSE,FALSE,IF(C4434&lt;$R$10,C4434,$R$10)))</f>
        <v>0</v>
      </c>
      <c r="H4434" t="b">
        <f>IF('Input and Summary Results'!$J$4="yes",'Data Transformation'!F4434,'Data Transformation'!D4434)</f>
        <v>0</v>
      </c>
      <c r="I4434" t="str">
        <f t="shared" si="238"/>
        <v/>
      </c>
    </row>
    <row r="4435" spans="2:9" x14ac:dyDescent="0.25">
      <c r="B4435" t="b">
        <f>IF('Input and Summary Results'!D4017=0,FALSE,'Input and Summary Results'!$B4017)</f>
        <v>0</v>
      </c>
      <c r="C4435" t="b">
        <f>IF(OR(B4435=0,'Input and Summary Results'!D4017=0,'Input and Summary Results'!D4017=""),FALSE,'Input and Summary Results'!$D4017)</f>
        <v>0</v>
      </c>
      <c r="D4435" t="b">
        <f>IF(OR(B4435=0,'Input and Summary Results'!E4017=0),FALSE,'Input and Summary Results'!$E4017)</f>
        <v>0</v>
      </c>
      <c r="E4435" t="b">
        <f t="shared" si="236"/>
        <v>0</v>
      </c>
      <c r="F4435" t="b">
        <f t="shared" si="237"/>
        <v>0</v>
      </c>
      <c r="G4435" t="b">
        <f>IF('Input and Summary Results'!$J$4="yes",IF(C4435=FALSE,FALSE,IF('Data Transformation'!E4435&lt;$R$10,E4435,$R$10)),IF(C4435=FALSE,FALSE,IF(C4435&lt;$R$10,C4435,$R$10)))</f>
        <v>0</v>
      </c>
      <c r="H4435" t="b">
        <f>IF('Input and Summary Results'!$J$4="yes",'Data Transformation'!F4435,'Data Transformation'!D4435)</f>
        <v>0</v>
      </c>
      <c r="I4435" t="str">
        <f t="shared" si="238"/>
        <v/>
      </c>
    </row>
    <row r="4436" spans="2:9" x14ac:dyDescent="0.25">
      <c r="B4436" t="b">
        <f>IF('Input and Summary Results'!D4018=0,FALSE,'Input and Summary Results'!$B4018)</f>
        <v>0</v>
      </c>
      <c r="C4436" t="b">
        <f>IF(OR(B4436=0,'Input and Summary Results'!D4018=0,'Input and Summary Results'!D4018=""),FALSE,'Input and Summary Results'!$D4018)</f>
        <v>0</v>
      </c>
      <c r="D4436" t="b">
        <f>IF(OR(B4436=0,'Input and Summary Results'!E4018=0),FALSE,'Input and Summary Results'!$E4018)</f>
        <v>0</v>
      </c>
      <c r="E4436" t="b">
        <f t="shared" si="236"/>
        <v>0</v>
      </c>
      <c r="F4436" t="b">
        <f t="shared" si="237"/>
        <v>0</v>
      </c>
      <c r="G4436" t="b">
        <f>IF('Input and Summary Results'!$J$4="yes",IF(C4436=FALSE,FALSE,IF('Data Transformation'!E4436&lt;$R$10,E4436,$R$10)),IF(C4436=FALSE,FALSE,IF(C4436&lt;$R$10,C4436,$R$10)))</f>
        <v>0</v>
      </c>
      <c r="H4436" t="b">
        <f>IF('Input and Summary Results'!$J$4="yes",'Data Transformation'!F4436,'Data Transformation'!D4436)</f>
        <v>0</v>
      </c>
      <c r="I4436" t="str">
        <f t="shared" si="238"/>
        <v/>
      </c>
    </row>
    <row r="4437" spans="2:9" x14ac:dyDescent="0.25">
      <c r="B4437" t="b">
        <f>IF('Input and Summary Results'!D4019=0,FALSE,'Input and Summary Results'!$B4019)</f>
        <v>0</v>
      </c>
      <c r="C4437" t="b">
        <f>IF(OR(B4437=0,'Input and Summary Results'!D4019=0,'Input and Summary Results'!D4019=""),FALSE,'Input and Summary Results'!$D4019)</f>
        <v>0</v>
      </c>
      <c r="D4437" t="b">
        <f>IF(OR(B4437=0,'Input and Summary Results'!E4019=0),FALSE,'Input and Summary Results'!$E4019)</f>
        <v>0</v>
      </c>
      <c r="E4437" t="b">
        <f t="shared" si="236"/>
        <v>0</v>
      </c>
      <c r="F4437" t="b">
        <f t="shared" si="237"/>
        <v>0</v>
      </c>
      <c r="G4437" t="b">
        <f>IF('Input and Summary Results'!$J$4="yes",IF(C4437=FALSE,FALSE,IF('Data Transformation'!E4437&lt;$R$10,E4437,$R$10)),IF(C4437=FALSE,FALSE,IF(C4437&lt;$R$10,C4437,$R$10)))</f>
        <v>0</v>
      </c>
      <c r="H4437" t="b">
        <f>IF('Input and Summary Results'!$J$4="yes",'Data Transformation'!F4437,'Data Transformation'!D4437)</f>
        <v>0</v>
      </c>
      <c r="I4437" t="str">
        <f t="shared" si="238"/>
        <v/>
      </c>
    </row>
    <row r="4438" spans="2:9" x14ac:dyDescent="0.25">
      <c r="B4438" t="b">
        <f>IF('Input and Summary Results'!D4020=0,FALSE,'Input and Summary Results'!$B4020)</f>
        <v>0</v>
      </c>
      <c r="C4438" t="b">
        <f>IF(OR(B4438=0,'Input and Summary Results'!D4020=0,'Input and Summary Results'!D4020=""),FALSE,'Input and Summary Results'!$D4020)</f>
        <v>0</v>
      </c>
      <c r="D4438" t="b">
        <f>IF(OR(B4438=0,'Input and Summary Results'!E4020=0),FALSE,'Input and Summary Results'!$E4020)</f>
        <v>0</v>
      </c>
      <c r="E4438" t="b">
        <f t="shared" si="236"/>
        <v>0</v>
      </c>
      <c r="F4438" t="b">
        <f t="shared" si="237"/>
        <v>0</v>
      </c>
      <c r="G4438" t="b">
        <f>IF('Input and Summary Results'!$J$4="yes",IF(C4438=FALSE,FALSE,IF('Data Transformation'!E4438&lt;$R$10,E4438,$R$10)),IF(C4438=FALSE,FALSE,IF(C4438&lt;$R$10,C4438,$R$10)))</f>
        <v>0</v>
      </c>
      <c r="H4438" t="b">
        <f>IF('Input and Summary Results'!$J$4="yes",'Data Transformation'!F4438,'Data Transformation'!D4438)</f>
        <v>0</v>
      </c>
      <c r="I4438" t="str">
        <f t="shared" si="238"/>
        <v/>
      </c>
    </row>
    <row r="4439" spans="2:9" x14ac:dyDescent="0.25">
      <c r="B4439" t="b">
        <f>IF('Input and Summary Results'!D4021=0,FALSE,'Input and Summary Results'!$B4021)</f>
        <v>0</v>
      </c>
      <c r="C4439" t="b">
        <f>IF(OR(B4439=0,'Input and Summary Results'!D4021=0,'Input and Summary Results'!D4021=""),FALSE,'Input and Summary Results'!$D4021)</f>
        <v>0</v>
      </c>
      <c r="D4439" t="b">
        <f>IF(OR(B4439=0,'Input and Summary Results'!E4021=0),FALSE,'Input and Summary Results'!$E4021)</f>
        <v>0</v>
      </c>
      <c r="E4439" t="b">
        <f t="shared" si="236"/>
        <v>0</v>
      </c>
      <c r="F4439" t="b">
        <f t="shared" si="237"/>
        <v>0</v>
      </c>
      <c r="G4439" t="b">
        <f>IF('Input and Summary Results'!$J$4="yes",IF(C4439=FALSE,FALSE,IF('Data Transformation'!E4439&lt;$R$10,E4439,$R$10)),IF(C4439=FALSE,FALSE,IF(C4439&lt;$R$10,C4439,$R$10)))</f>
        <v>0</v>
      </c>
      <c r="H4439" t="b">
        <f>IF('Input and Summary Results'!$J$4="yes",'Data Transformation'!F4439,'Data Transformation'!D4439)</f>
        <v>0</v>
      </c>
      <c r="I4439" t="str">
        <f t="shared" si="238"/>
        <v/>
      </c>
    </row>
    <row r="4440" spans="2:9" x14ac:dyDescent="0.25">
      <c r="B4440" t="b">
        <f>IF('Input and Summary Results'!D4022=0,FALSE,'Input and Summary Results'!$B4022)</f>
        <v>0</v>
      </c>
      <c r="C4440" t="b">
        <f>IF(OR(B4440=0,'Input and Summary Results'!D4022=0,'Input and Summary Results'!D4022=""),FALSE,'Input and Summary Results'!$D4022)</f>
        <v>0</v>
      </c>
      <c r="D4440" t="b">
        <f>IF(OR(B4440=0,'Input and Summary Results'!E4022=0),FALSE,'Input and Summary Results'!$E4022)</f>
        <v>0</v>
      </c>
      <c r="E4440" t="b">
        <f t="shared" si="236"/>
        <v>0</v>
      </c>
      <c r="F4440" t="b">
        <f t="shared" si="237"/>
        <v>0</v>
      </c>
      <c r="G4440" t="b">
        <f>IF('Input and Summary Results'!$J$4="yes",IF(C4440=FALSE,FALSE,IF('Data Transformation'!E4440&lt;$R$10,E4440,$R$10)),IF(C4440=FALSE,FALSE,IF(C4440&lt;$R$10,C4440,$R$10)))</f>
        <v>0</v>
      </c>
      <c r="H4440" t="b">
        <f>IF('Input and Summary Results'!$J$4="yes",'Data Transformation'!F4440,'Data Transformation'!D4440)</f>
        <v>0</v>
      </c>
      <c r="I4440" t="str">
        <f t="shared" si="238"/>
        <v/>
      </c>
    </row>
    <row r="4441" spans="2:9" x14ac:dyDescent="0.25">
      <c r="B4441" t="b">
        <f>IF('Input and Summary Results'!D4023=0,FALSE,'Input and Summary Results'!$B4023)</f>
        <v>0</v>
      </c>
      <c r="C4441" t="b">
        <f>IF(OR(B4441=0,'Input and Summary Results'!D4023=0,'Input and Summary Results'!D4023=""),FALSE,'Input and Summary Results'!$D4023)</f>
        <v>0</v>
      </c>
      <c r="D4441" t="b">
        <f>IF(OR(B4441=0,'Input and Summary Results'!E4023=0),FALSE,'Input and Summary Results'!$E4023)</f>
        <v>0</v>
      </c>
      <c r="E4441" t="b">
        <f t="shared" si="236"/>
        <v>0</v>
      </c>
      <c r="F4441" t="b">
        <f t="shared" si="237"/>
        <v>0</v>
      </c>
      <c r="G4441" t="b">
        <f>IF('Input and Summary Results'!$J$4="yes",IF(C4441=FALSE,FALSE,IF('Data Transformation'!E4441&lt;$R$10,E4441,$R$10)),IF(C4441=FALSE,FALSE,IF(C4441&lt;$R$10,C4441,$R$10)))</f>
        <v>0</v>
      </c>
      <c r="H4441" t="b">
        <f>IF('Input and Summary Results'!$J$4="yes",'Data Transformation'!F4441,'Data Transformation'!D4441)</f>
        <v>0</v>
      </c>
      <c r="I4441" t="str">
        <f t="shared" si="238"/>
        <v/>
      </c>
    </row>
    <row r="4442" spans="2:9" x14ac:dyDescent="0.25">
      <c r="B4442" t="b">
        <f>IF('Input and Summary Results'!D4024=0,FALSE,'Input and Summary Results'!$B4024)</f>
        <v>0</v>
      </c>
      <c r="C4442" t="b">
        <f>IF(OR(B4442=0,'Input and Summary Results'!D4024=0,'Input and Summary Results'!D4024=""),FALSE,'Input and Summary Results'!$D4024)</f>
        <v>0</v>
      </c>
      <c r="D4442" t="b">
        <f>IF(OR(B4442=0,'Input and Summary Results'!E4024=0),FALSE,'Input and Summary Results'!$E4024)</f>
        <v>0</v>
      </c>
      <c r="E4442" t="b">
        <f t="shared" si="236"/>
        <v>0</v>
      </c>
      <c r="F4442" t="b">
        <f t="shared" si="237"/>
        <v>0</v>
      </c>
      <c r="G4442" t="b">
        <f>IF('Input and Summary Results'!$J$4="yes",IF(C4442=FALSE,FALSE,IF('Data Transformation'!E4442&lt;$R$10,E4442,$R$10)),IF(C4442=FALSE,FALSE,IF(C4442&lt;$R$10,C4442,$R$10)))</f>
        <v>0</v>
      </c>
      <c r="H4442" t="b">
        <f>IF('Input and Summary Results'!$J$4="yes",'Data Transformation'!F4442,'Data Transformation'!D4442)</f>
        <v>0</v>
      </c>
      <c r="I4442" t="str">
        <f t="shared" si="238"/>
        <v/>
      </c>
    </row>
    <row r="4443" spans="2:9" x14ac:dyDescent="0.25">
      <c r="B4443" t="b">
        <f>IF('Input and Summary Results'!D4025=0,FALSE,'Input and Summary Results'!$B4025)</f>
        <v>0</v>
      </c>
      <c r="C4443" t="b">
        <f>IF(OR(B4443=0,'Input and Summary Results'!D4025=0,'Input and Summary Results'!D4025=""),FALSE,'Input and Summary Results'!$D4025)</f>
        <v>0</v>
      </c>
      <c r="D4443" t="b">
        <f>IF(OR(B4443=0,'Input and Summary Results'!E4025=0),FALSE,'Input and Summary Results'!$E4025)</f>
        <v>0</v>
      </c>
      <c r="E4443" t="b">
        <f t="shared" si="236"/>
        <v>0</v>
      </c>
      <c r="F4443" t="b">
        <f t="shared" si="237"/>
        <v>0</v>
      </c>
      <c r="G4443" t="b">
        <f>IF('Input and Summary Results'!$J$4="yes",IF(C4443=FALSE,FALSE,IF('Data Transformation'!E4443&lt;$R$10,E4443,$R$10)),IF(C4443=FALSE,FALSE,IF(C4443&lt;$R$10,C4443,$R$10)))</f>
        <v>0</v>
      </c>
      <c r="H4443" t="b">
        <f>IF('Input and Summary Results'!$J$4="yes",'Data Transformation'!F4443,'Data Transformation'!D4443)</f>
        <v>0</v>
      </c>
      <c r="I4443" t="str">
        <f t="shared" si="238"/>
        <v/>
      </c>
    </row>
    <row r="4444" spans="2:9" x14ac:dyDescent="0.25">
      <c r="B4444" t="b">
        <f>IF('Input and Summary Results'!D4026=0,FALSE,'Input and Summary Results'!$B4026)</f>
        <v>0</v>
      </c>
      <c r="C4444" t="b">
        <f>IF(OR(B4444=0,'Input and Summary Results'!D4026=0,'Input and Summary Results'!D4026=""),FALSE,'Input and Summary Results'!$D4026)</f>
        <v>0</v>
      </c>
      <c r="D4444" t="b">
        <f>IF(OR(B4444=0,'Input and Summary Results'!E4026=0),FALSE,'Input and Summary Results'!$E4026)</f>
        <v>0</v>
      </c>
      <c r="E4444" t="b">
        <f t="shared" si="236"/>
        <v>0</v>
      </c>
      <c r="F4444" t="b">
        <f t="shared" si="237"/>
        <v>0</v>
      </c>
      <c r="G4444" t="b">
        <f>IF('Input and Summary Results'!$J$4="yes",IF(C4444=FALSE,FALSE,IF('Data Transformation'!E4444&lt;$R$10,E4444,$R$10)),IF(C4444=FALSE,FALSE,IF(C4444&lt;$R$10,C4444,$R$10)))</f>
        <v>0</v>
      </c>
      <c r="H4444" t="b">
        <f>IF('Input and Summary Results'!$J$4="yes",'Data Transformation'!F4444,'Data Transformation'!D4444)</f>
        <v>0</v>
      </c>
      <c r="I4444" t="str">
        <f t="shared" si="238"/>
        <v/>
      </c>
    </row>
    <row r="4445" spans="2:9" x14ac:dyDescent="0.25">
      <c r="B4445" t="b">
        <f>IF('Input and Summary Results'!D4027=0,FALSE,'Input and Summary Results'!$B4027)</f>
        <v>0</v>
      </c>
      <c r="C4445" t="b">
        <f>IF(OR(B4445=0,'Input and Summary Results'!D4027=0,'Input and Summary Results'!D4027=""),FALSE,'Input and Summary Results'!$D4027)</f>
        <v>0</v>
      </c>
      <c r="D4445" t="b">
        <f>IF(OR(B4445=0,'Input and Summary Results'!E4027=0),FALSE,'Input and Summary Results'!$E4027)</f>
        <v>0</v>
      </c>
      <c r="E4445" t="b">
        <f t="shared" si="236"/>
        <v>0</v>
      </c>
      <c r="F4445" t="b">
        <f t="shared" si="237"/>
        <v>0</v>
      </c>
      <c r="G4445" t="b">
        <f>IF('Input and Summary Results'!$J$4="yes",IF(C4445=FALSE,FALSE,IF('Data Transformation'!E4445&lt;$R$10,E4445,$R$10)),IF(C4445=FALSE,FALSE,IF(C4445&lt;$R$10,C4445,$R$10)))</f>
        <v>0</v>
      </c>
      <c r="H4445" t="b">
        <f>IF('Input and Summary Results'!$J$4="yes",'Data Transformation'!F4445,'Data Transformation'!D4445)</f>
        <v>0</v>
      </c>
      <c r="I4445" t="str">
        <f t="shared" si="238"/>
        <v/>
      </c>
    </row>
    <row r="4446" spans="2:9" x14ac:dyDescent="0.25">
      <c r="B4446" t="b">
        <f>IF('Input and Summary Results'!D4028=0,FALSE,'Input and Summary Results'!$B4028)</f>
        <v>0</v>
      </c>
      <c r="C4446" t="b">
        <f>IF(OR(B4446=0,'Input and Summary Results'!D4028=0,'Input and Summary Results'!D4028=""),FALSE,'Input and Summary Results'!$D4028)</f>
        <v>0</v>
      </c>
      <c r="D4446" t="b">
        <f>IF(OR(B4446=0,'Input and Summary Results'!E4028=0),FALSE,'Input and Summary Results'!$E4028)</f>
        <v>0</v>
      </c>
      <c r="E4446" t="b">
        <f t="shared" si="236"/>
        <v>0</v>
      </c>
      <c r="F4446" t="b">
        <f t="shared" si="237"/>
        <v>0</v>
      </c>
      <c r="G4446" t="b">
        <f>IF('Input and Summary Results'!$J$4="yes",IF(C4446=FALSE,FALSE,IF('Data Transformation'!E4446&lt;$R$10,E4446,$R$10)),IF(C4446=FALSE,FALSE,IF(C4446&lt;$R$10,C4446,$R$10)))</f>
        <v>0</v>
      </c>
      <c r="H4446" t="b">
        <f>IF('Input and Summary Results'!$J$4="yes",'Data Transformation'!F4446,'Data Transformation'!D4446)</f>
        <v>0</v>
      </c>
      <c r="I4446" t="str">
        <f t="shared" si="238"/>
        <v/>
      </c>
    </row>
    <row r="4447" spans="2:9" x14ac:dyDescent="0.25">
      <c r="B4447" t="b">
        <f>IF('Input and Summary Results'!D4029=0,FALSE,'Input and Summary Results'!$B4029)</f>
        <v>0</v>
      </c>
      <c r="C4447" t="b">
        <f>IF(OR(B4447=0,'Input and Summary Results'!D4029=0,'Input and Summary Results'!D4029=""),FALSE,'Input and Summary Results'!$D4029)</f>
        <v>0</v>
      </c>
      <c r="D4447" t="b">
        <f>IF(OR(B4447=0,'Input and Summary Results'!E4029=0),FALSE,'Input and Summary Results'!$E4029)</f>
        <v>0</v>
      </c>
      <c r="E4447" t="b">
        <f t="shared" si="236"/>
        <v>0</v>
      </c>
      <c r="F4447" t="b">
        <f t="shared" si="237"/>
        <v>0</v>
      </c>
      <c r="G4447" t="b">
        <f>IF('Input and Summary Results'!$J$4="yes",IF(C4447=FALSE,FALSE,IF('Data Transformation'!E4447&lt;$R$10,E4447,$R$10)),IF(C4447=FALSE,FALSE,IF(C4447&lt;$R$10,C4447,$R$10)))</f>
        <v>0</v>
      </c>
      <c r="H4447" t="b">
        <f>IF('Input and Summary Results'!$J$4="yes",'Data Transformation'!F4447,'Data Transformation'!D4447)</f>
        <v>0</v>
      </c>
      <c r="I4447" t="str">
        <f t="shared" si="238"/>
        <v/>
      </c>
    </row>
    <row r="4448" spans="2:9" x14ac:dyDescent="0.25">
      <c r="B4448" t="b">
        <f>IF('Input and Summary Results'!D4030=0,FALSE,'Input and Summary Results'!$B4030)</f>
        <v>0</v>
      </c>
      <c r="C4448" t="b">
        <f>IF(OR(B4448=0,'Input and Summary Results'!D4030=0,'Input and Summary Results'!D4030=""),FALSE,'Input and Summary Results'!$D4030)</f>
        <v>0</v>
      </c>
      <c r="D4448" t="b">
        <f>IF(OR(B4448=0,'Input and Summary Results'!E4030=0),FALSE,'Input and Summary Results'!$E4030)</f>
        <v>0</v>
      </c>
      <c r="E4448" t="b">
        <f t="shared" si="236"/>
        <v>0</v>
      </c>
      <c r="F4448" t="b">
        <f t="shared" si="237"/>
        <v>0</v>
      </c>
      <c r="G4448" t="b">
        <f>IF('Input and Summary Results'!$J$4="yes",IF(C4448=FALSE,FALSE,IF('Data Transformation'!E4448&lt;$R$10,E4448,$R$10)),IF(C4448=FALSE,FALSE,IF(C4448&lt;$R$10,C4448,$R$10)))</f>
        <v>0</v>
      </c>
      <c r="H4448" t="b">
        <f>IF('Input and Summary Results'!$J$4="yes",'Data Transformation'!F4448,'Data Transformation'!D4448)</f>
        <v>0</v>
      </c>
      <c r="I4448" t="str">
        <f t="shared" si="238"/>
        <v/>
      </c>
    </row>
    <row r="4449" spans="2:9" x14ac:dyDescent="0.25">
      <c r="B4449" t="b">
        <f>IF('Input and Summary Results'!D4031=0,FALSE,'Input and Summary Results'!$B4031)</f>
        <v>0</v>
      </c>
      <c r="C4449" t="b">
        <f>IF(OR(B4449=0,'Input and Summary Results'!D4031=0,'Input and Summary Results'!D4031=""),FALSE,'Input and Summary Results'!$D4031)</f>
        <v>0</v>
      </c>
      <c r="D4449" t="b">
        <f>IF(OR(B4449=0,'Input and Summary Results'!E4031=0),FALSE,'Input and Summary Results'!$E4031)</f>
        <v>0</v>
      </c>
      <c r="E4449" t="b">
        <f t="shared" si="236"/>
        <v>0</v>
      </c>
      <c r="F4449" t="b">
        <f t="shared" si="237"/>
        <v>0</v>
      </c>
      <c r="G4449" t="b">
        <f>IF('Input and Summary Results'!$J$4="yes",IF(C4449=FALSE,FALSE,IF('Data Transformation'!E4449&lt;$R$10,E4449,$R$10)),IF(C4449=FALSE,FALSE,IF(C4449&lt;$R$10,C4449,$R$10)))</f>
        <v>0</v>
      </c>
      <c r="H4449" t="b">
        <f>IF('Input and Summary Results'!$J$4="yes",'Data Transformation'!F4449,'Data Transformation'!D4449)</f>
        <v>0</v>
      </c>
      <c r="I4449" t="str">
        <f t="shared" si="238"/>
        <v/>
      </c>
    </row>
    <row r="4450" spans="2:9" x14ac:dyDescent="0.25">
      <c r="B4450" t="b">
        <f>IF('Input and Summary Results'!D4032=0,FALSE,'Input and Summary Results'!$B4032)</f>
        <v>0</v>
      </c>
      <c r="C4450" t="b">
        <f>IF(OR(B4450=0,'Input and Summary Results'!D4032=0,'Input and Summary Results'!D4032=""),FALSE,'Input and Summary Results'!$D4032)</f>
        <v>0</v>
      </c>
      <c r="D4450" t="b">
        <f>IF(OR(B4450=0,'Input and Summary Results'!E4032=0),FALSE,'Input and Summary Results'!$E4032)</f>
        <v>0</v>
      </c>
      <c r="E4450" t="b">
        <f t="shared" si="236"/>
        <v>0</v>
      </c>
      <c r="F4450" t="b">
        <f t="shared" si="237"/>
        <v>0</v>
      </c>
      <c r="G4450" t="b">
        <f>IF('Input and Summary Results'!$J$4="yes",IF(C4450=FALSE,FALSE,IF('Data Transformation'!E4450&lt;$R$10,E4450,$R$10)),IF(C4450=FALSE,FALSE,IF(C4450&lt;$R$10,C4450,$R$10)))</f>
        <v>0</v>
      </c>
      <c r="H4450" t="b">
        <f>IF('Input and Summary Results'!$J$4="yes",'Data Transformation'!F4450,'Data Transformation'!D4450)</f>
        <v>0</v>
      </c>
      <c r="I4450" t="str">
        <f t="shared" si="238"/>
        <v/>
      </c>
    </row>
    <row r="4451" spans="2:9" x14ac:dyDescent="0.25">
      <c r="B4451" t="b">
        <f>IF('Input and Summary Results'!D4033=0,FALSE,'Input and Summary Results'!$B4033)</f>
        <v>0</v>
      </c>
      <c r="C4451" t="b">
        <f>IF(OR(B4451=0,'Input and Summary Results'!D4033=0,'Input and Summary Results'!D4033=""),FALSE,'Input and Summary Results'!$D4033)</f>
        <v>0</v>
      </c>
      <c r="D4451" t="b">
        <f>IF(OR(B4451=0,'Input and Summary Results'!E4033=0),FALSE,'Input and Summary Results'!$E4033)</f>
        <v>0</v>
      </c>
      <c r="E4451" t="b">
        <f t="shared" si="236"/>
        <v>0</v>
      </c>
      <c r="F4451" t="b">
        <f t="shared" si="237"/>
        <v>0</v>
      </c>
      <c r="G4451" t="b">
        <f>IF('Input and Summary Results'!$J$4="yes",IF(C4451=FALSE,FALSE,IF('Data Transformation'!E4451&lt;$R$10,E4451,$R$10)),IF(C4451=FALSE,FALSE,IF(C4451&lt;$R$10,C4451,$R$10)))</f>
        <v>0</v>
      </c>
      <c r="H4451" t="b">
        <f>IF('Input and Summary Results'!$J$4="yes",'Data Transformation'!F4451,'Data Transformation'!D4451)</f>
        <v>0</v>
      </c>
      <c r="I4451" t="str">
        <f t="shared" si="238"/>
        <v/>
      </c>
    </row>
    <row r="4452" spans="2:9" x14ac:dyDescent="0.25">
      <c r="B4452" t="b">
        <f>IF('Input and Summary Results'!D4034=0,FALSE,'Input and Summary Results'!$B4034)</f>
        <v>0</v>
      </c>
      <c r="C4452" t="b">
        <f>IF(OR(B4452=0,'Input and Summary Results'!D4034=0,'Input and Summary Results'!D4034=""),FALSE,'Input and Summary Results'!$D4034)</f>
        <v>0</v>
      </c>
      <c r="D4452" t="b">
        <f>IF(OR(B4452=0,'Input and Summary Results'!E4034=0),FALSE,'Input and Summary Results'!$E4034)</f>
        <v>0</v>
      </c>
      <c r="E4452" t="b">
        <f t="shared" si="236"/>
        <v>0</v>
      </c>
      <c r="F4452" t="b">
        <f t="shared" si="237"/>
        <v>0</v>
      </c>
      <c r="G4452" t="b">
        <f>IF('Input and Summary Results'!$J$4="yes",IF(C4452=FALSE,FALSE,IF('Data Transformation'!E4452&lt;$R$10,E4452,$R$10)),IF(C4452=FALSE,FALSE,IF(C4452&lt;$R$10,C4452,$R$10)))</f>
        <v>0</v>
      </c>
      <c r="H4452" t="b">
        <f>IF('Input and Summary Results'!$J$4="yes",'Data Transformation'!F4452,'Data Transformation'!D4452)</f>
        <v>0</v>
      </c>
      <c r="I4452" t="str">
        <f t="shared" si="238"/>
        <v/>
      </c>
    </row>
    <row r="4453" spans="2:9" x14ac:dyDescent="0.25">
      <c r="B4453" t="b">
        <f>IF('Input and Summary Results'!D4035=0,FALSE,'Input and Summary Results'!$B4035)</f>
        <v>0</v>
      </c>
      <c r="C4453" t="b">
        <f>IF(OR(B4453=0,'Input and Summary Results'!D4035=0,'Input and Summary Results'!D4035=""),FALSE,'Input and Summary Results'!$D4035)</f>
        <v>0</v>
      </c>
      <c r="D4453" t="b">
        <f>IF(OR(B4453=0,'Input and Summary Results'!E4035=0),FALSE,'Input and Summary Results'!$E4035)</f>
        <v>0</v>
      </c>
      <c r="E4453" t="b">
        <f t="shared" si="236"/>
        <v>0</v>
      </c>
      <c r="F4453" t="b">
        <f t="shared" si="237"/>
        <v>0</v>
      </c>
      <c r="G4453" t="b">
        <f>IF('Input and Summary Results'!$J$4="yes",IF(C4453=FALSE,FALSE,IF('Data Transformation'!E4453&lt;$R$10,E4453,$R$10)),IF(C4453=FALSE,FALSE,IF(C4453&lt;$R$10,C4453,$R$10)))</f>
        <v>0</v>
      </c>
      <c r="H4453" t="b">
        <f>IF('Input and Summary Results'!$J$4="yes",'Data Transformation'!F4453,'Data Transformation'!D4453)</f>
        <v>0</v>
      </c>
      <c r="I4453" t="str">
        <f t="shared" si="238"/>
        <v/>
      </c>
    </row>
    <row r="4454" spans="2:9" x14ac:dyDescent="0.25">
      <c r="B4454" t="b">
        <f>IF('Input and Summary Results'!D4036=0,FALSE,'Input and Summary Results'!$B4036)</f>
        <v>0</v>
      </c>
      <c r="C4454" t="b">
        <f>IF(OR(B4454=0,'Input and Summary Results'!D4036=0,'Input and Summary Results'!D4036=""),FALSE,'Input and Summary Results'!$D4036)</f>
        <v>0</v>
      </c>
      <c r="D4454" t="b">
        <f>IF(OR(B4454=0,'Input and Summary Results'!E4036=0),FALSE,'Input and Summary Results'!$E4036)</f>
        <v>0</v>
      </c>
      <c r="E4454" t="b">
        <f t="shared" si="236"/>
        <v>0</v>
      </c>
      <c r="F4454" t="b">
        <f t="shared" si="237"/>
        <v>0</v>
      </c>
      <c r="G4454" t="b">
        <f>IF('Input and Summary Results'!$J$4="yes",IF(C4454=FALSE,FALSE,IF('Data Transformation'!E4454&lt;$R$10,E4454,$R$10)),IF(C4454=FALSE,FALSE,IF(C4454&lt;$R$10,C4454,$R$10)))</f>
        <v>0</v>
      </c>
      <c r="H4454" t="b">
        <f>IF('Input and Summary Results'!$J$4="yes",'Data Transformation'!F4454,'Data Transformation'!D4454)</f>
        <v>0</v>
      </c>
      <c r="I4454" t="str">
        <f t="shared" si="238"/>
        <v/>
      </c>
    </row>
    <row r="4455" spans="2:9" x14ac:dyDescent="0.25">
      <c r="B4455" t="b">
        <f>IF('Input and Summary Results'!D4037=0,FALSE,'Input and Summary Results'!$B4037)</f>
        <v>0</v>
      </c>
      <c r="C4455" t="b">
        <f>IF(OR(B4455=0,'Input and Summary Results'!D4037=0,'Input and Summary Results'!D4037=""),FALSE,'Input and Summary Results'!$D4037)</f>
        <v>0</v>
      </c>
      <c r="D4455" t="b">
        <f>IF(OR(B4455=0,'Input and Summary Results'!E4037=0),FALSE,'Input and Summary Results'!$E4037)</f>
        <v>0</v>
      </c>
      <c r="E4455" t="b">
        <f t="shared" si="236"/>
        <v>0</v>
      </c>
      <c r="F4455" t="b">
        <f t="shared" si="237"/>
        <v>0</v>
      </c>
      <c r="G4455" t="b">
        <f>IF('Input and Summary Results'!$J$4="yes",IF(C4455=FALSE,FALSE,IF('Data Transformation'!E4455&lt;$R$10,E4455,$R$10)),IF(C4455=FALSE,FALSE,IF(C4455&lt;$R$10,C4455,$R$10)))</f>
        <v>0</v>
      </c>
      <c r="H4455" t="b">
        <f>IF('Input and Summary Results'!$J$4="yes",'Data Transformation'!F4455,'Data Transformation'!D4455)</f>
        <v>0</v>
      </c>
      <c r="I4455" t="str">
        <f t="shared" si="238"/>
        <v/>
      </c>
    </row>
    <row r="4456" spans="2:9" x14ac:dyDescent="0.25">
      <c r="B4456" t="b">
        <f>IF('Input and Summary Results'!D4038=0,FALSE,'Input and Summary Results'!$B4038)</f>
        <v>0</v>
      </c>
      <c r="C4456" t="b">
        <f>IF(OR(B4456=0,'Input and Summary Results'!D4038=0,'Input and Summary Results'!D4038=""),FALSE,'Input and Summary Results'!$D4038)</f>
        <v>0</v>
      </c>
      <c r="D4456" t="b">
        <f>IF(OR(B4456=0,'Input and Summary Results'!E4038=0),FALSE,'Input and Summary Results'!$E4038)</f>
        <v>0</v>
      </c>
      <c r="E4456" t="b">
        <f t="shared" si="236"/>
        <v>0</v>
      </c>
      <c r="F4456" t="b">
        <f t="shared" si="237"/>
        <v>0</v>
      </c>
      <c r="G4456" t="b">
        <f>IF('Input and Summary Results'!$J$4="yes",IF(C4456=FALSE,FALSE,IF('Data Transformation'!E4456&lt;$R$10,E4456,$R$10)),IF(C4456=FALSE,FALSE,IF(C4456&lt;$R$10,C4456,$R$10)))</f>
        <v>0</v>
      </c>
      <c r="H4456" t="b">
        <f>IF('Input and Summary Results'!$J$4="yes",'Data Transformation'!F4456,'Data Transformation'!D4456)</f>
        <v>0</v>
      </c>
      <c r="I4456" t="str">
        <f t="shared" si="238"/>
        <v/>
      </c>
    </row>
    <row r="4457" spans="2:9" x14ac:dyDescent="0.25">
      <c r="B4457" t="b">
        <f>IF('Input and Summary Results'!D4039=0,FALSE,'Input and Summary Results'!$B4039)</f>
        <v>0</v>
      </c>
      <c r="C4457" t="b">
        <f>IF(OR(B4457=0,'Input and Summary Results'!D4039=0,'Input and Summary Results'!D4039=""),FALSE,'Input and Summary Results'!$D4039)</f>
        <v>0</v>
      </c>
      <c r="D4457" t="b">
        <f>IF(OR(B4457=0,'Input and Summary Results'!E4039=0),FALSE,'Input and Summary Results'!$E4039)</f>
        <v>0</v>
      </c>
      <c r="E4457" t="b">
        <f t="shared" si="236"/>
        <v>0</v>
      </c>
      <c r="F4457" t="b">
        <f t="shared" si="237"/>
        <v>0</v>
      </c>
      <c r="G4457" t="b">
        <f>IF('Input and Summary Results'!$J$4="yes",IF(C4457=FALSE,FALSE,IF('Data Transformation'!E4457&lt;$R$10,E4457,$R$10)),IF(C4457=FALSE,FALSE,IF(C4457&lt;$R$10,C4457,$R$10)))</f>
        <v>0</v>
      </c>
      <c r="H4457" t="b">
        <f>IF('Input and Summary Results'!$J$4="yes",'Data Transformation'!F4457,'Data Transformation'!D4457)</f>
        <v>0</v>
      </c>
      <c r="I4457" t="str">
        <f t="shared" si="238"/>
        <v/>
      </c>
    </row>
    <row r="4458" spans="2:9" x14ac:dyDescent="0.25">
      <c r="B4458" t="b">
        <f>IF('Input and Summary Results'!D4040=0,FALSE,'Input and Summary Results'!$B4040)</f>
        <v>0</v>
      </c>
      <c r="C4458" t="b">
        <f>IF(OR(B4458=0,'Input and Summary Results'!D4040=0,'Input and Summary Results'!D4040=""),FALSE,'Input and Summary Results'!$D4040)</f>
        <v>0</v>
      </c>
      <c r="D4458" t="b">
        <f>IF(OR(B4458=0,'Input and Summary Results'!E4040=0),FALSE,'Input and Summary Results'!$E4040)</f>
        <v>0</v>
      </c>
      <c r="E4458" t="b">
        <f t="shared" ref="E4458:E4521" si="239">IF(C4458=FALSE,FALSE,LOG10(C4458))</f>
        <v>0</v>
      </c>
      <c r="F4458" t="b">
        <f t="shared" ref="F4458:F4521" si="240">IF(D4458=FALSE, FALSE,0.434*D4458/C4458)</f>
        <v>0</v>
      </c>
      <c r="G4458" t="b">
        <f>IF('Input and Summary Results'!$J$4="yes",IF(C4458=FALSE,FALSE,IF('Data Transformation'!E4458&lt;$R$10,E4458,$R$10)),IF(C4458=FALSE,FALSE,IF(C4458&lt;$R$10,C4458,$R$10)))</f>
        <v>0</v>
      </c>
      <c r="H4458" t="b">
        <f>IF('Input and Summary Results'!$J$4="yes",'Data Transformation'!F4458,'Data Transformation'!D4458)</f>
        <v>0</v>
      </c>
      <c r="I4458" t="str">
        <f t="shared" si="238"/>
        <v/>
      </c>
    </row>
    <row r="4459" spans="2:9" x14ac:dyDescent="0.25">
      <c r="B4459" t="b">
        <f>IF('Input and Summary Results'!D4041=0,FALSE,'Input and Summary Results'!$B4041)</f>
        <v>0</v>
      </c>
      <c r="C4459" t="b">
        <f>IF(OR(B4459=0,'Input and Summary Results'!D4041=0,'Input and Summary Results'!D4041=""),FALSE,'Input and Summary Results'!$D4041)</f>
        <v>0</v>
      </c>
      <c r="D4459" t="b">
        <f>IF(OR(B4459=0,'Input and Summary Results'!E4041=0),FALSE,'Input and Summary Results'!$E4041)</f>
        <v>0</v>
      </c>
      <c r="E4459" t="b">
        <f t="shared" si="239"/>
        <v>0</v>
      </c>
      <c r="F4459" t="b">
        <f t="shared" si="240"/>
        <v>0</v>
      </c>
      <c r="G4459" t="b">
        <f>IF('Input and Summary Results'!$J$4="yes",IF(C4459=FALSE,FALSE,IF('Data Transformation'!E4459&lt;$R$10,E4459,$R$10)),IF(C4459=FALSE,FALSE,IF(C4459&lt;$R$10,C4459,$R$10)))</f>
        <v>0</v>
      </c>
      <c r="H4459" t="b">
        <f>IF('Input and Summary Results'!$J$4="yes",'Data Transformation'!F4459,'Data Transformation'!D4459)</f>
        <v>0</v>
      </c>
      <c r="I4459" t="str">
        <f t="shared" si="238"/>
        <v/>
      </c>
    </row>
    <row r="4460" spans="2:9" x14ac:dyDescent="0.25">
      <c r="B4460" t="b">
        <f>IF('Input and Summary Results'!D4042=0,FALSE,'Input and Summary Results'!$B4042)</f>
        <v>0</v>
      </c>
      <c r="C4460" t="b">
        <f>IF(OR(B4460=0,'Input and Summary Results'!D4042=0,'Input and Summary Results'!D4042=""),FALSE,'Input and Summary Results'!$D4042)</f>
        <v>0</v>
      </c>
      <c r="D4460" t="b">
        <f>IF(OR(B4460=0,'Input and Summary Results'!E4042=0),FALSE,'Input and Summary Results'!$E4042)</f>
        <v>0</v>
      </c>
      <c r="E4460" t="b">
        <f t="shared" si="239"/>
        <v>0</v>
      </c>
      <c r="F4460" t="b">
        <f t="shared" si="240"/>
        <v>0</v>
      </c>
      <c r="G4460" t="b">
        <f>IF('Input and Summary Results'!$J$4="yes",IF(C4460=FALSE,FALSE,IF('Data Transformation'!E4460&lt;$R$10,E4460,$R$10)),IF(C4460=FALSE,FALSE,IF(C4460&lt;$R$10,C4460,$R$10)))</f>
        <v>0</v>
      </c>
      <c r="H4460" t="b">
        <f>IF('Input and Summary Results'!$J$4="yes",'Data Transformation'!F4460,'Data Transformation'!D4460)</f>
        <v>0</v>
      </c>
      <c r="I4460" t="str">
        <f t="shared" si="238"/>
        <v/>
      </c>
    </row>
    <row r="4461" spans="2:9" x14ac:dyDescent="0.25">
      <c r="B4461" t="b">
        <f>IF('Input and Summary Results'!D4043=0,FALSE,'Input and Summary Results'!$B4043)</f>
        <v>0</v>
      </c>
      <c r="C4461" t="b">
        <f>IF(OR(B4461=0,'Input and Summary Results'!D4043=0,'Input and Summary Results'!D4043=""),FALSE,'Input and Summary Results'!$D4043)</f>
        <v>0</v>
      </c>
      <c r="D4461" t="b">
        <f>IF(OR(B4461=0,'Input and Summary Results'!E4043=0),FALSE,'Input and Summary Results'!$E4043)</f>
        <v>0</v>
      </c>
      <c r="E4461" t="b">
        <f t="shared" si="239"/>
        <v>0</v>
      </c>
      <c r="F4461" t="b">
        <f t="shared" si="240"/>
        <v>0</v>
      </c>
      <c r="G4461" t="b">
        <f>IF('Input and Summary Results'!$J$4="yes",IF(C4461=FALSE,FALSE,IF('Data Transformation'!E4461&lt;$R$10,E4461,$R$10)),IF(C4461=FALSE,FALSE,IF(C4461&lt;$R$10,C4461,$R$10)))</f>
        <v>0</v>
      </c>
      <c r="H4461" t="b">
        <f>IF('Input and Summary Results'!$J$4="yes",'Data Transformation'!F4461,'Data Transformation'!D4461)</f>
        <v>0</v>
      </c>
      <c r="I4461" t="str">
        <f t="shared" si="238"/>
        <v/>
      </c>
    </row>
    <row r="4462" spans="2:9" x14ac:dyDescent="0.25">
      <c r="B4462" t="b">
        <f>IF('Input and Summary Results'!D4044=0,FALSE,'Input and Summary Results'!$B4044)</f>
        <v>0</v>
      </c>
      <c r="C4462" t="b">
        <f>IF(OR(B4462=0,'Input and Summary Results'!D4044=0,'Input and Summary Results'!D4044=""),FALSE,'Input and Summary Results'!$D4044)</f>
        <v>0</v>
      </c>
      <c r="D4462" t="b">
        <f>IF(OR(B4462=0,'Input and Summary Results'!E4044=0),FALSE,'Input and Summary Results'!$E4044)</f>
        <v>0</v>
      </c>
      <c r="E4462" t="b">
        <f t="shared" si="239"/>
        <v>0</v>
      </c>
      <c r="F4462" t="b">
        <f t="shared" si="240"/>
        <v>0</v>
      </c>
      <c r="G4462" t="b">
        <f>IF('Input and Summary Results'!$J$4="yes",IF(C4462=FALSE,FALSE,IF('Data Transformation'!E4462&lt;$R$10,E4462,$R$10)),IF(C4462=FALSE,FALSE,IF(C4462&lt;$R$10,C4462,$R$10)))</f>
        <v>0</v>
      </c>
      <c r="H4462" t="b">
        <f>IF('Input and Summary Results'!$J$4="yes",'Data Transformation'!F4462,'Data Transformation'!D4462)</f>
        <v>0</v>
      </c>
      <c r="I4462" t="str">
        <f t="shared" si="238"/>
        <v/>
      </c>
    </row>
    <row r="4463" spans="2:9" x14ac:dyDescent="0.25">
      <c r="B4463" t="b">
        <f>IF('Input and Summary Results'!D4045=0,FALSE,'Input and Summary Results'!$B4045)</f>
        <v>0</v>
      </c>
      <c r="C4463" t="b">
        <f>IF(OR(B4463=0,'Input and Summary Results'!D4045=0,'Input and Summary Results'!D4045=""),FALSE,'Input and Summary Results'!$D4045)</f>
        <v>0</v>
      </c>
      <c r="D4463" t="b">
        <f>IF(OR(B4463=0,'Input and Summary Results'!E4045=0),FALSE,'Input and Summary Results'!$E4045)</f>
        <v>0</v>
      </c>
      <c r="E4463" t="b">
        <f t="shared" si="239"/>
        <v>0</v>
      </c>
      <c r="F4463" t="b">
        <f t="shared" si="240"/>
        <v>0</v>
      </c>
      <c r="G4463" t="b">
        <f>IF('Input and Summary Results'!$J$4="yes",IF(C4463=FALSE,FALSE,IF('Data Transformation'!E4463&lt;$R$10,E4463,$R$10)),IF(C4463=FALSE,FALSE,IF(C4463&lt;$R$10,C4463,$R$10)))</f>
        <v>0</v>
      </c>
      <c r="H4463" t="b">
        <f>IF('Input and Summary Results'!$J$4="yes",'Data Transformation'!F4463,'Data Transformation'!D4463)</f>
        <v>0</v>
      </c>
      <c r="I4463" t="str">
        <f t="shared" si="238"/>
        <v/>
      </c>
    </row>
    <row r="4464" spans="2:9" x14ac:dyDescent="0.25">
      <c r="B4464" t="b">
        <f>IF('Input and Summary Results'!D4046=0,FALSE,'Input and Summary Results'!$B4046)</f>
        <v>0</v>
      </c>
      <c r="C4464" t="b">
        <f>IF(OR(B4464=0,'Input and Summary Results'!D4046=0,'Input and Summary Results'!D4046=""),FALSE,'Input and Summary Results'!$D4046)</f>
        <v>0</v>
      </c>
      <c r="D4464" t="b">
        <f>IF(OR(B4464=0,'Input and Summary Results'!E4046=0),FALSE,'Input and Summary Results'!$E4046)</f>
        <v>0</v>
      </c>
      <c r="E4464" t="b">
        <f t="shared" si="239"/>
        <v>0</v>
      </c>
      <c r="F4464" t="b">
        <f t="shared" si="240"/>
        <v>0</v>
      </c>
      <c r="G4464" t="b">
        <f>IF('Input and Summary Results'!$J$4="yes",IF(C4464=FALSE,FALSE,IF('Data Transformation'!E4464&lt;$R$10,E4464,$R$10)),IF(C4464=FALSE,FALSE,IF(C4464&lt;$R$10,C4464,$R$10)))</f>
        <v>0</v>
      </c>
      <c r="H4464" t="b">
        <f>IF('Input and Summary Results'!$J$4="yes",'Data Transformation'!F4464,'Data Transformation'!D4464)</f>
        <v>0</v>
      </c>
      <c r="I4464" t="str">
        <f t="shared" si="238"/>
        <v/>
      </c>
    </row>
    <row r="4465" spans="2:9" x14ac:dyDescent="0.25">
      <c r="B4465" t="b">
        <f>IF('Input and Summary Results'!D4047=0,FALSE,'Input and Summary Results'!$B4047)</f>
        <v>0</v>
      </c>
      <c r="C4465" t="b">
        <f>IF(OR(B4465=0,'Input and Summary Results'!D4047=0,'Input and Summary Results'!D4047=""),FALSE,'Input and Summary Results'!$D4047)</f>
        <v>0</v>
      </c>
      <c r="D4465" t="b">
        <f>IF(OR(B4465=0,'Input and Summary Results'!E4047=0),FALSE,'Input and Summary Results'!$E4047)</f>
        <v>0</v>
      </c>
      <c r="E4465" t="b">
        <f t="shared" si="239"/>
        <v>0</v>
      </c>
      <c r="F4465" t="b">
        <f t="shared" si="240"/>
        <v>0</v>
      </c>
      <c r="G4465" t="b">
        <f>IF('Input and Summary Results'!$J$4="yes",IF(C4465=FALSE,FALSE,IF('Data Transformation'!E4465&lt;$R$10,E4465,$R$10)),IF(C4465=FALSE,FALSE,IF(C4465&lt;$R$10,C4465,$R$10)))</f>
        <v>0</v>
      </c>
      <c r="H4465" t="b">
        <f>IF('Input and Summary Results'!$J$4="yes",'Data Transformation'!F4465,'Data Transformation'!D4465)</f>
        <v>0</v>
      </c>
      <c r="I4465" t="str">
        <f t="shared" si="238"/>
        <v/>
      </c>
    </row>
    <row r="4466" spans="2:9" x14ac:dyDescent="0.25">
      <c r="B4466" t="b">
        <f>IF('Input and Summary Results'!D4048=0,FALSE,'Input and Summary Results'!$B4048)</f>
        <v>0</v>
      </c>
      <c r="C4466" t="b">
        <f>IF(OR(B4466=0,'Input and Summary Results'!D4048=0,'Input and Summary Results'!D4048=""),FALSE,'Input and Summary Results'!$D4048)</f>
        <v>0</v>
      </c>
      <c r="D4466" t="b">
        <f>IF(OR(B4466=0,'Input and Summary Results'!E4048=0),FALSE,'Input and Summary Results'!$E4048)</f>
        <v>0</v>
      </c>
      <c r="E4466" t="b">
        <f t="shared" si="239"/>
        <v>0</v>
      </c>
      <c r="F4466" t="b">
        <f t="shared" si="240"/>
        <v>0</v>
      </c>
      <c r="G4466" t="b">
        <f>IF('Input and Summary Results'!$J$4="yes",IF(C4466=FALSE,FALSE,IF('Data Transformation'!E4466&lt;$R$10,E4466,$R$10)),IF(C4466=FALSE,FALSE,IF(C4466&lt;$R$10,C4466,$R$10)))</f>
        <v>0</v>
      </c>
      <c r="H4466" t="b">
        <f>IF('Input and Summary Results'!$J$4="yes",'Data Transformation'!F4466,'Data Transformation'!D4466)</f>
        <v>0</v>
      </c>
      <c r="I4466" t="str">
        <f t="shared" si="238"/>
        <v/>
      </c>
    </row>
    <row r="4467" spans="2:9" x14ac:dyDescent="0.25">
      <c r="B4467" t="b">
        <f>IF('Input and Summary Results'!D4049=0,FALSE,'Input and Summary Results'!$B4049)</f>
        <v>0</v>
      </c>
      <c r="C4467" t="b">
        <f>IF(OR(B4467=0,'Input and Summary Results'!D4049=0,'Input and Summary Results'!D4049=""),FALSE,'Input and Summary Results'!$D4049)</f>
        <v>0</v>
      </c>
      <c r="D4467" t="b">
        <f>IF(OR(B4467=0,'Input and Summary Results'!E4049=0),FALSE,'Input and Summary Results'!$E4049)</f>
        <v>0</v>
      </c>
      <c r="E4467" t="b">
        <f t="shared" si="239"/>
        <v>0</v>
      </c>
      <c r="F4467" t="b">
        <f t="shared" si="240"/>
        <v>0</v>
      </c>
      <c r="G4467" t="b">
        <f>IF('Input and Summary Results'!$J$4="yes",IF(C4467=FALSE,FALSE,IF('Data Transformation'!E4467&lt;$R$10,E4467,$R$10)),IF(C4467=FALSE,FALSE,IF(C4467&lt;$R$10,C4467,$R$10)))</f>
        <v>0</v>
      </c>
      <c r="H4467" t="b">
        <f>IF('Input and Summary Results'!$J$4="yes",'Data Transformation'!F4467,'Data Transformation'!D4467)</f>
        <v>0</v>
      </c>
      <c r="I4467" t="str">
        <f t="shared" si="238"/>
        <v/>
      </c>
    </row>
    <row r="4468" spans="2:9" x14ac:dyDescent="0.25">
      <c r="B4468" t="b">
        <f>IF('Input and Summary Results'!D4050=0,FALSE,'Input and Summary Results'!$B4050)</f>
        <v>0</v>
      </c>
      <c r="C4468" t="b">
        <f>IF(OR(B4468=0,'Input and Summary Results'!D4050=0,'Input and Summary Results'!D4050=""),FALSE,'Input and Summary Results'!$D4050)</f>
        <v>0</v>
      </c>
      <c r="D4468" t="b">
        <f>IF(OR(B4468=0,'Input and Summary Results'!E4050=0),FALSE,'Input and Summary Results'!$E4050)</f>
        <v>0</v>
      </c>
      <c r="E4468" t="b">
        <f t="shared" si="239"/>
        <v>0</v>
      </c>
      <c r="F4468" t="b">
        <f t="shared" si="240"/>
        <v>0</v>
      </c>
      <c r="G4468" t="b">
        <f>IF('Input and Summary Results'!$J$4="yes",IF(C4468=FALSE,FALSE,IF('Data Transformation'!E4468&lt;$R$10,E4468,$R$10)),IF(C4468=FALSE,FALSE,IF(C4468&lt;$R$10,C4468,$R$10)))</f>
        <v>0</v>
      </c>
      <c r="H4468" t="b">
        <f>IF('Input and Summary Results'!$J$4="yes",'Data Transformation'!F4468,'Data Transformation'!D4468)</f>
        <v>0</v>
      </c>
      <c r="I4468" t="str">
        <f t="shared" si="238"/>
        <v/>
      </c>
    </row>
    <row r="4469" spans="2:9" x14ac:dyDescent="0.25">
      <c r="B4469" t="b">
        <f>IF('Input and Summary Results'!D4051=0,FALSE,'Input and Summary Results'!$B4051)</f>
        <v>0</v>
      </c>
      <c r="C4469" t="b">
        <f>IF(OR(B4469=0,'Input and Summary Results'!D4051=0,'Input and Summary Results'!D4051=""),FALSE,'Input and Summary Results'!$D4051)</f>
        <v>0</v>
      </c>
      <c r="D4469" t="b">
        <f>IF(OR(B4469=0,'Input and Summary Results'!E4051=0),FALSE,'Input and Summary Results'!$E4051)</f>
        <v>0</v>
      </c>
      <c r="E4469" t="b">
        <f t="shared" si="239"/>
        <v>0</v>
      </c>
      <c r="F4469" t="b">
        <f t="shared" si="240"/>
        <v>0</v>
      </c>
      <c r="G4469" t="b">
        <f>IF('Input and Summary Results'!$J$4="yes",IF(C4469=FALSE,FALSE,IF('Data Transformation'!E4469&lt;$R$10,E4469,$R$10)),IF(C4469=FALSE,FALSE,IF(C4469&lt;$R$10,C4469,$R$10)))</f>
        <v>0</v>
      </c>
      <c r="H4469" t="b">
        <f>IF('Input and Summary Results'!$J$4="yes",'Data Transformation'!F4469,'Data Transformation'!D4469)</f>
        <v>0</v>
      </c>
      <c r="I4469" t="str">
        <f t="shared" si="238"/>
        <v/>
      </c>
    </row>
    <row r="4470" spans="2:9" x14ac:dyDescent="0.25">
      <c r="B4470" t="b">
        <f>IF('Input and Summary Results'!D4052=0,FALSE,'Input and Summary Results'!$B4052)</f>
        <v>0</v>
      </c>
      <c r="C4470" t="b">
        <f>IF(OR(B4470=0,'Input and Summary Results'!D4052=0,'Input and Summary Results'!D4052=""),FALSE,'Input and Summary Results'!$D4052)</f>
        <v>0</v>
      </c>
      <c r="D4470" t="b">
        <f>IF(OR(B4470=0,'Input and Summary Results'!E4052=0),FALSE,'Input and Summary Results'!$E4052)</f>
        <v>0</v>
      </c>
      <c r="E4470" t="b">
        <f t="shared" si="239"/>
        <v>0</v>
      </c>
      <c r="F4470" t="b">
        <f t="shared" si="240"/>
        <v>0</v>
      </c>
      <c r="G4470" t="b">
        <f>IF('Input and Summary Results'!$J$4="yes",IF(C4470=FALSE,FALSE,IF('Data Transformation'!E4470&lt;$R$10,E4470,$R$10)),IF(C4470=FALSE,FALSE,IF(C4470&lt;$R$10,C4470,$R$10)))</f>
        <v>0</v>
      </c>
      <c r="H4470" t="b">
        <f>IF('Input and Summary Results'!$J$4="yes",'Data Transformation'!F4470,'Data Transformation'!D4470)</f>
        <v>0</v>
      </c>
      <c r="I4470" t="str">
        <f t="shared" si="238"/>
        <v/>
      </c>
    </row>
    <row r="4471" spans="2:9" x14ac:dyDescent="0.25">
      <c r="B4471" t="b">
        <f>IF('Input and Summary Results'!D4053=0,FALSE,'Input and Summary Results'!$B4053)</f>
        <v>0</v>
      </c>
      <c r="C4471" t="b">
        <f>IF(OR(B4471=0,'Input and Summary Results'!D4053=0,'Input and Summary Results'!D4053=""),FALSE,'Input and Summary Results'!$D4053)</f>
        <v>0</v>
      </c>
      <c r="D4471" t="b">
        <f>IF(OR(B4471=0,'Input and Summary Results'!E4053=0),FALSE,'Input and Summary Results'!$E4053)</f>
        <v>0</v>
      </c>
      <c r="E4471" t="b">
        <f t="shared" si="239"/>
        <v>0</v>
      </c>
      <c r="F4471" t="b">
        <f t="shared" si="240"/>
        <v>0</v>
      </c>
      <c r="G4471" t="b">
        <f>IF('Input and Summary Results'!$J$4="yes",IF(C4471=FALSE,FALSE,IF('Data Transformation'!E4471&lt;$R$10,E4471,$R$10)),IF(C4471=FALSE,FALSE,IF(C4471&lt;$R$10,C4471,$R$10)))</f>
        <v>0</v>
      </c>
      <c r="H4471" t="b">
        <f>IF('Input and Summary Results'!$J$4="yes",'Data Transformation'!F4471,'Data Transformation'!D4471)</f>
        <v>0</v>
      </c>
      <c r="I4471" t="str">
        <f t="shared" si="238"/>
        <v/>
      </c>
    </row>
    <row r="4472" spans="2:9" x14ac:dyDescent="0.25">
      <c r="B4472" t="b">
        <f>IF('Input and Summary Results'!D4054=0,FALSE,'Input and Summary Results'!$B4054)</f>
        <v>0</v>
      </c>
      <c r="C4472" t="b">
        <f>IF(OR(B4472=0,'Input and Summary Results'!D4054=0,'Input and Summary Results'!D4054=""),FALSE,'Input and Summary Results'!$D4054)</f>
        <v>0</v>
      </c>
      <c r="D4472" t="b">
        <f>IF(OR(B4472=0,'Input and Summary Results'!E4054=0),FALSE,'Input and Summary Results'!$E4054)</f>
        <v>0</v>
      </c>
      <c r="E4472" t="b">
        <f t="shared" si="239"/>
        <v>0</v>
      </c>
      <c r="F4472" t="b">
        <f t="shared" si="240"/>
        <v>0</v>
      </c>
      <c r="G4472" t="b">
        <f>IF('Input and Summary Results'!$J$4="yes",IF(C4472=FALSE,FALSE,IF('Data Transformation'!E4472&lt;$R$10,E4472,$R$10)),IF(C4472=FALSE,FALSE,IF(C4472&lt;$R$10,C4472,$R$10)))</f>
        <v>0</v>
      </c>
      <c r="H4472" t="b">
        <f>IF('Input and Summary Results'!$J$4="yes",'Data Transformation'!F4472,'Data Transformation'!D4472)</f>
        <v>0</v>
      </c>
      <c r="I4472" t="str">
        <f t="shared" si="238"/>
        <v/>
      </c>
    </row>
    <row r="4473" spans="2:9" x14ac:dyDescent="0.25">
      <c r="B4473" t="b">
        <f>IF('Input and Summary Results'!D4055=0,FALSE,'Input and Summary Results'!$B4055)</f>
        <v>0</v>
      </c>
      <c r="C4473" t="b">
        <f>IF(OR(B4473=0,'Input and Summary Results'!D4055=0,'Input and Summary Results'!D4055=""),FALSE,'Input and Summary Results'!$D4055)</f>
        <v>0</v>
      </c>
      <c r="D4473" t="b">
        <f>IF(OR(B4473=0,'Input and Summary Results'!E4055=0),FALSE,'Input and Summary Results'!$E4055)</f>
        <v>0</v>
      </c>
      <c r="E4473" t="b">
        <f t="shared" si="239"/>
        <v>0</v>
      </c>
      <c r="F4473" t="b">
        <f t="shared" si="240"/>
        <v>0</v>
      </c>
      <c r="G4473" t="b">
        <f>IF('Input and Summary Results'!$J$4="yes",IF(C4473=FALSE,FALSE,IF('Data Transformation'!E4473&lt;$R$10,E4473,$R$10)),IF(C4473=FALSE,FALSE,IF(C4473&lt;$R$10,C4473,$R$10)))</f>
        <v>0</v>
      </c>
      <c r="H4473" t="b">
        <f>IF('Input and Summary Results'!$J$4="yes",'Data Transformation'!F4473,'Data Transformation'!D4473)</f>
        <v>0</v>
      </c>
      <c r="I4473" t="str">
        <f t="shared" si="238"/>
        <v/>
      </c>
    </row>
    <row r="4474" spans="2:9" x14ac:dyDescent="0.25">
      <c r="B4474" t="b">
        <f>IF('Input and Summary Results'!D4056=0,FALSE,'Input and Summary Results'!$B4056)</f>
        <v>0</v>
      </c>
      <c r="C4474" t="b">
        <f>IF(OR(B4474=0,'Input and Summary Results'!D4056=0,'Input and Summary Results'!D4056=""),FALSE,'Input and Summary Results'!$D4056)</f>
        <v>0</v>
      </c>
      <c r="D4474" t="b">
        <f>IF(OR(B4474=0,'Input and Summary Results'!E4056=0),FALSE,'Input and Summary Results'!$E4056)</f>
        <v>0</v>
      </c>
      <c r="E4474" t="b">
        <f t="shared" si="239"/>
        <v>0</v>
      </c>
      <c r="F4474" t="b">
        <f t="shared" si="240"/>
        <v>0</v>
      </c>
      <c r="G4474" t="b">
        <f>IF('Input and Summary Results'!$J$4="yes",IF(C4474=FALSE,FALSE,IF('Data Transformation'!E4474&lt;$R$10,E4474,$R$10)),IF(C4474=FALSE,FALSE,IF(C4474&lt;$R$10,C4474,$R$10)))</f>
        <v>0</v>
      </c>
      <c r="H4474" t="b">
        <f>IF('Input and Summary Results'!$J$4="yes",'Data Transformation'!F4474,'Data Transformation'!D4474)</f>
        <v>0</v>
      </c>
      <c r="I4474" t="str">
        <f t="shared" si="238"/>
        <v/>
      </c>
    </row>
    <row r="4475" spans="2:9" x14ac:dyDescent="0.25">
      <c r="B4475" t="b">
        <f>IF('Input and Summary Results'!D4057=0,FALSE,'Input and Summary Results'!$B4057)</f>
        <v>0</v>
      </c>
      <c r="C4475" t="b">
        <f>IF(OR(B4475=0,'Input and Summary Results'!D4057=0,'Input and Summary Results'!D4057=""),FALSE,'Input and Summary Results'!$D4057)</f>
        <v>0</v>
      </c>
      <c r="D4475" t="b">
        <f>IF(OR(B4475=0,'Input and Summary Results'!E4057=0),FALSE,'Input and Summary Results'!$E4057)</f>
        <v>0</v>
      </c>
      <c r="E4475" t="b">
        <f t="shared" si="239"/>
        <v>0</v>
      </c>
      <c r="F4475" t="b">
        <f t="shared" si="240"/>
        <v>0</v>
      </c>
      <c r="G4475" t="b">
        <f>IF('Input and Summary Results'!$J$4="yes",IF(C4475=FALSE,FALSE,IF('Data Transformation'!E4475&lt;$R$10,E4475,$R$10)),IF(C4475=FALSE,FALSE,IF(C4475&lt;$R$10,C4475,$R$10)))</f>
        <v>0</v>
      </c>
      <c r="H4475" t="b">
        <f>IF('Input and Summary Results'!$J$4="yes",'Data Transformation'!F4475,'Data Transformation'!D4475)</f>
        <v>0</v>
      </c>
      <c r="I4475" t="str">
        <f t="shared" si="238"/>
        <v/>
      </c>
    </row>
    <row r="4476" spans="2:9" x14ac:dyDescent="0.25">
      <c r="B4476" t="b">
        <f>IF('Input and Summary Results'!D4058=0,FALSE,'Input and Summary Results'!$B4058)</f>
        <v>0</v>
      </c>
      <c r="C4476" t="b">
        <f>IF(OR(B4476=0,'Input and Summary Results'!D4058=0,'Input and Summary Results'!D4058=""),FALSE,'Input and Summary Results'!$D4058)</f>
        <v>0</v>
      </c>
      <c r="D4476" t="b">
        <f>IF(OR(B4476=0,'Input and Summary Results'!E4058=0),FALSE,'Input and Summary Results'!$E4058)</f>
        <v>0</v>
      </c>
      <c r="E4476" t="b">
        <f t="shared" si="239"/>
        <v>0</v>
      </c>
      <c r="F4476" t="b">
        <f t="shared" si="240"/>
        <v>0</v>
      </c>
      <c r="G4476" t="b">
        <f>IF('Input and Summary Results'!$J$4="yes",IF(C4476=FALSE,FALSE,IF('Data Transformation'!E4476&lt;$R$10,E4476,$R$10)),IF(C4476=FALSE,FALSE,IF(C4476&lt;$R$10,C4476,$R$10)))</f>
        <v>0</v>
      </c>
      <c r="H4476" t="b">
        <f>IF('Input and Summary Results'!$J$4="yes",'Data Transformation'!F4476,'Data Transformation'!D4476)</f>
        <v>0</v>
      </c>
      <c r="I4476" t="str">
        <f t="shared" si="238"/>
        <v/>
      </c>
    </row>
    <row r="4477" spans="2:9" x14ac:dyDescent="0.25">
      <c r="B4477" t="b">
        <f>IF('Input and Summary Results'!D4059=0,FALSE,'Input and Summary Results'!$B4059)</f>
        <v>0</v>
      </c>
      <c r="C4477" t="b">
        <f>IF(OR(B4477=0,'Input and Summary Results'!D4059=0,'Input and Summary Results'!D4059=""),FALSE,'Input and Summary Results'!$D4059)</f>
        <v>0</v>
      </c>
      <c r="D4477" t="b">
        <f>IF(OR(B4477=0,'Input and Summary Results'!E4059=0),FALSE,'Input and Summary Results'!$E4059)</f>
        <v>0</v>
      </c>
      <c r="E4477" t="b">
        <f t="shared" si="239"/>
        <v>0</v>
      </c>
      <c r="F4477" t="b">
        <f t="shared" si="240"/>
        <v>0</v>
      </c>
      <c r="G4477" t="b">
        <f>IF('Input and Summary Results'!$J$4="yes",IF(C4477=FALSE,FALSE,IF('Data Transformation'!E4477&lt;$R$10,E4477,$R$10)),IF(C4477=FALSE,FALSE,IF(C4477&lt;$R$10,C4477,$R$10)))</f>
        <v>0</v>
      </c>
      <c r="H4477" t="b">
        <f>IF('Input and Summary Results'!$J$4="yes",'Data Transformation'!F4477,'Data Transformation'!D4477)</f>
        <v>0</v>
      </c>
      <c r="I4477" t="str">
        <f t="shared" si="238"/>
        <v/>
      </c>
    </row>
    <row r="4478" spans="2:9" x14ac:dyDescent="0.25">
      <c r="B4478" t="b">
        <f>IF('Input and Summary Results'!D4060=0,FALSE,'Input and Summary Results'!$B4060)</f>
        <v>0</v>
      </c>
      <c r="C4478" t="b">
        <f>IF(OR(B4478=0,'Input and Summary Results'!D4060=0,'Input and Summary Results'!D4060=""),FALSE,'Input and Summary Results'!$D4060)</f>
        <v>0</v>
      </c>
      <c r="D4478" t="b">
        <f>IF(OR(B4478=0,'Input and Summary Results'!E4060=0),FALSE,'Input and Summary Results'!$E4060)</f>
        <v>0</v>
      </c>
      <c r="E4478" t="b">
        <f t="shared" si="239"/>
        <v>0</v>
      </c>
      <c r="F4478" t="b">
        <f t="shared" si="240"/>
        <v>0</v>
      </c>
      <c r="G4478" t="b">
        <f>IF('Input and Summary Results'!$J$4="yes",IF(C4478=FALSE,FALSE,IF('Data Transformation'!E4478&lt;$R$10,E4478,$R$10)),IF(C4478=FALSE,FALSE,IF(C4478&lt;$R$10,C4478,$R$10)))</f>
        <v>0</v>
      </c>
      <c r="H4478" t="b">
        <f>IF('Input and Summary Results'!$J$4="yes",'Data Transformation'!F4478,'Data Transformation'!D4478)</f>
        <v>0</v>
      </c>
      <c r="I4478" t="str">
        <f t="shared" si="238"/>
        <v/>
      </c>
    </row>
    <row r="4479" spans="2:9" x14ac:dyDescent="0.25">
      <c r="B4479" t="b">
        <f>IF('Input and Summary Results'!D4061=0,FALSE,'Input and Summary Results'!$B4061)</f>
        <v>0</v>
      </c>
      <c r="C4479" t="b">
        <f>IF(OR(B4479=0,'Input and Summary Results'!D4061=0,'Input and Summary Results'!D4061=""),FALSE,'Input and Summary Results'!$D4061)</f>
        <v>0</v>
      </c>
      <c r="D4479" t="b">
        <f>IF(OR(B4479=0,'Input and Summary Results'!E4061=0),FALSE,'Input and Summary Results'!$E4061)</f>
        <v>0</v>
      </c>
      <c r="E4479" t="b">
        <f t="shared" si="239"/>
        <v>0</v>
      </c>
      <c r="F4479" t="b">
        <f t="shared" si="240"/>
        <v>0</v>
      </c>
      <c r="G4479" t="b">
        <f>IF('Input and Summary Results'!$J$4="yes",IF(C4479=FALSE,FALSE,IF('Data Transformation'!E4479&lt;$R$10,E4479,$R$10)),IF(C4479=FALSE,FALSE,IF(C4479&lt;$R$10,C4479,$R$10)))</f>
        <v>0</v>
      </c>
      <c r="H4479" t="b">
        <f>IF('Input and Summary Results'!$J$4="yes",'Data Transformation'!F4479,'Data Transformation'!D4479)</f>
        <v>0</v>
      </c>
      <c r="I4479" t="str">
        <f t="shared" si="238"/>
        <v/>
      </c>
    </row>
    <row r="4480" spans="2:9" x14ac:dyDescent="0.25">
      <c r="B4480" t="b">
        <f>IF('Input and Summary Results'!D4062=0,FALSE,'Input and Summary Results'!$B4062)</f>
        <v>0</v>
      </c>
      <c r="C4480" t="b">
        <f>IF(OR(B4480=0,'Input and Summary Results'!D4062=0,'Input and Summary Results'!D4062=""),FALSE,'Input and Summary Results'!$D4062)</f>
        <v>0</v>
      </c>
      <c r="D4480" t="b">
        <f>IF(OR(B4480=0,'Input and Summary Results'!E4062=0),FALSE,'Input and Summary Results'!$E4062)</f>
        <v>0</v>
      </c>
      <c r="E4480" t="b">
        <f t="shared" si="239"/>
        <v>0</v>
      </c>
      <c r="F4480" t="b">
        <f t="shared" si="240"/>
        <v>0</v>
      </c>
      <c r="G4480" t="b">
        <f>IF('Input and Summary Results'!$J$4="yes",IF(C4480=FALSE,FALSE,IF('Data Transformation'!E4480&lt;$R$10,E4480,$R$10)),IF(C4480=FALSE,FALSE,IF(C4480&lt;$R$10,C4480,$R$10)))</f>
        <v>0</v>
      </c>
      <c r="H4480" t="b">
        <f>IF('Input and Summary Results'!$J$4="yes",'Data Transformation'!F4480,'Data Transformation'!D4480)</f>
        <v>0</v>
      </c>
      <c r="I4480" t="str">
        <f t="shared" si="238"/>
        <v/>
      </c>
    </row>
    <row r="4481" spans="2:9" x14ac:dyDescent="0.25">
      <c r="B4481" t="b">
        <f>IF('Input and Summary Results'!D4063=0,FALSE,'Input and Summary Results'!$B4063)</f>
        <v>0</v>
      </c>
      <c r="C4481" t="b">
        <f>IF(OR(B4481=0,'Input and Summary Results'!D4063=0,'Input and Summary Results'!D4063=""),FALSE,'Input and Summary Results'!$D4063)</f>
        <v>0</v>
      </c>
      <c r="D4481" t="b">
        <f>IF(OR(B4481=0,'Input and Summary Results'!E4063=0),FALSE,'Input and Summary Results'!$E4063)</f>
        <v>0</v>
      </c>
      <c r="E4481" t="b">
        <f t="shared" si="239"/>
        <v>0</v>
      </c>
      <c r="F4481" t="b">
        <f t="shared" si="240"/>
        <v>0</v>
      </c>
      <c r="G4481" t="b">
        <f>IF('Input and Summary Results'!$J$4="yes",IF(C4481=FALSE,FALSE,IF('Data Transformation'!E4481&lt;$R$10,E4481,$R$10)),IF(C4481=FALSE,FALSE,IF(C4481&lt;$R$10,C4481,$R$10)))</f>
        <v>0</v>
      </c>
      <c r="H4481" t="b">
        <f>IF('Input and Summary Results'!$J$4="yes",'Data Transformation'!F4481,'Data Transformation'!D4481)</f>
        <v>0</v>
      </c>
      <c r="I4481" t="str">
        <f t="shared" si="238"/>
        <v/>
      </c>
    </row>
    <row r="4482" spans="2:9" x14ac:dyDescent="0.25">
      <c r="B4482" t="b">
        <f>IF('Input and Summary Results'!D4064=0,FALSE,'Input and Summary Results'!$B4064)</f>
        <v>0</v>
      </c>
      <c r="C4482" t="b">
        <f>IF(OR(B4482=0,'Input and Summary Results'!D4064=0,'Input and Summary Results'!D4064=""),FALSE,'Input and Summary Results'!$D4064)</f>
        <v>0</v>
      </c>
      <c r="D4482" t="b">
        <f>IF(OR(B4482=0,'Input and Summary Results'!E4064=0),FALSE,'Input and Summary Results'!$E4064)</f>
        <v>0</v>
      </c>
      <c r="E4482" t="b">
        <f t="shared" si="239"/>
        <v>0</v>
      </c>
      <c r="F4482" t="b">
        <f t="shared" si="240"/>
        <v>0</v>
      </c>
      <c r="G4482" t="b">
        <f>IF('Input and Summary Results'!$J$4="yes",IF(C4482=FALSE,FALSE,IF('Data Transformation'!E4482&lt;$R$10,E4482,$R$10)),IF(C4482=FALSE,FALSE,IF(C4482&lt;$R$10,C4482,$R$10)))</f>
        <v>0</v>
      </c>
      <c r="H4482" t="b">
        <f>IF('Input and Summary Results'!$J$4="yes",'Data Transformation'!F4482,'Data Transformation'!D4482)</f>
        <v>0</v>
      </c>
      <c r="I4482" t="str">
        <f t="shared" si="238"/>
        <v/>
      </c>
    </row>
    <row r="4483" spans="2:9" x14ac:dyDescent="0.25">
      <c r="B4483" t="b">
        <f>IF('Input and Summary Results'!D4065=0,FALSE,'Input and Summary Results'!$B4065)</f>
        <v>0</v>
      </c>
      <c r="C4483" t="b">
        <f>IF(OR(B4483=0,'Input and Summary Results'!D4065=0,'Input and Summary Results'!D4065=""),FALSE,'Input and Summary Results'!$D4065)</f>
        <v>0</v>
      </c>
      <c r="D4483" t="b">
        <f>IF(OR(B4483=0,'Input and Summary Results'!E4065=0),FALSE,'Input and Summary Results'!$E4065)</f>
        <v>0</v>
      </c>
      <c r="E4483" t="b">
        <f t="shared" si="239"/>
        <v>0</v>
      </c>
      <c r="F4483" t="b">
        <f t="shared" si="240"/>
        <v>0</v>
      </c>
      <c r="G4483" t="b">
        <f>IF('Input and Summary Results'!$J$4="yes",IF(C4483=FALSE,FALSE,IF('Data Transformation'!E4483&lt;$R$10,E4483,$R$10)),IF(C4483=FALSE,FALSE,IF(C4483&lt;$R$10,C4483,$R$10)))</f>
        <v>0</v>
      </c>
      <c r="H4483" t="b">
        <f>IF('Input and Summary Results'!$J$4="yes",'Data Transformation'!F4483,'Data Transformation'!D4483)</f>
        <v>0</v>
      </c>
      <c r="I4483" t="str">
        <f t="shared" si="238"/>
        <v/>
      </c>
    </row>
    <row r="4484" spans="2:9" x14ac:dyDescent="0.25">
      <c r="B4484" t="b">
        <f>IF('Input and Summary Results'!D4066=0,FALSE,'Input and Summary Results'!$B4066)</f>
        <v>0</v>
      </c>
      <c r="C4484" t="b">
        <f>IF(OR(B4484=0,'Input and Summary Results'!D4066=0,'Input and Summary Results'!D4066=""),FALSE,'Input and Summary Results'!$D4066)</f>
        <v>0</v>
      </c>
      <c r="D4484" t="b">
        <f>IF(OR(B4484=0,'Input and Summary Results'!E4066=0),FALSE,'Input and Summary Results'!$E4066)</f>
        <v>0</v>
      </c>
      <c r="E4484" t="b">
        <f t="shared" si="239"/>
        <v>0</v>
      </c>
      <c r="F4484" t="b">
        <f t="shared" si="240"/>
        <v>0</v>
      </c>
      <c r="G4484" t="b">
        <f>IF('Input and Summary Results'!$J$4="yes",IF(C4484=FALSE,FALSE,IF('Data Transformation'!E4484&lt;$R$10,E4484,$R$10)),IF(C4484=FALSE,FALSE,IF(C4484&lt;$R$10,C4484,$R$10)))</f>
        <v>0</v>
      </c>
      <c r="H4484" t="b">
        <f>IF('Input and Summary Results'!$J$4="yes",'Data Transformation'!F4484,'Data Transformation'!D4484)</f>
        <v>0</v>
      </c>
      <c r="I4484" t="str">
        <f t="shared" si="238"/>
        <v/>
      </c>
    </row>
    <row r="4485" spans="2:9" x14ac:dyDescent="0.25">
      <c r="B4485" t="b">
        <f>IF('Input and Summary Results'!D4067=0,FALSE,'Input and Summary Results'!$B4067)</f>
        <v>0</v>
      </c>
      <c r="C4485" t="b">
        <f>IF(OR(B4485=0,'Input and Summary Results'!D4067=0,'Input and Summary Results'!D4067=""),FALSE,'Input and Summary Results'!$D4067)</f>
        <v>0</v>
      </c>
      <c r="D4485" t="b">
        <f>IF(OR(B4485=0,'Input and Summary Results'!E4067=0),FALSE,'Input and Summary Results'!$E4067)</f>
        <v>0</v>
      </c>
      <c r="E4485" t="b">
        <f t="shared" si="239"/>
        <v>0</v>
      </c>
      <c r="F4485" t="b">
        <f t="shared" si="240"/>
        <v>0</v>
      </c>
      <c r="G4485" t="b">
        <f>IF('Input and Summary Results'!$J$4="yes",IF(C4485=FALSE,FALSE,IF('Data Transformation'!E4485&lt;$R$10,E4485,$R$10)),IF(C4485=FALSE,FALSE,IF(C4485&lt;$R$10,C4485,$R$10)))</f>
        <v>0</v>
      </c>
      <c r="H4485" t="b">
        <f>IF('Input and Summary Results'!$J$4="yes",'Data Transformation'!F4485,'Data Transformation'!D4485)</f>
        <v>0</v>
      </c>
      <c r="I4485" t="str">
        <f t="shared" ref="I4485:I4548" si="241">IF(G4485=FALSE,"",B4485)</f>
        <v/>
      </c>
    </row>
    <row r="4486" spans="2:9" x14ac:dyDescent="0.25">
      <c r="B4486" t="b">
        <f>IF('Input and Summary Results'!D4068=0,FALSE,'Input and Summary Results'!$B4068)</f>
        <v>0</v>
      </c>
      <c r="C4486" t="b">
        <f>IF(OR(B4486=0,'Input and Summary Results'!D4068=0,'Input and Summary Results'!D4068=""),FALSE,'Input and Summary Results'!$D4068)</f>
        <v>0</v>
      </c>
      <c r="D4486" t="b">
        <f>IF(OR(B4486=0,'Input and Summary Results'!E4068=0),FALSE,'Input and Summary Results'!$E4068)</f>
        <v>0</v>
      </c>
      <c r="E4486" t="b">
        <f t="shared" si="239"/>
        <v>0</v>
      </c>
      <c r="F4486" t="b">
        <f t="shared" si="240"/>
        <v>0</v>
      </c>
      <c r="G4486" t="b">
        <f>IF('Input and Summary Results'!$J$4="yes",IF(C4486=FALSE,FALSE,IF('Data Transformation'!E4486&lt;$R$10,E4486,$R$10)),IF(C4486=FALSE,FALSE,IF(C4486&lt;$R$10,C4486,$R$10)))</f>
        <v>0</v>
      </c>
      <c r="H4486" t="b">
        <f>IF('Input and Summary Results'!$J$4="yes",'Data Transformation'!F4486,'Data Transformation'!D4486)</f>
        <v>0</v>
      </c>
      <c r="I4486" t="str">
        <f t="shared" si="241"/>
        <v/>
      </c>
    </row>
    <row r="4487" spans="2:9" x14ac:dyDescent="0.25">
      <c r="B4487" t="b">
        <f>IF('Input and Summary Results'!D4069=0,FALSE,'Input and Summary Results'!$B4069)</f>
        <v>0</v>
      </c>
      <c r="C4487" t="b">
        <f>IF(OR(B4487=0,'Input and Summary Results'!D4069=0,'Input and Summary Results'!D4069=""),FALSE,'Input and Summary Results'!$D4069)</f>
        <v>0</v>
      </c>
      <c r="D4487" t="b">
        <f>IF(OR(B4487=0,'Input and Summary Results'!E4069=0),FALSE,'Input and Summary Results'!$E4069)</f>
        <v>0</v>
      </c>
      <c r="E4487" t="b">
        <f t="shared" si="239"/>
        <v>0</v>
      </c>
      <c r="F4487" t="b">
        <f t="shared" si="240"/>
        <v>0</v>
      </c>
      <c r="G4487" t="b">
        <f>IF('Input and Summary Results'!$J$4="yes",IF(C4487=FALSE,FALSE,IF('Data Transformation'!E4487&lt;$R$10,E4487,$R$10)),IF(C4487=FALSE,FALSE,IF(C4487&lt;$R$10,C4487,$R$10)))</f>
        <v>0</v>
      </c>
      <c r="H4487" t="b">
        <f>IF('Input and Summary Results'!$J$4="yes",'Data Transformation'!F4487,'Data Transformation'!D4487)</f>
        <v>0</v>
      </c>
      <c r="I4487" t="str">
        <f t="shared" si="241"/>
        <v/>
      </c>
    </row>
    <row r="4488" spans="2:9" x14ac:dyDescent="0.25">
      <c r="B4488" t="b">
        <f>IF('Input and Summary Results'!D4070=0,FALSE,'Input and Summary Results'!$B4070)</f>
        <v>0</v>
      </c>
      <c r="C4488" t="b">
        <f>IF(OR(B4488=0,'Input and Summary Results'!D4070=0,'Input and Summary Results'!D4070=""),FALSE,'Input and Summary Results'!$D4070)</f>
        <v>0</v>
      </c>
      <c r="D4488" t="b">
        <f>IF(OR(B4488=0,'Input and Summary Results'!E4070=0),FALSE,'Input and Summary Results'!$E4070)</f>
        <v>0</v>
      </c>
      <c r="E4488" t="b">
        <f t="shared" si="239"/>
        <v>0</v>
      </c>
      <c r="F4488" t="b">
        <f t="shared" si="240"/>
        <v>0</v>
      </c>
      <c r="G4488" t="b">
        <f>IF('Input and Summary Results'!$J$4="yes",IF(C4488=FALSE,FALSE,IF('Data Transformation'!E4488&lt;$R$10,E4488,$R$10)),IF(C4488=FALSE,FALSE,IF(C4488&lt;$R$10,C4488,$R$10)))</f>
        <v>0</v>
      </c>
      <c r="H4488" t="b">
        <f>IF('Input and Summary Results'!$J$4="yes",'Data Transformation'!F4488,'Data Transformation'!D4488)</f>
        <v>0</v>
      </c>
      <c r="I4488" t="str">
        <f t="shared" si="241"/>
        <v/>
      </c>
    </row>
    <row r="4489" spans="2:9" x14ac:dyDescent="0.25">
      <c r="B4489" t="b">
        <f>IF('Input and Summary Results'!D4071=0,FALSE,'Input and Summary Results'!$B4071)</f>
        <v>0</v>
      </c>
      <c r="C4489" t="b">
        <f>IF(OR(B4489=0,'Input and Summary Results'!D4071=0,'Input and Summary Results'!D4071=""),FALSE,'Input and Summary Results'!$D4071)</f>
        <v>0</v>
      </c>
      <c r="D4489" t="b">
        <f>IF(OR(B4489=0,'Input and Summary Results'!E4071=0),FALSE,'Input and Summary Results'!$E4071)</f>
        <v>0</v>
      </c>
      <c r="E4489" t="b">
        <f t="shared" si="239"/>
        <v>0</v>
      </c>
      <c r="F4489" t="b">
        <f t="shared" si="240"/>
        <v>0</v>
      </c>
      <c r="G4489" t="b">
        <f>IF('Input and Summary Results'!$J$4="yes",IF(C4489=FALSE,FALSE,IF('Data Transformation'!E4489&lt;$R$10,E4489,$R$10)),IF(C4489=FALSE,FALSE,IF(C4489&lt;$R$10,C4489,$R$10)))</f>
        <v>0</v>
      </c>
      <c r="H4489" t="b">
        <f>IF('Input and Summary Results'!$J$4="yes",'Data Transformation'!F4489,'Data Transformation'!D4489)</f>
        <v>0</v>
      </c>
      <c r="I4489" t="str">
        <f t="shared" si="241"/>
        <v/>
      </c>
    </row>
    <row r="4490" spans="2:9" x14ac:dyDescent="0.25">
      <c r="B4490" t="b">
        <f>IF('Input and Summary Results'!D4072=0,FALSE,'Input and Summary Results'!$B4072)</f>
        <v>0</v>
      </c>
      <c r="C4490" t="b">
        <f>IF(OR(B4490=0,'Input and Summary Results'!D4072=0,'Input and Summary Results'!D4072=""),FALSE,'Input and Summary Results'!$D4072)</f>
        <v>0</v>
      </c>
      <c r="D4490" t="b">
        <f>IF(OR(B4490=0,'Input and Summary Results'!E4072=0),FALSE,'Input and Summary Results'!$E4072)</f>
        <v>0</v>
      </c>
      <c r="E4490" t="b">
        <f t="shared" si="239"/>
        <v>0</v>
      </c>
      <c r="F4490" t="b">
        <f t="shared" si="240"/>
        <v>0</v>
      </c>
      <c r="G4490" t="b">
        <f>IF('Input and Summary Results'!$J$4="yes",IF(C4490=FALSE,FALSE,IF('Data Transformation'!E4490&lt;$R$10,E4490,$R$10)),IF(C4490=FALSE,FALSE,IF(C4490&lt;$R$10,C4490,$R$10)))</f>
        <v>0</v>
      </c>
      <c r="H4490" t="b">
        <f>IF('Input and Summary Results'!$J$4="yes",'Data Transformation'!F4490,'Data Transformation'!D4490)</f>
        <v>0</v>
      </c>
      <c r="I4490" t="str">
        <f t="shared" si="241"/>
        <v/>
      </c>
    </row>
    <row r="4491" spans="2:9" x14ac:dyDescent="0.25">
      <c r="B4491" t="b">
        <f>IF('Input and Summary Results'!D4073=0,FALSE,'Input and Summary Results'!$B4073)</f>
        <v>0</v>
      </c>
      <c r="C4491" t="b">
        <f>IF(OR(B4491=0,'Input and Summary Results'!D4073=0,'Input and Summary Results'!D4073=""),FALSE,'Input and Summary Results'!$D4073)</f>
        <v>0</v>
      </c>
      <c r="D4491" t="b">
        <f>IF(OR(B4491=0,'Input and Summary Results'!E4073=0),FALSE,'Input and Summary Results'!$E4073)</f>
        <v>0</v>
      </c>
      <c r="E4491" t="b">
        <f t="shared" si="239"/>
        <v>0</v>
      </c>
      <c r="F4491" t="b">
        <f t="shared" si="240"/>
        <v>0</v>
      </c>
      <c r="G4491" t="b">
        <f>IF('Input and Summary Results'!$J$4="yes",IF(C4491=FALSE,FALSE,IF('Data Transformation'!E4491&lt;$R$10,E4491,$R$10)),IF(C4491=FALSE,FALSE,IF(C4491&lt;$R$10,C4491,$R$10)))</f>
        <v>0</v>
      </c>
      <c r="H4491" t="b">
        <f>IF('Input and Summary Results'!$J$4="yes",'Data Transformation'!F4491,'Data Transformation'!D4491)</f>
        <v>0</v>
      </c>
      <c r="I4491" t="str">
        <f t="shared" si="241"/>
        <v/>
      </c>
    </row>
    <row r="4492" spans="2:9" x14ac:dyDescent="0.25">
      <c r="B4492" t="b">
        <f>IF('Input and Summary Results'!D4074=0,FALSE,'Input and Summary Results'!$B4074)</f>
        <v>0</v>
      </c>
      <c r="C4492" t="b">
        <f>IF(OR(B4492=0,'Input and Summary Results'!D4074=0,'Input and Summary Results'!D4074=""),FALSE,'Input and Summary Results'!$D4074)</f>
        <v>0</v>
      </c>
      <c r="D4492" t="b">
        <f>IF(OR(B4492=0,'Input and Summary Results'!E4074=0),FALSE,'Input and Summary Results'!$E4074)</f>
        <v>0</v>
      </c>
      <c r="E4492" t="b">
        <f t="shared" si="239"/>
        <v>0</v>
      </c>
      <c r="F4492" t="b">
        <f t="shared" si="240"/>
        <v>0</v>
      </c>
      <c r="G4492" t="b">
        <f>IF('Input and Summary Results'!$J$4="yes",IF(C4492=FALSE,FALSE,IF('Data Transformation'!E4492&lt;$R$10,E4492,$R$10)),IF(C4492=FALSE,FALSE,IF(C4492&lt;$R$10,C4492,$R$10)))</f>
        <v>0</v>
      </c>
      <c r="H4492" t="b">
        <f>IF('Input and Summary Results'!$J$4="yes",'Data Transformation'!F4492,'Data Transformation'!D4492)</f>
        <v>0</v>
      </c>
      <c r="I4492" t="str">
        <f t="shared" si="241"/>
        <v/>
      </c>
    </row>
    <row r="4493" spans="2:9" x14ac:dyDescent="0.25">
      <c r="B4493" t="b">
        <f>IF('Input and Summary Results'!D4075=0,FALSE,'Input and Summary Results'!$B4075)</f>
        <v>0</v>
      </c>
      <c r="C4493" t="b">
        <f>IF(OR(B4493=0,'Input and Summary Results'!D4075=0,'Input and Summary Results'!D4075=""),FALSE,'Input and Summary Results'!$D4075)</f>
        <v>0</v>
      </c>
      <c r="D4493" t="b">
        <f>IF(OR(B4493=0,'Input and Summary Results'!E4075=0),FALSE,'Input and Summary Results'!$E4075)</f>
        <v>0</v>
      </c>
      <c r="E4493" t="b">
        <f t="shared" si="239"/>
        <v>0</v>
      </c>
      <c r="F4493" t="b">
        <f t="shared" si="240"/>
        <v>0</v>
      </c>
      <c r="G4493" t="b">
        <f>IF('Input and Summary Results'!$J$4="yes",IF(C4493=FALSE,FALSE,IF('Data Transformation'!E4493&lt;$R$10,E4493,$R$10)),IF(C4493=FALSE,FALSE,IF(C4493&lt;$R$10,C4493,$R$10)))</f>
        <v>0</v>
      </c>
      <c r="H4493" t="b">
        <f>IF('Input and Summary Results'!$J$4="yes",'Data Transformation'!F4493,'Data Transformation'!D4493)</f>
        <v>0</v>
      </c>
      <c r="I4493" t="str">
        <f t="shared" si="241"/>
        <v/>
      </c>
    </row>
    <row r="4494" spans="2:9" x14ac:dyDescent="0.25">
      <c r="B4494" t="b">
        <f>IF('Input and Summary Results'!D4076=0,FALSE,'Input and Summary Results'!$B4076)</f>
        <v>0</v>
      </c>
      <c r="C4494" t="b">
        <f>IF(OR(B4494=0,'Input and Summary Results'!D4076=0,'Input and Summary Results'!D4076=""),FALSE,'Input and Summary Results'!$D4076)</f>
        <v>0</v>
      </c>
      <c r="D4494" t="b">
        <f>IF(OR(B4494=0,'Input and Summary Results'!E4076=0),FALSE,'Input and Summary Results'!$E4076)</f>
        <v>0</v>
      </c>
      <c r="E4494" t="b">
        <f t="shared" si="239"/>
        <v>0</v>
      </c>
      <c r="F4494" t="b">
        <f t="shared" si="240"/>
        <v>0</v>
      </c>
      <c r="G4494" t="b">
        <f>IF('Input and Summary Results'!$J$4="yes",IF(C4494=FALSE,FALSE,IF('Data Transformation'!E4494&lt;$R$10,E4494,$R$10)),IF(C4494=FALSE,FALSE,IF(C4494&lt;$R$10,C4494,$R$10)))</f>
        <v>0</v>
      </c>
      <c r="H4494" t="b">
        <f>IF('Input and Summary Results'!$J$4="yes",'Data Transformation'!F4494,'Data Transformation'!D4494)</f>
        <v>0</v>
      </c>
      <c r="I4494" t="str">
        <f t="shared" si="241"/>
        <v/>
      </c>
    </row>
    <row r="4495" spans="2:9" x14ac:dyDescent="0.25">
      <c r="B4495" t="b">
        <f>IF('Input and Summary Results'!D4077=0,FALSE,'Input and Summary Results'!$B4077)</f>
        <v>0</v>
      </c>
      <c r="C4495" t="b">
        <f>IF(OR(B4495=0,'Input and Summary Results'!D4077=0,'Input and Summary Results'!D4077=""),FALSE,'Input and Summary Results'!$D4077)</f>
        <v>0</v>
      </c>
      <c r="D4495" t="b">
        <f>IF(OR(B4495=0,'Input and Summary Results'!E4077=0),FALSE,'Input and Summary Results'!$E4077)</f>
        <v>0</v>
      </c>
      <c r="E4495" t="b">
        <f t="shared" si="239"/>
        <v>0</v>
      </c>
      <c r="F4495" t="b">
        <f t="shared" si="240"/>
        <v>0</v>
      </c>
      <c r="G4495" t="b">
        <f>IF('Input and Summary Results'!$J$4="yes",IF(C4495=FALSE,FALSE,IF('Data Transformation'!E4495&lt;$R$10,E4495,$R$10)),IF(C4495=FALSE,FALSE,IF(C4495&lt;$R$10,C4495,$R$10)))</f>
        <v>0</v>
      </c>
      <c r="H4495" t="b">
        <f>IF('Input and Summary Results'!$J$4="yes",'Data Transformation'!F4495,'Data Transformation'!D4495)</f>
        <v>0</v>
      </c>
      <c r="I4495" t="str">
        <f t="shared" si="241"/>
        <v/>
      </c>
    </row>
    <row r="4496" spans="2:9" x14ac:dyDescent="0.25">
      <c r="B4496" t="b">
        <f>IF('Input and Summary Results'!D4078=0,FALSE,'Input and Summary Results'!$B4078)</f>
        <v>0</v>
      </c>
      <c r="C4496" t="b">
        <f>IF(OR(B4496=0,'Input and Summary Results'!D4078=0,'Input and Summary Results'!D4078=""),FALSE,'Input and Summary Results'!$D4078)</f>
        <v>0</v>
      </c>
      <c r="D4496" t="b">
        <f>IF(OR(B4496=0,'Input and Summary Results'!E4078=0),FALSE,'Input and Summary Results'!$E4078)</f>
        <v>0</v>
      </c>
      <c r="E4496" t="b">
        <f t="shared" si="239"/>
        <v>0</v>
      </c>
      <c r="F4496" t="b">
        <f t="shared" si="240"/>
        <v>0</v>
      </c>
      <c r="G4496" t="b">
        <f>IF('Input and Summary Results'!$J$4="yes",IF(C4496=FALSE,FALSE,IF('Data Transformation'!E4496&lt;$R$10,E4496,$R$10)),IF(C4496=FALSE,FALSE,IF(C4496&lt;$R$10,C4496,$R$10)))</f>
        <v>0</v>
      </c>
      <c r="H4496" t="b">
        <f>IF('Input and Summary Results'!$J$4="yes",'Data Transformation'!F4496,'Data Transformation'!D4496)</f>
        <v>0</v>
      </c>
      <c r="I4496" t="str">
        <f t="shared" si="241"/>
        <v/>
      </c>
    </row>
    <row r="4497" spans="2:9" x14ac:dyDescent="0.25">
      <c r="B4497" t="b">
        <f>IF('Input and Summary Results'!D4079=0,FALSE,'Input and Summary Results'!$B4079)</f>
        <v>0</v>
      </c>
      <c r="C4497" t="b">
        <f>IF(OR(B4497=0,'Input and Summary Results'!D4079=0,'Input and Summary Results'!D4079=""),FALSE,'Input and Summary Results'!$D4079)</f>
        <v>0</v>
      </c>
      <c r="D4497" t="b">
        <f>IF(OR(B4497=0,'Input and Summary Results'!E4079=0),FALSE,'Input and Summary Results'!$E4079)</f>
        <v>0</v>
      </c>
      <c r="E4497" t="b">
        <f t="shared" si="239"/>
        <v>0</v>
      </c>
      <c r="F4497" t="b">
        <f t="shared" si="240"/>
        <v>0</v>
      </c>
      <c r="G4497" t="b">
        <f>IF('Input and Summary Results'!$J$4="yes",IF(C4497=FALSE,FALSE,IF('Data Transformation'!E4497&lt;$R$10,E4497,$R$10)),IF(C4497=FALSE,FALSE,IF(C4497&lt;$R$10,C4497,$R$10)))</f>
        <v>0</v>
      </c>
      <c r="H4497" t="b">
        <f>IF('Input and Summary Results'!$J$4="yes",'Data Transformation'!F4497,'Data Transformation'!D4497)</f>
        <v>0</v>
      </c>
      <c r="I4497" t="str">
        <f t="shared" si="241"/>
        <v/>
      </c>
    </row>
    <row r="4498" spans="2:9" x14ac:dyDescent="0.25">
      <c r="B4498" t="b">
        <f>IF('Input and Summary Results'!D4080=0,FALSE,'Input and Summary Results'!$B4080)</f>
        <v>0</v>
      </c>
      <c r="C4498" t="b">
        <f>IF(OR(B4498=0,'Input and Summary Results'!D4080=0,'Input and Summary Results'!D4080=""),FALSE,'Input and Summary Results'!$D4080)</f>
        <v>0</v>
      </c>
      <c r="D4498" t="b">
        <f>IF(OR(B4498=0,'Input and Summary Results'!E4080=0),FALSE,'Input and Summary Results'!$E4080)</f>
        <v>0</v>
      </c>
      <c r="E4498" t="b">
        <f t="shared" si="239"/>
        <v>0</v>
      </c>
      <c r="F4498" t="b">
        <f t="shared" si="240"/>
        <v>0</v>
      </c>
      <c r="G4498" t="b">
        <f>IF('Input and Summary Results'!$J$4="yes",IF(C4498=FALSE,FALSE,IF('Data Transformation'!E4498&lt;$R$10,E4498,$R$10)),IF(C4498=FALSE,FALSE,IF(C4498&lt;$R$10,C4498,$R$10)))</f>
        <v>0</v>
      </c>
      <c r="H4498" t="b">
        <f>IF('Input and Summary Results'!$J$4="yes",'Data Transformation'!F4498,'Data Transformation'!D4498)</f>
        <v>0</v>
      </c>
      <c r="I4498" t="str">
        <f t="shared" si="241"/>
        <v/>
      </c>
    </row>
    <row r="4499" spans="2:9" x14ac:dyDescent="0.25">
      <c r="B4499" t="b">
        <f>IF('Input and Summary Results'!D4081=0,FALSE,'Input and Summary Results'!$B4081)</f>
        <v>0</v>
      </c>
      <c r="C4499" t="b">
        <f>IF(OR(B4499=0,'Input and Summary Results'!D4081=0,'Input and Summary Results'!D4081=""),FALSE,'Input and Summary Results'!$D4081)</f>
        <v>0</v>
      </c>
      <c r="D4499" t="b">
        <f>IF(OR(B4499=0,'Input and Summary Results'!E4081=0),FALSE,'Input and Summary Results'!$E4081)</f>
        <v>0</v>
      </c>
      <c r="E4499" t="b">
        <f t="shared" si="239"/>
        <v>0</v>
      </c>
      <c r="F4499" t="b">
        <f t="shared" si="240"/>
        <v>0</v>
      </c>
      <c r="G4499" t="b">
        <f>IF('Input and Summary Results'!$J$4="yes",IF(C4499=FALSE,FALSE,IF('Data Transformation'!E4499&lt;$R$10,E4499,$R$10)),IF(C4499=FALSE,FALSE,IF(C4499&lt;$R$10,C4499,$R$10)))</f>
        <v>0</v>
      </c>
      <c r="H4499" t="b">
        <f>IF('Input and Summary Results'!$J$4="yes",'Data Transformation'!F4499,'Data Transformation'!D4499)</f>
        <v>0</v>
      </c>
      <c r="I4499" t="str">
        <f t="shared" si="241"/>
        <v/>
      </c>
    </row>
    <row r="4500" spans="2:9" x14ac:dyDescent="0.25">
      <c r="B4500" t="b">
        <f>IF('Input and Summary Results'!D4082=0,FALSE,'Input and Summary Results'!$B4082)</f>
        <v>0</v>
      </c>
      <c r="C4500" t="b">
        <f>IF(OR(B4500=0,'Input and Summary Results'!D4082=0,'Input and Summary Results'!D4082=""),FALSE,'Input and Summary Results'!$D4082)</f>
        <v>0</v>
      </c>
      <c r="D4500" t="b">
        <f>IF(OR(B4500=0,'Input and Summary Results'!E4082=0),FALSE,'Input and Summary Results'!$E4082)</f>
        <v>0</v>
      </c>
      <c r="E4500" t="b">
        <f t="shared" si="239"/>
        <v>0</v>
      </c>
      <c r="F4500" t="b">
        <f t="shared" si="240"/>
        <v>0</v>
      </c>
      <c r="G4500" t="b">
        <f>IF('Input and Summary Results'!$J$4="yes",IF(C4500=FALSE,FALSE,IF('Data Transformation'!E4500&lt;$R$10,E4500,$R$10)),IF(C4500=FALSE,FALSE,IF(C4500&lt;$R$10,C4500,$R$10)))</f>
        <v>0</v>
      </c>
      <c r="H4500" t="b">
        <f>IF('Input and Summary Results'!$J$4="yes",'Data Transformation'!F4500,'Data Transformation'!D4500)</f>
        <v>0</v>
      </c>
      <c r="I4500" t="str">
        <f t="shared" si="241"/>
        <v/>
      </c>
    </row>
    <row r="4501" spans="2:9" x14ac:dyDescent="0.25">
      <c r="B4501" t="b">
        <f>IF('Input and Summary Results'!D4083=0,FALSE,'Input and Summary Results'!$B4083)</f>
        <v>0</v>
      </c>
      <c r="C4501" t="b">
        <f>IF(OR(B4501=0,'Input and Summary Results'!D4083=0,'Input and Summary Results'!D4083=""),FALSE,'Input and Summary Results'!$D4083)</f>
        <v>0</v>
      </c>
      <c r="D4501" t="b">
        <f>IF(OR(B4501=0,'Input and Summary Results'!E4083=0),FALSE,'Input and Summary Results'!$E4083)</f>
        <v>0</v>
      </c>
      <c r="E4501" t="b">
        <f t="shared" si="239"/>
        <v>0</v>
      </c>
      <c r="F4501" t="b">
        <f t="shared" si="240"/>
        <v>0</v>
      </c>
      <c r="G4501" t="b">
        <f>IF('Input and Summary Results'!$J$4="yes",IF(C4501=FALSE,FALSE,IF('Data Transformation'!E4501&lt;$R$10,E4501,$R$10)),IF(C4501=FALSE,FALSE,IF(C4501&lt;$R$10,C4501,$R$10)))</f>
        <v>0</v>
      </c>
      <c r="H4501" t="b">
        <f>IF('Input and Summary Results'!$J$4="yes",'Data Transformation'!F4501,'Data Transformation'!D4501)</f>
        <v>0</v>
      </c>
      <c r="I4501" t="str">
        <f t="shared" si="241"/>
        <v/>
      </c>
    </row>
    <row r="4502" spans="2:9" x14ac:dyDescent="0.25">
      <c r="B4502" t="b">
        <f>IF('Input and Summary Results'!D4084=0,FALSE,'Input and Summary Results'!$B4084)</f>
        <v>0</v>
      </c>
      <c r="C4502" t="b">
        <f>IF(OR(B4502=0,'Input and Summary Results'!D4084=0,'Input and Summary Results'!D4084=""),FALSE,'Input and Summary Results'!$D4084)</f>
        <v>0</v>
      </c>
      <c r="D4502" t="b">
        <f>IF(OR(B4502=0,'Input and Summary Results'!E4084=0),FALSE,'Input and Summary Results'!$E4084)</f>
        <v>0</v>
      </c>
      <c r="E4502" t="b">
        <f t="shared" si="239"/>
        <v>0</v>
      </c>
      <c r="F4502" t="b">
        <f t="shared" si="240"/>
        <v>0</v>
      </c>
      <c r="G4502" t="b">
        <f>IF('Input and Summary Results'!$J$4="yes",IF(C4502=FALSE,FALSE,IF('Data Transformation'!E4502&lt;$R$10,E4502,$R$10)),IF(C4502=FALSE,FALSE,IF(C4502&lt;$R$10,C4502,$R$10)))</f>
        <v>0</v>
      </c>
      <c r="H4502" t="b">
        <f>IF('Input and Summary Results'!$J$4="yes",'Data Transformation'!F4502,'Data Transformation'!D4502)</f>
        <v>0</v>
      </c>
      <c r="I4502" t="str">
        <f t="shared" si="241"/>
        <v/>
      </c>
    </row>
    <row r="4503" spans="2:9" x14ac:dyDescent="0.25">
      <c r="B4503" t="b">
        <f>IF('Input and Summary Results'!D4085=0,FALSE,'Input and Summary Results'!$B4085)</f>
        <v>0</v>
      </c>
      <c r="C4503" t="b">
        <f>IF(OR(B4503=0,'Input and Summary Results'!D4085=0,'Input and Summary Results'!D4085=""),FALSE,'Input and Summary Results'!$D4085)</f>
        <v>0</v>
      </c>
      <c r="D4503" t="b">
        <f>IF(OR(B4503=0,'Input and Summary Results'!E4085=0),FALSE,'Input and Summary Results'!$E4085)</f>
        <v>0</v>
      </c>
      <c r="E4503" t="b">
        <f t="shared" si="239"/>
        <v>0</v>
      </c>
      <c r="F4503" t="b">
        <f t="shared" si="240"/>
        <v>0</v>
      </c>
      <c r="G4503" t="b">
        <f>IF('Input and Summary Results'!$J$4="yes",IF(C4503=FALSE,FALSE,IF('Data Transformation'!E4503&lt;$R$10,E4503,$R$10)),IF(C4503=FALSE,FALSE,IF(C4503&lt;$R$10,C4503,$R$10)))</f>
        <v>0</v>
      </c>
      <c r="H4503" t="b">
        <f>IF('Input and Summary Results'!$J$4="yes",'Data Transformation'!F4503,'Data Transformation'!D4503)</f>
        <v>0</v>
      </c>
      <c r="I4503" t="str">
        <f t="shared" si="241"/>
        <v/>
      </c>
    </row>
    <row r="4504" spans="2:9" x14ac:dyDescent="0.25">
      <c r="B4504" t="b">
        <f>IF('Input and Summary Results'!D4086=0,FALSE,'Input and Summary Results'!$B4086)</f>
        <v>0</v>
      </c>
      <c r="C4504" t="b">
        <f>IF(OR(B4504=0,'Input and Summary Results'!D4086=0,'Input and Summary Results'!D4086=""),FALSE,'Input and Summary Results'!$D4086)</f>
        <v>0</v>
      </c>
      <c r="D4504" t="b">
        <f>IF(OR(B4504=0,'Input and Summary Results'!E4086=0),FALSE,'Input and Summary Results'!$E4086)</f>
        <v>0</v>
      </c>
      <c r="E4504" t="b">
        <f t="shared" si="239"/>
        <v>0</v>
      </c>
      <c r="F4504" t="b">
        <f t="shared" si="240"/>
        <v>0</v>
      </c>
      <c r="G4504" t="b">
        <f>IF('Input and Summary Results'!$J$4="yes",IF(C4504=FALSE,FALSE,IF('Data Transformation'!E4504&lt;$R$10,E4504,$R$10)),IF(C4504=FALSE,FALSE,IF(C4504&lt;$R$10,C4504,$R$10)))</f>
        <v>0</v>
      </c>
      <c r="H4504" t="b">
        <f>IF('Input and Summary Results'!$J$4="yes",'Data Transformation'!F4504,'Data Transformation'!D4504)</f>
        <v>0</v>
      </c>
      <c r="I4504" t="str">
        <f t="shared" si="241"/>
        <v/>
      </c>
    </row>
    <row r="4505" spans="2:9" x14ac:dyDescent="0.25">
      <c r="B4505" t="b">
        <f>IF('Input and Summary Results'!D4087=0,FALSE,'Input and Summary Results'!$B4087)</f>
        <v>0</v>
      </c>
      <c r="C4505" t="b">
        <f>IF(OR(B4505=0,'Input and Summary Results'!D4087=0,'Input and Summary Results'!D4087=""),FALSE,'Input and Summary Results'!$D4087)</f>
        <v>0</v>
      </c>
      <c r="D4505" t="b">
        <f>IF(OR(B4505=0,'Input and Summary Results'!E4087=0),FALSE,'Input and Summary Results'!$E4087)</f>
        <v>0</v>
      </c>
      <c r="E4505" t="b">
        <f t="shared" si="239"/>
        <v>0</v>
      </c>
      <c r="F4505" t="b">
        <f t="shared" si="240"/>
        <v>0</v>
      </c>
      <c r="G4505" t="b">
        <f>IF('Input and Summary Results'!$J$4="yes",IF(C4505=FALSE,FALSE,IF('Data Transformation'!E4505&lt;$R$10,E4505,$R$10)),IF(C4505=FALSE,FALSE,IF(C4505&lt;$R$10,C4505,$R$10)))</f>
        <v>0</v>
      </c>
      <c r="H4505" t="b">
        <f>IF('Input and Summary Results'!$J$4="yes",'Data Transformation'!F4505,'Data Transformation'!D4505)</f>
        <v>0</v>
      </c>
      <c r="I4505" t="str">
        <f t="shared" si="241"/>
        <v/>
      </c>
    </row>
    <row r="4506" spans="2:9" x14ac:dyDescent="0.25">
      <c r="B4506" t="b">
        <f>IF('Input and Summary Results'!D4088=0,FALSE,'Input and Summary Results'!$B4088)</f>
        <v>0</v>
      </c>
      <c r="C4506" t="b">
        <f>IF(OR(B4506=0,'Input and Summary Results'!D4088=0,'Input and Summary Results'!D4088=""),FALSE,'Input and Summary Results'!$D4088)</f>
        <v>0</v>
      </c>
      <c r="D4506" t="b">
        <f>IF(OR(B4506=0,'Input and Summary Results'!E4088=0),FALSE,'Input and Summary Results'!$E4088)</f>
        <v>0</v>
      </c>
      <c r="E4506" t="b">
        <f t="shared" si="239"/>
        <v>0</v>
      </c>
      <c r="F4506" t="b">
        <f t="shared" si="240"/>
        <v>0</v>
      </c>
      <c r="G4506" t="b">
        <f>IF('Input and Summary Results'!$J$4="yes",IF(C4506=FALSE,FALSE,IF('Data Transformation'!E4506&lt;$R$10,E4506,$R$10)),IF(C4506=FALSE,FALSE,IF(C4506&lt;$R$10,C4506,$R$10)))</f>
        <v>0</v>
      </c>
      <c r="H4506" t="b">
        <f>IF('Input and Summary Results'!$J$4="yes",'Data Transformation'!F4506,'Data Transformation'!D4506)</f>
        <v>0</v>
      </c>
      <c r="I4506" t="str">
        <f t="shared" si="241"/>
        <v/>
      </c>
    </row>
    <row r="4507" spans="2:9" x14ac:dyDescent="0.25">
      <c r="B4507" t="b">
        <f>IF('Input and Summary Results'!D4089=0,FALSE,'Input and Summary Results'!$B4089)</f>
        <v>0</v>
      </c>
      <c r="C4507" t="b">
        <f>IF(OR(B4507=0,'Input and Summary Results'!D4089=0,'Input and Summary Results'!D4089=""),FALSE,'Input and Summary Results'!$D4089)</f>
        <v>0</v>
      </c>
      <c r="D4507" t="b">
        <f>IF(OR(B4507=0,'Input and Summary Results'!E4089=0),FALSE,'Input and Summary Results'!$E4089)</f>
        <v>0</v>
      </c>
      <c r="E4507" t="b">
        <f t="shared" si="239"/>
        <v>0</v>
      </c>
      <c r="F4507" t="b">
        <f t="shared" si="240"/>
        <v>0</v>
      </c>
      <c r="G4507" t="b">
        <f>IF('Input and Summary Results'!$J$4="yes",IF(C4507=FALSE,FALSE,IF('Data Transformation'!E4507&lt;$R$10,E4507,$R$10)),IF(C4507=FALSE,FALSE,IF(C4507&lt;$R$10,C4507,$R$10)))</f>
        <v>0</v>
      </c>
      <c r="H4507" t="b">
        <f>IF('Input and Summary Results'!$J$4="yes",'Data Transformation'!F4507,'Data Transformation'!D4507)</f>
        <v>0</v>
      </c>
      <c r="I4507" t="str">
        <f t="shared" si="241"/>
        <v/>
      </c>
    </row>
    <row r="4508" spans="2:9" x14ac:dyDescent="0.25">
      <c r="B4508" t="b">
        <f>IF('Input and Summary Results'!D4090=0,FALSE,'Input and Summary Results'!$B4090)</f>
        <v>0</v>
      </c>
      <c r="C4508" t="b">
        <f>IF(OR(B4508=0,'Input and Summary Results'!D4090=0,'Input and Summary Results'!D4090=""),FALSE,'Input and Summary Results'!$D4090)</f>
        <v>0</v>
      </c>
      <c r="D4508" t="b">
        <f>IF(OR(B4508=0,'Input and Summary Results'!E4090=0),FALSE,'Input and Summary Results'!$E4090)</f>
        <v>0</v>
      </c>
      <c r="E4508" t="b">
        <f t="shared" si="239"/>
        <v>0</v>
      </c>
      <c r="F4508" t="b">
        <f t="shared" si="240"/>
        <v>0</v>
      </c>
      <c r="G4508" t="b">
        <f>IF('Input and Summary Results'!$J$4="yes",IF(C4508=FALSE,FALSE,IF('Data Transformation'!E4508&lt;$R$10,E4508,$R$10)),IF(C4508=FALSE,FALSE,IF(C4508&lt;$R$10,C4508,$R$10)))</f>
        <v>0</v>
      </c>
      <c r="H4508" t="b">
        <f>IF('Input and Summary Results'!$J$4="yes",'Data Transformation'!F4508,'Data Transformation'!D4508)</f>
        <v>0</v>
      </c>
      <c r="I4508" t="str">
        <f t="shared" si="241"/>
        <v/>
      </c>
    </row>
    <row r="4509" spans="2:9" x14ac:dyDescent="0.25">
      <c r="B4509" t="b">
        <f>IF('Input and Summary Results'!D4091=0,FALSE,'Input and Summary Results'!$B4091)</f>
        <v>0</v>
      </c>
      <c r="C4509" t="b">
        <f>IF(OR(B4509=0,'Input and Summary Results'!D4091=0,'Input and Summary Results'!D4091=""),FALSE,'Input and Summary Results'!$D4091)</f>
        <v>0</v>
      </c>
      <c r="D4509" t="b">
        <f>IF(OR(B4509=0,'Input and Summary Results'!E4091=0),FALSE,'Input and Summary Results'!$E4091)</f>
        <v>0</v>
      </c>
      <c r="E4509" t="b">
        <f t="shared" si="239"/>
        <v>0</v>
      </c>
      <c r="F4509" t="b">
        <f t="shared" si="240"/>
        <v>0</v>
      </c>
      <c r="G4509" t="b">
        <f>IF('Input and Summary Results'!$J$4="yes",IF(C4509=FALSE,FALSE,IF('Data Transformation'!E4509&lt;$R$10,E4509,$R$10)),IF(C4509=FALSE,FALSE,IF(C4509&lt;$R$10,C4509,$R$10)))</f>
        <v>0</v>
      </c>
      <c r="H4509" t="b">
        <f>IF('Input and Summary Results'!$J$4="yes",'Data Transformation'!F4509,'Data Transformation'!D4509)</f>
        <v>0</v>
      </c>
      <c r="I4509" t="str">
        <f t="shared" si="241"/>
        <v/>
      </c>
    </row>
    <row r="4510" spans="2:9" x14ac:dyDescent="0.25">
      <c r="B4510" t="b">
        <f>IF('Input and Summary Results'!D4092=0,FALSE,'Input and Summary Results'!$B4092)</f>
        <v>0</v>
      </c>
      <c r="C4510" t="b">
        <f>IF(OR(B4510=0,'Input and Summary Results'!D4092=0,'Input and Summary Results'!D4092=""),FALSE,'Input and Summary Results'!$D4092)</f>
        <v>0</v>
      </c>
      <c r="D4510" t="b">
        <f>IF(OR(B4510=0,'Input and Summary Results'!E4092=0),FALSE,'Input and Summary Results'!$E4092)</f>
        <v>0</v>
      </c>
      <c r="E4510" t="b">
        <f t="shared" si="239"/>
        <v>0</v>
      </c>
      <c r="F4510" t="b">
        <f t="shared" si="240"/>
        <v>0</v>
      </c>
      <c r="G4510" t="b">
        <f>IF('Input and Summary Results'!$J$4="yes",IF(C4510=FALSE,FALSE,IF('Data Transformation'!E4510&lt;$R$10,E4510,$R$10)),IF(C4510=FALSE,FALSE,IF(C4510&lt;$R$10,C4510,$R$10)))</f>
        <v>0</v>
      </c>
      <c r="H4510" t="b">
        <f>IF('Input and Summary Results'!$J$4="yes",'Data Transformation'!F4510,'Data Transformation'!D4510)</f>
        <v>0</v>
      </c>
      <c r="I4510" t="str">
        <f t="shared" si="241"/>
        <v/>
      </c>
    </row>
    <row r="4511" spans="2:9" x14ac:dyDescent="0.25">
      <c r="B4511" t="b">
        <f>IF('Input and Summary Results'!D4093=0,FALSE,'Input and Summary Results'!$B4093)</f>
        <v>0</v>
      </c>
      <c r="C4511" t="b">
        <f>IF(OR(B4511=0,'Input and Summary Results'!D4093=0,'Input and Summary Results'!D4093=""),FALSE,'Input and Summary Results'!$D4093)</f>
        <v>0</v>
      </c>
      <c r="D4511" t="b">
        <f>IF(OR(B4511=0,'Input and Summary Results'!E4093=0),FALSE,'Input and Summary Results'!$E4093)</f>
        <v>0</v>
      </c>
      <c r="E4511" t="b">
        <f t="shared" si="239"/>
        <v>0</v>
      </c>
      <c r="F4511" t="b">
        <f t="shared" si="240"/>
        <v>0</v>
      </c>
      <c r="G4511" t="b">
        <f>IF('Input and Summary Results'!$J$4="yes",IF(C4511=FALSE,FALSE,IF('Data Transformation'!E4511&lt;$R$10,E4511,$R$10)),IF(C4511=FALSE,FALSE,IF(C4511&lt;$R$10,C4511,$R$10)))</f>
        <v>0</v>
      </c>
      <c r="H4511" t="b">
        <f>IF('Input and Summary Results'!$J$4="yes",'Data Transformation'!F4511,'Data Transformation'!D4511)</f>
        <v>0</v>
      </c>
      <c r="I4511" t="str">
        <f t="shared" si="241"/>
        <v/>
      </c>
    </row>
    <row r="4512" spans="2:9" x14ac:dyDescent="0.25">
      <c r="B4512" t="b">
        <f>IF('Input and Summary Results'!D4094=0,FALSE,'Input and Summary Results'!$B4094)</f>
        <v>0</v>
      </c>
      <c r="C4512" t="b">
        <f>IF(OR(B4512=0,'Input and Summary Results'!D4094=0,'Input and Summary Results'!D4094=""),FALSE,'Input and Summary Results'!$D4094)</f>
        <v>0</v>
      </c>
      <c r="D4512" t="b">
        <f>IF(OR(B4512=0,'Input and Summary Results'!E4094=0),FALSE,'Input and Summary Results'!$E4094)</f>
        <v>0</v>
      </c>
      <c r="E4512" t="b">
        <f t="shared" si="239"/>
        <v>0</v>
      </c>
      <c r="F4512" t="b">
        <f t="shared" si="240"/>
        <v>0</v>
      </c>
      <c r="G4512" t="b">
        <f>IF('Input and Summary Results'!$J$4="yes",IF(C4512=FALSE,FALSE,IF('Data Transformation'!E4512&lt;$R$10,E4512,$R$10)),IF(C4512=FALSE,FALSE,IF(C4512&lt;$R$10,C4512,$R$10)))</f>
        <v>0</v>
      </c>
      <c r="H4512" t="b">
        <f>IF('Input and Summary Results'!$J$4="yes",'Data Transformation'!F4512,'Data Transformation'!D4512)</f>
        <v>0</v>
      </c>
      <c r="I4512" t="str">
        <f t="shared" si="241"/>
        <v/>
      </c>
    </row>
    <row r="4513" spans="2:9" x14ac:dyDescent="0.25">
      <c r="B4513" t="b">
        <f>IF('Input and Summary Results'!D4095=0,FALSE,'Input and Summary Results'!$B4095)</f>
        <v>0</v>
      </c>
      <c r="C4513" t="b">
        <f>IF(OR(B4513=0,'Input and Summary Results'!D4095=0,'Input and Summary Results'!D4095=""),FALSE,'Input and Summary Results'!$D4095)</f>
        <v>0</v>
      </c>
      <c r="D4513" t="b">
        <f>IF(OR(B4513=0,'Input and Summary Results'!E4095=0),FALSE,'Input and Summary Results'!$E4095)</f>
        <v>0</v>
      </c>
      <c r="E4513" t="b">
        <f t="shared" si="239"/>
        <v>0</v>
      </c>
      <c r="F4513" t="b">
        <f t="shared" si="240"/>
        <v>0</v>
      </c>
      <c r="G4513" t="b">
        <f>IF('Input and Summary Results'!$J$4="yes",IF(C4513=FALSE,FALSE,IF('Data Transformation'!E4513&lt;$R$10,E4513,$R$10)),IF(C4513=FALSE,FALSE,IF(C4513&lt;$R$10,C4513,$R$10)))</f>
        <v>0</v>
      </c>
      <c r="H4513" t="b">
        <f>IF('Input and Summary Results'!$J$4="yes",'Data Transformation'!F4513,'Data Transformation'!D4513)</f>
        <v>0</v>
      </c>
      <c r="I4513" t="str">
        <f t="shared" si="241"/>
        <v/>
      </c>
    </row>
    <row r="4514" spans="2:9" x14ac:dyDescent="0.25">
      <c r="B4514" t="b">
        <f>IF('Input and Summary Results'!D4096=0,FALSE,'Input and Summary Results'!$B4096)</f>
        <v>0</v>
      </c>
      <c r="C4514" t="b">
        <f>IF(OR(B4514=0,'Input and Summary Results'!D4096=0,'Input and Summary Results'!D4096=""),FALSE,'Input and Summary Results'!$D4096)</f>
        <v>0</v>
      </c>
      <c r="D4514" t="b">
        <f>IF(OR(B4514=0,'Input and Summary Results'!E4096=0),FALSE,'Input and Summary Results'!$E4096)</f>
        <v>0</v>
      </c>
      <c r="E4514" t="b">
        <f t="shared" si="239"/>
        <v>0</v>
      </c>
      <c r="F4514" t="b">
        <f t="shared" si="240"/>
        <v>0</v>
      </c>
      <c r="G4514" t="b">
        <f>IF('Input and Summary Results'!$J$4="yes",IF(C4514=FALSE,FALSE,IF('Data Transformation'!E4514&lt;$R$10,E4514,$R$10)),IF(C4514=FALSE,FALSE,IF(C4514&lt;$R$10,C4514,$R$10)))</f>
        <v>0</v>
      </c>
      <c r="H4514" t="b">
        <f>IF('Input and Summary Results'!$J$4="yes",'Data Transformation'!F4514,'Data Transformation'!D4514)</f>
        <v>0</v>
      </c>
      <c r="I4514" t="str">
        <f t="shared" si="241"/>
        <v/>
      </c>
    </row>
    <row r="4515" spans="2:9" x14ac:dyDescent="0.25">
      <c r="B4515" t="b">
        <f>IF('Input and Summary Results'!D4097=0,FALSE,'Input and Summary Results'!$B4097)</f>
        <v>0</v>
      </c>
      <c r="C4515" t="b">
        <f>IF(OR(B4515=0,'Input and Summary Results'!D4097=0,'Input and Summary Results'!D4097=""),FALSE,'Input and Summary Results'!$D4097)</f>
        <v>0</v>
      </c>
      <c r="D4515" t="b">
        <f>IF(OR(B4515=0,'Input and Summary Results'!E4097=0),FALSE,'Input and Summary Results'!$E4097)</f>
        <v>0</v>
      </c>
      <c r="E4515" t="b">
        <f t="shared" si="239"/>
        <v>0</v>
      </c>
      <c r="F4515" t="b">
        <f t="shared" si="240"/>
        <v>0</v>
      </c>
      <c r="G4515" t="b">
        <f>IF('Input and Summary Results'!$J$4="yes",IF(C4515=FALSE,FALSE,IF('Data Transformation'!E4515&lt;$R$10,E4515,$R$10)),IF(C4515=FALSE,FALSE,IF(C4515&lt;$R$10,C4515,$R$10)))</f>
        <v>0</v>
      </c>
      <c r="H4515" t="b">
        <f>IF('Input and Summary Results'!$J$4="yes",'Data Transformation'!F4515,'Data Transformation'!D4515)</f>
        <v>0</v>
      </c>
      <c r="I4515" t="str">
        <f t="shared" si="241"/>
        <v/>
      </c>
    </row>
    <row r="4516" spans="2:9" x14ac:dyDescent="0.25">
      <c r="B4516" t="b">
        <f>IF('Input and Summary Results'!D4098=0,FALSE,'Input and Summary Results'!$B4098)</f>
        <v>0</v>
      </c>
      <c r="C4516" t="b">
        <f>IF(OR(B4516=0,'Input and Summary Results'!D4098=0,'Input and Summary Results'!D4098=""),FALSE,'Input and Summary Results'!$D4098)</f>
        <v>0</v>
      </c>
      <c r="D4516" t="b">
        <f>IF(OR(B4516=0,'Input and Summary Results'!E4098=0),FALSE,'Input and Summary Results'!$E4098)</f>
        <v>0</v>
      </c>
      <c r="E4516" t="b">
        <f t="shared" si="239"/>
        <v>0</v>
      </c>
      <c r="F4516" t="b">
        <f t="shared" si="240"/>
        <v>0</v>
      </c>
      <c r="G4516" t="b">
        <f>IF('Input and Summary Results'!$J$4="yes",IF(C4516=FALSE,FALSE,IF('Data Transformation'!E4516&lt;$R$10,E4516,$R$10)),IF(C4516=FALSE,FALSE,IF(C4516&lt;$R$10,C4516,$R$10)))</f>
        <v>0</v>
      </c>
      <c r="H4516" t="b">
        <f>IF('Input and Summary Results'!$J$4="yes",'Data Transformation'!F4516,'Data Transformation'!D4516)</f>
        <v>0</v>
      </c>
      <c r="I4516" t="str">
        <f t="shared" si="241"/>
        <v/>
      </c>
    </row>
    <row r="4517" spans="2:9" x14ac:dyDescent="0.25">
      <c r="B4517" t="b">
        <f>IF('Input and Summary Results'!D4099=0,FALSE,'Input and Summary Results'!$B4099)</f>
        <v>0</v>
      </c>
      <c r="C4517" t="b">
        <f>IF(OR(B4517=0,'Input and Summary Results'!D4099=0,'Input and Summary Results'!D4099=""),FALSE,'Input and Summary Results'!$D4099)</f>
        <v>0</v>
      </c>
      <c r="D4517" t="b">
        <f>IF(OR(B4517=0,'Input and Summary Results'!E4099=0),FALSE,'Input and Summary Results'!$E4099)</f>
        <v>0</v>
      </c>
      <c r="E4517" t="b">
        <f t="shared" si="239"/>
        <v>0</v>
      </c>
      <c r="F4517" t="b">
        <f t="shared" si="240"/>
        <v>0</v>
      </c>
      <c r="G4517" t="b">
        <f>IF('Input and Summary Results'!$J$4="yes",IF(C4517=FALSE,FALSE,IF('Data Transformation'!E4517&lt;$R$10,E4517,$R$10)),IF(C4517=FALSE,FALSE,IF(C4517&lt;$R$10,C4517,$R$10)))</f>
        <v>0</v>
      </c>
      <c r="H4517" t="b">
        <f>IF('Input and Summary Results'!$J$4="yes",'Data Transformation'!F4517,'Data Transformation'!D4517)</f>
        <v>0</v>
      </c>
      <c r="I4517" t="str">
        <f t="shared" si="241"/>
        <v/>
      </c>
    </row>
    <row r="4518" spans="2:9" x14ac:dyDescent="0.25">
      <c r="B4518" t="b">
        <f>IF('Input and Summary Results'!D4100=0,FALSE,'Input and Summary Results'!$B4100)</f>
        <v>0</v>
      </c>
      <c r="C4518" t="b">
        <f>IF(OR(B4518=0,'Input and Summary Results'!D4100=0,'Input and Summary Results'!D4100=""),FALSE,'Input and Summary Results'!$D4100)</f>
        <v>0</v>
      </c>
      <c r="D4518" t="b">
        <f>IF(OR(B4518=0,'Input and Summary Results'!E4100=0),FALSE,'Input and Summary Results'!$E4100)</f>
        <v>0</v>
      </c>
      <c r="E4518" t="b">
        <f t="shared" si="239"/>
        <v>0</v>
      </c>
      <c r="F4518" t="b">
        <f t="shared" si="240"/>
        <v>0</v>
      </c>
      <c r="G4518" t="b">
        <f>IF('Input and Summary Results'!$J$4="yes",IF(C4518=FALSE,FALSE,IF('Data Transformation'!E4518&lt;$R$10,E4518,$R$10)),IF(C4518=FALSE,FALSE,IF(C4518&lt;$R$10,C4518,$R$10)))</f>
        <v>0</v>
      </c>
      <c r="H4518" t="b">
        <f>IF('Input and Summary Results'!$J$4="yes",'Data Transformation'!F4518,'Data Transformation'!D4518)</f>
        <v>0</v>
      </c>
      <c r="I4518" t="str">
        <f t="shared" si="241"/>
        <v/>
      </c>
    </row>
    <row r="4519" spans="2:9" x14ac:dyDescent="0.25">
      <c r="B4519" t="b">
        <f>IF('Input and Summary Results'!D4101=0,FALSE,'Input and Summary Results'!$B4101)</f>
        <v>0</v>
      </c>
      <c r="C4519" t="b">
        <f>IF(OR(B4519=0,'Input and Summary Results'!D4101=0,'Input and Summary Results'!D4101=""),FALSE,'Input and Summary Results'!$D4101)</f>
        <v>0</v>
      </c>
      <c r="D4519" t="b">
        <f>IF(OR(B4519=0,'Input and Summary Results'!E4101=0),FALSE,'Input and Summary Results'!$E4101)</f>
        <v>0</v>
      </c>
      <c r="E4519" t="b">
        <f t="shared" si="239"/>
        <v>0</v>
      </c>
      <c r="F4519" t="b">
        <f t="shared" si="240"/>
        <v>0</v>
      </c>
      <c r="G4519" t="b">
        <f>IF('Input and Summary Results'!$J$4="yes",IF(C4519=FALSE,FALSE,IF('Data Transformation'!E4519&lt;$R$10,E4519,$R$10)),IF(C4519=FALSE,FALSE,IF(C4519&lt;$R$10,C4519,$R$10)))</f>
        <v>0</v>
      </c>
      <c r="H4519" t="b">
        <f>IF('Input and Summary Results'!$J$4="yes",'Data Transformation'!F4519,'Data Transformation'!D4519)</f>
        <v>0</v>
      </c>
      <c r="I4519" t="str">
        <f t="shared" si="241"/>
        <v/>
      </c>
    </row>
    <row r="4520" spans="2:9" x14ac:dyDescent="0.25">
      <c r="B4520" t="b">
        <f>IF('Input and Summary Results'!D4102=0,FALSE,'Input and Summary Results'!$B4102)</f>
        <v>0</v>
      </c>
      <c r="C4520" t="b">
        <f>IF(OR(B4520=0,'Input and Summary Results'!D4102=0,'Input and Summary Results'!D4102=""),FALSE,'Input and Summary Results'!$D4102)</f>
        <v>0</v>
      </c>
      <c r="D4520" t="b">
        <f>IF(OR(B4520=0,'Input and Summary Results'!E4102=0),FALSE,'Input and Summary Results'!$E4102)</f>
        <v>0</v>
      </c>
      <c r="E4520" t="b">
        <f t="shared" si="239"/>
        <v>0</v>
      </c>
      <c r="F4520" t="b">
        <f t="shared" si="240"/>
        <v>0</v>
      </c>
      <c r="G4520" t="b">
        <f>IF('Input and Summary Results'!$J$4="yes",IF(C4520=FALSE,FALSE,IF('Data Transformation'!E4520&lt;$R$10,E4520,$R$10)),IF(C4520=FALSE,FALSE,IF(C4520&lt;$R$10,C4520,$R$10)))</f>
        <v>0</v>
      </c>
      <c r="H4520" t="b">
        <f>IF('Input and Summary Results'!$J$4="yes",'Data Transformation'!F4520,'Data Transformation'!D4520)</f>
        <v>0</v>
      </c>
      <c r="I4520" t="str">
        <f t="shared" si="241"/>
        <v/>
      </c>
    </row>
    <row r="4521" spans="2:9" x14ac:dyDescent="0.25">
      <c r="B4521" t="b">
        <f>IF('Input and Summary Results'!D4103=0,FALSE,'Input and Summary Results'!$B4103)</f>
        <v>0</v>
      </c>
      <c r="C4521" t="b">
        <f>IF(OR(B4521=0,'Input and Summary Results'!D4103=0,'Input and Summary Results'!D4103=""),FALSE,'Input and Summary Results'!$D4103)</f>
        <v>0</v>
      </c>
      <c r="D4521" t="b">
        <f>IF(OR(B4521=0,'Input and Summary Results'!E4103=0),FALSE,'Input and Summary Results'!$E4103)</f>
        <v>0</v>
      </c>
      <c r="E4521" t="b">
        <f t="shared" si="239"/>
        <v>0</v>
      </c>
      <c r="F4521" t="b">
        <f t="shared" si="240"/>
        <v>0</v>
      </c>
      <c r="G4521" t="b">
        <f>IF('Input and Summary Results'!$J$4="yes",IF(C4521=FALSE,FALSE,IF('Data Transformation'!E4521&lt;$R$10,E4521,$R$10)),IF(C4521=FALSE,FALSE,IF(C4521&lt;$R$10,C4521,$R$10)))</f>
        <v>0</v>
      </c>
      <c r="H4521" t="b">
        <f>IF('Input and Summary Results'!$J$4="yes",'Data Transformation'!F4521,'Data Transformation'!D4521)</f>
        <v>0</v>
      </c>
      <c r="I4521" t="str">
        <f t="shared" si="241"/>
        <v/>
      </c>
    </row>
    <row r="4522" spans="2:9" x14ac:dyDescent="0.25">
      <c r="B4522" t="b">
        <f>IF('Input and Summary Results'!D4104=0,FALSE,'Input and Summary Results'!$B4104)</f>
        <v>0</v>
      </c>
      <c r="C4522" t="b">
        <f>IF(OR(B4522=0,'Input and Summary Results'!D4104=0,'Input and Summary Results'!D4104=""),FALSE,'Input and Summary Results'!$D4104)</f>
        <v>0</v>
      </c>
      <c r="D4522" t="b">
        <f>IF(OR(B4522=0,'Input and Summary Results'!E4104=0),FALSE,'Input and Summary Results'!$E4104)</f>
        <v>0</v>
      </c>
      <c r="E4522" t="b">
        <f t="shared" ref="E4522:E4585" si="242">IF(C4522=FALSE,FALSE,LOG10(C4522))</f>
        <v>0</v>
      </c>
      <c r="F4522" t="b">
        <f t="shared" ref="F4522:F4585" si="243">IF(D4522=FALSE, FALSE,0.434*D4522/C4522)</f>
        <v>0</v>
      </c>
      <c r="G4522" t="b">
        <f>IF('Input and Summary Results'!$J$4="yes",IF(C4522=FALSE,FALSE,IF('Data Transformation'!E4522&lt;$R$10,E4522,$R$10)),IF(C4522=FALSE,FALSE,IF(C4522&lt;$R$10,C4522,$R$10)))</f>
        <v>0</v>
      </c>
      <c r="H4522" t="b">
        <f>IF('Input and Summary Results'!$J$4="yes",'Data Transformation'!F4522,'Data Transformation'!D4522)</f>
        <v>0</v>
      </c>
      <c r="I4522" t="str">
        <f t="shared" si="241"/>
        <v/>
      </c>
    </row>
    <row r="4523" spans="2:9" x14ac:dyDescent="0.25">
      <c r="B4523" t="b">
        <f>IF('Input and Summary Results'!D4105=0,FALSE,'Input and Summary Results'!$B4105)</f>
        <v>0</v>
      </c>
      <c r="C4523" t="b">
        <f>IF(OR(B4523=0,'Input and Summary Results'!D4105=0,'Input and Summary Results'!D4105=""),FALSE,'Input and Summary Results'!$D4105)</f>
        <v>0</v>
      </c>
      <c r="D4523" t="b">
        <f>IF(OR(B4523=0,'Input and Summary Results'!E4105=0),FALSE,'Input and Summary Results'!$E4105)</f>
        <v>0</v>
      </c>
      <c r="E4523" t="b">
        <f t="shared" si="242"/>
        <v>0</v>
      </c>
      <c r="F4523" t="b">
        <f t="shared" si="243"/>
        <v>0</v>
      </c>
      <c r="G4523" t="b">
        <f>IF('Input and Summary Results'!$J$4="yes",IF(C4523=FALSE,FALSE,IF('Data Transformation'!E4523&lt;$R$10,E4523,$R$10)),IF(C4523=FALSE,FALSE,IF(C4523&lt;$R$10,C4523,$R$10)))</f>
        <v>0</v>
      </c>
      <c r="H4523" t="b">
        <f>IF('Input and Summary Results'!$J$4="yes",'Data Transformation'!F4523,'Data Transformation'!D4523)</f>
        <v>0</v>
      </c>
      <c r="I4523" t="str">
        <f t="shared" si="241"/>
        <v/>
      </c>
    </row>
    <row r="4524" spans="2:9" x14ac:dyDescent="0.25">
      <c r="B4524" t="b">
        <f>IF('Input and Summary Results'!D4106=0,FALSE,'Input and Summary Results'!$B4106)</f>
        <v>0</v>
      </c>
      <c r="C4524" t="b">
        <f>IF(OR(B4524=0,'Input and Summary Results'!D4106=0,'Input and Summary Results'!D4106=""),FALSE,'Input and Summary Results'!$D4106)</f>
        <v>0</v>
      </c>
      <c r="D4524" t="b">
        <f>IF(OR(B4524=0,'Input and Summary Results'!E4106=0),FALSE,'Input and Summary Results'!$E4106)</f>
        <v>0</v>
      </c>
      <c r="E4524" t="b">
        <f t="shared" si="242"/>
        <v>0</v>
      </c>
      <c r="F4524" t="b">
        <f t="shared" si="243"/>
        <v>0</v>
      </c>
      <c r="G4524" t="b">
        <f>IF('Input and Summary Results'!$J$4="yes",IF(C4524=FALSE,FALSE,IF('Data Transformation'!E4524&lt;$R$10,E4524,$R$10)),IF(C4524=FALSE,FALSE,IF(C4524&lt;$R$10,C4524,$R$10)))</f>
        <v>0</v>
      </c>
      <c r="H4524" t="b">
        <f>IF('Input and Summary Results'!$J$4="yes",'Data Transformation'!F4524,'Data Transformation'!D4524)</f>
        <v>0</v>
      </c>
      <c r="I4524" t="str">
        <f t="shared" si="241"/>
        <v/>
      </c>
    </row>
    <row r="4525" spans="2:9" x14ac:dyDescent="0.25">
      <c r="B4525" t="b">
        <f>IF('Input and Summary Results'!D4107=0,FALSE,'Input and Summary Results'!$B4107)</f>
        <v>0</v>
      </c>
      <c r="C4525" t="b">
        <f>IF(OR(B4525=0,'Input and Summary Results'!D4107=0,'Input and Summary Results'!D4107=""),FALSE,'Input and Summary Results'!$D4107)</f>
        <v>0</v>
      </c>
      <c r="D4525" t="b">
        <f>IF(OR(B4525=0,'Input and Summary Results'!E4107=0),FALSE,'Input and Summary Results'!$E4107)</f>
        <v>0</v>
      </c>
      <c r="E4525" t="b">
        <f t="shared" si="242"/>
        <v>0</v>
      </c>
      <c r="F4525" t="b">
        <f t="shared" si="243"/>
        <v>0</v>
      </c>
      <c r="G4525" t="b">
        <f>IF('Input and Summary Results'!$J$4="yes",IF(C4525=FALSE,FALSE,IF('Data Transformation'!E4525&lt;$R$10,E4525,$R$10)),IF(C4525=FALSE,FALSE,IF(C4525&lt;$R$10,C4525,$R$10)))</f>
        <v>0</v>
      </c>
      <c r="H4525" t="b">
        <f>IF('Input and Summary Results'!$J$4="yes",'Data Transformation'!F4525,'Data Transformation'!D4525)</f>
        <v>0</v>
      </c>
      <c r="I4525" t="str">
        <f t="shared" si="241"/>
        <v/>
      </c>
    </row>
    <row r="4526" spans="2:9" x14ac:dyDescent="0.25">
      <c r="B4526" t="b">
        <f>IF('Input and Summary Results'!D4108=0,FALSE,'Input and Summary Results'!$B4108)</f>
        <v>0</v>
      </c>
      <c r="C4526" t="b">
        <f>IF(OR(B4526=0,'Input and Summary Results'!D4108=0,'Input and Summary Results'!D4108=""),FALSE,'Input and Summary Results'!$D4108)</f>
        <v>0</v>
      </c>
      <c r="D4526" t="b">
        <f>IF(OR(B4526=0,'Input and Summary Results'!E4108=0),FALSE,'Input and Summary Results'!$E4108)</f>
        <v>0</v>
      </c>
      <c r="E4526" t="b">
        <f t="shared" si="242"/>
        <v>0</v>
      </c>
      <c r="F4526" t="b">
        <f t="shared" si="243"/>
        <v>0</v>
      </c>
      <c r="G4526" t="b">
        <f>IF('Input and Summary Results'!$J$4="yes",IF(C4526=FALSE,FALSE,IF('Data Transformation'!E4526&lt;$R$10,E4526,$R$10)),IF(C4526=FALSE,FALSE,IF(C4526&lt;$R$10,C4526,$R$10)))</f>
        <v>0</v>
      </c>
      <c r="H4526" t="b">
        <f>IF('Input and Summary Results'!$J$4="yes",'Data Transformation'!F4526,'Data Transformation'!D4526)</f>
        <v>0</v>
      </c>
      <c r="I4526" t="str">
        <f t="shared" si="241"/>
        <v/>
      </c>
    </row>
    <row r="4527" spans="2:9" x14ac:dyDescent="0.25">
      <c r="B4527" t="b">
        <f>IF('Input and Summary Results'!D4109=0,FALSE,'Input and Summary Results'!$B4109)</f>
        <v>0</v>
      </c>
      <c r="C4527" t="b">
        <f>IF(OR(B4527=0,'Input and Summary Results'!D4109=0,'Input and Summary Results'!D4109=""),FALSE,'Input and Summary Results'!$D4109)</f>
        <v>0</v>
      </c>
      <c r="D4527" t="b">
        <f>IF(OR(B4527=0,'Input and Summary Results'!E4109=0),FALSE,'Input and Summary Results'!$E4109)</f>
        <v>0</v>
      </c>
      <c r="E4527" t="b">
        <f t="shared" si="242"/>
        <v>0</v>
      </c>
      <c r="F4527" t="b">
        <f t="shared" si="243"/>
        <v>0</v>
      </c>
      <c r="G4527" t="b">
        <f>IF('Input and Summary Results'!$J$4="yes",IF(C4527=FALSE,FALSE,IF('Data Transformation'!E4527&lt;$R$10,E4527,$R$10)),IF(C4527=FALSE,FALSE,IF(C4527&lt;$R$10,C4527,$R$10)))</f>
        <v>0</v>
      </c>
      <c r="H4527" t="b">
        <f>IF('Input and Summary Results'!$J$4="yes",'Data Transformation'!F4527,'Data Transformation'!D4527)</f>
        <v>0</v>
      </c>
      <c r="I4527" t="str">
        <f t="shared" si="241"/>
        <v/>
      </c>
    </row>
    <row r="4528" spans="2:9" x14ac:dyDescent="0.25">
      <c r="B4528" t="b">
        <f>IF('Input and Summary Results'!D4110=0,FALSE,'Input and Summary Results'!$B4110)</f>
        <v>0</v>
      </c>
      <c r="C4528" t="b">
        <f>IF(OR(B4528=0,'Input and Summary Results'!D4110=0,'Input and Summary Results'!D4110=""),FALSE,'Input and Summary Results'!$D4110)</f>
        <v>0</v>
      </c>
      <c r="D4528" t="b">
        <f>IF(OR(B4528=0,'Input and Summary Results'!E4110=0),FALSE,'Input and Summary Results'!$E4110)</f>
        <v>0</v>
      </c>
      <c r="E4528" t="b">
        <f t="shared" si="242"/>
        <v>0</v>
      </c>
      <c r="F4528" t="b">
        <f t="shared" si="243"/>
        <v>0</v>
      </c>
      <c r="G4528" t="b">
        <f>IF('Input and Summary Results'!$J$4="yes",IF(C4528=FALSE,FALSE,IF('Data Transformation'!E4528&lt;$R$10,E4528,$R$10)),IF(C4528=FALSE,FALSE,IF(C4528&lt;$R$10,C4528,$R$10)))</f>
        <v>0</v>
      </c>
      <c r="H4528" t="b">
        <f>IF('Input and Summary Results'!$J$4="yes",'Data Transformation'!F4528,'Data Transformation'!D4528)</f>
        <v>0</v>
      </c>
      <c r="I4528" t="str">
        <f t="shared" si="241"/>
        <v/>
      </c>
    </row>
    <row r="4529" spans="2:9" x14ac:dyDescent="0.25">
      <c r="B4529" t="b">
        <f>IF('Input and Summary Results'!D4111=0,FALSE,'Input and Summary Results'!$B4111)</f>
        <v>0</v>
      </c>
      <c r="C4529" t="b">
        <f>IF(OR(B4529=0,'Input and Summary Results'!D4111=0,'Input and Summary Results'!D4111=""),FALSE,'Input and Summary Results'!$D4111)</f>
        <v>0</v>
      </c>
      <c r="D4529" t="b">
        <f>IF(OR(B4529=0,'Input and Summary Results'!E4111=0),FALSE,'Input and Summary Results'!$E4111)</f>
        <v>0</v>
      </c>
      <c r="E4529" t="b">
        <f t="shared" si="242"/>
        <v>0</v>
      </c>
      <c r="F4529" t="b">
        <f t="shared" si="243"/>
        <v>0</v>
      </c>
      <c r="G4529" t="b">
        <f>IF('Input and Summary Results'!$J$4="yes",IF(C4529=FALSE,FALSE,IF('Data Transformation'!E4529&lt;$R$10,E4529,$R$10)),IF(C4529=FALSE,FALSE,IF(C4529&lt;$R$10,C4529,$R$10)))</f>
        <v>0</v>
      </c>
      <c r="H4529" t="b">
        <f>IF('Input and Summary Results'!$J$4="yes",'Data Transformation'!F4529,'Data Transformation'!D4529)</f>
        <v>0</v>
      </c>
      <c r="I4529" t="str">
        <f t="shared" si="241"/>
        <v/>
      </c>
    </row>
    <row r="4530" spans="2:9" x14ac:dyDescent="0.25">
      <c r="B4530" t="b">
        <f>IF('Input and Summary Results'!D4112=0,FALSE,'Input and Summary Results'!$B4112)</f>
        <v>0</v>
      </c>
      <c r="C4530" t="b">
        <f>IF(OR(B4530=0,'Input and Summary Results'!D4112=0,'Input and Summary Results'!D4112=""),FALSE,'Input and Summary Results'!$D4112)</f>
        <v>0</v>
      </c>
      <c r="D4530" t="b">
        <f>IF(OR(B4530=0,'Input and Summary Results'!E4112=0),FALSE,'Input and Summary Results'!$E4112)</f>
        <v>0</v>
      </c>
      <c r="E4530" t="b">
        <f t="shared" si="242"/>
        <v>0</v>
      </c>
      <c r="F4530" t="b">
        <f t="shared" si="243"/>
        <v>0</v>
      </c>
      <c r="G4530" t="b">
        <f>IF('Input and Summary Results'!$J$4="yes",IF(C4530=FALSE,FALSE,IF('Data Transformation'!E4530&lt;$R$10,E4530,$R$10)),IF(C4530=FALSE,FALSE,IF(C4530&lt;$R$10,C4530,$R$10)))</f>
        <v>0</v>
      </c>
      <c r="H4530" t="b">
        <f>IF('Input and Summary Results'!$J$4="yes",'Data Transformation'!F4530,'Data Transformation'!D4530)</f>
        <v>0</v>
      </c>
      <c r="I4530" t="str">
        <f t="shared" si="241"/>
        <v/>
      </c>
    </row>
    <row r="4531" spans="2:9" x14ac:dyDescent="0.25">
      <c r="B4531" t="b">
        <f>IF('Input and Summary Results'!D4113=0,FALSE,'Input and Summary Results'!$B4113)</f>
        <v>0</v>
      </c>
      <c r="C4531" t="b">
        <f>IF(OR(B4531=0,'Input and Summary Results'!D4113=0,'Input and Summary Results'!D4113=""),FALSE,'Input and Summary Results'!$D4113)</f>
        <v>0</v>
      </c>
      <c r="D4531" t="b">
        <f>IF(OR(B4531=0,'Input and Summary Results'!E4113=0),FALSE,'Input and Summary Results'!$E4113)</f>
        <v>0</v>
      </c>
      <c r="E4531" t="b">
        <f t="shared" si="242"/>
        <v>0</v>
      </c>
      <c r="F4531" t="b">
        <f t="shared" si="243"/>
        <v>0</v>
      </c>
      <c r="G4531" t="b">
        <f>IF('Input and Summary Results'!$J$4="yes",IF(C4531=FALSE,FALSE,IF('Data Transformation'!E4531&lt;$R$10,E4531,$R$10)),IF(C4531=FALSE,FALSE,IF(C4531&lt;$R$10,C4531,$R$10)))</f>
        <v>0</v>
      </c>
      <c r="H4531" t="b">
        <f>IF('Input and Summary Results'!$J$4="yes",'Data Transformation'!F4531,'Data Transformation'!D4531)</f>
        <v>0</v>
      </c>
      <c r="I4531" t="str">
        <f t="shared" si="241"/>
        <v/>
      </c>
    </row>
    <row r="4532" spans="2:9" x14ac:dyDescent="0.25">
      <c r="B4532" t="b">
        <f>IF('Input and Summary Results'!D4114=0,FALSE,'Input and Summary Results'!$B4114)</f>
        <v>0</v>
      </c>
      <c r="C4532" t="b">
        <f>IF(OR(B4532=0,'Input and Summary Results'!D4114=0,'Input and Summary Results'!D4114=""),FALSE,'Input and Summary Results'!$D4114)</f>
        <v>0</v>
      </c>
      <c r="D4532" t="b">
        <f>IF(OR(B4532=0,'Input and Summary Results'!E4114=0),FALSE,'Input and Summary Results'!$E4114)</f>
        <v>0</v>
      </c>
      <c r="E4532" t="b">
        <f t="shared" si="242"/>
        <v>0</v>
      </c>
      <c r="F4532" t="b">
        <f t="shared" si="243"/>
        <v>0</v>
      </c>
      <c r="G4532" t="b">
        <f>IF('Input and Summary Results'!$J$4="yes",IF(C4532=FALSE,FALSE,IF('Data Transformation'!E4532&lt;$R$10,E4532,$R$10)),IF(C4532=FALSE,FALSE,IF(C4532&lt;$R$10,C4532,$R$10)))</f>
        <v>0</v>
      </c>
      <c r="H4532" t="b">
        <f>IF('Input and Summary Results'!$J$4="yes",'Data Transformation'!F4532,'Data Transformation'!D4532)</f>
        <v>0</v>
      </c>
      <c r="I4532" t="str">
        <f t="shared" si="241"/>
        <v/>
      </c>
    </row>
    <row r="4533" spans="2:9" x14ac:dyDescent="0.25">
      <c r="B4533" t="b">
        <f>IF('Input and Summary Results'!D4115=0,FALSE,'Input and Summary Results'!$B4115)</f>
        <v>0</v>
      </c>
      <c r="C4533" t="b">
        <f>IF(OR(B4533=0,'Input and Summary Results'!D4115=0,'Input and Summary Results'!D4115=""),FALSE,'Input and Summary Results'!$D4115)</f>
        <v>0</v>
      </c>
      <c r="D4533" t="b">
        <f>IF(OR(B4533=0,'Input and Summary Results'!E4115=0),FALSE,'Input and Summary Results'!$E4115)</f>
        <v>0</v>
      </c>
      <c r="E4533" t="b">
        <f t="shared" si="242"/>
        <v>0</v>
      </c>
      <c r="F4533" t="b">
        <f t="shared" si="243"/>
        <v>0</v>
      </c>
      <c r="G4533" t="b">
        <f>IF('Input and Summary Results'!$J$4="yes",IF(C4533=FALSE,FALSE,IF('Data Transformation'!E4533&lt;$R$10,E4533,$R$10)),IF(C4533=FALSE,FALSE,IF(C4533&lt;$R$10,C4533,$R$10)))</f>
        <v>0</v>
      </c>
      <c r="H4533" t="b">
        <f>IF('Input and Summary Results'!$J$4="yes",'Data Transformation'!F4533,'Data Transformation'!D4533)</f>
        <v>0</v>
      </c>
      <c r="I4533" t="str">
        <f t="shared" si="241"/>
        <v/>
      </c>
    </row>
    <row r="4534" spans="2:9" x14ac:dyDescent="0.25">
      <c r="B4534" t="b">
        <f>IF('Input and Summary Results'!D4116=0,FALSE,'Input and Summary Results'!$B4116)</f>
        <v>0</v>
      </c>
      <c r="C4534" t="b">
        <f>IF(OR(B4534=0,'Input and Summary Results'!D4116=0,'Input and Summary Results'!D4116=""),FALSE,'Input and Summary Results'!$D4116)</f>
        <v>0</v>
      </c>
      <c r="D4534" t="b">
        <f>IF(OR(B4534=0,'Input and Summary Results'!E4116=0),FALSE,'Input and Summary Results'!$E4116)</f>
        <v>0</v>
      </c>
      <c r="E4534" t="b">
        <f t="shared" si="242"/>
        <v>0</v>
      </c>
      <c r="F4534" t="b">
        <f t="shared" si="243"/>
        <v>0</v>
      </c>
      <c r="G4534" t="b">
        <f>IF('Input and Summary Results'!$J$4="yes",IF(C4534=FALSE,FALSE,IF('Data Transformation'!E4534&lt;$R$10,E4534,$R$10)),IF(C4534=FALSE,FALSE,IF(C4534&lt;$R$10,C4534,$R$10)))</f>
        <v>0</v>
      </c>
      <c r="H4534" t="b">
        <f>IF('Input and Summary Results'!$J$4="yes",'Data Transformation'!F4534,'Data Transformation'!D4534)</f>
        <v>0</v>
      </c>
      <c r="I4534" t="str">
        <f t="shared" si="241"/>
        <v/>
      </c>
    </row>
    <row r="4535" spans="2:9" x14ac:dyDescent="0.25">
      <c r="B4535" t="b">
        <f>IF('Input and Summary Results'!D4117=0,FALSE,'Input and Summary Results'!$B4117)</f>
        <v>0</v>
      </c>
      <c r="C4535" t="b">
        <f>IF(OR(B4535=0,'Input and Summary Results'!D4117=0,'Input and Summary Results'!D4117=""),FALSE,'Input and Summary Results'!$D4117)</f>
        <v>0</v>
      </c>
      <c r="D4535" t="b">
        <f>IF(OR(B4535=0,'Input and Summary Results'!E4117=0),FALSE,'Input and Summary Results'!$E4117)</f>
        <v>0</v>
      </c>
      <c r="E4535" t="b">
        <f t="shared" si="242"/>
        <v>0</v>
      </c>
      <c r="F4535" t="b">
        <f t="shared" si="243"/>
        <v>0</v>
      </c>
      <c r="G4535" t="b">
        <f>IF('Input and Summary Results'!$J$4="yes",IF(C4535=FALSE,FALSE,IF('Data Transformation'!E4535&lt;$R$10,E4535,$R$10)),IF(C4535=FALSE,FALSE,IF(C4535&lt;$R$10,C4535,$R$10)))</f>
        <v>0</v>
      </c>
      <c r="H4535" t="b">
        <f>IF('Input and Summary Results'!$J$4="yes",'Data Transformation'!F4535,'Data Transformation'!D4535)</f>
        <v>0</v>
      </c>
      <c r="I4535" t="str">
        <f t="shared" si="241"/>
        <v/>
      </c>
    </row>
    <row r="4536" spans="2:9" x14ac:dyDescent="0.25">
      <c r="B4536" t="b">
        <f>IF('Input and Summary Results'!D4118=0,FALSE,'Input and Summary Results'!$B4118)</f>
        <v>0</v>
      </c>
      <c r="C4536" t="b">
        <f>IF(OR(B4536=0,'Input and Summary Results'!D4118=0,'Input and Summary Results'!D4118=""),FALSE,'Input and Summary Results'!$D4118)</f>
        <v>0</v>
      </c>
      <c r="D4536" t="b">
        <f>IF(OR(B4536=0,'Input and Summary Results'!E4118=0),FALSE,'Input and Summary Results'!$E4118)</f>
        <v>0</v>
      </c>
      <c r="E4536" t="b">
        <f t="shared" si="242"/>
        <v>0</v>
      </c>
      <c r="F4536" t="b">
        <f t="shared" si="243"/>
        <v>0</v>
      </c>
      <c r="G4536" t="b">
        <f>IF('Input and Summary Results'!$J$4="yes",IF(C4536=FALSE,FALSE,IF('Data Transformation'!E4536&lt;$R$10,E4536,$R$10)),IF(C4536=FALSE,FALSE,IF(C4536&lt;$R$10,C4536,$R$10)))</f>
        <v>0</v>
      </c>
      <c r="H4536" t="b">
        <f>IF('Input and Summary Results'!$J$4="yes",'Data Transformation'!F4536,'Data Transformation'!D4536)</f>
        <v>0</v>
      </c>
      <c r="I4536" t="str">
        <f t="shared" si="241"/>
        <v/>
      </c>
    </row>
    <row r="4537" spans="2:9" x14ac:dyDescent="0.25">
      <c r="B4537" t="b">
        <f>IF('Input and Summary Results'!D4119=0,FALSE,'Input and Summary Results'!$B4119)</f>
        <v>0</v>
      </c>
      <c r="C4537" t="b">
        <f>IF(OR(B4537=0,'Input and Summary Results'!D4119=0,'Input and Summary Results'!D4119=""),FALSE,'Input and Summary Results'!$D4119)</f>
        <v>0</v>
      </c>
      <c r="D4537" t="b">
        <f>IF(OR(B4537=0,'Input and Summary Results'!E4119=0),FALSE,'Input and Summary Results'!$E4119)</f>
        <v>0</v>
      </c>
      <c r="E4537" t="b">
        <f t="shared" si="242"/>
        <v>0</v>
      </c>
      <c r="F4537" t="b">
        <f t="shared" si="243"/>
        <v>0</v>
      </c>
      <c r="G4537" t="b">
        <f>IF('Input and Summary Results'!$J$4="yes",IF(C4537=FALSE,FALSE,IF('Data Transformation'!E4537&lt;$R$10,E4537,$R$10)),IF(C4537=FALSE,FALSE,IF(C4537&lt;$R$10,C4537,$R$10)))</f>
        <v>0</v>
      </c>
      <c r="H4537" t="b">
        <f>IF('Input and Summary Results'!$J$4="yes",'Data Transformation'!F4537,'Data Transformation'!D4537)</f>
        <v>0</v>
      </c>
      <c r="I4537" t="str">
        <f t="shared" si="241"/>
        <v/>
      </c>
    </row>
    <row r="4538" spans="2:9" x14ac:dyDescent="0.25">
      <c r="B4538" t="b">
        <f>IF('Input and Summary Results'!D4120=0,FALSE,'Input and Summary Results'!$B4120)</f>
        <v>0</v>
      </c>
      <c r="C4538" t="b">
        <f>IF(OR(B4538=0,'Input and Summary Results'!D4120=0,'Input and Summary Results'!D4120=""),FALSE,'Input and Summary Results'!$D4120)</f>
        <v>0</v>
      </c>
      <c r="D4538" t="b">
        <f>IF(OR(B4538=0,'Input and Summary Results'!E4120=0),FALSE,'Input and Summary Results'!$E4120)</f>
        <v>0</v>
      </c>
      <c r="E4538" t="b">
        <f t="shared" si="242"/>
        <v>0</v>
      </c>
      <c r="F4538" t="b">
        <f t="shared" si="243"/>
        <v>0</v>
      </c>
      <c r="G4538" t="b">
        <f>IF('Input and Summary Results'!$J$4="yes",IF(C4538=FALSE,FALSE,IF('Data Transformation'!E4538&lt;$R$10,E4538,$R$10)),IF(C4538=FALSE,FALSE,IF(C4538&lt;$R$10,C4538,$R$10)))</f>
        <v>0</v>
      </c>
      <c r="H4538" t="b">
        <f>IF('Input and Summary Results'!$J$4="yes",'Data Transformation'!F4538,'Data Transformation'!D4538)</f>
        <v>0</v>
      </c>
      <c r="I4538" t="str">
        <f t="shared" si="241"/>
        <v/>
      </c>
    </row>
    <row r="4539" spans="2:9" x14ac:dyDescent="0.25">
      <c r="B4539" t="b">
        <f>IF('Input and Summary Results'!D4121=0,FALSE,'Input and Summary Results'!$B4121)</f>
        <v>0</v>
      </c>
      <c r="C4539" t="b">
        <f>IF(OR(B4539=0,'Input and Summary Results'!D4121=0,'Input and Summary Results'!D4121=""),FALSE,'Input and Summary Results'!$D4121)</f>
        <v>0</v>
      </c>
      <c r="D4539" t="b">
        <f>IF(OR(B4539=0,'Input and Summary Results'!E4121=0),FALSE,'Input and Summary Results'!$E4121)</f>
        <v>0</v>
      </c>
      <c r="E4539" t="b">
        <f t="shared" si="242"/>
        <v>0</v>
      </c>
      <c r="F4539" t="b">
        <f t="shared" si="243"/>
        <v>0</v>
      </c>
      <c r="G4539" t="b">
        <f>IF('Input and Summary Results'!$J$4="yes",IF(C4539=FALSE,FALSE,IF('Data Transformation'!E4539&lt;$R$10,E4539,$R$10)),IF(C4539=FALSE,FALSE,IF(C4539&lt;$R$10,C4539,$R$10)))</f>
        <v>0</v>
      </c>
      <c r="H4539" t="b">
        <f>IF('Input and Summary Results'!$J$4="yes",'Data Transformation'!F4539,'Data Transformation'!D4539)</f>
        <v>0</v>
      </c>
      <c r="I4539" t="str">
        <f t="shared" si="241"/>
        <v/>
      </c>
    </row>
    <row r="4540" spans="2:9" x14ac:dyDescent="0.25">
      <c r="B4540" t="b">
        <f>IF('Input and Summary Results'!D4122=0,FALSE,'Input and Summary Results'!$B4122)</f>
        <v>0</v>
      </c>
      <c r="C4540" t="b">
        <f>IF(OR(B4540=0,'Input and Summary Results'!D4122=0,'Input and Summary Results'!D4122=""),FALSE,'Input and Summary Results'!$D4122)</f>
        <v>0</v>
      </c>
      <c r="D4540" t="b">
        <f>IF(OR(B4540=0,'Input and Summary Results'!E4122=0),FALSE,'Input and Summary Results'!$E4122)</f>
        <v>0</v>
      </c>
      <c r="E4540" t="b">
        <f t="shared" si="242"/>
        <v>0</v>
      </c>
      <c r="F4540" t="b">
        <f t="shared" si="243"/>
        <v>0</v>
      </c>
      <c r="G4540" t="b">
        <f>IF('Input and Summary Results'!$J$4="yes",IF(C4540=FALSE,FALSE,IF('Data Transformation'!E4540&lt;$R$10,E4540,$R$10)),IF(C4540=FALSE,FALSE,IF(C4540&lt;$R$10,C4540,$R$10)))</f>
        <v>0</v>
      </c>
      <c r="H4540" t="b">
        <f>IF('Input and Summary Results'!$J$4="yes",'Data Transformation'!F4540,'Data Transformation'!D4540)</f>
        <v>0</v>
      </c>
      <c r="I4540" t="str">
        <f t="shared" si="241"/>
        <v/>
      </c>
    </row>
    <row r="4541" spans="2:9" x14ac:dyDescent="0.25">
      <c r="B4541" t="b">
        <f>IF('Input and Summary Results'!D4123=0,FALSE,'Input and Summary Results'!$B4123)</f>
        <v>0</v>
      </c>
      <c r="C4541" t="b">
        <f>IF(OR(B4541=0,'Input and Summary Results'!D4123=0,'Input and Summary Results'!D4123=""),FALSE,'Input and Summary Results'!$D4123)</f>
        <v>0</v>
      </c>
      <c r="D4541" t="b">
        <f>IF(OR(B4541=0,'Input and Summary Results'!E4123=0),FALSE,'Input and Summary Results'!$E4123)</f>
        <v>0</v>
      </c>
      <c r="E4541" t="b">
        <f t="shared" si="242"/>
        <v>0</v>
      </c>
      <c r="F4541" t="b">
        <f t="shared" si="243"/>
        <v>0</v>
      </c>
      <c r="G4541" t="b">
        <f>IF('Input and Summary Results'!$J$4="yes",IF(C4541=FALSE,FALSE,IF('Data Transformation'!E4541&lt;$R$10,E4541,$R$10)),IF(C4541=FALSE,FALSE,IF(C4541&lt;$R$10,C4541,$R$10)))</f>
        <v>0</v>
      </c>
      <c r="H4541" t="b">
        <f>IF('Input and Summary Results'!$J$4="yes",'Data Transformation'!F4541,'Data Transformation'!D4541)</f>
        <v>0</v>
      </c>
      <c r="I4541" t="str">
        <f t="shared" si="241"/>
        <v/>
      </c>
    </row>
    <row r="4542" spans="2:9" x14ac:dyDescent="0.25">
      <c r="B4542" t="b">
        <f>IF('Input and Summary Results'!D4124=0,FALSE,'Input and Summary Results'!$B4124)</f>
        <v>0</v>
      </c>
      <c r="C4542" t="b">
        <f>IF(OR(B4542=0,'Input and Summary Results'!D4124=0,'Input and Summary Results'!D4124=""),FALSE,'Input and Summary Results'!$D4124)</f>
        <v>0</v>
      </c>
      <c r="D4542" t="b">
        <f>IF(OR(B4542=0,'Input and Summary Results'!E4124=0),FALSE,'Input and Summary Results'!$E4124)</f>
        <v>0</v>
      </c>
      <c r="E4542" t="b">
        <f t="shared" si="242"/>
        <v>0</v>
      </c>
      <c r="F4542" t="b">
        <f t="shared" si="243"/>
        <v>0</v>
      </c>
      <c r="G4542" t="b">
        <f>IF('Input and Summary Results'!$J$4="yes",IF(C4542=FALSE,FALSE,IF('Data Transformation'!E4542&lt;$R$10,E4542,$R$10)),IF(C4542=FALSE,FALSE,IF(C4542&lt;$R$10,C4542,$R$10)))</f>
        <v>0</v>
      </c>
      <c r="H4542" t="b">
        <f>IF('Input and Summary Results'!$J$4="yes",'Data Transformation'!F4542,'Data Transformation'!D4542)</f>
        <v>0</v>
      </c>
      <c r="I4542" t="str">
        <f t="shared" si="241"/>
        <v/>
      </c>
    </row>
    <row r="4543" spans="2:9" x14ac:dyDescent="0.25">
      <c r="B4543" t="b">
        <f>IF('Input and Summary Results'!D4125=0,FALSE,'Input and Summary Results'!$B4125)</f>
        <v>0</v>
      </c>
      <c r="C4543" t="b">
        <f>IF(OR(B4543=0,'Input and Summary Results'!D4125=0,'Input and Summary Results'!D4125=""),FALSE,'Input and Summary Results'!$D4125)</f>
        <v>0</v>
      </c>
      <c r="D4543" t="b">
        <f>IF(OR(B4543=0,'Input and Summary Results'!E4125=0),FALSE,'Input and Summary Results'!$E4125)</f>
        <v>0</v>
      </c>
      <c r="E4543" t="b">
        <f t="shared" si="242"/>
        <v>0</v>
      </c>
      <c r="F4543" t="b">
        <f t="shared" si="243"/>
        <v>0</v>
      </c>
      <c r="G4543" t="b">
        <f>IF('Input and Summary Results'!$J$4="yes",IF(C4543=FALSE,FALSE,IF('Data Transformation'!E4543&lt;$R$10,E4543,$R$10)),IF(C4543=FALSE,FALSE,IF(C4543&lt;$R$10,C4543,$R$10)))</f>
        <v>0</v>
      </c>
      <c r="H4543" t="b">
        <f>IF('Input and Summary Results'!$J$4="yes",'Data Transformation'!F4543,'Data Transformation'!D4543)</f>
        <v>0</v>
      </c>
      <c r="I4543" t="str">
        <f t="shared" si="241"/>
        <v/>
      </c>
    </row>
    <row r="4544" spans="2:9" x14ac:dyDescent="0.25">
      <c r="B4544" t="b">
        <f>IF('Input and Summary Results'!D4126=0,FALSE,'Input and Summary Results'!$B4126)</f>
        <v>0</v>
      </c>
      <c r="C4544" t="b">
        <f>IF(OR(B4544=0,'Input and Summary Results'!D4126=0,'Input and Summary Results'!D4126=""),FALSE,'Input and Summary Results'!$D4126)</f>
        <v>0</v>
      </c>
      <c r="D4544" t="b">
        <f>IF(OR(B4544=0,'Input and Summary Results'!E4126=0),FALSE,'Input and Summary Results'!$E4126)</f>
        <v>0</v>
      </c>
      <c r="E4544" t="b">
        <f t="shared" si="242"/>
        <v>0</v>
      </c>
      <c r="F4544" t="b">
        <f t="shared" si="243"/>
        <v>0</v>
      </c>
      <c r="G4544" t="b">
        <f>IF('Input and Summary Results'!$J$4="yes",IF(C4544=FALSE,FALSE,IF('Data Transformation'!E4544&lt;$R$10,E4544,$R$10)),IF(C4544=FALSE,FALSE,IF(C4544&lt;$R$10,C4544,$R$10)))</f>
        <v>0</v>
      </c>
      <c r="H4544" t="b">
        <f>IF('Input and Summary Results'!$J$4="yes",'Data Transformation'!F4544,'Data Transformation'!D4544)</f>
        <v>0</v>
      </c>
      <c r="I4544" t="str">
        <f t="shared" si="241"/>
        <v/>
      </c>
    </row>
    <row r="4545" spans="2:9" x14ac:dyDescent="0.25">
      <c r="B4545" t="b">
        <f>IF('Input and Summary Results'!D4127=0,FALSE,'Input and Summary Results'!$B4127)</f>
        <v>0</v>
      </c>
      <c r="C4545" t="b">
        <f>IF(OR(B4545=0,'Input and Summary Results'!D4127=0,'Input and Summary Results'!D4127=""),FALSE,'Input and Summary Results'!$D4127)</f>
        <v>0</v>
      </c>
      <c r="D4545" t="b">
        <f>IF(OR(B4545=0,'Input and Summary Results'!E4127=0),FALSE,'Input and Summary Results'!$E4127)</f>
        <v>0</v>
      </c>
      <c r="E4545" t="b">
        <f t="shared" si="242"/>
        <v>0</v>
      </c>
      <c r="F4545" t="b">
        <f t="shared" si="243"/>
        <v>0</v>
      </c>
      <c r="G4545" t="b">
        <f>IF('Input and Summary Results'!$J$4="yes",IF(C4545=FALSE,FALSE,IF('Data Transformation'!E4545&lt;$R$10,E4545,$R$10)),IF(C4545=FALSE,FALSE,IF(C4545&lt;$R$10,C4545,$R$10)))</f>
        <v>0</v>
      </c>
      <c r="H4545" t="b">
        <f>IF('Input and Summary Results'!$J$4="yes",'Data Transformation'!F4545,'Data Transformation'!D4545)</f>
        <v>0</v>
      </c>
      <c r="I4545" t="str">
        <f t="shared" si="241"/>
        <v/>
      </c>
    </row>
    <row r="4546" spans="2:9" x14ac:dyDescent="0.25">
      <c r="B4546" t="b">
        <f>IF('Input and Summary Results'!D4128=0,FALSE,'Input and Summary Results'!$B4128)</f>
        <v>0</v>
      </c>
      <c r="C4546" t="b">
        <f>IF(OR(B4546=0,'Input and Summary Results'!D4128=0,'Input and Summary Results'!D4128=""),FALSE,'Input and Summary Results'!$D4128)</f>
        <v>0</v>
      </c>
      <c r="D4546" t="b">
        <f>IF(OR(B4546=0,'Input and Summary Results'!E4128=0),FALSE,'Input and Summary Results'!$E4128)</f>
        <v>0</v>
      </c>
      <c r="E4546" t="b">
        <f t="shared" si="242"/>
        <v>0</v>
      </c>
      <c r="F4546" t="b">
        <f t="shared" si="243"/>
        <v>0</v>
      </c>
      <c r="G4546" t="b">
        <f>IF('Input and Summary Results'!$J$4="yes",IF(C4546=FALSE,FALSE,IF('Data Transformation'!E4546&lt;$R$10,E4546,$R$10)),IF(C4546=FALSE,FALSE,IF(C4546&lt;$R$10,C4546,$R$10)))</f>
        <v>0</v>
      </c>
      <c r="H4546" t="b">
        <f>IF('Input and Summary Results'!$J$4="yes",'Data Transformation'!F4546,'Data Transformation'!D4546)</f>
        <v>0</v>
      </c>
      <c r="I4546" t="str">
        <f t="shared" si="241"/>
        <v/>
      </c>
    </row>
    <row r="4547" spans="2:9" x14ac:dyDescent="0.25">
      <c r="B4547" t="b">
        <f>IF('Input and Summary Results'!D4129=0,FALSE,'Input and Summary Results'!$B4129)</f>
        <v>0</v>
      </c>
      <c r="C4547" t="b">
        <f>IF(OR(B4547=0,'Input and Summary Results'!D4129=0,'Input and Summary Results'!D4129=""),FALSE,'Input and Summary Results'!$D4129)</f>
        <v>0</v>
      </c>
      <c r="D4547" t="b">
        <f>IF(OR(B4547=0,'Input and Summary Results'!E4129=0),FALSE,'Input and Summary Results'!$E4129)</f>
        <v>0</v>
      </c>
      <c r="E4547" t="b">
        <f t="shared" si="242"/>
        <v>0</v>
      </c>
      <c r="F4547" t="b">
        <f t="shared" si="243"/>
        <v>0</v>
      </c>
      <c r="G4547" t="b">
        <f>IF('Input and Summary Results'!$J$4="yes",IF(C4547=FALSE,FALSE,IF('Data Transformation'!E4547&lt;$R$10,E4547,$R$10)),IF(C4547=FALSE,FALSE,IF(C4547&lt;$R$10,C4547,$R$10)))</f>
        <v>0</v>
      </c>
      <c r="H4547" t="b">
        <f>IF('Input and Summary Results'!$J$4="yes",'Data Transformation'!F4547,'Data Transformation'!D4547)</f>
        <v>0</v>
      </c>
      <c r="I4547" t="str">
        <f t="shared" si="241"/>
        <v/>
      </c>
    </row>
    <row r="4548" spans="2:9" x14ac:dyDescent="0.25">
      <c r="B4548" t="b">
        <f>IF('Input and Summary Results'!D4130=0,FALSE,'Input and Summary Results'!$B4130)</f>
        <v>0</v>
      </c>
      <c r="C4548" t="b">
        <f>IF(OR(B4548=0,'Input and Summary Results'!D4130=0,'Input and Summary Results'!D4130=""),FALSE,'Input and Summary Results'!$D4130)</f>
        <v>0</v>
      </c>
      <c r="D4548" t="b">
        <f>IF(OR(B4548=0,'Input and Summary Results'!E4130=0),FALSE,'Input and Summary Results'!$E4130)</f>
        <v>0</v>
      </c>
      <c r="E4548" t="b">
        <f t="shared" si="242"/>
        <v>0</v>
      </c>
      <c r="F4548" t="b">
        <f t="shared" si="243"/>
        <v>0</v>
      </c>
      <c r="G4548" t="b">
        <f>IF('Input and Summary Results'!$J$4="yes",IF(C4548=FALSE,FALSE,IF('Data Transformation'!E4548&lt;$R$10,E4548,$R$10)),IF(C4548=FALSE,FALSE,IF(C4548&lt;$R$10,C4548,$R$10)))</f>
        <v>0</v>
      </c>
      <c r="H4548" t="b">
        <f>IF('Input and Summary Results'!$J$4="yes",'Data Transformation'!F4548,'Data Transformation'!D4548)</f>
        <v>0</v>
      </c>
      <c r="I4548" t="str">
        <f t="shared" si="241"/>
        <v/>
      </c>
    </row>
    <row r="4549" spans="2:9" x14ac:dyDescent="0.25">
      <c r="B4549" t="b">
        <f>IF('Input and Summary Results'!D4131=0,FALSE,'Input and Summary Results'!$B4131)</f>
        <v>0</v>
      </c>
      <c r="C4549" t="b">
        <f>IF(OR(B4549=0,'Input and Summary Results'!D4131=0,'Input and Summary Results'!D4131=""),FALSE,'Input and Summary Results'!$D4131)</f>
        <v>0</v>
      </c>
      <c r="D4549" t="b">
        <f>IF(OR(B4549=0,'Input and Summary Results'!E4131=0),FALSE,'Input and Summary Results'!$E4131)</f>
        <v>0</v>
      </c>
      <c r="E4549" t="b">
        <f t="shared" si="242"/>
        <v>0</v>
      </c>
      <c r="F4549" t="b">
        <f t="shared" si="243"/>
        <v>0</v>
      </c>
      <c r="G4549" t="b">
        <f>IF('Input and Summary Results'!$J$4="yes",IF(C4549=FALSE,FALSE,IF('Data Transformation'!E4549&lt;$R$10,E4549,$R$10)),IF(C4549=FALSE,FALSE,IF(C4549&lt;$R$10,C4549,$R$10)))</f>
        <v>0</v>
      </c>
      <c r="H4549" t="b">
        <f>IF('Input and Summary Results'!$J$4="yes",'Data Transformation'!F4549,'Data Transformation'!D4549)</f>
        <v>0</v>
      </c>
      <c r="I4549" t="str">
        <f t="shared" ref="I4549:I4612" si="244">IF(G4549=FALSE,"",B4549)</f>
        <v/>
      </c>
    </row>
    <row r="4550" spans="2:9" x14ac:dyDescent="0.25">
      <c r="B4550" t="b">
        <f>IF('Input and Summary Results'!D4132=0,FALSE,'Input and Summary Results'!$B4132)</f>
        <v>0</v>
      </c>
      <c r="C4550" t="b">
        <f>IF(OR(B4550=0,'Input and Summary Results'!D4132=0,'Input and Summary Results'!D4132=""),FALSE,'Input and Summary Results'!$D4132)</f>
        <v>0</v>
      </c>
      <c r="D4550" t="b">
        <f>IF(OR(B4550=0,'Input and Summary Results'!E4132=0),FALSE,'Input and Summary Results'!$E4132)</f>
        <v>0</v>
      </c>
      <c r="E4550" t="b">
        <f t="shared" si="242"/>
        <v>0</v>
      </c>
      <c r="F4550" t="b">
        <f t="shared" si="243"/>
        <v>0</v>
      </c>
      <c r="G4550" t="b">
        <f>IF('Input and Summary Results'!$J$4="yes",IF(C4550=FALSE,FALSE,IF('Data Transformation'!E4550&lt;$R$10,E4550,$R$10)),IF(C4550=FALSE,FALSE,IF(C4550&lt;$R$10,C4550,$R$10)))</f>
        <v>0</v>
      </c>
      <c r="H4550" t="b">
        <f>IF('Input and Summary Results'!$J$4="yes",'Data Transformation'!F4550,'Data Transformation'!D4550)</f>
        <v>0</v>
      </c>
      <c r="I4550" t="str">
        <f t="shared" si="244"/>
        <v/>
      </c>
    </row>
    <row r="4551" spans="2:9" x14ac:dyDescent="0.25">
      <c r="B4551" t="b">
        <f>IF('Input and Summary Results'!D4133=0,FALSE,'Input and Summary Results'!$B4133)</f>
        <v>0</v>
      </c>
      <c r="C4551" t="b">
        <f>IF(OR(B4551=0,'Input and Summary Results'!D4133=0,'Input and Summary Results'!D4133=""),FALSE,'Input and Summary Results'!$D4133)</f>
        <v>0</v>
      </c>
      <c r="D4551" t="b">
        <f>IF(OR(B4551=0,'Input and Summary Results'!E4133=0),FALSE,'Input and Summary Results'!$E4133)</f>
        <v>0</v>
      </c>
      <c r="E4551" t="b">
        <f t="shared" si="242"/>
        <v>0</v>
      </c>
      <c r="F4551" t="b">
        <f t="shared" si="243"/>
        <v>0</v>
      </c>
      <c r="G4551" t="b">
        <f>IF('Input and Summary Results'!$J$4="yes",IF(C4551=FALSE,FALSE,IF('Data Transformation'!E4551&lt;$R$10,E4551,$R$10)),IF(C4551=FALSE,FALSE,IF(C4551&lt;$R$10,C4551,$R$10)))</f>
        <v>0</v>
      </c>
      <c r="H4551" t="b">
        <f>IF('Input and Summary Results'!$J$4="yes",'Data Transformation'!F4551,'Data Transformation'!D4551)</f>
        <v>0</v>
      </c>
      <c r="I4551" t="str">
        <f t="shared" si="244"/>
        <v/>
      </c>
    </row>
    <row r="4552" spans="2:9" x14ac:dyDescent="0.25">
      <c r="B4552" t="b">
        <f>IF('Input and Summary Results'!D4134=0,FALSE,'Input and Summary Results'!$B4134)</f>
        <v>0</v>
      </c>
      <c r="C4552" t="b">
        <f>IF(OR(B4552=0,'Input and Summary Results'!D4134=0,'Input and Summary Results'!D4134=""),FALSE,'Input and Summary Results'!$D4134)</f>
        <v>0</v>
      </c>
      <c r="D4552" t="b">
        <f>IF(OR(B4552=0,'Input and Summary Results'!E4134=0),FALSE,'Input and Summary Results'!$E4134)</f>
        <v>0</v>
      </c>
      <c r="E4552" t="b">
        <f t="shared" si="242"/>
        <v>0</v>
      </c>
      <c r="F4552" t="b">
        <f t="shared" si="243"/>
        <v>0</v>
      </c>
      <c r="G4552" t="b">
        <f>IF('Input and Summary Results'!$J$4="yes",IF(C4552=FALSE,FALSE,IF('Data Transformation'!E4552&lt;$R$10,E4552,$R$10)),IF(C4552=FALSE,FALSE,IF(C4552&lt;$R$10,C4552,$R$10)))</f>
        <v>0</v>
      </c>
      <c r="H4552" t="b">
        <f>IF('Input and Summary Results'!$J$4="yes",'Data Transformation'!F4552,'Data Transformation'!D4552)</f>
        <v>0</v>
      </c>
      <c r="I4552" t="str">
        <f t="shared" si="244"/>
        <v/>
      </c>
    </row>
    <row r="4553" spans="2:9" x14ac:dyDescent="0.25">
      <c r="B4553" t="b">
        <f>IF('Input and Summary Results'!D4135=0,FALSE,'Input and Summary Results'!$B4135)</f>
        <v>0</v>
      </c>
      <c r="C4553" t="b">
        <f>IF(OR(B4553=0,'Input and Summary Results'!D4135=0,'Input and Summary Results'!D4135=""),FALSE,'Input and Summary Results'!$D4135)</f>
        <v>0</v>
      </c>
      <c r="D4553" t="b">
        <f>IF(OR(B4553=0,'Input and Summary Results'!E4135=0),FALSE,'Input and Summary Results'!$E4135)</f>
        <v>0</v>
      </c>
      <c r="E4553" t="b">
        <f t="shared" si="242"/>
        <v>0</v>
      </c>
      <c r="F4553" t="b">
        <f t="shared" si="243"/>
        <v>0</v>
      </c>
      <c r="G4553" t="b">
        <f>IF('Input and Summary Results'!$J$4="yes",IF(C4553=FALSE,FALSE,IF('Data Transformation'!E4553&lt;$R$10,E4553,$R$10)),IF(C4553=FALSE,FALSE,IF(C4553&lt;$R$10,C4553,$R$10)))</f>
        <v>0</v>
      </c>
      <c r="H4553" t="b">
        <f>IF('Input and Summary Results'!$J$4="yes",'Data Transformation'!F4553,'Data Transformation'!D4553)</f>
        <v>0</v>
      </c>
      <c r="I4553" t="str">
        <f t="shared" si="244"/>
        <v/>
      </c>
    </row>
    <row r="4554" spans="2:9" x14ac:dyDescent="0.25">
      <c r="B4554" t="b">
        <f>IF('Input and Summary Results'!D4136=0,FALSE,'Input and Summary Results'!$B4136)</f>
        <v>0</v>
      </c>
      <c r="C4554" t="b">
        <f>IF(OR(B4554=0,'Input and Summary Results'!D4136=0,'Input and Summary Results'!D4136=""),FALSE,'Input and Summary Results'!$D4136)</f>
        <v>0</v>
      </c>
      <c r="D4554" t="b">
        <f>IF(OR(B4554=0,'Input and Summary Results'!E4136=0),FALSE,'Input and Summary Results'!$E4136)</f>
        <v>0</v>
      </c>
      <c r="E4554" t="b">
        <f t="shared" si="242"/>
        <v>0</v>
      </c>
      <c r="F4554" t="b">
        <f t="shared" si="243"/>
        <v>0</v>
      </c>
      <c r="G4554" t="b">
        <f>IF('Input and Summary Results'!$J$4="yes",IF(C4554=FALSE,FALSE,IF('Data Transformation'!E4554&lt;$R$10,E4554,$R$10)),IF(C4554=FALSE,FALSE,IF(C4554&lt;$R$10,C4554,$R$10)))</f>
        <v>0</v>
      </c>
      <c r="H4554" t="b">
        <f>IF('Input and Summary Results'!$J$4="yes",'Data Transformation'!F4554,'Data Transformation'!D4554)</f>
        <v>0</v>
      </c>
      <c r="I4554" t="str">
        <f t="shared" si="244"/>
        <v/>
      </c>
    </row>
    <row r="4555" spans="2:9" x14ac:dyDescent="0.25">
      <c r="B4555" t="b">
        <f>IF('Input and Summary Results'!D4137=0,FALSE,'Input and Summary Results'!$B4137)</f>
        <v>0</v>
      </c>
      <c r="C4555" t="b">
        <f>IF(OR(B4555=0,'Input and Summary Results'!D4137=0,'Input and Summary Results'!D4137=""),FALSE,'Input and Summary Results'!$D4137)</f>
        <v>0</v>
      </c>
      <c r="D4555" t="b">
        <f>IF(OR(B4555=0,'Input and Summary Results'!E4137=0),FALSE,'Input and Summary Results'!$E4137)</f>
        <v>0</v>
      </c>
      <c r="E4555" t="b">
        <f t="shared" si="242"/>
        <v>0</v>
      </c>
      <c r="F4555" t="b">
        <f t="shared" si="243"/>
        <v>0</v>
      </c>
      <c r="G4555" t="b">
        <f>IF('Input and Summary Results'!$J$4="yes",IF(C4555=FALSE,FALSE,IF('Data Transformation'!E4555&lt;$R$10,E4555,$R$10)),IF(C4555=FALSE,FALSE,IF(C4555&lt;$R$10,C4555,$R$10)))</f>
        <v>0</v>
      </c>
      <c r="H4555" t="b">
        <f>IF('Input and Summary Results'!$J$4="yes",'Data Transformation'!F4555,'Data Transformation'!D4555)</f>
        <v>0</v>
      </c>
      <c r="I4555" t="str">
        <f t="shared" si="244"/>
        <v/>
      </c>
    </row>
    <row r="4556" spans="2:9" x14ac:dyDescent="0.25">
      <c r="B4556" t="b">
        <f>IF('Input and Summary Results'!D4138=0,FALSE,'Input and Summary Results'!$B4138)</f>
        <v>0</v>
      </c>
      <c r="C4556" t="b">
        <f>IF(OR(B4556=0,'Input and Summary Results'!D4138=0,'Input and Summary Results'!D4138=""),FALSE,'Input and Summary Results'!$D4138)</f>
        <v>0</v>
      </c>
      <c r="D4556" t="b">
        <f>IF(OR(B4556=0,'Input and Summary Results'!E4138=0),FALSE,'Input and Summary Results'!$E4138)</f>
        <v>0</v>
      </c>
      <c r="E4556" t="b">
        <f t="shared" si="242"/>
        <v>0</v>
      </c>
      <c r="F4556" t="b">
        <f t="shared" si="243"/>
        <v>0</v>
      </c>
      <c r="G4556" t="b">
        <f>IF('Input and Summary Results'!$J$4="yes",IF(C4556=FALSE,FALSE,IF('Data Transformation'!E4556&lt;$R$10,E4556,$R$10)),IF(C4556=FALSE,FALSE,IF(C4556&lt;$R$10,C4556,$R$10)))</f>
        <v>0</v>
      </c>
      <c r="H4556" t="b">
        <f>IF('Input and Summary Results'!$J$4="yes",'Data Transformation'!F4556,'Data Transformation'!D4556)</f>
        <v>0</v>
      </c>
      <c r="I4556" t="str">
        <f t="shared" si="244"/>
        <v/>
      </c>
    </row>
    <row r="4557" spans="2:9" x14ac:dyDescent="0.25">
      <c r="B4557" t="b">
        <f>IF('Input and Summary Results'!D4139=0,FALSE,'Input and Summary Results'!$B4139)</f>
        <v>0</v>
      </c>
      <c r="C4557" t="b">
        <f>IF(OR(B4557=0,'Input and Summary Results'!D4139=0,'Input and Summary Results'!D4139=""),FALSE,'Input and Summary Results'!$D4139)</f>
        <v>0</v>
      </c>
      <c r="D4557" t="b">
        <f>IF(OR(B4557=0,'Input and Summary Results'!E4139=0),FALSE,'Input and Summary Results'!$E4139)</f>
        <v>0</v>
      </c>
      <c r="E4557" t="b">
        <f t="shared" si="242"/>
        <v>0</v>
      </c>
      <c r="F4557" t="b">
        <f t="shared" si="243"/>
        <v>0</v>
      </c>
      <c r="G4557" t="b">
        <f>IF('Input and Summary Results'!$J$4="yes",IF(C4557=FALSE,FALSE,IF('Data Transformation'!E4557&lt;$R$10,E4557,$R$10)),IF(C4557=FALSE,FALSE,IF(C4557&lt;$R$10,C4557,$R$10)))</f>
        <v>0</v>
      </c>
      <c r="H4557" t="b">
        <f>IF('Input and Summary Results'!$J$4="yes",'Data Transformation'!F4557,'Data Transformation'!D4557)</f>
        <v>0</v>
      </c>
      <c r="I4557" t="str">
        <f t="shared" si="244"/>
        <v/>
      </c>
    </row>
    <row r="4558" spans="2:9" x14ac:dyDescent="0.25">
      <c r="B4558" t="b">
        <f>IF('Input and Summary Results'!D4140=0,FALSE,'Input and Summary Results'!$B4140)</f>
        <v>0</v>
      </c>
      <c r="C4558" t="b">
        <f>IF(OR(B4558=0,'Input and Summary Results'!D4140=0,'Input and Summary Results'!D4140=""),FALSE,'Input and Summary Results'!$D4140)</f>
        <v>0</v>
      </c>
      <c r="D4558" t="b">
        <f>IF(OR(B4558=0,'Input and Summary Results'!E4140=0),FALSE,'Input and Summary Results'!$E4140)</f>
        <v>0</v>
      </c>
      <c r="E4558" t="b">
        <f t="shared" si="242"/>
        <v>0</v>
      </c>
      <c r="F4558" t="b">
        <f t="shared" si="243"/>
        <v>0</v>
      </c>
      <c r="G4558" t="b">
        <f>IF('Input and Summary Results'!$J$4="yes",IF(C4558=FALSE,FALSE,IF('Data Transformation'!E4558&lt;$R$10,E4558,$R$10)),IF(C4558=FALSE,FALSE,IF(C4558&lt;$R$10,C4558,$R$10)))</f>
        <v>0</v>
      </c>
      <c r="H4558" t="b">
        <f>IF('Input and Summary Results'!$J$4="yes",'Data Transformation'!F4558,'Data Transformation'!D4558)</f>
        <v>0</v>
      </c>
      <c r="I4558" t="str">
        <f t="shared" si="244"/>
        <v/>
      </c>
    </row>
    <row r="4559" spans="2:9" x14ac:dyDescent="0.25">
      <c r="B4559" t="b">
        <f>IF('Input and Summary Results'!D4141=0,FALSE,'Input and Summary Results'!$B4141)</f>
        <v>0</v>
      </c>
      <c r="C4559" t="b">
        <f>IF(OR(B4559=0,'Input and Summary Results'!D4141=0,'Input and Summary Results'!D4141=""),FALSE,'Input and Summary Results'!$D4141)</f>
        <v>0</v>
      </c>
      <c r="D4559" t="b">
        <f>IF(OR(B4559=0,'Input and Summary Results'!E4141=0),FALSE,'Input and Summary Results'!$E4141)</f>
        <v>0</v>
      </c>
      <c r="E4559" t="b">
        <f t="shared" si="242"/>
        <v>0</v>
      </c>
      <c r="F4559" t="b">
        <f t="shared" si="243"/>
        <v>0</v>
      </c>
      <c r="G4559" t="b">
        <f>IF('Input and Summary Results'!$J$4="yes",IF(C4559=FALSE,FALSE,IF('Data Transformation'!E4559&lt;$R$10,E4559,$R$10)),IF(C4559=FALSE,FALSE,IF(C4559&lt;$R$10,C4559,$R$10)))</f>
        <v>0</v>
      </c>
      <c r="H4559" t="b">
        <f>IF('Input and Summary Results'!$J$4="yes",'Data Transformation'!F4559,'Data Transformation'!D4559)</f>
        <v>0</v>
      </c>
      <c r="I4559" t="str">
        <f t="shared" si="244"/>
        <v/>
      </c>
    </row>
    <row r="4560" spans="2:9" x14ac:dyDescent="0.25">
      <c r="B4560" t="b">
        <f>IF('Input and Summary Results'!D4142=0,FALSE,'Input and Summary Results'!$B4142)</f>
        <v>0</v>
      </c>
      <c r="C4560" t="b">
        <f>IF(OR(B4560=0,'Input and Summary Results'!D4142=0,'Input and Summary Results'!D4142=""),FALSE,'Input and Summary Results'!$D4142)</f>
        <v>0</v>
      </c>
      <c r="D4560" t="b">
        <f>IF(OR(B4560=0,'Input and Summary Results'!E4142=0),FALSE,'Input and Summary Results'!$E4142)</f>
        <v>0</v>
      </c>
      <c r="E4560" t="b">
        <f t="shared" si="242"/>
        <v>0</v>
      </c>
      <c r="F4560" t="b">
        <f t="shared" si="243"/>
        <v>0</v>
      </c>
      <c r="G4560" t="b">
        <f>IF('Input and Summary Results'!$J$4="yes",IF(C4560=FALSE,FALSE,IF('Data Transformation'!E4560&lt;$R$10,E4560,$R$10)),IF(C4560=FALSE,FALSE,IF(C4560&lt;$R$10,C4560,$R$10)))</f>
        <v>0</v>
      </c>
      <c r="H4560" t="b">
        <f>IF('Input and Summary Results'!$J$4="yes",'Data Transformation'!F4560,'Data Transformation'!D4560)</f>
        <v>0</v>
      </c>
      <c r="I4560" t="str">
        <f t="shared" si="244"/>
        <v/>
      </c>
    </row>
    <row r="4561" spans="2:9" x14ac:dyDescent="0.25">
      <c r="B4561" t="b">
        <f>IF('Input and Summary Results'!D4143=0,FALSE,'Input and Summary Results'!$B4143)</f>
        <v>0</v>
      </c>
      <c r="C4561" t="b">
        <f>IF(OR(B4561=0,'Input and Summary Results'!D4143=0,'Input and Summary Results'!D4143=""),FALSE,'Input and Summary Results'!$D4143)</f>
        <v>0</v>
      </c>
      <c r="D4561" t="b">
        <f>IF(OR(B4561=0,'Input and Summary Results'!E4143=0),FALSE,'Input and Summary Results'!$E4143)</f>
        <v>0</v>
      </c>
      <c r="E4561" t="b">
        <f t="shared" si="242"/>
        <v>0</v>
      </c>
      <c r="F4561" t="b">
        <f t="shared" si="243"/>
        <v>0</v>
      </c>
      <c r="G4561" t="b">
        <f>IF('Input and Summary Results'!$J$4="yes",IF(C4561=FALSE,FALSE,IF('Data Transformation'!E4561&lt;$R$10,E4561,$R$10)),IF(C4561=FALSE,FALSE,IF(C4561&lt;$R$10,C4561,$R$10)))</f>
        <v>0</v>
      </c>
      <c r="H4561" t="b">
        <f>IF('Input and Summary Results'!$J$4="yes",'Data Transformation'!F4561,'Data Transformation'!D4561)</f>
        <v>0</v>
      </c>
      <c r="I4561" t="str">
        <f t="shared" si="244"/>
        <v/>
      </c>
    </row>
    <row r="4562" spans="2:9" x14ac:dyDescent="0.25">
      <c r="B4562" t="b">
        <f>IF('Input and Summary Results'!D4144=0,FALSE,'Input and Summary Results'!$B4144)</f>
        <v>0</v>
      </c>
      <c r="C4562" t="b">
        <f>IF(OR(B4562=0,'Input and Summary Results'!D4144=0,'Input and Summary Results'!D4144=""),FALSE,'Input and Summary Results'!$D4144)</f>
        <v>0</v>
      </c>
      <c r="D4562" t="b">
        <f>IF(OR(B4562=0,'Input and Summary Results'!E4144=0),FALSE,'Input and Summary Results'!$E4144)</f>
        <v>0</v>
      </c>
      <c r="E4562" t="b">
        <f t="shared" si="242"/>
        <v>0</v>
      </c>
      <c r="F4562" t="b">
        <f t="shared" si="243"/>
        <v>0</v>
      </c>
      <c r="G4562" t="b">
        <f>IF('Input and Summary Results'!$J$4="yes",IF(C4562=FALSE,FALSE,IF('Data Transformation'!E4562&lt;$R$10,E4562,$R$10)),IF(C4562=FALSE,FALSE,IF(C4562&lt;$R$10,C4562,$R$10)))</f>
        <v>0</v>
      </c>
      <c r="H4562" t="b">
        <f>IF('Input and Summary Results'!$J$4="yes",'Data Transformation'!F4562,'Data Transformation'!D4562)</f>
        <v>0</v>
      </c>
      <c r="I4562" t="str">
        <f t="shared" si="244"/>
        <v/>
      </c>
    </row>
    <row r="4563" spans="2:9" x14ac:dyDescent="0.25">
      <c r="B4563" t="b">
        <f>IF('Input and Summary Results'!D4145=0,FALSE,'Input and Summary Results'!$B4145)</f>
        <v>0</v>
      </c>
      <c r="C4563" t="b">
        <f>IF(OR(B4563=0,'Input and Summary Results'!D4145=0,'Input and Summary Results'!D4145=""),FALSE,'Input and Summary Results'!$D4145)</f>
        <v>0</v>
      </c>
      <c r="D4563" t="b">
        <f>IF(OR(B4563=0,'Input and Summary Results'!E4145=0),FALSE,'Input and Summary Results'!$E4145)</f>
        <v>0</v>
      </c>
      <c r="E4563" t="b">
        <f t="shared" si="242"/>
        <v>0</v>
      </c>
      <c r="F4563" t="b">
        <f t="shared" si="243"/>
        <v>0</v>
      </c>
      <c r="G4563" t="b">
        <f>IF('Input and Summary Results'!$J$4="yes",IF(C4563=FALSE,FALSE,IF('Data Transformation'!E4563&lt;$R$10,E4563,$R$10)),IF(C4563=FALSE,FALSE,IF(C4563&lt;$R$10,C4563,$R$10)))</f>
        <v>0</v>
      </c>
      <c r="H4563" t="b">
        <f>IF('Input and Summary Results'!$J$4="yes",'Data Transformation'!F4563,'Data Transformation'!D4563)</f>
        <v>0</v>
      </c>
      <c r="I4563" t="str">
        <f t="shared" si="244"/>
        <v/>
      </c>
    </row>
    <row r="4564" spans="2:9" x14ac:dyDescent="0.25">
      <c r="B4564" t="b">
        <f>IF('Input and Summary Results'!D4146=0,FALSE,'Input and Summary Results'!$B4146)</f>
        <v>0</v>
      </c>
      <c r="C4564" t="b">
        <f>IF(OR(B4564=0,'Input and Summary Results'!D4146=0,'Input and Summary Results'!D4146=""),FALSE,'Input and Summary Results'!$D4146)</f>
        <v>0</v>
      </c>
      <c r="D4564" t="b">
        <f>IF(OR(B4564=0,'Input and Summary Results'!E4146=0),FALSE,'Input and Summary Results'!$E4146)</f>
        <v>0</v>
      </c>
      <c r="E4564" t="b">
        <f t="shared" si="242"/>
        <v>0</v>
      </c>
      <c r="F4564" t="b">
        <f t="shared" si="243"/>
        <v>0</v>
      </c>
      <c r="G4564" t="b">
        <f>IF('Input and Summary Results'!$J$4="yes",IF(C4564=FALSE,FALSE,IF('Data Transformation'!E4564&lt;$R$10,E4564,$R$10)),IF(C4564=FALSE,FALSE,IF(C4564&lt;$R$10,C4564,$R$10)))</f>
        <v>0</v>
      </c>
      <c r="H4564" t="b">
        <f>IF('Input and Summary Results'!$J$4="yes",'Data Transformation'!F4564,'Data Transformation'!D4564)</f>
        <v>0</v>
      </c>
      <c r="I4564" t="str">
        <f t="shared" si="244"/>
        <v/>
      </c>
    </row>
    <row r="4565" spans="2:9" x14ac:dyDescent="0.25">
      <c r="B4565" t="b">
        <f>IF('Input and Summary Results'!D4147=0,FALSE,'Input and Summary Results'!$B4147)</f>
        <v>0</v>
      </c>
      <c r="C4565" t="b">
        <f>IF(OR(B4565=0,'Input and Summary Results'!D4147=0,'Input and Summary Results'!D4147=""),FALSE,'Input and Summary Results'!$D4147)</f>
        <v>0</v>
      </c>
      <c r="D4565" t="b">
        <f>IF(OR(B4565=0,'Input and Summary Results'!E4147=0),FALSE,'Input and Summary Results'!$E4147)</f>
        <v>0</v>
      </c>
      <c r="E4565" t="b">
        <f t="shared" si="242"/>
        <v>0</v>
      </c>
      <c r="F4565" t="b">
        <f t="shared" si="243"/>
        <v>0</v>
      </c>
      <c r="G4565" t="b">
        <f>IF('Input and Summary Results'!$J$4="yes",IF(C4565=FALSE,FALSE,IF('Data Transformation'!E4565&lt;$R$10,E4565,$R$10)),IF(C4565=FALSE,FALSE,IF(C4565&lt;$R$10,C4565,$R$10)))</f>
        <v>0</v>
      </c>
      <c r="H4565" t="b">
        <f>IF('Input and Summary Results'!$J$4="yes",'Data Transformation'!F4565,'Data Transformation'!D4565)</f>
        <v>0</v>
      </c>
      <c r="I4565" t="str">
        <f t="shared" si="244"/>
        <v/>
      </c>
    </row>
    <row r="4566" spans="2:9" x14ac:dyDescent="0.25">
      <c r="B4566" t="b">
        <f>IF('Input and Summary Results'!D4148=0,FALSE,'Input and Summary Results'!$B4148)</f>
        <v>0</v>
      </c>
      <c r="C4566" t="b">
        <f>IF(OR(B4566=0,'Input and Summary Results'!D4148=0,'Input and Summary Results'!D4148=""),FALSE,'Input and Summary Results'!$D4148)</f>
        <v>0</v>
      </c>
      <c r="D4566" t="b">
        <f>IF(OR(B4566=0,'Input and Summary Results'!E4148=0),FALSE,'Input and Summary Results'!$E4148)</f>
        <v>0</v>
      </c>
      <c r="E4566" t="b">
        <f t="shared" si="242"/>
        <v>0</v>
      </c>
      <c r="F4566" t="b">
        <f t="shared" si="243"/>
        <v>0</v>
      </c>
      <c r="G4566" t="b">
        <f>IF('Input and Summary Results'!$J$4="yes",IF(C4566=FALSE,FALSE,IF('Data Transformation'!E4566&lt;$R$10,E4566,$R$10)),IF(C4566=FALSE,FALSE,IF(C4566&lt;$R$10,C4566,$R$10)))</f>
        <v>0</v>
      </c>
      <c r="H4566" t="b">
        <f>IF('Input and Summary Results'!$J$4="yes",'Data Transformation'!F4566,'Data Transformation'!D4566)</f>
        <v>0</v>
      </c>
      <c r="I4566" t="str">
        <f t="shared" si="244"/>
        <v/>
      </c>
    </row>
    <row r="4567" spans="2:9" x14ac:dyDescent="0.25">
      <c r="B4567" t="b">
        <f>IF('Input and Summary Results'!D4149=0,FALSE,'Input and Summary Results'!$B4149)</f>
        <v>0</v>
      </c>
      <c r="C4567" t="b">
        <f>IF(OR(B4567=0,'Input and Summary Results'!D4149=0,'Input and Summary Results'!D4149=""),FALSE,'Input and Summary Results'!$D4149)</f>
        <v>0</v>
      </c>
      <c r="D4567" t="b">
        <f>IF(OR(B4567=0,'Input and Summary Results'!E4149=0),FALSE,'Input and Summary Results'!$E4149)</f>
        <v>0</v>
      </c>
      <c r="E4567" t="b">
        <f t="shared" si="242"/>
        <v>0</v>
      </c>
      <c r="F4567" t="b">
        <f t="shared" si="243"/>
        <v>0</v>
      </c>
      <c r="G4567" t="b">
        <f>IF('Input and Summary Results'!$J$4="yes",IF(C4567=FALSE,FALSE,IF('Data Transformation'!E4567&lt;$R$10,E4567,$R$10)),IF(C4567=FALSE,FALSE,IF(C4567&lt;$R$10,C4567,$R$10)))</f>
        <v>0</v>
      </c>
      <c r="H4567" t="b">
        <f>IF('Input and Summary Results'!$J$4="yes",'Data Transformation'!F4567,'Data Transformation'!D4567)</f>
        <v>0</v>
      </c>
      <c r="I4567" t="str">
        <f t="shared" si="244"/>
        <v/>
      </c>
    </row>
    <row r="4568" spans="2:9" x14ac:dyDescent="0.25">
      <c r="B4568" t="b">
        <f>IF('Input and Summary Results'!D4150=0,FALSE,'Input and Summary Results'!$B4150)</f>
        <v>0</v>
      </c>
      <c r="C4568" t="b">
        <f>IF(OR(B4568=0,'Input and Summary Results'!D4150=0,'Input and Summary Results'!D4150=""),FALSE,'Input and Summary Results'!$D4150)</f>
        <v>0</v>
      </c>
      <c r="D4568" t="b">
        <f>IF(OR(B4568=0,'Input and Summary Results'!E4150=0),FALSE,'Input and Summary Results'!$E4150)</f>
        <v>0</v>
      </c>
      <c r="E4568" t="b">
        <f t="shared" si="242"/>
        <v>0</v>
      </c>
      <c r="F4568" t="b">
        <f t="shared" si="243"/>
        <v>0</v>
      </c>
      <c r="G4568" t="b">
        <f>IF('Input and Summary Results'!$J$4="yes",IF(C4568=FALSE,FALSE,IF('Data Transformation'!E4568&lt;$R$10,E4568,$R$10)),IF(C4568=FALSE,FALSE,IF(C4568&lt;$R$10,C4568,$R$10)))</f>
        <v>0</v>
      </c>
      <c r="H4568" t="b">
        <f>IF('Input and Summary Results'!$J$4="yes",'Data Transformation'!F4568,'Data Transformation'!D4568)</f>
        <v>0</v>
      </c>
      <c r="I4568" t="str">
        <f t="shared" si="244"/>
        <v/>
      </c>
    </row>
    <row r="4569" spans="2:9" x14ac:dyDescent="0.25">
      <c r="B4569" t="b">
        <f>IF('Input and Summary Results'!D4151=0,FALSE,'Input and Summary Results'!$B4151)</f>
        <v>0</v>
      </c>
      <c r="C4569" t="b">
        <f>IF(OR(B4569=0,'Input and Summary Results'!D4151=0,'Input and Summary Results'!D4151=""),FALSE,'Input and Summary Results'!$D4151)</f>
        <v>0</v>
      </c>
      <c r="D4569" t="b">
        <f>IF(OR(B4569=0,'Input and Summary Results'!E4151=0),FALSE,'Input and Summary Results'!$E4151)</f>
        <v>0</v>
      </c>
      <c r="E4569" t="b">
        <f t="shared" si="242"/>
        <v>0</v>
      </c>
      <c r="F4569" t="b">
        <f t="shared" si="243"/>
        <v>0</v>
      </c>
      <c r="G4569" t="b">
        <f>IF('Input and Summary Results'!$J$4="yes",IF(C4569=FALSE,FALSE,IF('Data Transformation'!E4569&lt;$R$10,E4569,$R$10)),IF(C4569=FALSE,FALSE,IF(C4569&lt;$R$10,C4569,$R$10)))</f>
        <v>0</v>
      </c>
      <c r="H4569" t="b">
        <f>IF('Input and Summary Results'!$J$4="yes",'Data Transformation'!F4569,'Data Transformation'!D4569)</f>
        <v>0</v>
      </c>
      <c r="I4569" t="str">
        <f t="shared" si="244"/>
        <v/>
      </c>
    </row>
    <row r="4570" spans="2:9" x14ac:dyDescent="0.25">
      <c r="B4570" t="b">
        <f>IF('Input and Summary Results'!D4152=0,FALSE,'Input and Summary Results'!$B4152)</f>
        <v>0</v>
      </c>
      <c r="C4570" t="b">
        <f>IF(OR(B4570=0,'Input and Summary Results'!D4152=0,'Input and Summary Results'!D4152=""),FALSE,'Input and Summary Results'!$D4152)</f>
        <v>0</v>
      </c>
      <c r="D4570" t="b">
        <f>IF(OR(B4570=0,'Input and Summary Results'!E4152=0),FALSE,'Input and Summary Results'!$E4152)</f>
        <v>0</v>
      </c>
      <c r="E4570" t="b">
        <f t="shared" si="242"/>
        <v>0</v>
      </c>
      <c r="F4570" t="b">
        <f t="shared" si="243"/>
        <v>0</v>
      </c>
      <c r="G4570" t="b">
        <f>IF('Input and Summary Results'!$J$4="yes",IF(C4570=FALSE,FALSE,IF('Data Transformation'!E4570&lt;$R$10,E4570,$R$10)),IF(C4570=FALSE,FALSE,IF(C4570&lt;$R$10,C4570,$R$10)))</f>
        <v>0</v>
      </c>
      <c r="H4570" t="b">
        <f>IF('Input and Summary Results'!$J$4="yes",'Data Transformation'!F4570,'Data Transformation'!D4570)</f>
        <v>0</v>
      </c>
      <c r="I4570" t="str">
        <f t="shared" si="244"/>
        <v/>
      </c>
    </row>
    <row r="4571" spans="2:9" x14ac:dyDescent="0.25">
      <c r="B4571" t="b">
        <f>IF('Input and Summary Results'!D4153=0,FALSE,'Input and Summary Results'!$B4153)</f>
        <v>0</v>
      </c>
      <c r="C4571" t="b">
        <f>IF(OR(B4571=0,'Input and Summary Results'!D4153=0,'Input and Summary Results'!D4153=""),FALSE,'Input and Summary Results'!$D4153)</f>
        <v>0</v>
      </c>
      <c r="D4571" t="b">
        <f>IF(OR(B4571=0,'Input and Summary Results'!E4153=0),FALSE,'Input and Summary Results'!$E4153)</f>
        <v>0</v>
      </c>
      <c r="E4571" t="b">
        <f t="shared" si="242"/>
        <v>0</v>
      </c>
      <c r="F4571" t="b">
        <f t="shared" si="243"/>
        <v>0</v>
      </c>
      <c r="G4571" t="b">
        <f>IF('Input and Summary Results'!$J$4="yes",IF(C4571=FALSE,FALSE,IF('Data Transformation'!E4571&lt;$R$10,E4571,$R$10)),IF(C4571=FALSE,FALSE,IF(C4571&lt;$R$10,C4571,$R$10)))</f>
        <v>0</v>
      </c>
      <c r="H4571" t="b">
        <f>IF('Input and Summary Results'!$J$4="yes",'Data Transformation'!F4571,'Data Transformation'!D4571)</f>
        <v>0</v>
      </c>
      <c r="I4571" t="str">
        <f t="shared" si="244"/>
        <v/>
      </c>
    </row>
    <row r="4572" spans="2:9" x14ac:dyDescent="0.25">
      <c r="B4572" t="b">
        <f>IF('Input and Summary Results'!D4154=0,FALSE,'Input and Summary Results'!$B4154)</f>
        <v>0</v>
      </c>
      <c r="C4572" t="b">
        <f>IF(OR(B4572=0,'Input and Summary Results'!D4154=0,'Input and Summary Results'!D4154=""),FALSE,'Input and Summary Results'!$D4154)</f>
        <v>0</v>
      </c>
      <c r="D4572" t="b">
        <f>IF(OR(B4572=0,'Input and Summary Results'!E4154=0),FALSE,'Input and Summary Results'!$E4154)</f>
        <v>0</v>
      </c>
      <c r="E4572" t="b">
        <f t="shared" si="242"/>
        <v>0</v>
      </c>
      <c r="F4572" t="b">
        <f t="shared" si="243"/>
        <v>0</v>
      </c>
      <c r="G4572" t="b">
        <f>IF('Input and Summary Results'!$J$4="yes",IF(C4572=FALSE,FALSE,IF('Data Transformation'!E4572&lt;$R$10,E4572,$R$10)),IF(C4572=FALSE,FALSE,IF(C4572&lt;$R$10,C4572,$R$10)))</f>
        <v>0</v>
      </c>
      <c r="H4572" t="b">
        <f>IF('Input and Summary Results'!$J$4="yes",'Data Transformation'!F4572,'Data Transformation'!D4572)</f>
        <v>0</v>
      </c>
      <c r="I4572" t="str">
        <f t="shared" si="244"/>
        <v/>
      </c>
    </row>
    <row r="4573" spans="2:9" x14ac:dyDescent="0.25">
      <c r="B4573" t="b">
        <f>IF('Input and Summary Results'!D4155=0,FALSE,'Input and Summary Results'!$B4155)</f>
        <v>0</v>
      </c>
      <c r="C4573" t="b">
        <f>IF(OR(B4573=0,'Input and Summary Results'!D4155=0,'Input and Summary Results'!D4155=""),FALSE,'Input and Summary Results'!$D4155)</f>
        <v>0</v>
      </c>
      <c r="D4573" t="b">
        <f>IF(OR(B4573=0,'Input and Summary Results'!E4155=0),FALSE,'Input and Summary Results'!$E4155)</f>
        <v>0</v>
      </c>
      <c r="E4573" t="b">
        <f t="shared" si="242"/>
        <v>0</v>
      </c>
      <c r="F4573" t="b">
        <f t="shared" si="243"/>
        <v>0</v>
      </c>
      <c r="G4573" t="b">
        <f>IF('Input and Summary Results'!$J$4="yes",IF(C4573=FALSE,FALSE,IF('Data Transformation'!E4573&lt;$R$10,E4573,$R$10)),IF(C4573=FALSE,FALSE,IF(C4573&lt;$R$10,C4573,$R$10)))</f>
        <v>0</v>
      </c>
      <c r="H4573" t="b">
        <f>IF('Input and Summary Results'!$J$4="yes",'Data Transformation'!F4573,'Data Transformation'!D4573)</f>
        <v>0</v>
      </c>
      <c r="I4573" t="str">
        <f t="shared" si="244"/>
        <v/>
      </c>
    </row>
    <row r="4574" spans="2:9" x14ac:dyDescent="0.25">
      <c r="B4574" t="b">
        <f>IF('Input and Summary Results'!D4156=0,FALSE,'Input and Summary Results'!$B4156)</f>
        <v>0</v>
      </c>
      <c r="C4574" t="b">
        <f>IF(OR(B4574=0,'Input and Summary Results'!D4156=0,'Input and Summary Results'!D4156=""),FALSE,'Input and Summary Results'!$D4156)</f>
        <v>0</v>
      </c>
      <c r="D4574" t="b">
        <f>IF(OR(B4574=0,'Input and Summary Results'!E4156=0),FALSE,'Input and Summary Results'!$E4156)</f>
        <v>0</v>
      </c>
      <c r="E4574" t="b">
        <f t="shared" si="242"/>
        <v>0</v>
      </c>
      <c r="F4574" t="b">
        <f t="shared" si="243"/>
        <v>0</v>
      </c>
      <c r="G4574" t="b">
        <f>IF('Input and Summary Results'!$J$4="yes",IF(C4574=FALSE,FALSE,IF('Data Transformation'!E4574&lt;$R$10,E4574,$R$10)),IF(C4574=FALSE,FALSE,IF(C4574&lt;$R$10,C4574,$R$10)))</f>
        <v>0</v>
      </c>
      <c r="H4574" t="b">
        <f>IF('Input and Summary Results'!$J$4="yes",'Data Transformation'!F4574,'Data Transformation'!D4574)</f>
        <v>0</v>
      </c>
      <c r="I4574" t="str">
        <f t="shared" si="244"/>
        <v/>
      </c>
    </row>
    <row r="4575" spans="2:9" x14ac:dyDescent="0.25">
      <c r="B4575" t="b">
        <f>IF('Input and Summary Results'!D4157=0,FALSE,'Input and Summary Results'!$B4157)</f>
        <v>0</v>
      </c>
      <c r="C4575" t="b">
        <f>IF(OR(B4575=0,'Input and Summary Results'!D4157=0,'Input and Summary Results'!D4157=""),FALSE,'Input and Summary Results'!$D4157)</f>
        <v>0</v>
      </c>
      <c r="D4575" t="b">
        <f>IF(OR(B4575=0,'Input and Summary Results'!E4157=0),FALSE,'Input and Summary Results'!$E4157)</f>
        <v>0</v>
      </c>
      <c r="E4575" t="b">
        <f t="shared" si="242"/>
        <v>0</v>
      </c>
      <c r="F4575" t="b">
        <f t="shared" si="243"/>
        <v>0</v>
      </c>
      <c r="G4575" t="b">
        <f>IF('Input and Summary Results'!$J$4="yes",IF(C4575=FALSE,FALSE,IF('Data Transformation'!E4575&lt;$R$10,E4575,$R$10)),IF(C4575=FALSE,FALSE,IF(C4575&lt;$R$10,C4575,$R$10)))</f>
        <v>0</v>
      </c>
      <c r="H4575" t="b">
        <f>IF('Input and Summary Results'!$J$4="yes",'Data Transformation'!F4575,'Data Transformation'!D4575)</f>
        <v>0</v>
      </c>
      <c r="I4575" t="str">
        <f t="shared" si="244"/>
        <v/>
      </c>
    </row>
    <row r="4576" spans="2:9" x14ac:dyDescent="0.25">
      <c r="B4576" t="b">
        <f>IF('Input and Summary Results'!D4158=0,FALSE,'Input and Summary Results'!$B4158)</f>
        <v>0</v>
      </c>
      <c r="C4576" t="b">
        <f>IF(OR(B4576=0,'Input and Summary Results'!D4158=0,'Input and Summary Results'!D4158=""),FALSE,'Input and Summary Results'!$D4158)</f>
        <v>0</v>
      </c>
      <c r="D4576" t="b">
        <f>IF(OR(B4576=0,'Input and Summary Results'!E4158=0),FALSE,'Input and Summary Results'!$E4158)</f>
        <v>0</v>
      </c>
      <c r="E4576" t="b">
        <f t="shared" si="242"/>
        <v>0</v>
      </c>
      <c r="F4576" t="b">
        <f t="shared" si="243"/>
        <v>0</v>
      </c>
      <c r="G4576" t="b">
        <f>IF('Input and Summary Results'!$J$4="yes",IF(C4576=FALSE,FALSE,IF('Data Transformation'!E4576&lt;$R$10,E4576,$R$10)),IF(C4576=FALSE,FALSE,IF(C4576&lt;$R$10,C4576,$R$10)))</f>
        <v>0</v>
      </c>
      <c r="H4576" t="b">
        <f>IF('Input and Summary Results'!$J$4="yes",'Data Transformation'!F4576,'Data Transformation'!D4576)</f>
        <v>0</v>
      </c>
      <c r="I4576" t="str">
        <f t="shared" si="244"/>
        <v/>
      </c>
    </row>
    <row r="4577" spans="2:9" x14ac:dyDescent="0.25">
      <c r="B4577" t="b">
        <f>IF('Input and Summary Results'!D4159=0,FALSE,'Input and Summary Results'!$B4159)</f>
        <v>0</v>
      </c>
      <c r="C4577" t="b">
        <f>IF(OR(B4577=0,'Input and Summary Results'!D4159=0,'Input and Summary Results'!D4159=""),FALSE,'Input and Summary Results'!$D4159)</f>
        <v>0</v>
      </c>
      <c r="D4577" t="b">
        <f>IF(OR(B4577=0,'Input and Summary Results'!E4159=0),FALSE,'Input and Summary Results'!$E4159)</f>
        <v>0</v>
      </c>
      <c r="E4577" t="b">
        <f t="shared" si="242"/>
        <v>0</v>
      </c>
      <c r="F4577" t="b">
        <f t="shared" si="243"/>
        <v>0</v>
      </c>
      <c r="G4577" t="b">
        <f>IF('Input and Summary Results'!$J$4="yes",IF(C4577=FALSE,FALSE,IF('Data Transformation'!E4577&lt;$R$10,E4577,$R$10)),IF(C4577=FALSE,FALSE,IF(C4577&lt;$R$10,C4577,$R$10)))</f>
        <v>0</v>
      </c>
      <c r="H4577" t="b">
        <f>IF('Input and Summary Results'!$J$4="yes",'Data Transformation'!F4577,'Data Transformation'!D4577)</f>
        <v>0</v>
      </c>
      <c r="I4577" t="str">
        <f t="shared" si="244"/>
        <v/>
      </c>
    </row>
    <row r="4578" spans="2:9" x14ac:dyDescent="0.25">
      <c r="B4578" t="b">
        <f>IF('Input and Summary Results'!D4160=0,FALSE,'Input and Summary Results'!$B4160)</f>
        <v>0</v>
      </c>
      <c r="C4578" t="b">
        <f>IF(OR(B4578=0,'Input and Summary Results'!D4160=0,'Input and Summary Results'!D4160=""),FALSE,'Input and Summary Results'!$D4160)</f>
        <v>0</v>
      </c>
      <c r="D4578" t="b">
        <f>IF(OR(B4578=0,'Input and Summary Results'!E4160=0),FALSE,'Input and Summary Results'!$E4160)</f>
        <v>0</v>
      </c>
      <c r="E4578" t="b">
        <f t="shared" si="242"/>
        <v>0</v>
      </c>
      <c r="F4578" t="b">
        <f t="shared" si="243"/>
        <v>0</v>
      </c>
      <c r="G4578" t="b">
        <f>IF('Input and Summary Results'!$J$4="yes",IF(C4578=FALSE,FALSE,IF('Data Transformation'!E4578&lt;$R$10,E4578,$R$10)),IF(C4578=FALSE,FALSE,IF(C4578&lt;$R$10,C4578,$R$10)))</f>
        <v>0</v>
      </c>
      <c r="H4578" t="b">
        <f>IF('Input and Summary Results'!$J$4="yes",'Data Transformation'!F4578,'Data Transformation'!D4578)</f>
        <v>0</v>
      </c>
      <c r="I4578" t="str">
        <f t="shared" si="244"/>
        <v/>
      </c>
    </row>
    <row r="4579" spans="2:9" x14ac:dyDescent="0.25">
      <c r="B4579" t="b">
        <f>IF('Input and Summary Results'!D4161=0,FALSE,'Input and Summary Results'!$B4161)</f>
        <v>0</v>
      </c>
      <c r="C4579" t="b">
        <f>IF(OR(B4579=0,'Input and Summary Results'!D4161=0,'Input and Summary Results'!D4161=""),FALSE,'Input and Summary Results'!$D4161)</f>
        <v>0</v>
      </c>
      <c r="D4579" t="b">
        <f>IF(OR(B4579=0,'Input and Summary Results'!E4161=0),FALSE,'Input and Summary Results'!$E4161)</f>
        <v>0</v>
      </c>
      <c r="E4579" t="b">
        <f t="shared" si="242"/>
        <v>0</v>
      </c>
      <c r="F4579" t="b">
        <f t="shared" si="243"/>
        <v>0</v>
      </c>
      <c r="G4579" t="b">
        <f>IF('Input and Summary Results'!$J$4="yes",IF(C4579=FALSE,FALSE,IF('Data Transformation'!E4579&lt;$R$10,E4579,$R$10)),IF(C4579=FALSE,FALSE,IF(C4579&lt;$R$10,C4579,$R$10)))</f>
        <v>0</v>
      </c>
      <c r="H4579" t="b">
        <f>IF('Input and Summary Results'!$J$4="yes",'Data Transformation'!F4579,'Data Transformation'!D4579)</f>
        <v>0</v>
      </c>
      <c r="I4579" t="str">
        <f t="shared" si="244"/>
        <v/>
      </c>
    </row>
    <row r="4580" spans="2:9" x14ac:dyDescent="0.25">
      <c r="B4580" t="b">
        <f>IF('Input and Summary Results'!D4162=0,FALSE,'Input and Summary Results'!$B4162)</f>
        <v>0</v>
      </c>
      <c r="C4580" t="b">
        <f>IF(OR(B4580=0,'Input and Summary Results'!D4162=0,'Input and Summary Results'!D4162=""),FALSE,'Input and Summary Results'!$D4162)</f>
        <v>0</v>
      </c>
      <c r="D4580" t="b">
        <f>IF(OR(B4580=0,'Input and Summary Results'!E4162=0),FALSE,'Input and Summary Results'!$E4162)</f>
        <v>0</v>
      </c>
      <c r="E4580" t="b">
        <f t="shared" si="242"/>
        <v>0</v>
      </c>
      <c r="F4580" t="b">
        <f t="shared" si="243"/>
        <v>0</v>
      </c>
      <c r="G4580" t="b">
        <f>IF('Input and Summary Results'!$J$4="yes",IF(C4580=FALSE,FALSE,IF('Data Transformation'!E4580&lt;$R$10,E4580,$R$10)),IF(C4580=FALSE,FALSE,IF(C4580&lt;$R$10,C4580,$R$10)))</f>
        <v>0</v>
      </c>
      <c r="H4580" t="b">
        <f>IF('Input and Summary Results'!$J$4="yes",'Data Transformation'!F4580,'Data Transformation'!D4580)</f>
        <v>0</v>
      </c>
      <c r="I4580" t="str">
        <f t="shared" si="244"/>
        <v/>
      </c>
    </row>
    <row r="4581" spans="2:9" x14ac:dyDescent="0.25">
      <c r="B4581" t="b">
        <f>IF('Input and Summary Results'!D4163=0,FALSE,'Input and Summary Results'!$B4163)</f>
        <v>0</v>
      </c>
      <c r="C4581" t="b">
        <f>IF(OR(B4581=0,'Input and Summary Results'!D4163=0,'Input and Summary Results'!D4163=""),FALSE,'Input and Summary Results'!$D4163)</f>
        <v>0</v>
      </c>
      <c r="D4581" t="b">
        <f>IF(OR(B4581=0,'Input and Summary Results'!E4163=0),FALSE,'Input and Summary Results'!$E4163)</f>
        <v>0</v>
      </c>
      <c r="E4581" t="b">
        <f t="shared" si="242"/>
        <v>0</v>
      </c>
      <c r="F4581" t="b">
        <f t="shared" si="243"/>
        <v>0</v>
      </c>
      <c r="G4581" t="b">
        <f>IF('Input and Summary Results'!$J$4="yes",IF(C4581=FALSE,FALSE,IF('Data Transformation'!E4581&lt;$R$10,E4581,$R$10)),IF(C4581=FALSE,FALSE,IF(C4581&lt;$R$10,C4581,$R$10)))</f>
        <v>0</v>
      </c>
      <c r="H4581" t="b">
        <f>IF('Input and Summary Results'!$J$4="yes",'Data Transformation'!F4581,'Data Transformation'!D4581)</f>
        <v>0</v>
      </c>
      <c r="I4581" t="str">
        <f t="shared" si="244"/>
        <v/>
      </c>
    </row>
    <row r="4582" spans="2:9" x14ac:dyDescent="0.25">
      <c r="B4582" t="b">
        <f>IF('Input and Summary Results'!D4164=0,FALSE,'Input and Summary Results'!$B4164)</f>
        <v>0</v>
      </c>
      <c r="C4582" t="b">
        <f>IF(OR(B4582=0,'Input and Summary Results'!D4164=0,'Input and Summary Results'!D4164=""),FALSE,'Input and Summary Results'!$D4164)</f>
        <v>0</v>
      </c>
      <c r="D4582" t="b">
        <f>IF(OR(B4582=0,'Input and Summary Results'!E4164=0),FALSE,'Input and Summary Results'!$E4164)</f>
        <v>0</v>
      </c>
      <c r="E4582" t="b">
        <f t="shared" si="242"/>
        <v>0</v>
      </c>
      <c r="F4582" t="b">
        <f t="shared" si="243"/>
        <v>0</v>
      </c>
      <c r="G4582" t="b">
        <f>IF('Input and Summary Results'!$J$4="yes",IF(C4582=FALSE,FALSE,IF('Data Transformation'!E4582&lt;$R$10,E4582,$R$10)),IF(C4582=FALSE,FALSE,IF(C4582&lt;$R$10,C4582,$R$10)))</f>
        <v>0</v>
      </c>
      <c r="H4582" t="b">
        <f>IF('Input and Summary Results'!$J$4="yes",'Data Transformation'!F4582,'Data Transformation'!D4582)</f>
        <v>0</v>
      </c>
      <c r="I4582" t="str">
        <f t="shared" si="244"/>
        <v/>
      </c>
    </row>
    <row r="4583" spans="2:9" x14ac:dyDescent="0.25">
      <c r="B4583" t="b">
        <f>IF('Input and Summary Results'!D4165=0,FALSE,'Input and Summary Results'!$B4165)</f>
        <v>0</v>
      </c>
      <c r="C4583" t="b">
        <f>IF(OR(B4583=0,'Input and Summary Results'!D4165=0,'Input and Summary Results'!D4165=""),FALSE,'Input and Summary Results'!$D4165)</f>
        <v>0</v>
      </c>
      <c r="D4583" t="b">
        <f>IF(OR(B4583=0,'Input and Summary Results'!E4165=0),FALSE,'Input and Summary Results'!$E4165)</f>
        <v>0</v>
      </c>
      <c r="E4583" t="b">
        <f t="shared" si="242"/>
        <v>0</v>
      </c>
      <c r="F4583" t="b">
        <f t="shared" si="243"/>
        <v>0</v>
      </c>
      <c r="G4583" t="b">
        <f>IF('Input and Summary Results'!$J$4="yes",IF(C4583=FALSE,FALSE,IF('Data Transformation'!E4583&lt;$R$10,E4583,$R$10)),IF(C4583=FALSE,FALSE,IF(C4583&lt;$R$10,C4583,$R$10)))</f>
        <v>0</v>
      </c>
      <c r="H4583" t="b">
        <f>IF('Input and Summary Results'!$J$4="yes",'Data Transformation'!F4583,'Data Transformation'!D4583)</f>
        <v>0</v>
      </c>
      <c r="I4583" t="str">
        <f t="shared" si="244"/>
        <v/>
      </c>
    </row>
    <row r="4584" spans="2:9" x14ac:dyDescent="0.25">
      <c r="B4584" t="b">
        <f>IF('Input and Summary Results'!D4166=0,FALSE,'Input and Summary Results'!$B4166)</f>
        <v>0</v>
      </c>
      <c r="C4584" t="b">
        <f>IF(OR(B4584=0,'Input and Summary Results'!D4166=0,'Input and Summary Results'!D4166=""),FALSE,'Input and Summary Results'!$D4166)</f>
        <v>0</v>
      </c>
      <c r="D4584" t="b">
        <f>IF(OR(B4584=0,'Input and Summary Results'!E4166=0),FALSE,'Input and Summary Results'!$E4166)</f>
        <v>0</v>
      </c>
      <c r="E4584" t="b">
        <f t="shared" si="242"/>
        <v>0</v>
      </c>
      <c r="F4584" t="b">
        <f t="shared" si="243"/>
        <v>0</v>
      </c>
      <c r="G4584" t="b">
        <f>IF('Input and Summary Results'!$J$4="yes",IF(C4584=FALSE,FALSE,IF('Data Transformation'!E4584&lt;$R$10,E4584,$R$10)),IF(C4584=FALSE,FALSE,IF(C4584&lt;$R$10,C4584,$R$10)))</f>
        <v>0</v>
      </c>
      <c r="H4584" t="b">
        <f>IF('Input and Summary Results'!$J$4="yes",'Data Transformation'!F4584,'Data Transformation'!D4584)</f>
        <v>0</v>
      </c>
      <c r="I4584" t="str">
        <f t="shared" si="244"/>
        <v/>
      </c>
    </row>
    <row r="4585" spans="2:9" x14ac:dyDescent="0.25">
      <c r="B4585" t="b">
        <f>IF('Input and Summary Results'!D4167=0,FALSE,'Input and Summary Results'!$B4167)</f>
        <v>0</v>
      </c>
      <c r="C4585" t="b">
        <f>IF(OR(B4585=0,'Input and Summary Results'!D4167=0,'Input and Summary Results'!D4167=""),FALSE,'Input and Summary Results'!$D4167)</f>
        <v>0</v>
      </c>
      <c r="D4585" t="b">
        <f>IF(OR(B4585=0,'Input and Summary Results'!E4167=0),FALSE,'Input and Summary Results'!$E4167)</f>
        <v>0</v>
      </c>
      <c r="E4585" t="b">
        <f t="shared" si="242"/>
        <v>0</v>
      </c>
      <c r="F4585" t="b">
        <f t="shared" si="243"/>
        <v>0</v>
      </c>
      <c r="G4585" t="b">
        <f>IF('Input and Summary Results'!$J$4="yes",IF(C4585=FALSE,FALSE,IF('Data Transformation'!E4585&lt;$R$10,E4585,$R$10)),IF(C4585=FALSE,FALSE,IF(C4585&lt;$R$10,C4585,$R$10)))</f>
        <v>0</v>
      </c>
      <c r="H4585" t="b">
        <f>IF('Input and Summary Results'!$J$4="yes",'Data Transformation'!F4585,'Data Transformation'!D4585)</f>
        <v>0</v>
      </c>
      <c r="I4585" t="str">
        <f t="shared" si="244"/>
        <v/>
      </c>
    </row>
    <row r="4586" spans="2:9" x14ac:dyDescent="0.25">
      <c r="B4586" t="b">
        <f>IF('Input and Summary Results'!D4168=0,FALSE,'Input and Summary Results'!$B4168)</f>
        <v>0</v>
      </c>
      <c r="C4586" t="b">
        <f>IF(OR(B4586=0,'Input and Summary Results'!D4168=0,'Input and Summary Results'!D4168=""),FALSE,'Input and Summary Results'!$D4168)</f>
        <v>0</v>
      </c>
      <c r="D4586" t="b">
        <f>IF(OR(B4586=0,'Input and Summary Results'!E4168=0),FALSE,'Input and Summary Results'!$E4168)</f>
        <v>0</v>
      </c>
      <c r="E4586" t="b">
        <f t="shared" ref="E4586:E4649" si="245">IF(C4586=FALSE,FALSE,LOG10(C4586))</f>
        <v>0</v>
      </c>
      <c r="F4586" t="b">
        <f t="shared" ref="F4586:F4649" si="246">IF(D4586=FALSE, FALSE,0.434*D4586/C4586)</f>
        <v>0</v>
      </c>
      <c r="G4586" t="b">
        <f>IF('Input and Summary Results'!$J$4="yes",IF(C4586=FALSE,FALSE,IF('Data Transformation'!E4586&lt;$R$10,E4586,$R$10)),IF(C4586=FALSE,FALSE,IF(C4586&lt;$R$10,C4586,$R$10)))</f>
        <v>0</v>
      </c>
      <c r="H4586" t="b">
        <f>IF('Input and Summary Results'!$J$4="yes",'Data Transformation'!F4586,'Data Transformation'!D4586)</f>
        <v>0</v>
      </c>
      <c r="I4586" t="str">
        <f t="shared" si="244"/>
        <v/>
      </c>
    </row>
    <row r="4587" spans="2:9" x14ac:dyDescent="0.25">
      <c r="B4587" t="b">
        <f>IF('Input and Summary Results'!D4169=0,FALSE,'Input and Summary Results'!$B4169)</f>
        <v>0</v>
      </c>
      <c r="C4587" t="b">
        <f>IF(OR(B4587=0,'Input and Summary Results'!D4169=0,'Input and Summary Results'!D4169=""),FALSE,'Input and Summary Results'!$D4169)</f>
        <v>0</v>
      </c>
      <c r="D4587" t="b">
        <f>IF(OR(B4587=0,'Input and Summary Results'!E4169=0),FALSE,'Input and Summary Results'!$E4169)</f>
        <v>0</v>
      </c>
      <c r="E4587" t="b">
        <f t="shared" si="245"/>
        <v>0</v>
      </c>
      <c r="F4587" t="b">
        <f t="shared" si="246"/>
        <v>0</v>
      </c>
      <c r="G4587" t="b">
        <f>IF('Input and Summary Results'!$J$4="yes",IF(C4587=FALSE,FALSE,IF('Data Transformation'!E4587&lt;$R$10,E4587,$R$10)),IF(C4587=FALSE,FALSE,IF(C4587&lt;$R$10,C4587,$R$10)))</f>
        <v>0</v>
      </c>
      <c r="H4587" t="b">
        <f>IF('Input and Summary Results'!$J$4="yes",'Data Transformation'!F4587,'Data Transformation'!D4587)</f>
        <v>0</v>
      </c>
      <c r="I4587" t="str">
        <f t="shared" si="244"/>
        <v/>
      </c>
    </row>
    <row r="4588" spans="2:9" x14ac:dyDescent="0.25">
      <c r="B4588" t="b">
        <f>IF('Input and Summary Results'!D4170=0,FALSE,'Input and Summary Results'!$B4170)</f>
        <v>0</v>
      </c>
      <c r="C4588" t="b">
        <f>IF(OR(B4588=0,'Input and Summary Results'!D4170=0,'Input and Summary Results'!D4170=""),FALSE,'Input and Summary Results'!$D4170)</f>
        <v>0</v>
      </c>
      <c r="D4588" t="b">
        <f>IF(OR(B4588=0,'Input and Summary Results'!E4170=0),FALSE,'Input and Summary Results'!$E4170)</f>
        <v>0</v>
      </c>
      <c r="E4588" t="b">
        <f t="shared" si="245"/>
        <v>0</v>
      </c>
      <c r="F4588" t="b">
        <f t="shared" si="246"/>
        <v>0</v>
      </c>
      <c r="G4588" t="b">
        <f>IF('Input and Summary Results'!$J$4="yes",IF(C4588=FALSE,FALSE,IF('Data Transformation'!E4588&lt;$R$10,E4588,$R$10)),IF(C4588=FALSE,FALSE,IF(C4588&lt;$R$10,C4588,$R$10)))</f>
        <v>0</v>
      </c>
      <c r="H4588" t="b">
        <f>IF('Input and Summary Results'!$J$4="yes",'Data Transformation'!F4588,'Data Transformation'!D4588)</f>
        <v>0</v>
      </c>
      <c r="I4588" t="str">
        <f t="shared" si="244"/>
        <v/>
      </c>
    </row>
    <row r="4589" spans="2:9" x14ac:dyDescent="0.25">
      <c r="B4589" t="b">
        <f>IF('Input and Summary Results'!D4171=0,FALSE,'Input and Summary Results'!$B4171)</f>
        <v>0</v>
      </c>
      <c r="C4589" t="b">
        <f>IF(OR(B4589=0,'Input and Summary Results'!D4171=0,'Input and Summary Results'!D4171=""),FALSE,'Input and Summary Results'!$D4171)</f>
        <v>0</v>
      </c>
      <c r="D4589" t="b">
        <f>IF(OR(B4589=0,'Input and Summary Results'!E4171=0),FALSE,'Input and Summary Results'!$E4171)</f>
        <v>0</v>
      </c>
      <c r="E4589" t="b">
        <f t="shared" si="245"/>
        <v>0</v>
      </c>
      <c r="F4589" t="b">
        <f t="shared" si="246"/>
        <v>0</v>
      </c>
      <c r="G4589" t="b">
        <f>IF('Input and Summary Results'!$J$4="yes",IF(C4589=FALSE,FALSE,IF('Data Transformation'!E4589&lt;$R$10,E4589,$R$10)),IF(C4589=FALSE,FALSE,IF(C4589&lt;$R$10,C4589,$R$10)))</f>
        <v>0</v>
      </c>
      <c r="H4589" t="b">
        <f>IF('Input and Summary Results'!$J$4="yes",'Data Transformation'!F4589,'Data Transformation'!D4589)</f>
        <v>0</v>
      </c>
      <c r="I4589" t="str">
        <f t="shared" si="244"/>
        <v/>
      </c>
    </row>
    <row r="4590" spans="2:9" x14ac:dyDescent="0.25">
      <c r="B4590" t="b">
        <f>IF('Input and Summary Results'!D4172=0,FALSE,'Input and Summary Results'!$B4172)</f>
        <v>0</v>
      </c>
      <c r="C4590" t="b">
        <f>IF(OR(B4590=0,'Input and Summary Results'!D4172=0,'Input and Summary Results'!D4172=""),FALSE,'Input and Summary Results'!$D4172)</f>
        <v>0</v>
      </c>
      <c r="D4590" t="b">
        <f>IF(OR(B4590=0,'Input and Summary Results'!E4172=0),FALSE,'Input and Summary Results'!$E4172)</f>
        <v>0</v>
      </c>
      <c r="E4590" t="b">
        <f t="shared" si="245"/>
        <v>0</v>
      </c>
      <c r="F4590" t="b">
        <f t="shared" si="246"/>
        <v>0</v>
      </c>
      <c r="G4590" t="b">
        <f>IF('Input and Summary Results'!$J$4="yes",IF(C4590=FALSE,FALSE,IF('Data Transformation'!E4590&lt;$R$10,E4590,$R$10)),IF(C4590=FALSE,FALSE,IF(C4590&lt;$R$10,C4590,$R$10)))</f>
        <v>0</v>
      </c>
      <c r="H4590" t="b">
        <f>IF('Input and Summary Results'!$J$4="yes",'Data Transformation'!F4590,'Data Transformation'!D4590)</f>
        <v>0</v>
      </c>
      <c r="I4590" t="str">
        <f t="shared" si="244"/>
        <v/>
      </c>
    </row>
    <row r="4591" spans="2:9" x14ac:dyDescent="0.25">
      <c r="B4591" t="b">
        <f>IF('Input and Summary Results'!D4173=0,FALSE,'Input and Summary Results'!$B4173)</f>
        <v>0</v>
      </c>
      <c r="C4591" t="b">
        <f>IF(OR(B4591=0,'Input and Summary Results'!D4173=0,'Input and Summary Results'!D4173=""),FALSE,'Input and Summary Results'!$D4173)</f>
        <v>0</v>
      </c>
      <c r="D4591" t="b">
        <f>IF(OR(B4591=0,'Input and Summary Results'!E4173=0),FALSE,'Input and Summary Results'!$E4173)</f>
        <v>0</v>
      </c>
      <c r="E4591" t="b">
        <f t="shared" si="245"/>
        <v>0</v>
      </c>
      <c r="F4591" t="b">
        <f t="shared" si="246"/>
        <v>0</v>
      </c>
      <c r="G4591" t="b">
        <f>IF('Input and Summary Results'!$J$4="yes",IF(C4591=FALSE,FALSE,IF('Data Transformation'!E4591&lt;$R$10,E4591,$R$10)),IF(C4591=FALSE,FALSE,IF(C4591&lt;$R$10,C4591,$R$10)))</f>
        <v>0</v>
      </c>
      <c r="H4591" t="b">
        <f>IF('Input and Summary Results'!$J$4="yes",'Data Transformation'!F4591,'Data Transformation'!D4591)</f>
        <v>0</v>
      </c>
      <c r="I4591" t="str">
        <f t="shared" si="244"/>
        <v/>
      </c>
    </row>
    <row r="4592" spans="2:9" x14ac:dyDescent="0.25">
      <c r="B4592" t="b">
        <f>IF('Input and Summary Results'!D4174=0,FALSE,'Input and Summary Results'!$B4174)</f>
        <v>0</v>
      </c>
      <c r="C4592" t="b">
        <f>IF(OR(B4592=0,'Input and Summary Results'!D4174=0,'Input and Summary Results'!D4174=""),FALSE,'Input and Summary Results'!$D4174)</f>
        <v>0</v>
      </c>
      <c r="D4592" t="b">
        <f>IF(OR(B4592=0,'Input and Summary Results'!E4174=0),FALSE,'Input and Summary Results'!$E4174)</f>
        <v>0</v>
      </c>
      <c r="E4592" t="b">
        <f t="shared" si="245"/>
        <v>0</v>
      </c>
      <c r="F4592" t="b">
        <f t="shared" si="246"/>
        <v>0</v>
      </c>
      <c r="G4592" t="b">
        <f>IF('Input and Summary Results'!$J$4="yes",IF(C4592=FALSE,FALSE,IF('Data Transformation'!E4592&lt;$R$10,E4592,$R$10)),IF(C4592=FALSE,FALSE,IF(C4592&lt;$R$10,C4592,$R$10)))</f>
        <v>0</v>
      </c>
      <c r="H4592" t="b">
        <f>IF('Input and Summary Results'!$J$4="yes",'Data Transformation'!F4592,'Data Transformation'!D4592)</f>
        <v>0</v>
      </c>
      <c r="I4592" t="str">
        <f t="shared" si="244"/>
        <v/>
      </c>
    </row>
    <row r="4593" spans="2:9" x14ac:dyDescent="0.25">
      <c r="B4593" t="b">
        <f>IF('Input and Summary Results'!D4175=0,FALSE,'Input and Summary Results'!$B4175)</f>
        <v>0</v>
      </c>
      <c r="C4593" t="b">
        <f>IF(OR(B4593=0,'Input and Summary Results'!D4175=0,'Input and Summary Results'!D4175=""),FALSE,'Input and Summary Results'!$D4175)</f>
        <v>0</v>
      </c>
      <c r="D4593" t="b">
        <f>IF(OR(B4593=0,'Input and Summary Results'!E4175=0),FALSE,'Input and Summary Results'!$E4175)</f>
        <v>0</v>
      </c>
      <c r="E4593" t="b">
        <f t="shared" si="245"/>
        <v>0</v>
      </c>
      <c r="F4593" t="b">
        <f t="shared" si="246"/>
        <v>0</v>
      </c>
      <c r="G4593" t="b">
        <f>IF('Input and Summary Results'!$J$4="yes",IF(C4593=FALSE,FALSE,IF('Data Transformation'!E4593&lt;$R$10,E4593,$R$10)),IF(C4593=FALSE,FALSE,IF(C4593&lt;$R$10,C4593,$R$10)))</f>
        <v>0</v>
      </c>
      <c r="H4593" t="b">
        <f>IF('Input and Summary Results'!$J$4="yes",'Data Transformation'!F4593,'Data Transformation'!D4593)</f>
        <v>0</v>
      </c>
      <c r="I4593" t="str">
        <f t="shared" si="244"/>
        <v/>
      </c>
    </row>
    <row r="4594" spans="2:9" x14ac:dyDescent="0.25">
      <c r="B4594" t="b">
        <f>IF('Input and Summary Results'!D4176=0,FALSE,'Input and Summary Results'!$B4176)</f>
        <v>0</v>
      </c>
      <c r="C4594" t="b">
        <f>IF(OR(B4594=0,'Input and Summary Results'!D4176=0,'Input and Summary Results'!D4176=""),FALSE,'Input and Summary Results'!$D4176)</f>
        <v>0</v>
      </c>
      <c r="D4594" t="b">
        <f>IF(OR(B4594=0,'Input and Summary Results'!E4176=0),FALSE,'Input and Summary Results'!$E4176)</f>
        <v>0</v>
      </c>
      <c r="E4594" t="b">
        <f t="shared" si="245"/>
        <v>0</v>
      </c>
      <c r="F4594" t="b">
        <f t="shared" si="246"/>
        <v>0</v>
      </c>
      <c r="G4594" t="b">
        <f>IF('Input and Summary Results'!$J$4="yes",IF(C4594=FALSE,FALSE,IF('Data Transformation'!E4594&lt;$R$10,E4594,$R$10)),IF(C4594=FALSE,FALSE,IF(C4594&lt;$R$10,C4594,$R$10)))</f>
        <v>0</v>
      </c>
      <c r="H4594" t="b">
        <f>IF('Input and Summary Results'!$J$4="yes",'Data Transformation'!F4594,'Data Transformation'!D4594)</f>
        <v>0</v>
      </c>
      <c r="I4594" t="str">
        <f t="shared" si="244"/>
        <v/>
      </c>
    </row>
    <row r="4595" spans="2:9" x14ac:dyDescent="0.25">
      <c r="B4595" t="b">
        <f>IF('Input and Summary Results'!D4177=0,FALSE,'Input and Summary Results'!$B4177)</f>
        <v>0</v>
      </c>
      <c r="C4595" t="b">
        <f>IF(OR(B4595=0,'Input and Summary Results'!D4177=0,'Input and Summary Results'!D4177=""),FALSE,'Input and Summary Results'!$D4177)</f>
        <v>0</v>
      </c>
      <c r="D4595" t="b">
        <f>IF(OR(B4595=0,'Input and Summary Results'!E4177=0),FALSE,'Input and Summary Results'!$E4177)</f>
        <v>0</v>
      </c>
      <c r="E4595" t="b">
        <f t="shared" si="245"/>
        <v>0</v>
      </c>
      <c r="F4595" t="b">
        <f t="shared" si="246"/>
        <v>0</v>
      </c>
      <c r="G4595" t="b">
        <f>IF('Input and Summary Results'!$J$4="yes",IF(C4595=FALSE,FALSE,IF('Data Transformation'!E4595&lt;$R$10,E4595,$R$10)),IF(C4595=FALSE,FALSE,IF(C4595&lt;$R$10,C4595,$R$10)))</f>
        <v>0</v>
      </c>
      <c r="H4595" t="b">
        <f>IF('Input and Summary Results'!$J$4="yes",'Data Transformation'!F4595,'Data Transformation'!D4595)</f>
        <v>0</v>
      </c>
      <c r="I4595" t="str">
        <f t="shared" si="244"/>
        <v/>
      </c>
    </row>
    <row r="4596" spans="2:9" x14ac:dyDescent="0.25">
      <c r="B4596" t="b">
        <f>IF('Input and Summary Results'!D4178=0,FALSE,'Input and Summary Results'!$B4178)</f>
        <v>0</v>
      </c>
      <c r="C4596" t="b">
        <f>IF(OR(B4596=0,'Input and Summary Results'!D4178=0,'Input and Summary Results'!D4178=""),FALSE,'Input and Summary Results'!$D4178)</f>
        <v>0</v>
      </c>
      <c r="D4596" t="b">
        <f>IF(OR(B4596=0,'Input and Summary Results'!E4178=0),FALSE,'Input and Summary Results'!$E4178)</f>
        <v>0</v>
      </c>
      <c r="E4596" t="b">
        <f t="shared" si="245"/>
        <v>0</v>
      </c>
      <c r="F4596" t="b">
        <f t="shared" si="246"/>
        <v>0</v>
      </c>
      <c r="G4596" t="b">
        <f>IF('Input and Summary Results'!$J$4="yes",IF(C4596=FALSE,FALSE,IF('Data Transformation'!E4596&lt;$R$10,E4596,$R$10)),IF(C4596=FALSE,FALSE,IF(C4596&lt;$R$10,C4596,$R$10)))</f>
        <v>0</v>
      </c>
      <c r="H4596" t="b">
        <f>IF('Input and Summary Results'!$J$4="yes",'Data Transformation'!F4596,'Data Transformation'!D4596)</f>
        <v>0</v>
      </c>
      <c r="I4596" t="str">
        <f t="shared" si="244"/>
        <v/>
      </c>
    </row>
    <row r="4597" spans="2:9" x14ac:dyDescent="0.25">
      <c r="B4597" t="b">
        <f>IF('Input and Summary Results'!D4179=0,FALSE,'Input and Summary Results'!$B4179)</f>
        <v>0</v>
      </c>
      <c r="C4597" t="b">
        <f>IF(OR(B4597=0,'Input and Summary Results'!D4179=0,'Input and Summary Results'!D4179=""),FALSE,'Input and Summary Results'!$D4179)</f>
        <v>0</v>
      </c>
      <c r="D4597" t="b">
        <f>IF(OR(B4597=0,'Input and Summary Results'!E4179=0),FALSE,'Input and Summary Results'!$E4179)</f>
        <v>0</v>
      </c>
      <c r="E4597" t="b">
        <f t="shared" si="245"/>
        <v>0</v>
      </c>
      <c r="F4597" t="b">
        <f t="shared" si="246"/>
        <v>0</v>
      </c>
      <c r="G4597" t="b">
        <f>IF('Input and Summary Results'!$J$4="yes",IF(C4597=FALSE,FALSE,IF('Data Transformation'!E4597&lt;$R$10,E4597,$R$10)),IF(C4597=FALSE,FALSE,IF(C4597&lt;$R$10,C4597,$R$10)))</f>
        <v>0</v>
      </c>
      <c r="H4597" t="b">
        <f>IF('Input and Summary Results'!$J$4="yes",'Data Transformation'!F4597,'Data Transformation'!D4597)</f>
        <v>0</v>
      </c>
      <c r="I4597" t="str">
        <f t="shared" si="244"/>
        <v/>
      </c>
    </row>
    <row r="4598" spans="2:9" x14ac:dyDescent="0.25">
      <c r="B4598" t="b">
        <f>IF('Input and Summary Results'!D4180=0,FALSE,'Input and Summary Results'!$B4180)</f>
        <v>0</v>
      </c>
      <c r="C4598" t="b">
        <f>IF(OR(B4598=0,'Input and Summary Results'!D4180=0,'Input and Summary Results'!D4180=""),FALSE,'Input and Summary Results'!$D4180)</f>
        <v>0</v>
      </c>
      <c r="D4598" t="b">
        <f>IF(OR(B4598=0,'Input and Summary Results'!E4180=0),FALSE,'Input and Summary Results'!$E4180)</f>
        <v>0</v>
      </c>
      <c r="E4598" t="b">
        <f t="shared" si="245"/>
        <v>0</v>
      </c>
      <c r="F4598" t="b">
        <f t="shared" si="246"/>
        <v>0</v>
      </c>
      <c r="G4598" t="b">
        <f>IF('Input and Summary Results'!$J$4="yes",IF(C4598=FALSE,FALSE,IF('Data Transformation'!E4598&lt;$R$10,E4598,$R$10)),IF(C4598=FALSE,FALSE,IF(C4598&lt;$R$10,C4598,$R$10)))</f>
        <v>0</v>
      </c>
      <c r="H4598" t="b">
        <f>IF('Input and Summary Results'!$J$4="yes",'Data Transformation'!F4598,'Data Transformation'!D4598)</f>
        <v>0</v>
      </c>
      <c r="I4598" t="str">
        <f t="shared" si="244"/>
        <v/>
      </c>
    </row>
    <row r="4599" spans="2:9" x14ac:dyDescent="0.25">
      <c r="B4599" t="b">
        <f>IF('Input and Summary Results'!D4181=0,FALSE,'Input and Summary Results'!$B4181)</f>
        <v>0</v>
      </c>
      <c r="C4599" t="b">
        <f>IF(OR(B4599=0,'Input and Summary Results'!D4181=0,'Input and Summary Results'!D4181=""),FALSE,'Input and Summary Results'!$D4181)</f>
        <v>0</v>
      </c>
      <c r="D4599" t="b">
        <f>IF(OR(B4599=0,'Input and Summary Results'!E4181=0),FALSE,'Input and Summary Results'!$E4181)</f>
        <v>0</v>
      </c>
      <c r="E4599" t="b">
        <f t="shared" si="245"/>
        <v>0</v>
      </c>
      <c r="F4599" t="b">
        <f t="shared" si="246"/>
        <v>0</v>
      </c>
      <c r="G4599" t="b">
        <f>IF('Input and Summary Results'!$J$4="yes",IF(C4599=FALSE,FALSE,IF('Data Transformation'!E4599&lt;$R$10,E4599,$R$10)),IF(C4599=FALSE,FALSE,IF(C4599&lt;$R$10,C4599,$R$10)))</f>
        <v>0</v>
      </c>
      <c r="H4599" t="b">
        <f>IF('Input and Summary Results'!$J$4="yes",'Data Transformation'!F4599,'Data Transformation'!D4599)</f>
        <v>0</v>
      </c>
      <c r="I4599" t="str">
        <f t="shared" si="244"/>
        <v/>
      </c>
    </row>
    <row r="4600" spans="2:9" x14ac:dyDescent="0.25">
      <c r="B4600" t="b">
        <f>IF('Input and Summary Results'!D4182=0,FALSE,'Input and Summary Results'!$B4182)</f>
        <v>0</v>
      </c>
      <c r="C4600" t="b">
        <f>IF(OR(B4600=0,'Input and Summary Results'!D4182=0,'Input and Summary Results'!D4182=""),FALSE,'Input and Summary Results'!$D4182)</f>
        <v>0</v>
      </c>
      <c r="D4600" t="b">
        <f>IF(OR(B4600=0,'Input and Summary Results'!E4182=0),FALSE,'Input and Summary Results'!$E4182)</f>
        <v>0</v>
      </c>
      <c r="E4600" t="b">
        <f t="shared" si="245"/>
        <v>0</v>
      </c>
      <c r="F4600" t="b">
        <f t="shared" si="246"/>
        <v>0</v>
      </c>
      <c r="G4600" t="b">
        <f>IF('Input and Summary Results'!$J$4="yes",IF(C4600=FALSE,FALSE,IF('Data Transformation'!E4600&lt;$R$10,E4600,$R$10)),IF(C4600=FALSE,FALSE,IF(C4600&lt;$R$10,C4600,$R$10)))</f>
        <v>0</v>
      </c>
      <c r="H4600" t="b">
        <f>IF('Input and Summary Results'!$J$4="yes",'Data Transformation'!F4600,'Data Transformation'!D4600)</f>
        <v>0</v>
      </c>
      <c r="I4600" t="str">
        <f t="shared" si="244"/>
        <v/>
      </c>
    </row>
    <row r="4601" spans="2:9" x14ac:dyDescent="0.25">
      <c r="B4601" t="b">
        <f>IF('Input and Summary Results'!D4183=0,FALSE,'Input and Summary Results'!$B4183)</f>
        <v>0</v>
      </c>
      <c r="C4601" t="b">
        <f>IF(OR(B4601=0,'Input and Summary Results'!D4183=0,'Input and Summary Results'!D4183=""),FALSE,'Input and Summary Results'!$D4183)</f>
        <v>0</v>
      </c>
      <c r="D4601" t="b">
        <f>IF(OR(B4601=0,'Input and Summary Results'!E4183=0),FALSE,'Input and Summary Results'!$E4183)</f>
        <v>0</v>
      </c>
      <c r="E4601" t="b">
        <f t="shared" si="245"/>
        <v>0</v>
      </c>
      <c r="F4601" t="b">
        <f t="shared" si="246"/>
        <v>0</v>
      </c>
      <c r="G4601" t="b">
        <f>IF('Input and Summary Results'!$J$4="yes",IF(C4601=FALSE,FALSE,IF('Data Transformation'!E4601&lt;$R$10,E4601,$R$10)),IF(C4601=FALSE,FALSE,IF(C4601&lt;$R$10,C4601,$R$10)))</f>
        <v>0</v>
      </c>
      <c r="H4601" t="b">
        <f>IF('Input and Summary Results'!$J$4="yes",'Data Transformation'!F4601,'Data Transformation'!D4601)</f>
        <v>0</v>
      </c>
      <c r="I4601" t="str">
        <f t="shared" si="244"/>
        <v/>
      </c>
    </row>
    <row r="4602" spans="2:9" x14ac:dyDescent="0.25">
      <c r="B4602" t="b">
        <f>IF('Input and Summary Results'!D4184=0,FALSE,'Input and Summary Results'!$B4184)</f>
        <v>0</v>
      </c>
      <c r="C4602" t="b">
        <f>IF(OR(B4602=0,'Input and Summary Results'!D4184=0,'Input and Summary Results'!D4184=""),FALSE,'Input and Summary Results'!$D4184)</f>
        <v>0</v>
      </c>
      <c r="D4602" t="b">
        <f>IF(OR(B4602=0,'Input and Summary Results'!E4184=0),FALSE,'Input and Summary Results'!$E4184)</f>
        <v>0</v>
      </c>
      <c r="E4602" t="b">
        <f t="shared" si="245"/>
        <v>0</v>
      </c>
      <c r="F4602" t="b">
        <f t="shared" si="246"/>
        <v>0</v>
      </c>
      <c r="G4602" t="b">
        <f>IF('Input and Summary Results'!$J$4="yes",IF(C4602=FALSE,FALSE,IF('Data Transformation'!E4602&lt;$R$10,E4602,$R$10)),IF(C4602=FALSE,FALSE,IF(C4602&lt;$R$10,C4602,$R$10)))</f>
        <v>0</v>
      </c>
      <c r="H4602" t="b">
        <f>IF('Input and Summary Results'!$J$4="yes",'Data Transformation'!F4602,'Data Transformation'!D4602)</f>
        <v>0</v>
      </c>
      <c r="I4602" t="str">
        <f t="shared" si="244"/>
        <v/>
      </c>
    </row>
    <row r="4603" spans="2:9" x14ac:dyDescent="0.25">
      <c r="B4603" t="b">
        <f>IF('Input and Summary Results'!D4185=0,FALSE,'Input and Summary Results'!$B4185)</f>
        <v>0</v>
      </c>
      <c r="C4603" t="b">
        <f>IF(OR(B4603=0,'Input and Summary Results'!D4185=0,'Input and Summary Results'!D4185=""),FALSE,'Input and Summary Results'!$D4185)</f>
        <v>0</v>
      </c>
      <c r="D4603" t="b">
        <f>IF(OR(B4603=0,'Input and Summary Results'!E4185=0),FALSE,'Input and Summary Results'!$E4185)</f>
        <v>0</v>
      </c>
      <c r="E4603" t="b">
        <f t="shared" si="245"/>
        <v>0</v>
      </c>
      <c r="F4603" t="b">
        <f t="shared" si="246"/>
        <v>0</v>
      </c>
      <c r="G4603" t="b">
        <f>IF('Input and Summary Results'!$J$4="yes",IF(C4603=FALSE,FALSE,IF('Data Transformation'!E4603&lt;$R$10,E4603,$R$10)),IF(C4603=FALSE,FALSE,IF(C4603&lt;$R$10,C4603,$R$10)))</f>
        <v>0</v>
      </c>
      <c r="H4603" t="b">
        <f>IF('Input and Summary Results'!$J$4="yes",'Data Transformation'!F4603,'Data Transformation'!D4603)</f>
        <v>0</v>
      </c>
      <c r="I4603" t="str">
        <f t="shared" si="244"/>
        <v/>
      </c>
    </row>
    <row r="4604" spans="2:9" x14ac:dyDescent="0.25">
      <c r="B4604" t="b">
        <f>IF('Input and Summary Results'!D4186=0,FALSE,'Input and Summary Results'!$B4186)</f>
        <v>0</v>
      </c>
      <c r="C4604" t="b">
        <f>IF(OR(B4604=0,'Input and Summary Results'!D4186=0,'Input and Summary Results'!D4186=""),FALSE,'Input and Summary Results'!$D4186)</f>
        <v>0</v>
      </c>
      <c r="D4604" t="b">
        <f>IF(OR(B4604=0,'Input and Summary Results'!E4186=0),FALSE,'Input and Summary Results'!$E4186)</f>
        <v>0</v>
      </c>
      <c r="E4604" t="b">
        <f t="shared" si="245"/>
        <v>0</v>
      </c>
      <c r="F4604" t="b">
        <f t="shared" si="246"/>
        <v>0</v>
      </c>
      <c r="G4604" t="b">
        <f>IF('Input and Summary Results'!$J$4="yes",IF(C4604=FALSE,FALSE,IF('Data Transformation'!E4604&lt;$R$10,E4604,$R$10)),IF(C4604=FALSE,FALSE,IF(C4604&lt;$R$10,C4604,$R$10)))</f>
        <v>0</v>
      </c>
      <c r="H4604" t="b">
        <f>IF('Input and Summary Results'!$J$4="yes",'Data Transformation'!F4604,'Data Transformation'!D4604)</f>
        <v>0</v>
      </c>
      <c r="I4604" t="str">
        <f t="shared" si="244"/>
        <v/>
      </c>
    </row>
    <row r="4605" spans="2:9" x14ac:dyDescent="0.25">
      <c r="B4605" t="b">
        <f>IF('Input and Summary Results'!D4187=0,FALSE,'Input and Summary Results'!$B4187)</f>
        <v>0</v>
      </c>
      <c r="C4605" t="b">
        <f>IF(OR(B4605=0,'Input and Summary Results'!D4187=0,'Input and Summary Results'!D4187=""),FALSE,'Input and Summary Results'!$D4187)</f>
        <v>0</v>
      </c>
      <c r="D4605" t="b">
        <f>IF(OR(B4605=0,'Input and Summary Results'!E4187=0),FALSE,'Input and Summary Results'!$E4187)</f>
        <v>0</v>
      </c>
      <c r="E4605" t="b">
        <f t="shared" si="245"/>
        <v>0</v>
      </c>
      <c r="F4605" t="b">
        <f t="shared" si="246"/>
        <v>0</v>
      </c>
      <c r="G4605" t="b">
        <f>IF('Input and Summary Results'!$J$4="yes",IF(C4605=FALSE,FALSE,IF('Data Transformation'!E4605&lt;$R$10,E4605,$R$10)),IF(C4605=FALSE,FALSE,IF(C4605&lt;$R$10,C4605,$R$10)))</f>
        <v>0</v>
      </c>
      <c r="H4605" t="b">
        <f>IF('Input and Summary Results'!$J$4="yes",'Data Transformation'!F4605,'Data Transformation'!D4605)</f>
        <v>0</v>
      </c>
      <c r="I4605" t="str">
        <f t="shared" si="244"/>
        <v/>
      </c>
    </row>
    <row r="4606" spans="2:9" x14ac:dyDescent="0.25">
      <c r="B4606" t="b">
        <f>IF('Input and Summary Results'!D4188=0,FALSE,'Input and Summary Results'!$B4188)</f>
        <v>0</v>
      </c>
      <c r="C4606" t="b">
        <f>IF(OR(B4606=0,'Input and Summary Results'!D4188=0,'Input and Summary Results'!D4188=""),FALSE,'Input and Summary Results'!$D4188)</f>
        <v>0</v>
      </c>
      <c r="D4606" t="b">
        <f>IF(OR(B4606=0,'Input and Summary Results'!E4188=0),FALSE,'Input and Summary Results'!$E4188)</f>
        <v>0</v>
      </c>
      <c r="E4606" t="b">
        <f t="shared" si="245"/>
        <v>0</v>
      </c>
      <c r="F4606" t="b">
        <f t="shared" si="246"/>
        <v>0</v>
      </c>
      <c r="G4606" t="b">
        <f>IF('Input and Summary Results'!$J$4="yes",IF(C4606=FALSE,FALSE,IF('Data Transformation'!E4606&lt;$R$10,E4606,$R$10)),IF(C4606=FALSE,FALSE,IF(C4606&lt;$R$10,C4606,$R$10)))</f>
        <v>0</v>
      </c>
      <c r="H4606" t="b">
        <f>IF('Input and Summary Results'!$J$4="yes",'Data Transformation'!F4606,'Data Transformation'!D4606)</f>
        <v>0</v>
      </c>
      <c r="I4606" t="str">
        <f t="shared" si="244"/>
        <v/>
      </c>
    </row>
    <row r="4607" spans="2:9" x14ac:dyDescent="0.25">
      <c r="B4607" t="b">
        <f>IF('Input and Summary Results'!D4189=0,FALSE,'Input and Summary Results'!$B4189)</f>
        <v>0</v>
      </c>
      <c r="C4607" t="b">
        <f>IF(OR(B4607=0,'Input and Summary Results'!D4189=0,'Input and Summary Results'!D4189=""),FALSE,'Input and Summary Results'!$D4189)</f>
        <v>0</v>
      </c>
      <c r="D4607" t="b">
        <f>IF(OR(B4607=0,'Input and Summary Results'!E4189=0),FALSE,'Input and Summary Results'!$E4189)</f>
        <v>0</v>
      </c>
      <c r="E4607" t="b">
        <f t="shared" si="245"/>
        <v>0</v>
      </c>
      <c r="F4607" t="b">
        <f t="shared" si="246"/>
        <v>0</v>
      </c>
      <c r="G4607" t="b">
        <f>IF('Input and Summary Results'!$J$4="yes",IF(C4607=FALSE,FALSE,IF('Data Transformation'!E4607&lt;$R$10,E4607,$R$10)),IF(C4607=FALSE,FALSE,IF(C4607&lt;$R$10,C4607,$R$10)))</f>
        <v>0</v>
      </c>
      <c r="H4607" t="b">
        <f>IF('Input and Summary Results'!$J$4="yes",'Data Transformation'!F4607,'Data Transformation'!D4607)</f>
        <v>0</v>
      </c>
      <c r="I4607" t="str">
        <f t="shared" si="244"/>
        <v/>
      </c>
    </row>
    <row r="4608" spans="2:9" x14ac:dyDescent="0.25">
      <c r="B4608" t="b">
        <f>IF('Input and Summary Results'!D4190=0,FALSE,'Input and Summary Results'!$B4190)</f>
        <v>0</v>
      </c>
      <c r="C4608" t="b">
        <f>IF(OR(B4608=0,'Input and Summary Results'!D4190=0,'Input and Summary Results'!D4190=""),FALSE,'Input and Summary Results'!$D4190)</f>
        <v>0</v>
      </c>
      <c r="D4608" t="b">
        <f>IF(OR(B4608=0,'Input and Summary Results'!E4190=0),FALSE,'Input and Summary Results'!$E4190)</f>
        <v>0</v>
      </c>
      <c r="E4608" t="b">
        <f t="shared" si="245"/>
        <v>0</v>
      </c>
      <c r="F4608" t="b">
        <f t="shared" si="246"/>
        <v>0</v>
      </c>
      <c r="G4608" t="b">
        <f>IF('Input and Summary Results'!$J$4="yes",IF(C4608=FALSE,FALSE,IF('Data Transformation'!E4608&lt;$R$10,E4608,$R$10)),IF(C4608=FALSE,FALSE,IF(C4608&lt;$R$10,C4608,$R$10)))</f>
        <v>0</v>
      </c>
      <c r="H4608" t="b">
        <f>IF('Input and Summary Results'!$J$4="yes",'Data Transformation'!F4608,'Data Transformation'!D4608)</f>
        <v>0</v>
      </c>
      <c r="I4608" t="str">
        <f t="shared" si="244"/>
        <v/>
      </c>
    </row>
    <row r="4609" spans="2:9" x14ac:dyDescent="0.25">
      <c r="B4609" t="b">
        <f>IF('Input and Summary Results'!D4191=0,FALSE,'Input and Summary Results'!$B4191)</f>
        <v>0</v>
      </c>
      <c r="C4609" t="b">
        <f>IF(OR(B4609=0,'Input and Summary Results'!D4191=0,'Input and Summary Results'!D4191=""),FALSE,'Input and Summary Results'!$D4191)</f>
        <v>0</v>
      </c>
      <c r="D4609" t="b">
        <f>IF(OR(B4609=0,'Input and Summary Results'!E4191=0),FALSE,'Input and Summary Results'!$E4191)</f>
        <v>0</v>
      </c>
      <c r="E4609" t="b">
        <f t="shared" si="245"/>
        <v>0</v>
      </c>
      <c r="F4609" t="b">
        <f t="shared" si="246"/>
        <v>0</v>
      </c>
      <c r="G4609" t="b">
        <f>IF('Input and Summary Results'!$J$4="yes",IF(C4609=FALSE,FALSE,IF('Data Transformation'!E4609&lt;$R$10,E4609,$R$10)),IF(C4609=FALSE,FALSE,IF(C4609&lt;$R$10,C4609,$R$10)))</f>
        <v>0</v>
      </c>
      <c r="H4609" t="b">
        <f>IF('Input and Summary Results'!$J$4="yes",'Data Transformation'!F4609,'Data Transformation'!D4609)</f>
        <v>0</v>
      </c>
      <c r="I4609" t="str">
        <f t="shared" si="244"/>
        <v/>
      </c>
    </row>
    <row r="4610" spans="2:9" x14ac:dyDescent="0.25">
      <c r="B4610" t="b">
        <f>IF('Input and Summary Results'!D4192=0,FALSE,'Input and Summary Results'!$B4192)</f>
        <v>0</v>
      </c>
      <c r="C4610" t="b">
        <f>IF(OR(B4610=0,'Input and Summary Results'!D4192=0,'Input and Summary Results'!D4192=""),FALSE,'Input and Summary Results'!$D4192)</f>
        <v>0</v>
      </c>
      <c r="D4610" t="b">
        <f>IF(OR(B4610=0,'Input and Summary Results'!E4192=0),FALSE,'Input and Summary Results'!$E4192)</f>
        <v>0</v>
      </c>
      <c r="E4610" t="b">
        <f t="shared" si="245"/>
        <v>0</v>
      </c>
      <c r="F4610" t="b">
        <f t="shared" si="246"/>
        <v>0</v>
      </c>
      <c r="G4610" t="b">
        <f>IF('Input and Summary Results'!$J$4="yes",IF(C4610=FALSE,FALSE,IF('Data Transformation'!E4610&lt;$R$10,E4610,$R$10)),IF(C4610=FALSE,FALSE,IF(C4610&lt;$R$10,C4610,$R$10)))</f>
        <v>0</v>
      </c>
      <c r="H4610" t="b">
        <f>IF('Input and Summary Results'!$J$4="yes",'Data Transformation'!F4610,'Data Transformation'!D4610)</f>
        <v>0</v>
      </c>
      <c r="I4610" t="str">
        <f t="shared" si="244"/>
        <v/>
      </c>
    </row>
    <row r="4611" spans="2:9" x14ac:dyDescent="0.25">
      <c r="B4611" t="b">
        <f>IF('Input and Summary Results'!D4193=0,FALSE,'Input and Summary Results'!$B4193)</f>
        <v>0</v>
      </c>
      <c r="C4611" t="b">
        <f>IF(OR(B4611=0,'Input and Summary Results'!D4193=0,'Input and Summary Results'!D4193=""),FALSE,'Input and Summary Results'!$D4193)</f>
        <v>0</v>
      </c>
      <c r="D4611" t="b">
        <f>IF(OR(B4611=0,'Input and Summary Results'!E4193=0),FALSE,'Input and Summary Results'!$E4193)</f>
        <v>0</v>
      </c>
      <c r="E4611" t="b">
        <f t="shared" si="245"/>
        <v>0</v>
      </c>
      <c r="F4611" t="b">
        <f t="shared" si="246"/>
        <v>0</v>
      </c>
      <c r="G4611" t="b">
        <f>IF('Input and Summary Results'!$J$4="yes",IF(C4611=FALSE,FALSE,IF('Data Transformation'!E4611&lt;$R$10,E4611,$R$10)),IF(C4611=FALSE,FALSE,IF(C4611&lt;$R$10,C4611,$R$10)))</f>
        <v>0</v>
      </c>
      <c r="H4611" t="b">
        <f>IF('Input and Summary Results'!$J$4="yes",'Data Transformation'!F4611,'Data Transformation'!D4611)</f>
        <v>0</v>
      </c>
      <c r="I4611" t="str">
        <f t="shared" si="244"/>
        <v/>
      </c>
    </row>
    <row r="4612" spans="2:9" x14ac:dyDescent="0.25">
      <c r="B4612" t="b">
        <f>IF('Input and Summary Results'!D4194=0,FALSE,'Input and Summary Results'!$B4194)</f>
        <v>0</v>
      </c>
      <c r="C4612" t="b">
        <f>IF(OR(B4612=0,'Input and Summary Results'!D4194=0,'Input and Summary Results'!D4194=""),FALSE,'Input and Summary Results'!$D4194)</f>
        <v>0</v>
      </c>
      <c r="D4612" t="b">
        <f>IF(OR(B4612=0,'Input and Summary Results'!E4194=0),FALSE,'Input and Summary Results'!$E4194)</f>
        <v>0</v>
      </c>
      <c r="E4612" t="b">
        <f t="shared" si="245"/>
        <v>0</v>
      </c>
      <c r="F4612" t="b">
        <f t="shared" si="246"/>
        <v>0</v>
      </c>
      <c r="G4612" t="b">
        <f>IF('Input and Summary Results'!$J$4="yes",IF(C4612=FALSE,FALSE,IF('Data Transformation'!E4612&lt;$R$10,E4612,$R$10)),IF(C4612=FALSE,FALSE,IF(C4612&lt;$R$10,C4612,$R$10)))</f>
        <v>0</v>
      </c>
      <c r="H4612" t="b">
        <f>IF('Input and Summary Results'!$J$4="yes",'Data Transformation'!F4612,'Data Transformation'!D4612)</f>
        <v>0</v>
      </c>
      <c r="I4612" t="str">
        <f t="shared" si="244"/>
        <v/>
      </c>
    </row>
    <row r="4613" spans="2:9" x14ac:dyDescent="0.25">
      <c r="B4613" t="b">
        <f>IF('Input and Summary Results'!D4195=0,FALSE,'Input and Summary Results'!$B4195)</f>
        <v>0</v>
      </c>
      <c r="C4613" t="b">
        <f>IF(OR(B4613=0,'Input and Summary Results'!D4195=0,'Input and Summary Results'!D4195=""),FALSE,'Input and Summary Results'!$D4195)</f>
        <v>0</v>
      </c>
      <c r="D4613" t="b">
        <f>IF(OR(B4613=0,'Input and Summary Results'!E4195=0),FALSE,'Input and Summary Results'!$E4195)</f>
        <v>0</v>
      </c>
      <c r="E4613" t="b">
        <f t="shared" si="245"/>
        <v>0</v>
      </c>
      <c r="F4613" t="b">
        <f t="shared" si="246"/>
        <v>0</v>
      </c>
      <c r="G4613" t="b">
        <f>IF('Input and Summary Results'!$J$4="yes",IF(C4613=FALSE,FALSE,IF('Data Transformation'!E4613&lt;$R$10,E4613,$R$10)),IF(C4613=FALSE,FALSE,IF(C4613&lt;$R$10,C4613,$R$10)))</f>
        <v>0</v>
      </c>
      <c r="H4613" t="b">
        <f>IF('Input and Summary Results'!$J$4="yes",'Data Transformation'!F4613,'Data Transformation'!D4613)</f>
        <v>0</v>
      </c>
      <c r="I4613" t="str">
        <f t="shared" ref="I4613:I4676" si="247">IF(G4613=FALSE,"",B4613)</f>
        <v/>
      </c>
    </row>
    <row r="4614" spans="2:9" x14ac:dyDescent="0.25">
      <c r="B4614" t="b">
        <f>IF('Input and Summary Results'!D4196=0,FALSE,'Input and Summary Results'!$B4196)</f>
        <v>0</v>
      </c>
      <c r="C4614" t="b">
        <f>IF(OR(B4614=0,'Input and Summary Results'!D4196=0,'Input and Summary Results'!D4196=""),FALSE,'Input and Summary Results'!$D4196)</f>
        <v>0</v>
      </c>
      <c r="D4614" t="b">
        <f>IF(OR(B4614=0,'Input and Summary Results'!E4196=0),FALSE,'Input and Summary Results'!$E4196)</f>
        <v>0</v>
      </c>
      <c r="E4614" t="b">
        <f t="shared" si="245"/>
        <v>0</v>
      </c>
      <c r="F4614" t="b">
        <f t="shared" si="246"/>
        <v>0</v>
      </c>
      <c r="G4614" t="b">
        <f>IF('Input and Summary Results'!$J$4="yes",IF(C4614=FALSE,FALSE,IF('Data Transformation'!E4614&lt;$R$10,E4614,$R$10)),IF(C4614=FALSE,FALSE,IF(C4614&lt;$R$10,C4614,$R$10)))</f>
        <v>0</v>
      </c>
      <c r="H4614" t="b">
        <f>IF('Input and Summary Results'!$J$4="yes",'Data Transformation'!F4614,'Data Transformation'!D4614)</f>
        <v>0</v>
      </c>
      <c r="I4614" t="str">
        <f t="shared" si="247"/>
        <v/>
      </c>
    </row>
    <row r="4615" spans="2:9" x14ac:dyDescent="0.25">
      <c r="B4615" t="b">
        <f>IF('Input and Summary Results'!D4197=0,FALSE,'Input and Summary Results'!$B4197)</f>
        <v>0</v>
      </c>
      <c r="C4615" t="b">
        <f>IF(OR(B4615=0,'Input and Summary Results'!D4197=0,'Input and Summary Results'!D4197=""),FALSE,'Input and Summary Results'!$D4197)</f>
        <v>0</v>
      </c>
      <c r="D4615" t="b">
        <f>IF(OR(B4615=0,'Input and Summary Results'!E4197=0),FALSE,'Input and Summary Results'!$E4197)</f>
        <v>0</v>
      </c>
      <c r="E4615" t="b">
        <f t="shared" si="245"/>
        <v>0</v>
      </c>
      <c r="F4615" t="b">
        <f t="shared" si="246"/>
        <v>0</v>
      </c>
      <c r="G4615" t="b">
        <f>IF('Input and Summary Results'!$J$4="yes",IF(C4615=FALSE,FALSE,IF('Data Transformation'!E4615&lt;$R$10,E4615,$R$10)),IF(C4615=FALSE,FALSE,IF(C4615&lt;$R$10,C4615,$R$10)))</f>
        <v>0</v>
      </c>
      <c r="H4615" t="b">
        <f>IF('Input and Summary Results'!$J$4="yes",'Data Transformation'!F4615,'Data Transformation'!D4615)</f>
        <v>0</v>
      </c>
      <c r="I4615" t="str">
        <f t="shared" si="247"/>
        <v/>
      </c>
    </row>
    <row r="4616" spans="2:9" x14ac:dyDescent="0.25">
      <c r="B4616" t="b">
        <f>IF('Input and Summary Results'!D4198=0,FALSE,'Input and Summary Results'!$B4198)</f>
        <v>0</v>
      </c>
      <c r="C4616" t="b">
        <f>IF(OR(B4616=0,'Input and Summary Results'!D4198=0,'Input and Summary Results'!D4198=""),FALSE,'Input and Summary Results'!$D4198)</f>
        <v>0</v>
      </c>
      <c r="D4616" t="b">
        <f>IF(OR(B4616=0,'Input and Summary Results'!E4198=0),FALSE,'Input and Summary Results'!$E4198)</f>
        <v>0</v>
      </c>
      <c r="E4616" t="b">
        <f t="shared" si="245"/>
        <v>0</v>
      </c>
      <c r="F4616" t="b">
        <f t="shared" si="246"/>
        <v>0</v>
      </c>
      <c r="G4616" t="b">
        <f>IF('Input and Summary Results'!$J$4="yes",IF(C4616=FALSE,FALSE,IF('Data Transformation'!E4616&lt;$R$10,E4616,$R$10)),IF(C4616=FALSE,FALSE,IF(C4616&lt;$R$10,C4616,$R$10)))</f>
        <v>0</v>
      </c>
      <c r="H4616" t="b">
        <f>IF('Input and Summary Results'!$J$4="yes",'Data Transformation'!F4616,'Data Transformation'!D4616)</f>
        <v>0</v>
      </c>
      <c r="I4616" t="str">
        <f t="shared" si="247"/>
        <v/>
      </c>
    </row>
    <row r="4617" spans="2:9" x14ac:dyDescent="0.25">
      <c r="B4617" t="b">
        <f>IF('Input and Summary Results'!D4199=0,FALSE,'Input and Summary Results'!$B4199)</f>
        <v>0</v>
      </c>
      <c r="C4617" t="b">
        <f>IF(OR(B4617=0,'Input and Summary Results'!D4199=0,'Input and Summary Results'!D4199=""),FALSE,'Input and Summary Results'!$D4199)</f>
        <v>0</v>
      </c>
      <c r="D4617" t="b">
        <f>IF(OR(B4617=0,'Input and Summary Results'!E4199=0),FALSE,'Input and Summary Results'!$E4199)</f>
        <v>0</v>
      </c>
      <c r="E4617" t="b">
        <f t="shared" si="245"/>
        <v>0</v>
      </c>
      <c r="F4617" t="b">
        <f t="shared" si="246"/>
        <v>0</v>
      </c>
      <c r="G4617" t="b">
        <f>IF('Input and Summary Results'!$J$4="yes",IF(C4617=FALSE,FALSE,IF('Data Transformation'!E4617&lt;$R$10,E4617,$R$10)),IF(C4617=FALSE,FALSE,IF(C4617&lt;$R$10,C4617,$R$10)))</f>
        <v>0</v>
      </c>
      <c r="H4617" t="b">
        <f>IF('Input and Summary Results'!$J$4="yes",'Data Transformation'!F4617,'Data Transformation'!D4617)</f>
        <v>0</v>
      </c>
      <c r="I4617" t="str">
        <f t="shared" si="247"/>
        <v/>
      </c>
    </row>
    <row r="4618" spans="2:9" x14ac:dyDescent="0.25">
      <c r="B4618" t="b">
        <f>IF('Input and Summary Results'!D4200=0,FALSE,'Input and Summary Results'!$B4200)</f>
        <v>0</v>
      </c>
      <c r="C4618" t="b">
        <f>IF(OR(B4618=0,'Input and Summary Results'!D4200=0,'Input and Summary Results'!D4200=""),FALSE,'Input and Summary Results'!$D4200)</f>
        <v>0</v>
      </c>
      <c r="D4618" t="b">
        <f>IF(OR(B4618=0,'Input and Summary Results'!E4200=0),FALSE,'Input and Summary Results'!$E4200)</f>
        <v>0</v>
      </c>
      <c r="E4618" t="b">
        <f t="shared" si="245"/>
        <v>0</v>
      </c>
      <c r="F4618" t="b">
        <f t="shared" si="246"/>
        <v>0</v>
      </c>
      <c r="G4618" t="b">
        <f>IF('Input and Summary Results'!$J$4="yes",IF(C4618=FALSE,FALSE,IF('Data Transformation'!E4618&lt;$R$10,E4618,$R$10)),IF(C4618=FALSE,FALSE,IF(C4618&lt;$R$10,C4618,$R$10)))</f>
        <v>0</v>
      </c>
      <c r="H4618" t="b">
        <f>IF('Input and Summary Results'!$J$4="yes",'Data Transformation'!F4618,'Data Transformation'!D4618)</f>
        <v>0</v>
      </c>
      <c r="I4618" t="str">
        <f t="shared" si="247"/>
        <v/>
      </c>
    </row>
    <row r="4619" spans="2:9" x14ac:dyDescent="0.25">
      <c r="B4619" t="b">
        <f>IF('Input and Summary Results'!D4201=0,FALSE,'Input and Summary Results'!$B4201)</f>
        <v>0</v>
      </c>
      <c r="C4619" t="b">
        <f>IF(OR(B4619=0,'Input and Summary Results'!D4201=0,'Input and Summary Results'!D4201=""),FALSE,'Input and Summary Results'!$D4201)</f>
        <v>0</v>
      </c>
      <c r="D4619" t="b">
        <f>IF(OR(B4619=0,'Input and Summary Results'!E4201=0),FALSE,'Input and Summary Results'!$E4201)</f>
        <v>0</v>
      </c>
      <c r="E4619" t="b">
        <f t="shared" si="245"/>
        <v>0</v>
      </c>
      <c r="F4619" t="b">
        <f t="shared" si="246"/>
        <v>0</v>
      </c>
      <c r="G4619" t="b">
        <f>IF('Input and Summary Results'!$J$4="yes",IF(C4619=FALSE,FALSE,IF('Data Transformation'!E4619&lt;$R$10,E4619,$R$10)),IF(C4619=FALSE,FALSE,IF(C4619&lt;$R$10,C4619,$R$10)))</f>
        <v>0</v>
      </c>
      <c r="H4619" t="b">
        <f>IF('Input and Summary Results'!$J$4="yes",'Data Transformation'!F4619,'Data Transformation'!D4619)</f>
        <v>0</v>
      </c>
      <c r="I4619" t="str">
        <f t="shared" si="247"/>
        <v/>
      </c>
    </row>
    <row r="4620" spans="2:9" x14ac:dyDescent="0.25">
      <c r="B4620" t="b">
        <f>IF('Input and Summary Results'!D4202=0,FALSE,'Input and Summary Results'!$B4202)</f>
        <v>0</v>
      </c>
      <c r="C4620" t="b">
        <f>IF(OR(B4620=0,'Input and Summary Results'!D4202=0,'Input and Summary Results'!D4202=""),FALSE,'Input and Summary Results'!$D4202)</f>
        <v>0</v>
      </c>
      <c r="D4620" t="b">
        <f>IF(OR(B4620=0,'Input and Summary Results'!E4202=0),FALSE,'Input and Summary Results'!$E4202)</f>
        <v>0</v>
      </c>
      <c r="E4620" t="b">
        <f t="shared" si="245"/>
        <v>0</v>
      </c>
      <c r="F4620" t="b">
        <f t="shared" si="246"/>
        <v>0</v>
      </c>
      <c r="G4620" t="b">
        <f>IF('Input and Summary Results'!$J$4="yes",IF(C4620=FALSE,FALSE,IF('Data Transformation'!E4620&lt;$R$10,E4620,$R$10)),IF(C4620=FALSE,FALSE,IF(C4620&lt;$R$10,C4620,$R$10)))</f>
        <v>0</v>
      </c>
      <c r="H4620" t="b">
        <f>IF('Input and Summary Results'!$J$4="yes",'Data Transformation'!F4620,'Data Transformation'!D4620)</f>
        <v>0</v>
      </c>
      <c r="I4620" t="str">
        <f t="shared" si="247"/>
        <v/>
      </c>
    </row>
    <row r="4621" spans="2:9" x14ac:dyDescent="0.25">
      <c r="B4621" t="b">
        <f>IF('Input and Summary Results'!D4203=0,FALSE,'Input and Summary Results'!$B4203)</f>
        <v>0</v>
      </c>
      <c r="C4621" t="b">
        <f>IF(OR(B4621=0,'Input and Summary Results'!D4203=0,'Input and Summary Results'!D4203=""),FALSE,'Input and Summary Results'!$D4203)</f>
        <v>0</v>
      </c>
      <c r="D4621" t="b">
        <f>IF(OR(B4621=0,'Input and Summary Results'!E4203=0),FALSE,'Input and Summary Results'!$E4203)</f>
        <v>0</v>
      </c>
      <c r="E4621" t="b">
        <f t="shared" si="245"/>
        <v>0</v>
      </c>
      <c r="F4621" t="b">
        <f t="shared" si="246"/>
        <v>0</v>
      </c>
      <c r="G4621" t="b">
        <f>IF('Input and Summary Results'!$J$4="yes",IF(C4621=FALSE,FALSE,IF('Data Transformation'!E4621&lt;$R$10,E4621,$R$10)),IF(C4621=FALSE,FALSE,IF(C4621&lt;$R$10,C4621,$R$10)))</f>
        <v>0</v>
      </c>
      <c r="H4621" t="b">
        <f>IF('Input and Summary Results'!$J$4="yes",'Data Transformation'!F4621,'Data Transformation'!D4621)</f>
        <v>0</v>
      </c>
      <c r="I4621" t="str">
        <f t="shared" si="247"/>
        <v/>
      </c>
    </row>
    <row r="4622" spans="2:9" x14ac:dyDescent="0.25">
      <c r="B4622" t="b">
        <f>IF('Input and Summary Results'!D4204=0,FALSE,'Input and Summary Results'!$B4204)</f>
        <v>0</v>
      </c>
      <c r="C4622" t="b">
        <f>IF(OR(B4622=0,'Input and Summary Results'!D4204=0,'Input and Summary Results'!D4204=""),FALSE,'Input and Summary Results'!$D4204)</f>
        <v>0</v>
      </c>
      <c r="D4622" t="b">
        <f>IF(OR(B4622=0,'Input and Summary Results'!E4204=0),FALSE,'Input and Summary Results'!$E4204)</f>
        <v>0</v>
      </c>
      <c r="E4622" t="b">
        <f t="shared" si="245"/>
        <v>0</v>
      </c>
      <c r="F4622" t="b">
        <f t="shared" si="246"/>
        <v>0</v>
      </c>
      <c r="G4622" t="b">
        <f>IF('Input and Summary Results'!$J$4="yes",IF(C4622=FALSE,FALSE,IF('Data Transformation'!E4622&lt;$R$10,E4622,$R$10)),IF(C4622=FALSE,FALSE,IF(C4622&lt;$R$10,C4622,$R$10)))</f>
        <v>0</v>
      </c>
      <c r="H4622" t="b">
        <f>IF('Input and Summary Results'!$J$4="yes",'Data Transformation'!F4622,'Data Transformation'!D4622)</f>
        <v>0</v>
      </c>
      <c r="I4622" t="str">
        <f t="shared" si="247"/>
        <v/>
      </c>
    </row>
    <row r="4623" spans="2:9" x14ac:dyDescent="0.25">
      <c r="B4623" t="b">
        <f>IF('Input and Summary Results'!D4205=0,FALSE,'Input and Summary Results'!$B4205)</f>
        <v>0</v>
      </c>
      <c r="C4623" t="b">
        <f>IF(OR(B4623=0,'Input and Summary Results'!D4205=0,'Input and Summary Results'!D4205=""),FALSE,'Input and Summary Results'!$D4205)</f>
        <v>0</v>
      </c>
      <c r="D4623" t="b">
        <f>IF(OR(B4623=0,'Input and Summary Results'!E4205=0),FALSE,'Input and Summary Results'!$E4205)</f>
        <v>0</v>
      </c>
      <c r="E4623" t="b">
        <f t="shared" si="245"/>
        <v>0</v>
      </c>
      <c r="F4623" t="b">
        <f t="shared" si="246"/>
        <v>0</v>
      </c>
      <c r="G4623" t="b">
        <f>IF('Input and Summary Results'!$J$4="yes",IF(C4623=FALSE,FALSE,IF('Data Transformation'!E4623&lt;$R$10,E4623,$R$10)),IF(C4623=FALSE,FALSE,IF(C4623&lt;$R$10,C4623,$R$10)))</f>
        <v>0</v>
      </c>
      <c r="H4623" t="b">
        <f>IF('Input and Summary Results'!$J$4="yes",'Data Transformation'!F4623,'Data Transformation'!D4623)</f>
        <v>0</v>
      </c>
      <c r="I4623" t="str">
        <f t="shared" si="247"/>
        <v/>
      </c>
    </row>
    <row r="4624" spans="2:9" x14ac:dyDescent="0.25">
      <c r="B4624" t="b">
        <f>IF('Input and Summary Results'!D4206=0,FALSE,'Input and Summary Results'!$B4206)</f>
        <v>0</v>
      </c>
      <c r="C4624" t="b">
        <f>IF(OR(B4624=0,'Input and Summary Results'!D4206=0,'Input and Summary Results'!D4206=""),FALSE,'Input and Summary Results'!$D4206)</f>
        <v>0</v>
      </c>
      <c r="D4624" t="b">
        <f>IF(OR(B4624=0,'Input and Summary Results'!E4206=0),FALSE,'Input and Summary Results'!$E4206)</f>
        <v>0</v>
      </c>
      <c r="E4624" t="b">
        <f t="shared" si="245"/>
        <v>0</v>
      </c>
      <c r="F4624" t="b">
        <f t="shared" si="246"/>
        <v>0</v>
      </c>
      <c r="G4624" t="b">
        <f>IF('Input and Summary Results'!$J$4="yes",IF(C4624=FALSE,FALSE,IF('Data Transformation'!E4624&lt;$R$10,E4624,$R$10)),IF(C4624=FALSE,FALSE,IF(C4624&lt;$R$10,C4624,$R$10)))</f>
        <v>0</v>
      </c>
      <c r="H4624" t="b">
        <f>IF('Input and Summary Results'!$J$4="yes",'Data Transformation'!F4624,'Data Transformation'!D4624)</f>
        <v>0</v>
      </c>
      <c r="I4624" t="str">
        <f t="shared" si="247"/>
        <v/>
      </c>
    </row>
    <row r="4625" spans="2:9" x14ac:dyDescent="0.25">
      <c r="B4625" t="b">
        <f>IF('Input and Summary Results'!D4207=0,FALSE,'Input and Summary Results'!$B4207)</f>
        <v>0</v>
      </c>
      <c r="C4625" t="b">
        <f>IF(OR(B4625=0,'Input and Summary Results'!D4207=0,'Input and Summary Results'!D4207=""),FALSE,'Input and Summary Results'!$D4207)</f>
        <v>0</v>
      </c>
      <c r="D4625" t="b">
        <f>IF(OR(B4625=0,'Input and Summary Results'!E4207=0),FALSE,'Input and Summary Results'!$E4207)</f>
        <v>0</v>
      </c>
      <c r="E4625" t="b">
        <f t="shared" si="245"/>
        <v>0</v>
      </c>
      <c r="F4625" t="b">
        <f t="shared" si="246"/>
        <v>0</v>
      </c>
      <c r="G4625" t="b">
        <f>IF('Input and Summary Results'!$J$4="yes",IF(C4625=FALSE,FALSE,IF('Data Transformation'!E4625&lt;$R$10,E4625,$R$10)),IF(C4625=FALSE,FALSE,IF(C4625&lt;$R$10,C4625,$R$10)))</f>
        <v>0</v>
      </c>
      <c r="H4625" t="b">
        <f>IF('Input and Summary Results'!$J$4="yes",'Data Transformation'!F4625,'Data Transformation'!D4625)</f>
        <v>0</v>
      </c>
      <c r="I4625" t="str">
        <f t="shared" si="247"/>
        <v/>
      </c>
    </row>
    <row r="4626" spans="2:9" x14ac:dyDescent="0.25">
      <c r="B4626" t="b">
        <f>IF('Input and Summary Results'!D4208=0,FALSE,'Input and Summary Results'!$B4208)</f>
        <v>0</v>
      </c>
      <c r="C4626" t="b">
        <f>IF(OR(B4626=0,'Input and Summary Results'!D4208=0,'Input and Summary Results'!D4208=""),FALSE,'Input and Summary Results'!$D4208)</f>
        <v>0</v>
      </c>
      <c r="D4626" t="b">
        <f>IF(OR(B4626=0,'Input and Summary Results'!E4208=0),FALSE,'Input and Summary Results'!$E4208)</f>
        <v>0</v>
      </c>
      <c r="E4626" t="b">
        <f t="shared" si="245"/>
        <v>0</v>
      </c>
      <c r="F4626" t="b">
        <f t="shared" si="246"/>
        <v>0</v>
      </c>
      <c r="G4626" t="b">
        <f>IF('Input and Summary Results'!$J$4="yes",IF(C4626=FALSE,FALSE,IF('Data Transformation'!E4626&lt;$R$10,E4626,$R$10)),IF(C4626=FALSE,FALSE,IF(C4626&lt;$R$10,C4626,$R$10)))</f>
        <v>0</v>
      </c>
      <c r="H4626" t="b">
        <f>IF('Input and Summary Results'!$J$4="yes",'Data Transformation'!F4626,'Data Transformation'!D4626)</f>
        <v>0</v>
      </c>
      <c r="I4626" t="str">
        <f t="shared" si="247"/>
        <v/>
      </c>
    </row>
    <row r="4627" spans="2:9" x14ac:dyDescent="0.25">
      <c r="B4627" t="b">
        <f>IF('Input and Summary Results'!D4209=0,FALSE,'Input and Summary Results'!$B4209)</f>
        <v>0</v>
      </c>
      <c r="C4627" t="b">
        <f>IF(OR(B4627=0,'Input and Summary Results'!D4209=0,'Input and Summary Results'!D4209=""),FALSE,'Input and Summary Results'!$D4209)</f>
        <v>0</v>
      </c>
      <c r="D4627" t="b">
        <f>IF(OR(B4627=0,'Input and Summary Results'!E4209=0),FALSE,'Input and Summary Results'!$E4209)</f>
        <v>0</v>
      </c>
      <c r="E4627" t="b">
        <f t="shared" si="245"/>
        <v>0</v>
      </c>
      <c r="F4627" t="b">
        <f t="shared" si="246"/>
        <v>0</v>
      </c>
      <c r="G4627" t="b">
        <f>IF('Input and Summary Results'!$J$4="yes",IF(C4627=FALSE,FALSE,IF('Data Transformation'!E4627&lt;$R$10,E4627,$R$10)),IF(C4627=FALSE,FALSE,IF(C4627&lt;$R$10,C4627,$R$10)))</f>
        <v>0</v>
      </c>
      <c r="H4627" t="b">
        <f>IF('Input and Summary Results'!$J$4="yes",'Data Transformation'!F4627,'Data Transformation'!D4627)</f>
        <v>0</v>
      </c>
      <c r="I4627" t="str">
        <f t="shared" si="247"/>
        <v/>
      </c>
    </row>
    <row r="4628" spans="2:9" x14ac:dyDescent="0.25">
      <c r="B4628" t="b">
        <f>IF('Input and Summary Results'!D4210=0,FALSE,'Input and Summary Results'!$B4210)</f>
        <v>0</v>
      </c>
      <c r="C4628" t="b">
        <f>IF(OR(B4628=0,'Input and Summary Results'!D4210=0,'Input and Summary Results'!D4210=""),FALSE,'Input and Summary Results'!$D4210)</f>
        <v>0</v>
      </c>
      <c r="D4628" t="b">
        <f>IF(OR(B4628=0,'Input and Summary Results'!E4210=0),FALSE,'Input and Summary Results'!$E4210)</f>
        <v>0</v>
      </c>
      <c r="E4628" t="b">
        <f t="shared" si="245"/>
        <v>0</v>
      </c>
      <c r="F4628" t="b">
        <f t="shared" si="246"/>
        <v>0</v>
      </c>
      <c r="G4628" t="b">
        <f>IF('Input and Summary Results'!$J$4="yes",IF(C4628=FALSE,FALSE,IF('Data Transformation'!E4628&lt;$R$10,E4628,$R$10)),IF(C4628=FALSE,FALSE,IF(C4628&lt;$R$10,C4628,$R$10)))</f>
        <v>0</v>
      </c>
      <c r="H4628" t="b">
        <f>IF('Input and Summary Results'!$J$4="yes",'Data Transformation'!F4628,'Data Transformation'!D4628)</f>
        <v>0</v>
      </c>
      <c r="I4628" t="str">
        <f t="shared" si="247"/>
        <v/>
      </c>
    </row>
    <row r="4629" spans="2:9" x14ac:dyDescent="0.25">
      <c r="B4629" t="b">
        <f>IF('Input and Summary Results'!D4211=0,FALSE,'Input and Summary Results'!$B4211)</f>
        <v>0</v>
      </c>
      <c r="C4629" t="b">
        <f>IF(OR(B4629=0,'Input and Summary Results'!D4211=0,'Input and Summary Results'!D4211=""),FALSE,'Input and Summary Results'!$D4211)</f>
        <v>0</v>
      </c>
      <c r="D4629" t="b">
        <f>IF(OR(B4629=0,'Input and Summary Results'!E4211=0),FALSE,'Input and Summary Results'!$E4211)</f>
        <v>0</v>
      </c>
      <c r="E4629" t="b">
        <f t="shared" si="245"/>
        <v>0</v>
      </c>
      <c r="F4629" t="b">
        <f t="shared" si="246"/>
        <v>0</v>
      </c>
      <c r="G4629" t="b">
        <f>IF('Input and Summary Results'!$J$4="yes",IF(C4629=FALSE,FALSE,IF('Data Transformation'!E4629&lt;$R$10,E4629,$R$10)),IF(C4629=FALSE,FALSE,IF(C4629&lt;$R$10,C4629,$R$10)))</f>
        <v>0</v>
      </c>
      <c r="H4629" t="b">
        <f>IF('Input and Summary Results'!$J$4="yes",'Data Transformation'!F4629,'Data Transformation'!D4629)</f>
        <v>0</v>
      </c>
      <c r="I4629" t="str">
        <f t="shared" si="247"/>
        <v/>
      </c>
    </row>
    <row r="4630" spans="2:9" x14ac:dyDescent="0.25">
      <c r="B4630" t="b">
        <f>IF('Input and Summary Results'!D4212=0,FALSE,'Input and Summary Results'!$B4212)</f>
        <v>0</v>
      </c>
      <c r="C4630" t="b">
        <f>IF(OR(B4630=0,'Input and Summary Results'!D4212=0,'Input and Summary Results'!D4212=""),FALSE,'Input and Summary Results'!$D4212)</f>
        <v>0</v>
      </c>
      <c r="D4630" t="b">
        <f>IF(OR(B4630=0,'Input and Summary Results'!E4212=0),FALSE,'Input and Summary Results'!$E4212)</f>
        <v>0</v>
      </c>
      <c r="E4630" t="b">
        <f t="shared" si="245"/>
        <v>0</v>
      </c>
      <c r="F4630" t="b">
        <f t="shared" si="246"/>
        <v>0</v>
      </c>
      <c r="G4630" t="b">
        <f>IF('Input and Summary Results'!$J$4="yes",IF(C4630=FALSE,FALSE,IF('Data Transformation'!E4630&lt;$R$10,E4630,$R$10)),IF(C4630=FALSE,FALSE,IF(C4630&lt;$R$10,C4630,$R$10)))</f>
        <v>0</v>
      </c>
      <c r="H4630" t="b">
        <f>IF('Input and Summary Results'!$J$4="yes",'Data Transformation'!F4630,'Data Transformation'!D4630)</f>
        <v>0</v>
      </c>
      <c r="I4630" t="str">
        <f t="shared" si="247"/>
        <v/>
      </c>
    </row>
    <row r="4631" spans="2:9" x14ac:dyDescent="0.25">
      <c r="B4631" t="b">
        <f>IF('Input and Summary Results'!D4213=0,FALSE,'Input and Summary Results'!$B4213)</f>
        <v>0</v>
      </c>
      <c r="C4631" t="b">
        <f>IF(OR(B4631=0,'Input and Summary Results'!D4213=0,'Input and Summary Results'!D4213=""),FALSE,'Input and Summary Results'!$D4213)</f>
        <v>0</v>
      </c>
      <c r="D4631" t="b">
        <f>IF(OR(B4631=0,'Input and Summary Results'!E4213=0),FALSE,'Input and Summary Results'!$E4213)</f>
        <v>0</v>
      </c>
      <c r="E4631" t="b">
        <f t="shared" si="245"/>
        <v>0</v>
      </c>
      <c r="F4631" t="b">
        <f t="shared" si="246"/>
        <v>0</v>
      </c>
      <c r="G4631" t="b">
        <f>IF('Input and Summary Results'!$J$4="yes",IF(C4631=FALSE,FALSE,IF('Data Transformation'!E4631&lt;$R$10,E4631,$R$10)),IF(C4631=FALSE,FALSE,IF(C4631&lt;$R$10,C4631,$R$10)))</f>
        <v>0</v>
      </c>
      <c r="H4631" t="b">
        <f>IF('Input and Summary Results'!$J$4="yes",'Data Transformation'!F4631,'Data Transformation'!D4631)</f>
        <v>0</v>
      </c>
      <c r="I4631" t="str">
        <f t="shared" si="247"/>
        <v/>
      </c>
    </row>
    <row r="4632" spans="2:9" x14ac:dyDescent="0.25">
      <c r="B4632" t="b">
        <f>IF('Input and Summary Results'!D4214=0,FALSE,'Input and Summary Results'!$B4214)</f>
        <v>0</v>
      </c>
      <c r="C4632" t="b">
        <f>IF(OR(B4632=0,'Input and Summary Results'!D4214=0,'Input and Summary Results'!D4214=""),FALSE,'Input and Summary Results'!$D4214)</f>
        <v>0</v>
      </c>
      <c r="D4632" t="b">
        <f>IF(OR(B4632=0,'Input and Summary Results'!E4214=0),FALSE,'Input and Summary Results'!$E4214)</f>
        <v>0</v>
      </c>
      <c r="E4632" t="b">
        <f t="shared" si="245"/>
        <v>0</v>
      </c>
      <c r="F4632" t="b">
        <f t="shared" si="246"/>
        <v>0</v>
      </c>
      <c r="G4632" t="b">
        <f>IF('Input and Summary Results'!$J$4="yes",IF(C4632=FALSE,FALSE,IF('Data Transformation'!E4632&lt;$R$10,E4632,$R$10)),IF(C4632=FALSE,FALSE,IF(C4632&lt;$R$10,C4632,$R$10)))</f>
        <v>0</v>
      </c>
      <c r="H4632" t="b">
        <f>IF('Input and Summary Results'!$J$4="yes",'Data Transformation'!F4632,'Data Transformation'!D4632)</f>
        <v>0</v>
      </c>
      <c r="I4632" t="str">
        <f t="shared" si="247"/>
        <v/>
      </c>
    </row>
    <row r="4633" spans="2:9" x14ac:dyDescent="0.25">
      <c r="B4633" t="b">
        <f>IF('Input and Summary Results'!D4215=0,FALSE,'Input and Summary Results'!$B4215)</f>
        <v>0</v>
      </c>
      <c r="C4633" t="b">
        <f>IF(OR(B4633=0,'Input and Summary Results'!D4215=0,'Input and Summary Results'!D4215=""),FALSE,'Input and Summary Results'!$D4215)</f>
        <v>0</v>
      </c>
      <c r="D4633" t="b">
        <f>IF(OR(B4633=0,'Input and Summary Results'!E4215=0),FALSE,'Input and Summary Results'!$E4215)</f>
        <v>0</v>
      </c>
      <c r="E4633" t="b">
        <f t="shared" si="245"/>
        <v>0</v>
      </c>
      <c r="F4633" t="b">
        <f t="shared" si="246"/>
        <v>0</v>
      </c>
      <c r="G4633" t="b">
        <f>IF('Input and Summary Results'!$J$4="yes",IF(C4633=FALSE,FALSE,IF('Data Transformation'!E4633&lt;$R$10,E4633,$R$10)),IF(C4633=FALSE,FALSE,IF(C4633&lt;$R$10,C4633,$R$10)))</f>
        <v>0</v>
      </c>
      <c r="H4633" t="b">
        <f>IF('Input and Summary Results'!$J$4="yes",'Data Transformation'!F4633,'Data Transformation'!D4633)</f>
        <v>0</v>
      </c>
      <c r="I4633" t="str">
        <f t="shared" si="247"/>
        <v/>
      </c>
    </row>
    <row r="4634" spans="2:9" x14ac:dyDescent="0.25">
      <c r="B4634" t="b">
        <f>IF('Input and Summary Results'!D4216=0,FALSE,'Input and Summary Results'!$B4216)</f>
        <v>0</v>
      </c>
      <c r="C4634" t="b">
        <f>IF(OR(B4634=0,'Input and Summary Results'!D4216=0,'Input and Summary Results'!D4216=""),FALSE,'Input and Summary Results'!$D4216)</f>
        <v>0</v>
      </c>
      <c r="D4634" t="b">
        <f>IF(OR(B4634=0,'Input and Summary Results'!E4216=0),FALSE,'Input and Summary Results'!$E4216)</f>
        <v>0</v>
      </c>
      <c r="E4634" t="b">
        <f t="shared" si="245"/>
        <v>0</v>
      </c>
      <c r="F4634" t="b">
        <f t="shared" si="246"/>
        <v>0</v>
      </c>
      <c r="G4634" t="b">
        <f>IF('Input and Summary Results'!$J$4="yes",IF(C4634=FALSE,FALSE,IF('Data Transformation'!E4634&lt;$R$10,E4634,$R$10)),IF(C4634=FALSE,FALSE,IF(C4634&lt;$R$10,C4634,$R$10)))</f>
        <v>0</v>
      </c>
      <c r="H4634" t="b">
        <f>IF('Input and Summary Results'!$J$4="yes",'Data Transformation'!F4634,'Data Transformation'!D4634)</f>
        <v>0</v>
      </c>
      <c r="I4634" t="str">
        <f t="shared" si="247"/>
        <v/>
      </c>
    </row>
    <row r="4635" spans="2:9" x14ac:dyDescent="0.25">
      <c r="B4635" t="b">
        <f>IF('Input and Summary Results'!D4217=0,FALSE,'Input and Summary Results'!$B4217)</f>
        <v>0</v>
      </c>
      <c r="C4635" t="b">
        <f>IF(OR(B4635=0,'Input and Summary Results'!D4217=0,'Input and Summary Results'!D4217=""),FALSE,'Input and Summary Results'!$D4217)</f>
        <v>0</v>
      </c>
      <c r="D4635" t="b">
        <f>IF(OR(B4635=0,'Input and Summary Results'!E4217=0),FALSE,'Input and Summary Results'!$E4217)</f>
        <v>0</v>
      </c>
      <c r="E4635" t="b">
        <f t="shared" si="245"/>
        <v>0</v>
      </c>
      <c r="F4635" t="b">
        <f t="shared" si="246"/>
        <v>0</v>
      </c>
      <c r="G4635" t="b">
        <f>IF('Input and Summary Results'!$J$4="yes",IF(C4635=FALSE,FALSE,IF('Data Transformation'!E4635&lt;$R$10,E4635,$R$10)),IF(C4635=FALSE,FALSE,IF(C4635&lt;$R$10,C4635,$R$10)))</f>
        <v>0</v>
      </c>
      <c r="H4635" t="b">
        <f>IF('Input and Summary Results'!$J$4="yes",'Data Transformation'!F4635,'Data Transformation'!D4635)</f>
        <v>0</v>
      </c>
      <c r="I4635" t="str">
        <f t="shared" si="247"/>
        <v/>
      </c>
    </row>
    <row r="4636" spans="2:9" x14ac:dyDescent="0.25">
      <c r="B4636" t="b">
        <f>IF('Input and Summary Results'!D4218=0,FALSE,'Input and Summary Results'!$B4218)</f>
        <v>0</v>
      </c>
      <c r="C4636" t="b">
        <f>IF(OR(B4636=0,'Input and Summary Results'!D4218=0,'Input and Summary Results'!D4218=""),FALSE,'Input and Summary Results'!$D4218)</f>
        <v>0</v>
      </c>
      <c r="D4636" t="b">
        <f>IF(OR(B4636=0,'Input and Summary Results'!E4218=0),FALSE,'Input and Summary Results'!$E4218)</f>
        <v>0</v>
      </c>
      <c r="E4636" t="b">
        <f t="shared" si="245"/>
        <v>0</v>
      </c>
      <c r="F4636" t="b">
        <f t="shared" si="246"/>
        <v>0</v>
      </c>
      <c r="G4636" t="b">
        <f>IF('Input and Summary Results'!$J$4="yes",IF(C4636=FALSE,FALSE,IF('Data Transformation'!E4636&lt;$R$10,E4636,$R$10)),IF(C4636=FALSE,FALSE,IF(C4636&lt;$R$10,C4636,$R$10)))</f>
        <v>0</v>
      </c>
      <c r="H4636" t="b">
        <f>IF('Input and Summary Results'!$J$4="yes",'Data Transformation'!F4636,'Data Transformation'!D4636)</f>
        <v>0</v>
      </c>
      <c r="I4636" t="str">
        <f t="shared" si="247"/>
        <v/>
      </c>
    </row>
    <row r="4637" spans="2:9" x14ac:dyDescent="0.25">
      <c r="B4637" t="b">
        <f>IF('Input and Summary Results'!D4219=0,FALSE,'Input and Summary Results'!$B4219)</f>
        <v>0</v>
      </c>
      <c r="C4637" t="b">
        <f>IF(OR(B4637=0,'Input and Summary Results'!D4219=0,'Input and Summary Results'!D4219=""),FALSE,'Input and Summary Results'!$D4219)</f>
        <v>0</v>
      </c>
      <c r="D4637" t="b">
        <f>IF(OR(B4637=0,'Input and Summary Results'!E4219=0),FALSE,'Input and Summary Results'!$E4219)</f>
        <v>0</v>
      </c>
      <c r="E4637" t="b">
        <f t="shared" si="245"/>
        <v>0</v>
      </c>
      <c r="F4637" t="b">
        <f t="shared" si="246"/>
        <v>0</v>
      </c>
      <c r="G4637" t="b">
        <f>IF('Input and Summary Results'!$J$4="yes",IF(C4637=FALSE,FALSE,IF('Data Transformation'!E4637&lt;$R$10,E4637,$R$10)),IF(C4637=FALSE,FALSE,IF(C4637&lt;$R$10,C4637,$R$10)))</f>
        <v>0</v>
      </c>
      <c r="H4637" t="b">
        <f>IF('Input and Summary Results'!$J$4="yes",'Data Transformation'!F4637,'Data Transformation'!D4637)</f>
        <v>0</v>
      </c>
      <c r="I4637" t="str">
        <f t="shared" si="247"/>
        <v/>
      </c>
    </row>
    <row r="4638" spans="2:9" x14ac:dyDescent="0.25">
      <c r="B4638" t="b">
        <f>IF('Input and Summary Results'!D4220=0,FALSE,'Input and Summary Results'!$B4220)</f>
        <v>0</v>
      </c>
      <c r="C4638" t="b">
        <f>IF(OR(B4638=0,'Input and Summary Results'!D4220=0,'Input and Summary Results'!D4220=""),FALSE,'Input and Summary Results'!$D4220)</f>
        <v>0</v>
      </c>
      <c r="D4638" t="b">
        <f>IF(OR(B4638=0,'Input and Summary Results'!E4220=0),FALSE,'Input and Summary Results'!$E4220)</f>
        <v>0</v>
      </c>
      <c r="E4638" t="b">
        <f t="shared" si="245"/>
        <v>0</v>
      </c>
      <c r="F4638" t="b">
        <f t="shared" si="246"/>
        <v>0</v>
      </c>
      <c r="G4638" t="b">
        <f>IF('Input and Summary Results'!$J$4="yes",IF(C4638=FALSE,FALSE,IF('Data Transformation'!E4638&lt;$R$10,E4638,$R$10)),IF(C4638=FALSE,FALSE,IF(C4638&lt;$R$10,C4638,$R$10)))</f>
        <v>0</v>
      </c>
      <c r="H4638" t="b">
        <f>IF('Input and Summary Results'!$J$4="yes",'Data Transformation'!F4638,'Data Transformation'!D4638)</f>
        <v>0</v>
      </c>
      <c r="I4638" t="str">
        <f t="shared" si="247"/>
        <v/>
      </c>
    </row>
    <row r="4639" spans="2:9" x14ac:dyDescent="0.25">
      <c r="B4639" t="b">
        <f>IF('Input and Summary Results'!D4221=0,FALSE,'Input and Summary Results'!$B4221)</f>
        <v>0</v>
      </c>
      <c r="C4639" t="b">
        <f>IF(OR(B4639=0,'Input and Summary Results'!D4221=0,'Input and Summary Results'!D4221=""),FALSE,'Input and Summary Results'!$D4221)</f>
        <v>0</v>
      </c>
      <c r="D4639" t="b">
        <f>IF(OR(B4639=0,'Input and Summary Results'!E4221=0),FALSE,'Input and Summary Results'!$E4221)</f>
        <v>0</v>
      </c>
      <c r="E4639" t="b">
        <f t="shared" si="245"/>
        <v>0</v>
      </c>
      <c r="F4639" t="b">
        <f t="shared" si="246"/>
        <v>0</v>
      </c>
      <c r="G4639" t="b">
        <f>IF('Input and Summary Results'!$J$4="yes",IF(C4639=FALSE,FALSE,IF('Data Transformation'!E4639&lt;$R$10,E4639,$R$10)),IF(C4639=FALSE,FALSE,IF(C4639&lt;$R$10,C4639,$R$10)))</f>
        <v>0</v>
      </c>
      <c r="H4639" t="b">
        <f>IF('Input and Summary Results'!$J$4="yes",'Data Transformation'!F4639,'Data Transformation'!D4639)</f>
        <v>0</v>
      </c>
      <c r="I4639" t="str">
        <f t="shared" si="247"/>
        <v/>
      </c>
    </row>
    <row r="4640" spans="2:9" x14ac:dyDescent="0.25">
      <c r="B4640" t="b">
        <f>IF('Input and Summary Results'!D4222=0,FALSE,'Input and Summary Results'!$B4222)</f>
        <v>0</v>
      </c>
      <c r="C4640" t="b">
        <f>IF(OR(B4640=0,'Input and Summary Results'!D4222=0,'Input and Summary Results'!D4222=""),FALSE,'Input and Summary Results'!$D4222)</f>
        <v>0</v>
      </c>
      <c r="D4640" t="b">
        <f>IF(OR(B4640=0,'Input and Summary Results'!E4222=0),FALSE,'Input and Summary Results'!$E4222)</f>
        <v>0</v>
      </c>
      <c r="E4640" t="b">
        <f t="shared" si="245"/>
        <v>0</v>
      </c>
      <c r="F4640" t="b">
        <f t="shared" si="246"/>
        <v>0</v>
      </c>
      <c r="G4640" t="b">
        <f>IF('Input and Summary Results'!$J$4="yes",IF(C4640=FALSE,FALSE,IF('Data Transformation'!E4640&lt;$R$10,E4640,$R$10)),IF(C4640=FALSE,FALSE,IF(C4640&lt;$R$10,C4640,$R$10)))</f>
        <v>0</v>
      </c>
      <c r="H4640" t="b">
        <f>IF('Input and Summary Results'!$J$4="yes",'Data Transformation'!F4640,'Data Transformation'!D4640)</f>
        <v>0</v>
      </c>
      <c r="I4640" t="str">
        <f t="shared" si="247"/>
        <v/>
      </c>
    </row>
    <row r="4641" spans="2:9" x14ac:dyDescent="0.25">
      <c r="B4641" t="b">
        <f>IF('Input and Summary Results'!D4223=0,FALSE,'Input and Summary Results'!$B4223)</f>
        <v>0</v>
      </c>
      <c r="C4641" t="b">
        <f>IF(OR(B4641=0,'Input and Summary Results'!D4223=0,'Input and Summary Results'!D4223=""),FALSE,'Input and Summary Results'!$D4223)</f>
        <v>0</v>
      </c>
      <c r="D4641" t="b">
        <f>IF(OR(B4641=0,'Input and Summary Results'!E4223=0),FALSE,'Input and Summary Results'!$E4223)</f>
        <v>0</v>
      </c>
      <c r="E4641" t="b">
        <f t="shared" si="245"/>
        <v>0</v>
      </c>
      <c r="F4641" t="b">
        <f t="shared" si="246"/>
        <v>0</v>
      </c>
      <c r="G4641" t="b">
        <f>IF('Input and Summary Results'!$J$4="yes",IF(C4641=FALSE,FALSE,IF('Data Transformation'!E4641&lt;$R$10,E4641,$R$10)),IF(C4641=FALSE,FALSE,IF(C4641&lt;$R$10,C4641,$R$10)))</f>
        <v>0</v>
      </c>
      <c r="H4641" t="b">
        <f>IF('Input and Summary Results'!$J$4="yes",'Data Transformation'!F4641,'Data Transformation'!D4641)</f>
        <v>0</v>
      </c>
      <c r="I4641" t="str">
        <f t="shared" si="247"/>
        <v/>
      </c>
    </row>
    <row r="4642" spans="2:9" x14ac:dyDescent="0.25">
      <c r="B4642" t="b">
        <f>IF('Input and Summary Results'!D4224=0,FALSE,'Input and Summary Results'!$B4224)</f>
        <v>0</v>
      </c>
      <c r="C4642" t="b">
        <f>IF(OR(B4642=0,'Input and Summary Results'!D4224=0,'Input and Summary Results'!D4224=""),FALSE,'Input and Summary Results'!$D4224)</f>
        <v>0</v>
      </c>
      <c r="D4642" t="b">
        <f>IF(OR(B4642=0,'Input and Summary Results'!E4224=0),FALSE,'Input and Summary Results'!$E4224)</f>
        <v>0</v>
      </c>
      <c r="E4642" t="b">
        <f t="shared" si="245"/>
        <v>0</v>
      </c>
      <c r="F4642" t="b">
        <f t="shared" si="246"/>
        <v>0</v>
      </c>
      <c r="G4642" t="b">
        <f>IF('Input and Summary Results'!$J$4="yes",IF(C4642=FALSE,FALSE,IF('Data Transformation'!E4642&lt;$R$10,E4642,$R$10)),IF(C4642=FALSE,FALSE,IF(C4642&lt;$R$10,C4642,$R$10)))</f>
        <v>0</v>
      </c>
      <c r="H4642" t="b">
        <f>IF('Input and Summary Results'!$J$4="yes",'Data Transformation'!F4642,'Data Transformation'!D4642)</f>
        <v>0</v>
      </c>
      <c r="I4642" t="str">
        <f t="shared" si="247"/>
        <v/>
      </c>
    </row>
    <row r="4643" spans="2:9" x14ac:dyDescent="0.25">
      <c r="B4643" t="b">
        <f>IF('Input and Summary Results'!D4225=0,FALSE,'Input and Summary Results'!$B4225)</f>
        <v>0</v>
      </c>
      <c r="C4643" t="b">
        <f>IF(OR(B4643=0,'Input and Summary Results'!D4225=0,'Input and Summary Results'!D4225=""),FALSE,'Input and Summary Results'!$D4225)</f>
        <v>0</v>
      </c>
      <c r="D4643" t="b">
        <f>IF(OR(B4643=0,'Input and Summary Results'!E4225=0),FALSE,'Input and Summary Results'!$E4225)</f>
        <v>0</v>
      </c>
      <c r="E4643" t="b">
        <f t="shared" si="245"/>
        <v>0</v>
      </c>
      <c r="F4643" t="b">
        <f t="shared" si="246"/>
        <v>0</v>
      </c>
      <c r="G4643" t="b">
        <f>IF('Input and Summary Results'!$J$4="yes",IF(C4643=FALSE,FALSE,IF('Data Transformation'!E4643&lt;$R$10,E4643,$R$10)),IF(C4643=FALSE,FALSE,IF(C4643&lt;$R$10,C4643,$R$10)))</f>
        <v>0</v>
      </c>
      <c r="H4643" t="b">
        <f>IF('Input and Summary Results'!$J$4="yes",'Data Transformation'!F4643,'Data Transformation'!D4643)</f>
        <v>0</v>
      </c>
      <c r="I4643" t="str">
        <f t="shared" si="247"/>
        <v/>
      </c>
    </row>
    <row r="4644" spans="2:9" x14ac:dyDescent="0.25">
      <c r="B4644" t="b">
        <f>IF('Input and Summary Results'!D4226=0,FALSE,'Input and Summary Results'!$B4226)</f>
        <v>0</v>
      </c>
      <c r="C4644" t="b">
        <f>IF(OR(B4644=0,'Input and Summary Results'!D4226=0,'Input and Summary Results'!D4226=""),FALSE,'Input and Summary Results'!$D4226)</f>
        <v>0</v>
      </c>
      <c r="D4644" t="b">
        <f>IF(OR(B4644=0,'Input and Summary Results'!E4226=0),FALSE,'Input and Summary Results'!$E4226)</f>
        <v>0</v>
      </c>
      <c r="E4644" t="b">
        <f t="shared" si="245"/>
        <v>0</v>
      </c>
      <c r="F4644" t="b">
        <f t="shared" si="246"/>
        <v>0</v>
      </c>
      <c r="G4644" t="b">
        <f>IF('Input and Summary Results'!$J$4="yes",IF(C4644=FALSE,FALSE,IF('Data Transformation'!E4644&lt;$R$10,E4644,$R$10)),IF(C4644=FALSE,FALSE,IF(C4644&lt;$R$10,C4644,$R$10)))</f>
        <v>0</v>
      </c>
      <c r="H4644" t="b">
        <f>IF('Input and Summary Results'!$J$4="yes",'Data Transformation'!F4644,'Data Transformation'!D4644)</f>
        <v>0</v>
      </c>
      <c r="I4644" t="str">
        <f t="shared" si="247"/>
        <v/>
      </c>
    </row>
    <row r="4645" spans="2:9" x14ac:dyDescent="0.25">
      <c r="B4645" t="b">
        <f>IF('Input and Summary Results'!D4227=0,FALSE,'Input and Summary Results'!$B4227)</f>
        <v>0</v>
      </c>
      <c r="C4645" t="b">
        <f>IF(OR(B4645=0,'Input and Summary Results'!D4227=0,'Input and Summary Results'!D4227=""),FALSE,'Input and Summary Results'!$D4227)</f>
        <v>0</v>
      </c>
      <c r="D4645" t="b">
        <f>IF(OR(B4645=0,'Input and Summary Results'!E4227=0),FALSE,'Input and Summary Results'!$E4227)</f>
        <v>0</v>
      </c>
      <c r="E4645" t="b">
        <f t="shared" si="245"/>
        <v>0</v>
      </c>
      <c r="F4645" t="b">
        <f t="shared" si="246"/>
        <v>0</v>
      </c>
      <c r="G4645" t="b">
        <f>IF('Input and Summary Results'!$J$4="yes",IF(C4645=FALSE,FALSE,IF('Data Transformation'!E4645&lt;$R$10,E4645,$R$10)),IF(C4645=FALSE,FALSE,IF(C4645&lt;$R$10,C4645,$R$10)))</f>
        <v>0</v>
      </c>
      <c r="H4645" t="b">
        <f>IF('Input and Summary Results'!$J$4="yes",'Data Transformation'!F4645,'Data Transformation'!D4645)</f>
        <v>0</v>
      </c>
      <c r="I4645" t="str">
        <f t="shared" si="247"/>
        <v/>
      </c>
    </row>
    <row r="4646" spans="2:9" x14ac:dyDescent="0.25">
      <c r="B4646" t="b">
        <f>IF('Input and Summary Results'!D4228=0,FALSE,'Input and Summary Results'!$B4228)</f>
        <v>0</v>
      </c>
      <c r="C4646" t="b">
        <f>IF(OR(B4646=0,'Input and Summary Results'!D4228=0,'Input and Summary Results'!D4228=""),FALSE,'Input and Summary Results'!$D4228)</f>
        <v>0</v>
      </c>
      <c r="D4646" t="b">
        <f>IF(OR(B4646=0,'Input and Summary Results'!E4228=0),FALSE,'Input and Summary Results'!$E4228)</f>
        <v>0</v>
      </c>
      <c r="E4646" t="b">
        <f t="shared" si="245"/>
        <v>0</v>
      </c>
      <c r="F4646" t="b">
        <f t="shared" si="246"/>
        <v>0</v>
      </c>
      <c r="G4646" t="b">
        <f>IF('Input and Summary Results'!$J$4="yes",IF(C4646=FALSE,FALSE,IF('Data Transformation'!E4646&lt;$R$10,E4646,$R$10)),IF(C4646=FALSE,FALSE,IF(C4646&lt;$R$10,C4646,$R$10)))</f>
        <v>0</v>
      </c>
      <c r="H4646" t="b">
        <f>IF('Input and Summary Results'!$J$4="yes",'Data Transformation'!F4646,'Data Transformation'!D4646)</f>
        <v>0</v>
      </c>
      <c r="I4646" t="str">
        <f t="shared" si="247"/>
        <v/>
      </c>
    </row>
    <row r="4647" spans="2:9" x14ac:dyDescent="0.25">
      <c r="B4647" t="b">
        <f>IF('Input and Summary Results'!D4229=0,FALSE,'Input and Summary Results'!$B4229)</f>
        <v>0</v>
      </c>
      <c r="C4647" t="b">
        <f>IF(OR(B4647=0,'Input and Summary Results'!D4229=0,'Input and Summary Results'!D4229=""),FALSE,'Input and Summary Results'!$D4229)</f>
        <v>0</v>
      </c>
      <c r="D4647" t="b">
        <f>IF(OR(B4647=0,'Input and Summary Results'!E4229=0),FALSE,'Input and Summary Results'!$E4229)</f>
        <v>0</v>
      </c>
      <c r="E4647" t="b">
        <f t="shared" si="245"/>
        <v>0</v>
      </c>
      <c r="F4647" t="b">
        <f t="shared" si="246"/>
        <v>0</v>
      </c>
      <c r="G4647" t="b">
        <f>IF('Input and Summary Results'!$J$4="yes",IF(C4647=FALSE,FALSE,IF('Data Transformation'!E4647&lt;$R$10,E4647,$R$10)),IF(C4647=FALSE,FALSE,IF(C4647&lt;$R$10,C4647,$R$10)))</f>
        <v>0</v>
      </c>
      <c r="H4647" t="b">
        <f>IF('Input and Summary Results'!$J$4="yes",'Data Transformation'!F4647,'Data Transformation'!D4647)</f>
        <v>0</v>
      </c>
      <c r="I4647" t="str">
        <f t="shared" si="247"/>
        <v/>
      </c>
    </row>
    <row r="4648" spans="2:9" x14ac:dyDescent="0.25">
      <c r="B4648" t="b">
        <f>IF('Input and Summary Results'!D4230=0,FALSE,'Input and Summary Results'!$B4230)</f>
        <v>0</v>
      </c>
      <c r="C4648" t="b">
        <f>IF(OR(B4648=0,'Input and Summary Results'!D4230=0,'Input and Summary Results'!D4230=""),FALSE,'Input and Summary Results'!$D4230)</f>
        <v>0</v>
      </c>
      <c r="D4648" t="b">
        <f>IF(OR(B4648=0,'Input and Summary Results'!E4230=0),FALSE,'Input and Summary Results'!$E4230)</f>
        <v>0</v>
      </c>
      <c r="E4648" t="b">
        <f t="shared" si="245"/>
        <v>0</v>
      </c>
      <c r="F4648" t="b">
        <f t="shared" si="246"/>
        <v>0</v>
      </c>
      <c r="G4648" t="b">
        <f>IF('Input and Summary Results'!$J$4="yes",IF(C4648=FALSE,FALSE,IF('Data Transformation'!E4648&lt;$R$10,E4648,$R$10)),IF(C4648=FALSE,FALSE,IF(C4648&lt;$R$10,C4648,$R$10)))</f>
        <v>0</v>
      </c>
      <c r="H4648" t="b">
        <f>IF('Input and Summary Results'!$J$4="yes",'Data Transformation'!F4648,'Data Transformation'!D4648)</f>
        <v>0</v>
      </c>
      <c r="I4648" t="str">
        <f t="shared" si="247"/>
        <v/>
      </c>
    </row>
    <row r="4649" spans="2:9" x14ac:dyDescent="0.25">
      <c r="B4649" t="b">
        <f>IF('Input and Summary Results'!D4231=0,FALSE,'Input and Summary Results'!$B4231)</f>
        <v>0</v>
      </c>
      <c r="C4649" t="b">
        <f>IF(OR(B4649=0,'Input and Summary Results'!D4231=0,'Input and Summary Results'!D4231=""),FALSE,'Input and Summary Results'!$D4231)</f>
        <v>0</v>
      </c>
      <c r="D4649" t="b">
        <f>IF(OR(B4649=0,'Input and Summary Results'!E4231=0),FALSE,'Input and Summary Results'!$E4231)</f>
        <v>0</v>
      </c>
      <c r="E4649" t="b">
        <f t="shared" si="245"/>
        <v>0</v>
      </c>
      <c r="F4649" t="b">
        <f t="shared" si="246"/>
        <v>0</v>
      </c>
      <c r="G4649" t="b">
        <f>IF('Input and Summary Results'!$J$4="yes",IF(C4649=FALSE,FALSE,IF('Data Transformation'!E4649&lt;$R$10,E4649,$R$10)),IF(C4649=FALSE,FALSE,IF(C4649&lt;$R$10,C4649,$R$10)))</f>
        <v>0</v>
      </c>
      <c r="H4649" t="b">
        <f>IF('Input and Summary Results'!$J$4="yes",'Data Transformation'!F4649,'Data Transformation'!D4649)</f>
        <v>0</v>
      </c>
      <c r="I4649" t="str">
        <f t="shared" si="247"/>
        <v/>
      </c>
    </row>
    <row r="4650" spans="2:9" x14ac:dyDescent="0.25">
      <c r="B4650" t="b">
        <f>IF('Input and Summary Results'!D4232=0,FALSE,'Input and Summary Results'!$B4232)</f>
        <v>0</v>
      </c>
      <c r="C4650" t="b">
        <f>IF(OR(B4650=0,'Input and Summary Results'!D4232=0,'Input and Summary Results'!D4232=""),FALSE,'Input and Summary Results'!$D4232)</f>
        <v>0</v>
      </c>
      <c r="D4650" t="b">
        <f>IF(OR(B4650=0,'Input and Summary Results'!E4232=0),FALSE,'Input and Summary Results'!$E4232)</f>
        <v>0</v>
      </c>
      <c r="E4650" t="b">
        <f t="shared" ref="E4650:E4713" si="248">IF(C4650=FALSE,FALSE,LOG10(C4650))</f>
        <v>0</v>
      </c>
      <c r="F4650" t="b">
        <f t="shared" ref="F4650:F4713" si="249">IF(D4650=FALSE, FALSE,0.434*D4650/C4650)</f>
        <v>0</v>
      </c>
      <c r="G4650" t="b">
        <f>IF('Input and Summary Results'!$J$4="yes",IF(C4650=FALSE,FALSE,IF('Data Transformation'!E4650&lt;$R$10,E4650,$R$10)),IF(C4650=FALSE,FALSE,IF(C4650&lt;$R$10,C4650,$R$10)))</f>
        <v>0</v>
      </c>
      <c r="H4650" t="b">
        <f>IF('Input and Summary Results'!$J$4="yes",'Data Transformation'!F4650,'Data Transformation'!D4650)</f>
        <v>0</v>
      </c>
      <c r="I4650" t="str">
        <f t="shared" si="247"/>
        <v/>
      </c>
    </row>
    <row r="4651" spans="2:9" x14ac:dyDescent="0.25">
      <c r="B4651" t="b">
        <f>IF('Input and Summary Results'!D4233=0,FALSE,'Input and Summary Results'!$B4233)</f>
        <v>0</v>
      </c>
      <c r="C4651" t="b">
        <f>IF(OR(B4651=0,'Input and Summary Results'!D4233=0,'Input and Summary Results'!D4233=""),FALSE,'Input and Summary Results'!$D4233)</f>
        <v>0</v>
      </c>
      <c r="D4651" t="b">
        <f>IF(OR(B4651=0,'Input and Summary Results'!E4233=0),FALSE,'Input and Summary Results'!$E4233)</f>
        <v>0</v>
      </c>
      <c r="E4651" t="b">
        <f t="shared" si="248"/>
        <v>0</v>
      </c>
      <c r="F4651" t="b">
        <f t="shared" si="249"/>
        <v>0</v>
      </c>
      <c r="G4651" t="b">
        <f>IF('Input and Summary Results'!$J$4="yes",IF(C4651=FALSE,FALSE,IF('Data Transformation'!E4651&lt;$R$10,E4651,$R$10)),IF(C4651=FALSE,FALSE,IF(C4651&lt;$R$10,C4651,$R$10)))</f>
        <v>0</v>
      </c>
      <c r="H4651" t="b">
        <f>IF('Input and Summary Results'!$J$4="yes",'Data Transformation'!F4651,'Data Transformation'!D4651)</f>
        <v>0</v>
      </c>
      <c r="I4651" t="str">
        <f t="shared" si="247"/>
        <v/>
      </c>
    </row>
    <row r="4652" spans="2:9" x14ac:dyDescent="0.25">
      <c r="B4652" t="b">
        <f>IF('Input and Summary Results'!D4234=0,FALSE,'Input and Summary Results'!$B4234)</f>
        <v>0</v>
      </c>
      <c r="C4652" t="b">
        <f>IF(OR(B4652=0,'Input and Summary Results'!D4234=0,'Input and Summary Results'!D4234=""),FALSE,'Input and Summary Results'!$D4234)</f>
        <v>0</v>
      </c>
      <c r="D4652" t="b">
        <f>IF(OR(B4652=0,'Input and Summary Results'!E4234=0),FALSE,'Input and Summary Results'!$E4234)</f>
        <v>0</v>
      </c>
      <c r="E4652" t="b">
        <f t="shared" si="248"/>
        <v>0</v>
      </c>
      <c r="F4652" t="b">
        <f t="shared" si="249"/>
        <v>0</v>
      </c>
      <c r="G4652" t="b">
        <f>IF('Input and Summary Results'!$J$4="yes",IF(C4652=FALSE,FALSE,IF('Data Transformation'!E4652&lt;$R$10,E4652,$R$10)),IF(C4652=FALSE,FALSE,IF(C4652&lt;$R$10,C4652,$R$10)))</f>
        <v>0</v>
      </c>
      <c r="H4652" t="b">
        <f>IF('Input and Summary Results'!$J$4="yes",'Data Transformation'!F4652,'Data Transformation'!D4652)</f>
        <v>0</v>
      </c>
      <c r="I4652" t="str">
        <f t="shared" si="247"/>
        <v/>
      </c>
    </row>
    <row r="4653" spans="2:9" x14ac:dyDescent="0.25">
      <c r="B4653" t="b">
        <f>IF('Input and Summary Results'!D4235=0,FALSE,'Input and Summary Results'!$B4235)</f>
        <v>0</v>
      </c>
      <c r="C4653" t="b">
        <f>IF(OR(B4653=0,'Input and Summary Results'!D4235=0,'Input and Summary Results'!D4235=""),FALSE,'Input and Summary Results'!$D4235)</f>
        <v>0</v>
      </c>
      <c r="D4653" t="b">
        <f>IF(OR(B4653=0,'Input and Summary Results'!E4235=0),FALSE,'Input and Summary Results'!$E4235)</f>
        <v>0</v>
      </c>
      <c r="E4653" t="b">
        <f t="shared" si="248"/>
        <v>0</v>
      </c>
      <c r="F4653" t="b">
        <f t="shared" si="249"/>
        <v>0</v>
      </c>
      <c r="G4653" t="b">
        <f>IF('Input and Summary Results'!$J$4="yes",IF(C4653=FALSE,FALSE,IF('Data Transformation'!E4653&lt;$R$10,E4653,$R$10)),IF(C4653=FALSE,FALSE,IF(C4653&lt;$R$10,C4653,$R$10)))</f>
        <v>0</v>
      </c>
      <c r="H4653" t="b">
        <f>IF('Input and Summary Results'!$J$4="yes",'Data Transformation'!F4653,'Data Transformation'!D4653)</f>
        <v>0</v>
      </c>
      <c r="I4653" t="str">
        <f t="shared" si="247"/>
        <v/>
      </c>
    </row>
    <row r="4654" spans="2:9" x14ac:dyDescent="0.25">
      <c r="B4654" t="b">
        <f>IF('Input and Summary Results'!D4236=0,FALSE,'Input and Summary Results'!$B4236)</f>
        <v>0</v>
      </c>
      <c r="C4654" t="b">
        <f>IF(OR(B4654=0,'Input and Summary Results'!D4236=0,'Input and Summary Results'!D4236=""),FALSE,'Input and Summary Results'!$D4236)</f>
        <v>0</v>
      </c>
      <c r="D4654" t="b">
        <f>IF(OR(B4654=0,'Input and Summary Results'!E4236=0),FALSE,'Input and Summary Results'!$E4236)</f>
        <v>0</v>
      </c>
      <c r="E4654" t="b">
        <f t="shared" si="248"/>
        <v>0</v>
      </c>
      <c r="F4654" t="b">
        <f t="shared" si="249"/>
        <v>0</v>
      </c>
      <c r="G4654" t="b">
        <f>IF('Input and Summary Results'!$J$4="yes",IF(C4654=FALSE,FALSE,IF('Data Transformation'!E4654&lt;$R$10,E4654,$R$10)),IF(C4654=FALSE,FALSE,IF(C4654&lt;$R$10,C4654,$R$10)))</f>
        <v>0</v>
      </c>
      <c r="H4654" t="b">
        <f>IF('Input and Summary Results'!$J$4="yes",'Data Transformation'!F4654,'Data Transformation'!D4654)</f>
        <v>0</v>
      </c>
      <c r="I4654" t="str">
        <f t="shared" si="247"/>
        <v/>
      </c>
    </row>
    <row r="4655" spans="2:9" x14ac:dyDescent="0.25">
      <c r="B4655" t="b">
        <f>IF('Input and Summary Results'!D4237=0,FALSE,'Input and Summary Results'!$B4237)</f>
        <v>0</v>
      </c>
      <c r="C4655" t="b">
        <f>IF(OR(B4655=0,'Input and Summary Results'!D4237=0,'Input and Summary Results'!D4237=""),FALSE,'Input and Summary Results'!$D4237)</f>
        <v>0</v>
      </c>
      <c r="D4655" t="b">
        <f>IF(OR(B4655=0,'Input and Summary Results'!E4237=0),FALSE,'Input and Summary Results'!$E4237)</f>
        <v>0</v>
      </c>
      <c r="E4655" t="b">
        <f t="shared" si="248"/>
        <v>0</v>
      </c>
      <c r="F4655" t="b">
        <f t="shared" si="249"/>
        <v>0</v>
      </c>
      <c r="G4655" t="b">
        <f>IF('Input and Summary Results'!$J$4="yes",IF(C4655=FALSE,FALSE,IF('Data Transformation'!E4655&lt;$R$10,E4655,$R$10)),IF(C4655=FALSE,FALSE,IF(C4655&lt;$R$10,C4655,$R$10)))</f>
        <v>0</v>
      </c>
      <c r="H4655" t="b">
        <f>IF('Input and Summary Results'!$J$4="yes",'Data Transformation'!F4655,'Data Transformation'!D4655)</f>
        <v>0</v>
      </c>
      <c r="I4655" t="str">
        <f t="shared" si="247"/>
        <v/>
      </c>
    </row>
    <row r="4656" spans="2:9" x14ac:dyDescent="0.25">
      <c r="B4656" t="b">
        <f>IF('Input and Summary Results'!D4238=0,FALSE,'Input and Summary Results'!$B4238)</f>
        <v>0</v>
      </c>
      <c r="C4656" t="b">
        <f>IF(OR(B4656=0,'Input and Summary Results'!D4238=0,'Input and Summary Results'!D4238=""),FALSE,'Input and Summary Results'!$D4238)</f>
        <v>0</v>
      </c>
      <c r="D4656" t="b">
        <f>IF(OR(B4656=0,'Input and Summary Results'!E4238=0),FALSE,'Input and Summary Results'!$E4238)</f>
        <v>0</v>
      </c>
      <c r="E4656" t="b">
        <f t="shared" si="248"/>
        <v>0</v>
      </c>
      <c r="F4656" t="b">
        <f t="shared" si="249"/>
        <v>0</v>
      </c>
      <c r="G4656" t="b">
        <f>IF('Input and Summary Results'!$J$4="yes",IF(C4656=FALSE,FALSE,IF('Data Transformation'!E4656&lt;$R$10,E4656,$R$10)),IF(C4656=FALSE,FALSE,IF(C4656&lt;$R$10,C4656,$R$10)))</f>
        <v>0</v>
      </c>
      <c r="H4656" t="b">
        <f>IF('Input and Summary Results'!$J$4="yes",'Data Transformation'!F4656,'Data Transformation'!D4656)</f>
        <v>0</v>
      </c>
      <c r="I4656" t="str">
        <f t="shared" si="247"/>
        <v/>
      </c>
    </row>
    <row r="4657" spans="2:9" x14ac:dyDescent="0.25">
      <c r="B4657" t="b">
        <f>IF('Input and Summary Results'!D4239=0,FALSE,'Input and Summary Results'!$B4239)</f>
        <v>0</v>
      </c>
      <c r="C4657" t="b">
        <f>IF(OR(B4657=0,'Input and Summary Results'!D4239=0,'Input and Summary Results'!D4239=""),FALSE,'Input and Summary Results'!$D4239)</f>
        <v>0</v>
      </c>
      <c r="D4657" t="b">
        <f>IF(OR(B4657=0,'Input and Summary Results'!E4239=0),FALSE,'Input and Summary Results'!$E4239)</f>
        <v>0</v>
      </c>
      <c r="E4657" t="b">
        <f t="shared" si="248"/>
        <v>0</v>
      </c>
      <c r="F4657" t="b">
        <f t="shared" si="249"/>
        <v>0</v>
      </c>
      <c r="G4657" t="b">
        <f>IF('Input and Summary Results'!$J$4="yes",IF(C4657=FALSE,FALSE,IF('Data Transformation'!E4657&lt;$R$10,E4657,$R$10)),IF(C4657=FALSE,FALSE,IF(C4657&lt;$R$10,C4657,$R$10)))</f>
        <v>0</v>
      </c>
      <c r="H4657" t="b">
        <f>IF('Input and Summary Results'!$J$4="yes",'Data Transformation'!F4657,'Data Transformation'!D4657)</f>
        <v>0</v>
      </c>
      <c r="I4657" t="str">
        <f t="shared" si="247"/>
        <v/>
      </c>
    </row>
    <row r="4658" spans="2:9" x14ac:dyDescent="0.25">
      <c r="B4658" t="b">
        <f>IF('Input and Summary Results'!D4240=0,FALSE,'Input and Summary Results'!$B4240)</f>
        <v>0</v>
      </c>
      <c r="C4658" t="b">
        <f>IF(OR(B4658=0,'Input and Summary Results'!D4240=0,'Input and Summary Results'!D4240=""),FALSE,'Input and Summary Results'!$D4240)</f>
        <v>0</v>
      </c>
      <c r="D4658" t="b">
        <f>IF(OR(B4658=0,'Input and Summary Results'!E4240=0),FALSE,'Input and Summary Results'!$E4240)</f>
        <v>0</v>
      </c>
      <c r="E4658" t="b">
        <f t="shared" si="248"/>
        <v>0</v>
      </c>
      <c r="F4658" t="b">
        <f t="shared" si="249"/>
        <v>0</v>
      </c>
      <c r="G4658" t="b">
        <f>IF('Input and Summary Results'!$J$4="yes",IF(C4658=FALSE,FALSE,IF('Data Transformation'!E4658&lt;$R$10,E4658,$R$10)),IF(C4658=FALSE,FALSE,IF(C4658&lt;$R$10,C4658,$R$10)))</f>
        <v>0</v>
      </c>
      <c r="H4658" t="b">
        <f>IF('Input and Summary Results'!$J$4="yes",'Data Transformation'!F4658,'Data Transformation'!D4658)</f>
        <v>0</v>
      </c>
      <c r="I4658" t="str">
        <f t="shared" si="247"/>
        <v/>
      </c>
    </row>
    <row r="4659" spans="2:9" x14ac:dyDescent="0.25">
      <c r="B4659" t="b">
        <f>IF('Input and Summary Results'!D4241=0,FALSE,'Input and Summary Results'!$B4241)</f>
        <v>0</v>
      </c>
      <c r="C4659" t="b">
        <f>IF(OR(B4659=0,'Input and Summary Results'!D4241=0,'Input and Summary Results'!D4241=""),FALSE,'Input and Summary Results'!$D4241)</f>
        <v>0</v>
      </c>
      <c r="D4659" t="b">
        <f>IF(OR(B4659=0,'Input and Summary Results'!E4241=0),FALSE,'Input and Summary Results'!$E4241)</f>
        <v>0</v>
      </c>
      <c r="E4659" t="b">
        <f t="shared" si="248"/>
        <v>0</v>
      </c>
      <c r="F4659" t="b">
        <f t="shared" si="249"/>
        <v>0</v>
      </c>
      <c r="G4659" t="b">
        <f>IF('Input and Summary Results'!$J$4="yes",IF(C4659=FALSE,FALSE,IF('Data Transformation'!E4659&lt;$R$10,E4659,$R$10)),IF(C4659=FALSE,FALSE,IF(C4659&lt;$R$10,C4659,$R$10)))</f>
        <v>0</v>
      </c>
      <c r="H4659" t="b">
        <f>IF('Input and Summary Results'!$J$4="yes",'Data Transformation'!F4659,'Data Transformation'!D4659)</f>
        <v>0</v>
      </c>
      <c r="I4659" t="str">
        <f t="shared" si="247"/>
        <v/>
      </c>
    </row>
    <row r="4660" spans="2:9" x14ac:dyDescent="0.25">
      <c r="B4660" t="b">
        <f>IF('Input and Summary Results'!D4242=0,FALSE,'Input and Summary Results'!$B4242)</f>
        <v>0</v>
      </c>
      <c r="C4660" t="b">
        <f>IF(OR(B4660=0,'Input and Summary Results'!D4242=0,'Input and Summary Results'!D4242=""),FALSE,'Input and Summary Results'!$D4242)</f>
        <v>0</v>
      </c>
      <c r="D4660" t="b">
        <f>IF(OR(B4660=0,'Input and Summary Results'!E4242=0),FALSE,'Input and Summary Results'!$E4242)</f>
        <v>0</v>
      </c>
      <c r="E4660" t="b">
        <f t="shared" si="248"/>
        <v>0</v>
      </c>
      <c r="F4660" t="b">
        <f t="shared" si="249"/>
        <v>0</v>
      </c>
      <c r="G4660" t="b">
        <f>IF('Input and Summary Results'!$J$4="yes",IF(C4660=FALSE,FALSE,IF('Data Transformation'!E4660&lt;$R$10,E4660,$R$10)),IF(C4660=FALSE,FALSE,IF(C4660&lt;$R$10,C4660,$R$10)))</f>
        <v>0</v>
      </c>
      <c r="H4660" t="b">
        <f>IF('Input and Summary Results'!$J$4="yes",'Data Transformation'!F4660,'Data Transformation'!D4660)</f>
        <v>0</v>
      </c>
      <c r="I4660" t="str">
        <f t="shared" si="247"/>
        <v/>
      </c>
    </row>
    <row r="4661" spans="2:9" x14ac:dyDescent="0.25">
      <c r="B4661" t="b">
        <f>IF('Input and Summary Results'!D4243=0,FALSE,'Input and Summary Results'!$B4243)</f>
        <v>0</v>
      </c>
      <c r="C4661" t="b">
        <f>IF(OR(B4661=0,'Input and Summary Results'!D4243=0,'Input and Summary Results'!D4243=""),FALSE,'Input and Summary Results'!$D4243)</f>
        <v>0</v>
      </c>
      <c r="D4661" t="b">
        <f>IF(OR(B4661=0,'Input and Summary Results'!E4243=0),FALSE,'Input and Summary Results'!$E4243)</f>
        <v>0</v>
      </c>
      <c r="E4661" t="b">
        <f t="shared" si="248"/>
        <v>0</v>
      </c>
      <c r="F4661" t="b">
        <f t="shared" si="249"/>
        <v>0</v>
      </c>
      <c r="G4661" t="b">
        <f>IF('Input and Summary Results'!$J$4="yes",IF(C4661=FALSE,FALSE,IF('Data Transformation'!E4661&lt;$R$10,E4661,$R$10)),IF(C4661=FALSE,FALSE,IF(C4661&lt;$R$10,C4661,$R$10)))</f>
        <v>0</v>
      </c>
      <c r="H4661" t="b">
        <f>IF('Input and Summary Results'!$J$4="yes",'Data Transformation'!F4661,'Data Transformation'!D4661)</f>
        <v>0</v>
      </c>
      <c r="I4661" t="str">
        <f t="shared" si="247"/>
        <v/>
      </c>
    </row>
    <row r="4662" spans="2:9" x14ac:dyDescent="0.25">
      <c r="B4662" t="b">
        <f>IF('Input and Summary Results'!D4244=0,FALSE,'Input and Summary Results'!$B4244)</f>
        <v>0</v>
      </c>
      <c r="C4662" t="b">
        <f>IF(OR(B4662=0,'Input and Summary Results'!D4244=0,'Input and Summary Results'!D4244=""),FALSE,'Input and Summary Results'!$D4244)</f>
        <v>0</v>
      </c>
      <c r="D4662" t="b">
        <f>IF(OR(B4662=0,'Input and Summary Results'!E4244=0),FALSE,'Input and Summary Results'!$E4244)</f>
        <v>0</v>
      </c>
      <c r="E4662" t="b">
        <f t="shared" si="248"/>
        <v>0</v>
      </c>
      <c r="F4662" t="b">
        <f t="shared" si="249"/>
        <v>0</v>
      </c>
      <c r="G4662" t="b">
        <f>IF('Input and Summary Results'!$J$4="yes",IF(C4662=FALSE,FALSE,IF('Data Transformation'!E4662&lt;$R$10,E4662,$R$10)),IF(C4662=FALSE,FALSE,IF(C4662&lt;$R$10,C4662,$R$10)))</f>
        <v>0</v>
      </c>
      <c r="H4662" t="b">
        <f>IF('Input and Summary Results'!$J$4="yes",'Data Transformation'!F4662,'Data Transformation'!D4662)</f>
        <v>0</v>
      </c>
      <c r="I4662" t="str">
        <f t="shared" si="247"/>
        <v/>
      </c>
    </row>
    <row r="4663" spans="2:9" x14ac:dyDescent="0.25">
      <c r="B4663" t="b">
        <f>IF('Input and Summary Results'!D4245=0,FALSE,'Input and Summary Results'!$B4245)</f>
        <v>0</v>
      </c>
      <c r="C4663" t="b">
        <f>IF(OR(B4663=0,'Input and Summary Results'!D4245=0,'Input and Summary Results'!D4245=""),FALSE,'Input and Summary Results'!$D4245)</f>
        <v>0</v>
      </c>
      <c r="D4663" t="b">
        <f>IF(OR(B4663=0,'Input and Summary Results'!E4245=0),FALSE,'Input and Summary Results'!$E4245)</f>
        <v>0</v>
      </c>
      <c r="E4663" t="b">
        <f t="shared" si="248"/>
        <v>0</v>
      </c>
      <c r="F4663" t="b">
        <f t="shared" si="249"/>
        <v>0</v>
      </c>
      <c r="G4663" t="b">
        <f>IF('Input and Summary Results'!$J$4="yes",IF(C4663=FALSE,FALSE,IF('Data Transformation'!E4663&lt;$R$10,E4663,$R$10)),IF(C4663=FALSE,FALSE,IF(C4663&lt;$R$10,C4663,$R$10)))</f>
        <v>0</v>
      </c>
      <c r="H4663" t="b">
        <f>IF('Input and Summary Results'!$J$4="yes",'Data Transformation'!F4663,'Data Transformation'!D4663)</f>
        <v>0</v>
      </c>
      <c r="I4663" t="str">
        <f t="shared" si="247"/>
        <v/>
      </c>
    </row>
    <row r="4664" spans="2:9" x14ac:dyDescent="0.25">
      <c r="B4664" t="b">
        <f>IF('Input and Summary Results'!D4246=0,FALSE,'Input and Summary Results'!$B4246)</f>
        <v>0</v>
      </c>
      <c r="C4664" t="b">
        <f>IF(OR(B4664=0,'Input and Summary Results'!D4246=0,'Input and Summary Results'!D4246=""),FALSE,'Input and Summary Results'!$D4246)</f>
        <v>0</v>
      </c>
      <c r="D4664" t="b">
        <f>IF(OR(B4664=0,'Input and Summary Results'!E4246=0),FALSE,'Input and Summary Results'!$E4246)</f>
        <v>0</v>
      </c>
      <c r="E4664" t="b">
        <f t="shared" si="248"/>
        <v>0</v>
      </c>
      <c r="F4664" t="b">
        <f t="shared" si="249"/>
        <v>0</v>
      </c>
      <c r="G4664" t="b">
        <f>IF('Input and Summary Results'!$J$4="yes",IF(C4664=FALSE,FALSE,IF('Data Transformation'!E4664&lt;$R$10,E4664,$R$10)),IF(C4664=FALSE,FALSE,IF(C4664&lt;$R$10,C4664,$R$10)))</f>
        <v>0</v>
      </c>
      <c r="H4664" t="b">
        <f>IF('Input and Summary Results'!$J$4="yes",'Data Transformation'!F4664,'Data Transformation'!D4664)</f>
        <v>0</v>
      </c>
      <c r="I4664" t="str">
        <f t="shared" si="247"/>
        <v/>
      </c>
    </row>
    <row r="4665" spans="2:9" x14ac:dyDescent="0.25">
      <c r="B4665" t="b">
        <f>IF('Input and Summary Results'!D4247=0,FALSE,'Input and Summary Results'!$B4247)</f>
        <v>0</v>
      </c>
      <c r="C4665" t="b">
        <f>IF(OR(B4665=0,'Input and Summary Results'!D4247=0,'Input and Summary Results'!D4247=""),FALSE,'Input and Summary Results'!$D4247)</f>
        <v>0</v>
      </c>
      <c r="D4665" t="b">
        <f>IF(OR(B4665=0,'Input and Summary Results'!E4247=0),FALSE,'Input and Summary Results'!$E4247)</f>
        <v>0</v>
      </c>
      <c r="E4665" t="b">
        <f t="shared" si="248"/>
        <v>0</v>
      </c>
      <c r="F4665" t="b">
        <f t="shared" si="249"/>
        <v>0</v>
      </c>
      <c r="G4665" t="b">
        <f>IF('Input and Summary Results'!$J$4="yes",IF(C4665=FALSE,FALSE,IF('Data Transformation'!E4665&lt;$R$10,E4665,$R$10)),IF(C4665=FALSE,FALSE,IF(C4665&lt;$R$10,C4665,$R$10)))</f>
        <v>0</v>
      </c>
      <c r="H4665" t="b">
        <f>IF('Input and Summary Results'!$J$4="yes",'Data Transformation'!F4665,'Data Transformation'!D4665)</f>
        <v>0</v>
      </c>
      <c r="I4665" t="str">
        <f t="shared" si="247"/>
        <v/>
      </c>
    </row>
    <row r="4666" spans="2:9" x14ac:dyDescent="0.25">
      <c r="B4666" t="b">
        <f>IF('Input and Summary Results'!D4248=0,FALSE,'Input and Summary Results'!$B4248)</f>
        <v>0</v>
      </c>
      <c r="C4666" t="b">
        <f>IF(OR(B4666=0,'Input and Summary Results'!D4248=0,'Input and Summary Results'!D4248=""),FALSE,'Input and Summary Results'!$D4248)</f>
        <v>0</v>
      </c>
      <c r="D4666" t="b">
        <f>IF(OR(B4666=0,'Input and Summary Results'!E4248=0),FALSE,'Input and Summary Results'!$E4248)</f>
        <v>0</v>
      </c>
      <c r="E4666" t="b">
        <f t="shared" si="248"/>
        <v>0</v>
      </c>
      <c r="F4666" t="b">
        <f t="shared" si="249"/>
        <v>0</v>
      </c>
      <c r="G4666" t="b">
        <f>IF('Input and Summary Results'!$J$4="yes",IF(C4666=FALSE,FALSE,IF('Data Transformation'!E4666&lt;$R$10,E4666,$R$10)),IF(C4666=FALSE,FALSE,IF(C4666&lt;$R$10,C4666,$R$10)))</f>
        <v>0</v>
      </c>
      <c r="H4666" t="b">
        <f>IF('Input and Summary Results'!$J$4="yes",'Data Transformation'!F4666,'Data Transformation'!D4666)</f>
        <v>0</v>
      </c>
      <c r="I4666" t="str">
        <f t="shared" si="247"/>
        <v/>
      </c>
    </row>
    <row r="4667" spans="2:9" x14ac:dyDescent="0.25">
      <c r="B4667" t="b">
        <f>IF('Input and Summary Results'!D4249=0,FALSE,'Input and Summary Results'!$B4249)</f>
        <v>0</v>
      </c>
      <c r="C4667" t="b">
        <f>IF(OR(B4667=0,'Input and Summary Results'!D4249=0,'Input and Summary Results'!D4249=""),FALSE,'Input and Summary Results'!$D4249)</f>
        <v>0</v>
      </c>
      <c r="D4667" t="b">
        <f>IF(OR(B4667=0,'Input and Summary Results'!E4249=0),FALSE,'Input and Summary Results'!$E4249)</f>
        <v>0</v>
      </c>
      <c r="E4667" t="b">
        <f t="shared" si="248"/>
        <v>0</v>
      </c>
      <c r="F4667" t="b">
        <f t="shared" si="249"/>
        <v>0</v>
      </c>
      <c r="G4667" t="b">
        <f>IF('Input and Summary Results'!$J$4="yes",IF(C4667=FALSE,FALSE,IF('Data Transformation'!E4667&lt;$R$10,E4667,$R$10)),IF(C4667=FALSE,FALSE,IF(C4667&lt;$R$10,C4667,$R$10)))</f>
        <v>0</v>
      </c>
      <c r="H4667" t="b">
        <f>IF('Input and Summary Results'!$J$4="yes",'Data Transformation'!F4667,'Data Transformation'!D4667)</f>
        <v>0</v>
      </c>
      <c r="I4667" t="str">
        <f t="shared" si="247"/>
        <v/>
      </c>
    </row>
    <row r="4668" spans="2:9" x14ac:dyDescent="0.25">
      <c r="B4668" t="b">
        <f>IF('Input and Summary Results'!D4250=0,FALSE,'Input and Summary Results'!$B4250)</f>
        <v>0</v>
      </c>
      <c r="C4668" t="b">
        <f>IF(OR(B4668=0,'Input and Summary Results'!D4250=0,'Input and Summary Results'!D4250=""),FALSE,'Input and Summary Results'!$D4250)</f>
        <v>0</v>
      </c>
      <c r="D4668" t="b">
        <f>IF(OR(B4668=0,'Input and Summary Results'!E4250=0),FALSE,'Input and Summary Results'!$E4250)</f>
        <v>0</v>
      </c>
      <c r="E4668" t="b">
        <f t="shared" si="248"/>
        <v>0</v>
      </c>
      <c r="F4668" t="b">
        <f t="shared" si="249"/>
        <v>0</v>
      </c>
      <c r="G4668" t="b">
        <f>IF('Input and Summary Results'!$J$4="yes",IF(C4668=FALSE,FALSE,IF('Data Transformation'!E4668&lt;$R$10,E4668,$R$10)),IF(C4668=FALSE,FALSE,IF(C4668&lt;$R$10,C4668,$R$10)))</f>
        <v>0</v>
      </c>
      <c r="H4668" t="b">
        <f>IF('Input and Summary Results'!$J$4="yes",'Data Transformation'!F4668,'Data Transformation'!D4668)</f>
        <v>0</v>
      </c>
      <c r="I4668" t="str">
        <f t="shared" si="247"/>
        <v/>
      </c>
    </row>
    <row r="4669" spans="2:9" x14ac:dyDescent="0.25">
      <c r="B4669" t="b">
        <f>IF('Input and Summary Results'!D4251=0,FALSE,'Input and Summary Results'!$B4251)</f>
        <v>0</v>
      </c>
      <c r="C4669" t="b">
        <f>IF(OR(B4669=0,'Input and Summary Results'!D4251=0,'Input and Summary Results'!D4251=""),FALSE,'Input and Summary Results'!$D4251)</f>
        <v>0</v>
      </c>
      <c r="D4669" t="b">
        <f>IF(OR(B4669=0,'Input and Summary Results'!E4251=0),FALSE,'Input and Summary Results'!$E4251)</f>
        <v>0</v>
      </c>
      <c r="E4669" t="b">
        <f t="shared" si="248"/>
        <v>0</v>
      </c>
      <c r="F4669" t="b">
        <f t="shared" si="249"/>
        <v>0</v>
      </c>
      <c r="G4669" t="b">
        <f>IF('Input and Summary Results'!$J$4="yes",IF(C4669=FALSE,FALSE,IF('Data Transformation'!E4669&lt;$R$10,E4669,$R$10)),IF(C4669=FALSE,FALSE,IF(C4669&lt;$R$10,C4669,$R$10)))</f>
        <v>0</v>
      </c>
      <c r="H4669" t="b">
        <f>IF('Input and Summary Results'!$J$4="yes",'Data Transformation'!F4669,'Data Transformation'!D4669)</f>
        <v>0</v>
      </c>
      <c r="I4669" t="str">
        <f t="shared" si="247"/>
        <v/>
      </c>
    </row>
    <row r="4670" spans="2:9" x14ac:dyDescent="0.25">
      <c r="B4670" t="b">
        <f>IF('Input and Summary Results'!D4252=0,FALSE,'Input and Summary Results'!$B4252)</f>
        <v>0</v>
      </c>
      <c r="C4670" t="b">
        <f>IF(OR(B4670=0,'Input and Summary Results'!D4252=0,'Input and Summary Results'!D4252=""),FALSE,'Input and Summary Results'!$D4252)</f>
        <v>0</v>
      </c>
      <c r="D4670" t="b">
        <f>IF(OR(B4670=0,'Input and Summary Results'!E4252=0),FALSE,'Input and Summary Results'!$E4252)</f>
        <v>0</v>
      </c>
      <c r="E4670" t="b">
        <f t="shared" si="248"/>
        <v>0</v>
      </c>
      <c r="F4670" t="b">
        <f t="shared" si="249"/>
        <v>0</v>
      </c>
      <c r="G4670" t="b">
        <f>IF('Input and Summary Results'!$J$4="yes",IF(C4670=FALSE,FALSE,IF('Data Transformation'!E4670&lt;$R$10,E4670,$R$10)),IF(C4670=FALSE,FALSE,IF(C4670&lt;$R$10,C4670,$R$10)))</f>
        <v>0</v>
      </c>
      <c r="H4670" t="b">
        <f>IF('Input and Summary Results'!$J$4="yes",'Data Transformation'!F4670,'Data Transformation'!D4670)</f>
        <v>0</v>
      </c>
      <c r="I4670" t="str">
        <f t="shared" si="247"/>
        <v/>
      </c>
    </row>
    <row r="4671" spans="2:9" x14ac:dyDescent="0.25">
      <c r="B4671" t="b">
        <f>IF('Input and Summary Results'!D4253=0,FALSE,'Input and Summary Results'!$B4253)</f>
        <v>0</v>
      </c>
      <c r="C4671" t="b">
        <f>IF(OR(B4671=0,'Input and Summary Results'!D4253=0,'Input and Summary Results'!D4253=""),FALSE,'Input and Summary Results'!$D4253)</f>
        <v>0</v>
      </c>
      <c r="D4671" t="b">
        <f>IF(OR(B4671=0,'Input and Summary Results'!E4253=0),FALSE,'Input and Summary Results'!$E4253)</f>
        <v>0</v>
      </c>
      <c r="E4671" t="b">
        <f t="shared" si="248"/>
        <v>0</v>
      </c>
      <c r="F4671" t="b">
        <f t="shared" si="249"/>
        <v>0</v>
      </c>
      <c r="G4671" t="b">
        <f>IF('Input and Summary Results'!$J$4="yes",IF(C4671=FALSE,FALSE,IF('Data Transformation'!E4671&lt;$R$10,E4671,$R$10)),IF(C4671=FALSE,FALSE,IF(C4671&lt;$R$10,C4671,$R$10)))</f>
        <v>0</v>
      </c>
      <c r="H4671" t="b">
        <f>IF('Input and Summary Results'!$J$4="yes",'Data Transformation'!F4671,'Data Transformation'!D4671)</f>
        <v>0</v>
      </c>
      <c r="I4671" t="str">
        <f t="shared" si="247"/>
        <v/>
      </c>
    </row>
    <row r="4672" spans="2:9" x14ac:dyDescent="0.25">
      <c r="B4672" t="b">
        <f>IF('Input and Summary Results'!D4254=0,FALSE,'Input and Summary Results'!$B4254)</f>
        <v>0</v>
      </c>
      <c r="C4672" t="b">
        <f>IF(OR(B4672=0,'Input and Summary Results'!D4254=0,'Input and Summary Results'!D4254=""),FALSE,'Input and Summary Results'!$D4254)</f>
        <v>0</v>
      </c>
      <c r="D4672" t="b">
        <f>IF(OR(B4672=0,'Input and Summary Results'!E4254=0),FALSE,'Input and Summary Results'!$E4254)</f>
        <v>0</v>
      </c>
      <c r="E4672" t="b">
        <f t="shared" si="248"/>
        <v>0</v>
      </c>
      <c r="F4672" t="b">
        <f t="shared" si="249"/>
        <v>0</v>
      </c>
      <c r="G4672" t="b">
        <f>IF('Input and Summary Results'!$J$4="yes",IF(C4672=FALSE,FALSE,IF('Data Transformation'!E4672&lt;$R$10,E4672,$R$10)),IF(C4672=FALSE,FALSE,IF(C4672&lt;$R$10,C4672,$R$10)))</f>
        <v>0</v>
      </c>
      <c r="H4672" t="b">
        <f>IF('Input and Summary Results'!$J$4="yes",'Data Transformation'!F4672,'Data Transformation'!D4672)</f>
        <v>0</v>
      </c>
      <c r="I4672" t="str">
        <f t="shared" si="247"/>
        <v/>
      </c>
    </row>
    <row r="4673" spans="2:9" x14ac:dyDescent="0.25">
      <c r="B4673" t="b">
        <f>IF('Input and Summary Results'!D4255=0,FALSE,'Input and Summary Results'!$B4255)</f>
        <v>0</v>
      </c>
      <c r="C4673" t="b">
        <f>IF(OR(B4673=0,'Input and Summary Results'!D4255=0,'Input and Summary Results'!D4255=""),FALSE,'Input and Summary Results'!$D4255)</f>
        <v>0</v>
      </c>
      <c r="D4673" t="b">
        <f>IF(OR(B4673=0,'Input and Summary Results'!E4255=0),FALSE,'Input and Summary Results'!$E4255)</f>
        <v>0</v>
      </c>
      <c r="E4673" t="b">
        <f t="shared" si="248"/>
        <v>0</v>
      </c>
      <c r="F4673" t="b">
        <f t="shared" si="249"/>
        <v>0</v>
      </c>
      <c r="G4673" t="b">
        <f>IF('Input and Summary Results'!$J$4="yes",IF(C4673=FALSE,FALSE,IF('Data Transformation'!E4673&lt;$R$10,E4673,$R$10)),IF(C4673=FALSE,FALSE,IF(C4673&lt;$R$10,C4673,$R$10)))</f>
        <v>0</v>
      </c>
      <c r="H4673" t="b">
        <f>IF('Input and Summary Results'!$J$4="yes",'Data Transformation'!F4673,'Data Transformation'!D4673)</f>
        <v>0</v>
      </c>
      <c r="I4673" t="str">
        <f t="shared" si="247"/>
        <v/>
      </c>
    </row>
    <row r="4674" spans="2:9" x14ac:dyDescent="0.25">
      <c r="B4674" t="b">
        <f>IF('Input and Summary Results'!D4256=0,FALSE,'Input and Summary Results'!$B4256)</f>
        <v>0</v>
      </c>
      <c r="C4674" t="b">
        <f>IF(OR(B4674=0,'Input and Summary Results'!D4256=0,'Input and Summary Results'!D4256=""),FALSE,'Input and Summary Results'!$D4256)</f>
        <v>0</v>
      </c>
      <c r="D4674" t="b">
        <f>IF(OR(B4674=0,'Input and Summary Results'!E4256=0),FALSE,'Input and Summary Results'!$E4256)</f>
        <v>0</v>
      </c>
      <c r="E4674" t="b">
        <f t="shared" si="248"/>
        <v>0</v>
      </c>
      <c r="F4674" t="b">
        <f t="shared" si="249"/>
        <v>0</v>
      </c>
      <c r="G4674" t="b">
        <f>IF('Input and Summary Results'!$J$4="yes",IF(C4674=FALSE,FALSE,IF('Data Transformation'!E4674&lt;$R$10,E4674,$R$10)),IF(C4674=FALSE,FALSE,IF(C4674&lt;$R$10,C4674,$R$10)))</f>
        <v>0</v>
      </c>
      <c r="H4674" t="b">
        <f>IF('Input and Summary Results'!$J$4="yes",'Data Transformation'!F4674,'Data Transformation'!D4674)</f>
        <v>0</v>
      </c>
      <c r="I4674" t="str">
        <f t="shared" si="247"/>
        <v/>
      </c>
    </row>
    <row r="4675" spans="2:9" x14ac:dyDescent="0.25">
      <c r="B4675" t="b">
        <f>IF('Input and Summary Results'!D4257=0,FALSE,'Input and Summary Results'!$B4257)</f>
        <v>0</v>
      </c>
      <c r="C4675" t="b">
        <f>IF(OR(B4675=0,'Input and Summary Results'!D4257=0,'Input and Summary Results'!D4257=""),FALSE,'Input and Summary Results'!$D4257)</f>
        <v>0</v>
      </c>
      <c r="D4675" t="b">
        <f>IF(OR(B4675=0,'Input and Summary Results'!E4257=0),FALSE,'Input and Summary Results'!$E4257)</f>
        <v>0</v>
      </c>
      <c r="E4675" t="b">
        <f t="shared" si="248"/>
        <v>0</v>
      </c>
      <c r="F4675" t="b">
        <f t="shared" si="249"/>
        <v>0</v>
      </c>
      <c r="G4675" t="b">
        <f>IF('Input and Summary Results'!$J$4="yes",IF(C4675=FALSE,FALSE,IF('Data Transformation'!E4675&lt;$R$10,E4675,$R$10)),IF(C4675=FALSE,FALSE,IF(C4675&lt;$R$10,C4675,$R$10)))</f>
        <v>0</v>
      </c>
      <c r="H4675" t="b">
        <f>IF('Input and Summary Results'!$J$4="yes",'Data Transformation'!F4675,'Data Transformation'!D4675)</f>
        <v>0</v>
      </c>
      <c r="I4675" t="str">
        <f t="shared" si="247"/>
        <v/>
      </c>
    </row>
    <row r="4676" spans="2:9" x14ac:dyDescent="0.25">
      <c r="B4676" t="b">
        <f>IF('Input and Summary Results'!D4258=0,FALSE,'Input and Summary Results'!$B4258)</f>
        <v>0</v>
      </c>
      <c r="C4676" t="b">
        <f>IF(OR(B4676=0,'Input and Summary Results'!D4258=0,'Input and Summary Results'!D4258=""),FALSE,'Input and Summary Results'!$D4258)</f>
        <v>0</v>
      </c>
      <c r="D4676" t="b">
        <f>IF(OR(B4676=0,'Input and Summary Results'!E4258=0),FALSE,'Input and Summary Results'!$E4258)</f>
        <v>0</v>
      </c>
      <c r="E4676" t="b">
        <f t="shared" si="248"/>
        <v>0</v>
      </c>
      <c r="F4676" t="b">
        <f t="shared" si="249"/>
        <v>0</v>
      </c>
      <c r="G4676" t="b">
        <f>IF('Input and Summary Results'!$J$4="yes",IF(C4676=FALSE,FALSE,IF('Data Transformation'!E4676&lt;$R$10,E4676,$R$10)),IF(C4676=FALSE,FALSE,IF(C4676&lt;$R$10,C4676,$R$10)))</f>
        <v>0</v>
      </c>
      <c r="H4676" t="b">
        <f>IF('Input and Summary Results'!$J$4="yes",'Data Transformation'!F4676,'Data Transformation'!D4676)</f>
        <v>0</v>
      </c>
      <c r="I4676" t="str">
        <f t="shared" si="247"/>
        <v/>
      </c>
    </row>
    <row r="4677" spans="2:9" x14ac:dyDescent="0.25">
      <c r="B4677" t="b">
        <f>IF('Input and Summary Results'!D4259=0,FALSE,'Input and Summary Results'!$B4259)</f>
        <v>0</v>
      </c>
      <c r="C4677" t="b">
        <f>IF(OR(B4677=0,'Input and Summary Results'!D4259=0,'Input and Summary Results'!D4259=""),FALSE,'Input and Summary Results'!$D4259)</f>
        <v>0</v>
      </c>
      <c r="D4677" t="b">
        <f>IF(OR(B4677=0,'Input and Summary Results'!E4259=0),FALSE,'Input and Summary Results'!$E4259)</f>
        <v>0</v>
      </c>
      <c r="E4677" t="b">
        <f t="shared" si="248"/>
        <v>0</v>
      </c>
      <c r="F4677" t="b">
        <f t="shared" si="249"/>
        <v>0</v>
      </c>
      <c r="G4677" t="b">
        <f>IF('Input and Summary Results'!$J$4="yes",IF(C4677=FALSE,FALSE,IF('Data Transformation'!E4677&lt;$R$10,E4677,$R$10)),IF(C4677=FALSE,FALSE,IF(C4677&lt;$R$10,C4677,$R$10)))</f>
        <v>0</v>
      </c>
      <c r="H4677" t="b">
        <f>IF('Input and Summary Results'!$J$4="yes",'Data Transformation'!F4677,'Data Transformation'!D4677)</f>
        <v>0</v>
      </c>
      <c r="I4677" t="str">
        <f t="shared" ref="I4677:I4740" si="250">IF(G4677=FALSE,"",B4677)</f>
        <v/>
      </c>
    </row>
    <row r="4678" spans="2:9" x14ac:dyDescent="0.25">
      <c r="B4678" t="b">
        <f>IF('Input and Summary Results'!D4260=0,FALSE,'Input and Summary Results'!$B4260)</f>
        <v>0</v>
      </c>
      <c r="C4678" t="b">
        <f>IF(OR(B4678=0,'Input and Summary Results'!D4260=0,'Input and Summary Results'!D4260=""),FALSE,'Input and Summary Results'!$D4260)</f>
        <v>0</v>
      </c>
      <c r="D4678" t="b">
        <f>IF(OR(B4678=0,'Input and Summary Results'!E4260=0),FALSE,'Input and Summary Results'!$E4260)</f>
        <v>0</v>
      </c>
      <c r="E4678" t="b">
        <f t="shared" si="248"/>
        <v>0</v>
      </c>
      <c r="F4678" t="b">
        <f t="shared" si="249"/>
        <v>0</v>
      </c>
      <c r="G4678" t="b">
        <f>IF('Input and Summary Results'!$J$4="yes",IF(C4678=FALSE,FALSE,IF('Data Transformation'!E4678&lt;$R$10,E4678,$R$10)),IF(C4678=FALSE,FALSE,IF(C4678&lt;$R$10,C4678,$R$10)))</f>
        <v>0</v>
      </c>
      <c r="H4678" t="b">
        <f>IF('Input and Summary Results'!$J$4="yes",'Data Transformation'!F4678,'Data Transformation'!D4678)</f>
        <v>0</v>
      </c>
      <c r="I4678" t="str">
        <f t="shared" si="250"/>
        <v/>
      </c>
    </row>
    <row r="4679" spans="2:9" x14ac:dyDescent="0.25">
      <c r="B4679" t="b">
        <f>IF('Input and Summary Results'!D4261=0,FALSE,'Input and Summary Results'!$B4261)</f>
        <v>0</v>
      </c>
      <c r="C4679" t="b">
        <f>IF(OR(B4679=0,'Input and Summary Results'!D4261=0,'Input and Summary Results'!D4261=""),FALSE,'Input and Summary Results'!$D4261)</f>
        <v>0</v>
      </c>
      <c r="D4679" t="b">
        <f>IF(OR(B4679=0,'Input and Summary Results'!E4261=0),FALSE,'Input and Summary Results'!$E4261)</f>
        <v>0</v>
      </c>
      <c r="E4679" t="b">
        <f t="shared" si="248"/>
        <v>0</v>
      </c>
      <c r="F4679" t="b">
        <f t="shared" si="249"/>
        <v>0</v>
      </c>
      <c r="G4679" t="b">
        <f>IF('Input and Summary Results'!$J$4="yes",IF(C4679=FALSE,FALSE,IF('Data Transformation'!E4679&lt;$R$10,E4679,$R$10)),IF(C4679=FALSE,FALSE,IF(C4679&lt;$R$10,C4679,$R$10)))</f>
        <v>0</v>
      </c>
      <c r="H4679" t="b">
        <f>IF('Input and Summary Results'!$J$4="yes",'Data Transformation'!F4679,'Data Transformation'!D4679)</f>
        <v>0</v>
      </c>
      <c r="I4679" t="str">
        <f t="shared" si="250"/>
        <v/>
      </c>
    </row>
    <row r="4680" spans="2:9" x14ac:dyDescent="0.25">
      <c r="B4680" t="b">
        <f>IF('Input and Summary Results'!D4262=0,FALSE,'Input and Summary Results'!$B4262)</f>
        <v>0</v>
      </c>
      <c r="C4680" t="b">
        <f>IF(OR(B4680=0,'Input and Summary Results'!D4262=0,'Input and Summary Results'!D4262=""),FALSE,'Input and Summary Results'!$D4262)</f>
        <v>0</v>
      </c>
      <c r="D4680" t="b">
        <f>IF(OR(B4680=0,'Input and Summary Results'!E4262=0),FALSE,'Input and Summary Results'!$E4262)</f>
        <v>0</v>
      </c>
      <c r="E4680" t="b">
        <f t="shared" si="248"/>
        <v>0</v>
      </c>
      <c r="F4680" t="b">
        <f t="shared" si="249"/>
        <v>0</v>
      </c>
      <c r="G4680" t="b">
        <f>IF('Input and Summary Results'!$J$4="yes",IF(C4680=FALSE,FALSE,IF('Data Transformation'!E4680&lt;$R$10,E4680,$R$10)),IF(C4680=FALSE,FALSE,IF(C4680&lt;$R$10,C4680,$R$10)))</f>
        <v>0</v>
      </c>
      <c r="H4680" t="b">
        <f>IF('Input and Summary Results'!$J$4="yes",'Data Transformation'!F4680,'Data Transformation'!D4680)</f>
        <v>0</v>
      </c>
      <c r="I4680" t="str">
        <f t="shared" si="250"/>
        <v/>
      </c>
    </row>
    <row r="4681" spans="2:9" x14ac:dyDescent="0.25">
      <c r="B4681" t="b">
        <f>IF('Input and Summary Results'!D4263=0,FALSE,'Input and Summary Results'!$B4263)</f>
        <v>0</v>
      </c>
      <c r="C4681" t="b">
        <f>IF(OR(B4681=0,'Input and Summary Results'!D4263=0,'Input and Summary Results'!D4263=""),FALSE,'Input and Summary Results'!$D4263)</f>
        <v>0</v>
      </c>
      <c r="D4681" t="b">
        <f>IF(OR(B4681=0,'Input and Summary Results'!E4263=0),FALSE,'Input and Summary Results'!$E4263)</f>
        <v>0</v>
      </c>
      <c r="E4681" t="b">
        <f t="shared" si="248"/>
        <v>0</v>
      </c>
      <c r="F4681" t="b">
        <f t="shared" si="249"/>
        <v>0</v>
      </c>
      <c r="G4681" t="b">
        <f>IF('Input and Summary Results'!$J$4="yes",IF(C4681=FALSE,FALSE,IF('Data Transformation'!E4681&lt;$R$10,E4681,$R$10)),IF(C4681=FALSE,FALSE,IF(C4681&lt;$R$10,C4681,$R$10)))</f>
        <v>0</v>
      </c>
      <c r="H4681" t="b">
        <f>IF('Input and Summary Results'!$J$4="yes",'Data Transformation'!F4681,'Data Transformation'!D4681)</f>
        <v>0</v>
      </c>
      <c r="I4681" t="str">
        <f t="shared" si="250"/>
        <v/>
      </c>
    </row>
    <row r="4682" spans="2:9" x14ac:dyDescent="0.25">
      <c r="B4682" t="b">
        <f>IF('Input and Summary Results'!D4264=0,FALSE,'Input and Summary Results'!$B4264)</f>
        <v>0</v>
      </c>
      <c r="C4682" t="b">
        <f>IF(OR(B4682=0,'Input and Summary Results'!D4264=0,'Input and Summary Results'!D4264=""),FALSE,'Input and Summary Results'!$D4264)</f>
        <v>0</v>
      </c>
      <c r="D4682" t="b">
        <f>IF(OR(B4682=0,'Input and Summary Results'!E4264=0),FALSE,'Input and Summary Results'!$E4264)</f>
        <v>0</v>
      </c>
      <c r="E4682" t="b">
        <f t="shared" si="248"/>
        <v>0</v>
      </c>
      <c r="F4682" t="b">
        <f t="shared" si="249"/>
        <v>0</v>
      </c>
      <c r="G4682" t="b">
        <f>IF('Input and Summary Results'!$J$4="yes",IF(C4682=FALSE,FALSE,IF('Data Transformation'!E4682&lt;$R$10,E4682,$R$10)),IF(C4682=FALSE,FALSE,IF(C4682&lt;$R$10,C4682,$R$10)))</f>
        <v>0</v>
      </c>
      <c r="H4682" t="b">
        <f>IF('Input and Summary Results'!$J$4="yes",'Data Transformation'!F4682,'Data Transformation'!D4682)</f>
        <v>0</v>
      </c>
      <c r="I4682" t="str">
        <f t="shared" si="250"/>
        <v/>
      </c>
    </row>
    <row r="4683" spans="2:9" x14ac:dyDescent="0.25">
      <c r="B4683" t="b">
        <f>IF('Input and Summary Results'!D4265=0,FALSE,'Input and Summary Results'!$B4265)</f>
        <v>0</v>
      </c>
      <c r="C4683" t="b">
        <f>IF(OR(B4683=0,'Input and Summary Results'!D4265=0,'Input and Summary Results'!D4265=""),FALSE,'Input and Summary Results'!$D4265)</f>
        <v>0</v>
      </c>
      <c r="D4683" t="b">
        <f>IF(OR(B4683=0,'Input and Summary Results'!E4265=0),FALSE,'Input and Summary Results'!$E4265)</f>
        <v>0</v>
      </c>
      <c r="E4683" t="b">
        <f t="shared" si="248"/>
        <v>0</v>
      </c>
      <c r="F4683" t="b">
        <f t="shared" si="249"/>
        <v>0</v>
      </c>
      <c r="G4683" t="b">
        <f>IF('Input and Summary Results'!$J$4="yes",IF(C4683=FALSE,FALSE,IF('Data Transformation'!E4683&lt;$R$10,E4683,$R$10)),IF(C4683=FALSE,FALSE,IF(C4683&lt;$R$10,C4683,$R$10)))</f>
        <v>0</v>
      </c>
      <c r="H4683" t="b">
        <f>IF('Input and Summary Results'!$J$4="yes",'Data Transformation'!F4683,'Data Transformation'!D4683)</f>
        <v>0</v>
      </c>
      <c r="I4683" t="str">
        <f t="shared" si="250"/>
        <v/>
      </c>
    </row>
    <row r="4684" spans="2:9" x14ac:dyDescent="0.25">
      <c r="B4684" t="b">
        <f>IF('Input and Summary Results'!D4266=0,FALSE,'Input and Summary Results'!$B4266)</f>
        <v>0</v>
      </c>
      <c r="C4684" t="b">
        <f>IF(OR(B4684=0,'Input and Summary Results'!D4266=0,'Input and Summary Results'!D4266=""),FALSE,'Input and Summary Results'!$D4266)</f>
        <v>0</v>
      </c>
      <c r="D4684" t="b">
        <f>IF(OR(B4684=0,'Input and Summary Results'!E4266=0),FALSE,'Input and Summary Results'!$E4266)</f>
        <v>0</v>
      </c>
      <c r="E4684" t="b">
        <f t="shared" si="248"/>
        <v>0</v>
      </c>
      <c r="F4684" t="b">
        <f t="shared" si="249"/>
        <v>0</v>
      </c>
      <c r="G4684" t="b">
        <f>IF('Input and Summary Results'!$J$4="yes",IF(C4684=FALSE,FALSE,IF('Data Transformation'!E4684&lt;$R$10,E4684,$R$10)),IF(C4684=FALSE,FALSE,IF(C4684&lt;$R$10,C4684,$R$10)))</f>
        <v>0</v>
      </c>
      <c r="H4684" t="b">
        <f>IF('Input and Summary Results'!$J$4="yes",'Data Transformation'!F4684,'Data Transformation'!D4684)</f>
        <v>0</v>
      </c>
      <c r="I4684" t="str">
        <f t="shared" si="250"/>
        <v/>
      </c>
    </row>
    <row r="4685" spans="2:9" x14ac:dyDescent="0.25">
      <c r="B4685" t="b">
        <f>IF('Input and Summary Results'!D4267=0,FALSE,'Input and Summary Results'!$B4267)</f>
        <v>0</v>
      </c>
      <c r="C4685" t="b">
        <f>IF(OR(B4685=0,'Input and Summary Results'!D4267=0,'Input and Summary Results'!D4267=""),FALSE,'Input and Summary Results'!$D4267)</f>
        <v>0</v>
      </c>
      <c r="D4685" t="b">
        <f>IF(OR(B4685=0,'Input and Summary Results'!E4267=0),FALSE,'Input and Summary Results'!$E4267)</f>
        <v>0</v>
      </c>
      <c r="E4685" t="b">
        <f t="shared" si="248"/>
        <v>0</v>
      </c>
      <c r="F4685" t="b">
        <f t="shared" si="249"/>
        <v>0</v>
      </c>
      <c r="G4685" t="b">
        <f>IF('Input and Summary Results'!$J$4="yes",IF(C4685=FALSE,FALSE,IF('Data Transformation'!E4685&lt;$R$10,E4685,$R$10)),IF(C4685=FALSE,FALSE,IF(C4685&lt;$R$10,C4685,$R$10)))</f>
        <v>0</v>
      </c>
      <c r="H4685" t="b">
        <f>IF('Input and Summary Results'!$J$4="yes",'Data Transformation'!F4685,'Data Transformation'!D4685)</f>
        <v>0</v>
      </c>
      <c r="I4685" t="str">
        <f t="shared" si="250"/>
        <v/>
      </c>
    </row>
    <row r="4686" spans="2:9" x14ac:dyDescent="0.25">
      <c r="B4686" t="b">
        <f>IF('Input and Summary Results'!D4268=0,FALSE,'Input and Summary Results'!$B4268)</f>
        <v>0</v>
      </c>
      <c r="C4686" t="b">
        <f>IF(OR(B4686=0,'Input and Summary Results'!D4268=0,'Input and Summary Results'!D4268=""),FALSE,'Input and Summary Results'!$D4268)</f>
        <v>0</v>
      </c>
      <c r="D4686" t="b">
        <f>IF(OR(B4686=0,'Input and Summary Results'!E4268=0),FALSE,'Input and Summary Results'!$E4268)</f>
        <v>0</v>
      </c>
      <c r="E4686" t="b">
        <f t="shared" si="248"/>
        <v>0</v>
      </c>
      <c r="F4686" t="b">
        <f t="shared" si="249"/>
        <v>0</v>
      </c>
      <c r="G4686" t="b">
        <f>IF('Input and Summary Results'!$J$4="yes",IF(C4686=FALSE,FALSE,IF('Data Transformation'!E4686&lt;$R$10,E4686,$R$10)),IF(C4686=FALSE,FALSE,IF(C4686&lt;$R$10,C4686,$R$10)))</f>
        <v>0</v>
      </c>
      <c r="H4686" t="b">
        <f>IF('Input and Summary Results'!$J$4="yes",'Data Transformation'!F4686,'Data Transformation'!D4686)</f>
        <v>0</v>
      </c>
      <c r="I4686" t="str">
        <f t="shared" si="250"/>
        <v/>
      </c>
    </row>
    <row r="4687" spans="2:9" x14ac:dyDescent="0.25">
      <c r="B4687" t="b">
        <f>IF('Input and Summary Results'!D4269=0,FALSE,'Input and Summary Results'!$B4269)</f>
        <v>0</v>
      </c>
      <c r="C4687" t="b">
        <f>IF(OR(B4687=0,'Input and Summary Results'!D4269=0,'Input and Summary Results'!D4269=""),FALSE,'Input and Summary Results'!$D4269)</f>
        <v>0</v>
      </c>
      <c r="D4687" t="b">
        <f>IF(OR(B4687=0,'Input and Summary Results'!E4269=0),FALSE,'Input and Summary Results'!$E4269)</f>
        <v>0</v>
      </c>
      <c r="E4687" t="b">
        <f t="shared" si="248"/>
        <v>0</v>
      </c>
      <c r="F4687" t="b">
        <f t="shared" si="249"/>
        <v>0</v>
      </c>
      <c r="G4687" t="b">
        <f>IF('Input and Summary Results'!$J$4="yes",IF(C4687=FALSE,FALSE,IF('Data Transformation'!E4687&lt;$R$10,E4687,$R$10)),IF(C4687=FALSE,FALSE,IF(C4687&lt;$R$10,C4687,$R$10)))</f>
        <v>0</v>
      </c>
      <c r="H4687" t="b">
        <f>IF('Input and Summary Results'!$J$4="yes",'Data Transformation'!F4687,'Data Transformation'!D4687)</f>
        <v>0</v>
      </c>
      <c r="I4687" t="str">
        <f t="shared" si="250"/>
        <v/>
      </c>
    </row>
    <row r="4688" spans="2:9" x14ac:dyDescent="0.25">
      <c r="B4688" t="b">
        <f>IF('Input and Summary Results'!D4270=0,FALSE,'Input and Summary Results'!$B4270)</f>
        <v>0</v>
      </c>
      <c r="C4688" t="b">
        <f>IF(OR(B4688=0,'Input and Summary Results'!D4270=0,'Input and Summary Results'!D4270=""),FALSE,'Input and Summary Results'!$D4270)</f>
        <v>0</v>
      </c>
      <c r="D4688" t="b">
        <f>IF(OR(B4688=0,'Input and Summary Results'!E4270=0),FALSE,'Input and Summary Results'!$E4270)</f>
        <v>0</v>
      </c>
      <c r="E4688" t="b">
        <f t="shared" si="248"/>
        <v>0</v>
      </c>
      <c r="F4688" t="b">
        <f t="shared" si="249"/>
        <v>0</v>
      </c>
      <c r="G4688" t="b">
        <f>IF('Input and Summary Results'!$J$4="yes",IF(C4688=FALSE,FALSE,IF('Data Transformation'!E4688&lt;$R$10,E4688,$R$10)),IF(C4688=FALSE,FALSE,IF(C4688&lt;$R$10,C4688,$R$10)))</f>
        <v>0</v>
      </c>
      <c r="H4688" t="b">
        <f>IF('Input and Summary Results'!$J$4="yes",'Data Transformation'!F4688,'Data Transformation'!D4688)</f>
        <v>0</v>
      </c>
      <c r="I4688" t="str">
        <f t="shared" si="250"/>
        <v/>
      </c>
    </row>
    <row r="4689" spans="2:9" x14ac:dyDescent="0.25">
      <c r="B4689" t="b">
        <f>IF('Input and Summary Results'!D4271=0,FALSE,'Input and Summary Results'!$B4271)</f>
        <v>0</v>
      </c>
      <c r="C4689" t="b">
        <f>IF(OR(B4689=0,'Input and Summary Results'!D4271=0,'Input and Summary Results'!D4271=""),FALSE,'Input and Summary Results'!$D4271)</f>
        <v>0</v>
      </c>
      <c r="D4689" t="b">
        <f>IF(OR(B4689=0,'Input and Summary Results'!E4271=0),FALSE,'Input and Summary Results'!$E4271)</f>
        <v>0</v>
      </c>
      <c r="E4689" t="b">
        <f t="shared" si="248"/>
        <v>0</v>
      </c>
      <c r="F4689" t="b">
        <f t="shared" si="249"/>
        <v>0</v>
      </c>
      <c r="G4689" t="b">
        <f>IF('Input and Summary Results'!$J$4="yes",IF(C4689=FALSE,FALSE,IF('Data Transformation'!E4689&lt;$R$10,E4689,$R$10)),IF(C4689=FALSE,FALSE,IF(C4689&lt;$R$10,C4689,$R$10)))</f>
        <v>0</v>
      </c>
      <c r="H4689" t="b">
        <f>IF('Input and Summary Results'!$J$4="yes",'Data Transformation'!F4689,'Data Transformation'!D4689)</f>
        <v>0</v>
      </c>
      <c r="I4689" t="str">
        <f t="shared" si="250"/>
        <v/>
      </c>
    </row>
    <row r="4690" spans="2:9" x14ac:dyDescent="0.25">
      <c r="B4690" t="b">
        <f>IF('Input and Summary Results'!D4272=0,FALSE,'Input and Summary Results'!$B4272)</f>
        <v>0</v>
      </c>
      <c r="C4690" t="b">
        <f>IF(OR(B4690=0,'Input and Summary Results'!D4272=0,'Input and Summary Results'!D4272=""),FALSE,'Input and Summary Results'!$D4272)</f>
        <v>0</v>
      </c>
      <c r="D4690" t="b">
        <f>IF(OR(B4690=0,'Input and Summary Results'!E4272=0),FALSE,'Input and Summary Results'!$E4272)</f>
        <v>0</v>
      </c>
      <c r="E4690" t="b">
        <f t="shared" si="248"/>
        <v>0</v>
      </c>
      <c r="F4690" t="b">
        <f t="shared" si="249"/>
        <v>0</v>
      </c>
      <c r="G4690" t="b">
        <f>IF('Input and Summary Results'!$J$4="yes",IF(C4690=FALSE,FALSE,IF('Data Transformation'!E4690&lt;$R$10,E4690,$R$10)),IF(C4690=FALSE,FALSE,IF(C4690&lt;$R$10,C4690,$R$10)))</f>
        <v>0</v>
      </c>
      <c r="H4690" t="b">
        <f>IF('Input and Summary Results'!$J$4="yes",'Data Transformation'!F4690,'Data Transformation'!D4690)</f>
        <v>0</v>
      </c>
      <c r="I4690" t="str">
        <f t="shared" si="250"/>
        <v/>
      </c>
    </row>
    <row r="4691" spans="2:9" x14ac:dyDescent="0.25">
      <c r="B4691" t="b">
        <f>IF('Input and Summary Results'!D4273=0,FALSE,'Input and Summary Results'!$B4273)</f>
        <v>0</v>
      </c>
      <c r="C4691" t="b">
        <f>IF(OR(B4691=0,'Input and Summary Results'!D4273=0,'Input and Summary Results'!D4273=""),FALSE,'Input and Summary Results'!$D4273)</f>
        <v>0</v>
      </c>
      <c r="D4691" t="b">
        <f>IF(OR(B4691=0,'Input and Summary Results'!E4273=0),FALSE,'Input and Summary Results'!$E4273)</f>
        <v>0</v>
      </c>
      <c r="E4691" t="b">
        <f t="shared" si="248"/>
        <v>0</v>
      </c>
      <c r="F4691" t="b">
        <f t="shared" si="249"/>
        <v>0</v>
      </c>
      <c r="G4691" t="b">
        <f>IF('Input and Summary Results'!$J$4="yes",IF(C4691=FALSE,FALSE,IF('Data Transformation'!E4691&lt;$R$10,E4691,$R$10)),IF(C4691=FALSE,FALSE,IF(C4691&lt;$R$10,C4691,$R$10)))</f>
        <v>0</v>
      </c>
      <c r="H4691" t="b">
        <f>IF('Input and Summary Results'!$J$4="yes",'Data Transformation'!F4691,'Data Transformation'!D4691)</f>
        <v>0</v>
      </c>
      <c r="I4691" t="str">
        <f t="shared" si="250"/>
        <v/>
      </c>
    </row>
    <row r="4692" spans="2:9" x14ac:dyDescent="0.25">
      <c r="B4692" t="b">
        <f>IF('Input and Summary Results'!D4274=0,FALSE,'Input and Summary Results'!$B4274)</f>
        <v>0</v>
      </c>
      <c r="C4692" t="b">
        <f>IF(OR(B4692=0,'Input and Summary Results'!D4274=0,'Input and Summary Results'!D4274=""),FALSE,'Input and Summary Results'!$D4274)</f>
        <v>0</v>
      </c>
      <c r="D4692" t="b">
        <f>IF(OR(B4692=0,'Input and Summary Results'!E4274=0),FALSE,'Input and Summary Results'!$E4274)</f>
        <v>0</v>
      </c>
      <c r="E4692" t="b">
        <f t="shared" si="248"/>
        <v>0</v>
      </c>
      <c r="F4692" t="b">
        <f t="shared" si="249"/>
        <v>0</v>
      </c>
      <c r="G4692" t="b">
        <f>IF('Input and Summary Results'!$J$4="yes",IF(C4692=FALSE,FALSE,IF('Data Transformation'!E4692&lt;$R$10,E4692,$R$10)),IF(C4692=FALSE,FALSE,IF(C4692&lt;$R$10,C4692,$R$10)))</f>
        <v>0</v>
      </c>
      <c r="H4692" t="b">
        <f>IF('Input and Summary Results'!$J$4="yes",'Data Transformation'!F4692,'Data Transformation'!D4692)</f>
        <v>0</v>
      </c>
      <c r="I4692" t="str">
        <f t="shared" si="250"/>
        <v/>
      </c>
    </row>
    <row r="4693" spans="2:9" x14ac:dyDescent="0.25">
      <c r="B4693" t="b">
        <f>IF('Input and Summary Results'!D4275=0,FALSE,'Input and Summary Results'!$B4275)</f>
        <v>0</v>
      </c>
      <c r="C4693" t="b">
        <f>IF(OR(B4693=0,'Input and Summary Results'!D4275=0,'Input and Summary Results'!D4275=""),FALSE,'Input and Summary Results'!$D4275)</f>
        <v>0</v>
      </c>
      <c r="D4693" t="b">
        <f>IF(OR(B4693=0,'Input and Summary Results'!E4275=0),FALSE,'Input and Summary Results'!$E4275)</f>
        <v>0</v>
      </c>
      <c r="E4693" t="b">
        <f t="shared" si="248"/>
        <v>0</v>
      </c>
      <c r="F4693" t="b">
        <f t="shared" si="249"/>
        <v>0</v>
      </c>
      <c r="G4693" t="b">
        <f>IF('Input and Summary Results'!$J$4="yes",IF(C4693=FALSE,FALSE,IF('Data Transformation'!E4693&lt;$R$10,E4693,$R$10)),IF(C4693=FALSE,FALSE,IF(C4693&lt;$R$10,C4693,$R$10)))</f>
        <v>0</v>
      </c>
      <c r="H4693" t="b">
        <f>IF('Input and Summary Results'!$J$4="yes",'Data Transformation'!F4693,'Data Transformation'!D4693)</f>
        <v>0</v>
      </c>
      <c r="I4693" t="str">
        <f t="shared" si="250"/>
        <v/>
      </c>
    </row>
    <row r="4694" spans="2:9" x14ac:dyDescent="0.25">
      <c r="B4694" t="b">
        <f>IF('Input and Summary Results'!D4276=0,FALSE,'Input and Summary Results'!$B4276)</f>
        <v>0</v>
      </c>
      <c r="C4694" t="b">
        <f>IF(OR(B4694=0,'Input and Summary Results'!D4276=0,'Input and Summary Results'!D4276=""),FALSE,'Input and Summary Results'!$D4276)</f>
        <v>0</v>
      </c>
      <c r="D4694" t="b">
        <f>IF(OR(B4694=0,'Input and Summary Results'!E4276=0),FALSE,'Input and Summary Results'!$E4276)</f>
        <v>0</v>
      </c>
      <c r="E4694" t="b">
        <f t="shared" si="248"/>
        <v>0</v>
      </c>
      <c r="F4694" t="b">
        <f t="shared" si="249"/>
        <v>0</v>
      </c>
      <c r="G4694" t="b">
        <f>IF('Input and Summary Results'!$J$4="yes",IF(C4694=FALSE,FALSE,IF('Data Transformation'!E4694&lt;$R$10,E4694,$R$10)),IF(C4694=FALSE,FALSE,IF(C4694&lt;$R$10,C4694,$R$10)))</f>
        <v>0</v>
      </c>
      <c r="H4694" t="b">
        <f>IF('Input and Summary Results'!$J$4="yes",'Data Transformation'!F4694,'Data Transformation'!D4694)</f>
        <v>0</v>
      </c>
      <c r="I4694" t="str">
        <f t="shared" si="250"/>
        <v/>
      </c>
    </row>
    <row r="4695" spans="2:9" x14ac:dyDescent="0.25">
      <c r="B4695" t="b">
        <f>IF('Input and Summary Results'!D4277=0,FALSE,'Input and Summary Results'!$B4277)</f>
        <v>0</v>
      </c>
      <c r="C4695" t="b">
        <f>IF(OR(B4695=0,'Input and Summary Results'!D4277=0,'Input and Summary Results'!D4277=""),FALSE,'Input and Summary Results'!$D4277)</f>
        <v>0</v>
      </c>
      <c r="D4695" t="b">
        <f>IF(OR(B4695=0,'Input and Summary Results'!E4277=0),FALSE,'Input and Summary Results'!$E4277)</f>
        <v>0</v>
      </c>
      <c r="E4695" t="b">
        <f t="shared" si="248"/>
        <v>0</v>
      </c>
      <c r="F4695" t="b">
        <f t="shared" si="249"/>
        <v>0</v>
      </c>
      <c r="G4695" t="b">
        <f>IF('Input and Summary Results'!$J$4="yes",IF(C4695=FALSE,FALSE,IF('Data Transformation'!E4695&lt;$R$10,E4695,$R$10)),IF(C4695=FALSE,FALSE,IF(C4695&lt;$R$10,C4695,$R$10)))</f>
        <v>0</v>
      </c>
      <c r="H4695" t="b">
        <f>IF('Input and Summary Results'!$J$4="yes",'Data Transformation'!F4695,'Data Transformation'!D4695)</f>
        <v>0</v>
      </c>
      <c r="I4695" t="str">
        <f t="shared" si="250"/>
        <v/>
      </c>
    </row>
    <row r="4696" spans="2:9" x14ac:dyDescent="0.25">
      <c r="B4696" t="b">
        <f>IF('Input and Summary Results'!D4278=0,FALSE,'Input and Summary Results'!$B4278)</f>
        <v>0</v>
      </c>
      <c r="C4696" t="b">
        <f>IF(OR(B4696=0,'Input and Summary Results'!D4278=0,'Input and Summary Results'!D4278=""),FALSE,'Input and Summary Results'!$D4278)</f>
        <v>0</v>
      </c>
      <c r="D4696" t="b">
        <f>IF(OR(B4696=0,'Input and Summary Results'!E4278=0),FALSE,'Input and Summary Results'!$E4278)</f>
        <v>0</v>
      </c>
      <c r="E4696" t="b">
        <f t="shared" si="248"/>
        <v>0</v>
      </c>
      <c r="F4696" t="b">
        <f t="shared" si="249"/>
        <v>0</v>
      </c>
      <c r="G4696" t="b">
        <f>IF('Input and Summary Results'!$J$4="yes",IF(C4696=FALSE,FALSE,IF('Data Transformation'!E4696&lt;$R$10,E4696,$R$10)),IF(C4696=FALSE,FALSE,IF(C4696&lt;$R$10,C4696,$R$10)))</f>
        <v>0</v>
      </c>
      <c r="H4696" t="b">
        <f>IF('Input and Summary Results'!$J$4="yes",'Data Transformation'!F4696,'Data Transformation'!D4696)</f>
        <v>0</v>
      </c>
      <c r="I4696" t="str">
        <f t="shared" si="250"/>
        <v/>
      </c>
    </row>
    <row r="4697" spans="2:9" x14ac:dyDescent="0.25">
      <c r="B4697" t="b">
        <f>IF('Input and Summary Results'!D4279=0,FALSE,'Input and Summary Results'!$B4279)</f>
        <v>0</v>
      </c>
      <c r="C4697" t="b">
        <f>IF(OR(B4697=0,'Input and Summary Results'!D4279=0,'Input and Summary Results'!D4279=""),FALSE,'Input and Summary Results'!$D4279)</f>
        <v>0</v>
      </c>
      <c r="D4697" t="b">
        <f>IF(OR(B4697=0,'Input and Summary Results'!E4279=0),FALSE,'Input and Summary Results'!$E4279)</f>
        <v>0</v>
      </c>
      <c r="E4697" t="b">
        <f t="shared" si="248"/>
        <v>0</v>
      </c>
      <c r="F4697" t="b">
        <f t="shared" si="249"/>
        <v>0</v>
      </c>
      <c r="G4697" t="b">
        <f>IF('Input and Summary Results'!$J$4="yes",IF(C4697=FALSE,FALSE,IF('Data Transformation'!E4697&lt;$R$10,E4697,$R$10)),IF(C4697=FALSE,FALSE,IF(C4697&lt;$R$10,C4697,$R$10)))</f>
        <v>0</v>
      </c>
      <c r="H4697" t="b">
        <f>IF('Input and Summary Results'!$J$4="yes",'Data Transformation'!F4697,'Data Transformation'!D4697)</f>
        <v>0</v>
      </c>
      <c r="I4697" t="str">
        <f t="shared" si="250"/>
        <v/>
      </c>
    </row>
    <row r="4698" spans="2:9" x14ac:dyDescent="0.25">
      <c r="B4698" t="b">
        <f>IF('Input and Summary Results'!D4280=0,FALSE,'Input and Summary Results'!$B4280)</f>
        <v>0</v>
      </c>
      <c r="C4698" t="b">
        <f>IF(OR(B4698=0,'Input and Summary Results'!D4280=0,'Input and Summary Results'!D4280=""),FALSE,'Input and Summary Results'!$D4280)</f>
        <v>0</v>
      </c>
      <c r="D4698" t="b">
        <f>IF(OR(B4698=0,'Input and Summary Results'!E4280=0),FALSE,'Input and Summary Results'!$E4280)</f>
        <v>0</v>
      </c>
      <c r="E4698" t="b">
        <f t="shared" si="248"/>
        <v>0</v>
      </c>
      <c r="F4698" t="b">
        <f t="shared" si="249"/>
        <v>0</v>
      </c>
      <c r="G4698" t="b">
        <f>IF('Input and Summary Results'!$J$4="yes",IF(C4698=FALSE,FALSE,IF('Data Transformation'!E4698&lt;$R$10,E4698,$R$10)),IF(C4698=FALSE,FALSE,IF(C4698&lt;$R$10,C4698,$R$10)))</f>
        <v>0</v>
      </c>
      <c r="H4698" t="b">
        <f>IF('Input and Summary Results'!$J$4="yes",'Data Transformation'!F4698,'Data Transformation'!D4698)</f>
        <v>0</v>
      </c>
      <c r="I4698" t="str">
        <f t="shared" si="250"/>
        <v/>
      </c>
    </row>
    <row r="4699" spans="2:9" x14ac:dyDescent="0.25">
      <c r="B4699" t="b">
        <f>IF('Input and Summary Results'!D4281=0,FALSE,'Input and Summary Results'!$B4281)</f>
        <v>0</v>
      </c>
      <c r="C4699" t="b">
        <f>IF(OR(B4699=0,'Input and Summary Results'!D4281=0,'Input and Summary Results'!D4281=""),FALSE,'Input and Summary Results'!$D4281)</f>
        <v>0</v>
      </c>
      <c r="D4699" t="b">
        <f>IF(OR(B4699=0,'Input and Summary Results'!E4281=0),FALSE,'Input and Summary Results'!$E4281)</f>
        <v>0</v>
      </c>
      <c r="E4699" t="b">
        <f t="shared" si="248"/>
        <v>0</v>
      </c>
      <c r="F4699" t="b">
        <f t="shared" si="249"/>
        <v>0</v>
      </c>
      <c r="G4699" t="b">
        <f>IF('Input and Summary Results'!$J$4="yes",IF(C4699=FALSE,FALSE,IF('Data Transformation'!E4699&lt;$R$10,E4699,$R$10)),IF(C4699=FALSE,FALSE,IF(C4699&lt;$R$10,C4699,$R$10)))</f>
        <v>0</v>
      </c>
      <c r="H4699" t="b">
        <f>IF('Input and Summary Results'!$J$4="yes",'Data Transformation'!F4699,'Data Transformation'!D4699)</f>
        <v>0</v>
      </c>
      <c r="I4699" t="str">
        <f t="shared" si="250"/>
        <v/>
      </c>
    </row>
    <row r="4700" spans="2:9" x14ac:dyDescent="0.25">
      <c r="B4700" t="b">
        <f>IF('Input and Summary Results'!D4282=0,FALSE,'Input and Summary Results'!$B4282)</f>
        <v>0</v>
      </c>
      <c r="C4700" t="b">
        <f>IF(OR(B4700=0,'Input and Summary Results'!D4282=0,'Input and Summary Results'!D4282=""),FALSE,'Input and Summary Results'!$D4282)</f>
        <v>0</v>
      </c>
      <c r="D4700" t="b">
        <f>IF(OR(B4700=0,'Input and Summary Results'!E4282=0),FALSE,'Input and Summary Results'!$E4282)</f>
        <v>0</v>
      </c>
      <c r="E4700" t="b">
        <f t="shared" si="248"/>
        <v>0</v>
      </c>
      <c r="F4700" t="b">
        <f t="shared" si="249"/>
        <v>0</v>
      </c>
      <c r="G4700" t="b">
        <f>IF('Input and Summary Results'!$J$4="yes",IF(C4700=FALSE,FALSE,IF('Data Transformation'!E4700&lt;$R$10,E4700,$R$10)),IF(C4700=FALSE,FALSE,IF(C4700&lt;$R$10,C4700,$R$10)))</f>
        <v>0</v>
      </c>
      <c r="H4700" t="b">
        <f>IF('Input and Summary Results'!$J$4="yes",'Data Transformation'!F4700,'Data Transformation'!D4700)</f>
        <v>0</v>
      </c>
      <c r="I4700" t="str">
        <f t="shared" si="250"/>
        <v/>
      </c>
    </row>
    <row r="4701" spans="2:9" x14ac:dyDescent="0.25">
      <c r="B4701" t="b">
        <f>IF('Input and Summary Results'!D4283=0,FALSE,'Input and Summary Results'!$B4283)</f>
        <v>0</v>
      </c>
      <c r="C4701" t="b">
        <f>IF(OR(B4701=0,'Input and Summary Results'!D4283=0,'Input and Summary Results'!D4283=""),FALSE,'Input and Summary Results'!$D4283)</f>
        <v>0</v>
      </c>
      <c r="D4701" t="b">
        <f>IF(OR(B4701=0,'Input and Summary Results'!E4283=0),FALSE,'Input and Summary Results'!$E4283)</f>
        <v>0</v>
      </c>
      <c r="E4701" t="b">
        <f t="shared" si="248"/>
        <v>0</v>
      </c>
      <c r="F4701" t="b">
        <f t="shared" si="249"/>
        <v>0</v>
      </c>
      <c r="G4701" t="b">
        <f>IF('Input and Summary Results'!$J$4="yes",IF(C4701=FALSE,FALSE,IF('Data Transformation'!E4701&lt;$R$10,E4701,$R$10)),IF(C4701=FALSE,FALSE,IF(C4701&lt;$R$10,C4701,$R$10)))</f>
        <v>0</v>
      </c>
      <c r="H4701" t="b">
        <f>IF('Input and Summary Results'!$J$4="yes",'Data Transformation'!F4701,'Data Transformation'!D4701)</f>
        <v>0</v>
      </c>
      <c r="I4701" t="str">
        <f t="shared" si="250"/>
        <v/>
      </c>
    </row>
    <row r="4702" spans="2:9" x14ac:dyDescent="0.25">
      <c r="B4702" t="b">
        <f>IF('Input and Summary Results'!D4284=0,FALSE,'Input and Summary Results'!$B4284)</f>
        <v>0</v>
      </c>
      <c r="C4702" t="b">
        <f>IF(OR(B4702=0,'Input and Summary Results'!D4284=0,'Input and Summary Results'!D4284=""),FALSE,'Input and Summary Results'!$D4284)</f>
        <v>0</v>
      </c>
      <c r="D4702" t="b">
        <f>IF(OR(B4702=0,'Input and Summary Results'!E4284=0),FALSE,'Input and Summary Results'!$E4284)</f>
        <v>0</v>
      </c>
      <c r="E4702" t="b">
        <f t="shared" si="248"/>
        <v>0</v>
      </c>
      <c r="F4702" t="b">
        <f t="shared" si="249"/>
        <v>0</v>
      </c>
      <c r="G4702" t="b">
        <f>IF('Input and Summary Results'!$J$4="yes",IF(C4702=FALSE,FALSE,IF('Data Transformation'!E4702&lt;$R$10,E4702,$R$10)),IF(C4702=FALSE,FALSE,IF(C4702&lt;$R$10,C4702,$R$10)))</f>
        <v>0</v>
      </c>
      <c r="H4702" t="b">
        <f>IF('Input and Summary Results'!$J$4="yes",'Data Transformation'!F4702,'Data Transformation'!D4702)</f>
        <v>0</v>
      </c>
      <c r="I4702" t="str">
        <f t="shared" si="250"/>
        <v/>
      </c>
    </row>
    <row r="4703" spans="2:9" x14ac:dyDescent="0.25">
      <c r="B4703" t="b">
        <f>IF('Input and Summary Results'!D4285=0,FALSE,'Input and Summary Results'!$B4285)</f>
        <v>0</v>
      </c>
      <c r="C4703" t="b">
        <f>IF(OR(B4703=0,'Input and Summary Results'!D4285=0,'Input and Summary Results'!D4285=""),FALSE,'Input and Summary Results'!$D4285)</f>
        <v>0</v>
      </c>
      <c r="D4703" t="b">
        <f>IF(OR(B4703=0,'Input and Summary Results'!E4285=0),FALSE,'Input and Summary Results'!$E4285)</f>
        <v>0</v>
      </c>
      <c r="E4703" t="b">
        <f t="shared" si="248"/>
        <v>0</v>
      </c>
      <c r="F4703" t="b">
        <f t="shared" si="249"/>
        <v>0</v>
      </c>
      <c r="G4703" t="b">
        <f>IF('Input and Summary Results'!$J$4="yes",IF(C4703=FALSE,FALSE,IF('Data Transformation'!E4703&lt;$R$10,E4703,$R$10)),IF(C4703=FALSE,FALSE,IF(C4703&lt;$R$10,C4703,$R$10)))</f>
        <v>0</v>
      </c>
      <c r="H4703" t="b">
        <f>IF('Input and Summary Results'!$J$4="yes",'Data Transformation'!F4703,'Data Transformation'!D4703)</f>
        <v>0</v>
      </c>
      <c r="I4703" t="str">
        <f t="shared" si="250"/>
        <v/>
      </c>
    </row>
    <row r="4704" spans="2:9" x14ac:dyDescent="0.25">
      <c r="B4704" t="b">
        <f>IF('Input and Summary Results'!D4286=0,FALSE,'Input and Summary Results'!$B4286)</f>
        <v>0</v>
      </c>
      <c r="C4704" t="b">
        <f>IF(OR(B4704=0,'Input and Summary Results'!D4286=0,'Input and Summary Results'!D4286=""),FALSE,'Input and Summary Results'!$D4286)</f>
        <v>0</v>
      </c>
      <c r="D4704" t="b">
        <f>IF(OR(B4704=0,'Input and Summary Results'!E4286=0),FALSE,'Input and Summary Results'!$E4286)</f>
        <v>0</v>
      </c>
      <c r="E4704" t="b">
        <f t="shared" si="248"/>
        <v>0</v>
      </c>
      <c r="F4704" t="b">
        <f t="shared" si="249"/>
        <v>0</v>
      </c>
      <c r="G4704" t="b">
        <f>IF('Input and Summary Results'!$J$4="yes",IF(C4704=FALSE,FALSE,IF('Data Transformation'!E4704&lt;$R$10,E4704,$R$10)),IF(C4704=FALSE,FALSE,IF(C4704&lt;$R$10,C4704,$R$10)))</f>
        <v>0</v>
      </c>
      <c r="H4704" t="b">
        <f>IF('Input and Summary Results'!$J$4="yes",'Data Transformation'!F4704,'Data Transformation'!D4704)</f>
        <v>0</v>
      </c>
      <c r="I4704" t="str">
        <f t="shared" si="250"/>
        <v/>
      </c>
    </row>
    <row r="4705" spans="2:9" x14ac:dyDescent="0.25">
      <c r="B4705" t="b">
        <f>IF('Input and Summary Results'!D4287=0,FALSE,'Input and Summary Results'!$B4287)</f>
        <v>0</v>
      </c>
      <c r="C4705" t="b">
        <f>IF(OR(B4705=0,'Input and Summary Results'!D4287=0,'Input and Summary Results'!D4287=""),FALSE,'Input and Summary Results'!$D4287)</f>
        <v>0</v>
      </c>
      <c r="D4705" t="b">
        <f>IF(OR(B4705=0,'Input and Summary Results'!E4287=0),FALSE,'Input and Summary Results'!$E4287)</f>
        <v>0</v>
      </c>
      <c r="E4705" t="b">
        <f t="shared" si="248"/>
        <v>0</v>
      </c>
      <c r="F4705" t="b">
        <f t="shared" si="249"/>
        <v>0</v>
      </c>
      <c r="G4705" t="b">
        <f>IF('Input and Summary Results'!$J$4="yes",IF(C4705=FALSE,FALSE,IF('Data Transformation'!E4705&lt;$R$10,E4705,$R$10)),IF(C4705=FALSE,FALSE,IF(C4705&lt;$R$10,C4705,$R$10)))</f>
        <v>0</v>
      </c>
      <c r="H4705" t="b">
        <f>IF('Input and Summary Results'!$J$4="yes",'Data Transformation'!F4705,'Data Transformation'!D4705)</f>
        <v>0</v>
      </c>
      <c r="I4705" t="str">
        <f t="shared" si="250"/>
        <v/>
      </c>
    </row>
    <row r="4706" spans="2:9" x14ac:dyDescent="0.25">
      <c r="B4706" t="b">
        <f>IF('Input and Summary Results'!D4288=0,FALSE,'Input and Summary Results'!$B4288)</f>
        <v>0</v>
      </c>
      <c r="C4706" t="b">
        <f>IF(OR(B4706=0,'Input and Summary Results'!D4288=0,'Input and Summary Results'!D4288=""),FALSE,'Input and Summary Results'!$D4288)</f>
        <v>0</v>
      </c>
      <c r="D4706" t="b">
        <f>IF(OR(B4706=0,'Input and Summary Results'!E4288=0),FALSE,'Input and Summary Results'!$E4288)</f>
        <v>0</v>
      </c>
      <c r="E4706" t="b">
        <f t="shared" si="248"/>
        <v>0</v>
      </c>
      <c r="F4706" t="b">
        <f t="shared" si="249"/>
        <v>0</v>
      </c>
      <c r="G4706" t="b">
        <f>IF('Input and Summary Results'!$J$4="yes",IF(C4706=FALSE,FALSE,IF('Data Transformation'!E4706&lt;$R$10,E4706,$R$10)),IF(C4706=FALSE,FALSE,IF(C4706&lt;$R$10,C4706,$R$10)))</f>
        <v>0</v>
      </c>
      <c r="H4706" t="b">
        <f>IF('Input and Summary Results'!$J$4="yes",'Data Transformation'!F4706,'Data Transformation'!D4706)</f>
        <v>0</v>
      </c>
      <c r="I4706" t="str">
        <f t="shared" si="250"/>
        <v/>
      </c>
    </row>
    <row r="4707" spans="2:9" x14ac:dyDescent="0.25">
      <c r="B4707" t="b">
        <f>IF('Input and Summary Results'!D4289=0,FALSE,'Input and Summary Results'!$B4289)</f>
        <v>0</v>
      </c>
      <c r="C4707" t="b">
        <f>IF(OR(B4707=0,'Input and Summary Results'!D4289=0,'Input and Summary Results'!D4289=""),FALSE,'Input and Summary Results'!$D4289)</f>
        <v>0</v>
      </c>
      <c r="D4707" t="b">
        <f>IF(OR(B4707=0,'Input and Summary Results'!E4289=0),FALSE,'Input and Summary Results'!$E4289)</f>
        <v>0</v>
      </c>
      <c r="E4707" t="b">
        <f t="shared" si="248"/>
        <v>0</v>
      </c>
      <c r="F4707" t="b">
        <f t="shared" si="249"/>
        <v>0</v>
      </c>
      <c r="G4707" t="b">
        <f>IF('Input and Summary Results'!$J$4="yes",IF(C4707=FALSE,FALSE,IF('Data Transformation'!E4707&lt;$R$10,E4707,$R$10)),IF(C4707=FALSE,FALSE,IF(C4707&lt;$R$10,C4707,$R$10)))</f>
        <v>0</v>
      </c>
      <c r="H4707" t="b">
        <f>IF('Input and Summary Results'!$J$4="yes",'Data Transformation'!F4707,'Data Transformation'!D4707)</f>
        <v>0</v>
      </c>
      <c r="I4707" t="str">
        <f t="shared" si="250"/>
        <v/>
      </c>
    </row>
    <row r="4708" spans="2:9" x14ac:dyDescent="0.25">
      <c r="B4708" t="b">
        <f>IF('Input and Summary Results'!D4290=0,FALSE,'Input and Summary Results'!$B4290)</f>
        <v>0</v>
      </c>
      <c r="C4708" t="b">
        <f>IF(OR(B4708=0,'Input and Summary Results'!D4290=0,'Input and Summary Results'!D4290=""),FALSE,'Input and Summary Results'!$D4290)</f>
        <v>0</v>
      </c>
      <c r="D4708" t="b">
        <f>IF(OR(B4708=0,'Input and Summary Results'!E4290=0),FALSE,'Input and Summary Results'!$E4290)</f>
        <v>0</v>
      </c>
      <c r="E4708" t="b">
        <f t="shared" si="248"/>
        <v>0</v>
      </c>
      <c r="F4708" t="b">
        <f t="shared" si="249"/>
        <v>0</v>
      </c>
      <c r="G4708" t="b">
        <f>IF('Input and Summary Results'!$J$4="yes",IF(C4708=FALSE,FALSE,IF('Data Transformation'!E4708&lt;$R$10,E4708,$R$10)),IF(C4708=FALSE,FALSE,IF(C4708&lt;$R$10,C4708,$R$10)))</f>
        <v>0</v>
      </c>
      <c r="H4708" t="b">
        <f>IF('Input and Summary Results'!$J$4="yes",'Data Transformation'!F4708,'Data Transformation'!D4708)</f>
        <v>0</v>
      </c>
      <c r="I4708" t="str">
        <f t="shared" si="250"/>
        <v/>
      </c>
    </row>
    <row r="4709" spans="2:9" x14ac:dyDescent="0.25">
      <c r="B4709" t="b">
        <f>IF('Input and Summary Results'!D4291=0,FALSE,'Input and Summary Results'!$B4291)</f>
        <v>0</v>
      </c>
      <c r="C4709" t="b">
        <f>IF(OR(B4709=0,'Input and Summary Results'!D4291=0,'Input and Summary Results'!D4291=""),FALSE,'Input and Summary Results'!$D4291)</f>
        <v>0</v>
      </c>
      <c r="D4709" t="b">
        <f>IF(OR(B4709=0,'Input and Summary Results'!E4291=0),FALSE,'Input and Summary Results'!$E4291)</f>
        <v>0</v>
      </c>
      <c r="E4709" t="b">
        <f t="shared" si="248"/>
        <v>0</v>
      </c>
      <c r="F4709" t="b">
        <f t="shared" si="249"/>
        <v>0</v>
      </c>
      <c r="G4709" t="b">
        <f>IF('Input and Summary Results'!$J$4="yes",IF(C4709=FALSE,FALSE,IF('Data Transformation'!E4709&lt;$R$10,E4709,$R$10)),IF(C4709=FALSE,FALSE,IF(C4709&lt;$R$10,C4709,$R$10)))</f>
        <v>0</v>
      </c>
      <c r="H4709" t="b">
        <f>IF('Input and Summary Results'!$J$4="yes",'Data Transformation'!F4709,'Data Transformation'!D4709)</f>
        <v>0</v>
      </c>
      <c r="I4709" t="str">
        <f t="shared" si="250"/>
        <v/>
      </c>
    </row>
    <row r="4710" spans="2:9" x14ac:dyDescent="0.25">
      <c r="B4710" t="b">
        <f>IF('Input and Summary Results'!D4292=0,FALSE,'Input and Summary Results'!$B4292)</f>
        <v>0</v>
      </c>
      <c r="C4710" t="b">
        <f>IF(OR(B4710=0,'Input and Summary Results'!D4292=0,'Input and Summary Results'!D4292=""),FALSE,'Input and Summary Results'!$D4292)</f>
        <v>0</v>
      </c>
      <c r="D4710" t="b">
        <f>IF(OR(B4710=0,'Input and Summary Results'!E4292=0),FALSE,'Input and Summary Results'!$E4292)</f>
        <v>0</v>
      </c>
      <c r="E4710" t="b">
        <f t="shared" si="248"/>
        <v>0</v>
      </c>
      <c r="F4710" t="b">
        <f t="shared" si="249"/>
        <v>0</v>
      </c>
      <c r="G4710" t="b">
        <f>IF('Input and Summary Results'!$J$4="yes",IF(C4710=FALSE,FALSE,IF('Data Transformation'!E4710&lt;$R$10,E4710,$R$10)),IF(C4710=FALSE,FALSE,IF(C4710&lt;$R$10,C4710,$R$10)))</f>
        <v>0</v>
      </c>
      <c r="H4710" t="b">
        <f>IF('Input and Summary Results'!$J$4="yes",'Data Transformation'!F4710,'Data Transformation'!D4710)</f>
        <v>0</v>
      </c>
      <c r="I4710" t="str">
        <f t="shared" si="250"/>
        <v/>
      </c>
    </row>
    <row r="4711" spans="2:9" x14ac:dyDescent="0.25">
      <c r="B4711" t="b">
        <f>IF('Input and Summary Results'!D4293=0,FALSE,'Input and Summary Results'!$B4293)</f>
        <v>0</v>
      </c>
      <c r="C4711" t="b">
        <f>IF(OR(B4711=0,'Input and Summary Results'!D4293=0,'Input and Summary Results'!D4293=""),FALSE,'Input and Summary Results'!$D4293)</f>
        <v>0</v>
      </c>
      <c r="D4711" t="b">
        <f>IF(OR(B4711=0,'Input and Summary Results'!E4293=0),FALSE,'Input and Summary Results'!$E4293)</f>
        <v>0</v>
      </c>
      <c r="E4711" t="b">
        <f t="shared" si="248"/>
        <v>0</v>
      </c>
      <c r="F4711" t="b">
        <f t="shared" si="249"/>
        <v>0</v>
      </c>
      <c r="G4711" t="b">
        <f>IF('Input and Summary Results'!$J$4="yes",IF(C4711=FALSE,FALSE,IF('Data Transformation'!E4711&lt;$R$10,E4711,$R$10)),IF(C4711=FALSE,FALSE,IF(C4711&lt;$R$10,C4711,$R$10)))</f>
        <v>0</v>
      </c>
      <c r="H4711" t="b">
        <f>IF('Input and Summary Results'!$J$4="yes",'Data Transformation'!F4711,'Data Transformation'!D4711)</f>
        <v>0</v>
      </c>
      <c r="I4711" t="str">
        <f t="shared" si="250"/>
        <v/>
      </c>
    </row>
    <row r="4712" spans="2:9" x14ac:dyDescent="0.25">
      <c r="B4712" t="b">
        <f>IF('Input and Summary Results'!D4294=0,FALSE,'Input and Summary Results'!$B4294)</f>
        <v>0</v>
      </c>
      <c r="C4712" t="b">
        <f>IF(OR(B4712=0,'Input and Summary Results'!D4294=0,'Input and Summary Results'!D4294=""),FALSE,'Input and Summary Results'!$D4294)</f>
        <v>0</v>
      </c>
      <c r="D4712" t="b">
        <f>IF(OR(B4712=0,'Input and Summary Results'!E4294=0),FALSE,'Input and Summary Results'!$E4294)</f>
        <v>0</v>
      </c>
      <c r="E4712" t="b">
        <f t="shared" si="248"/>
        <v>0</v>
      </c>
      <c r="F4712" t="b">
        <f t="shared" si="249"/>
        <v>0</v>
      </c>
      <c r="G4712" t="b">
        <f>IF('Input and Summary Results'!$J$4="yes",IF(C4712=FALSE,FALSE,IF('Data Transformation'!E4712&lt;$R$10,E4712,$R$10)),IF(C4712=FALSE,FALSE,IF(C4712&lt;$R$10,C4712,$R$10)))</f>
        <v>0</v>
      </c>
      <c r="H4712" t="b">
        <f>IF('Input and Summary Results'!$J$4="yes",'Data Transformation'!F4712,'Data Transformation'!D4712)</f>
        <v>0</v>
      </c>
      <c r="I4712" t="str">
        <f t="shared" si="250"/>
        <v/>
      </c>
    </row>
    <row r="4713" spans="2:9" x14ac:dyDescent="0.25">
      <c r="B4713" t="b">
        <f>IF('Input and Summary Results'!D4295=0,FALSE,'Input and Summary Results'!$B4295)</f>
        <v>0</v>
      </c>
      <c r="C4713" t="b">
        <f>IF(OR(B4713=0,'Input and Summary Results'!D4295=0,'Input and Summary Results'!D4295=""),FALSE,'Input and Summary Results'!$D4295)</f>
        <v>0</v>
      </c>
      <c r="D4713" t="b">
        <f>IF(OR(B4713=0,'Input and Summary Results'!E4295=0),FALSE,'Input and Summary Results'!$E4295)</f>
        <v>0</v>
      </c>
      <c r="E4713" t="b">
        <f t="shared" si="248"/>
        <v>0</v>
      </c>
      <c r="F4713" t="b">
        <f t="shared" si="249"/>
        <v>0</v>
      </c>
      <c r="G4713" t="b">
        <f>IF('Input and Summary Results'!$J$4="yes",IF(C4713=FALSE,FALSE,IF('Data Transformation'!E4713&lt;$R$10,E4713,$R$10)),IF(C4713=FALSE,FALSE,IF(C4713&lt;$R$10,C4713,$R$10)))</f>
        <v>0</v>
      </c>
      <c r="H4713" t="b">
        <f>IF('Input and Summary Results'!$J$4="yes",'Data Transformation'!F4713,'Data Transformation'!D4713)</f>
        <v>0</v>
      </c>
      <c r="I4713" t="str">
        <f t="shared" si="250"/>
        <v/>
      </c>
    </row>
    <row r="4714" spans="2:9" x14ac:dyDescent="0.25">
      <c r="B4714" t="b">
        <f>IF('Input and Summary Results'!D4296=0,FALSE,'Input and Summary Results'!$B4296)</f>
        <v>0</v>
      </c>
      <c r="C4714" t="b">
        <f>IF(OR(B4714=0,'Input and Summary Results'!D4296=0,'Input and Summary Results'!D4296=""),FALSE,'Input and Summary Results'!$D4296)</f>
        <v>0</v>
      </c>
      <c r="D4714" t="b">
        <f>IF(OR(B4714=0,'Input and Summary Results'!E4296=0),FALSE,'Input and Summary Results'!$E4296)</f>
        <v>0</v>
      </c>
      <c r="E4714" t="b">
        <f t="shared" ref="E4714:E4777" si="251">IF(C4714=FALSE,FALSE,LOG10(C4714))</f>
        <v>0</v>
      </c>
      <c r="F4714" t="b">
        <f t="shared" ref="F4714:F4777" si="252">IF(D4714=FALSE, FALSE,0.434*D4714/C4714)</f>
        <v>0</v>
      </c>
      <c r="G4714" t="b">
        <f>IF('Input and Summary Results'!$J$4="yes",IF(C4714=FALSE,FALSE,IF('Data Transformation'!E4714&lt;$R$10,E4714,$R$10)),IF(C4714=FALSE,FALSE,IF(C4714&lt;$R$10,C4714,$R$10)))</f>
        <v>0</v>
      </c>
      <c r="H4714" t="b">
        <f>IF('Input and Summary Results'!$J$4="yes",'Data Transformation'!F4714,'Data Transformation'!D4714)</f>
        <v>0</v>
      </c>
      <c r="I4714" t="str">
        <f t="shared" si="250"/>
        <v/>
      </c>
    </row>
    <row r="4715" spans="2:9" x14ac:dyDescent="0.25">
      <c r="B4715" t="b">
        <f>IF('Input and Summary Results'!D4297=0,FALSE,'Input and Summary Results'!$B4297)</f>
        <v>0</v>
      </c>
      <c r="C4715" t="b">
        <f>IF(OR(B4715=0,'Input and Summary Results'!D4297=0,'Input and Summary Results'!D4297=""),FALSE,'Input and Summary Results'!$D4297)</f>
        <v>0</v>
      </c>
      <c r="D4715" t="b">
        <f>IF(OR(B4715=0,'Input and Summary Results'!E4297=0),FALSE,'Input and Summary Results'!$E4297)</f>
        <v>0</v>
      </c>
      <c r="E4715" t="b">
        <f t="shared" si="251"/>
        <v>0</v>
      </c>
      <c r="F4715" t="b">
        <f t="shared" si="252"/>
        <v>0</v>
      </c>
      <c r="G4715" t="b">
        <f>IF('Input and Summary Results'!$J$4="yes",IF(C4715=FALSE,FALSE,IF('Data Transformation'!E4715&lt;$R$10,E4715,$R$10)),IF(C4715=FALSE,FALSE,IF(C4715&lt;$R$10,C4715,$R$10)))</f>
        <v>0</v>
      </c>
      <c r="H4715" t="b">
        <f>IF('Input and Summary Results'!$J$4="yes",'Data Transformation'!F4715,'Data Transformation'!D4715)</f>
        <v>0</v>
      </c>
      <c r="I4715" t="str">
        <f t="shared" si="250"/>
        <v/>
      </c>
    </row>
    <row r="4716" spans="2:9" x14ac:dyDescent="0.25">
      <c r="B4716" t="b">
        <f>IF('Input and Summary Results'!D4298=0,FALSE,'Input and Summary Results'!$B4298)</f>
        <v>0</v>
      </c>
      <c r="C4716" t="b">
        <f>IF(OR(B4716=0,'Input and Summary Results'!D4298=0,'Input and Summary Results'!D4298=""),FALSE,'Input and Summary Results'!$D4298)</f>
        <v>0</v>
      </c>
      <c r="D4716" t="b">
        <f>IF(OR(B4716=0,'Input and Summary Results'!E4298=0),FALSE,'Input and Summary Results'!$E4298)</f>
        <v>0</v>
      </c>
      <c r="E4716" t="b">
        <f t="shared" si="251"/>
        <v>0</v>
      </c>
      <c r="F4716" t="b">
        <f t="shared" si="252"/>
        <v>0</v>
      </c>
      <c r="G4716" t="b">
        <f>IF('Input and Summary Results'!$J$4="yes",IF(C4716=FALSE,FALSE,IF('Data Transformation'!E4716&lt;$R$10,E4716,$R$10)),IF(C4716=FALSE,FALSE,IF(C4716&lt;$R$10,C4716,$R$10)))</f>
        <v>0</v>
      </c>
      <c r="H4716" t="b">
        <f>IF('Input and Summary Results'!$J$4="yes",'Data Transformation'!F4716,'Data Transformation'!D4716)</f>
        <v>0</v>
      </c>
      <c r="I4716" t="str">
        <f t="shared" si="250"/>
        <v/>
      </c>
    </row>
    <row r="4717" spans="2:9" x14ac:dyDescent="0.25">
      <c r="B4717" t="b">
        <f>IF('Input and Summary Results'!D4299=0,FALSE,'Input and Summary Results'!$B4299)</f>
        <v>0</v>
      </c>
      <c r="C4717" t="b">
        <f>IF(OR(B4717=0,'Input and Summary Results'!D4299=0,'Input and Summary Results'!D4299=""),FALSE,'Input and Summary Results'!$D4299)</f>
        <v>0</v>
      </c>
      <c r="D4717" t="b">
        <f>IF(OR(B4717=0,'Input and Summary Results'!E4299=0),FALSE,'Input and Summary Results'!$E4299)</f>
        <v>0</v>
      </c>
      <c r="E4717" t="b">
        <f t="shared" si="251"/>
        <v>0</v>
      </c>
      <c r="F4717" t="b">
        <f t="shared" si="252"/>
        <v>0</v>
      </c>
      <c r="G4717" t="b">
        <f>IF('Input and Summary Results'!$J$4="yes",IF(C4717=FALSE,FALSE,IF('Data Transformation'!E4717&lt;$R$10,E4717,$R$10)),IF(C4717=FALSE,FALSE,IF(C4717&lt;$R$10,C4717,$R$10)))</f>
        <v>0</v>
      </c>
      <c r="H4717" t="b">
        <f>IF('Input and Summary Results'!$J$4="yes",'Data Transformation'!F4717,'Data Transformation'!D4717)</f>
        <v>0</v>
      </c>
      <c r="I4717" t="str">
        <f t="shared" si="250"/>
        <v/>
      </c>
    </row>
    <row r="4718" spans="2:9" x14ac:dyDescent="0.25">
      <c r="B4718" t="b">
        <f>IF('Input and Summary Results'!D4300=0,FALSE,'Input and Summary Results'!$B4300)</f>
        <v>0</v>
      </c>
      <c r="C4718" t="b">
        <f>IF(OR(B4718=0,'Input and Summary Results'!D4300=0,'Input and Summary Results'!D4300=""),FALSE,'Input and Summary Results'!$D4300)</f>
        <v>0</v>
      </c>
      <c r="D4718" t="b">
        <f>IF(OR(B4718=0,'Input and Summary Results'!E4300=0),FALSE,'Input and Summary Results'!$E4300)</f>
        <v>0</v>
      </c>
      <c r="E4718" t="b">
        <f t="shared" si="251"/>
        <v>0</v>
      </c>
      <c r="F4718" t="b">
        <f t="shared" si="252"/>
        <v>0</v>
      </c>
      <c r="G4718" t="b">
        <f>IF('Input and Summary Results'!$J$4="yes",IF(C4718=FALSE,FALSE,IF('Data Transformation'!E4718&lt;$R$10,E4718,$R$10)),IF(C4718=FALSE,FALSE,IF(C4718&lt;$R$10,C4718,$R$10)))</f>
        <v>0</v>
      </c>
      <c r="H4718" t="b">
        <f>IF('Input and Summary Results'!$J$4="yes",'Data Transformation'!F4718,'Data Transformation'!D4718)</f>
        <v>0</v>
      </c>
      <c r="I4718" t="str">
        <f t="shared" si="250"/>
        <v/>
      </c>
    </row>
    <row r="4719" spans="2:9" x14ac:dyDescent="0.25">
      <c r="B4719" t="b">
        <f>IF('Input and Summary Results'!D4301=0,FALSE,'Input and Summary Results'!$B4301)</f>
        <v>0</v>
      </c>
      <c r="C4719" t="b">
        <f>IF(OR(B4719=0,'Input and Summary Results'!D4301=0,'Input and Summary Results'!D4301=""),FALSE,'Input and Summary Results'!$D4301)</f>
        <v>0</v>
      </c>
      <c r="D4719" t="b">
        <f>IF(OR(B4719=0,'Input and Summary Results'!E4301=0),FALSE,'Input and Summary Results'!$E4301)</f>
        <v>0</v>
      </c>
      <c r="E4719" t="b">
        <f t="shared" si="251"/>
        <v>0</v>
      </c>
      <c r="F4719" t="b">
        <f t="shared" si="252"/>
        <v>0</v>
      </c>
      <c r="G4719" t="b">
        <f>IF('Input and Summary Results'!$J$4="yes",IF(C4719=FALSE,FALSE,IF('Data Transformation'!E4719&lt;$R$10,E4719,$R$10)),IF(C4719=FALSE,FALSE,IF(C4719&lt;$R$10,C4719,$R$10)))</f>
        <v>0</v>
      </c>
      <c r="H4719" t="b">
        <f>IF('Input and Summary Results'!$J$4="yes",'Data Transformation'!F4719,'Data Transformation'!D4719)</f>
        <v>0</v>
      </c>
      <c r="I4719" t="str">
        <f t="shared" si="250"/>
        <v/>
      </c>
    </row>
    <row r="4720" spans="2:9" x14ac:dyDescent="0.25">
      <c r="B4720" t="b">
        <f>IF('Input and Summary Results'!D4302=0,FALSE,'Input and Summary Results'!$B4302)</f>
        <v>0</v>
      </c>
      <c r="C4720" t="b">
        <f>IF(OR(B4720=0,'Input and Summary Results'!D4302=0,'Input and Summary Results'!D4302=""),FALSE,'Input and Summary Results'!$D4302)</f>
        <v>0</v>
      </c>
      <c r="D4720" t="b">
        <f>IF(OR(B4720=0,'Input and Summary Results'!E4302=0),FALSE,'Input and Summary Results'!$E4302)</f>
        <v>0</v>
      </c>
      <c r="E4720" t="b">
        <f t="shared" si="251"/>
        <v>0</v>
      </c>
      <c r="F4720" t="b">
        <f t="shared" si="252"/>
        <v>0</v>
      </c>
      <c r="G4720" t="b">
        <f>IF('Input and Summary Results'!$J$4="yes",IF(C4720=FALSE,FALSE,IF('Data Transformation'!E4720&lt;$R$10,E4720,$R$10)),IF(C4720=FALSE,FALSE,IF(C4720&lt;$R$10,C4720,$R$10)))</f>
        <v>0</v>
      </c>
      <c r="H4720" t="b">
        <f>IF('Input and Summary Results'!$J$4="yes",'Data Transformation'!F4720,'Data Transformation'!D4720)</f>
        <v>0</v>
      </c>
      <c r="I4720" t="str">
        <f t="shared" si="250"/>
        <v/>
      </c>
    </row>
    <row r="4721" spans="2:9" x14ac:dyDescent="0.25">
      <c r="B4721" t="b">
        <f>IF('Input and Summary Results'!D4303=0,FALSE,'Input and Summary Results'!$B4303)</f>
        <v>0</v>
      </c>
      <c r="C4721" t="b">
        <f>IF(OR(B4721=0,'Input and Summary Results'!D4303=0,'Input and Summary Results'!D4303=""),FALSE,'Input and Summary Results'!$D4303)</f>
        <v>0</v>
      </c>
      <c r="D4721" t="b">
        <f>IF(OR(B4721=0,'Input and Summary Results'!E4303=0),FALSE,'Input and Summary Results'!$E4303)</f>
        <v>0</v>
      </c>
      <c r="E4721" t="b">
        <f t="shared" si="251"/>
        <v>0</v>
      </c>
      <c r="F4721" t="b">
        <f t="shared" si="252"/>
        <v>0</v>
      </c>
      <c r="G4721" t="b">
        <f>IF('Input and Summary Results'!$J$4="yes",IF(C4721=FALSE,FALSE,IF('Data Transformation'!E4721&lt;$R$10,E4721,$R$10)),IF(C4721=FALSE,FALSE,IF(C4721&lt;$R$10,C4721,$R$10)))</f>
        <v>0</v>
      </c>
      <c r="H4721" t="b">
        <f>IF('Input and Summary Results'!$J$4="yes",'Data Transformation'!F4721,'Data Transformation'!D4721)</f>
        <v>0</v>
      </c>
      <c r="I4721" t="str">
        <f t="shared" si="250"/>
        <v/>
      </c>
    </row>
    <row r="4722" spans="2:9" x14ac:dyDescent="0.25">
      <c r="B4722" t="b">
        <f>IF('Input and Summary Results'!D4304=0,FALSE,'Input and Summary Results'!$B4304)</f>
        <v>0</v>
      </c>
      <c r="C4722" t="b">
        <f>IF(OR(B4722=0,'Input and Summary Results'!D4304=0,'Input and Summary Results'!D4304=""),FALSE,'Input and Summary Results'!$D4304)</f>
        <v>0</v>
      </c>
      <c r="D4722" t="b">
        <f>IF(OR(B4722=0,'Input and Summary Results'!E4304=0),FALSE,'Input and Summary Results'!$E4304)</f>
        <v>0</v>
      </c>
      <c r="E4722" t="b">
        <f t="shared" si="251"/>
        <v>0</v>
      </c>
      <c r="F4722" t="b">
        <f t="shared" si="252"/>
        <v>0</v>
      </c>
      <c r="G4722" t="b">
        <f>IF('Input and Summary Results'!$J$4="yes",IF(C4722=FALSE,FALSE,IF('Data Transformation'!E4722&lt;$R$10,E4722,$R$10)),IF(C4722=FALSE,FALSE,IF(C4722&lt;$R$10,C4722,$R$10)))</f>
        <v>0</v>
      </c>
      <c r="H4722" t="b">
        <f>IF('Input and Summary Results'!$J$4="yes",'Data Transformation'!F4722,'Data Transformation'!D4722)</f>
        <v>0</v>
      </c>
      <c r="I4722" t="str">
        <f t="shared" si="250"/>
        <v/>
      </c>
    </row>
    <row r="4723" spans="2:9" x14ac:dyDescent="0.25">
      <c r="B4723" t="b">
        <f>IF('Input and Summary Results'!D4305=0,FALSE,'Input and Summary Results'!$B4305)</f>
        <v>0</v>
      </c>
      <c r="C4723" t="b">
        <f>IF(OR(B4723=0,'Input and Summary Results'!D4305=0,'Input and Summary Results'!D4305=""),FALSE,'Input and Summary Results'!$D4305)</f>
        <v>0</v>
      </c>
      <c r="D4723" t="b">
        <f>IF(OR(B4723=0,'Input and Summary Results'!E4305=0),FALSE,'Input and Summary Results'!$E4305)</f>
        <v>0</v>
      </c>
      <c r="E4723" t="b">
        <f t="shared" si="251"/>
        <v>0</v>
      </c>
      <c r="F4723" t="b">
        <f t="shared" si="252"/>
        <v>0</v>
      </c>
      <c r="G4723" t="b">
        <f>IF('Input and Summary Results'!$J$4="yes",IF(C4723=FALSE,FALSE,IF('Data Transformation'!E4723&lt;$R$10,E4723,$R$10)),IF(C4723=FALSE,FALSE,IF(C4723&lt;$R$10,C4723,$R$10)))</f>
        <v>0</v>
      </c>
      <c r="H4723" t="b">
        <f>IF('Input and Summary Results'!$J$4="yes",'Data Transformation'!F4723,'Data Transformation'!D4723)</f>
        <v>0</v>
      </c>
      <c r="I4723" t="str">
        <f t="shared" si="250"/>
        <v/>
      </c>
    </row>
    <row r="4724" spans="2:9" x14ac:dyDescent="0.25">
      <c r="B4724" t="b">
        <f>IF('Input and Summary Results'!D4306=0,FALSE,'Input and Summary Results'!$B4306)</f>
        <v>0</v>
      </c>
      <c r="C4724" t="b">
        <f>IF(OR(B4724=0,'Input and Summary Results'!D4306=0,'Input and Summary Results'!D4306=""),FALSE,'Input and Summary Results'!$D4306)</f>
        <v>0</v>
      </c>
      <c r="D4724" t="b">
        <f>IF(OR(B4724=0,'Input and Summary Results'!E4306=0),FALSE,'Input and Summary Results'!$E4306)</f>
        <v>0</v>
      </c>
      <c r="E4724" t="b">
        <f t="shared" si="251"/>
        <v>0</v>
      </c>
      <c r="F4724" t="b">
        <f t="shared" si="252"/>
        <v>0</v>
      </c>
      <c r="G4724" t="b">
        <f>IF('Input and Summary Results'!$J$4="yes",IF(C4724=FALSE,FALSE,IF('Data Transformation'!E4724&lt;$R$10,E4724,$R$10)),IF(C4724=FALSE,FALSE,IF(C4724&lt;$R$10,C4724,$R$10)))</f>
        <v>0</v>
      </c>
      <c r="H4724" t="b">
        <f>IF('Input and Summary Results'!$J$4="yes",'Data Transformation'!F4724,'Data Transformation'!D4724)</f>
        <v>0</v>
      </c>
      <c r="I4724" t="str">
        <f t="shared" si="250"/>
        <v/>
      </c>
    </row>
    <row r="4725" spans="2:9" x14ac:dyDescent="0.25">
      <c r="B4725" t="b">
        <f>IF('Input and Summary Results'!D4307=0,FALSE,'Input and Summary Results'!$B4307)</f>
        <v>0</v>
      </c>
      <c r="C4725" t="b">
        <f>IF(OR(B4725=0,'Input and Summary Results'!D4307=0,'Input and Summary Results'!D4307=""),FALSE,'Input and Summary Results'!$D4307)</f>
        <v>0</v>
      </c>
      <c r="D4725" t="b">
        <f>IF(OR(B4725=0,'Input and Summary Results'!E4307=0),FALSE,'Input and Summary Results'!$E4307)</f>
        <v>0</v>
      </c>
      <c r="E4725" t="b">
        <f t="shared" si="251"/>
        <v>0</v>
      </c>
      <c r="F4725" t="b">
        <f t="shared" si="252"/>
        <v>0</v>
      </c>
      <c r="G4725" t="b">
        <f>IF('Input and Summary Results'!$J$4="yes",IF(C4725=FALSE,FALSE,IF('Data Transformation'!E4725&lt;$R$10,E4725,$R$10)),IF(C4725=FALSE,FALSE,IF(C4725&lt;$R$10,C4725,$R$10)))</f>
        <v>0</v>
      </c>
      <c r="H4725" t="b">
        <f>IF('Input and Summary Results'!$J$4="yes",'Data Transformation'!F4725,'Data Transformation'!D4725)</f>
        <v>0</v>
      </c>
      <c r="I4725" t="str">
        <f t="shared" si="250"/>
        <v/>
      </c>
    </row>
    <row r="4726" spans="2:9" x14ac:dyDescent="0.25">
      <c r="B4726" t="b">
        <f>IF('Input and Summary Results'!D4308=0,FALSE,'Input and Summary Results'!$B4308)</f>
        <v>0</v>
      </c>
      <c r="C4726" t="b">
        <f>IF(OR(B4726=0,'Input and Summary Results'!D4308=0,'Input and Summary Results'!D4308=""),FALSE,'Input and Summary Results'!$D4308)</f>
        <v>0</v>
      </c>
      <c r="D4726" t="b">
        <f>IF(OR(B4726=0,'Input and Summary Results'!E4308=0),FALSE,'Input and Summary Results'!$E4308)</f>
        <v>0</v>
      </c>
      <c r="E4726" t="b">
        <f t="shared" si="251"/>
        <v>0</v>
      </c>
      <c r="F4726" t="b">
        <f t="shared" si="252"/>
        <v>0</v>
      </c>
      <c r="G4726" t="b">
        <f>IF('Input and Summary Results'!$J$4="yes",IF(C4726=FALSE,FALSE,IF('Data Transformation'!E4726&lt;$R$10,E4726,$R$10)),IF(C4726=FALSE,FALSE,IF(C4726&lt;$R$10,C4726,$R$10)))</f>
        <v>0</v>
      </c>
      <c r="H4726" t="b">
        <f>IF('Input and Summary Results'!$J$4="yes",'Data Transformation'!F4726,'Data Transformation'!D4726)</f>
        <v>0</v>
      </c>
      <c r="I4726" t="str">
        <f t="shared" si="250"/>
        <v/>
      </c>
    </row>
    <row r="4727" spans="2:9" x14ac:dyDescent="0.25">
      <c r="B4727" t="b">
        <f>IF('Input and Summary Results'!D4309=0,FALSE,'Input and Summary Results'!$B4309)</f>
        <v>0</v>
      </c>
      <c r="C4727" t="b">
        <f>IF(OR(B4727=0,'Input and Summary Results'!D4309=0,'Input and Summary Results'!D4309=""),FALSE,'Input and Summary Results'!$D4309)</f>
        <v>0</v>
      </c>
      <c r="D4727" t="b">
        <f>IF(OR(B4727=0,'Input and Summary Results'!E4309=0),FALSE,'Input and Summary Results'!$E4309)</f>
        <v>0</v>
      </c>
      <c r="E4727" t="b">
        <f t="shared" si="251"/>
        <v>0</v>
      </c>
      <c r="F4727" t="b">
        <f t="shared" si="252"/>
        <v>0</v>
      </c>
      <c r="G4727" t="b">
        <f>IF('Input and Summary Results'!$J$4="yes",IF(C4727=FALSE,FALSE,IF('Data Transformation'!E4727&lt;$R$10,E4727,$R$10)),IF(C4727=FALSE,FALSE,IF(C4727&lt;$R$10,C4727,$R$10)))</f>
        <v>0</v>
      </c>
      <c r="H4727" t="b">
        <f>IF('Input and Summary Results'!$J$4="yes",'Data Transformation'!F4727,'Data Transformation'!D4727)</f>
        <v>0</v>
      </c>
      <c r="I4727" t="str">
        <f t="shared" si="250"/>
        <v/>
      </c>
    </row>
    <row r="4728" spans="2:9" x14ac:dyDescent="0.25">
      <c r="B4728" t="b">
        <f>IF('Input and Summary Results'!D4310=0,FALSE,'Input and Summary Results'!$B4310)</f>
        <v>0</v>
      </c>
      <c r="C4728" t="b">
        <f>IF(OR(B4728=0,'Input and Summary Results'!D4310=0,'Input and Summary Results'!D4310=""),FALSE,'Input and Summary Results'!$D4310)</f>
        <v>0</v>
      </c>
      <c r="D4728" t="b">
        <f>IF(OR(B4728=0,'Input and Summary Results'!E4310=0),FALSE,'Input and Summary Results'!$E4310)</f>
        <v>0</v>
      </c>
      <c r="E4728" t="b">
        <f t="shared" si="251"/>
        <v>0</v>
      </c>
      <c r="F4728" t="b">
        <f t="shared" si="252"/>
        <v>0</v>
      </c>
      <c r="G4728" t="b">
        <f>IF('Input and Summary Results'!$J$4="yes",IF(C4728=FALSE,FALSE,IF('Data Transformation'!E4728&lt;$R$10,E4728,$R$10)),IF(C4728=FALSE,FALSE,IF(C4728&lt;$R$10,C4728,$R$10)))</f>
        <v>0</v>
      </c>
      <c r="H4728" t="b">
        <f>IF('Input and Summary Results'!$J$4="yes",'Data Transformation'!F4728,'Data Transformation'!D4728)</f>
        <v>0</v>
      </c>
      <c r="I4728" t="str">
        <f t="shared" si="250"/>
        <v/>
      </c>
    </row>
    <row r="4729" spans="2:9" x14ac:dyDescent="0.25">
      <c r="B4729" t="b">
        <f>IF('Input and Summary Results'!D4311=0,FALSE,'Input and Summary Results'!$B4311)</f>
        <v>0</v>
      </c>
      <c r="C4729" t="b">
        <f>IF(OR(B4729=0,'Input and Summary Results'!D4311=0,'Input and Summary Results'!D4311=""),FALSE,'Input and Summary Results'!$D4311)</f>
        <v>0</v>
      </c>
      <c r="D4729" t="b">
        <f>IF(OR(B4729=0,'Input and Summary Results'!E4311=0),FALSE,'Input and Summary Results'!$E4311)</f>
        <v>0</v>
      </c>
      <c r="E4729" t="b">
        <f t="shared" si="251"/>
        <v>0</v>
      </c>
      <c r="F4729" t="b">
        <f t="shared" si="252"/>
        <v>0</v>
      </c>
      <c r="G4729" t="b">
        <f>IF('Input and Summary Results'!$J$4="yes",IF(C4729=FALSE,FALSE,IF('Data Transformation'!E4729&lt;$R$10,E4729,$R$10)),IF(C4729=FALSE,FALSE,IF(C4729&lt;$R$10,C4729,$R$10)))</f>
        <v>0</v>
      </c>
      <c r="H4729" t="b">
        <f>IF('Input and Summary Results'!$J$4="yes",'Data Transformation'!F4729,'Data Transformation'!D4729)</f>
        <v>0</v>
      </c>
      <c r="I4729" t="str">
        <f t="shared" si="250"/>
        <v/>
      </c>
    </row>
    <row r="4730" spans="2:9" x14ac:dyDescent="0.25">
      <c r="B4730" t="b">
        <f>IF('Input and Summary Results'!D4312=0,FALSE,'Input and Summary Results'!$B4312)</f>
        <v>0</v>
      </c>
      <c r="C4730" t="b">
        <f>IF(OR(B4730=0,'Input and Summary Results'!D4312=0,'Input and Summary Results'!D4312=""),FALSE,'Input and Summary Results'!$D4312)</f>
        <v>0</v>
      </c>
      <c r="D4730" t="b">
        <f>IF(OR(B4730=0,'Input and Summary Results'!E4312=0),FALSE,'Input and Summary Results'!$E4312)</f>
        <v>0</v>
      </c>
      <c r="E4730" t="b">
        <f t="shared" si="251"/>
        <v>0</v>
      </c>
      <c r="F4730" t="b">
        <f t="shared" si="252"/>
        <v>0</v>
      </c>
      <c r="G4730" t="b">
        <f>IF('Input and Summary Results'!$J$4="yes",IF(C4730=FALSE,FALSE,IF('Data Transformation'!E4730&lt;$R$10,E4730,$R$10)),IF(C4730=FALSE,FALSE,IF(C4730&lt;$R$10,C4730,$R$10)))</f>
        <v>0</v>
      </c>
      <c r="H4730" t="b">
        <f>IF('Input and Summary Results'!$J$4="yes",'Data Transformation'!F4730,'Data Transformation'!D4730)</f>
        <v>0</v>
      </c>
      <c r="I4730" t="str">
        <f t="shared" si="250"/>
        <v/>
      </c>
    </row>
    <row r="4731" spans="2:9" x14ac:dyDescent="0.25">
      <c r="B4731" t="b">
        <f>IF('Input and Summary Results'!D4313=0,FALSE,'Input and Summary Results'!$B4313)</f>
        <v>0</v>
      </c>
      <c r="C4731" t="b">
        <f>IF(OR(B4731=0,'Input and Summary Results'!D4313=0,'Input and Summary Results'!D4313=""),FALSE,'Input and Summary Results'!$D4313)</f>
        <v>0</v>
      </c>
      <c r="D4731" t="b">
        <f>IF(OR(B4731=0,'Input and Summary Results'!E4313=0),FALSE,'Input and Summary Results'!$E4313)</f>
        <v>0</v>
      </c>
      <c r="E4731" t="b">
        <f t="shared" si="251"/>
        <v>0</v>
      </c>
      <c r="F4731" t="b">
        <f t="shared" si="252"/>
        <v>0</v>
      </c>
      <c r="G4731" t="b">
        <f>IF('Input and Summary Results'!$J$4="yes",IF(C4731=FALSE,FALSE,IF('Data Transformation'!E4731&lt;$R$10,E4731,$R$10)),IF(C4731=FALSE,FALSE,IF(C4731&lt;$R$10,C4731,$R$10)))</f>
        <v>0</v>
      </c>
      <c r="H4731" t="b">
        <f>IF('Input and Summary Results'!$J$4="yes",'Data Transformation'!F4731,'Data Transformation'!D4731)</f>
        <v>0</v>
      </c>
      <c r="I4731" t="str">
        <f t="shared" si="250"/>
        <v/>
      </c>
    </row>
    <row r="4732" spans="2:9" x14ac:dyDescent="0.25">
      <c r="B4732" t="b">
        <f>IF('Input and Summary Results'!D4314=0,FALSE,'Input and Summary Results'!$B4314)</f>
        <v>0</v>
      </c>
      <c r="C4732" t="b">
        <f>IF(OR(B4732=0,'Input and Summary Results'!D4314=0,'Input and Summary Results'!D4314=""),FALSE,'Input and Summary Results'!$D4314)</f>
        <v>0</v>
      </c>
      <c r="D4732" t="b">
        <f>IF(OR(B4732=0,'Input and Summary Results'!E4314=0),FALSE,'Input and Summary Results'!$E4314)</f>
        <v>0</v>
      </c>
      <c r="E4732" t="b">
        <f t="shared" si="251"/>
        <v>0</v>
      </c>
      <c r="F4732" t="b">
        <f t="shared" si="252"/>
        <v>0</v>
      </c>
      <c r="G4732" t="b">
        <f>IF('Input and Summary Results'!$J$4="yes",IF(C4732=FALSE,FALSE,IF('Data Transformation'!E4732&lt;$R$10,E4732,$R$10)),IF(C4732=FALSE,FALSE,IF(C4732&lt;$R$10,C4732,$R$10)))</f>
        <v>0</v>
      </c>
      <c r="H4732" t="b">
        <f>IF('Input and Summary Results'!$J$4="yes",'Data Transformation'!F4732,'Data Transformation'!D4732)</f>
        <v>0</v>
      </c>
      <c r="I4732" t="str">
        <f t="shared" si="250"/>
        <v/>
      </c>
    </row>
    <row r="4733" spans="2:9" x14ac:dyDescent="0.25">
      <c r="B4733" t="b">
        <f>IF('Input and Summary Results'!D4315=0,FALSE,'Input and Summary Results'!$B4315)</f>
        <v>0</v>
      </c>
      <c r="C4733" t="b">
        <f>IF(OR(B4733=0,'Input and Summary Results'!D4315=0,'Input and Summary Results'!D4315=""),FALSE,'Input and Summary Results'!$D4315)</f>
        <v>0</v>
      </c>
      <c r="D4733" t="b">
        <f>IF(OR(B4733=0,'Input and Summary Results'!E4315=0),FALSE,'Input and Summary Results'!$E4315)</f>
        <v>0</v>
      </c>
      <c r="E4733" t="b">
        <f t="shared" si="251"/>
        <v>0</v>
      </c>
      <c r="F4733" t="b">
        <f t="shared" si="252"/>
        <v>0</v>
      </c>
      <c r="G4733" t="b">
        <f>IF('Input and Summary Results'!$J$4="yes",IF(C4733=FALSE,FALSE,IF('Data Transformation'!E4733&lt;$R$10,E4733,$R$10)),IF(C4733=FALSE,FALSE,IF(C4733&lt;$R$10,C4733,$R$10)))</f>
        <v>0</v>
      </c>
      <c r="H4733" t="b">
        <f>IF('Input and Summary Results'!$J$4="yes",'Data Transformation'!F4733,'Data Transformation'!D4733)</f>
        <v>0</v>
      </c>
      <c r="I4733" t="str">
        <f t="shared" si="250"/>
        <v/>
      </c>
    </row>
    <row r="4734" spans="2:9" x14ac:dyDescent="0.25">
      <c r="B4734" t="b">
        <f>IF('Input and Summary Results'!D4316=0,FALSE,'Input and Summary Results'!$B4316)</f>
        <v>0</v>
      </c>
      <c r="C4734" t="b">
        <f>IF(OR(B4734=0,'Input and Summary Results'!D4316=0,'Input and Summary Results'!D4316=""),FALSE,'Input and Summary Results'!$D4316)</f>
        <v>0</v>
      </c>
      <c r="D4734" t="b">
        <f>IF(OR(B4734=0,'Input and Summary Results'!E4316=0),FALSE,'Input and Summary Results'!$E4316)</f>
        <v>0</v>
      </c>
      <c r="E4734" t="b">
        <f t="shared" si="251"/>
        <v>0</v>
      </c>
      <c r="F4734" t="b">
        <f t="shared" si="252"/>
        <v>0</v>
      </c>
      <c r="G4734" t="b">
        <f>IF('Input and Summary Results'!$J$4="yes",IF(C4734=FALSE,FALSE,IF('Data Transformation'!E4734&lt;$R$10,E4734,$R$10)),IF(C4734=FALSE,FALSE,IF(C4734&lt;$R$10,C4734,$R$10)))</f>
        <v>0</v>
      </c>
      <c r="H4734" t="b">
        <f>IF('Input and Summary Results'!$J$4="yes",'Data Transformation'!F4734,'Data Transformation'!D4734)</f>
        <v>0</v>
      </c>
      <c r="I4734" t="str">
        <f t="shared" si="250"/>
        <v/>
      </c>
    </row>
    <row r="4735" spans="2:9" x14ac:dyDescent="0.25">
      <c r="B4735" t="b">
        <f>IF('Input and Summary Results'!D4317=0,FALSE,'Input and Summary Results'!$B4317)</f>
        <v>0</v>
      </c>
      <c r="C4735" t="b">
        <f>IF(OR(B4735=0,'Input and Summary Results'!D4317=0,'Input and Summary Results'!D4317=""),FALSE,'Input and Summary Results'!$D4317)</f>
        <v>0</v>
      </c>
      <c r="D4735" t="b">
        <f>IF(OR(B4735=0,'Input and Summary Results'!E4317=0),FALSE,'Input and Summary Results'!$E4317)</f>
        <v>0</v>
      </c>
      <c r="E4735" t="b">
        <f t="shared" si="251"/>
        <v>0</v>
      </c>
      <c r="F4735" t="b">
        <f t="shared" si="252"/>
        <v>0</v>
      </c>
      <c r="G4735" t="b">
        <f>IF('Input and Summary Results'!$J$4="yes",IF(C4735=FALSE,FALSE,IF('Data Transformation'!E4735&lt;$R$10,E4735,$R$10)),IF(C4735=FALSE,FALSE,IF(C4735&lt;$R$10,C4735,$R$10)))</f>
        <v>0</v>
      </c>
      <c r="H4735" t="b">
        <f>IF('Input and Summary Results'!$J$4="yes",'Data Transformation'!F4735,'Data Transformation'!D4735)</f>
        <v>0</v>
      </c>
      <c r="I4735" t="str">
        <f t="shared" si="250"/>
        <v/>
      </c>
    </row>
    <row r="4736" spans="2:9" x14ac:dyDescent="0.25">
      <c r="B4736" t="b">
        <f>IF('Input and Summary Results'!D4318=0,FALSE,'Input and Summary Results'!$B4318)</f>
        <v>0</v>
      </c>
      <c r="C4736" t="b">
        <f>IF(OR(B4736=0,'Input and Summary Results'!D4318=0,'Input and Summary Results'!D4318=""),FALSE,'Input and Summary Results'!$D4318)</f>
        <v>0</v>
      </c>
      <c r="D4736" t="b">
        <f>IF(OR(B4736=0,'Input and Summary Results'!E4318=0),FALSE,'Input and Summary Results'!$E4318)</f>
        <v>0</v>
      </c>
      <c r="E4736" t="b">
        <f t="shared" si="251"/>
        <v>0</v>
      </c>
      <c r="F4736" t="b">
        <f t="shared" si="252"/>
        <v>0</v>
      </c>
      <c r="G4736" t="b">
        <f>IF('Input and Summary Results'!$J$4="yes",IF(C4736=FALSE,FALSE,IF('Data Transformation'!E4736&lt;$R$10,E4736,$R$10)),IF(C4736=FALSE,FALSE,IF(C4736&lt;$R$10,C4736,$R$10)))</f>
        <v>0</v>
      </c>
      <c r="H4736" t="b">
        <f>IF('Input and Summary Results'!$J$4="yes",'Data Transformation'!F4736,'Data Transformation'!D4736)</f>
        <v>0</v>
      </c>
      <c r="I4736" t="str">
        <f t="shared" si="250"/>
        <v/>
      </c>
    </row>
    <row r="4737" spans="2:9" x14ac:dyDescent="0.25">
      <c r="B4737" t="b">
        <f>IF('Input and Summary Results'!D4319=0,FALSE,'Input and Summary Results'!$B4319)</f>
        <v>0</v>
      </c>
      <c r="C4737" t="b">
        <f>IF(OR(B4737=0,'Input and Summary Results'!D4319=0,'Input and Summary Results'!D4319=""),FALSE,'Input and Summary Results'!$D4319)</f>
        <v>0</v>
      </c>
      <c r="D4737" t="b">
        <f>IF(OR(B4737=0,'Input and Summary Results'!E4319=0),FALSE,'Input and Summary Results'!$E4319)</f>
        <v>0</v>
      </c>
      <c r="E4737" t="b">
        <f t="shared" si="251"/>
        <v>0</v>
      </c>
      <c r="F4737" t="b">
        <f t="shared" si="252"/>
        <v>0</v>
      </c>
      <c r="G4737" t="b">
        <f>IF('Input and Summary Results'!$J$4="yes",IF(C4737=FALSE,FALSE,IF('Data Transformation'!E4737&lt;$R$10,E4737,$R$10)),IF(C4737=FALSE,FALSE,IF(C4737&lt;$R$10,C4737,$R$10)))</f>
        <v>0</v>
      </c>
      <c r="H4737" t="b">
        <f>IF('Input and Summary Results'!$J$4="yes",'Data Transformation'!F4737,'Data Transformation'!D4737)</f>
        <v>0</v>
      </c>
      <c r="I4737" t="str">
        <f t="shared" si="250"/>
        <v/>
      </c>
    </row>
    <row r="4738" spans="2:9" x14ac:dyDescent="0.25">
      <c r="B4738" t="b">
        <f>IF('Input and Summary Results'!D4320=0,FALSE,'Input and Summary Results'!$B4320)</f>
        <v>0</v>
      </c>
      <c r="C4738" t="b">
        <f>IF(OR(B4738=0,'Input and Summary Results'!D4320=0,'Input and Summary Results'!D4320=""),FALSE,'Input and Summary Results'!$D4320)</f>
        <v>0</v>
      </c>
      <c r="D4738" t="b">
        <f>IF(OR(B4738=0,'Input and Summary Results'!E4320=0),FALSE,'Input and Summary Results'!$E4320)</f>
        <v>0</v>
      </c>
      <c r="E4738" t="b">
        <f t="shared" si="251"/>
        <v>0</v>
      </c>
      <c r="F4738" t="b">
        <f t="shared" si="252"/>
        <v>0</v>
      </c>
      <c r="G4738" t="b">
        <f>IF('Input and Summary Results'!$J$4="yes",IF(C4738=FALSE,FALSE,IF('Data Transformation'!E4738&lt;$R$10,E4738,$R$10)),IF(C4738=FALSE,FALSE,IF(C4738&lt;$R$10,C4738,$R$10)))</f>
        <v>0</v>
      </c>
      <c r="H4738" t="b">
        <f>IF('Input and Summary Results'!$J$4="yes",'Data Transformation'!F4738,'Data Transformation'!D4738)</f>
        <v>0</v>
      </c>
      <c r="I4738" t="str">
        <f t="shared" si="250"/>
        <v/>
      </c>
    </row>
    <row r="4739" spans="2:9" x14ac:dyDescent="0.25">
      <c r="B4739" t="b">
        <f>IF('Input and Summary Results'!D4321=0,FALSE,'Input and Summary Results'!$B4321)</f>
        <v>0</v>
      </c>
      <c r="C4739" t="b">
        <f>IF(OR(B4739=0,'Input and Summary Results'!D4321=0,'Input and Summary Results'!D4321=""),FALSE,'Input and Summary Results'!$D4321)</f>
        <v>0</v>
      </c>
      <c r="D4739" t="b">
        <f>IF(OR(B4739=0,'Input and Summary Results'!E4321=0),FALSE,'Input and Summary Results'!$E4321)</f>
        <v>0</v>
      </c>
      <c r="E4739" t="b">
        <f t="shared" si="251"/>
        <v>0</v>
      </c>
      <c r="F4739" t="b">
        <f t="shared" si="252"/>
        <v>0</v>
      </c>
      <c r="G4739" t="b">
        <f>IF('Input and Summary Results'!$J$4="yes",IF(C4739=FALSE,FALSE,IF('Data Transformation'!E4739&lt;$R$10,E4739,$R$10)),IF(C4739=FALSE,FALSE,IF(C4739&lt;$R$10,C4739,$R$10)))</f>
        <v>0</v>
      </c>
      <c r="H4739" t="b">
        <f>IF('Input and Summary Results'!$J$4="yes",'Data Transformation'!F4739,'Data Transformation'!D4739)</f>
        <v>0</v>
      </c>
      <c r="I4739" t="str">
        <f t="shared" si="250"/>
        <v/>
      </c>
    </row>
    <row r="4740" spans="2:9" x14ac:dyDescent="0.25">
      <c r="B4740" t="b">
        <f>IF('Input and Summary Results'!D4322=0,FALSE,'Input and Summary Results'!$B4322)</f>
        <v>0</v>
      </c>
      <c r="C4740" t="b">
        <f>IF(OR(B4740=0,'Input and Summary Results'!D4322=0,'Input and Summary Results'!D4322=""),FALSE,'Input and Summary Results'!$D4322)</f>
        <v>0</v>
      </c>
      <c r="D4740" t="b">
        <f>IF(OR(B4740=0,'Input and Summary Results'!E4322=0),FALSE,'Input and Summary Results'!$E4322)</f>
        <v>0</v>
      </c>
      <c r="E4740" t="b">
        <f t="shared" si="251"/>
        <v>0</v>
      </c>
      <c r="F4740" t="b">
        <f t="shared" si="252"/>
        <v>0</v>
      </c>
      <c r="G4740" t="b">
        <f>IF('Input and Summary Results'!$J$4="yes",IF(C4740=FALSE,FALSE,IF('Data Transformation'!E4740&lt;$R$10,E4740,$R$10)),IF(C4740=FALSE,FALSE,IF(C4740&lt;$R$10,C4740,$R$10)))</f>
        <v>0</v>
      </c>
      <c r="H4740" t="b">
        <f>IF('Input and Summary Results'!$J$4="yes",'Data Transformation'!F4740,'Data Transformation'!D4740)</f>
        <v>0</v>
      </c>
      <c r="I4740" t="str">
        <f t="shared" si="250"/>
        <v/>
      </c>
    </row>
    <row r="4741" spans="2:9" x14ac:dyDescent="0.25">
      <c r="B4741" t="b">
        <f>IF('Input and Summary Results'!D4323=0,FALSE,'Input and Summary Results'!$B4323)</f>
        <v>0</v>
      </c>
      <c r="C4741" t="b">
        <f>IF(OR(B4741=0,'Input and Summary Results'!D4323=0,'Input and Summary Results'!D4323=""),FALSE,'Input and Summary Results'!$D4323)</f>
        <v>0</v>
      </c>
      <c r="D4741" t="b">
        <f>IF(OR(B4741=0,'Input and Summary Results'!E4323=0),FALSE,'Input and Summary Results'!$E4323)</f>
        <v>0</v>
      </c>
      <c r="E4741" t="b">
        <f t="shared" si="251"/>
        <v>0</v>
      </c>
      <c r="F4741" t="b">
        <f t="shared" si="252"/>
        <v>0</v>
      </c>
      <c r="G4741" t="b">
        <f>IF('Input and Summary Results'!$J$4="yes",IF(C4741=FALSE,FALSE,IF('Data Transformation'!E4741&lt;$R$10,E4741,$R$10)),IF(C4741=FALSE,FALSE,IF(C4741&lt;$R$10,C4741,$R$10)))</f>
        <v>0</v>
      </c>
      <c r="H4741" t="b">
        <f>IF('Input and Summary Results'!$J$4="yes",'Data Transformation'!F4741,'Data Transformation'!D4741)</f>
        <v>0</v>
      </c>
      <c r="I4741" t="str">
        <f t="shared" ref="I4741:I4804" si="253">IF(G4741=FALSE,"",B4741)</f>
        <v/>
      </c>
    </row>
    <row r="4742" spans="2:9" x14ac:dyDescent="0.25">
      <c r="B4742" t="b">
        <f>IF('Input and Summary Results'!D4324=0,FALSE,'Input and Summary Results'!$B4324)</f>
        <v>0</v>
      </c>
      <c r="C4742" t="b">
        <f>IF(OR(B4742=0,'Input and Summary Results'!D4324=0,'Input and Summary Results'!D4324=""),FALSE,'Input and Summary Results'!$D4324)</f>
        <v>0</v>
      </c>
      <c r="D4742" t="b">
        <f>IF(OR(B4742=0,'Input and Summary Results'!E4324=0),FALSE,'Input and Summary Results'!$E4324)</f>
        <v>0</v>
      </c>
      <c r="E4742" t="b">
        <f t="shared" si="251"/>
        <v>0</v>
      </c>
      <c r="F4742" t="b">
        <f t="shared" si="252"/>
        <v>0</v>
      </c>
      <c r="G4742" t="b">
        <f>IF('Input and Summary Results'!$J$4="yes",IF(C4742=FALSE,FALSE,IF('Data Transformation'!E4742&lt;$R$10,E4742,$R$10)),IF(C4742=FALSE,FALSE,IF(C4742&lt;$R$10,C4742,$R$10)))</f>
        <v>0</v>
      </c>
      <c r="H4742" t="b">
        <f>IF('Input and Summary Results'!$J$4="yes",'Data Transformation'!F4742,'Data Transformation'!D4742)</f>
        <v>0</v>
      </c>
      <c r="I4742" t="str">
        <f t="shared" si="253"/>
        <v/>
      </c>
    </row>
    <row r="4743" spans="2:9" x14ac:dyDescent="0.25">
      <c r="B4743" t="b">
        <f>IF('Input and Summary Results'!D4325=0,FALSE,'Input and Summary Results'!$B4325)</f>
        <v>0</v>
      </c>
      <c r="C4743" t="b">
        <f>IF(OR(B4743=0,'Input and Summary Results'!D4325=0,'Input and Summary Results'!D4325=""),FALSE,'Input and Summary Results'!$D4325)</f>
        <v>0</v>
      </c>
      <c r="D4743" t="b">
        <f>IF(OR(B4743=0,'Input and Summary Results'!E4325=0),FALSE,'Input and Summary Results'!$E4325)</f>
        <v>0</v>
      </c>
      <c r="E4743" t="b">
        <f t="shared" si="251"/>
        <v>0</v>
      </c>
      <c r="F4743" t="b">
        <f t="shared" si="252"/>
        <v>0</v>
      </c>
      <c r="G4743" t="b">
        <f>IF('Input and Summary Results'!$J$4="yes",IF(C4743=FALSE,FALSE,IF('Data Transformation'!E4743&lt;$R$10,E4743,$R$10)),IF(C4743=FALSE,FALSE,IF(C4743&lt;$R$10,C4743,$R$10)))</f>
        <v>0</v>
      </c>
      <c r="H4743" t="b">
        <f>IF('Input and Summary Results'!$J$4="yes",'Data Transformation'!F4743,'Data Transformation'!D4743)</f>
        <v>0</v>
      </c>
      <c r="I4743" t="str">
        <f t="shared" si="253"/>
        <v/>
      </c>
    </row>
    <row r="4744" spans="2:9" x14ac:dyDescent="0.25">
      <c r="B4744" t="b">
        <f>IF('Input and Summary Results'!D4326=0,FALSE,'Input and Summary Results'!$B4326)</f>
        <v>0</v>
      </c>
      <c r="C4744" t="b">
        <f>IF(OR(B4744=0,'Input and Summary Results'!D4326=0,'Input and Summary Results'!D4326=""),FALSE,'Input and Summary Results'!$D4326)</f>
        <v>0</v>
      </c>
      <c r="D4744" t="b">
        <f>IF(OR(B4744=0,'Input and Summary Results'!E4326=0),FALSE,'Input and Summary Results'!$E4326)</f>
        <v>0</v>
      </c>
      <c r="E4744" t="b">
        <f t="shared" si="251"/>
        <v>0</v>
      </c>
      <c r="F4744" t="b">
        <f t="shared" si="252"/>
        <v>0</v>
      </c>
      <c r="G4744" t="b">
        <f>IF('Input and Summary Results'!$J$4="yes",IF(C4744=FALSE,FALSE,IF('Data Transformation'!E4744&lt;$R$10,E4744,$R$10)),IF(C4744=FALSE,FALSE,IF(C4744&lt;$R$10,C4744,$R$10)))</f>
        <v>0</v>
      </c>
      <c r="H4744" t="b">
        <f>IF('Input and Summary Results'!$J$4="yes",'Data Transformation'!F4744,'Data Transformation'!D4744)</f>
        <v>0</v>
      </c>
      <c r="I4744" t="str">
        <f t="shared" si="253"/>
        <v/>
      </c>
    </row>
    <row r="4745" spans="2:9" x14ac:dyDescent="0.25">
      <c r="B4745" t="b">
        <f>IF('Input and Summary Results'!D4327=0,FALSE,'Input and Summary Results'!$B4327)</f>
        <v>0</v>
      </c>
      <c r="C4745" t="b">
        <f>IF(OR(B4745=0,'Input and Summary Results'!D4327=0,'Input and Summary Results'!D4327=""),FALSE,'Input and Summary Results'!$D4327)</f>
        <v>0</v>
      </c>
      <c r="D4745" t="b">
        <f>IF(OR(B4745=0,'Input and Summary Results'!E4327=0),FALSE,'Input and Summary Results'!$E4327)</f>
        <v>0</v>
      </c>
      <c r="E4745" t="b">
        <f t="shared" si="251"/>
        <v>0</v>
      </c>
      <c r="F4745" t="b">
        <f t="shared" si="252"/>
        <v>0</v>
      </c>
      <c r="G4745" t="b">
        <f>IF('Input and Summary Results'!$J$4="yes",IF(C4745=FALSE,FALSE,IF('Data Transformation'!E4745&lt;$R$10,E4745,$R$10)),IF(C4745=FALSE,FALSE,IF(C4745&lt;$R$10,C4745,$R$10)))</f>
        <v>0</v>
      </c>
      <c r="H4745" t="b">
        <f>IF('Input and Summary Results'!$J$4="yes",'Data Transformation'!F4745,'Data Transformation'!D4745)</f>
        <v>0</v>
      </c>
      <c r="I4745" t="str">
        <f t="shared" si="253"/>
        <v/>
      </c>
    </row>
    <row r="4746" spans="2:9" x14ac:dyDescent="0.25">
      <c r="B4746" t="b">
        <f>IF('Input and Summary Results'!D4328=0,FALSE,'Input and Summary Results'!$B4328)</f>
        <v>0</v>
      </c>
      <c r="C4746" t="b">
        <f>IF(OR(B4746=0,'Input and Summary Results'!D4328=0,'Input and Summary Results'!D4328=""),FALSE,'Input and Summary Results'!$D4328)</f>
        <v>0</v>
      </c>
      <c r="D4746" t="b">
        <f>IF(OR(B4746=0,'Input and Summary Results'!E4328=0),FALSE,'Input and Summary Results'!$E4328)</f>
        <v>0</v>
      </c>
      <c r="E4746" t="b">
        <f t="shared" si="251"/>
        <v>0</v>
      </c>
      <c r="F4746" t="b">
        <f t="shared" si="252"/>
        <v>0</v>
      </c>
      <c r="G4746" t="b">
        <f>IF('Input and Summary Results'!$J$4="yes",IF(C4746=FALSE,FALSE,IF('Data Transformation'!E4746&lt;$R$10,E4746,$R$10)),IF(C4746=FALSE,FALSE,IF(C4746&lt;$R$10,C4746,$R$10)))</f>
        <v>0</v>
      </c>
      <c r="H4746" t="b">
        <f>IF('Input and Summary Results'!$J$4="yes",'Data Transformation'!F4746,'Data Transformation'!D4746)</f>
        <v>0</v>
      </c>
      <c r="I4746" t="str">
        <f t="shared" si="253"/>
        <v/>
      </c>
    </row>
    <row r="4747" spans="2:9" x14ac:dyDescent="0.25">
      <c r="B4747" t="b">
        <f>IF('Input and Summary Results'!D4329=0,FALSE,'Input and Summary Results'!$B4329)</f>
        <v>0</v>
      </c>
      <c r="C4747" t="b">
        <f>IF(OR(B4747=0,'Input and Summary Results'!D4329=0,'Input and Summary Results'!D4329=""),FALSE,'Input and Summary Results'!$D4329)</f>
        <v>0</v>
      </c>
      <c r="D4747" t="b">
        <f>IF(OR(B4747=0,'Input and Summary Results'!E4329=0),FALSE,'Input and Summary Results'!$E4329)</f>
        <v>0</v>
      </c>
      <c r="E4747" t="b">
        <f t="shared" si="251"/>
        <v>0</v>
      </c>
      <c r="F4747" t="b">
        <f t="shared" si="252"/>
        <v>0</v>
      </c>
      <c r="G4747" t="b">
        <f>IF('Input and Summary Results'!$J$4="yes",IF(C4747=FALSE,FALSE,IF('Data Transformation'!E4747&lt;$R$10,E4747,$R$10)),IF(C4747=FALSE,FALSE,IF(C4747&lt;$R$10,C4747,$R$10)))</f>
        <v>0</v>
      </c>
      <c r="H4747" t="b">
        <f>IF('Input and Summary Results'!$J$4="yes",'Data Transformation'!F4747,'Data Transformation'!D4747)</f>
        <v>0</v>
      </c>
      <c r="I4747" t="str">
        <f t="shared" si="253"/>
        <v/>
      </c>
    </row>
    <row r="4748" spans="2:9" x14ac:dyDescent="0.25">
      <c r="B4748" t="b">
        <f>IF('Input and Summary Results'!D4330=0,FALSE,'Input and Summary Results'!$B4330)</f>
        <v>0</v>
      </c>
      <c r="C4748" t="b">
        <f>IF(OR(B4748=0,'Input and Summary Results'!D4330=0,'Input and Summary Results'!D4330=""),FALSE,'Input and Summary Results'!$D4330)</f>
        <v>0</v>
      </c>
      <c r="D4748" t="b">
        <f>IF(OR(B4748=0,'Input and Summary Results'!E4330=0),FALSE,'Input and Summary Results'!$E4330)</f>
        <v>0</v>
      </c>
      <c r="E4748" t="b">
        <f t="shared" si="251"/>
        <v>0</v>
      </c>
      <c r="F4748" t="b">
        <f t="shared" si="252"/>
        <v>0</v>
      </c>
      <c r="G4748" t="b">
        <f>IF('Input and Summary Results'!$J$4="yes",IF(C4748=FALSE,FALSE,IF('Data Transformation'!E4748&lt;$R$10,E4748,$R$10)),IF(C4748=FALSE,FALSE,IF(C4748&lt;$R$10,C4748,$R$10)))</f>
        <v>0</v>
      </c>
      <c r="H4748" t="b">
        <f>IF('Input and Summary Results'!$J$4="yes",'Data Transformation'!F4748,'Data Transformation'!D4748)</f>
        <v>0</v>
      </c>
      <c r="I4748" t="str">
        <f t="shared" si="253"/>
        <v/>
      </c>
    </row>
    <row r="4749" spans="2:9" x14ac:dyDescent="0.25">
      <c r="B4749" t="b">
        <f>IF('Input and Summary Results'!D4331=0,FALSE,'Input and Summary Results'!$B4331)</f>
        <v>0</v>
      </c>
      <c r="C4749" t="b">
        <f>IF(OR(B4749=0,'Input and Summary Results'!D4331=0,'Input and Summary Results'!D4331=""),FALSE,'Input and Summary Results'!$D4331)</f>
        <v>0</v>
      </c>
      <c r="D4749" t="b">
        <f>IF(OR(B4749=0,'Input and Summary Results'!E4331=0),FALSE,'Input and Summary Results'!$E4331)</f>
        <v>0</v>
      </c>
      <c r="E4749" t="b">
        <f t="shared" si="251"/>
        <v>0</v>
      </c>
      <c r="F4749" t="b">
        <f t="shared" si="252"/>
        <v>0</v>
      </c>
      <c r="G4749" t="b">
        <f>IF('Input and Summary Results'!$J$4="yes",IF(C4749=FALSE,FALSE,IF('Data Transformation'!E4749&lt;$R$10,E4749,$R$10)),IF(C4749=FALSE,FALSE,IF(C4749&lt;$R$10,C4749,$R$10)))</f>
        <v>0</v>
      </c>
      <c r="H4749" t="b">
        <f>IF('Input and Summary Results'!$J$4="yes",'Data Transformation'!F4749,'Data Transformation'!D4749)</f>
        <v>0</v>
      </c>
      <c r="I4749" t="str">
        <f t="shared" si="253"/>
        <v/>
      </c>
    </row>
    <row r="4750" spans="2:9" x14ac:dyDescent="0.25">
      <c r="B4750" t="b">
        <f>IF('Input and Summary Results'!D4332=0,FALSE,'Input and Summary Results'!$B4332)</f>
        <v>0</v>
      </c>
      <c r="C4750" t="b">
        <f>IF(OR(B4750=0,'Input and Summary Results'!D4332=0,'Input and Summary Results'!D4332=""),FALSE,'Input and Summary Results'!$D4332)</f>
        <v>0</v>
      </c>
      <c r="D4750" t="b">
        <f>IF(OR(B4750=0,'Input and Summary Results'!E4332=0),FALSE,'Input and Summary Results'!$E4332)</f>
        <v>0</v>
      </c>
      <c r="E4750" t="b">
        <f t="shared" si="251"/>
        <v>0</v>
      </c>
      <c r="F4750" t="b">
        <f t="shared" si="252"/>
        <v>0</v>
      </c>
      <c r="G4750" t="b">
        <f>IF('Input and Summary Results'!$J$4="yes",IF(C4750=FALSE,FALSE,IF('Data Transformation'!E4750&lt;$R$10,E4750,$R$10)),IF(C4750=FALSE,FALSE,IF(C4750&lt;$R$10,C4750,$R$10)))</f>
        <v>0</v>
      </c>
      <c r="H4750" t="b">
        <f>IF('Input and Summary Results'!$J$4="yes",'Data Transformation'!F4750,'Data Transformation'!D4750)</f>
        <v>0</v>
      </c>
      <c r="I4750" t="str">
        <f t="shared" si="253"/>
        <v/>
      </c>
    </row>
    <row r="4751" spans="2:9" x14ac:dyDescent="0.25">
      <c r="B4751" t="b">
        <f>IF('Input and Summary Results'!D4333=0,FALSE,'Input and Summary Results'!$B4333)</f>
        <v>0</v>
      </c>
      <c r="C4751" t="b">
        <f>IF(OR(B4751=0,'Input and Summary Results'!D4333=0,'Input and Summary Results'!D4333=""),FALSE,'Input and Summary Results'!$D4333)</f>
        <v>0</v>
      </c>
      <c r="D4751" t="b">
        <f>IF(OR(B4751=0,'Input and Summary Results'!E4333=0),FALSE,'Input and Summary Results'!$E4333)</f>
        <v>0</v>
      </c>
      <c r="E4751" t="b">
        <f t="shared" si="251"/>
        <v>0</v>
      </c>
      <c r="F4751" t="b">
        <f t="shared" si="252"/>
        <v>0</v>
      </c>
      <c r="G4751" t="b">
        <f>IF('Input and Summary Results'!$J$4="yes",IF(C4751=FALSE,FALSE,IF('Data Transformation'!E4751&lt;$R$10,E4751,$R$10)),IF(C4751=FALSE,FALSE,IF(C4751&lt;$R$10,C4751,$R$10)))</f>
        <v>0</v>
      </c>
      <c r="H4751" t="b">
        <f>IF('Input and Summary Results'!$J$4="yes",'Data Transformation'!F4751,'Data Transformation'!D4751)</f>
        <v>0</v>
      </c>
      <c r="I4751" t="str">
        <f t="shared" si="253"/>
        <v/>
      </c>
    </row>
    <row r="4752" spans="2:9" x14ac:dyDescent="0.25">
      <c r="B4752" t="b">
        <f>IF('Input and Summary Results'!D4334=0,FALSE,'Input and Summary Results'!$B4334)</f>
        <v>0</v>
      </c>
      <c r="C4752" t="b">
        <f>IF(OR(B4752=0,'Input and Summary Results'!D4334=0,'Input and Summary Results'!D4334=""),FALSE,'Input and Summary Results'!$D4334)</f>
        <v>0</v>
      </c>
      <c r="D4752" t="b">
        <f>IF(OR(B4752=0,'Input and Summary Results'!E4334=0),FALSE,'Input and Summary Results'!$E4334)</f>
        <v>0</v>
      </c>
      <c r="E4752" t="b">
        <f t="shared" si="251"/>
        <v>0</v>
      </c>
      <c r="F4752" t="b">
        <f t="shared" si="252"/>
        <v>0</v>
      </c>
      <c r="G4752" t="b">
        <f>IF('Input and Summary Results'!$J$4="yes",IF(C4752=FALSE,FALSE,IF('Data Transformation'!E4752&lt;$R$10,E4752,$R$10)),IF(C4752=FALSE,FALSE,IF(C4752&lt;$R$10,C4752,$R$10)))</f>
        <v>0</v>
      </c>
      <c r="H4752" t="b">
        <f>IF('Input and Summary Results'!$J$4="yes",'Data Transformation'!F4752,'Data Transformation'!D4752)</f>
        <v>0</v>
      </c>
      <c r="I4752" t="str">
        <f t="shared" si="253"/>
        <v/>
      </c>
    </row>
    <row r="4753" spans="2:9" x14ac:dyDescent="0.25">
      <c r="B4753" t="b">
        <f>IF('Input and Summary Results'!D4335=0,FALSE,'Input and Summary Results'!$B4335)</f>
        <v>0</v>
      </c>
      <c r="C4753" t="b">
        <f>IF(OR(B4753=0,'Input and Summary Results'!D4335=0,'Input and Summary Results'!D4335=""),FALSE,'Input and Summary Results'!$D4335)</f>
        <v>0</v>
      </c>
      <c r="D4753" t="b">
        <f>IF(OR(B4753=0,'Input and Summary Results'!E4335=0),FALSE,'Input and Summary Results'!$E4335)</f>
        <v>0</v>
      </c>
      <c r="E4753" t="b">
        <f t="shared" si="251"/>
        <v>0</v>
      </c>
      <c r="F4753" t="b">
        <f t="shared" si="252"/>
        <v>0</v>
      </c>
      <c r="G4753" t="b">
        <f>IF('Input and Summary Results'!$J$4="yes",IF(C4753=FALSE,FALSE,IF('Data Transformation'!E4753&lt;$R$10,E4753,$R$10)),IF(C4753=FALSE,FALSE,IF(C4753&lt;$R$10,C4753,$R$10)))</f>
        <v>0</v>
      </c>
      <c r="H4753" t="b">
        <f>IF('Input and Summary Results'!$J$4="yes",'Data Transformation'!F4753,'Data Transformation'!D4753)</f>
        <v>0</v>
      </c>
      <c r="I4753" t="str">
        <f t="shared" si="253"/>
        <v/>
      </c>
    </row>
    <row r="4754" spans="2:9" x14ac:dyDescent="0.25">
      <c r="B4754" t="b">
        <f>IF('Input and Summary Results'!D4336=0,FALSE,'Input and Summary Results'!$B4336)</f>
        <v>0</v>
      </c>
      <c r="C4754" t="b">
        <f>IF(OR(B4754=0,'Input and Summary Results'!D4336=0,'Input and Summary Results'!D4336=""),FALSE,'Input and Summary Results'!$D4336)</f>
        <v>0</v>
      </c>
      <c r="D4754" t="b">
        <f>IF(OR(B4754=0,'Input and Summary Results'!E4336=0),FALSE,'Input and Summary Results'!$E4336)</f>
        <v>0</v>
      </c>
      <c r="E4754" t="b">
        <f t="shared" si="251"/>
        <v>0</v>
      </c>
      <c r="F4754" t="b">
        <f t="shared" si="252"/>
        <v>0</v>
      </c>
      <c r="G4754" t="b">
        <f>IF('Input and Summary Results'!$J$4="yes",IF(C4754=FALSE,FALSE,IF('Data Transformation'!E4754&lt;$R$10,E4754,$R$10)),IF(C4754=FALSE,FALSE,IF(C4754&lt;$R$10,C4754,$R$10)))</f>
        <v>0</v>
      </c>
      <c r="H4754" t="b">
        <f>IF('Input and Summary Results'!$J$4="yes",'Data Transformation'!F4754,'Data Transformation'!D4754)</f>
        <v>0</v>
      </c>
      <c r="I4754" t="str">
        <f t="shared" si="253"/>
        <v/>
      </c>
    </row>
    <row r="4755" spans="2:9" x14ac:dyDescent="0.25">
      <c r="B4755" t="b">
        <f>IF('Input and Summary Results'!D4337=0,FALSE,'Input and Summary Results'!$B4337)</f>
        <v>0</v>
      </c>
      <c r="C4755" t="b">
        <f>IF(OR(B4755=0,'Input and Summary Results'!D4337=0,'Input and Summary Results'!D4337=""),FALSE,'Input and Summary Results'!$D4337)</f>
        <v>0</v>
      </c>
      <c r="D4755" t="b">
        <f>IF(OR(B4755=0,'Input and Summary Results'!E4337=0),FALSE,'Input and Summary Results'!$E4337)</f>
        <v>0</v>
      </c>
      <c r="E4755" t="b">
        <f t="shared" si="251"/>
        <v>0</v>
      </c>
      <c r="F4755" t="b">
        <f t="shared" si="252"/>
        <v>0</v>
      </c>
      <c r="G4755" t="b">
        <f>IF('Input and Summary Results'!$J$4="yes",IF(C4755=FALSE,FALSE,IF('Data Transformation'!E4755&lt;$R$10,E4755,$R$10)),IF(C4755=FALSE,FALSE,IF(C4755&lt;$R$10,C4755,$R$10)))</f>
        <v>0</v>
      </c>
      <c r="H4755" t="b">
        <f>IF('Input and Summary Results'!$J$4="yes",'Data Transformation'!F4755,'Data Transformation'!D4755)</f>
        <v>0</v>
      </c>
      <c r="I4755" t="str">
        <f t="shared" si="253"/>
        <v/>
      </c>
    </row>
    <row r="4756" spans="2:9" x14ac:dyDescent="0.25">
      <c r="B4756" t="b">
        <f>IF('Input and Summary Results'!D4338=0,FALSE,'Input and Summary Results'!$B4338)</f>
        <v>0</v>
      </c>
      <c r="C4756" t="b">
        <f>IF(OR(B4756=0,'Input and Summary Results'!D4338=0,'Input and Summary Results'!D4338=""),FALSE,'Input and Summary Results'!$D4338)</f>
        <v>0</v>
      </c>
      <c r="D4756" t="b">
        <f>IF(OR(B4756=0,'Input and Summary Results'!E4338=0),FALSE,'Input and Summary Results'!$E4338)</f>
        <v>0</v>
      </c>
      <c r="E4756" t="b">
        <f t="shared" si="251"/>
        <v>0</v>
      </c>
      <c r="F4756" t="b">
        <f t="shared" si="252"/>
        <v>0</v>
      </c>
      <c r="G4756" t="b">
        <f>IF('Input and Summary Results'!$J$4="yes",IF(C4756=FALSE,FALSE,IF('Data Transformation'!E4756&lt;$R$10,E4756,$R$10)),IF(C4756=FALSE,FALSE,IF(C4756&lt;$R$10,C4756,$R$10)))</f>
        <v>0</v>
      </c>
      <c r="H4756" t="b">
        <f>IF('Input and Summary Results'!$J$4="yes",'Data Transformation'!F4756,'Data Transformation'!D4756)</f>
        <v>0</v>
      </c>
      <c r="I4756" t="str">
        <f t="shared" si="253"/>
        <v/>
      </c>
    </row>
    <row r="4757" spans="2:9" x14ac:dyDescent="0.25">
      <c r="B4757" t="b">
        <f>IF('Input and Summary Results'!D4339=0,FALSE,'Input and Summary Results'!$B4339)</f>
        <v>0</v>
      </c>
      <c r="C4757" t="b">
        <f>IF(OR(B4757=0,'Input and Summary Results'!D4339=0,'Input and Summary Results'!D4339=""),FALSE,'Input and Summary Results'!$D4339)</f>
        <v>0</v>
      </c>
      <c r="D4757" t="b">
        <f>IF(OR(B4757=0,'Input and Summary Results'!E4339=0),FALSE,'Input and Summary Results'!$E4339)</f>
        <v>0</v>
      </c>
      <c r="E4757" t="b">
        <f t="shared" si="251"/>
        <v>0</v>
      </c>
      <c r="F4757" t="b">
        <f t="shared" si="252"/>
        <v>0</v>
      </c>
      <c r="G4757" t="b">
        <f>IF('Input and Summary Results'!$J$4="yes",IF(C4757=FALSE,FALSE,IF('Data Transformation'!E4757&lt;$R$10,E4757,$R$10)),IF(C4757=FALSE,FALSE,IF(C4757&lt;$R$10,C4757,$R$10)))</f>
        <v>0</v>
      </c>
      <c r="H4757" t="b">
        <f>IF('Input and Summary Results'!$J$4="yes",'Data Transformation'!F4757,'Data Transformation'!D4757)</f>
        <v>0</v>
      </c>
      <c r="I4757" t="str">
        <f t="shared" si="253"/>
        <v/>
      </c>
    </row>
    <row r="4758" spans="2:9" x14ac:dyDescent="0.25">
      <c r="B4758" t="b">
        <f>IF('Input and Summary Results'!D4340=0,FALSE,'Input and Summary Results'!$B4340)</f>
        <v>0</v>
      </c>
      <c r="C4758" t="b">
        <f>IF(OR(B4758=0,'Input and Summary Results'!D4340=0,'Input and Summary Results'!D4340=""),FALSE,'Input and Summary Results'!$D4340)</f>
        <v>0</v>
      </c>
      <c r="D4758" t="b">
        <f>IF(OR(B4758=0,'Input and Summary Results'!E4340=0),FALSE,'Input and Summary Results'!$E4340)</f>
        <v>0</v>
      </c>
      <c r="E4758" t="b">
        <f t="shared" si="251"/>
        <v>0</v>
      </c>
      <c r="F4758" t="b">
        <f t="shared" si="252"/>
        <v>0</v>
      </c>
      <c r="G4758" t="b">
        <f>IF('Input and Summary Results'!$J$4="yes",IF(C4758=FALSE,FALSE,IF('Data Transformation'!E4758&lt;$R$10,E4758,$R$10)),IF(C4758=FALSE,FALSE,IF(C4758&lt;$R$10,C4758,$R$10)))</f>
        <v>0</v>
      </c>
      <c r="H4758" t="b">
        <f>IF('Input and Summary Results'!$J$4="yes",'Data Transformation'!F4758,'Data Transformation'!D4758)</f>
        <v>0</v>
      </c>
      <c r="I4758" t="str">
        <f t="shared" si="253"/>
        <v/>
      </c>
    </row>
    <row r="4759" spans="2:9" x14ac:dyDescent="0.25">
      <c r="B4759" t="b">
        <f>IF('Input and Summary Results'!D4341=0,FALSE,'Input and Summary Results'!$B4341)</f>
        <v>0</v>
      </c>
      <c r="C4759" t="b">
        <f>IF(OR(B4759=0,'Input and Summary Results'!D4341=0,'Input and Summary Results'!D4341=""),FALSE,'Input and Summary Results'!$D4341)</f>
        <v>0</v>
      </c>
      <c r="D4759" t="b">
        <f>IF(OR(B4759=0,'Input and Summary Results'!E4341=0),FALSE,'Input and Summary Results'!$E4341)</f>
        <v>0</v>
      </c>
      <c r="E4759" t="b">
        <f t="shared" si="251"/>
        <v>0</v>
      </c>
      <c r="F4759" t="b">
        <f t="shared" si="252"/>
        <v>0</v>
      </c>
      <c r="G4759" t="b">
        <f>IF('Input and Summary Results'!$J$4="yes",IF(C4759=FALSE,FALSE,IF('Data Transformation'!E4759&lt;$R$10,E4759,$R$10)),IF(C4759=FALSE,FALSE,IF(C4759&lt;$R$10,C4759,$R$10)))</f>
        <v>0</v>
      </c>
      <c r="H4759" t="b">
        <f>IF('Input and Summary Results'!$J$4="yes",'Data Transformation'!F4759,'Data Transformation'!D4759)</f>
        <v>0</v>
      </c>
      <c r="I4759" t="str">
        <f t="shared" si="253"/>
        <v/>
      </c>
    </row>
    <row r="4760" spans="2:9" x14ac:dyDescent="0.25">
      <c r="B4760" t="b">
        <f>IF('Input and Summary Results'!D4342=0,FALSE,'Input and Summary Results'!$B4342)</f>
        <v>0</v>
      </c>
      <c r="C4760" t="b">
        <f>IF(OR(B4760=0,'Input and Summary Results'!D4342=0,'Input and Summary Results'!D4342=""),FALSE,'Input and Summary Results'!$D4342)</f>
        <v>0</v>
      </c>
      <c r="D4760" t="b">
        <f>IF(OR(B4760=0,'Input and Summary Results'!E4342=0),FALSE,'Input and Summary Results'!$E4342)</f>
        <v>0</v>
      </c>
      <c r="E4760" t="b">
        <f t="shared" si="251"/>
        <v>0</v>
      </c>
      <c r="F4760" t="b">
        <f t="shared" si="252"/>
        <v>0</v>
      </c>
      <c r="G4760" t="b">
        <f>IF('Input and Summary Results'!$J$4="yes",IF(C4760=FALSE,FALSE,IF('Data Transformation'!E4760&lt;$R$10,E4760,$R$10)),IF(C4760=FALSE,FALSE,IF(C4760&lt;$R$10,C4760,$R$10)))</f>
        <v>0</v>
      </c>
      <c r="H4760" t="b">
        <f>IF('Input and Summary Results'!$J$4="yes",'Data Transformation'!F4760,'Data Transformation'!D4760)</f>
        <v>0</v>
      </c>
      <c r="I4760" t="str">
        <f t="shared" si="253"/>
        <v/>
      </c>
    </row>
    <row r="4761" spans="2:9" x14ac:dyDescent="0.25">
      <c r="B4761" t="b">
        <f>IF('Input and Summary Results'!D4343=0,FALSE,'Input and Summary Results'!$B4343)</f>
        <v>0</v>
      </c>
      <c r="C4761" t="b">
        <f>IF(OR(B4761=0,'Input and Summary Results'!D4343=0,'Input and Summary Results'!D4343=""),FALSE,'Input and Summary Results'!$D4343)</f>
        <v>0</v>
      </c>
      <c r="D4761" t="b">
        <f>IF(OR(B4761=0,'Input and Summary Results'!E4343=0),FALSE,'Input and Summary Results'!$E4343)</f>
        <v>0</v>
      </c>
      <c r="E4761" t="b">
        <f t="shared" si="251"/>
        <v>0</v>
      </c>
      <c r="F4761" t="b">
        <f t="shared" si="252"/>
        <v>0</v>
      </c>
      <c r="G4761" t="b">
        <f>IF('Input and Summary Results'!$J$4="yes",IF(C4761=FALSE,FALSE,IF('Data Transformation'!E4761&lt;$R$10,E4761,$R$10)),IF(C4761=FALSE,FALSE,IF(C4761&lt;$R$10,C4761,$R$10)))</f>
        <v>0</v>
      </c>
      <c r="H4761" t="b">
        <f>IF('Input and Summary Results'!$J$4="yes",'Data Transformation'!F4761,'Data Transformation'!D4761)</f>
        <v>0</v>
      </c>
      <c r="I4761" t="str">
        <f t="shared" si="253"/>
        <v/>
      </c>
    </row>
    <row r="4762" spans="2:9" x14ac:dyDescent="0.25">
      <c r="B4762" t="b">
        <f>IF('Input and Summary Results'!D4344=0,FALSE,'Input and Summary Results'!$B4344)</f>
        <v>0</v>
      </c>
      <c r="C4762" t="b">
        <f>IF(OR(B4762=0,'Input and Summary Results'!D4344=0,'Input and Summary Results'!D4344=""),FALSE,'Input and Summary Results'!$D4344)</f>
        <v>0</v>
      </c>
      <c r="D4762" t="b">
        <f>IF(OR(B4762=0,'Input and Summary Results'!E4344=0),FALSE,'Input and Summary Results'!$E4344)</f>
        <v>0</v>
      </c>
      <c r="E4762" t="b">
        <f t="shared" si="251"/>
        <v>0</v>
      </c>
      <c r="F4762" t="b">
        <f t="shared" si="252"/>
        <v>0</v>
      </c>
      <c r="G4762" t="b">
        <f>IF('Input and Summary Results'!$J$4="yes",IF(C4762=FALSE,FALSE,IF('Data Transformation'!E4762&lt;$R$10,E4762,$R$10)),IF(C4762=FALSE,FALSE,IF(C4762&lt;$R$10,C4762,$R$10)))</f>
        <v>0</v>
      </c>
      <c r="H4762" t="b">
        <f>IF('Input and Summary Results'!$J$4="yes",'Data Transformation'!F4762,'Data Transformation'!D4762)</f>
        <v>0</v>
      </c>
      <c r="I4762" t="str">
        <f t="shared" si="253"/>
        <v/>
      </c>
    </row>
    <row r="4763" spans="2:9" x14ac:dyDescent="0.25">
      <c r="B4763" t="b">
        <f>IF('Input and Summary Results'!D4345=0,FALSE,'Input and Summary Results'!$B4345)</f>
        <v>0</v>
      </c>
      <c r="C4763" t="b">
        <f>IF(OR(B4763=0,'Input and Summary Results'!D4345=0,'Input and Summary Results'!D4345=""),FALSE,'Input and Summary Results'!$D4345)</f>
        <v>0</v>
      </c>
      <c r="D4763" t="b">
        <f>IF(OR(B4763=0,'Input and Summary Results'!E4345=0),FALSE,'Input and Summary Results'!$E4345)</f>
        <v>0</v>
      </c>
      <c r="E4763" t="b">
        <f t="shared" si="251"/>
        <v>0</v>
      </c>
      <c r="F4763" t="b">
        <f t="shared" si="252"/>
        <v>0</v>
      </c>
      <c r="G4763" t="b">
        <f>IF('Input and Summary Results'!$J$4="yes",IF(C4763=FALSE,FALSE,IF('Data Transformation'!E4763&lt;$R$10,E4763,$R$10)),IF(C4763=FALSE,FALSE,IF(C4763&lt;$R$10,C4763,$R$10)))</f>
        <v>0</v>
      </c>
      <c r="H4763" t="b">
        <f>IF('Input and Summary Results'!$J$4="yes",'Data Transformation'!F4763,'Data Transformation'!D4763)</f>
        <v>0</v>
      </c>
      <c r="I4763" t="str">
        <f t="shared" si="253"/>
        <v/>
      </c>
    </row>
    <row r="4764" spans="2:9" x14ac:dyDescent="0.25">
      <c r="B4764" t="b">
        <f>IF('Input and Summary Results'!D4346=0,FALSE,'Input and Summary Results'!$B4346)</f>
        <v>0</v>
      </c>
      <c r="C4764" t="b">
        <f>IF(OR(B4764=0,'Input and Summary Results'!D4346=0,'Input and Summary Results'!D4346=""),FALSE,'Input and Summary Results'!$D4346)</f>
        <v>0</v>
      </c>
      <c r="D4764" t="b">
        <f>IF(OR(B4764=0,'Input and Summary Results'!E4346=0),FALSE,'Input and Summary Results'!$E4346)</f>
        <v>0</v>
      </c>
      <c r="E4764" t="b">
        <f t="shared" si="251"/>
        <v>0</v>
      </c>
      <c r="F4764" t="b">
        <f t="shared" si="252"/>
        <v>0</v>
      </c>
      <c r="G4764" t="b">
        <f>IF('Input and Summary Results'!$J$4="yes",IF(C4764=FALSE,FALSE,IF('Data Transformation'!E4764&lt;$R$10,E4764,$R$10)),IF(C4764=FALSE,FALSE,IF(C4764&lt;$R$10,C4764,$R$10)))</f>
        <v>0</v>
      </c>
      <c r="H4764" t="b">
        <f>IF('Input and Summary Results'!$J$4="yes",'Data Transformation'!F4764,'Data Transformation'!D4764)</f>
        <v>0</v>
      </c>
      <c r="I4764" t="str">
        <f t="shared" si="253"/>
        <v/>
      </c>
    </row>
    <row r="4765" spans="2:9" x14ac:dyDescent="0.25">
      <c r="B4765" t="b">
        <f>IF('Input and Summary Results'!D4347=0,FALSE,'Input and Summary Results'!$B4347)</f>
        <v>0</v>
      </c>
      <c r="C4765" t="b">
        <f>IF(OR(B4765=0,'Input and Summary Results'!D4347=0,'Input and Summary Results'!D4347=""),FALSE,'Input and Summary Results'!$D4347)</f>
        <v>0</v>
      </c>
      <c r="D4765" t="b">
        <f>IF(OR(B4765=0,'Input and Summary Results'!E4347=0),FALSE,'Input and Summary Results'!$E4347)</f>
        <v>0</v>
      </c>
      <c r="E4765" t="b">
        <f t="shared" si="251"/>
        <v>0</v>
      </c>
      <c r="F4765" t="b">
        <f t="shared" si="252"/>
        <v>0</v>
      </c>
      <c r="G4765" t="b">
        <f>IF('Input and Summary Results'!$J$4="yes",IF(C4765=FALSE,FALSE,IF('Data Transformation'!E4765&lt;$R$10,E4765,$R$10)),IF(C4765=FALSE,FALSE,IF(C4765&lt;$R$10,C4765,$R$10)))</f>
        <v>0</v>
      </c>
      <c r="H4765" t="b">
        <f>IF('Input and Summary Results'!$J$4="yes",'Data Transformation'!F4765,'Data Transformation'!D4765)</f>
        <v>0</v>
      </c>
      <c r="I4765" t="str">
        <f t="shared" si="253"/>
        <v/>
      </c>
    </row>
    <row r="4766" spans="2:9" x14ac:dyDescent="0.25">
      <c r="B4766" t="b">
        <f>IF('Input and Summary Results'!D4348=0,FALSE,'Input and Summary Results'!$B4348)</f>
        <v>0</v>
      </c>
      <c r="C4766" t="b">
        <f>IF(OR(B4766=0,'Input and Summary Results'!D4348=0,'Input and Summary Results'!D4348=""),FALSE,'Input and Summary Results'!$D4348)</f>
        <v>0</v>
      </c>
      <c r="D4766" t="b">
        <f>IF(OR(B4766=0,'Input and Summary Results'!E4348=0),FALSE,'Input and Summary Results'!$E4348)</f>
        <v>0</v>
      </c>
      <c r="E4766" t="b">
        <f t="shared" si="251"/>
        <v>0</v>
      </c>
      <c r="F4766" t="b">
        <f t="shared" si="252"/>
        <v>0</v>
      </c>
      <c r="G4766" t="b">
        <f>IF('Input and Summary Results'!$J$4="yes",IF(C4766=FALSE,FALSE,IF('Data Transformation'!E4766&lt;$R$10,E4766,$R$10)),IF(C4766=FALSE,FALSE,IF(C4766&lt;$R$10,C4766,$R$10)))</f>
        <v>0</v>
      </c>
      <c r="H4766" t="b">
        <f>IF('Input and Summary Results'!$J$4="yes",'Data Transformation'!F4766,'Data Transformation'!D4766)</f>
        <v>0</v>
      </c>
      <c r="I4766" t="str">
        <f t="shared" si="253"/>
        <v/>
      </c>
    </row>
    <row r="4767" spans="2:9" x14ac:dyDescent="0.25">
      <c r="B4767" t="b">
        <f>IF('Input and Summary Results'!D4349=0,FALSE,'Input and Summary Results'!$B4349)</f>
        <v>0</v>
      </c>
      <c r="C4767" t="b">
        <f>IF(OR(B4767=0,'Input and Summary Results'!D4349=0,'Input and Summary Results'!D4349=""),FALSE,'Input and Summary Results'!$D4349)</f>
        <v>0</v>
      </c>
      <c r="D4767" t="b">
        <f>IF(OR(B4767=0,'Input and Summary Results'!E4349=0),FALSE,'Input and Summary Results'!$E4349)</f>
        <v>0</v>
      </c>
      <c r="E4767" t="b">
        <f t="shared" si="251"/>
        <v>0</v>
      </c>
      <c r="F4767" t="b">
        <f t="shared" si="252"/>
        <v>0</v>
      </c>
      <c r="G4767" t="b">
        <f>IF('Input and Summary Results'!$J$4="yes",IF(C4767=FALSE,FALSE,IF('Data Transformation'!E4767&lt;$R$10,E4767,$R$10)),IF(C4767=FALSE,FALSE,IF(C4767&lt;$R$10,C4767,$R$10)))</f>
        <v>0</v>
      </c>
      <c r="H4767" t="b">
        <f>IF('Input and Summary Results'!$J$4="yes",'Data Transformation'!F4767,'Data Transformation'!D4767)</f>
        <v>0</v>
      </c>
      <c r="I4767" t="str">
        <f t="shared" si="253"/>
        <v/>
      </c>
    </row>
    <row r="4768" spans="2:9" x14ac:dyDescent="0.25">
      <c r="B4768" t="b">
        <f>IF('Input and Summary Results'!D4350=0,FALSE,'Input and Summary Results'!$B4350)</f>
        <v>0</v>
      </c>
      <c r="C4768" t="b">
        <f>IF(OR(B4768=0,'Input and Summary Results'!D4350=0,'Input and Summary Results'!D4350=""),FALSE,'Input and Summary Results'!$D4350)</f>
        <v>0</v>
      </c>
      <c r="D4768" t="b">
        <f>IF(OR(B4768=0,'Input and Summary Results'!E4350=0),FALSE,'Input and Summary Results'!$E4350)</f>
        <v>0</v>
      </c>
      <c r="E4768" t="b">
        <f t="shared" si="251"/>
        <v>0</v>
      </c>
      <c r="F4768" t="b">
        <f t="shared" si="252"/>
        <v>0</v>
      </c>
      <c r="G4768" t="b">
        <f>IF('Input and Summary Results'!$J$4="yes",IF(C4768=FALSE,FALSE,IF('Data Transformation'!E4768&lt;$R$10,E4768,$R$10)),IF(C4768=FALSE,FALSE,IF(C4768&lt;$R$10,C4768,$R$10)))</f>
        <v>0</v>
      </c>
      <c r="H4768" t="b">
        <f>IF('Input and Summary Results'!$J$4="yes",'Data Transformation'!F4768,'Data Transformation'!D4768)</f>
        <v>0</v>
      </c>
      <c r="I4768" t="str">
        <f t="shared" si="253"/>
        <v/>
      </c>
    </row>
    <row r="4769" spans="2:9" x14ac:dyDescent="0.25">
      <c r="B4769" t="b">
        <f>IF('Input and Summary Results'!D4351=0,FALSE,'Input and Summary Results'!$B4351)</f>
        <v>0</v>
      </c>
      <c r="C4769" t="b">
        <f>IF(OR(B4769=0,'Input and Summary Results'!D4351=0,'Input and Summary Results'!D4351=""),FALSE,'Input and Summary Results'!$D4351)</f>
        <v>0</v>
      </c>
      <c r="D4769" t="b">
        <f>IF(OR(B4769=0,'Input and Summary Results'!E4351=0),FALSE,'Input and Summary Results'!$E4351)</f>
        <v>0</v>
      </c>
      <c r="E4769" t="b">
        <f t="shared" si="251"/>
        <v>0</v>
      </c>
      <c r="F4769" t="b">
        <f t="shared" si="252"/>
        <v>0</v>
      </c>
      <c r="G4769" t="b">
        <f>IF('Input and Summary Results'!$J$4="yes",IF(C4769=FALSE,FALSE,IF('Data Transformation'!E4769&lt;$R$10,E4769,$R$10)),IF(C4769=FALSE,FALSE,IF(C4769&lt;$R$10,C4769,$R$10)))</f>
        <v>0</v>
      </c>
      <c r="H4769" t="b">
        <f>IF('Input and Summary Results'!$J$4="yes",'Data Transformation'!F4769,'Data Transformation'!D4769)</f>
        <v>0</v>
      </c>
      <c r="I4769" t="str">
        <f t="shared" si="253"/>
        <v/>
      </c>
    </row>
    <row r="4770" spans="2:9" x14ac:dyDescent="0.25">
      <c r="B4770" t="b">
        <f>IF('Input and Summary Results'!D4352=0,FALSE,'Input and Summary Results'!$B4352)</f>
        <v>0</v>
      </c>
      <c r="C4770" t="b">
        <f>IF(OR(B4770=0,'Input and Summary Results'!D4352=0,'Input and Summary Results'!D4352=""),FALSE,'Input and Summary Results'!$D4352)</f>
        <v>0</v>
      </c>
      <c r="D4770" t="b">
        <f>IF(OR(B4770=0,'Input and Summary Results'!E4352=0),FALSE,'Input and Summary Results'!$E4352)</f>
        <v>0</v>
      </c>
      <c r="E4770" t="b">
        <f t="shared" si="251"/>
        <v>0</v>
      </c>
      <c r="F4770" t="b">
        <f t="shared" si="252"/>
        <v>0</v>
      </c>
      <c r="G4770" t="b">
        <f>IF('Input and Summary Results'!$J$4="yes",IF(C4770=FALSE,FALSE,IF('Data Transformation'!E4770&lt;$R$10,E4770,$R$10)),IF(C4770=FALSE,FALSE,IF(C4770&lt;$R$10,C4770,$R$10)))</f>
        <v>0</v>
      </c>
      <c r="H4770" t="b">
        <f>IF('Input and Summary Results'!$J$4="yes",'Data Transformation'!F4770,'Data Transformation'!D4770)</f>
        <v>0</v>
      </c>
      <c r="I4770" t="str">
        <f t="shared" si="253"/>
        <v/>
      </c>
    </row>
    <row r="4771" spans="2:9" x14ac:dyDescent="0.25">
      <c r="B4771" t="b">
        <f>IF('Input and Summary Results'!D4353=0,FALSE,'Input and Summary Results'!$B4353)</f>
        <v>0</v>
      </c>
      <c r="C4771" t="b">
        <f>IF(OR(B4771=0,'Input and Summary Results'!D4353=0,'Input and Summary Results'!D4353=""),FALSE,'Input and Summary Results'!$D4353)</f>
        <v>0</v>
      </c>
      <c r="D4771" t="b">
        <f>IF(OR(B4771=0,'Input and Summary Results'!E4353=0),FALSE,'Input and Summary Results'!$E4353)</f>
        <v>0</v>
      </c>
      <c r="E4771" t="b">
        <f t="shared" si="251"/>
        <v>0</v>
      </c>
      <c r="F4771" t="b">
        <f t="shared" si="252"/>
        <v>0</v>
      </c>
      <c r="G4771" t="b">
        <f>IF('Input and Summary Results'!$J$4="yes",IF(C4771=FALSE,FALSE,IF('Data Transformation'!E4771&lt;$R$10,E4771,$R$10)),IF(C4771=FALSE,FALSE,IF(C4771&lt;$R$10,C4771,$R$10)))</f>
        <v>0</v>
      </c>
      <c r="H4771" t="b">
        <f>IF('Input and Summary Results'!$J$4="yes",'Data Transformation'!F4771,'Data Transformation'!D4771)</f>
        <v>0</v>
      </c>
      <c r="I4771" t="str">
        <f t="shared" si="253"/>
        <v/>
      </c>
    </row>
    <row r="4772" spans="2:9" x14ac:dyDescent="0.25">
      <c r="B4772" t="b">
        <f>IF('Input and Summary Results'!D4354=0,FALSE,'Input and Summary Results'!$B4354)</f>
        <v>0</v>
      </c>
      <c r="C4772" t="b">
        <f>IF(OR(B4772=0,'Input and Summary Results'!D4354=0,'Input and Summary Results'!D4354=""),FALSE,'Input and Summary Results'!$D4354)</f>
        <v>0</v>
      </c>
      <c r="D4772" t="b">
        <f>IF(OR(B4772=0,'Input and Summary Results'!E4354=0),FALSE,'Input and Summary Results'!$E4354)</f>
        <v>0</v>
      </c>
      <c r="E4772" t="b">
        <f t="shared" si="251"/>
        <v>0</v>
      </c>
      <c r="F4772" t="b">
        <f t="shared" si="252"/>
        <v>0</v>
      </c>
      <c r="G4772" t="b">
        <f>IF('Input and Summary Results'!$J$4="yes",IF(C4772=FALSE,FALSE,IF('Data Transformation'!E4772&lt;$R$10,E4772,$R$10)),IF(C4772=FALSE,FALSE,IF(C4772&lt;$R$10,C4772,$R$10)))</f>
        <v>0</v>
      </c>
      <c r="H4772" t="b">
        <f>IF('Input and Summary Results'!$J$4="yes",'Data Transformation'!F4772,'Data Transformation'!D4772)</f>
        <v>0</v>
      </c>
      <c r="I4772" t="str">
        <f t="shared" si="253"/>
        <v/>
      </c>
    </row>
    <row r="4773" spans="2:9" x14ac:dyDescent="0.25">
      <c r="B4773" t="b">
        <f>IF('Input and Summary Results'!D4355=0,FALSE,'Input and Summary Results'!$B4355)</f>
        <v>0</v>
      </c>
      <c r="C4773" t="b">
        <f>IF(OR(B4773=0,'Input and Summary Results'!D4355=0,'Input and Summary Results'!D4355=""),FALSE,'Input and Summary Results'!$D4355)</f>
        <v>0</v>
      </c>
      <c r="D4773" t="b">
        <f>IF(OR(B4773=0,'Input and Summary Results'!E4355=0),FALSE,'Input and Summary Results'!$E4355)</f>
        <v>0</v>
      </c>
      <c r="E4773" t="b">
        <f t="shared" si="251"/>
        <v>0</v>
      </c>
      <c r="F4773" t="b">
        <f t="shared" si="252"/>
        <v>0</v>
      </c>
      <c r="G4773" t="b">
        <f>IF('Input and Summary Results'!$J$4="yes",IF(C4773=FALSE,FALSE,IF('Data Transformation'!E4773&lt;$R$10,E4773,$R$10)),IF(C4773=FALSE,FALSE,IF(C4773&lt;$R$10,C4773,$R$10)))</f>
        <v>0</v>
      </c>
      <c r="H4773" t="b">
        <f>IF('Input and Summary Results'!$J$4="yes",'Data Transformation'!F4773,'Data Transformation'!D4773)</f>
        <v>0</v>
      </c>
      <c r="I4773" t="str">
        <f t="shared" si="253"/>
        <v/>
      </c>
    </row>
    <row r="4774" spans="2:9" x14ac:dyDescent="0.25">
      <c r="B4774" t="b">
        <f>IF('Input and Summary Results'!D4356=0,FALSE,'Input and Summary Results'!$B4356)</f>
        <v>0</v>
      </c>
      <c r="C4774" t="b">
        <f>IF(OR(B4774=0,'Input and Summary Results'!D4356=0,'Input and Summary Results'!D4356=""),FALSE,'Input and Summary Results'!$D4356)</f>
        <v>0</v>
      </c>
      <c r="D4774" t="b">
        <f>IF(OR(B4774=0,'Input and Summary Results'!E4356=0),FALSE,'Input and Summary Results'!$E4356)</f>
        <v>0</v>
      </c>
      <c r="E4774" t="b">
        <f t="shared" si="251"/>
        <v>0</v>
      </c>
      <c r="F4774" t="b">
        <f t="shared" si="252"/>
        <v>0</v>
      </c>
      <c r="G4774" t="b">
        <f>IF('Input and Summary Results'!$J$4="yes",IF(C4774=FALSE,FALSE,IF('Data Transformation'!E4774&lt;$R$10,E4774,$R$10)),IF(C4774=FALSE,FALSE,IF(C4774&lt;$R$10,C4774,$R$10)))</f>
        <v>0</v>
      </c>
      <c r="H4774" t="b">
        <f>IF('Input and Summary Results'!$J$4="yes",'Data Transformation'!F4774,'Data Transformation'!D4774)</f>
        <v>0</v>
      </c>
      <c r="I4774" t="str">
        <f t="shared" si="253"/>
        <v/>
      </c>
    </row>
    <row r="4775" spans="2:9" x14ac:dyDescent="0.25">
      <c r="B4775" t="b">
        <f>IF('Input and Summary Results'!D4357=0,FALSE,'Input and Summary Results'!$B4357)</f>
        <v>0</v>
      </c>
      <c r="C4775" t="b">
        <f>IF(OR(B4775=0,'Input and Summary Results'!D4357=0,'Input and Summary Results'!D4357=""),FALSE,'Input and Summary Results'!$D4357)</f>
        <v>0</v>
      </c>
      <c r="D4775" t="b">
        <f>IF(OR(B4775=0,'Input and Summary Results'!E4357=0),FALSE,'Input and Summary Results'!$E4357)</f>
        <v>0</v>
      </c>
      <c r="E4775" t="b">
        <f t="shared" si="251"/>
        <v>0</v>
      </c>
      <c r="F4775" t="b">
        <f t="shared" si="252"/>
        <v>0</v>
      </c>
      <c r="G4775" t="b">
        <f>IF('Input and Summary Results'!$J$4="yes",IF(C4775=FALSE,FALSE,IF('Data Transformation'!E4775&lt;$R$10,E4775,$R$10)),IF(C4775=FALSE,FALSE,IF(C4775&lt;$R$10,C4775,$R$10)))</f>
        <v>0</v>
      </c>
      <c r="H4775" t="b">
        <f>IF('Input and Summary Results'!$J$4="yes",'Data Transformation'!F4775,'Data Transformation'!D4775)</f>
        <v>0</v>
      </c>
      <c r="I4775" t="str">
        <f t="shared" si="253"/>
        <v/>
      </c>
    </row>
    <row r="4776" spans="2:9" x14ac:dyDescent="0.25">
      <c r="B4776" t="b">
        <f>IF('Input and Summary Results'!D4358=0,FALSE,'Input and Summary Results'!$B4358)</f>
        <v>0</v>
      </c>
      <c r="C4776" t="b">
        <f>IF(OR(B4776=0,'Input and Summary Results'!D4358=0,'Input and Summary Results'!D4358=""),FALSE,'Input and Summary Results'!$D4358)</f>
        <v>0</v>
      </c>
      <c r="D4776" t="b">
        <f>IF(OR(B4776=0,'Input and Summary Results'!E4358=0),FALSE,'Input and Summary Results'!$E4358)</f>
        <v>0</v>
      </c>
      <c r="E4776" t="b">
        <f t="shared" si="251"/>
        <v>0</v>
      </c>
      <c r="F4776" t="b">
        <f t="shared" si="252"/>
        <v>0</v>
      </c>
      <c r="G4776" t="b">
        <f>IF('Input and Summary Results'!$J$4="yes",IF(C4776=FALSE,FALSE,IF('Data Transformation'!E4776&lt;$R$10,E4776,$R$10)),IF(C4776=FALSE,FALSE,IF(C4776&lt;$R$10,C4776,$R$10)))</f>
        <v>0</v>
      </c>
      <c r="H4776" t="b">
        <f>IF('Input and Summary Results'!$J$4="yes",'Data Transformation'!F4776,'Data Transformation'!D4776)</f>
        <v>0</v>
      </c>
      <c r="I4776" t="str">
        <f t="shared" si="253"/>
        <v/>
      </c>
    </row>
    <row r="4777" spans="2:9" x14ac:dyDescent="0.25">
      <c r="B4777" t="b">
        <f>IF('Input and Summary Results'!D4359=0,FALSE,'Input and Summary Results'!$B4359)</f>
        <v>0</v>
      </c>
      <c r="C4777" t="b">
        <f>IF(OR(B4777=0,'Input and Summary Results'!D4359=0,'Input and Summary Results'!D4359=""),FALSE,'Input and Summary Results'!$D4359)</f>
        <v>0</v>
      </c>
      <c r="D4777" t="b">
        <f>IF(OR(B4777=0,'Input and Summary Results'!E4359=0),FALSE,'Input and Summary Results'!$E4359)</f>
        <v>0</v>
      </c>
      <c r="E4777" t="b">
        <f t="shared" si="251"/>
        <v>0</v>
      </c>
      <c r="F4777" t="b">
        <f t="shared" si="252"/>
        <v>0</v>
      </c>
      <c r="G4777" t="b">
        <f>IF('Input and Summary Results'!$J$4="yes",IF(C4777=FALSE,FALSE,IF('Data Transformation'!E4777&lt;$R$10,E4777,$R$10)),IF(C4777=FALSE,FALSE,IF(C4777&lt;$R$10,C4777,$R$10)))</f>
        <v>0</v>
      </c>
      <c r="H4777" t="b">
        <f>IF('Input and Summary Results'!$J$4="yes",'Data Transformation'!F4777,'Data Transformation'!D4777)</f>
        <v>0</v>
      </c>
      <c r="I4777" t="str">
        <f t="shared" si="253"/>
        <v/>
      </c>
    </row>
    <row r="4778" spans="2:9" x14ac:dyDescent="0.25">
      <c r="B4778" t="b">
        <f>IF('Input and Summary Results'!D4360=0,FALSE,'Input and Summary Results'!$B4360)</f>
        <v>0</v>
      </c>
      <c r="C4778" t="b">
        <f>IF(OR(B4778=0,'Input and Summary Results'!D4360=0,'Input and Summary Results'!D4360=""),FALSE,'Input and Summary Results'!$D4360)</f>
        <v>0</v>
      </c>
      <c r="D4778" t="b">
        <f>IF(OR(B4778=0,'Input and Summary Results'!E4360=0),FALSE,'Input and Summary Results'!$E4360)</f>
        <v>0</v>
      </c>
      <c r="E4778" t="b">
        <f t="shared" ref="E4778:E4841" si="254">IF(C4778=FALSE,FALSE,LOG10(C4778))</f>
        <v>0</v>
      </c>
      <c r="F4778" t="b">
        <f t="shared" ref="F4778:F4841" si="255">IF(D4778=FALSE, FALSE,0.434*D4778/C4778)</f>
        <v>0</v>
      </c>
      <c r="G4778" t="b">
        <f>IF('Input and Summary Results'!$J$4="yes",IF(C4778=FALSE,FALSE,IF('Data Transformation'!E4778&lt;$R$10,E4778,$R$10)),IF(C4778=FALSE,FALSE,IF(C4778&lt;$R$10,C4778,$R$10)))</f>
        <v>0</v>
      </c>
      <c r="H4778" t="b">
        <f>IF('Input and Summary Results'!$J$4="yes",'Data Transformation'!F4778,'Data Transformation'!D4778)</f>
        <v>0</v>
      </c>
      <c r="I4778" t="str">
        <f t="shared" si="253"/>
        <v/>
      </c>
    </row>
    <row r="4779" spans="2:9" x14ac:dyDescent="0.25">
      <c r="B4779" t="b">
        <f>IF('Input and Summary Results'!D4361=0,FALSE,'Input and Summary Results'!$B4361)</f>
        <v>0</v>
      </c>
      <c r="C4779" t="b">
        <f>IF(OR(B4779=0,'Input and Summary Results'!D4361=0,'Input and Summary Results'!D4361=""),FALSE,'Input and Summary Results'!$D4361)</f>
        <v>0</v>
      </c>
      <c r="D4779" t="b">
        <f>IF(OR(B4779=0,'Input and Summary Results'!E4361=0),FALSE,'Input and Summary Results'!$E4361)</f>
        <v>0</v>
      </c>
      <c r="E4779" t="b">
        <f t="shared" si="254"/>
        <v>0</v>
      </c>
      <c r="F4779" t="b">
        <f t="shared" si="255"/>
        <v>0</v>
      </c>
      <c r="G4779" t="b">
        <f>IF('Input and Summary Results'!$J$4="yes",IF(C4779=FALSE,FALSE,IF('Data Transformation'!E4779&lt;$R$10,E4779,$R$10)),IF(C4779=FALSE,FALSE,IF(C4779&lt;$R$10,C4779,$R$10)))</f>
        <v>0</v>
      </c>
      <c r="H4779" t="b">
        <f>IF('Input and Summary Results'!$J$4="yes",'Data Transformation'!F4779,'Data Transformation'!D4779)</f>
        <v>0</v>
      </c>
      <c r="I4779" t="str">
        <f t="shared" si="253"/>
        <v/>
      </c>
    </row>
    <row r="4780" spans="2:9" x14ac:dyDescent="0.25">
      <c r="B4780" t="b">
        <f>IF('Input and Summary Results'!D4362=0,FALSE,'Input and Summary Results'!$B4362)</f>
        <v>0</v>
      </c>
      <c r="C4780" t="b">
        <f>IF(OR(B4780=0,'Input and Summary Results'!D4362=0,'Input and Summary Results'!D4362=""),FALSE,'Input and Summary Results'!$D4362)</f>
        <v>0</v>
      </c>
      <c r="D4780" t="b">
        <f>IF(OR(B4780=0,'Input and Summary Results'!E4362=0),FALSE,'Input and Summary Results'!$E4362)</f>
        <v>0</v>
      </c>
      <c r="E4780" t="b">
        <f t="shared" si="254"/>
        <v>0</v>
      </c>
      <c r="F4780" t="b">
        <f t="shared" si="255"/>
        <v>0</v>
      </c>
      <c r="G4780" t="b">
        <f>IF('Input and Summary Results'!$J$4="yes",IF(C4780=FALSE,FALSE,IF('Data Transformation'!E4780&lt;$R$10,E4780,$R$10)),IF(C4780=FALSE,FALSE,IF(C4780&lt;$R$10,C4780,$R$10)))</f>
        <v>0</v>
      </c>
      <c r="H4780" t="b">
        <f>IF('Input and Summary Results'!$J$4="yes",'Data Transformation'!F4780,'Data Transformation'!D4780)</f>
        <v>0</v>
      </c>
      <c r="I4780" t="str">
        <f t="shared" si="253"/>
        <v/>
      </c>
    </row>
    <row r="4781" spans="2:9" x14ac:dyDescent="0.25">
      <c r="B4781" t="b">
        <f>IF('Input and Summary Results'!D4363=0,FALSE,'Input and Summary Results'!$B4363)</f>
        <v>0</v>
      </c>
      <c r="C4781" t="b">
        <f>IF(OR(B4781=0,'Input and Summary Results'!D4363=0,'Input and Summary Results'!D4363=""),FALSE,'Input and Summary Results'!$D4363)</f>
        <v>0</v>
      </c>
      <c r="D4781" t="b">
        <f>IF(OR(B4781=0,'Input and Summary Results'!E4363=0),FALSE,'Input and Summary Results'!$E4363)</f>
        <v>0</v>
      </c>
      <c r="E4781" t="b">
        <f t="shared" si="254"/>
        <v>0</v>
      </c>
      <c r="F4781" t="b">
        <f t="shared" si="255"/>
        <v>0</v>
      </c>
      <c r="G4781" t="b">
        <f>IF('Input and Summary Results'!$J$4="yes",IF(C4781=FALSE,FALSE,IF('Data Transformation'!E4781&lt;$R$10,E4781,$R$10)),IF(C4781=FALSE,FALSE,IF(C4781&lt;$R$10,C4781,$R$10)))</f>
        <v>0</v>
      </c>
      <c r="H4781" t="b">
        <f>IF('Input and Summary Results'!$J$4="yes",'Data Transformation'!F4781,'Data Transformation'!D4781)</f>
        <v>0</v>
      </c>
      <c r="I4781" t="str">
        <f t="shared" si="253"/>
        <v/>
      </c>
    </row>
    <row r="4782" spans="2:9" x14ac:dyDescent="0.25">
      <c r="B4782" t="b">
        <f>IF('Input and Summary Results'!D4364=0,FALSE,'Input and Summary Results'!$B4364)</f>
        <v>0</v>
      </c>
      <c r="C4782" t="b">
        <f>IF(OR(B4782=0,'Input and Summary Results'!D4364=0,'Input and Summary Results'!D4364=""),FALSE,'Input and Summary Results'!$D4364)</f>
        <v>0</v>
      </c>
      <c r="D4782" t="b">
        <f>IF(OR(B4782=0,'Input and Summary Results'!E4364=0),FALSE,'Input and Summary Results'!$E4364)</f>
        <v>0</v>
      </c>
      <c r="E4782" t="b">
        <f t="shared" si="254"/>
        <v>0</v>
      </c>
      <c r="F4782" t="b">
        <f t="shared" si="255"/>
        <v>0</v>
      </c>
      <c r="G4782" t="b">
        <f>IF('Input and Summary Results'!$J$4="yes",IF(C4782=FALSE,FALSE,IF('Data Transformation'!E4782&lt;$R$10,E4782,$R$10)),IF(C4782=FALSE,FALSE,IF(C4782&lt;$R$10,C4782,$R$10)))</f>
        <v>0</v>
      </c>
      <c r="H4782" t="b">
        <f>IF('Input and Summary Results'!$J$4="yes",'Data Transformation'!F4782,'Data Transformation'!D4782)</f>
        <v>0</v>
      </c>
      <c r="I4782" t="str">
        <f t="shared" si="253"/>
        <v/>
      </c>
    </row>
    <row r="4783" spans="2:9" x14ac:dyDescent="0.25">
      <c r="B4783" t="b">
        <f>IF('Input and Summary Results'!D4365=0,FALSE,'Input and Summary Results'!$B4365)</f>
        <v>0</v>
      </c>
      <c r="C4783" t="b">
        <f>IF(OR(B4783=0,'Input and Summary Results'!D4365=0,'Input and Summary Results'!D4365=""),FALSE,'Input and Summary Results'!$D4365)</f>
        <v>0</v>
      </c>
      <c r="D4783" t="b">
        <f>IF(OR(B4783=0,'Input and Summary Results'!E4365=0),FALSE,'Input and Summary Results'!$E4365)</f>
        <v>0</v>
      </c>
      <c r="E4783" t="b">
        <f t="shared" si="254"/>
        <v>0</v>
      </c>
      <c r="F4783" t="b">
        <f t="shared" si="255"/>
        <v>0</v>
      </c>
      <c r="G4783" t="b">
        <f>IF('Input and Summary Results'!$J$4="yes",IF(C4783=FALSE,FALSE,IF('Data Transformation'!E4783&lt;$R$10,E4783,$R$10)),IF(C4783=FALSE,FALSE,IF(C4783&lt;$R$10,C4783,$R$10)))</f>
        <v>0</v>
      </c>
      <c r="H4783" t="b">
        <f>IF('Input and Summary Results'!$J$4="yes",'Data Transformation'!F4783,'Data Transformation'!D4783)</f>
        <v>0</v>
      </c>
      <c r="I4783" t="str">
        <f t="shared" si="253"/>
        <v/>
      </c>
    </row>
    <row r="4784" spans="2:9" x14ac:dyDescent="0.25">
      <c r="B4784" t="b">
        <f>IF('Input and Summary Results'!D4366=0,FALSE,'Input and Summary Results'!$B4366)</f>
        <v>0</v>
      </c>
      <c r="C4784" t="b">
        <f>IF(OR(B4784=0,'Input and Summary Results'!D4366=0,'Input and Summary Results'!D4366=""),FALSE,'Input and Summary Results'!$D4366)</f>
        <v>0</v>
      </c>
      <c r="D4784" t="b">
        <f>IF(OR(B4784=0,'Input and Summary Results'!E4366=0),FALSE,'Input and Summary Results'!$E4366)</f>
        <v>0</v>
      </c>
      <c r="E4784" t="b">
        <f t="shared" si="254"/>
        <v>0</v>
      </c>
      <c r="F4784" t="b">
        <f t="shared" si="255"/>
        <v>0</v>
      </c>
      <c r="G4784" t="b">
        <f>IF('Input and Summary Results'!$J$4="yes",IF(C4784=FALSE,FALSE,IF('Data Transformation'!E4784&lt;$R$10,E4784,$R$10)),IF(C4784=FALSE,FALSE,IF(C4784&lt;$R$10,C4784,$R$10)))</f>
        <v>0</v>
      </c>
      <c r="H4784" t="b">
        <f>IF('Input and Summary Results'!$J$4="yes",'Data Transformation'!F4784,'Data Transformation'!D4784)</f>
        <v>0</v>
      </c>
      <c r="I4784" t="str">
        <f t="shared" si="253"/>
        <v/>
      </c>
    </row>
    <row r="4785" spans="2:9" x14ac:dyDescent="0.25">
      <c r="B4785" t="b">
        <f>IF('Input and Summary Results'!D4367=0,FALSE,'Input and Summary Results'!$B4367)</f>
        <v>0</v>
      </c>
      <c r="C4785" t="b">
        <f>IF(OR(B4785=0,'Input and Summary Results'!D4367=0,'Input and Summary Results'!D4367=""),FALSE,'Input and Summary Results'!$D4367)</f>
        <v>0</v>
      </c>
      <c r="D4785" t="b">
        <f>IF(OR(B4785=0,'Input and Summary Results'!E4367=0),FALSE,'Input and Summary Results'!$E4367)</f>
        <v>0</v>
      </c>
      <c r="E4785" t="b">
        <f t="shared" si="254"/>
        <v>0</v>
      </c>
      <c r="F4785" t="b">
        <f t="shared" si="255"/>
        <v>0</v>
      </c>
      <c r="G4785" t="b">
        <f>IF('Input and Summary Results'!$J$4="yes",IF(C4785=FALSE,FALSE,IF('Data Transformation'!E4785&lt;$R$10,E4785,$R$10)),IF(C4785=FALSE,FALSE,IF(C4785&lt;$R$10,C4785,$R$10)))</f>
        <v>0</v>
      </c>
      <c r="H4785" t="b">
        <f>IF('Input and Summary Results'!$J$4="yes",'Data Transformation'!F4785,'Data Transformation'!D4785)</f>
        <v>0</v>
      </c>
      <c r="I4785" t="str">
        <f t="shared" si="253"/>
        <v/>
      </c>
    </row>
    <row r="4786" spans="2:9" x14ac:dyDescent="0.25">
      <c r="B4786" t="b">
        <f>IF('Input and Summary Results'!D4368=0,FALSE,'Input and Summary Results'!$B4368)</f>
        <v>0</v>
      </c>
      <c r="C4786" t="b">
        <f>IF(OR(B4786=0,'Input and Summary Results'!D4368=0,'Input and Summary Results'!D4368=""),FALSE,'Input and Summary Results'!$D4368)</f>
        <v>0</v>
      </c>
      <c r="D4786" t="b">
        <f>IF(OR(B4786=0,'Input and Summary Results'!E4368=0),FALSE,'Input and Summary Results'!$E4368)</f>
        <v>0</v>
      </c>
      <c r="E4786" t="b">
        <f t="shared" si="254"/>
        <v>0</v>
      </c>
      <c r="F4786" t="b">
        <f t="shared" si="255"/>
        <v>0</v>
      </c>
      <c r="G4786" t="b">
        <f>IF('Input and Summary Results'!$J$4="yes",IF(C4786=FALSE,FALSE,IF('Data Transformation'!E4786&lt;$R$10,E4786,$R$10)),IF(C4786=FALSE,FALSE,IF(C4786&lt;$R$10,C4786,$R$10)))</f>
        <v>0</v>
      </c>
      <c r="H4786" t="b">
        <f>IF('Input and Summary Results'!$J$4="yes",'Data Transformation'!F4786,'Data Transformation'!D4786)</f>
        <v>0</v>
      </c>
      <c r="I4786" t="str">
        <f t="shared" si="253"/>
        <v/>
      </c>
    </row>
    <row r="4787" spans="2:9" x14ac:dyDescent="0.25">
      <c r="B4787" t="b">
        <f>IF('Input and Summary Results'!D4369=0,FALSE,'Input and Summary Results'!$B4369)</f>
        <v>0</v>
      </c>
      <c r="C4787" t="b">
        <f>IF(OR(B4787=0,'Input and Summary Results'!D4369=0,'Input and Summary Results'!D4369=""),FALSE,'Input and Summary Results'!$D4369)</f>
        <v>0</v>
      </c>
      <c r="D4787" t="b">
        <f>IF(OR(B4787=0,'Input and Summary Results'!E4369=0),FALSE,'Input and Summary Results'!$E4369)</f>
        <v>0</v>
      </c>
      <c r="E4787" t="b">
        <f t="shared" si="254"/>
        <v>0</v>
      </c>
      <c r="F4787" t="b">
        <f t="shared" si="255"/>
        <v>0</v>
      </c>
      <c r="G4787" t="b">
        <f>IF('Input and Summary Results'!$J$4="yes",IF(C4787=FALSE,FALSE,IF('Data Transformation'!E4787&lt;$R$10,E4787,$R$10)),IF(C4787=FALSE,FALSE,IF(C4787&lt;$R$10,C4787,$R$10)))</f>
        <v>0</v>
      </c>
      <c r="H4787" t="b">
        <f>IF('Input and Summary Results'!$J$4="yes",'Data Transformation'!F4787,'Data Transformation'!D4787)</f>
        <v>0</v>
      </c>
      <c r="I4787" t="str">
        <f t="shared" si="253"/>
        <v/>
      </c>
    </row>
    <row r="4788" spans="2:9" x14ac:dyDescent="0.25">
      <c r="B4788" t="b">
        <f>IF('Input and Summary Results'!D4370=0,FALSE,'Input and Summary Results'!$B4370)</f>
        <v>0</v>
      </c>
      <c r="C4788" t="b">
        <f>IF(OR(B4788=0,'Input and Summary Results'!D4370=0,'Input and Summary Results'!D4370=""),FALSE,'Input and Summary Results'!$D4370)</f>
        <v>0</v>
      </c>
      <c r="D4788" t="b">
        <f>IF(OR(B4788=0,'Input and Summary Results'!E4370=0),FALSE,'Input and Summary Results'!$E4370)</f>
        <v>0</v>
      </c>
      <c r="E4788" t="b">
        <f t="shared" si="254"/>
        <v>0</v>
      </c>
      <c r="F4788" t="b">
        <f t="shared" si="255"/>
        <v>0</v>
      </c>
      <c r="G4788" t="b">
        <f>IF('Input and Summary Results'!$J$4="yes",IF(C4788=FALSE,FALSE,IF('Data Transformation'!E4788&lt;$R$10,E4788,$R$10)),IF(C4788=FALSE,FALSE,IF(C4788&lt;$R$10,C4788,$R$10)))</f>
        <v>0</v>
      </c>
      <c r="H4788" t="b">
        <f>IF('Input and Summary Results'!$J$4="yes",'Data Transformation'!F4788,'Data Transformation'!D4788)</f>
        <v>0</v>
      </c>
      <c r="I4788" t="str">
        <f t="shared" si="253"/>
        <v/>
      </c>
    </row>
    <row r="4789" spans="2:9" x14ac:dyDescent="0.25">
      <c r="B4789" t="b">
        <f>IF('Input and Summary Results'!D4371=0,FALSE,'Input and Summary Results'!$B4371)</f>
        <v>0</v>
      </c>
      <c r="C4789" t="b">
        <f>IF(OR(B4789=0,'Input and Summary Results'!D4371=0,'Input and Summary Results'!D4371=""),FALSE,'Input and Summary Results'!$D4371)</f>
        <v>0</v>
      </c>
      <c r="D4789" t="b">
        <f>IF(OR(B4789=0,'Input and Summary Results'!E4371=0),FALSE,'Input and Summary Results'!$E4371)</f>
        <v>0</v>
      </c>
      <c r="E4789" t="b">
        <f t="shared" si="254"/>
        <v>0</v>
      </c>
      <c r="F4789" t="b">
        <f t="shared" si="255"/>
        <v>0</v>
      </c>
      <c r="G4789" t="b">
        <f>IF('Input and Summary Results'!$J$4="yes",IF(C4789=FALSE,FALSE,IF('Data Transformation'!E4789&lt;$R$10,E4789,$R$10)),IF(C4789=FALSE,FALSE,IF(C4789&lt;$R$10,C4789,$R$10)))</f>
        <v>0</v>
      </c>
      <c r="H4789" t="b">
        <f>IF('Input and Summary Results'!$J$4="yes",'Data Transformation'!F4789,'Data Transformation'!D4789)</f>
        <v>0</v>
      </c>
      <c r="I4789" t="str">
        <f t="shared" si="253"/>
        <v/>
      </c>
    </row>
    <row r="4790" spans="2:9" x14ac:dyDescent="0.25">
      <c r="B4790" t="b">
        <f>IF('Input and Summary Results'!D4372=0,FALSE,'Input and Summary Results'!$B4372)</f>
        <v>0</v>
      </c>
      <c r="C4790" t="b">
        <f>IF(OR(B4790=0,'Input and Summary Results'!D4372=0,'Input and Summary Results'!D4372=""),FALSE,'Input and Summary Results'!$D4372)</f>
        <v>0</v>
      </c>
      <c r="D4790" t="b">
        <f>IF(OR(B4790=0,'Input and Summary Results'!E4372=0),FALSE,'Input and Summary Results'!$E4372)</f>
        <v>0</v>
      </c>
      <c r="E4790" t="b">
        <f t="shared" si="254"/>
        <v>0</v>
      </c>
      <c r="F4790" t="b">
        <f t="shared" si="255"/>
        <v>0</v>
      </c>
      <c r="G4790" t="b">
        <f>IF('Input and Summary Results'!$J$4="yes",IF(C4790=FALSE,FALSE,IF('Data Transformation'!E4790&lt;$R$10,E4790,$R$10)),IF(C4790=FALSE,FALSE,IF(C4790&lt;$R$10,C4790,$R$10)))</f>
        <v>0</v>
      </c>
      <c r="H4790" t="b">
        <f>IF('Input and Summary Results'!$J$4="yes",'Data Transformation'!F4790,'Data Transformation'!D4790)</f>
        <v>0</v>
      </c>
      <c r="I4790" t="str">
        <f t="shared" si="253"/>
        <v/>
      </c>
    </row>
    <row r="4791" spans="2:9" x14ac:dyDescent="0.25">
      <c r="B4791" t="b">
        <f>IF('Input and Summary Results'!D4373=0,FALSE,'Input and Summary Results'!$B4373)</f>
        <v>0</v>
      </c>
      <c r="C4791" t="b">
        <f>IF(OR(B4791=0,'Input and Summary Results'!D4373=0,'Input and Summary Results'!D4373=""),FALSE,'Input and Summary Results'!$D4373)</f>
        <v>0</v>
      </c>
      <c r="D4791" t="b">
        <f>IF(OR(B4791=0,'Input and Summary Results'!E4373=0),FALSE,'Input and Summary Results'!$E4373)</f>
        <v>0</v>
      </c>
      <c r="E4791" t="b">
        <f t="shared" si="254"/>
        <v>0</v>
      </c>
      <c r="F4791" t="b">
        <f t="shared" si="255"/>
        <v>0</v>
      </c>
      <c r="G4791" t="b">
        <f>IF('Input and Summary Results'!$J$4="yes",IF(C4791=FALSE,FALSE,IF('Data Transformation'!E4791&lt;$R$10,E4791,$R$10)),IF(C4791=FALSE,FALSE,IF(C4791&lt;$R$10,C4791,$R$10)))</f>
        <v>0</v>
      </c>
      <c r="H4791" t="b">
        <f>IF('Input and Summary Results'!$J$4="yes",'Data Transformation'!F4791,'Data Transformation'!D4791)</f>
        <v>0</v>
      </c>
      <c r="I4791" t="str">
        <f t="shared" si="253"/>
        <v/>
      </c>
    </row>
    <row r="4792" spans="2:9" x14ac:dyDescent="0.25">
      <c r="B4792" t="b">
        <f>IF('Input and Summary Results'!D4374=0,FALSE,'Input and Summary Results'!$B4374)</f>
        <v>0</v>
      </c>
      <c r="C4792" t="b">
        <f>IF(OR(B4792=0,'Input and Summary Results'!D4374=0,'Input and Summary Results'!D4374=""),FALSE,'Input and Summary Results'!$D4374)</f>
        <v>0</v>
      </c>
      <c r="D4792" t="b">
        <f>IF(OR(B4792=0,'Input and Summary Results'!E4374=0),FALSE,'Input and Summary Results'!$E4374)</f>
        <v>0</v>
      </c>
      <c r="E4792" t="b">
        <f t="shared" si="254"/>
        <v>0</v>
      </c>
      <c r="F4792" t="b">
        <f t="shared" si="255"/>
        <v>0</v>
      </c>
      <c r="G4792" t="b">
        <f>IF('Input and Summary Results'!$J$4="yes",IF(C4792=FALSE,FALSE,IF('Data Transformation'!E4792&lt;$R$10,E4792,$R$10)),IF(C4792=FALSE,FALSE,IF(C4792&lt;$R$10,C4792,$R$10)))</f>
        <v>0</v>
      </c>
      <c r="H4792" t="b">
        <f>IF('Input and Summary Results'!$J$4="yes",'Data Transformation'!F4792,'Data Transformation'!D4792)</f>
        <v>0</v>
      </c>
      <c r="I4792" t="str">
        <f t="shared" si="253"/>
        <v/>
      </c>
    </row>
    <row r="4793" spans="2:9" x14ac:dyDescent="0.25">
      <c r="B4793" t="b">
        <f>IF('Input and Summary Results'!D4375=0,FALSE,'Input and Summary Results'!$B4375)</f>
        <v>0</v>
      </c>
      <c r="C4793" t="b">
        <f>IF(OR(B4793=0,'Input and Summary Results'!D4375=0,'Input and Summary Results'!D4375=""),FALSE,'Input and Summary Results'!$D4375)</f>
        <v>0</v>
      </c>
      <c r="D4793" t="b">
        <f>IF(OR(B4793=0,'Input and Summary Results'!E4375=0),FALSE,'Input and Summary Results'!$E4375)</f>
        <v>0</v>
      </c>
      <c r="E4793" t="b">
        <f t="shared" si="254"/>
        <v>0</v>
      </c>
      <c r="F4793" t="b">
        <f t="shared" si="255"/>
        <v>0</v>
      </c>
      <c r="G4793" t="b">
        <f>IF('Input and Summary Results'!$J$4="yes",IF(C4793=FALSE,FALSE,IF('Data Transformation'!E4793&lt;$R$10,E4793,$R$10)),IF(C4793=FALSE,FALSE,IF(C4793&lt;$R$10,C4793,$R$10)))</f>
        <v>0</v>
      </c>
      <c r="H4793" t="b">
        <f>IF('Input and Summary Results'!$J$4="yes",'Data Transformation'!F4793,'Data Transformation'!D4793)</f>
        <v>0</v>
      </c>
      <c r="I4793" t="str">
        <f t="shared" si="253"/>
        <v/>
      </c>
    </row>
    <row r="4794" spans="2:9" x14ac:dyDescent="0.25">
      <c r="B4794" t="b">
        <f>IF('Input and Summary Results'!D4376=0,FALSE,'Input and Summary Results'!$B4376)</f>
        <v>0</v>
      </c>
      <c r="C4794" t="b">
        <f>IF(OR(B4794=0,'Input and Summary Results'!D4376=0,'Input and Summary Results'!D4376=""),FALSE,'Input and Summary Results'!$D4376)</f>
        <v>0</v>
      </c>
      <c r="D4794" t="b">
        <f>IF(OR(B4794=0,'Input and Summary Results'!E4376=0),FALSE,'Input and Summary Results'!$E4376)</f>
        <v>0</v>
      </c>
      <c r="E4794" t="b">
        <f t="shared" si="254"/>
        <v>0</v>
      </c>
      <c r="F4794" t="b">
        <f t="shared" si="255"/>
        <v>0</v>
      </c>
      <c r="G4794" t="b">
        <f>IF('Input and Summary Results'!$J$4="yes",IF(C4794=FALSE,FALSE,IF('Data Transformation'!E4794&lt;$R$10,E4794,$R$10)),IF(C4794=FALSE,FALSE,IF(C4794&lt;$R$10,C4794,$R$10)))</f>
        <v>0</v>
      </c>
      <c r="H4794" t="b">
        <f>IF('Input and Summary Results'!$J$4="yes",'Data Transformation'!F4794,'Data Transformation'!D4794)</f>
        <v>0</v>
      </c>
      <c r="I4794" t="str">
        <f t="shared" si="253"/>
        <v/>
      </c>
    </row>
    <row r="4795" spans="2:9" x14ac:dyDescent="0.25">
      <c r="B4795" t="b">
        <f>IF('Input and Summary Results'!D4377=0,FALSE,'Input and Summary Results'!$B4377)</f>
        <v>0</v>
      </c>
      <c r="C4795" t="b">
        <f>IF(OR(B4795=0,'Input and Summary Results'!D4377=0,'Input and Summary Results'!D4377=""),FALSE,'Input and Summary Results'!$D4377)</f>
        <v>0</v>
      </c>
      <c r="D4795" t="b">
        <f>IF(OR(B4795=0,'Input and Summary Results'!E4377=0),FALSE,'Input and Summary Results'!$E4377)</f>
        <v>0</v>
      </c>
      <c r="E4795" t="b">
        <f t="shared" si="254"/>
        <v>0</v>
      </c>
      <c r="F4795" t="b">
        <f t="shared" si="255"/>
        <v>0</v>
      </c>
      <c r="G4795" t="b">
        <f>IF('Input and Summary Results'!$J$4="yes",IF(C4795=FALSE,FALSE,IF('Data Transformation'!E4795&lt;$R$10,E4795,$R$10)),IF(C4795=FALSE,FALSE,IF(C4795&lt;$R$10,C4795,$R$10)))</f>
        <v>0</v>
      </c>
      <c r="H4795" t="b">
        <f>IF('Input and Summary Results'!$J$4="yes",'Data Transformation'!F4795,'Data Transformation'!D4795)</f>
        <v>0</v>
      </c>
      <c r="I4795" t="str">
        <f t="shared" si="253"/>
        <v/>
      </c>
    </row>
    <row r="4796" spans="2:9" x14ac:dyDescent="0.25">
      <c r="B4796" t="b">
        <f>IF('Input and Summary Results'!D4378=0,FALSE,'Input and Summary Results'!$B4378)</f>
        <v>0</v>
      </c>
      <c r="C4796" t="b">
        <f>IF(OR(B4796=0,'Input and Summary Results'!D4378=0,'Input and Summary Results'!D4378=""),FALSE,'Input and Summary Results'!$D4378)</f>
        <v>0</v>
      </c>
      <c r="D4796" t="b">
        <f>IF(OR(B4796=0,'Input and Summary Results'!E4378=0),FALSE,'Input and Summary Results'!$E4378)</f>
        <v>0</v>
      </c>
      <c r="E4796" t="b">
        <f t="shared" si="254"/>
        <v>0</v>
      </c>
      <c r="F4796" t="b">
        <f t="shared" si="255"/>
        <v>0</v>
      </c>
      <c r="G4796" t="b">
        <f>IF('Input and Summary Results'!$J$4="yes",IF(C4796=FALSE,FALSE,IF('Data Transformation'!E4796&lt;$R$10,E4796,$R$10)),IF(C4796=FALSE,FALSE,IF(C4796&lt;$R$10,C4796,$R$10)))</f>
        <v>0</v>
      </c>
      <c r="H4796" t="b">
        <f>IF('Input and Summary Results'!$J$4="yes",'Data Transformation'!F4796,'Data Transformation'!D4796)</f>
        <v>0</v>
      </c>
      <c r="I4796" t="str">
        <f t="shared" si="253"/>
        <v/>
      </c>
    </row>
    <row r="4797" spans="2:9" x14ac:dyDescent="0.25">
      <c r="B4797" t="b">
        <f>IF('Input and Summary Results'!D4379=0,FALSE,'Input and Summary Results'!$B4379)</f>
        <v>0</v>
      </c>
      <c r="C4797" t="b">
        <f>IF(OR(B4797=0,'Input and Summary Results'!D4379=0,'Input and Summary Results'!D4379=""),FALSE,'Input and Summary Results'!$D4379)</f>
        <v>0</v>
      </c>
      <c r="D4797" t="b">
        <f>IF(OR(B4797=0,'Input and Summary Results'!E4379=0),FALSE,'Input and Summary Results'!$E4379)</f>
        <v>0</v>
      </c>
      <c r="E4797" t="b">
        <f t="shared" si="254"/>
        <v>0</v>
      </c>
      <c r="F4797" t="b">
        <f t="shared" si="255"/>
        <v>0</v>
      </c>
      <c r="G4797" t="b">
        <f>IF('Input and Summary Results'!$J$4="yes",IF(C4797=FALSE,FALSE,IF('Data Transformation'!E4797&lt;$R$10,E4797,$R$10)),IF(C4797=FALSE,FALSE,IF(C4797&lt;$R$10,C4797,$R$10)))</f>
        <v>0</v>
      </c>
      <c r="H4797" t="b">
        <f>IF('Input and Summary Results'!$J$4="yes",'Data Transformation'!F4797,'Data Transformation'!D4797)</f>
        <v>0</v>
      </c>
      <c r="I4797" t="str">
        <f t="shared" si="253"/>
        <v/>
      </c>
    </row>
    <row r="4798" spans="2:9" x14ac:dyDescent="0.25">
      <c r="B4798" t="b">
        <f>IF('Input and Summary Results'!D4380=0,FALSE,'Input and Summary Results'!$B4380)</f>
        <v>0</v>
      </c>
      <c r="C4798" t="b">
        <f>IF(OR(B4798=0,'Input and Summary Results'!D4380=0,'Input and Summary Results'!D4380=""),FALSE,'Input and Summary Results'!$D4380)</f>
        <v>0</v>
      </c>
      <c r="D4798" t="b">
        <f>IF(OR(B4798=0,'Input and Summary Results'!E4380=0),FALSE,'Input and Summary Results'!$E4380)</f>
        <v>0</v>
      </c>
      <c r="E4798" t="b">
        <f t="shared" si="254"/>
        <v>0</v>
      </c>
      <c r="F4798" t="b">
        <f t="shared" si="255"/>
        <v>0</v>
      </c>
      <c r="G4798" t="b">
        <f>IF('Input and Summary Results'!$J$4="yes",IF(C4798=FALSE,FALSE,IF('Data Transformation'!E4798&lt;$R$10,E4798,$R$10)),IF(C4798=FALSE,FALSE,IF(C4798&lt;$R$10,C4798,$R$10)))</f>
        <v>0</v>
      </c>
      <c r="H4798" t="b">
        <f>IF('Input and Summary Results'!$J$4="yes",'Data Transformation'!F4798,'Data Transformation'!D4798)</f>
        <v>0</v>
      </c>
      <c r="I4798" t="str">
        <f t="shared" si="253"/>
        <v/>
      </c>
    </row>
    <row r="4799" spans="2:9" x14ac:dyDescent="0.25">
      <c r="B4799" t="b">
        <f>IF('Input and Summary Results'!D4381=0,FALSE,'Input and Summary Results'!$B4381)</f>
        <v>0</v>
      </c>
      <c r="C4799" t="b">
        <f>IF(OR(B4799=0,'Input and Summary Results'!D4381=0,'Input and Summary Results'!D4381=""),FALSE,'Input and Summary Results'!$D4381)</f>
        <v>0</v>
      </c>
      <c r="D4799" t="b">
        <f>IF(OR(B4799=0,'Input and Summary Results'!E4381=0),FALSE,'Input and Summary Results'!$E4381)</f>
        <v>0</v>
      </c>
      <c r="E4799" t="b">
        <f t="shared" si="254"/>
        <v>0</v>
      </c>
      <c r="F4799" t="b">
        <f t="shared" si="255"/>
        <v>0</v>
      </c>
      <c r="G4799" t="b">
        <f>IF('Input and Summary Results'!$J$4="yes",IF(C4799=FALSE,FALSE,IF('Data Transformation'!E4799&lt;$R$10,E4799,$R$10)),IF(C4799=FALSE,FALSE,IF(C4799&lt;$R$10,C4799,$R$10)))</f>
        <v>0</v>
      </c>
      <c r="H4799" t="b">
        <f>IF('Input and Summary Results'!$J$4="yes",'Data Transformation'!F4799,'Data Transformation'!D4799)</f>
        <v>0</v>
      </c>
      <c r="I4799" t="str">
        <f t="shared" si="253"/>
        <v/>
      </c>
    </row>
    <row r="4800" spans="2:9" x14ac:dyDescent="0.25">
      <c r="B4800" t="b">
        <f>IF('Input and Summary Results'!D4382=0,FALSE,'Input and Summary Results'!$B4382)</f>
        <v>0</v>
      </c>
      <c r="C4800" t="b">
        <f>IF(OR(B4800=0,'Input and Summary Results'!D4382=0,'Input and Summary Results'!D4382=""),FALSE,'Input and Summary Results'!$D4382)</f>
        <v>0</v>
      </c>
      <c r="D4800" t="b">
        <f>IF(OR(B4800=0,'Input and Summary Results'!E4382=0),FALSE,'Input and Summary Results'!$E4382)</f>
        <v>0</v>
      </c>
      <c r="E4800" t="b">
        <f t="shared" si="254"/>
        <v>0</v>
      </c>
      <c r="F4800" t="b">
        <f t="shared" si="255"/>
        <v>0</v>
      </c>
      <c r="G4800" t="b">
        <f>IF('Input and Summary Results'!$J$4="yes",IF(C4800=FALSE,FALSE,IF('Data Transformation'!E4800&lt;$R$10,E4800,$R$10)),IF(C4800=FALSE,FALSE,IF(C4800&lt;$R$10,C4800,$R$10)))</f>
        <v>0</v>
      </c>
      <c r="H4800" t="b">
        <f>IF('Input and Summary Results'!$J$4="yes",'Data Transformation'!F4800,'Data Transformation'!D4800)</f>
        <v>0</v>
      </c>
      <c r="I4800" t="str">
        <f t="shared" si="253"/>
        <v/>
      </c>
    </row>
    <row r="4801" spans="2:9" x14ac:dyDescent="0.25">
      <c r="B4801" t="b">
        <f>IF('Input and Summary Results'!D4383=0,FALSE,'Input and Summary Results'!$B4383)</f>
        <v>0</v>
      </c>
      <c r="C4801" t="b">
        <f>IF(OR(B4801=0,'Input and Summary Results'!D4383=0,'Input and Summary Results'!D4383=""),FALSE,'Input and Summary Results'!$D4383)</f>
        <v>0</v>
      </c>
      <c r="D4801" t="b">
        <f>IF(OR(B4801=0,'Input and Summary Results'!E4383=0),FALSE,'Input and Summary Results'!$E4383)</f>
        <v>0</v>
      </c>
      <c r="E4801" t="b">
        <f t="shared" si="254"/>
        <v>0</v>
      </c>
      <c r="F4801" t="b">
        <f t="shared" si="255"/>
        <v>0</v>
      </c>
      <c r="G4801" t="b">
        <f>IF('Input and Summary Results'!$J$4="yes",IF(C4801=FALSE,FALSE,IF('Data Transformation'!E4801&lt;$R$10,E4801,$R$10)),IF(C4801=FALSE,FALSE,IF(C4801&lt;$R$10,C4801,$R$10)))</f>
        <v>0</v>
      </c>
      <c r="H4801" t="b">
        <f>IF('Input and Summary Results'!$J$4="yes",'Data Transformation'!F4801,'Data Transformation'!D4801)</f>
        <v>0</v>
      </c>
      <c r="I4801" t="str">
        <f t="shared" si="253"/>
        <v/>
      </c>
    </row>
    <row r="4802" spans="2:9" x14ac:dyDescent="0.25">
      <c r="B4802" t="b">
        <f>IF('Input and Summary Results'!D4384=0,FALSE,'Input and Summary Results'!$B4384)</f>
        <v>0</v>
      </c>
      <c r="C4802" t="b">
        <f>IF(OR(B4802=0,'Input and Summary Results'!D4384=0,'Input and Summary Results'!D4384=""),FALSE,'Input and Summary Results'!$D4384)</f>
        <v>0</v>
      </c>
      <c r="D4802" t="b">
        <f>IF(OR(B4802=0,'Input and Summary Results'!E4384=0),FALSE,'Input and Summary Results'!$E4384)</f>
        <v>0</v>
      </c>
      <c r="E4802" t="b">
        <f t="shared" si="254"/>
        <v>0</v>
      </c>
      <c r="F4802" t="b">
        <f t="shared" si="255"/>
        <v>0</v>
      </c>
      <c r="G4802" t="b">
        <f>IF('Input and Summary Results'!$J$4="yes",IF(C4802=FALSE,FALSE,IF('Data Transformation'!E4802&lt;$R$10,E4802,$R$10)),IF(C4802=FALSE,FALSE,IF(C4802&lt;$R$10,C4802,$R$10)))</f>
        <v>0</v>
      </c>
      <c r="H4802" t="b">
        <f>IF('Input and Summary Results'!$J$4="yes",'Data Transformation'!F4802,'Data Transformation'!D4802)</f>
        <v>0</v>
      </c>
      <c r="I4802" t="str">
        <f t="shared" si="253"/>
        <v/>
      </c>
    </row>
    <row r="4803" spans="2:9" x14ac:dyDescent="0.25">
      <c r="B4803" t="b">
        <f>IF('Input and Summary Results'!D4385=0,FALSE,'Input and Summary Results'!$B4385)</f>
        <v>0</v>
      </c>
      <c r="C4803" t="b">
        <f>IF(OR(B4803=0,'Input and Summary Results'!D4385=0,'Input and Summary Results'!D4385=""),FALSE,'Input and Summary Results'!$D4385)</f>
        <v>0</v>
      </c>
      <c r="D4803" t="b">
        <f>IF(OR(B4803=0,'Input and Summary Results'!E4385=0),FALSE,'Input and Summary Results'!$E4385)</f>
        <v>0</v>
      </c>
      <c r="E4803" t="b">
        <f t="shared" si="254"/>
        <v>0</v>
      </c>
      <c r="F4803" t="b">
        <f t="shared" si="255"/>
        <v>0</v>
      </c>
      <c r="G4803" t="b">
        <f>IF('Input and Summary Results'!$J$4="yes",IF(C4803=FALSE,FALSE,IF('Data Transformation'!E4803&lt;$R$10,E4803,$R$10)),IF(C4803=FALSE,FALSE,IF(C4803&lt;$R$10,C4803,$R$10)))</f>
        <v>0</v>
      </c>
      <c r="H4803" t="b">
        <f>IF('Input and Summary Results'!$J$4="yes",'Data Transformation'!F4803,'Data Transformation'!D4803)</f>
        <v>0</v>
      </c>
      <c r="I4803" t="str">
        <f t="shared" si="253"/>
        <v/>
      </c>
    </row>
    <row r="4804" spans="2:9" x14ac:dyDescent="0.25">
      <c r="B4804" t="b">
        <f>IF('Input and Summary Results'!D4386=0,FALSE,'Input and Summary Results'!$B4386)</f>
        <v>0</v>
      </c>
      <c r="C4804" t="b">
        <f>IF(OR(B4804=0,'Input and Summary Results'!D4386=0,'Input and Summary Results'!D4386=""),FALSE,'Input and Summary Results'!$D4386)</f>
        <v>0</v>
      </c>
      <c r="D4804" t="b">
        <f>IF(OR(B4804=0,'Input and Summary Results'!E4386=0),FALSE,'Input and Summary Results'!$E4386)</f>
        <v>0</v>
      </c>
      <c r="E4804" t="b">
        <f t="shared" si="254"/>
        <v>0</v>
      </c>
      <c r="F4804" t="b">
        <f t="shared" si="255"/>
        <v>0</v>
      </c>
      <c r="G4804" t="b">
        <f>IF('Input and Summary Results'!$J$4="yes",IF(C4804=FALSE,FALSE,IF('Data Transformation'!E4804&lt;$R$10,E4804,$R$10)),IF(C4804=FALSE,FALSE,IF(C4804&lt;$R$10,C4804,$R$10)))</f>
        <v>0</v>
      </c>
      <c r="H4804" t="b">
        <f>IF('Input and Summary Results'!$J$4="yes",'Data Transformation'!F4804,'Data Transformation'!D4804)</f>
        <v>0</v>
      </c>
      <c r="I4804" t="str">
        <f t="shared" si="253"/>
        <v/>
      </c>
    </row>
    <row r="4805" spans="2:9" x14ac:dyDescent="0.25">
      <c r="B4805" t="b">
        <f>IF('Input and Summary Results'!D4387=0,FALSE,'Input and Summary Results'!$B4387)</f>
        <v>0</v>
      </c>
      <c r="C4805" t="b">
        <f>IF(OR(B4805=0,'Input and Summary Results'!D4387=0,'Input and Summary Results'!D4387=""),FALSE,'Input and Summary Results'!$D4387)</f>
        <v>0</v>
      </c>
      <c r="D4805" t="b">
        <f>IF(OR(B4805=0,'Input and Summary Results'!E4387=0),FALSE,'Input and Summary Results'!$E4387)</f>
        <v>0</v>
      </c>
      <c r="E4805" t="b">
        <f t="shared" si="254"/>
        <v>0</v>
      </c>
      <c r="F4805" t="b">
        <f t="shared" si="255"/>
        <v>0</v>
      </c>
      <c r="G4805" t="b">
        <f>IF('Input and Summary Results'!$J$4="yes",IF(C4805=FALSE,FALSE,IF('Data Transformation'!E4805&lt;$R$10,E4805,$R$10)),IF(C4805=FALSE,FALSE,IF(C4805&lt;$R$10,C4805,$R$10)))</f>
        <v>0</v>
      </c>
      <c r="H4805" t="b">
        <f>IF('Input and Summary Results'!$J$4="yes",'Data Transformation'!F4805,'Data Transformation'!D4805)</f>
        <v>0</v>
      </c>
      <c r="I4805" t="str">
        <f t="shared" ref="I4805:I4868" si="256">IF(G4805=FALSE,"",B4805)</f>
        <v/>
      </c>
    </row>
    <row r="4806" spans="2:9" x14ac:dyDescent="0.25">
      <c r="B4806" t="b">
        <f>IF('Input and Summary Results'!D4388=0,FALSE,'Input and Summary Results'!$B4388)</f>
        <v>0</v>
      </c>
      <c r="C4806" t="b">
        <f>IF(OR(B4806=0,'Input and Summary Results'!D4388=0,'Input and Summary Results'!D4388=""),FALSE,'Input and Summary Results'!$D4388)</f>
        <v>0</v>
      </c>
      <c r="D4806" t="b">
        <f>IF(OR(B4806=0,'Input and Summary Results'!E4388=0),FALSE,'Input and Summary Results'!$E4388)</f>
        <v>0</v>
      </c>
      <c r="E4806" t="b">
        <f t="shared" si="254"/>
        <v>0</v>
      </c>
      <c r="F4806" t="b">
        <f t="shared" si="255"/>
        <v>0</v>
      </c>
      <c r="G4806" t="b">
        <f>IF('Input and Summary Results'!$J$4="yes",IF(C4806=FALSE,FALSE,IF('Data Transformation'!E4806&lt;$R$10,E4806,$R$10)),IF(C4806=FALSE,FALSE,IF(C4806&lt;$R$10,C4806,$R$10)))</f>
        <v>0</v>
      </c>
      <c r="H4806" t="b">
        <f>IF('Input and Summary Results'!$J$4="yes",'Data Transformation'!F4806,'Data Transformation'!D4806)</f>
        <v>0</v>
      </c>
      <c r="I4806" t="str">
        <f t="shared" si="256"/>
        <v/>
      </c>
    </row>
    <row r="4807" spans="2:9" x14ac:dyDescent="0.25">
      <c r="B4807" t="b">
        <f>IF('Input and Summary Results'!D4389=0,FALSE,'Input and Summary Results'!$B4389)</f>
        <v>0</v>
      </c>
      <c r="C4807" t="b">
        <f>IF(OR(B4807=0,'Input and Summary Results'!D4389=0,'Input and Summary Results'!D4389=""),FALSE,'Input and Summary Results'!$D4389)</f>
        <v>0</v>
      </c>
      <c r="D4807" t="b">
        <f>IF(OR(B4807=0,'Input and Summary Results'!E4389=0),FALSE,'Input and Summary Results'!$E4389)</f>
        <v>0</v>
      </c>
      <c r="E4807" t="b">
        <f t="shared" si="254"/>
        <v>0</v>
      </c>
      <c r="F4807" t="b">
        <f t="shared" si="255"/>
        <v>0</v>
      </c>
      <c r="G4807" t="b">
        <f>IF('Input and Summary Results'!$J$4="yes",IF(C4807=FALSE,FALSE,IF('Data Transformation'!E4807&lt;$R$10,E4807,$R$10)),IF(C4807=FALSE,FALSE,IF(C4807&lt;$R$10,C4807,$R$10)))</f>
        <v>0</v>
      </c>
      <c r="H4807" t="b">
        <f>IF('Input and Summary Results'!$J$4="yes",'Data Transformation'!F4807,'Data Transformation'!D4807)</f>
        <v>0</v>
      </c>
      <c r="I4807" t="str">
        <f t="shared" si="256"/>
        <v/>
      </c>
    </row>
    <row r="4808" spans="2:9" x14ac:dyDescent="0.25">
      <c r="B4808" t="b">
        <f>IF('Input and Summary Results'!D4390=0,FALSE,'Input and Summary Results'!$B4390)</f>
        <v>0</v>
      </c>
      <c r="C4808" t="b">
        <f>IF(OR(B4808=0,'Input and Summary Results'!D4390=0,'Input and Summary Results'!D4390=""),FALSE,'Input and Summary Results'!$D4390)</f>
        <v>0</v>
      </c>
      <c r="D4808" t="b">
        <f>IF(OR(B4808=0,'Input and Summary Results'!E4390=0),FALSE,'Input and Summary Results'!$E4390)</f>
        <v>0</v>
      </c>
      <c r="E4808" t="b">
        <f t="shared" si="254"/>
        <v>0</v>
      </c>
      <c r="F4808" t="b">
        <f t="shared" si="255"/>
        <v>0</v>
      </c>
      <c r="G4808" t="b">
        <f>IF('Input and Summary Results'!$J$4="yes",IF(C4808=FALSE,FALSE,IF('Data Transformation'!E4808&lt;$R$10,E4808,$R$10)),IF(C4808=FALSE,FALSE,IF(C4808&lt;$R$10,C4808,$R$10)))</f>
        <v>0</v>
      </c>
      <c r="H4808" t="b">
        <f>IF('Input and Summary Results'!$J$4="yes",'Data Transformation'!F4808,'Data Transformation'!D4808)</f>
        <v>0</v>
      </c>
      <c r="I4808" t="str">
        <f t="shared" si="256"/>
        <v/>
      </c>
    </row>
    <row r="4809" spans="2:9" x14ac:dyDescent="0.25">
      <c r="B4809" t="b">
        <f>IF('Input and Summary Results'!D4391=0,FALSE,'Input and Summary Results'!$B4391)</f>
        <v>0</v>
      </c>
      <c r="C4809" t="b">
        <f>IF(OR(B4809=0,'Input and Summary Results'!D4391=0,'Input and Summary Results'!D4391=""),FALSE,'Input and Summary Results'!$D4391)</f>
        <v>0</v>
      </c>
      <c r="D4809" t="b">
        <f>IF(OR(B4809=0,'Input and Summary Results'!E4391=0),FALSE,'Input and Summary Results'!$E4391)</f>
        <v>0</v>
      </c>
      <c r="E4809" t="b">
        <f t="shared" si="254"/>
        <v>0</v>
      </c>
      <c r="F4809" t="b">
        <f t="shared" si="255"/>
        <v>0</v>
      </c>
      <c r="G4809" t="b">
        <f>IF('Input and Summary Results'!$J$4="yes",IF(C4809=FALSE,FALSE,IF('Data Transformation'!E4809&lt;$R$10,E4809,$R$10)),IF(C4809=FALSE,FALSE,IF(C4809&lt;$R$10,C4809,$R$10)))</f>
        <v>0</v>
      </c>
      <c r="H4809" t="b">
        <f>IF('Input and Summary Results'!$J$4="yes",'Data Transformation'!F4809,'Data Transformation'!D4809)</f>
        <v>0</v>
      </c>
      <c r="I4809" t="str">
        <f t="shared" si="256"/>
        <v/>
      </c>
    </row>
    <row r="4810" spans="2:9" x14ac:dyDescent="0.25">
      <c r="B4810" t="b">
        <f>IF('Input and Summary Results'!D4392=0,FALSE,'Input and Summary Results'!$B4392)</f>
        <v>0</v>
      </c>
      <c r="C4810" t="b">
        <f>IF(OR(B4810=0,'Input and Summary Results'!D4392=0,'Input and Summary Results'!D4392=""),FALSE,'Input and Summary Results'!$D4392)</f>
        <v>0</v>
      </c>
      <c r="D4810" t="b">
        <f>IF(OR(B4810=0,'Input and Summary Results'!E4392=0),FALSE,'Input and Summary Results'!$E4392)</f>
        <v>0</v>
      </c>
      <c r="E4810" t="b">
        <f t="shared" si="254"/>
        <v>0</v>
      </c>
      <c r="F4810" t="b">
        <f t="shared" si="255"/>
        <v>0</v>
      </c>
      <c r="G4810" t="b">
        <f>IF('Input and Summary Results'!$J$4="yes",IF(C4810=FALSE,FALSE,IF('Data Transformation'!E4810&lt;$R$10,E4810,$R$10)),IF(C4810=FALSE,FALSE,IF(C4810&lt;$R$10,C4810,$R$10)))</f>
        <v>0</v>
      </c>
      <c r="H4810" t="b">
        <f>IF('Input and Summary Results'!$J$4="yes",'Data Transformation'!F4810,'Data Transformation'!D4810)</f>
        <v>0</v>
      </c>
      <c r="I4810" t="str">
        <f t="shared" si="256"/>
        <v/>
      </c>
    </row>
    <row r="4811" spans="2:9" x14ac:dyDescent="0.25">
      <c r="B4811" t="b">
        <f>IF('Input and Summary Results'!D4393=0,FALSE,'Input and Summary Results'!$B4393)</f>
        <v>0</v>
      </c>
      <c r="C4811" t="b">
        <f>IF(OR(B4811=0,'Input and Summary Results'!D4393=0,'Input and Summary Results'!D4393=""),FALSE,'Input and Summary Results'!$D4393)</f>
        <v>0</v>
      </c>
      <c r="D4811" t="b">
        <f>IF(OR(B4811=0,'Input and Summary Results'!E4393=0),FALSE,'Input and Summary Results'!$E4393)</f>
        <v>0</v>
      </c>
      <c r="E4811" t="b">
        <f t="shared" si="254"/>
        <v>0</v>
      </c>
      <c r="F4811" t="b">
        <f t="shared" si="255"/>
        <v>0</v>
      </c>
      <c r="G4811" t="b">
        <f>IF('Input and Summary Results'!$J$4="yes",IF(C4811=FALSE,FALSE,IF('Data Transformation'!E4811&lt;$R$10,E4811,$R$10)),IF(C4811=FALSE,FALSE,IF(C4811&lt;$R$10,C4811,$R$10)))</f>
        <v>0</v>
      </c>
      <c r="H4811" t="b">
        <f>IF('Input and Summary Results'!$J$4="yes",'Data Transformation'!F4811,'Data Transformation'!D4811)</f>
        <v>0</v>
      </c>
      <c r="I4811" t="str">
        <f t="shared" si="256"/>
        <v/>
      </c>
    </row>
    <row r="4812" spans="2:9" x14ac:dyDescent="0.25">
      <c r="B4812" t="b">
        <f>IF('Input and Summary Results'!D4394=0,FALSE,'Input and Summary Results'!$B4394)</f>
        <v>0</v>
      </c>
      <c r="C4812" t="b">
        <f>IF(OR(B4812=0,'Input and Summary Results'!D4394=0,'Input and Summary Results'!D4394=""),FALSE,'Input and Summary Results'!$D4394)</f>
        <v>0</v>
      </c>
      <c r="D4812" t="b">
        <f>IF(OR(B4812=0,'Input and Summary Results'!E4394=0),FALSE,'Input and Summary Results'!$E4394)</f>
        <v>0</v>
      </c>
      <c r="E4812" t="b">
        <f t="shared" si="254"/>
        <v>0</v>
      </c>
      <c r="F4812" t="b">
        <f t="shared" si="255"/>
        <v>0</v>
      </c>
      <c r="G4812" t="b">
        <f>IF('Input and Summary Results'!$J$4="yes",IF(C4812=FALSE,FALSE,IF('Data Transformation'!E4812&lt;$R$10,E4812,$R$10)),IF(C4812=FALSE,FALSE,IF(C4812&lt;$R$10,C4812,$R$10)))</f>
        <v>0</v>
      </c>
      <c r="H4812" t="b">
        <f>IF('Input and Summary Results'!$J$4="yes",'Data Transformation'!F4812,'Data Transformation'!D4812)</f>
        <v>0</v>
      </c>
      <c r="I4812" t="str">
        <f t="shared" si="256"/>
        <v/>
      </c>
    </row>
    <row r="4813" spans="2:9" x14ac:dyDescent="0.25">
      <c r="B4813" t="b">
        <f>IF('Input and Summary Results'!D4395=0,FALSE,'Input and Summary Results'!$B4395)</f>
        <v>0</v>
      </c>
      <c r="C4813" t="b">
        <f>IF(OR(B4813=0,'Input and Summary Results'!D4395=0,'Input and Summary Results'!D4395=""),FALSE,'Input and Summary Results'!$D4395)</f>
        <v>0</v>
      </c>
      <c r="D4813" t="b">
        <f>IF(OR(B4813=0,'Input and Summary Results'!E4395=0),FALSE,'Input and Summary Results'!$E4395)</f>
        <v>0</v>
      </c>
      <c r="E4813" t="b">
        <f t="shared" si="254"/>
        <v>0</v>
      </c>
      <c r="F4813" t="b">
        <f t="shared" si="255"/>
        <v>0</v>
      </c>
      <c r="G4813" t="b">
        <f>IF('Input and Summary Results'!$J$4="yes",IF(C4813=FALSE,FALSE,IF('Data Transformation'!E4813&lt;$R$10,E4813,$R$10)),IF(C4813=FALSE,FALSE,IF(C4813&lt;$R$10,C4813,$R$10)))</f>
        <v>0</v>
      </c>
      <c r="H4813" t="b">
        <f>IF('Input and Summary Results'!$J$4="yes",'Data Transformation'!F4813,'Data Transformation'!D4813)</f>
        <v>0</v>
      </c>
      <c r="I4813" t="str">
        <f t="shared" si="256"/>
        <v/>
      </c>
    </row>
    <row r="4814" spans="2:9" x14ac:dyDescent="0.25">
      <c r="B4814" t="b">
        <f>IF('Input and Summary Results'!D4396=0,FALSE,'Input and Summary Results'!$B4396)</f>
        <v>0</v>
      </c>
      <c r="C4814" t="b">
        <f>IF(OR(B4814=0,'Input and Summary Results'!D4396=0,'Input and Summary Results'!D4396=""),FALSE,'Input and Summary Results'!$D4396)</f>
        <v>0</v>
      </c>
      <c r="D4814" t="b">
        <f>IF(OR(B4814=0,'Input and Summary Results'!E4396=0),FALSE,'Input and Summary Results'!$E4396)</f>
        <v>0</v>
      </c>
      <c r="E4814" t="b">
        <f t="shared" si="254"/>
        <v>0</v>
      </c>
      <c r="F4814" t="b">
        <f t="shared" si="255"/>
        <v>0</v>
      </c>
      <c r="G4814" t="b">
        <f>IF('Input and Summary Results'!$J$4="yes",IF(C4814=FALSE,FALSE,IF('Data Transformation'!E4814&lt;$R$10,E4814,$R$10)),IF(C4814=FALSE,FALSE,IF(C4814&lt;$R$10,C4814,$R$10)))</f>
        <v>0</v>
      </c>
      <c r="H4814" t="b">
        <f>IF('Input and Summary Results'!$J$4="yes",'Data Transformation'!F4814,'Data Transformation'!D4814)</f>
        <v>0</v>
      </c>
      <c r="I4814" t="str">
        <f t="shared" si="256"/>
        <v/>
      </c>
    </row>
    <row r="4815" spans="2:9" x14ac:dyDescent="0.25">
      <c r="B4815" t="b">
        <f>IF('Input and Summary Results'!D4397=0,FALSE,'Input and Summary Results'!$B4397)</f>
        <v>0</v>
      </c>
      <c r="C4815" t="b">
        <f>IF(OR(B4815=0,'Input and Summary Results'!D4397=0,'Input and Summary Results'!D4397=""),FALSE,'Input and Summary Results'!$D4397)</f>
        <v>0</v>
      </c>
      <c r="D4815" t="b">
        <f>IF(OR(B4815=0,'Input and Summary Results'!E4397=0),FALSE,'Input and Summary Results'!$E4397)</f>
        <v>0</v>
      </c>
      <c r="E4815" t="b">
        <f t="shared" si="254"/>
        <v>0</v>
      </c>
      <c r="F4815" t="b">
        <f t="shared" si="255"/>
        <v>0</v>
      </c>
      <c r="G4815" t="b">
        <f>IF('Input and Summary Results'!$J$4="yes",IF(C4815=FALSE,FALSE,IF('Data Transformation'!E4815&lt;$R$10,E4815,$R$10)),IF(C4815=FALSE,FALSE,IF(C4815&lt;$R$10,C4815,$R$10)))</f>
        <v>0</v>
      </c>
      <c r="H4815" t="b">
        <f>IF('Input and Summary Results'!$J$4="yes",'Data Transformation'!F4815,'Data Transformation'!D4815)</f>
        <v>0</v>
      </c>
      <c r="I4815" t="str">
        <f t="shared" si="256"/>
        <v/>
      </c>
    </row>
    <row r="4816" spans="2:9" x14ac:dyDescent="0.25">
      <c r="B4816" t="b">
        <f>IF('Input and Summary Results'!D4398=0,FALSE,'Input and Summary Results'!$B4398)</f>
        <v>0</v>
      </c>
      <c r="C4816" t="b">
        <f>IF(OR(B4816=0,'Input and Summary Results'!D4398=0,'Input and Summary Results'!D4398=""),FALSE,'Input and Summary Results'!$D4398)</f>
        <v>0</v>
      </c>
      <c r="D4816" t="b">
        <f>IF(OR(B4816=0,'Input and Summary Results'!E4398=0),FALSE,'Input and Summary Results'!$E4398)</f>
        <v>0</v>
      </c>
      <c r="E4816" t="b">
        <f t="shared" si="254"/>
        <v>0</v>
      </c>
      <c r="F4816" t="b">
        <f t="shared" si="255"/>
        <v>0</v>
      </c>
      <c r="G4816" t="b">
        <f>IF('Input and Summary Results'!$J$4="yes",IF(C4816=FALSE,FALSE,IF('Data Transformation'!E4816&lt;$R$10,E4816,$R$10)),IF(C4816=FALSE,FALSE,IF(C4816&lt;$R$10,C4816,$R$10)))</f>
        <v>0</v>
      </c>
      <c r="H4816" t="b">
        <f>IF('Input and Summary Results'!$J$4="yes",'Data Transformation'!F4816,'Data Transformation'!D4816)</f>
        <v>0</v>
      </c>
      <c r="I4816" t="str">
        <f t="shared" si="256"/>
        <v/>
      </c>
    </row>
    <row r="4817" spans="2:9" x14ac:dyDescent="0.25">
      <c r="B4817" t="b">
        <f>IF('Input and Summary Results'!D4399=0,FALSE,'Input and Summary Results'!$B4399)</f>
        <v>0</v>
      </c>
      <c r="C4817" t="b">
        <f>IF(OR(B4817=0,'Input and Summary Results'!D4399=0,'Input and Summary Results'!D4399=""),FALSE,'Input and Summary Results'!$D4399)</f>
        <v>0</v>
      </c>
      <c r="D4817" t="b">
        <f>IF(OR(B4817=0,'Input and Summary Results'!E4399=0),FALSE,'Input and Summary Results'!$E4399)</f>
        <v>0</v>
      </c>
      <c r="E4817" t="b">
        <f t="shared" si="254"/>
        <v>0</v>
      </c>
      <c r="F4817" t="b">
        <f t="shared" si="255"/>
        <v>0</v>
      </c>
      <c r="G4817" t="b">
        <f>IF('Input and Summary Results'!$J$4="yes",IF(C4817=FALSE,FALSE,IF('Data Transformation'!E4817&lt;$R$10,E4817,$R$10)),IF(C4817=FALSE,FALSE,IF(C4817&lt;$R$10,C4817,$R$10)))</f>
        <v>0</v>
      </c>
      <c r="H4817" t="b">
        <f>IF('Input and Summary Results'!$J$4="yes",'Data Transformation'!F4817,'Data Transformation'!D4817)</f>
        <v>0</v>
      </c>
      <c r="I4817" t="str">
        <f t="shared" si="256"/>
        <v/>
      </c>
    </row>
    <row r="4818" spans="2:9" x14ac:dyDescent="0.25">
      <c r="B4818" t="b">
        <f>IF('Input and Summary Results'!D4400=0,FALSE,'Input and Summary Results'!$B4400)</f>
        <v>0</v>
      </c>
      <c r="C4818" t="b">
        <f>IF(OR(B4818=0,'Input and Summary Results'!D4400=0,'Input and Summary Results'!D4400=""),FALSE,'Input and Summary Results'!$D4400)</f>
        <v>0</v>
      </c>
      <c r="D4818" t="b">
        <f>IF(OR(B4818=0,'Input and Summary Results'!E4400=0),FALSE,'Input and Summary Results'!$E4400)</f>
        <v>0</v>
      </c>
      <c r="E4818" t="b">
        <f t="shared" si="254"/>
        <v>0</v>
      </c>
      <c r="F4818" t="b">
        <f t="shared" si="255"/>
        <v>0</v>
      </c>
      <c r="G4818" t="b">
        <f>IF('Input and Summary Results'!$J$4="yes",IF(C4818=FALSE,FALSE,IF('Data Transformation'!E4818&lt;$R$10,E4818,$R$10)),IF(C4818=FALSE,FALSE,IF(C4818&lt;$R$10,C4818,$R$10)))</f>
        <v>0</v>
      </c>
      <c r="H4818" t="b">
        <f>IF('Input and Summary Results'!$J$4="yes",'Data Transformation'!F4818,'Data Transformation'!D4818)</f>
        <v>0</v>
      </c>
      <c r="I4818" t="str">
        <f t="shared" si="256"/>
        <v/>
      </c>
    </row>
    <row r="4819" spans="2:9" x14ac:dyDescent="0.25">
      <c r="B4819" t="b">
        <f>IF('Input and Summary Results'!D4401=0,FALSE,'Input and Summary Results'!$B4401)</f>
        <v>0</v>
      </c>
      <c r="C4819" t="b">
        <f>IF(OR(B4819=0,'Input and Summary Results'!D4401=0,'Input and Summary Results'!D4401=""),FALSE,'Input and Summary Results'!$D4401)</f>
        <v>0</v>
      </c>
      <c r="D4819" t="b">
        <f>IF(OR(B4819=0,'Input and Summary Results'!E4401=0),FALSE,'Input and Summary Results'!$E4401)</f>
        <v>0</v>
      </c>
      <c r="E4819" t="b">
        <f t="shared" si="254"/>
        <v>0</v>
      </c>
      <c r="F4819" t="b">
        <f t="shared" si="255"/>
        <v>0</v>
      </c>
      <c r="G4819" t="b">
        <f>IF('Input and Summary Results'!$J$4="yes",IF(C4819=FALSE,FALSE,IF('Data Transformation'!E4819&lt;$R$10,E4819,$R$10)),IF(C4819=FALSE,FALSE,IF(C4819&lt;$R$10,C4819,$R$10)))</f>
        <v>0</v>
      </c>
      <c r="H4819" t="b">
        <f>IF('Input and Summary Results'!$J$4="yes",'Data Transformation'!F4819,'Data Transformation'!D4819)</f>
        <v>0</v>
      </c>
      <c r="I4819" t="str">
        <f t="shared" si="256"/>
        <v/>
      </c>
    </row>
    <row r="4820" spans="2:9" x14ac:dyDescent="0.25">
      <c r="B4820" t="b">
        <f>IF('Input and Summary Results'!D4402=0,FALSE,'Input and Summary Results'!$B4402)</f>
        <v>0</v>
      </c>
      <c r="C4820" t="b">
        <f>IF(OR(B4820=0,'Input and Summary Results'!D4402=0,'Input and Summary Results'!D4402=""),FALSE,'Input and Summary Results'!$D4402)</f>
        <v>0</v>
      </c>
      <c r="D4820" t="b">
        <f>IF(OR(B4820=0,'Input and Summary Results'!E4402=0),FALSE,'Input and Summary Results'!$E4402)</f>
        <v>0</v>
      </c>
      <c r="E4820" t="b">
        <f t="shared" si="254"/>
        <v>0</v>
      </c>
      <c r="F4820" t="b">
        <f t="shared" si="255"/>
        <v>0</v>
      </c>
      <c r="G4820" t="b">
        <f>IF('Input and Summary Results'!$J$4="yes",IF(C4820=FALSE,FALSE,IF('Data Transformation'!E4820&lt;$R$10,E4820,$R$10)),IF(C4820=FALSE,FALSE,IF(C4820&lt;$R$10,C4820,$R$10)))</f>
        <v>0</v>
      </c>
      <c r="H4820" t="b">
        <f>IF('Input and Summary Results'!$J$4="yes",'Data Transformation'!F4820,'Data Transformation'!D4820)</f>
        <v>0</v>
      </c>
      <c r="I4820" t="str">
        <f t="shared" si="256"/>
        <v/>
      </c>
    </row>
    <row r="4821" spans="2:9" x14ac:dyDescent="0.25">
      <c r="B4821" t="b">
        <f>IF('Input and Summary Results'!D4403=0,FALSE,'Input and Summary Results'!$B4403)</f>
        <v>0</v>
      </c>
      <c r="C4821" t="b">
        <f>IF(OR(B4821=0,'Input and Summary Results'!D4403=0,'Input and Summary Results'!D4403=""),FALSE,'Input and Summary Results'!$D4403)</f>
        <v>0</v>
      </c>
      <c r="D4821" t="b">
        <f>IF(OR(B4821=0,'Input and Summary Results'!E4403=0),FALSE,'Input and Summary Results'!$E4403)</f>
        <v>0</v>
      </c>
      <c r="E4821" t="b">
        <f t="shared" si="254"/>
        <v>0</v>
      </c>
      <c r="F4821" t="b">
        <f t="shared" si="255"/>
        <v>0</v>
      </c>
      <c r="G4821" t="b">
        <f>IF('Input and Summary Results'!$J$4="yes",IF(C4821=FALSE,FALSE,IF('Data Transformation'!E4821&lt;$R$10,E4821,$R$10)),IF(C4821=FALSE,FALSE,IF(C4821&lt;$R$10,C4821,$R$10)))</f>
        <v>0</v>
      </c>
      <c r="H4821" t="b">
        <f>IF('Input and Summary Results'!$J$4="yes",'Data Transformation'!F4821,'Data Transformation'!D4821)</f>
        <v>0</v>
      </c>
      <c r="I4821" t="str">
        <f t="shared" si="256"/>
        <v/>
      </c>
    </row>
    <row r="4822" spans="2:9" x14ac:dyDescent="0.25">
      <c r="B4822" t="b">
        <f>IF('Input and Summary Results'!D4404=0,FALSE,'Input and Summary Results'!$B4404)</f>
        <v>0</v>
      </c>
      <c r="C4822" t="b">
        <f>IF(OR(B4822=0,'Input and Summary Results'!D4404=0,'Input and Summary Results'!D4404=""),FALSE,'Input and Summary Results'!$D4404)</f>
        <v>0</v>
      </c>
      <c r="D4822" t="b">
        <f>IF(OR(B4822=0,'Input and Summary Results'!E4404=0),FALSE,'Input and Summary Results'!$E4404)</f>
        <v>0</v>
      </c>
      <c r="E4822" t="b">
        <f t="shared" si="254"/>
        <v>0</v>
      </c>
      <c r="F4822" t="b">
        <f t="shared" si="255"/>
        <v>0</v>
      </c>
      <c r="G4822" t="b">
        <f>IF('Input and Summary Results'!$J$4="yes",IF(C4822=FALSE,FALSE,IF('Data Transformation'!E4822&lt;$R$10,E4822,$R$10)),IF(C4822=FALSE,FALSE,IF(C4822&lt;$R$10,C4822,$R$10)))</f>
        <v>0</v>
      </c>
      <c r="H4822" t="b">
        <f>IF('Input and Summary Results'!$J$4="yes",'Data Transformation'!F4822,'Data Transformation'!D4822)</f>
        <v>0</v>
      </c>
      <c r="I4822" t="str">
        <f t="shared" si="256"/>
        <v/>
      </c>
    </row>
    <row r="4823" spans="2:9" x14ac:dyDescent="0.25">
      <c r="B4823" t="b">
        <f>IF('Input and Summary Results'!D4405=0,FALSE,'Input and Summary Results'!$B4405)</f>
        <v>0</v>
      </c>
      <c r="C4823" t="b">
        <f>IF(OR(B4823=0,'Input and Summary Results'!D4405=0,'Input and Summary Results'!D4405=""),FALSE,'Input and Summary Results'!$D4405)</f>
        <v>0</v>
      </c>
      <c r="D4823" t="b">
        <f>IF(OR(B4823=0,'Input and Summary Results'!E4405=0),FALSE,'Input and Summary Results'!$E4405)</f>
        <v>0</v>
      </c>
      <c r="E4823" t="b">
        <f t="shared" si="254"/>
        <v>0</v>
      </c>
      <c r="F4823" t="b">
        <f t="shared" si="255"/>
        <v>0</v>
      </c>
      <c r="G4823" t="b">
        <f>IF('Input and Summary Results'!$J$4="yes",IF(C4823=FALSE,FALSE,IF('Data Transformation'!E4823&lt;$R$10,E4823,$R$10)),IF(C4823=FALSE,FALSE,IF(C4823&lt;$R$10,C4823,$R$10)))</f>
        <v>0</v>
      </c>
      <c r="H4823" t="b">
        <f>IF('Input and Summary Results'!$J$4="yes",'Data Transformation'!F4823,'Data Transformation'!D4823)</f>
        <v>0</v>
      </c>
      <c r="I4823" t="str">
        <f t="shared" si="256"/>
        <v/>
      </c>
    </row>
    <row r="4824" spans="2:9" x14ac:dyDescent="0.25">
      <c r="B4824" t="b">
        <f>IF('Input and Summary Results'!D4406=0,FALSE,'Input and Summary Results'!$B4406)</f>
        <v>0</v>
      </c>
      <c r="C4824" t="b">
        <f>IF(OR(B4824=0,'Input and Summary Results'!D4406=0,'Input and Summary Results'!D4406=""),FALSE,'Input and Summary Results'!$D4406)</f>
        <v>0</v>
      </c>
      <c r="D4824" t="b">
        <f>IF(OR(B4824=0,'Input and Summary Results'!E4406=0),FALSE,'Input and Summary Results'!$E4406)</f>
        <v>0</v>
      </c>
      <c r="E4824" t="b">
        <f t="shared" si="254"/>
        <v>0</v>
      </c>
      <c r="F4824" t="b">
        <f t="shared" si="255"/>
        <v>0</v>
      </c>
      <c r="G4824" t="b">
        <f>IF('Input and Summary Results'!$J$4="yes",IF(C4824=FALSE,FALSE,IF('Data Transformation'!E4824&lt;$R$10,E4824,$R$10)),IF(C4824=FALSE,FALSE,IF(C4824&lt;$R$10,C4824,$R$10)))</f>
        <v>0</v>
      </c>
      <c r="H4824" t="b">
        <f>IF('Input and Summary Results'!$J$4="yes",'Data Transformation'!F4824,'Data Transformation'!D4824)</f>
        <v>0</v>
      </c>
      <c r="I4824" t="str">
        <f t="shared" si="256"/>
        <v/>
      </c>
    </row>
    <row r="4825" spans="2:9" x14ac:dyDescent="0.25">
      <c r="B4825" t="b">
        <f>IF('Input and Summary Results'!D4407=0,FALSE,'Input and Summary Results'!$B4407)</f>
        <v>0</v>
      </c>
      <c r="C4825" t="b">
        <f>IF(OR(B4825=0,'Input and Summary Results'!D4407=0,'Input and Summary Results'!D4407=""),FALSE,'Input and Summary Results'!$D4407)</f>
        <v>0</v>
      </c>
      <c r="D4825" t="b">
        <f>IF(OR(B4825=0,'Input and Summary Results'!E4407=0),FALSE,'Input and Summary Results'!$E4407)</f>
        <v>0</v>
      </c>
      <c r="E4825" t="b">
        <f t="shared" si="254"/>
        <v>0</v>
      </c>
      <c r="F4825" t="b">
        <f t="shared" si="255"/>
        <v>0</v>
      </c>
      <c r="G4825" t="b">
        <f>IF('Input and Summary Results'!$J$4="yes",IF(C4825=FALSE,FALSE,IF('Data Transformation'!E4825&lt;$R$10,E4825,$R$10)),IF(C4825=FALSE,FALSE,IF(C4825&lt;$R$10,C4825,$R$10)))</f>
        <v>0</v>
      </c>
      <c r="H4825" t="b">
        <f>IF('Input and Summary Results'!$J$4="yes",'Data Transformation'!F4825,'Data Transformation'!D4825)</f>
        <v>0</v>
      </c>
      <c r="I4825" t="str">
        <f t="shared" si="256"/>
        <v/>
      </c>
    </row>
    <row r="4826" spans="2:9" x14ac:dyDescent="0.25">
      <c r="B4826" t="b">
        <f>IF('Input and Summary Results'!D4408=0,FALSE,'Input and Summary Results'!$B4408)</f>
        <v>0</v>
      </c>
      <c r="C4826" t="b">
        <f>IF(OR(B4826=0,'Input and Summary Results'!D4408=0,'Input and Summary Results'!D4408=""),FALSE,'Input and Summary Results'!$D4408)</f>
        <v>0</v>
      </c>
      <c r="D4826" t="b">
        <f>IF(OR(B4826=0,'Input and Summary Results'!E4408=0),FALSE,'Input and Summary Results'!$E4408)</f>
        <v>0</v>
      </c>
      <c r="E4826" t="b">
        <f t="shared" si="254"/>
        <v>0</v>
      </c>
      <c r="F4826" t="b">
        <f t="shared" si="255"/>
        <v>0</v>
      </c>
      <c r="G4826" t="b">
        <f>IF('Input and Summary Results'!$J$4="yes",IF(C4826=FALSE,FALSE,IF('Data Transformation'!E4826&lt;$R$10,E4826,$R$10)),IF(C4826=FALSE,FALSE,IF(C4826&lt;$R$10,C4826,$R$10)))</f>
        <v>0</v>
      </c>
      <c r="H4826" t="b">
        <f>IF('Input and Summary Results'!$J$4="yes",'Data Transformation'!F4826,'Data Transformation'!D4826)</f>
        <v>0</v>
      </c>
      <c r="I4826" t="str">
        <f t="shared" si="256"/>
        <v/>
      </c>
    </row>
    <row r="4827" spans="2:9" x14ac:dyDescent="0.25">
      <c r="B4827" t="b">
        <f>IF('Input and Summary Results'!D4409=0,FALSE,'Input and Summary Results'!$B4409)</f>
        <v>0</v>
      </c>
      <c r="C4827" t="b">
        <f>IF(OR(B4827=0,'Input and Summary Results'!D4409=0,'Input and Summary Results'!D4409=""),FALSE,'Input and Summary Results'!$D4409)</f>
        <v>0</v>
      </c>
      <c r="D4827" t="b">
        <f>IF(OR(B4827=0,'Input and Summary Results'!E4409=0),FALSE,'Input and Summary Results'!$E4409)</f>
        <v>0</v>
      </c>
      <c r="E4827" t="b">
        <f t="shared" si="254"/>
        <v>0</v>
      </c>
      <c r="F4827" t="b">
        <f t="shared" si="255"/>
        <v>0</v>
      </c>
      <c r="G4827" t="b">
        <f>IF('Input and Summary Results'!$J$4="yes",IF(C4827=FALSE,FALSE,IF('Data Transformation'!E4827&lt;$R$10,E4827,$R$10)),IF(C4827=FALSE,FALSE,IF(C4827&lt;$R$10,C4827,$R$10)))</f>
        <v>0</v>
      </c>
      <c r="H4827" t="b">
        <f>IF('Input and Summary Results'!$J$4="yes",'Data Transformation'!F4827,'Data Transformation'!D4827)</f>
        <v>0</v>
      </c>
      <c r="I4827" t="str">
        <f t="shared" si="256"/>
        <v/>
      </c>
    </row>
    <row r="4828" spans="2:9" x14ac:dyDescent="0.25">
      <c r="B4828" t="b">
        <f>IF('Input and Summary Results'!D4410=0,FALSE,'Input and Summary Results'!$B4410)</f>
        <v>0</v>
      </c>
      <c r="C4828" t="b">
        <f>IF(OR(B4828=0,'Input and Summary Results'!D4410=0,'Input and Summary Results'!D4410=""),FALSE,'Input and Summary Results'!$D4410)</f>
        <v>0</v>
      </c>
      <c r="D4828" t="b">
        <f>IF(OR(B4828=0,'Input and Summary Results'!E4410=0),FALSE,'Input and Summary Results'!$E4410)</f>
        <v>0</v>
      </c>
      <c r="E4828" t="b">
        <f t="shared" si="254"/>
        <v>0</v>
      </c>
      <c r="F4828" t="b">
        <f t="shared" si="255"/>
        <v>0</v>
      </c>
      <c r="G4828" t="b">
        <f>IF('Input and Summary Results'!$J$4="yes",IF(C4828=FALSE,FALSE,IF('Data Transformation'!E4828&lt;$R$10,E4828,$R$10)),IF(C4828=FALSE,FALSE,IF(C4828&lt;$R$10,C4828,$R$10)))</f>
        <v>0</v>
      </c>
      <c r="H4828" t="b">
        <f>IF('Input and Summary Results'!$J$4="yes",'Data Transformation'!F4828,'Data Transformation'!D4828)</f>
        <v>0</v>
      </c>
      <c r="I4828" t="str">
        <f t="shared" si="256"/>
        <v/>
      </c>
    </row>
    <row r="4829" spans="2:9" x14ac:dyDescent="0.25">
      <c r="B4829" t="b">
        <f>IF('Input and Summary Results'!D4411=0,FALSE,'Input and Summary Results'!$B4411)</f>
        <v>0</v>
      </c>
      <c r="C4829" t="b">
        <f>IF(OR(B4829=0,'Input and Summary Results'!D4411=0,'Input and Summary Results'!D4411=""),FALSE,'Input and Summary Results'!$D4411)</f>
        <v>0</v>
      </c>
      <c r="D4829" t="b">
        <f>IF(OR(B4829=0,'Input and Summary Results'!E4411=0),FALSE,'Input and Summary Results'!$E4411)</f>
        <v>0</v>
      </c>
      <c r="E4829" t="b">
        <f t="shared" si="254"/>
        <v>0</v>
      </c>
      <c r="F4829" t="b">
        <f t="shared" si="255"/>
        <v>0</v>
      </c>
      <c r="G4829" t="b">
        <f>IF('Input and Summary Results'!$J$4="yes",IF(C4829=FALSE,FALSE,IF('Data Transformation'!E4829&lt;$R$10,E4829,$R$10)),IF(C4829=FALSE,FALSE,IF(C4829&lt;$R$10,C4829,$R$10)))</f>
        <v>0</v>
      </c>
      <c r="H4829" t="b">
        <f>IF('Input and Summary Results'!$J$4="yes",'Data Transformation'!F4829,'Data Transformation'!D4829)</f>
        <v>0</v>
      </c>
      <c r="I4829" t="str">
        <f t="shared" si="256"/>
        <v/>
      </c>
    </row>
    <row r="4830" spans="2:9" x14ac:dyDescent="0.25">
      <c r="B4830" t="b">
        <f>IF('Input and Summary Results'!D4412=0,FALSE,'Input and Summary Results'!$B4412)</f>
        <v>0</v>
      </c>
      <c r="C4830" t="b">
        <f>IF(OR(B4830=0,'Input and Summary Results'!D4412=0,'Input and Summary Results'!D4412=""),FALSE,'Input and Summary Results'!$D4412)</f>
        <v>0</v>
      </c>
      <c r="D4830" t="b">
        <f>IF(OR(B4830=0,'Input and Summary Results'!E4412=0),FALSE,'Input and Summary Results'!$E4412)</f>
        <v>0</v>
      </c>
      <c r="E4830" t="b">
        <f t="shared" si="254"/>
        <v>0</v>
      </c>
      <c r="F4830" t="b">
        <f t="shared" si="255"/>
        <v>0</v>
      </c>
      <c r="G4830" t="b">
        <f>IF('Input and Summary Results'!$J$4="yes",IF(C4830=FALSE,FALSE,IF('Data Transformation'!E4830&lt;$R$10,E4830,$R$10)),IF(C4830=FALSE,FALSE,IF(C4830&lt;$R$10,C4830,$R$10)))</f>
        <v>0</v>
      </c>
      <c r="H4830" t="b">
        <f>IF('Input and Summary Results'!$J$4="yes",'Data Transformation'!F4830,'Data Transformation'!D4830)</f>
        <v>0</v>
      </c>
      <c r="I4830" t="str">
        <f t="shared" si="256"/>
        <v/>
      </c>
    </row>
    <row r="4831" spans="2:9" x14ac:dyDescent="0.25">
      <c r="B4831" t="b">
        <f>IF('Input and Summary Results'!D4413=0,FALSE,'Input and Summary Results'!$B4413)</f>
        <v>0</v>
      </c>
      <c r="C4831" t="b">
        <f>IF(OR(B4831=0,'Input and Summary Results'!D4413=0,'Input and Summary Results'!D4413=""),FALSE,'Input and Summary Results'!$D4413)</f>
        <v>0</v>
      </c>
      <c r="D4831" t="b">
        <f>IF(OR(B4831=0,'Input and Summary Results'!E4413=0),FALSE,'Input and Summary Results'!$E4413)</f>
        <v>0</v>
      </c>
      <c r="E4831" t="b">
        <f t="shared" si="254"/>
        <v>0</v>
      </c>
      <c r="F4831" t="b">
        <f t="shared" si="255"/>
        <v>0</v>
      </c>
      <c r="G4831" t="b">
        <f>IF('Input and Summary Results'!$J$4="yes",IF(C4831=FALSE,FALSE,IF('Data Transformation'!E4831&lt;$R$10,E4831,$R$10)),IF(C4831=FALSE,FALSE,IF(C4831&lt;$R$10,C4831,$R$10)))</f>
        <v>0</v>
      </c>
      <c r="H4831" t="b">
        <f>IF('Input and Summary Results'!$J$4="yes",'Data Transformation'!F4831,'Data Transformation'!D4831)</f>
        <v>0</v>
      </c>
      <c r="I4831" t="str">
        <f t="shared" si="256"/>
        <v/>
      </c>
    </row>
    <row r="4832" spans="2:9" x14ac:dyDescent="0.25">
      <c r="B4832" t="b">
        <f>IF('Input and Summary Results'!D4414=0,FALSE,'Input and Summary Results'!$B4414)</f>
        <v>0</v>
      </c>
      <c r="C4832" t="b">
        <f>IF(OR(B4832=0,'Input and Summary Results'!D4414=0,'Input and Summary Results'!D4414=""),FALSE,'Input and Summary Results'!$D4414)</f>
        <v>0</v>
      </c>
      <c r="D4832" t="b">
        <f>IF(OR(B4832=0,'Input and Summary Results'!E4414=0),FALSE,'Input and Summary Results'!$E4414)</f>
        <v>0</v>
      </c>
      <c r="E4832" t="b">
        <f t="shared" si="254"/>
        <v>0</v>
      </c>
      <c r="F4832" t="b">
        <f t="shared" si="255"/>
        <v>0</v>
      </c>
      <c r="G4832" t="b">
        <f>IF('Input and Summary Results'!$J$4="yes",IF(C4832=FALSE,FALSE,IF('Data Transformation'!E4832&lt;$R$10,E4832,$R$10)),IF(C4832=FALSE,FALSE,IF(C4832&lt;$R$10,C4832,$R$10)))</f>
        <v>0</v>
      </c>
      <c r="H4832" t="b">
        <f>IF('Input and Summary Results'!$J$4="yes",'Data Transformation'!F4832,'Data Transformation'!D4832)</f>
        <v>0</v>
      </c>
      <c r="I4832" t="str">
        <f t="shared" si="256"/>
        <v/>
      </c>
    </row>
    <row r="4833" spans="2:9" x14ac:dyDescent="0.25">
      <c r="B4833" t="b">
        <f>IF('Input and Summary Results'!D4415=0,FALSE,'Input and Summary Results'!$B4415)</f>
        <v>0</v>
      </c>
      <c r="C4833" t="b">
        <f>IF(OR(B4833=0,'Input and Summary Results'!D4415=0,'Input and Summary Results'!D4415=""),FALSE,'Input and Summary Results'!$D4415)</f>
        <v>0</v>
      </c>
      <c r="D4833" t="b">
        <f>IF(OR(B4833=0,'Input and Summary Results'!E4415=0),FALSE,'Input and Summary Results'!$E4415)</f>
        <v>0</v>
      </c>
      <c r="E4833" t="b">
        <f t="shared" si="254"/>
        <v>0</v>
      </c>
      <c r="F4833" t="b">
        <f t="shared" si="255"/>
        <v>0</v>
      </c>
      <c r="G4833" t="b">
        <f>IF('Input and Summary Results'!$J$4="yes",IF(C4833=FALSE,FALSE,IF('Data Transformation'!E4833&lt;$R$10,E4833,$R$10)),IF(C4833=FALSE,FALSE,IF(C4833&lt;$R$10,C4833,$R$10)))</f>
        <v>0</v>
      </c>
      <c r="H4833" t="b">
        <f>IF('Input and Summary Results'!$J$4="yes",'Data Transformation'!F4833,'Data Transformation'!D4833)</f>
        <v>0</v>
      </c>
      <c r="I4833" t="str">
        <f t="shared" si="256"/>
        <v/>
      </c>
    </row>
    <row r="4834" spans="2:9" x14ac:dyDescent="0.25">
      <c r="B4834" t="b">
        <f>IF('Input and Summary Results'!D4416=0,FALSE,'Input and Summary Results'!$B4416)</f>
        <v>0</v>
      </c>
      <c r="C4834" t="b">
        <f>IF(OR(B4834=0,'Input and Summary Results'!D4416=0,'Input and Summary Results'!D4416=""),FALSE,'Input and Summary Results'!$D4416)</f>
        <v>0</v>
      </c>
      <c r="D4834" t="b">
        <f>IF(OR(B4834=0,'Input and Summary Results'!E4416=0),FALSE,'Input and Summary Results'!$E4416)</f>
        <v>0</v>
      </c>
      <c r="E4834" t="b">
        <f t="shared" si="254"/>
        <v>0</v>
      </c>
      <c r="F4834" t="b">
        <f t="shared" si="255"/>
        <v>0</v>
      </c>
      <c r="G4834" t="b">
        <f>IF('Input and Summary Results'!$J$4="yes",IF(C4834=FALSE,FALSE,IF('Data Transformation'!E4834&lt;$R$10,E4834,$R$10)),IF(C4834=FALSE,FALSE,IF(C4834&lt;$R$10,C4834,$R$10)))</f>
        <v>0</v>
      </c>
      <c r="H4834" t="b">
        <f>IF('Input and Summary Results'!$J$4="yes",'Data Transformation'!F4834,'Data Transformation'!D4834)</f>
        <v>0</v>
      </c>
      <c r="I4834" t="str">
        <f t="shared" si="256"/>
        <v/>
      </c>
    </row>
    <row r="4835" spans="2:9" x14ac:dyDescent="0.25">
      <c r="B4835" t="b">
        <f>IF('Input and Summary Results'!D4417=0,FALSE,'Input and Summary Results'!$B4417)</f>
        <v>0</v>
      </c>
      <c r="C4835" t="b">
        <f>IF(OR(B4835=0,'Input and Summary Results'!D4417=0,'Input and Summary Results'!D4417=""),FALSE,'Input and Summary Results'!$D4417)</f>
        <v>0</v>
      </c>
      <c r="D4835" t="b">
        <f>IF(OR(B4835=0,'Input and Summary Results'!E4417=0),FALSE,'Input and Summary Results'!$E4417)</f>
        <v>0</v>
      </c>
      <c r="E4835" t="b">
        <f t="shared" si="254"/>
        <v>0</v>
      </c>
      <c r="F4835" t="b">
        <f t="shared" si="255"/>
        <v>0</v>
      </c>
      <c r="G4835" t="b">
        <f>IF('Input and Summary Results'!$J$4="yes",IF(C4835=FALSE,FALSE,IF('Data Transformation'!E4835&lt;$R$10,E4835,$R$10)),IF(C4835=FALSE,FALSE,IF(C4835&lt;$R$10,C4835,$R$10)))</f>
        <v>0</v>
      </c>
      <c r="H4835" t="b">
        <f>IF('Input and Summary Results'!$J$4="yes",'Data Transformation'!F4835,'Data Transformation'!D4835)</f>
        <v>0</v>
      </c>
      <c r="I4835" t="str">
        <f t="shared" si="256"/>
        <v/>
      </c>
    </row>
    <row r="4836" spans="2:9" x14ac:dyDescent="0.25">
      <c r="B4836" t="b">
        <f>IF('Input and Summary Results'!D4418=0,FALSE,'Input and Summary Results'!$B4418)</f>
        <v>0</v>
      </c>
      <c r="C4836" t="b">
        <f>IF(OR(B4836=0,'Input and Summary Results'!D4418=0,'Input and Summary Results'!D4418=""),FALSE,'Input and Summary Results'!$D4418)</f>
        <v>0</v>
      </c>
      <c r="D4836" t="b">
        <f>IF(OR(B4836=0,'Input and Summary Results'!E4418=0),FALSE,'Input and Summary Results'!$E4418)</f>
        <v>0</v>
      </c>
      <c r="E4836" t="b">
        <f t="shared" si="254"/>
        <v>0</v>
      </c>
      <c r="F4836" t="b">
        <f t="shared" si="255"/>
        <v>0</v>
      </c>
      <c r="G4836" t="b">
        <f>IF('Input and Summary Results'!$J$4="yes",IF(C4836=FALSE,FALSE,IF('Data Transformation'!E4836&lt;$R$10,E4836,$R$10)),IF(C4836=FALSE,FALSE,IF(C4836&lt;$R$10,C4836,$R$10)))</f>
        <v>0</v>
      </c>
      <c r="H4836" t="b">
        <f>IF('Input and Summary Results'!$J$4="yes",'Data Transformation'!F4836,'Data Transformation'!D4836)</f>
        <v>0</v>
      </c>
      <c r="I4836" t="str">
        <f t="shared" si="256"/>
        <v/>
      </c>
    </row>
    <row r="4837" spans="2:9" x14ac:dyDescent="0.25">
      <c r="B4837" t="b">
        <f>IF('Input and Summary Results'!D4419=0,FALSE,'Input and Summary Results'!$B4419)</f>
        <v>0</v>
      </c>
      <c r="C4837" t="b">
        <f>IF(OR(B4837=0,'Input and Summary Results'!D4419=0,'Input and Summary Results'!D4419=""),FALSE,'Input and Summary Results'!$D4419)</f>
        <v>0</v>
      </c>
      <c r="D4837" t="b">
        <f>IF(OR(B4837=0,'Input and Summary Results'!E4419=0),FALSE,'Input and Summary Results'!$E4419)</f>
        <v>0</v>
      </c>
      <c r="E4837" t="b">
        <f t="shared" si="254"/>
        <v>0</v>
      </c>
      <c r="F4837" t="b">
        <f t="shared" si="255"/>
        <v>0</v>
      </c>
      <c r="G4837" t="b">
        <f>IF('Input and Summary Results'!$J$4="yes",IF(C4837=FALSE,FALSE,IF('Data Transformation'!E4837&lt;$R$10,E4837,$R$10)),IF(C4837=FALSE,FALSE,IF(C4837&lt;$R$10,C4837,$R$10)))</f>
        <v>0</v>
      </c>
      <c r="H4837" t="b">
        <f>IF('Input and Summary Results'!$J$4="yes",'Data Transformation'!F4837,'Data Transformation'!D4837)</f>
        <v>0</v>
      </c>
      <c r="I4837" t="str">
        <f t="shared" si="256"/>
        <v/>
      </c>
    </row>
    <row r="4838" spans="2:9" x14ac:dyDescent="0.25">
      <c r="B4838" t="b">
        <f>IF('Input and Summary Results'!D4420=0,FALSE,'Input and Summary Results'!$B4420)</f>
        <v>0</v>
      </c>
      <c r="C4838" t="b">
        <f>IF(OR(B4838=0,'Input and Summary Results'!D4420=0,'Input and Summary Results'!D4420=""),FALSE,'Input and Summary Results'!$D4420)</f>
        <v>0</v>
      </c>
      <c r="D4838" t="b">
        <f>IF(OR(B4838=0,'Input and Summary Results'!E4420=0),FALSE,'Input and Summary Results'!$E4420)</f>
        <v>0</v>
      </c>
      <c r="E4838" t="b">
        <f t="shared" si="254"/>
        <v>0</v>
      </c>
      <c r="F4838" t="b">
        <f t="shared" si="255"/>
        <v>0</v>
      </c>
      <c r="G4838" t="b">
        <f>IF('Input and Summary Results'!$J$4="yes",IF(C4838=FALSE,FALSE,IF('Data Transformation'!E4838&lt;$R$10,E4838,$R$10)),IF(C4838=FALSE,FALSE,IF(C4838&lt;$R$10,C4838,$R$10)))</f>
        <v>0</v>
      </c>
      <c r="H4838" t="b">
        <f>IF('Input and Summary Results'!$J$4="yes",'Data Transformation'!F4838,'Data Transformation'!D4838)</f>
        <v>0</v>
      </c>
      <c r="I4838" t="str">
        <f t="shared" si="256"/>
        <v/>
      </c>
    </row>
    <row r="4839" spans="2:9" x14ac:dyDescent="0.25">
      <c r="B4839" t="b">
        <f>IF('Input and Summary Results'!D4421=0,FALSE,'Input and Summary Results'!$B4421)</f>
        <v>0</v>
      </c>
      <c r="C4839" t="b">
        <f>IF(OR(B4839=0,'Input and Summary Results'!D4421=0,'Input and Summary Results'!D4421=""),FALSE,'Input and Summary Results'!$D4421)</f>
        <v>0</v>
      </c>
      <c r="D4839" t="b">
        <f>IF(OR(B4839=0,'Input and Summary Results'!E4421=0),FALSE,'Input and Summary Results'!$E4421)</f>
        <v>0</v>
      </c>
      <c r="E4839" t="b">
        <f t="shared" si="254"/>
        <v>0</v>
      </c>
      <c r="F4839" t="b">
        <f t="shared" si="255"/>
        <v>0</v>
      </c>
      <c r="G4839" t="b">
        <f>IF('Input and Summary Results'!$J$4="yes",IF(C4839=FALSE,FALSE,IF('Data Transformation'!E4839&lt;$R$10,E4839,$R$10)),IF(C4839=FALSE,FALSE,IF(C4839&lt;$R$10,C4839,$R$10)))</f>
        <v>0</v>
      </c>
      <c r="H4839" t="b">
        <f>IF('Input and Summary Results'!$J$4="yes",'Data Transformation'!F4839,'Data Transformation'!D4839)</f>
        <v>0</v>
      </c>
      <c r="I4839" t="str">
        <f t="shared" si="256"/>
        <v/>
      </c>
    </row>
    <row r="4840" spans="2:9" x14ac:dyDescent="0.25">
      <c r="B4840" t="b">
        <f>IF('Input and Summary Results'!D4422=0,FALSE,'Input and Summary Results'!$B4422)</f>
        <v>0</v>
      </c>
      <c r="C4840" t="b">
        <f>IF(OR(B4840=0,'Input and Summary Results'!D4422=0,'Input and Summary Results'!D4422=""),FALSE,'Input and Summary Results'!$D4422)</f>
        <v>0</v>
      </c>
      <c r="D4840" t="b">
        <f>IF(OR(B4840=0,'Input and Summary Results'!E4422=0),FALSE,'Input and Summary Results'!$E4422)</f>
        <v>0</v>
      </c>
      <c r="E4840" t="b">
        <f t="shared" si="254"/>
        <v>0</v>
      </c>
      <c r="F4840" t="b">
        <f t="shared" si="255"/>
        <v>0</v>
      </c>
      <c r="G4840" t="b">
        <f>IF('Input and Summary Results'!$J$4="yes",IF(C4840=FALSE,FALSE,IF('Data Transformation'!E4840&lt;$R$10,E4840,$R$10)),IF(C4840=FALSE,FALSE,IF(C4840&lt;$R$10,C4840,$R$10)))</f>
        <v>0</v>
      </c>
      <c r="H4840" t="b">
        <f>IF('Input and Summary Results'!$J$4="yes",'Data Transformation'!F4840,'Data Transformation'!D4840)</f>
        <v>0</v>
      </c>
      <c r="I4840" t="str">
        <f t="shared" si="256"/>
        <v/>
      </c>
    </row>
    <row r="4841" spans="2:9" x14ac:dyDescent="0.25">
      <c r="B4841" t="b">
        <f>IF('Input and Summary Results'!D4423=0,FALSE,'Input and Summary Results'!$B4423)</f>
        <v>0</v>
      </c>
      <c r="C4841" t="b">
        <f>IF(OR(B4841=0,'Input and Summary Results'!D4423=0,'Input and Summary Results'!D4423=""),FALSE,'Input and Summary Results'!$D4423)</f>
        <v>0</v>
      </c>
      <c r="D4841" t="b">
        <f>IF(OR(B4841=0,'Input and Summary Results'!E4423=0),FALSE,'Input and Summary Results'!$E4423)</f>
        <v>0</v>
      </c>
      <c r="E4841" t="b">
        <f t="shared" si="254"/>
        <v>0</v>
      </c>
      <c r="F4841" t="b">
        <f t="shared" si="255"/>
        <v>0</v>
      </c>
      <c r="G4841" t="b">
        <f>IF('Input and Summary Results'!$J$4="yes",IF(C4841=FALSE,FALSE,IF('Data Transformation'!E4841&lt;$R$10,E4841,$R$10)),IF(C4841=FALSE,FALSE,IF(C4841&lt;$R$10,C4841,$R$10)))</f>
        <v>0</v>
      </c>
      <c r="H4841" t="b">
        <f>IF('Input and Summary Results'!$J$4="yes",'Data Transformation'!F4841,'Data Transformation'!D4841)</f>
        <v>0</v>
      </c>
      <c r="I4841" t="str">
        <f t="shared" si="256"/>
        <v/>
      </c>
    </row>
    <row r="4842" spans="2:9" x14ac:dyDescent="0.25">
      <c r="B4842" t="b">
        <f>IF('Input and Summary Results'!D4424=0,FALSE,'Input and Summary Results'!$B4424)</f>
        <v>0</v>
      </c>
      <c r="C4842" t="b">
        <f>IF(OR(B4842=0,'Input and Summary Results'!D4424=0,'Input and Summary Results'!D4424=""),FALSE,'Input and Summary Results'!$D4424)</f>
        <v>0</v>
      </c>
      <c r="D4842" t="b">
        <f>IF(OR(B4842=0,'Input and Summary Results'!E4424=0),FALSE,'Input and Summary Results'!$E4424)</f>
        <v>0</v>
      </c>
      <c r="E4842" t="b">
        <f t="shared" ref="E4842:E4905" si="257">IF(C4842=FALSE,FALSE,LOG10(C4842))</f>
        <v>0</v>
      </c>
      <c r="F4842" t="b">
        <f t="shared" ref="F4842:F4905" si="258">IF(D4842=FALSE, FALSE,0.434*D4842/C4842)</f>
        <v>0</v>
      </c>
      <c r="G4842" t="b">
        <f>IF('Input and Summary Results'!$J$4="yes",IF(C4842=FALSE,FALSE,IF('Data Transformation'!E4842&lt;$R$10,E4842,$R$10)),IF(C4842=FALSE,FALSE,IF(C4842&lt;$R$10,C4842,$R$10)))</f>
        <v>0</v>
      </c>
      <c r="H4842" t="b">
        <f>IF('Input and Summary Results'!$J$4="yes",'Data Transformation'!F4842,'Data Transformation'!D4842)</f>
        <v>0</v>
      </c>
      <c r="I4842" t="str">
        <f t="shared" si="256"/>
        <v/>
      </c>
    </row>
    <row r="4843" spans="2:9" x14ac:dyDescent="0.25">
      <c r="B4843" t="b">
        <f>IF('Input and Summary Results'!D4425=0,FALSE,'Input and Summary Results'!$B4425)</f>
        <v>0</v>
      </c>
      <c r="C4843" t="b">
        <f>IF(OR(B4843=0,'Input and Summary Results'!D4425=0,'Input and Summary Results'!D4425=""),FALSE,'Input and Summary Results'!$D4425)</f>
        <v>0</v>
      </c>
      <c r="D4843" t="b">
        <f>IF(OR(B4843=0,'Input and Summary Results'!E4425=0),FALSE,'Input and Summary Results'!$E4425)</f>
        <v>0</v>
      </c>
      <c r="E4843" t="b">
        <f t="shared" si="257"/>
        <v>0</v>
      </c>
      <c r="F4843" t="b">
        <f t="shared" si="258"/>
        <v>0</v>
      </c>
      <c r="G4843" t="b">
        <f>IF('Input and Summary Results'!$J$4="yes",IF(C4843=FALSE,FALSE,IF('Data Transformation'!E4843&lt;$R$10,E4843,$R$10)),IF(C4843=FALSE,FALSE,IF(C4843&lt;$R$10,C4843,$R$10)))</f>
        <v>0</v>
      </c>
      <c r="H4843" t="b">
        <f>IF('Input and Summary Results'!$J$4="yes",'Data Transformation'!F4843,'Data Transformation'!D4843)</f>
        <v>0</v>
      </c>
      <c r="I4843" t="str">
        <f t="shared" si="256"/>
        <v/>
      </c>
    </row>
    <row r="4844" spans="2:9" x14ac:dyDescent="0.25">
      <c r="B4844" t="b">
        <f>IF('Input and Summary Results'!D4426=0,FALSE,'Input and Summary Results'!$B4426)</f>
        <v>0</v>
      </c>
      <c r="C4844" t="b">
        <f>IF(OR(B4844=0,'Input and Summary Results'!D4426=0,'Input and Summary Results'!D4426=""),FALSE,'Input and Summary Results'!$D4426)</f>
        <v>0</v>
      </c>
      <c r="D4844" t="b">
        <f>IF(OR(B4844=0,'Input and Summary Results'!E4426=0),FALSE,'Input and Summary Results'!$E4426)</f>
        <v>0</v>
      </c>
      <c r="E4844" t="b">
        <f t="shared" si="257"/>
        <v>0</v>
      </c>
      <c r="F4844" t="b">
        <f t="shared" si="258"/>
        <v>0</v>
      </c>
      <c r="G4844" t="b">
        <f>IF('Input and Summary Results'!$J$4="yes",IF(C4844=FALSE,FALSE,IF('Data Transformation'!E4844&lt;$R$10,E4844,$R$10)),IF(C4844=FALSE,FALSE,IF(C4844&lt;$R$10,C4844,$R$10)))</f>
        <v>0</v>
      </c>
      <c r="H4844" t="b">
        <f>IF('Input and Summary Results'!$J$4="yes",'Data Transformation'!F4844,'Data Transformation'!D4844)</f>
        <v>0</v>
      </c>
      <c r="I4844" t="str">
        <f t="shared" si="256"/>
        <v/>
      </c>
    </row>
    <row r="4845" spans="2:9" x14ac:dyDescent="0.25">
      <c r="B4845" t="b">
        <f>IF('Input and Summary Results'!D4427=0,FALSE,'Input and Summary Results'!$B4427)</f>
        <v>0</v>
      </c>
      <c r="C4845" t="b">
        <f>IF(OR(B4845=0,'Input and Summary Results'!D4427=0,'Input and Summary Results'!D4427=""),FALSE,'Input and Summary Results'!$D4427)</f>
        <v>0</v>
      </c>
      <c r="D4845" t="b">
        <f>IF(OR(B4845=0,'Input and Summary Results'!E4427=0),FALSE,'Input and Summary Results'!$E4427)</f>
        <v>0</v>
      </c>
      <c r="E4845" t="b">
        <f t="shared" si="257"/>
        <v>0</v>
      </c>
      <c r="F4845" t="b">
        <f t="shared" si="258"/>
        <v>0</v>
      </c>
      <c r="G4845" t="b">
        <f>IF('Input and Summary Results'!$J$4="yes",IF(C4845=FALSE,FALSE,IF('Data Transformation'!E4845&lt;$R$10,E4845,$R$10)),IF(C4845=FALSE,FALSE,IF(C4845&lt;$R$10,C4845,$R$10)))</f>
        <v>0</v>
      </c>
      <c r="H4845" t="b">
        <f>IF('Input and Summary Results'!$J$4="yes",'Data Transformation'!F4845,'Data Transformation'!D4845)</f>
        <v>0</v>
      </c>
      <c r="I4845" t="str">
        <f t="shared" si="256"/>
        <v/>
      </c>
    </row>
    <row r="4846" spans="2:9" x14ac:dyDescent="0.25">
      <c r="B4846" t="b">
        <f>IF('Input and Summary Results'!D4428=0,FALSE,'Input and Summary Results'!$B4428)</f>
        <v>0</v>
      </c>
      <c r="C4846" t="b">
        <f>IF(OR(B4846=0,'Input and Summary Results'!D4428=0,'Input and Summary Results'!D4428=""),FALSE,'Input and Summary Results'!$D4428)</f>
        <v>0</v>
      </c>
      <c r="D4846" t="b">
        <f>IF(OR(B4846=0,'Input and Summary Results'!E4428=0),FALSE,'Input and Summary Results'!$E4428)</f>
        <v>0</v>
      </c>
      <c r="E4846" t="b">
        <f t="shared" si="257"/>
        <v>0</v>
      </c>
      <c r="F4846" t="b">
        <f t="shared" si="258"/>
        <v>0</v>
      </c>
      <c r="G4846" t="b">
        <f>IF('Input and Summary Results'!$J$4="yes",IF(C4846=FALSE,FALSE,IF('Data Transformation'!E4846&lt;$R$10,E4846,$R$10)),IF(C4846=FALSE,FALSE,IF(C4846&lt;$R$10,C4846,$R$10)))</f>
        <v>0</v>
      </c>
      <c r="H4846" t="b">
        <f>IF('Input and Summary Results'!$J$4="yes",'Data Transformation'!F4846,'Data Transformation'!D4846)</f>
        <v>0</v>
      </c>
      <c r="I4846" t="str">
        <f t="shared" si="256"/>
        <v/>
      </c>
    </row>
    <row r="4847" spans="2:9" x14ac:dyDescent="0.25">
      <c r="B4847" t="b">
        <f>IF('Input and Summary Results'!D4429=0,FALSE,'Input and Summary Results'!$B4429)</f>
        <v>0</v>
      </c>
      <c r="C4847" t="b">
        <f>IF(OR(B4847=0,'Input and Summary Results'!D4429=0,'Input and Summary Results'!D4429=""),FALSE,'Input and Summary Results'!$D4429)</f>
        <v>0</v>
      </c>
      <c r="D4847" t="b">
        <f>IF(OR(B4847=0,'Input and Summary Results'!E4429=0),FALSE,'Input and Summary Results'!$E4429)</f>
        <v>0</v>
      </c>
      <c r="E4847" t="b">
        <f t="shared" si="257"/>
        <v>0</v>
      </c>
      <c r="F4847" t="b">
        <f t="shared" si="258"/>
        <v>0</v>
      </c>
      <c r="G4847" t="b">
        <f>IF('Input and Summary Results'!$J$4="yes",IF(C4847=FALSE,FALSE,IF('Data Transformation'!E4847&lt;$R$10,E4847,$R$10)),IF(C4847=FALSE,FALSE,IF(C4847&lt;$R$10,C4847,$R$10)))</f>
        <v>0</v>
      </c>
      <c r="H4847" t="b">
        <f>IF('Input and Summary Results'!$J$4="yes",'Data Transformation'!F4847,'Data Transformation'!D4847)</f>
        <v>0</v>
      </c>
      <c r="I4847" t="str">
        <f t="shared" si="256"/>
        <v/>
      </c>
    </row>
    <row r="4848" spans="2:9" x14ac:dyDescent="0.25">
      <c r="B4848" t="b">
        <f>IF('Input and Summary Results'!D4430=0,FALSE,'Input and Summary Results'!$B4430)</f>
        <v>0</v>
      </c>
      <c r="C4848" t="b">
        <f>IF(OR(B4848=0,'Input and Summary Results'!D4430=0,'Input and Summary Results'!D4430=""),FALSE,'Input and Summary Results'!$D4430)</f>
        <v>0</v>
      </c>
      <c r="D4848" t="b">
        <f>IF(OR(B4848=0,'Input and Summary Results'!E4430=0),FALSE,'Input and Summary Results'!$E4430)</f>
        <v>0</v>
      </c>
      <c r="E4848" t="b">
        <f t="shared" si="257"/>
        <v>0</v>
      </c>
      <c r="F4848" t="b">
        <f t="shared" si="258"/>
        <v>0</v>
      </c>
      <c r="G4848" t="b">
        <f>IF('Input and Summary Results'!$J$4="yes",IF(C4848=FALSE,FALSE,IF('Data Transformation'!E4848&lt;$R$10,E4848,$R$10)),IF(C4848=FALSE,FALSE,IF(C4848&lt;$R$10,C4848,$R$10)))</f>
        <v>0</v>
      </c>
      <c r="H4848" t="b">
        <f>IF('Input and Summary Results'!$J$4="yes",'Data Transformation'!F4848,'Data Transformation'!D4848)</f>
        <v>0</v>
      </c>
      <c r="I4848" t="str">
        <f t="shared" si="256"/>
        <v/>
      </c>
    </row>
    <row r="4849" spans="2:9" x14ac:dyDescent="0.25">
      <c r="B4849" t="b">
        <f>IF('Input and Summary Results'!D4431=0,FALSE,'Input and Summary Results'!$B4431)</f>
        <v>0</v>
      </c>
      <c r="C4849" t="b">
        <f>IF(OR(B4849=0,'Input and Summary Results'!D4431=0,'Input and Summary Results'!D4431=""),FALSE,'Input and Summary Results'!$D4431)</f>
        <v>0</v>
      </c>
      <c r="D4849" t="b">
        <f>IF(OR(B4849=0,'Input and Summary Results'!E4431=0),FALSE,'Input and Summary Results'!$E4431)</f>
        <v>0</v>
      </c>
      <c r="E4849" t="b">
        <f t="shared" si="257"/>
        <v>0</v>
      </c>
      <c r="F4849" t="b">
        <f t="shared" si="258"/>
        <v>0</v>
      </c>
      <c r="G4849" t="b">
        <f>IF('Input and Summary Results'!$J$4="yes",IF(C4849=FALSE,FALSE,IF('Data Transformation'!E4849&lt;$R$10,E4849,$R$10)),IF(C4849=FALSE,FALSE,IF(C4849&lt;$R$10,C4849,$R$10)))</f>
        <v>0</v>
      </c>
      <c r="H4849" t="b">
        <f>IF('Input and Summary Results'!$J$4="yes",'Data Transformation'!F4849,'Data Transformation'!D4849)</f>
        <v>0</v>
      </c>
      <c r="I4849" t="str">
        <f t="shared" si="256"/>
        <v/>
      </c>
    </row>
    <row r="4850" spans="2:9" x14ac:dyDescent="0.25">
      <c r="B4850" t="b">
        <f>IF('Input and Summary Results'!D4432=0,FALSE,'Input and Summary Results'!$B4432)</f>
        <v>0</v>
      </c>
      <c r="C4850" t="b">
        <f>IF(OR(B4850=0,'Input and Summary Results'!D4432=0,'Input and Summary Results'!D4432=""),FALSE,'Input and Summary Results'!$D4432)</f>
        <v>0</v>
      </c>
      <c r="D4850" t="b">
        <f>IF(OR(B4850=0,'Input and Summary Results'!E4432=0),FALSE,'Input and Summary Results'!$E4432)</f>
        <v>0</v>
      </c>
      <c r="E4850" t="b">
        <f t="shared" si="257"/>
        <v>0</v>
      </c>
      <c r="F4850" t="b">
        <f t="shared" si="258"/>
        <v>0</v>
      </c>
      <c r="G4850" t="b">
        <f>IF('Input and Summary Results'!$J$4="yes",IF(C4850=FALSE,FALSE,IF('Data Transformation'!E4850&lt;$R$10,E4850,$R$10)),IF(C4850=FALSE,FALSE,IF(C4850&lt;$R$10,C4850,$R$10)))</f>
        <v>0</v>
      </c>
      <c r="H4850" t="b">
        <f>IF('Input and Summary Results'!$J$4="yes",'Data Transformation'!F4850,'Data Transformation'!D4850)</f>
        <v>0</v>
      </c>
      <c r="I4850" t="str">
        <f t="shared" si="256"/>
        <v/>
      </c>
    </row>
    <row r="4851" spans="2:9" x14ac:dyDescent="0.25">
      <c r="B4851" t="b">
        <f>IF('Input and Summary Results'!D4433=0,FALSE,'Input and Summary Results'!$B4433)</f>
        <v>0</v>
      </c>
      <c r="C4851" t="b">
        <f>IF(OR(B4851=0,'Input and Summary Results'!D4433=0,'Input and Summary Results'!D4433=""),FALSE,'Input and Summary Results'!$D4433)</f>
        <v>0</v>
      </c>
      <c r="D4851" t="b">
        <f>IF(OR(B4851=0,'Input and Summary Results'!E4433=0),FALSE,'Input and Summary Results'!$E4433)</f>
        <v>0</v>
      </c>
      <c r="E4851" t="b">
        <f t="shared" si="257"/>
        <v>0</v>
      </c>
      <c r="F4851" t="b">
        <f t="shared" si="258"/>
        <v>0</v>
      </c>
      <c r="G4851" t="b">
        <f>IF('Input and Summary Results'!$J$4="yes",IF(C4851=FALSE,FALSE,IF('Data Transformation'!E4851&lt;$R$10,E4851,$R$10)),IF(C4851=FALSE,FALSE,IF(C4851&lt;$R$10,C4851,$R$10)))</f>
        <v>0</v>
      </c>
      <c r="H4851" t="b">
        <f>IF('Input and Summary Results'!$J$4="yes",'Data Transformation'!F4851,'Data Transformation'!D4851)</f>
        <v>0</v>
      </c>
      <c r="I4851" t="str">
        <f t="shared" si="256"/>
        <v/>
      </c>
    </row>
    <row r="4852" spans="2:9" x14ac:dyDescent="0.25">
      <c r="B4852" t="b">
        <f>IF('Input and Summary Results'!D4434=0,FALSE,'Input and Summary Results'!$B4434)</f>
        <v>0</v>
      </c>
      <c r="C4852" t="b">
        <f>IF(OR(B4852=0,'Input and Summary Results'!D4434=0,'Input and Summary Results'!D4434=""),FALSE,'Input and Summary Results'!$D4434)</f>
        <v>0</v>
      </c>
      <c r="D4852" t="b">
        <f>IF(OR(B4852=0,'Input and Summary Results'!E4434=0),FALSE,'Input and Summary Results'!$E4434)</f>
        <v>0</v>
      </c>
      <c r="E4852" t="b">
        <f t="shared" si="257"/>
        <v>0</v>
      </c>
      <c r="F4852" t="b">
        <f t="shared" si="258"/>
        <v>0</v>
      </c>
      <c r="G4852" t="b">
        <f>IF('Input and Summary Results'!$J$4="yes",IF(C4852=FALSE,FALSE,IF('Data Transformation'!E4852&lt;$R$10,E4852,$R$10)),IF(C4852=FALSE,FALSE,IF(C4852&lt;$R$10,C4852,$R$10)))</f>
        <v>0</v>
      </c>
      <c r="H4852" t="b">
        <f>IF('Input and Summary Results'!$J$4="yes",'Data Transformation'!F4852,'Data Transformation'!D4852)</f>
        <v>0</v>
      </c>
      <c r="I4852" t="str">
        <f t="shared" si="256"/>
        <v/>
      </c>
    </row>
    <row r="4853" spans="2:9" x14ac:dyDescent="0.25">
      <c r="B4853" t="b">
        <f>IF('Input and Summary Results'!D4435=0,FALSE,'Input and Summary Results'!$B4435)</f>
        <v>0</v>
      </c>
      <c r="C4853" t="b">
        <f>IF(OR(B4853=0,'Input and Summary Results'!D4435=0,'Input and Summary Results'!D4435=""),FALSE,'Input and Summary Results'!$D4435)</f>
        <v>0</v>
      </c>
      <c r="D4853" t="b">
        <f>IF(OR(B4853=0,'Input and Summary Results'!E4435=0),FALSE,'Input and Summary Results'!$E4435)</f>
        <v>0</v>
      </c>
      <c r="E4853" t="b">
        <f t="shared" si="257"/>
        <v>0</v>
      </c>
      <c r="F4853" t="b">
        <f t="shared" si="258"/>
        <v>0</v>
      </c>
      <c r="G4853" t="b">
        <f>IF('Input and Summary Results'!$J$4="yes",IF(C4853=FALSE,FALSE,IF('Data Transformation'!E4853&lt;$R$10,E4853,$R$10)),IF(C4853=FALSE,FALSE,IF(C4853&lt;$R$10,C4853,$R$10)))</f>
        <v>0</v>
      </c>
      <c r="H4853" t="b">
        <f>IF('Input and Summary Results'!$J$4="yes",'Data Transformation'!F4853,'Data Transformation'!D4853)</f>
        <v>0</v>
      </c>
      <c r="I4853" t="str">
        <f t="shared" si="256"/>
        <v/>
      </c>
    </row>
    <row r="4854" spans="2:9" x14ac:dyDescent="0.25">
      <c r="B4854" t="b">
        <f>IF('Input and Summary Results'!D4436=0,FALSE,'Input and Summary Results'!$B4436)</f>
        <v>0</v>
      </c>
      <c r="C4854" t="b">
        <f>IF(OR(B4854=0,'Input and Summary Results'!D4436=0,'Input and Summary Results'!D4436=""),FALSE,'Input and Summary Results'!$D4436)</f>
        <v>0</v>
      </c>
      <c r="D4854" t="b">
        <f>IF(OR(B4854=0,'Input and Summary Results'!E4436=0),FALSE,'Input and Summary Results'!$E4436)</f>
        <v>0</v>
      </c>
      <c r="E4854" t="b">
        <f t="shared" si="257"/>
        <v>0</v>
      </c>
      <c r="F4854" t="b">
        <f t="shared" si="258"/>
        <v>0</v>
      </c>
      <c r="G4854" t="b">
        <f>IF('Input and Summary Results'!$J$4="yes",IF(C4854=FALSE,FALSE,IF('Data Transformation'!E4854&lt;$R$10,E4854,$R$10)),IF(C4854=FALSE,FALSE,IF(C4854&lt;$R$10,C4854,$R$10)))</f>
        <v>0</v>
      </c>
      <c r="H4854" t="b">
        <f>IF('Input and Summary Results'!$J$4="yes",'Data Transformation'!F4854,'Data Transformation'!D4854)</f>
        <v>0</v>
      </c>
      <c r="I4854" t="str">
        <f t="shared" si="256"/>
        <v/>
      </c>
    </row>
    <row r="4855" spans="2:9" x14ac:dyDescent="0.25">
      <c r="B4855" t="b">
        <f>IF('Input and Summary Results'!D4437=0,FALSE,'Input and Summary Results'!$B4437)</f>
        <v>0</v>
      </c>
      <c r="C4855" t="b">
        <f>IF(OR(B4855=0,'Input and Summary Results'!D4437=0,'Input and Summary Results'!D4437=""),FALSE,'Input and Summary Results'!$D4437)</f>
        <v>0</v>
      </c>
      <c r="D4855" t="b">
        <f>IF(OR(B4855=0,'Input and Summary Results'!E4437=0),FALSE,'Input and Summary Results'!$E4437)</f>
        <v>0</v>
      </c>
      <c r="E4855" t="b">
        <f t="shared" si="257"/>
        <v>0</v>
      </c>
      <c r="F4855" t="b">
        <f t="shared" si="258"/>
        <v>0</v>
      </c>
      <c r="G4855" t="b">
        <f>IF('Input and Summary Results'!$J$4="yes",IF(C4855=FALSE,FALSE,IF('Data Transformation'!E4855&lt;$R$10,E4855,$R$10)),IF(C4855=FALSE,FALSE,IF(C4855&lt;$R$10,C4855,$R$10)))</f>
        <v>0</v>
      </c>
      <c r="H4855" t="b">
        <f>IF('Input and Summary Results'!$J$4="yes",'Data Transformation'!F4855,'Data Transformation'!D4855)</f>
        <v>0</v>
      </c>
      <c r="I4855" t="str">
        <f t="shared" si="256"/>
        <v/>
      </c>
    </row>
    <row r="4856" spans="2:9" x14ac:dyDescent="0.25">
      <c r="B4856" t="b">
        <f>IF('Input and Summary Results'!D4438=0,FALSE,'Input and Summary Results'!$B4438)</f>
        <v>0</v>
      </c>
      <c r="C4856" t="b">
        <f>IF(OR(B4856=0,'Input and Summary Results'!D4438=0,'Input and Summary Results'!D4438=""),FALSE,'Input and Summary Results'!$D4438)</f>
        <v>0</v>
      </c>
      <c r="D4856" t="b">
        <f>IF(OR(B4856=0,'Input and Summary Results'!E4438=0),FALSE,'Input and Summary Results'!$E4438)</f>
        <v>0</v>
      </c>
      <c r="E4856" t="b">
        <f t="shared" si="257"/>
        <v>0</v>
      </c>
      <c r="F4856" t="b">
        <f t="shared" si="258"/>
        <v>0</v>
      </c>
      <c r="G4856" t="b">
        <f>IF('Input and Summary Results'!$J$4="yes",IF(C4856=FALSE,FALSE,IF('Data Transformation'!E4856&lt;$R$10,E4856,$R$10)),IF(C4856=FALSE,FALSE,IF(C4856&lt;$R$10,C4856,$R$10)))</f>
        <v>0</v>
      </c>
      <c r="H4856" t="b">
        <f>IF('Input and Summary Results'!$J$4="yes",'Data Transformation'!F4856,'Data Transformation'!D4856)</f>
        <v>0</v>
      </c>
      <c r="I4856" t="str">
        <f t="shared" si="256"/>
        <v/>
      </c>
    </row>
    <row r="4857" spans="2:9" x14ac:dyDescent="0.25">
      <c r="B4857" t="b">
        <f>IF('Input and Summary Results'!D4439=0,FALSE,'Input and Summary Results'!$B4439)</f>
        <v>0</v>
      </c>
      <c r="C4857" t="b">
        <f>IF(OR(B4857=0,'Input and Summary Results'!D4439=0,'Input and Summary Results'!D4439=""),FALSE,'Input and Summary Results'!$D4439)</f>
        <v>0</v>
      </c>
      <c r="D4857" t="b">
        <f>IF(OR(B4857=0,'Input and Summary Results'!E4439=0),FALSE,'Input and Summary Results'!$E4439)</f>
        <v>0</v>
      </c>
      <c r="E4857" t="b">
        <f t="shared" si="257"/>
        <v>0</v>
      </c>
      <c r="F4857" t="b">
        <f t="shared" si="258"/>
        <v>0</v>
      </c>
      <c r="G4857" t="b">
        <f>IF('Input and Summary Results'!$J$4="yes",IF(C4857=FALSE,FALSE,IF('Data Transformation'!E4857&lt;$R$10,E4857,$R$10)),IF(C4857=FALSE,FALSE,IF(C4857&lt;$R$10,C4857,$R$10)))</f>
        <v>0</v>
      </c>
      <c r="H4857" t="b">
        <f>IF('Input and Summary Results'!$J$4="yes",'Data Transformation'!F4857,'Data Transformation'!D4857)</f>
        <v>0</v>
      </c>
      <c r="I4857" t="str">
        <f t="shared" si="256"/>
        <v/>
      </c>
    </row>
    <row r="4858" spans="2:9" x14ac:dyDescent="0.25">
      <c r="B4858" t="b">
        <f>IF('Input and Summary Results'!D4440=0,FALSE,'Input and Summary Results'!$B4440)</f>
        <v>0</v>
      </c>
      <c r="C4858" t="b">
        <f>IF(OR(B4858=0,'Input and Summary Results'!D4440=0,'Input and Summary Results'!D4440=""),FALSE,'Input and Summary Results'!$D4440)</f>
        <v>0</v>
      </c>
      <c r="D4858" t="b">
        <f>IF(OR(B4858=0,'Input and Summary Results'!E4440=0),FALSE,'Input and Summary Results'!$E4440)</f>
        <v>0</v>
      </c>
      <c r="E4858" t="b">
        <f t="shared" si="257"/>
        <v>0</v>
      </c>
      <c r="F4858" t="b">
        <f t="shared" si="258"/>
        <v>0</v>
      </c>
      <c r="G4858" t="b">
        <f>IF('Input and Summary Results'!$J$4="yes",IF(C4858=FALSE,FALSE,IF('Data Transformation'!E4858&lt;$R$10,E4858,$R$10)),IF(C4858=FALSE,FALSE,IF(C4858&lt;$R$10,C4858,$R$10)))</f>
        <v>0</v>
      </c>
      <c r="H4858" t="b">
        <f>IF('Input and Summary Results'!$J$4="yes",'Data Transformation'!F4858,'Data Transformation'!D4858)</f>
        <v>0</v>
      </c>
      <c r="I4858" t="str">
        <f t="shared" si="256"/>
        <v/>
      </c>
    </row>
    <row r="4859" spans="2:9" x14ac:dyDescent="0.25">
      <c r="B4859" t="b">
        <f>IF('Input and Summary Results'!D4441=0,FALSE,'Input and Summary Results'!$B4441)</f>
        <v>0</v>
      </c>
      <c r="C4859" t="b">
        <f>IF(OR(B4859=0,'Input and Summary Results'!D4441=0,'Input and Summary Results'!D4441=""),FALSE,'Input and Summary Results'!$D4441)</f>
        <v>0</v>
      </c>
      <c r="D4859" t="b">
        <f>IF(OR(B4859=0,'Input and Summary Results'!E4441=0),FALSE,'Input and Summary Results'!$E4441)</f>
        <v>0</v>
      </c>
      <c r="E4859" t="b">
        <f t="shared" si="257"/>
        <v>0</v>
      </c>
      <c r="F4859" t="b">
        <f t="shared" si="258"/>
        <v>0</v>
      </c>
      <c r="G4859" t="b">
        <f>IF('Input and Summary Results'!$J$4="yes",IF(C4859=FALSE,FALSE,IF('Data Transformation'!E4859&lt;$R$10,E4859,$R$10)),IF(C4859=FALSE,FALSE,IF(C4859&lt;$R$10,C4859,$R$10)))</f>
        <v>0</v>
      </c>
      <c r="H4859" t="b">
        <f>IF('Input and Summary Results'!$J$4="yes",'Data Transformation'!F4859,'Data Transformation'!D4859)</f>
        <v>0</v>
      </c>
      <c r="I4859" t="str">
        <f t="shared" si="256"/>
        <v/>
      </c>
    </row>
    <row r="4860" spans="2:9" x14ac:dyDescent="0.25">
      <c r="B4860" t="b">
        <f>IF('Input and Summary Results'!D4442=0,FALSE,'Input and Summary Results'!$B4442)</f>
        <v>0</v>
      </c>
      <c r="C4860" t="b">
        <f>IF(OR(B4860=0,'Input and Summary Results'!D4442=0,'Input and Summary Results'!D4442=""),FALSE,'Input and Summary Results'!$D4442)</f>
        <v>0</v>
      </c>
      <c r="D4860" t="b">
        <f>IF(OR(B4860=0,'Input and Summary Results'!E4442=0),FALSE,'Input and Summary Results'!$E4442)</f>
        <v>0</v>
      </c>
      <c r="E4860" t="b">
        <f t="shared" si="257"/>
        <v>0</v>
      </c>
      <c r="F4860" t="b">
        <f t="shared" si="258"/>
        <v>0</v>
      </c>
      <c r="G4860" t="b">
        <f>IF('Input and Summary Results'!$J$4="yes",IF(C4860=FALSE,FALSE,IF('Data Transformation'!E4860&lt;$R$10,E4860,$R$10)),IF(C4860=FALSE,FALSE,IF(C4860&lt;$R$10,C4860,$R$10)))</f>
        <v>0</v>
      </c>
      <c r="H4860" t="b">
        <f>IF('Input and Summary Results'!$J$4="yes",'Data Transformation'!F4860,'Data Transformation'!D4860)</f>
        <v>0</v>
      </c>
      <c r="I4860" t="str">
        <f t="shared" si="256"/>
        <v/>
      </c>
    </row>
    <row r="4861" spans="2:9" x14ac:dyDescent="0.25">
      <c r="B4861" t="b">
        <f>IF('Input and Summary Results'!D4443=0,FALSE,'Input and Summary Results'!$B4443)</f>
        <v>0</v>
      </c>
      <c r="C4861" t="b">
        <f>IF(OR(B4861=0,'Input and Summary Results'!D4443=0,'Input and Summary Results'!D4443=""),FALSE,'Input and Summary Results'!$D4443)</f>
        <v>0</v>
      </c>
      <c r="D4861" t="b">
        <f>IF(OR(B4861=0,'Input and Summary Results'!E4443=0),FALSE,'Input and Summary Results'!$E4443)</f>
        <v>0</v>
      </c>
      <c r="E4861" t="b">
        <f t="shared" si="257"/>
        <v>0</v>
      </c>
      <c r="F4861" t="b">
        <f t="shared" si="258"/>
        <v>0</v>
      </c>
      <c r="G4861" t="b">
        <f>IF('Input and Summary Results'!$J$4="yes",IF(C4861=FALSE,FALSE,IF('Data Transformation'!E4861&lt;$R$10,E4861,$R$10)),IF(C4861=FALSE,FALSE,IF(C4861&lt;$R$10,C4861,$R$10)))</f>
        <v>0</v>
      </c>
      <c r="H4861" t="b">
        <f>IF('Input and Summary Results'!$J$4="yes",'Data Transformation'!F4861,'Data Transformation'!D4861)</f>
        <v>0</v>
      </c>
      <c r="I4861" t="str">
        <f t="shared" si="256"/>
        <v/>
      </c>
    </row>
    <row r="4862" spans="2:9" x14ac:dyDescent="0.25">
      <c r="B4862" t="b">
        <f>IF('Input and Summary Results'!D4444=0,FALSE,'Input and Summary Results'!$B4444)</f>
        <v>0</v>
      </c>
      <c r="C4862" t="b">
        <f>IF(OR(B4862=0,'Input and Summary Results'!D4444=0,'Input and Summary Results'!D4444=""),FALSE,'Input and Summary Results'!$D4444)</f>
        <v>0</v>
      </c>
      <c r="D4862" t="b">
        <f>IF(OR(B4862=0,'Input and Summary Results'!E4444=0),FALSE,'Input and Summary Results'!$E4444)</f>
        <v>0</v>
      </c>
      <c r="E4862" t="b">
        <f t="shared" si="257"/>
        <v>0</v>
      </c>
      <c r="F4862" t="b">
        <f t="shared" si="258"/>
        <v>0</v>
      </c>
      <c r="G4862" t="b">
        <f>IF('Input and Summary Results'!$J$4="yes",IF(C4862=FALSE,FALSE,IF('Data Transformation'!E4862&lt;$R$10,E4862,$R$10)),IF(C4862=FALSE,FALSE,IF(C4862&lt;$R$10,C4862,$R$10)))</f>
        <v>0</v>
      </c>
      <c r="H4862" t="b">
        <f>IF('Input and Summary Results'!$J$4="yes",'Data Transformation'!F4862,'Data Transformation'!D4862)</f>
        <v>0</v>
      </c>
      <c r="I4862" t="str">
        <f t="shared" si="256"/>
        <v/>
      </c>
    </row>
    <row r="4863" spans="2:9" x14ac:dyDescent="0.25">
      <c r="B4863" t="b">
        <f>IF('Input and Summary Results'!D4445=0,FALSE,'Input and Summary Results'!$B4445)</f>
        <v>0</v>
      </c>
      <c r="C4863" t="b">
        <f>IF(OR(B4863=0,'Input and Summary Results'!D4445=0,'Input and Summary Results'!D4445=""),FALSE,'Input and Summary Results'!$D4445)</f>
        <v>0</v>
      </c>
      <c r="D4863" t="b">
        <f>IF(OR(B4863=0,'Input and Summary Results'!E4445=0),FALSE,'Input and Summary Results'!$E4445)</f>
        <v>0</v>
      </c>
      <c r="E4863" t="b">
        <f t="shared" si="257"/>
        <v>0</v>
      </c>
      <c r="F4863" t="b">
        <f t="shared" si="258"/>
        <v>0</v>
      </c>
      <c r="G4863" t="b">
        <f>IF('Input and Summary Results'!$J$4="yes",IF(C4863=FALSE,FALSE,IF('Data Transformation'!E4863&lt;$R$10,E4863,$R$10)),IF(C4863=FALSE,FALSE,IF(C4863&lt;$R$10,C4863,$R$10)))</f>
        <v>0</v>
      </c>
      <c r="H4863" t="b">
        <f>IF('Input and Summary Results'!$J$4="yes",'Data Transformation'!F4863,'Data Transformation'!D4863)</f>
        <v>0</v>
      </c>
      <c r="I4863" t="str">
        <f t="shared" si="256"/>
        <v/>
      </c>
    </row>
    <row r="4864" spans="2:9" x14ac:dyDescent="0.25">
      <c r="B4864" t="b">
        <f>IF('Input and Summary Results'!D4446=0,FALSE,'Input and Summary Results'!$B4446)</f>
        <v>0</v>
      </c>
      <c r="C4864" t="b">
        <f>IF(OR(B4864=0,'Input and Summary Results'!D4446=0,'Input and Summary Results'!D4446=""),FALSE,'Input and Summary Results'!$D4446)</f>
        <v>0</v>
      </c>
      <c r="D4864" t="b">
        <f>IF(OR(B4864=0,'Input and Summary Results'!E4446=0),FALSE,'Input and Summary Results'!$E4446)</f>
        <v>0</v>
      </c>
      <c r="E4864" t="b">
        <f t="shared" si="257"/>
        <v>0</v>
      </c>
      <c r="F4864" t="b">
        <f t="shared" si="258"/>
        <v>0</v>
      </c>
      <c r="G4864" t="b">
        <f>IF('Input and Summary Results'!$J$4="yes",IF(C4864=FALSE,FALSE,IF('Data Transformation'!E4864&lt;$R$10,E4864,$R$10)),IF(C4864=FALSE,FALSE,IF(C4864&lt;$R$10,C4864,$R$10)))</f>
        <v>0</v>
      </c>
      <c r="H4864" t="b">
        <f>IF('Input and Summary Results'!$J$4="yes",'Data Transformation'!F4864,'Data Transformation'!D4864)</f>
        <v>0</v>
      </c>
      <c r="I4864" t="str">
        <f t="shared" si="256"/>
        <v/>
      </c>
    </row>
    <row r="4865" spans="2:9" x14ac:dyDescent="0.25">
      <c r="B4865" t="b">
        <f>IF('Input and Summary Results'!D4447=0,FALSE,'Input and Summary Results'!$B4447)</f>
        <v>0</v>
      </c>
      <c r="C4865" t="b">
        <f>IF(OR(B4865=0,'Input and Summary Results'!D4447=0,'Input and Summary Results'!D4447=""),FALSE,'Input and Summary Results'!$D4447)</f>
        <v>0</v>
      </c>
      <c r="D4865" t="b">
        <f>IF(OR(B4865=0,'Input and Summary Results'!E4447=0),FALSE,'Input and Summary Results'!$E4447)</f>
        <v>0</v>
      </c>
      <c r="E4865" t="b">
        <f t="shared" si="257"/>
        <v>0</v>
      </c>
      <c r="F4865" t="b">
        <f t="shared" si="258"/>
        <v>0</v>
      </c>
      <c r="G4865" t="b">
        <f>IF('Input and Summary Results'!$J$4="yes",IF(C4865=FALSE,FALSE,IF('Data Transformation'!E4865&lt;$R$10,E4865,$R$10)),IF(C4865=FALSE,FALSE,IF(C4865&lt;$R$10,C4865,$R$10)))</f>
        <v>0</v>
      </c>
      <c r="H4865" t="b">
        <f>IF('Input and Summary Results'!$J$4="yes",'Data Transformation'!F4865,'Data Transformation'!D4865)</f>
        <v>0</v>
      </c>
      <c r="I4865" t="str">
        <f t="shared" si="256"/>
        <v/>
      </c>
    </row>
    <row r="4866" spans="2:9" x14ac:dyDescent="0.25">
      <c r="B4866" t="b">
        <f>IF('Input and Summary Results'!D4448=0,FALSE,'Input and Summary Results'!$B4448)</f>
        <v>0</v>
      </c>
      <c r="C4866" t="b">
        <f>IF(OR(B4866=0,'Input and Summary Results'!D4448=0,'Input and Summary Results'!D4448=""),FALSE,'Input and Summary Results'!$D4448)</f>
        <v>0</v>
      </c>
      <c r="D4866" t="b">
        <f>IF(OR(B4866=0,'Input and Summary Results'!E4448=0),FALSE,'Input and Summary Results'!$E4448)</f>
        <v>0</v>
      </c>
      <c r="E4866" t="b">
        <f t="shared" si="257"/>
        <v>0</v>
      </c>
      <c r="F4866" t="b">
        <f t="shared" si="258"/>
        <v>0</v>
      </c>
      <c r="G4866" t="b">
        <f>IF('Input and Summary Results'!$J$4="yes",IF(C4866=FALSE,FALSE,IF('Data Transformation'!E4866&lt;$R$10,E4866,$R$10)),IF(C4866=FALSE,FALSE,IF(C4866&lt;$R$10,C4866,$R$10)))</f>
        <v>0</v>
      </c>
      <c r="H4866" t="b">
        <f>IF('Input and Summary Results'!$J$4="yes",'Data Transformation'!F4866,'Data Transformation'!D4866)</f>
        <v>0</v>
      </c>
      <c r="I4866" t="str">
        <f t="shared" si="256"/>
        <v/>
      </c>
    </row>
    <row r="4867" spans="2:9" x14ac:dyDescent="0.25">
      <c r="B4867" t="b">
        <f>IF('Input and Summary Results'!D4449=0,FALSE,'Input and Summary Results'!$B4449)</f>
        <v>0</v>
      </c>
      <c r="C4867" t="b">
        <f>IF(OR(B4867=0,'Input and Summary Results'!D4449=0,'Input and Summary Results'!D4449=""),FALSE,'Input and Summary Results'!$D4449)</f>
        <v>0</v>
      </c>
      <c r="D4867" t="b">
        <f>IF(OR(B4867=0,'Input and Summary Results'!E4449=0),FALSE,'Input and Summary Results'!$E4449)</f>
        <v>0</v>
      </c>
      <c r="E4867" t="b">
        <f t="shared" si="257"/>
        <v>0</v>
      </c>
      <c r="F4867" t="b">
        <f t="shared" si="258"/>
        <v>0</v>
      </c>
      <c r="G4867" t="b">
        <f>IF('Input and Summary Results'!$J$4="yes",IF(C4867=FALSE,FALSE,IF('Data Transformation'!E4867&lt;$R$10,E4867,$R$10)),IF(C4867=FALSE,FALSE,IF(C4867&lt;$R$10,C4867,$R$10)))</f>
        <v>0</v>
      </c>
      <c r="H4867" t="b">
        <f>IF('Input and Summary Results'!$J$4="yes",'Data Transformation'!F4867,'Data Transformation'!D4867)</f>
        <v>0</v>
      </c>
      <c r="I4867" t="str">
        <f t="shared" si="256"/>
        <v/>
      </c>
    </row>
    <row r="4868" spans="2:9" x14ac:dyDescent="0.25">
      <c r="B4868" t="b">
        <f>IF('Input and Summary Results'!D4450=0,FALSE,'Input and Summary Results'!$B4450)</f>
        <v>0</v>
      </c>
      <c r="C4868" t="b">
        <f>IF(OR(B4868=0,'Input and Summary Results'!D4450=0,'Input and Summary Results'!D4450=""),FALSE,'Input and Summary Results'!$D4450)</f>
        <v>0</v>
      </c>
      <c r="D4868" t="b">
        <f>IF(OR(B4868=0,'Input and Summary Results'!E4450=0),FALSE,'Input and Summary Results'!$E4450)</f>
        <v>0</v>
      </c>
      <c r="E4868" t="b">
        <f t="shared" si="257"/>
        <v>0</v>
      </c>
      <c r="F4868" t="b">
        <f t="shared" si="258"/>
        <v>0</v>
      </c>
      <c r="G4868" t="b">
        <f>IF('Input and Summary Results'!$J$4="yes",IF(C4868=FALSE,FALSE,IF('Data Transformation'!E4868&lt;$R$10,E4868,$R$10)),IF(C4868=FALSE,FALSE,IF(C4868&lt;$R$10,C4868,$R$10)))</f>
        <v>0</v>
      </c>
      <c r="H4868" t="b">
        <f>IF('Input and Summary Results'!$J$4="yes",'Data Transformation'!F4868,'Data Transformation'!D4868)</f>
        <v>0</v>
      </c>
      <c r="I4868" t="str">
        <f t="shared" si="256"/>
        <v/>
      </c>
    </row>
    <row r="4869" spans="2:9" x14ac:dyDescent="0.25">
      <c r="B4869" t="b">
        <f>IF('Input and Summary Results'!D4451=0,FALSE,'Input and Summary Results'!$B4451)</f>
        <v>0</v>
      </c>
      <c r="C4869" t="b">
        <f>IF(OR(B4869=0,'Input and Summary Results'!D4451=0,'Input and Summary Results'!D4451=""),FALSE,'Input and Summary Results'!$D4451)</f>
        <v>0</v>
      </c>
      <c r="D4869" t="b">
        <f>IF(OR(B4869=0,'Input and Summary Results'!E4451=0),FALSE,'Input and Summary Results'!$E4451)</f>
        <v>0</v>
      </c>
      <c r="E4869" t="b">
        <f t="shared" si="257"/>
        <v>0</v>
      </c>
      <c r="F4869" t="b">
        <f t="shared" si="258"/>
        <v>0</v>
      </c>
      <c r="G4869" t="b">
        <f>IF('Input and Summary Results'!$J$4="yes",IF(C4869=FALSE,FALSE,IF('Data Transformation'!E4869&lt;$R$10,E4869,$R$10)),IF(C4869=FALSE,FALSE,IF(C4869&lt;$R$10,C4869,$R$10)))</f>
        <v>0</v>
      </c>
      <c r="H4869" t="b">
        <f>IF('Input and Summary Results'!$J$4="yes",'Data Transformation'!F4869,'Data Transformation'!D4869)</f>
        <v>0</v>
      </c>
      <c r="I4869" t="str">
        <f t="shared" ref="I4869:I4932" si="259">IF(G4869=FALSE,"",B4869)</f>
        <v/>
      </c>
    </row>
    <row r="4870" spans="2:9" x14ac:dyDescent="0.25">
      <c r="B4870" t="b">
        <f>IF('Input and Summary Results'!D4452=0,FALSE,'Input and Summary Results'!$B4452)</f>
        <v>0</v>
      </c>
      <c r="C4870" t="b">
        <f>IF(OR(B4870=0,'Input and Summary Results'!D4452=0,'Input and Summary Results'!D4452=""),FALSE,'Input and Summary Results'!$D4452)</f>
        <v>0</v>
      </c>
      <c r="D4870" t="b">
        <f>IF(OR(B4870=0,'Input and Summary Results'!E4452=0),FALSE,'Input and Summary Results'!$E4452)</f>
        <v>0</v>
      </c>
      <c r="E4870" t="b">
        <f t="shared" si="257"/>
        <v>0</v>
      </c>
      <c r="F4870" t="b">
        <f t="shared" si="258"/>
        <v>0</v>
      </c>
      <c r="G4870" t="b">
        <f>IF('Input and Summary Results'!$J$4="yes",IF(C4870=FALSE,FALSE,IF('Data Transformation'!E4870&lt;$R$10,E4870,$R$10)),IF(C4870=FALSE,FALSE,IF(C4870&lt;$R$10,C4870,$R$10)))</f>
        <v>0</v>
      </c>
      <c r="H4870" t="b">
        <f>IF('Input and Summary Results'!$J$4="yes",'Data Transformation'!F4870,'Data Transformation'!D4870)</f>
        <v>0</v>
      </c>
      <c r="I4870" t="str">
        <f t="shared" si="259"/>
        <v/>
      </c>
    </row>
    <row r="4871" spans="2:9" x14ac:dyDescent="0.25">
      <c r="B4871" t="b">
        <f>IF('Input and Summary Results'!D4453=0,FALSE,'Input and Summary Results'!$B4453)</f>
        <v>0</v>
      </c>
      <c r="C4871" t="b">
        <f>IF(OR(B4871=0,'Input and Summary Results'!D4453=0,'Input and Summary Results'!D4453=""),FALSE,'Input and Summary Results'!$D4453)</f>
        <v>0</v>
      </c>
      <c r="D4871" t="b">
        <f>IF(OR(B4871=0,'Input and Summary Results'!E4453=0),FALSE,'Input and Summary Results'!$E4453)</f>
        <v>0</v>
      </c>
      <c r="E4871" t="b">
        <f t="shared" si="257"/>
        <v>0</v>
      </c>
      <c r="F4871" t="b">
        <f t="shared" si="258"/>
        <v>0</v>
      </c>
      <c r="G4871" t="b">
        <f>IF('Input and Summary Results'!$J$4="yes",IF(C4871=FALSE,FALSE,IF('Data Transformation'!E4871&lt;$R$10,E4871,$R$10)),IF(C4871=FALSE,FALSE,IF(C4871&lt;$R$10,C4871,$R$10)))</f>
        <v>0</v>
      </c>
      <c r="H4871" t="b">
        <f>IF('Input and Summary Results'!$J$4="yes",'Data Transformation'!F4871,'Data Transformation'!D4871)</f>
        <v>0</v>
      </c>
      <c r="I4871" t="str">
        <f t="shared" si="259"/>
        <v/>
      </c>
    </row>
    <row r="4872" spans="2:9" x14ac:dyDescent="0.25">
      <c r="B4872" t="b">
        <f>IF('Input and Summary Results'!D4454=0,FALSE,'Input and Summary Results'!$B4454)</f>
        <v>0</v>
      </c>
      <c r="C4872" t="b">
        <f>IF(OR(B4872=0,'Input and Summary Results'!D4454=0,'Input and Summary Results'!D4454=""),FALSE,'Input and Summary Results'!$D4454)</f>
        <v>0</v>
      </c>
      <c r="D4872" t="b">
        <f>IF(OR(B4872=0,'Input and Summary Results'!E4454=0),FALSE,'Input and Summary Results'!$E4454)</f>
        <v>0</v>
      </c>
      <c r="E4872" t="b">
        <f t="shared" si="257"/>
        <v>0</v>
      </c>
      <c r="F4872" t="b">
        <f t="shared" si="258"/>
        <v>0</v>
      </c>
      <c r="G4872" t="b">
        <f>IF('Input and Summary Results'!$J$4="yes",IF(C4872=FALSE,FALSE,IF('Data Transformation'!E4872&lt;$R$10,E4872,$R$10)),IF(C4872=FALSE,FALSE,IF(C4872&lt;$R$10,C4872,$R$10)))</f>
        <v>0</v>
      </c>
      <c r="H4872" t="b">
        <f>IF('Input and Summary Results'!$J$4="yes",'Data Transformation'!F4872,'Data Transformation'!D4872)</f>
        <v>0</v>
      </c>
      <c r="I4872" t="str">
        <f t="shared" si="259"/>
        <v/>
      </c>
    </row>
    <row r="4873" spans="2:9" x14ac:dyDescent="0.25">
      <c r="B4873" t="b">
        <f>IF('Input and Summary Results'!D4455=0,FALSE,'Input and Summary Results'!$B4455)</f>
        <v>0</v>
      </c>
      <c r="C4873" t="b">
        <f>IF(OR(B4873=0,'Input and Summary Results'!D4455=0,'Input and Summary Results'!D4455=""),FALSE,'Input and Summary Results'!$D4455)</f>
        <v>0</v>
      </c>
      <c r="D4873" t="b">
        <f>IF(OR(B4873=0,'Input and Summary Results'!E4455=0),FALSE,'Input and Summary Results'!$E4455)</f>
        <v>0</v>
      </c>
      <c r="E4873" t="b">
        <f t="shared" si="257"/>
        <v>0</v>
      </c>
      <c r="F4873" t="b">
        <f t="shared" si="258"/>
        <v>0</v>
      </c>
      <c r="G4873" t="b">
        <f>IF('Input and Summary Results'!$J$4="yes",IF(C4873=FALSE,FALSE,IF('Data Transformation'!E4873&lt;$R$10,E4873,$R$10)),IF(C4873=FALSE,FALSE,IF(C4873&lt;$R$10,C4873,$R$10)))</f>
        <v>0</v>
      </c>
      <c r="H4873" t="b">
        <f>IF('Input and Summary Results'!$J$4="yes",'Data Transformation'!F4873,'Data Transformation'!D4873)</f>
        <v>0</v>
      </c>
      <c r="I4873" t="str">
        <f t="shared" si="259"/>
        <v/>
      </c>
    </row>
    <row r="4874" spans="2:9" x14ac:dyDescent="0.25">
      <c r="B4874" t="b">
        <f>IF('Input and Summary Results'!D4456=0,FALSE,'Input and Summary Results'!$B4456)</f>
        <v>0</v>
      </c>
      <c r="C4874" t="b">
        <f>IF(OR(B4874=0,'Input and Summary Results'!D4456=0,'Input and Summary Results'!D4456=""),FALSE,'Input and Summary Results'!$D4456)</f>
        <v>0</v>
      </c>
      <c r="D4874" t="b">
        <f>IF(OR(B4874=0,'Input and Summary Results'!E4456=0),FALSE,'Input and Summary Results'!$E4456)</f>
        <v>0</v>
      </c>
      <c r="E4874" t="b">
        <f t="shared" si="257"/>
        <v>0</v>
      </c>
      <c r="F4874" t="b">
        <f t="shared" si="258"/>
        <v>0</v>
      </c>
      <c r="G4874" t="b">
        <f>IF('Input and Summary Results'!$J$4="yes",IF(C4874=FALSE,FALSE,IF('Data Transformation'!E4874&lt;$R$10,E4874,$R$10)),IF(C4874=FALSE,FALSE,IF(C4874&lt;$R$10,C4874,$R$10)))</f>
        <v>0</v>
      </c>
      <c r="H4874" t="b">
        <f>IF('Input and Summary Results'!$J$4="yes",'Data Transformation'!F4874,'Data Transformation'!D4874)</f>
        <v>0</v>
      </c>
      <c r="I4874" t="str">
        <f t="shared" si="259"/>
        <v/>
      </c>
    </row>
    <row r="4875" spans="2:9" x14ac:dyDescent="0.25">
      <c r="B4875" t="b">
        <f>IF('Input and Summary Results'!D4457=0,FALSE,'Input and Summary Results'!$B4457)</f>
        <v>0</v>
      </c>
      <c r="C4875" t="b">
        <f>IF(OR(B4875=0,'Input and Summary Results'!D4457=0,'Input and Summary Results'!D4457=""),FALSE,'Input and Summary Results'!$D4457)</f>
        <v>0</v>
      </c>
      <c r="D4875" t="b">
        <f>IF(OR(B4875=0,'Input and Summary Results'!E4457=0),FALSE,'Input and Summary Results'!$E4457)</f>
        <v>0</v>
      </c>
      <c r="E4875" t="b">
        <f t="shared" si="257"/>
        <v>0</v>
      </c>
      <c r="F4875" t="b">
        <f t="shared" si="258"/>
        <v>0</v>
      </c>
      <c r="G4875" t="b">
        <f>IF('Input and Summary Results'!$J$4="yes",IF(C4875=FALSE,FALSE,IF('Data Transformation'!E4875&lt;$R$10,E4875,$R$10)),IF(C4875=FALSE,FALSE,IF(C4875&lt;$R$10,C4875,$R$10)))</f>
        <v>0</v>
      </c>
      <c r="H4875" t="b">
        <f>IF('Input and Summary Results'!$J$4="yes",'Data Transformation'!F4875,'Data Transformation'!D4875)</f>
        <v>0</v>
      </c>
      <c r="I4875" t="str">
        <f t="shared" si="259"/>
        <v/>
      </c>
    </row>
    <row r="4876" spans="2:9" x14ac:dyDescent="0.25">
      <c r="B4876" t="b">
        <f>IF('Input and Summary Results'!D4458=0,FALSE,'Input and Summary Results'!$B4458)</f>
        <v>0</v>
      </c>
      <c r="C4876" t="b">
        <f>IF(OR(B4876=0,'Input and Summary Results'!D4458=0,'Input and Summary Results'!D4458=""),FALSE,'Input and Summary Results'!$D4458)</f>
        <v>0</v>
      </c>
      <c r="D4876" t="b">
        <f>IF(OR(B4876=0,'Input and Summary Results'!E4458=0),FALSE,'Input and Summary Results'!$E4458)</f>
        <v>0</v>
      </c>
      <c r="E4876" t="b">
        <f t="shared" si="257"/>
        <v>0</v>
      </c>
      <c r="F4876" t="b">
        <f t="shared" si="258"/>
        <v>0</v>
      </c>
      <c r="G4876" t="b">
        <f>IF('Input and Summary Results'!$J$4="yes",IF(C4876=FALSE,FALSE,IF('Data Transformation'!E4876&lt;$R$10,E4876,$R$10)),IF(C4876=FALSE,FALSE,IF(C4876&lt;$R$10,C4876,$R$10)))</f>
        <v>0</v>
      </c>
      <c r="H4876" t="b">
        <f>IF('Input and Summary Results'!$J$4="yes",'Data Transformation'!F4876,'Data Transformation'!D4876)</f>
        <v>0</v>
      </c>
      <c r="I4876" t="str">
        <f t="shared" si="259"/>
        <v/>
      </c>
    </row>
    <row r="4877" spans="2:9" x14ac:dyDescent="0.25">
      <c r="B4877" t="b">
        <f>IF('Input and Summary Results'!D4459=0,FALSE,'Input and Summary Results'!$B4459)</f>
        <v>0</v>
      </c>
      <c r="C4877" t="b">
        <f>IF(OR(B4877=0,'Input and Summary Results'!D4459=0,'Input and Summary Results'!D4459=""),FALSE,'Input and Summary Results'!$D4459)</f>
        <v>0</v>
      </c>
      <c r="D4877" t="b">
        <f>IF(OR(B4877=0,'Input and Summary Results'!E4459=0),FALSE,'Input and Summary Results'!$E4459)</f>
        <v>0</v>
      </c>
      <c r="E4877" t="b">
        <f t="shared" si="257"/>
        <v>0</v>
      </c>
      <c r="F4877" t="b">
        <f t="shared" si="258"/>
        <v>0</v>
      </c>
      <c r="G4877" t="b">
        <f>IF('Input and Summary Results'!$J$4="yes",IF(C4877=FALSE,FALSE,IF('Data Transformation'!E4877&lt;$R$10,E4877,$R$10)),IF(C4877=FALSE,FALSE,IF(C4877&lt;$R$10,C4877,$R$10)))</f>
        <v>0</v>
      </c>
      <c r="H4877" t="b">
        <f>IF('Input and Summary Results'!$J$4="yes",'Data Transformation'!F4877,'Data Transformation'!D4877)</f>
        <v>0</v>
      </c>
      <c r="I4877" t="str">
        <f t="shared" si="259"/>
        <v/>
      </c>
    </row>
    <row r="4878" spans="2:9" x14ac:dyDescent="0.25">
      <c r="B4878" t="b">
        <f>IF('Input and Summary Results'!D4460=0,FALSE,'Input and Summary Results'!$B4460)</f>
        <v>0</v>
      </c>
      <c r="C4878" t="b">
        <f>IF(OR(B4878=0,'Input and Summary Results'!D4460=0,'Input and Summary Results'!D4460=""),FALSE,'Input and Summary Results'!$D4460)</f>
        <v>0</v>
      </c>
      <c r="D4878" t="b">
        <f>IF(OR(B4878=0,'Input and Summary Results'!E4460=0),FALSE,'Input and Summary Results'!$E4460)</f>
        <v>0</v>
      </c>
      <c r="E4878" t="b">
        <f t="shared" si="257"/>
        <v>0</v>
      </c>
      <c r="F4878" t="b">
        <f t="shared" si="258"/>
        <v>0</v>
      </c>
      <c r="G4878" t="b">
        <f>IF('Input and Summary Results'!$J$4="yes",IF(C4878=FALSE,FALSE,IF('Data Transformation'!E4878&lt;$R$10,E4878,$R$10)),IF(C4878=FALSE,FALSE,IF(C4878&lt;$R$10,C4878,$R$10)))</f>
        <v>0</v>
      </c>
      <c r="H4878" t="b">
        <f>IF('Input and Summary Results'!$J$4="yes",'Data Transformation'!F4878,'Data Transformation'!D4878)</f>
        <v>0</v>
      </c>
      <c r="I4878" t="str">
        <f t="shared" si="259"/>
        <v/>
      </c>
    </row>
    <row r="4879" spans="2:9" x14ac:dyDescent="0.25">
      <c r="B4879" t="b">
        <f>IF('Input and Summary Results'!D4461=0,FALSE,'Input and Summary Results'!$B4461)</f>
        <v>0</v>
      </c>
      <c r="C4879" t="b">
        <f>IF(OR(B4879=0,'Input and Summary Results'!D4461=0,'Input and Summary Results'!D4461=""),FALSE,'Input and Summary Results'!$D4461)</f>
        <v>0</v>
      </c>
      <c r="D4879" t="b">
        <f>IF(OR(B4879=0,'Input and Summary Results'!E4461=0),FALSE,'Input and Summary Results'!$E4461)</f>
        <v>0</v>
      </c>
      <c r="E4879" t="b">
        <f t="shared" si="257"/>
        <v>0</v>
      </c>
      <c r="F4879" t="b">
        <f t="shared" si="258"/>
        <v>0</v>
      </c>
      <c r="G4879" t="b">
        <f>IF('Input and Summary Results'!$J$4="yes",IF(C4879=FALSE,FALSE,IF('Data Transformation'!E4879&lt;$R$10,E4879,$R$10)),IF(C4879=FALSE,FALSE,IF(C4879&lt;$R$10,C4879,$R$10)))</f>
        <v>0</v>
      </c>
      <c r="H4879" t="b">
        <f>IF('Input and Summary Results'!$J$4="yes",'Data Transformation'!F4879,'Data Transformation'!D4879)</f>
        <v>0</v>
      </c>
      <c r="I4879" t="str">
        <f t="shared" si="259"/>
        <v/>
      </c>
    </row>
    <row r="4880" spans="2:9" x14ac:dyDescent="0.25">
      <c r="B4880" t="b">
        <f>IF('Input and Summary Results'!D4462=0,FALSE,'Input and Summary Results'!$B4462)</f>
        <v>0</v>
      </c>
      <c r="C4880" t="b">
        <f>IF(OR(B4880=0,'Input and Summary Results'!D4462=0,'Input and Summary Results'!D4462=""),FALSE,'Input and Summary Results'!$D4462)</f>
        <v>0</v>
      </c>
      <c r="D4880" t="b">
        <f>IF(OR(B4880=0,'Input and Summary Results'!E4462=0),FALSE,'Input and Summary Results'!$E4462)</f>
        <v>0</v>
      </c>
      <c r="E4880" t="b">
        <f t="shared" si="257"/>
        <v>0</v>
      </c>
      <c r="F4880" t="b">
        <f t="shared" si="258"/>
        <v>0</v>
      </c>
      <c r="G4880" t="b">
        <f>IF('Input and Summary Results'!$J$4="yes",IF(C4880=FALSE,FALSE,IF('Data Transformation'!E4880&lt;$R$10,E4880,$R$10)),IF(C4880=FALSE,FALSE,IF(C4880&lt;$R$10,C4880,$R$10)))</f>
        <v>0</v>
      </c>
      <c r="H4880" t="b">
        <f>IF('Input and Summary Results'!$J$4="yes",'Data Transformation'!F4880,'Data Transformation'!D4880)</f>
        <v>0</v>
      </c>
      <c r="I4880" t="str">
        <f t="shared" si="259"/>
        <v/>
      </c>
    </row>
    <row r="4881" spans="2:9" x14ac:dyDescent="0.25">
      <c r="B4881" t="b">
        <f>IF('Input and Summary Results'!D4463=0,FALSE,'Input and Summary Results'!$B4463)</f>
        <v>0</v>
      </c>
      <c r="C4881" t="b">
        <f>IF(OR(B4881=0,'Input and Summary Results'!D4463=0,'Input and Summary Results'!D4463=""),FALSE,'Input and Summary Results'!$D4463)</f>
        <v>0</v>
      </c>
      <c r="D4881" t="b">
        <f>IF(OR(B4881=0,'Input and Summary Results'!E4463=0),FALSE,'Input and Summary Results'!$E4463)</f>
        <v>0</v>
      </c>
      <c r="E4881" t="b">
        <f t="shared" si="257"/>
        <v>0</v>
      </c>
      <c r="F4881" t="b">
        <f t="shared" si="258"/>
        <v>0</v>
      </c>
      <c r="G4881" t="b">
        <f>IF('Input and Summary Results'!$J$4="yes",IF(C4881=FALSE,FALSE,IF('Data Transformation'!E4881&lt;$R$10,E4881,$R$10)),IF(C4881=FALSE,FALSE,IF(C4881&lt;$R$10,C4881,$R$10)))</f>
        <v>0</v>
      </c>
      <c r="H4881" t="b">
        <f>IF('Input and Summary Results'!$J$4="yes",'Data Transformation'!F4881,'Data Transformation'!D4881)</f>
        <v>0</v>
      </c>
      <c r="I4881" t="str">
        <f t="shared" si="259"/>
        <v/>
      </c>
    </row>
    <row r="4882" spans="2:9" x14ac:dyDescent="0.25">
      <c r="B4882" t="b">
        <f>IF('Input and Summary Results'!D4464=0,FALSE,'Input and Summary Results'!$B4464)</f>
        <v>0</v>
      </c>
      <c r="C4882" t="b">
        <f>IF(OR(B4882=0,'Input and Summary Results'!D4464=0,'Input and Summary Results'!D4464=""),FALSE,'Input and Summary Results'!$D4464)</f>
        <v>0</v>
      </c>
      <c r="D4882" t="b">
        <f>IF(OR(B4882=0,'Input and Summary Results'!E4464=0),FALSE,'Input and Summary Results'!$E4464)</f>
        <v>0</v>
      </c>
      <c r="E4882" t="b">
        <f t="shared" si="257"/>
        <v>0</v>
      </c>
      <c r="F4882" t="b">
        <f t="shared" si="258"/>
        <v>0</v>
      </c>
      <c r="G4882" t="b">
        <f>IF('Input and Summary Results'!$J$4="yes",IF(C4882=FALSE,FALSE,IF('Data Transformation'!E4882&lt;$R$10,E4882,$R$10)),IF(C4882=FALSE,FALSE,IF(C4882&lt;$R$10,C4882,$R$10)))</f>
        <v>0</v>
      </c>
      <c r="H4882" t="b">
        <f>IF('Input and Summary Results'!$J$4="yes",'Data Transformation'!F4882,'Data Transformation'!D4882)</f>
        <v>0</v>
      </c>
      <c r="I4882" t="str">
        <f t="shared" si="259"/>
        <v/>
      </c>
    </row>
    <row r="4883" spans="2:9" x14ac:dyDescent="0.25">
      <c r="B4883" t="b">
        <f>IF('Input and Summary Results'!D4465=0,FALSE,'Input and Summary Results'!$B4465)</f>
        <v>0</v>
      </c>
      <c r="C4883" t="b">
        <f>IF(OR(B4883=0,'Input and Summary Results'!D4465=0,'Input and Summary Results'!D4465=""),FALSE,'Input and Summary Results'!$D4465)</f>
        <v>0</v>
      </c>
      <c r="D4883" t="b">
        <f>IF(OR(B4883=0,'Input and Summary Results'!E4465=0),FALSE,'Input and Summary Results'!$E4465)</f>
        <v>0</v>
      </c>
      <c r="E4883" t="b">
        <f t="shared" si="257"/>
        <v>0</v>
      </c>
      <c r="F4883" t="b">
        <f t="shared" si="258"/>
        <v>0</v>
      </c>
      <c r="G4883" t="b">
        <f>IF('Input and Summary Results'!$J$4="yes",IF(C4883=FALSE,FALSE,IF('Data Transformation'!E4883&lt;$R$10,E4883,$R$10)),IF(C4883=FALSE,FALSE,IF(C4883&lt;$R$10,C4883,$R$10)))</f>
        <v>0</v>
      </c>
      <c r="H4883" t="b">
        <f>IF('Input and Summary Results'!$J$4="yes",'Data Transformation'!F4883,'Data Transformation'!D4883)</f>
        <v>0</v>
      </c>
      <c r="I4883" t="str">
        <f t="shared" si="259"/>
        <v/>
      </c>
    </row>
    <row r="4884" spans="2:9" x14ac:dyDescent="0.25">
      <c r="B4884" t="b">
        <f>IF('Input and Summary Results'!D4466=0,FALSE,'Input and Summary Results'!$B4466)</f>
        <v>0</v>
      </c>
      <c r="C4884" t="b">
        <f>IF(OR(B4884=0,'Input and Summary Results'!D4466=0,'Input and Summary Results'!D4466=""),FALSE,'Input and Summary Results'!$D4466)</f>
        <v>0</v>
      </c>
      <c r="D4884" t="b">
        <f>IF(OR(B4884=0,'Input and Summary Results'!E4466=0),FALSE,'Input and Summary Results'!$E4466)</f>
        <v>0</v>
      </c>
      <c r="E4884" t="b">
        <f t="shared" si="257"/>
        <v>0</v>
      </c>
      <c r="F4884" t="b">
        <f t="shared" si="258"/>
        <v>0</v>
      </c>
      <c r="G4884" t="b">
        <f>IF('Input and Summary Results'!$J$4="yes",IF(C4884=FALSE,FALSE,IF('Data Transformation'!E4884&lt;$R$10,E4884,$R$10)),IF(C4884=FALSE,FALSE,IF(C4884&lt;$R$10,C4884,$R$10)))</f>
        <v>0</v>
      </c>
      <c r="H4884" t="b">
        <f>IF('Input and Summary Results'!$J$4="yes",'Data Transformation'!F4884,'Data Transformation'!D4884)</f>
        <v>0</v>
      </c>
      <c r="I4884" t="str">
        <f t="shared" si="259"/>
        <v/>
      </c>
    </row>
    <row r="4885" spans="2:9" x14ac:dyDescent="0.25">
      <c r="B4885" t="b">
        <f>IF('Input and Summary Results'!D4467=0,FALSE,'Input and Summary Results'!$B4467)</f>
        <v>0</v>
      </c>
      <c r="C4885" t="b">
        <f>IF(OR(B4885=0,'Input and Summary Results'!D4467=0,'Input and Summary Results'!D4467=""),FALSE,'Input and Summary Results'!$D4467)</f>
        <v>0</v>
      </c>
      <c r="D4885" t="b">
        <f>IF(OR(B4885=0,'Input and Summary Results'!E4467=0),FALSE,'Input and Summary Results'!$E4467)</f>
        <v>0</v>
      </c>
      <c r="E4885" t="b">
        <f t="shared" si="257"/>
        <v>0</v>
      </c>
      <c r="F4885" t="b">
        <f t="shared" si="258"/>
        <v>0</v>
      </c>
      <c r="G4885" t="b">
        <f>IF('Input and Summary Results'!$J$4="yes",IF(C4885=FALSE,FALSE,IF('Data Transformation'!E4885&lt;$R$10,E4885,$R$10)),IF(C4885=FALSE,FALSE,IF(C4885&lt;$R$10,C4885,$R$10)))</f>
        <v>0</v>
      </c>
      <c r="H4885" t="b">
        <f>IF('Input and Summary Results'!$J$4="yes",'Data Transformation'!F4885,'Data Transformation'!D4885)</f>
        <v>0</v>
      </c>
      <c r="I4885" t="str">
        <f t="shared" si="259"/>
        <v/>
      </c>
    </row>
    <row r="4886" spans="2:9" x14ac:dyDescent="0.25">
      <c r="B4886" t="b">
        <f>IF('Input and Summary Results'!D4468=0,FALSE,'Input and Summary Results'!$B4468)</f>
        <v>0</v>
      </c>
      <c r="C4886" t="b">
        <f>IF(OR(B4886=0,'Input and Summary Results'!D4468=0,'Input and Summary Results'!D4468=""),FALSE,'Input and Summary Results'!$D4468)</f>
        <v>0</v>
      </c>
      <c r="D4886" t="b">
        <f>IF(OR(B4886=0,'Input and Summary Results'!E4468=0),FALSE,'Input and Summary Results'!$E4468)</f>
        <v>0</v>
      </c>
      <c r="E4886" t="b">
        <f t="shared" si="257"/>
        <v>0</v>
      </c>
      <c r="F4886" t="b">
        <f t="shared" si="258"/>
        <v>0</v>
      </c>
      <c r="G4886" t="b">
        <f>IF('Input and Summary Results'!$J$4="yes",IF(C4886=FALSE,FALSE,IF('Data Transformation'!E4886&lt;$R$10,E4886,$R$10)),IF(C4886=FALSE,FALSE,IF(C4886&lt;$R$10,C4886,$R$10)))</f>
        <v>0</v>
      </c>
      <c r="H4886" t="b">
        <f>IF('Input and Summary Results'!$J$4="yes",'Data Transformation'!F4886,'Data Transformation'!D4886)</f>
        <v>0</v>
      </c>
      <c r="I4886" t="str">
        <f t="shared" si="259"/>
        <v/>
      </c>
    </row>
    <row r="4887" spans="2:9" x14ac:dyDescent="0.25">
      <c r="B4887" t="b">
        <f>IF('Input and Summary Results'!D4469=0,FALSE,'Input and Summary Results'!$B4469)</f>
        <v>0</v>
      </c>
      <c r="C4887" t="b">
        <f>IF(OR(B4887=0,'Input and Summary Results'!D4469=0,'Input and Summary Results'!D4469=""),FALSE,'Input and Summary Results'!$D4469)</f>
        <v>0</v>
      </c>
      <c r="D4887" t="b">
        <f>IF(OR(B4887=0,'Input and Summary Results'!E4469=0),FALSE,'Input and Summary Results'!$E4469)</f>
        <v>0</v>
      </c>
      <c r="E4887" t="b">
        <f t="shared" si="257"/>
        <v>0</v>
      </c>
      <c r="F4887" t="b">
        <f t="shared" si="258"/>
        <v>0</v>
      </c>
      <c r="G4887" t="b">
        <f>IF('Input and Summary Results'!$J$4="yes",IF(C4887=FALSE,FALSE,IF('Data Transformation'!E4887&lt;$R$10,E4887,$R$10)),IF(C4887=FALSE,FALSE,IF(C4887&lt;$R$10,C4887,$R$10)))</f>
        <v>0</v>
      </c>
      <c r="H4887" t="b">
        <f>IF('Input and Summary Results'!$J$4="yes",'Data Transformation'!F4887,'Data Transformation'!D4887)</f>
        <v>0</v>
      </c>
      <c r="I4887" t="str">
        <f t="shared" si="259"/>
        <v/>
      </c>
    </row>
    <row r="4888" spans="2:9" x14ac:dyDescent="0.25">
      <c r="B4888" t="b">
        <f>IF('Input and Summary Results'!D4470=0,FALSE,'Input and Summary Results'!$B4470)</f>
        <v>0</v>
      </c>
      <c r="C4888" t="b">
        <f>IF(OR(B4888=0,'Input and Summary Results'!D4470=0,'Input and Summary Results'!D4470=""),FALSE,'Input and Summary Results'!$D4470)</f>
        <v>0</v>
      </c>
      <c r="D4888" t="b">
        <f>IF(OR(B4888=0,'Input and Summary Results'!E4470=0),FALSE,'Input and Summary Results'!$E4470)</f>
        <v>0</v>
      </c>
      <c r="E4888" t="b">
        <f t="shared" si="257"/>
        <v>0</v>
      </c>
      <c r="F4888" t="b">
        <f t="shared" si="258"/>
        <v>0</v>
      </c>
      <c r="G4888" t="b">
        <f>IF('Input and Summary Results'!$J$4="yes",IF(C4888=FALSE,FALSE,IF('Data Transformation'!E4888&lt;$R$10,E4888,$R$10)),IF(C4888=FALSE,FALSE,IF(C4888&lt;$R$10,C4888,$R$10)))</f>
        <v>0</v>
      </c>
      <c r="H4888" t="b">
        <f>IF('Input and Summary Results'!$J$4="yes",'Data Transformation'!F4888,'Data Transformation'!D4888)</f>
        <v>0</v>
      </c>
      <c r="I4888" t="str">
        <f t="shared" si="259"/>
        <v/>
      </c>
    </row>
    <row r="4889" spans="2:9" x14ac:dyDescent="0.25">
      <c r="B4889" t="b">
        <f>IF('Input and Summary Results'!D4471=0,FALSE,'Input and Summary Results'!$B4471)</f>
        <v>0</v>
      </c>
      <c r="C4889" t="b">
        <f>IF(OR(B4889=0,'Input and Summary Results'!D4471=0,'Input and Summary Results'!D4471=""),FALSE,'Input and Summary Results'!$D4471)</f>
        <v>0</v>
      </c>
      <c r="D4889" t="b">
        <f>IF(OR(B4889=0,'Input and Summary Results'!E4471=0),FALSE,'Input and Summary Results'!$E4471)</f>
        <v>0</v>
      </c>
      <c r="E4889" t="b">
        <f t="shared" si="257"/>
        <v>0</v>
      </c>
      <c r="F4889" t="b">
        <f t="shared" si="258"/>
        <v>0</v>
      </c>
      <c r="G4889" t="b">
        <f>IF('Input and Summary Results'!$J$4="yes",IF(C4889=FALSE,FALSE,IF('Data Transformation'!E4889&lt;$R$10,E4889,$R$10)),IF(C4889=FALSE,FALSE,IF(C4889&lt;$R$10,C4889,$R$10)))</f>
        <v>0</v>
      </c>
      <c r="H4889" t="b">
        <f>IF('Input and Summary Results'!$J$4="yes",'Data Transformation'!F4889,'Data Transformation'!D4889)</f>
        <v>0</v>
      </c>
      <c r="I4889" t="str">
        <f t="shared" si="259"/>
        <v/>
      </c>
    </row>
    <row r="4890" spans="2:9" x14ac:dyDescent="0.25">
      <c r="B4890" t="b">
        <f>IF('Input and Summary Results'!D4472=0,FALSE,'Input and Summary Results'!$B4472)</f>
        <v>0</v>
      </c>
      <c r="C4890" t="b">
        <f>IF(OR(B4890=0,'Input and Summary Results'!D4472=0,'Input and Summary Results'!D4472=""),FALSE,'Input and Summary Results'!$D4472)</f>
        <v>0</v>
      </c>
      <c r="D4890" t="b">
        <f>IF(OR(B4890=0,'Input and Summary Results'!E4472=0),FALSE,'Input and Summary Results'!$E4472)</f>
        <v>0</v>
      </c>
      <c r="E4890" t="b">
        <f t="shared" si="257"/>
        <v>0</v>
      </c>
      <c r="F4890" t="b">
        <f t="shared" si="258"/>
        <v>0</v>
      </c>
      <c r="G4890" t="b">
        <f>IF('Input and Summary Results'!$J$4="yes",IF(C4890=FALSE,FALSE,IF('Data Transformation'!E4890&lt;$R$10,E4890,$R$10)),IF(C4890=FALSE,FALSE,IF(C4890&lt;$R$10,C4890,$R$10)))</f>
        <v>0</v>
      </c>
      <c r="H4890" t="b">
        <f>IF('Input and Summary Results'!$J$4="yes",'Data Transformation'!F4890,'Data Transformation'!D4890)</f>
        <v>0</v>
      </c>
      <c r="I4890" t="str">
        <f t="shared" si="259"/>
        <v/>
      </c>
    </row>
    <row r="4891" spans="2:9" x14ac:dyDescent="0.25">
      <c r="B4891" t="b">
        <f>IF('Input and Summary Results'!D4473=0,FALSE,'Input and Summary Results'!$B4473)</f>
        <v>0</v>
      </c>
      <c r="C4891" t="b">
        <f>IF(OR(B4891=0,'Input and Summary Results'!D4473=0,'Input and Summary Results'!D4473=""),FALSE,'Input and Summary Results'!$D4473)</f>
        <v>0</v>
      </c>
      <c r="D4891" t="b">
        <f>IF(OR(B4891=0,'Input and Summary Results'!E4473=0),FALSE,'Input and Summary Results'!$E4473)</f>
        <v>0</v>
      </c>
      <c r="E4891" t="b">
        <f t="shared" si="257"/>
        <v>0</v>
      </c>
      <c r="F4891" t="b">
        <f t="shared" si="258"/>
        <v>0</v>
      </c>
      <c r="G4891" t="b">
        <f>IF('Input and Summary Results'!$J$4="yes",IF(C4891=FALSE,FALSE,IF('Data Transformation'!E4891&lt;$R$10,E4891,$R$10)),IF(C4891=FALSE,FALSE,IF(C4891&lt;$R$10,C4891,$R$10)))</f>
        <v>0</v>
      </c>
      <c r="H4891" t="b">
        <f>IF('Input and Summary Results'!$J$4="yes",'Data Transformation'!F4891,'Data Transformation'!D4891)</f>
        <v>0</v>
      </c>
      <c r="I4891" t="str">
        <f t="shared" si="259"/>
        <v/>
      </c>
    </row>
    <row r="4892" spans="2:9" x14ac:dyDescent="0.25">
      <c r="B4892" t="b">
        <f>IF('Input and Summary Results'!D4474=0,FALSE,'Input and Summary Results'!$B4474)</f>
        <v>0</v>
      </c>
      <c r="C4892" t="b">
        <f>IF(OR(B4892=0,'Input and Summary Results'!D4474=0,'Input and Summary Results'!D4474=""),FALSE,'Input and Summary Results'!$D4474)</f>
        <v>0</v>
      </c>
      <c r="D4892" t="b">
        <f>IF(OR(B4892=0,'Input and Summary Results'!E4474=0),FALSE,'Input and Summary Results'!$E4474)</f>
        <v>0</v>
      </c>
      <c r="E4892" t="b">
        <f t="shared" si="257"/>
        <v>0</v>
      </c>
      <c r="F4892" t="b">
        <f t="shared" si="258"/>
        <v>0</v>
      </c>
      <c r="G4892" t="b">
        <f>IF('Input and Summary Results'!$J$4="yes",IF(C4892=FALSE,FALSE,IF('Data Transformation'!E4892&lt;$R$10,E4892,$R$10)),IF(C4892=FALSE,FALSE,IF(C4892&lt;$R$10,C4892,$R$10)))</f>
        <v>0</v>
      </c>
      <c r="H4892" t="b">
        <f>IF('Input and Summary Results'!$J$4="yes",'Data Transformation'!F4892,'Data Transformation'!D4892)</f>
        <v>0</v>
      </c>
      <c r="I4892" t="str">
        <f t="shared" si="259"/>
        <v/>
      </c>
    </row>
    <row r="4893" spans="2:9" x14ac:dyDescent="0.25">
      <c r="B4893" t="b">
        <f>IF('Input and Summary Results'!D4475=0,FALSE,'Input and Summary Results'!$B4475)</f>
        <v>0</v>
      </c>
      <c r="C4893" t="b">
        <f>IF(OR(B4893=0,'Input and Summary Results'!D4475=0,'Input and Summary Results'!D4475=""),FALSE,'Input and Summary Results'!$D4475)</f>
        <v>0</v>
      </c>
      <c r="D4893" t="b">
        <f>IF(OR(B4893=0,'Input and Summary Results'!E4475=0),FALSE,'Input and Summary Results'!$E4475)</f>
        <v>0</v>
      </c>
      <c r="E4893" t="b">
        <f t="shared" si="257"/>
        <v>0</v>
      </c>
      <c r="F4893" t="b">
        <f t="shared" si="258"/>
        <v>0</v>
      </c>
      <c r="G4893" t="b">
        <f>IF('Input and Summary Results'!$J$4="yes",IF(C4893=FALSE,FALSE,IF('Data Transformation'!E4893&lt;$R$10,E4893,$R$10)),IF(C4893=FALSE,FALSE,IF(C4893&lt;$R$10,C4893,$R$10)))</f>
        <v>0</v>
      </c>
      <c r="H4893" t="b">
        <f>IF('Input and Summary Results'!$J$4="yes",'Data Transformation'!F4893,'Data Transformation'!D4893)</f>
        <v>0</v>
      </c>
      <c r="I4893" t="str">
        <f t="shared" si="259"/>
        <v/>
      </c>
    </row>
    <row r="4894" spans="2:9" x14ac:dyDescent="0.25">
      <c r="B4894" t="b">
        <f>IF('Input and Summary Results'!D4476=0,FALSE,'Input and Summary Results'!$B4476)</f>
        <v>0</v>
      </c>
      <c r="C4894" t="b">
        <f>IF(OR(B4894=0,'Input and Summary Results'!D4476=0,'Input and Summary Results'!D4476=""),FALSE,'Input and Summary Results'!$D4476)</f>
        <v>0</v>
      </c>
      <c r="D4894" t="b">
        <f>IF(OR(B4894=0,'Input and Summary Results'!E4476=0),FALSE,'Input and Summary Results'!$E4476)</f>
        <v>0</v>
      </c>
      <c r="E4894" t="b">
        <f t="shared" si="257"/>
        <v>0</v>
      </c>
      <c r="F4894" t="b">
        <f t="shared" si="258"/>
        <v>0</v>
      </c>
      <c r="G4894" t="b">
        <f>IF('Input and Summary Results'!$J$4="yes",IF(C4894=FALSE,FALSE,IF('Data Transformation'!E4894&lt;$R$10,E4894,$R$10)),IF(C4894=FALSE,FALSE,IF(C4894&lt;$R$10,C4894,$R$10)))</f>
        <v>0</v>
      </c>
      <c r="H4894" t="b">
        <f>IF('Input and Summary Results'!$J$4="yes",'Data Transformation'!F4894,'Data Transformation'!D4894)</f>
        <v>0</v>
      </c>
      <c r="I4894" t="str">
        <f t="shared" si="259"/>
        <v/>
      </c>
    </row>
    <row r="4895" spans="2:9" x14ac:dyDescent="0.25">
      <c r="B4895" t="b">
        <f>IF('Input and Summary Results'!D4477=0,FALSE,'Input and Summary Results'!$B4477)</f>
        <v>0</v>
      </c>
      <c r="C4895" t="b">
        <f>IF(OR(B4895=0,'Input and Summary Results'!D4477=0,'Input and Summary Results'!D4477=""),FALSE,'Input and Summary Results'!$D4477)</f>
        <v>0</v>
      </c>
      <c r="D4895" t="b">
        <f>IF(OR(B4895=0,'Input and Summary Results'!E4477=0),FALSE,'Input and Summary Results'!$E4477)</f>
        <v>0</v>
      </c>
      <c r="E4895" t="b">
        <f t="shared" si="257"/>
        <v>0</v>
      </c>
      <c r="F4895" t="b">
        <f t="shared" si="258"/>
        <v>0</v>
      </c>
      <c r="G4895" t="b">
        <f>IF('Input and Summary Results'!$J$4="yes",IF(C4895=FALSE,FALSE,IF('Data Transformation'!E4895&lt;$R$10,E4895,$R$10)),IF(C4895=FALSE,FALSE,IF(C4895&lt;$R$10,C4895,$R$10)))</f>
        <v>0</v>
      </c>
      <c r="H4895" t="b">
        <f>IF('Input and Summary Results'!$J$4="yes",'Data Transformation'!F4895,'Data Transformation'!D4895)</f>
        <v>0</v>
      </c>
      <c r="I4895" t="str">
        <f t="shared" si="259"/>
        <v/>
      </c>
    </row>
    <row r="4896" spans="2:9" x14ac:dyDescent="0.25">
      <c r="B4896" t="b">
        <f>IF('Input and Summary Results'!D4478=0,FALSE,'Input and Summary Results'!$B4478)</f>
        <v>0</v>
      </c>
      <c r="C4896" t="b">
        <f>IF(OR(B4896=0,'Input and Summary Results'!D4478=0,'Input and Summary Results'!D4478=""),FALSE,'Input and Summary Results'!$D4478)</f>
        <v>0</v>
      </c>
      <c r="D4896" t="b">
        <f>IF(OR(B4896=0,'Input and Summary Results'!E4478=0),FALSE,'Input and Summary Results'!$E4478)</f>
        <v>0</v>
      </c>
      <c r="E4896" t="b">
        <f t="shared" si="257"/>
        <v>0</v>
      </c>
      <c r="F4896" t="b">
        <f t="shared" si="258"/>
        <v>0</v>
      </c>
      <c r="G4896" t="b">
        <f>IF('Input and Summary Results'!$J$4="yes",IF(C4896=FALSE,FALSE,IF('Data Transformation'!E4896&lt;$R$10,E4896,$R$10)),IF(C4896=FALSE,FALSE,IF(C4896&lt;$R$10,C4896,$R$10)))</f>
        <v>0</v>
      </c>
      <c r="H4896" t="b">
        <f>IF('Input and Summary Results'!$J$4="yes",'Data Transformation'!F4896,'Data Transformation'!D4896)</f>
        <v>0</v>
      </c>
      <c r="I4896" t="str">
        <f t="shared" si="259"/>
        <v/>
      </c>
    </row>
    <row r="4897" spans="2:9" x14ac:dyDescent="0.25">
      <c r="B4897" t="b">
        <f>IF('Input and Summary Results'!D4479=0,FALSE,'Input and Summary Results'!$B4479)</f>
        <v>0</v>
      </c>
      <c r="C4897" t="b">
        <f>IF(OR(B4897=0,'Input and Summary Results'!D4479=0,'Input and Summary Results'!D4479=""),FALSE,'Input and Summary Results'!$D4479)</f>
        <v>0</v>
      </c>
      <c r="D4897" t="b">
        <f>IF(OR(B4897=0,'Input and Summary Results'!E4479=0),FALSE,'Input and Summary Results'!$E4479)</f>
        <v>0</v>
      </c>
      <c r="E4897" t="b">
        <f t="shared" si="257"/>
        <v>0</v>
      </c>
      <c r="F4897" t="b">
        <f t="shared" si="258"/>
        <v>0</v>
      </c>
      <c r="G4897" t="b">
        <f>IF('Input and Summary Results'!$J$4="yes",IF(C4897=FALSE,FALSE,IF('Data Transformation'!E4897&lt;$R$10,E4897,$R$10)),IF(C4897=FALSE,FALSE,IF(C4897&lt;$R$10,C4897,$R$10)))</f>
        <v>0</v>
      </c>
      <c r="H4897" t="b">
        <f>IF('Input and Summary Results'!$J$4="yes",'Data Transformation'!F4897,'Data Transformation'!D4897)</f>
        <v>0</v>
      </c>
      <c r="I4897" t="str">
        <f t="shared" si="259"/>
        <v/>
      </c>
    </row>
    <row r="4898" spans="2:9" x14ac:dyDescent="0.25">
      <c r="B4898" t="b">
        <f>IF('Input and Summary Results'!D4480=0,FALSE,'Input and Summary Results'!$B4480)</f>
        <v>0</v>
      </c>
      <c r="C4898" t="b">
        <f>IF(OR(B4898=0,'Input and Summary Results'!D4480=0,'Input and Summary Results'!D4480=""),FALSE,'Input and Summary Results'!$D4480)</f>
        <v>0</v>
      </c>
      <c r="D4898" t="b">
        <f>IF(OR(B4898=0,'Input and Summary Results'!E4480=0),FALSE,'Input and Summary Results'!$E4480)</f>
        <v>0</v>
      </c>
      <c r="E4898" t="b">
        <f t="shared" si="257"/>
        <v>0</v>
      </c>
      <c r="F4898" t="b">
        <f t="shared" si="258"/>
        <v>0</v>
      </c>
      <c r="G4898" t="b">
        <f>IF('Input and Summary Results'!$J$4="yes",IF(C4898=FALSE,FALSE,IF('Data Transformation'!E4898&lt;$R$10,E4898,$R$10)),IF(C4898=FALSE,FALSE,IF(C4898&lt;$R$10,C4898,$R$10)))</f>
        <v>0</v>
      </c>
      <c r="H4898" t="b">
        <f>IF('Input and Summary Results'!$J$4="yes",'Data Transformation'!F4898,'Data Transformation'!D4898)</f>
        <v>0</v>
      </c>
      <c r="I4898" t="str">
        <f t="shared" si="259"/>
        <v/>
      </c>
    </row>
    <row r="4899" spans="2:9" x14ac:dyDescent="0.25">
      <c r="B4899" t="b">
        <f>IF('Input and Summary Results'!D4481=0,FALSE,'Input and Summary Results'!$B4481)</f>
        <v>0</v>
      </c>
      <c r="C4899" t="b">
        <f>IF(OR(B4899=0,'Input and Summary Results'!D4481=0,'Input and Summary Results'!D4481=""),FALSE,'Input and Summary Results'!$D4481)</f>
        <v>0</v>
      </c>
      <c r="D4899" t="b">
        <f>IF(OR(B4899=0,'Input and Summary Results'!E4481=0),FALSE,'Input and Summary Results'!$E4481)</f>
        <v>0</v>
      </c>
      <c r="E4899" t="b">
        <f t="shared" si="257"/>
        <v>0</v>
      </c>
      <c r="F4899" t="b">
        <f t="shared" si="258"/>
        <v>0</v>
      </c>
      <c r="G4899" t="b">
        <f>IF('Input and Summary Results'!$J$4="yes",IF(C4899=FALSE,FALSE,IF('Data Transformation'!E4899&lt;$R$10,E4899,$R$10)),IF(C4899=FALSE,FALSE,IF(C4899&lt;$R$10,C4899,$R$10)))</f>
        <v>0</v>
      </c>
      <c r="H4899" t="b">
        <f>IF('Input and Summary Results'!$J$4="yes",'Data Transformation'!F4899,'Data Transformation'!D4899)</f>
        <v>0</v>
      </c>
      <c r="I4899" t="str">
        <f t="shared" si="259"/>
        <v/>
      </c>
    </row>
    <row r="4900" spans="2:9" x14ac:dyDescent="0.25">
      <c r="B4900" t="b">
        <f>IF('Input and Summary Results'!D4482=0,FALSE,'Input and Summary Results'!$B4482)</f>
        <v>0</v>
      </c>
      <c r="C4900" t="b">
        <f>IF(OR(B4900=0,'Input and Summary Results'!D4482=0,'Input and Summary Results'!D4482=""),FALSE,'Input and Summary Results'!$D4482)</f>
        <v>0</v>
      </c>
      <c r="D4900" t="b">
        <f>IF(OR(B4900=0,'Input and Summary Results'!E4482=0),FALSE,'Input and Summary Results'!$E4482)</f>
        <v>0</v>
      </c>
      <c r="E4900" t="b">
        <f t="shared" si="257"/>
        <v>0</v>
      </c>
      <c r="F4900" t="b">
        <f t="shared" si="258"/>
        <v>0</v>
      </c>
      <c r="G4900" t="b">
        <f>IF('Input and Summary Results'!$J$4="yes",IF(C4900=FALSE,FALSE,IF('Data Transformation'!E4900&lt;$R$10,E4900,$R$10)),IF(C4900=FALSE,FALSE,IF(C4900&lt;$R$10,C4900,$R$10)))</f>
        <v>0</v>
      </c>
      <c r="H4900" t="b">
        <f>IF('Input and Summary Results'!$J$4="yes",'Data Transformation'!F4900,'Data Transformation'!D4900)</f>
        <v>0</v>
      </c>
      <c r="I4900" t="str">
        <f t="shared" si="259"/>
        <v/>
      </c>
    </row>
    <row r="4901" spans="2:9" x14ac:dyDescent="0.25">
      <c r="B4901" t="b">
        <f>IF('Input and Summary Results'!D4483=0,FALSE,'Input and Summary Results'!$B4483)</f>
        <v>0</v>
      </c>
      <c r="C4901" t="b">
        <f>IF(OR(B4901=0,'Input and Summary Results'!D4483=0,'Input and Summary Results'!D4483=""),FALSE,'Input and Summary Results'!$D4483)</f>
        <v>0</v>
      </c>
      <c r="D4901" t="b">
        <f>IF(OR(B4901=0,'Input and Summary Results'!E4483=0),FALSE,'Input and Summary Results'!$E4483)</f>
        <v>0</v>
      </c>
      <c r="E4901" t="b">
        <f t="shared" si="257"/>
        <v>0</v>
      </c>
      <c r="F4901" t="b">
        <f t="shared" si="258"/>
        <v>0</v>
      </c>
      <c r="G4901" t="b">
        <f>IF('Input and Summary Results'!$J$4="yes",IF(C4901=FALSE,FALSE,IF('Data Transformation'!E4901&lt;$R$10,E4901,$R$10)),IF(C4901=FALSE,FALSE,IF(C4901&lt;$R$10,C4901,$R$10)))</f>
        <v>0</v>
      </c>
      <c r="H4901" t="b">
        <f>IF('Input and Summary Results'!$J$4="yes",'Data Transformation'!F4901,'Data Transformation'!D4901)</f>
        <v>0</v>
      </c>
      <c r="I4901" t="str">
        <f t="shared" si="259"/>
        <v/>
      </c>
    </row>
    <row r="4902" spans="2:9" x14ac:dyDescent="0.25">
      <c r="B4902" t="b">
        <f>IF('Input and Summary Results'!D4484=0,FALSE,'Input and Summary Results'!$B4484)</f>
        <v>0</v>
      </c>
      <c r="C4902" t="b">
        <f>IF(OR(B4902=0,'Input and Summary Results'!D4484=0,'Input and Summary Results'!D4484=""),FALSE,'Input and Summary Results'!$D4484)</f>
        <v>0</v>
      </c>
      <c r="D4902" t="b">
        <f>IF(OR(B4902=0,'Input and Summary Results'!E4484=0),FALSE,'Input and Summary Results'!$E4484)</f>
        <v>0</v>
      </c>
      <c r="E4902" t="b">
        <f t="shared" si="257"/>
        <v>0</v>
      </c>
      <c r="F4902" t="b">
        <f t="shared" si="258"/>
        <v>0</v>
      </c>
      <c r="G4902" t="b">
        <f>IF('Input and Summary Results'!$J$4="yes",IF(C4902=FALSE,FALSE,IF('Data Transformation'!E4902&lt;$R$10,E4902,$R$10)),IF(C4902=FALSE,FALSE,IF(C4902&lt;$R$10,C4902,$R$10)))</f>
        <v>0</v>
      </c>
      <c r="H4902" t="b">
        <f>IF('Input and Summary Results'!$J$4="yes",'Data Transformation'!F4902,'Data Transformation'!D4902)</f>
        <v>0</v>
      </c>
      <c r="I4902" t="str">
        <f t="shared" si="259"/>
        <v/>
      </c>
    </row>
    <row r="4903" spans="2:9" x14ac:dyDescent="0.25">
      <c r="B4903" t="b">
        <f>IF('Input and Summary Results'!D4485=0,FALSE,'Input and Summary Results'!$B4485)</f>
        <v>0</v>
      </c>
      <c r="C4903" t="b">
        <f>IF(OR(B4903=0,'Input and Summary Results'!D4485=0,'Input and Summary Results'!D4485=""),FALSE,'Input and Summary Results'!$D4485)</f>
        <v>0</v>
      </c>
      <c r="D4903" t="b">
        <f>IF(OR(B4903=0,'Input and Summary Results'!E4485=0),FALSE,'Input and Summary Results'!$E4485)</f>
        <v>0</v>
      </c>
      <c r="E4903" t="b">
        <f t="shared" si="257"/>
        <v>0</v>
      </c>
      <c r="F4903" t="b">
        <f t="shared" si="258"/>
        <v>0</v>
      </c>
      <c r="G4903" t="b">
        <f>IF('Input and Summary Results'!$J$4="yes",IF(C4903=FALSE,FALSE,IF('Data Transformation'!E4903&lt;$R$10,E4903,$R$10)),IF(C4903=FALSE,FALSE,IF(C4903&lt;$R$10,C4903,$R$10)))</f>
        <v>0</v>
      </c>
      <c r="H4903" t="b">
        <f>IF('Input and Summary Results'!$J$4="yes",'Data Transformation'!F4903,'Data Transformation'!D4903)</f>
        <v>0</v>
      </c>
      <c r="I4903" t="str">
        <f t="shared" si="259"/>
        <v/>
      </c>
    </row>
    <row r="4904" spans="2:9" x14ac:dyDescent="0.25">
      <c r="B4904" t="b">
        <f>IF('Input and Summary Results'!D4486=0,FALSE,'Input and Summary Results'!$B4486)</f>
        <v>0</v>
      </c>
      <c r="C4904" t="b">
        <f>IF(OR(B4904=0,'Input and Summary Results'!D4486=0,'Input and Summary Results'!D4486=""),FALSE,'Input and Summary Results'!$D4486)</f>
        <v>0</v>
      </c>
      <c r="D4904" t="b">
        <f>IF(OR(B4904=0,'Input and Summary Results'!E4486=0),FALSE,'Input and Summary Results'!$E4486)</f>
        <v>0</v>
      </c>
      <c r="E4904" t="b">
        <f t="shared" si="257"/>
        <v>0</v>
      </c>
      <c r="F4904" t="b">
        <f t="shared" si="258"/>
        <v>0</v>
      </c>
      <c r="G4904" t="b">
        <f>IF('Input and Summary Results'!$J$4="yes",IF(C4904=FALSE,FALSE,IF('Data Transformation'!E4904&lt;$R$10,E4904,$R$10)),IF(C4904=FALSE,FALSE,IF(C4904&lt;$R$10,C4904,$R$10)))</f>
        <v>0</v>
      </c>
      <c r="H4904" t="b">
        <f>IF('Input and Summary Results'!$J$4="yes",'Data Transformation'!F4904,'Data Transformation'!D4904)</f>
        <v>0</v>
      </c>
      <c r="I4904" t="str">
        <f t="shared" si="259"/>
        <v/>
      </c>
    </row>
    <row r="4905" spans="2:9" x14ac:dyDescent="0.25">
      <c r="B4905" t="b">
        <f>IF('Input and Summary Results'!D4487=0,FALSE,'Input and Summary Results'!$B4487)</f>
        <v>0</v>
      </c>
      <c r="C4905" t="b">
        <f>IF(OR(B4905=0,'Input and Summary Results'!D4487=0,'Input and Summary Results'!D4487=""),FALSE,'Input and Summary Results'!$D4487)</f>
        <v>0</v>
      </c>
      <c r="D4905" t="b">
        <f>IF(OR(B4905=0,'Input and Summary Results'!E4487=0),FALSE,'Input and Summary Results'!$E4487)</f>
        <v>0</v>
      </c>
      <c r="E4905" t="b">
        <f t="shared" si="257"/>
        <v>0</v>
      </c>
      <c r="F4905" t="b">
        <f t="shared" si="258"/>
        <v>0</v>
      </c>
      <c r="G4905" t="b">
        <f>IF('Input and Summary Results'!$J$4="yes",IF(C4905=FALSE,FALSE,IF('Data Transformation'!E4905&lt;$R$10,E4905,$R$10)),IF(C4905=FALSE,FALSE,IF(C4905&lt;$R$10,C4905,$R$10)))</f>
        <v>0</v>
      </c>
      <c r="H4905" t="b">
        <f>IF('Input and Summary Results'!$J$4="yes",'Data Transformation'!F4905,'Data Transformation'!D4905)</f>
        <v>0</v>
      </c>
      <c r="I4905" t="str">
        <f t="shared" si="259"/>
        <v/>
      </c>
    </row>
    <row r="4906" spans="2:9" x14ac:dyDescent="0.25">
      <c r="B4906" t="b">
        <f>IF('Input and Summary Results'!D4488=0,FALSE,'Input and Summary Results'!$B4488)</f>
        <v>0</v>
      </c>
      <c r="C4906" t="b">
        <f>IF(OR(B4906=0,'Input and Summary Results'!D4488=0,'Input and Summary Results'!D4488=""),FALSE,'Input and Summary Results'!$D4488)</f>
        <v>0</v>
      </c>
      <c r="D4906" t="b">
        <f>IF(OR(B4906=0,'Input and Summary Results'!E4488=0),FALSE,'Input and Summary Results'!$E4488)</f>
        <v>0</v>
      </c>
      <c r="E4906" t="b">
        <f t="shared" ref="E4906:E4969" si="260">IF(C4906=FALSE,FALSE,LOG10(C4906))</f>
        <v>0</v>
      </c>
      <c r="F4906" t="b">
        <f t="shared" ref="F4906:F4969" si="261">IF(D4906=FALSE, FALSE,0.434*D4906/C4906)</f>
        <v>0</v>
      </c>
      <c r="G4906" t="b">
        <f>IF('Input and Summary Results'!$J$4="yes",IF(C4906=FALSE,FALSE,IF('Data Transformation'!E4906&lt;$R$10,E4906,$R$10)),IF(C4906=FALSE,FALSE,IF(C4906&lt;$R$10,C4906,$R$10)))</f>
        <v>0</v>
      </c>
      <c r="H4906" t="b">
        <f>IF('Input and Summary Results'!$J$4="yes",'Data Transformation'!F4906,'Data Transformation'!D4906)</f>
        <v>0</v>
      </c>
      <c r="I4906" t="str">
        <f t="shared" si="259"/>
        <v/>
      </c>
    </row>
    <row r="4907" spans="2:9" x14ac:dyDescent="0.25">
      <c r="B4907" t="b">
        <f>IF('Input and Summary Results'!D4489=0,FALSE,'Input and Summary Results'!$B4489)</f>
        <v>0</v>
      </c>
      <c r="C4907" t="b">
        <f>IF(OR(B4907=0,'Input and Summary Results'!D4489=0,'Input and Summary Results'!D4489=""),FALSE,'Input and Summary Results'!$D4489)</f>
        <v>0</v>
      </c>
      <c r="D4907" t="b">
        <f>IF(OR(B4907=0,'Input and Summary Results'!E4489=0),FALSE,'Input and Summary Results'!$E4489)</f>
        <v>0</v>
      </c>
      <c r="E4907" t="b">
        <f t="shared" si="260"/>
        <v>0</v>
      </c>
      <c r="F4907" t="b">
        <f t="shared" si="261"/>
        <v>0</v>
      </c>
      <c r="G4907" t="b">
        <f>IF('Input and Summary Results'!$J$4="yes",IF(C4907=FALSE,FALSE,IF('Data Transformation'!E4907&lt;$R$10,E4907,$R$10)),IF(C4907=FALSE,FALSE,IF(C4907&lt;$R$10,C4907,$R$10)))</f>
        <v>0</v>
      </c>
      <c r="H4907" t="b">
        <f>IF('Input and Summary Results'!$J$4="yes",'Data Transformation'!F4907,'Data Transformation'!D4907)</f>
        <v>0</v>
      </c>
      <c r="I4907" t="str">
        <f t="shared" si="259"/>
        <v/>
      </c>
    </row>
    <row r="4908" spans="2:9" x14ac:dyDescent="0.25">
      <c r="B4908" t="b">
        <f>IF('Input and Summary Results'!D4490=0,FALSE,'Input and Summary Results'!$B4490)</f>
        <v>0</v>
      </c>
      <c r="C4908" t="b">
        <f>IF(OR(B4908=0,'Input and Summary Results'!D4490=0,'Input and Summary Results'!D4490=""),FALSE,'Input and Summary Results'!$D4490)</f>
        <v>0</v>
      </c>
      <c r="D4908" t="b">
        <f>IF(OR(B4908=0,'Input and Summary Results'!E4490=0),FALSE,'Input and Summary Results'!$E4490)</f>
        <v>0</v>
      </c>
      <c r="E4908" t="b">
        <f t="shared" si="260"/>
        <v>0</v>
      </c>
      <c r="F4908" t="b">
        <f t="shared" si="261"/>
        <v>0</v>
      </c>
      <c r="G4908" t="b">
        <f>IF('Input and Summary Results'!$J$4="yes",IF(C4908=FALSE,FALSE,IF('Data Transformation'!E4908&lt;$R$10,E4908,$R$10)),IF(C4908=FALSE,FALSE,IF(C4908&lt;$R$10,C4908,$R$10)))</f>
        <v>0</v>
      </c>
      <c r="H4908" t="b">
        <f>IF('Input and Summary Results'!$J$4="yes",'Data Transformation'!F4908,'Data Transformation'!D4908)</f>
        <v>0</v>
      </c>
      <c r="I4908" t="str">
        <f t="shared" si="259"/>
        <v/>
      </c>
    </row>
    <row r="4909" spans="2:9" x14ac:dyDescent="0.25">
      <c r="B4909" t="b">
        <f>IF('Input and Summary Results'!D4491=0,FALSE,'Input and Summary Results'!$B4491)</f>
        <v>0</v>
      </c>
      <c r="C4909" t="b">
        <f>IF(OR(B4909=0,'Input and Summary Results'!D4491=0,'Input and Summary Results'!D4491=""),FALSE,'Input and Summary Results'!$D4491)</f>
        <v>0</v>
      </c>
      <c r="D4909" t="b">
        <f>IF(OR(B4909=0,'Input and Summary Results'!E4491=0),FALSE,'Input and Summary Results'!$E4491)</f>
        <v>0</v>
      </c>
      <c r="E4909" t="b">
        <f t="shared" si="260"/>
        <v>0</v>
      </c>
      <c r="F4909" t="b">
        <f t="shared" si="261"/>
        <v>0</v>
      </c>
      <c r="G4909" t="b">
        <f>IF('Input and Summary Results'!$J$4="yes",IF(C4909=FALSE,FALSE,IF('Data Transformation'!E4909&lt;$R$10,E4909,$R$10)),IF(C4909=FALSE,FALSE,IF(C4909&lt;$R$10,C4909,$R$10)))</f>
        <v>0</v>
      </c>
      <c r="H4909" t="b">
        <f>IF('Input and Summary Results'!$J$4="yes",'Data Transformation'!F4909,'Data Transformation'!D4909)</f>
        <v>0</v>
      </c>
      <c r="I4909" t="str">
        <f t="shared" si="259"/>
        <v/>
      </c>
    </row>
    <row r="4910" spans="2:9" x14ac:dyDescent="0.25">
      <c r="B4910" t="b">
        <f>IF('Input and Summary Results'!D4492=0,FALSE,'Input and Summary Results'!$B4492)</f>
        <v>0</v>
      </c>
      <c r="C4910" t="b">
        <f>IF(OR(B4910=0,'Input and Summary Results'!D4492=0,'Input and Summary Results'!D4492=""),FALSE,'Input and Summary Results'!$D4492)</f>
        <v>0</v>
      </c>
      <c r="D4910" t="b">
        <f>IF(OR(B4910=0,'Input and Summary Results'!E4492=0),FALSE,'Input and Summary Results'!$E4492)</f>
        <v>0</v>
      </c>
      <c r="E4910" t="b">
        <f t="shared" si="260"/>
        <v>0</v>
      </c>
      <c r="F4910" t="b">
        <f t="shared" si="261"/>
        <v>0</v>
      </c>
      <c r="G4910" t="b">
        <f>IF('Input and Summary Results'!$J$4="yes",IF(C4910=FALSE,FALSE,IF('Data Transformation'!E4910&lt;$R$10,E4910,$R$10)),IF(C4910=FALSE,FALSE,IF(C4910&lt;$R$10,C4910,$R$10)))</f>
        <v>0</v>
      </c>
      <c r="H4910" t="b">
        <f>IF('Input and Summary Results'!$J$4="yes",'Data Transformation'!F4910,'Data Transformation'!D4910)</f>
        <v>0</v>
      </c>
      <c r="I4910" t="str">
        <f t="shared" si="259"/>
        <v/>
      </c>
    </row>
    <row r="4911" spans="2:9" x14ac:dyDescent="0.25">
      <c r="B4911" t="b">
        <f>IF('Input and Summary Results'!D4493=0,FALSE,'Input and Summary Results'!$B4493)</f>
        <v>0</v>
      </c>
      <c r="C4911" t="b">
        <f>IF(OR(B4911=0,'Input and Summary Results'!D4493=0,'Input and Summary Results'!D4493=""),FALSE,'Input and Summary Results'!$D4493)</f>
        <v>0</v>
      </c>
      <c r="D4911" t="b">
        <f>IF(OR(B4911=0,'Input and Summary Results'!E4493=0),FALSE,'Input and Summary Results'!$E4493)</f>
        <v>0</v>
      </c>
      <c r="E4911" t="b">
        <f t="shared" si="260"/>
        <v>0</v>
      </c>
      <c r="F4911" t="b">
        <f t="shared" si="261"/>
        <v>0</v>
      </c>
      <c r="G4911" t="b">
        <f>IF('Input and Summary Results'!$J$4="yes",IF(C4911=FALSE,FALSE,IF('Data Transformation'!E4911&lt;$R$10,E4911,$R$10)),IF(C4911=FALSE,FALSE,IF(C4911&lt;$R$10,C4911,$R$10)))</f>
        <v>0</v>
      </c>
      <c r="H4911" t="b">
        <f>IF('Input and Summary Results'!$J$4="yes",'Data Transformation'!F4911,'Data Transformation'!D4911)</f>
        <v>0</v>
      </c>
      <c r="I4911" t="str">
        <f t="shared" si="259"/>
        <v/>
      </c>
    </row>
    <row r="4912" spans="2:9" x14ac:dyDescent="0.25">
      <c r="B4912" t="b">
        <f>IF('Input and Summary Results'!D4494=0,FALSE,'Input and Summary Results'!$B4494)</f>
        <v>0</v>
      </c>
      <c r="C4912" t="b">
        <f>IF(OR(B4912=0,'Input and Summary Results'!D4494=0,'Input and Summary Results'!D4494=""),FALSE,'Input and Summary Results'!$D4494)</f>
        <v>0</v>
      </c>
      <c r="D4912" t="b">
        <f>IF(OR(B4912=0,'Input and Summary Results'!E4494=0),FALSE,'Input and Summary Results'!$E4494)</f>
        <v>0</v>
      </c>
      <c r="E4912" t="b">
        <f t="shared" si="260"/>
        <v>0</v>
      </c>
      <c r="F4912" t="b">
        <f t="shared" si="261"/>
        <v>0</v>
      </c>
      <c r="G4912" t="b">
        <f>IF('Input and Summary Results'!$J$4="yes",IF(C4912=FALSE,FALSE,IF('Data Transformation'!E4912&lt;$R$10,E4912,$R$10)),IF(C4912=FALSE,FALSE,IF(C4912&lt;$R$10,C4912,$R$10)))</f>
        <v>0</v>
      </c>
      <c r="H4912" t="b">
        <f>IF('Input and Summary Results'!$J$4="yes",'Data Transformation'!F4912,'Data Transformation'!D4912)</f>
        <v>0</v>
      </c>
      <c r="I4912" t="str">
        <f t="shared" si="259"/>
        <v/>
      </c>
    </row>
    <row r="4913" spans="2:9" x14ac:dyDescent="0.25">
      <c r="B4913" t="b">
        <f>IF('Input and Summary Results'!D4495=0,FALSE,'Input and Summary Results'!$B4495)</f>
        <v>0</v>
      </c>
      <c r="C4913" t="b">
        <f>IF(OR(B4913=0,'Input and Summary Results'!D4495=0,'Input and Summary Results'!D4495=""),FALSE,'Input and Summary Results'!$D4495)</f>
        <v>0</v>
      </c>
      <c r="D4913" t="b">
        <f>IF(OR(B4913=0,'Input and Summary Results'!E4495=0),FALSE,'Input and Summary Results'!$E4495)</f>
        <v>0</v>
      </c>
      <c r="E4913" t="b">
        <f t="shared" si="260"/>
        <v>0</v>
      </c>
      <c r="F4913" t="b">
        <f t="shared" si="261"/>
        <v>0</v>
      </c>
      <c r="G4913" t="b">
        <f>IF('Input and Summary Results'!$J$4="yes",IF(C4913=FALSE,FALSE,IF('Data Transformation'!E4913&lt;$R$10,E4913,$R$10)),IF(C4913=FALSE,FALSE,IF(C4913&lt;$R$10,C4913,$R$10)))</f>
        <v>0</v>
      </c>
      <c r="H4913" t="b">
        <f>IF('Input and Summary Results'!$J$4="yes",'Data Transformation'!F4913,'Data Transformation'!D4913)</f>
        <v>0</v>
      </c>
      <c r="I4913" t="str">
        <f t="shared" si="259"/>
        <v/>
      </c>
    </row>
    <row r="4914" spans="2:9" x14ac:dyDescent="0.25">
      <c r="B4914" t="b">
        <f>IF('Input and Summary Results'!D4496=0,FALSE,'Input and Summary Results'!$B4496)</f>
        <v>0</v>
      </c>
      <c r="C4914" t="b">
        <f>IF(OR(B4914=0,'Input and Summary Results'!D4496=0,'Input and Summary Results'!D4496=""),FALSE,'Input and Summary Results'!$D4496)</f>
        <v>0</v>
      </c>
      <c r="D4914" t="b">
        <f>IF(OR(B4914=0,'Input and Summary Results'!E4496=0),FALSE,'Input and Summary Results'!$E4496)</f>
        <v>0</v>
      </c>
      <c r="E4914" t="b">
        <f t="shared" si="260"/>
        <v>0</v>
      </c>
      <c r="F4914" t="b">
        <f t="shared" si="261"/>
        <v>0</v>
      </c>
      <c r="G4914" t="b">
        <f>IF('Input and Summary Results'!$J$4="yes",IF(C4914=FALSE,FALSE,IF('Data Transformation'!E4914&lt;$R$10,E4914,$R$10)),IF(C4914=FALSE,FALSE,IF(C4914&lt;$R$10,C4914,$R$10)))</f>
        <v>0</v>
      </c>
      <c r="H4914" t="b">
        <f>IF('Input and Summary Results'!$J$4="yes",'Data Transformation'!F4914,'Data Transformation'!D4914)</f>
        <v>0</v>
      </c>
      <c r="I4914" t="str">
        <f t="shared" si="259"/>
        <v/>
      </c>
    </row>
    <row r="4915" spans="2:9" x14ac:dyDescent="0.25">
      <c r="B4915" t="b">
        <f>IF('Input and Summary Results'!D4497=0,FALSE,'Input and Summary Results'!$B4497)</f>
        <v>0</v>
      </c>
      <c r="C4915" t="b">
        <f>IF(OR(B4915=0,'Input and Summary Results'!D4497=0,'Input and Summary Results'!D4497=""),FALSE,'Input and Summary Results'!$D4497)</f>
        <v>0</v>
      </c>
      <c r="D4915" t="b">
        <f>IF(OR(B4915=0,'Input and Summary Results'!E4497=0),FALSE,'Input and Summary Results'!$E4497)</f>
        <v>0</v>
      </c>
      <c r="E4915" t="b">
        <f t="shared" si="260"/>
        <v>0</v>
      </c>
      <c r="F4915" t="b">
        <f t="shared" si="261"/>
        <v>0</v>
      </c>
      <c r="G4915" t="b">
        <f>IF('Input and Summary Results'!$J$4="yes",IF(C4915=FALSE,FALSE,IF('Data Transformation'!E4915&lt;$R$10,E4915,$R$10)),IF(C4915=FALSE,FALSE,IF(C4915&lt;$R$10,C4915,$R$10)))</f>
        <v>0</v>
      </c>
      <c r="H4915" t="b">
        <f>IF('Input and Summary Results'!$J$4="yes",'Data Transformation'!F4915,'Data Transformation'!D4915)</f>
        <v>0</v>
      </c>
      <c r="I4915" t="str">
        <f t="shared" si="259"/>
        <v/>
      </c>
    </row>
    <row r="4916" spans="2:9" x14ac:dyDescent="0.25">
      <c r="B4916" t="b">
        <f>IF('Input and Summary Results'!D4498=0,FALSE,'Input and Summary Results'!$B4498)</f>
        <v>0</v>
      </c>
      <c r="C4916" t="b">
        <f>IF(OR(B4916=0,'Input and Summary Results'!D4498=0,'Input and Summary Results'!D4498=""),FALSE,'Input and Summary Results'!$D4498)</f>
        <v>0</v>
      </c>
      <c r="D4916" t="b">
        <f>IF(OR(B4916=0,'Input and Summary Results'!E4498=0),FALSE,'Input and Summary Results'!$E4498)</f>
        <v>0</v>
      </c>
      <c r="E4916" t="b">
        <f t="shared" si="260"/>
        <v>0</v>
      </c>
      <c r="F4916" t="b">
        <f t="shared" si="261"/>
        <v>0</v>
      </c>
      <c r="G4916" t="b">
        <f>IF('Input and Summary Results'!$J$4="yes",IF(C4916=FALSE,FALSE,IF('Data Transformation'!E4916&lt;$R$10,E4916,$R$10)),IF(C4916=FALSE,FALSE,IF(C4916&lt;$R$10,C4916,$R$10)))</f>
        <v>0</v>
      </c>
      <c r="H4916" t="b">
        <f>IF('Input and Summary Results'!$J$4="yes",'Data Transformation'!F4916,'Data Transformation'!D4916)</f>
        <v>0</v>
      </c>
      <c r="I4916" t="str">
        <f t="shared" si="259"/>
        <v/>
      </c>
    </row>
    <row r="4917" spans="2:9" x14ac:dyDescent="0.25">
      <c r="B4917" t="b">
        <f>IF('Input and Summary Results'!D4499=0,FALSE,'Input and Summary Results'!$B4499)</f>
        <v>0</v>
      </c>
      <c r="C4917" t="b">
        <f>IF(OR(B4917=0,'Input and Summary Results'!D4499=0,'Input and Summary Results'!D4499=""),FALSE,'Input and Summary Results'!$D4499)</f>
        <v>0</v>
      </c>
      <c r="D4917" t="b">
        <f>IF(OR(B4917=0,'Input and Summary Results'!E4499=0),FALSE,'Input and Summary Results'!$E4499)</f>
        <v>0</v>
      </c>
      <c r="E4917" t="b">
        <f t="shared" si="260"/>
        <v>0</v>
      </c>
      <c r="F4917" t="b">
        <f t="shared" si="261"/>
        <v>0</v>
      </c>
      <c r="G4917" t="b">
        <f>IF('Input and Summary Results'!$J$4="yes",IF(C4917=FALSE,FALSE,IF('Data Transformation'!E4917&lt;$R$10,E4917,$R$10)),IF(C4917=FALSE,FALSE,IF(C4917&lt;$R$10,C4917,$R$10)))</f>
        <v>0</v>
      </c>
      <c r="H4917" t="b">
        <f>IF('Input and Summary Results'!$J$4="yes",'Data Transformation'!F4917,'Data Transformation'!D4917)</f>
        <v>0</v>
      </c>
      <c r="I4917" t="str">
        <f t="shared" si="259"/>
        <v/>
      </c>
    </row>
    <row r="4918" spans="2:9" x14ac:dyDescent="0.25">
      <c r="B4918" t="b">
        <f>IF('Input and Summary Results'!D4500=0,FALSE,'Input and Summary Results'!$B4500)</f>
        <v>0</v>
      </c>
      <c r="C4918" t="b">
        <f>IF(OR(B4918=0,'Input and Summary Results'!D4500=0,'Input and Summary Results'!D4500=""),FALSE,'Input and Summary Results'!$D4500)</f>
        <v>0</v>
      </c>
      <c r="D4918" t="b">
        <f>IF(OR(B4918=0,'Input and Summary Results'!E4500=0),FALSE,'Input and Summary Results'!$E4500)</f>
        <v>0</v>
      </c>
      <c r="E4918" t="b">
        <f t="shared" si="260"/>
        <v>0</v>
      </c>
      <c r="F4918" t="b">
        <f t="shared" si="261"/>
        <v>0</v>
      </c>
      <c r="G4918" t="b">
        <f>IF('Input and Summary Results'!$J$4="yes",IF(C4918=FALSE,FALSE,IF('Data Transformation'!E4918&lt;$R$10,E4918,$R$10)),IF(C4918=FALSE,FALSE,IF(C4918&lt;$R$10,C4918,$R$10)))</f>
        <v>0</v>
      </c>
      <c r="H4918" t="b">
        <f>IF('Input and Summary Results'!$J$4="yes",'Data Transformation'!F4918,'Data Transformation'!D4918)</f>
        <v>0</v>
      </c>
      <c r="I4918" t="str">
        <f t="shared" si="259"/>
        <v/>
      </c>
    </row>
    <row r="4919" spans="2:9" x14ac:dyDescent="0.25">
      <c r="B4919" t="b">
        <f>IF('Input and Summary Results'!D4501=0,FALSE,'Input and Summary Results'!$B4501)</f>
        <v>0</v>
      </c>
      <c r="C4919" t="b">
        <f>IF(OR(B4919=0,'Input and Summary Results'!D4501=0,'Input and Summary Results'!D4501=""),FALSE,'Input and Summary Results'!$D4501)</f>
        <v>0</v>
      </c>
      <c r="D4919" t="b">
        <f>IF(OR(B4919=0,'Input and Summary Results'!E4501=0),FALSE,'Input and Summary Results'!$E4501)</f>
        <v>0</v>
      </c>
      <c r="E4919" t="b">
        <f t="shared" si="260"/>
        <v>0</v>
      </c>
      <c r="F4919" t="b">
        <f t="shared" si="261"/>
        <v>0</v>
      </c>
      <c r="G4919" t="b">
        <f>IF('Input and Summary Results'!$J$4="yes",IF(C4919=FALSE,FALSE,IF('Data Transformation'!E4919&lt;$R$10,E4919,$R$10)),IF(C4919=FALSE,FALSE,IF(C4919&lt;$R$10,C4919,$R$10)))</f>
        <v>0</v>
      </c>
      <c r="H4919" t="b">
        <f>IF('Input and Summary Results'!$J$4="yes",'Data Transformation'!F4919,'Data Transformation'!D4919)</f>
        <v>0</v>
      </c>
      <c r="I4919" t="str">
        <f t="shared" si="259"/>
        <v/>
      </c>
    </row>
    <row r="4920" spans="2:9" x14ac:dyDescent="0.25">
      <c r="B4920" t="b">
        <f>IF('Input and Summary Results'!D4502=0,FALSE,'Input and Summary Results'!$B4502)</f>
        <v>0</v>
      </c>
      <c r="C4920" t="b">
        <f>IF(OR(B4920=0,'Input and Summary Results'!D4502=0,'Input and Summary Results'!D4502=""),FALSE,'Input and Summary Results'!$D4502)</f>
        <v>0</v>
      </c>
      <c r="D4920" t="b">
        <f>IF(OR(B4920=0,'Input and Summary Results'!E4502=0),FALSE,'Input and Summary Results'!$E4502)</f>
        <v>0</v>
      </c>
      <c r="E4920" t="b">
        <f t="shared" si="260"/>
        <v>0</v>
      </c>
      <c r="F4920" t="b">
        <f t="shared" si="261"/>
        <v>0</v>
      </c>
      <c r="G4920" t="b">
        <f>IF('Input and Summary Results'!$J$4="yes",IF(C4920=FALSE,FALSE,IF('Data Transformation'!E4920&lt;$R$10,E4920,$R$10)),IF(C4920=FALSE,FALSE,IF(C4920&lt;$R$10,C4920,$R$10)))</f>
        <v>0</v>
      </c>
      <c r="H4920" t="b">
        <f>IF('Input and Summary Results'!$J$4="yes",'Data Transformation'!F4920,'Data Transformation'!D4920)</f>
        <v>0</v>
      </c>
      <c r="I4920" t="str">
        <f t="shared" si="259"/>
        <v/>
      </c>
    </row>
    <row r="4921" spans="2:9" x14ac:dyDescent="0.25">
      <c r="B4921" t="b">
        <f>IF('Input and Summary Results'!D4503=0,FALSE,'Input and Summary Results'!$B4503)</f>
        <v>0</v>
      </c>
      <c r="C4921" t="b">
        <f>IF(OR(B4921=0,'Input and Summary Results'!D4503=0,'Input and Summary Results'!D4503=""),FALSE,'Input and Summary Results'!$D4503)</f>
        <v>0</v>
      </c>
      <c r="D4921" t="b">
        <f>IF(OR(B4921=0,'Input and Summary Results'!E4503=0),FALSE,'Input and Summary Results'!$E4503)</f>
        <v>0</v>
      </c>
      <c r="E4921" t="b">
        <f t="shared" si="260"/>
        <v>0</v>
      </c>
      <c r="F4921" t="b">
        <f t="shared" si="261"/>
        <v>0</v>
      </c>
      <c r="G4921" t="b">
        <f>IF('Input and Summary Results'!$J$4="yes",IF(C4921=FALSE,FALSE,IF('Data Transformation'!E4921&lt;$R$10,E4921,$R$10)),IF(C4921=FALSE,FALSE,IF(C4921&lt;$R$10,C4921,$R$10)))</f>
        <v>0</v>
      </c>
      <c r="H4921" t="b">
        <f>IF('Input and Summary Results'!$J$4="yes",'Data Transformation'!F4921,'Data Transformation'!D4921)</f>
        <v>0</v>
      </c>
      <c r="I4921" t="str">
        <f t="shared" si="259"/>
        <v/>
      </c>
    </row>
    <row r="4922" spans="2:9" x14ac:dyDescent="0.25">
      <c r="B4922" t="b">
        <f>IF('Input and Summary Results'!D4504=0,FALSE,'Input and Summary Results'!$B4504)</f>
        <v>0</v>
      </c>
      <c r="C4922" t="b">
        <f>IF(OR(B4922=0,'Input and Summary Results'!D4504=0,'Input and Summary Results'!D4504=""),FALSE,'Input and Summary Results'!$D4504)</f>
        <v>0</v>
      </c>
      <c r="D4922" t="b">
        <f>IF(OR(B4922=0,'Input and Summary Results'!E4504=0),FALSE,'Input and Summary Results'!$E4504)</f>
        <v>0</v>
      </c>
      <c r="E4922" t="b">
        <f t="shared" si="260"/>
        <v>0</v>
      </c>
      <c r="F4922" t="b">
        <f t="shared" si="261"/>
        <v>0</v>
      </c>
      <c r="G4922" t="b">
        <f>IF('Input and Summary Results'!$J$4="yes",IF(C4922=FALSE,FALSE,IF('Data Transformation'!E4922&lt;$R$10,E4922,$R$10)),IF(C4922=FALSE,FALSE,IF(C4922&lt;$R$10,C4922,$R$10)))</f>
        <v>0</v>
      </c>
      <c r="H4922" t="b">
        <f>IF('Input and Summary Results'!$J$4="yes",'Data Transformation'!F4922,'Data Transformation'!D4922)</f>
        <v>0</v>
      </c>
      <c r="I4922" t="str">
        <f t="shared" si="259"/>
        <v/>
      </c>
    </row>
    <row r="4923" spans="2:9" x14ac:dyDescent="0.25">
      <c r="B4923" t="b">
        <f>IF('Input and Summary Results'!D4505=0,FALSE,'Input and Summary Results'!$B4505)</f>
        <v>0</v>
      </c>
      <c r="C4923" t="b">
        <f>IF(OR(B4923=0,'Input and Summary Results'!D4505=0,'Input and Summary Results'!D4505=""),FALSE,'Input and Summary Results'!$D4505)</f>
        <v>0</v>
      </c>
      <c r="D4923" t="b">
        <f>IF(OR(B4923=0,'Input and Summary Results'!E4505=0),FALSE,'Input and Summary Results'!$E4505)</f>
        <v>0</v>
      </c>
      <c r="E4923" t="b">
        <f t="shared" si="260"/>
        <v>0</v>
      </c>
      <c r="F4923" t="b">
        <f t="shared" si="261"/>
        <v>0</v>
      </c>
      <c r="G4923" t="b">
        <f>IF('Input and Summary Results'!$J$4="yes",IF(C4923=FALSE,FALSE,IF('Data Transformation'!E4923&lt;$R$10,E4923,$R$10)),IF(C4923=FALSE,FALSE,IF(C4923&lt;$R$10,C4923,$R$10)))</f>
        <v>0</v>
      </c>
      <c r="H4923" t="b">
        <f>IF('Input and Summary Results'!$J$4="yes",'Data Transformation'!F4923,'Data Transformation'!D4923)</f>
        <v>0</v>
      </c>
      <c r="I4923" t="str">
        <f t="shared" si="259"/>
        <v/>
      </c>
    </row>
    <row r="4924" spans="2:9" x14ac:dyDescent="0.25">
      <c r="B4924" t="b">
        <f>IF('Input and Summary Results'!D4506=0,FALSE,'Input and Summary Results'!$B4506)</f>
        <v>0</v>
      </c>
      <c r="C4924" t="b">
        <f>IF(OR(B4924=0,'Input and Summary Results'!D4506=0,'Input and Summary Results'!D4506=""),FALSE,'Input and Summary Results'!$D4506)</f>
        <v>0</v>
      </c>
      <c r="D4924" t="b">
        <f>IF(OR(B4924=0,'Input and Summary Results'!E4506=0),FALSE,'Input and Summary Results'!$E4506)</f>
        <v>0</v>
      </c>
      <c r="E4924" t="b">
        <f t="shared" si="260"/>
        <v>0</v>
      </c>
      <c r="F4924" t="b">
        <f t="shared" si="261"/>
        <v>0</v>
      </c>
      <c r="G4924" t="b">
        <f>IF('Input and Summary Results'!$J$4="yes",IF(C4924=FALSE,FALSE,IF('Data Transformation'!E4924&lt;$R$10,E4924,$R$10)),IF(C4924=FALSE,FALSE,IF(C4924&lt;$R$10,C4924,$R$10)))</f>
        <v>0</v>
      </c>
      <c r="H4924" t="b">
        <f>IF('Input and Summary Results'!$J$4="yes",'Data Transformation'!F4924,'Data Transformation'!D4924)</f>
        <v>0</v>
      </c>
      <c r="I4924" t="str">
        <f t="shared" si="259"/>
        <v/>
      </c>
    </row>
    <row r="4925" spans="2:9" x14ac:dyDescent="0.25">
      <c r="B4925" t="b">
        <f>IF('Input and Summary Results'!D4507=0,FALSE,'Input and Summary Results'!$B4507)</f>
        <v>0</v>
      </c>
      <c r="C4925" t="b">
        <f>IF(OR(B4925=0,'Input and Summary Results'!D4507=0,'Input and Summary Results'!D4507=""),FALSE,'Input and Summary Results'!$D4507)</f>
        <v>0</v>
      </c>
      <c r="D4925" t="b">
        <f>IF(OR(B4925=0,'Input and Summary Results'!E4507=0),FALSE,'Input and Summary Results'!$E4507)</f>
        <v>0</v>
      </c>
      <c r="E4925" t="b">
        <f t="shared" si="260"/>
        <v>0</v>
      </c>
      <c r="F4925" t="b">
        <f t="shared" si="261"/>
        <v>0</v>
      </c>
      <c r="G4925" t="b">
        <f>IF('Input and Summary Results'!$J$4="yes",IF(C4925=FALSE,FALSE,IF('Data Transformation'!E4925&lt;$R$10,E4925,$R$10)),IF(C4925=FALSE,FALSE,IF(C4925&lt;$R$10,C4925,$R$10)))</f>
        <v>0</v>
      </c>
      <c r="H4925" t="b">
        <f>IF('Input and Summary Results'!$J$4="yes",'Data Transformation'!F4925,'Data Transformation'!D4925)</f>
        <v>0</v>
      </c>
      <c r="I4925" t="str">
        <f t="shared" si="259"/>
        <v/>
      </c>
    </row>
    <row r="4926" spans="2:9" x14ac:dyDescent="0.25">
      <c r="B4926" t="b">
        <f>IF('Input and Summary Results'!D4508=0,FALSE,'Input and Summary Results'!$B4508)</f>
        <v>0</v>
      </c>
      <c r="C4926" t="b">
        <f>IF(OR(B4926=0,'Input and Summary Results'!D4508=0,'Input and Summary Results'!D4508=""),FALSE,'Input and Summary Results'!$D4508)</f>
        <v>0</v>
      </c>
      <c r="D4926" t="b">
        <f>IF(OR(B4926=0,'Input and Summary Results'!E4508=0),FALSE,'Input and Summary Results'!$E4508)</f>
        <v>0</v>
      </c>
      <c r="E4926" t="b">
        <f t="shared" si="260"/>
        <v>0</v>
      </c>
      <c r="F4926" t="b">
        <f t="shared" si="261"/>
        <v>0</v>
      </c>
      <c r="G4926" t="b">
        <f>IF('Input and Summary Results'!$J$4="yes",IF(C4926=FALSE,FALSE,IF('Data Transformation'!E4926&lt;$R$10,E4926,$R$10)),IF(C4926=FALSE,FALSE,IF(C4926&lt;$R$10,C4926,$R$10)))</f>
        <v>0</v>
      </c>
      <c r="H4926" t="b">
        <f>IF('Input and Summary Results'!$J$4="yes",'Data Transformation'!F4926,'Data Transformation'!D4926)</f>
        <v>0</v>
      </c>
      <c r="I4926" t="str">
        <f t="shared" si="259"/>
        <v/>
      </c>
    </row>
    <row r="4927" spans="2:9" x14ac:dyDescent="0.25">
      <c r="B4927" t="b">
        <f>IF('Input and Summary Results'!D4509=0,FALSE,'Input and Summary Results'!$B4509)</f>
        <v>0</v>
      </c>
      <c r="C4927" t="b">
        <f>IF(OR(B4927=0,'Input and Summary Results'!D4509=0,'Input and Summary Results'!D4509=""),FALSE,'Input and Summary Results'!$D4509)</f>
        <v>0</v>
      </c>
      <c r="D4927" t="b">
        <f>IF(OR(B4927=0,'Input and Summary Results'!E4509=0),FALSE,'Input and Summary Results'!$E4509)</f>
        <v>0</v>
      </c>
      <c r="E4927" t="b">
        <f t="shared" si="260"/>
        <v>0</v>
      </c>
      <c r="F4927" t="b">
        <f t="shared" si="261"/>
        <v>0</v>
      </c>
      <c r="G4927" t="b">
        <f>IF('Input and Summary Results'!$J$4="yes",IF(C4927=FALSE,FALSE,IF('Data Transformation'!E4927&lt;$R$10,E4927,$R$10)),IF(C4927=FALSE,FALSE,IF(C4927&lt;$R$10,C4927,$R$10)))</f>
        <v>0</v>
      </c>
      <c r="H4927" t="b">
        <f>IF('Input and Summary Results'!$J$4="yes",'Data Transformation'!F4927,'Data Transformation'!D4927)</f>
        <v>0</v>
      </c>
      <c r="I4927" t="str">
        <f t="shared" si="259"/>
        <v/>
      </c>
    </row>
    <row r="4928" spans="2:9" x14ac:dyDescent="0.25">
      <c r="B4928" t="b">
        <f>IF('Input and Summary Results'!D4510=0,FALSE,'Input and Summary Results'!$B4510)</f>
        <v>0</v>
      </c>
      <c r="C4928" t="b">
        <f>IF(OR(B4928=0,'Input and Summary Results'!D4510=0,'Input and Summary Results'!D4510=""),FALSE,'Input and Summary Results'!$D4510)</f>
        <v>0</v>
      </c>
      <c r="D4928" t="b">
        <f>IF(OR(B4928=0,'Input and Summary Results'!E4510=0),FALSE,'Input and Summary Results'!$E4510)</f>
        <v>0</v>
      </c>
      <c r="E4928" t="b">
        <f t="shared" si="260"/>
        <v>0</v>
      </c>
      <c r="F4928" t="b">
        <f t="shared" si="261"/>
        <v>0</v>
      </c>
      <c r="G4928" t="b">
        <f>IF('Input and Summary Results'!$J$4="yes",IF(C4928=FALSE,FALSE,IF('Data Transformation'!E4928&lt;$R$10,E4928,$R$10)),IF(C4928=FALSE,FALSE,IF(C4928&lt;$R$10,C4928,$R$10)))</f>
        <v>0</v>
      </c>
      <c r="H4928" t="b">
        <f>IF('Input and Summary Results'!$J$4="yes",'Data Transformation'!F4928,'Data Transformation'!D4928)</f>
        <v>0</v>
      </c>
      <c r="I4928" t="str">
        <f t="shared" si="259"/>
        <v/>
      </c>
    </row>
    <row r="4929" spans="2:9" x14ac:dyDescent="0.25">
      <c r="B4929" t="b">
        <f>IF('Input and Summary Results'!D4511=0,FALSE,'Input and Summary Results'!$B4511)</f>
        <v>0</v>
      </c>
      <c r="C4929" t="b">
        <f>IF(OR(B4929=0,'Input and Summary Results'!D4511=0,'Input and Summary Results'!D4511=""),FALSE,'Input and Summary Results'!$D4511)</f>
        <v>0</v>
      </c>
      <c r="D4929" t="b">
        <f>IF(OR(B4929=0,'Input and Summary Results'!E4511=0),FALSE,'Input and Summary Results'!$E4511)</f>
        <v>0</v>
      </c>
      <c r="E4929" t="b">
        <f t="shared" si="260"/>
        <v>0</v>
      </c>
      <c r="F4929" t="b">
        <f t="shared" si="261"/>
        <v>0</v>
      </c>
      <c r="G4929" t="b">
        <f>IF('Input and Summary Results'!$J$4="yes",IF(C4929=FALSE,FALSE,IF('Data Transformation'!E4929&lt;$R$10,E4929,$R$10)),IF(C4929=FALSE,FALSE,IF(C4929&lt;$R$10,C4929,$R$10)))</f>
        <v>0</v>
      </c>
      <c r="H4929" t="b">
        <f>IF('Input and Summary Results'!$J$4="yes",'Data Transformation'!F4929,'Data Transformation'!D4929)</f>
        <v>0</v>
      </c>
      <c r="I4929" t="str">
        <f t="shared" si="259"/>
        <v/>
      </c>
    </row>
    <row r="4930" spans="2:9" x14ac:dyDescent="0.25">
      <c r="B4930" t="b">
        <f>IF('Input and Summary Results'!D4512=0,FALSE,'Input and Summary Results'!$B4512)</f>
        <v>0</v>
      </c>
      <c r="C4930" t="b">
        <f>IF(OR(B4930=0,'Input and Summary Results'!D4512=0,'Input and Summary Results'!D4512=""),FALSE,'Input and Summary Results'!$D4512)</f>
        <v>0</v>
      </c>
      <c r="D4930" t="b">
        <f>IF(OR(B4930=0,'Input and Summary Results'!E4512=0),FALSE,'Input and Summary Results'!$E4512)</f>
        <v>0</v>
      </c>
      <c r="E4930" t="b">
        <f t="shared" si="260"/>
        <v>0</v>
      </c>
      <c r="F4930" t="b">
        <f t="shared" si="261"/>
        <v>0</v>
      </c>
      <c r="G4930" t="b">
        <f>IF('Input and Summary Results'!$J$4="yes",IF(C4930=FALSE,FALSE,IF('Data Transformation'!E4930&lt;$R$10,E4930,$R$10)),IF(C4930=FALSE,FALSE,IF(C4930&lt;$R$10,C4930,$R$10)))</f>
        <v>0</v>
      </c>
      <c r="H4930" t="b">
        <f>IF('Input and Summary Results'!$J$4="yes",'Data Transformation'!F4930,'Data Transformation'!D4930)</f>
        <v>0</v>
      </c>
      <c r="I4930" t="str">
        <f t="shared" si="259"/>
        <v/>
      </c>
    </row>
    <row r="4931" spans="2:9" x14ac:dyDescent="0.25">
      <c r="B4931" t="b">
        <f>IF('Input and Summary Results'!D4513=0,FALSE,'Input and Summary Results'!$B4513)</f>
        <v>0</v>
      </c>
      <c r="C4931" t="b">
        <f>IF(OR(B4931=0,'Input and Summary Results'!D4513=0,'Input and Summary Results'!D4513=""),FALSE,'Input and Summary Results'!$D4513)</f>
        <v>0</v>
      </c>
      <c r="D4931" t="b">
        <f>IF(OR(B4931=0,'Input and Summary Results'!E4513=0),FALSE,'Input and Summary Results'!$E4513)</f>
        <v>0</v>
      </c>
      <c r="E4931" t="b">
        <f t="shared" si="260"/>
        <v>0</v>
      </c>
      <c r="F4931" t="b">
        <f t="shared" si="261"/>
        <v>0</v>
      </c>
      <c r="G4931" t="b">
        <f>IF('Input and Summary Results'!$J$4="yes",IF(C4931=FALSE,FALSE,IF('Data Transformation'!E4931&lt;$R$10,E4931,$R$10)),IF(C4931=FALSE,FALSE,IF(C4931&lt;$R$10,C4931,$R$10)))</f>
        <v>0</v>
      </c>
      <c r="H4931" t="b">
        <f>IF('Input and Summary Results'!$J$4="yes",'Data Transformation'!F4931,'Data Transformation'!D4931)</f>
        <v>0</v>
      </c>
      <c r="I4931" t="str">
        <f t="shared" si="259"/>
        <v/>
      </c>
    </row>
    <row r="4932" spans="2:9" x14ac:dyDescent="0.25">
      <c r="B4932" t="b">
        <f>IF('Input and Summary Results'!D4514=0,FALSE,'Input and Summary Results'!$B4514)</f>
        <v>0</v>
      </c>
      <c r="C4932" t="b">
        <f>IF(OR(B4932=0,'Input and Summary Results'!D4514=0,'Input and Summary Results'!D4514=""),FALSE,'Input and Summary Results'!$D4514)</f>
        <v>0</v>
      </c>
      <c r="D4932" t="b">
        <f>IF(OR(B4932=0,'Input and Summary Results'!E4514=0),FALSE,'Input and Summary Results'!$E4514)</f>
        <v>0</v>
      </c>
      <c r="E4932" t="b">
        <f t="shared" si="260"/>
        <v>0</v>
      </c>
      <c r="F4932" t="b">
        <f t="shared" si="261"/>
        <v>0</v>
      </c>
      <c r="G4932" t="b">
        <f>IF('Input and Summary Results'!$J$4="yes",IF(C4932=FALSE,FALSE,IF('Data Transformation'!E4932&lt;$R$10,E4932,$R$10)),IF(C4932=FALSE,FALSE,IF(C4932&lt;$R$10,C4932,$R$10)))</f>
        <v>0</v>
      </c>
      <c r="H4932" t="b">
        <f>IF('Input and Summary Results'!$J$4="yes",'Data Transformation'!F4932,'Data Transformation'!D4932)</f>
        <v>0</v>
      </c>
      <c r="I4932" t="str">
        <f t="shared" si="259"/>
        <v/>
      </c>
    </row>
    <row r="4933" spans="2:9" x14ac:dyDescent="0.25">
      <c r="B4933" t="b">
        <f>IF('Input and Summary Results'!D4515=0,FALSE,'Input and Summary Results'!$B4515)</f>
        <v>0</v>
      </c>
      <c r="C4933" t="b">
        <f>IF(OR(B4933=0,'Input and Summary Results'!D4515=0,'Input and Summary Results'!D4515=""),FALSE,'Input and Summary Results'!$D4515)</f>
        <v>0</v>
      </c>
      <c r="D4933" t="b">
        <f>IF(OR(B4933=0,'Input and Summary Results'!E4515=0),FALSE,'Input and Summary Results'!$E4515)</f>
        <v>0</v>
      </c>
      <c r="E4933" t="b">
        <f t="shared" si="260"/>
        <v>0</v>
      </c>
      <c r="F4933" t="b">
        <f t="shared" si="261"/>
        <v>0</v>
      </c>
      <c r="G4933" t="b">
        <f>IF('Input and Summary Results'!$J$4="yes",IF(C4933=FALSE,FALSE,IF('Data Transformation'!E4933&lt;$R$10,E4933,$R$10)),IF(C4933=FALSE,FALSE,IF(C4933&lt;$R$10,C4933,$R$10)))</f>
        <v>0</v>
      </c>
      <c r="H4933" t="b">
        <f>IF('Input and Summary Results'!$J$4="yes",'Data Transformation'!F4933,'Data Transformation'!D4933)</f>
        <v>0</v>
      </c>
      <c r="I4933" t="str">
        <f t="shared" ref="I4933:I4996" si="262">IF(G4933=FALSE,"",B4933)</f>
        <v/>
      </c>
    </row>
    <row r="4934" spans="2:9" x14ac:dyDescent="0.25">
      <c r="B4934" t="b">
        <f>IF('Input and Summary Results'!D4516=0,FALSE,'Input and Summary Results'!$B4516)</f>
        <v>0</v>
      </c>
      <c r="C4934" t="b">
        <f>IF(OR(B4934=0,'Input and Summary Results'!D4516=0,'Input and Summary Results'!D4516=""),FALSE,'Input and Summary Results'!$D4516)</f>
        <v>0</v>
      </c>
      <c r="D4934" t="b">
        <f>IF(OR(B4934=0,'Input and Summary Results'!E4516=0),FALSE,'Input and Summary Results'!$E4516)</f>
        <v>0</v>
      </c>
      <c r="E4934" t="b">
        <f t="shared" si="260"/>
        <v>0</v>
      </c>
      <c r="F4934" t="b">
        <f t="shared" si="261"/>
        <v>0</v>
      </c>
      <c r="G4934" t="b">
        <f>IF('Input and Summary Results'!$J$4="yes",IF(C4934=FALSE,FALSE,IF('Data Transformation'!E4934&lt;$R$10,E4934,$R$10)),IF(C4934=FALSE,FALSE,IF(C4934&lt;$R$10,C4934,$R$10)))</f>
        <v>0</v>
      </c>
      <c r="H4934" t="b">
        <f>IF('Input and Summary Results'!$J$4="yes",'Data Transformation'!F4934,'Data Transformation'!D4934)</f>
        <v>0</v>
      </c>
      <c r="I4934" t="str">
        <f t="shared" si="262"/>
        <v/>
      </c>
    </row>
    <row r="4935" spans="2:9" x14ac:dyDescent="0.25">
      <c r="B4935" t="b">
        <f>IF('Input and Summary Results'!D4517=0,FALSE,'Input and Summary Results'!$B4517)</f>
        <v>0</v>
      </c>
      <c r="C4935" t="b">
        <f>IF(OR(B4935=0,'Input and Summary Results'!D4517=0,'Input and Summary Results'!D4517=""),FALSE,'Input and Summary Results'!$D4517)</f>
        <v>0</v>
      </c>
      <c r="D4935" t="b">
        <f>IF(OR(B4935=0,'Input and Summary Results'!E4517=0),FALSE,'Input and Summary Results'!$E4517)</f>
        <v>0</v>
      </c>
      <c r="E4935" t="b">
        <f t="shared" si="260"/>
        <v>0</v>
      </c>
      <c r="F4935" t="b">
        <f t="shared" si="261"/>
        <v>0</v>
      </c>
      <c r="G4935" t="b">
        <f>IF('Input and Summary Results'!$J$4="yes",IF(C4935=FALSE,FALSE,IF('Data Transformation'!E4935&lt;$R$10,E4935,$R$10)),IF(C4935=FALSE,FALSE,IF(C4935&lt;$R$10,C4935,$R$10)))</f>
        <v>0</v>
      </c>
      <c r="H4935" t="b">
        <f>IF('Input and Summary Results'!$J$4="yes",'Data Transformation'!F4935,'Data Transformation'!D4935)</f>
        <v>0</v>
      </c>
      <c r="I4935" t="str">
        <f t="shared" si="262"/>
        <v/>
      </c>
    </row>
    <row r="4936" spans="2:9" x14ac:dyDescent="0.25">
      <c r="B4936" t="b">
        <f>IF('Input and Summary Results'!D4518=0,FALSE,'Input and Summary Results'!$B4518)</f>
        <v>0</v>
      </c>
      <c r="C4936" t="b">
        <f>IF(OR(B4936=0,'Input and Summary Results'!D4518=0,'Input and Summary Results'!D4518=""),FALSE,'Input and Summary Results'!$D4518)</f>
        <v>0</v>
      </c>
      <c r="D4936" t="b">
        <f>IF(OR(B4936=0,'Input and Summary Results'!E4518=0),FALSE,'Input and Summary Results'!$E4518)</f>
        <v>0</v>
      </c>
      <c r="E4936" t="b">
        <f t="shared" si="260"/>
        <v>0</v>
      </c>
      <c r="F4936" t="b">
        <f t="shared" si="261"/>
        <v>0</v>
      </c>
      <c r="G4936" t="b">
        <f>IF('Input and Summary Results'!$J$4="yes",IF(C4936=FALSE,FALSE,IF('Data Transformation'!E4936&lt;$R$10,E4936,$R$10)),IF(C4936=FALSE,FALSE,IF(C4936&lt;$R$10,C4936,$R$10)))</f>
        <v>0</v>
      </c>
      <c r="H4936" t="b">
        <f>IF('Input and Summary Results'!$J$4="yes",'Data Transformation'!F4936,'Data Transformation'!D4936)</f>
        <v>0</v>
      </c>
      <c r="I4936" t="str">
        <f t="shared" si="262"/>
        <v/>
      </c>
    </row>
    <row r="4937" spans="2:9" x14ac:dyDescent="0.25">
      <c r="B4937" t="b">
        <f>IF('Input and Summary Results'!D4519=0,FALSE,'Input and Summary Results'!$B4519)</f>
        <v>0</v>
      </c>
      <c r="C4937" t="b">
        <f>IF(OR(B4937=0,'Input and Summary Results'!D4519=0,'Input and Summary Results'!D4519=""),FALSE,'Input and Summary Results'!$D4519)</f>
        <v>0</v>
      </c>
      <c r="D4937" t="b">
        <f>IF(OR(B4937=0,'Input and Summary Results'!E4519=0),FALSE,'Input and Summary Results'!$E4519)</f>
        <v>0</v>
      </c>
      <c r="E4937" t="b">
        <f t="shared" si="260"/>
        <v>0</v>
      </c>
      <c r="F4937" t="b">
        <f t="shared" si="261"/>
        <v>0</v>
      </c>
      <c r="G4937" t="b">
        <f>IF('Input and Summary Results'!$J$4="yes",IF(C4937=FALSE,FALSE,IF('Data Transformation'!E4937&lt;$R$10,E4937,$R$10)),IF(C4937=FALSE,FALSE,IF(C4937&lt;$R$10,C4937,$R$10)))</f>
        <v>0</v>
      </c>
      <c r="H4937" t="b">
        <f>IF('Input and Summary Results'!$J$4="yes",'Data Transformation'!F4937,'Data Transformation'!D4937)</f>
        <v>0</v>
      </c>
      <c r="I4937" t="str">
        <f t="shared" si="262"/>
        <v/>
      </c>
    </row>
    <row r="4938" spans="2:9" x14ac:dyDescent="0.25">
      <c r="B4938" t="b">
        <f>IF('Input and Summary Results'!D4520=0,FALSE,'Input and Summary Results'!$B4520)</f>
        <v>0</v>
      </c>
      <c r="C4938" t="b">
        <f>IF(OR(B4938=0,'Input and Summary Results'!D4520=0,'Input and Summary Results'!D4520=""),FALSE,'Input and Summary Results'!$D4520)</f>
        <v>0</v>
      </c>
      <c r="D4938" t="b">
        <f>IF(OR(B4938=0,'Input and Summary Results'!E4520=0),FALSE,'Input and Summary Results'!$E4520)</f>
        <v>0</v>
      </c>
      <c r="E4938" t="b">
        <f t="shared" si="260"/>
        <v>0</v>
      </c>
      <c r="F4938" t="b">
        <f t="shared" si="261"/>
        <v>0</v>
      </c>
      <c r="G4938" t="b">
        <f>IF('Input and Summary Results'!$J$4="yes",IF(C4938=FALSE,FALSE,IF('Data Transformation'!E4938&lt;$R$10,E4938,$R$10)),IF(C4938=FALSE,FALSE,IF(C4938&lt;$R$10,C4938,$R$10)))</f>
        <v>0</v>
      </c>
      <c r="H4938" t="b">
        <f>IF('Input and Summary Results'!$J$4="yes",'Data Transformation'!F4938,'Data Transformation'!D4938)</f>
        <v>0</v>
      </c>
      <c r="I4938" t="str">
        <f t="shared" si="262"/>
        <v/>
      </c>
    </row>
    <row r="4939" spans="2:9" x14ac:dyDescent="0.25">
      <c r="B4939" t="b">
        <f>IF('Input and Summary Results'!D4521=0,FALSE,'Input and Summary Results'!$B4521)</f>
        <v>0</v>
      </c>
      <c r="C4939" t="b">
        <f>IF(OR(B4939=0,'Input and Summary Results'!D4521=0,'Input and Summary Results'!D4521=""),FALSE,'Input and Summary Results'!$D4521)</f>
        <v>0</v>
      </c>
      <c r="D4939" t="b">
        <f>IF(OR(B4939=0,'Input and Summary Results'!E4521=0),FALSE,'Input and Summary Results'!$E4521)</f>
        <v>0</v>
      </c>
      <c r="E4939" t="b">
        <f t="shared" si="260"/>
        <v>0</v>
      </c>
      <c r="F4939" t="b">
        <f t="shared" si="261"/>
        <v>0</v>
      </c>
      <c r="G4939" t="b">
        <f>IF('Input and Summary Results'!$J$4="yes",IF(C4939=FALSE,FALSE,IF('Data Transformation'!E4939&lt;$R$10,E4939,$R$10)),IF(C4939=FALSE,FALSE,IF(C4939&lt;$R$10,C4939,$R$10)))</f>
        <v>0</v>
      </c>
      <c r="H4939" t="b">
        <f>IF('Input and Summary Results'!$J$4="yes",'Data Transformation'!F4939,'Data Transformation'!D4939)</f>
        <v>0</v>
      </c>
      <c r="I4939" t="str">
        <f t="shared" si="262"/>
        <v/>
      </c>
    </row>
    <row r="4940" spans="2:9" x14ac:dyDescent="0.25">
      <c r="B4940" t="b">
        <f>IF('Input and Summary Results'!D4522=0,FALSE,'Input and Summary Results'!$B4522)</f>
        <v>0</v>
      </c>
      <c r="C4940" t="b">
        <f>IF(OR(B4940=0,'Input and Summary Results'!D4522=0,'Input and Summary Results'!D4522=""),FALSE,'Input and Summary Results'!$D4522)</f>
        <v>0</v>
      </c>
      <c r="D4940" t="b">
        <f>IF(OR(B4940=0,'Input and Summary Results'!E4522=0),FALSE,'Input and Summary Results'!$E4522)</f>
        <v>0</v>
      </c>
      <c r="E4940" t="b">
        <f t="shared" si="260"/>
        <v>0</v>
      </c>
      <c r="F4940" t="b">
        <f t="shared" si="261"/>
        <v>0</v>
      </c>
      <c r="G4940" t="b">
        <f>IF('Input and Summary Results'!$J$4="yes",IF(C4940=FALSE,FALSE,IF('Data Transformation'!E4940&lt;$R$10,E4940,$R$10)),IF(C4940=FALSE,FALSE,IF(C4940&lt;$R$10,C4940,$R$10)))</f>
        <v>0</v>
      </c>
      <c r="H4940" t="b">
        <f>IF('Input and Summary Results'!$J$4="yes",'Data Transformation'!F4940,'Data Transformation'!D4940)</f>
        <v>0</v>
      </c>
      <c r="I4940" t="str">
        <f t="shared" si="262"/>
        <v/>
      </c>
    </row>
    <row r="4941" spans="2:9" x14ac:dyDescent="0.25">
      <c r="B4941" t="b">
        <f>IF('Input and Summary Results'!D4523=0,FALSE,'Input and Summary Results'!$B4523)</f>
        <v>0</v>
      </c>
      <c r="C4941" t="b">
        <f>IF(OR(B4941=0,'Input and Summary Results'!D4523=0,'Input and Summary Results'!D4523=""),FALSE,'Input and Summary Results'!$D4523)</f>
        <v>0</v>
      </c>
      <c r="D4941" t="b">
        <f>IF(OR(B4941=0,'Input and Summary Results'!E4523=0),FALSE,'Input and Summary Results'!$E4523)</f>
        <v>0</v>
      </c>
      <c r="E4941" t="b">
        <f t="shared" si="260"/>
        <v>0</v>
      </c>
      <c r="F4941" t="b">
        <f t="shared" si="261"/>
        <v>0</v>
      </c>
      <c r="G4941" t="b">
        <f>IF('Input and Summary Results'!$J$4="yes",IF(C4941=FALSE,FALSE,IF('Data Transformation'!E4941&lt;$R$10,E4941,$R$10)),IF(C4941=FALSE,FALSE,IF(C4941&lt;$R$10,C4941,$R$10)))</f>
        <v>0</v>
      </c>
      <c r="H4941" t="b">
        <f>IF('Input and Summary Results'!$J$4="yes",'Data Transformation'!F4941,'Data Transformation'!D4941)</f>
        <v>0</v>
      </c>
      <c r="I4941" t="str">
        <f t="shared" si="262"/>
        <v/>
      </c>
    </row>
    <row r="4942" spans="2:9" x14ac:dyDescent="0.25">
      <c r="B4942" t="b">
        <f>IF('Input and Summary Results'!D4524=0,FALSE,'Input and Summary Results'!$B4524)</f>
        <v>0</v>
      </c>
      <c r="C4942" t="b">
        <f>IF(OR(B4942=0,'Input and Summary Results'!D4524=0,'Input and Summary Results'!D4524=""),FALSE,'Input and Summary Results'!$D4524)</f>
        <v>0</v>
      </c>
      <c r="D4942" t="b">
        <f>IF(OR(B4942=0,'Input and Summary Results'!E4524=0),FALSE,'Input and Summary Results'!$E4524)</f>
        <v>0</v>
      </c>
      <c r="E4942" t="b">
        <f t="shared" si="260"/>
        <v>0</v>
      </c>
      <c r="F4942" t="b">
        <f t="shared" si="261"/>
        <v>0</v>
      </c>
      <c r="G4942" t="b">
        <f>IF('Input and Summary Results'!$J$4="yes",IF(C4942=FALSE,FALSE,IF('Data Transformation'!E4942&lt;$R$10,E4942,$R$10)),IF(C4942=FALSE,FALSE,IF(C4942&lt;$R$10,C4942,$R$10)))</f>
        <v>0</v>
      </c>
      <c r="H4942" t="b">
        <f>IF('Input and Summary Results'!$J$4="yes",'Data Transformation'!F4942,'Data Transformation'!D4942)</f>
        <v>0</v>
      </c>
      <c r="I4942" t="str">
        <f t="shared" si="262"/>
        <v/>
      </c>
    </row>
    <row r="4943" spans="2:9" x14ac:dyDescent="0.25">
      <c r="B4943" t="b">
        <f>IF('Input and Summary Results'!D4525=0,FALSE,'Input and Summary Results'!$B4525)</f>
        <v>0</v>
      </c>
      <c r="C4943" t="b">
        <f>IF(OR(B4943=0,'Input and Summary Results'!D4525=0,'Input and Summary Results'!D4525=""),FALSE,'Input and Summary Results'!$D4525)</f>
        <v>0</v>
      </c>
      <c r="D4943" t="b">
        <f>IF(OR(B4943=0,'Input and Summary Results'!E4525=0),FALSE,'Input and Summary Results'!$E4525)</f>
        <v>0</v>
      </c>
      <c r="E4943" t="b">
        <f t="shared" si="260"/>
        <v>0</v>
      </c>
      <c r="F4943" t="b">
        <f t="shared" si="261"/>
        <v>0</v>
      </c>
      <c r="G4943" t="b">
        <f>IF('Input and Summary Results'!$J$4="yes",IF(C4943=FALSE,FALSE,IF('Data Transformation'!E4943&lt;$R$10,E4943,$R$10)),IF(C4943=FALSE,FALSE,IF(C4943&lt;$R$10,C4943,$R$10)))</f>
        <v>0</v>
      </c>
      <c r="H4943" t="b">
        <f>IF('Input and Summary Results'!$J$4="yes",'Data Transformation'!F4943,'Data Transformation'!D4943)</f>
        <v>0</v>
      </c>
      <c r="I4943" t="str">
        <f t="shared" si="262"/>
        <v/>
      </c>
    </row>
    <row r="4944" spans="2:9" x14ac:dyDescent="0.25">
      <c r="B4944" t="b">
        <f>IF('Input and Summary Results'!D4526=0,FALSE,'Input and Summary Results'!$B4526)</f>
        <v>0</v>
      </c>
      <c r="C4944" t="b">
        <f>IF(OR(B4944=0,'Input and Summary Results'!D4526=0,'Input and Summary Results'!D4526=""),FALSE,'Input and Summary Results'!$D4526)</f>
        <v>0</v>
      </c>
      <c r="D4944" t="b">
        <f>IF(OR(B4944=0,'Input and Summary Results'!E4526=0),FALSE,'Input and Summary Results'!$E4526)</f>
        <v>0</v>
      </c>
      <c r="E4944" t="b">
        <f t="shared" si="260"/>
        <v>0</v>
      </c>
      <c r="F4944" t="b">
        <f t="shared" si="261"/>
        <v>0</v>
      </c>
      <c r="G4944" t="b">
        <f>IF('Input and Summary Results'!$J$4="yes",IF(C4944=FALSE,FALSE,IF('Data Transformation'!E4944&lt;$R$10,E4944,$R$10)),IF(C4944=FALSE,FALSE,IF(C4944&lt;$R$10,C4944,$R$10)))</f>
        <v>0</v>
      </c>
      <c r="H4944" t="b">
        <f>IF('Input and Summary Results'!$J$4="yes",'Data Transformation'!F4944,'Data Transformation'!D4944)</f>
        <v>0</v>
      </c>
      <c r="I4944" t="str">
        <f t="shared" si="262"/>
        <v/>
      </c>
    </row>
    <row r="4945" spans="2:9" x14ac:dyDescent="0.25">
      <c r="B4945" t="b">
        <f>IF('Input and Summary Results'!D4527=0,FALSE,'Input and Summary Results'!$B4527)</f>
        <v>0</v>
      </c>
      <c r="C4945" t="b">
        <f>IF(OR(B4945=0,'Input and Summary Results'!D4527=0,'Input and Summary Results'!D4527=""),FALSE,'Input and Summary Results'!$D4527)</f>
        <v>0</v>
      </c>
      <c r="D4945" t="b">
        <f>IF(OR(B4945=0,'Input and Summary Results'!E4527=0),FALSE,'Input and Summary Results'!$E4527)</f>
        <v>0</v>
      </c>
      <c r="E4945" t="b">
        <f t="shared" si="260"/>
        <v>0</v>
      </c>
      <c r="F4945" t="b">
        <f t="shared" si="261"/>
        <v>0</v>
      </c>
      <c r="G4945" t="b">
        <f>IF('Input and Summary Results'!$J$4="yes",IF(C4945=FALSE,FALSE,IF('Data Transformation'!E4945&lt;$R$10,E4945,$R$10)),IF(C4945=FALSE,FALSE,IF(C4945&lt;$R$10,C4945,$R$10)))</f>
        <v>0</v>
      </c>
      <c r="H4945" t="b">
        <f>IF('Input and Summary Results'!$J$4="yes",'Data Transformation'!F4945,'Data Transformation'!D4945)</f>
        <v>0</v>
      </c>
      <c r="I4945" t="str">
        <f t="shared" si="262"/>
        <v/>
      </c>
    </row>
    <row r="4946" spans="2:9" x14ac:dyDescent="0.25">
      <c r="B4946" t="b">
        <f>IF('Input and Summary Results'!D4528=0,FALSE,'Input and Summary Results'!$B4528)</f>
        <v>0</v>
      </c>
      <c r="C4946" t="b">
        <f>IF(OR(B4946=0,'Input and Summary Results'!D4528=0,'Input and Summary Results'!D4528=""),FALSE,'Input and Summary Results'!$D4528)</f>
        <v>0</v>
      </c>
      <c r="D4946" t="b">
        <f>IF(OR(B4946=0,'Input and Summary Results'!E4528=0),FALSE,'Input and Summary Results'!$E4528)</f>
        <v>0</v>
      </c>
      <c r="E4946" t="b">
        <f t="shared" si="260"/>
        <v>0</v>
      </c>
      <c r="F4946" t="b">
        <f t="shared" si="261"/>
        <v>0</v>
      </c>
      <c r="G4946" t="b">
        <f>IF('Input and Summary Results'!$J$4="yes",IF(C4946=FALSE,FALSE,IF('Data Transformation'!E4946&lt;$R$10,E4946,$R$10)),IF(C4946=FALSE,FALSE,IF(C4946&lt;$R$10,C4946,$R$10)))</f>
        <v>0</v>
      </c>
      <c r="H4946" t="b">
        <f>IF('Input and Summary Results'!$J$4="yes",'Data Transformation'!F4946,'Data Transformation'!D4946)</f>
        <v>0</v>
      </c>
      <c r="I4946" t="str">
        <f t="shared" si="262"/>
        <v/>
      </c>
    </row>
    <row r="4947" spans="2:9" x14ac:dyDescent="0.25">
      <c r="B4947" t="b">
        <f>IF('Input and Summary Results'!D4529=0,FALSE,'Input and Summary Results'!$B4529)</f>
        <v>0</v>
      </c>
      <c r="C4947" t="b">
        <f>IF(OR(B4947=0,'Input and Summary Results'!D4529=0,'Input and Summary Results'!D4529=""),FALSE,'Input and Summary Results'!$D4529)</f>
        <v>0</v>
      </c>
      <c r="D4947" t="b">
        <f>IF(OR(B4947=0,'Input and Summary Results'!E4529=0),FALSE,'Input and Summary Results'!$E4529)</f>
        <v>0</v>
      </c>
      <c r="E4947" t="b">
        <f t="shared" si="260"/>
        <v>0</v>
      </c>
      <c r="F4947" t="b">
        <f t="shared" si="261"/>
        <v>0</v>
      </c>
      <c r="G4947" t="b">
        <f>IF('Input and Summary Results'!$J$4="yes",IF(C4947=FALSE,FALSE,IF('Data Transformation'!E4947&lt;$R$10,E4947,$R$10)),IF(C4947=FALSE,FALSE,IF(C4947&lt;$R$10,C4947,$R$10)))</f>
        <v>0</v>
      </c>
      <c r="H4947" t="b">
        <f>IF('Input and Summary Results'!$J$4="yes",'Data Transformation'!F4947,'Data Transformation'!D4947)</f>
        <v>0</v>
      </c>
      <c r="I4947" t="str">
        <f t="shared" si="262"/>
        <v/>
      </c>
    </row>
    <row r="4948" spans="2:9" x14ac:dyDescent="0.25">
      <c r="B4948" t="b">
        <f>IF('Input and Summary Results'!D4530=0,FALSE,'Input and Summary Results'!$B4530)</f>
        <v>0</v>
      </c>
      <c r="C4948" t="b">
        <f>IF(OR(B4948=0,'Input and Summary Results'!D4530=0,'Input and Summary Results'!D4530=""),FALSE,'Input and Summary Results'!$D4530)</f>
        <v>0</v>
      </c>
      <c r="D4948" t="b">
        <f>IF(OR(B4948=0,'Input and Summary Results'!E4530=0),FALSE,'Input and Summary Results'!$E4530)</f>
        <v>0</v>
      </c>
      <c r="E4948" t="b">
        <f t="shared" si="260"/>
        <v>0</v>
      </c>
      <c r="F4948" t="b">
        <f t="shared" si="261"/>
        <v>0</v>
      </c>
      <c r="G4948" t="b">
        <f>IF('Input and Summary Results'!$J$4="yes",IF(C4948=FALSE,FALSE,IF('Data Transformation'!E4948&lt;$R$10,E4948,$R$10)),IF(C4948=FALSE,FALSE,IF(C4948&lt;$R$10,C4948,$R$10)))</f>
        <v>0</v>
      </c>
      <c r="H4948" t="b">
        <f>IF('Input and Summary Results'!$J$4="yes",'Data Transformation'!F4948,'Data Transformation'!D4948)</f>
        <v>0</v>
      </c>
      <c r="I4948" t="str">
        <f t="shared" si="262"/>
        <v/>
      </c>
    </row>
    <row r="4949" spans="2:9" x14ac:dyDescent="0.25">
      <c r="B4949" t="b">
        <f>IF('Input and Summary Results'!D4531=0,FALSE,'Input and Summary Results'!$B4531)</f>
        <v>0</v>
      </c>
      <c r="C4949" t="b">
        <f>IF(OR(B4949=0,'Input and Summary Results'!D4531=0,'Input and Summary Results'!D4531=""),FALSE,'Input and Summary Results'!$D4531)</f>
        <v>0</v>
      </c>
      <c r="D4949" t="b">
        <f>IF(OR(B4949=0,'Input and Summary Results'!E4531=0),FALSE,'Input and Summary Results'!$E4531)</f>
        <v>0</v>
      </c>
      <c r="E4949" t="b">
        <f t="shared" si="260"/>
        <v>0</v>
      </c>
      <c r="F4949" t="b">
        <f t="shared" si="261"/>
        <v>0</v>
      </c>
      <c r="G4949" t="b">
        <f>IF('Input and Summary Results'!$J$4="yes",IF(C4949=FALSE,FALSE,IF('Data Transformation'!E4949&lt;$R$10,E4949,$R$10)),IF(C4949=FALSE,FALSE,IF(C4949&lt;$R$10,C4949,$R$10)))</f>
        <v>0</v>
      </c>
      <c r="H4949" t="b">
        <f>IF('Input and Summary Results'!$J$4="yes",'Data Transformation'!F4949,'Data Transformation'!D4949)</f>
        <v>0</v>
      </c>
      <c r="I4949" t="str">
        <f t="shared" si="262"/>
        <v/>
      </c>
    </row>
    <row r="4950" spans="2:9" x14ac:dyDescent="0.25">
      <c r="B4950" t="b">
        <f>IF('Input and Summary Results'!D4532=0,FALSE,'Input and Summary Results'!$B4532)</f>
        <v>0</v>
      </c>
      <c r="C4950" t="b">
        <f>IF(OR(B4950=0,'Input and Summary Results'!D4532=0,'Input and Summary Results'!D4532=""),FALSE,'Input and Summary Results'!$D4532)</f>
        <v>0</v>
      </c>
      <c r="D4950" t="b">
        <f>IF(OR(B4950=0,'Input and Summary Results'!E4532=0),FALSE,'Input and Summary Results'!$E4532)</f>
        <v>0</v>
      </c>
      <c r="E4950" t="b">
        <f t="shared" si="260"/>
        <v>0</v>
      </c>
      <c r="F4950" t="b">
        <f t="shared" si="261"/>
        <v>0</v>
      </c>
      <c r="G4950" t="b">
        <f>IF('Input and Summary Results'!$J$4="yes",IF(C4950=FALSE,FALSE,IF('Data Transformation'!E4950&lt;$R$10,E4950,$R$10)),IF(C4950=FALSE,FALSE,IF(C4950&lt;$R$10,C4950,$R$10)))</f>
        <v>0</v>
      </c>
      <c r="H4950" t="b">
        <f>IF('Input and Summary Results'!$J$4="yes",'Data Transformation'!F4950,'Data Transformation'!D4950)</f>
        <v>0</v>
      </c>
      <c r="I4950" t="str">
        <f t="shared" si="262"/>
        <v/>
      </c>
    </row>
    <row r="4951" spans="2:9" x14ac:dyDescent="0.25">
      <c r="B4951" t="b">
        <f>IF('Input and Summary Results'!D4533=0,FALSE,'Input and Summary Results'!$B4533)</f>
        <v>0</v>
      </c>
      <c r="C4951" t="b">
        <f>IF(OR(B4951=0,'Input and Summary Results'!D4533=0,'Input and Summary Results'!D4533=""),FALSE,'Input and Summary Results'!$D4533)</f>
        <v>0</v>
      </c>
      <c r="D4951" t="b">
        <f>IF(OR(B4951=0,'Input and Summary Results'!E4533=0),FALSE,'Input and Summary Results'!$E4533)</f>
        <v>0</v>
      </c>
      <c r="E4951" t="b">
        <f t="shared" si="260"/>
        <v>0</v>
      </c>
      <c r="F4951" t="b">
        <f t="shared" si="261"/>
        <v>0</v>
      </c>
      <c r="G4951" t="b">
        <f>IF('Input and Summary Results'!$J$4="yes",IF(C4951=FALSE,FALSE,IF('Data Transformation'!E4951&lt;$R$10,E4951,$R$10)),IF(C4951=FALSE,FALSE,IF(C4951&lt;$R$10,C4951,$R$10)))</f>
        <v>0</v>
      </c>
      <c r="H4951" t="b">
        <f>IF('Input and Summary Results'!$J$4="yes",'Data Transformation'!F4951,'Data Transformation'!D4951)</f>
        <v>0</v>
      </c>
      <c r="I4951" t="str">
        <f t="shared" si="262"/>
        <v/>
      </c>
    </row>
    <row r="4952" spans="2:9" x14ac:dyDescent="0.25">
      <c r="B4952" t="b">
        <f>IF('Input and Summary Results'!D4534=0,FALSE,'Input and Summary Results'!$B4534)</f>
        <v>0</v>
      </c>
      <c r="C4952" t="b">
        <f>IF(OR(B4952=0,'Input and Summary Results'!D4534=0,'Input and Summary Results'!D4534=""),FALSE,'Input and Summary Results'!$D4534)</f>
        <v>0</v>
      </c>
      <c r="D4952" t="b">
        <f>IF(OR(B4952=0,'Input and Summary Results'!E4534=0),FALSE,'Input and Summary Results'!$E4534)</f>
        <v>0</v>
      </c>
      <c r="E4952" t="b">
        <f t="shared" si="260"/>
        <v>0</v>
      </c>
      <c r="F4952" t="b">
        <f t="shared" si="261"/>
        <v>0</v>
      </c>
      <c r="G4952" t="b">
        <f>IF('Input and Summary Results'!$J$4="yes",IF(C4952=FALSE,FALSE,IF('Data Transformation'!E4952&lt;$R$10,E4952,$R$10)),IF(C4952=FALSE,FALSE,IF(C4952&lt;$R$10,C4952,$R$10)))</f>
        <v>0</v>
      </c>
      <c r="H4952" t="b">
        <f>IF('Input and Summary Results'!$J$4="yes",'Data Transformation'!F4952,'Data Transformation'!D4952)</f>
        <v>0</v>
      </c>
      <c r="I4952" t="str">
        <f t="shared" si="262"/>
        <v/>
      </c>
    </row>
    <row r="4953" spans="2:9" x14ac:dyDescent="0.25">
      <c r="B4953" t="b">
        <f>IF('Input and Summary Results'!D4535=0,FALSE,'Input and Summary Results'!$B4535)</f>
        <v>0</v>
      </c>
      <c r="C4953" t="b">
        <f>IF(OR(B4953=0,'Input and Summary Results'!D4535=0,'Input and Summary Results'!D4535=""),FALSE,'Input and Summary Results'!$D4535)</f>
        <v>0</v>
      </c>
      <c r="D4953" t="b">
        <f>IF(OR(B4953=0,'Input and Summary Results'!E4535=0),FALSE,'Input and Summary Results'!$E4535)</f>
        <v>0</v>
      </c>
      <c r="E4953" t="b">
        <f t="shared" si="260"/>
        <v>0</v>
      </c>
      <c r="F4953" t="b">
        <f t="shared" si="261"/>
        <v>0</v>
      </c>
      <c r="G4953" t="b">
        <f>IF('Input and Summary Results'!$J$4="yes",IF(C4953=FALSE,FALSE,IF('Data Transformation'!E4953&lt;$R$10,E4953,$R$10)),IF(C4953=FALSE,FALSE,IF(C4953&lt;$R$10,C4953,$R$10)))</f>
        <v>0</v>
      </c>
      <c r="H4953" t="b">
        <f>IF('Input and Summary Results'!$J$4="yes",'Data Transformation'!F4953,'Data Transformation'!D4953)</f>
        <v>0</v>
      </c>
      <c r="I4953" t="str">
        <f t="shared" si="262"/>
        <v/>
      </c>
    </row>
    <row r="4954" spans="2:9" x14ac:dyDescent="0.25">
      <c r="B4954" t="b">
        <f>IF('Input and Summary Results'!D4536=0,FALSE,'Input and Summary Results'!$B4536)</f>
        <v>0</v>
      </c>
      <c r="C4954" t="b">
        <f>IF(OR(B4954=0,'Input and Summary Results'!D4536=0,'Input and Summary Results'!D4536=""),FALSE,'Input and Summary Results'!$D4536)</f>
        <v>0</v>
      </c>
      <c r="D4954" t="b">
        <f>IF(OR(B4954=0,'Input and Summary Results'!E4536=0),FALSE,'Input and Summary Results'!$E4536)</f>
        <v>0</v>
      </c>
      <c r="E4954" t="b">
        <f t="shared" si="260"/>
        <v>0</v>
      </c>
      <c r="F4954" t="b">
        <f t="shared" si="261"/>
        <v>0</v>
      </c>
      <c r="G4954" t="b">
        <f>IF('Input and Summary Results'!$J$4="yes",IF(C4954=FALSE,FALSE,IF('Data Transformation'!E4954&lt;$R$10,E4954,$R$10)),IF(C4954=FALSE,FALSE,IF(C4954&lt;$R$10,C4954,$R$10)))</f>
        <v>0</v>
      </c>
      <c r="H4954" t="b">
        <f>IF('Input and Summary Results'!$J$4="yes",'Data Transformation'!F4954,'Data Transformation'!D4954)</f>
        <v>0</v>
      </c>
      <c r="I4954" t="str">
        <f t="shared" si="262"/>
        <v/>
      </c>
    </row>
    <row r="4955" spans="2:9" x14ac:dyDescent="0.25">
      <c r="B4955" t="b">
        <f>IF('Input and Summary Results'!D4537=0,FALSE,'Input and Summary Results'!$B4537)</f>
        <v>0</v>
      </c>
      <c r="C4955" t="b">
        <f>IF(OR(B4955=0,'Input and Summary Results'!D4537=0,'Input and Summary Results'!D4537=""),FALSE,'Input and Summary Results'!$D4537)</f>
        <v>0</v>
      </c>
      <c r="D4955" t="b">
        <f>IF(OR(B4955=0,'Input and Summary Results'!E4537=0),FALSE,'Input and Summary Results'!$E4537)</f>
        <v>0</v>
      </c>
      <c r="E4955" t="b">
        <f t="shared" si="260"/>
        <v>0</v>
      </c>
      <c r="F4955" t="b">
        <f t="shared" si="261"/>
        <v>0</v>
      </c>
      <c r="G4955" t="b">
        <f>IF('Input and Summary Results'!$J$4="yes",IF(C4955=FALSE,FALSE,IF('Data Transformation'!E4955&lt;$R$10,E4955,$R$10)),IF(C4955=FALSE,FALSE,IF(C4955&lt;$R$10,C4955,$R$10)))</f>
        <v>0</v>
      </c>
      <c r="H4955" t="b">
        <f>IF('Input and Summary Results'!$J$4="yes",'Data Transformation'!F4955,'Data Transformation'!D4955)</f>
        <v>0</v>
      </c>
      <c r="I4955" t="str">
        <f t="shared" si="262"/>
        <v/>
      </c>
    </row>
    <row r="4956" spans="2:9" x14ac:dyDescent="0.25">
      <c r="B4956" t="b">
        <f>IF('Input and Summary Results'!D4538=0,FALSE,'Input and Summary Results'!$B4538)</f>
        <v>0</v>
      </c>
      <c r="C4956" t="b">
        <f>IF(OR(B4956=0,'Input and Summary Results'!D4538=0,'Input and Summary Results'!D4538=""),FALSE,'Input and Summary Results'!$D4538)</f>
        <v>0</v>
      </c>
      <c r="D4956" t="b">
        <f>IF(OR(B4956=0,'Input and Summary Results'!E4538=0),FALSE,'Input and Summary Results'!$E4538)</f>
        <v>0</v>
      </c>
      <c r="E4956" t="b">
        <f t="shared" si="260"/>
        <v>0</v>
      </c>
      <c r="F4956" t="b">
        <f t="shared" si="261"/>
        <v>0</v>
      </c>
      <c r="G4956" t="b">
        <f>IF('Input and Summary Results'!$J$4="yes",IF(C4956=FALSE,FALSE,IF('Data Transformation'!E4956&lt;$R$10,E4956,$R$10)),IF(C4956=FALSE,FALSE,IF(C4956&lt;$R$10,C4956,$R$10)))</f>
        <v>0</v>
      </c>
      <c r="H4956" t="b">
        <f>IF('Input and Summary Results'!$J$4="yes",'Data Transformation'!F4956,'Data Transformation'!D4956)</f>
        <v>0</v>
      </c>
      <c r="I4956" t="str">
        <f t="shared" si="262"/>
        <v/>
      </c>
    </row>
    <row r="4957" spans="2:9" x14ac:dyDescent="0.25">
      <c r="B4957" t="b">
        <f>IF('Input and Summary Results'!D4539=0,FALSE,'Input and Summary Results'!$B4539)</f>
        <v>0</v>
      </c>
      <c r="C4957" t="b">
        <f>IF(OR(B4957=0,'Input and Summary Results'!D4539=0,'Input and Summary Results'!D4539=""),FALSE,'Input and Summary Results'!$D4539)</f>
        <v>0</v>
      </c>
      <c r="D4957" t="b">
        <f>IF(OR(B4957=0,'Input and Summary Results'!E4539=0),FALSE,'Input and Summary Results'!$E4539)</f>
        <v>0</v>
      </c>
      <c r="E4957" t="b">
        <f t="shared" si="260"/>
        <v>0</v>
      </c>
      <c r="F4957" t="b">
        <f t="shared" si="261"/>
        <v>0</v>
      </c>
      <c r="G4957" t="b">
        <f>IF('Input and Summary Results'!$J$4="yes",IF(C4957=FALSE,FALSE,IF('Data Transformation'!E4957&lt;$R$10,E4957,$R$10)),IF(C4957=FALSE,FALSE,IF(C4957&lt;$R$10,C4957,$R$10)))</f>
        <v>0</v>
      </c>
      <c r="H4957" t="b">
        <f>IF('Input and Summary Results'!$J$4="yes",'Data Transformation'!F4957,'Data Transformation'!D4957)</f>
        <v>0</v>
      </c>
      <c r="I4957" t="str">
        <f t="shared" si="262"/>
        <v/>
      </c>
    </row>
    <row r="4958" spans="2:9" x14ac:dyDescent="0.25">
      <c r="B4958" t="b">
        <f>IF('Input and Summary Results'!D4540=0,FALSE,'Input and Summary Results'!$B4540)</f>
        <v>0</v>
      </c>
      <c r="C4958" t="b">
        <f>IF(OR(B4958=0,'Input and Summary Results'!D4540=0,'Input and Summary Results'!D4540=""),FALSE,'Input and Summary Results'!$D4540)</f>
        <v>0</v>
      </c>
      <c r="D4958" t="b">
        <f>IF(OR(B4958=0,'Input and Summary Results'!E4540=0),FALSE,'Input and Summary Results'!$E4540)</f>
        <v>0</v>
      </c>
      <c r="E4958" t="b">
        <f t="shared" si="260"/>
        <v>0</v>
      </c>
      <c r="F4958" t="b">
        <f t="shared" si="261"/>
        <v>0</v>
      </c>
      <c r="G4958" t="b">
        <f>IF('Input and Summary Results'!$J$4="yes",IF(C4958=FALSE,FALSE,IF('Data Transformation'!E4958&lt;$R$10,E4958,$R$10)),IF(C4958=FALSE,FALSE,IF(C4958&lt;$R$10,C4958,$R$10)))</f>
        <v>0</v>
      </c>
      <c r="H4958" t="b">
        <f>IF('Input and Summary Results'!$J$4="yes",'Data Transformation'!F4958,'Data Transformation'!D4958)</f>
        <v>0</v>
      </c>
      <c r="I4958" t="str">
        <f t="shared" si="262"/>
        <v/>
      </c>
    </row>
    <row r="4959" spans="2:9" x14ac:dyDescent="0.25">
      <c r="B4959" t="b">
        <f>IF('Input and Summary Results'!D4541=0,FALSE,'Input and Summary Results'!$B4541)</f>
        <v>0</v>
      </c>
      <c r="C4959" t="b">
        <f>IF(OR(B4959=0,'Input and Summary Results'!D4541=0,'Input and Summary Results'!D4541=""),FALSE,'Input and Summary Results'!$D4541)</f>
        <v>0</v>
      </c>
      <c r="D4959" t="b">
        <f>IF(OR(B4959=0,'Input and Summary Results'!E4541=0),FALSE,'Input and Summary Results'!$E4541)</f>
        <v>0</v>
      </c>
      <c r="E4959" t="b">
        <f t="shared" si="260"/>
        <v>0</v>
      </c>
      <c r="F4959" t="b">
        <f t="shared" si="261"/>
        <v>0</v>
      </c>
      <c r="G4959" t="b">
        <f>IF('Input and Summary Results'!$J$4="yes",IF(C4959=FALSE,FALSE,IF('Data Transformation'!E4959&lt;$R$10,E4959,$R$10)),IF(C4959=FALSE,FALSE,IF(C4959&lt;$R$10,C4959,$R$10)))</f>
        <v>0</v>
      </c>
      <c r="H4959" t="b">
        <f>IF('Input and Summary Results'!$J$4="yes",'Data Transformation'!F4959,'Data Transformation'!D4959)</f>
        <v>0</v>
      </c>
      <c r="I4959" t="str">
        <f t="shared" si="262"/>
        <v/>
      </c>
    </row>
    <row r="4960" spans="2:9" x14ac:dyDescent="0.25">
      <c r="B4960" t="b">
        <f>IF('Input and Summary Results'!D4542=0,FALSE,'Input and Summary Results'!$B4542)</f>
        <v>0</v>
      </c>
      <c r="C4960" t="b">
        <f>IF(OR(B4960=0,'Input and Summary Results'!D4542=0,'Input and Summary Results'!D4542=""),FALSE,'Input and Summary Results'!$D4542)</f>
        <v>0</v>
      </c>
      <c r="D4960" t="b">
        <f>IF(OR(B4960=0,'Input and Summary Results'!E4542=0),FALSE,'Input and Summary Results'!$E4542)</f>
        <v>0</v>
      </c>
      <c r="E4960" t="b">
        <f t="shared" si="260"/>
        <v>0</v>
      </c>
      <c r="F4960" t="b">
        <f t="shared" si="261"/>
        <v>0</v>
      </c>
      <c r="G4960" t="b">
        <f>IF('Input and Summary Results'!$J$4="yes",IF(C4960=FALSE,FALSE,IF('Data Transformation'!E4960&lt;$R$10,E4960,$R$10)),IF(C4960=FALSE,FALSE,IF(C4960&lt;$R$10,C4960,$R$10)))</f>
        <v>0</v>
      </c>
      <c r="H4960" t="b">
        <f>IF('Input and Summary Results'!$J$4="yes",'Data Transformation'!F4960,'Data Transformation'!D4960)</f>
        <v>0</v>
      </c>
      <c r="I4960" t="str">
        <f t="shared" si="262"/>
        <v/>
      </c>
    </row>
    <row r="4961" spans="2:9" x14ac:dyDescent="0.25">
      <c r="B4961" t="b">
        <f>IF('Input and Summary Results'!D4543=0,FALSE,'Input and Summary Results'!$B4543)</f>
        <v>0</v>
      </c>
      <c r="C4961" t="b">
        <f>IF(OR(B4961=0,'Input and Summary Results'!D4543=0,'Input and Summary Results'!D4543=""),FALSE,'Input and Summary Results'!$D4543)</f>
        <v>0</v>
      </c>
      <c r="D4961" t="b">
        <f>IF(OR(B4961=0,'Input and Summary Results'!E4543=0),FALSE,'Input and Summary Results'!$E4543)</f>
        <v>0</v>
      </c>
      <c r="E4961" t="b">
        <f t="shared" si="260"/>
        <v>0</v>
      </c>
      <c r="F4961" t="b">
        <f t="shared" si="261"/>
        <v>0</v>
      </c>
      <c r="G4961" t="b">
        <f>IF('Input and Summary Results'!$J$4="yes",IF(C4961=FALSE,FALSE,IF('Data Transformation'!E4961&lt;$R$10,E4961,$R$10)),IF(C4961=FALSE,FALSE,IF(C4961&lt;$R$10,C4961,$R$10)))</f>
        <v>0</v>
      </c>
      <c r="H4961" t="b">
        <f>IF('Input and Summary Results'!$J$4="yes",'Data Transformation'!F4961,'Data Transformation'!D4961)</f>
        <v>0</v>
      </c>
      <c r="I4961" t="str">
        <f t="shared" si="262"/>
        <v/>
      </c>
    </row>
    <row r="4962" spans="2:9" x14ac:dyDescent="0.25">
      <c r="B4962" t="b">
        <f>IF('Input and Summary Results'!D4544=0,FALSE,'Input and Summary Results'!$B4544)</f>
        <v>0</v>
      </c>
      <c r="C4962" t="b">
        <f>IF(OR(B4962=0,'Input and Summary Results'!D4544=0,'Input and Summary Results'!D4544=""),FALSE,'Input and Summary Results'!$D4544)</f>
        <v>0</v>
      </c>
      <c r="D4962" t="b">
        <f>IF(OR(B4962=0,'Input and Summary Results'!E4544=0),FALSE,'Input and Summary Results'!$E4544)</f>
        <v>0</v>
      </c>
      <c r="E4962" t="b">
        <f t="shared" si="260"/>
        <v>0</v>
      </c>
      <c r="F4962" t="b">
        <f t="shared" si="261"/>
        <v>0</v>
      </c>
      <c r="G4962" t="b">
        <f>IF('Input and Summary Results'!$J$4="yes",IF(C4962=FALSE,FALSE,IF('Data Transformation'!E4962&lt;$R$10,E4962,$R$10)),IF(C4962=FALSE,FALSE,IF(C4962&lt;$R$10,C4962,$R$10)))</f>
        <v>0</v>
      </c>
      <c r="H4962" t="b">
        <f>IF('Input and Summary Results'!$J$4="yes",'Data Transformation'!F4962,'Data Transformation'!D4962)</f>
        <v>0</v>
      </c>
      <c r="I4962" t="str">
        <f t="shared" si="262"/>
        <v/>
      </c>
    </row>
    <row r="4963" spans="2:9" x14ac:dyDescent="0.25">
      <c r="B4963" t="b">
        <f>IF('Input and Summary Results'!D4545=0,FALSE,'Input and Summary Results'!$B4545)</f>
        <v>0</v>
      </c>
      <c r="C4963" t="b">
        <f>IF(OR(B4963=0,'Input and Summary Results'!D4545=0,'Input and Summary Results'!D4545=""),FALSE,'Input and Summary Results'!$D4545)</f>
        <v>0</v>
      </c>
      <c r="D4963" t="b">
        <f>IF(OR(B4963=0,'Input and Summary Results'!E4545=0),FALSE,'Input and Summary Results'!$E4545)</f>
        <v>0</v>
      </c>
      <c r="E4963" t="b">
        <f t="shared" si="260"/>
        <v>0</v>
      </c>
      <c r="F4963" t="b">
        <f t="shared" si="261"/>
        <v>0</v>
      </c>
      <c r="G4963" t="b">
        <f>IF('Input and Summary Results'!$J$4="yes",IF(C4963=FALSE,FALSE,IF('Data Transformation'!E4963&lt;$R$10,E4963,$R$10)),IF(C4963=FALSE,FALSE,IF(C4963&lt;$R$10,C4963,$R$10)))</f>
        <v>0</v>
      </c>
      <c r="H4963" t="b">
        <f>IF('Input and Summary Results'!$J$4="yes",'Data Transformation'!F4963,'Data Transformation'!D4963)</f>
        <v>0</v>
      </c>
      <c r="I4963" t="str">
        <f t="shared" si="262"/>
        <v/>
      </c>
    </row>
    <row r="4964" spans="2:9" x14ac:dyDescent="0.25">
      <c r="B4964" t="b">
        <f>IF('Input and Summary Results'!D4546=0,FALSE,'Input and Summary Results'!$B4546)</f>
        <v>0</v>
      </c>
      <c r="C4964" t="b">
        <f>IF(OR(B4964=0,'Input and Summary Results'!D4546=0,'Input and Summary Results'!D4546=""),FALSE,'Input and Summary Results'!$D4546)</f>
        <v>0</v>
      </c>
      <c r="D4964" t="b">
        <f>IF(OR(B4964=0,'Input and Summary Results'!E4546=0),FALSE,'Input and Summary Results'!$E4546)</f>
        <v>0</v>
      </c>
      <c r="E4964" t="b">
        <f t="shared" si="260"/>
        <v>0</v>
      </c>
      <c r="F4964" t="b">
        <f t="shared" si="261"/>
        <v>0</v>
      </c>
      <c r="G4964" t="b">
        <f>IF('Input and Summary Results'!$J$4="yes",IF(C4964=FALSE,FALSE,IF('Data Transformation'!E4964&lt;$R$10,E4964,$R$10)),IF(C4964=FALSE,FALSE,IF(C4964&lt;$R$10,C4964,$R$10)))</f>
        <v>0</v>
      </c>
      <c r="H4964" t="b">
        <f>IF('Input and Summary Results'!$J$4="yes",'Data Transformation'!F4964,'Data Transformation'!D4964)</f>
        <v>0</v>
      </c>
      <c r="I4964" t="str">
        <f t="shared" si="262"/>
        <v/>
      </c>
    </row>
    <row r="4965" spans="2:9" x14ac:dyDescent="0.25">
      <c r="B4965" t="b">
        <f>IF('Input and Summary Results'!D4547=0,FALSE,'Input and Summary Results'!$B4547)</f>
        <v>0</v>
      </c>
      <c r="C4965" t="b">
        <f>IF(OR(B4965=0,'Input and Summary Results'!D4547=0,'Input and Summary Results'!D4547=""),FALSE,'Input and Summary Results'!$D4547)</f>
        <v>0</v>
      </c>
      <c r="D4965" t="b">
        <f>IF(OR(B4965=0,'Input and Summary Results'!E4547=0),FALSE,'Input and Summary Results'!$E4547)</f>
        <v>0</v>
      </c>
      <c r="E4965" t="b">
        <f t="shared" si="260"/>
        <v>0</v>
      </c>
      <c r="F4965" t="b">
        <f t="shared" si="261"/>
        <v>0</v>
      </c>
      <c r="G4965" t="b">
        <f>IF('Input and Summary Results'!$J$4="yes",IF(C4965=FALSE,FALSE,IF('Data Transformation'!E4965&lt;$R$10,E4965,$R$10)),IF(C4965=FALSE,FALSE,IF(C4965&lt;$R$10,C4965,$R$10)))</f>
        <v>0</v>
      </c>
      <c r="H4965" t="b">
        <f>IF('Input and Summary Results'!$J$4="yes",'Data Transformation'!F4965,'Data Transformation'!D4965)</f>
        <v>0</v>
      </c>
      <c r="I4965" t="str">
        <f t="shared" si="262"/>
        <v/>
      </c>
    </row>
    <row r="4966" spans="2:9" x14ac:dyDescent="0.25">
      <c r="B4966" t="b">
        <f>IF('Input and Summary Results'!D4548=0,FALSE,'Input and Summary Results'!$B4548)</f>
        <v>0</v>
      </c>
      <c r="C4966" t="b">
        <f>IF(OR(B4966=0,'Input and Summary Results'!D4548=0,'Input and Summary Results'!D4548=""),FALSE,'Input and Summary Results'!$D4548)</f>
        <v>0</v>
      </c>
      <c r="D4966" t="b">
        <f>IF(OR(B4966=0,'Input and Summary Results'!E4548=0),FALSE,'Input and Summary Results'!$E4548)</f>
        <v>0</v>
      </c>
      <c r="E4966" t="b">
        <f t="shared" si="260"/>
        <v>0</v>
      </c>
      <c r="F4966" t="b">
        <f t="shared" si="261"/>
        <v>0</v>
      </c>
      <c r="G4966" t="b">
        <f>IF('Input and Summary Results'!$J$4="yes",IF(C4966=FALSE,FALSE,IF('Data Transformation'!E4966&lt;$R$10,E4966,$R$10)),IF(C4966=FALSE,FALSE,IF(C4966&lt;$R$10,C4966,$R$10)))</f>
        <v>0</v>
      </c>
      <c r="H4966" t="b">
        <f>IF('Input and Summary Results'!$J$4="yes",'Data Transformation'!F4966,'Data Transformation'!D4966)</f>
        <v>0</v>
      </c>
      <c r="I4966" t="str">
        <f t="shared" si="262"/>
        <v/>
      </c>
    </row>
    <row r="4967" spans="2:9" x14ac:dyDescent="0.25">
      <c r="B4967" t="b">
        <f>IF('Input and Summary Results'!D4549=0,FALSE,'Input and Summary Results'!$B4549)</f>
        <v>0</v>
      </c>
      <c r="C4967" t="b">
        <f>IF(OR(B4967=0,'Input and Summary Results'!D4549=0,'Input and Summary Results'!D4549=""),FALSE,'Input and Summary Results'!$D4549)</f>
        <v>0</v>
      </c>
      <c r="D4967" t="b">
        <f>IF(OR(B4967=0,'Input and Summary Results'!E4549=0),FALSE,'Input and Summary Results'!$E4549)</f>
        <v>0</v>
      </c>
      <c r="E4967" t="b">
        <f t="shared" si="260"/>
        <v>0</v>
      </c>
      <c r="F4967" t="b">
        <f t="shared" si="261"/>
        <v>0</v>
      </c>
      <c r="G4967" t="b">
        <f>IF('Input and Summary Results'!$J$4="yes",IF(C4967=FALSE,FALSE,IF('Data Transformation'!E4967&lt;$R$10,E4967,$R$10)),IF(C4967=FALSE,FALSE,IF(C4967&lt;$R$10,C4967,$R$10)))</f>
        <v>0</v>
      </c>
      <c r="H4967" t="b">
        <f>IF('Input and Summary Results'!$J$4="yes",'Data Transformation'!F4967,'Data Transformation'!D4967)</f>
        <v>0</v>
      </c>
      <c r="I4967" t="str">
        <f t="shared" si="262"/>
        <v/>
      </c>
    </row>
    <row r="4968" spans="2:9" x14ac:dyDescent="0.25">
      <c r="B4968" t="b">
        <f>IF('Input and Summary Results'!D4550=0,FALSE,'Input and Summary Results'!$B4550)</f>
        <v>0</v>
      </c>
      <c r="C4968" t="b">
        <f>IF(OR(B4968=0,'Input and Summary Results'!D4550=0,'Input and Summary Results'!D4550=""),FALSE,'Input and Summary Results'!$D4550)</f>
        <v>0</v>
      </c>
      <c r="D4968" t="b">
        <f>IF(OR(B4968=0,'Input and Summary Results'!E4550=0),FALSE,'Input and Summary Results'!$E4550)</f>
        <v>0</v>
      </c>
      <c r="E4968" t="b">
        <f t="shared" si="260"/>
        <v>0</v>
      </c>
      <c r="F4968" t="b">
        <f t="shared" si="261"/>
        <v>0</v>
      </c>
      <c r="G4968" t="b">
        <f>IF('Input and Summary Results'!$J$4="yes",IF(C4968=FALSE,FALSE,IF('Data Transformation'!E4968&lt;$R$10,E4968,$R$10)),IF(C4968=FALSE,FALSE,IF(C4968&lt;$R$10,C4968,$R$10)))</f>
        <v>0</v>
      </c>
      <c r="H4968" t="b">
        <f>IF('Input and Summary Results'!$J$4="yes",'Data Transformation'!F4968,'Data Transformation'!D4968)</f>
        <v>0</v>
      </c>
      <c r="I4968" t="str">
        <f t="shared" si="262"/>
        <v/>
      </c>
    </row>
    <row r="4969" spans="2:9" x14ac:dyDescent="0.25">
      <c r="B4969" t="b">
        <f>IF('Input and Summary Results'!D4551=0,FALSE,'Input and Summary Results'!$B4551)</f>
        <v>0</v>
      </c>
      <c r="C4969" t="b">
        <f>IF(OR(B4969=0,'Input and Summary Results'!D4551=0,'Input and Summary Results'!D4551=""),FALSE,'Input and Summary Results'!$D4551)</f>
        <v>0</v>
      </c>
      <c r="D4969" t="b">
        <f>IF(OR(B4969=0,'Input and Summary Results'!E4551=0),FALSE,'Input and Summary Results'!$E4551)</f>
        <v>0</v>
      </c>
      <c r="E4969" t="b">
        <f t="shared" si="260"/>
        <v>0</v>
      </c>
      <c r="F4969" t="b">
        <f t="shared" si="261"/>
        <v>0</v>
      </c>
      <c r="G4969" t="b">
        <f>IF('Input and Summary Results'!$J$4="yes",IF(C4969=FALSE,FALSE,IF('Data Transformation'!E4969&lt;$R$10,E4969,$R$10)),IF(C4969=FALSE,FALSE,IF(C4969&lt;$R$10,C4969,$R$10)))</f>
        <v>0</v>
      </c>
      <c r="H4969" t="b">
        <f>IF('Input and Summary Results'!$J$4="yes",'Data Transformation'!F4969,'Data Transformation'!D4969)</f>
        <v>0</v>
      </c>
      <c r="I4969" t="str">
        <f t="shared" si="262"/>
        <v/>
      </c>
    </row>
    <row r="4970" spans="2:9" x14ac:dyDescent="0.25">
      <c r="B4970" t="b">
        <f>IF('Input and Summary Results'!D4552=0,FALSE,'Input and Summary Results'!$B4552)</f>
        <v>0</v>
      </c>
      <c r="C4970" t="b">
        <f>IF(OR(B4970=0,'Input and Summary Results'!D4552=0,'Input and Summary Results'!D4552=""),FALSE,'Input and Summary Results'!$D4552)</f>
        <v>0</v>
      </c>
      <c r="D4970" t="b">
        <f>IF(OR(B4970=0,'Input and Summary Results'!E4552=0),FALSE,'Input and Summary Results'!$E4552)</f>
        <v>0</v>
      </c>
      <c r="E4970" t="b">
        <f t="shared" ref="E4970:E5033" si="263">IF(C4970=FALSE,FALSE,LOG10(C4970))</f>
        <v>0</v>
      </c>
      <c r="F4970" t="b">
        <f t="shared" ref="F4970:F5033" si="264">IF(D4970=FALSE, FALSE,0.434*D4970/C4970)</f>
        <v>0</v>
      </c>
      <c r="G4970" t="b">
        <f>IF('Input and Summary Results'!$J$4="yes",IF(C4970=FALSE,FALSE,IF('Data Transformation'!E4970&lt;$R$10,E4970,$R$10)),IF(C4970=FALSE,FALSE,IF(C4970&lt;$R$10,C4970,$R$10)))</f>
        <v>0</v>
      </c>
      <c r="H4970" t="b">
        <f>IF('Input and Summary Results'!$J$4="yes",'Data Transformation'!F4970,'Data Transformation'!D4970)</f>
        <v>0</v>
      </c>
      <c r="I4970" t="str">
        <f t="shared" si="262"/>
        <v/>
      </c>
    </row>
    <row r="4971" spans="2:9" x14ac:dyDescent="0.25">
      <c r="B4971" t="b">
        <f>IF('Input and Summary Results'!D4553=0,FALSE,'Input and Summary Results'!$B4553)</f>
        <v>0</v>
      </c>
      <c r="C4971" t="b">
        <f>IF(OR(B4971=0,'Input and Summary Results'!D4553=0,'Input and Summary Results'!D4553=""),FALSE,'Input and Summary Results'!$D4553)</f>
        <v>0</v>
      </c>
      <c r="D4971" t="b">
        <f>IF(OR(B4971=0,'Input and Summary Results'!E4553=0),FALSE,'Input and Summary Results'!$E4553)</f>
        <v>0</v>
      </c>
      <c r="E4971" t="b">
        <f t="shared" si="263"/>
        <v>0</v>
      </c>
      <c r="F4971" t="b">
        <f t="shared" si="264"/>
        <v>0</v>
      </c>
      <c r="G4971" t="b">
        <f>IF('Input and Summary Results'!$J$4="yes",IF(C4971=FALSE,FALSE,IF('Data Transformation'!E4971&lt;$R$10,E4971,$R$10)),IF(C4971=FALSE,FALSE,IF(C4971&lt;$R$10,C4971,$R$10)))</f>
        <v>0</v>
      </c>
      <c r="H4971" t="b">
        <f>IF('Input and Summary Results'!$J$4="yes",'Data Transformation'!F4971,'Data Transformation'!D4971)</f>
        <v>0</v>
      </c>
      <c r="I4971" t="str">
        <f t="shared" si="262"/>
        <v/>
      </c>
    </row>
    <row r="4972" spans="2:9" x14ac:dyDescent="0.25">
      <c r="B4972" t="b">
        <f>IF('Input and Summary Results'!D4554=0,FALSE,'Input and Summary Results'!$B4554)</f>
        <v>0</v>
      </c>
      <c r="C4972" t="b">
        <f>IF(OR(B4972=0,'Input and Summary Results'!D4554=0,'Input and Summary Results'!D4554=""),FALSE,'Input and Summary Results'!$D4554)</f>
        <v>0</v>
      </c>
      <c r="D4972" t="b">
        <f>IF(OR(B4972=0,'Input and Summary Results'!E4554=0),FALSE,'Input and Summary Results'!$E4554)</f>
        <v>0</v>
      </c>
      <c r="E4972" t="b">
        <f t="shared" si="263"/>
        <v>0</v>
      </c>
      <c r="F4972" t="b">
        <f t="shared" si="264"/>
        <v>0</v>
      </c>
      <c r="G4972" t="b">
        <f>IF('Input and Summary Results'!$J$4="yes",IF(C4972=FALSE,FALSE,IF('Data Transformation'!E4972&lt;$R$10,E4972,$R$10)),IF(C4972=FALSE,FALSE,IF(C4972&lt;$R$10,C4972,$R$10)))</f>
        <v>0</v>
      </c>
      <c r="H4972" t="b">
        <f>IF('Input and Summary Results'!$J$4="yes",'Data Transformation'!F4972,'Data Transformation'!D4972)</f>
        <v>0</v>
      </c>
      <c r="I4972" t="str">
        <f t="shared" si="262"/>
        <v/>
      </c>
    </row>
    <row r="4973" spans="2:9" x14ac:dyDescent="0.25">
      <c r="B4973" t="b">
        <f>IF('Input and Summary Results'!D4555=0,FALSE,'Input and Summary Results'!$B4555)</f>
        <v>0</v>
      </c>
      <c r="C4973" t="b">
        <f>IF(OR(B4973=0,'Input and Summary Results'!D4555=0,'Input and Summary Results'!D4555=""),FALSE,'Input and Summary Results'!$D4555)</f>
        <v>0</v>
      </c>
      <c r="D4973" t="b">
        <f>IF(OR(B4973=0,'Input and Summary Results'!E4555=0),FALSE,'Input and Summary Results'!$E4555)</f>
        <v>0</v>
      </c>
      <c r="E4973" t="b">
        <f t="shared" si="263"/>
        <v>0</v>
      </c>
      <c r="F4973" t="b">
        <f t="shared" si="264"/>
        <v>0</v>
      </c>
      <c r="G4973" t="b">
        <f>IF('Input and Summary Results'!$J$4="yes",IF(C4973=FALSE,FALSE,IF('Data Transformation'!E4973&lt;$R$10,E4973,$R$10)),IF(C4973=FALSE,FALSE,IF(C4973&lt;$R$10,C4973,$R$10)))</f>
        <v>0</v>
      </c>
      <c r="H4973" t="b">
        <f>IF('Input and Summary Results'!$J$4="yes",'Data Transformation'!F4973,'Data Transformation'!D4973)</f>
        <v>0</v>
      </c>
      <c r="I4973" t="str">
        <f t="shared" si="262"/>
        <v/>
      </c>
    </row>
    <row r="4974" spans="2:9" x14ac:dyDescent="0.25">
      <c r="B4974" t="b">
        <f>IF('Input and Summary Results'!D4556=0,FALSE,'Input and Summary Results'!$B4556)</f>
        <v>0</v>
      </c>
      <c r="C4974" t="b">
        <f>IF(OR(B4974=0,'Input and Summary Results'!D4556=0,'Input and Summary Results'!D4556=""),FALSE,'Input and Summary Results'!$D4556)</f>
        <v>0</v>
      </c>
      <c r="D4974" t="b">
        <f>IF(OR(B4974=0,'Input and Summary Results'!E4556=0),FALSE,'Input and Summary Results'!$E4556)</f>
        <v>0</v>
      </c>
      <c r="E4974" t="b">
        <f t="shared" si="263"/>
        <v>0</v>
      </c>
      <c r="F4974" t="b">
        <f t="shared" si="264"/>
        <v>0</v>
      </c>
      <c r="G4974" t="b">
        <f>IF('Input and Summary Results'!$J$4="yes",IF(C4974=FALSE,FALSE,IF('Data Transformation'!E4974&lt;$R$10,E4974,$R$10)),IF(C4974=FALSE,FALSE,IF(C4974&lt;$R$10,C4974,$R$10)))</f>
        <v>0</v>
      </c>
      <c r="H4974" t="b">
        <f>IF('Input and Summary Results'!$J$4="yes",'Data Transformation'!F4974,'Data Transformation'!D4974)</f>
        <v>0</v>
      </c>
      <c r="I4974" t="str">
        <f t="shared" si="262"/>
        <v/>
      </c>
    </row>
    <row r="4975" spans="2:9" x14ac:dyDescent="0.25">
      <c r="B4975" t="b">
        <f>IF('Input and Summary Results'!D4557=0,FALSE,'Input and Summary Results'!$B4557)</f>
        <v>0</v>
      </c>
      <c r="C4975" t="b">
        <f>IF(OR(B4975=0,'Input and Summary Results'!D4557=0,'Input and Summary Results'!D4557=""),FALSE,'Input and Summary Results'!$D4557)</f>
        <v>0</v>
      </c>
      <c r="D4975" t="b">
        <f>IF(OR(B4975=0,'Input and Summary Results'!E4557=0),FALSE,'Input and Summary Results'!$E4557)</f>
        <v>0</v>
      </c>
      <c r="E4975" t="b">
        <f t="shared" si="263"/>
        <v>0</v>
      </c>
      <c r="F4975" t="b">
        <f t="shared" si="264"/>
        <v>0</v>
      </c>
      <c r="G4975" t="b">
        <f>IF('Input and Summary Results'!$J$4="yes",IF(C4975=FALSE,FALSE,IF('Data Transformation'!E4975&lt;$R$10,E4975,$R$10)),IF(C4975=FALSE,FALSE,IF(C4975&lt;$R$10,C4975,$R$10)))</f>
        <v>0</v>
      </c>
      <c r="H4975" t="b">
        <f>IF('Input and Summary Results'!$J$4="yes",'Data Transformation'!F4975,'Data Transformation'!D4975)</f>
        <v>0</v>
      </c>
      <c r="I4975" t="str">
        <f t="shared" si="262"/>
        <v/>
      </c>
    </row>
    <row r="4976" spans="2:9" x14ac:dyDescent="0.25">
      <c r="B4976" t="b">
        <f>IF('Input and Summary Results'!D4558=0,FALSE,'Input and Summary Results'!$B4558)</f>
        <v>0</v>
      </c>
      <c r="C4976" t="b">
        <f>IF(OR(B4976=0,'Input and Summary Results'!D4558=0,'Input and Summary Results'!D4558=""),FALSE,'Input and Summary Results'!$D4558)</f>
        <v>0</v>
      </c>
      <c r="D4976" t="b">
        <f>IF(OR(B4976=0,'Input and Summary Results'!E4558=0),FALSE,'Input and Summary Results'!$E4558)</f>
        <v>0</v>
      </c>
      <c r="E4976" t="b">
        <f t="shared" si="263"/>
        <v>0</v>
      </c>
      <c r="F4976" t="b">
        <f t="shared" si="264"/>
        <v>0</v>
      </c>
      <c r="G4976" t="b">
        <f>IF('Input and Summary Results'!$J$4="yes",IF(C4976=FALSE,FALSE,IF('Data Transformation'!E4976&lt;$R$10,E4976,$R$10)),IF(C4976=FALSE,FALSE,IF(C4976&lt;$R$10,C4976,$R$10)))</f>
        <v>0</v>
      </c>
      <c r="H4976" t="b">
        <f>IF('Input and Summary Results'!$J$4="yes",'Data Transformation'!F4976,'Data Transformation'!D4976)</f>
        <v>0</v>
      </c>
      <c r="I4976" t="str">
        <f t="shared" si="262"/>
        <v/>
      </c>
    </row>
    <row r="4977" spans="2:9" x14ac:dyDescent="0.25">
      <c r="B4977" t="b">
        <f>IF('Input and Summary Results'!D4559=0,FALSE,'Input and Summary Results'!$B4559)</f>
        <v>0</v>
      </c>
      <c r="C4977" t="b">
        <f>IF(OR(B4977=0,'Input and Summary Results'!D4559=0,'Input and Summary Results'!D4559=""),FALSE,'Input and Summary Results'!$D4559)</f>
        <v>0</v>
      </c>
      <c r="D4977" t="b">
        <f>IF(OR(B4977=0,'Input and Summary Results'!E4559=0),FALSE,'Input and Summary Results'!$E4559)</f>
        <v>0</v>
      </c>
      <c r="E4977" t="b">
        <f t="shared" si="263"/>
        <v>0</v>
      </c>
      <c r="F4977" t="b">
        <f t="shared" si="264"/>
        <v>0</v>
      </c>
      <c r="G4977" t="b">
        <f>IF('Input and Summary Results'!$J$4="yes",IF(C4977=FALSE,FALSE,IF('Data Transformation'!E4977&lt;$R$10,E4977,$R$10)),IF(C4977=FALSE,FALSE,IF(C4977&lt;$R$10,C4977,$R$10)))</f>
        <v>0</v>
      </c>
      <c r="H4977" t="b">
        <f>IF('Input and Summary Results'!$J$4="yes",'Data Transformation'!F4977,'Data Transformation'!D4977)</f>
        <v>0</v>
      </c>
      <c r="I4977" t="str">
        <f t="shared" si="262"/>
        <v/>
      </c>
    </row>
    <row r="4978" spans="2:9" x14ac:dyDescent="0.25">
      <c r="B4978" t="b">
        <f>IF('Input and Summary Results'!D4560=0,FALSE,'Input and Summary Results'!$B4560)</f>
        <v>0</v>
      </c>
      <c r="C4978" t="b">
        <f>IF(OR(B4978=0,'Input and Summary Results'!D4560=0,'Input and Summary Results'!D4560=""),FALSE,'Input and Summary Results'!$D4560)</f>
        <v>0</v>
      </c>
      <c r="D4978" t="b">
        <f>IF(OR(B4978=0,'Input and Summary Results'!E4560=0),FALSE,'Input and Summary Results'!$E4560)</f>
        <v>0</v>
      </c>
      <c r="E4978" t="b">
        <f t="shared" si="263"/>
        <v>0</v>
      </c>
      <c r="F4978" t="b">
        <f t="shared" si="264"/>
        <v>0</v>
      </c>
      <c r="G4978" t="b">
        <f>IF('Input and Summary Results'!$J$4="yes",IF(C4978=FALSE,FALSE,IF('Data Transformation'!E4978&lt;$R$10,E4978,$R$10)),IF(C4978=FALSE,FALSE,IF(C4978&lt;$R$10,C4978,$R$10)))</f>
        <v>0</v>
      </c>
      <c r="H4978" t="b">
        <f>IF('Input and Summary Results'!$J$4="yes",'Data Transformation'!F4978,'Data Transformation'!D4978)</f>
        <v>0</v>
      </c>
      <c r="I4978" t="str">
        <f t="shared" si="262"/>
        <v/>
      </c>
    </row>
    <row r="4979" spans="2:9" x14ac:dyDescent="0.25">
      <c r="B4979" t="b">
        <f>IF('Input and Summary Results'!D4561=0,FALSE,'Input and Summary Results'!$B4561)</f>
        <v>0</v>
      </c>
      <c r="C4979" t="b">
        <f>IF(OR(B4979=0,'Input and Summary Results'!D4561=0,'Input and Summary Results'!D4561=""),FALSE,'Input and Summary Results'!$D4561)</f>
        <v>0</v>
      </c>
      <c r="D4979" t="b">
        <f>IF(OR(B4979=0,'Input and Summary Results'!E4561=0),FALSE,'Input and Summary Results'!$E4561)</f>
        <v>0</v>
      </c>
      <c r="E4979" t="b">
        <f t="shared" si="263"/>
        <v>0</v>
      </c>
      <c r="F4979" t="b">
        <f t="shared" si="264"/>
        <v>0</v>
      </c>
      <c r="G4979" t="b">
        <f>IF('Input and Summary Results'!$J$4="yes",IF(C4979=FALSE,FALSE,IF('Data Transformation'!E4979&lt;$R$10,E4979,$R$10)),IF(C4979=FALSE,FALSE,IF(C4979&lt;$R$10,C4979,$R$10)))</f>
        <v>0</v>
      </c>
      <c r="H4979" t="b">
        <f>IF('Input and Summary Results'!$J$4="yes",'Data Transformation'!F4979,'Data Transformation'!D4979)</f>
        <v>0</v>
      </c>
      <c r="I4979" t="str">
        <f t="shared" si="262"/>
        <v/>
      </c>
    </row>
    <row r="4980" spans="2:9" x14ac:dyDescent="0.25">
      <c r="B4980" t="b">
        <f>IF('Input and Summary Results'!D4562=0,FALSE,'Input and Summary Results'!$B4562)</f>
        <v>0</v>
      </c>
      <c r="C4980" t="b">
        <f>IF(OR(B4980=0,'Input and Summary Results'!D4562=0,'Input and Summary Results'!D4562=""),FALSE,'Input and Summary Results'!$D4562)</f>
        <v>0</v>
      </c>
      <c r="D4980" t="b">
        <f>IF(OR(B4980=0,'Input and Summary Results'!E4562=0),FALSE,'Input and Summary Results'!$E4562)</f>
        <v>0</v>
      </c>
      <c r="E4980" t="b">
        <f t="shared" si="263"/>
        <v>0</v>
      </c>
      <c r="F4980" t="b">
        <f t="shared" si="264"/>
        <v>0</v>
      </c>
      <c r="G4980" t="b">
        <f>IF('Input and Summary Results'!$J$4="yes",IF(C4980=FALSE,FALSE,IF('Data Transformation'!E4980&lt;$R$10,E4980,$R$10)),IF(C4980=FALSE,FALSE,IF(C4980&lt;$R$10,C4980,$R$10)))</f>
        <v>0</v>
      </c>
      <c r="H4980" t="b">
        <f>IF('Input and Summary Results'!$J$4="yes",'Data Transformation'!F4980,'Data Transformation'!D4980)</f>
        <v>0</v>
      </c>
      <c r="I4980" t="str">
        <f t="shared" si="262"/>
        <v/>
      </c>
    </row>
    <row r="4981" spans="2:9" x14ac:dyDescent="0.25">
      <c r="B4981" t="b">
        <f>IF('Input and Summary Results'!D4563=0,FALSE,'Input and Summary Results'!$B4563)</f>
        <v>0</v>
      </c>
      <c r="C4981" t="b">
        <f>IF(OR(B4981=0,'Input and Summary Results'!D4563=0,'Input and Summary Results'!D4563=""),FALSE,'Input and Summary Results'!$D4563)</f>
        <v>0</v>
      </c>
      <c r="D4981" t="b">
        <f>IF(OR(B4981=0,'Input and Summary Results'!E4563=0),FALSE,'Input and Summary Results'!$E4563)</f>
        <v>0</v>
      </c>
      <c r="E4981" t="b">
        <f t="shared" si="263"/>
        <v>0</v>
      </c>
      <c r="F4981" t="b">
        <f t="shared" si="264"/>
        <v>0</v>
      </c>
      <c r="G4981" t="b">
        <f>IF('Input and Summary Results'!$J$4="yes",IF(C4981=FALSE,FALSE,IF('Data Transformation'!E4981&lt;$R$10,E4981,$R$10)),IF(C4981=FALSE,FALSE,IF(C4981&lt;$R$10,C4981,$R$10)))</f>
        <v>0</v>
      </c>
      <c r="H4981" t="b">
        <f>IF('Input and Summary Results'!$J$4="yes",'Data Transformation'!F4981,'Data Transformation'!D4981)</f>
        <v>0</v>
      </c>
      <c r="I4981" t="str">
        <f t="shared" si="262"/>
        <v/>
      </c>
    </row>
    <row r="4982" spans="2:9" x14ac:dyDescent="0.25">
      <c r="B4982" t="b">
        <f>IF('Input and Summary Results'!D4564=0,FALSE,'Input and Summary Results'!$B4564)</f>
        <v>0</v>
      </c>
      <c r="C4982" t="b">
        <f>IF(OR(B4982=0,'Input and Summary Results'!D4564=0,'Input and Summary Results'!D4564=""),FALSE,'Input and Summary Results'!$D4564)</f>
        <v>0</v>
      </c>
      <c r="D4982" t="b">
        <f>IF(OR(B4982=0,'Input and Summary Results'!E4564=0),FALSE,'Input and Summary Results'!$E4564)</f>
        <v>0</v>
      </c>
      <c r="E4982" t="b">
        <f t="shared" si="263"/>
        <v>0</v>
      </c>
      <c r="F4982" t="b">
        <f t="shared" si="264"/>
        <v>0</v>
      </c>
      <c r="G4982" t="b">
        <f>IF('Input and Summary Results'!$J$4="yes",IF(C4982=FALSE,FALSE,IF('Data Transformation'!E4982&lt;$R$10,E4982,$R$10)),IF(C4982=FALSE,FALSE,IF(C4982&lt;$R$10,C4982,$R$10)))</f>
        <v>0</v>
      </c>
      <c r="H4982" t="b">
        <f>IF('Input and Summary Results'!$J$4="yes",'Data Transformation'!F4982,'Data Transformation'!D4982)</f>
        <v>0</v>
      </c>
      <c r="I4982" t="str">
        <f t="shared" si="262"/>
        <v/>
      </c>
    </row>
    <row r="4983" spans="2:9" x14ac:dyDescent="0.25">
      <c r="B4983" t="b">
        <f>IF('Input and Summary Results'!D4565=0,FALSE,'Input and Summary Results'!$B4565)</f>
        <v>0</v>
      </c>
      <c r="C4983" t="b">
        <f>IF(OR(B4983=0,'Input and Summary Results'!D4565=0,'Input and Summary Results'!D4565=""),FALSE,'Input and Summary Results'!$D4565)</f>
        <v>0</v>
      </c>
      <c r="D4983" t="b">
        <f>IF(OR(B4983=0,'Input and Summary Results'!E4565=0),FALSE,'Input and Summary Results'!$E4565)</f>
        <v>0</v>
      </c>
      <c r="E4983" t="b">
        <f t="shared" si="263"/>
        <v>0</v>
      </c>
      <c r="F4983" t="b">
        <f t="shared" si="264"/>
        <v>0</v>
      </c>
      <c r="G4983" t="b">
        <f>IF('Input and Summary Results'!$J$4="yes",IF(C4983=FALSE,FALSE,IF('Data Transformation'!E4983&lt;$R$10,E4983,$R$10)),IF(C4983=FALSE,FALSE,IF(C4983&lt;$R$10,C4983,$R$10)))</f>
        <v>0</v>
      </c>
      <c r="H4983" t="b">
        <f>IF('Input and Summary Results'!$J$4="yes",'Data Transformation'!F4983,'Data Transformation'!D4983)</f>
        <v>0</v>
      </c>
      <c r="I4983" t="str">
        <f t="shared" si="262"/>
        <v/>
      </c>
    </row>
    <row r="4984" spans="2:9" x14ac:dyDescent="0.25">
      <c r="B4984" t="b">
        <f>IF('Input and Summary Results'!D4566=0,FALSE,'Input and Summary Results'!$B4566)</f>
        <v>0</v>
      </c>
      <c r="C4984" t="b">
        <f>IF(OR(B4984=0,'Input and Summary Results'!D4566=0,'Input and Summary Results'!D4566=""),FALSE,'Input and Summary Results'!$D4566)</f>
        <v>0</v>
      </c>
      <c r="D4984" t="b">
        <f>IF(OR(B4984=0,'Input and Summary Results'!E4566=0),FALSE,'Input and Summary Results'!$E4566)</f>
        <v>0</v>
      </c>
      <c r="E4984" t="b">
        <f t="shared" si="263"/>
        <v>0</v>
      </c>
      <c r="F4984" t="b">
        <f t="shared" si="264"/>
        <v>0</v>
      </c>
      <c r="G4984" t="b">
        <f>IF('Input and Summary Results'!$J$4="yes",IF(C4984=FALSE,FALSE,IF('Data Transformation'!E4984&lt;$R$10,E4984,$R$10)),IF(C4984=FALSE,FALSE,IF(C4984&lt;$R$10,C4984,$R$10)))</f>
        <v>0</v>
      </c>
      <c r="H4984" t="b">
        <f>IF('Input and Summary Results'!$J$4="yes",'Data Transformation'!F4984,'Data Transformation'!D4984)</f>
        <v>0</v>
      </c>
      <c r="I4984" t="str">
        <f t="shared" si="262"/>
        <v/>
      </c>
    </row>
    <row r="4985" spans="2:9" x14ac:dyDescent="0.25">
      <c r="B4985" t="b">
        <f>IF('Input and Summary Results'!D4567=0,FALSE,'Input and Summary Results'!$B4567)</f>
        <v>0</v>
      </c>
      <c r="C4985" t="b">
        <f>IF(OR(B4985=0,'Input and Summary Results'!D4567=0,'Input and Summary Results'!D4567=""),FALSE,'Input and Summary Results'!$D4567)</f>
        <v>0</v>
      </c>
      <c r="D4985" t="b">
        <f>IF(OR(B4985=0,'Input and Summary Results'!E4567=0),FALSE,'Input and Summary Results'!$E4567)</f>
        <v>0</v>
      </c>
      <c r="E4985" t="b">
        <f t="shared" si="263"/>
        <v>0</v>
      </c>
      <c r="F4985" t="b">
        <f t="shared" si="264"/>
        <v>0</v>
      </c>
      <c r="G4985" t="b">
        <f>IF('Input and Summary Results'!$J$4="yes",IF(C4985=FALSE,FALSE,IF('Data Transformation'!E4985&lt;$R$10,E4985,$R$10)),IF(C4985=FALSE,FALSE,IF(C4985&lt;$R$10,C4985,$R$10)))</f>
        <v>0</v>
      </c>
      <c r="H4985" t="b">
        <f>IF('Input and Summary Results'!$J$4="yes",'Data Transformation'!F4985,'Data Transformation'!D4985)</f>
        <v>0</v>
      </c>
      <c r="I4985" t="str">
        <f t="shared" si="262"/>
        <v/>
      </c>
    </row>
    <row r="4986" spans="2:9" x14ac:dyDescent="0.25">
      <c r="B4986" t="b">
        <f>IF('Input and Summary Results'!D4568=0,FALSE,'Input and Summary Results'!$B4568)</f>
        <v>0</v>
      </c>
      <c r="C4986" t="b">
        <f>IF(OR(B4986=0,'Input and Summary Results'!D4568=0,'Input and Summary Results'!D4568=""),FALSE,'Input and Summary Results'!$D4568)</f>
        <v>0</v>
      </c>
      <c r="D4986" t="b">
        <f>IF(OR(B4986=0,'Input and Summary Results'!E4568=0),FALSE,'Input and Summary Results'!$E4568)</f>
        <v>0</v>
      </c>
      <c r="E4986" t="b">
        <f t="shared" si="263"/>
        <v>0</v>
      </c>
      <c r="F4986" t="b">
        <f t="shared" si="264"/>
        <v>0</v>
      </c>
      <c r="G4986" t="b">
        <f>IF('Input and Summary Results'!$J$4="yes",IF(C4986=FALSE,FALSE,IF('Data Transformation'!E4986&lt;$R$10,E4986,$R$10)),IF(C4986=FALSE,FALSE,IF(C4986&lt;$R$10,C4986,$R$10)))</f>
        <v>0</v>
      </c>
      <c r="H4986" t="b">
        <f>IF('Input and Summary Results'!$J$4="yes",'Data Transformation'!F4986,'Data Transformation'!D4986)</f>
        <v>0</v>
      </c>
      <c r="I4986" t="str">
        <f t="shared" si="262"/>
        <v/>
      </c>
    </row>
    <row r="4987" spans="2:9" x14ac:dyDescent="0.25">
      <c r="B4987" t="b">
        <f>IF('Input and Summary Results'!D4569=0,FALSE,'Input and Summary Results'!$B4569)</f>
        <v>0</v>
      </c>
      <c r="C4987" t="b">
        <f>IF(OR(B4987=0,'Input and Summary Results'!D4569=0,'Input and Summary Results'!D4569=""),FALSE,'Input and Summary Results'!$D4569)</f>
        <v>0</v>
      </c>
      <c r="D4987" t="b">
        <f>IF(OR(B4987=0,'Input and Summary Results'!E4569=0),FALSE,'Input and Summary Results'!$E4569)</f>
        <v>0</v>
      </c>
      <c r="E4987" t="b">
        <f t="shared" si="263"/>
        <v>0</v>
      </c>
      <c r="F4987" t="b">
        <f t="shared" si="264"/>
        <v>0</v>
      </c>
      <c r="G4987" t="b">
        <f>IF('Input and Summary Results'!$J$4="yes",IF(C4987=FALSE,FALSE,IF('Data Transformation'!E4987&lt;$R$10,E4987,$R$10)),IF(C4987=FALSE,FALSE,IF(C4987&lt;$R$10,C4987,$R$10)))</f>
        <v>0</v>
      </c>
      <c r="H4987" t="b">
        <f>IF('Input and Summary Results'!$J$4="yes",'Data Transformation'!F4987,'Data Transformation'!D4987)</f>
        <v>0</v>
      </c>
      <c r="I4987" t="str">
        <f t="shared" si="262"/>
        <v/>
      </c>
    </row>
    <row r="4988" spans="2:9" x14ac:dyDescent="0.25">
      <c r="B4988" t="b">
        <f>IF('Input and Summary Results'!D4570=0,FALSE,'Input and Summary Results'!$B4570)</f>
        <v>0</v>
      </c>
      <c r="C4988" t="b">
        <f>IF(OR(B4988=0,'Input and Summary Results'!D4570=0,'Input and Summary Results'!D4570=""),FALSE,'Input and Summary Results'!$D4570)</f>
        <v>0</v>
      </c>
      <c r="D4988" t="b">
        <f>IF(OR(B4988=0,'Input and Summary Results'!E4570=0),FALSE,'Input and Summary Results'!$E4570)</f>
        <v>0</v>
      </c>
      <c r="E4988" t="b">
        <f t="shared" si="263"/>
        <v>0</v>
      </c>
      <c r="F4988" t="b">
        <f t="shared" si="264"/>
        <v>0</v>
      </c>
      <c r="G4988" t="b">
        <f>IF('Input and Summary Results'!$J$4="yes",IF(C4988=FALSE,FALSE,IF('Data Transformation'!E4988&lt;$R$10,E4988,$R$10)),IF(C4988=FALSE,FALSE,IF(C4988&lt;$R$10,C4988,$R$10)))</f>
        <v>0</v>
      </c>
      <c r="H4988" t="b">
        <f>IF('Input and Summary Results'!$J$4="yes",'Data Transformation'!F4988,'Data Transformation'!D4988)</f>
        <v>0</v>
      </c>
      <c r="I4988" t="str">
        <f t="shared" si="262"/>
        <v/>
      </c>
    </row>
    <row r="4989" spans="2:9" x14ac:dyDescent="0.25">
      <c r="B4989" t="b">
        <f>IF('Input and Summary Results'!D4571=0,FALSE,'Input and Summary Results'!$B4571)</f>
        <v>0</v>
      </c>
      <c r="C4989" t="b">
        <f>IF(OR(B4989=0,'Input and Summary Results'!D4571=0,'Input and Summary Results'!D4571=""),FALSE,'Input and Summary Results'!$D4571)</f>
        <v>0</v>
      </c>
      <c r="D4989" t="b">
        <f>IF(OR(B4989=0,'Input and Summary Results'!E4571=0),FALSE,'Input and Summary Results'!$E4571)</f>
        <v>0</v>
      </c>
      <c r="E4989" t="b">
        <f t="shared" si="263"/>
        <v>0</v>
      </c>
      <c r="F4989" t="b">
        <f t="shared" si="264"/>
        <v>0</v>
      </c>
      <c r="G4989" t="b">
        <f>IF('Input and Summary Results'!$J$4="yes",IF(C4989=FALSE,FALSE,IF('Data Transformation'!E4989&lt;$R$10,E4989,$R$10)),IF(C4989=FALSE,FALSE,IF(C4989&lt;$R$10,C4989,$R$10)))</f>
        <v>0</v>
      </c>
      <c r="H4989" t="b">
        <f>IF('Input and Summary Results'!$J$4="yes",'Data Transformation'!F4989,'Data Transformation'!D4989)</f>
        <v>0</v>
      </c>
      <c r="I4989" t="str">
        <f t="shared" si="262"/>
        <v/>
      </c>
    </row>
    <row r="4990" spans="2:9" x14ac:dyDescent="0.25">
      <c r="B4990" t="b">
        <f>IF('Input and Summary Results'!D4572=0,FALSE,'Input and Summary Results'!$B4572)</f>
        <v>0</v>
      </c>
      <c r="C4990" t="b">
        <f>IF(OR(B4990=0,'Input and Summary Results'!D4572=0,'Input and Summary Results'!D4572=""),FALSE,'Input and Summary Results'!$D4572)</f>
        <v>0</v>
      </c>
      <c r="D4990" t="b">
        <f>IF(OR(B4990=0,'Input and Summary Results'!E4572=0),FALSE,'Input and Summary Results'!$E4572)</f>
        <v>0</v>
      </c>
      <c r="E4990" t="b">
        <f t="shared" si="263"/>
        <v>0</v>
      </c>
      <c r="F4990" t="b">
        <f t="shared" si="264"/>
        <v>0</v>
      </c>
      <c r="G4990" t="b">
        <f>IF('Input and Summary Results'!$J$4="yes",IF(C4990=FALSE,FALSE,IF('Data Transformation'!E4990&lt;$R$10,E4990,$R$10)),IF(C4990=FALSE,FALSE,IF(C4990&lt;$R$10,C4990,$R$10)))</f>
        <v>0</v>
      </c>
      <c r="H4990" t="b">
        <f>IF('Input and Summary Results'!$J$4="yes",'Data Transformation'!F4990,'Data Transformation'!D4990)</f>
        <v>0</v>
      </c>
      <c r="I4990" t="str">
        <f t="shared" si="262"/>
        <v/>
      </c>
    </row>
    <row r="4991" spans="2:9" x14ac:dyDescent="0.25">
      <c r="B4991" t="b">
        <f>IF('Input and Summary Results'!D4573=0,FALSE,'Input and Summary Results'!$B4573)</f>
        <v>0</v>
      </c>
      <c r="C4991" t="b">
        <f>IF(OR(B4991=0,'Input and Summary Results'!D4573=0,'Input and Summary Results'!D4573=""),FALSE,'Input and Summary Results'!$D4573)</f>
        <v>0</v>
      </c>
      <c r="D4991" t="b">
        <f>IF(OR(B4991=0,'Input and Summary Results'!E4573=0),FALSE,'Input and Summary Results'!$E4573)</f>
        <v>0</v>
      </c>
      <c r="E4991" t="b">
        <f t="shared" si="263"/>
        <v>0</v>
      </c>
      <c r="F4991" t="b">
        <f t="shared" si="264"/>
        <v>0</v>
      </c>
      <c r="G4991" t="b">
        <f>IF('Input and Summary Results'!$J$4="yes",IF(C4991=FALSE,FALSE,IF('Data Transformation'!E4991&lt;$R$10,E4991,$R$10)),IF(C4991=FALSE,FALSE,IF(C4991&lt;$R$10,C4991,$R$10)))</f>
        <v>0</v>
      </c>
      <c r="H4991" t="b">
        <f>IF('Input and Summary Results'!$J$4="yes",'Data Transformation'!F4991,'Data Transformation'!D4991)</f>
        <v>0</v>
      </c>
      <c r="I4991" t="str">
        <f t="shared" si="262"/>
        <v/>
      </c>
    </row>
    <row r="4992" spans="2:9" x14ac:dyDescent="0.25">
      <c r="B4992" t="b">
        <f>IF('Input and Summary Results'!D4574=0,FALSE,'Input and Summary Results'!$B4574)</f>
        <v>0</v>
      </c>
      <c r="C4992" t="b">
        <f>IF(OR(B4992=0,'Input and Summary Results'!D4574=0,'Input and Summary Results'!D4574=""),FALSE,'Input and Summary Results'!$D4574)</f>
        <v>0</v>
      </c>
      <c r="D4992" t="b">
        <f>IF(OR(B4992=0,'Input and Summary Results'!E4574=0),FALSE,'Input and Summary Results'!$E4574)</f>
        <v>0</v>
      </c>
      <c r="E4992" t="b">
        <f t="shared" si="263"/>
        <v>0</v>
      </c>
      <c r="F4992" t="b">
        <f t="shared" si="264"/>
        <v>0</v>
      </c>
      <c r="G4992" t="b">
        <f>IF('Input and Summary Results'!$J$4="yes",IF(C4992=FALSE,FALSE,IF('Data Transformation'!E4992&lt;$R$10,E4992,$R$10)),IF(C4992=FALSE,FALSE,IF(C4992&lt;$R$10,C4992,$R$10)))</f>
        <v>0</v>
      </c>
      <c r="H4992" t="b">
        <f>IF('Input and Summary Results'!$J$4="yes",'Data Transformation'!F4992,'Data Transformation'!D4992)</f>
        <v>0</v>
      </c>
      <c r="I4992" t="str">
        <f t="shared" si="262"/>
        <v/>
      </c>
    </row>
    <row r="4993" spans="2:9" x14ac:dyDescent="0.25">
      <c r="B4993" t="b">
        <f>IF('Input and Summary Results'!D4575=0,FALSE,'Input and Summary Results'!$B4575)</f>
        <v>0</v>
      </c>
      <c r="C4993" t="b">
        <f>IF(OR(B4993=0,'Input and Summary Results'!D4575=0,'Input and Summary Results'!D4575=""),FALSE,'Input and Summary Results'!$D4575)</f>
        <v>0</v>
      </c>
      <c r="D4993" t="b">
        <f>IF(OR(B4993=0,'Input and Summary Results'!E4575=0),FALSE,'Input and Summary Results'!$E4575)</f>
        <v>0</v>
      </c>
      <c r="E4993" t="b">
        <f t="shared" si="263"/>
        <v>0</v>
      </c>
      <c r="F4993" t="b">
        <f t="shared" si="264"/>
        <v>0</v>
      </c>
      <c r="G4993" t="b">
        <f>IF('Input and Summary Results'!$J$4="yes",IF(C4993=FALSE,FALSE,IF('Data Transformation'!E4993&lt;$R$10,E4993,$R$10)),IF(C4993=FALSE,FALSE,IF(C4993&lt;$R$10,C4993,$R$10)))</f>
        <v>0</v>
      </c>
      <c r="H4993" t="b">
        <f>IF('Input and Summary Results'!$J$4="yes",'Data Transformation'!F4993,'Data Transformation'!D4993)</f>
        <v>0</v>
      </c>
      <c r="I4993" t="str">
        <f t="shared" si="262"/>
        <v/>
      </c>
    </row>
    <row r="4994" spans="2:9" x14ac:dyDescent="0.25">
      <c r="B4994" t="b">
        <f>IF('Input and Summary Results'!D4576=0,FALSE,'Input and Summary Results'!$B4576)</f>
        <v>0</v>
      </c>
      <c r="C4994" t="b">
        <f>IF(OR(B4994=0,'Input and Summary Results'!D4576=0,'Input and Summary Results'!D4576=""),FALSE,'Input and Summary Results'!$D4576)</f>
        <v>0</v>
      </c>
      <c r="D4994" t="b">
        <f>IF(OR(B4994=0,'Input and Summary Results'!E4576=0),FALSE,'Input and Summary Results'!$E4576)</f>
        <v>0</v>
      </c>
      <c r="E4994" t="b">
        <f t="shared" si="263"/>
        <v>0</v>
      </c>
      <c r="F4994" t="b">
        <f t="shared" si="264"/>
        <v>0</v>
      </c>
      <c r="G4994" t="b">
        <f>IF('Input and Summary Results'!$J$4="yes",IF(C4994=FALSE,FALSE,IF('Data Transformation'!E4994&lt;$R$10,E4994,$R$10)),IF(C4994=FALSE,FALSE,IF(C4994&lt;$R$10,C4994,$R$10)))</f>
        <v>0</v>
      </c>
      <c r="H4994" t="b">
        <f>IF('Input and Summary Results'!$J$4="yes",'Data Transformation'!F4994,'Data Transformation'!D4994)</f>
        <v>0</v>
      </c>
      <c r="I4994" t="str">
        <f t="shared" si="262"/>
        <v/>
      </c>
    </row>
    <row r="4995" spans="2:9" x14ac:dyDescent="0.25">
      <c r="B4995" t="b">
        <f>IF('Input and Summary Results'!D4577=0,FALSE,'Input and Summary Results'!$B4577)</f>
        <v>0</v>
      </c>
      <c r="C4995" t="b">
        <f>IF(OR(B4995=0,'Input and Summary Results'!D4577=0,'Input and Summary Results'!D4577=""),FALSE,'Input and Summary Results'!$D4577)</f>
        <v>0</v>
      </c>
      <c r="D4995" t="b">
        <f>IF(OR(B4995=0,'Input and Summary Results'!E4577=0),FALSE,'Input and Summary Results'!$E4577)</f>
        <v>0</v>
      </c>
      <c r="E4995" t="b">
        <f t="shared" si="263"/>
        <v>0</v>
      </c>
      <c r="F4995" t="b">
        <f t="shared" si="264"/>
        <v>0</v>
      </c>
      <c r="G4995" t="b">
        <f>IF('Input and Summary Results'!$J$4="yes",IF(C4995=FALSE,FALSE,IF('Data Transformation'!E4995&lt;$R$10,E4995,$R$10)),IF(C4995=FALSE,FALSE,IF(C4995&lt;$R$10,C4995,$R$10)))</f>
        <v>0</v>
      </c>
      <c r="H4995" t="b">
        <f>IF('Input and Summary Results'!$J$4="yes",'Data Transformation'!F4995,'Data Transformation'!D4995)</f>
        <v>0</v>
      </c>
      <c r="I4995" t="str">
        <f t="shared" si="262"/>
        <v/>
      </c>
    </row>
    <row r="4996" spans="2:9" x14ac:dyDescent="0.25">
      <c r="B4996" t="b">
        <f>IF('Input and Summary Results'!D4578=0,FALSE,'Input and Summary Results'!$B4578)</f>
        <v>0</v>
      </c>
      <c r="C4996" t="b">
        <f>IF(OR(B4996=0,'Input and Summary Results'!D4578=0,'Input and Summary Results'!D4578=""),FALSE,'Input and Summary Results'!$D4578)</f>
        <v>0</v>
      </c>
      <c r="D4996" t="b">
        <f>IF(OR(B4996=0,'Input and Summary Results'!E4578=0),FALSE,'Input and Summary Results'!$E4578)</f>
        <v>0</v>
      </c>
      <c r="E4996" t="b">
        <f t="shared" si="263"/>
        <v>0</v>
      </c>
      <c r="F4996" t="b">
        <f t="shared" si="264"/>
        <v>0</v>
      </c>
      <c r="G4996" t="b">
        <f>IF('Input and Summary Results'!$J$4="yes",IF(C4996=FALSE,FALSE,IF('Data Transformation'!E4996&lt;$R$10,E4996,$R$10)),IF(C4996=FALSE,FALSE,IF(C4996&lt;$R$10,C4996,$R$10)))</f>
        <v>0</v>
      </c>
      <c r="H4996" t="b">
        <f>IF('Input and Summary Results'!$J$4="yes",'Data Transformation'!F4996,'Data Transformation'!D4996)</f>
        <v>0</v>
      </c>
      <c r="I4996" t="str">
        <f t="shared" si="262"/>
        <v/>
      </c>
    </row>
    <row r="4997" spans="2:9" x14ac:dyDescent="0.25">
      <c r="B4997" t="b">
        <f>IF('Input and Summary Results'!D4579=0,FALSE,'Input and Summary Results'!$B4579)</f>
        <v>0</v>
      </c>
      <c r="C4997" t="b">
        <f>IF(OR(B4997=0,'Input and Summary Results'!D4579=0,'Input and Summary Results'!D4579=""),FALSE,'Input and Summary Results'!$D4579)</f>
        <v>0</v>
      </c>
      <c r="D4997" t="b">
        <f>IF(OR(B4997=0,'Input and Summary Results'!E4579=0),FALSE,'Input and Summary Results'!$E4579)</f>
        <v>0</v>
      </c>
      <c r="E4997" t="b">
        <f t="shared" si="263"/>
        <v>0</v>
      </c>
      <c r="F4997" t="b">
        <f t="shared" si="264"/>
        <v>0</v>
      </c>
      <c r="G4997" t="b">
        <f>IF('Input and Summary Results'!$J$4="yes",IF(C4997=FALSE,FALSE,IF('Data Transformation'!E4997&lt;$R$10,E4997,$R$10)),IF(C4997=FALSE,FALSE,IF(C4997&lt;$R$10,C4997,$R$10)))</f>
        <v>0</v>
      </c>
      <c r="H4997" t="b">
        <f>IF('Input and Summary Results'!$J$4="yes",'Data Transformation'!F4997,'Data Transformation'!D4997)</f>
        <v>0</v>
      </c>
      <c r="I4997" t="str">
        <f t="shared" ref="I4997:I5060" si="265">IF(G4997=FALSE,"",B4997)</f>
        <v/>
      </c>
    </row>
    <row r="4998" spans="2:9" x14ac:dyDescent="0.25">
      <c r="B4998" t="b">
        <f>IF('Input and Summary Results'!D4580=0,FALSE,'Input and Summary Results'!$B4580)</f>
        <v>0</v>
      </c>
      <c r="C4998" t="b">
        <f>IF(OR(B4998=0,'Input and Summary Results'!D4580=0,'Input and Summary Results'!D4580=""),FALSE,'Input and Summary Results'!$D4580)</f>
        <v>0</v>
      </c>
      <c r="D4998" t="b">
        <f>IF(OR(B4998=0,'Input and Summary Results'!E4580=0),FALSE,'Input and Summary Results'!$E4580)</f>
        <v>0</v>
      </c>
      <c r="E4998" t="b">
        <f t="shared" si="263"/>
        <v>0</v>
      </c>
      <c r="F4998" t="b">
        <f t="shared" si="264"/>
        <v>0</v>
      </c>
      <c r="G4998" t="b">
        <f>IF('Input and Summary Results'!$J$4="yes",IF(C4998=FALSE,FALSE,IF('Data Transformation'!E4998&lt;$R$10,E4998,$R$10)),IF(C4998=FALSE,FALSE,IF(C4998&lt;$R$10,C4998,$R$10)))</f>
        <v>0</v>
      </c>
      <c r="H4998" t="b">
        <f>IF('Input and Summary Results'!$J$4="yes",'Data Transformation'!F4998,'Data Transformation'!D4998)</f>
        <v>0</v>
      </c>
      <c r="I4998" t="str">
        <f t="shared" si="265"/>
        <v/>
      </c>
    </row>
    <row r="4999" spans="2:9" x14ac:dyDescent="0.25">
      <c r="B4999" t="b">
        <f>IF('Input and Summary Results'!D4581=0,FALSE,'Input and Summary Results'!$B4581)</f>
        <v>0</v>
      </c>
      <c r="C4999" t="b">
        <f>IF(OR(B4999=0,'Input and Summary Results'!D4581=0,'Input and Summary Results'!D4581=""),FALSE,'Input and Summary Results'!$D4581)</f>
        <v>0</v>
      </c>
      <c r="D4999" t="b">
        <f>IF(OR(B4999=0,'Input and Summary Results'!E4581=0),FALSE,'Input and Summary Results'!$E4581)</f>
        <v>0</v>
      </c>
      <c r="E4999" t="b">
        <f t="shared" si="263"/>
        <v>0</v>
      </c>
      <c r="F4999" t="b">
        <f t="shared" si="264"/>
        <v>0</v>
      </c>
      <c r="G4999" t="b">
        <f>IF('Input and Summary Results'!$J$4="yes",IF(C4999=FALSE,FALSE,IF('Data Transformation'!E4999&lt;$R$10,E4999,$R$10)),IF(C4999=FALSE,FALSE,IF(C4999&lt;$R$10,C4999,$R$10)))</f>
        <v>0</v>
      </c>
      <c r="H4999" t="b">
        <f>IF('Input and Summary Results'!$J$4="yes",'Data Transformation'!F4999,'Data Transformation'!D4999)</f>
        <v>0</v>
      </c>
      <c r="I4999" t="str">
        <f t="shared" si="265"/>
        <v/>
      </c>
    </row>
    <row r="5000" spans="2:9" x14ac:dyDescent="0.25">
      <c r="B5000" t="b">
        <f>IF('Input and Summary Results'!D4582=0,FALSE,'Input and Summary Results'!$B4582)</f>
        <v>0</v>
      </c>
      <c r="C5000" t="b">
        <f>IF(OR(B5000=0,'Input and Summary Results'!D4582=0,'Input and Summary Results'!D4582=""),FALSE,'Input and Summary Results'!$D4582)</f>
        <v>0</v>
      </c>
      <c r="D5000" t="b">
        <f>IF(OR(B5000=0,'Input and Summary Results'!E4582=0),FALSE,'Input and Summary Results'!$E4582)</f>
        <v>0</v>
      </c>
      <c r="E5000" t="b">
        <f t="shared" si="263"/>
        <v>0</v>
      </c>
      <c r="F5000" t="b">
        <f t="shared" si="264"/>
        <v>0</v>
      </c>
      <c r="G5000" t="b">
        <f>IF('Input and Summary Results'!$J$4="yes",IF(C5000=FALSE,FALSE,IF('Data Transformation'!E5000&lt;$R$10,E5000,$R$10)),IF(C5000=FALSE,FALSE,IF(C5000&lt;$R$10,C5000,$R$10)))</f>
        <v>0</v>
      </c>
      <c r="H5000" t="b">
        <f>IF('Input and Summary Results'!$J$4="yes",'Data Transformation'!F5000,'Data Transformation'!D5000)</f>
        <v>0</v>
      </c>
      <c r="I5000" t="str">
        <f t="shared" si="265"/>
        <v/>
      </c>
    </row>
    <row r="5001" spans="2:9" x14ac:dyDescent="0.25">
      <c r="B5001" t="b">
        <f>IF('Input and Summary Results'!D4583=0,FALSE,'Input and Summary Results'!$B4583)</f>
        <v>0</v>
      </c>
      <c r="C5001" t="b">
        <f>IF(OR(B5001=0,'Input and Summary Results'!D4583=0,'Input and Summary Results'!D4583=""),FALSE,'Input and Summary Results'!$D4583)</f>
        <v>0</v>
      </c>
      <c r="D5001" t="b">
        <f>IF(OR(B5001=0,'Input and Summary Results'!E4583=0),FALSE,'Input and Summary Results'!$E4583)</f>
        <v>0</v>
      </c>
      <c r="E5001" t="b">
        <f t="shared" si="263"/>
        <v>0</v>
      </c>
      <c r="F5001" t="b">
        <f t="shared" si="264"/>
        <v>0</v>
      </c>
      <c r="G5001" t="b">
        <f>IF('Input and Summary Results'!$J$4="yes",IF(C5001=FALSE,FALSE,IF('Data Transformation'!E5001&lt;$R$10,E5001,$R$10)),IF(C5001=FALSE,FALSE,IF(C5001&lt;$R$10,C5001,$R$10)))</f>
        <v>0</v>
      </c>
      <c r="H5001" t="b">
        <f>IF('Input and Summary Results'!$J$4="yes",'Data Transformation'!F5001,'Data Transformation'!D5001)</f>
        <v>0</v>
      </c>
      <c r="I5001" t="str">
        <f t="shared" si="265"/>
        <v/>
      </c>
    </row>
    <row r="5002" spans="2:9" x14ac:dyDescent="0.25">
      <c r="B5002" t="b">
        <f>IF('Input and Summary Results'!D4584=0,FALSE,'Input and Summary Results'!$B4584)</f>
        <v>0</v>
      </c>
      <c r="C5002" t="b">
        <f>IF(OR(B5002=0,'Input and Summary Results'!D4584=0,'Input and Summary Results'!D4584=""),FALSE,'Input and Summary Results'!$D4584)</f>
        <v>0</v>
      </c>
      <c r="D5002" t="b">
        <f>IF(OR(B5002=0,'Input and Summary Results'!E4584=0),FALSE,'Input and Summary Results'!$E4584)</f>
        <v>0</v>
      </c>
      <c r="E5002" t="b">
        <f t="shared" si="263"/>
        <v>0</v>
      </c>
      <c r="F5002" t="b">
        <f t="shared" si="264"/>
        <v>0</v>
      </c>
      <c r="G5002" t="b">
        <f>IF('Input and Summary Results'!$J$4="yes",IF(C5002=FALSE,FALSE,IF('Data Transformation'!E5002&lt;$R$10,E5002,$R$10)),IF(C5002=FALSE,FALSE,IF(C5002&lt;$R$10,C5002,$R$10)))</f>
        <v>0</v>
      </c>
      <c r="H5002" t="b">
        <f>IF('Input and Summary Results'!$J$4="yes",'Data Transformation'!F5002,'Data Transformation'!D5002)</f>
        <v>0</v>
      </c>
      <c r="I5002" t="str">
        <f t="shared" si="265"/>
        <v/>
      </c>
    </row>
    <row r="5003" spans="2:9" x14ac:dyDescent="0.25">
      <c r="B5003" t="b">
        <f>IF('Input and Summary Results'!D4585=0,FALSE,'Input and Summary Results'!$B4585)</f>
        <v>0</v>
      </c>
      <c r="C5003" t="b">
        <f>IF(OR(B5003=0,'Input and Summary Results'!D4585=0,'Input and Summary Results'!D4585=""),FALSE,'Input and Summary Results'!$D4585)</f>
        <v>0</v>
      </c>
      <c r="D5003" t="b">
        <f>IF(OR(B5003=0,'Input and Summary Results'!E4585=0),FALSE,'Input and Summary Results'!$E4585)</f>
        <v>0</v>
      </c>
      <c r="E5003" t="b">
        <f t="shared" si="263"/>
        <v>0</v>
      </c>
      <c r="F5003" t="b">
        <f t="shared" si="264"/>
        <v>0</v>
      </c>
      <c r="G5003" t="b">
        <f>IF('Input and Summary Results'!$J$4="yes",IF(C5003=FALSE,FALSE,IF('Data Transformation'!E5003&lt;$R$10,E5003,$R$10)),IF(C5003=FALSE,FALSE,IF(C5003&lt;$R$10,C5003,$R$10)))</f>
        <v>0</v>
      </c>
      <c r="H5003" t="b">
        <f>IF('Input and Summary Results'!$J$4="yes",'Data Transformation'!F5003,'Data Transformation'!D5003)</f>
        <v>0</v>
      </c>
      <c r="I5003" t="str">
        <f t="shared" si="265"/>
        <v/>
      </c>
    </row>
    <row r="5004" spans="2:9" x14ac:dyDescent="0.25">
      <c r="B5004" t="b">
        <f>IF('Input and Summary Results'!D4586=0,FALSE,'Input and Summary Results'!$B4586)</f>
        <v>0</v>
      </c>
      <c r="C5004" t="b">
        <f>IF(OR(B5004=0,'Input and Summary Results'!D4586=0,'Input and Summary Results'!D4586=""),FALSE,'Input and Summary Results'!$D4586)</f>
        <v>0</v>
      </c>
      <c r="D5004" t="b">
        <f>IF(OR(B5004=0,'Input and Summary Results'!E4586=0),FALSE,'Input and Summary Results'!$E4586)</f>
        <v>0</v>
      </c>
      <c r="E5004" t="b">
        <f t="shared" si="263"/>
        <v>0</v>
      </c>
      <c r="F5004" t="b">
        <f t="shared" si="264"/>
        <v>0</v>
      </c>
      <c r="G5004" t="b">
        <f>IF('Input and Summary Results'!$J$4="yes",IF(C5004=FALSE,FALSE,IF('Data Transformation'!E5004&lt;$R$10,E5004,$R$10)),IF(C5004=FALSE,FALSE,IF(C5004&lt;$R$10,C5004,$R$10)))</f>
        <v>0</v>
      </c>
      <c r="H5004" t="b">
        <f>IF('Input and Summary Results'!$J$4="yes",'Data Transformation'!F5004,'Data Transformation'!D5004)</f>
        <v>0</v>
      </c>
      <c r="I5004" t="str">
        <f t="shared" si="265"/>
        <v/>
      </c>
    </row>
    <row r="5005" spans="2:9" x14ac:dyDescent="0.25">
      <c r="B5005" t="b">
        <f>IF('Input and Summary Results'!D4587=0,FALSE,'Input and Summary Results'!$B4587)</f>
        <v>0</v>
      </c>
      <c r="C5005" t="b">
        <f>IF(OR(B5005=0,'Input and Summary Results'!D4587=0,'Input and Summary Results'!D4587=""),FALSE,'Input and Summary Results'!$D4587)</f>
        <v>0</v>
      </c>
      <c r="D5005" t="b">
        <f>IF(OR(B5005=0,'Input and Summary Results'!E4587=0),FALSE,'Input and Summary Results'!$E4587)</f>
        <v>0</v>
      </c>
      <c r="E5005" t="b">
        <f t="shared" si="263"/>
        <v>0</v>
      </c>
      <c r="F5005" t="b">
        <f t="shared" si="264"/>
        <v>0</v>
      </c>
      <c r="G5005" t="b">
        <f>IF('Input and Summary Results'!$J$4="yes",IF(C5005=FALSE,FALSE,IF('Data Transformation'!E5005&lt;$R$10,E5005,$R$10)),IF(C5005=FALSE,FALSE,IF(C5005&lt;$R$10,C5005,$R$10)))</f>
        <v>0</v>
      </c>
      <c r="H5005" t="b">
        <f>IF('Input and Summary Results'!$J$4="yes",'Data Transformation'!F5005,'Data Transformation'!D5005)</f>
        <v>0</v>
      </c>
      <c r="I5005" t="str">
        <f t="shared" si="265"/>
        <v/>
      </c>
    </row>
    <row r="5006" spans="2:9" x14ac:dyDescent="0.25">
      <c r="B5006" t="b">
        <f>IF('Input and Summary Results'!D4588=0,FALSE,'Input and Summary Results'!$B4588)</f>
        <v>0</v>
      </c>
      <c r="C5006" t="b">
        <f>IF(OR(B5006=0,'Input and Summary Results'!D4588=0,'Input and Summary Results'!D4588=""),FALSE,'Input and Summary Results'!$D4588)</f>
        <v>0</v>
      </c>
      <c r="D5006" t="b">
        <f>IF(OR(B5006=0,'Input and Summary Results'!E4588=0),FALSE,'Input and Summary Results'!$E4588)</f>
        <v>0</v>
      </c>
      <c r="E5006" t="b">
        <f t="shared" si="263"/>
        <v>0</v>
      </c>
      <c r="F5006" t="b">
        <f t="shared" si="264"/>
        <v>0</v>
      </c>
      <c r="G5006" t="b">
        <f>IF('Input and Summary Results'!$J$4="yes",IF(C5006=FALSE,FALSE,IF('Data Transformation'!E5006&lt;$R$10,E5006,$R$10)),IF(C5006=FALSE,FALSE,IF(C5006&lt;$R$10,C5006,$R$10)))</f>
        <v>0</v>
      </c>
      <c r="H5006" t="b">
        <f>IF('Input and Summary Results'!$J$4="yes",'Data Transformation'!F5006,'Data Transformation'!D5006)</f>
        <v>0</v>
      </c>
      <c r="I5006" t="str">
        <f t="shared" si="265"/>
        <v/>
      </c>
    </row>
    <row r="5007" spans="2:9" x14ac:dyDescent="0.25">
      <c r="B5007" t="b">
        <f>IF('Input and Summary Results'!D4589=0,FALSE,'Input and Summary Results'!$B4589)</f>
        <v>0</v>
      </c>
      <c r="C5007" t="b">
        <f>IF(OR(B5007=0,'Input and Summary Results'!D4589=0,'Input and Summary Results'!D4589=""),FALSE,'Input and Summary Results'!$D4589)</f>
        <v>0</v>
      </c>
      <c r="D5007" t="b">
        <f>IF(OR(B5007=0,'Input and Summary Results'!E4589=0),FALSE,'Input and Summary Results'!$E4589)</f>
        <v>0</v>
      </c>
      <c r="E5007" t="b">
        <f t="shared" si="263"/>
        <v>0</v>
      </c>
      <c r="F5007" t="b">
        <f t="shared" si="264"/>
        <v>0</v>
      </c>
      <c r="G5007" t="b">
        <f>IF('Input and Summary Results'!$J$4="yes",IF(C5007=FALSE,FALSE,IF('Data Transformation'!E5007&lt;$R$10,E5007,$R$10)),IF(C5007=FALSE,FALSE,IF(C5007&lt;$R$10,C5007,$R$10)))</f>
        <v>0</v>
      </c>
      <c r="H5007" t="b">
        <f>IF('Input and Summary Results'!$J$4="yes",'Data Transformation'!F5007,'Data Transformation'!D5007)</f>
        <v>0</v>
      </c>
      <c r="I5007" t="str">
        <f t="shared" si="265"/>
        <v/>
      </c>
    </row>
    <row r="5008" spans="2:9" x14ac:dyDescent="0.25">
      <c r="B5008" t="b">
        <f>IF('Input and Summary Results'!D4590=0,FALSE,'Input and Summary Results'!$B4590)</f>
        <v>0</v>
      </c>
      <c r="C5008" t="b">
        <f>IF(OR(B5008=0,'Input and Summary Results'!D4590=0,'Input and Summary Results'!D4590=""),FALSE,'Input and Summary Results'!$D4590)</f>
        <v>0</v>
      </c>
      <c r="D5008" t="b">
        <f>IF(OR(B5008=0,'Input and Summary Results'!E4590=0),FALSE,'Input and Summary Results'!$E4590)</f>
        <v>0</v>
      </c>
      <c r="E5008" t="b">
        <f t="shared" si="263"/>
        <v>0</v>
      </c>
      <c r="F5008" t="b">
        <f t="shared" si="264"/>
        <v>0</v>
      </c>
      <c r="G5008" t="b">
        <f>IF('Input and Summary Results'!$J$4="yes",IF(C5008=FALSE,FALSE,IF('Data Transformation'!E5008&lt;$R$10,E5008,$R$10)),IF(C5008=FALSE,FALSE,IF(C5008&lt;$R$10,C5008,$R$10)))</f>
        <v>0</v>
      </c>
      <c r="H5008" t="b">
        <f>IF('Input and Summary Results'!$J$4="yes",'Data Transformation'!F5008,'Data Transformation'!D5008)</f>
        <v>0</v>
      </c>
      <c r="I5008" t="str">
        <f t="shared" si="265"/>
        <v/>
      </c>
    </row>
    <row r="5009" spans="2:9" x14ac:dyDescent="0.25">
      <c r="B5009" t="b">
        <f>IF('Input and Summary Results'!D4591=0,FALSE,'Input and Summary Results'!$B4591)</f>
        <v>0</v>
      </c>
      <c r="C5009" t="b">
        <f>IF(OR(B5009=0,'Input and Summary Results'!D4591=0,'Input and Summary Results'!D4591=""),FALSE,'Input and Summary Results'!$D4591)</f>
        <v>0</v>
      </c>
      <c r="D5009" t="b">
        <f>IF(OR(B5009=0,'Input and Summary Results'!E4591=0),FALSE,'Input and Summary Results'!$E4591)</f>
        <v>0</v>
      </c>
      <c r="E5009" t="b">
        <f t="shared" si="263"/>
        <v>0</v>
      </c>
      <c r="F5009" t="b">
        <f t="shared" si="264"/>
        <v>0</v>
      </c>
      <c r="G5009" t="b">
        <f>IF('Input and Summary Results'!$J$4="yes",IF(C5009=FALSE,FALSE,IF('Data Transformation'!E5009&lt;$R$10,E5009,$R$10)),IF(C5009=FALSE,FALSE,IF(C5009&lt;$R$10,C5009,$R$10)))</f>
        <v>0</v>
      </c>
      <c r="H5009" t="b">
        <f>IF('Input and Summary Results'!$J$4="yes",'Data Transformation'!F5009,'Data Transformation'!D5009)</f>
        <v>0</v>
      </c>
      <c r="I5009" t="str">
        <f t="shared" si="265"/>
        <v/>
      </c>
    </row>
    <row r="5010" spans="2:9" x14ac:dyDescent="0.25">
      <c r="B5010" t="b">
        <f>IF('Input and Summary Results'!D4592=0,FALSE,'Input and Summary Results'!$B4592)</f>
        <v>0</v>
      </c>
      <c r="C5010" t="b">
        <f>IF(OR(B5010=0,'Input and Summary Results'!D4592=0,'Input and Summary Results'!D4592=""),FALSE,'Input and Summary Results'!$D4592)</f>
        <v>0</v>
      </c>
      <c r="D5010" t="b">
        <f>IF(OR(B5010=0,'Input and Summary Results'!E4592=0),FALSE,'Input and Summary Results'!$E4592)</f>
        <v>0</v>
      </c>
      <c r="E5010" t="b">
        <f t="shared" si="263"/>
        <v>0</v>
      </c>
      <c r="F5010" t="b">
        <f t="shared" si="264"/>
        <v>0</v>
      </c>
      <c r="G5010" t="b">
        <f>IF('Input and Summary Results'!$J$4="yes",IF(C5010=FALSE,FALSE,IF('Data Transformation'!E5010&lt;$R$10,E5010,$R$10)),IF(C5010=FALSE,FALSE,IF(C5010&lt;$R$10,C5010,$R$10)))</f>
        <v>0</v>
      </c>
      <c r="H5010" t="b">
        <f>IF('Input and Summary Results'!$J$4="yes",'Data Transformation'!F5010,'Data Transformation'!D5010)</f>
        <v>0</v>
      </c>
      <c r="I5010" t="str">
        <f t="shared" si="265"/>
        <v/>
      </c>
    </row>
    <row r="5011" spans="2:9" x14ac:dyDescent="0.25">
      <c r="B5011" t="b">
        <f>IF('Input and Summary Results'!D4593=0,FALSE,'Input and Summary Results'!$B4593)</f>
        <v>0</v>
      </c>
      <c r="C5011" t="b">
        <f>IF(OR(B5011=0,'Input and Summary Results'!D4593=0,'Input and Summary Results'!D4593=""),FALSE,'Input and Summary Results'!$D4593)</f>
        <v>0</v>
      </c>
      <c r="D5011" t="b">
        <f>IF(OR(B5011=0,'Input and Summary Results'!E4593=0),FALSE,'Input and Summary Results'!$E4593)</f>
        <v>0</v>
      </c>
      <c r="E5011" t="b">
        <f t="shared" si="263"/>
        <v>0</v>
      </c>
      <c r="F5011" t="b">
        <f t="shared" si="264"/>
        <v>0</v>
      </c>
      <c r="G5011" t="b">
        <f>IF('Input and Summary Results'!$J$4="yes",IF(C5011=FALSE,FALSE,IF('Data Transformation'!E5011&lt;$R$10,E5011,$R$10)),IF(C5011=FALSE,FALSE,IF(C5011&lt;$R$10,C5011,$R$10)))</f>
        <v>0</v>
      </c>
      <c r="H5011" t="b">
        <f>IF('Input and Summary Results'!$J$4="yes",'Data Transformation'!F5011,'Data Transformation'!D5011)</f>
        <v>0</v>
      </c>
      <c r="I5011" t="str">
        <f t="shared" si="265"/>
        <v/>
      </c>
    </row>
    <row r="5012" spans="2:9" x14ac:dyDescent="0.25">
      <c r="B5012" t="b">
        <f>IF('Input and Summary Results'!D4594=0,FALSE,'Input and Summary Results'!$B4594)</f>
        <v>0</v>
      </c>
      <c r="C5012" t="b">
        <f>IF(OR(B5012=0,'Input and Summary Results'!D4594=0,'Input and Summary Results'!D4594=""),FALSE,'Input and Summary Results'!$D4594)</f>
        <v>0</v>
      </c>
      <c r="D5012" t="b">
        <f>IF(OR(B5012=0,'Input and Summary Results'!E4594=0),FALSE,'Input and Summary Results'!$E4594)</f>
        <v>0</v>
      </c>
      <c r="E5012" t="b">
        <f t="shared" si="263"/>
        <v>0</v>
      </c>
      <c r="F5012" t="b">
        <f t="shared" si="264"/>
        <v>0</v>
      </c>
      <c r="G5012" t="b">
        <f>IF('Input and Summary Results'!$J$4="yes",IF(C5012=FALSE,FALSE,IF('Data Transformation'!E5012&lt;$R$10,E5012,$R$10)),IF(C5012=FALSE,FALSE,IF(C5012&lt;$R$10,C5012,$R$10)))</f>
        <v>0</v>
      </c>
      <c r="H5012" t="b">
        <f>IF('Input and Summary Results'!$J$4="yes",'Data Transformation'!F5012,'Data Transformation'!D5012)</f>
        <v>0</v>
      </c>
      <c r="I5012" t="str">
        <f t="shared" si="265"/>
        <v/>
      </c>
    </row>
    <row r="5013" spans="2:9" x14ac:dyDescent="0.25">
      <c r="B5013" t="b">
        <f>IF('Input and Summary Results'!D4595=0,FALSE,'Input and Summary Results'!$B4595)</f>
        <v>0</v>
      </c>
      <c r="C5013" t="b">
        <f>IF(OR(B5013=0,'Input and Summary Results'!D4595=0,'Input and Summary Results'!D4595=""),FALSE,'Input and Summary Results'!$D4595)</f>
        <v>0</v>
      </c>
      <c r="D5013" t="b">
        <f>IF(OR(B5013=0,'Input and Summary Results'!E4595=0),FALSE,'Input and Summary Results'!$E4595)</f>
        <v>0</v>
      </c>
      <c r="E5013" t="b">
        <f t="shared" si="263"/>
        <v>0</v>
      </c>
      <c r="F5013" t="b">
        <f t="shared" si="264"/>
        <v>0</v>
      </c>
      <c r="G5013" t="b">
        <f>IF('Input and Summary Results'!$J$4="yes",IF(C5013=FALSE,FALSE,IF('Data Transformation'!E5013&lt;$R$10,E5013,$R$10)),IF(C5013=FALSE,FALSE,IF(C5013&lt;$R$10,C5013,$R$10)))</f>
        <v>0</v>
      </c>
      <c r="H5013" t="b">
        <f>IF('Input and Summary Results'!$J$4="yes",'Data Transformation'!F5013,'Data Transformation'!D5013)</f>
        <v>0</v>
      </c>
      <c r="I5013" t="str">
        <f t="shared" si="265"/>
        <v/>
      </c>
    </row>
    <row r="5014" spans="2:9" x14ac:dyDescent="0.25">
      <c r="B5014" t="b">
        <f>IF('Input and Summary Results'!D4596=0,FALSE,'Input and Summary Results'!$B4596)</f>
        <v>0</v>
      </c>
      <c r="C5014" t="b">
        <f>IF(OR(B5014=0,'Input and Summary Results'!D4596=0,'Input and Summary Results'!D4596=""),FALSE,'Input and Summary Results'!$D4596)</f>
        <v>0</v>
      </c>
      <c r="D5014" t="b">
        <f>IF(OR(B5014=0,'Input and Summary Results'!E4596=0),FALSE,'Input and Summary Results'!$E4596)</f>
        <v>0</v>
      </c>
      <c r="E5014" t="b">
        <f t="shared" si="263"/>
        <v>0</v>
      </c>
      <c r="F5014" t="b">
        <f t="shared" si="264"/>
        <v>0</v>
      </c>
      <c r="G5014" t="b">
        <f>IF('Input and Summary Results'!$J$4="yes",IF(C5014=FALSE,FALSE,IF('Data Transformation'!E5014&lt;$R$10,E5014,$R$10)),IF(C5014=FALSE,FALSE,IF(C5014&lt;$R$10,C5014,$R$10)))</f>
        <v>0</v>
      </c>
      <c r="H5014" t="b">
        <f>IF('Input and Summary Results'!$J$4="yes",'Data Transformation'!F5014,'Data Transformation'!D5014)</f>
        <v>0</v>
      </c>
      <c r="I5014" t="str">
        <f t="shared" si="265"/>
        <v/>
      </c>
    </row>
    <row r="5015" spans="2:9" x14ac:dyDescent="0.25">
      <c r="B5015" t="b">
        <f>IF('Input and Summary Results'!D4597=0,FALSE,'Input and Summary Results'!$B4597)</f>
        <v>0</v>
      </c>
      <c r="C5015" t="b">
        <f>IF(OR(B5015=0,'Input and Summary Results'!D4597=0,'Input and Summary Results'!D4597=""),FALSE,'Input and Summary Results'!$D4597)</f>
        <v>0</v>
      </c>
      <c r="D5015" t="b">
        <f>IF(OR(B5015=0,'Input and Summary Results'!E4597=0),FALSE,'Input and Summary Results'!$E4597)</f>
        <v>0</v>
      </c>
      <c r="E5015" t="b">
        <f t="shared" si="263"/>
        <v>0</v>
      </c>
      <c r="F5015" t="b">
        <f t="shared" si="264"/>
        <v>0</v>
      </c>
      <c r="G5015" t="b">
        <f>IF('Input and Summary Results'!$J$4="yes",IF(C5015=FALSE,FALSE,IF('Data Transformation'!E5015&lt;$R$10,E5015,$R$10)),IF(C5015=FALSE,FALSE,IF(C5015&lt;$R$10,C5015,$R$10)))</f>
        <v>0</v>
      </c>
      <c r="H5015" t="b">
        <f>IF('Input and Summary Results'!$J$4="yes",'Data Transformation'!F5015,'Data Transformation'!D5015)</f>
        <v>0</v>
      </c>
      <c r="I5015" t="str">
        <f t="shared" si="265"/>
        <v/>
      </c>
    </row>
    <row r="5016" spans="2:9" x14ac:dyDescent="0.25">
      <c r="B5016" t="b">
        <f>IF('Input and Summary Results'!D4598=0,FALSE,'Input and Summary Results'!$B4598)</f>
        <v>0</v>
      </c>
      <c r="C5016" t="b">
        <f>IF(OR(B5016=0,'Input and Summary Results'!D4598=0,'Input and Summary Results'!D4598=""),FALSE,'Input and Summary Results'!$D4598)</f>
        <v>0</v>
      </c>
      <c r="D5016" t="b">
        <f>IF(OR(B5016=0,'Input and Summary Results'!E4598=0),FALSE,'Input and Summary Results'!$E4598)</f>
        <v>0</v>
      </c>
      <c r="E5016" t="b">
        <f t="shared" si="263"/>
        <v>0</v>
      </c>
      <c r="F5016" t="b">
        <f t="shared" si="264"/>
        <v>0</v>
      </c>
      <c r="G5016" t="b">
        <f>IF('Input and Summary Results'!$J$4="yes",IF(C5016=FALSE,FALSE,IF('Data Transformation'!E5016&lt;$R$10,E5016,$R$10)),IF(C5016=FALSE,FALSE,IF(C5016&lt;$R$10,C5016,$R$10)))</f>
        <v>0</v>
      </c>
      <c r="H5016" t="b">
        <f>IF('Input and Summary Results'!$J$4="yes",'Data Transformation'!F5016,'Data Transformation'!D5016)</f>
        <v>0</v>
      </c>
      <c r="I5016" t="str">
        <f t="shared" si="265"/>
        <v/>
      </c>
    </row>
    <row r="5017" spans="2:9" x14ac:dyDescent="0.25">
      <c r="B5017" t="b">
        <f>IF('Input and Summary Results'!D4599=0,FALSE,'Input and Summary Results'!$B4599)</f>
        <v>0</v>
      </c>
      <c r="C5017" t="b">
        <f>IF(OR(B5017=0,'Input and Summary Results'!D4599=0,'Input and Summary Results'!D4599=""),FALSE,'Input and Summary Results'!$D4599)</f>
        <v>0</v>
      </c>
      <c r="D5017" t="b">
        <f>IF(OR(B5017=0,'Input and Summary Results'!E4599=0),FALSE,'Input and Summary Results'!$E4599)</f>
        <v>0</v>
      </c>
      <c r="E5017" t="b">
        <f t="shared" si="263"/>
        <v>0</v>
      </c>
      <c r="F5017" t="b">
        <f t="shared" si="264"/>
        <v>0</v>
      </c>
      <c r="G5017" t="b">
        <f>IF('Input and Summary Results'!$J$4="yes",IF(C5017=FALSE,FALSE,IF('Data Transformation'!E5017&lt;$R$10,E5017,$R$10)),IF(C5017=FALSE,FALSE,IF(C5017&lt;$R$10,C5017,$R$10)))</f>
        <v>0</v>
      </c>
      <c r="H5017" t="b">
        <f>IF('Input and Summary Results'!$J$4="yes",'Data Transformation'!F5017,'Data Transformation'!D5017)</f>
        <v>0</v>
      </c>
      <c r="I5017" t="str">
        <f t="shared" si="265"/>
        <v/>
      </c>
    </row>
    <row r="5018" spans="2:9" x14ac:dyDescent="0.25">
      <c r="B5018" t="b">
        <f>IF('Input and Summary Results'!D4600=0,FALSE,'Input and Summary Results'!$B4600)</f>
        <v>0</v>
      </c>
      <c r="C5018" t="b">
        <f>IF(OR(B5018=0,'Input and Summary Results'!D4600=0,'Input and Summary Results'!D4600=""),FALSE,'Input and Summary Results'!$D4600)</f>
        <v>0</v>
      </c>
      <c r="D5018" t="b">
        <f>IF(OR(B5018=0,'Input and Summary Results'!E4600=0),FALSE,'Input and Summary Results'!$E4600)</f>
        <v>0</v>
      </c>
      <c r="E5018" t="b">
        <f t="shared" si="263"/>
        <v>0</v>
      </c>
      <c r="F5018" t="b">
        <f t="shared" si="264"/>
        <v>0</v>
      </c>
      <c r="G5018" t="b">
        <f>IF('Input and Summary Results'!$J$4="yes",IF(C5018=FALSE,FALSE,IF('Data Transformation'!E5018&lt;$R$10,E5018,$R$10)),IF(C5018=FALSE,FALSE,IF(C5018&lt;$R$10,C5018,$R$10)))</f>
        <v>0</v>
      </c>
      <c r="H5018" t="b">
        <f>IF('Input and Summary Results'!$J$4="yes",'Data Transformation'!F5018,'Data Transformation'!D5018)</f>
        <v>0</v>
      </c>
      <c r="I5018" t="str">
        <f t="shared" si="265"/>
        <v/>
      </c>
    </row>
    <row r="5019" spans="2:9" x14ac:dyDescent="0.25">
      <c r="B5019" t="b">
        <f>IF('Input and Summary Results'!D4601=0,FALSE,'Input and Summary Results'!$B4601)</f>
        <v>0</v>
      </c>
      <c r="C5019" t="b">
        <f>IF(OR(B5019=0,'Input and Summary Results'!D4601=0,'Input and Summary Results'!D4601=""),FALSE,'Input and Summary Results'!$D4601)</f>
        <v>0</v>
      </c>
      <c r="D5019" t="b">
        <f>IF(OR(B5019=0,'Input and Summary Results'!E4601=0),FALSE,'Input and Summary Results'!$E4601)</f>
        <v>0</v>
      </c>
      <c r="E5019" t="b">
        <f t="shared" si="263"/>
        <v>0</v>
      </c>
      <c r="F5019" t="b">
        <f t="shared" si="264"/>
        <v>0</v>
      </c>
      <c r="G5019" t="b">
        <f>IF('Input and Summary Results'!$J$4="yes",IF(C5019=FALSE,FALSE,IF('Data Transformation'!E5019&lt;$R$10,E5019,$R$10)),IF(C5019=FALSE,FALSE,IF(C5019&lt;$R$10,C5019,$R$10)))</f>
        <v>0</v>
      </c>
      <c r="H5019" t="b">
        <f>IF('Input and Summary Results'!$J$4="yes",'Data Transformation'!F5019,'Data Transformation'!D5019)</f>
        <v>0</v>
      </c>
      <c r="I5019" t="str">
        <f t="shared" si="265"/>
        <v/>
      </c>
    </row>
    <row r="5020" spans="2:9" x14ac:dyDescent="0.25">
      <c r="B5020" t="b">
        <f>IF('Input and Summary Results'!D4602=0,FALSE,'Input and Summary Results'!$B4602)</f>
        <v>0</v>
      </c>
      <c r="C5020" t="b">
        <f>IF(OR(B5020=0,'Input and Summary Results'!D4602=0,'Input and Summary Results'!D4602=""),FALSE,'Input and Summary Results'!$D4602)</f>
        <v>0</v>
      </c>
      <c r="D5020" t="b">
        <f>IF(OR(B5020=0,'Input and Summary Results'!E4602=0),FALSE,'Input and Summary Results'!$E4602)</f>
        <v>0</v>
      </c>
      <c r="E5020" t="b">
        <f t="shared" si="263"/>
        <v>0</v>
      </c>
      <c r="F5020" t="b">
        <f t="shared" si="264"/>
        <v>0</v>
      </c>
      <c r="G5020" t="b">
        <f>IF('Input and Summary Results'!$J$4="yes",IF(C5020=FALSE,FALSE,IF('Data Transformation'!E5020&lt;$R$10,E5020,$R$10)),IF(C5020=FALSE,FALSE,IF(C5020&lt;$R$10,C5020,$R$10)))</f>
        <v>0</v>
      </c>
      <c r="H5020" t="b">
        <f>IF('Input and Summary Results'!$J$4="yes",'Data Transformation'!F5020,'Data Transformation'!D5020)</f>
        <v>0</v>
      </c>
      <c r="I5020" t="str">
        <f t="shared" si="265"/>
        <v/>
      </c>
    </row>
    <row r="5021" spans="2:9" x14ac:dyDescent="0.25">
      <c r="B5021" t="b">
        <f>IF('Input and Summary Results'!D4603=0,FALSE,'Input and Summary Results'!$B4603)</f>
        <v>0</v>
      </c>
      <c r="C5021" t="b">
        <f>IF(OR(B5021=0,'Input and Summary Results'!D4603=0,'Input and Summary Results'!D4603=""),FALSE,'Input and Summary Results'!$D4603)</f>
        <v>0</v>
      </c>
      <c r="D5021" t="b">
        <f>IF(OR(B5021=0,'Input and Summary Results'!E4603=0),FALSE,'Input and Summary Results'!$E4603)</f>
        <v>0</v>
      </c>
      <c r="E5021" t="b">
        <f t="shared" si="263"/>
        <v>0</v>
      </c>
      <c r="F5021" t="b">
        <f t="shared" si="264"/>
        <v>0</v>
      </c>
      <c r="G5021" t="b">
        <f>IF('Input and Summary Results'!$J$4="yes",IF(C5021=FALSE,FALSE,IF('Data Transformation'!E5021&lt;$R$10,E5021,$R$10)),IF(C5021=FALSE,FALSE,IF(C5021&lt;$R$10,C5021,$R$10)))</f>
        <v>0</v>
      </c>
      <c r="H5021" t="b">
        <f>IF('Input and Summary Results'!$J$4="yes",'Data Transformation'!F5021,'Data Transformation'!D5021)</f>
        <v>0</v>
      </c>
      <c r="I5021" t="str">
        <f t="shared" si="265"/>
        <v/>
      </c>
    </row>
    <row r="5022" spans="2:9" x14ac:dyDescent="0.25">
      <c r="B5022" t="b">
        <f>IF('Input and Summary Results'!D4604=0,FALSE,'Input and Summary Results'!$B4604)</f>
        <v>0</v>
      </c>
      <c r="C5022" t="b">
        <f>IF(OR(B5022=0,'Input and Summary Results'!D4604=0,'Input and Summary Results'!D4604=""),FALSE,'Input and Summary Results'!$D4604)</f>
        <v>0</v>
      </c>
      <c r="D5022" t="b">
        <f>IF(OR(B5022=0,'Input and Summary Results'!E4604=0),FALSE,'Input and Summary Results'!$E4604)</f>
        <v>0</v>
      </c>
      <c r="E5022" t="b">
        <f t="shared" si="263"/>
        <v>0</v>
      </c>
      <c r="F5022" t="b">
        <f t="shared" si="264"/>
        <v>0</v>
      </c>
      <c r="G5022" t="b">
        <f>IF('Input and Summary Results'!$J$4="yes",IF(C5022=FALSE,FALSE,IF('Data Transformation'!E5022&lt;$R$10,E5022,$R$10)),IF(C5022=FALSE,FALSE,IF(C5022&lt;$R$10,C5022,$R$10)))</f>
        <v>0</v>
      </c>
      <c r="H5022" t="b">
        <f>IF('Input and Summary Results'!$J$4="yes",'Data Transformation'!F5022,'Data Transformation'!D5022)</f>
        <v>0</v>
      </c>
      <c r="I5022" t="str">
        <f t="shared" si="265"/>
        <v/>
      </c>
    </row>
    <row r="5023" spans="2:9" x14ac:dyDescent="0.25">
      <c r="B5023" t="b">
        <f>IF('Input and Summary Results'!D4605=0,FALSE,'Input and Summary Results'!$B4605)</f>
        <v>0</v>
      </c>
      <c r="C5023" t="b">
        <f>IF(OR(B5023=0,'Input and Summary Results'!D4605=0,'Input and Summary Results'!D4605=""),FALSE,'Input and Summary Results'!$D4605)</f>
        <v>0</v>
      </c>
      <c r="D5023" t="b">
        <f>IF(OR(B5023=0,'Input and Summary Results'!E4605=0),FALSE,'Input and Summary Results'!$E4605)</f>
        <v>0</v>
      </c>
      <c r="E5023" t="b">
        <f t="shared" si="263"/>
        <v>0</v>
      </c>
      <c r="F5023" t="b">
        <f t="shared" si="264"/>
        <v>0</v>
      </c>
      <c r="G5023" t="b">
        <f>IF('Input and Summary Results'!$J$4="yes",IF(C5023=FALSE,FALSE,IF('Data Transformation'!E5023&lt;$R$10,E5023,$R$10)),IF(C5023=FALSE,FALSE,IF(C5023&lt;$R$10,C5023,$R$10)))</f>
        <v>0</v>
      </c>
      <c r="H5023" t="b">
        <f>IF('Input and Summary Results'!$J$4="yes",'Data Transformation'!F5023,'Data Transformation'!D5023)</f>
        <v>0</v>
      </c>
      <c r="I5023" t="str">
        <f t="shared" si="265"/>
        <v/>
      </c>
    </row>
    <row r="5024" spans="2:9" x14ac:dyDescent="0.25">
      <c r="B5024" t="b">
        <f>IF('Input and Summary Results'!D4606=0,FALSE,'Input and Summary Results'!$B4606)</f>
        <v>0</v>
      </c>
      <c r="C5024" t="b">
        <f>IF(OR(B5024=0,'Input and Summary Results'!D4606=0,'Input and Summary Results'!D4606=""),FALSE,'Input and Summary Results'!$D4606)</f>
        <v>0</v>
      </c>
      <c r="D5024" t="b">
        <f>IF(OR(B5024=0,'Input and Summary Results'!E4606=0),FALSE,'Input and Summary Results'!$E4606)</f>
        <v>0</v>
      </c>
      <c r="E5024" t="b">
        <f t="shared" si="263"/>
        <v>0</v>
      </c>
      <c r="F5024" t="b">
        <f t="shared" si="264"/>
        <v>0</v>
      </c>
      <c r="G5024" t="b">
        <f>IF('Input and Summary Results'!$J$4="yes",IF(C5024=FALSE,FALSE,IF('Data Transformation'!E5024&lt;$R$10,E5024,$R$10)),IF(C5024=FALSE,FALSE,IF(C5024&lt;$R$10,C5024,$R$10)))</f>
        <v>0</v>
      </c>
      <c r="H5024" t="b">
        <f>IF('Input and Summary Results'!$J$4="yes",'Data Transformation'!F5024,'Data Transformation'!D5024)</f>
        <v>0</v>
      </c>
      <c r="I5024" t="str">
        <f t="shared" si="265"/>
        <v/>
      </c>
    </row>
    <row r="5025" spans="2:9" x14ac:dyDescent="0.25">
      <c r="B5025" t="b">
        <f>IF('Input and Summary Results'!D4607=0,FALSE,'Input and Summary Results'!$B4607)</f>
        <v>0</v>
      </c>
      <c r="C5025" t="b">
        <f>IF(OR(B5025=0,'Input and Summary Results'!D4607=0,'Input and Summary Results'!D4607=""),FALSE,'Input and Summary Results'!$D4607)</f>
        <v>0</v>
      </c>
      <c r="D5025" t="b">
        <f>IF(OR(B5025=0,'Input and Summary Results'!E4607=0),FALSE,'Input and Summary Results'!$E4607)</f>
        <v>0</v>
      </c>
      <c r="E5025" t="b">
        <f t="shared" si="263"/>
        <v>0</v>
      </c>
      <c r="F5025" t="b">
        <f t="shared" si="264"/>
        <v>0</v>
      </c>
      <c r="G5025" t="b">
        <f>IF('Input and Summary Results'!$J$4="yes",IF(C5025=FALSE,FALSE,IF('Data Transformation'!E5025&lt;$R$10,E5025,$R$10)),IF(C5025=FALSE,FALSE,IF(C5025&lt;$R$10,C5025,$R$10)))</f>
        <v>0</v>
      </c>
      <c r="H5025" t="b">
        <f>IF('Input and Summary Results'!$J$4="yes",'Data Transformation'!F5025,'Data Transformation'!D5025)</f>
        <v>0</v>
      </c>
      <c r="I5025" t="str">
        <f t="shared" si="265"/>
        <v/>
      </c>
    </row>
    <row r="5026" spans="2:9" x14ac:dyDescent="0.25">
      <c r="B5026" t="b">
        <f>IF('Input and Summary Results'!D4608=0,FALSE,'Input and Summary Results'!$B4608)</f>
        <v>0</v>
      </c>
      <c r="C5026" t="b">
        <f>IF(OR(B5026=0,'Input and Summary Results'!D4608=0,'Input and Summary Results'!D4608=""),FALSE,'Input and Summary Results'!$D4608)</f>
        <v>0</v>
      </c>
      <c r="D5026" t="b">
        <f>IF(OR(B5026=0,'Input and Summary Results'!E4608=0),FALSE,'Input and Summary Results'!$E4608)</f>
        <v>0</v>
      </c>
      <c r="E5026" t="b">
        <f t="shared" si="263"/>
        <v>0</v>
      </c>
      <c r="F5026" t="b">
        <f t="shared" si="264"/>
        <v>0</v>
      </c>
      <c r="G5026" t="b">
        <f>IF('Input and Summary Results'!$J$4="yes",IF(C5026=FALSE,FALSE,IF('Data Transformation'!E5026&lt;$R$10,E5026,$R$10)),IF(C5026=FALSE,FALSE,IF(C5026&lt;$R$10,C5026,$R$10)))</f>
        <v>0</v>
      </c>
      <c r="H5026" t="b">
        <f>IF('Input and Summary Results'!$J$4="yes",'Data Transformation'!F5026,'Data Transformation'!D5026)</f>
        <v>0</v>
      </c>
      <c r="I5026" t="str">
        <f t="shared" si="265"/>
        <v/>
      </c>
    </row>
    <row r="5027" spans="2:9" x14ac:dyDescent="0.25">
      <c r="B5027" t="b">
        <f>IF('Input and Summary Results'!D4609=0,FALSE,'Input and Summary Results'!$B4609)</f>
        <v>0</v>
      </c>
      <c r="C5027" t="b">
        <f>IF(OR(B5027=0,'Input and Summary Results'!D4609=0,'Input and Summary Results'!D4609=""),FALSE,'Input and Summary Results'!$D4609)</f>
        <v>0</v>
      </c>
      <c r="D5027" t="b">
        <f>IF(OR(B5027=0,'Input and Summary Results'!E4609=0),FALSE,'Input and Summary Results'!$E4609)</f>
        <v>0</v>
      </c>
      <c r="E5027" t="b">
        <f t="shared" si="263"/>
        <v>0</v>
      </c>
      <c r="F5027" t="b">
        <f t="shared" si="264"/>
        <v>0</v>
      </c>
      <c r="G5027" t="b">
        <f>IF('Input and Summary Results'!$J$4="yes",IF(C5027=FALSE,FALSE,IF('Data Transformation'!E5027&lt;$R$10,E5027,$R$10)),IF(C5027=FALSE,FALSE,IF(C5027&lt;$R$10,C5027,$R$10)))</f>
        <v>0</v>
      </c>
      <c r="H5027" t="b">
        <f>IF('Input and Summary Results'!$J$4="yes",'Data Transformation'!F5027,'Data Transformation'!D5027)</f>
        <v>0</v>
      </c>
      <c r="I5027" t="str">
        <f t="shared" si="265"/>
        <v/>
      </c>
    </row>
    <row r="5028" spans="2:9" x14ac:dyDescent="0.25">
      <c r="B5028" t="b">
        <f>IF('Input and Summary Results'!D4610=0,FALSE,'Input and Summary Results'!$B4610)</f>
        <v>0</v>
      </c>
      <c r="C5028" t="b">
        <f>IF(OR(B5028=0,'Input and Summary Results'!D4610=0,'Input and Summary Results'!D4610=""),FALSE,'Input and Summary Results'!$D4610)</f>
        <v>0</v>
      </c>
      <c r="D5028" t="b">
        <f>IF(OR(B5028=0,'Input and Summary Results'!E4610=0),FALSE,'Input and Summary Results'!$E4610)</f>
        <v>0</v>
      </c>
      <c r="E5028" t="b">
        <f t="shared" si="263"/>
        <v>0</v>
      </c>
      <c r="F5028" t="b">
        <f t="shared" si="264"/>
        <v>0</v>
      </c>
      <c r="G5028" t="b">
        <f>IF('Input and Summary Results'!$J$4="yes",IF(C5028=FALSE,FALSE,IF('Data Transformation'!E5028&lt;$R$10,E5028,$R$10)),IF(C5028=FALSE,FALSE,IF(C5028&lt;$R$10,C5028,$R$10)))</f>
        <v>0</v>
      </c>
      <c r="H5028" t="b">
        <f>IF('Input and Summary Results'!$J$4="yes",'Data Transformation'!F5028,'Data Transformation'!D5028)</f>
        <v>0</v>
      </c>
      <c r="I5028" t="str">
        <f t="shared" si="265"/>
        <v/>
      </c>
    </row>
    <row r="5029" spans="2:9" x14ac:dyDescent="0.25">
      <c r="B5029" t="b">
        <f>IF('Input and Summary Results'!D4611=0,FALSE,'Input and Summary Results'!$B4611)</f>
        <v>0</v>
      </c>
      <c r="C5029" t="b">
        <f>IF(OR(B5029=0,'Input and Summary Results'!D4611=0,'Input and Summary Results'!D4611=""),FALSE,'Input and Summary Results'!$D4611)</f>
        <v>0</v>
      </c>
      <c r="D5029" t="b">
        <f>IF(OR(B5029=0,'Input and Summary Results'!E4611=0),FALSE,'Input and Summary Results'!$E4611)</f>
        <v>0</v>
      </c>
      <c r="E5029" t="b">
        <f t="shared" si="263"/>
        <v>0</v>
      </c>
      <c r="F5029" t="b">
        <f t="shared" si="264"/>
        <v>0</v>
      </c>
      <c r="G5029" t="b">
        <f>IF('Input and Summary Results'!$J$4="yes",IF(C5029=FALSE,FALSE,IF('Data Transformation'!E5029&lt;$R$10,E5029,$R$10)),IF(C5029=FALSE,FALSE,IF(C5029&lt;$R$10,C5029,$R$10)))</f>
        <v>0</v>
      </c>
      <c r="H5029" t="b">
        <f>IF('Input and Summary Results'!$J$4="yes",'Data Transformation'!F5029,'Data Transformation'!D5029)</f>
        <v>0</v>
      </c>
      <c r="I5029" t="str">
        <f t="shared" si="265"/>
        <v/>
      </c>
    </row>
    <row r="5030" spans="2:9" x14ac:dyDescent="0.25">
      <c r="B5030" t="b">
        <f>IF('Input and Summary Results'!D4612=0,FALSE,'Input and Summary Results'!$B4612)</f>
        <v>0</v>
      </c>
      <c r="C5030" t="b">
        <f>IF(OR(B5030=0,'Input and Summary Results'!D4612=0,'Input and Summary Results'!D4612=""),FALSE,'Input and Summary Results'!$D4612)</f>
        <v>0</v>
      </c>
      <c r="D5030" t="b">
        <f>IF(OR(B5030=0,'Input and Summary Results'!E4612=0),FALSE,'Input and Summary Results'!$E4612)</f>
        <v>0</v>
      </c>
      <c r="E5030" t="b">
        <f t="shared" si="263"/>
        <v>0</v>
      </c>
      <c r="F5030" t="b">
        <f t="shared" si="264"/>
        <v>0</v>
      </c>
      <c r="G5030" t="b">
        <f>IF('Input and Summary Results'!$J$4="yes",IF(C5030=FALSE,FALSE,IF('Data Transformation'!E5030&lt;$R$10,E5030,$R$10)),IF(C5030=FALSE,FALSE,IF(C5030&lt;$R$10,C5030,$R$10)))</f>
        <v>0</v>
      </c>
      <c r="H5030" t="b">
        <f>IF('Input and Summary Results'!$J$4="yes",'Data Transformation'!F5030,'Data Transformation'!D5030)</f>
        <v>0</v>
      </c>
      <c r="I5030" t="str">
        <f t="shared" si="265"/>
        <v/>
      </c>
    </row>
    <row r="5031" spans="2:9" x14ac:dyDescent="0.25">
      <c r="B5031" t="b">
        <f>IF('Input and Summary Results'!D4613=0,FALSE,'Input and Summary Results'!$B4613)</f>
        <v>0</v>
      </c>
      <c r="C5031" t="b">
        <f>IF(OR(B5031=0,'Input and Summary Results'!D4613=0,'Input and Summary Results'!D4613=""),FALSE,'Input and Summary Results'!$D4613)</f>
        <v>0</v>
      </c>
      <c r="D5031" t="b">
        <f>IF(OR(B5031=0,'Input and Summary Results'!E4613=0),FALSE,'Input and Summary Results'!$E4613)</f>
        <v>0</v>
      </c>
      <c r="E5031" t="b">
        <f t="shared" si="263"/>
        <v>0</v>
      </c>
      <c r="F5031" t="b">
        <f t="shared" si="264"/>
        <v>0</v>
      </c>
      <c r="G5031" t="b">
        <f>IF('Input and Summary Results'!$J$4="yes",IF(C5031=FALSE,FALSE,IF('Data Transformation'!E5031&lt;$R$10,E5031,$R$10)),IF(C5031=FALSE,FALSE,IF(C5031&lt;$R$10,C5031,$R$10)))</f>
        <v>0</v>
      </c>
      <c r="H5031" t="b">
        <f>IF('Input and Summary Results'!$J$4="yes",'Data Transformation'!F5031,'Data Transformation'!D5031)</f>
        <v>0</v>
      </c>
      <c r="I5031" t="str">
        <f t="shared" si="265"/>
        <v/>
      </c>
    </row>
    <row r="5032" spans="2:9" x14ac:dyDescent="0.25">
      <c r="B5032" t="b">
        <f>IF('Input and Summary Results'!D4614=0,FALSE,'Input and Summary Results'!$B4614)</f>
        <v>0</v>
      </c>
      <c r="C5032" t="b">
        <f>IF(OR(B5032=0,'Input and Summary Results'!D4614=0,'Input and Summary Results'!D4614=""),FALSE,'Input and Summary Results'!$D4614)</f>
        <v>0</v>
      </c>
      <c r="D5032" t="b">
        <f>IF(OR(B5032=0,'Input and Summary Results'!E4614=0),FALSE,'Input and Summary Results'!$E4614)</f>
        <v>0</v>
      </c>
      <c r="E5032" t="b">
        <f t="shared" si="263"/>
        <v>0</v>
      </c>
      <c r="F5032" t="b">
        <f t="shared" si="264"/>
        <v>0</v>
      </c>
      <c r="G5032" t="b">
        <f>IF('Input and Summary Results'!$J$4="yes",IF(C5032=FALSE,FALSE,IF('Data Transformation'!E5032&lt;$R$10,E5032,$R$10)),IF(C5032=FALSE,FALSE,IF(C5032&lt;$R$10,C5032,$R$10)))</f>
        <v>0</v>
      </c>
      <c r="H5032" t="b">
        <f>IF('Input and Summary Results'!$J$4="yes",'Data Transformation'!F5032,'Data Transformation'!D5032)</f>
        <v>0</v>
      </c>
      <c r="I5032" t="str">
        <f t="shared" si="265"/>
        <v/>
      </c>
    </row>
    <row r="5033" spans="2:9" x14ac:dyDescent="0.25">
      <c r="B5033" t="b">
        <f>IF('Input and Summary Results'!D4615=0,FALSE,'Input and Summary Results'!$B4615)</f>
        <v>0</v>
      </c>
      <c r="C5033" t="b">
        <f>IF(OR(B5033=0,'Input and Summary Results'!D4615=0,'Input and Summary Results'!D4615=""),FALSE,'Input and Summary Results'!$D4615)</f>
        <v>0</v>
      </c>
      <c r="D5033" t="b">
        <f>IF(OR(B5033=0,'Input and Summary Results'!E4615=0),FALSE,'Input and Summary Results'!$E4615)</f>
        <v>0</v>
      </c>
      <c r="E5033" t="b">
        <f t="shared" si="263"/>
        <v>0</v>
      </c>
      <c r="F5033" t="b">
        <f t="shared" si="264"/>
        <v>0</v>
      </c>
      <c r="G5033" t="b">
        <f>IF('Input and Summary Results'!$J$4="yes",IF(C5033=FALSE,FALSE,IF('Data Transformation'!E5033&lt;$R$10,E5033,$R$10)),IF(C5033=FALSE,FALSE,IF(C5033&lt;$R$10,C5033,$R$10)))</f>
        <v>0</v>
      </c>
      <c r="H5033" t="b">
        <f>IF('Input and Summary Results'!$J$4="yes",'Data Transformation'!F5033,'Data Transformation'!D5033)</f>
        <v>0</v>
      </c>
      <c r="I5033" t="str">
        <f t="shared" si="265"/>
        <v/>
      </c>
    </row>
    <row r="5034" spans="2:9" x14ac:dyDescent="0.25">
      <c r="B5034" t="b">
        <f>IF('Input and Summary Results'!D4616=0,FALSE,'Input and Summary Results'!$B4616)</f>
        <v>0</v>
      </c>
      <c r="C5034" t="b">
        <f>IF(OR(B5034=0,'Input and Summary Results'!D4616=0,'Input and Summary Results'!D4616=""),FALSE,'Input and Summary Results'!$D4616)</f>
        <v>0</v>
      </c>
      <c r="D5034" t="b">
        <f>IF(OR(B5034=0,'Input and Summary Results'!E4616=0),FALSE,'Input and Summary Results'!$E4616)</f>
        <v>0</v>
      </c>
      <c r="E5034" t="b">
        <f t="shared" ref="E5034:E5097" si="266">IF(C5034=FALSE,FALSE,LOG10(C5034))</f>
        <v>0</v>
      </c>
      <c r="F5034" t="b">
        <f t="shared" ref="F5034:F5097" si="267">IF(D5034=FALSE, FALSE,0.434*D5034/C5034)</f>
        <v>0</v>
      </c>
      <c r="G5034" t="b">
        <f>IF('Input and Summary Results'!$J$4="yes",IF(C5034=FALSE,FALSE,IF('Data Transformation'!E5034&lt;$R$10,E5034,$R$10)),IF(C5034=FALSE,FALSE,IF(C5034&lt;$R$10,C5034,$R$10)))</f>
        <v>0</v>
      </c>
      <c r="H5034" t="b">
        <f>IF('Input and Summary Results'!$J$4="yes",'Data Transformation'!F5034,'Data Transformation'!D5034)</f>
        <v>0</v>
      </c>
      <c r="I5034" t="str">
        <f t="shared" si="265"/>
        <v/>
      </c>
    </row>
    <row r="5035" spans="2:9" x14ac:dyDescent="0.25">
      <c r="B5035" t="b">
        <f>IF('Input and Summary Results'!D4617=0,FALSE,'Input and Summary Results'!$B4617)</f>
        <v>0</v>
      </c>
      <c r="C5035" t="b">
        <f>IF(OR(B5035=0,'Input and Summary Results'!D4617=0,'Input and Summary Results'!D4617=""),FALSE,'Input and Summary Results'!$D4617)</f>
        <v>0</v>
      </c>
      <c r="D5035" t="b">
        <f>IF(OR(B5035=0,'Input and Summary Results'!E4617=0),FALSE,'Input and Summary Results'!$E4617)</f>
        <v>0</v>
      </c>
      <c r="E5035" t="b">
        <f t="shared" si="266"/>
        <v>0</v>
      </c>
      <c r="F5035" t="b">
        <f t="shared" si="267"/>
        <v>0</v>
      </c>
      <c r="G5035" t="b">
        <f>IF('Input and Summary Results'!$J$4="yes",IF(C5035=FALSE,FALSE,IF('Data Transformation'!E5035&lt;$R$10,E5035,$R$10)),IF(C5035=FALSE,FALSE,IF(C5035&lt;$R$10,C5035,$R$10)))</f>
        <v>0</v>
      </c>
      <c r="H5035" t="b">
        <f>IF('Input and Summary Results'!$J$4="yes",'Data Transformation'!F5035,'Data Transformation'!D5035)</f>
        <v>0</v>
      </c>
      <c r="I5035" t="str">
        <f t="shared" si="265"/>
        <v/>
      </c>
    </row>
    <row r="5036" spans="2:9" x14ac:dyDescent="0.25">
      <c r="B5036" t="b">
        <f>IF('Input and Summary Results'!D4618=0,FALSE,'Input and Summary Results'!$B4618)</f>
        <v>0</v>
      </c>
      <c r="C5036" t="b">
        <f>IF(OR(B5036=0,'Input and Summary Results'!D4618=0,'Input and Summary Results'!D4618=""),FALSE,'Input and Summary Results'!$D4618)</f>
        <v>0</v>
      </c>
      <c r="D5036" t="b">
        <f>IF(OR(B5036=0,'Input and Summary Results'!E4618=0),FALSE,'Input and Summary Results'!$E4618)</f>
        <v>0</v>
      </c>
      <c r="E5036" t="b">
        <f t="shared" si="266"/>
        <v>0</v>
      </c>
      <c r="F5036" t="b">
        <f t="shared" si="267"/>
        <v>0</v>
      </c>
      <c r="G5036" t="b">
        <f>IF('Input and Summary Results'!$J$4="yes",IF(C5036=FALSE,FALSE,IF('Data Transformation'!E5036&lt;$R$10,E5036,$R$10)),IF(C5036=FALSE,FALSE,IF(C5036&lt;$R$10,C5036,$R$10)))</f>
        <v>0</v>
      </c>
      <c r="H5036" t="b">
        <f>IF('Input and Summary Results'!$J$4="yes",'Data Transformation'!F5036,'Data Transformation'!D5036)</f>
        <v>0</v>
      </c>
      <c r="I5036" t="str">
        <f t="shared" si="265"/>
        <v/>
      </c>
    </row>
    <row r="5037" spans="2:9" x14ac:dyDescent="0.25">
      <c r="B5037" t="b">
        <f>IF('Input and Summary Results'!D4619=0,FALSE,'Input and Summary Results'!$B4619)</f>
        <v>0</v>
      </c>
      <c r="C5037" t="b">
        <f>IF(OR(B5037=0,'Input and Summary Results'!D4619=0,'Input and Summary Results'!D4619=""),FALSE,'Input and Summary Results'!$D4619)</f>
        <v>0</v>
      </c>
      <c r="D5037" t="b">
        <f>IF(OR(B5037=0,'Input and Summary Results'!E4619=0),FALSE,'Input and Summary Results'!$E4619)</f>
        <v>0</v>
      </c>
      <c r="E5037" t="b">
        <f t="shared" si="266"/>
        <v>0</v>
      </c>
      <c r="F5037" t="b">
        <f t="shared" si="267"/>
        <v>0</v>
      </c>
      <c r="G5037" t="b">
        <f>IF('Input and Summary Results'!$J$4="yes",IF(C5037=FALSE,FALSE,IF('Data Transformation'!E5037&lt;$R$10,E5037,$R$10)),IF(C5037=FALSE,FALSE,IF(C5037&lt;$R$10,C5037,$R$10)))</f>
        <v>0</v>
      </c>
      <c r="H5037" t="b">
        <f>IF('Input and Summary Results'!$J$4="yes",'Data Transformation'!F5037,'Data Transformation'!D5037)</f>
        <v>0</v>
      </c>
      <c r="I5037" t="str">
        <f t="shared" si="265"/>
        <v/>
      </c>
    </row>
    <row r="5038" spans="2:9" x14ac:dyDescent="0.25">
      <c r="B5038" t="b">
        <f>IF('Input and Summary Results'!D4620=0,FALSE,'Input and Summary Results'!$B4620)</f>
        <v>0</v>
      </c>
      <c r="C5038" t="b">
        <f>IF(OR(B5038=0,'Input and Summary Results'!D4620=0,'Input and Summary Results'!D4620=""),FALSE,'Input and Summary Results'!$D4620)</f>
        <v>0</v>
      </c>
      <c r="D5038" t="b">
        <f>IF(OR(B5038=0,'Input and Summary Results'!E4620=0),FALSE,'Input and Summary Results'!$E4620)</f>
        <v>0</v>
      </c>
      <c r="E5038" t="b">
        <f t="shared" si="266"/>
        <v>0</v>
      </c>
      <c r="F5038" t="b">
        <f t="shared" si="267"/>
        <v>0</v>
      </c>
      <c r="G5038" t="b">
        <f>IF('Input and Summary Results'!$J$4="yes",IF(C5038=FALSE,FALSE,IF('Data Transformation'!E5038&lt;$R$10,E5038,$R$10)),IF(C5038=FALSE,FALSE,IF(C5038&lt;$R$10,C5038,$R$10)))</f>
        <v>0</v>
      </c>
      <c r="H5038" t="b">
        <f>IF('Input and Summary Results'!$J$4="yes",'Data Transformation'!F5038,'Data Transformation'!D5038)</f>
        <v>0</v>
      </c>
      <c r="I5038" t="str">
        <f t="shared" si="265"/>
        <v/>
      </c>
    </row>
    <row r="5039" spans="2:9" x14ac:dyDescent="0.25">
      <c r="B5039" t="b">
        <f>IF('Input and Summary Results'!D4621=0,FALSE,'Input and Summary Results'!$B4621)</f>
        <v>0</v>
      </c>
      <c r="C5039" t="b">
        <f>IF(OR(B5039=0,'Input and Summary Results'!D4621=0,'Input and Summary Results'!D4621=""),FALSE,'Input and Summary Results'!$D4621)</f>
        <v>0</v>
      </c>
      <c r="D5039" t="b">
        <f>IF(OR(B5039=0,'Input and Summary Results'!E4621=0),FALSE,'Input and Summary Results'!$E4621)</f>
        <v>0</v>
      </c>
      <c r="E5039" t="b">
        <f t="shared" si="266"/>
        <v>0</v>
      </c>
      <c r="F5039" t="b">
        <f t="shared" si="267"/>
        <v>0</v>
      </c>
      <c r="G5039" t="b">
        <f>IF('Input and Summary Results'!$J$4="yes",IF(C5039=FALSE,FALSE,IF('Data Transformation'!E5039&lt;$R$10,E5039,$R$10)),IF(C5039=FALSE,FALSE,IF(C5039&lt;$R$10,C5039,$R$10)))</f>
        <v>0</v>
      </c>
      <c r="H5039" t="b">
        <f>IF('Input and Summary Results'!$J$4="yes",'Data Transformation'!F5039,'Data Transformation'!D5039)</f>
        <v>0</v>
      </c>
      <c r="I5039" t="str">
        <f t="shared" si="265"/>
        <v/>
      </c>
    </row>
    <row r="5040" spans="2:9" x14ac:dyDescent="0.25">
      <c r="B5040" t="b">
        <f>IF('Input and Summary Results'!D4622=0,FALSE,'Input and Summary Results'!$B4622)</f>
        <v>0</v>
      </c>
      <c r="C5040" t="b">
        <f>IF(OR(B5040=0,'Input and Summary Results'!D4622=0,'Input and Summary Results'!D4622=""),FALSE,'Input and Summary Results'!$D4622)</f>
        <v>0</v>
      </c>
      <c r="D5040" t="b">
        <f>IF(OR(B5040=0,'Input and Summary Results'!E4622=0),FALSE,'Input and Summary Results'!$E4622)</f>
        <v>0</v>
      </c>
      <c r="E5040" t="b">
        <f t="shared" si="266"/>
        <v>0</v>
      </c>
      <c r="F5040" t="b">
        <f t="shared" si="267"/>
        <v>0</v>
      </c>
      <c r="G5040" t="b">
        <f>IF('Input and Summary Results'!$J$4="yes",IF(C5040=FALSE,FALSE,IF('Data Transformation'!E5040&lt;$R$10,E5040,$R$10)),IF(C5040=FALSE,FALSE,IF(C5040&lt;$R$10,C5040,$R$10)))</f>
        <v>0</v>
      </c>
      <c r="H5040" t="b">
        <f>IF('Input and Summary Results'!$J$4="yes",'Data Transformation'!F5040,'Data Transformation'!D5040)</f>
        <v>0</v>
      </c>
      <c r="I5040" t="str">
        <f t="shared" si="265"/>
        <v/>
      </c>
    </row>
    <row r="5041" spans="2:9" x14ac:dyDescent="0.25">
      <c r="B5041" t="b">
        <f>IF('Input and Summary Results'!D4623=0,FALSE,'Input and Summary Results'!$B4623)</f>
        <v>0</v>
      </c>
      <c r="C5041" t="b">
        <f>IF(OR(B5041=0,'Input and Summary Results'!D4623=0,'Input and Summary Results'!D4623=""),FALSE,'Input and Summary Results'!$D4623)</f>
        <v>0</v>
      </c>
      <c r="D5041" t="b">
        <f>IF(OR(B5041=0,'Input and Summary Results'!E4623=0),FALSE,'Input and Summary Results'!$E4623)</f>
        <v>0</v>
      </c>
      <c r="E5041" t="b">
        <f t="shared" si="266"/>
        <v>0</v>
      </c>
      <c r="F5041" t="b">
        <f t="shared" si="267"/>
        <v>0</v>
      </c>
      <c r="G5041" t="b">
        <f>IF('Input and Summary Results'!$J$4="yes",IF(C5041=FALSE,FALSE,IF('Data Transformation'!E5041&lt;$R$10,E5041,$R$10)),IF(C5041=FALSE,FALSE,IF(C5041&lt;$R$10,C5041,$R$10)))</f>
        <v>0</v>
      </c>
      <c r="H5041" t="b">
        <f>IF('Input and Summary Results'!$J$4="yes",'Data Transformation'!F5041,'Data Transformation'!D5041)</f>
        <v>0</v>
      </c>
      <c r="I5041" t="str">
        <f t="shared" si="265"/>
        <v/>
      </c>
    </row>
    <row r="5042" spans="2:9" x14ac:dyDescent="0.25">
      <c r="B5042" t="b">
        <f>IF('Input and Summary Results'!D4624=0,FALSE,'Input and Summary Results'!$B4624)</f>
        <v>0</v>
      </c>
      <c r="C5042" t="b">
        <f>IF(OR(B5042=0,'Input and Summary Results'!D4624=0,'Input and Summary Results'!D4624=""),FALSE,'Input and Summary Results'!$D4624)</f>
        <v>0</v>
      </c>
      <c r="D5042" t="b">
        <f>IF(OR(B5042=0,'Input and Summary Results'!E4624=0),FALSE,'Input and Summary Results'!$E4624)</f>
        <v>0</v>
      </c>
      <c r="E5042" t="b">
        <f t="shared" si="266"/>
        <v>0</v>
      </c>
      <c r="F5042" t="b">
        <f t="shared" si="267"/>
        <v>0</v>
      </c>
      <c r="G5042" t="b">
        <f>IF('Input and Summary Results'!$J$4="yes",IF(C5042=FALSE,FALSE,IF('Data Transformation'!E5042&lt;$R$10,E5042,$R$10)),IF(C5042=FALSE,FALSE,IF(C5042&lt;$R$10,C5042,$R$10)))</f>
        <v>0</v>
      </c>
      <c r="H5042" t="b">
        <f>IF('Input and Summary Results'!$J$4="yes",'Data Transformation'!F5042,'Data Transformation'!D5042)</f>
        <v>0</v>
      </c>
      <c r="I5042" t="str">
        <f t="shared" si="265"/>
        <v/>
      </c>
    </row>
    <row r="5043" spans="2:9" x14ac:dyDescent="0.25">
      <c r="B5043" t="b">
        <f>IF('Input and Summary Results'!D4625=0,FALSE,'Input and Summary Results'!$B4625)</f>
        <v>0</v>
      </c>
      <c r="C5043" t="b">
        <f>IF(OR(B5043=0,'Input and Summary Results'!D4625=0,'Input and Summary Results'!D4625=""),FALSE,'Input and Summary Results'!$D4625)</f>
        <v>0</v>
      </c>
      <c r="D5043" t="b">
        <f>IF(OR(B5043=0,'Input and Summary Results'!E4625=0),FALSE,'Input and Summary Results'!$E4625)</f>
        <v>0</v>
      </c>
      <c r="E5043" t="b">
        <f t="shared" si="266"/>
        <v>0</v>
      </c>
      <c r="F5043" t="b">
        <f t="shared" si="267"/>
        <v>0</v>
      </c>
      <c r="G5043" t="b">
        <f>IF('Input and Summary Results'!$J$4="yes",IF(C5043=FALSE,FALSE,IF('Data Transformation'!E5043&lt;$R$10,E5043,$R$10)),IF(C5043=FALSE,FALSE,IF(C5043&lt;$R$10,C5043,$R$10)))</f>
        <v>0</v>
      </c>
      <c r="H5043" t="b">
        <f>IF('Input and Summary Results'!$J$4="yes",'Data Transformation'!F5043,'Data Transformation'!D5043)</f>
        <v>0</v>
      </c>
      <c r="I5043" t="str">
        <f t="shared" si="265"/>
        <v/>
      </c>
    </row>
    <row r="5044" spans="2:9" x14ac:dyDescent="0.25">
      <c r="B5044" t="b">
        <f>IF('Input and Summary Results'!D4626=0,FALSE,'Input and Summary Results'!$B4626)</f>
        <v>0</v>
      </c>
      <c r="C5044" t="b">
        <f>IF(OR(B5044=0,'Input and Summary Results'!D4626=0,'Input and Summary Results'!D4626=""),FALSE,'Input and Summary Results'!$D4626)</f>
        <v>0</v>
      </c>
      <c r="D5044" t="b">
        <f>IF(OR(B5044=0,'Input and Summary Results'!E4626=0),FALSE,'Input and Summary Results'!$E4626)</f>
        <v>0</v>
      </c>
      <c r="E5044" t="b">
        <f t="shared" si="266"/>
        <v>0</v>
      </c>
      <c r="F5044" t="b">
        <f t="shared" si="267"/>
        <v>0</v>
      </c>
      <c r="G5044" t="b">
        <f>IF('Input and Summary Results'!$J$4="yes",IF(C5044=FALSE,FALSE,IF('Data Transformation'!E5044&lt;$R$10,E5044,$R$10)),IF(C5044=FALSE,FALSE,IF(C5044&lt;$R$10,C5044,$R$10)))</f>
        <v>0</v>
      </c>
      <c r="H5044" t="b">
        <f>IF('Input and Summary Results'!$J$4="yes",'Data Transformation'!F5044,'Data Transformation'!D5044)</f>
        <v>0</v>
      </c>
      <c r="I5044" t="str">
        <f t="shared" si="265"/>
        <v/>
      </c>
    </row>
    <row r="5045" spans="2:9" x14ac:dyDescent="0.25">
      <c r="B5045" t="b">
        <f>IF('Input and Summary Results'!D4627=0,FALSE,'Input and Summary Results'!$B4627)</f>
        <v>0</v>
      </c>
      <c r="C5045" t="b">
        <f>IF(OR(B5045=0,'Input and Summary Results'!D4627=0,'Input and Summary Results'!D4627=""),FALSE,'Input and Summary Results'!$D4627)</f>
        <v>0</v>
      </c>
      <c r="D5045" t="b">
        <f>IF(OR(B5045=0,'Input and Summary Results'!E4627=0),FALSE,'Input and Summary Results'!$E4627)</f>
        <v>0</v>
      </c>
      <c r="E5045" t="b">
        <f t="shared" si="266"/>
        <v>0</v>
      </c>
      <c r="F5045" t="b">
        <f t="shared" si="267"/>
        <v>0</v>
      </c>
      <c r="G5045" t="b">
        <f>IF('Input and Summary Results'!$J$4="yes",IF(C5045=FALSE,FALSE,IF('Data Transformation'!E5045&lt;$R$10,E5045,$R$10)),IF(C5045=FALSE,FALSE,IF(C5045&lt;$R$10,C5045,$R$10)))</f>
        <v>0</v>
      </c>
      <c r="H5045" t="b">
        <f>IF('Input and Summary Results'!$J$4="yes",'Data Transformation'!F5045,'Data Transformation'!D5045)</f>
        <v>0</v>
      </c>
      <c r="I5045" t="str">
        <f t="shared" si="265"/>
        <v/>
      </c>
    </row>
    <row r="5046" spans="2:9" x14ac:dyDescent="0.25">
      <c r="B5046" t="b">
        <f>IF('Input and Summary Results'!D4628=0,FALSE,'Input and Summary Results'!$B4628)</f>
        <v>0</v>
      </c>
      <c r="C5046" t="b">
        <f>IF(OR(B5046=0,'Input and Summary Results'!D4628=0,'Input and Summary Results'!D4628=""),FALSE,'Input and Summary Results'!$D4628)</f>
        <v>0</v>
      </c>
      <c r="D5046" t="b">
        <f>IF(OR(B5046=0,'Input and Summary Results'!E4628=0),FALSE,'Input and Summary Results'!$E4628)</f>
        <v>0</v>
      </c>
      <c r="E5046" t="b">
        <f t="shared" si="266"/>
        <v>0</v>
      </c>
      <c r="F5046" t="b">
        <f t="shared" si="267"/>
        <v>0</v>
      </c>
      <c r="G5046" t="b">
        <f>IF('Input and Summary Results'!$J$4="yes",IF(C5046=FALSE,FALSE,IF('Data Transformation'!E5046&lt;$R$10,E5046,$R$10)),IF(C5046=FALSE,FALSE,IF(C5046&lt;$R$10,C5046,$R$10)))</f>
        <v>0</v>
      </c>
      <c r="H5046" t="b">
        <f>IF('Input and Summary Results'!$J$4="yes",'Data Transformation'!F5046,'Data Transformation'!D5046)</f>
        <v>0</v>
      </c>
      <c r="I5046" t="str">
        <f t="shared" si="265"/>
        <v/>
      </c>
    </row>
    <row r="5047" spans="2:9" x14ac:dyDescent="0.25">
      <c r="B5047" t="b">
        <f>IF('Input and Summary Results'!D4629=0,FALSE,'Input and Summary Results'!$B4629)</f>
        <v>0</v>
      </c>
      <c r="C5047" t="b">
        <f>IF(OR(B5047=0,'Input and Summary Results'!D4629=0,'Input and Summary Results'!D4629=""),FALSE,'Input and Summary Results'!$D4629)</f>
        <v>0</v>
      </c>
      <c r="D5047" t="b">
        <f>IF(OR(B5047=0,'Input and Summary Results'!E4629=0),FALSE,'Input and Summary Results'!$E4629)</f>
        <v>0</v>
      </c>
      <c r="E5047" t="b">
        <f t="shared" si="266"/>
        <v>0</v>
      </c>
      <c r="F5047" t="b">
        <f t="shared" si="267"/>
        <v>0</v>
      </c>
      <c r="G5047" t="b">
        <f>IF('Input and Summary Results'!$J$4="yes",IF(C5047=FALSE,FALSE,IF('Data Transformation'!E5047&lt;$R$10,E5047,$R$10)),IF(C5047=FALSE,FALSE,IF(C5047&lt;$R$10,C5047,$R$10)))</f>
        <v>0</v>
      </c>
      <c r="H5047" t="b">
        <f>IF('Input and Summary Results'!$J$4="yes",'Data Transformation'!F5047,'Data Transformation'!D5047)</f>
        <v>0</v>
      </c>
      <c r="I5047" t="str">
        <f t="shared" si="265"/>
        <v/>
      </c>
    </row>
    <row r="5048" spans="2:9" x14ac:dyDescent="0.25">
      <c r="B5048" t="b">
        <f>IF('Input and Summary Results'!D4630=0,FALSE,'Input and Summary Results'!$B4630)</f>
        <v>0</v>
      </c>
      <c r="C5048" t="b">
        <f>IF(OR(B5048=0,'Input and Summary Results'!D4630=0,'Input and Summary Results'!D4630=""),FALSE,'Input and Summary Results'!$D4630)</f>
        <v>0</v>
      </c>
      <c r="D5048" t="b">
        <f>IF(OR(B5048=0,'Input and Summary Results'!E4630=0),FALSE,'Input and Summary Results'!$E4630)</f>
        <v>0</v>
      </c>
      <c r="E5048" t="b">
        <f t="shared" si="266"/>
        <v>0</v>
      </c>
      <c r="F5048" t="b">
        <f t="shared" si="267"/>
        <v>0</v>
      </c>
      <c r="G5048" t="b">
        <f>IF('Input and Summary Results'!$J$4="yes",IF(C5048=FALSE,FALSE,IF('Data Transformation'!E5048&lt;$R$10,E5048,$R$10)),IF(C5048=FALSE,FALSE,IF(C5048&lt;$R$10,C5048,$R$10)))</f>
        <v>0</v>
      </c>
      <c r="H5048" t="b">
        <f>IF('Input and Summary Results'!$J$4="yes",'Data Transformation'!F5048,'Data Transformation'!D5048)</f>
        <v>0</v>
      </c>
      <c r="I5048" t="str">
        <f t="shared" si="265"/>
        <v/>
      </c>
    </row>
    <row r="5049" spans="2:9" x14ac:dyDescent="0.25">
      <c r="B5049" t="b">
        <f>IF('Input and Summary Results'!D4631=0,FALSE,'Input and Summary Results'!$B4631)</f>
        <v>0</v>
      </c>
      <c r="C5049" t="b">
        <f>IF(OR(B5049=0,'Input and Summary Results'!D4631=0,'Input and Summary Results'!D4631=""),FALSE,'Input and Summary Results'!$D4631)</f>
        <v>0</v>
      </c>
      <c r="D5049" t="b">
        <f>IF(OR(B5049=0,'Input and Summary Results'!E4631=0),FALSE,'Input and Summary Results'!$E4631)</f>
        <v>0</v>
      </c>
      <c r="E5049" t="b">
        <f t="shared" si="266"/>
        <v>0</v>
      </c>
      <c r="F5049" t="b">
        <f t="shared" si="267"/>
        <v>0</v>
      </c>
      <c r="G5049" t="b">
        <f>IF('Input and Summary Results'!$J$4="yes",IF(C5049=FALSE,FALSE,IF('Data Transformation'!E5049&lt;$R$10,E5049,$R$10)),IF(C5049=FALSE,FALSE,IF(C5049&lt;$R$10,C5049,$R$10)))</f>
        <v>0</v>
      </c>
      <c r="H5049" t="b">
        <f>IF('Input and Summary Results'!$J$4="yes",'Data Transformation'!F5049,'Data Transformation'!D5049)</f>
        <v>0</v>
      </c>
      <c r="I5049" t="str">
        <f t="shared" si="265"/>
        <v/>
      </c>
    </row>
    <row r="5050" spans="2:9" x14ac:dyDescent="0.25">
      <c r="B5050" t="b">
        <f>IF('Input and Summary Results'!D4632=0,FALSE,'Input and Summary Results'!$B4632)</f>
        <v>0</v>
      </c>
      <c r="C5050" t="b">
        <f>IF(OR(B5050=0,'Input and Summary Results'!D4632=0,'Input and Summary Results'!D4632=""),FALSE,'Input and Summary Results'!$D4632)</f>
        <v>0</v>
      </c>
      <c r="D5050" t="b">
        <f>IF(OR(B5050=0,'Input and Summary Results'!E4632=0),FALSE,'Input and Summary Results'!$E4632)</f>
        <v>0</v>
      </c>
      <c r="E5050" t="b">
        <f t="shared" si="266"/>
        <v>0</v>
      </c>
      <c r="F5050" t="b">
        <f t="shared" si="267"/>
        <v>0</v>
      </c>
      <c r="G5050" t="b">
        <f>IF('Input and Summary Results'!$J$4="yes",IF(C5050=FALSE,FALSE,IF('Data Transformation'!E5050&lt;$R$10,E5050,$R$10)),IF(C5050=FALSE,FALSE,IF(C5050&lt;$R$10,C5050,$R$10)))</f>
        <v>0</v>
      </c>
      <c r="H5050" t="b">
        <f>IF('Input and Summary Results'!$J$4="yes",'Data Transformation'!F5050,'Data Transformation'!D5050)</f>
        <v>0</v>
      </c>
      <c r="I5050" t="str">
        <f t="shared" si="265"/>
        <v/>
      </c>
    </row>
    <row r="5051" spans="2:9" x14ac:dyDescent="0.25">
      <c r="B5051" t="b">
        <f>IF('Input and Summary Results'!D4633=0,FALSE,'Input and Summary Results'!$B4633)</f>
        <v>0</v>
      </c>
      <c r="C5051" t="b">
        <f>IF(OR(B5051=0,'Input and Summary Results'!D4633=0,'Input and Summary Results'!D4633=""),FALSE,'Input and Summary Results'!$D4633)</f>
        <v>0</v>
      </c>
      <c r="D5051" t="b">
        <f>IF(OR(B5051=0,'Input and Summary Results'!E4633=0),FALSE,'Input and Summary Results'!$E4633)</f>
        <v>0</v>
      </c>
      <c r="E5051" t="b">
        <f t="shared" si="266"/>
        <v>0</v>
      </c>
      <c r="F5051" t="b">
        <f t="shared" si="267"/>
        <v>0</v>
      </c>
      <c r="G5051" t="b">
        <f>IF('Input and Summary Results'!$J$4="yes",IF(C5051=FALSE,FALSE,IF('Data Transformation'!E5051&lt;$R$10,E5051,$R$10)),IF(C5051=FALSE,FALSE,IF(C5051&lt;$R$10,C5051,$R$10)))</f>
        <v>0</v>
      </c>
      <c r="H5051" t="b">
        <f>IF('Input and Summary Results'!$J$4="yes",'Data Transformation'!F5051,'Data Transformation'!D5051)</f>
        <v>0</v>
      </c>
      <c r="I5051" t="str">
        <f t="shared" si="265"/>
        <v/>
      </c>
    </row>
    <row r="5052" spans="2:9" x14ac:dyDescent="0.25">
      <c r="B5052" t="b">
        <f>IF('Input and Summary Results'!D4634=0,FALSE,'Input and Summary Results'!$B4634)</f>
        <v>0</v>
      </c>
      <c r="C5052" t="b">
        <f>IF(OR(B5052=0,'Input and Summary Results'!D4634=0,'Input and Summary Results'!D4634=""),FALSE,'Input and Summary Results'!$D4634)</f>
        <v>0</v>
      </c>
      <c r="D5052" t="b">
        <f>IF(OR(B5052=0,'Input and Summary Results'!E4634=0),FALSE,'Input and Summary Results'!$E4634)</f>
        <v>0</v>
      </c>
      <c r="E5052" t="b">
        <f t="shared" si="266"/>
        <v>0</v>
      </c>
      <c r="F5052" t="b">
        <f t="shared" si="267"/>
        <v>0</v>
      </c>
      <c r="G5052" t="b">
        <f>IF('Input and Summary Results'!$J$4="yes",IF(C5052=FALSE,FALSE,IF('Data Transformation'!E5052&lt;$R$10,E5052,$R$10)),IF(C5052=FALSE,FALSE,IF(C5052&lt;$R$10,C5052,$R$10)))</f>
        <v>0</v>
      </c>
      <c r="H5052" t="b">
        <f>IF('Input and Summary Results'!$J$4="yes",'Data Transformation'!F5052,'Data Transformation'!D5052)</f>
        <v>0</v>
      </c>
      <c r="I5052" t="str">
        <f t="shared" si="265"/>
        <v/>
      </c>
    </row>
    <row r="5053" spans="2:9" x14ac:dyDescent="0.25">
      <c r="B5053" t="b">
        <f>IF('Input and Summary Results'!D4635=0,FALSE,'Input and Summary Results'!$B4635)</f>
        <v>0</v>
      </c>
      <c r="C5053" t="b">
        <f>IF(OR(B5053=0,'Input and Summary Results'!D4635=0,'Input and Summary Results'!D4635=""),FALSE,'Input and Summary Results'!$D4635)</f>
        <v>0</v>
      </c>
      <c r="D5053" t="b">
        <f>IF(OR(B5053=0,'Input and Summary Results'!E4635=0),FALSE,'Input and Summary Results'!$E4635)</f>
        <v>0</v>
      </c>
      <c r="E5053" t="b">
        <f t="shared" si="266"/>
        <v>0</v>
      </c>
      <c r="F5053" t="b">
        <f t="shared" si="267"/>
        <v>0</v>
      </c>
      <c r="G5053" t="b">
        <f>IF('Input and Summary Results'!$J$4="yes",IF(C5053=FALSE,FALSE,IF('Data Transformation'!E5053&lt;$R$10,E5053,$R$10)),IF(C5053=FALSE,FALSE,IF(C5053&lt;$R$10,C5053,$R$10)))</f>
        <v>0</v>
      </c>
      <c r="H5053" t="b">
        <f>IF('Input and Summary Results'!$J$4="yes",'Data Transformation'!F5053,'Data Transformation'!D5053)</f>
        <v>0</v>
      </c>
      <c r="I5053" t="str">
        <f t="shared" si="265"/>
        <v/>
      </c>
    </row>
    <row r="5054" spans="2:9" x14ac:dyDescent="0.25">
      <c r="B5054" t="b">
        <f>IF('Input and Summary Results'!D4636=0,FALSE,'Input and Summary Results'!$B4636)</f>
        <v>0</v>
      </c>
      <c r="C5054" t="b">
        <f>IF(OR(B5054=0,'Input and Summary Results'!D4636=0,'Input and Summary Results'!D4636=""),FALSE,'Input and Summary Results'!$D4636)</f>
        <v>0</v>
      </c>
      <c r="D5054" t="b">
        <f>IF(OR(B5054=0,'Input and Summary Results'!E4636=0),FALSE,'Input and Summary Results'!$E4636)</f>
        <v>0</v>
      </c>
      <c r="E5054" t="b">
        <f t="shared" si="266"/>
        <v>0</v>
      </c>
      <c r="F5054" t="b">
        <f t="shared" si="267"/>
        <v>0</v>
      </c>
      <c r="G5054" t="b">
        <f>IF('Input and Summary Results'!$J$4="yes",IF(C5054=FALSE,FALSE,IF('Data Transformation'!E5054&lt;$R$10,E5054,$R$10)),IF(C5054=FALSE,FALSE,IF(C5054&lt;$R$10,C5054,$R$10)))</f>
        <v>0</v>
      </c>
      <c r="H5054" t="b">
        <f>IF('Input and Summary Results'!$J$4="yes",'Data Transformation'!F5054,'Data Transformation'!D5054)</f>
        <v>0</v>
      </c>
      <c r="I5054" t="str">
        <f t="shared" si="265"/>
        <v/>
      </c>
    </row>
    <row r="5055" spans="2:9" x14ac:dyDescent="0.25">
      <c r="B5055" t="b">
        <f>IF('Input and Summary Results'!D4637=0,FALSE,'Input and Summary Results'!$B4637)</f>
        <v>0</v>
      </c>
      <c r="C5055" t="b">
        <f>IF(OR(B5055=0,'Input and Summary Results'!D4637=0,'Input and Summary Results'!D4637=""),FALSE,'Input and Summary Results'!$D4637)</f>
        <v>0</v>
      </c>
      <c r="D5055" t="b">
        <f>IF(OR(B5055=0,'Input and Summary Results'!E4637=0),FALSE,'Input and Summary Results'!$E4637)</f>
        <v>0</v>
      </c>
      <c r="E5055" t="b">
        <f t="shared" si="266"/>
        <v>0</v>
      </c>
      <c r="F5055" t="b">
        <f t="shared" si="267"/>
        <v>0</v>
      </c>
      <c r="G5055" t="b">
        <f>IF('Input and Summary Results'!$J$4="yes",IF(C5055=FALSE,FALSE,IF('Data Transformation'!E5055&lt;$R$10,E5055,$R$10)),IF(C5055=FALSE,FALSE,IF(C5055&lt;$R$10,C5055,$R$10)))</f>
        <v>0</v>
      </c>
      <c r="H5055" t="b">
        <f>IF('Input and Summary Results'!$J$4="yes",'Data Transformation'!F5055,'Data Transformation'!D5055)</f>
        <v>0</v>
      </c>
      <c r="I5055" t="str">
        <f t="shared" si="265"/>
        <v/>
      </c>
    </row>
    <row r="5056" spans="2:9" x14ac:dyDescent="0.25">
      <c r="B5056" t="b">
        <f>IF('Input and Summary Results'!D4638=0,FALSE,'Input and Summary Results'!$B4638)</f>
        <v>0</v>
      </c>
      <c r="C5056" t="b">
        <f>IF(OR(B5056=0,'Input and Summary Results'!D4638=0,'Input and Summary Results'!D4638=""),FALSE,'Input and Summary Results'!$D4638)</f>
        <v>0</v>
      </c>
      <c r="D5056" t="b">
        <f>IF(OR(B5056=0,'Input and Summary Results'!E4638=0),FALSE,'Input and Summary Results'!$E4638)</f>
        <v>0</v>
      </c>
      <c r="E5056" t="b">
        <f t="shared" si="266"/>
        <v>0</v>
      </c>
      <c r="F5056" t="b">
        <f t="shared" si="267"/>
        <v>0</v>
      </c>
      <c r="G5056" t="b">
        <f>IF('Input and Summary Results'!$J$4="yes",IF(C5056=FALSE,FALSE,IF('Data Transformation'!E5056&lt;$R$10,E5056,$R$10)),IF(C5056=FALSE,FALSE,IF(C5056&lt;$R$10,C5056,$R$10)))</f>
        <v>0</v>
      </c>
      <c r="H5056" t="b">
        <f>IF('Input and Summary Results'!$J$4="yes",'Data Transformation'!F5056,'Data Transformation'!D5056)</f>
        <v>0</v>
      </c>
      <c r="I5056" t="str">
        <f t="shared" si="265"/>
        <v/>
      </c>
    </row>
    <row r="5057" spans="2:9" x14ac:dyDescent="0.25">
      <c r="B5057" t="b">
        <f>IF('Input and Summary Results'!D4639=0,FALSE,'Input and Summary Results'!$B4639)</f>
        <v>0</v>
      </c>
      <c r="C5057" t="b">
        <f>IF(OR(B5057=0,'Input and Summary Results'!D4639=0,'Input and Summary Results'!D4639=""),FALSE,'Input and Summary Results'!$D4639)</f>
        <v>0</v>
      </c>
      <c r="D5057" t="b">
        <f>IF(OR(B5057=0,'Input and Summary Results'!E4639=0),FALSE,'Input and Summary Results'!$E4639)</f>
        <v>0</v>
      </c>
      <c r="E5057" t="b">
        <f t="shared" si="266"/>
        <v>0</v>
      </c>
      <c r="F5057" t="b">
        <f t="shared" si="267"/>
        <v>0</v>
      </c>
      <c r="G5057" t="b">
        <f>IF('Input and Summary Results'!$J$4="yes",IF(C5057=FALSE,FALSE,IF('Data Transformation'!E5057&lt;$R$10,E5057,$R$10)),IF(C5057=FALSE,FALSE,IF(C5057&lt;$R$10,C5057,$R$10)))</f>
        <v>0</v>
      </c>
      <c r="H5057" t="b">
        <f>IF('Input and Summary Results'!$J$4="yes",'Data Transformation'!F5057,'Data Transformation'!D5057)</f>
        <v>0</v>
      </c>
      <c r="I5057" t="str">
        <f t="shared" si="265"/>
        <v/>
      </c>
    </row>
    <row r="5058" spans="2:9" x14ac:dyDescent="0.25">
      <c r="B5058" t="b">
        <f>IF('Input and Summary Results'!D4640=0,FALSE,'Input and Summary Results'!$B4640)</f>
        <v>0</v>
      </c>
      <c r="C5058" t="b">
        <f>IF(OR(B5058=0,'Input and Summary Results'!D4640=0,'Input and Summary Results'!D4640=""),FALSE,'Input and Summary Results'!$D4640)</f>
        <v>0</v>
      </c>
      <c r="D5058" t="b">
        <f>IF(OR(B5058=0,'Input and Summary Results'!E4640=0),FALSE,'Input and Summary Results'!$E4640)</f>
        <v>0</v>
      </c>
      <c r="E5058" t="b">
        <f t="shared" si="266"/>
        <v>0</v>
      </c>
      <c r="F5058" t="b">
        <f t="shared" si="267"/>
        <v>0</v>
      </c>
      <c r="G5058" t="b">
        <f>IF('Input and Summary Results'!$J$4="yes",IF(C5058=FALSE,FALSE,IF('Data Transformation'!E5058&lt;$R$10,E5058,$R$10)),IF(C5058=FALSE,FALSE,IF(C5058&lt;$R$10,C5058,$R$10)))</f>
        <v>0</v>
      </c>
      <c r="H5058" t="b">
        <f>IF('Input and Summary Results'!$J$4="yes",'Data Transformation'!F5058,'Data Transformation'!D5058)</f>
        <v>0</v>
      </c>
      <c r="I5058" t="str">
        <f t="shared" si="265"/>
        <v/>
      </c>
    </row>
    <row r="5059" spans="2:9" x14ac:dyDescent="0.25">
      <c r="B5059" t="b">
        <f>IF('Input and Summary Results'!D4641=0,FALSE,'Input and Summary Results'!$B4641)</f>
        <v>0</v>
      </c>
      <c r="C5059" t="b">
        <f>IF(OR(B5059=0,'Input and Summary Results'!D4641=0,'Input and Summary Results'!D4641=""),FALSE,'Input and Summary Results'!$D4641)</f>
        <v>0</v>
      </c>
      <c r="D5059" t="b">
        <f>IF(OR(B5059=0,'Input and Summary Results'!E4641=0),FALSE,'Input and Summary Results'!$E4641)</f>
        <v>0</v>
      </c>
      <c r="E5059" t="b">
        <f t="shared" si="266"/>
        <v>0</v>
      </c>
      <c r="F5059" t="b">
        <f t="shared" si="267"/>
        <v>0</v>
      </c>
      <c r="G5059" t="b">
        <f>IF('Input and Summary Results'!$J$4="yes",IF(C5059=FALSE,FALSE,IF('Data Transformation'!E5059&lt;$R$10,E5059,$R$10)),IF(C5059=FALSE,FALSE,IF(C5059&lt;$R$10,C5059,$R$10)))</f>
        <v>0</v>
      </c>
      <c r="H5059" t="b">
        <f>IF('Input and Summary Results'!$J$4="yes",'Data Transformation'!F5059,'Data Transformation'!D5059)</f>
        <v>0</v>
      </c>
      <c r="I5059" t="str">
        <f t="shared" si="265"/>
        <v/>
      </c>
    </row>
    <row r="5060" spans="2:9" x14ac:dyDescent="0.25">
      <c r="B5060" t="b">
        <f>IF('Input and Summary Results'!D4642=0,FALSE,'Input and Summary Results'!$B4642)</f>
        <v>0</v>
      </c>
      <c r="C5060" t="b">
        <f>IF(OR(B5060=0,'Input and Summary Results'!D4642=0,'Input and Summary Results'!D4642=""),FALSE,'Input and Summary Results'!$D4642)</f>
        <v>0</v>
      </c>
      <c r="D5060" t="b">
        <f>IF(OR(B5060=0,'Input and Summary Results'!E4642=0),FALSE,'Input and Summary Results'!$E4642)</f>
        <v>0</v>
      </c>
      <c r="E5060" t="b">
        <f t="shared" si="266"/>
        <v>0</v>
      </c>
      <c r="F5060" t="b">
        <f t="shared" si="267"/>
        <v>0</v>
      </c>
      <c r="G5060" t="b">
        <f>IF('Input and Summary Results'!$J$4="yes",IF(C5060=FALSE,FALSE,IF('Data Transformation'!E5060&lt;$R$10,E5060,$R$10)),IF(C5060=FALSE,FALSE,IF(C5060&lt;$R$10,C5060,$R$10)))</f>
        <v>0</v>
      </c>
      <c r="H5060" t="b">
        <f>IF('Input and Summary Results'!$J$4="yes",'Data Transformation'!F5060,'Data Transformation'!D5060)</f>
        <v>0</v>
      </c>
      <c r="I5060" t="str">
        <f t="shared" si="265"/>
        <v/>
      </c>
    </row>
    <row r="5061" spans="2:9" x14ac:dyDescent="0.25">
      <c r="B5061" t="b">
        <f>IF('Input and Summary Results'!D4643=0,FALSE,'Input and Summary Results'!$B4643)</f>
        <v>0</v>
      </c>
      <c r="C5061" t="b">
        <f>IF(OR(B5061=0,'Input and Summary Results'!D4643=0,'Input and Summary Results'!D4643=""),FALSE,'Input and Summary Results'!$D4643)</f>
        <v>0</v>
      </c>
      <c r="D5061" t="b">
        <f>IF(OR(B5061=0,'Input and Summary Results'!E4643=0),FALSE,'Input and Summary Results'!$E4643)</f>
        <v>0</v>
      </c>
      <c r="E5061" t="b">
        <f t="shared" si="266"/>
        <v>0</v>
      </c>
      <c r="F5061" t="b">
        <f t="shared" si="267"/>
        <v>0</v>
      </c>
      <c r="G5061" t="b">
        <f>IF('Input and Summary Results'!$J$4="yes",IF(C5061=FALSE,FALSE,IF('Data Transformation'!E5061&lt;$R$10,E5061,$R$10)),IF(C5061=FALSE,FALSE,IF(C5061&lt;$R$10,C5061,$R$10)))</f>
        <v>0</v>
      </c>
      <c r="H5061" t="b">
        <f>IF('Input and Summary Results'!$J$4="yes",'Data Transformation'!F5061,'Data Transformation'!D5061)</f>
        <v>0</v>
      </c>
      <c r="I5061" t="str">
        <f t="shared" ref="I5061:I5124" si="268">IF(G5061=FALSE,"",B5061)</f>
        <v/>
      </c>
    </row>
    <row r="5062" spans="2:9" x14ac:dyDescent="0.25">
      <c r="B5062" t="b">
        <f>IF('Input and Summary Results'!D4644=0,FALSE,'Input and Summary Results'!$B4644)</f>
        <v>0</v>
      </c>
      <c r="C5062" t="b">
        <f>IF(OR(B5062=0,'Input and Summary Results'!D4644=0,'Input and Summary Results'!D4644=""),FALSE,'Input and Summary Results'!$D4644)</f>
        <v>0</v>
      </c>
      <c r="D5062" t="b">
        <f>IF(OR(B5062=0,'Input and Summary Results'!E4644=0),FALSE,'Input and Summary Results'!$E4644)</f>
        <v>0</v>
      </c>
      <c r="E5062" t="b">
        <f t="shared" si="266"/>
        <v>0</v>
      </c>
      <c r="F5062" t="b">
        <f t="shared" si="267"/>
        <v>0</v>
      </c>
      <c r="G5062" t="b">
        <f>IF('Input and Summary Results'!$J$4="yes",IF(C5062=FALSE,FALSE,IF('Data Transformation'!E5062&lt;$R$10,E5062,$R$10)),IF(C5062=FALSE,FALSE,IF(C5062&lt;$R$10,C5062,$R$10)))</f>
        <v>0</v>
      </c>
      <c r="H5062" t="b">
        <f>IF('Input and Summary Results'!$J$4="yes",'Data Transformation'!F5062,'Data Transformation'!D5062)</f>
        <v>0</v>
      </c>
      <c r="I5062" t="str">
        <f t="shared" si="268"/>
        <v/>
      </c>
    </row>
    <row r="5063" spans="2:9" x14ac:dyDescent="0.25">
      <c r="B5063" t="b">
        <f>IF('Input and Summary Results'!D4645=0,FALSE,'Input and Summary Results'!$B4645)</f>
        <v>0</v>
      </c>
      <c r="C5063" t="b">
        <f>IF(OR(B5063=0,'Input and Summary Results'!D4645=0,'Input and Summary Results'!D4645=""),FALSE,'Input and Summary Results'!$D4645)</f>
        <v>0</v>
      </c>
      <c r="D5063" t="b">
        <f>IF(OR(B5063=0,'Input and Summary Results'!E4645=0),FALSE,'Input and Summary Results'!$E4645)</f>
        <v>0</v>
      </c>
      <c r="E5063" t="b">
        <f t="shared" si="266"/>
        <v>0</v>
      </c>
      <c r="F5063" t="b">
        <f t="shared" si="267"/>
        <v>0</v>
      </c>
      <c r="G5063" t="b">
        <f>IF('Input and Summary Results'!$J$4="yes",IF(C5063=FALSE,FALSE,IF('Data Transformation'!E5063&lt;$R$10,E5063,$R$10)),IF(C5063=FALSE,FALSE,IF(C5063&lt;$R$10,C5063,$R$10)))</f>
        <v>0</v>
      </c>
      <c r="H5063" t="b">
        <f>IF('Input and Summary Results'!$J$4="yes",'Data Transformation'!F5063,'Data Transformation'!D5063)</f>
        <v>0</v>
      </c>
      <c r="I5063" t="str">
        <f t="shared" si="268"/>
        <v/>
      </c>
    </row>
    <row r="5064" spans="2:9" x14ac:dyDescent="0.25">
      <c r="B5064" t="b">
        <f>IF('Input and Summary Results'!D4646=0,FALSE,'Input and Summary Results'!$B4646)</f>
        <v>0</v>
      </c>
      <c r="C5064" t="b">
        <f>IF(OR(B5064=0,'Input and Summary Results'!D4646=0,'Input and Summary Results'!D4646=""),FALSE,'Input and Summary Results'!$D4646)</f>
        <v>0</v>
      </c>
      <c r="D5064" t="b">
        <f>IF(OR(B5064=0,'Input and Summary Results'!E4646=0),FALSE,'Input and Summary Results'!$E4646)</f>
        <v>0</v>
      </c>
      <c r="E5064" t="b">
        <f t="shared" si="266"/>
        <v>0</v>
      </c>
      <c r="F5064" t="b">
        <f t="shared" si="267"/>
        <v>0</v>
      </c>
      <c r="G5064" t="b">
        <f>IF('Input and Summary Results'!$J$4="yes",IF(C5064=FALSE,FALSE,IF('Data Transformation'!E5064&lt;$R$10,E5064,$R$10)),IF(C5064=FALSE,FALSE,IF(C5064&lt;$R$10,C5064,$R$10)))</f>
        <v>0</v>
      </c>
      <c r="H5064" t="b">
        <f>IF('Input and Summary Results'!$J$4="yes",'Data Transformation'!F5064,'Data Transformation'!D5064)</f>
        <v>0</v>
      </c>
      <c r="I5064" t="str">
        <f t="shared" si="268"/>
        <v/>
      </c>
    </row>
    <row r="5065" spans="2:9" x14ac:dyDescent="0.25">
      <c r="B5065" t="b">
        <f>IF('Input and Summary Results'!D4647=0,FALSE,'Input and Summary Results'!$B4647)</f>
        <v>0</v>
      </c>
      <c r="C5065" t="b">
        <f>IF(OR(B5065=0,'Input and Summary Results'!D4647=0,'Input and Summary Results'!D4647=""),FALSE,'Input and Summary Results'!$D4647)</f>
        <v>0</v>
      </c>
      <c r="D5065" t="b">
        <f>IF(OR(B5065=0,'Input and Summary Results'!E4647=0),FALSE,'Input and Summary Results'!$E4647)</f>
        <v>0</v>
      </c>
      <c r="E5065" t="b">
        <f t="shared" si="266"/>
        <v>0</v>
      </c>
      <c r="F5065" t="b">
        <f t="shared" si="267"/>
        <v>0</v>
      </c>
      <c r="G5065" t="b">
        <f>IF('Input and Summary Results'!$J$4="yes",IF(C5065=FALSE,FALSE,IF('Data Transformation'!E5065&lt;$R$10,E5065,$R$10)),IF(C5065=FALSE,FALSE,IF(C5065&lt;$R$10,C5065,$R$10)))</f>
        <v>0</v>
      </c>
      <c r="H5065" t="b">
        <f>IF('Input and Summary Results'!$J$4="yes",'Data Transformation'!F5065,'Data Transformation'!D5065)</f>
        <v>0</v>
      </c>
      <c r="I5065" t="str">
        <f t="shared" si="268"/>
        <v/>
      </c>
    </row>
    <row r="5066" spans="2:9" x14ac:dyDescent="0.25">
      <c r="B5066" t="b">
        <f>IF('Input and Summary Results'!D4648=0,FALSE,'Input and Summary Results'!$B4648)</f>
        <v>0</v>
      </c>
      <c r="C5066" t="b">
        <f>IF(OR(B5066=0,'Input and Summary Results'!D4648=0,'Input and Summary Results'!D4648=""),FALSE,'Input and Summary Results'!$D4648)</f>
        <v>0</v>
      </c>
      <c r="D5066" t="b">
        <f>IF(OR(B5066=0,'Input and Summary Results'!E4648=0),FALSE,'Input and Summary Results'!$E4648)</f>
        <v>0</v>
      </c>
      <c r="E5066" t="b">
        <f t="shared" si="266"/>
        <v>0</v>
      </c>
      <c r="F5066" t="b">
        <f t="shared" si="267"/>
        <v>0</v>
      </c>
      <c r="G5066" t="b">
        <f>IF('Input and Summary Results'!$J$4="yes",IF(C5066=FALSE,FALSE,IF('Data Transformation'!E5066&lt;$R$10,E5066,$R$10)),IF(C5066=FALSE,FALSE,IF(C5066&lt;$R$10,C5066,$R$10)))</f>
        <v>0</v>
      </c>
      <c r="H5066" t="b">
        <f>IF('Input and Summary Results'!$J$4="yes",'Data Transformation'!F5066,'Data Transformation'!D5066)</f>
        <v>0</v>
      </c>
      <c r="I5066" t="str">
        <f t="shared" si="268"/>
        <v/>
      </c>
    </row>
    <row r="5067" spans="2:9" x14ac:dyDescent="0.25">
      <c r="B5067" t="b">
        <f>IF('Input and Summary Results'!D4649=0,FALSE,'Input and Summary Results'!$B4649)</f>
        <v>0</v>
      </c>
      <c r="C5067" t="b">
        <f>IF(OR(B5067=0,'Input and Summary Results'!D4649=0,'Input and Summary Results'!D4649=""),FALSE,'Input and Summary Results'!$D4649)</f>
        <v>0</v>
      </c>
      <c r="D5067" t="b">
        <f>IF(OR(B5067=0,'Input and Summary Results'!E4649=0),FALSE,'Input and Summary Results'!$E4649)</f>
        <v>0</v>
      </c>
      <c r="E5067" t="b">
        <f t="shared" si="266"/>
        <v>0</v>
      </c>
      <c r="F5067" t="b">
        <f t="shared" si="267"/>
        <v>0</v>
      </c>
      <c r="G5067" t="b">
        <f>IF('Input and Summary Results'!$J$4="yes",IF(C5067=FALSE,FALSE,IF('Data Transformation'!E5067&lt;$R$10,E5067,$R$10)),IF(C5067=FALSE,FALSE,IF(C5067&lt;$R$10,C5067,$R$10)))</f>
        <v>0</v>
      </c>
      <c r="H5067" t="b">
        <f>IF('Input and Summary Results'!$J$4="yes",'Data Transformation'!F5067,'Data Transformation'!D5067)</f>
        <v>0</v>
      </c>
      <c r="I5067" t="str">
        <f t="shared" si="268"/>
        <v/>
      </c>
    </row>
    <row r="5068" spans="2:9" x14ac:dyDescent="0.25">
      <c r="B5068" t="b">
        <f>IF('Input and Summary Results'!D4650=0,FALSE,'Input and Summary Results'!$B4650)</f>
        <v>0</v>
      </c>
      <c r="C5068" t="b">
        <f>IF(OR(B5068=0,'Input and Summary Results'!D4650=0,'Input and Summary Results'!D4650=""),FALSE,'Input and Summary Results'!$D4650)</f>
        <v>0</v>
      </c>
      <c r="D5068" t="b">
        <f>IF(OR(B5068=0,'Input and Summary Results'!E4650=0),FALSE,'Input and Summary Results'!$E4650)</f>
        <v>0</v>
      </c>
      <c r="E5068" t="b">
        <f t="shared" si="266"/>
        <v>0</v>
      </c>
      <c r="F5068" t="b">
        <f t="shared" si="267"/>
        <v>0</v>
      </c>
      <c r="G5068" t="b">
        <f>IF('Input and Summary Results'!$J$4="yes",IF(C5068=FALSE,FALSE,IF('Data Transformation'!E5068&lt;$R$10,E5068,$R$10)),IF(C5068=FALSE,FALSE,IF(C5068&lt;$R$10,C5068,$R$10)))</f>
        <v>0</v>
      </c>
      <c r="H5068" t="b">
        <f>IF('Input and Summary Results'!$J$4="yes",'Data Transformation'!F5068,'Data Transformation'!D5068)</f>
        <v>0</v>
      </c>
      <c r="I5068" t="str">
        <f t="shared" si="268"/>
        <v/>
      </c>
    </row>
    <row r="5069" spans="2:9" x14ac:dyDescent="0.25">
      <c r="B5069" t="b">
        <f>IF('Input and Summary Results'!D4651=0,FALSE,'Input and Summary Results'!$B4651)</f>
        <v>0</v>
      </c>
      <c r="C5069" t="b">
        <f>IF(OR(B5069=0,'Input and Summary Results'!D4651=0,'Input and Summary Results'!D4651=""),FALSE,'Input and Summary Results'!$D4651)</f>
        <v>0</v>
      </c>
      <c r="D5069" t="b">
        <f>IF(OR(B5069=0,'Input and Summary Results'!E4651=0),FALSE,'Input and Summary Results'!$E4651)</f>
        <v>0</v>
      </c>
      <c r="E5069" t="b">
        <f t="shared" si="266"/>
        <v>0</v>
      </c>
      <c r="F5069" t="b">
        <f t="shared" si="267"/>
        <v>0</v>
      </c>
      <c r="G5069" t="b">
        <f>IF('Input and Summary Results'!$J$4="yes",IF(C5069=FALSE,FALSE,IF('Data Transformation'!E5069&lt;$R$10,E5069,$R$10)),IF(C5069=FALSE,FALSE,IF(C5069&lt;$R$10,C5069,$R$10)))</f>
        <v>0</v>
      </c>
      <c r="H5069" t="b">
        <f>IF('Input and Summary Results'!$J$4="yes",'Data Transformation'!F5069,'Data Transformation'!D5069)</f>
        <v>0</v>
      </c>
      <c r="I5069" t="str">
        <f t="shared" si="268"/>
        <v/>
      </c>
    </row>
    <row r="5070" spans="2:9" x14ac:dyDescent="0.25">
      <c r="B5070" t="b">
        <f>IF('Input and Summary Results'!D4652=0,FALSE,'Input and Summary Results'!$B4652)</f>
        <v>0</v>
      </c>
      <c r="C5070" t="b">
        <f>IF(OR(B5070=0,'Input and Summary Results'!D4652=0,'Input and Summary Results'!D4652=""),FALSE,'Input and Summary Results'!$D4652)</f>
        <v>0</v>
      </c>
      <c r="D5070" t="b">
        <f>IF(OR(B5070=0,'Input and Summary Results'!E4652=0),FALSE,'Input and Summary Results'!$E4652)</f>
        <v>0</v>
      </c>
      <c r="E5070" t="b">
        <f t="shared" si="266"/>
        <v>0</v>
      </c>
      <c r="F5070" t="b">
        <f t="shared" si="267"/>
        <v>0</v>
      </c>
      <c r="G5070" t="b">
        <f>IF('Input and Summary Results'!$J$4="yes",IF(C5070=FALSE,FALSE,IF('Data Transformation'!E5070&lt;$R$10,E5070,$R$10)),IF(C5070=FALSE,FALSE,IF(C5070&lt;$R$10,C5070,$R$10)))</f>
        <v>0</v>
      </c>
      <c r="H5070" t="b">
        <f>IF('Input and Summary Results'!$J$4="yes",'Data Transformation'!F5070,'Data Transformation'!D5070)</f>
        <v>0</v>
      </c>
      <c r="I5070" t="str">
        <f t="shared" si="268"/>
        <v/>
      </c>
    </row>
    <row r="5071" spans="2:9" x14ac:dyDescent="0.25">
      <c r="B5071" t="b">
        <f>IF('Input and Summary Results'!D4653=0,FALSE,'Input and Summary Results'!$B4653)</f>
        <v>0</v>
      </c>
      <c r="C5071" t="b">
        <f>IF(OR(B5071=0,'Input and Summary Results'!D4653=0,'Input and Summary Results'!D4653=""),FALSE,'Input and Summary Results'!$D4653)</f>
        <v>0</v>
      </c>
      <c r="D5071" t="b">
        <f>IF(OR(B5071=0,'Input and Summary Results'!E4653=0),FALSE,'Input and Summary Results'!$E4653)</f>
        <v>0</v>
      </c>
      <c r="E5071" t="b">
        <f t="shared" si="266"/>
        <v>0</v>
      </c>
      <c r="F5071" t="b">
        <f t="shared" si="267"/>
        <v>0</v>
      </c>
      <c r="G5071" t="b">
        <f>IF('Input and Summary Results'!$J$4="yes",IF(C5071=FALSE,FALSE,IF('Data Transformation'!E5071&lt;$R$10,E5071,$R$10)),IF(C5071=FALSE,FALSE,IF(C5071&lt;$R$10,C5071,$R$10)))</f>
        <v>0</v>
      </c>
      <c r="H5071" t="b">
        <f>IF('Input and Summary Results'!$J$4="yes",'Data Transformation'!F5071,'Data Transformation'!D5071)</f>
        <v>0</v>
      </c>
      <c r="I5071" t="str">
        <f t="shared" si="268"/>
        <v/>
      </c>
    </row>
    <row r="5072" spans="2:9" x14ac:dyDescent="0.25">
      <c r="B5072" t="b">
        <f>IF('Input and Summary Results'!D4654=0,FALSE,'Input and Summary Results'!$B4654)</f>
        <v>0</v>
      </c>
      <c r="C5072" t="b">
        <f>IF(OR(B5072=0,'Input and Summary Results'!D4654=0,'Input and Summary Results'!D4654=""),FALSE,'Input and Summary Results'!$D4654)</f>
        <v>0</v>
      </c>
      <c r="D5072" t="b">
        <f>IF(OR(B5072=0,'Input and Summary Results'!E4654=0),FALSE,'Input and Summary Results'!$E4654)</f>
        <v>0</v>
      </c>
      <c r="E5072" t="b">
        <f t="shared" si="266"/>
        <v>0</v>
      </c>
      <c r="F5072" t="b">
        <f t="shared" si="267"/>
        <v>0</v>
      </c>
      <c r="G5072" t="b">
        <f>IF('Input and Summary Results'!$J$4="yes",IF(C5072=FALSE,FALSE,IF('Data Transformation'!E5072&lt;$R$10,E5072,$R$10)),IF(C5072=FALSE,FALSE,IF(C5072&lt;$R$10,C5072,$R$10)))</f>
        <v>0</v>
      </c>
      <c r="H5072" t="b">
        <f>IF('Input and Summary Results'!$J$4="yes",'Data Transformation'!F5072,'Data Transformation'!D5072)</f>
        <v>0</v>
      </c>
      <c r="I5072" t="str">
        <f t="shared" si="268"/>
        <v/>
      </c>
    </row>
    <row r="5073" spans="2:9" x14ac:dyDescent="0.25">
      <c r="B5073" t="b">
        <f>IF('Input and Summary Results'!D4655=0,FALSE,'Input and Summary Results'!$B4655)</f>
        <v>0</v>
      </c>
      <c r="C5073" t="b">
        <f>IF(OR(B5073=0,'Input and Summary Results'!D4655=0,'Input and Summary Results'!D4655=""),FALSE,'Input and Summary Results'!$D4655)</f>
        <v>0</v>
      </c>
      <c r="D5073" t="b">
        <f>IF(OR(B5073=0,'Input and Summary Results'!E4655=0),FALSE,'Input and Summary Results'!$E4655)</f>
        <v>0</v>
      </c>
      <c r="E5073" t="b">
        <f t="shared" si="266"/>
        <v>0</v>
      </c>
      <c r="F5073" t="b">
        <f t="shared" si="267"/>
        <v>0</v>
      </c>
      <c r="G5073" t="b">
        <f>IF('Input and Summary Results'!$J$4="yes",IF(C5073=FALSE,FALSE,IF('Data Transformation'!E5073&lt;$R$10,E5073,$R$10)),IF(C5073=FALSE,FALSE,IF(C5073&lt;$R$10,C5073,$R$10)))</f>
        <v>0</v>
      </c>
      <c r="H5073" t="b">
        <f>IF('Input and Summary Results'!$J$4="yes",'Data Transformation'!F5073,'Data Transformation'!D5073)</f>
        <v>0</v>
      </c>
      <c r="I5073" t="str">
        <f t="shared" si="268"/>
        <v/>
      </c>
    </row>
    <row r="5074" spans="2:9" x14ac:dyDescent="0.25">
      <c r="B5074" t="b">
        <f>IF('Input and Summary Results'!D4656=0,FALSE,'Input and Summary Results'!$B4656)</f>
        <v>0</v>
      </c>
      <c r="C5074" t="b">
        <f>IF(OR(B5074=0,'Input and Summary Results'!D4656=0,'Input and Summary Results'!D4656=""),FALSE,'Input and Summary Results'!$D4656)</f>
        <v>0</v>
      </c>
      <c r="D5074" t="b">
        <f>IF(OR(B5074=0,'Input and Summary Results'!E4656=0),FALSE,'Input and Summary Results'!$E4656)</f>
        <v>0</v>
      </c>
      <c r="E5074" t="b">
        <f t="shared" si="266"/>
        <v>0</v>
      </c>
      <c r="F5074" t="b">
        <f t="shared" si="267"/>
        <v>0</v>
      </c>
      <c r="G5074" t="b">
        <f>IF('Input and Summary Results'!$J$4="yes",IF(C5074=FALSE,FALSE,IF('Data Transformation'!E5074&lt;$R$10,E5074,$R$10)),IF(C5074=FALSE,FALSE,IF(C5074&lt;$R$10,C5074,$R$10)))</f>
        <v>0</v>
      </c>
      <c r="H5074" t="b">
        <f>IF('Input and Summary Results'!$J$4="yes",'Data Transformation'!F5074,'Data Transformation'!D5074)</f>
        <v>0</v>
      </c>
      <c r="I5074" t="str">
        <f t="shared" si="268"/>
        <v/>
      </c>
    </row>
    <row r="5075" spans="2:9" x14ac:dyDescent="0.25">
      <c r="B5075" t="b">
        <f>IF('Input and Summary Results'!D4657=0,FALSE,'Input and Summary Results'!$B4657)</f>
        <v>0</v>
      </c>
      <c r="C5075" t="b">
        <f>IF(OR(B5075=0,'Input and Summary Results'!D4657=0,'Input and Summary Results'!D4657=""),FALSE,'Input and Summary Results'!$D4657)</f>
        <v>0</v>
      </c>
      <c r="D5075" t="b">
        <f>IF(OR(B5075=0,'Input and Summary Results'!E4657=0),FALSE,'Input and Summary Results'!$E4657)</f>
        <v>0</v>
      </c>
      <c r="E5075" t="b">
        <f t="shared" si="266"/>
        <v>0</v>
      </c>
      <c r="F5075" t="b">
        <f t="shared" si="267"/>
        <v>0</v>
      </c>
      <c r="G5075" t="b">
        <f>IF('Input and Summary Results'!$J$4="yes",IF(C5075=FALSE,FALSE,IF('Data Transformation'!E5075&lt;$R$10,E5075,$R$10)),IF(C5075=FALSE,FALSE,IF(C5075&lt;$R$10,C5075,$R$10)))</f>
        <v>0</v>
      </c>
      <c r="H5075" t="b">
        <f>IF('Input and Summary Results'!$J$4="yes",'Data Transformation'!F5075,'Data Transformation'!D5075)</f>
        <v>0</v>
      </c>
      <c r="I5075" t="str">
        <f t="shared" si="268"/>
        <v/>
      </c>
    </row>
    <row r="5076" spans="2:9" x14ac:dyDescent="0.25">
      <c r="B5076" t="b">
        <f>IF('Input and Summary Results'!D4658=0,FALSE,'Input and Summary Results'!$B4658)</f>
        <v>0</v>
      </c>
      <c r="C5076" t="b">
        <f>IF(OR(B5076=0,'Input and Summary Results'!D4658=0,'Input and Summary Results'!D4658=""),FALSE,'Input and Summary Results'!$D4658)</f>
        <v>0</v>
      </c>
      <c r="D5076" t="b">
        <f>IF(OR(B5076=0,'Input and Summary Results'!E4658=0),FALSE,'Input and Summary Results'!$E4658)</f>
        <v>0</v>
      </c>
      <c r="E5076" t="b">
        <f t="shared" si="266"/>
        <v>0</v>
      </c>
      <c r="F5076" t="b">
        <f t="shared" si="267"/>
        <v>0</v>
      </c>
      <c r="G5076" t="b">
        <f>IF('Input and Summary Results'!$J$4="yes",IF(C5076=FALSE,FALSE,IF('Data Transformation'!E5076&lt;$R$10,E5076,$R$10)),IF(C5076=FALSE,FALSE,IF(C5076&lt;$R$10,C5076,$R$10)))</f>
        <v>0</v>
      </c>
      <c r="H5076" t="b">
        <f>IF('Input and Summary Results'!$J$4="yes",'Data Transformation'!F5076,'Data Transformation'!D5076)</f>
        <v>0</v>
      </c>
      <c r="I5076" t="str">
        <f t="shared" si="268"/>
        <v/>
      </c>
    </row>
    <row r="5077" spans="2:9" x14ac:dyDescent="0.25">
      <c r="B5077" t="b">
        <f>IF('Input and Summary Results'!D4659=0,FALSE,'Input and Summary Results'!$B4659)</f>
        <v>0</v>
      </c>
      <c r="C5077" t="b">
        <f>IF(OR(B5077=0,'Input and Summary Results'!D4659=0,'Input and Summary Results'!D4659=""),FALSE,'Input and Summary Results'!$D4659)</f>
        <v>0</v>
      </c>
      <c r="D5077" t="b">
        <f>IF(OR(B5077=0,'Input and Summary Results'!E4659=0),FALSE,'Input and Summary Results'!$E4659)</f>
        <v>0</v>
      </c>
      <c r="E5077" t="b">
        <f t="shared" si="266"/>
        <v>0</v>
      </c>
      <c r="F5077" t="b">
        <f t="shared" si="267"/>
        <v>0</v>
      </c>
      <c r="G5077" t="b">
        <f>IF('Input and Summary Results'!$J$4="yes",IF(C5077=FALSE,FALSE,IF('Data Transformation'!E5077&lt;$R$10,E5077,$R$10)),IF(C5077=FALSE,FALSE,IF(C5077&lt;$R$10,C5077,$R$10)))</f>
        <v>0</v>
      </c>
      <c r="H5077" t="b">
        <f>IF('Input and Summary Results'!$J$4="yes",'Data Transformation'!F5077,'Data Transformation'!D5077)</f>
        <v>0</v>
      </c>
      <c r="I5077" t="str">
        <f t="shared" si="268"/>
        <v/>
      </c>
    </row>
    <row r="5078" spans="2:9" x14ac:dyDescent="0.25">
      <c r="B5078" t="b">
        <f>IF('Input and Summary Results'!D4660=0,FALSE,'Input and Summary Results'!$B4660)</f>
        <v>0</v>
      </c>
      <c r="C5078" t="b">
        <f>IF(OR(B5078=0,'Input and Summary Results'!D4660=0,'Input and Summary Results'!D4660=""),FALSE,'Input and Summary Results'!$D4660)</f>
        <v>0</v>
      </c>
      <c r="D5078" t="b">
        <f>IF(OR(B5078=0,'Input and Summary Results'!E4660=0),FALSE,'Input and Summary Results'!$E4660)</f>
        <v>0</v>
      </c>
      <c r="E5078" t="b">
        <f t="shared" si="266"/>
        <v>0</v>
      </c>
      <c r="F5078" t="b">
        <f t="shared" si="267"/>
        <v>0</v>
      </c>
      <c r="G5078" t="b">
        <f>IF('Input and Summary Results'!$J$4="yes",IF(C5078=FALSE,FALSE,IF('Data Transformation'!E5078&lt;$R$10,E5078,$R$10)),IF(C5078=FALSE,FALSE,IF(C5078&lt;$R$10,C5078,$R$10)))</f>
        <v>0</v>
      </c>
      <c r="H5078" t="b">
        <f>IF('Input and Summary Results'!$J$4="yes",'Data Transformation'!F5078,'Data Transformation'!D5078)</f>
        <v>0</v>
      </c>
      <c r="I5078" t="str">
        <f t="shared" si="268"/>
        <v/>
      </c>
    </row>
    <row r="5079" spans="2:9" x14ac:dyDescent="0.25">
      <c r="B5079" t="b">
        <f>IF('Input and Summary Results'!D4661=0,FALSE,'Input and Summary Results'!$B4661)</f>
        <v>0</v>
      </c>
      <c r="C5079" t="b">
        <f>IF(OR(B5079=0,'Input and Summary Results'!D4661=0,'Input and Summary Results'!D4661=""),FALSE,'Input and Summary Results'!$D4661)</f>
        <v>0</v>
      </c>
      <c r="D5079" t="b">
        <f>IF(OR(B5079=0,'Input and Summary Results'!E4661=0),FALSE,'Input and Summary Results'!$E4661)</f>
        <v>0</v>
      </c>
      <c r="E5079" t="b">
        <f t="shared" si="266"/>
        <v>0</v>
      </c>
      <c r="F5079" t="b">
        <f t="shared" si="267"/>
        <v>0</v>
      </c>
      <c r="G5079" t="b">
        <f>IF('Input and Summary Results'!$J$4="yes",IF(C5079=FALSE,FALSE,IF('Data Transformation'!E5079&lt;$R$10,E5079,$R$10)),IF(C5079=FALSE,FALSE,IF(C5079&lt;$R$10,C5079,$R$10)))</f>
        <v>0</v>
      </c>
      <c r="H5079" t="b">
        <f>IF('Input and Summary Results'!$J$4="yes",'Data Transformation'!F5079,'Data Transformation'!D5079)</f>
        <v>0</v>
      </c>
      <c r="I5079" t="str">
        <f t="shared" si="268"/>
        <v/>
      </c>
    </row>
    <row r="5080" spans="2:9" x14ac:dyDescent="0.25">
      <c r="B5080" t="b">
        <f>IF('Input and Summary Results'!D4662=0,FALSE,'Input and Summary Results'!$B4662)</f>
        <v>0</v>
      </c>
      <c r="C5080" t="b">
        <f>IF(OR(B5080=0,'Input and Summary Results'!D4662=0,'Input and Summary Results'!D4662=""),FALSE,'Input and Summary Results'!$D4662)</f>
        <v>0</v>
      </c>
      <c r="D5080" t="b">
        <f>IF(OR(B5080=0,'Input and Summary Results'!E4662=0),FALSE,'Input and Summary Results'!$E4662)</f>
        <v>0</v>
      </c>
      <c r="E5080" t="b">
        <f t="shared" si="266"/>
        <v>0</v>
      </c>
      <c r="F5080" t="b">
        <f t="shared" si="267"/>
        <v>0</v>
      </c>
      <c r="G5080" t="b">
        <f>IF('Input and Summary Results'!$J$4="yes",IF(C5080=FALSE,FALSE,IF('Data Transformation'!E5080&lt;$R$10,E5080,$R$10)),IF(C5080=FALSE,FALSE,IF(C5080&lt;$R$10,C5080,$R$10)))</f>
        <v>0</v>
      </c>
      <c r="H5080" t="b">
        <f>IF('Input and Summary Results'!$J$4="yes",'Data Transformation'!F5080,'Data Transformation'!D5080)</f>
        <v>0</v>
      </c>
      <c r="I5080" t="str">
        <f t="shared" si="268"/>
        <v/>
      </c>
    </row>
    <row r="5081" spans="2:9" x14ac:dyDescent="0.25">
      <c r="B5081" t="b">
        <f>IF('Input and Summary Results'!D4663=0,FALSE,'Input and Summary Results'!$B4663)</f>
        <v>0</v>
      </c>
      <c r="C5081" t="b">
        <f>IF(OR(B5081=0,'Input and Summary Results'!D4663=0,'Input and Summary Results'!D4663=""),FALSE,'Input and Summary Results'!$D4663)</f>
        <v>0</v>
      </c>
      <c r="D5081" t="b">
        <f>IF(OR(B5081=0,'Input and Summary Results'!E4663=0),FALSE,'Input and Summary Results'!$E4663)</f>
        <v>0</v>
      </c>
      <c r="E5081" t="b">
        <f t="shared" si="266"/>
        <v>0</v>
      </c>
      <c r="F5081" t="b">
        <f t="shared" si="267"/>
        <v>0</v>
      </c>
      <c r="G5081" t="b">
        <f>IF('Input and Summary Results'!$J$4="yes",IF(C5081=FALSE,FALSE,IF('Data Transformation'!E5081&lt;$R$10,E5081,$R$10)),IF(C5081=FALSE,FALSE,IF(C5081&lt;$R$10,C5081,$R$10)))</f>
        <v>0</v>
      </c>
      <c r="H5081" t="b">
        <f>IF('Input and Summary Results'!$J$4="yes",'Data Transformation'!F5081,'Data Transformation'!D5081)</f>
        <v>0</v>
      </c>
      <c r="I5081" t="str">
        <f t="shared" si="268"/>
        <v/>
      </c>
    </row>
    <row r="5082" spans="2:9" x14ac:dyDescent="0.25">
      <c r="B5082" t="b">
        <f>IF('Input and Summary Results'!D4664=0,FALSE,'Input and Summary Results'!$B4664)</f>
        <v>0</v>
      </c>
      <c r="C5082" t="b">
        <f>IF(OR(B5082=0,'Input and Summary Results'!D4664=0,'Input and Summary Results'!D4664=""),FALSE,'Input and Summary Results'!$D4664)</f>
        <v>0</v>
      </c>
      <c r="D5082" t="b">
        <f>IF(OR(B5082=0,'Input and Summary Results'!E4664=0),FALSE,'Input and Summary Results'!$E4664)</f>
        <v>0</v>
      </c>
      <c r="E5082" t="b">
        <f t="shared" si="266"/>
        <v>0</v>
      </c>
      <c r="F5082" t="b">
        <f t="shared" si="267"/>
        <v>0</v>
      </c>
      <c r="G5082" t="b">
        <f>IF('Input and Summary Results'!$J$4="yes",IF(C5082=FALSE,FALSE,IF('Data Transformation'!E5082&lt;$R$10,E5082,$R$10)),IF(C5082=FALSE,FALSE,IF(C5082&lt;$R$10,C5082,$R$10)))</f>
        <v>0</v>
      </c>
      <c r="H5082" t="b">
        <f>IF('Input and Summary Results'!$J$4="yes",'Data Transformation'!F5082,'Data Transformation'!D5082)</f>
        <v>0</v>
      </c>
      <c r="I5082" t="str">
        <f t="shared" si="268"/>
        <v/>
      </c>
    </row>
    <row r="5083" spans="2:9" x14ac:dyDescent="0.25">
      <c r="B5083" t="b">
        <f>IF('Input and Summary Results'!D4665=0,FALSE,'Input and Summary Results'!$B4665)</f>
        <v>0</v>
      </c>
      <c r="C5083" t="b">
        <f>IF(OR(B5083=0,'Input and Summary Results'!D4665=0,'Input and Summary Results'!D4665=""),FALSE,'Input and Summary Results'!$D4665)</f>
        <v>0</v>
      </c>
      <c r="D5083" t="b">
        <f>IF(OR(B5083=0,'Input and Summary Results'!E4665=0),FALSE,'Input and Summary Results'!$E4665)</f>
        <v>0</v>
      </c>
      <c r="E5083" t="b">
        <f t="shared" si="266"/>
        <v>0</v>
      </c>
      <c r="F5083" t="b">
        <f t="shared" si="267"/>
        <v>0</v>
      </c>
      <c r="G5083" t="b">
        <f>IF('Input and Summary Results'!$J$4="yes",IF(C5083=FALSE,FALSE,IF('Data Transformation'!E5083&lt;$R$10,E5083,$R$10)),IF(C5083=FALSE,FALSE,IF(C5083&lt;$R$10,C5083,$R$10)))</f>
        <v>0</v>
      </c>
      <c r="H5083" t="b">
        <f>IF('Input and Summary Results'!$J$4="yes",'Data Transformation'!F5083,'Data Transformation'!D5083)</f>
        <v>0</v>
      </c>
      <c r="I5083" t="str">
        <f t="shared" si="268"/>
        <v/>
      </c>
    </row>
    <row r="5084" spans="2:9" x14ac:dyDescent="0.25">
      <c r="B5084" t="b">
        <f>IF('Input and Summary Results'!D4666=0,FALSE,'Input and Summary Results'!$B4666)</f>
        <v>0</v>
      </c>
      <c r="C5084" t="b">
        <f>IF(OR(B5084=0,'Input and Summary Results'!D4666=0,'Input and Summary Results'!D4666=""),FALSE,'Input and Summary Results'!$D4666)</f>
        <v>0</v>
      </c>
      <c r="D5084" t="b">
        <f>IF(OR(B5084=0,'Input and Summary Results'!E4666=0),FALSE,'Input and Summary Results'!$E4666)</f>
        <v>0</v>
      </c>
      <c r="E5084" t="b">
        <f t="shared" si="266"/>
        <v>0</v>
      </c>
      <c r="F5084" t="b">
        <f t="shared" si="267"/>
        <v>0</v>
      </c>
      <c r="G5084" t="b">
        <f>IF('Input and Summary Results'!$J$4="yes",IF(C5084=FALSE,FALSE,IF('Data Transformation'!E5084&lt;$R$10,E5084,$R$10)),IF(C5084=FALSE,FALSE,IF(C5084&lt;$R$10,C5084,$R$10)))</f>
        <v>0</v>
      </c>
      <c r="H5084" t="b">
        <f>IF('Input and Summary Results'!$J$4="yes",'Data Transformation'!F5084,'Data Transformation'!D5084)</f>
        <v>0</v>
      </c>
      <c r="I5084" t="str">
        <f t="shared" si="268"/>
        <v/>
      </c>
    </row>
    <row r="5085" spans="2:9" x14ac:dyDescent="0.25">
      <c r="B5085" t="b">
        <f>IF('Input and Summary Results'!D4667=0,FALSE,'Input and Summary Results'!$B4667)</f>
        <v>0</v>
      </c>
      <c r="C5085" t="b">
        <f>IF(OR(B5085=0,'Input and Summary Results'!D4667=0,'Input and Summary Results'!D4667=""),FALSE,'Input and Summary Results'!$D4667)</f>
        <v>0</v>
      </c>
      <c r="D5085" t="b">
        <f>IF(OR(B5085=0,'Input and Summary Results'!E4667=0),FALSE,'Input and Summary Results'!$E4667)</f>
        <v>0</v>
      </c>
      <c r="E5085" t="b">
        <f t="shared" si="266"/>
        <v>0</v>
      </c>
      <c r="F5085" t="b">
        <f t="shared" si="267"/>
        <v>0</v>
      </c>
      <c r="G5085" t="b">
        <f>IF('Input and Summary Results'!$J$4="yes",IF(C5085=FALSE,FALSE,IF('Data Transformation'!E5085&lt;$R$10,E5085,$R$10)),IF(C5085=FALSE,FALSE,IF(C5085&lt;$R$10,C5085,$R$10)))</f>
        <v>0</v>
      </c>
      <c r="H5085" t="b">
        <f>IF('Input and Summary Results'!$J$4="yes",'Data Transformation'!F5085,'Data Transformation'!D5085)</f>
        <v>0</v>
      </c>
      <c r="I5085" t="str">
        <f t="shared" si="268"/>
        <v/>
      </c>
    </row>
    <row r="5086" spans="2:9" x14ac:dyDescent="0.25">
      <c r="B5086" t="b">
        <f>IF('Input and Summary Results'!D4668=0,FALSE,'Input and Summary Results'!$B4668)</f>
        <v>0</v>
      </c>
      <c r="C5086" t="b">
        <f>IF(OR(B5086=0,'Input and Summary Results'!D4668=0,'Input and Summary Results'!D4668=""),FALSE,'Input and Summary Results'!$D4668)</f>
        <v>0</v>
      </c>
      <c r="D5086" t="b">
        <f>IF(OR(B5086=0,'Input and Summary Results'!E4668=0),FALSE,'Input and Summary Results'!$E4668)</f>
        <v>0</v>
      </c>
      <c r="E5086" t="b">
        <f t="shared" si="266"/>
        <v>0</v>
      </c>
      <c r="F5086" t="b">
        <f t="shared" si="267"/>
        <v>0</v>
      </c>
      <c r="G5086" t="b">
        <f>IF('Input and Summary Results'!$J$4="yes",IF(C5086=FALSE,FALSE,IF('Data Transformation'!E5086&lt;$R$10,E5086,$R$10)),IF(C5086=FALSE,FALSE,IF(C5086&lt;$R$10,C5086,$R$10)))</f>
        <v>0</v>
      </c>
      <c r="H5086" t="b">
        <f>IF('Input and Summary Results'!$J$4="yes",'Data Transformation'!F5086,'Data Transformation'!D5086)</f>
        <v>0</v>
      </c>
      <c r="I5086" t="str">
        <f t="shared" si="268"/>
        <v/>
      </c>
    </row>
    <row r="5087" spans="2:9" x14ac:dyDescent="0.25">
      <c r="B5087" t="b">
        <f>IF('Input and Summary Results'!D4669=0,FALSE,'Input and Summary Results'!$B4669)</f>
        <v>0</v>
      </c>
      <c r="C5087" t="b">
        <f>IF(OR(B5087=0,'Input and Summary Results'!D4669=0,'Input and Summary Results'!D4669=""),FALSE,'Input and Summary Results'!$D4669)</f>
        <v>0</v>
      </c>
      <c r="D5087" t="b">
        <f>IF(OR(B5087=0,'Input and Summary Results'!E4669=0),FALSE,'Input and Summary Results'!$E4669)</f>
        <v>0</v>
      </c>
      <c r="E5087" t="b">
        <f t="shared" si="266"/>
        <v>0</v>
      </c>
      <c r="F5087" t="b">
        <f t="shared" si="267"/>
        <v>0</v>
      </c>
      <c r="G5087" t="b">
        <f>IF('Input and Summary Results'!$J$4="yes",IF(C5087=FALSE,FALSE,IF('Data Transformation'!E5087&lt;$R$10,E5087,$R$10)),IF(C5087=FALSE,FALSE,IF(C5087&lt;$R$10,C5087,$R$10)))</f>
        <v>0</v>
      </c>
      <c r="H5087" t="b">
        <f>IF('Input and Summary Results'!$J$4="yes",'Data Transformation'!F5087,'Data Transformation'!D5087)</f>
        <v>0</v>
      </c>
      <c r="I5087" t="str">
        <f t="shared" si="268"/>
        <v/>
      </c>
    </row>
    <row r="5088" spans="2:9" x14ac:dyDescent="0.25">
      <c r="B5088" t="b">
        <f>IF('Input and Summary Results'!D4670=0,FALSE,'Input and Summary Results'!$B4670)</f>
        <v>0</v>
      </c>
      <c r="C5088" t="b">
        <f>IF(OR(B5088=0,'Input and Summary Results'!D4670=0,'Input and Summary Results'!D4670=""),FALSE,'Input and Summary Results'!$D4670)</f>
        <v>0</v>
      </c>
      <c r="D5088" t="b">
        <f>IF(OR(B5088=0,'Input and Summary Results'!E4670=0),FALSE,'Input and Summary Results'!$E4670)</f>
        <v>0</v>
      </c>
      <c r="E5088" t="b">
        <f t="shared" si="266"/>
        <v>0</v>
      </c>
      <c r="F5088" t="b">
        <f t="shared" si="267"/>
        <v>0</v>
      </c>
      <c r="G5088" t="b">
        <f>IF('Input and Summary Results'!$J$4="yes",IF(C5088=FALSE,FALSE,IF('Data Transformation'!E5088&lt;$R$10,E5088,$R$10)),IF(C5088=FALSE,FALSE,IF(C5088&lt;$R$10,C5088,$R$10)))</f>
        <v>0</v>
      </c>
      <c r="H5088" t="b">
        <f>IF('Input and Summary Results'!$J$4="yes",'Data Transformation'!F5088,'Data Transformation'!D5088)</f>
        <v>0</v>
      </c>
      <c r="I5088" t="str">
        <f t="shared" si="268"/>
        <v/>
      </c>
    </row>
    <row r="5089" spans="2:9" x14ac:dyDescent="0.25">
      <c r="B5089" t="b">
        <f>IF('Input and Summary Results'!D4671=0,FALSE,'Input and Summary Results'!$B4671)</f>
        <v>0</v>
      </c>
      <c r="C5089" t="b">
        <f>IF(OR(B5089=0,'Input and Summary Results'!D4671=0,'Input and Summary Results'!D4671=""),FALSE,'Input and Summary Results'!$D4671)</f>
        <v>0</v>
      </c>
      <c r="D5089" t="b">
        <f>IF(OR(B5089=0,'Input and Summary Results'!E4671=0),FALSE,'Input and Summary Results'!$E4671)</f>
        <v>0</v>
      </c>
      <c r="E5089" t="b">
        <f t="shared" si="266"/>
        <v>0</v>
      </c>
      <c r="F5089" t="b">
        <f t="shared" si="267"/>
        <v>0</v>
      </c>
      <c r="G5089" t="b">
        <f>IF('Input and Summary Results'!$J$4="yes",IF(C5089=FALSE,FALSE,IF('Data Transformation'!E5089&lt;$R$10,E5089,$R$10)),IF(C5089=FALSE,FALSE,IF(C5089&lt;$R$10,C5089,$R$10)))</f>
        <v>0</v>
      </c>
      <c r="H5089" t="b">
        <f>IF('Input and Summary Results'!$J$4="yes",'Data Transformation'!F5089,'Data Transformation'!D5089)</f>
        <v>0</v>
      </c>
      <c r="I5089" t="str">
        <f t="shared" si="268"/>
        <v/>
      </c>
    </row>
    <row r="5090" spans="2:9" x14ac:dyDescent="0.25">
      <c r="B5090" t="b">
        <f>IF('Input and Summary Results'!D4672=0,FALSE,'Input and Summary Results'!$B4672)</f>
        <v>0</v>
      </c>
      <c r="C5090" t="b">
        <f>IF(OR(B5090=0,'Input and Summary Results'!D4672=0,'Input and Summary Results'!D4672=""),FALSE,'Input and Summary Results'!$D4672)</f>
        <v>0</v>
      </c>
      <c r="D5090" t="b">
        <f>IF(OR(B5090=0,'Input and Summary Results'!E4672=0),FALSE,'Input and Summary Results'!$E4672)</f>
        <v>0</v>
      </c>
      <c r="E5090" t="b">
        <f t="shared" si="266"/>
        <v>0</v>
      </c>
      <c r="F5090" t="b">
        <f t="shared" si="267"/>
        <v>0</v>
      </c>
      <c r="G5090" t="b">
        <f>IF('Input and Summary Results'!$J$4="yes",IF(C5090=FALSE,FALSE,IF('Data Transformation'!E5090&lt;$R$10,E5090,$R$10)),IF(C5090=FALSE,FALSE,IF(C5090&lt;$R$10,C5090,$R$10)))</f>
        <v>0</v>
      </c>
      <c r="H5090" t="b">
        <f>IF('Input and Summary Results'!$J$4="yes",'Data Transformation'!F5090,'Data Transformation'!D5090)</f>
        <v>0</v>
      </c>
      <c r="I5090" t="str">
        <f t="shared" si="268"/>
        <v/>
      </c>
    </row>
    <row r="5091" spans="2:9" x14ac:dyDescent="0.25">
      <c r="B5091" t="b">
        <f>IF('Input and Summary Results'!D4673=0,FALSE,'Input and Summary Results'!$B4673)</f>
        <v>0</v>
      </c>
      <c r="C5091" t="b">
        <f>IF(OR(B5091=0,'Input and Summary Results'!D4673=0,'Input and Summary Results'!D4673=""),FALSE,'Input and Summary Results'!$D4673)</f>
        <v>0</v>
      </c>
      <c r="D5091" t="b">
        <f>IF(OR(B5091=0,'Input and Summary Results'!E4673=0),FALSE,'Input and Summary Results'!$E4673)</f>
        <v>0</v>
      </c>
      <c r="E5091" t="b">
        <f t="shared" si="266"/>
        <v>0</v>
      </c>
      <c r="F5091" t="b">
        <f t="shared" si="267"/>
        <v>0</v>
      </c>
      <c r="G5091" t="b">
        <f>IF('Input and Summary Results'!$J$4="yes",IF(C5091=FALSE,FALSE,IF('Data Transformation'!E5091&lt;$R$10,E5091,$R$10)),IF(C5091=FALSE,FALSE,IF(C5091&lt;$R$10,C5091,$R$10)))</f>
        <v>0</v>
      </c>
      <c r="H5091" t="b">
        <f>IF('Input and Summary Results'!$J$4="yes",'Data Transformation'!F5091,'Data Transformation'!D5091)</f>
        <v>0</v>
      </c>
      <c r="I5091" t="str">
        <f t="shared" si="268"/>
        <v/>
      </c>
    </row>
    <row r="5092" spans="2:9" x14ac:dyDescent="0.25">
      <c r="B5092" t="b">
        <f>IF('Input and Summary Results'!D4674=0,FALSE,'Input and Summary Results'!$B4674)</f>
        <v>0</v>
      </c>
      <c r="C5092" t="b">
        <f>IF(OR(B5092=0,'Input and Summary Results'!D4674=0,'Input and Summary Results'!D4674=""),FALSE,'Input and Summary Results'!$D4674)</f>
        <v>0</v>
      </c>
      <c r="D5092" t="b">
        <f>IF(OR(B5092=0,'Input and Summary Results'!E4674=0),FALSE,'Input and Summary Results'!$E4674)</f>
        <v>0</v>
      </c>
      <c r="E5092" t="b">
        <f t="shared" si="266"/>
        <v>0</v>
      </c>
      <c r="F5092" t="b">
        <f t="shared" si="267"/>
        <v>0</v>
      </c>
      <c r="G5092" t="b">
        <f>IF('Input and Summary Results'!$J$4="yes",IF(C5092=FALSE,FALSE,IF('Data Transformation'!E5092&lt;$R$10,E5092,$R$10)),IF(C5092=FALSE,FALSE,IF(C5092&lt;$R$10,C5092,$R$10)))</f>
        <v>0</v>
      </c>
      <c r="H5092" t="b">
        <f>IF('Input and Summary Results'!$J$4="yes",'Data Transformation'!F5092,'Data Transformation'!D5092)</f>
        <v>0</v>
      </c>
      <c r="I5092" t="str">
        <f t="shared" si="268"/>
        <v/>
      </c>
    </row>
    <row r="5093" spans="2:9" x14ac:dyDescent="0.25">
      <c r="B5093" t="b">
        <f>IF('Input and Summary Results'!D4675=0,FALSE,'Input and Summary Results'!$B4675)</f>
        <v>0</v>
      </c>
      <c r="C5093" t="b">
        <f>IF(OR(B5093=0,'Input and Summary Results'!D4675=0,'Input and Summary Results'!D4675=""),FALSE,'Input and Summary Results'!$D4675)</f>
        <v>0</v>
      </c>
      <c r="D5093" t="b">
        <f>IF(OR(B5093=0,'Input and Summary Results'!E4675=0),FALSE,'Input and Summary Results'!$E4675)</f>
        <v>0</v>
      </c>
      <c r="E5093" t="b">
        <f t="shared" si="266"/>
        <v>0</v>
      </c>
      <c r="F5093" t="b">
        <f t="shared" si="267"/>
        <v>0</v>
      </c>
      <c r="G5093" t="b">
        <f>IF('Input and Summary Results'!$J$4="yes",IF(C5093=FALSE,FALSE,IF('Data Transformation'!E5093&lt;$R$10,E5093,$R$10)),IF(C5093=FALSE,FALSE,IF(C5093&lt;$R$10,C5093,$R$10)))</f>
        <v>0</v>
      </c>
      <c r="H5093" t="b">
        <f>IF('Input and Summary Results'!$J$4="yes",'Data Transformation'!F5093,'Data Transformation'!D5093)</f>
        <v>0</v>
      </c>
      <c r="I5093" t="str">
        <f t="shared" si="268"/>
        <v/>
      </c>
    </row>
    <row r="5094" spans="2:9" x14ac:dyDescent="0.25">
      <c r="B5094" t="b">
        <f>IF('Input and Summary Results'!D4676=0,FALSE,'Input and Summary Results'!$B4676)</f>
        <v>0</v>
      </c>
      <c r="C5094" t="b">
        <f>IF(OR(B5094=0,'Input and Summary Results'!D4676=0,'Input and Summary Results'!D4676=""),FALSE,'Input and Summary Results'!$D4676)</f>
        <v>0</v>
      </c>
      <c r="D5094" t="b">
        <f>IF(OR(B5094=0,'Input and Summary Results'!E4676=0),FALSE,'Input and Summary Results'!$E4676)</f>
        <v>0</v>
      </c>
      <c r="E5094" t="b">
        <f t="shared" si="266"/>
        <v>0</v>
      </c>
      <c r="F5094" t="b">
        <f t="shared" si="267"/>
        <v>0</v>
      </c>
      <c r="G5094" t="b">
        <f>IF('Input and Summary Results'!$J$4="yes",IF(C5094=FALSE,FALSE,IF('Data Transformation'!E5094&lt;$R$10,E5094,$R$10)),IF(C5094=FALSE,FALSE,IF(C5094&lt;$R$10,C5094,$R$10)))</f>
        <v>0</v>
      </c>
      <c r="H5094" t="b">
        <f>IF('Input and Summary Results'!$J$4="yes",'Data Transformation'!F5094,'Data Transformation'!D5094)</f>
        <v>0</v>
      </c>
      <c r="I5094" t="str">
        <f t="shared" si="268"/>
        <v/>
      </c>
    </row>
    <row r="5095" spans="2:9" x14ac:dyDescent="0.25">
      <c r="B5095" t="b">
        <f>IF('Input and Summary Results'!D4677=0,FALSE,'Input and Summary Results'!$B4677)</f>
        <v>0</v>
      </c>
      <c r="C5095" t="b">
        <f>IF(OR(B5095=0,'Input and Summary Results'!D4677=0,'Input and Summary Results'!D4677=""),FALSE,'Input and Summary Results'!$D4677)</f>
        <v>0</v>
      </c>
      <c r="D5095" t="b">
        <f>IF(OR(B5095=0,'Input and Summary Results'!E4677=0),FALSE,'Input and Summary Results'!$E4677)</f>
        <v>0</v>
      </c>
      <c r="E5095" t="b">
        <f t="shared" si="266"/>
        <v>0</v>
      </c>
      <c r="F5095" t="b">
        <f t="shared" si="267"/>
        <v>0</v>
      </c>
      <c r="G5095" t="b">
        <f>IF('Input and Summary Results'!$J$4="yes",IF(C5095=FALSE,FALSE,IF('Data Transformation'!E5095&lt;$R$10,E5095,$R$10)),IF(C5095=FALSE,FALSE,IF(C5095&lt;$R$10,C5095,$R$10)))</f>
        <v>0</v>
      </c>
      <c r="H5095" t="b">
        <f>IF('Input and Summary Results'!$J$4="yes",'Data Transformation'!F5095,'Data Transformation'!D5095)</f>
        <v>0</v>
      </c>
      <c r="I5095" t="str">
        <f t="shared" si="268"/>
        <v/>
      </c>
    </row>
    <row r="5096" spans="2:9" x14ac:dyDescent="0.25">
      <c r="B5096" t="b">
        <f>IF('Input and Summary Results'!D4678=0,FALSE,'Input and Summary Results'!$B4678)</f>
        <v>0</v>
      </c>
      <c r="C5096" t="b">
        <f>IF(OR(B5096=0,'Input and Summary Results'!D4678=0,'Input and Summary Results'!D4678=""),FALSE,'Input and Summary Results'!$D4678)</f>
        <v>0</v>
      </c>
      <c r="D5096" t="b">
        <f>IF(OR(B5096=0,'Input and Summary Results'!E4678=0),FALSE,'Input and Summary Results'!$E4678)</f>
        <v>0</v>
      </c>
      <c r="E5096" t="b">
        <f t="shared" si="266"/>
        <v>0</v>
      </c>
      <c r="F5096" t="b">
        <f t="shared" si="267"/>
        <v>0</v>
      </c>
      <c r="G5096" t="b">
        <f>IF('Input and Summary Results'!$J$4="yes",IF(C5096=FALSE,FALSE,IF('Data Transformation'!E5096&lt;$R$10,E5096,$R$10)),IF(C5096=FALSE,FALSE,IF(C5096&lt;$R$10,C5096,$R$10)))</f>
        <v>0</v>
      </c>
      <c r="H5096" t="b">
        <f>IF('Input and Summary Results'!$J$4="yes",'Data Transformation'!F5096,'Data Transformation'!D5096)</f>
        <v>0</v>
      </c>
      <c r="I5096" t="str">
        <f t="shared" si="268"/>
        <v/>
      </c>
    </row>
    <row r="5097" spans="2:9" x14ac:dyDescent="0.25">
      <c r="B5097" t="b">
        <f>IF('Input and Summary Results'!D4679=0,FALSE,'Input and Summary Results'!$B4679)</f>
        <v>0</v>
      </c>
      <c r="C5097" t="b">
        <f>IF(OR(B5097=0,'Input and Summary Results'!D4679=0,'Input and Summary Results'!D4679=""),FALSE,'Input and Summary Results'!$D4679)</f>
        <v>0</v>
      </c>
      <c r="D5097" t="b">
        <f>IF(OR(B5097=0,'Input and Summary Results'!E4679=0),FALSE,'Input and Summary Results'!$E4679)</f>
        <v>0</v>
      </c>
      <c r="E5097" t="b">
        <f t="shared" si="266"/>
        <v>0</v>
      </c>
      <c r="F5097" t="b">
        <f t="shared" si="267"/>
        <v>0</v>
      </c>
      <c r="G5097" t="b">
        <f>IF('Input and Summary Results'!$J$4="yes",IF(C5097=FALSE,FALSE,IF('Data Transformation'!E5097&lt;$R$10,E5097,$R$10)),IF(C5097=FALSE,FALSE,IF(C5097&lt;$R$10,C5097,$R$10)))</f>
        <v>0</v>
      </c>
      <c r="H5097" t="b">
        <f>IF('Input and Summary Results'!$J$4="yes",'Data Transformation'!F5097,'Data Transformation'!D5097)</f>
        <v>0</v>
      </c>
      <c r="I5097" t="str">
        <f t="shared" si="268"/>
        <v/>
      </c>
    </row>
    <row r="5098" spans="2:9" x14ac:dyDescent="0.25">
      <c r="B5098" t="b">
        <f>IF('Input and Summary Results'!D4680=0,FALSE,'Input and Summary Results'!$B4680)</f>
        <v>0</v>
      </c>
      <c r="C5098" t="b">
        <f>IF(OR(B5098=0,'Input and Summary Results'!D4680=0,'Input and Summary Results'!D4680=""),FALSE,'Input and Summary Results'!$D4680)</f>
        <v>0</v>
      </c>
      <c r="D5098" t="b">
        <f>IF(OR(B5098=0,'Input and Summary Results'!E4680=0),FALSE,'Input and Summary Results'!$E4680)</f>
        <v>0</v>
      </c>
      <c r="E5098" t="b">
        <f t="shared" ref="E5098:E5161" si="269">IF(C5098=FALSE,FALSE,LOG10(C5098))</f>
        <v>0</v>
      </c>
      <c r="F5098" t="b">
        <f t="shared" ref="F5098:F5161" si="270">IF(D5098=FALSE, FALSE,0.434*D5098/C5098)</f>
        <v>0</v>
      </c>
      <c r="G5098" t="b">
        <f>IF('Input and Summary Results'!$J$4="yes",IF(C5098=FALSE,FALSE,IF('Data Transformation'!E5098&lt;$R$10,E5098,$R$10)),IF(C5098=FALSE,FALSE,IF(C5098&lt;$R$10,C5098,$R$10)))</f>
        <v>0</v>
      </c>
      <c r="H5098" t="b">
        <f>IF('Input and Summary Results'!$J$4="yes",'Data Transformation'!F5098,'Data Transformation'!D5098)</f>
        <v>0</v>
      </c>
      <c r="I5098" t="str">
        <f t="shared" si="268"/>
        <v/>
      </c>
    </row>
    <row r="5099" spans="2:9" x14ac:dyDescent="0.25">
      <c r="B5099" t="b">
        <f>IF('Input and Summary Results'!D4681=0,FALSE,'Input and Summary Results'!$B4681)</f>
        <v>0</v>
      </c>
      <c r="C5099" t="b">
        <f>IF(OR(B5099=0,'Input and Summary Results'!D4681=0,'Input and Summary Results'!D4681=""),FALSE,'Input and Summary Results'!$D4681)</f>
        <v>0</v>
      </c>
      <c r="D5099" t="b">
        <f>IF(OR(B5099=0,'Input and Summary Results'!E4681=0),FALSE,'Input and Summary Results'!$E4681)</f>
        <v>0</v>
      </c>
      <c r="E5099" t="b">
        <f t="shared" si="269"/>
        <v>0</v>
      </c>
      <c r="F5099" t="b">
        <f t="shared" si="270"/>
        <v>0</v>
      </c>
      <c r="G5099" t="b">
        <f>IF('Input and Summary Results'!$J$4="yes",IF(C5099=FALSE,FALSE,IF('Data Transformation'!E5099&lt;$R$10,E5099,$R$10)),IF(C5099=FALSE,FALSE,IF(C5099&lt;$R$10,C5099,$R$10)))</f>
        <v>0</v>
      </c>
      <c r="H5099" t="b">
        <f>IF('Input and Summary Results'!$J$4="yes",'Data Transformation'!F5099,'Data Transformation'!D5099)</f>
        <v>0</v>
      </c>
      <c r="I5099" t="str">
        <f t="shared" si="268"/>
        <v/>
      </c>
    </row>
    <row r="5100" spans="2:9" x14ac:dyDescent="0.25">
      <c r="B5100" t="b">
        <f>IF('Input and Summary Results'!D4682=0,FALSE,'Input and Summary Results'!$B4682)</f>
        <v>0</v>
      </c>
      <c r="C5100" t="b">
        <f>IF(OR(B5100=0,'Input and Summary Results'!D4682=0,'Input and Summary Results'!D4682=""),FALSE,'Input and Summary Results'!$D4682)</f>
        <v>0</v>
      </c>
      <c r="D5100" t="b">
        <f>IF(OR(B5100=0,'Input and Summary Results'!E4682=0),FALSE,'Input and Summary Results'!$E4682)</f>
        <v>0</v>
      </c>
      <c r="E5100" t="b">
        <f t="shared" si="269"/>
        <v>0</v>
      </c>
      <c r="F5100" t="b">
        <f t="shared" si="270"/>
        <v>0</v>
      </c>
      <c r="G5100" t="b">
        <f>IF('Input and Summary Results'!$J$4="yes",IF(C5100=FALSE,FALSE,IF('Data Transformation'!E5100&lt;$R$10,E5100,$R$10)),IF(C5100=FALSE,FALSE,IF(C5100&lt;$R$10,C5100,$R$10)))</f>
        <v>0</v>
      </c>
      <c r="H5100" t="b">
        <f>IF('Input and Summary Results'!$J$4="yes",'Data Transformation'!F5100,'Data Transformation'!D5100)</f>
        <v>0</v>
      </c>
      <c r="I5100" t="str">
        <f t="shared" si="268"/>
        <v/>
      </c>
    </row>
    <row r="5101" spans="2:9" x14ac:dyDescent="0.25">
      <c r="B5101" t="b">
        <f>IF('Input and Summary Results'!D4683=0,FALSE,'Input and Summary Results'!$B4683)</f>
        <v>0</v>
      </c>
      <c r="C5101" t="b">
        <f>IF(OR(B5101=0,'Input and Summary Results'!D4683=0,'Input and Summary Results'!D4683=""),FALSE,'Input and Summary Results'!$D4683)</f>
        <v>0</v>
      </c>
      <c r="D5101" t="b">
        <f>IF(OR(B5101=0,'Input and Summary Results'!E4683=0),FALSE,'Input and Summary Results'!$E4683)</f>
        <v>0</v>
      </c>
      <c r="E5101" t="b">
        <f t="shared" si="269"/>
        <v>0</v>
      </c>
      <c r="F5101" t="b">
        <f t="shared" si="270"/>
        <v>0</v>
      </c>
      <c r="G5101" t="b">
        <f>IF('Input and Summary Results'!$J$4="yes",IF(C5101=FALSE,FALSE,IF('Data Transformation'!E5101&lt;$R$10,E5101,$R$10)),IF(C5101=FALSE,FALSE,IF(C5101&lt;$R$10,C5101,$R$10)))</f>
        <v>0</v>
      </c>
      <c r="H5101" t="b">
        <f>IF('Input and Summary Results'!$J$4="yes",'Data Transformation'!F5101,'Data Transformation'!D5101)</f>
        <v>0</v>
      </c>
      <c r="I5101" t="str">
        <f t="shared" si="268"/>
        <v/>
      </c>
    </row>
    <row r="5102" spans="2:9" x14ac:dyDescent="0.25">
      <c r="B5102" t="b">
        <f>IF('Input and Summary Results'!D4684=0,FALSE,'Input and Summary Results'!$B4684)</f>
        <v>0</v>
      </c>
      <c r="C5102" t="b">
        <f>IF(OR(B5102=0,'Input and Summary Results'!D4684=0,'Input and Summary Results'!D4684=""),FALSE,'Input and Summary Results'!$D4684)</f>
        <v>0</v>
      </c>
      <c r="D5102" t="b">
        <f>IF(OR(B5102=0,'Input and Summary Results'!E4684=0),FALSE,'Input and Summary Results'!$E4684)</f>
        <v>0</v>
      </c>
      <c r="E5102" t="b">
        <f t="shared" si="269"/>
        <v>0</v>
      </c>
      <c r="F5102" t="b">
        <f t="shared" si="270"/>
        <v>0</v>
      </c>
      <c r="G5102" t="b">
        <f>IF('Input and Summary Results'!$J$4="yes",IF(C5102=FALSE,FALSE,IF('Data Transformation'!E5102&lt;$R$10,E5102,$R$10)),IF(C5102=FALSE,FALSE,IF(C5102&lt;$R$10,C5102,$R$10)))</f>
        <v>0</v>
      </c>
      <c r="H5102" t="b">
        <f>IF('Input and Summary Results'!$J$4="yes",'Data Transformation'!F5102,'Data Transformation'!D5102)</f>
        <v>0</v>
      </c>
      <c r="I5102" t="str">
        <f t="shared" si="268"/>
        <v/>
      </c>
    </row>
    <row r="5103" spans="2:9" x14ac:dyDescent="0.25">
      <c r="B5103" t="b">
        <f>IF('Input and Summary Results'!D4685=0,FALSE,'Input and Summary Results'!$B4685)</f>
        <v>0</v>
      </c>
      <c r="C5103" t="b">
        <f>IF(OR(B5103=0,'Input and Summary Results'!D4685=0,'Input and Summary Results'!D4685=""),FALSE,'Input and Summary Results'!$D4685)</f>
        <v>0</v>
      </c>
      <c r="D5103" t="b">
        <f>IF(OR(B5103=0,'Input and Summary Results'!E4685=0),FALSE,'Input and Summary Results'!$E4685)</f>
        <v>0</v>
      </c>
      <c r="E5103" t="b">
        <f t="shared" si="269"/>
        <v>0</v>
      </c>
      <c r="F5103" t="b">
        <f t="shared" si="270"/>
        <v>0</v>
      </c>
      <c r="G5103" t="b">
        <f>IF('Input and Summary Results'!$J$4="yes",IF(C5103=FALSE,FALSE,IF('Data Transformation'!E5103&lt;$R$10,E5103,$R$10)),IF(C5103=FALSE,FALSE,IF(C5103&lt;$R$10,C5103,$R$10)))</f>
        <v>0</v>
      </c>
      <c r="H5103" t="b">
        <f>IF('Input and Summary Results'!$J$4="yes",'Data Transformation'!F5103,'Data Transformation'!D5103)</f>
        <v>0</v>
      </c>
      <c r="I5103" t="str">
        <f t="shared" si="268"/>
        <v/>
      </c>
    </row>
    <row r="5104" spans="2:9" x14ac:dyDescent="0.25">
      <c r="B5104" t="b">
        <f>IF('Input and Summary Results'!D4686=0,FALSE,'Input and Summary Results'!$B4686)</f>
        <v>0</v>
      </c>
      <c r="C5104" t="b">
        <f>IF(OR(B5104=0,'Input and Summary Results'!D4686=0,'Input and Summary Results'!D4686=""),FALSE,'Input and Summary Results'!$D4686)</f>
        <v>0</v>
      </c>
      <c r="D5104" t="b">
        <f>IF(OR(B5104=0,'Input and Summary Results'!E4686=0),FALSE,'Input and Summary Results'!$E4686)</f>
        <v>0</v>
      </c>
      <c r="E5104" t="b">
        <f t="shared" si="269"/>
        <v>0</v>
      </c>
      <c r="F5104" t="b">
        <f t="shared" si="270"/>
        <v>0</v>
      </c>
      <c r="G5104" t="b">
        <f>IF('Input and Summary Results'!$J$4="yes",IF(C5104=FALSE,FALSE,IF('Data Transformation'!E5104&lt;$R$10,E5104,$R$10)),IF(C5104=FALSE,FALSE,IF(C5104&lt;$R$10,C5104,$R$10)))</f>
        <v>0</v>
      </c>
      <c r="H5104" t="b">
        <f>IF('Input and Summary Results'!$J$4="yes",'Data Transformation'!F5104,'Data Transformation'!D5104)</f>
        <v>0</v>
      </c>
      <c r="I5104" t="str">
        <f t="shared" si="268"/>
        <v/>
      </c>
    </row>
    <row r="5105" spans="2:9" x14ac:dyDescent="0.25">
      <c r="B5105" t="b">
        <f>IF('Input and Summary Results'!D4687=0,FALSE,'Input and Summary Results'!$B4687)</f>
        <v>0</v>
      </c>
      <c r="C5105" t="b">
        <f>IF(OR(B5105=0,'Input and Summary Results'!D4687=0,'Input and Summary Results'!D4687=""),FALSE,'Input and Summary Results'!$D4687)</f>
        <v>0</v>
      </c>
      <c r="D5105" t="b">
        <f>IF(OR(B5105=0,'Input and Summary Results'!E4687=0),FALSE,'Input and Summary Results'!$E4687)</f>
        <v>0</v>
      </c>
      <c r="E5105" t="b">
        <f t="shared" si="269"/>
        <v>0</v>
      </c>
      <c r="F5105" t="b">
        <f t="shared" si="270"/>
        <v>0</v>
      </c>
      <c r="G5105" t="b">
        <f>IF('Input and Summary Results'!$J$4="yes",IF(C5105=FALSE,FALSE,IF('Data Transformation'!E5105&lt;$R$10,E5105,$R$10)),IF(C5105=FALSE,FALSE,IF(C5105&lt;$R$10,C5105,$R$10)))</f>
        <v>0</v>
      </c>
      <c r="H5105" t="b">
        <f>IF('Input and Summary Results'!$J$4="yes",'Data Transformation'!F5105,'Data Transformation'!D5105)</f>
        <v>0</v>
      </c>
      <c r="I5105" t="str">
        <f t="shared" si="268"/>
        <v/>
      </c>
    </row>
    <row r="5106" spans="2:9" x14ac:dyDescent="0.25">
      <c r="B5106" t="b">
        <f>IF('Input and Summary Results'!D4688=0,FALSE,'Input and Summary Results'!$B4688)</f>
        <v>0</v>
      </c>
      <c r="C5106" t="b">
        <f>IF(OR(B5106=0,'Input and Summary Results'!D4688=0,'Input and Summary Results'!D4688=""),FALSE,'Input and Summary Results'!$D4688)</f>
        <v>0</v>
      </c>
      <c r="D5106" t="b">
        <f>IF(OR(B5106=0,'Input and Summary Results'!E4688=0),FALSE,'Input and Summary Results'!$E4688)</f>
        <v>0</v>
      </c>
      <c r="E5106" t="b">
        <f t="shared" si="269"/>
        <v>0</v>
      </c>
      <c r="F5106" t="b">
        <f t="shared" si="270"/>
        <v>0</v>
      </c>
      <c r="G5106" t="b">
        <f>IF('Input and Summary Results'!$J$4="yes",IF(C5106=FALSE,FALSE,IF('Data Transformation'!E5106&lt;$R$10,E5106,$R$10)),IF(C5106=FALSE,FALSE,IF(C5106&lt;$R$10,C5106,$R$10)))</f>
        <v>0</v>
      </c>
      <c r="H5106" t="b">
        <f>IF('Input and Summary Results'!$J$4="yes",'Data Transformation'!F5106,'Data Transformation'!D5106)</f>
        <v>0</v>
      </c>
      <c r="I5106" t="str">
        <f t="shared" si="268"/>
        <v/>
      </c>
    </row>
    <row r="5107" spans="2:9" x14ac:dyDescent="0.25">
      <c r="B5107" t="b">
        <f>IF('Input and Summary Results'!D4689=0,FALSE,'Input and Summary Results'!$B4689)</f>
        <v>0</v>
      </c>
      <c r="C5107" t="b">
        <f>IF(OR(B5107=0,'Input and Summary Results'!D4689=0,'Input and Summary Results'!D4689=""),FALSE,'Input and Summary Results'!$D4689)</f>
        <v>0</v>
      </c>
      <c r="D5107" t="b">
        <f>IF(OR(B5107=0,'Input and Summary Results'!E4689=0),FALSE,'Input and Summary Results'!$E4689)</f>
        <v>0</v>
      </c>
      <c r="E5107" t="b">
        <f t="shared" si="269"/>
        <v>0</v>
      </c>
      <c r="F5107" t="b">
        <f t="shared" si="270"/>
        <v>0</v>
      </c>
      <c r="G5107" t="b">
        <f>IF('Input and Summary Results'!$J$4="yes",IF(C5107=FALSE,FALSE,IF('Data Transformation'!E5107&lt;$R$10,E5107,$R$10)),IF(C5107=FALSE,FALSE,IF(C5107&lt;$R$10,C5107,$R$10)))</f>
        <v>0</v>
      </c>
      <c r="H5107" t="b">
        <f>IF('Input and Summary Results'!$J$4="yes",'Data Transformation'!F5107,'Data Transformation'!D5107)</f>
        <v>0</v>
      </c>
      <c r="I5107" t="str">
        <f t="shared" si="268"/>
        <v/>
      </c>
    </row>
    <row r="5108" spans="2:9" x14ac:dyDescent="0.25">
      <c r="B5108" t="b">
        <f>IF('Input and Summary Results'!D4690=0,FALSE,'Input and Summary Results'!$B4690)</f>
        <v>0</v>
      </c>
      <c r="C5108" t="b">
        <f>IF(OR(B5108=0,'Input and Summary Results'!D4690=0,'Input and Summary Results'!D4690=""),FALSE,'Input and Summary Results'!$D4690)</f>
        <v>0</v>
      </c>
      <c r="D5108" t="b">
        <f>IF(OR(B5108=0,'Input and Summary Results'!E4690=0),FALSE,'Input and Summary Results'!$E4690)</f>
        <v>0</v>
      </c>
      <c r="E5108" t="b">
        <f t="shared" si="269"/>
        <v>0</v>
      </c>
      <c r="F5108" t="b">
        <f t="shared" si="270"/>
        <v>0</v>
      </c>
      <c r="G5108" t="b">
        <f>IF('Input and Summary Results'!$J$4="yes",IF(C5108=FALSE,FALSE,IF('Data Transformation'!E5108&lt;$R$10,E5108,$R$10)),IF(C5108=FALSE,FALSE,IF(C5108&lt;$R$10,C5108,$R$10)))</f>
        <v>0</v>
      </c>
      <c r="H5108" t="b">
        <f>IF('Input and Summary Results'!$J$4="yes",'Data Transformation'!F5108,'Data Transformation'!D5108)</f>
        <v>0</v>
      </c>
      <c r="I5108" t="str">
        <f t="shared" si="268"/>
        <v/>
      </c>
    </row>
    <row r="5109" spans="2:9" x14ac:dyDescent="0.25">
      <c r="B5109" t="b">
        <f>IF('Input and Summary Results'!D4691=0,FALSE,'Input and Summary Results'!$B4691)</f>
        <v>0</v>
      </c>
      <c r="C5109" t="b">
        <f>IF(OR(B5109=0,'Input and Summary Results'!D4691=0,'Input and Summary Results'!D4691=""),FALSE,'Input and Summary Results'!$D4691)</f>
        <v>0</v>
      </c>
      <c r="D5109" t="b">
        <f>IF(OR(B5109=0,'Input and Summary Results'!E4691=0),FALSE,'Input and Summary Results'!$E4691)</f>
        <v>0</v>
      </c>
      <c r="E5109" t="b">
        <f t="shared" si="269"/>
        <v>0</v>
      </c>
      <c r="F5109" t="b">
        <f t="shared" si="270"/>
        <v>0</v>
      </c>
      <c r="G5109" t="b">
        <f>IF('Input and Summary Results'!$J$4="yes",IF(C5109=FALSE,FALSE,IF('Data Transformation'!E5109&lt;$R$10,E5109,$R$10)),IF(C5109=FALSE,FALSE,IF(C5109&lt;$R$10,C5109,$R$10)))</f>
        <v>0</v>
      </c>
      <c r="H5109" t="b">
        <f>IF('Input and Summary Results'!$J$4="yes",'Data Transformation'!F5109,'Data Transformation'!D5109)</f>
        <v>0</v>
      </c>
      <c r="I5109" t="str">
        <f t="shared" si="268"/>
        <v/>
      </c>
    </row>
    <row r="5110" spans="2:9" x14ac:dyDescent="0.25">
      <c r="B5110" t="b">
        <f>IF('Input and Summary Results'!D4692=0,FALSE,'Input and Summary Results'!$B4692)</f>
        <v>0</v>
      </c>
      <c r="C5110" t="b">
        <f>IF(OR(B5110=0,'Input and Summary Results'!D4692=0,'Input and Summary Results'!D4692=""),FALSE,'Input and Summary Results'!$D4692)</f>
        <v>0</v>
      </c>
      <c r="D5110" t="b">
        <f>IF(OR(B5110=0,'Input and Summary Results'!E4692=0),FALSE,'Input and Summary Results'!$E4692)</f>
        <v>0</v>
      </c>
      <c r="E5110" t="b">
        <f t="shared" si="269"/>
        <v>0</v>
      </c>
      <c r="F5110" t="b">
        <f t="shared" si="270"/>
        <v>0</v>
      </c>
      <c r="G5110" t="b">
        <f>IF('Input and Summary Results'!$J$4="yes",IF(C5110=FALSE,FALSE,IF('Data Transformation'!E5110&lt;$R$10,E5110,$R$10)),IF(C5110=FALSE,FALSE,IF(C5110&lt;$R$10,C5110,$R$10)))</f>
        <v>0</v>
      </c>
      <c r="H5110" t="b">
        <f>IF('Input and Summary Results'!$J$4="yes",'Data Transformation'!F5110,'Data Transformation'!D5110)</f>
        <v>0</v>
      </c>
      <c r="I5110" t="str">
        <f t="shared" si="268"/>
        <v/>
      </c>
    </row>
    <row r="5111" spans="2:9" x14ac:dyDescent="0.25">
      <c r="B5111" t="b">
        <f>IF('Input and Summary Results'!D4693=0,FALSE,'Input and Summary Results'!$B4693)</f>
        <v>0</v>
      </c>
      <c r="C5111" t="b">
        <f>IF(OR(B5111=0,'Input and Summary Results'!D4693=0,'Input and Summary Results'!D4693=""),FALSE,'Input and Summary Results'!$D4693)</f>
        <v>0</v>
      </c>
      <c r="D5111" t="b">
        <f>IF(OR(B5111=0,'Input and Summary Results'!E4693=0),FALSE,'Input and Summary Results'!$E4693)</f>
        <v>0</v>
      </c>
      <c r="E5111" t="b">
        <f t="shared" si="269"/>
        <v>0</v>
      </c>
      <c r="F5111" t="b">
        <f t="shared" si="270"/>
        <v>0</v>
      </c>
      <c r="G5111" t="b">
        <f>IF('Input and Summary Results'!$J$4="yes",IF(C5111=FALSE,FALSE,IF('Data Transformation'!E5111&lt;$R$10,E5111,$R$10)),IF(C5111=FALSE,FALSE,IF(C5111&lt;$R$10,C5111,$R$10)))</f>
        <v>0</v>
      </c>
      <c r="H5111" t="b">
        <f>IF('Input and Summary Results'!$J$4="yes",'Data Transformation'!F5111,'Data Transformation'!D5111)</f>
        <v>0</v>
      </c>
      <c r="I5111" t="str">
        <f t="shared" si="268"/>
        <v/>
      </c>
    </row>
    <row r="5112" spans="2:9" x14ac:dyDescent="0.25">
      <c r="B5112" t="b">
        <f>IF('Input and Summary Results'!D4694=0,FALSE,'Input and Summary Results'!$B4694)</f>
        <v>0</v>
      </c>
      <c r="C5112" t="b">
        <f>IF(OR(B5112=0,'Input and Summary Results'!D4694=0,'Input and Summary Results'!D4694=""),FALSE,'Input and Summary Results'!$D4694)</f>
        <v>0</v>
      </c>
      <c r="D5112" t="b">
        <f>IF(OR(B5112=0,'Input and Summary Results'!E4694=0),FALSE,'Input and Summary Results'!$E4694)</f>
        <v>0</v>
      </c>
      <c r="E5112" t="b">
        <f t="shared" si="269"/>
        <v>0</v>
      </c>
      <c r="F5112" t="b">
        <f t="shared" si="270"/>
        <v>0</v>
      </c>
      <c r="G5112" t="b">
        <f>IF('Input and Summary Results'!$J$4="yes",IF(C5112=FALSE,FALSE,IF('Data Transformation'!E5112&lt;$R$10,E5112,$R$10)),IF(C5112=FALSE,FALSE,IF(C5112&lt;$R$10,C5112,$R$10)))</f>
        <v>0</v>
      </c>
      <c r="H5112" t="b">
        <f>IF('Input and Summary Results'!$J$4="yes",'Data Transformation'!F5112,'Data Transformation'!D5112)</f>
        <v>0</v>
      </c>
      <c r="I5112" t="str">
        <f t="shared" si="268"/>
        <v/>
      </c>
    </row>
    <row r="5113" spans="2:9" x14ac:dyDescent="0.25">
      <c r="B5113" t="b">
        <f>IF('Input and Summary Results'!D4695=0,FALSE,'Input and Summary Results'!$B4695)</f>
        <v>0</v>
      </c>
      <c r="C5113" t="b">
        <f>IF(OR(B5113=0,'Input and Summary Results'!D4695=0,'Input and Summary Results'!D4695=""),FALSE,'Input and Summary Results'!$D4695)</f>
        <v>0</v>
      </c>
      <c r="D5113" t="b">
        <f>IF(OR(B5113=0,'Input and Summary Results'!E4695=0),FALSE,'Input and Summary Results'!$E4695)</f>
        <v>0</v>
      </c>
      <c r="E5113" t="b">
        <f t="shared" si="269"/>
        <v>0</v>
      </c>
      <c r="F5113" t="b">
        <f t="shared" si="270"/>
        <v>0</v>
      </c>
      <c r="G5113" t="b">
        <f>IF('Input and Summary Results'!$J$4="yes",IF(C5113=FALSE,FALSE,IF('Data Transformation'!E5113&lt;$R$10,E5113,$R$10)),IF(C5113=FALSE,FALSE,IF(C5113&lt;$R$10,C5113,$R$10)))</f>
        <v>0</v>
      </c>
      <c r="H5113" t="b">
        <f>IF('Input and Summary Results'!$J$4="yes",'Data Transformation'!F5113,'Data Transformation'!D5113)</f>
        <v>0</v>
      </c>
      <c r="I5113" t="str">
        <f t="shared" si="268"/>
        <v/>
      </c>
    </row>
    <row r="5114" spans="2:9" x14ac:dyDescent="0.25">
      <c r="B5114" t="b">
        <f>IF('Input and Summary Results'!D4696=0,FALSE,'Input and Summary Results'!$B4696)</f>
        <v>0</v>
      </c>
      <c r="C5114" t="b">
        <f>IF(OR(B5114=0,'Input and Summary Results'!D4696=0,'Input and Summary Results'!D4696=""),FALSE,'Input and Summary Results'!$D4696)</f>
        <v>0</v>
      </c>
      <c r="D5114" t="b">
        <f>IF(OR(B5114=0,'Input and Summary Results'!E4696=0),FALSE,'Input and Summary Results'!$E4696)</f>
        <v>0</v>
      </c>
      <c r="E5114" t="b">
        <f t="shared" si="269"/>
        <v>0</v>
      </c>
      <c r="F5114" t="b">
        <f t="shared" si="270"/>
        <v>0</v>
      </c>
      <c r="G5114" t="b">
        <f>IF('Input and Summary Results'!$J$4="yes",IF(C5114=FALSE,FALSE,IF('Data Transformation'!E5114&lt;$R$10,E5114,$R$10)),IF(C5114=FALSE,FALSE,IF(C5114&lt;$R$10,C5114,$R$10)))</f>
        <v>0</v>
      </c>
      <c r="H5114" t="b">
        <f>IF('Input and Summary Results'!$J$4="yes",'Data Transformation'!F5114,'Data Transformation'!D5114)</f>
        <v>0</v>
      </c>
      <c r="I5114" t="str">
        <f t="shared" si="268"/>
        <v/>
      </c>
    </row>
    <row r="5115" spans="2:9" x14ac:dyDescent="0.25">
      <c r="B5115" t="b">
        <f>IF('Input and Summary Results'!D4697=0,FALSE,'Input and Summary Results'!$B4697)</f>
        <v>0</v>
      </c>
      <c r="C5115" t="b">
        <f>IF(OR(B5115=0,'Input and Summary Results'!D4697=0,'Input and Summary Results'!D4697=""),FALSE,'Input and Summary Results'!$D4697)</f>
        <v>0</v>
      </c>
      <c r="D5115" t="b">
        <f>IF(OR(B5115=0,'Input and Summary Results'!E4697=0),FALSE,'Input and Summary Results'!$E4697)</f>
        <v>0</v>
      </c>
      <c r="E5115" t="b">
        <f t="shared" si="269"/>
        <v>0</v>
      </c>
      <c r="F5115" t="b">
        <f t="shared" si="270"/>
        <v>0</v>
      </c>
      <c r="G5115" t="b">
        <f>IF('Input and Summary Results'!$J$4="yes",IF(C5115=FALSE,FALSE,IF('Data Transformation'!E5115&lt;$R$10,E5115,$R$10)),IF(C5115=FALSE,FALSE,IF(C5115&lt;$R$10,C5115,$R$10)))</f>
        <v>0</v>
      </c>
      <c r="H5115" t="b">
        <f>IF('Input and Summary Results'!$J$4="yes",'Data Transformation'!F5115,'Data Transformation'!D5115)</f>
        <v>0</v>
      </c>
      <c r="I5115" t="str">
        <f t="shared" si="268"/>
        <v/>
      </c>
    </row>
    <row r="5116" spans="2:9" x14ac:dyDescent="0.25">
      <c r="B5116" t="b">
        <f>IF('Input and Summary Results'!D4698=0,FALSE,'Input and Summary Results'!$B4698)</f>
        <v>0</v>
      </c>
      <c r="C5116" t="b">
        <f>IF(OR(B5116=0,'Input and Summary Results'!D4698=0,'Input and Summary Results'!D4698=""),FALSE,'Input and Summary Results'!$D4698)</f>
        <v>0</v>
      </c>
      <c r="D5116" t="b">
        <f>IF(OR(B5116=0,'Input and Summary Results'!E4698=0),FALSE,'Input and Summary Results'!$E4698)</f>
        <v>0</v>
      </c>
      <c r="E5116" t="b">
        <f t="shared" si="269"/>
        <v>0</v>
      </c>
      <c r="F5116" t="b">
        <f t="shared" si="270"/>
        <v>0</v>
      </c>
      <c r="G5116" t="b">
        <f>IF('Input and Summary Results'!$J$4="yes",IF(C5116=FALSE,FALSE,IF('Data Transformation'!E5116&lt;$R$10,E5116,$R$10)),IF(C5116=FALSE,FALSE,IF(C5116&lt;$R$10,C5116,$R$10)))</f>
        <v>0</v>
      </c>
      <c r="H5116" t="b">
        <f>IF('Input and Summary Results'!$J$4="yes",'Data Transformation'!F5116,'Data Transformation'!D5116)</f>
        <v>0</v>
      </c>
      <c r="I5116" t="str">
        <f t="shared" si="268"/>
        <v/>
      </c>
    </row>
    <row r="5117" spans="2:9" x14ac:dyDescent="0.25">
      <c r="B5117" t="b">
        <f>IF('Input and Summary Results'!D4699=0,FALSE,'Input and Summary Results'!$B4699)</f>
        <v>0</v>
      </c>
      <c r="C5117" t="b">
        <f>IF(OR(B5117=0,'Input and Summary Results'!D4699=0,'Input and Summary Results'!D4699=""),FALSE,'Input and Summary Results'!$D4699)</f>
        <v>0</v>
      </c>
      <c r="D5117" t="b">
        <f>IF(OR(B5117=0,'Input and Summary Results'!E4699=0),FALSE,'Input and Summary Results'!$E4699)</f>
        <v>0</v>
      </c>
      <c r="E5117" t="b">
        <f t="shared" si="269"/>
        <v>0</v>
      </c>
      <c r="F5117" t="b">
        <f t="shared" si="270"/>
        <v>0</v>
      </c>
      <c r="G5117" t="b">
        <f>IF('Input and Summary Results'!$J$4="yes",IF(C5117=FALSE,FALSE,IF('Data Transformation'!E5117&lt;$R$10,E5117,$R$10)),IF(C5117=FALSE,FALSE,IF(C5117&lt;$R$10,C5117,$R$10)))</f>
        <v>0</v>
      </c>
      <c r="H5117" t="b">
        <f>IF('Input and Summary Results'!$J$4="yes",'Data Transformation'!F5117,'Data Transformation'!D5117)</f>
        <v>0</v>
      </c>
      <c r="I5117" t="str">
        <f t="shared" si="268"/>
        <v/>
      </c>
    </row>
    <row r="5118" spans="2:9" x14ac:dyDescent="0.25">
      <c r="B5118" t="b">
        <f>IF('Input and Summary Results'!D4700=0,FALSE,'Input and Summary Results'!$B4700)</f>
        <v>0</v>
      </c>
      <c r="C5118" t="b">
        <f>IF(OR(B5118=0,'Input and Summary Results'!D4700=0,'Input and Summary Results'!D4700=""),FALSE,'Input and Summary Results'!$D4700)</f>
        <v>0</v>
      </c>
      <c r="D5118" t="b">
        <f>IF(OR(B5118=0,'Input and Summary Results'!E4700=0),FALSE,'Input and Summary Results'!$E4700)</f>
        <v>0</v>
      </c>
      <c r="E5118" t="b">
        <f t="shared" si="269"/>
        <v>0</v>
      </c>
      <c r="F5118" t="b">
        <f t="shared" si="270"/>
        <v>0</v>
      </c>
      <c r="G5118" t="b">
        <f>IF('Input and Summary Results'!$J$4="yes",IF(C5118=FALSE,FALSE,IF('Data Transformation'!E5118&lt;$R$10,E5118,$R$10)),IF(C5118=FALSE,FALSE,IF(C5118&lt;$R$10,C5118,$R$10)))</f>
        <v>0</v>
      </c>
      <c r="H5118" t="b">
        <f>IF('Input and Summary Results'!$J$4="yes",'Data Transformation'!F5118,'Data Transformation'!D5118)</f>
        <v>0</v>
      </c>
      <c r="I5118" t="str">
        <f t="shared" si="268"/>
        <v/>
      </c>
    </row>
    <row r="5119" spans="2:9" x14ac:dyDescent="0.25">
      <c r="B5119" t="b">
        <f>IF('Input and Summary Results'!D4701=0,FALSE,'Input and Summary Results'!$B4701)</f>
        <v>0</v>
      </c>
      <c r="C5119" t="b">
        <f>IF(OR(B5119=0,'Input and Summary Results'!D4701=0,'Input and Summary Results'!D4701=""),FALSE,'Input and Summary Results'!$D4701)</f>
        <v>0</v>
      </c>
      <c r="D5119" t="b">
        <f>IF(OR(B5119=0,'Input and Summary Results'!E4701=0),FALSE,'Input and Summary Results'!$E4701)</f>
        <v>0</v>
      </c>
      <c r="E5119" t="b">
        <f t="shared" si="269"/>
        <v>0</v>
      </c>
      <c r="F5119" t="b">
        <f t="shared" si="270"/>
        <v>0</v>
      </c>
      <c r="G5119" t="b">
        <f>IF('Input and Summary Results'!$J$4="yes",IF(C5119=FALSE,FALSE,IF('Data Transformation'!E5119&lt;$R$10,E5119,$R$10)),IF(C5119=FALSE,FALSE,IF(C5119&lt;$R$10,C5119,$R$10)))</f>
        <v>0</v>
      </c>
      <c r="H5119" t="b">
        <f>IF('Input and Summary Results'!$J$4="yes",'Data Transformation'!F5119,'Data Transformation'!D5119)</f>
        <v>0</v>
      </c>
      <c r="I5119" t="str">
        <f t="shared" si="268"/>
        <v/>
      </c>
    </row>
    <row r="5120" spans="2:9" x14ac:dyDescent="0.25">
      <c r="B5120" t="b">
        <f>IF('Input and Summary Results'!D4702=0,FALSE,'Input and Summary Results'!$B4702)</f>
        <v>0</v>
      </c>
      <c r="C5120" t="b">
        <f>IF(OR(B5120=0,'Input and Summary Results'!D4702=0,'Input and Summary Results'!D4702=""),FALSE,'Input and Summary Results'!$D4702)</f>
        <v>0</v>
      </c>
      <c r="D5120" t="b">
        <f>IF(OR(B5120=0,'Input and Summary Results'!E4702=0),FALSE,'Input and Summary Results'!$E4702)</f>
        <v>0</v>
      </c>
      <c r="E5120" t="b">
        <f t="shared" si="269"/>
        <v>0</v>
      </c>
      <c r="F5120" t="b">
        <f t="shared" si="270"/>
        <v>0</v>
      </c>
      <c r="G5120" t="b">
        <f>IF('Input and Summary Results'!$J$4="yes",IF(C5120=FALSE,FALSE,IF('Data Transformation'!E5120&lt;$R$10,E5120,$R$10)),IF(C5120=FALSE,FALSE,IF(C5120&lt;$R$10,C5120,$R$10)))</f>
        <v>0</v>
      </c>
      <c r="H5120" t="b">
        <f>IF('Input and Summary Results'!$J$4="yes",'Data Transformation'!F5120,'Data Transformation'!D5120)</f>
        <v>0</v>
      </c>
      <c r="I5120" t="str">
        <f t="shared" si="268"/>
        <v/>
      </c>
    </row>
    <row r="5121" spans="2:9" x14ac:dyDescent="0.25">
      <c r="B5121" t="b">
        <f>IF('Input and Summary Results'!D4703=0,FALSE,'Input and Summary Results'!$B4703)</f>
        <v>0</v>
      </c>
      <c r="C5121" t="b">
        <f>IF(OR(B5121=0,'Input and Summary Results'!D4703=0,'Input and Summary Results'!D4703=""),FALSE,'Input and Summary Results'!$D4703)</f>
        <v>0</v>
      </c>
      <c r="D5121" t="b">
        <f>IF(OR(B5121=0,'Input and Summary Results'!E4703=0),FALSE,'Input and Summary Results'!$E4703)</f>
        <v>0</v>
      </c>
      <c r="E5121" t="b">
        <f t="shared" si="269"/>
        <v>0</v>
      </c>
      <c r="F5121" t="b">
        <f t="shared" si="270"/>
        <v>0</v>
      </c>
      <c r="G5121" t="b">
        <f>IF('Input and Summary Results'!$J$4="yes",IF(C5121=FALSE,FALSE,IF('Data Transformation'!E5121&lt;$R$10,E5121,$R$10)),IF(C5121=FALSE,FALSE,IF(C5121&lt;$R$10,C5121,$R$10)))</f>
        <v>0</v>
      </c>
      <c r="H5121" t="b">
        <f>IF('Input and Summary Results'!$J$4="yes",'Data Transformation'!F5121,'Data Transformation'!D5121)</f>
        <v>0</v>
      </c>
      <c r="I5121" t="str">
        <f t="shared" si="268"/>
        <v/>
      </c>
    </row>
    <row r="5122" spans="2:9" x14ac:dyDescent="0.25">
      <c r="B5122" t="b">
        <f>IF('Input and Summary Results'!D4704=0,FALSE,'Input and Summary Results'!$B4704)</f>
        <v>0</v>
      </c>
      <c r="C5122" t="b">
        <f>IF(OR(B5122=0,'Input and Summary Results'!D4704=0,'Input and Summary Results'!D4704=""),FALSE,'Input and Summary Results'!$D4704)</f>
        <v>0</v>
      </c>
      <c r="D5122" t="b">
        <f>IF(OR(B5122=0,'Input and Summary Results'!E4704=0),FALSE,'Input and Summary Results'!$E4704)</f>
        <v>0</v>
      </c>
      <c r="E5122" t="b">
        <f t="shared" si="269"/>
        <v>0</v>
      </c>
      <c r="F5122" t="b">
        <f t="shared" si="270"/>
        <v>0</v>
      </c>
      <c r="G5122" t="b">
        <f>IF('Input and Summary Results'!$J$4="yes",IF(C5122=FALSE,FALSE,IF('Data Transformation'!E5122&lt;$R$10,E5122,$R$10)),IF(C5122=FALSE,FALSE,IF(C5122&lt;$R$10,C5122,$R$10)))</f>
        <v>0</v>
      </c>
      <c r="H5122" t="b">
        <f>IF('Input and Summary Results'!$J$4="yes",'Data Transformation'!F5122,'Data Transformation'!D5122)</f>
        <v>0</v>
      </c>
      <c r="I5122" t="str">
        <f t="shared" si="268"/>
        <v/>
      </c>
    </row>
    <row r="5123" spans="2:9" x14ac:dyDescent="0.25">
      <c r="B5123" t="b">
        <f>IF('Input and Summary Results'!D4705=0,FALSE,'Input and Summary Results'!$B4705)</f>
        <v>0</v>
      </c>
      <c r="C5123" t="b">
        <f>IF(OR(B5123=0,'Input and Summary Results'!D4705=0,'Input and Summary Results'!D4705=""),FALSE,'Input and Summary Results'!$D4705)</f>
        <v>0</v>
      </c>
      <c r="D5123" t="b">
        <f>IF(OR(B5123=0,'Input and Summary Results'!E4705=0),FALSE,'Input and Summary Results'!$E4705)</f>
        <v>0</v>
      </c>
      <c r="E5123" t="b">
        <f t="shared" si="269"/>
        <v>0</v>
      </c>
      <c r="F5123" t="b">
        <f t="shared" si="270"/>
        <v>0</v>
      </c>
      <c r="G5123" t="b">
        <f>IF('Input and Summary Results'!$J$4="yes",IF(C5123=FALSE,FALSE,IF('Data Transformation'!E5123&lt;$R$10,E5123,$R$10)),IF(C5123=FALSE,FALSE,IF(C5123&lt;$R$10,C5123,$R$10)))</f>
        <v>0</v>
      </c>
      <c r="H5123" t="b">
        <f>IF('Input and Summary Results'!$J$4="yes",'Data Transformation'!F5123,'Data Transformation'!D5123)</f>
        <v>0</v>
      </c>
      <c r="I5123" t="str">
        <f t="shared" si="268"/>
        <v/>
      </c>
    </row>
    <row r="5124" spans="2:9" x14ac:dyDescent="0.25">
      <c r="B5124" t="b">
        <f>IF('Input and Summary Results'!D4706=0,FALSE,'Input and Summary Results'!$B4706)</f>
        <v>0</v>
      </c>
      <c r="C5124" t="b">
        <f>IF(OR(B5124=0,'Input and Summary Results'!D4706=0,'Input and Summary Results'!D4706=""),FALSE,'Input and Summary Results'!$D4706)</f>
        <v>0</v>
      </c>
      <c r="D5124" t="b">
        <f>IF(OR(B5124=0,'Input and Summary Results'!E4706=0),FALSE,'Input and Summary Results'!$E4706)</f>
        <v>0</v>
      </c>
      <c r="E5124" t="b">
        <f t="shared" si="269"/>
        <v>0</v>
      </c>
      <c r="F5124" t="b">
        <f t="shared" si="270"/>
        <v>0</v>
      </c>
      <c r="G5124" t="b">
        <f>IF('Input and Summary Results'!$J$4="yes",IF(C5124=FALSE,FALSE,IF('Data Transformation'!E5124&lt;$R$10,E5124,$R$10)),IF(C5124=FALSE,FALSE,IF(C5124&lt;$R$10,C5124,$R$10)))</f>
        <v>0</v>
      </c>
      <c r="H5124" t="b">
        <f>IF('Input and Summary Results'!$J$4="yes",'Data Transformation'!F5124,'Data Transformation'!D5124)</f>
        <v>0</v>
      </c>
      <c r="I5124" t="str">
        <f t="shared" si="268"/>
        <v/>
      </c>
    </row>
    <row r="5125" spans="2:9" x14ac:dyDescent="0.25">
      <c r="B5125" t="b">
        <f>IF('Input and Summary Results'!D4707=0,FALSE,'Input and Summary Results'!$B4707)</f>
        <v>0</v>
      </c>
      <c r="C5125" t="b">
        <f>IF(OR(B5125=0,'Input and Summary Results'!D4707=0,'Input and Summary Results'!D4707=""),FALSE,'Input and Summary Results'!$D4707)</f>
        <v>0</v>
      </c>
      <c r="D5125" t="b">
        <f>IF(OR(B5125=0,'Input and Summary Results'!E4707=0),FALSE,'Input and Summary Results'!$E4707)</f>
        <v>0</v>
      </c>
      <c r="E5125" t="b">
        <f t="shared" si="269"/>
        <v>0</v>
      </c>
      <c r="F5125" t="b">
        <f t="shared" si="270"/>
        <v>0</v>
      </c>
      <c r="G5125" t="b">
        <f>IF('Input and Summary Results'!$J$4="yes",IF(C5125=FALSE,FALSE,IF('Data Transformation'!E5125&lt;$R$10,E5125,$R$10)),IF(C5125=FALSE,FALSE,IF(C5125&lt;$R$10,C5125,$R$10)))</f>
        <v>0</v>
      </c>
      <c r="H5125" t="b">
        <f>IF('Input and Summary Results'!$J$4="yes",'Data Transformation'!F5125,'Data Transformation'!D5125)</f>
        <v>0</v>
      </c>
      <c r="I5125" t="str">
        <f t="shared" ref="I5125:I5188" si="271">IF(G5125=FALSE,"",B5125)</f>
        <v/>
      </c>
    </row>
    <row r="5126" spans="2:9" x14ac:dyDescent="0.25">
      <c r="B5126" t="b">
        <f>IF('Input and Summary Results'!D4708=0,FALSE,'Input and Summary Results'!$B4708)</f>
        <v>0</v>
      </c>
      <c r="C5126" t="b">
        <f>IF(OR(B5126=0,'Input and Summary Results'!D4708=0,'Input and Summary Results'!D4708=""),FALSE,'Input and Summary Results'!$D4708)</f>
        <v>0</v>
      </c>
      <c r="D5126" t="b">
        <f>IF(OR(B5126=0,'Input and Summary Results'!E4708=0),FALSE,'Input and Summary Results'!$E4708)</f>
        <v>0</v>
      </c>
      <c r="E5126" t="b">
        <f t="shared" si="269"/>
        <v>0</v>
      </c>
      <c r="F5126" t="b">
        <f t="shared" si="270"/>
        <v>0</v>
      </c>
      <c r="G5126" t="b">
        <f>IF('Input and Summary Results'!$J$4="yes",IF(C5126=FALSE,FALSE,IF('Data Transformation'!E5126&lt;$R$10,E5126,$R$10)),IF(C5126=FALSE,FALSE,IF(C5126&lt;$R$10,C5126,$R$10)))</f>
        <v>0</v>
      </c>
      <c r="H5126" t="b">
        <f>IF('Input and Summary Results'!$J$4="yes",'Data Transformation'!F5126,'Data Transformation'!D5126)</f>
        <v>0</v>
      </c>
      <c r="I5126" t="str">
        <f t="shared" si="271"/>
        <v/>
      </c>
    </row>
    <row r="5127" spans="2:9" x14ac:dyDescent="0.25">
      <c r="B5127" t="b">
        <f>IF('Input and Summary Results'!D4709=0,FALSE,'Input and Summary Results'!$B4709)</f>
        <v>0</v>
      </c>
      <c r="C5127" t="b">
        <f>IF(OR(B5127=0,'Input and Summary Results'!D4709=0,'Input and Summary Results'!D4709=""),FALSE,'Input and Summary Results'!$D4709)</f>
        <v>0</v>
      </c>
      <c r="D5127" t="b">
        <f>IF(OR(B5127=0,'Input and Summary Results'!E4709=0),FALSE,'Input and Summary Results'!$E4709)</f>
        <v>0</v>
      </c>
      <c r="E5127" t="b">
        <f t="shared" si="269"/>
        <v>0</v>
      </c>
      <c r="F5127" t="b">
        <f t="shared" si="270"/>
        <v>0</v>
      </c>
      <c r="G5127" t="b">
        <f>IF('Input and Summary Results'!$J$4="yes",IF(C5127=FALSE,FALSE,IF('Data Transformation'!E5127&lt;$R$10,E5127,$R$10)),IF(C5127=FALSE,FALSE,IF(C5127&lt;$R$10,C5127,$R$10)))</f>
        <v>0</v>
      </c>
      <c r="H5127" t="b">
        <f>IF('Input and Summary Results'!$J$4="yes",'Data Transformation'!F5127,'Data Transformation'!D5127)</f>
        <v>0</v>
      </c>
      <c r="I5127" t="str">
        <f t="shared" si="271"/>
        <v/>
      </c>
    </row>
    <row r="5128" spans="2:9" x14ac:dyDescent="0.25">
      <c r="B5128" t="b">
        <f>IF('Input and Summary Results'!D4710=0,FALSE,'Input and Summary Results'!$B4710)</f>
        <v>0</v>
      </c>
      <c r="C5128" t="b">
        <f>IF(OR(B5128=0,'Input and Summary Results'!D4710=0,'Input and Summary Results'!D4710=""),FALSE,'Input and Summary Results'!$D4710)</f>
        <v>0</v>
      </c>
      <c r="D5128" t="b">
        <f>IF(OR(B5128=0,'Input and Summary Results'!E4710=0),FALSE,'Input and Summary Results'!$E4710)</f>
        <v>0</v>
      </c>
      <c r="E5128" t="b">
        <f t="shared" si="269"/>
        <v>0</v>
      </c>
      <c r="F5128" t="b">
        <f t="shared" si="270"/>
        <v>0</v>
      </c>
      <c r="G5128" t="b">
        <f>IF('Input and Summary Results'!$J$4="yes",IF(C5128=FALSE,FALSE,IF('Data Transformation'!E5128&lt;$R$10,E5128,$R$10)),IF(C5128=FALSE,FALSE,IF(C5128&lt;$R$10,C5128,$R$10)))</f>
        <v>0</v>
      </c>
      <c r="H5128" t="b">
        <f>IF('Input and Summary Results'!$J$4="yes",'Data Transformation'!F5128,'Data Transformation'!D5128)</f>
        <v>0</v>
      </c>
      <c r="I5128" t="str">
        <f t="shared" si="271"/>
        <v/>
      </c>
    </row>
    <row r="5129" spans="2:9" x14ac:dyDescent="0.25">
      <c r="B5129" t="b">
        <f>IF('Input and Summary Results'!D4711=0,FALSE,'Input and Summary Results'!$B4711)</f>
        <v>0</v>
      </c>
      <c r="C5129" t="b">
        <f>IF(OR(B5129=0,'Input and Summary Results'!D4711=0,'Input and Summary Results'!D4711=""),FALSE,'Input and Summary Results'!$D4711)</f>
        <v>0</v>
      </c>
      <c r="D5129" t="b">
        <f>IF(OR(B5129=0,'Input and Summary Results'!E4711=0),FALSE,'Input and Summary Results'!$E4711)</f>
        <v>0</v>
      </c>
      <c r="E5129" t="b">
        <f t="shared" si="269"/>
        <v>0</v>
      </c>
      <c r="F5129" t="b">
        <f t="shared" si="270"/>
        <v>0</v>
      </c>
      <c r="G5129" t="b">
        <f>IF('Input and Summary Results'!$J$4="yes",IF(C5129=FALSE,FALSE,IF('Data Transformation'!E5129&lt;$R$10,E5129,$R$10)),IF(C5129=FALSE,FALSE,IF(C5129&lt;$R$10,C5129,$R$10)))</f>
        <v>0</v>
      </c>
      <c r="H5129" t="b">
        <f>IF('Input and Summary Results'!$J$4="yes",'Data Transformation'!F5129,'Data Transformation'!D5129)</f>
        <v>0</v>
      </c>
      <c r="I5129" t="str">
        <f t="shared" si="271"/>
        <v/>
      </c>
    </row>
    <row r="5130" spans="2:9" x14ac:dyDescent="0.25">
      <c r="B5130" t="b">
        <f>IF('Input and Summary Results'!D4712=0,FALSE,'Input and Summary Results'!$B4712)</f>
        <v>0</v>
      </c>
      <c r="C5130" t="b">
        <f>IF(OR(B5130=0,'Input and Summary Results'!D4712=0,'Input and Summary Results'!D4712=""),FALSE,'Input and Summary Results'!$D4712)</f>
        <v>0</v>
      </c>
      <c r="D5130" t="b">
        <f>IF(OR(B5130=0,'Input and Summary Results'!E4712=0),FALSE,'Input and Summary Results'!$E4712)</f>
        <v>0</v>
      </c>
      <c r="E5130" t="b">
        <f t="shared" si="269"/>
        <v>0</v>
      </c>
      <c r="F5130" t="b">
        <f t="shared" si="270"/>
        <v>0</v>
      </c>
      <c r="G5130" t="b">
        <f>IF('Input and Summary Results'!$J$4="yes",IF(C5130=FALSE,FALSE,IF('Data Transformation'!E5130&lt;$R$10,E5130,$R$10)),IF(C5130=FALSE,FALSE,IF(C5130&lt;$R$10,C5130,$R$10)))</f>
        <v>0</v>
      </c>
      <c r="H5130" t="b">
        <f>IF('Input and Summary Results'!$J$4="yes",'Data Transformation'!F5130,'Data Transformation'!D5130)</f>
        <v>0</v>
      </c>
      <c r="I5130" t="str">
        <f t="shared" si="271"/>
        <v/>
      </c>
    </row>
    <row r="5131" spans="2:9" x14ac:dyDescent="0.25">
      <c r="B5131" t="b">
        <f>IF('Input and Summary Results'!D4713=0,FALSE,'Input and Summary Results'!$B4713)</f>
        <v>0</v>
      </c>
      <c r="C5131" t="b">
        <f>IF(OR(B5131=0,'Input and Summary Results'!D4713=0,'Input and Summary Results'!D4713=""),FALSE,'Input and Summary Results'!$D4713)</f>
        <v>0</v>
      </c>
      <c r="D5131" t="b">
        <f>IF(OR(B5131=0,'Input and Summary Results'!E4713=0),FALSE,'Input and Summary Results'!$E4713)</f>
        <v>0</v>
      </c>
      <c r="E5131" t="b">
        <f t="shared" si="269"/>
        <v>0</v>
      </c>
      <c r="F5131" t="b">
        <f t="shared" si="270"/>
        <v>0</v>
      </c>
      <c r="G5131" t="b">
        <f>IF('Input and Summary Results'!$J$4="yes",IF(C5131=FALSE,FALSE,IF('Data Transformation'!E5131&lt;$R$10,E5131,$R$10)),IF(C5131=FALSE,FALSE,IF(C5131&lt;$R$10,C5131,$R$10)))</f>
        <v>0</v>
      </c>
      <c r="H5131" t="b">
        <f>IF('Input and Summary Results'!$J$4="yes",'Data Transformation'!F5131,'Data Transformation'!D5131)</f>
        <v>0</v>
      </c>
      <c r="I5131" t="str">
        <f t="shared" si="271"/>
        <v/>
      </c>
    </row>
    <row r="5132" spans="2:9" x14ac:dyDescent="0.25">
      <c r="B5132" t="b">
        <f>IF('Input and Summary Results'!D4714=0,FALSE,'Input and Summary Results'!$B4714)</f>
        <v>0</v>
      </c>
      <c r="C5132" t="b">
        <f>IF(OR(B5132=0,'Input and Summary Results'!D4714=0,'Input and Summary Results'!D4714=""),FALSE,'Input and Summary Results'!$D4714)</f>
        <v>0</v>
      </c>
      <c r="D5132" t="b">
        <f>IF(OR(B5132=0,'Input and Summary Results'!E4714=0),FALSE,'Input and Summary Results'!$E4714)</f>
        <v>0</v>
      </c>
      <c r="E5132" t="b">
        <f t="shared" si="269"/>
        <v>0</v>
      </c>
      <c r="F5132" t="b">
        <f t="shared" si="270"/>
        <v>0</v>
      </c>
      <c r="G5132" t="b">
        <f>IF('Input and Summary Results'!$J$4="yes",IF(C5132=FALSE,FALSE,IF('Data Transformation'!E5132&lt;$R$10,E5132,$R$10)),IF(C5132=FALSE,FALSE,IF(C5132&lt;$R$10,C5132,$R$10)))</f>
        <v>0</v>
      </c>
      <c r="H5132" t="b">
        <f>IF('Input and Summary Results'!$J$4="yes",'Data Transformation'!F5132,'Data Transformation'!D5132)</f>
        <v>0</v>
      </c>
      <c r="I5132" t="str">
        <f t="shared" si="271"/>
        <v/>
      </c>
    </row>
    <row r="5133" spans="2:9" x14ac:dyDescent="0.25">
      <c r="B5133" t="b">
        <f>IF('Input and Summary Results'!D4715=0,FALSE,'Input and Summary Results'!$B4715)</f>
        <v>0</v>
      </c>
      <c r="C5133" t="b">
        <f>IF(OR(B5133=0,'Input and Summary Results'!D4715=0,'Input and Summary Results'!D4715=""),FALSE,'Input and Summary Results'!$D4715)</f>
        <v>0</v>
      </c>
      <c r="D5133" t="b">
        <f>IF(OR(B5133=0,'Input and Summary Results'!E4715=0),FALSE,'Input and Summary Results'!$E4715)</f>
        <v>0</v>
      </c>
      <c r="E5133" t="b">
        <f t="shared" si="269"/>
        <v>0</v>
      </c>
      <c r="F5133" t="b">
        <f t="shared" si="270"/>
        <v>0</v>
      </c>
      <c r="G5133" t="b">
        <f>IF('Input and Summary Results'!$J$4="yes",IF(C5133=FALSE,FALSE,IF('Data Transformation'!E5133&lt;$R$10,E5133,$R$10)),IF(C5133=FALSE,FALSE,IF(C5133&lt;$R$10,C5133,$R$10)))</f>
        <v>0</v>
      </c>
      <c r="H5133" t="b">
        <f>IF('Input and Summary Results'!$J$4="yes",'Data Transformation'!F5133,'Data Transformation'!D5133)</f>
        <v>0</v>
      </c>
      <c r="I5133" t="str">
        <f t="shared" si="271"/>
        <v/>
      </c>
    </row>
    <row r="5134" spans="2:9" x14ac:dyDescent="0.25">
      <c r="B5134" t="b">
        <f>IF('Input and Summary Results'!D4716=0,FALSE,'Input and Summary Results'!$B4716)</f>
        <v>0</v>
      </c>
      <c r="C5134" t="b">
        <f>IF(OR(B5134=0,'Input and Summary Results'!D4716=0,'Input and Summary Results'!D4716=""),FALSE,'Input and Summary Results'!$D4716)</f>
        <v>0</v>
      </c>
      <c r="D5134" t="b">
        <f>IF(OR(B5134=0,'Input and Summary Results'!E4716=0),FALSE,'Input and Summary Results'!$E4716)</f>
        <v>0</v>
      </c>
      <c r="E5134" t="b">
        <f t="shared" si="269"/>
        <v>0</v>
      </c>
      <c r="F5134" t="b">
        <f t="shared" si="270"/>
        <v>0</v>
      </c>
      <c r="G5134" t="b">
        <f>IF('Input and Summary Results'!$J$4="yes",IF(C5134=FALSE,FALSE,IF('Data Transformation'!E5134&lt;$R$10,E5134,$R$10)),IF(C5134=FALSE,FALSE,IF(C5134&lt;$R$10,C5134,$R$10)))</f>
        <v>0</v>
      </c>
      <c r="H5134" t="b">
        <f>IF('Input and Summary Results'!$J$4="yes",'Data Transformation'!F5134,'Data Transformation'!D5134)</f>
        <v>0</v>
      </c>
      <c r="I5134" t="str">
        <f t="shared" si="271"/>
        <v/>
      </c>
    </row>
    <row r="5135" spans="2:9" x14ac:dyDescent="0.25">
      <c r="B5135" t="b">
        <f>IF('Input and Summary Results'!D4717=0,FALSE,'Input and Summary Results'!$B4717)</f>
        <v>0</v>
      </c>
      <c r="C5135" t="b">
        <f>IF(OR(B5135=0,'Input and Summary Results'!D4717=0,'Input and Summary Results'!D4717=""),FALSE,'Input and Summary Results'!$D4717)</f>
        <v>0</v>
      </c>
      <c r="D5135" t="b">
        <f>IF(OR(B5135=0,'Input and Summary Results'!E4717=0),FALSE,'Input and Summary Results'!$E4717)</f>
        <v>0</v>
      </c>
      <c r="E5135" t="b">
        <f t="shared" si="269"/>
        <v>0</v>
      </c>
      <c r="F5135" t="b">
        <f t="shared" si="270"/>
        <v>0</v>
      </c>
      <c r="G5135" t="b">
        <f>IF('Input and Summary Results'!$J$4="yes",IF(C5135=FALSE,FALSE,IF('Data Transformation'!E5135&lt;$R$10,E5135,$R$10)),IF(C5135=FALSE,FALSE,IF(C5135&lt;$R$10,C5135,$R$10)))</f>
        <v>0</v>
      </c>
      <c r="H5135" t="b">
        <f>IF('Input and Summary Results'!$J$4="yes",'Data Transformation'!F5135,'Data Transformation'!D5135)</f>
        <v>0</v>
      </c>
      <c r="I5135" t="str">
        <f t="shared" si="271"/>
        <v/>
      </c>
    </row>
    <row r="5136" spans="2:9" x14ac:dyDescent="0.25">
      <c r="B5136" t="b">
        <f>IF('Input and Summary Results'!D4718=0,FALSE,'Input and Summary Results'!$B4718)</f>
        <v>0</v>
      </c>
      <c r="C5136" t="b">
        <f>IF(OR(B5136=0,'Input and Summary Results'!D4718=0,'Input and Summary Results'!D4718=""),FALSE,'Input and Summary Results'!$D4718)</f>
        <v>0</v>
      </c>
      <c r="D5136" t="b">
        <f>IF(OR(B5136=0,'Input and Summary Results'!E4718=0),FALSE,'Input and Summary Results'!$E4718)</f>
        <v>0</v>
      </c>
      <c r="E5136" t="b">
        <f t="shared" si="269"/>
        <v>0</v>
      </c>
      <c r="F5136" t="b">
        <f t="shared" si="270"/>
        <v>0</v>
      </c>
      <c r="G5136" t="b">
        <f>IF('Input and Summary Results'!$J$4="yes",IF(C5136=FALSE,FALSE,IF('Data Transformation'!E5136&lt;$R$10,E5136,$R$10)),IF(C5136=FALSE,FALSE,IF(C5136&lt;$R$10,C5136,$R$10)))</f>
        <v>0</v>
      </c>
      <c r="H5136" t="b">
        <f>IF('Input and Summary Results'!$J$4="yes",'Data Transformation'!F5136,'Data Transformation'!D5136)</f>
        <v>0</v>
      </c>
      <c r="I5136" t="str">
        <f t="shared" si="271"/>
        <v/>
      </c>
    </row>
    <row r="5137" spans="2:9" x14ac:dyDescent="0.25">
      <c r="B5137" t="b">
        <f>IF('Input and Summary Results'!D4719=0,FALSE,'Input and Summary Results'!$B4719)</f>
        <v>0</v>
      </c>
      <c r="C5137" t="b">
        <f>IF(OR(B5137=0,'Input and Summary Results'!D4719=0,'Input and Summary Results'!D4719=""),FALSE,'Input and Summary Results'!$D4719)</f>
        <v>0</v>
      </c>
      <c r="D5137" t="b">
        <f>IF(OR(B5137=0,'Input and Summary Results'!E4719=0),FALSE,'Input and Summary Results'!$E4719)</f>
        <v>0</v>
      </c>
      <c r="E5137" t="b">
        <f t="shared" si="269"/>
        <v>0</v>
      </c>
      <c r="F5137" t="b">
        <f t="shared" si="270"/>
        <v>0</v>
      </c>
      <c r="G5137" t="b">
        <f>IF('Input and Summary Results'!$J$4="yes",IF(C5137=FALSE,FALSE,IF('Data Transformation'!E5137&lt;$R$10,E5137,$R$10)),IF(C5137=FALSE,FALSE,IF(C5137&lt;$R$10,C5137,$R$10)))</f>
        <v>0</v>
      </c>
      <c r="H5137" t="b">
        <f>IF('Input and Summary Results'!$J$4="yes",'Data Transformation'!F5137,'Data Transformation'!D5137)</f>
        <v>0</v>
      </c>
      <c r="I5137" t="str">
        <f t="shared" si="271"/>
        <v/>
      </c>
    </row>
    <row r="5138" spans="2:9" x14ac:dyDescent="0.25">
      <c r="B5138" t="b">
        <f>IF('Input and Summary Results'!D4720=0,FALSE,'Input and Summary Results'!$B4720)</f>
        <v>0</v>
      </c>
      <c r="C5138" t="b">
        <f>IF(OR(B5138=0,'Input and Summary Results'!D4720=0,'Input and Summary Results'!D4720=""),FALSE,'Input and Summary Results'!$D4720)</f>
        <v>0</v>
      </c>
      <c r="D5138" t="b">
        <f>IF(OR(B5138=0,'Input and Summary Results'!E4720=0),FALSE,'Input and Summary Results'!$E4720)</f>
        <v>0</v>
      </c>
      <c r="E5138" t="b">
        <f t="shared" si="269"/>
        <v>0</v>
      </c>
      <c r="F5138" t="b">
        <f t="shared" si="270"/>
        <v>0</v>
      </c>
      <c r="G5138" t="b">
        <f>IF('Input and Summary Results'!$J$4="yes",IF(C5138=FALSE,FALSE,IF('Data Transformation'!E5138&lt;$R$10,E5138,$R$10)),IF(C5138=FALSE,FALSE,IF(C5138&lt;$R$10,C5138,$R$10)))</f>
        <v>0</v>
      </c>
      <c r="H5138" t="b">
        <f>IF('Input and Summary Results'!$J$4="yes",'Data Transformation'!F5138,'Data Transformation'!D5138)</f>
        <v>0</v>
      </c>
      <c r="I5138" t="str">
        <f t="shared" si="271"/>
        <v/>
      </c>
    </row>
    <row r="5139" spans="2:9" x14ac:dyDescent="0.25">
      <c r="B5139" t="b">
        <f>IF('Input and Summary Results'!D4721=0,FALSE,'Input and Summary Results'!$B4721)</f>
        <v>0</v>
      </c>
      <c r="C5139" t="b">
        <f>IF(OR(B5139=0,'Input and Summary Results'!D4721=0,'Input and Summary Results'!D4721=""),FALSE,'Input and Summary Results'!$D4721)</f>
        <v>0</v>
      </c>
      <c r="D5139" t="b">
        <f>IF(OR(B5139=0,'Input and Summary Results'!E4721=0),FALSE,'Input and Summary Results'!$E4721)</f>
        <v>0</v>
      </c>
      <c r="E5139" t="b">
        <f t="shared" si="269"/>
        <v>0</v>
      </c>
      <c r="F5139" t="b">
        <f t="shared" si="270"/>
        <v>0</v>
      </c>
      <c r="G5139" t="b">
        <f>IF('Input and Summary Results'!$J$4="yes",IF(C5139=FALSE,FALSE,IF('Data Transformation'!E5139&lt;$R$10,E5139,$R$10)),IF(C5139=FALSE,FALSE,IF(C5139&lt;$R$10,C5139,$R$10)))</f>
        <v>0</v>
      </c>
      <c r="H5139" t="b">
        <f>IF('Input and Summary Results'!$J$4="yes",'Data Transformation'!F5139,'Data Transformation'!D5139)</f>
        <v>0</v>
      </c>
      <c r="I5139" t="str">
        <f t="shared" si="271"/>
        <v/>
      </c>
    </row>
    <row r="5140" spans="2:9" x14ac:dyDescent="0.25">
      <c r="B5140" t="b">
        <f>IF('Input and Summary Results'!D4722=0,FALSE,'Input and Summary Results'!$B4722)</f>
        <v>0</v>
      </c>
      <c r="C5140" t="b">
        <f>IF(OR(B5140=0,'Input and Summary Results'!D4722=0,'Input and Summary Results'!D4722=""),FALSE,'Input and Summary Results'!$D4722)</f>
        <v>0</v>
      </c>
      <c r="D5140" t="b">
        <f>IF(OR(B5140=0,'Input and Summary Results'!E4722=0),FALSE,'Input and Summary Results'!$E4722)</f>
        <v>0</v>
      </c>
      <c r="E5140" t="b">
        <f t="shared" si="269"/>
        <v>0</v>
      </c>
      <c r="F5140" t="b">
        <f t="shared" si="270"/>
        <v>0</v>
      </c>
      <c r="G5140" t="b">
        <f>IF('Input and Summary Results'!$J$4="yes",IF(C5140=FALSE,FALSE,IF('Data Transformation'!E5140&lt;$R$10,E5140,$R$10)),IF(C5140=FALSE,FALSE,IF(C5140&lt;$R$10,C5140,$R$10)))</f>
        <v>0</v>
      </c>
      <c r="H5140" t="b">
        <f>IF('Input and Summary Results'!$J$4="yes",'Data Transformation'!F5140,'Data Transformation'!D5140)</f>
        <v>0</v>
      </c>
      <c r="I5140" t="str">
        <f t="shared" si="271"/>
        <v/>
      </c>
    </row>
    <row r="5141" spans="2:9" x14ac:dyDescent="0.25">
      <c r="B5141" t="b">
        <f>IF('Input and Summary Results'!D4723=0,FALSE,'Input and Summary Results'!$B4723)</f>
        <v>0</v>
      </c>
      <c r="C5141" t="b">
        <f>IF(OR(B5141=0,'Input and Summary Results'!D4723=0,'Input and Summary Results'!D4723=""),FALSE,'Input and Summary Results'!$D4723)</f>
        <v>0</v>
      </c>
      <c r="D5141" t="b">
        <f>IF(OR(B5141=0,'Input and Summary Results'!E4723=0),FALSE,'Input and Summary Results'!$E4723)</f>
        <v>0</v>
      </c>
      <c r="E5141" t="b">
        <f t="shared" si="269"/>
        <v>0</v>
      </c>
      <c r="F5141" t="b">
        <f t="shared" si="270"/>
        <v>0</v>
      </c>
      <c r="G5141" t="b">
        <f>IF('Input and Summary Results'!$J$4="yes",IF(C5141=FALSE,FALSE,IF('Data Transformation'!E5141&lt;$R$10,E5141,$R$10)),IF(C5141=FALSE,FALSE,IF(C5141&lt;$R$10,C5141,$R$10)))</f>
        <v>0</v>
      </c>
      <c r="H5141" t="b">
        <f>IF('Input and Summary Results'!$J$4="yes",'Data Transformation'!F5141,'Data Transformation'!D5141)</f>
        <v>0</v>
      </c>
      <c r="I5141" t="str">
        <f t="shared" si="271"/>
        <v/>
      </c>
    </row>
    <row r="5142" spans="2:9" x14ac:dyDescent="0.25">
      <c r="B5142" t="b">
        <f>IF('Input and Summary Results'!D4724=0,FALSE,'Input and Summary Results'!$B4724)</f>
        <v>0</v>
      </c>
      <c r="C5142" t="b">
        <f>IF(OR(B5142=0,'Input and Summary Results'!D4724=0,'Input and Summary Results'!D4724=""),FALSE,'Input and Summary Results'!$D4724)</f>
        <v>0</v>
      </c>
      <c r="D5142" t="b">
        <f>IF(OR(B5142=0,'Input and Summary Results'!E4724=0),FALSE,'Input and Summary Results'!$E4724)</f>
        <v>0</v>
      </c>
      <c r="E5142" t="b">
        <f t="shared" si="269"/>
        <v>0</v>
      </c>
      <c r="F5142" t="b">
        <f t="shared" si="270"/>
        <v>0</v>
      </c>
      <c r="G5142" t="b">
        <f>IF('Input and Summary Results'!$J$4="yes",IF(C5142=FALSE,FALSE,IF('Data Transformation'!E5142&lt;$R$10,E5142,$R$10)),IF(C5142=FALSE,FALSE,IF(C5142&lt;$R$10,C5142,$R$10)))</f>
        <v>0</v>
      </c>
      <c r="H5142" t="b">
        <f>IF('Input and Summary Results'!$J$4="yes",'Data Transformation'!F5142,'Data Transformation'!D5142)</f>
        <v>0</v>
      </c>
      <c r="I5142" t="str">
        <f t="shared" si="271"/>
        <v/>
      </c>
    </row>
    <row r="5143" spans="2:9" x14ac:dyDescent="0.25">
      <c r="B5143" t="b">
        <f>IF('Input and Summary Results'!D4725=0,FALSE,'Input and Summary Results'!$B4725)</f>
        <v>0</v>
      </c>
      <c r="C5143" t="b">
        <f>IF(OR(B5143=0,'Input and Summary Results'!D4725=0,'Input and Summary Results'!D4725=""),FALSE,'Input and Summary Results'!$D4725)</f>
        <v>0</v>
      </c>
      <c r="D5143" t="b">
        <f>IF(OR(B5143=0,'Input and Summary Results'!E4725=0),FALSE,'Input and Summary Results'!$E4725)</f>
        <v>0</v>
      </c>
      <c r="E5143" t="b">
        <f t="shared" si="269"/>
        <v>0</v>
      </c>
      <c r="F5143" t="b">
        <f t="shared" si="270"/>
        <v>0</v>
      </c>
      <c r="G5143" t="b">
        <f>IF('Input and Summary Results'!$J$4="yes",IF(C5143=FALSE,FALSE,IF('Data Transformation'!E5143&lt;$R$10,E5143,$R$10)),IF(C5143=FALSE,FALSE,IF(C5143&lt;$R$10,C5143,$R$10)))</f>
        <v>0</v>
      </c>
      <c r="H5143" t="b">
        <f>IF('Input and Summary Results'!$J$4="yes",'Data Transformation'!F5143,'Data Transformation'!D5143)</f>
        <v>0</v>
      </c>
      <c r="I5143" t="str">
        <f t="shared" si="271"/>
        <v/>
      </c>
    </row>
    <row r="5144" spans="2:9" x14ac:dyDescent="0.25">
      <c r="B5144" t="b">
        <f>IF('Input and Summary Results'!D4726=0,FALSE,'Input and Summary Results'!$B4726)</f>
        <v>0</v>
      </c>
      <c r="C5144" t="b">
        <f>IF(OR(B5144=0,'Input and Summary Results'!D4726=0,'Input and Summary Results'!D4726=""),FALSE,'Input and Summary Results'!$D4726)</f>
        <v>0</v>
      </c>
      <c r="D5144" t="b">
        <f>IF(OR(B5144=0,'Input and Summary Results'!E4726=0),FALSE,'Input and Summary Results'!$E4726)</f>
        <v>0</v>
      </c>
      <c r="E5144" t="b">
        <f t="shared" si="269"/>
        <v>0</v>
      </c>
      <c r="F5144" t="b">
        <f t="shared" si="270"/>
        <v>0</v>
      </c>
      <c r="G5144" t="b">
        <f>IF('Input and Summary Results'!$J$4="yes",IF(C5144=FALSE,FALSE,IF('Data Transformation'!E5144&lt;$R$10,E5144,$R$10)),IF(C5144=FALSE,FALSE,IF(C5144&lt;$R$10,C5144,$R$10)))</f>
        <v>0</v>
      </c>
      <c r="H5144" t="b">
        <f>IF('Input and Summary Results'!$J$4="yes",'Data Transformation'!F5144,'Data Transformation'!D5144)</f>
        <v>0</v>
      </c>
      <c r="I5144" t="str">
        <f t="shared" si="271"/>
        <v/>
      </c>
    </row>
    <row r="5145" spans="2:9" x14ac:dyDescent="0.25">
      <c r="B5145" t="b">
        <f>IF('Input and Summary Results'!D4727=0,FALSE,'Input and Summary Results'!$B4727)</f>
        <v>0</v>
      </c>
      <c r="C5145" t="b">
        <f>IF(OR(B5145=0,'Input and Summary Results'!D4727=0,'Input and Summary Results'!D4727=""),FALSE,'Input and Summary Results'!$D4727)</f>
        <v>0</v>
      </c>
      <c r="D5145" t="b">
        <f>IF(OR(B5145=0,'Input and Summary Results'!E4727=0),FALSE,'Input and Summary Results'!$E4727)</f>
        <v>0</v>
      </c>
      <c r="E5145" t="b">
        <f t="shared" si="269"/>
        <v>0</v>
      </c>
      <c r="F5145" t="b">
        <f t="shared" si="270"/>
        <v>0</v>
      </c>
      <c r="G5145" t="b">
        <f>IF('Input and Summary Results'!$J$4="yes",IF(C5145=FALSE,FALSE,IF('Data Transformation'!E5145&lt;$R$10,E5145,$R$10)),IF(C5145=FALSE,FALSE,IF(C5145&lt;$R$10,C5145,$R$10)))</f>
        <v>0</v>
      </c>
      <c r="H5145" t="b">
        <f>IF('Input and Summary Results'!$J$4="yes",'Data Transformation'!F5145,'Data Transformation'!D5145)</f>
        <v>0</v>
      </c>
      <c r="I5145" t="str">
        <f t="shared" si="271"/>
        <v/>
      </c>
    </row>
    <row r="5146" spans="2:9" x14ac:dyDescent="0.25">
      <c r="B5146" t="b">
        <f>IF('Input and Summary Results'!D4728=0,FALSE,'Input and Summary Results'!$B4728)</f>
        <v>0</v>
      </c>
      <c r="C5146" t="b">
        <f>IF(OR(B5146=0,'Input and Summary Results'!D4728=0,'Input and Summary Results'!D4728=""),FALSE,'Input and Summary Results'!$D4728)</f>
        <v>0</v>
      </c>
      <c r="D5146" t="b">
        <f>IF(OR(B5146=0,'Input and Summary Results'!E4728=0),FALSE,'Input and Summary Results'!$E4728)</f>
        <v>0</v>
      </c>
      <c r="E5146" t="b">
        <f t="shared" si="269"/>
        <v>0</v>
      </c>
      <c r="F5146" t="b">
        <f t="shared" si="270"/>
        <v>0</v>
      </c>
      <c r="G5146" t="b">
        <f>IF('Input and Summary Results'!$J$4="yes",IF(C5146=FALSE,FALSE,IF('Data Transformation'!E5146&lt;$R$10,E5146,$R$10)),IF(C5146=FALSE,FALSE,IF(C5146&lt;$R$10,C5146,$R$10)))</f>
        <v>0</v>
      </c>
      <c r="H5146" t="b">
        <f>IF('Input and Summary Results'!$J$4="yes",'Data Transformation'!F5146,'Data Transformation'!D5146)</f>
        <v>0</v>
      </c>
      <c r="I5146" t="str">
        <f t="shared" si="271"/>
        <v/>
      </c>
    </row>
    <row r="5147" spans="2:9" x14ac:dyDescent="0.25">
      <c r="B5147" t="b">
        <f>IF('Input and Summary Results'!D4729=0,FALSE,'Input and Summary Results'!$B4729)</f>
        <v>0</v>
      </c>
      <c r="C5147" t="b">
        <f>IF(OR(B5147=0,'Input and Summary Results'!D4729=0,'Input and Summary Results'!D4729=""),FALSE,'Input and Summary Results'!$D4729)</f>
        <v>0</v>
      </c>
      <c r="D5147" t="b">
        <f>IF(OR(B5147=0,'Input and Summary Results'!E4729=0),FALSE,'Input and Summary Results'!$E4729)</f>
        <v>0</v>
      </c>
      <c r="E5147" t="b">
        <f t="shared" si="269"/>
        <v>0</v>
      </c>
      <c r="F5147" t="b">
        <f t="shared" si="270"/>
        <v>0</v>
      </c>
      <c r="G5147" t="b">
        <f>IF('Input and Summary Results'!$J$4="yes",IF(C5147=FALSE,FALSE,IF('Data Transformation'!E5147&lt;$R$10,E5147,$R$10)),IF(C5147=FALSE,FALSE,IF(C5147&lt;$R$10,C5147,$R$10)))</f>
        <v>0</v>
      </c>
      <c r="H5147" t="b">
        <f>IF('Input and Summary Results'!$J$4="yes",'Data Transformation'!F5147,'Data Transformation'!D5147)</f>
        <v>0</v>
      </c>
      <c r="I5147" t="str">
        <f t="shared" si="271"/>
        <v/>
      </c>
    </row>
    <row r="5148" spans="2:9" x14ac:dyDescent="0.25">
      <c r="B5148" t="b">
        <f>IF('Input and Summary Results'!D4730=0,FALSE,'Input and Summary Results'!$B4730)</f>
        <v>0</v>
      </c>
      <c r="C5148" t="b">
        <f>IF(OR(B5148=0,'Input and Summary Results'!D4730=0,'Input and Summary Results'!D4730=""),FALSE,'Input and Summary Results'!$D4730)</f>
        <v>0</v>
      </c>
      <c r="D5148" t="b">
        <f>IF(OR(B5148=0,'Input and Summary Results'!E4730=0),FALSE,'Input and Summary Results'!$E4730)</f>
        <v>0</v>
      </c>
      <c r="E5148" t="b">
        <f t="shared" si="269"/>
        <v>0</v>
      </c>
      <c r="F5148" t="b">
        <f t="shared" si="270"/>
        <v>0</v>
      </c>
      <c r="G5148" t="b">
        <f>IF('Input and Summary Results'!$J$4="yes",IF(C5148=FALSE,FALSE,IF('Data Transformation'!E5148&lt;$R$10,E5148,$R$10)),IF(C5148=FALSE,FALSE,IF(C5148&lt;$R$10,C5148,$R$10)))</f>
        <v>0</v>
      </c>
      <c r="H5148" t="b">
        <f>IF('Input and Summary Results'!$J$4="yes",'Data Transformation'!F5148,'Data Transformation'!D5148)</f>
        <v>0</v>
      </c>
      <c r="I5148" t="str">
        <f t="shared" si="271"/>
        <v/>
      </c>
    </row>
    <row r="5149" spans="2:9" x14ac:dyDescent="0.25">
      <c r="B5149" t="b">
        <f>IF('Input and Summary Results'!D4731=0,FALSE,'Input and Summary Results'!$B4731)</f>
        <v>0</v>
      </c>
      <c r="C5149" t="b">
        <f>IF(OR(B5149=0,'Input and Summary Results'!D4731=0,'Input and Summary Results'!D4731=""),FALSE,'Input and Summary Results'!$D4731)</f>
        <v>0</v>
      </c>
      <c r="D5149" t="b">
        <f>IF(OR(B5149=0,'Input and Summary Results'!E4731=0),FALSE,'Input and Summary Results'!$E4731)</f>
        <v>0</v>
      </c>
      <c r="E5149" t="b">
        <f t="shared" si="269"/>
        <v>0</v>
      </c>
      <c r="F5149" t="b">
        <f t="shared" si="270"/>
        <v>0</v>
      </c>
      <c r="G5149" t="b">
        <f>IF('Input and Summary Results'!$J$4="yes",IF(C5149=FALSE,FALSE,IF('Data Transformation'!E5149&lt;$R$10,E5149,$R$10)),IF(C5149=FALSE,FALSE,IF(C5149&lt;$R$10,C5149,$R$10)))</f>
        <v>0</v>
      </c>
      <c r="H5149" t="b">
        <f>IF('Input and Summary Results'!$J$4="yes",'Data Transformation'!F5149,'Data Transformation'!D5149)</f>
        <v>0</v>
      </c>
      <c r="I5149" t="str">
        <f t="shared" si="271"/>
        <v/>
      </c>
    </row>
    <row r="5150" spans="2:9" x14ac:dyDescent="0.25">
      <c r="B5150" t="b">
        <f>IF('Input and Summary Results'!D4732=0,FALSE,'Input and Summary Results'!$B4732)</f>
        <v>0</v>
      </c>
      <c r="C5150" t="b">
        <f>IF(OR(B5150=0,'Input and Summary Results'!D4732=0,'Input and Summary Results'!D4732=""),FALSE,'Input and Summary Results'!$D4732)</f>
        <v>0</v>
      </c>
      <c r="D5150" t="b">
        <f>IF(OR(B5150=0,'Input and Summary Results'!E4732=0),FALSE,'Input and Summary Results'!$E4732)</f>
        <v>0</v>
      </c>
      <c r="E5150" t="b">
        <f t="shared" si="269"/>
        <v>0</v>
      </c>
      <c r="F5150" t="b">
        <f t="shared" si="270"/>
        <v>0</v>
      </c>
      <c r="G5150" t="b">
        <f>IF('Input and Summary Results'!$J$4="yes",IF(C5150=FALSE,FALSE,IF('Data Transformation'!E5150&lt;$R$10,E5150,$R$10)),IF(C5150=FALSE,FALSE,IF(C5150&lt;$R$10,C5150,$R$10)))</f>
        <v>0</v>
      </c>
      <c r="H5150" t="b">
        <f>IF('Input and Summary Results'!$J$4="yes",'Data Transformation'!F5150,'Data Transformation'!D5150)</f>
        <v>0</v>
      </c>
      <c r="I5150" t="str">
        <f t="shared" si="271"/>
        <v/>
      </c>
    </row>
    <row r="5151" spans="2:9" x14ac:dyDescent="0.25">
      <c r="B5151" t="b">
        <f>IF('Input and Summary Results'!D4733=0,FALSE,'Input and Summary Results'!$B4733)</f>
        <v>0</v>
      </c>
      <c r="C5151" t="b">
        <f>IF(OR(B5151=0,'Input and Summary Results'!D4733=0,'Input and Summary Results'!D4733=""),FALSE,'Input and Summary Results'!$D4733)</f>
        <v>0</v>
      </c>
      <c r="D5151" t="b">
        <f>IF(OR(B5151=0,'Input and Summary Results'!E4733=0),FALSE,'Input and Summary Results'!$E4733)</f>
        <v>0</v>
      </c>
      <c r="E5151" t="b">
        <f t="shared" si="269"/>
        <v>0</v>
      </c>
      <c r="F5151" t="b">
        <f t="shared" si="270"/>
        <v>0</v>
      </c>
      <c r="G5151" t="b">
        <f>IF('Input and Summary Results'!$J$4="yes",IF(C5151=FALSE,FALSE,IF('Data Transformation'!E5151&lt;$R$10,E5151,$R$10)),IF(C5151=FALSE,FALSE,IF(C5151&lt;$R$10,C5151,$R$10)))</f>
        <v>0</v>
      </c>
      <c r="H5151" t="b">
        <f>IF('Input and Summary Results'!$J$4="yes",'Data Transformation'!F5151,'Data Transformation'!D5151)</f>
        <v>0</v>
      </c>
      <c r="I5151" t="str">
        <f t="shared" si="271"/>
        <v/>
      </c>
    </row>
    <row r="5152" spans="2:9" x14ac:dyDescent="0.25">
      <c r="B5152" t="b">
        <f>IF('Input and Summary Results'!D4734=0,FALSE,'Input and Summary Results'!$B4734)</f>
        <v>0</v>
      </c>
      <c r="C5152" t="b">
        <f>IF(OR(B5152=0,'Input and Summary Results'!D4734=0,'Input and Summary Results'!D4734=""),FALSE,'Input and Summary Results'!$D4734)</f>
        <v>0</v>
      </c>
      <c r="D5152" t="b">
        <f>IF(OR(B5152=0,'Input and Summary Results'!E4734=0),FALSE,'Input and Summary Results'!$E4734)</f>
        <v>0</v>
      </c>
      <c r="E5152" t="b">
        <f t="shared" si="269"/>
        <v>0</v>
      </c>
      <c r="F5152" t="b">
        <f t="shared" si="270"/>
        <v>0</v>
      </c>
      <c r="G5152" t="b">
        <f>IF('Input and Summary Results'!$J$4="yes",IF(C5152=FALSE,FALSE,IF('Data Transformation'!E5152&lt;$R$10,E5152,$R$10)),IF(C5152=FALSE,FALSE,IF(C5152&lt;$R$10,C5152,$R$10)))</f>
        <v>0</v>
      </c>
      <c r="H5152" t="b">
        <f>IF('Input and Summary Results'!$J$4="yes",'Data Transformation'!F5152,'Data Transformation'!D5152)</f>
        <v>0</v>
      </c>
      <c r="I5152" t="str">
        <f t="shared" si="271"/>
        <v/>
      </c>
    </row>
    <row r="5153" spans="2:9" x14ac:dyDescent="0.25">
      <c r="B5153" t="b">
        <f>IF('Input and Summary Results'!D4735=0,FALSE,'Input and Summary Results'!$B4735)</f>
        <v>0</v>
      </c>
      <c r="C5153" t="b">
        <f>IF(OR(B5153=0,'Input and Summary Results'!D4735=0,'Input and Summary Results'!D4735=""),FALSE,'Input and Summary Results'!$D4735)</f>
        <v>0</v>
      </c>
      <c r="D5153" t="b">
        <f>IF(OR(B5153=0,'Input and Summary Results'!E4735=0),FALSE,'Input and Summary Results'!$E4735)</f>
        <v>0</v>
      </c>
      <c r="E5153" t="b">
        <f t="shared" si="269"/>
        <v>0</v>
      </c>
      <c r="F5153" t="b">
        <f t="shared" si="270"/>
        <v>0</v>
      </c>
      <c r="G5153" t="b">
        <f>IF('Input and Summary Results'!$J$4="yes",IF(C5153=FALSE,FALSE,IF('Data Transformation'!E5153&lt;$R$10,E5153,$R$10)),IF(C5153=FALSE,FALSE,IF(C5153&lt;$R$10,C5153,$R$10)))</f>
        <v>0</v>
      </c>
      <c r="H5153" t="b">
        <f>IF('Input and Summary Results'!$J$4="yes",'Data Transformation'!F5153,'Data Transformation'!D5153)</f>
        <v>0</v>
      </c>
      <c r="I5153" t="str">
        <f t="shared" si="271"/>
        <v/>
      </c>
    </row>
    <row r="5154" spans="2:9" x14ac:dyDescent="0.25">
      <c r="B5154" t="b">
        <f>IF('Input and Summary Results'!D4736=0,FALSE,'Input and Summary Results'!$B4736)</f>
        <v>0</v>
      </c>
      <c r="C5154" t="b">
        <f>IF(OR(B5154=0,'Input and Summary Results'!D4736=0,'Input and Summary Results'!D4736=""),FALSE,'Input and Summary Results'!$D4736)</f>
        <v>0</v>
      </c>
      <c r="D5154" t="b">
        <f>IF(OR(B5154=0,'Input and Summary Results'!E4736=0),FALSE,'Input and Summary Results'!$E4736)</f>
        <v>0</v>
      </c>
      <c r="E5154" t="b">
        <f t="shared" si="269"/>
        <v>0</v>
      </c>
      <c r="F5154" t="b">
        <f t="shared" si="270"/>
        <v>0</v>
      </c>
      <c r="G5154" t="b">
        <f>IF('Input and Summary Results'!$J$4="yes",IF(C5154=FALSE,FALSE,IF('Data Transformation'!E5154&lt;$R$10,E5154,$R$10)),IF(C5154=FALSE,FALSE,IF(C5154&lt;$R$10,C5154,$R$10)))</f>
        <v>0</v>
      </c>
      <c r="H5154" t="b">
        <f>IF('Input and Summary Results'!$J$4="yes",'Data Transformation'!F5154,'Data Transformation'!D5154)</f>
        <v>0</v>
      </c>
      <c r="I5154" t="str">
        <f t="shared" si="271"/>
        <v/>
      </c>
    </row>
    <row r="5155" spans="2:9" x14ac:dyDescent="0.25">
      <c r="B5155" t="b">
        <f>IF('Input and Summary Results'!D4737=0,FALSE,'Input and Summary Results'!$B4737)</f>
        <v>0</v>
      </c>
      <c r="C5155" t="b">
        <f>IF(OR(B5155=0,'Input and Summary Results'!D4737=0,'Input and Summary Results'!D4737=""),FALSE,'Input and Summary Results'!$D4737)</f>
        <v>0</v>
      </c>
      <c r="D5155" t="b">
        <f>IF(OR(B5155=0,'Input and Summary Results'!E4737=0),FALSE,'Input and Summary Results'!$E4737)</f>
        <v>0</v>
      </c>
      <c r="E5155" t="b">
        <f t="shared" si="269"/>
        <v>0</v>
      </c>
      <c r="F5155" t="b">
        <f t="shared" si="270"/>
        <v>0</v>
      </c>
      <c r="G5155" t="b">
        <f>IF('Input and Summary Results'!$J$4="yes",IF(C5155=FALSE,FALSE,IF('Data Transformation'!E5155&lt;$R$10,E5155,$R$10)),IF(C5155=FALSE,FALSE,IF(C5155&lt;$R$10,C5155,$R$10)))</f>
        <v>0</v>
      </c>
      <c r="H5155" t="b">
        <f>IF('Input and Summary Results'!$J$4="yes",'Data Transformation'!F5155,'Data Transformation'!D5155)</f>
        <v>0</v>
      </c>
      <c r="I5155" t="str">
        <f t="shared" si="271"/>
        <v/>
      </c>
    </row>
    <row r="5156" spans="2:9" x14ac:dyDescent="0.25">
      <c r="B5156" t="b">
        <f>IF('Input and Summary Results'!D4738=0,FALSE,'Input and Summary Results'!$B4738)</f>
        <v>0</v>
      </c>
      <c r="C5156" t="b">
        <f>IF(OR(B5156=0,'Input and Summary Results'!D4738=0,'Input and Summary Results'!D4738=""),FALSE,'Input and Summary Results'!$D4738)</f>
        <v>0</v>
      </c>
      <c r="D5156" t="b">
        <f>IF(OR(B5156=0,'Input and Summary Results'!E4738=0),FALSE,'Input and Summary Results'!$E4738)</f>
        <v>0</v>
      </c>
      <c r="E5156" t="b">
        <f t="shared" si="269"/>
        <v>0</v>
      </c>
      <c r="F5156" t="b">
        <f t="shared" si="270"/>
        <v>0</v>
      </c>
      <c r="G5156" t="b">
        <f>IF('Input and Summary Results'!$J$4="yes",IF(C5156=FALSE,FALSE,IF('Data Transformation'!E5156&lt;$R$10,E5156,$R$10)),IF(C5156=FALSE,FALSE,IF(C5156&lt;$R$10,C5156,$R$10)))</f>
        <v>0</v>
      </c>
      <c r="H5156" t="b">
        <f>IF('Input and Summary Results'!$J$4="yes",'Data Transformation'!F5156,'Data Transformation'!D5156)</f>
        <v>0</v>
      </c>
      <c r="I5156" t="str">
        <f t="shared" si="271"/>
        <v/>
      </c>
    </row>
    <row r="5157" spans="2:9" x14ac:dyDescent="0.25">
      <c r="B5157" t="b">
        <f>IF('Input and Summary Results'!D4739=0,FALSE,'Input and Summary Results'!$B4739)</f>
        <v>0</v>
      </c>
      <c r="C5157" t="b">
        <f>IF(OR(B5157=0,'Input and Summary Results'!D4739=0,'Input and Summary Results'!D4739=""),FALSE,'Input and Summary Results'!$D4739)</f>
        <v>0</v>
      </c>
      <c r="D5157" t="b">
        <f>IF(OR(B5157=0,'Input and Summary Results'!E4739=0),FALSE,'Input and Summary Results'!$E4739)</f>
        <v>0</v>
      </c>
      <c r="E5157" t="b">
        <f t="shared" si="269"/>
        <v>0</v>
      </c>
      <c r="F5157" t="b">
        <f t="shared" si="270"/>
        <v>0</v>
      </c>
      <c r="G5157" t="b">
        <f>IF('Input and Summary Results'!$J$4="yes",IF(C5157=FALSE,FALSE,IF('Data Transformation'!E5157&lt;$R$10,E5157,$R$10)),IF(C5157=FALSE,FALSE,IF(C5157&lt;$R$10,C5157,$R$10)))</f>
        <v>0</v>
      </c>
      <c r="H5157" t="b">
        <f>IF('Input and Summary Results'!$J$4="yes",'Data Transformation'!F5157,'Data Transformation'!D5157)</f>
        <v>0</v>
      </c>
      <c r="I5157" t="str">
        <f t="shared" si="271"/>
        <v/>
      </c>
    </row>
    <row r="5158" spans="2:9" x14ac:dyDescent="0.25">
      <c r="B5158" t="b">
        <f>IF('Input and Summary Results'!D4740=0,FALSE,'Input and Summary Results'!$B4740)</f>
        <v>0</v>
      </c>
      <c r="C5158" t="b">
        <f>IF(OR(B5158=0,'Input and Summary Results'!D4740=0,'Input and Summary Results'!D4740=""),FALSE,'Input and Summary Results'!$D4740)</f>
        <v>0</v>
      </c>
      <c r="D5158" t="b">
        <f>IF(OR(B5158=0,'Input and Summary Results'!E4740=0),FALSE,'Input and Summary Results'!$E4740)</f>
        <v>0</v>
      </c>
      <c r="E5158" t="b">
        <f t="shared" si="269"/>
        <v>0</v>
      </c>
      <c r="F5158" t="b">
        <f t="shared" si="270"/>
        <v>0</v>
      </c>
      <c r="G5158" t="b">
        <f>IF('Input and Summary Results'!$J$4="yes",IF(C5158=FALSE,FALSE,IF('Data Transformation'!E5158&lt;$R$10,E5158,$R$10)),IF(C5158=FALSE,FALSE,IF(C5158&lt;$R$10,C5158,$R$10)))</f>
        <v>0</v>
      </c>
      <c r="H5158" t="b">
        <f>IF('Input and Summary Results'!$J$4="yes",'Data Transformation'!F5158,'Data Transformation'!D5158)</f>
        <v>0</v>
      </c>
      <c r="I5158" t="str">
        <f t="shared" si="271"/>
        <v/>
      </c>
    </row>
    <row r="5159" spans="2:9" x14ac:dyDescent="0.25">
      <c r="B5159" t="b">
        <f>IF('Input and Summary Results'!D4741=0,FALSE,'Input and Summary Results'!$B4741)</f>
        <v>0</v>
      </c>
      <c r="C5159" t="b">
        <f>IF(OR(B5159=0,'Input and Summary Results'!D4741=0,'Input and Summary Results'!D4741=""),FALSE,'Input and Summary Results'!$D4741)</f>
        <v>0</v>
      </c>
      <c r="D5159" t="b">
        <f>IF(OR(B5159=0,'Input and Summary Results'!E4741=0),FALSE,'Input and Summary Results'!$E4741)</f>
        <v>0</v>
      </c>
      <c r="E5159" t="b">
        <f t="shared" si="269"/>
        <v>0</v>
      </c>
      <c r="F5159" t="b">
        <f t="shared" si="270"/>
        <v>0</v>
      </c>
      <c r="G5159" t="b">
        <f>IF('Input and Summary Results'!$J$4="yes",IF(C5159=FALSE,FALSE,IF('Data Transformation'!E5159&lt;$R$10,E5159,$R$10)),IF(C5159=FALSE,FALSE,IF(C5159&lt;$R$10,C5159,$R$10)))</f>
        <v>0</v>
      </c>
      <c r="H5159" t="b">
        <f>IF('Input and Summary Results'!$J$4="yes",'Data Transformation'!F5159,'Data Transformation'!D5159)</f>
        <v>0</v>
      </c>
      <c r="I5159" t="str">
        <f t="shared" si="271"/>
        <v/>
      </c>
    </row>
    <row r="5160" spans="2:9" x14ac:dyDescent="0.25">
      <c r="B5160" t="b">
        <f>IF('Input and Summary Results'!D4742=0,FALSE,'Input and Summary Results'!$B4742)</f>
        <v>0</v>
      </c>
      <c r="C5160" t="b">
        <f>IF(OR(B5160=0,'Input and Summary Results'!D4742=0,'Input and Summary Results'!D4742=""),FALSE,'Input and Summary Results'!$D4742)</f>
        <v>0</v>
      </c>
      <c r="D5160" t="b">
        <f>IF(OR(B5160=0,'Input and Summary Results'!E4742=0),FALSE,'Input and Summary Results'!$E4742)</f>
        <v>0</v>
      </c>
      <c r="E5160" t="b">
        <f t="shared" si="269"/>
        <v>0</v>
      </c>
      <c r="F5160" t="b">
        <f t="shared" si="270"/>
        <v>0</v>
      </c>
      <c r="G5160" t="b">
        <f>IF('Input and Summary Results'!$J$4="yes",IF(C5160=FALSE,FALSE,IF('Data Transformation'!E5160&lt;$R$10,E5160,$R$10)),IF(C5160=FALSE,FALSE,IF(C5160&lt;$R$10,C5160,$R$10)))</f>
        <v>0</v>
      </c>
      <c r="H5160" t="b">
        <f>IF('Input and Summary Results'!$J$4="yes",'Data Transformation'!F5160,'Data Transformation'!D5160)</f>
        <v>0</v>
      </c>
      <c r="I5160" t="str">
        <f t="shared" si="271"/>
        <v/>
      </c>
    </row>
    <row r="5161" spans="2:9" x14ac:dyDescent="0.25">
      <c r="B5161" t="b">
        <f>IF('Input and Summary Results'!D4743=0,FALSE,'Input and Summary Results'!$B4743)</f>
        <v>0</v>
      </c>
      <c r="C5161" t="b">
        <f>IF(OR(B5161=0,'Input and Summary Results'!D4743=0,'Input and Summary Results'!D4743=""),FALSE,'Input and Summary Results'!$D4743)</f>
        <v>0</v>
      </c>
      <c r="D5161" t="b">
        <f>IF(OR(B5161=0,'Input and Summary Results'!E4743=0),FALSE,'Input and Summary Results'!$E4743)</f>
        <v>0</v>
      </c>
      <c r="E5161" t="b">
        <f t="shared" si="269"/>
        <v>0</v>
      </c>
      <c r="F5161" t="b">
        <f t="shared" si="270"/>
        <v>0</v>
      </c>
      <c r="G5161" t="b">
        <f>IF('Input and Summary Results'!$J$4="yes",IF(C5161=FALSE,FALSE,IF('Data Transformation'!E5161&lt;$R$10,E5161,$R$10)),IF(C5161=FALSE,FALSE,IF(C5161&lt;$R$10,C5161,$R$10)))</f>
        <v>0</v>
      </c>
      <c r="H5161" t="b">
        <f>IF('Input and Summary Results'!$J$4="yes",'Data Transformation'!F5161,'Data Transformation'!D5161)</f>
        <v>0</v>
      </c>
      <c r="I5161" t="str">
        <f t="shared" si="271"/>
        <v/>
      </c>
    </row>
    <row r="5162" spans="2:9" x14ac:dyDescent="0.25">
      <c r="B5162" t="b">
        <f>IF('Input and Summary Results'!D4744=0,FALSE,'Input and Summary Results'!$B4744)</f>
        <v>0</v>
      </c>
      <c r="C5162" t="b">
        <f>IF(OR(B5162=0,'Input and Summary Results'!D4744=0,'Input and Summary Results'!D4744=""),FALSE,'Input and Summary Results'!$D4744)</f>
        <v>0</v>
      </c>
      <c r="D5162" t="b">
        <f>IF(OR(B5162=0,'Input and Summary Results'!E4744=0),FALSE,'Input and Summary Results'!$E4744)</f>
        <v>0</v>
      </c>
      <c r="E5162" t="b">
        <f t="shared" ref="E5162:E5225" si="272">IF(C5162=FALSE,FALSE,LOG10(C5162))</f>
        <v>0</v>
      </c>
      <c r="F5162" t="b">
        <f t="shared" ref="F5162:F5225" si="273">IF(D5162=FALSE, FALSE,0.434*D5162/C5162)</f>
        <v>0</v>
      </c>
      <c r="G5162" t="b">
        <f>IF('Input and Summary Results'!$J$4="yes",IF(C5162=FALSE,FALSE,IF('Data Transformation'!E5162&lt;$R$10,E5162,$R$10)),IF(C5162=FALSE,FALSE,IF(C5162&lt;$R$10,C5162,$R$10)))</f>
        <v>0</v>
      </c>
      <c r="H5162" t="b">
        <f>IF('Input and Summary Results'!$J$4="yes",'Data Transformation'!F5162,'Data Transformation'!D5162)</f>
        <v>0</v>
      </c>
      <c r="I5162" t="str">
        <f t="shared" si="271"/>
        <v/>
      </c>
    </row>
    <row r="5163" spans="2:9" x14ac:dyDescent="0.25">
      <c r="B5163" t="b">
        <f>IF('Input and Summary Results'!D4745=0,FALSE,'Input and Summary Results'!$B4745)</f>
        <v>0</v>
      </c>
      <c r="C5163" t="b">
        <f>IF(OR(B5163=0,'Input and Summary Results'!D4745=0,'Input and Summary Results'!D4745=""),FALSE,'Input and Summary Results'!$D4745)</f>
        <v>0</v>
      </c>
      <c r="D5163" t="b">
        <f>IF(OR(B5163=0,'Input and Summary Results'!E4745=0),FALSE,'Input and Summary Results'!$E4745)</f>
        <v>0</v>
      </c>
      <c r="E5163" t="b">
        <f t="shared" si="272"/>
        <v>0</v>
      </c>
      <c r="F5163" t="b">
        <f t="shared" si="273"/>
        <v>0</v>
      </c>
      <c r="G5163" t="b">
        <f>IF('Input and Summary Results'!$J$4="yes",IF(C5163=FALSE,FALSE,IF('Data Transformation'!E5163&lt;$R$10,E5163,$R$10)),IF(C5163=FALSE,FALSE,IF(C5163&lt;$R$10,C5163,$R$10)))</f>
        <v>0</v>
      </c>
      <c r="H5163" t="b">
        <f>IF('Input and Summary Results'!$J$4="yes",'Data Transformation'!F5163,'Data Transformation'!D5163)</f>
        <v>0</v>
      </c>
      <c r="I5163" t="str">
        <f t="shared" si="271"/>
        <v/>
      </c>
    </row>
    <row r="5164" spans="2:9" x14ac:dyDescent="0.25">
      <c r="B5164" t="b">
        <f>IF('Input and Summary Results'!D4746=0,FALSE,'Input and Summary Results'!$B4746)</f>
        <v>0</v>
      </c>
      <c r="C5164" t="b">
        <f>IF(OR(B5164=0,'Input and Summary Results'!D4746=0,'Input and Summary Results'!D4746=""),FALSE,'Input and Summary Results'!$D4746)</f>
        <v>0</v>
      </c>
      <c r="D5164" t="b">
        <f>IF(OR(B5164=0,'Input and Summary Results'!E4746=0),FALSE,'Input and Summary Results'!$E4746)</f>
        <v>0</v>
      </c>
      <c r="E5164" t="b">
        <f t="shared" si="272"/>
        <v>0</v>
      </c>
      <c r="F5164" t="b">
        <f t="shared" si="273"/>
        <v>0</v>
      </c>
      <c r="G5164" t="b">
        <f>IF('Input and Summary Results'!$J$4="yes",IF(C5164=FALSE,FALSE,IF('Data Transformation'!E5164&lt;$R$10,E5164,$R$10)),IF(C5164=FALSE,FALSE,IF(C5164&lt;$R$10,C5164,$R$10)))</f>
        <v>0</v>
      </c>
      <c r="H5164" t="b">
        <f>IF('Input and Summary Results'!$J$4="yes",'Data Transformation'!F5164,'Data Transformation'!D5164)</f>
        <v>0</v>
      </c>
      <c r="I5164" t="str">
        <f t="shared" si="271"/>
        <v/>
      </c>
    </row>
    <row r="5165" spans="2:9" x14ac:dyDescent="0.25">
      <c r="B5165" t="b">
        <f>IF('Input and Summary Results'!D4747=0,FALSE,'Input and Summary Results'!$B4747)</f>
        <v>0</v>
      </c>
      <c r="C5165" t="b">
        <f>IF(OR(B5165=0,'Input and Summary Results'!D4747=0,'Input and Summary Results'!D4747=""),FALSE,'Input and Summary Results'!$D4747)</f>
        <v>0</v>
      </c>
      <c r="D5165" t="b">
        <f>IF(OR(B5165=0,'Input and Summary Results'!E4747=0),FALSE,'Input and Summary Results'!$E4747)</f>
        <v>0</v>
      </c>
      <c r="E5165" t="b">
        <f t="shared" si="272"/>
        <v>0</v>
      </c>
      <c r="F5165" t="b">
        <f t="shared" si="273"/>
        <v>0</v>
      </c>
      <c r="G5165" t="b">
        <f>IF('Input and Summary Results'!$J$4="yes",IF(C5165=FALSE,FALSE,IF('Data Transformation'!E5165&lt;$R$10,E5165,$R$10)),IF(C5165=FALSE,FALSE,IF(C5165&lt;$R$10,C5165,$R$10)))</f>
        <v>0</v>
      </c>
      <c r="H5165" t="b">
        <f>IF('Input and Summary Results'!$J$4="yes",'Data Transformation'!F5165,'Data Transformation'!D5165)</f>
        <v>0</v>
      </c>
      <c r="I5165" t="str">
        <f t="shared" si="271"/>
        <v/>
      </c>
    </row>
    <row r="5166" spans="2:9" x14ac:dyDescent="0.25">
      <c r="B5166" t="b">
        <f>IF('Input and Summary Results'!D4748=0,FALSE,'Input and Summary Results'!$B4748)</f>
        <v>0</v>
      </c>
      <c r="C5166" t="b">
        <f>IF(OR(B5166=0,'Input and Summary Results'!D4748=0,'Input and Summary Results'!D4748=""),FALSE,'Input and Summary Results'!$D4748)</f>
        <v>0</v>
      </c>
      <c r="D5166" t="b">
        <f>IF(OR(B5166=0,'Input and Summary Results'!E4748=0),FALSE,'Input and Summary Results'!$E4748)</f>
        <v>0</v>
      </c>
      <c r="E5166" t="b">
        <f t="shared" si="272"/>
        <v>0</v>
      </c>
      <c r="F5166" t="b">
        <f t="shared" si="273"/>
        <v>0</v>
      </c>
      <c r="G5166" t="b">
        <f>IF('Input and Summary Results'!$J$4="yes",IF(C5166=FALSE,FALSE,IF('Data Transformation'!E5166&lt;$R$10,E5166,$R$10)),IF(C5166=FALSE,FALSE,IF(C5166&lt;$R$10,C5166,$R$10)))</f>
        <v>0</v>
      </c>
      <c r="H5166" t="b">
        <f>IF('Input and Summary Results'!$J$4="yes",'Data Transformation'!F5166,'Data Transformation'!D5166)</f>
        <v>0</v>
      </c>
      <c r="I5166" t="str">
        <f t="shared" si="271"/>
        <v/>
      </c>
    </row>
    <row r="5167" spans="2:9" x14ac:dyDescent="0.25">
      <c r="B5167" t="b">
        <f>IF('Input and Summary Results'!D4749=0,FALSE,'Input and Summary Results'!$B4749)</f>
        <v>0</v>
      </c>
      <c r="C5167" t="b">
        <f>IF(OR(B5167=0,'Input and Summary Results'!D4749=0,'Input and Summary Results'!D4749=""),FALSE,'Input and Summary Results'!$D4749)</f>
        <v>0</v>
      </c>
      <c r="D5167" t="b">
        <f>IF(OR(B5167=0,'Input and Summary Results'!E4749=0),FALSE,'Input and Summary Results'!$E4749)</f>
        <v>0</v>
      </c>
      <c r="E5167" t="b">
        <f t="shared" si="272"/>
        <v>0</v>
      </c>
      <c r="F5167" t="b">
        <f t="shared" si="273"/>
        <v>0</v>
      </c>
      <c r="G5167" t="b">
        <f>IF('Input and Summary Results'!$J$4="yes",IF(C5167=FALSE,FALSE,IF('Data Transformation'!E5167&lt;$R$10,E5167,$R$10)),IF(C5167=FALSE,FALSE,IF(C5167&lt;$R$10,C5167,$R$10)))</f>
        <v>0</v>
      </c>
      <c r="H5167" t="b">
        <f>IF('Input and Summary Results'!$J$4="yes",'Data Transformation'!F5167,'Data Transformation'!D5167)</f>
        <v>0</v>
      </c>
      <c r="I5167" t="str">
        <f t="shared" si="271"/>
        <v/>
      </c>
    </row>
    <row r="5168" spans="2:9" x14ac:dyDescent="0.25">
      <c r="B5168" t="b">
        <f>IF('Input and Summary Results'!D4750=0,FALSE,'Input and Summary Results'!$B4750)</f>
        <v>0</v>
      </c>
      <c r="C5168" t="b">
        <f>IF(OR(B5168=0,'Input and Summary Results'!D4750=0,'Input and Summary Results'!D4750=""),FALSE,'Input and Summary Results'!$D4750)</f>
        <v>0</v>
      </c>
      <c r="D5168" t="b">
        <f>IF(OR(B5168=0,'Input and Summary Results'!E4750=0),FALSE,'Input and Summary Results'!$E4750)</f>
        <v>0</v>
      </c>
      <c r="E5168" t="b">
        <f t="shared" si="272"/>
        <v>0</v>
      </c>
      <c r="F5168" t="b">
        <f t="shared" si="273"/>
        <v>0</v>
      </c>
      <c r="G5168" t="b">
        <f>IF('Input and Summary Results'!$J$4="yes",IF(C5168=FALSE,FALSE,IF('Data Transformation'!E5168&lt;$R$10,E5168,$R$10)),IF(C5168=FALSE,FALSE,IF(C5168&lt;$R$10,C5168,$R$10)))</f>
        <v>0</v>
      </c>
      <c r="H5168" t="b">
        <f>IF('Input and Summary Results'!$J$4="yes",'Data Transformation'!F5168,'Data Transformation'!D5168)</f>
        <v>0</v>
      </c>
      <c r="I5168" t="str">
        <f t="shared" si="271"/>
        <v/>
      </c>
    </row>
    <row r="5169" spans="2:9" x14ac:dyDescent="0.25">
      <c r="B5169" t="b">
        <f>IF('Input and Summary Results'!D4751=0,FALSE,'Input and Summary Results'!$B4751)</f>
        <v>0</v>
      </c>
      <c r="C5169" t="b">
        <f>IF(OR(B5169=0,'Input and Summary Results'!D4751=0,'Input and Summary Results'!D4751=""),FALSE,'Input and Summary Results'!$D4751)</f>
        <v>0</v>
      </c>
      <c r="D5169" t="b">
        <f>IF(OR(B5169=0,'Input and Summary Results'!E4751=0),FALSE,'Input and Summary Results'!$E4751)</f>
        <v>0</v>
      </c>
      <c r="E5169" t="b">
        <f t="shared" si="272"/>
        <v>0</v>
      </c>
      <c r="F5169" t="b">
        <f t="shared" si="273"/>
        <v>0</v>
      </c>
      <c r="G5169" t="b">
        <f>IF('Input and Summary Results'!$J$4="yes",IF(C5169=FALSE,FALSE,IF('Data Transformation'!E5169&lt;$R$10,E5169,$R$10)),IF(C5169=FALSE,FALSE,IF(C5169&lt;$R$10,C5169,$R$10)))</f>
        <v>0</v>
      </c>
      <c r="H5169" t="b">
        <f>IF('Input and Summary Results'!$J$4="yes",'Data Transformation'!F5169,'Data Transformation'!D5169)</f>
        <v>0</v>
      </c>
      <c r="I5169" t="str">
        <f t="shared" si="271"/>
        <v/>
      </c>
    </row>
    <row r="5170" spans="2:9" x14ac:dyDescent="0.25">
      <c r="B5170" t="b">
        <f>IF('Input and Summary Results'!D4752=0,FALSE,'Input and Summary Results'!$B4752)</f>
        <v>0</v>
      </c>
      <c r="C5170" t="b">
        <f>IF(OR(B5170=0,'Input and Summary Results'!D4752=0,'Input and Summary Results'!D4752=""),FALSE,'Input and Summary Results'!$D4752)</f>
        <v>0</v>
      </c>
      <c r="D5170" t="b">
        <f>IF(OR(B5170=0,'Input and Summary Results'!E4752=0),FALSE,'Input and Summary Results'!$E4752)</f>
        <v>0</v>
      </c>
      <c r="E5170" t="b">
        <f t="shared" si="272"/>
        <v>0</v>
      </c>
      <c r="F5170" t="b">
        <f t="shared" si="273"/>
        <v>0</v>
      </c>
      <c r="G5170" t="b">
        <f>IF('Input and Summary Results'!$J$4="yes",IF(C5170=FALSE,FALSE,IF('Data Transformation'!E5170&lt;$R$10,E5170,$R$10)),IF(C5170=FALSE,FALSE,IF(C5170&lt;$R$10,C5170,$R$10)))</f>
        <v>0</v>
      </c>
      <c r="H5170" t="b">
        <f>IF('Input and Summary Results'!$J$4="yes",'Data Transformation'!F5170,'Data Transformation'!D5170)</f>
        <v>0</v>
      </c>
      <c r="I5170" t="str">
        <f t="shared" si="271"/>
        <v/>
      </c>
    </row>
    <row r="5171" spans="2:9" x14ac:dyDescent="0.25">
      <c r="B5171" t="b">
        <f>IF('Input and Summary Results'!D4753=0,FALSE,'Input and Summary Results'!$B4753)</f>
        <v>0</v>
      </c>
      <c r="C5171" t="b">
        <f>IF(OR(B5171=0,'Input and Summary Results'!D4753=0,'Input and Summary Results'!D4753=""),FALSE,'Input and Summary Results'!$D4753)</f>
        <v>0</v>
      </c>
      <c r="D5171" t="b">
        <f>IF(OR(B5171=0,'Input and Summary Results'!E4753=0),FALSE,'Input and Summary Results'!$E4753)</f>
        <v>0</v>
      </c>
      <c r="E5171" t="b">
        <f t="shared" si="272"/>
        <v>0</v>
      </c>
      <c r="F5171" t="b">
        <f t="shared" si="273"/>
        <v>0</v>
      </c>
      <c r="G5171" t="b">
        <f>IF('Input and Summary Results'!$J$4="yes",IF(C5171=FALSE,FALSE,IF('Data Transformation'!E5171&lt;$R$10,E5171,$R$10)),IF(C5171=FALSE,FALSE,IF(C5171&lt;$R$10,C5171,$R$10)))</f>
        <v>0</v>
      </c>
      <c r="H5171" t="b">
        <f>IF('Input and Summary Results'!$J$4="yes",'Data Transformation'!F5171,'Data Transformation'!D5171)</f>
        <v>0</v>
      </c>
      <c r="I5171" t="str">
        <f t="shared" si="271"/>
        <v/>
      </c>
    </row>
    <row r="5172" spans="2:9" x14ac:dyDescent="0.25">
      <c r="B5172" t="b">
        <f>IF('Input and Summary Results'!D4754=0,FALSE,'Input and Summary Results'!$B4754)</f>
        <v>0</v>
      </c>
      <c r="C5172" t="b">
        <f>IF(OR(B5172=0,'Input and Summary Results'!D4754=0,'Input and Summary Results'!D4754=""),FALSE,'Input and Summary Results'!$D4754)</f>
        <v>0</v>
      </c>
      <c r="D5172" t="b">
        <f>IF(OR(B5172=0,'Input and Summary Results'!E4754=0),FALSE,'Input and Summary Results'!$E4754)</f>
        <v>0</v>
      </c>
      <c r="E5172" t="b">
        <f t="shared" si="272"/>
        <v>0</v>
      </c>
      <c r="F5172" t="b">
        <f t="shared" si="273"/>
        <v>0</v>
      </c>
      <c r="G5172" t="b">
        <f>IF('Input and Summary Results'!$J$4="yes",IF(C5172=FALSE,FALSE,IF('Data Transformation'!E5172&lt;$R$10,E5172,$R$10)),IF(C5172=FALSE,FALSE,IF(C5172&lt;$R$10,C5172,$R$10)))</f>
        <v>0</v>
      </c>
      <c r="H5172" t="b">
        <f>IF('Input and Summary Results'!$J$4="yes",'Data Transformation'!F5172,'Data Transformation'!D5172)</f>
        <v>0</v>
      </c>
      <c r="I5172" t="str">
        <f t="shared" si="271"/>
        <v/>
      </c>
    </row>
    <row r="5173" spans="2:9" x14ac:dyDescent="0.25">
      <c r="B5173" t="b">
        <f>IF('Input and Summary Results'!D4755=0,FALSE,'Input and Summary Results'!$B4755)</f>
        <v>0</v>
      </c>
      <c r="C5173" t="b">
        <f>IF(OR(B5173=0,'Input and Summary Results'!D4755=0,'Input and Summary Results'!D4755=""),FALSE,'Input and Summary Results'!$D4755)</f>
        <v>0</v>
      </c>
      <c r="D5173" t="b">
        <f>IF(OR(B5173=0,'Input and Summary Results'!E4755=0),FALSE,'Input and Summary Results'!$E4755)</f>
        <v>0</v>
      </c>
      <c r="E5173" t="b">
        <f t="shared" si="272"/>
        <v>0</v>
      </c>
      <c r="F5173" t="b">
        <f t="shared" si="273"/>
        <v>0</v>
      </c>
      <c r="G5173" t="b">
        <f>IF('Input and Summary Results'!$J$4="yes",IF(C5173=FALSE,FALSE,IF('Data Transformation'!E5173&lt;$R$10,E5173,$R$10)),IF(C5173=FALSE,FALSE,IF(C5173&lt;$R$10,C5173,$R$10)))</f>
        <v>0</v>
      </c>
      <c r="H5173" t="b">
        <f>IF('Input and Summary Results'!$J$4="yes",'Data Transformation'!F5173,'Data Transformation'!D5173)</f>
        <v>0</v>
      </c>
      <c r="I5173" t="str">
        <f t="shared" si="271"/>
        <v/>
      </c>
    </row>
    <row r="5174" spans="2:9" x14ac:dyDescent="0.25">
      <c r="B5174" t="b">
        <f>IF('Input and Summary Results'!D4756=0,FALSE,'Input and Summary Results'!$B4756)</f>
        <v>0</v>
      </c>
      <c r="C5174" t="b">
        <f>IF(OR(B5174=0,'Input and Summary Results'!D4756=0,'Input and Summary Results'!D4756=""),FALSE,'Input and Summary Results'!$D4756)</f>
        <v>0</v>
      </c>
      <c r="D5174" t="b">
        <f>IF(OR(B5174=0,'Input and Summary Results'!E4756=0),FALSE,'Input and Summary Results'!$E4756)</f>
        <v>0</v>
      </c>
      <c r="E5174" t="b">
        <f t="shared" si="272"/>
        <v>0</v>
      </c>
      <c r="F5174" t="b">
        <f t="shared" si="273"/>
        <v>0</v>
      </c>
      <c r="G5174" t="b">
        <f>IF('Input and Summary Results'!$J$4="yes",IF(C5174=FALSE,FALSE,IF('Data Transformation'!E5174&lt;$R$10,E5174,$R$10)),IF(C5174=FALSE,FALSE,IF(C5174&lt;$R$10,C5174,$R$10)))</f>
        <v>0</v>
      </c>
      <c r="H5174" t="b">
        <f>IF('Input and Summary Results'!$J$4="yes",'Data Transformation'!F5174,'Data Transformation'!D5174)</f>
        <v>0</v>
      </c>
      <c r="I5174" t="str">
        <f t="shared" si="271"/>
        <v/>
      </c>
    </row>
    <row r="5175" spans="2:9" x14ac:dyDescent="0.25">
      <c r="B5175" t="b">
        <f>IF('Input and Summary Results'!D4757=0,FALSE,'Input and Summary Results'!$B4757)</f>
        <v>0</v>
      </c>
      <c r="C5175" t="b">
        <f>IF(OR(B5175=0,'Input and Summary Results'!D4757=0,'Input and Summary Results'!D4757=""),FALSE,'Input and Summary Results'!$D4757)</f>
        <v>0</v>
      </c>
      <c r="D5175" t="b">
        <f>IF(OR(B5175=0,'Input and Summary Results'!E4757=0),FALSE,'Input and Summary Results'!$E4757)</f>
        <v>0</v>
      </c>
      <c r="E5175" t="b">
        <f t="shared" si="272"/>
        <v>0</v>
      </c>
      <c r="F5175" t="b">
        <f t="shared" si="273"/>
        <v>0</v>
      </c>
      <c r="G5175" t="b">
        <f>IF('Input and Summary Results'!$J$4="yes",IF(C5175=FALSE,FALSE,IF('Data Transformation'!E5175&lt;$R$10,E5175,$R$10)),IF(C5175=FALSE,FALSE,IF(C5175&lt;$R$10,C5175,$R$10)))</f>
        <v>0</v>
      </c>
      <c r="H5175" t="b">
        <f>IF('Input and Summary Results'!$J$4="yes",'Data Transformation'!F5175,'Data Transformation'!D5175)</f>
        <v>0</v>
      </c>
      <c r="I5175" t="str">
        <f t="shared" si="271"/>
        <v/>
      </c>
    </row>
    <row r="5176" spans="2:9" x14ac:dyDescent="0.25">
      <c r="B5176" t="b">
        <f>IF('Input and Summary Results'!D4758=0,FALSE,'Input and Summary Results'!$B4758)</f>
        <v>0</v>
      </c>
      <c r="C5176" t="b">
        <f>IF(OR(B5176=0,'Input and Summary Results'!D4758=0,'Input and Summary Results'!D4758=""),FALSE,'Input and Summary Results'!$D4758)</f>
        <v>0</v>
      </c>
      <c r="D5176" t="b">
        <f>IF(OR(B5176=0,'Input and Summary Results'!E4758=0),FALSE,'Input and Summary Results'!$E4758)</f>
        <v>0</v>
      </c>
      <c r="E5176" t="b">
        <f t="shared" si="272"/>
        <v>0</v>
      </c>
      <c r="F5176" t="b">
        <f t="shared" si="273"/>
        <v>0</v>
      </c>
      <c r="G5176" t="b">
        <f>IF('Input and Summary Results'!$J$4="yes",IF(C5176=FALSE,FALSE,IF('Data Transformation'!E5176&lt;$R$10,E5176,$R$10)),IF(C5176=FALSE,FALSE,IF(C5176&lt;$R$10,C5176,$R$10)))</f>
        <v>0</v>
      </c>
      <c r="H5176" t="b">
        <f>IF('Input and Summary Results'!$J$4="yes",'Data Transformation'!F5176,'Data Transformation'!D5176)</f>
        <v>0</v>
      </c>
      <c r="I5176" t="str">
        <f t="shared" si="271"/>
        <v/>
      </c>
    </row>
    <row r="5177" spans="2:9" x14ac:dyDescent="0.25">
      <c r="B5177" t="b">
        <f>IF('Input and Summary Results'!D4759=0,FALSE,'Input and Summary Results'!$B4759)</f>
        <v>0</v>
      </c>
      <c r="C5177" t="b">
        <f>IF(OR(B5177=0,'Input and Summary Results'!D4759=0,'Input and Summary Results'!D4759=""),FALSE,'Input and Summary Results'!$D4759)</f>
        <v>0</v>
      </c>
      <c r="D5177" t="b">
        <f>IF(OR(B5177=0,'Input and Summary Results'!E4759=0),FALSE,'Input and Summary Results'!$E4759)</f>
        <v>0</v>
      </c>
      <c r="E5177" t="b">
        <f t="shared" si="272"/>
        <v>0</v>
      </c>
      <c r="F5177" t="b">
        <f t="shared" si="273"/>
        <v>0</v>
      </c>
      <c r="G5177" t="b">
        <f>IF('Input and Summary Results'!$J$4="yes",IF(C5177=FALSE,FALSE,IF('Data Transformation'!E5177&lt;$R$10,E5177,$R$10)),IF(C5177=FALSE,FALSE,IF(C5177&lt;$R$10,C5177,$R$10)))</f>
        <v>0</v>
      </c>
      <c r="H5177" t="b">
        <f>IF('Input and Summary Results'!$J$4="yes",'Data Transformation'!F5177,'Data Transformation'!D5177)</f>
        <v>0</v>
      </c>
      <c r="I5177" t="str">
        <f t="shared" si="271"/>
        <v/>
      </c>
    </row>
    <row r="5178" spans="2:9" x14ac:dyDescent="0.25">
      <c r="B5178" t="b">
        <f>IF('Input and Summary Results'!D4760=0,FALSE,'Input and Summary Results'!$B4760)</f>
        <v>0</v>
      </c>
      <c r="C5178" t="b">
        <f>IF(OR(B5178=0,'Input and Summary Results'!D4760=0,'Input and Summary Results'!D4760=""),FALSE,'Input and Summary Results'!$D4760)</f>
        <v>0</v>
      </c>
      <c r="D5178" t="b">
        <f>IF(OR(B5178=0,'Input and Summary Results'!E4760=0),FALSE,'Input and Summary Results'!$E4760)</f>
        <v>0</v>
      </c>
      <c r="E5178" t="b">
        <f t="shared" si="272"/>
        <v>0</v>
      </c>
      <c r="F5178" t="b">
        <f t="shared" si="273"/>
        <v>0</v>
      </c>
      <c r="G5178" t="b">
        <f>IF('Input and Summary Results'!$J$4="yes",IF(C5178=FALSE,FALSE,IF('Data Transformation'!E5178&lt;$R$10,E5178,$R$10)),IF(C5178=FALSE,FALSE,IF(C5178&lt;$R$10,C5178,$R$10)))</f>
        <v>0</v>
      </c>
      <c r="H5178" t="b">
        <f>IF('Input and Summary Results'!$J$4="yes",'Data Transformation'!F5178,'Data Transformation'!D5178)</f>
        <v>0</v>
      </c>
      <c r="I5178" t="str">
        <f t="shared" si="271"/>
        <v/>
      </c>
    </row>
    <row r="5179" spans="2:9" x14ac:dyDescent="0.25">
      <c r="B5179" t="b">
        <f>IF('Input and Summary Results'!D4761=0,FALSE,'Input and Summary Results'!$B4761)</f>
        <v>0</v>
      </c>
      <c r="C5179" t="b">
        <f>IF(OR(B5179=0,'Input and Summary Results'!D4761=0,'Input and Summary Results'!D4761=""),FALSE,'Input and Summary Results'!$D4761)</f>
        <v>0</v>
      </c>
      <c r="D5179" t="b">
        <f>IF(OR(B5179=0,'Input and Summary Results'!E4761=0),FALSE,'Input and Summary Results'!$E4761)</f>
        <v>0</v>
      </c>
      <c r="E5179" t="b">
        <f t="shared" si="272"/>
        <v>0</v>
      </c>
      <c r="F5179" t="b">
        <f t="shared" si="273"/>
        <v>0</v>
      </c>
      <c r="G5179" t="b">
        <f>IF('Input and Summary Results'!$J$4="yes",IF(C5179=FALSE,FALSE,IF('Data Transformation'!E5179&lt;$R$10,E5179,$R$10)),IF(C5179=FALSE,FALSE,IF(C5179&lt;$R$10,C5179,$R$10)))</f>
        <v>0</v>
      </c>
      <c r="H5179" t="b">
        <f>IF('Input and Summary Results'!$J$4="yes",'Data Transformation'!F5179,'Data Transformation'!D5179)</f>
        <v>0</v>
      </c>
      <c r="I5179" t="str">
        <f t="shared" si="271"/>
        <v/>
      </c>
    </row>
    <row r="5180" spans="2:9" x14ac:dyDescent="0.25">
      <c r="B5180" t="b">
        <f>IF('Input and Summary Results'!D4762=0,FALSE,'Input and Summary Results'!$B4762)</f>
        <v>0</v>
      </c>
      <c r="C5180" t="b">
        <f>IF(OR(B5180=0,'Input and Summary Results'!D4762=0,'Input and Summary Results'!D4762=""),FALSE,'Input and Summary Results'!$D4762)</f>
        <v>0</v>
      </c>
      <c r="D5180" t="b">
        <f>IF(OR(B5180=0,'Input and Summary Results'!E4762=0),FALSE,'Input and Summary Results'!$E4762)</f>
        <v>0</v>
      </c>
      <c r="E5180" t="b">
        <f t="shared" si="272"/>
        <v>0</v>
      </c>
      <c r="F5180" t="b">
        <f t="shared" si="273"/>
        <v>0</v>
      </c>
      <c r="G5180" t="b">
        <f>IF('Input and Summary Results'!$J$4="yes",IF(C5180=FALSE,FALSE,IF('Data Transformation'!E5180&lt;$R$10,E5180,$R$10)),IF(C5180=FALSE,FALSE,IF(C5180&lt;$R$10,C5180,$R$10)))</f>
        <v>0</v>
      </c>
      <c r="H5180" t="b">
        <f>IF('Input and Summary Results'!$J$4="yes",'Data Transformation'!F5180,'Data Transformation'!D5180)</f>
        <v>0</v>
      </c>
      <c r="I5180" t="str">
        <f t="shared" si="271"/>
        <v/>
      </c>
    </row>
    <row r="5181" spans="2:9" x14ac:dyDescent="0.25">
      <c r="B5181" t="b">
        <f>IF('Input and Summary Results'!D4763=0,FALSE,'Input and Summary Results'!$B4763)</f>
        <v>0</v>
      </c>
      <c r="C5181" t="b">
        <f>IF(OR(B5181=0,'Input and Summary Results'!D4763=0,'Input and Summary Results'!D4763=""),FALSE,'Input and Summary Results'!$D4763)</f>
        <v>0</v>
      </c>
      <c r="D5181" t="b">
        <f>IF(OR(B5181=0,'Input and Summary Results'!E4763=0),FALSE,'Input and Summary Results'!$E4763)</f>
        <v>0</v>
      </c>
      <c r="E5181" t="b">
        <f t="shared" si="272"/>
        <v>0</v>
      </c>
      <c r="F5181" t="b">
        <f t="shared" si="273"/>
        <v>0</v>
      </c>
      <c r="G5181" t="b">
        <f>IF('Input and Summary Results'!$J$4="yes",IF(C5181=FALSE,FALSE,IF('Data Transformation'!E5181&lt;$R$10,E5181,$R$10)),IF(C5181=FALSE,FALSE,IF(C5181&lt;$R$10,C5181,$R$10)))</f>
        <v>0</v>
      </c>
      <c r="H5181" t="b">
        <f>IF('Input and Summary Results'!$J$4="yes",'Data Transformation'!F5181,'Data Transformation'!D5181)</f>
        <v>0</v>
      </c>
      <c r="I5181" t="str">
        <f t="shared" si="271"/>
        <v/>
      </c>
    </row>
    <row r="5182" spans="2:9" x14ac:dyDescent="0.25">
      <c r="B5182" t="b">
        <f>IF('Input and Summary Results'!D4764=0,FALSE,'Input and Summary Results'!$B4764)</f>
        <v>0</v>
      </c>
      <c r="C5182" t="b">
        <f>IF(OR(B5182=0,'Input and Summary Results'!D4764=0,'Input and Summary Results'!D4764=""),FALSE,'Input and Summary Results'!$D4764)</f>
        <v>0</v>
      </c>
      <c r="D5182" t="b">
        <f>IF(OR(B5182=0,'Input and Summary Results'!E4764=0),FALSE,'Input and Summary Results'!$E4764)</f>
        <v>0</v>
      </c>
      <c r="E5182" t="b">
        <f t="shared" si="272"/>
        <v>0</v>
      </c>
      <c r="F5182" t="b">
        <f t="shared" si="273"/>
        <v>0</v>
      </c>
      <c r="G5182" t="b">
        <f>IF('Input and Summary Results'!$J$4="yes",IF(C5182=FALSE,FALSE,IF('Data Transformation'!E5182&lt;$R$10,E5182,$R$10)),IF(C5182=FALSE,FALSE,IF(C5182&lt;$R$10,C5182,$R$10)))</f>
        <v>0</v>
      </c>
      <c r="H5182" t="b">
        <f>IF('Input and Summary Results'!$J$4="yes",'Data Transformation'!F5182,'Data Transformation'!D5182)</f>
        <v>0</v>
      </c>
      <c r="I5182" t="str">
        <f t="shared" si="271"/>
        <v/>
      </c>
    </row>
    <row r="5183" spans="2:9" x14ac:dyDescent="0.25">
      <c r="B5183" t="b">
        <f>IF('Input and Summary Results'!D4765=0,FALSE,'Input and Summary Results'!$B4765)</f>
        <v>0</v>
      </c>
      <c r="C5183" t="b">
        <f>IF(OR(B5183=0,'Input and Summary Results'!D4765=0,'Input and Summary Results'!D4765=""),FALSE,'Input and Summary Results'!$D4765)</f>
        <v>0</v>
      </c>
      <c r="D5183" t="b">
        <f>IF(OR(B5183=0,'Input and Summary Results'!E4765=0),FALSE,'Input and Summary Results'!$E4765)</f>
        <v>0</v>
      </c>
      <c r="E5183" t="b">
        <f t="shared" si="272"/>
        <v>0</v>
      </c>
      <c r="F5183" t="b">
        <f t="shared" si="273"/>
        <v>0</v>
      </c>
      <c r="G5183" t="b">
        <f>IF('Input and Summary Results'!$J$4="yes",IF(C5183=FALSE,FALSE,IF('Data Transformation'!E5183&lt;$R$10,E5183,$R$10)),IF(C5183=FALSE,FALSE,IF(C5183&lt;$R$10,C5183,$R$10)))</f>
        <v>0</v>
      </c>
      <c r="H5183" t="b">
        <f>IF('Input and Summary Results'!$J$4="yes",'Data Transformation'!F5183,'Data Transformation'!D5183)</f>
        <v>0</v>
      </c>
      <c r="I5183" t="str">
        <f t="shared" si="271"/>
        <v/>
      </c>
    </row>
    <row r="5184" spans="2:9" x14ac:dyDescent="0.25">
      <c r="B5184" t="b">
        <f>IF('Input and Summary Results'!D4766=0,FALSE,'Input and Summary Results'!$B4766)</f>
        <v>0</v>
      </c>
      <c r="C5184" t="b">
        <f>IF(OR(B5184=0,'Input and Summary Results'!D4766=0,'Input and Summary Results'!D4766=""),FALSE,'Input and Summary Results'!$D4766)</f>
        <v>0</v>
      </c>
      <c r="D5184" t="b">
        <f>IF(OR(B5184=0,'Input and Summary Results'!E4766=0),FALSE,'Input and Summary Results'!$E4766)</f>
        <v>0</v>
      </c>
      <c r="E5184" t="b">
        <f t="shared" si="272"/>
        <v>0</v>
      </c>
      <c r="F5184" t="b">
        <f t="shared" si="273"/>
        <v>0</v>
      </c>
      <c r="G5184" t="b">
        <f>IF('Input and Summary Results'!$J$4="yes",IF(C5184=FALSE,FALSE,IF('Data Transformation'!E5184&lt;$R$10,E5184,$R$10)),IF(C5184=FALSE,FALSE,IF(C5184&lt;$R$10,C5184,$R$10)))</f>
        <v>0</v>
      </c>
      <c r="H5184" t="b">
        <f>IF('Input and Summary Results'!$J$4="yes",'Data Transformation'!F5184,'Data Transformation'!D5184)</f>
        <v>0</v>
      </c>
      <c r="I5184" t="str">
        <f t="shared" si="271"/>
        <v/>
      </c>
    </row>
    <row r="5185" spans="2:9" x14ac:dyDescent="0.25">
      <c r="B5185" t="b">
        <f>IF('Input and Summary Results'!D4767=0,FALSE,'Input and Summary Results'!$B4767)</f>
        <v>0</v>
      </c>
      <c r="C5185" t="b">
        <f>IF(OR(B5185=0,'Input and Summary Results'!D4767=0,'Input and Summary Results'!D4767=""),FALSE,'Input and Summary Results'!$D4767)</f>
        <v>0</v>
      </c>
      <c r="D5185" t="b">
        <f>IF(OR(B5185=0,'Input and Summary Results'!E4767=0),FALSE,'Input and Summary Results'!$E4767)</f>
        <v>0</v>
      </c>
      <c r="E5185" t="b">
        <f t="shared" si="272"/>
        <v>0</v>
      </c>
      <c r="F5185" t="b">
        <f t="shared" si="273"/>
        <v>0</v>
      </c>
      <c r="G5185" t="b">
        <f>IF('Input and Summary Results'!$J$4="yes",IF(C5185=FALSE,FALSE,IF('Data Transformation'!E5185&lt;$R$10,E5185,$R$10)),IF(C5185=FALSE,FALSE,IF(C5185&lt;$R$10,C5185,$R$10)))</f>
        <v>0</v>
      </c>
      <c r="H5185" t="b">
        <f>IF('Input and Summary Results'!$J$4="yes",'Data Transformation'!F5185,'Data Transformation'!D5185)</f>
        <v>0</v>
      </c>
      <c r="I5185" t="str">
        <f t="shared" si="271"/>
        <v/>
      </c>
    </row>
    <row r="5186" spans="2:9" x14ac:dyDescent="0.25">
      <c r="B5186" t="b">
        <f>IF('Input and Summary Results'!D4768=0,FALSE,'Input and Summary Results'!$B4768)</f>
        <v>0</v>
      </c>
      <c r="C5186" t="b">
        <f>IF(OR(B5186=0,'Input and Summary Results'!D4768=0,'Input and Summary Results'!D4768=""),FALSE,'Input and Summary Results'!$D4768)</f>
        <v>0</v>
      </c>
      <c r="D5186" t="b">
        <f>IF(OR(B5186=0,'Input and Summary Results'!E4768=0),FALSE,'Input and Summary Results'!$E4768)</f>
        <v>0</v>
      </c>
      <c r="E5186" t="b">
        <f t="shared" si="272"/>
        <v>0</v>
      </c>
      <c r="F5186" t="b">
        <f t="shared" si="273"/>
        <v>0</v>
      </c>
      <c r="G5186" t="b">
        <f>IF('Input and Summary Results'!$J$4="yes",IF(C5186=FALSE,FALSE,IF('Data Transformation'!E5186&lt;$R$10,E5186,$R$10)),IF(C5186=FALSE,FALSE,IF(C5186&lt;$R$10,C5186,$R$10)))</f>
        <v>0</v>
      </c>
      <c r="H5186" t="b">
        <f>IF('Input and Summary Results'!$J$4="yes",'Data Transformation'!F5186,'Data Transformation'!D5186)</f>
        <v>0</v>
      </c>
      <c r="I5186" t="str">
        <f t="shared" si="271"/>
        <v/>
      </c>
    </row>
    <row r="5187" spans="2:9" x14ac:dyDescent="0.25">
      <c r="B5187" t="b">
        <f>IF('Input and Summary Results'!D4769=0,FALSE,'Input and Summary Results'!$B4769)</f>
        <v>0</v>
      </c>
      <c r="C5187" t="b">
        <f>IF(OR(B5187=0,'Input and Summary Results'!D4769=0,'Input and Summary Results'!D4769=""),FALSE,'Input and Summary Results'!$D4769)</f>
        <v>0</v>
      </c>
      <c r="D5187" t="b">
        <f>IF(OR(B5187=0,'Input and Summary Results'!E4769=0),FALSE,'Input and Summary Results'!$E4769)</f>
        <v>0</v>
      </c>
      <c r="E5187" t="b">
        <f t="shared" si="272"/>
        <v>0</v>
      </c>
      <c r="F5187" t="b">
        <f t="shared" si="273"/>
        <v>0</v>
      </c>
      <c r="G5187" t="b">
        <f>IF('Input and Summary Results'!$J$4="yes",IF(C5187=FALSE,FALSE,IF('Data Transformation'!E5187&lt;$R$10,E5187,$R$10)),IF(C5187=FALSE,FALSE,IF(C5187&lt;$R$10,C5187,$R$10)))</f>
        <v>0</v>
      </c>
      <c r="H5187" t="b">
        <f>IF('Input and Summary Results'!$J$4="yes",'Data Transformation'!F5187,'Data Transformation'!D5187)</f>
        <v>0</v>
      </c>
      <c r="I5187" t="str">
        <f t="shared" si="271"/>
        <v/>
      </c>
    </row>
    <row r="5188" spans="2:9" x14ac:dyDescent="0.25">
      <c r="B5188" t="b">
        <f>IF('Input and Summary Results'!D4770=0,FALSE,'Input and Summary Results'!$B4770)</f>
        <v>0</v>
      </c>
      <c r="C5188" t="b">
        <f>IF(OR(B5188=0,'Input and Summary Results'!D4770=0,'Input and Summary Results'!D4770=""),FALSE,'Input and Summary Results'!$D4770)</f>
        <v>0</v>
      </c>
      <c r="D5188" t="b">
        <f>IF(OR(B5188=0,'Input and Summary Results'!E4770=0),FALSE,'Input and Summary Results'!$E4770)</f>
        <v>0</v>
      </c>
      <c r="E5188" t="b">
        <f t="shared" si="272"/>
        <v>0</v>
      </c>
      <c r="F5188" t="b">
        <f t="shared" si="273"/>
        <v>0</v>
      </c>
      <c r="G5188" t="b">
        <f>IF('Input and Summary Results'!$J$4="yes",IF(C5188=FALSE,FALSE,IF('Data Transformation'!E5188&lt;$R$10,E5188,$R$10)),IF(C5188=FALSE,FALSE,IF(C5188&lt;$R$10,C5188,$R$10)))</f>
        <v>0</v>
      </c>
      <c r="H5188" t="b">
        <f>IF('Input and Summary Results'!$J$4="yes",'Data Transformation'!F5188,'Data Transformation'!D5188)</f>
        <v>0</v>
      </c>
      <c r="I5188" t="str">
        <f t="shared" si="271"/>
        <v/>
      </c>
    </row>
    <row r="5189" spans="2:9" x14ac:dyDescent="0.25">
      <c r="B5189" t="b">
        <f>IF('Input and Summary Results'!D4771=0,FALSE,'Input and Summary Results'!$B4771)</f>
        <v>0</v>
      </c>
      <c r="C5189" t="b">
        <f>IF(OR(B5189=0,'Input and Summary Results'!D4771=0,'Input and Summary Results'!D4771=""),FALSE,'Input and Summary Results'!$D4771)</f>
        <v>0</v>
      </c>
      <c r="D5189" t="b">
        <f>IF(OR(B5189=0,'Input and Summary Results'!E4771=0),FALSE,'Input and Summary Results'!$E4771)</f>
        <v>0</v>
      </c>
      <c r="E5189" t="b">
        <f t="shared" si="272"/>
        <v>0</v>
      </c>
      <c r="F5189" t="b">
        <f t="shared" si="273"/>
        <v>0</v>
      </c>
      <c r="G5189" t="b">
        <f>IF('Input and Summary Results'!$J$4="yes",IF(C5189=FALSE,FALSE,IF('Data Transformation'!E5189&lt;$R$10,E5189,$R$10)),IF(C5189=FALSE,FALSE,IF(C5189&lt;$R$10,C5189,$R$10)))</f>
        <v>0</v>
      </c>
      <c r="H5189" t="b">
        <f>IF('Input and Summary Results'!$J$4="yes",'Data Transformation'!F5189,'Data Transformation'!D5189)</f>
        <v>0</v>
      </c>
      <c r="I5189" t="str">
        <f t="shared" ref="I5189:I5252" si="274">IF(G5189=FALSE,"",B5189)</f>
        <v/>
      </c>
    </row>
    <row r="5190" spans="2:9" x14ac:dyDescent="0.25">
      <c r="B5190" t="b">
        <f>IF('Input and Summary Results'!D4772=0,FALSE,'Input and Summary Results'!$B4772)</f>
        <v>0</v>
      </c>
      <c r="C5190" t="b">
        <f>IF(OR(B5190=0,'Input and Summary Results'!D4772=0,'Input and Summary Results'!D4772=""),FALSE,'Input and Summary Results'!$D4772)</f>
        <v>0</v>
      </c>
      <c r="D5190" t="b">
        <f>IF(OR(B5190=0,'Input and Summary Results'!E4772=0),FALSE,'Input and Summary Results'!$E4772)</f>
        <v>0</v>
      </c>
      <c r="E5190" t="b">
        <f t="shared" si="272"/>
        <v>0</v>
      </c>
      <c r="F5190" t="b">
        <f t="shared" si="273"/>
        <v>0</v>
      </c>
      <c r="G5190" t="b">
        <f>IF('Input and Summary Results'!$J$4="yes",IF(C5190=FALSE,FALSE,IF('Data Transformation'!E5190&lt;$R$10,E5190,$R$10)),IF(C5190=FALSE,FALSE,IF(C5190&lt;$R$10,C5190,$R$10)))</f>
        <v>0</v>
      </c>
      <c r="H5190" t="b">
        <f>IF('Input and Summary Results'!$J$4="yes",'Data Transformation'!F5190,'Data Transformation'!D5190)</f>
        <v>0</v>
      </c>
      <c r="I5190" t="str">
        <f t="shared" si="274"/>
        <v/>
      </c>
    </row>
    <row r="5191" spans="2:9" x14ac:dyDescent="0.25">
      <c r="B5191" t="b">
        <f>IF('Input and Summary Results'!D4773=0,FALSE,'Input and Summary Results'!$B4773)</f>
        <v>0</v>
      </c>
      <c r="C5191" t="b">
        <f>IF(OR(B5191=0,'Input and Summary Results'!D4773=0,'Input and Summary Results'!D4773=""),FALSE,'Input and Summary Results'!$D4773)</f>
        <v>0</v>
      </c>
      <c r="D5191" t="b">
        <f>IF(OR(B5191=0,'Input and Summary Results'!E4773=0),FALSE,'Input and Summary Results'!$E4773)</f>
        <v>0</v>
      </c>
      <c r="E5191" t="b">
        <f t="shared" si="272"/>
        <v>0</v>
      </c>
      <c r="F5191" t="b">
        <f t="shared" si="273"/>
        <v>0</v>
      </c>
      <c r="G5191" t="b">
        <f>IF('Input and Summary Results'!$J$4="yes",IF(C5191=FALSE,FALSE,IF('Data Transformation'!E5191&lt;$R$10,E5191,$R$10)),IF(C5191=FALSE,FALSE,IF(C5191&lt;$R$10,C5191,$R$10)))</f>
        <v>0</v>
      </c>
      <c r="H5191" t="b">
        <f>IF('Input and Summary Results'!$J$4="yes",'Data Transformation'!F5191,'Data Transformation'!D5191)</f>
        <v>0</v>
      </c>
      <c r="I5191" t="str">
        <f t="shared" si="274"/>
        <v/>
      </c>
    </row>
    <row r="5192" spans="2:9" x14ac:dyDescent="0.25">
      <c r="B5192" t="b">
        <f>IF('Input and Summary Results'!D4774=0,FALSE,'Input and Summary Results'!$B4774)</f>
        <v>0</v>
      </c>
      <c r="C5192" t="b">
        <f>IF(OR(B5192=0,'Input and Summary Results'!D4774=0,'Input and Summary Results'!D4774=""),FALSE,'Input and Summary Results'!$D4774)</f>
        <v>0</v>
      </c>
      <c r="D5192" t="b">
        <f>IF(OR(B5192=0,'Input and Summary Results'!E4774=0),FALSE,'Input and Summary Results'!$E4774)</f>
        <v>0</v>
      </c>
      <c r="E5192" t="b">
        <f t="shared" si="272"/>
        <v>0</v>
      </c>
      <c r="F5192" t="b">
        <f t="shared" si="273"/>
        <v>0</v>
      </c>
      <c r="G5192" t="b">
        <f>IF('Input and Summary Results'!$J$4="yes",IF(C5192=FALSE,FALSE,IF('Data Transformation'!E5192&lt;$R$10,E5192,$R$10)),IF(C5192=FALSE,FALSE,IF(C5192&lt;$R$10,C5192,$R$10)))</f>
        <v>0</v>
      </c>
      <c r="H5192" t="b">
        <f>IF('Input and Summary Results'!$J$4="yes",'Data Transformation'!F5192,'Data Transformation'!D5192)</f>
        <v>0</v>
      </c>
      <c r="I5192" t="str">
        <f t="shared" si="274"/>
        <v/>
      </c>
    </row>
    <row r="5193" spans="2:9" x14ac:dyDescent="0.25">
      <c r="B5193" t="b">
        <f>IF('Input and Summary Results'!D4775=0,FALSE,'Input and Summary Results'!$B4775)</f>
        <v>0</v>
      </c>
      <c r="C5193" t="b">
        <f>IF(OR(B5193=0,'Input and Summary Results'!D4775=0,'Input and Summary Results'!D4775=""),FALSE,'Input and Summary Results'!$D4775)</f>
        <v>0</v>
      </c>
      <c r="D5193" t="b">
        <f>IF(OR(B5193=0,'Input and Summary Results'!E4775=0),FALSE,'Input and Summary Results'!$E4775)</f>
        <v>0</v>
      </c>
      <c r="E5193" t="b">
        <f t="shared" si="272"/>
        <v>0</v>
      </c>
      <c r="F5193" t="b">
        <f t="shared" si="273"/>
        <v>0</v>
      </c>
      <c r="G5193" t="b">
        <f>IF('Input and Summary Results'!$J$4="yes",IF(C5193=FALSE,FALSE,IF('Data Transformation'!E5193&lt;$R$10,E5193,$R$10)),IF(C5193=FALSE,FALSE,IF(C5193&lt;$R$10,C5193,$R$10)))</f>
        <v>0</v>
      </c>
      <c r="H5193" t="b">
        <f>IF('Input and Summary Results'!$J$4="yes",'Data Transformation'!F5193,'Data Transformation'!D5193)</f>
        <v>0</v>
      </c>
      <c r="I5193" t="str">
        <f t="shared" si="274"/>
        <v/>
      </c>
    </row>
    <row r="5194" spans="2:9" x14ac:dyDescent="0.25">
      <c r="B5194" t="b">
        <f>IF('Input and Summary Results'!D4776=0,FALSE,'Input and Summary Results'!$B4776)</f>
        <v>0</v>
      </c>
      <c r="C5194" t="b">
        <f>IF(OR(B5194=0,'Input and Summary Results'!D4776=0,'Input and Summary Results'!D4776=""),FALSE,'Input and Summary Results'!$D4776)</f>
        <v>0</v>
      </c>
      <c r="D5194" t="b">
        <f>IF(OR(B5194=0,'Input and Summary Results'!E4776=0),FALSE,'Input and Summary Results'!$E4776)</f>
        <v>0</v>
      </c>
      <c r="E5194" t="b">
        <f t="shared" si="272"/>
        <v>0</v>
      </c>
      <c r="F5194" t="b">
        <f t="shared" si="273"/>
        <v>0</v>
      </c>
      <c r="G5194" t="b">
        <f>IF('Input and Summary Results'!$J$4="yes",IF(C5194=FALSE,FALSE,IF('Data Transformation'!E5194&lt;$R$10,E5194,$R$10)),IF(C5194=FALSE,FALSE,IF(C5194&lt;$R$10,C5194,$R$10)))</f>
        <v>0</v>
      </c>
      <c r="H5194" t="b">
        <f>IF('Input and Summary Results'!$J$4="yes",'Data Transformation'!F5194,'Data Transformation'!D5194)</f>
        <v>0</v>
      </c>
      <c r="I5194" t="str">
        <f t="shared" si="274"/>
        <v/>
      </c>
    </row>
    <row r="5195" spans="2:9" x14ac:dyDescent="0.25">
      <c r="B5195" t="b">
        <f>IF('Input and Summary Results'!D4777=0,FALSE,'Input and Summary Results'!$B4777)</f>
        <v>0</v>
      </c>
      <c r="C5195" t="b">
        <f>IF(OR(B5195=0,'Input and Summary Results'!D4777=0,'Input and Summary Results'!D4777=""),FALSE,'Input and Summary Results'!$D4777)</f>
        <v>0</v>
      </c>
      <c r="D5195" t="b">
        <f>IF(OR(B5195=0,'Input and Summary Results'!E4777=0),FALSE,'Input and Summary Results'!$E4777)</f>
        <v>0</v>
      </c>
      <c r="E5195" t="b">
        <f t="shared" si="272"/>
        <v>0</v>
      </c>
      <c r="F5195" t="b">
        <f t="shared" si="273"/>
        <v>0</v>
      </c>
      <c r="G5195" t="b">
        <f>IF('Input and Summary Results'!$J$4="yes",IF(C5195=FALSE,FALSE,IF('Data Transformation'!E5195&lt;$R$10,E5195,$R$10)),IF(C5195=FALSE,FALSE,IF(C5195&lt;$R$10,C5195,$R$10)))</f>
        <v>0</v>
      </c>
      <c r="H5195" t="b">
        <f>IF('Input and Summary Results'!$J$4="yes",'Data Transformation'!F5195,'Data Transformation'!D5195)</f>
        <v>0</v>
      </c>
      <c r="I5195" t="str">
        <f t="shared" si="274"/>
        <v/>
      </c>
    </row>
    <row r="5196" spans="2:9" x14ac:dyDescent="0.25">
      <c r="B5196" t="b">
        <f>IF('Input and Summary Results'!D4778=0,FALSE,'Input and Summary Results'!$B4778)</f>
        <v>0</v>
      </c>
      <c r="C5196" t="b">
        <f>IF(OR(B5196=0,'Input and Summary Results'!D4778=0,'Input and Summary Results'!D4778=""),FALSE,'Input and Summary Results'!$D4778)</f>
        <v>0</v>
      </c>
      <c r="D5196" t="b">
        <f>IF(OR(B5196=0,'Input and Summary Results'!E4778=0),FALSE,'Input and Summary Results'!$E4778)</f>
        <v>0</v>
      </c>
      <c r="E5196" t="b">
        <f t="shared" si="272"/>
        <v>0</v>
      </c>
      <c r="F5196" t="b">
        <f t="shared" si="273"/>
        <v>0</v>
      </c>
      <c r="G5196" t="b">
        <f>IF('Input and Summary Results'!$J$4="yes",IF(C5196=FALSE,FALSE,IF('Data Transformation'!E5196&lt;$R$10,E5196,$R$10)),IF(C5196=FALSE,FALSE,IF(C5196&lt;$R$10,C5196,$R$10)))</f>
        <v>0</v>
      </c>
      <c r="H5196" t="b">
        <f>IF('Input and Summary Results'!$J$4="yes",'Data Transformation'!F5196,'Data Transformation'!D5196)</f>
        <v>0</v>
      </c>
      <c r="I5196" t="str">
        <f t="shared" si="274"/>
        <v/>
      </c>
    </row>
    <row r="5197" spans="2:9" x14ac:dyDescent="0.25">
      <c r="B5197" t="b">
        <f>IF('Input and Summary Results'!D4779=0,FALSE,'Input and Summary Results'!$B4779)</f>
        <v>0</v>
      </c>
      <c r="C5197" t="b">
        <f>IF(OR(B5197=0,'Input and Summary Results'!D4779=0,'Input and Summary Results'!D4779=""),FALSE,'Input and Summary Results'!$D4779)</f>
        <v>0</v>
      </c>
      <c r="D5197" t="b">
        <f>IF(OR(B5197=0,'Input and Summary Results'!E4779=0),FALSE,'Input and Summary Results'!$E4779)</f>
        <v>0</v>
      </c>
      <c r="E5197" t="b">
        <f t="shared" si="272"/>
        <v>0</v>
      </c>
      <c r="F5197" t="b">
        <f t="shared" si="273"/>
        <v>0</v>
      </c>
      <c r="G5197" t="b">
        <f>IF('Input and Summary Results'!$J$4="yes",IF(C5197=FALSE,FALSE,IF('Data Transformation'!E5197&lt;$R$10,E5197,$R$10)),IF(C5197=FALSE,FALSE,IF(C5197&lt;$R$10,C5197,$R$10)))</f>
        <v>0</v>
      </c>
      <c r="H5197" t="b">
        <f>IF('Input and Summary Results'!$J$4="yes",'Data Transformation'!F5197,'Data Transformation'!D5197)</f>
        <v>0</v>
      </c>
      <c r="I5197" t="str">
        <f t="shared" si="274"/>
        <v/>
      </c>
    </row>
    <row r="5198" spans="2:9" x14ac:dyDescent="0.25">
      <c r="B5198" t="b">
        <f>IF('Input and Summary Results'!D4780=0,FALSE,'Input and Summary Results'!$B4780)</f>
        <v>0</v>
      </c>
      <c r="C5198" t="b">
        <f>IF(OR(B5198=0,'Input and Summary Results'!D4780=0,'Input and Summary Results'!D4780=""),FALSE,'Input and Summary Results'!$D4780)</f>
        <v>0</v>
      </c>
      <c r="D5198" t="b">
        <f>IF(OR(B5198=0,'Input and Summary Results'!E4780=0),FALSE,'Input and Summary Results'!$E4780)</f>
        <v>0</v>
      </c>
      <c r="E5198" t="b">
        <f t="shared" si="272"/>
        <v>0</v>
      </c>
      <c r="F5198" t="b">
        <f t="shared" si="273"/>
        <v>0</v>
      </c>
      <c r="G5198" t="b">
        <f>IF('Input and Summary Results'!$J$4="yes",IF(C5198=FALSE,FALSE,IF('Data Transformation'!E5198&lt;$R$10,E5198,$R$10)),IF(C5198=FALSE,FALSE,IF(C5198&lt;$R$10,C5198,$R$10)))</f>
        <v>0</v>
      </c>
      <c r="H5198" t="b">
        <f>IF('Input and Summary Results'!$J$4="yes",'Data Transformation'!F5198,'Data Transformation'!D5198)</f>
        <v>0</v>
      </c>
      <c r="I5198" t="str">
        <f t="shared" si="274"/>
        <v/>
      </c>
    </row>
    <row r="5199" spans="2:9" x14ac:dyDescent="0.25">
      <c r="B5199" t="b">
        <f>IF('Input and Summary Results'!D4781=0,FALSE,'Input and Summary Results'!$B4781)</f>
        <v>0</v>
      </c>
      <c r="C5199" t="b">
        <f>IF(OR(B5199=0,'Input and Summary Results'!D4781=0,'Input and Summary Results'!D4781=""),FALSE,'Input and Summary Results'!$D4781)</f>
        <v>0</v>
      </c>
      <c r="D5199" t="b">
        <f>IF(OR(B5199=0,'Input and Summary Results'!E4781=0),FALSE,'Input and Summary Results'!$E4781)</f>
        <v>0</v>
      </c>
      <c r="E5199" t="b">
        <f t="shared" si="272"/>
        <v>0</v>
      </c>
      <c r="F5199" t="b">
        <f t="shared" si="273"/>
        <v>0</v>
      </c>
      <c r="G5199" t="b">
        <f>IF('Input and Summary Results'!$J$4="yes",IF(C5199=FALSE,FALSE,IF('Data Transformation'!E5199&lt;$R$10,E5199,$R$10)),IF(C5199=FALSE,FALSE,IF(C5199&lt;$R$10,C5199,$R$10)))</f>
        <v>0</v>
      </c>
      <c r="H5199" t="b">
        <f>IF('Input and Summary Results'!$J$4="yes",'Data Transformation'!F5199,'Data Transformation'!D5199)</f>
        <v>0</v>
      </c>
      <c r="I5199" t="str">
        <f t="shared" si="274"/>
        <v/>
      </c>
    </row>
    <row r="5200" spans="2:9" x14ac:dyDescent="0.25">
      <c r="B5200" t="b">
        <f>IF('Input and Summary Results'!D4782=0,FALSE,'Input and Summary Results'!$B4782)</f>
        <v>0</v>
      </c>
      <c r="C5200" t="b">
        <f>IF(OR(B5200=0,'Input and Summary Results'!D4782=0,'Input and Summary Results'!D4782=""),FALSE,'Input and Summary Results'!$D4782)</f>
        <v>0</v>
      </c>
      <c r="D5200" t="b">
        <f>IF(OR(B5200=0,'Input and Summary Results'!E4782=0),FALSE,'Input and Summary Results'!$E4782)</f>
        <v>0</v>
      </c>
      <c r="E5200" t="b">
        <f t="shared" si="272"/>
        <v>0</v>
      </c>
      <c r="F5200" t="b">
        <f t="shared" si="273"/>
        <v>0</v>
      </c>
      <c r="G5200" t="b">
        <f>IF('Input and Summary Results'!$J$4="yes",IF(C5200=FALSE,FALSE,IF('Data Transformation'!E5200&lt;$R$10,E5200,$R$10)),IF(C5200=FALSE,FALSE,IF(C5200&lt;$R$10,C5200,$R$10)))</f>
        <v>0</v>
      </c>
      <c r="H5200" t="b">
        <f>IF('Input and Summary Results'!$J$4="yes",'Data Transformation'!F5200,'Data Transformation'!D5200)</f>
        <v>0</v>
      </c>
      <c r="I5200" t="str">
        <f t="shared" si="274"/>
        <v/>
      </c>
    </row>
    <row r="5201" spans="2:9" x14ac:dyDescent="0.25">
      <c r="B5201" t="b">
        <f>IF('Input and Summary Results'!D4783=0,FALSE,'Input and Summary Results'!$B4783)</f>
        <v>0</v>
      </c>
      <c r="C5201" t="b">
        <f>IF(OR(B5201=0,'Input and Summary Results'!D4783=0,'Input and Summary Results'!D4783=""),FALSE,'Input and Summary Results'!$D4783)</f>
        <v>0</v>
      </c>
      <c r="D5201" t="b">
        <f>IF(OR(B5201=0,'Input and Summary Results'!E4783=0),FALSE,'Input and Summary Results'!$E4783)</f>
        <v>0</v>
      </c>
      <c r="E5201" t="b">
        <f t="shared" si="272"/>
        <v>0</v>
      </c>
      <c r="F5201" t="b">
        <f t="shared" si="273"/>
        <v>0</v>
      </c>
      <c r="G5201" t="b">
        <f>IF('Input and Summary Results'!$J$4="yes",IF(C5201=FALSE,FALSE,IF('Data Transformation'!E5201&lt;$R$10,E5201,$R$10)),IF(C5201=FALSE,FALSE,IF(C5201&lt;$R$10,C5201,$R$10)))</f>
        <v>0</v>
      </c>
      <c r="H5201" t="b">
        <f>IF('Input and Summary Results'!$J$4="yes",'Data Transformation'!F5201,'Data Transformation'!D5201)</f>
        <v>0</v>
      </c>
      <c r="I5201" t="str">
        <f t="shared" si="274"/>
        <v/>
      </c>
    </row>
    <row r="5202" spans="2:9" x14ac:dyDescent="0.25">
      <c r="B5202" t="b">
        <f>IF('Input and Summary Results'!D4784=0,FALSE,'Input and Summary Results'!$B4784)</f>
        <v>0</v>
      </c>
      <c r="C5202" t="b">
        <f>IF(OR(B5202=0,'Input and Summary Results'!D4784=0,'Input and Summary Results'!D4784=""),FALSE,'Input and Summary Results'!$D4784)</f>
        <v>0</v>
      </c>
      <c r="D5202" t="b">
        <f>IF(OR(B5202=0,'Input and Summary Results'!E4784=0),FALSE,'Input and Summary Results'!$E4784)</f>
        <v>0</v>
      </c>
      <c r="E5202" t="b">
        <f t="shared" si="272"/>
        <v>0</v>
      </c>
      <c r="F5202" t="b">
        <f t="shared" si="273"/>
        <v>0</v>
      </c>
      <c r="G5202" t="b">
        <f>IF('Input and Summary Results'!$J$4="yes",IF(C5202=FALSE,FALSE,IF('Data Transformation'!E5202&lt;$R$10,E5202,$R$10)),IF(C5202=FALSE,FALSE,IF(C5202&lt;$R$10,C5202,$R$10)))</f>
        <v>0</v>
      </c>
      <c r="H5202" t="b">
        <f>IF('Input and Summary Results'!$J$4="yes",'Data Transformation'!F5202,'Data Transformation'!D5202)</f>
        <v>0</v>
      </c>
      <c r="I5202" t="str">
        <f t="shared" si="274"/>
        <v/>
      </c>
    </row>
    <row r="5203" spans="2:9" x14ac:dyDescent="0.25">
      <c r="B5203" t="b">
        <f>IF('Input and Summary Results'!D4785=0,FALSE,'Input and Summary Results'!$B4785)</f>
        <v>0</v>
      </c>
      <c r="C5203" t="b">
        <f>IF(OR(B5203=0,'Input and Summary Results'!D4785=0,'Input and Summary Results'!D4785=""),FALSE,'Input and Summary Results'!$D4785)</f>
        <v>0</v>
      </c>
      <c r="D5203" t="b">
        <f>IF(OR(B5203=0,'Input and Summary Results'!E4785=0),FALSE,'Input and Summary Results'!$E4785)</f>
        <v>0</v>
      </c>
      <c r="E5203" t="b">
        <f t="shared" si="272"/>
        <v>0</v>
      </c>
      <c r="F5203" t="b">
        <f t="shared" si="273"/>
        <v>0</v>
      </c>
      <c r="G5203" t="b">
        <f>IF('Input and Summary Results'!$J$4="yes",IF(C5203=FALSE,FALSE,IF('Data Transformation'!E5203&lt;$R$10,E5203,$R$10)),IF(C5203=FALSE,FALSE,IF(C5203&lt;$R$10,C5203,$R$10)))</f>
        <v>0</v>
      </c>
      <c r="H5203" t="b">
        <f>IF('Input and Summary Results'!$J$4="yes",'Data Transformation'!F5203,'Data Transformation'!D5203)</f>
        <v>0</v>
      </c>
      <c r="I5203" t="str">
        <f t="shared" si="274"/>
        <v/>
      </c>
    </row>
    <row r="5204" spans="2:9" x14ac:dyDescent="0.25">
      <c r="B5204" t="b">
        <f>IF('Input and Summary Results'!D4786=0,FALSE,'Input and Summary Results'!$B4786)</f>
        <v>0</v>
      </c>
      <c r="C5204" t="b">
        <f>IF(OR(B5204=0,'Input and Summary Results'!D4786=0,'Input and Summary Results'!D4786=""),FALSE,'Input and Summary Results'!$D4786)</f>
        <v>0</v>
      </c>
      <c r="D5204" t="b">
        <f>IF(OR(B5204=0,'Input and Summary Results'!E4786=0),FALSE,'Input and Summary Results'!$E4786)</f>
        <v>0</v>
      </c>
      <c r="E5204" t="b">
        <f t="shared" si="272"/>
        <v>0</v>
      </c>
      <c r="F5204" t="b">
        <f t="shared" si="273"/>
        <v>0</v>
      </c>
      <c r="G5204" t="b">
        <f>IF('Input and Summary Results'!$J$4="yes",IF(C5204=FALSE,FALSE,IF('Data Transformation'!E5204&lt;$R$10,E5204,$R$10)),IF(C5204=FALSE,FALSE,IF(C5204&lt;$R$10,C5204,$R$10)))</f>
        <v>0</v>
      </c>
      <c r="H5204" t="b">
        <f>IF('Input and Summary Results'!$J$4="yes",'Data Transformation'!F5204,'Data Transformation'!D5204)</f>
        <v>0</v>
      </c>
      <c r="I5204" t="str">
        <f t="shared" si="274"/>
        <v/>
      </c>
    </row>
    <row r="5205" spans="2:9" x14ac:dyDescent="0.25">
      <c r="B5205" t="b">
        <f>IF('Input and Summary Results'!D4787=0,FALSE,'Input and Summary Results'!$B4787)</f>
        <v>0</v>
      </c>
      <c r="C5205" t="b">
        <f>IF(OR(B5205=0,'Input and Summary Results'!D4787=0,'Input and Summary Results'!D4787=""),FALSE,'Input and Summary Results'!$D4787)</f>
        <v>0</v>
      </c>
      <c r="D5205" t="b">
        <f>IF(OR(B5205=0,'Input and Summary Results'!E4787=0),FALSE,'Input and Summary Results'!$E4787)</f>
        <v>0</v>
      </c>
      <c r="E5205" t="b">
        <f t="shared" si="272"/>
        <v>0</v>
      </c>
      <c r="F5205" t="b">
        <f t="shared" si="273"/>
        <v>0</v>
      </c>
      <c r="G5205" t="b">
        <f>IF('Input and Summary Results'!$J$4="yes",IF(C5205=FALSE,FALSE,IF('Data Transformation'!E5205&lt;$R$10,E5205,$R$10)),IF(C5205=FALSE,FALSE,IF(C5205&lt;$R$10,C5205,$R$10)))</f>
        <v>0</v>
      </c>
      <c r="H5205" t="b">
        <f>IF('Input and Summary Results'!$J$4="yes",'Data Transformation'!F5205,'Data Transformation'!D5205)</f>
        <v>0</v>
      </c>
      <c r="I5205" t="str">
        <f t="shared" si="274"/>
        <v/>
      </c>
    </row>
    <row r="5206" spans="2:9" x14ac:dyDescent="0.25">
      <c r="B5206" t="b">
        <f>IF('Input and Summary Results'!D4788=0,FALSE,'Input and Summary Results'!$B4788)</f>
        <v>0</v>
      </c>
      <c r="C5206" t="b">
        <f>IF(OR(B5206=0,'Input and Summary Results'!D4788=0,'Input and Summary Results'!D4788=""),FALSE,'Input and Summary Results'!$D4788)</f>
        <v>0</v>
      </c>
      <c r="D5206" t="b">
        <f>IF(OR(B5206=0,'Input and Summary Results'!E4788=0),FALSE,'Input and Summary Results'!$E4788)</f>
        <v>0</v>
      </c>
      <c r="E5206" t="b">
        <f t="shared" si="272"/>
        <v>0</v>
      </c>
      <c r="F5206" t="b">
        <f t="shared" si="273"/>
        <v>0</v>
      </c>
      <c r="G5206" t="b">
        <f>IF('Input and Summary Results'!$J$4="yes",IF(C5206=FALSE,FALSE,IF('Data Transformation'!E5206&lt;$R$10,E5206,$R$10)),IF(C5206=FALSE,FALSE,IF(C5206&lt;$R$10,C5206,$R$10)))</f>
        <v>0</v>
      </c>
      <c r="H5206" t="b">
        <f>IF('Input and Summary Results'!$J$4="yes",'Data Transformation'!F5206,'Data Transformation'!D5206)</f>
        <v>0</v>
      </c>
      <c r="I5206" t="str">
        <f t="shared" si="274"/>
        <v/>
      </c>
    </row>
    <row r="5207" spans="2:9" x14ac:dyDescent="0.25">
      <c r="B5207" t="b">
        <f>IF('Input and Summary Results'!D4789=0,FALSE,'Input and Summary Results'!$B4789)</f>
        <v>0</v>
      </c>
      <c r="C5207" t="b">
        <f>IF(OR(B5207=0,'Input and Summary Results'!D4789=0,'Input and Summary Results'!D4789=""),FALSE,'Input and Summary Results'!$D4789)</f>
        <v>0</v>
      </c>
      <c r="D5207" t="b">
        <f>IF(OR(B5207=0,'Input and Summary Results'!E4789=0),FALSE,'Input and Summary Results'!$E4789)</f>
        <v>0</v>
      </c>
      <c r="E5207" t="b">
        <f t="shared" si="272"/>
        <v>0</v>
      </c>
      <c r="F5207" t="b">
        <f t="shared" si="273"/>
        <v>0</v>
      </c>
      <c r="G5207" t="b">
        <f>IF('Input and Summary Results'!$J$4="yes",IF(C5207=FALSE,FALSE,IF('Data Transformation'!E5207&lt;$R$10,E5207,$R$10)),IF(C5207=FALSE,FALSE,IF(C5207&lt;$R$10,C5207,$R$10)))</f>
        <v>0</v>
      </c>
      <c r="H5207" t="b">
        <f>IF('Input and Summary Results'!$J$4="yes",'Data Transformation'!F5207,'Data Transformation'!D5207)</f>
        <v>0</v>
      </c>
      <c r="I5207" t="str">
        <f t="shared" si="274"/>
        <v/>
      </c>
    </row>
    <row r="5208" spans="2:9" x14ac:dyDescent="0.25">
      <c r="B5208" t="b">
        <f>IF('Input and Summary Results'!D4790=0,FALSE,'Input and Summary Results'!$B4790)</f>
        <v>0</v>
      </c>
      <c r="C5208" t="b">
        <f>IF(OR(B5208=0,'Input and Summary Results'!D4790=0,'Input and Summary Results'!D4790=""),FALSE,'Input and Summary Results'!$D4790)</f>
        <v>0</v>
      </c>
      <c r="D5208" t="b">
        <f>IF(OR(B5208=0,'Input and Summary Results'!E4790=0),FALSE,'Input and Summary Results'!$E4790)</f>
        <v>0</v>
      </c>
      <c r="E5208" t="b">
        <f t="shared" si="272"/>
        <v>0</v>
      </c>
      <c r="F5208" t="b">
        <f t="shared" si="273"/>
        <v>0</v>
      </c>
      <c r="G5208" t="b">
        <f>IF('Input and Summary Results'!$J$4="yes",IF(C5208=FALSE,FALSE,IF('Data Transformation'!E5208&lt;$R$10,E5208,$R$10)),IF(C5208=FALSE,FALSE,IF(C5208&lt;$R$10,C5208,$R$10)))</f>
        <v>0</v>
      </c>
      <c r="H5208" t="b">
        <f>IF('Input and Summary Results'!$J$4="yes",'Data Transformation'!F5208,'Data Transformation'!D5208)</f>
        <v>0</v>
      </c>
      <c r="I5208" t="str">
        <f t="shared" si="274"/>
        <v/>
      </c>
    </row>
    <row r="5209" spans="2:9" x14ac:dyDescent="0.25">
      <c r="B5209" t="b">
        <f>IF('Input and Summary Results'!D4791=0,FALSE,'Input and Summary Results'!$B4791)</f>
        <v>0</v>
      </c>
      <c r="C5209" t="b">
        <f>IF(OR(B5209=0,'Input and Summary Results'!D4791=0,'Input and Summary Results'!D4791=""),FALSE,'Input and Summary Results'!$D4791)</f>
        <v>0</v>
      </c>
      <c r="D5209" t="b">
        <f>IF(OR(B5209=0,'Input and Summary Results'!E4791=0),FALSE,'Input and Summary Results'!$E4791)</f>
        <v>0</v>
      </c>
      <c r="E5209" t="b">
        <f t="shared" si="272"/>
        <v>0</v>
      </c>
      <c r="F5209" t="b">
        <f t="shared" si="273"/>
        <v>0</v>
      </c>
      <c r="G5209" t="b">
        <f>IF('Input and Summary Results'!$J$4="yes",IF(C5209=FALSE,FALSE,IF('Data Transformation'!E5209&lt;$R$10,E5209,$R$10)),IF(C5209=FALSE,FALSE,IF(C5209&lt;$R$10,C5209,$R$10)))</f>
        <v>0</v>
      </c>
      <c r="H5209" t="b">
        <f>IF('Input and Summary Results'!$J$4="yes",'Data Transformation'!F5209,'Data Transformation'!D5209)</f>
        <v>0</v>
      </c>
      <c r="I5209" t="str">
        <f t="shared" si="274"/>
        <v/>
      </c>
    </row>
    <row r="5210" spans="2:9" x14ac:dyDescent="0.25">
      <c r="B5210" t="b">
        <f>IF('Input and Summary Results'!D4792=0,FALSE,'Input and Summary Results'!$B4792)</f>
        <v>0</v>
      </c>
      <c r="C5210" t="b">
        <f>IF(OR(B5210=0,'Input and Summary Results'!D4792=0,'Input and Summary Results'!D4792=""),FALSE,'Input and Summary Results'!$D4792)</f>
        <v>0</v>
      </c>
      <c r="D5210" t="b">
        <f>IF(OR(B5210=0,'Input and Summary Results'!E4792=0),FALSE,'Input and Summary Results'!$E4792)</f>
        <v>0</v>
      </c>
      <c r="E5210" t="b">
        <f t="shared" si="272"/>
        <v>0</v>
      </c>
      <c r="F5210" t="b">
        <f t="shared" si="273"/>
        <v>0</v>
      </c>
      <c r="G5210" t="b">
        <f>IF('Input and Summary Results'!$J$4="yes",IF(C5210=FALSE,FALSE,IF('Data Transformation'!E5210&lt;$R$10,E5210,$R$10)),IF(C5210=FALSE,FALSE,IF(C5210&lt;$R$10,C5210,$R$10)))</f>
        <v>0</v>
      </c>
      <c r="H5210" t="b">
        <f>IF('Input and Summary Results'!$J$4="yes",'Data Transformation'!F5210,'Data Transformation'!D5210)</f>
        <v>0</v>
      </c>
      <c r="I5210" t="str">
        <f t="shared" si="274"/>
        <v/>
      </c>
    </row>
    <row r="5211" spans="2:9" x14ac:dyDescent="0.25">
      <c r="B5211" t="b">
        <f>IF('Input and Summary Results'!D4793=0,FALSE,'Input and Summary Results'!$B4793)</f>
        <v>0</v>
      </c>
      <c r="C5211" t="b">
        <f>IF(OR(B5211=0,'Input and Summary Results'!D4793=0,'Input and Summary Results'!D4793=""),FALSE,'Input and Summary Results'!$D4793)</f>
        <v>0</v>
      </c>
      <c r="D5211" t="b">
        <f>IF(OR(B5211=0,'Input and Summary Results'!E4793=0),FALSE,'Input and Summary Results'!$E4793)</f>
        <v>0</v>
      </c>
      <c r="E5211" t="b">
        <f t="shared" si="272"/>
        <v>0</v>
      </c>
      <c r="F5211" t="b">
        <f t="shared" si="273"/>
        <v>0</v>
      </c>
      <c r="G5211" t="b">
        <f>IF('Input and Summary Results'!$J$4="yes",IF(C5211=FALSE,FALSE,IF('Data Transformation'!E5211&lt;$R$10,E5211,$R$10)),IF(C5211=FALSE,FALSE,IF(C5211&lt;$R$10,C5211,$R$10)))</f>
        <v>0</v>
      </c>
      <c r="H5211" t="b">
        <f>IF('Input and Summary Results'!$J$4="yes",'Data Transformation'!F5211,'Data Transformation'!D5211)</f>
        <v>0</v>
      </c>
      <c r="I5211" t="str">
        <f t="shared" si="274"/>
        <v/>
      </c>
    </row>
    <row r="5212" spans="2:9" x14ac:dyDescent="0.25">
      <c r="B5212" t="b">
        <f>IF('Input and Summary Results'!D4794=0,FALSE,'Input and Summary Results'!$B4794)</f>
        <v>0</v>
      </c>
      <c r="C5212" t="b">
        <f>IF(OR(B5212=0,'Input and Summary Results'!D4794=0,'Input and Summary Results'!D4794=""),FALSE,'Input and Summary Results'!$D4794)</f>
        <v>0</v>
      </c>
      <c r="D5212" t="b">
        <f>IF(OR(B5212=0,'Input and Summary Results'!E4794=0),FALSE,'Input and Summary Results'!$E4794)</f>
        <v>0</v>
      </c>
      <c r="E5212" t="b">
        <f t="shared" si="272"/>
        <v>0</v>
      </c>
      <c r="F5212" t="b">
        <f t="shared" si="273"/>
        <v>0</v>
      </c>
      <c r="G5212" t="b">
        <f>IF('Input and Summary Results'!$J$4="yes",IF(C5212=FALSE,FALSE,IF('Data Transformation'!E5212&lt;$R$10,E5212,$R$10)),IF(C5212=FALSE,FALSE,IF(C5212&lt;$R$10,C5212,$R$10)))</f>
        <v>0</v>
      </c>
      <c r="H5212" t="b">
        <f>IF('Input and Summary Results'!$J$4="yes",'Data Transformation'!F5212,'Data Transformation'!D5212)</f>
        <v>0</v>
      </c>
      <c r="I5212" t="str">
        <f t="shared" si="274"/>
        <v/>
      </c>
    </row>
    <row r="5213" spans="2:9" x14ac:dyDescent="0.25">
      <c r="B5213" t="b">
        <f>IF('Input and Summary Results'!D4795=0,FALSE,'Input and Summary Results'!$B4795)</f>
        <v>0</v>
      </c>
      <c r="C5213" t="b">
        <f>IF(OR(B5213=0,'Input and Summary Results'!D4795=0,'Input and Summary Results'!D4795=""),FALSE,'Input and Summary Results'!$D4795)</f>
        <v>0</v>
      </c>
      <c r="D5213" t="b">
        <f>IF(OR(B5213=0,'Input and Summary Results'!E4795=0),FALSE,'Input and Summary Results'!$E4795)</f>
        <v>0</v>
      </c>
      <c r="E5213" t="b">
        <f t="shared" si="272"/>
        <v>0</v>
      </c>
      <c r="F5213" t="b">
        <f t="shared" si="273"/>
        <v>0</v>
      </c>
      <c r="G5213" t="b">
        <f>IF('Input and Summary Results'!$J$4="yes",IF(C5213=FALSE,FALSE,IF('Data Transformation'!E5213&lt;$R$10,E5213,$R$10)),IF(C5213=FALSE,FALSE,IF(C5213&lt;$R$10,C5213,$R$10)))</f>
        <v>0</v>
      </c>
      <c r="H5213" t="b">
        <f>IF('Input and Summary Results'!$J$4="yes",'Data Transformation'!F5213,'Data Transformation'!D5213)</f>
        <v>0</v>
      </c>
      <c r="I5213" t="str">
        <f t="shared" si="274"/>
        <v/>
      </c>
    </row>
    <row r="5214" spans="2:9" x14ac:dyDescent="0.25">
      <c r="B5214" t="b">
        <f>IF('Input and Summary Results'!D4796=0,FALSE,'Input and Summary Results'!$B4796)</f>
        <v>0</v>
      </c>
      <c r="C5214" t="b">
        <f>IF(OR(B5214=0,'Input and Summary Results'!D4796=0,'Input and Summary Results'!D4796=""),FALSE,'Input and Summary Results'!$D4796)</f>
        <v>0</v>
      </c>
      <c r="D5214" t="b">
        <f>IF(OR(B5214=0,'Input and Summary Results'!E4796=0),FALSE,'Input and Summary Results'!$E4796)</f>
        <v>0</v>
      </c>
      <c r="E5214" t="b">
        <f t="shared" si="272"/>
        <v>0</v>
      </c>
      <c r="F5214" t="b">
        <f t="shared" si="273"/>
        <v>0</v>
      </c>
      <c r="G5214" t="b">
        <f>IF('Input and Summary Results'!$J$4="yes",IF(C5214=FALSE,FALSE,IF('Data Transformation'!E5214&lt;$R$10,E5214,$R$10)),IF(C5214=FALSE,FALSE,IF(C5214&lt;$R$10,C5214,$R$10)))</f>
        <v>0</v>
      </c>
      <c r="H5214" t="b">
        <f>IF('Input and Summary Results'!$J$4="yes",'Data Transformation'!F5214,'Data Transformation'!D5214)</f>
        <v>0</v>
      </c>
      <c r="I5214" t="str">
        <f t="shared" si="274"/>
        <v/>
      </c>
    </row>
    <row r="5215" spans="2:9" x14ac:dyDescent="0.25">
      <c r="B5215" t="b">
        <f>IF('Input and Summary Results'!D4797=0,FALSE,'Input and Summary Results'!$B4797)</f>
        <v>0</v>
      </c>
      <c r="C5215" t="b">
        <f>IF(OR(B5215=0,'Input and Summary Results'!D4797=0,'Input and Summary Results'!D4797=""),FALSE,'Input and Summary Results'!$D4797)</f>
        <v>0</v>
      </c>
      <c r="D5215" t="b">
        <f>IF(OR(B5215=0,'Input and Summary Results'!E4797=0),FALSE,'Input and Summary Results'!$E4797)</f>
        <v>0</v>
      </c>
      <c r="E5215" t="b">
        <f t="shared" si="272"/>
        <v>0</v>
      </c>
      <c r="F5215" t="b">
        <f t="shared" si="273"/>
        <v>0</v>
      </c>
      <c r="G5215" t="b">
        <f>IF('Input and Summary Results'!$J$4="yes",IF(C5215=FALSE,FALSE,IF('Data Transformation'!E5215&lt;$R$10,E5215,$R$10)),IF(C5215=FALSE,FALSE,IF(C5215&lt;$R$10,C5215,$R$10)))</f>
        <v>0</v>
      </c>
      <c r="H5215" t="b">
        <f>IF('Input and Summary Results'!$J$4="yes",'Data Transformation'!F5215,'Data Transformation'!D5215)</f>
        <v>0</v>
      </c>
      <c r="I5215" t="str">
        <f t="shared" si="274"/>
        <v/>
      </c>
    </row>
    <row r="5216" spans="2:9" x14ac:dyDescent="0.25">
      <c r="B5216" t="b">
        <f>IF('Input and Summary Results'!D4798=0,FALSE,'Input and Summary Results'!$B4798)</f>
        <v>0</v>
      </c>
      <c r="C5216" t="b">
        <f>IF(OR(B5216=0,'Input and Summary Results'!D4798=0,'Input and Summary Results'!D4798=""),FALSE,'Input and Summary Results'!$D4798)</f>
        <v>0</v>
      </c>
      <c r="D5216" t="b">
        <f>IF(OR(B5216=0,'Input and Summary Results'!E4798=0),FALSE,'Input and Summary Results'!$E4798)</f>
        <v>0</v>
      </c>
      <c r="E5216" t="b">
        <f t="shared" si="272"/>
        <v>0</v>
      </c>
      <c r="F5216" t="b">
        <f t="shared" si="273"/>
        <v>0</v>
      </c>
      <c r="G5216" t="b">
        <f>IF('Input and Summary Results'!$J$4="yes",IF(C5216=FALSE,FALSE,IF('Data Transformation'!E5216&lt;$R$10,E5216,$R$10)),IF(C5216=FALSE,FALSE,IF(C5216&lt;$R$10,C5216,$R$10)))</f>
        <v>0</v>
      </c>
      <c r="H5216" t="b">
        <f>IF('Input and Summary Results'!$J$4="yes",'Data Transformation'!F5216,'Data Transformation'!D5216)</f>
        <v>0</v>
      </c>
      <c r="I5216" t="str">
        <f t="shared" si="274"/>
        <v/>
      </c>
    </row>
    <row r="5217" spans="2:9" x14ac:dyDescent="0.25">
      <c r="B5217" t="b">
        <f>IF('Input and Summary Results'!D4799=0,FALSE,'Input and Summary Results'!$B4799)</f>
        <v>0</v>
      </c>
      <c r="C5217" t="b">
        <f>IF(OR(B5217=0,'Input and Summary Results'!D4799=0,'Input and Summary Results'!D4799=""),FALSE,'Input and Summary Results'!$D4799)</f>
        <v>0</v>
      </c>
      <c r="D5217" t="b">
        <f>IF(OR(B5217=0,'Input and Summary Results'!E4799=0),FALSE,'Input and Summary Results'!$E4799)</f>
        <v>0</v>
      </c>
      <c r="E5217" t="b">
        <f t="shared" si="272"/>
        <v>0</v>
      </c>
      <c r="F5217" t="b">
        <f t="shared" si="273"/>
        <v>0</v>
      </c>
      <c r="G5217" t="b">
        <f>IF('Input and Summary Results'!$J$4="yes",IF(C5217=FALSE,FALSE,IF('Data Transformation'!E5217&lt;$R$10,E5217,$R$10)),IF(C5217=FALSE,FALSE,IF(C5217&lt;$R$10,C5217,$R$10)))</f>
        <v>0</v>
      </c>
      <c r="H5217" t="b">
        <f>IF('Input and Summary Results'!$J$4="yes",'Data Transformation'!F5217,'Data Transformation'!D5217)</f>
        <v>0</v>
      </c>
      <c r="I5217" t="str">
        <f t="shared" si="274"/>
        <v/>
      </c>
    </row>
    <row r="5218" spans="2:9" x14ac:dyDescent="0.25">
      <c r="B5218" t="b">
        <f>IF('Input and Summary Results'!D4800=0,FALSE,'Input and Summary Results'!$B4800)</f>
        <v>0</v>
      </c>
      <c r="C5218" t="b">
        <f>IF(OR(B5218=0,'Input and Summary Results'!D4800=0,'Input and Summary Results'!D4800=""),FALSE,'Input and Summary Results'!$D4800)</f>
        <v>0</v>
      </c>
      <c r="D5218" t="b">
        <f>IF(OR(B5218=0,'Input and Summary Results'!E4800=0),FALSE,'Input and Summary Results'!$E4800)</f>
        <v>0</v>
      </c>
      <c r="E5218" t="b">
        <f t="shared" si="272"/>
        <v>0</v>
      </c>
      <c r="F5218" t="b">
        <f t="shared" si="273"/>
        <v>0</v>
      </c>
      <c r="G5218" t="b">
        <f>IF('Input and Summary Results'!$J$4="yes",IF(C5218=FALSE,FALSE,IF('Data Transformation'!E5218&lt;$R$10,E5218,$R$10)),IF(C5218=FALSE,FALSE,IF(C5218&lt;$R$10,C5218,$R$10)))</f>
        <v>0</v>
      </c>
      <c r="H5218" t="b">
        <f>IF('Input and Summary Results'!$J$4="yes",'Data Transformation'!F5218,'Data Transformation'!D5218)</f>
        <v>0</v>
      </c>
      <c r="I5218" t="str">
        <f t="shared" si="274"/>
        <v/>
      </c>
    </row>
    <row r="5219" spans="2:9" x14ac:dyDescent="0.25">
      <c r="B5219" t="b">
        <f>IF('Input and Summary Results'!D4801=0,FALSE,'Input and Summary Results'!$B4801)</f>
        <v>0</v>
      </c>
      <c r="C5219" t="b">
        <f>IF(OR(B5219=0,'Input and Summary Results'!D4801=0,'Input and Summary Results'!D4801=""),FALSE,'Input and Summary Results'!$D4801)</f>
        <v>0</v>
      </c>
      <c r="D5219" t="b">
        <f>IF(OR(B5219=0,'Input and Summary Results'!E4801=0),FALSE,'Input and Summary Results'!$E4801)</f>
        <v>0</v>
      </c>
      <c r="E5219" t="b">
        <f t="shared" si="272"/>
        <v>0</v>
      </c>
      <c r="F5219" t="b">
        <f t="shared" si="273"/>
        <v>0</v>
      </c>
      <c r="G5219" t="b">
        <f>IF('Input and Summary Results'!$J$4="yes",IF(C5219=FALSE,FALSE,IF('Data Transformation'!E5219&lt;$R$10,E5219,$R$10)),IF(C5219=FALSE,FALSE,IF(C5219&lt;$R$10,C5219,$R$10)))</f>
        <v>0</v>
      </c>
      <c r="H5219" t="b">
        <f>IF('Input and Summary Results'!$J$4="yes",'Data Transformation'!F5219,'Data Transformation'!D5219)</f>
        <v>0</v>
      </c>
      <c r="I5219" t="str">
        <f t="shared" si="274"/>
        <v/>
      </c>
    </row>
    <row r="5220" spans="2:9" x14ac:dyDescent="0.25">
      <c r="B5220" t="b">
        <f>IF('Input and Summary Results'!D4802=0,FALSE,'Input and Summary Results'!$B4802)</f>
        <v>0</v>
      </c>
      <c r="C5220" t="b">
        <f>IF(OR(B5220=0,'Input and Summary Results'!D4802=0,'Input and Summary Results'!D4802=""),FALSE,'Input and Summary Results'!$D4802)</f>
        <v>0</v>
      </c>
      <c r="D5220" t="b">
        <f>IF(OR(B5220=0,'Input and Summary Results'!E4802=0),FALSE,'Input and Summary Results'!$E4802)</f>
        <v>0</v>
      </c>
      <c r="E5220" t="b">
        <f t="shared" si="272"/>
        <v>0</v>
      </c>
      <c r="F5220" t="b">
        <f t="shared" si="273"/>
        <v>0</v>
      </c>
      <c r="G5220" t="b">
        <f>IF('Input and Summary Results'!$J$4="yes",IF(C5220=FALSE,FALSE,IF('Data Transformation'!E5220&lt;$R$10,E5220,$R$10)),IF(C5220=FALSE,FALSE,IF(C5220&lt;$R$10,C5220,$R$10)))</f>
        <v>0</v>
      </c>
      <c r="H5220" t="b">
        <f>IF('Input and Summary Results'!$J$4="yes",'Data Transformation'!F5220,'Data Transformation'!D5220)</f>
        <v>0</v>
      </c>
      <c r="I5220" t="str">
        <f t="shared" si="274"/>
        <v/>
      </c>
    </row>
    <row r="5221" spans="2:9" x14ac:dyDescent="0.25">
      <c r="B5221" t="b">
        <f>IF('Input and Summary Results'!D4803=0,FALSE,'Input and Summary Results'!$B4803)</f>
        <v>0</v>
      </c>
      <c r="C5221" t="b">
        <f>IF(OR(B5221=0,'Input and Summary Results'!D4803=0,'Input and Summary Results'!D4803=""),FALSE,'Input and Summary Results'!$D4803)</f>
        <v>0</v>
      </c>
      <c r="D5221" t="b">
        <f>IF(OR(B5221=0,'Input and Summary Results'!E4803=0),FALSE,'Input and Summary Results'!$E4803)</f>
        <v>0</v>
      </c>
      <c r="E5221" t="b">
        <f t="shared" si="272"/>
        <v>0</v>
      </c>
      <c r="F5221" t="b">
        <f t="shared" si="273"/>
        <v>0</v>
      </c>
      <c r="G5221" t="b">
        <f>IF('Input and Summary Results'!$J$4="yes",IF(C5221=FALSE,FALSE,IF('Data Transformation'!E5221&lt;$R$10,E5221,$R$10)),IF(C5221=FALSE,FALSE,IF(C5221&lt;$R$10,C5221,$R$10)))</f>
        <v>0</v>
      </c>
      <c r="H5221" t="b">
        <f>IF('Input and Summary Results'!$J$4="yes",'Data Transformation'!F5221,'Data Transformation'!D5221)</f>
        <v>0</v>
      </c>
      <c r="I5221" t="str">
        <f t="shared" si="274"/>
        <v/>
      </c>
    </row>
    <row r="5222" spans="2:9" x14ac:dyDescent="0.25">
      <c r="B5222" t="b">
        <f>IF('Input and Summary Results'!D4804=0,FALSE,'Input and Summary Results'!$B4804)</f>
        <v>0</v>
      </c>
      <c r="C5222" t="b">
        <f>IF(OR(B5222=0,'Input and Summary Results'!D4804=0,'Input and Summary Results'!D4804=""),FALSE,'Input and Summary Results'!$D4804)</f>
        <v>0</v>
      </c>
      <c r="D5222" t="b">
        <f>IF(OR(B5222=0,'Input and Summary Results'!E4804=0),FALSE,'Input and Summary Results'!$E4804)</f>
        <v>0</v>
      </c>
      <c r="E5222" t="b">
        <f t="shared" si="272"/>
        <v>0</v>
      </c>
      <c r="F5222" t="b">
        <f t="shared" si="273"/>
        <v>0</v>
      </c>
      <c r="G5222" t="b">
        <f>IF('Input and Summary Results'!$J$4="yes",IF(C5222=FALSE,FALSE,IF('Data Transformation'!E5222&lt;$R$10,E5222,$R$10)),IF(C5222=FALSE,FALSE,IF(C5222&lt;$R$10,C5222,$R$10)))</f>
        <v>0</v>
      </c>
      <c r="H5222" t="b">
        <f>IF('Input and Summary Results'!$J$4="yes",'Data Transformation'!F5222,'Data Transformation'!D5222)</f>
        <v>0</v>
      </c>
      <c r="I5222" t="str">
        <f t="shared" si="274"/>
        <v/>
      </c>
    </row>
    <row r="5223" spans="2:9" x14ac:dyDescent="0.25">
      <c r="B5223" t="b">
        <f>IF('Input and Summary Results'!D4805=0,FALSE,'Input and Summary Results'!$B4805)</f>
        <v>0</v>
      </c>
      <c r="C5223" t="b">
        <f>IF(OR(B5223=0,'Input and Summary Results'!D4805=0,'Input and Summary Results'!D4805=""),FALSE,'Input and Summary Results'!$D4805)</f>
        <v>0</v>
      </c>
      <c r="D5223" t="b">
        <f>IF(OR(B5223=0,'Input and Summary Results'!E4805=0),FALSE,'Input and Summary Results'!$E4805)</f>
        <v>0</v>
      </c>
      <c r="E5223" t="b">
        <f t="shared" si="272"/>
        <v>0</v>
      </c>
      <c r="F5223" t="b">
        <f t="shared" si="273"/>
        <v>0</v>
      </c>
      <c r="G5223" t="b">
        <f>IF('Input and Summary Results'!$J$4="yes",IF(C5223=FALSE,FALSE,IF('Data Transformation'!E5223&lt;$R$10,E5223,$R$10)),IF(C5223=FALSE,FALSE,IF(C5223&lt;$R$10,C5223,$R$10)))</f>
        <v>0</v>
      </c>
      <c r="H5223" t="b">
        <f>IF('Input and Summary Results'!$J$4="yes",'Data Transformation'!F5223,'Data Transformation'!D5223)</f>
        <v>0</v>
      </c>
      <c r="I5223" t="str">
        <f t="shared" si="274"/>
        <v/>
      </c>
    </row>
    <row r="5224" spans="2:9" x14ac:dyDescent="0.25">
      <c r="B5224" t="b">
        <f>IF('Input and Summary Results'!D4806=0,FALSE,'Input and Summary Results'!$B4806)</f>
        <v>0</v>
      </c>
      <c r="C5224" t="b">
        <f>IF(OR(B5224=0,'Input and Summary Results'!D4806=0,'Input and Summary Results'!D4806=""),FALSE,'Input and Summary Results'!$D4806)</f>
        <v>0</v>
      </c>
      <c r="D5224" t="b">
        <f>IF(OR(B5224=0,'Input and Summary Results'!E4806=0),FALSE,'Input and Summary Results'!$E4806)</f>
        <v>0</v>
      </c>
      <c r="E5224" t="b">
        <f t="shared" si="272"/>
        <v>0</v>
      </c>
      <c r="F5224" t="b">
        <f t="shared" si="273"/>
        <v>0</v>
      </c>
      <c r="G5224" t="b">
        <f>IF('Input and Summary Results'!$J$4="yes",IF(C5224=FALSE,FALSE,IF('Data Transformation'!E5224&lt;$R$10,E5224,$R$10)),IF(C5224=FALSE,FALSE,IF(C5224&lt;$R$10,C5224,$R$10)))</f>
        <v>0</v>
      </c>
      <c r="H5224" t="b">
        <f>IF('Input and Summary Results'!$J$4="yes",'Data Transformation'!F5224,'Data Transformation'!D5224)</f>
        <v>0</v>
      </c>
      <c r="I5224" t="str">
        <f t="shared" si="274"/>
        <v/>
      </c>
    </row>
    <row r="5225" spans="2:9" x14ac:dyDescent="0.25">
      <c r="B5225" t="b">
        <f>IF('Input and Summary Results'!D4807=0,FALSE,'Input and Summary Results'!$B4807)</f>
        <v>0</v>
      </c>
      <c r="C5225" t="b">
        <f>IF(OR(B5225=0,'Input and Summary Results'!D4807=0,'Input and Summary Results'!D4807=""),FALSE,'Input and Summary Results'!$D4807)</f>
        <v>0</v>
      </c>
      <c r="D5225" t="b">
        <f>IF(OR(B5225=0,'Input and Summary Results'!E4807=0),FALSE,'Input and Summary Results'!$E4807)</f>
        <v>0</v>
      </c>
      <c r="E5225" t="b">
        <f t="shared" si="272"/>
        <v>0</v>
      </c>
      <c r="F5225" t="b">
        <f t="shared" si="273"/>
        <v>0</v>
      </c>
      <c r="G5225" t="b">
        <f>IF('Input and Summary Results'!$J$4="yes",IF(C5225=FALSE,FALSE,IF('Data Transformation'!E5225&lt;$R$10,E5225,$R$10)),IF(C5225=FALSE,FALSE,IF(C5225&lt;$R$10,C5225,$R$10)))</f>
        <v>0</v>
      </c>
      <c r="H5225" t="b">
        <f>IF('Input and Summary Results'!$J$4="yes",'Data Transformation'!F5225,'Data Transformation'!D5225)</f>
        <v>0</v>
      </c>
      <c r="I5225" t="str">
        <f t="shared" si="274"/>
        <v/>
      </c>
    </row>
    <row r="5226" spans="2:9" x14ac:dyDescent="0.25">
      <c r="B5226" t="b">
        <f>IF('Input and Summary Results'!D4808=0,FALSE,'Input and Summary Results'!$B4808)</f>
        <v>0</v>
      </c>
      <c r="C5226" t="b">
        <f>IF(OR(B5226=0,'Input and Summary Results'!D4808=0,'Input and Summary Results'!D4808=""),FALSE,'Input and Summary Results'!$D4808)</f>
        <v>0</v>
      </c>
      <c r="D5226" t="b">
        <f>IF(OR(B5226=0,'Input and Summary Results'!E4808=0),FALSE,'Input and Summary Results'!$E4808)</f>
        <v>0</v>
      </c>
      <c r="E5226" t="b">
        <f t="shared" ref="E5226:E5289" si="275">IF(C5226=FALSE,FALSE,LOG10(C5226))</f>
        <v>0</v>
      </c>
      <c r="F5226" t="b">
        <f t="shared" ref="F5226:F5289" si="276">IF(D5226=FALSE, FALSE,0.434*D5226/C5226)</f>
        <v>0</v>
      </c>
      <c r="G5226" t="b">
        <f>IF('Input and Summary Results'!$J$4="yes",IF(C5226=FALSE,FALSE,IF('Data Transformation'!E5226&lt;$R$10,E5226,$R$10)),IF(C5226=FALSE,FALSE,IF(C5226&lt;$R$10,C5226,$R$10)))</f>
        <v>0</v>
      </c>
      <c r="H5226" t="b">
        <f>IF('Input and Summary Results'!$J$4="yes",'Data Transformation'!F5226,'Data Transformation'!D5226)</f>
        <v>0</v>
      </c>
      <c r="I5226" t="str">
        <f t="shared" si="274"/>
        <v/>
      </c>
    </row>
    <row r="5227" spans="2:9" x14ac:dyDescent="0.25">
      <c r="B5227" t="b">
        <f>IF('Input and Summary Results'!D4809=0,FALSE,'Input and Summary Results'!$B4809)</f>
        <v>0</v>
      </c>
      <c r="C5227" t="b">
        <f>IF(OR(B5227=0,'Input and Summary Results'!D4809=0,'Input and Summary Results'!D4809=""),FALSE,'Input and Summary Results'!$D4809)</f>
        <v>0</v>
      </c>
      <c r="D5227" t="b">
        <f>IF(OR(B5227=0,'Input and Summary Results'!E4809=0),FALSE,'Input and Summary Results'!$E4809)</f>
        <v>0</v>
      </c>
      <c r="E5227" t="b">
        <f t="shared" si="275"/>
        <v>0</v>
      </c>
      <c r="F5227" t="b">
        <f t="shared" si="276"/>
        <v>0</v>
      </c>
      <c r="G5227" t="b">
        <f>IF('Input and Summary Results'!$J$4="yes",IF(C5227=FALSE,FALSE,IF('Data Transformation'!E5227&lt;$R$10,E5227,$R$10)),IF(C5227=FALSE,FALSE,IF(C5227&lt;$R$10,C5227,$R$10)))</f>
        <v>0</v>
      </c>
      <c r="H5227" t="b">
        <f>IF('Input and Summary Results'!$J$4="yes",'Data Transformation'!F5227,'Data Transformation'!D5227)</f>
        <v>0</v>
      </c>
      <c r="I5227" t="str">
        <f t="shared" si="274"/>
        <v/>
      </c>
    </row>
    <row r="5228" spans="2:9" x14ac:dyDescent="0.25">
      <c r="B5228" t="b">
        <f>IF('Input and Summary Results'!D4810=0,FALSE,'Input and Summary Results'!$B4810)</f>
        <v>0</v>
      </c>
      <c r="C5228" t="b">
        <f>IF(OR(B5228=0,'Input and Summary Results'!D4810=0,'Input and Summary Results'!D4810=""),FALSE,'Input and Summary Results'!$D4810)</f>
        <v>0</v>
      </c>
      <c r="D5228" t="b">
        <f>IF(OR(B5228=0,'Input and Summary Results'!E4810=0),FALSE,'Input and Summary Results'!$E4810)</f>
        <v>0</v>
      </c>
      <c r="E5228" t="b">
        <f t="shared" si="275"/>
        <v>0</v>
      </c>
      <c r="F5228" t="b">
        <f t="shared" si="276"/>
        <v>0</v>
      </c>
      <c r="G5228" t="b">
        <f>IF('Input and Summary Results'!$J$4="yes",IF(C5228=FALSE,FALSE,IF('Data Transformation'!E5228&lt;$R$10,E5228,$R$10)),IF(C5228=FALSE,FALSE,IF(C5228&lt;$R$10,C5228,$R$10)))</f>
        <v>0</v>
      </c>
      <c r="H5228" t="b">
        <f>IF('Input and Summary Results'!$J$4="yes",'Data Transformation'!F5228,'Data Transformation'!D5228)</f>
        <v>0</v>
      </c>
      <c r="I5228" t="str">
        <f t="shared" si="274"/>
        <v/>
      </c>
    </row>
    <row r="5229" spans="2:9" x14ac:dyDescent="0.25">
      <c r="B5229" t="b">
        <f>IF('Input and Summary Results'!D4811=0,FALSE,'Input and Summary Results'!$B4811)</f>
        <v>0</v>
      </c>
      <c r="C5229" t="b">
        <f>IF(OR(B5229=0,'Input and Summary Results'!D4811=0,'Input and Summary Results'!D4811=""),FALSE,'Input and Summary Results'!$D4811)</f>
        <v>0</v>
      </c>
      <c r="D5229" t="b">
        <f>IF(OR(B5229=0,'Input and Summary Results'!E4811=0),FALSE,'Input and Summary Results'!$E4811)</f>
        <v>0</v>
      </c>
      <c r="E5229" t="b">
        <f t="shared" si="275"/>
        <v>0</v>
      </c>
      <c r="F5229" t="b">
        <f t="shared" si="276"/>
        <v>0</v>
      </c>
      <c r="G5229" t="b">
        <f>IF('Input and Summary Results'!$J$4="yes",IF(C5229=FALSE,FALSE,IF('Data Transformation'!E5229&lt;$R$10,E5229,$R$10)),IF(C5229=FALSE,FALSE,IF(C5229&lt;$R$10,C5229,$R$10)))</f>
        <v>0</v>
      </c>
      <c r="H5229" t="b">
        <f>IF('Input and Summary Results'!$J$4="yes",'Data Transformation'!F5229,'Data Transformation'!D5229)</f>
        <v>0</v>
      </c>
      <c r="I5229" t="str">
        <f t="shared" si="274"/>
        <v/>
      </c>
    </row>
    <row r="5230" spans="2:9" x14ac:dyDescent="0.25">
      <c r="B5230" t="b">
        <f>IF('Input and Summary Results'!D4812=0,FALSE,'Input and Summary Results'!$B4812)</f>
        <v>0</v>
      </c>
      <c r="C5230" t="b">
        <f>IF(OR(B5230=0,'Input and Summary Results'!D4812=0,'Input and Summary Results'!D4812=""),FALSE,'Input and Summary Results'!$D4812)</f>
        <v>0</v>
      </c>
      <c r="D5230" t="b">
        <f>IF(OR(B5230=0,'Input and Summary Results'!E4812=0),FALSE,'Input and Summary Results'!$E4812)</f>
        <v>0</v>
      </c>
      <c r="E5230" t="b">
        <f t="shared" si="275"/>
        <v>0</v>
      </c>
      <c r="F5230" t="b">
        <f t="shared" si="276"/>
        <v>0</v>
      </c>
      <c r="G5230" t="b">
        <f>IF('Input and Summary Results'!$J$4="yes",IF(C5230=FALSE,FALSE,IF('Data Transformation'!E5230&lt;$R$10,E5230,$R$10)),IF(C5230=FALSE,FALSE,IF(C5230&lt;$R$10,C5230,$R$10)))</f>
        <v>0</v>
      </c>
      <c r="H5230" t="b">
        <f>IF('Input and Summary Results'!$J$4="yes",'Data Transformation'!F5230,'Data Transformation'!D5230)</f>
        <v>0</v>
      </c>
      <c r="I5230" t="str">
        <f t="shared" si="274"/>
        <v/>
      </c>
    </row>
    <row r="5231" spans="2:9" x14ac:dyDescent="0.25">
      <c r="B5231" t="b">
        <f>IF('Input and Summary Results'!D4813=0,FALSE,'Input and Summary Results'!$B4813)</f>
        <v>0</v>
      </c>
      <c r="C5231" t="b">
        <f>IF(OR(B5231=0,'Input and Summary Results'!D4813=0,'Input and Summary Results'!D4813=""),FALSE,'Input and Summary Results'!$D4813)</f>
        <v>0</v>
      </c>
      <c r="D5231" t="b">
        <f>IF(OR(B5231=0,'Input and Summary Results'!E4813=0),FALSE,'Input and Summary Results'!$E4813)</f>
        <v>0</v>
      </c>
      <c r="E5231" t="b">
        <f t="shared" si="275"/>
        <v>0</v>
      </c>
      <c r="F5231" t="b">
        <f t="shared" si="276"/>
        <v>0</v>
      </c>
      <c r="G5231" t="b">
        <f>IF('Input and Summary Results'!$J$4="yes",IF(C5231=FALSE,FALSE,IF('Data Transformation'!E5231&lt;$R$10,E5231,$R$10)),IF(C5231=FALSE,FALSE,IF(C5231&lt;$R$10,C5231,$R$10)))</f>
        <v>0</v>
      </c>
      <c r="H5231" t="b">
        <f>IF('Input and Summary Results'!$J$4="yes",'Data Transformation'!F5231,'Data Transformation'!D5231)</f>
        <v>0</v>
      </c>
      <c r="I5231" t="str">
        <f t="shared" si="274"/>
        <v/>
      </c>
    </row>
    <row r="5232" spans="2:9" x14ac:dyDescent="0.25">
      <c r="B5232" t="b">
        <f>IF('Input and Summary Results'!D4814=0,FALSE,'Input and Summary Results'!$B4814)</f>
        <v>0</v>
      </c>
      <c r="C5232" t="b">
        <f>IF(OR(B5232=0,'Input and Summary Results'!D4814=0,'Input and Summary Results'!D4814=""),FALSE,'Input and Summary Results'!$D4814)</f>
        <v>0</v>
      </c>
      <c r="D5232" t="b">
        <f>IF(OR(B5232=0,'Input and Summary Results'!E4814=0),FALSE,'Input and Summary Results'!$E4814)</f>
        <v>0</v>
      </c>
      <c r="E5232" t="b">
        <f t="shared" si="275"/>
        <v>0</v>
      </c>
      <c r="F5232" t="b">
        <f t="shared" si="276"/>
        <v>0</v>
      </c>
      <c r="G5232" t="b">
        <f>IF('Input and Summary Results'!$J$4="yes",IF(C5232=FALSE,FALSE,IF('Data Transformation'!E5232&lt;$R$10,E5232,$R$10)),IF(C5232=FALSE,FALSE,IF(C5232&lt;$R$10,C5232,$R$10)))</f>
        <v>0</v>
      </c>
      <c r="H5232" t="b">
        <f>IF('Input and Summary Results'!$J$4="yes",'Data Transformation'!F5232,'Data Transformation'!D5232)</f>
        <v>0</v>
      </c>
      <c r="I5232" t="str">
        <f t="shared" si="274"/>
        <v/>
      </c>
    </row>
    <row r="5233" spans="2:9" x14ac:dyDescent="0.25">
      <c r="B5233" t="b">
        <f>IF('Input and Summary Results'!D4815=0,FALSE,'Input and Summary Results'!$B4815)</f>
        <v>0</v>
      </c>
      <c r="C5233" t="b">
        <f>IF(OR(B5233=0,'Input and Summary Results'!D4815=0,'Input and Summary Results'!D4815=""),FALSE,'Input and Summary Results'!$D4815)</f>
        <v>0</v>
      </c>
      <c r="D5233" t="b">
        <f>IF(OR(B5233=0,'Input and Summary Results'!E4815=0),FALSE,'Input and Summary Results'!$E4815)</f>
        <v>0</v>
      </c>
      <c r="E5233" t="b">
        <f t="shared" si="275"/>
        <v>0</v>
      </c>
      <c r="F5233" t="b">
        <f t="shared" si="276"/>
        <v>0</v>
      </c>
      <c r="G5233" t="b">
        <f>IF('Input and Summary Results'!$J$4="yes",IF(C5233=FALSE,FALSE,IF('Data Transformation'!E5233&lt;$R$10,E5233,$R$10)),IF(C5233=FALSE,FALSE,IF(C5233&lt;$R$10,C5233,$R$10)))</f>
        <v>0</v>
      </c>
      <c r="H5233" t="b">
        <f>IF('Input and Summary Results'!$J$4="yes",'Data Transformation'!F5233,'Data Transformation'!D5233)</f>
        <v>0</v>
      </c>
      <c r="I5233" t="str">
        <f t="shared" si="274"/>
        <v/>
      </c>
    </row>
    <row r="5234" spans="2:9" x14ac:dyDescent="0.25">
      <c r="B5234" t="b">
        <f>IF('Input and Summary Results'!D4816=0,FALSE,'Input and Summary Results'!$B4816)</f>
        <v>0</v>
      </c>
      <c r="C5234" t="b">
        <f>IF(OR(B5234=0,'Input and Summary Results'!D4816=0,'Input and Summary Results'!D4816=""),FALSE,'Input and Summary Results'!$D4816)</f>
        <v>0</v>
      </c>
      <c r="D5234" t="b">
        <f>IF(OR(B5234=0,'Input and Summary Results'!E4816=0),FALSE,'Input and Summary Results'!$E4816)</f>
        <v>0</v>
      </c>
      <c r="E5234" t="b">
        <f t="shared" si="275"/>
        <v>0</v>
      </c>
      <c r="F5234" t="b">
        <f t="shared" si="276"/>
        <v>0</v>
      </c>
      <c r="G5234" t="b">
        <f>IF('Input and Summary Results'!$J$4="yes",IF(C5234=FALSE,FALSE,IF('Data Transformation'!E5234&lt;$R$10,E5234,$R$10)),IF(C5234=FALSE,FALSE,IF(C5234&lt;$R$10,C5234,$R$10)))</f>
        <v>0</v>
      </c>
      <c r="H5234" t="b">
        <f>IF('Input and Summary Results'!$J$4="yes",'Data Transformation'!F5234,'Data Transformation'!D5234)</f>
        <v>0</v>
      </c>
      <c r="I5234" t="str">
        <f t="shared" si="274"/>
        <v/>
      </c>
    </row>
    <row r="5235" spans="2:9" x14ac:dyDescent="0.25">
      <c r="B5235" t="b">
        <f>IF('Input and Summary Results'!D4817=0,FALSE,'Input and Summary Results'!$B4817)</f>
        <v>0</v>
      </c>
      <c r="C5235" t="b">
        <f>IF(OR(B5235=0,'Input and Summary Results'!D4817=0,'Input and Summary Results'!D4817=""),FALSE,'Input and Summary Results'!$D4817)</f>
        <v>0</v>
      </c>
      <c r="D5235" t="b">
        <f>IF(OR(B5235=0,'Input and Summary Results'!E4817=0),FALSE,'Input and Summary Results'!$E4817)</f>
        <v>0</v>
      </c>
      <c r="E5235" t="b">
        <f t="shared" si="275"/>
        <v>0</v>
      </c>
      <c r="F5235" t="b">
        <f t="shared" si="276"/>
        <v>0</v>
      </c>
      <c r="G5235" t="b">
        <f>IF('Input and Summary Results'!$J$4="yes",IF(C5235=FALSE,FALSE,IF('Data Transformation'!E5235&lt;$R$10,E5235,$R$10)),IF(C5235=FALSE,FALSE,IF(C5235&lt;$R$10,C5235,$R$10)))</f>
        <v>0</v>
      </c>
      <c r="H5235" t="b">
        <f>IF('Input and Summary Results'!$J$4="yes",'Data Transformation'!F5235,'Data Transformation'!D5235)</f>
        <v>0</v>
      </c>
      <c r="I5235" t="str">
        <f t="shared" si="274"/>
        <v/>
      </c>
    </row>
    <row r="5236" spans="2:9" x14ac:dyDescent="0.25">
      <c r="B5236" t="b">
        <f>IF('Input and Summary Results'!D4818=0,FALSE,'Input and Summary Results'!$B4818)</f>
        <v>0</v>
      </c>
      <c r="C5236" t="b">
        <f>IF(OR(B5236=0,'Input and Summary Results'!D4818=0,'Input and Summary Results'!D4818=""),FALSE,'Input and Summary Results'!$D4818)</f>
        <v>0</v>
      </c>
      <c r="D5236" t="b">
        <f>IF(OR(B5236=0,'Input and Summary Results'!E4818=0),FALSE,'Input and Summary Results'!$E4818)</f>
        <v>0</v>
      </c>
      <c r="E5236" t="b">
        <f t="shared" si="275"/>
        <v>0</v>
      </c>
      <c r="F5236" t="b">
        <f t="shared" si="276"/>
        <v>0</v>
      </c>
      <c r="G5236" t="b">
        <f>IF('Input and Summary Results'!$J$4="yes",IF(C5236=FALSE,FALSE,IF('Data Transformation'!E5236&lt;$R$10,E5236,$R$10)),IF(C5236=FALSE,FALSE,IF(C5236&lt;$R$10,C5236,$R$10)))</f>
        <v>0</v>
      </c>
      <c r="H5236" t="b">
        <f>IF('Input and Summary Results'!$J$4="yes",'Data Transformation'!F5236,'Data Transformation'!D5236)</f>
        <v>0</v>
      </c>
      <c r="I5236" t="str">
        <f t="shared" si="274"/>
        <v/>
      </c>
    </row>
    <row r="5237" spans="2:9" x14ac:dyDescent="0.25">
      <c r="B5237" t="b">
        <f>IF('Input and Summary Results'!D4819=0,FALSE,'Input and Summary Results'!$B4819)</f>
        <v>0</v>
      </c>
      <c r="C5237" t="b">
        <f>IF(OR(B5237=0,'Input and Summary Results'!D4819=0,'Input and Summary Results'!D4819=""),FALSE,'Input and Summary Results'!$D4819)</f>
        <v>0</v>
      </c>
      <c r="D5237" t="b">
        <f>IF(OR(B5237=0,'Input and Summary Results'!E4819=0),FALSE,'Input and Summary Results'!$E4819)</f>
        <v>0</v>
      </c>
      <c r="E5237" t="b">
        <f t="shared" si="275"/>
        <v>0</v>
      </c>
      <c r="F5237" t="b">
        <f t="shared" si="276"/>
        <v>0</v>
      </c>
      <c r="G5237" t="b">
        <f>IF('Input and Summary Results'!$J$4="yes",IF(C5237=FALSE,FALSE,IF('Data Transformation'!E5237&lt;$R$10,E5237,$R$10)),IF(C5237=FALSE,FALSE,IF(C5237&lt;$R$10,C5237,$R$10)))</f>
        <v>0</v>
      </c>
      <c r="H5237" t="b">
        <f>IF('Input and Summary Results'!$J$4="yes",'Data Transformation'!F5237,'Data Transformation'!D5237)</f>
        <v>0</v>
      </c>
      <c r="I5237" t="str">
        <f t="shared" si="274"/>
        <v/>
      </c>
    </row>
    <row r="5238" spans="2:9" x14ac:dyDescent="0.25">
      <c r="B5238" t="b">
        <f>IF('Input and Summary Results'!D4820=0,FALSE,'Input and Summary Results'!$B4820)</f>
        <v>0</v>
      </c>
      <c r="C5238" t="b">
        <f>IF(OR(B5238=0,'Input and Summary Results'!D4820=0,'Input and Summary Results'!D4820=""),FALSE,'Input and Summary Results'!$D4820)</f>
        <v>0</v>
      </c>
      <c r="D5238" t="b">
        <f>IF(OR(B5238=0,'Input and Summary Results'!E4820=0),FALSE,'Input and Summary Results'!$E4820)</f>
        <v>0</v>
      </c>
      <c r="E5238" t="b">
        <f t="shared" si="275"/>
        <v>0</v>
      </c>
      <c r="F5238" t="b">
        <f t="shared" si="276"/>
        <v>0</v>
      </c>
      <c r="G5238" t="b">
        <f>IF('Input and Summary Results'!$J$4="yes",IF(C5238=FALSE,FALSE,IF('Data Transformation'!E5238&lt;$R$10,E5238,$R$10)),IF(C5238=FALSE,FALSE,IF(C5238&lt;$R$10,C5238,$R$10)))</f>
        <v>0</v>
      </c>
      <c r="H5238" t="b">
        <f>IF('Input and Summary Results'!$J$4="yes",'Data Transformation'!F5238,'Data Transformation'!D5238)</f>
        <v>0</v>
      </c>
      <c r="I5238" t="str">
        <f t="shared" si="274"/>
        <v/>
      </c>
    </row>
    <row r="5239" spans="2:9" x14ac:dyDescent="0.25">
      <c r="B5239" t="b">
        <f>IF('Input and Summary Results'!D4821=0,FALSE,'Input and Summary Results'!$B4821)</f>
        <v>0</v>
      </c>
      <c r="C5239" t="b">
        <f>IF(OR(B5239=0,'Input and Summary Results'!D4821=0,'Input and Summary Results'!D4821=""),FALSE,'Input and Summary Results'!$D4821)</f>
        <v>0</v>
      </c>
      <c r="D5239" t="b">
        <f>IF(OR(B5239=0,'Input and Summary Results'!E4821=0),FALSE,'Input and Summary Results'!$E4821)</f>
        <v>0</v>
      </c>
      <c r="E5239" t="b">
        <f t="shared" si="275"/>
        <v>0</v>
      </c>
      <c r="F5239" t="b">
        <f t="shared" si="276"/>
        <v>0</v>
      </c>
      <c r="G5239" t="b">
        <f>IF('Input and Summary Results'!$J$4="yes",IF(C5239=FALSE,FALSE,IF('Data Transformation'!E5239&lt;$R$10,E5239,$R$10)),IF(C5239=FALSE,FALSE,IF(C5239&lt;$R$10,C5239,$R$10)))</f>
        <v>0</v>
      </c>
      <c r="H5239" t="b">
        <f>IF('Input and Summary Results'!$J$4="yes",'Data Transformation'!F5239,'Data Transformation'!D5239)</f>
        <v>0</v>
      </c>
      <c r="I5239" t="str">
        <f t="shared" si="274"/>
        <v/>
      </c>
    </row>
    <row r="5240" spans="2:9" x14ac:dyDescent="0.25">
      <c r="B5240" t="b">
        <f>IF('Input and Summary Results'!D4822=0,FALSE,'Input and Summary Results'!$B4822)</f>
        <v>0</v>
      </c>
      <c r="C5240" t="b">
        <f>IF(OR(B5240=0,'Input and Summary Results'!D4822=0,'Input and Summary Results'!D4822=""),FALSE,'Input and Summary Results'!$D4822)</f>
        <v>0</v>
      </c>
      <c r="D5240" t="b">
        <f>IF(OR(B5240=0,'Input and Summary Results'!E4822=0),FALSE,'Input and Summary Results'!$E4822)</f>
        <v>0</v>
      </c>
      <c r="E5240" t="b">
        <f t="shared" si="275"/>
        <v>0</v>
      </c>
      <c r="F5240" t="b">
        <f t="shared" si="276"/>
        <v>0</v>
      </c>
      <c r="G5240" t="b">
        <f>IF('Input and Summary Results'!$J$4="yes",IF(C5240=FALSE,FALSE,IF('Data Transformation'!E5240&lt;$R$10,E5240,$R$10)),IF(C5240=FALSE,FALSE,IF(C5240&lt;$R$10,C5240,$R$10)))</f>
        <v>0</v>
      </c>
      <c r="H5240" t="b">
        <f>IF('Input and Summary Results'!$J$4="yes",'Data Transformation'!F5240,'Data Transformation'!D5240)</f>
        <v>0</v>
      </c>
      <c r="I5240" t="str">
        <f t="shared" si="274"/>
        <v/>
      </c>
    </row>
    <row r="5241" spans="2:9" x14ac:dyDescent="0.25">
      <c r="B5241" t="b">
        <f>IF('Input and Summary Results'!D4823=0,FALSE,'Input and Summary Results'!$B4823)</f>
        <v>0</v>
      </c>
      <c r="C5241" t="b">
        <f>IF(OR(B5241=0,'Input and Summary Results'!D4823=0,'Input and Summary Results'!D4823=""),FALSE,'Input and Summary Results'!$D4823)</f>
        <v>0</v>
      </c>
      <c r="D5241" t="b">
        <f>IF(OR(B5241=0,'Input and Summary Results'!E4823=0),FALSE,'Input and Summary Results'!$E4823)</f>
        <v>0</v>
      </c>
      <c r="E5241" t="b">
        <f t="shared" si="275"/>
        <v>0</v>
      </c>
      <c r="F5241" t="b">
        <f t="shared" si="276"/>
        <v>0</v>
      </c>
      <c r="G5241" t="b">
        <f>IF('Input and Summary Results'!$J$4="yes",IF(C5241=FALSE,FALSE,IF('Data Transformation'!E5241&lt;$R$10,E5241,$R$10)),IF(C5241=FALSE,FALSE,IF(C5241&lt;$R$10,C5241,$R$10)))</f>
        <v>0</v>
      </c>
      <c r="H5241" t="b">
        <f>IF('Input and Summary Results'!$J$4="yes",'Data Transformation'!F5241,'Data Transformation'!D5241)</f>
        <v>0</v>
      </c>
      <c r="I5241" t="str">
        <f t="shared" si="274"/>
        <v/>
      </c>
    </row>
    <row r="5242" spans="2:9" x14ac:dyDescent="0.25">
      <c r="B5242" t="b">
        <f>IF('Input and Summary Results'!D4824=0,FALSE,'Input and Summary Results'!$B4824)</f>
        <v>0</v>
      </c>
      <c r="C5242" t="b">
        <f>IF(OR(B5242=0,'Input and Summary Results'!D4824=0,'Input and Summary Results'!D4824=""),FALSE,'Input and Summary Results'!$D4824)</f>
        <v>0</v>
      </c>
      <c r="D5242" t="b">
        <f>IF(OR(B5242=0,'Input and Summary Results'!E4824=0),FALSE,'Input and Summary Results'!$E4824)</f>
        <v>0</v>
      </c>
      <c r="E5242" t="b">
        <f t="shared" si="275"/>
        <v>0</v>
      </c>
      <c r="F5242" t="b">
        <f t="shared" si="276"/>
        <v>0</v>
      </c>
      <c r="G5242" t="b">
        <f>IF('Input and Summary Results'!$J$4="yes",IF(C5242=FALSE,FALSE,IF('Data Transformation'!E5242&lt;$R$10,E5242,$R$10)),IF(C5242=FALSE,FALSE,IF(C5242&lt;$R$10,C5242,$R$10)))</f>
        <v>0</v>
      </c>
      <c r="H5242" t="b">
        <f>IF('Input and Summary Results'!$J$4="yes",'Data Transformation'!F5242,'Data Transformation'!D5242)</f>
        <v>0</v>
      </c>
      <c r="I5242" t="str">
        <f t="shared" si="274"/>
        <v/>
      </c>
    </row>
    <row r="5243" spans="2:9" x14ac:dyDescent="0.25">
      <c r="B5243" t="b">
        <f>IF('Input and Summary Results'!D4825=0,FALSE,'Input and Summary Results'!$B4825)</f>
        <v>0</v>
      </c>
      <c r="C5243" t="b">
        <f>IF(OR(B5243=0,'Input and Summary Results'!D4825=0,'Input and Summary Results'!D4825=""),FALSE,'Input and Summary Results'!$D4825)</f>
        <v>0</v>
      </c>
      <c r="D5243" t="b">
        <f>IF(OR(B5243=0,'Input and Summary Results'!E4825=0),FALSE,'Input and Summary Results'!$E4825)</f>
        <v>0</v>
      </c>
      <c r="E5243" t="b">
        <f t="shared" si="275"/>
        <v>0</v>
      </c>
      <c r="F5243" t="b">
        <f t="shared" si="276"/>
        <v>0</v>
      </c>
      <c r="G5243" t="b">
        <f>IF('Input and Summary Results'!$J$4="yes",IF(C5243=FALSE,FALSE,IF('Data Transformation'!E5243&lt;$R$10,E5243,$R$10)),IF(C5243=FALSE,FALSE,IF(C5243&lt;$R$10,C5243,$R$10)))</f>
        <v>0</v>
      </c>
      <c r="H5243" t="b">
        <f>IF('Input and Summary Results'!$J$4="yes",'Data Transformation'!F5243,'Data Transformation'!D5243)</f>
        <v>0</v>
      </c>
      <c r="I5243" t="str">
        <f t="shared" si="274"/>
        <v/>
      </c>
    </row>
    <row r="5244" spans="2:9" x14ac:dyDescent="0.25">
      <c r="B5244" t="b">
        <f>IF('Input and Summary Results'!D4826=0,FALSE,'Input and Summary Results'!$B4826)</f>
        <v>0</v>
      </c>
      <c r="C5244" t="b">
        <f>IF(OR(B5244=0,'Input and Summary Results'!D4826=0,'Input and Summary Results'!D4826=""),FALSE,'Input and Summary Results'!$D4826)</f>
        <v>0</v>
      </c>
      <c r="D5244" t="b">
        <f>IF(OR(B5244=0,'Input and Summary Results'!E4826=0),FALSE,'Input and Summary Results'!$E4826)</f>
        <v>0</v>
      </c>
      <c r="E5244" t="b">
        <f t="shared" si="275"/>
        <v>0</v>
      </c>
      <c r="F5244" t="b">
        <f t="shared" si="276"/>
        <v>0</v>
      </c>
      <c r="G5244" t="b">
        <f>IF('Input and Summary Results'!$J$4="yes",IF(C5244=FALSE,FALSE,IF('Data Transformation'!E5244&lt;$R$10,E5244,$R$10)),IF(C5244=FALSE,FALSE,IF(C5244&lt;$R$10,C5244,$R$10)))</f>
        <v>0</v>
      </c>
      <c r="H5244" t="b">
        <f>IF('Input and Summary Results'!$J$4="yes",'Data Transformation'!F5244,'Data Transformation'!D5244)</f>
        <v>0</v>
      </c>
      <c r="I5244" t="str">
        <f t="shared" si="274"/>
        <v/>
      </c>
    </row>
    <row r="5245" spans="2:9" x14ac:dyDescent="0.25">
      <c r="B5245" t="b">
        <f>IF('Input and Summary Results'!D4827=0,FALSE,'Input and Summary Results'!$B4827)</f>
        <v>0</v>
      </c>
      <c r="C5245" t="b">
        <f>IF(OR(B5245=0,'Input and Summary Results'!D4827=0,'Input and Summary Results'!D4827=""),FALSE,'Input and Summary Results'!$D4827)</f>
        <v>0</v>
      </c>
      <c r="D5245" t="b">
        <f>IF(OR(B5245=0,'Input and Summary Results'!E4827=0),FALSE,'Input and Summary Results'!$E4827)</f>
        <v>0</v>
      </c>
      <c r="E5245" t="b">
        <f t="shared" si="275"/>
        <v>0</v>
      </c>
      <c r="F5245" t="b">
        <f t="shared" si="276"/>
        <v>0</v>
      </c>
      <c r="G5245" t="b">
        <f>IF('Input and Summary Results'!$J$4="yes",IF(C5245=FALSE,FALSE,IF('Data Transformation'!E5245&lt;$R$10,E5245,$R$10)),IF(C5245=FALSE,FALSE,IF(C5245&lt;$R$10,C5245,$R$10)))</f>
        <v>0</v>
      </c>
      <c r="H5245" t="b">
        <f>IF('Input and Summary Results'!$J$4="yes",'Data Transformation'!F5245,'Data Transformation'!D5245)</f>
        <v>0</v>
      </c>
      <c r="I5245" t="str">
        <f t="shared" si="274"/>
        <v/>
      </c>
    </row>
    <row r="5246" spans="2:9" x14ac:dyDescent="0.25">
      <c r="B5246" t="b">
        <f>IF('Input and Summary Results'!D4828=0,FALSE,'Input and Summary Results'!$B4828)</f>
        <v>0</v>
      </c>
      <c r="C5246" t="b">
        <f>IF(OR(B5246=0,'Input and Summary Results'!D4828=0,'Input and Summary Results'!D4828=""),FALSE,'Input and Summary Results'!$D4828)</f>
        <v>0</v>
      </c>
      <c r="D5246" t="b">
        <f>IF(OR(B5246=0,'Input and Summary Results'!E4828=0),FALSE,'Input and Summary Results'!$E4828)</f>
        <v>0</v>
      </c>
      <c r="E5246" t="b">
        <f t="shared" si="275"/>
        <v>0</v>
      </c>
      <c r="F5246" t="b">
        <f t="shared" si="276"/>
        <v>0</v>
      </c>
      <c r="G5246" t="b">
        <f>IF('Input and Summary Results'!$J$4="yes",IF(C5246=FALSE,FALSE,IF('Data Transformation'!E5246&lt;$R$10,E5246,$R$10)),IF(C5246=FALSE,FALSE,IF(C5246&lt;$R$10,C5246,$R$10)))</f>
        <v>0</v>
      </c>
      <c r="H5246" t="b">
        <f>IF('Input and Summary Results'!$J$4="yes",'Data Transformation'!F5246,'Data Transformation'!D5246)</f>
        <v>0</v>
      </c>
      <c r="I5246" t="str">
        <f t="shared" si="274"/>
        <v/>
      </c>
    </row>
    <row r="5247" spans="2:9" x14ac:dyDescent="0.25">
      <c r="B5247" t="b">
        <f>IF('Input and Summary Results'!D4829=0,FALSE,'Input and Summary Results'!$B4829)</f>
        <v>0</v>
      </c>
      <c r="C5247" t="b">
        <f>IF(OR(B5247=0,'Input and Summary Results'!D4829=0,'Input and Summary Results'!D4829=""),FALSE,'Input and Summary Results'!$D4829)</f>
        <v>0</v>
      </c>
      <c r="D5247" t="b">
        <f>IF(OR(B5247=0,'Input and Summary Results'!E4829=0),FALSE,'Input and Summary Results'!$E4829)</f>
        <v>0</v>
      </c>
      <c r="E5247" t="b">
        <f t="shared" si="275"/>
        <v>0</v>
      </c>
      <c r="F5247" t="b">
        <f t="shared" si="276"/>
        <v>0</v>
      </c>
      <c r="G5247" t="b">
        <f>IF('Input and Summary Results'!$J$4="yes",IF(C5247=FALSE,FALSE,IF('Data Transformation'!E5247&lt;$R$10,E5247,$R$10)),IF(C5247=FALSE,FALSE,IF(C5247&lt;$R$10,C5247,$R$10)))</f>
        <v>0</v>
      </c>
      <c r="H5247" t="b">
        <f>IF('Input and Summary Results'!$J$4="yes",'Data Transformation'!F5247,'Data Transformation'!D5247)</f>
        <v>0</v>
      </c>
      <c r="I5247" t="str">
        <f t="shared" si="274"/>
        <v/>
      </c>
    </row>
    <row r="5248" spans="2:9" x14ac:dyDescent="0.25">
      <c r="B5248" t="b">
        <f>IF('Input and Summary Results'!D4830=0,FALSE,'Input and Summary Results'!$B4830)</f>
        <v>0</v>
      </c>
      <c r="C5248" t="b">
        <f>IF(OR(B5248=0,'Input and Summary Results'!D4830=0,'Input and Summary Results'!D4830=""),FALSE,'Input and Summary Results'!$D4830)</f>
        <v>0</v>
      </c>
      <c r="D5248" t="b">
        <f>IF(OR(B5248=0,'Input and Summary Results'!E4830=0),FALSE,'Input and Summary Results'!$E4830)</f>
        <v>0</v>
      </c>
      <c r="E5248" t="b">
        <f t="shared" si="275"/>
        <v>0</v>
      </c>
      <c r="F5248" t="b">
        <f t="shared" si="276"/>
        <v>0</v>
      </c>
      <c r="G5248" t="b">
        <f>IF('Input and Summary Results'!$J$4="yes",IF(C5248=FALSE,FALSE,IF('Data Transformation'!E5248&lt;$R$10,E5248,$R$10)),IF(C5248=FALSE,FALSE,IF(C5248&lt;$R$10,C5248,$R$10)))</f>
        <v>0</v>
      </c>
      <c r="H5248" t="b">
        <f>IF('Input and Summary Results'!$J$4="yes",'Data Transformation'!F5248,'Data Transformation'!D5248)</f>
        <v>0</v>
      </c>
      <c r="I5248" t="str">
        <f t="shared" si="274"/>
        <v/>
      </c>
    </row>
    <row r="5249" spans="2:9" x14ac:dyDescent="0.25">
      <c r="B5249" t="b">
        <f>IF('Input and Summary Results'!D4831=0,FALSE,'Input and Summary Results'!$B4831)</f>
        <v>0</v>
      </c>
      <c r="C5249" t="b">
        <f>IF(OR(B5249=0,'Input and Summary Results'!D4831=0,'Input and Summary Results'!D4831=""),FALSE,'Input and Summary Results'!$D4831)</f>
        <v>0</v>
      </c>
      <c r="D5249" t="b">
        <f>IF(OR(B5249=0,'Input and Summary Results'!E4831=0),FALSE,'Input and Summary Results'!$E4831)</f>
        <v>0</v>
      </c>
      <c r="E5249" t="b">
        <f t="shared" si="275"/>
        <v>0</v>
      </c>
      <c r="F5249" t="b">
        <f t="shared" si="276"/>
        <v>0</v>
      </c>
      <c r="G5249" t="b">
        <f>IF('Input and Summary Results'!$J$4="yes",IF(C5249=FALSE,FALSE,IF('Data Transformation'!E5249&lt;$R$10,E5249,$R$10)),IF(C5249=FALSE,FALSE,IF(C5249&lt;$R$10,C5249,$R$10)))</f>
        <v>0</v>
      </c>
      <c r="H5249" t="b">
        <f>IF('Input and Summary Results'!$J$4="yes",'Data Transformation'!F5249,'Data Transformation'!D5249)</f>
        <v>0</v>
      </c>
      <c r="I5249" t="str">
        <f t="shared" si="274"/>
        <v/>
      </c>
    </row>
    <row r="5250" spans="2:9" x14ac:dyDescent="0.25">
      <c r="B5250" t="b">
        <f>IF('Input and Summary Results'!D4832=0,FALSE,'Input and Summary Results'!$B4832)</f>
        <v>0</v>
      </c>
      <c r="C5250" t="b">
        <f>IF(OR(B5250=0,'Input and Summary Results'!D4832=0,'Input and Summary Results'!D4832=""),FALSE,'Input and Summary Results'!$D4832)</f>
        <v>0</v>
      </c>
      <c r="D5250" t="b">
        <f>IF(OR(B5250=0,'Input and Summary Results'!E4832=0),FALSE,'Input and Summary Results'!$E4832)</f>
        <v>0</v>
      </c>
      <c r="E5250" t="b">
        <f t="shared" si="275"/>
        <v>0</v>
      </c>
      <c r="F5250" t="b">
        <f t="shared" si="276"/>
        <v>0</v>
      </c>
      <c r="G5250" t="b">
        <f>IF('Input and Summary Results'!$J$4="yes",IF(C5250=FALSE,FALSE,IF('Data Transformation'!E5250&lt;$R$10,E5250,$R$10)),IF(C5250=FALSE,FALSE,IF(C5250&lt;$R$10,C5250,$R$10)))</f>
        <v>0</v>
      </c>
      <c r="H5250" t="b">
        <f>IF('Input and Summary Results'!$J$4="yes",'Data Transformation'!F5250,'Data Transformation'!D5250)</f>
        <v>0</v>
      </c>
      <c r="I5250" t="str">
        <f t="shared" si="274"/>
        <v/>
      </c>
    </row>
    <row r="5251" spans="2:9" x14ac:dyDescent="0.25">
      <c r="B5251" t="b">
        <f>IF('Input and Summary Results'!D4833=0,FALSE,'Input and Summary Results'!$B4833)</f>
        <v>0</v>
      </c>
      <c r="C5251" t="b">
        <f>IF(OR(B5251=0,'Input and Summary Results'!D4833=0,'Input and Summary Results'!D4833=""),FALSE,'Input and Summary Results'!$D4833)</f>
        <v>0</v>
      </c>
      <c r="D5251" t="b">
        <f>IF(OR(B5251=0,'Input and Summary Results'!E4833=0),FALSE,'Input and Summary Results'!$E4833)</f>
        <v>0</v>
      </c>
      <c r="E5251" t="b">
        <f t="shared" si="275"/>
        <v>0</v>
      </c>
      <c r="F5251" t="b">
        <f t="shared" si="276"/>
        <v>0</v>
      </c>
      <c r="G5251" t="b">
        <f>IF('Input and Summary Results'!$J$4="yes",IF(C5251=FALSE,FALSE,IF('Data Transformation'!E5251&lt;$R$10,E5251,$R$10)),IF(C5251=FALSE,FALSE,IF(C5251&lt;$R$10,C5251,$R$10)))</f>
        <v>0</v>
      </c>
      <c r="H5251" t="b">
        <f>IF('Input and Summary Results'!$J$4="yes",'Data Transformation'!F5251,'Data Transformation'!D5251)</f>
        <v>0</v>
      </c>
      <c r="I5251" t="str">
        <f t="shared" si="274"/>
        <v/>
      </c>
    </row>
    <row r="5252" spans="2:9" x14ac:dyDescent="0.25">
      <c r="B5252" t="b">
        <f>IF('Input and Summary Results'!D4834=0,FALSE,'Input and Summary Results'!$B4834)</f>
        <v>0</v>
      </c>
      <c r="C5252" t="b">
        <f>IF(OR(B5252=0,'Input and Summary Results'!D4834=0,'Input and Summary Results'!D4834=""),FALSE,'Input and Summary Results'!$D4834)</f>
        <v>0</v>
      </c>
      <c r="D5252" t="b">
        <f>IF(OR(B5252=0,'Input and Summary Results'!E4834=0),FALSE,'Input and Summary Results'!$E4834)</f>
        <v>0</v>
      </c>
      <c r="E5252" t="b">
        <f t="shared" si="275"/>
        <v>0</v>
      </c>
      <c r="F5252" t="b">
        <f t="shared" si="276"/>
        <v>0</v>
      </c>
      <c r="G5252" t="b">
        <f>IF('Input and Summary Results'!$J$4="yes",IF(C5252=FALSE,FALSE,IF('Data Transformation'!E5252&lt;$R$10,E5252,$R$10)),IF(C5252=FALSE,FALSE,IF(C5252&lt;$R$10,C5252,$R$10)))</f>
        <v>0</v>
      </c>
      <c r="H5252" t="b">
        <f>IF('Input and Summary Results'!$J$4="yes",'Data Transformation'!F5252,'Data Transformation'!D5252)</f>
        <v>0</v>
      </c>
      <c r="I5252" t="str">
        <f t="shared" si="274"/>
        <v/>
      </c>
    </row>
    <row r="5253" spans="2:9" x14ac:dyDescent="0.25">
      <c r="B5253" t="b">
        <f>IF('Input and Summary Results'!D4835=0,FALSE,'Input and Summary Results'!$B4835)</f>
        <v>0</v>
      </c>
      <c r="C5253" t="b">
        <f>IF(OR(B5253=0,'Input and Summary Results'!D4835=0,'Input and Summary Results'!D4835=""),FALSE,'Input and Summary Results'!$D4835)</f>
        <v>0</v>
      </c>
      <c r="D5253" t="b">
        <f>IF(OR(B5253=0,'Input and Summary Results'!E4835=0),FALSE,'Input and Summary Results'!$E4835)</f>
        <v>0</v>
      </c>
      <c r="E5253" t="b">
        <f t="shared" si="275"/>
        <v>0</v>
      </c>
      <c r="F5253" t="b">
        <f t="shared" si="276"/>
        <v>0</v>
      </c>
      <c r="G5253" t="b">
        <f>IF('Input and Summary Results'!$J$4="yes",IF(C5253=FALSE,FALSE,IF('Data Transformation'!E5253&lt;$R$10,E5253,$R$10)),IF(C5253=FALSE,FALSE,IF(C5253&lt;$R$10,C5253,$R$10)))</f>
        <v>0</v>
      </c>
      <c r="H5253" t="b">
        <f>IF('Input and Summary Results'!$J$4="yes",'Data Transformation'!F5253,'Data Transformation'!D5253)</f>
        <v>0</v>
      </c>
      <c r="I5253" t="str">
        <f t="shared" ref="I5253:I5316" si="277">IF(G5253=FALSE,"",B5253)</f>
        <v/>
      </c>
    </row>
    <row r="5254" spans="2:9" x14ac:dyDescent="0.25">
      <c r="B5254" t="b">
        <f>IF('Input and Summary Results'!D4836=0,FALSE,'Input and Summary Results'!$B4836)</f>
        <v>0</v>
      </c>
      <c r="C5254" t="b">
        <f>IF(OR(B5254=0,'Input and Summary Results'!D4836=0,'Input and Summary Results'!D4836=""),FALSE,'Input and Summary Results'!$D4836)</f>
        <v>0</v>
      </c>
      <c r="D5254" t="b">
        <f>IF(OR(B5254=0,'Input and Summary Results'!E4836=0),FALSE,'Input and Summary Results'!$E4836)</f>
        <v>0</v>
      </c>
      <c r="E5254" t="b">
        <f t="shared" si="275"/>
        <v>0</v>
      </c>
      <c r="F5254" t="b">
        <f t="shared" si="276"/>
        <v>0</v>
      </c>
      <c r="G5254" t="b">
        <f>IF('Input and Summary Results'!$J$4="yes",IF(C5254=FALSE,FALSE,IF('Data Transformation'!E5254&lt;$R$10,E5254,$R$10)),IF(C5254=FALSE,FALSE,IF(C5254&lt;$R$10,C5254,$R$10)))</f>
        <v>0</v>
      </c>
      <c r="H5254" t="b">
        <f>IF('Input and Summary Results'!$J$4="yes",'Data Transformation'!F5254,'Data Transformation'!D5254)</f>
        <v>0</v>
      </c>
      <c r="I5254" t="str">
        <f t="shared" si="277"/>
        <v/>
      </c>
    </row>
    <row r="5255" spans="2:9" x14ac:dyDescent="0.25">
      <c r="B5255" t="b">
        <f>IF('Input and Summary Results'!D4837=0,FALSE,'Input and Summary Results'!$B4837)</f>
        <v>0</v>
      </c>
      <c r="C5255" t="b">
        <f>IF(OR(B5255=0,'Input and Summary Results'!D4837=0,'Input and Summary Results'!D4837=""),FALSE,'Input and Summary Results'!$D4837)</f>
        <v>0</v>
      </c>
      <c r="D5255" t="b">
        <f>IF(OR(B5255=0,'Input and Summary Results'!E4837=0),FALSE,'Input and Summary Results'!$E4837)</f>
        <v>0</v>
      </c>
      <c r="E5255" t="b">
        <f t="shared" si="275"/>
        <v>0</v>
      </c>
      <c r="F5255" t="b">
        <f t="shared" si="276"/>
        <v>0</v>
      </c>
      <c r="G5255" t="b">
        <f>IF('Input and Summary Results'!$J$4="yes",IF(C5255=FALSE,FALSE,IF('Data Transformation'!E5255&lt;$R$10,E5255,$R$10)),IF(C5255=FALSE,FALSE,IF(C5255&lt;$R$10,C5255,$R$10)))</f>
        <v>0</v>
      </c>
      <c r="H5255" t="b">
        <f>IF('Input and Summary Results'!$J$4="yes",'Data Transformation'!F5255,'Data Transformation'!D5255)</f>
        <v>0</v>
      </c>
      <c r="I5255" t="str">
        <f t="shared" si="277"/>
        <v/>
      </c>
    </row>
    <row r="5256" spans="2:9" x14ac:dyDescent="0.25">
      <c r="B5256" t="b">
        <f>IF('Input and Summary Results'!D4838=0,FALSE,'Input and Summary Results'!$B4838)</f>
        <v>0</v>
      </c>
      <c r="C5256" t="b">
        <f>IF(OR(B5256=0,'Input and Summary Results'!D4838=0,'Input and Summary Results'!D4838=""),FALSE,'Input and Summary Results'!$D4838)</f>
        <v>0</v>
      </c>
      <c r="D5256" t="b">
        <f>IF(OR(B5256=0,'Input and Summary Results'!E4838=0),FALSE,'Input and Summary Results'!$E4838)</f>
        <v>0</v>
      </c>
      <c r="E5256" t="b">
        <f t="shared" si="275"/>
        <v>0</v>
      </c>
      <c r="F5256" t="b">
        <f t="shared" si="276"/>
        <v>0</v>
      </c>
      <c r="G5256" t="b">
        <f>IF('Input and Summary Results'!$J$4="yes",IF(C5256=FALSE,FALSE,IF('Data Transformation'!E5256&lt;$R$10,E5256,$R$10)),IF(C5256=FALSE,FALSE,IF(C5256&lt;$R$10,C5256,$R$10)))</f>
        <v>0</v>
      </c>
      <c r="H5256" t="b">
        <f>IF('Input and Summary Results'!$J$4="yes",'Data Transformation'!F5256,'Data Transformation'!D5256)</f>
        <v>0</v>
      </c>
      <c r="I5256" t="str">
        <f t="shared" si="277"/>
        <v/>
      </c>
    </row>
    <row r="5257" spans="2:9" x14ac:dyDescent="0.25">
      <c r="B5257" t="b">
        <f>IF('Input and Summary Results'!D4839=0,FALSE,'Input and Summary Results'!$B4839)</f>
        <v>0</v>
      </c>
      <c r="C5257" t="b">
        <f>IF(OR(B5257=0,'Input and Summary Results'!D4839=0,'Input and Summary Results'!D4839=""),FALSE,'Input and Summary Results'!$D4839)</f>
        <v>0</v>
      </c>
      <c r="D5257" t="b">
        <f>IF(OR(B5257=0,'Input and Summary Results'!E4839=0),FALSE,'Input and Summary Results'!$E4839)</f>
        <v>0</v>
      </c>
      <c r="E5257" t="b">
        <f t="shared" si="275"/>
        <v>0</v>
      </c>
      <c r="F5257" t="b">
        <f t="shared" si="276"/>
        <v>0</v>
      </c>
      <c r="G5257" t="b">
        <f>IF('Input and Summary Results'!$J$4="yes",IF(C5257=FALSE,FALSE,IF('Data Transformation'!E5257&lt;$R$10,E5257,$R$10)),IF(C5257=FALSE,FALSE,IF(C5257&lt;$R$10,C5257,$R$10)))</f>
        <v>0</v>
      </c>
      <c r="H5257" t="b">
        <f>IF('Input and Summary Results'!$J$4="yes",'Data Transformation'!F5257,'Data Transformation'!D5257)</f>
        <v>0</v>
      </c>
      <c r="I5257" t="str">
        <f t="shared" si="277"/>
        <v/>
      </c>
    </row>
    <row r="5258" spans="2:9" x14ac:dyDescent="0.25">
      <c r="B5258" t="b">
        <f>IF('Input and Summary Results'!D4840=0,FALSE,'Input and Summary Results'!$B4840)</f>
        <v>0</v>
      </c>
      <c r="C5258" t="b">
        <f>IF(OR(B5258=0,'Input and Summary Results'!D4840=0,'Input and Summary Results'!D4840=""),FALSE,'Input and Summary Results'!$D4840)</f>
        <v>0</v>
      </c>
      <c r="D5258" t="b">
        <f>IF(OR(B5258=0,'Input and Summary Results'!E4840=0),FALSE,'Input and Summary Results'!$E4840)</f>
        <v>0</v>
      </c>
      <c r="E5258" t="b">
        <f t="shared" si="275"/>
        <v>0</v>
      </c>
      <c r="F5258" t="b">
        <f t="shared" si="276"/>
        <v>0</v>
      </c>
      <c r="G5258" t="b">
        <f>IF('Input and Summary Results'!$J$4="yes",IF(C5258=FALSE,FALSE,IF('Data Transformation'!E5258&lt;$R$10,E5258,$R$10)),IF(C5258=FALSE,FALSE,IF(C5258&lt;$R$10,C5258,$R$10)))</f>
        <v>0</v>
      </c>
      <c r="H5258" t="b">
        <f>IF('Input and Summary Results'!$J$4="yes",'Data Transformation'!F5258,'Data Transformation'!D5258)</f>
        <v>0</v>
      </c>
      <c r="I5258" t="str">
        <f t="shared" si="277"/>
        <v/>
      </c>
    </row>
    <row r="5259" spans="2:9" x14ac:dyDescent="0.25">
      <c r="B5259" t="b">
        <f>IF('Input and Summary Results'!D4841=0,FALSE,'Input and Summary Results'!$B4841)</f>
        <v>0</v>
      </c>
      <c r="C5259" t="b">
        <f>IF(OR(B5259=0,'Input and Summary Results'!D4841=0,'Input and Summary Results'!D4841=""),FALSE,'Input and Summary Results'!$D4841)</f>
        <v>0</v>
      </c>
      <c r="D5259" t="b">
        <f>IF(OR(B5259=0,'Input and Summary Results'!E4841=0),FALSE,'Input and Summary Results'!$E4841)</f>
        <v>0</v>
      </c>
      <c r="E5259" t="b">
        <f t="shared" si="275"/>
        <v>0</v>
      </c>
      <c r="F5259" t="b">
        <f t="shared" si="276"/>
        <v>0</v>
      </c>
      <c r="G5259" t="b">
        <f>IF('Input and Summary Results'!$J$4="yes",IF(C5259=FALSE,FALSE,IF('Data Transformation'!E5259&lt;$R$10,E5259,$R$10)),IF(C5259=FALSE,FALSE,IF(C5259&lt;$R$10,C5259,$R$10)))</f>
        <v>0</v>
      </c>
      <c r="H5259" t="b">
        <f>IF('Input and Summary Results'!$J$4="yes",'Data Transformation'!F5259,'Data Transformation'!D5259)</f>
        <v>0</v>
      </c>
      <c r="I5259" t="str">
        <f t="shared" si="277"/>
        <v/>
      </c>
    </row>
    <row r="5260" spans="2:9" x14ac:dyDescent="0.25">
      <c r="B5260" t="b">
        <f>IF('Input and Summary Results'!D4842=0,FALSE,'Input and Summary Results'!$B4842)</f>
        <v>0</v>
      </c>
      <c r="C5260" t="b">
        <f>IF(OR(B5260=0,'Input and Summary Results'!D4842=0,'Input and Summary Results'!D4842=""),FALSE,'Input and Summary Results'!$D4842)</f>
        <v>0</v>
      </c>
      <c r="D5260" t="b">
        <f>IF(OR(B5260=0,'Input and Summary Results'!E4842=0),FALSE,'Input and Summary Results'!$E4842)</f>
        <v>0</v>
      </c>
      <c r="E5260" t="b">
        <f t="shared" si="275"/>
        <v>0</v>
      </c>
      <c r="F5260" t="b">
        <f t="shared" si="276"/>
        <v>0</v>
      </c>
      <c r="G5260" t="b">
        <f>IF('Input and Summary Results'!$J$4="yes",IF(C5260=FALSE,FALSE,IF('Data Transformation'!E5260&lt;$R$10,E5260,$R$10)),IF(C5260=FALSE,FALSE,IF(C5260&lt;$R$10,C5260,$R$10)))</f>
        <v>0</v>
      </c>
      <c r="H5260" t="b">
        <f>IF('Input and Summary Results'!$J$4="yes",'Data Transformation'!F5260,'Data Transformation'!D5260)</f>
        <v>0</v>
      </c>
      <c r="I5260" t="str">
        <f t="shared" si="277"/>
        <v/>
      </c>
    </row>
    <row r="5261" spans="2:9" x14ac:dyDescent="0.25">
      <c r="B5261" t="b">
        <f>IF('Input and Summary Results'!D4843=0,FALSE,'Input and Summary Results'!$B4843)</f>
        <v>0</v>
      </c>
      <c r="C5261" t="b">
        <f>IF(OR(B5261=0,'Input and Summary Results'!D4843=0,'Input and Summary Results'!D4843=""),FALSE,'Input and Summary Results'!$D4843)</f>
        <v>0</v>
      </c>
      <c r="D5261" t="b">
        <f>IF(OR(B5261=0,'Input and Summary Results'!E4843=0),FALSE,'Input and Summary Results'!$E4843)</f>
        <v>0</v>
      </c>
      <c r="E5261" t="b">
        <f t="shared" si="275"/>
        <v>0</v>
      </c>
      <c r="F5261" t="b">
        <f t="shared" si="276"/>
        <v>0</v>
      </c>
      <c r="G5261" t="b">
        <f>IF('Input and Summary Results'!$J$4="yes",IF(C5261=FALSE,FALSE,IF('Data Transformation'!E5261&lt;$R$10,E5261,$R$10)),IF(C5261=FALSE,FALSE,IF(C5261&lt;$R$10,C5261,$R$10)))</f>
        <v>0</v>
      </c>
      <c r="H5261" t="b">
        <f>IF('Input and Summary Results'!$J$4="yes",'Data Transformation'!F5261,'Data Transformation'!D5261)</f>
        <v>0</v>
      </c>
      <c r="I5261" t="str">
        <f t="shared" si="277"/>
        <v/>
      </c>
    </row>
    <row r="5262" spans="2:9" x14ac:dyDescent="0.25">
      <c r="B5262" t="b">
        <f>IF('Input and Summary Results'!D4844=0,FALSE,'Input and Summary Results'!$B4844)</f>
        <v>0</v>
      </c>
      <c r="C5262" t="b">
        <f>IF(OR(B5262=0,'Input and Summary Results'!D4844=0,'Input and Summary Results'!D4844=""),FALSE,'Input and Summary Results'!$D4844)</f>
        <v>0</v>
      </c>
      <c r="D5262" t="b">
        <f>IF(OR(B5262=0,'Input and Summary Results'!E4844=0),FALSE,'Input and Summary Results'!$E4844)</f>
        <v>0</v>
      </c>
      <c r="E5262" t="b">
        <f t="shared" si="275"/>
        <v>0</v>
      </c>
      <c r="F5262" t="b">
        <f t="shared" si="276"/>
        <v>0</v>
      </c>
      <c r="G5262" t="b">
        <f>IF('Input and Summary Results'!$J$4="yes",IF(C5262=FALSE,FALSE,IF('Data Transformation'!E5262&lt;$R$10,E5262,$R$10)),IF(C5262=FALSE,FALSE,IF(C5262&lt;$R$10,C5262,$R$10)))</f>
        <v>0</v>
      </c>
      <c r="H5262" t="b">
        <f>IF('Input and Summary Results'!$J$4="yes",'Data Transformation'!F5262,'Data Transformation'!D5262)</f>
        <v>0</v>
      </c>
      <c r="I5262" t="str">
        <f t="shared" si="277"/>
        <v/>
      </c>
    </row>
    <row r="5263" spans="2:9" x14ac:dyDescent="0.25">
      <c r="B5263" t="b">
        <f>IF('Input and Summary Results'!D4845=0,FALSE,'Input and Summary Results'!$B4845)</f>
        <v>0</v>
      </c>
      <c r="C5263" t="b">
        <f>IF(OR(B5263=0,'Input and Summary Results'!D4845=0,'Input and Summary Results'!D4845=""),FALSE,'Input and Summary Results'!$D4845)</f>
        <v>0</v>
      </c>
      <c r="D5263" t="b">
        <f>IF(OR(B5263=0,'Input and Summary Results'!E4845=0),FALSE,'Input and Summary Results'!$E4845)</f>
        <v>0</v>
      </c>
      <c r="E5263" t="b">
        <f t="shared" si="275"/>
        <v>0</v>
      </c>
      <c r="F5263" t="b">
        <f t="shared" si="276"/>
        <v>0</v>
      </c>
      <c r="G5263" t="b">
        <f>IF('Input and Summary Results'!$J$4="yes",IF(C5263=FALSE,FALSE,IF('Data Transformation'!E5263&lt;$R$10,E5263,$R$10)),IF(C5263=FALSE,FALSE,IF(C5263&lt;$R$10,C5263,$R$10)))</f>
        <v>0</v>
      </c>
      <c r="H5263" t="b">
        <f>IF('Input and Summary Results'!$J$4="yes",'Data Transformation'!F5263,'Data Transformation'!D5263)</f>
        <v>0</v>
      </c>
      <c r="I5263" t="str">
        <f t="shared" si="277"/>
        <v/>
      </c>
    </row>
    <row r="5264" spans="2:9" x14ac:dyDescent="0.25">
      <c r="B5264" t="b">
        <f>IF('Input and Summary Results'!D4846=0,FALSE,'Input and Summary Results'!$B4846)</f>
        <v>0</v>
      </c>
      <c r="C5264" t="b">
        <f>IF(OR(B5264=0,'Input and Summary Results'!D4846=0,'Input and Summary Results'!D4846=""),FALSE,'Input and Summary Results'!$D4846)</f>
        <v>0</v>
      </c>
      <c r="D5264" t="b">
        <f>IF(OR(B5264=0,'Input and Summary Results'!E4846=0),FALSE,'Input and Summary Results'!$E4846)</f>
        <v>0</v>
      </c>
      <c r="E5264" t="b">
        <f t="shared" si="275"/>
        <v>0</v>
      </c>
      <c r="F5264" t="b">
        <f t="shared" si="276"/>
        <v>0</v>
      </c>
      <c r="G5264" t="b">
        <f>IF('Input and Summary Results'!$J$4="yes",IF(C5264=FALSE,FALSE,IF('Data Transformation'!E5264&lt;$R$10,E5264,$R$10)),IF(C5264=FALSE,FALSE,IF(C5264&lt;$R$10,C5264,$R$10)))</f>
        <v>0</v>
      </c>
      <c r="H5264" t="b">
        <f>IF('Input and Summary Results'!$J$4="yes",'Data Transformation'!F5264,'Data Transformation'!D5264)</f>
        <v>0</v>
      </c>
      <c r="I5264" t="str">
        <f t="shared" si="277"/>
        <v/>
      </c>
    </row>
    <row r="5265" spans="2:9" x14ac:dyDescent="0.25">
      <c r="B5265" t="b">
        <f>IF('Input and Summary Results'!D4847=0,FALSE,'Input and Summary Results'!$B4847)</f>
        <v>0</v>
      </c>
      <c r="C5265" t="b">
        <f>IF(OR(B5265=0,'Input and Summary Results'!D4847=0,'Input and Summary Results'!D4847=""),FALSE,'Input and Summary Results'!$D4847)</f>
        <v>0</v>
      </c>
      <c r="D5265" t="b">
        <f>IF(OR(B5265=0,'Input and Summary Results'!E4847=0),FALSE,'Input and Summary Results'!$E4847)</f>
        <v>0</v>
      </c>
      <c r="E5265" t="b">
        <f t="shared" si="275"/>
        <v>0</v>
      </c>
      <c r="F5265" t="b">
        <f t="shared" si="276"/>
        <v>0</v>
      </c>
      <c r="G5265" t="b">
        <f>IF('Input and Summary Results'!$J$4="yes",IF(C5265=FALSE,FALSE,IF('Data Transformation'!E5265&lt;$R$10,E5265,$R$10)),IF(C5265=FALSE,FALSE,IF(C5265&lt;$R$10,C5265,$R$10)))</f>
        <v>0</v>
      </c>
      <c r="H5265" t="b">
        <f>IF('Input and Summary Results'!$J$4="yes",'Data Transformation'!F5265,'Data Transformation'!D5265)</f>
        <v>0</v>
      </c>
      <c r="I5265" t="str">
        <f t="shared" si="277"/>
        <v/>
      </c>
    </row>
    <row r="5266" spans="2:9" x14ac:dyDescent="0.25">
      <c r="B5266" t="b">
        <f>IF('Input and Summary Results'!D4848=0,FALSE,'Input and Summary Results'!$B4848)</f>
        <v>0</v>
      </c>
      <c r="C5266" t="b">
        <f>IF(OR(B5266=0,'Input and Summary Results'!D4848=0,'Input and Summary Results'!D4848=""),FALSE,'Input and Summary Results'!$D4848)</f>
        <v>0</v>
      </c>
      <c r="D5266" t="b">
        <f>IF(OR(B5266=0,'Input and Summary Results'!E4848=0),FALSE,'Input and Summary Results'!$E4848)</f>
        <v>0</v>
      </c>
      <c r="E5266" t="b">
        <f t="shared" si="275"/>
        <v>0</v>
      </c>
      <c r="F5266" t="b">
        <f t="shared" si="276"/>
        <v>0</v>
      </c>
      <c r="G5266" t="b">
        <f>IF('Input and Summary Results'!$J$4="yes",IF(C5266=FALSE,FALSE,IF('Data Transformation'!E5266&lt;$R$10,E5266,$R$10)),IF(C5266=FALSE,FALSE,IF(C5266&lt;$R$10,C5266,$R$10)))</f>
        <v>0</v>
      </c>
      <c r="H5266" t="b">
        <f>IF('Input and Summary Results'!$J$4="yes",'Data Transformation'!F5266,'Data Transformation'!D5266)</f>
        <v>0</v>
      </c>
      <c r="I5266" t="str">
        <f t="shared" si="277"/>
        <v/>
      </c>
    </row>
    <row r="5267" spans="2:9" x14ac:dyDescent="0.25">
      <c r="B5267" t="b">
        <f>IF('Input and Summary Results'!D4849=0,FALSE,'Input and Summary Results'!$B4849)</f>
        <v>0</v>
      </c>
      <c r="C5267" t="b">
        <f>IF(OR(B5267=0,'Input and Summary Results'!D4849=0,'Input and Summary Results'!D4849=""),FALSE,'Input and Summary Results'!$D4849)</f>
        <v>0</v>
      </c>
      <c r="D5267" t="b">
        <f>IF(OR(B5267=0,'Input and Summary Results'!E4849=0),FALSE,'Input and Summary Results'!$E4849)</f>
        <v>0</v>
      </c>
      <c r="E5267" t="b">
        <f t="shared" si="275"/>
        <v>0</v>
      </c>
      <c r="F5267" t="b">
        <f t="shared" si="276"/>
        <v>0</v>
      </c>
      <c r="G5267" t="b">
        <f>IF('Input and Summary Results'!$J$4="yes",IF(C5267=FALSE,FALSE,IF('Data Transformation'!E5267&lt;$R$10,E5267,$R$10)),IF(C5267=FALSE,FALSE,IF(C5267&lt;$R$10,C5267,$R$10)))</f>
        <v>0</v>
      </c>
      <c r="H5267" t="b">
        <f>IF('Input and Summary Results'!$J$4="yes",'Data Transformation'!F5267,'Data Transformation'!D5267)</f>
        <v>0</v>
      </c>
      <c r="I5267" t="str">
        <f t="shared" si="277"/>
        <v/>
      </c>
    </row>
    <row r="5268" spans="2:9" x14ac:dyDescent="0.25">
      <c r="B5268" t="b">
        <f>IF('Input and Summary Results'!D4850=0,FALSE,'Input and Summary Results'!$B4850)</f>
        <v>0</v>
      </c>
      <c r="C5268" t="b">
        <f>IF(OR(B5268=0,'Input and Summary Results'!D4850=0,'Input and Summary Results'!D4850=""),FALSE,'Input and Summary Results'!$D4850)</f>
        <v>0</v>
      </c>
      <c r="D5268" t="b">
        <f>IF(OR(B5268=0,'Input and Summary Results'!E4850=0),FALSE,'Input and Summary Results'!$E4850)</f>
        <v>0</v>
      </c>
      <c r="E5268" t="b">
        <f t="shared" si="275"/>
        <v>0</v>
      </c>
      <c r="F5268" t="b">
        <f t="shared" si="276"/>
        <v>0</v>
      </c>
      <c r="G5268" t="b">
        <f>IF('Input and Summary Results'!$J$4="yes",IF(C5268=FALSE,FALSE,IF('Data Transformation'!E5268&lt;$R$10,E5268,$R$10)),IF(C5268=FALSE,FALSE,IF(C5268&lt;$R$10,C5268,$R$10)))</f>
        <v>0</v>
      </c>
      <c r="H5268" t="b">
        <f>IF('Input and Summary Results'!$J$4="yes",'Data Transformation'!F5268,'Data Transformation'!D5268)</f>
        <v>0</v>
      </c>
      <c r="I5268" t="str">
        <f t="shared" si="277"/>
        <v/>
      </c>
    </row>
    <row r="5269" spans="2:9" x14ac:dyDescent="0.25">
      <c r="B5269" t="b">
        <f>IF('Input and Summary Results'!D4851=0,FALSE,'Input and Summary Results'!$B4851)</f>
        <v>0</v>
      </c>
      <c r="C5269" t="b">
        <f>IF(OR(B5269=0,'Input and Summary Results'!D4851=0,'Input and Summary Results'!D4851=""),FALSE,'Input and Summary Results'!$D4851)</f>
        <v>0</v>
      </c>
      <c r="D5269" t="b">
        <f>IF(OR(B5269=0,'Input and Summary Results'!E4851=0),FALSE,'Input and Summary Results'!$E4851)</f>
        <v>0</v>
      </c>
      <c r="E5269" t="b">
        <f t="shared" si="275"/>
        <v>0</v>
      </c>
      <c r="F5269" t="b">
        <f t="shared" si="276"/>
        <v>0</v>
      </c>
      <c r="G5269" t="b">
        <f>IF('Input and Summary Results'!$J$4="yes",IF(C5269=FALSE,FALSE,IF('Data Transformation'!E5269&lt;$R$10,E5269,$R$10)),IF(C5269=FALSE,FALSE,IF(C5269&lt;$R$10,C5269,$R$10)))</f>
        <v>0</v>
      </c>
      <c r="H5269" t="b">
        <f>IF('Input and Summary Results'!$J$4="yes",'Data Transformation'!F5269,'Data Transformation'!D5269)</f>
        <v>0</v>
      </c>
      <c r="I5269" t="str">
        <f t="shared" si="277"/>
        <v/>
      </c>
    </row>
    <row r="5270" spans="2:9" x14ac:dyDescent="0.25">
      <c r="B5270" t="b">
        <f>IF('Input and Summary Results'!D4852=0,FALSE,'Input and Summary Results'!$B4852)</f>
        <v>0</v>
      </c>
      <c r="C5270" t="b">
        <f>IF(OR(B5270=0,'Input and Summary Results'!D4852=0,'Input and Summary Results'!D4852=""),FALSE,'Input and Summary Results'!$D4852)</f>
        <v>0</v>
      </c>
      <c r="D5270" t="b">
        <f>IF(OR(B5270=0,'Input and Summary Results'!E4852=0),FALSE,'Input and Summary Results'!$E4852)</f>
        <v>0</v>
      </c>
      <c r="E5270" t="b">
        <f t="shared" si="275"/>
        <v>0</v>
      </c>
      <c r="F5270" t="b">
        <f t="shared" si="276"/>
        <v>0</v>
      </c>
      <c r="G5270" t="b">
        <f>IF('Input and Summary Results'!$J$4="yes",IF(C5270=FALSE,FALSE,IF('Data Transformation'!E5270&lt;$R$10,E5270,$R$10)),IF(C5270=FALSE,FALSE,IF(C5270&lt;$R$10,C5270,$R$10)))</f>
        <v>0</v>
      </c>
      <c r="H5270" t="b">
        <f>IF('Input and Summary Results'!$J$4="yes",'Data Transformation'!F5270,'Data Transformation'!D5270)</f>
        <v>0</v>
      </c>
      <c r="I5270" t="str">
        <f t="shared" si="277"/>
        <v/>
      </c>
    </row>
    <row r="5271" spans="2:9" x14ac:dyDescent="0.25">
      <c r="B5271" t="b">
        <f>IF('Input and Summary Results'!D4853=0,FALSE,'Input and Summary Results'!$B4853)</f>
        <v>0</v>
      </c>
      <c r="C5271" t="b">
        <f>IF(OR(B5271=0,'Input and Summary Results'!D4853=0,'Input and Summary Results'!D4853=""),FALSE,'Input and Summary Results'!$D4853)</f>
        <v>0</v>
      </c>
      <c r="D5271" t="b">
        <f>IF(OR(B5271=0,'Input and Summary Results'!E4853=0),FALSE,'Input and Summary Results'!$E4853)</f>
        <v>0</v>
      </c>
      <c r="E5271" t="b">
        <f t="shared" si="275"/>
        <v>0</v>
      </c>
      <c r="F5271" t="b">
        <f t="shared" si="276"/>
        <v>0</v>
      </c>
      <c r="G5271" t="b">
        <f>IF('Input and Summary Results'!$J$4="yes",IF(C5271=FALSE,FALSE,IF('Data Transformation'!E5271&lt;$R$10,E5271,$R$10)),IF(C5271=FALSE,FALSE,IF(C5271&lt;$R$10,C5271,$R$10)))</f>
        <v>0</v>
      </c>
      <c r="H5271" t="b">
        <f>IF('Input and Summary Results'!$J$4="yes",'Data Transformation'!F5271,'Data Transformation'!D5271)</f>
        <v>0</v>
      </c>
      <c r="I5271" t="str">
        <f t="shared" si="277"/>
        <v/>
      </c>
    </row>
    <row r="5272" spans="2:9" x14ac:dyDescent="0.25">
      <c r="B5272" t="b">
        <f>IF('Input and Summary Results'!D4854=0,FALSE,'Input and Summary Results'!$B4854)</f>
        <v>0</v>
      </c>
      <c r="C5272" t="b">
        <f>IF(OR(B5272=0,'Input and Summary Results'!D4854=0,'Input and Summary Results'!D4854=""),FALSE,'Input and Summary Results'!$D4854)</f>
        <v>0</v>
      </c>
      <c r="D5272" t="b">
        <f>IF(OR(B5272=0,'Input and Summary Results'!E4854=0),FALSE,'Input and Summary Results'!$E4854)</f>
        <v>0</v>
      </c>
      <c r="E5272" t="b">
        <f t="shared" si="275"/>
        <v>0</v>
      </c>
      <c r="F5272" t="b">
        <f t="shared" si="276"/>
        <v>0</v>
      </c>
      <c r="G5272" t="b">
        <f>IF('Input and Summary Results'!$J$4="yes",IF(C5272=FALSE,FALSE,IF('Data Transformation'!E5272&lt;$R$10,E5272,$R$10)),IF(C5272=FALSE,FALSE,IF(C5272&lt;$R$10,C5272,$R$10)))</f>
        <v>0</v>
      </c>
      <c r="H5272" t="b">
        <f>IF('Input and Summary Results'!$J$4="yes",'Data Transformation'!F5272,'Data Transformation'!D5272)</f>
        <v>0</v>
      </c>
      <c r="I5272" t="str">
        <f t="shared" si="277"/>
        <v/>
      </c>
    </row>
    <row r="5273" spans="2:9" x14ac:dyDescent="0.25">
      <c r="B5273" t="b">
        <f>IF('Input and Summary Results'!D4855=0,FALSE,'Input and Summary Results'!$B4855)</f>
        <v>0</v>
      </c>
      <c r="C5273" t="b">
        <f>IF(OR(B5273=0,'Input and Summary Results'!D4855=0,'Input and Summary Results'!D4855=""),FALSE,'Input and Summary Results'!$D4855)</f>
        <v>0</v>
      </c>
      <c r="D5273" t="b">
        <f>IF(OR(B5273=0,'Input and Summary Results'!E4855=0),FALSE,'Input and Summary Results'!$E4855)</f>
        <v>0</v>
      </c>
      <c r="E5273" t="b">
        <f t="shared" si="275"/>
        <v>0</v>
      </c>
      <c r="F5273" t="b">
        <f t="shared" si="276"/>
        <v>0</v>
      </c>
      <c r="G5273" t="b">
        <f>IF('Input and Summary Results'!$J$4="yes",IF(C5273=FALSE,FALSE,IF('Data Transformation'!E5273&lt;$R$10,E5273,$R$10)),IF(C5273=FALSE,FALSE,IF(C5273&lt;$R$10,C5273,$R$10)))</f>
        <v>0</v>
      </c>
      <c r="H5273" t="b">
        <f>IF('Input and Summary Results'!$J$4="yes",'Data Transformation'!F5273,'Data Transformation'!D5273)</f>
        <v>0</v>
      </c>
      <c r="I5273" t="str">
        <f t="shared" si="277"/>
        <v/>
      </c>
    </row>
    <row r="5274" spans="2:9" x14ac:dyDescent="0.25">
      <c r="B5274" t="b">
        <f>IF('Input and Summary Results'!D4856=0,FALSE,'Input and Summary Results'!$B4856)</f>
        <v>0</v>
      </c>
      <c r="C5274" t="b">
        <f>IF(OR(B5274=0,'Input and Summary Results'!D4856=0,'Input and Summary Results'!D4856=""),FALSE,'Input and Summary Results'!$D4856)</f>
        <v>0</v>
      </c>
      <c r="D5274" t="b">
        <f>IF(OR(B5274=0,'Input and Summary Results'!E4856=0),FALSE,'Input and Summary Results'!$E4856)</f>
        <v>0</v>
      </c>
      <c r="E5274" t="b">
        <f t="shared" si="275"/>
        <v>0</v>
      </c>
      <c r="F5274" t="b">
        <f t="shared" si="276"/>
        <v>0</v>
      </c>
      <c r="G5274" t="b">
        <f>IF('Input and Summary Results'!$J$4="yes",IF(C5274=FALSE,FALSE,IF('Data Transformation'!E5274&lt;$R$10,E5274,$R$10)),IF(C5274=FALSE,FALSE,IF(C5274&lt;$R$10,C5274,$R$10)))</f>
        <v>0</v>
      </c>
      <c r="H5274" t="b">
        <f>IF('Input and Summary Results'!$J$4="yes",'Data Transformation'!F5274,'Data Transformation'!D5274)</f>
        <v>0</v>
      </c>
      <c r="I5274" t="str">
        <f t="shared" si="277"/>
        <v/>
      </c>
    </row>
    <row r="5275" spans="2:9" x14ac:dyDescent="0.25">
      <c r="B5275" t="b">
        <f>IF('Input and Summary Results'!D4857=0,FALSE,'Input and Summary Results'!$B4857)</f>
        <v>0</v>
      </c>
      <c r="C5275" t="b">
        <f>IF(OR(B5275=0,'Input and Summary Results'!D4857=0,'Input and Summary Results'!D4857=""),FALSE,'Input and Summary Results'!$D4857)</f>
        <v>0</v>
      </c>
      <c r="D5275" t="b">
        <f>IF(OR(B5275=0,'Input and Summary Results'!E4857=0),FALSE,'Input and Summary Results'!$E4857)</f>
        <v>0</v>
      </c>
      <c r="E5275" t="b">
        <f t="shared" si="275"/>
        <v>0</v>
      </c>
      <c r="F5275" t="b">
        <f t="shared" si="276"/>
        <v>0</v>
      </c>
      <c r="G5275" t="b">
        <f>IF('Input and Summary Results'!$J$4="yes",IF(C5275=FALSE,FALSE,IF('Data Transformation'!E5275&lt;$R$10,E5275,$R$10)),IF(C5275=FALSE,FALSE,IF(C5275&lt;$R$10,C5275,$R$10)))</f>
        <v>0</v>
      </c>
      <c r="H5275" t="b">
        <f>IF('Input and Summary Results'!$J$4="yes",'Data Transformation'!F5275,'Data Transformation'!D5275)</f>
        <v>0</v>
      </c>
      <c r="I5275" t="str">
        <f t="shared" si="277"/>
        <v/>
      </c>
    </row>
    <row r="5276" spans="2:9" x14ac:dyDescent="0.25">
      <c r="B5276" t="b">
        <f>IF('Input and Summary Results'!D4858=0,FALSE,'Input and Summary Results'!$B4858)</f>
        <v>0</v>
      </c>
      <c r="C5276" t="b">
        <f>IF(OR(B5276=0,'Input and Summary Results'!D4858=0,'Input and Summary Results'!D4858=""),FALSE,'Input and Summary Results'!$D4858)</f>
        <v>0</v>
      </c>
      <c r="D5276" t="b">
        <f>IF(OR(B5276=0,'Input and Summary Results'!E4858=0),FALSE,'Input and Summary Results'!$E4858)</f>
        <v>0</v>
      </c>
      <c r="E5276" t="b">
        <f t="shared" si="275"/>
        <v>0</v>
      </c>
      <c r="F5276" t="b">
        <f t="shared" si="276"/>
        <v>0</v>
      </c>
      <c r="G5276" t="b">
        <f>IF('Input and Summary Results'!$J$4="yes",IF(C5276=FALSE,FALSE,IF('Data Transformation'!E5276&lt;$R$10,E5276,$R$10)),IF(C5276=FALSE,FALSE,IF(C5276&lt;$R$10,C5276,$R$10)))</f>
        <v>0</v>
      </c>
      <c r="H5276" t="b">
        <f>IF('Input and Summary Results'!$J$4="yes",'Data Transformation'!F5276,'Data Transformation'!D5276)</f>
        <v>0</v>
      </c>
      <c r="I5276" t="str">
        <f t="shared" si="277"/>
        <v/>
      </c>
    </row>
    <row r="5277" spans="2:9" x14ac:dyDescent="0.25">
      <c r="B5277" t="b">
        <f>IF('Input and Summary Results'!D4859=0,FALSE,'Input and Summary Results'!$B4859)</f>
        <v>0</v>
      </c>
      <c r="C5277" t="b">
        <f>IF(OR(B5277=0,'Input and Summary Results'!D4859=0,'Input and Summary Results'!D4859=""),FALSE,'Input and Summary Results'!$D4859)</f>
        <v>0</v>
      </c>
      <c r="D5277" t="b">
        <f>IF(OR(B5277=0,'Input and Summary Results'!E4859=0),FALSE,'Input and Summary Results'!$E4859)</f>
        <v>0</v>
      </c>
      <c r="E5277" t="b">
        <f t="shared" si="275"/>
        <v>0</v>
      </c>
      <c r="F5277" t="b">
        <f t="shared" si="276"/>
        <v>0</v>
      </c>
      <c r="G5277" t="b">
        <f>IF('Input and Summary Results'!$J$4="yes",IF(C5277=FALSE,FALSE,IF('Data Transformation'!E5277&lt;$R$10,E5277,$R$10)),IF(C5277=FALSE,FALSE,IF(C5277&lt;$R$10,C5277,$R$10)))</f>
        <v>0</v>
      </c>
      <c r="H5277" t="b">
        <f>IF('Input and Summary Results'!$J$4="yes",'Data Transformation'!F5277,'Data Transformation'!D5277)</f>
        <v>0</v>
      </c>
      <c r="I5277" t="str">
        <f t="shared" si="277"/>
        <v/>
      </c>
    </row>
    <row r="5278" spans="2:9" x14ac:dyDescent="0.25">
      <c r="B5278" t="b">
        <f>IF('Input and Summary Results'!D4860=0,FALSE,'Input and Summary Results'!$B4860)</f>
        <v>0</v>
      </c>
      <c r="C5278" t="b">
        <f>IF(OR(B5278=0,'Input and Summary Results'!D4860=0,'Input and Summary Results'!D4860=""),FALSE,'Input and Summary Results'!$D4860)</f>
        <v>0</v>
      </c>
      <c r="D5278" t="b">
        <f>IF(OR(B5278=0,'Input and Summary Results'!E4860=0),FALSE,'Input and Summary Results'!$E4860)</f>
        <v>0</v>
      </c>
      <c r="E5278" t="b">
        <f t="shared" si="275"/>
        <v>0</v>
      </c>
      <c r="F5278" t="b">
        <f t="shared" si="276"/>
        <v>0</v>
      </c>
      <c r="G5278" t="b">
        <f>IF('Input and Summary Results'!$J$4="yes",IF(C5278=FALSE,FALSE,IF('Data Transformation'!E5278&lt;$R$10,E5278,$R$10)),IF(C5278=FALSE,FALSE,IF(C5278&lt;$R$10,C5278,$R$10)))</f>
        <v>0</v>
      </c>
      <c r="H5278" t="b">
        <f>IF('Input and Summary Results'!$J$4="yes",'Data Transformation'!F5278,'Data Transformation'!D5278)</f>
        <v>0</v>
      </c>
      <c r="I5278" t="str">
        <f t="shared" si="277"/>
        <v/>
      </c>
    </row>
    <row r="5279" spans="2:9" x14ac:dyDescent="0.25">
      <c r="B5279" t="b">
        <f>IF('Input and Summary Results'!D4861=0,FALSE,'Input and Summary Results'!$B4861)</f>
        <v>0</v>
      </c>
      <c r="C5279" t="b">
        <f>IF(OR(B5279=0,'Input and Summary Results'!D4861=0,'Input and Summary Results'!D4861=""),FALSE,'Input and Summary Results'!$D4861)</f>
        <v>0</v>
      </c>
      <c r="D5279" t="b">
        <f>IF(OR(B5279=0,'Input and Summary Results'!E4861=0),FALSE,'Input and Summary Results'!$E4861)</f>
        <v>0</v>
      </c>
      <c r="E5279" t="b">
        <f t="shared" si="275"/>
        <v>0</v>
      </c>
      <c r="F5279" t="b">
        <f t="shared" si="276"/>
        <v>0</v>
      </c>
      <c r="G5279" t="b">
        <f>IF('Input and Summary Results'!$J$4="yes",IF(C5279=FALSE,FALSE,IF('Data Transformation'!E5279&lt;$R$10,E5279,$R$10)),IF(C5279=FALSE,FALSE,IF(C5279&lt;$R$10,C5279,$R$10)))</f>
        <v>0</v>
      </c>
      <c r="H5279" t="b">
        <f>IF('Input and Summary Results'!$J$4="yes",'Data Transformation'!F5279,'Data Transformation'!D5279)</f>
        <v>0</v>
      </c>
      <c r="I5279" t="str">
        <f t="shared" si="277"/>
        <v/>
      </c>
    </row>
    <row r="5280" spans="2:9" x14ac:dyDescent="0.25">
      <c r="B5280" t="b">
        <f>IF('Input and Summary Results'!D4862=0,FALSE,'Input and Summary Results'!$B4862)</f>
        <v>0</v>
      </c>
      <c r="C5280" t="b">
        <f>IF(OR(B5280=0,'Input and Summary Results'!D4862=0,'Input and Summary Results'!D4862=""),FALSE,'Input and Summary Results'!$D4862)</f>
        <v>0</v>
      </c>
      <c r="D5280" t="b">
        <f>IF(OR(B5280=0,'Input and Summary Results'!E4862=0),FALSE,'Input and Summary Results'!$E4862)</f>
        <v>0</v>
      </c>
      <c r="E5280" t="b">
        <f t="shared" si="275"/>
        <v>0</v>
      </c>
      <c r="F5280" t="b">
        <f t="shared" si="276"/>
        <v>0</v>
      </c>
      <c r="G5280" t="b">
        <f>IF('Input and Summary Results'!$J$4="yes",IF(C5280=FALSE,FALSE,IF('Data Transformation'!E5280&lt;$R$10,E5280,$R$10)),IF(C5280=FALSE,FALSE,IF(C5280&lt;$R$10,C5280,$R$10)))</f>
        <v>0</v>
      </c>
      <c r="H5280" t="b">
        <f>IF('Input and Summary Results'!$J$4="yes",'Data Transformation'!F5280,'Data Transformation'!D5280)</f>
        <v>0</v>
      </c>
      <c r="I5280" t="str">
        <f t="shared" si="277"/>
        <v/>
      </c>
    </row>
    <row r="5281" spans="2:9" x14ac:dyDescent="0.25">
      <c r="B5281" t="b">
        <f>IF('Input and Summary Results'!D4863=0,FALSE,'Input and Summary Results'!$B4863)</f>
        <v>0</v>
      </c>
      <c r="C5281" t="b">
        <f>IF(OR(B5281=0,'Input and Summary Results'!D4863=0,'Input and Summary Results'!D4863=""),FALSE,'Input and Summary Results'!$D4863)</f>
        <v>0</v>
      </c>
      <c r="D5281" t="b">
        <f>IF(OR(B5281=0,'Input and Summary Results'!E4863=0),FALSE,'Input and Summary Results'!$E4863)</f>
        <v>0</v>
      </c>
      <c r="E5281" t="b">
        <f t="shared" si="275"/>
        <v>0</v>
      </c>
      <c r="F5281" t="b">
        <f t="shared" si="276"/>
        <v>0</v>
      </c>
      <c r="G5281" t="b">
        <f>IF('Input and Summary Results'!$J$4="yes",IF(C5281=FALSE,FALSE,IF('Data Transformation'!E5281&lt;$R$10,E5281,$R$10)),IF(C5281=FALSE,FALSE,IF(C5281&lt;$R$10,C5281,$R$10)))</f>
        <v>0</v>
      </c>
      <c r="H5281" t="b">
        <f>IF('Input and Summary Results'!$J$4="yes",'Data Transformation'!F5281,'Data Transformation'!D5281)</f>
        <v>0</v>
      </c>
      <c r="I5281" t="str">
        <f t="shared" si="277"/>
        <v/>
      </c>
    </row>
    <row r="5282" spans="2:9" x14ac:dyDescent="0.25">
      <c r="B5282" t="b">
        <f>IF('Input and Summary Results'!D4864=0,FALSE,'Input and Summary Results'!$B4864)</f>
        <v>0</v>
      </c>
      <c r="C5282" t="b">
        <f>IF(OR(B5282=0,'Input and Summary Results'!D4864=0,'Input and Summary Results'!D4864=""),FALSE,'Input and Summary Results'!$D4864)</f>
        <v>0</v>
      </c>
      <c r="D5282" t="b">
        <f>IF(OR(B5282=0,'Input and Summary Results'!E4864=0),FALSE,'Input and Summary Results'!$E4864)</f>
        <v>0</v>
      </c>
      <c r="E5282" t="b">
        <f t="shared" si="275"/>
        <v>0</v>
      </c>
      <c r="F5282" t="b">
        <f t="shared" si="276"/>
        <v>0</v>
      </c>
      <c r="G5282" t="b">
        <f>IF('Input and Summary Results'!$J$4="yes",IF(C5282=FALSE,FALSE,IF('Data Transformation'!E5282&lt;$R$10,E5282,$R$10)),IF(C5282=FALSE,FALSE,IF(C5282&lt;$R$10,C5282,$R$10)))</f>
        <v>0</v>
      </c>
      <c r="H5282" t="b">
        <f>IF('Input and Summary Results'!$J$4="yes",'Data Transformation'!F5282,'Data Transformation'!D5282)</f>
        <v>0</v>
      </c>
      <c r="I5282" t="str">
        <f t="shared" si="277"/>
        <v/>
      </c>
    </row>
    <row r="5283" spans="2:9" x14ac:dyDescent="0.25">
      <c r="B5283" t="b">
        <f>IF('Input and Summary Results'!D4865=0,FALSE,'Input and Summary Results'!$B4865)</f>
        <v>0</v>
      </c>
      <c r="C5283" t="b">
        <f>IF(OR(B5283=0,'Input and Summary Results'!D4865=0,'Input and Summary Results'!D4865=""),FALSE,'Input and Summary Results'!$D4865)</f>
        <v>0</v>
      </c>
      <c r="D5283" t="b">
        <f>IF(OR(B5283=0,'Input and Summary Results'!E4865=0),FALSE,'Input and Summary Results'!$E4865)</f>
        <v>0</v>
      </c>
      <c r="E5283" t="b">
        <f t="shared" si="275"/>
        <v>0</v>
      </c>
      <c r="F5283" t="b">
        <f t="shared" si="276"/>
        <v>0</v>
      </c>
      <c r="G5283" t="b">
        <f>IF('Input and Summary Results'!$J$4="yes",IF(C5283=FALSE,FALSE,IF('Data Transformation'!E5283&lt;$R$10,E5283,$R$10)),IF(C5283=FALSE,FALSE,IF(C5283&lt;$R$10,C5283,$R$10)))</f>
        <v>0</v>
      </c>
      <c r="H5283" t="b">
        <f>IF('Input and Summary Results'!$J$4="yes",'Data Transformation'!F5283,'Data Transformation'!D5283)</f>
        <v>0</v>
      </c>
      <c r="I5283" t="str">
        <f t="shared" si="277"/>
        <v/>
      </c>
    </row>
    <row r="5284" spans="2:9" x14ac:dyDescent="0.25">
      <c r="B5284" t="b">
        <f>IF('Input and Summary Results'!D4866=0,FALSE,'Input and Summary Results'!$B4866)</f>
        <v>0</v>
      </c>
      <c r="C5284" t="b">
        <f>IF(OR(B5284=0,'Input and Summary Results'!D4866=0,'Input and Summary Results'!D4866=""),FALSE,'Input and Summary Results'!$D4866)</f>
        <v>0</v>
      </c>
      <c r="D5284" t="b">
        <f>IF(OR(B5284=0,'Input and Summary Results'!E4866=0),FALSE,'Input and Summary Results'!$E4866)</f>
        <v>0</v>
      </c>
      <c r="E5284" t="b">
        <f t="shared" si="275"/>
        <v>0</v>
      </c>
      <c r="F5284" t="b">
        <f t="shared" si="276"/>
        <v>0</v>
      </c>
      <c r="G5284" t="b">
        <f>IF('Input and Summary Results'!$J$4="yes",IF(C5284=FALSE,FALSE,IF('Data Transformation'!E5284&lt;$R$10,E5284,$R$10)),IF(C5284=FALSE,FALSE,IF(C5284&lt;$R$10,C5284,$R$10)))</f>
        <v>0</v>
      </c>
      <c r="H5284" t="b">
        <f>IF('Input and Summary Results'!$J$4="yes",'Data Transformation'!F5284,'Data Transformation'!D5284)</f>
        <v>0</v>
      </c>
      <c r="I5284" t="str">
        <f t="shared" si="277"/>
        <v/>
      </c>
    </row>
    <row r="5285" spans="2:9" x14ac:dyDescent="0.25">
      <c r="B5285" t="b">
        <f>IF('Input and Summary Results'!D4867=0,FALSE,'Input and Summary Results'!$B4867)</f>
        <v>0</v>
      </c>
      <c r="C5285" t="b">
        <f>IF(OR(B5285=0,'Input and Summary Results'!D4867=0,'Input and Summary Results'!D4867=""),FALSE,'Input and Summary Results'!$D4867)</f>
        <v>0</v>
      </c>
      <c r="D5285" t="b">
        <f>IF(OR(B5285=0,'Input and Summary Results'!E4867=0),FALSE,'Input and Summary Results'!$E4867)</f>
        <v>0</v>
      </c>
      <c r="E5285" t="b">
        <f t="shared" si="275"/>
        <v>0</v>
      </c>
      <c r="F5285" t="b">
        <f t="shared" si="276"/>
        <v>0</v>
      </c>
      <c r="G5285" t="b">
        <f>IF('Input and Summary Results'!$J$4="yes",IF(C5285=FALSE,FALSE,IF('Data Transformation'!E5285&lt;$R$10,E5285,$R$10)),IF(C5285=FALSE,FALSE,IF(C5285&lt;$R$10,C5285,$R$10)))</f>
        <v>0</v>
      </c>
      <c r="H5285" t="b">
        <f>IF('Input and Summary Results'!$J$4="yes",'Data Transformation'!F5285,'Data Transformation'!D5285)</f>
        <v>0</v>
      </c>
      <c r="I5285" t="str">
        <f t="shared" si="277"/>
        <v/>
      </c>
    </row>
    <row r="5286" spans="2:9" x14ac:dyDescent="0.25">
      <c r="B5286" t="b">
        <f>IF('Input and Summary Results'!D4868=0,FALSE,'Input and Summary Results'!$B4868)</f>
        <v>0</v>
      </c>
      <c r="C5286" t="b">
        <f>IF(OR(B5286=0,'Input and Summary Results'!D4868=0,'Input and Summary Results'!D4868=""),FALSE,'Input and Summary Results'!$D4868)</f>
        <v>0</v>
      </c>
      <c r="D5286" t="b">
        <f>IF(OR(B5286=0,'Input and Summary Results'!E4868=0),FALSE,'Input and Summary Results'!$E4868)</f>
        <v>0</v>
      </c>
      <c r="E5286" t="b">
        <f t="shared" si="275"/>
        <v>0</v>
      </c>
      <c r="F5286" t="b">
        <f t="shared" si="276"/>
        <v>0</v>
      </c>
      <c r="G5286" t="b">
        <f>IF('Input and Summary Results'!$J$4="yes",IF(C5286=FALSE,FALSE,IF('Data Transformation'!E5286&lt;$R$10,E5286,$R$10)),IF(C5286=FALSE,FALSE,IF(C5286&lt;$R$10,C5286,$R$10)))</f>
        <v>0</v>
      </c>
      <c r="H5286" t="b">
        <f>IF('Input and Summary Results'!$J$4="yes",'Data Transformation'!F5286,'Data Transformation'!D5286)</f>
        <v>0</v>
      </c>
      <c r="I5286" t="str">
        <f t="shared" si="277"/>
        <v/>
      </c>
    </row>
    <row r="5287" spans="2:9" x14ac:dyDescent="0.25">
      <c r="B5287" t="b">
        <f>IF('Input and Summary Results'!D4869=0,FALSE,'Input and Summary Results'!$B4869)</f>
        <v>0</v>
      </c>
      <c r="C5287" t="b">
        <f>IF(OR(B5287=0,'Input and Summary Results'!D4869=0,'Input and Summary Results'!D4869=""),FALSE,'Input and Summary Results'!$D4869)</f>
        <v>0</v>
      </c>
      <c r="D5287" t="b">
        <f>IF(OR(B5287=0,'Input and Summary Results'!E4869=0),FALSE,'Input and Summary Results'!$E4869)</f>
        <v>0</v>
      </c>
      <c r="E5287" t="b">
        <f t="shared" si="275"/>
        <v>0</v>
      </c>
      <c r="F5287" t="b">
        <f t="shared" si="276"/>
        <v>0</v>
      </c>
      <c r="G5287" t="b">
        <f>IF('Input and Summary Results'!$J$4="yes",IF(C5287=FALSE,FALSE,IF('Data Transformation'!E5287&lt;$R$10,E5287,$R$10)),IF(C5287=FALSE,FALSE,IF(C5287&lt;$R$10,C5287,$R$10)))</f>
        <v>0</v>
      </c>
      <c r="H5287" t="b">
        <f>IF('Input and Summary Results'!$J$4="yes",'Data Transformation'!F5287,'Data Transformation'!D5287)</f>
        <v>0</v>
      </c>
      <c r="I5287" t="str">
        <f t="shared" si="277"/>
        <v/>
      </c>
    </row>
    <row r="5288" spans="2:9" x14ac:dyDescent="0.25">
      <c r="B5288" t="b">
        <f>IF('Input and Summary Results'!D4870=0,FALSE,'Input and Summary Results'!$B4870)</f>
        <v>0</v>
      </c>
      <c r="C5288" t="b">
        <f>IF(OR(B5288=0,'Input and Summary Results'!D4870=0,'Input and Summary Results'!D4870=""),FALSE,'Input and Summary Results'!$D4870)</f>
        <v>0</v>
      </c>
      <c r="D5288" t="b">
        <f>IF(OR(B5288=0,'Input and Summary Results'!E4870=0),FALSE,'Input and Summary Results'!$E4870)</f>
        <v>0</v>
      </c>
      <c r="E5288" t="b">
        <f t="shared" si="275"/>
        <v>0</v>
      </c>
      <c r="F5288" t="b">
        <f t="shared" si="276"/>
        <v>0</v>
      </c>
      <c r="G5288" t="b">
        <f>IF('Input and Summary Results'!$J$4="yes",IF(C5288=FALSE,FALSE,IF('Data Transformation'!E5288&lt;$R$10,E5288,$R$10)),IF(C5288=FALSE,FALSE,IF(C5288&lt;$R$10,C5288,$R$10)))</f>
        <v>0</v>
      </c>
      <c r="H5288" t="b">
        <f>IF('Input and Summary Results'!$J$4="yes",'Data Transformation'!F5288,'Data Transformation'!D5288)</f>
        <v>0</v>
      </c>
      <c r="I5288" t="str">
        <f t="shared" si="277"/>
        <v/>
      </c>
    </row>
    <row r="5289" spans="2:9" x14ac:dyDescent="0.25">
      <c r="B5289" t="b">
        <f>IF('Input and Summary Results'!D4871=0,FALSE,'Input and Summary Results'!$B4871)</f>
        <v>0</v>
      </c>
      <c r="C5289" t="b">
        <f>IF(OR(B5289=0,'Input and Summary Results'!D4871=0,'Input and Summary Results'!D4871=""),FALSE,'Input and Summary Results'!$D4871)</f>
        <v>0</v>
      </c>
      <c r="D5289" t="b">
        <f>IF(OR(B5289=0,'Input and Summary Results'!E4871=0),FALSE,'Input and Summary Results'!$E4871)</f>
        <v>0</v>
      </c>
      <c r="E5289" t="b">
        <f t="shared" si="275"/>
        <v>0</v>
      </c>
      <c r="F5289" t="b">
        <f t="shared" si="276"/>
        <v>0</v>
      </c>
      <c r="G5289" t="b">
        <f>IF('Input and Summary Results'!$J$4="yes",IF(C5289=FALSE,FALSE,IF('Data Transformation'!E5289&lt;$R$10,E5289,$R$10)),IF(C5289=FALSE,FALSE,IF(C5289&lt;$R$10,C5289,$R$10)))</f>
        <v>0</v>
      </c>
      <c r="H5289" t="b">
        <f>IF('Input and Summary Results'!$J$4="yes",'Data Transformation'!F5289,'Data Transformation'!D5289)</f>
        <v>0</v>
      </c>
      <c r="I5289" t="str">
        <f t="shared" si="277"/>
        <v/>
      </c>
    </row>
    <row r="5290" spans="2:9" x14ac:dyDescent="0.25">
      <c r="B5290" t="b">
        <f>IF('Input and Summary Results'!D4872=0,FALSE,'Input and Summary Results'!$B4872)</f>
        <v>0</v>
      </c>
      <c r="C5290" t="b">
        <f>IF(OR(B5290=0,'Input and Summary Results'!D4872=0,'Input and Summary Results'!D4872=""),FALSE,'Input and Summary Results'!$D4872)</f>
        <v>0</v>
      </c>
      <c r="D5290" t="b">
        <f>IF(OR(B5290=0,'Input and Summary Results'!E4872=0),FALSE,'Input and Summary Results'!$E4872)</f>
        <v>0</v>
      </c>
      <c r="E5290" t="b">
        <f t="shared" ref="E5290:E5353" si="278">IF(C5290=FALSE,FALSE,LOG10(C5290))</f>
        <v>0</v>
      </c>
      <c r="F5290" t="b">
        <f t="shared" ref="F5290:F5353" si="279">IF(D5290=FALSE, FALSE,0.434*D5290/C5290)</f>
        <v>0</v>
      </c>
      <c r="G5290" t="b">
        <f>IF('Input and Summary Results'!$J$4="yes",IF(C5290=FALSE,FALSE,IF('Data Transformation'!E5290&lt;$R$10,E5290,$R$10)),IF(C5290=FALSE,FALSE,IF(C5290&lt;$R$10,C5290,$R$10)))</f>
        <v>0</v>
      </c>
      <c r="H5290" t="b">
        <f>IF('Input and Summary Results'!$J$4="yes",'Data Transformation'!F5290,'Data Transformation'!D5290)</f>
        <v>0</v>
      </c>
      <c r="I5290" t="str">
        <f t="shared" si="277"/>
        <v/>
      </c>
    </row>
    <row r="5291" spans="2:9" x14ac:dyDescent="0.25">
      <c r="B5291" t="b">
        <f>IF('Input and Summary Results'!D4873=0,FALSE,'Input and Summary Results'!$B4873)</f>
        <v>0</v>
      </c>
      <c r="C5291" t="b">
        <f>IF(OR(B5291=0,'Input and Summary Results'!D4873=0,'Input and Summary Results'!D4873=""),FALSE,'Input and Summary Results'!$D4873)</f>
        <v>0</v>
      </c>
      <c r="D5291" t="b">
        <f>IF(OR(B5291=0,'Input and Summary Results'!E4873=0),FALSE,'Input and Summary Results'!$E4873)</f>
        <v>0</v>
      </c>
      <c r="E5291" t="b">
        <f t="shared" si="278"/>
        <v>0</v>
      </c>
      <c r="F5291" t="b">
        <f t="shared" si="279"/>
        <v>0</v>
      </c>
      <c r="G5291" t="b">
        <f>IF('Input and Summary Results'!$J$4="yes",IF(C5291=FALSE,FALSE,IF('Data Transformation'!E5291&lt;$R$10,E5291,$R$10)),IF(C5291=FALSE,FALSE,IF(C5291&lt;$R$10,C5291,$R$10)))</f>
        <v>0</v>
      </c>
      <c r="H5291" t="b">
        <f>IF('Input and Summary Results'!$J$4="yes",'Data Transformation'!F5291,'Data Transformation'!D5291)</f>
        <v>0</v>
      </c>
      <c r="I5291" t="str">
        <f t="shared" si="277"/>
        <v/>
      </c>
    </row>
    <row r="5292" spans="2:9" x14ac:dyDescent="0.25">
      <c r="B5292" t="b">
        <f>IF('Input and Summary Results'!D4874=0,FALSE,'Input and Summary Results'!$B4874)</f>
        <v>0</v>
      </c>
      <c r="C5292" t="b">
        <f>IF(OR(B5292=0,'Input and Summary Results'!D4874=0,'Input and Summary Results'!D4874=""),FALSE,'Input and Summary Results'!$D4874)</f>
        <v>0</v>
      </c>
      <c r="D5292" t="b">
        <f>IF(OR(B5292=0,'Input and Summary Results'!E4874=0),FALSE,'Input and Summary Results'!$E4874)</f>
        <v>0</v>
      </c>
      <c r="E5292" t="b">
        <f t="shared" si="278"/>
        <v>0</v>
      </c>
      <c r="F5292" t="b">
        <f t="shared" si="279"/>
        <v>0</v>
      </c>
      <c r="G5292" t="b">
        <f>IF('Input and Summary Results'!$J$4="yes",IF(C5292=FALSE,FALSE,IF('Data Transformation'!E5292&lt;$R$10,E5292,$R$10)),IF(C5292=FALSE,FALSE,IF(C5292&lt;$R$10,C5292,$R$10)))</f>
        <v>0</v>
      </c>
      <c r="H5292" t="b">
        <f>IF('Input and Summary Results'!$J$4="yes",'Data Transformation'!F5292,'Data Transformation'!D5292)</f>
        <v>0</v>
      </c>
      <c r="I5292" t="str">
        <f t="shared" si="277"/>
        <v/>
      </c>
    </row>
    <row r="5293" spans="2:9" x14ac:dyDescent="0.25">
      <c r="B5293" t="b">
        <f>IF('Input and Summary Results'!D4875=0,FALSE,'Input and Summary Results'!$B4875)</f>
        <v>0</v>
      </c>
      <c r="C5293" t="b">
        <f>IF(OR(B5293=0,'Input and Summary Results'!D4875=0,'Input and Summary Results'!D4875=""),FALSE,'Input and Summary Results'!$D4875)</f>
        <v>0</v>
      </c>
      <c r="D5293" t="b">
        <f>IF(OR(B5293=0,'Input and Summary Results'!E4875=0),FALSE,'Input and Summary Results'!$E4875)</f>
        <v>0</v>
      </c>
      <c r="E5293" t="b">
        <f t="shared" si="278"/>
        <v>0</v>
      </c>
      <c r="F5293" t="b">
        <f t="shared" si="279"/>
        <v>0</v>
      </c>
      <c r="G5293" t="b">
        <f>IF('Input and Summary Results'!$J$4="yes",IF(C5293=FALSE,FALSE,IF('Data Transformation'!E5293&lt;$R$10,E5293,$R$10)),IF(C5293=FALSE,FALSE,IF(C5293&lt;$R$10,C5293,$R$10)))</f>
        <v>0</v>
      </c>
      <c r="H5293" t="b">
        <f>IF('Input and Summary Results'!$J$4="yes",'Data Transformation'!F5293,'Data Transformation'!D5293)</f>
        <v>0</v>
      </c>
      <c r="I5293" t="str">
        <f t="shared" si="277"/>
        <v/>
      </c>
    </row>
    <row r="5294" spans="2:9" x14ac:dyDescent="0.25">
      <c r="B5294" t="b">
        <f>IF('Input and Summary Results'!D4876=0,FALSE,'Input and Summary Results'!$B4876)</f>
        <v>0</v>
      </c>
      <c r="C5294" t="b">
        <f>IF(OR(B5294=0,'Input and Summary Results'!D4876=0,'Input and Summary Results'!D4876=""),FALSE,'Input and Summary Results'!$D4876)</f>
        <v>0</v>
      </c>
      <c r="D5294" t="b">
        <f>IF(OR(B5294=0,'Input and Summary Results'!E4876=0),FALSE,'Input and Summary Results'!$E4876)</f>
        <v>0</v>
      </c>
      <c r="E5294" t="b">
        <f t="shared" si="278"/>
        <v>0</v>
      </c>
      <c r="F5294" t="b">
        <f t="shared" si="279"/>
        <v>0</v>
      </c>
      <c r="G5294" t="b">
        <f>IF('Input and Summary Results'!$J$4="yes",IF(C5294=FALSE,FALSE,IF('Data Transformation'!E5294&lt;$R$10,E5294,$R$10)),IF(C5294=FALSE,FALSE,IF(C5294&lt;$R$10,C5294,$R$10)))</f>
        <v>0</v>
      </c>
      <c r="H5294" t="b">
        <f>IF('Input and Summary Results'!$J$4="yes",'Data Transformation'!F5294,'Data Transformation'!D5294)</f>
        <v>0</v>
      </c>
      <c r="I5294" t="str">
        <f t="shared" si="277"/>
        <v/>
      </c>
    </row>
    <row r="5295" spans="2:9" x14ac:dyDescent="0.25">
      <c r="B5295" t="b">
        <f>IF('Input and Summary Results'!D4877=0,FALSE,'Input and Summary Results'!$B4877)</f>
        <v>0</v>
      </c>
      <c r="C5295" t="b">
        <f>IF(OR(B5295=0,'Input and Summary Results'!D4877=0,'Input and Summary Results'!D4877=""),FALSE,'Input and Summary Results'!$D4877)</f>
        <v>0</v>
      </c>
      <c r="D5295" t="b">
        <f>IF(OR(B5295=0,'Input and Summary Results'!E4877=0),FALSE,'Input and Summary Results'!$E4877)</f>
        <v>0</v>
      </c>
      <c r="E5295" t="b">
        <f t="shared" si="278"/>
        <v>0</v>
      </c>
      <c r="F5295" t="b">
        <f t="shared" si="279"/>
        <v>0</v>
      </c>
      <c r="G5295" t="b">
        <f>IF('Input and Summary Results'!$J$4="yes",IF(C5295=FALSE,FALSE,IF('Data Transformation'!E5295&lt;$R$10,E5295,$R$10)),IF(C5295=FALSE,FALSE,IF(C5295&lt;$R$10,C5295,$R$10)))</f>
        <v>0</v>
      </c>
      <c r="H5295" t="b">
        <f>IF('Input and Summary Results'!$J$4="yes",'Data Transformation'!F5295,'Data Transformation'!D5295)</f>
        <v>0</v>
      </c>
      <c r="I5295" t="str">
        <f t="shared" si="277"/>
        <v/>
      </c>
    </row>
    <row r="5296" spans="2:9" x14ac:dyDescent="0.25">
      <c r="B5296" t="b">
        <f>IF('Input and Summary Results'!D4878=0,FALSE,'Input and Summary Results'!$B4878)</f>
        <v>0</v>
      </c>
      <c r="C5296" t="b">
        <f>IF(OR(B5296=0,'Input and Summary Results'!D4878=0,'Input and Summary Results'!D4878=""),FALSE,'Input and Summary Results'!$D4878)</f>
        <v>0</v>
      </c>
      <c r="D5296" t="b">
        <f>IF(OR(B5296=0,'Input and Summary Results'!E4878=0),FALSE,'Input and Summary Results'!$E4878)</f>
        <v>0</v>
      </c>
      <c r="E5296" t="b">
        <f t="shared" si="278"/>
        <v>0</v>
      </c>
      <c r="F5296" t="b">
        <f t="shared" si="279"/>
        <v>0</v>
      </c>
      <c r="G5296" t="b">
        <f>IF('Input and Summary Results'!$J$4="yes",IF(C5296=FALSE,FALSE,IF('Data Transformation'!E5296&lt;$R$10,E5296,$R$10)),IF(C5296=FALSE,FALSE,IF(C5296&lt;$R$10,C5296,$R$10)))</f>
        <v>0</v>
      </c>
      <c r="H5296" t="b">
        <f>IF('Input and Summary Results'!$J$4="yes",'Data Transformation'!F5296,'Data Transformation'!D5296)</f>
        <v>0</v>
      </c>
      <c r="I5296" t="str">
        <f t="shared" si="277"/>
        <v/>
      </c>
    </row>
    <row r="5297" spans="2:9" x14ac:dyDescent="0.25">
      <c r="B5297" t="b">
        <f>IF('Input and Summary Results'!D4879=0,FALSE,'Input and Summary Results'!$B4879)</f>
        <v>0</v>
      </c>
      <c r="C5297" t="b">
        <f>IF(OR(B5297=0,'Input and Summary Results'!D4879=0,'Input and Summary Results'!D4879=""),FALSE,'Input and Summary Results'!$D4879)</f>
        <v>0</v>
      </c>
      <c r="D5297" t="b">
        <f>IF(OR(B5297=0,'Input and Summary Results'!E4879=0),FALSE,'Input and Summary Results'!$E4879)</f>
        <v>0</v>
      </c>
      <c r="E5297" t="b">
        <f t="shared" si="278"/>
        <v>0</v>
      </c>
      <c r="F5297" t="b">
        <f t="shared" si="279"/>
        <v>0</v>
      </c>
      <c r="G5297" t="b">
        <f>IF('Input and Summary Results'!$J$4="yes",IF(C5297=FALSE,FALSE,IF('Data Transformation'!E5297&lt;$R$10,E5297,$R$10)),IF(C5297=FALSE,FALSE,IF(C5297&lt;$R$10,C5297,$R$10)))</f>
        <v>0</v>
      </c>
      <c r="H5297" t="b">
        <f>IF('Input and Summary Results'!$J$4="yes",'Data Transformation'!F5297,'Data Transformation'!D5297)</f>
        <v>0</v>
      </c>
      <c r="I5297" t="str">
        <f t="shared" si="277"/>
        <v/>
      </c>
    </row>
    <row r="5298" spans="2:9" x14ac:dyDescent="0.25">
      <c r="B5298" t="b">
        <f>IF('Input and Summary Results'!D4880=0,FALSE,'Input and Summary Results'!$B4880)</f>
        <v>0</v>
      </c>
      <c r="C5298" t="b">
        <f>IF(OR(B5298=0,'Input and Summary Results'!D4880=0,'Input and Summary Results'!D4880=""),FALSE,'Input and Summary Results'!$D4880)</f>
        <v>0</v>
      </c>
      <c r="D5298" t="b">
        <f>IF(OR(B5298=0,'Input and Summary Results'!E4880=0),FALSE,'Input and Summary Results'!$E4880)</f>
        <v>0</v>
      </c>
      <c r="E5298" t="b">
        <f t="shared" si="278"/>
        <v>0</v>
      </c>
      <c r="F5298" t="b">
        <f t="shared" si="279"/>
        <v>0</v>
      </c>
      <c r="G5298" t="b">
        <f>IF('Input and Summary Results'!$J$4="yes",IF(C5298=FALSE,FALSE,IF('Data Transformation'!E5298&lt;$R$10,E5298,$R$10)),IF(C5298=FALSE,FALSE,IF(C5298&lt;$R$10,C5298,$R$10)))</f>
        <v>0</v>
      </c>
      <c r="H5298" t="b">
        <f>IF('Input and Summary Results'!$J$4="yes",'Data Transformation'!F5298,'Data Transformation'!D5298)</f>
        <v>0</v>
      </c>
      <c r="I5298" t="str">
        <f t="shared" si="277"/>
        <v/>
      </c>
    </row>
    <row r="5299" spans="2:9" x14ac:dyDescent="0.25">
      <c r="B5299" t="b">
        <f>IF('Input and Summary Results'!D4881=0,FALSE,'Input and Summary Results'!$B4881)</f>
        <v>0</v>
      </c>
      <c r="C5299" t="b">
        <f>IF(OR(B5299=0,'Input and Summary Results'!D4881=0,'Input and Summary Results'!D4881=""),FALSE,'Input and Summary Results'!$D4881)</f>
        <v>0</v>
      </c>
      <c r="D5299" t="b">
        <f>IF(OR(B5299=0,'Input and Summary Results'!E4881=0),FALSE,'Input and Summary Results'!$E4881)</f>
        <v>0</v>
      </c>
      <c r="E5299" t="b">
        <f t="shared" si="278"/>
        <v>0</v>
      </c>
      <c r="F5299" t="b">
        <f t="shared" si="279"/>
        <v>0</v>
      </c>
      <c r="G5299" t="b">
        <f>IF('Input and Summary Results'!$J$4="yes",IF(C5299=FALSE,FALSE,IF('Data Transformation'!E5299&lt;$R$10,E5299,$R$10)),IF(C5299=FALSE,FALSE,IF(C5299&lt;$R$10,C5299,$R$10)))</f>
        <v>0</v>
      </c>
      <c r="H5299" t="b">
        <f>IF('Input and Summary Results'!$J$4="yes",'Data Transformation'!F5299,'Data Transformation'!D5299)</f>
        <v>0</v>
      </c>
      <c r="I5299" t="str">
        <f t="shared" si="277"/>
        <v/>
      </c>
    </row>
    <row r="5300" spans="2:9" x14ac:dyDescent="0.25">
      <c r="B5300" t="b">
        <f>IF('Input and Summary Results'!D4882=0,FALSE,'Input and Summary Results'!$B4882)</f>
        <v>0</v>
      </c>
      <c r="C5300" t="b">
        <f>IF(OR(B5300=0,'Input and Summary Results'!D4882=0,'Input and Summary Results'!D4882=""),FALSE,'Input and Summary Results'!$D4882)</f>
        <v>0</v>
      </c>
      <c r="D5300" t="b">
        <f>IF(OR(B5300=0,'Input and Summary Results'!E4882=0),FALSE,'Input and Summary Results'!$E4882)</f>
        <v>0</v>
      </c>
      <c r="E5300" t="b">
        <f t="shared" si="278"/>
        <v>0</v>
      </c>
      <c r="F5300" t="b">
        <f t="shared" si="279"/>
        <v>0</v>
      </c>
      <c r="G5300" t="b">
        <f>IF('Input and Summary Results'!$J$4="yes",IF(C5300=FALSE,FALSE,IF('Data Transformation'!E5300&lt;$R$10,E5300,$R$10)),IF(C5300=FALSE,FALSE,IF(C5300&lt;$R$10,C5300,$R$10)))</f>
        <v>0</v>
      </c>
      <c r="H5300" t="b">
        <f>IF('Input and Summary Results'!$J$4="yes",'Data Transformation'!F5300,'Data Transformation'!D5300)</f>
        <v>0</v>
      </c>
      <c r="I5300" t="str">
        <f t="shared" si="277"/>
        <v/>
      </c>
    </row>
    <row r="5301" spans="2:9" x14ac:dyDescent="0.25">
      <c r="B5301" t="b">
        <f>IF('Input and Summary Results'!D4883=0,FALSE,'Input and Summary Results'!$B4883)</f>
        <v>0</v>
      </c>
      <c r="C5301" t="b">
        <f>IF(OR(B5301=0,'Input and Summary Results'!D4883=0,'Input and Summary Results'!D4883=""),FALSE,'Input and Summary Results'!$D4883)</f>
        <v>0</v>
      </c>
      <c r="D5301" t="b">
        <f>IF(OR(B5301=0,'Input and Summary Results'!E4883=0),FALSE,'Input and Summary Results'!$E4883)</f>
        <v>0</v>
      </c>
      <c r="E5301" t="b">
        <f t="shared" si="278"/>
        <v>0</v>
      </c>
      <c r="F5301" t="b">
        <f t="shared" si="279"/>
        <v>0</v>
      </c>
      <c r="G5301" t="b">
        <f>IF('Input and Summary Results'!$J$4="yes",IF(C5301=FALSE,FALSE,IF('Data Transformation'!E5301&lt;$R$10,E5301,$R$10)),IF(C5301=FALSE,FALSE,IF(C5301&lt;$R$10,C5301,$R$10)))</f>
        <v>0</v>
      </c>
      <c r="H5301" t="b">
        <f>IF('Input and Summary Results'!$J$4="yes",'Data Transformation'!F5301,'Data Transformation'!D5301)</f>
        <v>0</v>
      </c>
      <c r="I5301" t="str">
        <f t="shared" si="277"/>
        <v/>
      </c>
    </row>
    <row r="5302" spans="2:9" x14ac:dyDescent="0.25">
      <c r="B5302" t="b">
        <f>IF('Input and Summary Results'!D4884=0,FALSE,'Input and Summary Results'!$B4884)</f>
        <v>0</v>
      </c>
      <c r="C5302" t="b">
        <f>IF(OR(B5302=0,'Input and Summary Results'!D4884=0,'Input and Summary Results'!D4884=""),FALSE,'Input and Summary Results'!$D4884)</f>
        <v>0</v>
      </c>
      <c r="D5302" t="b">
        <f>IF(OR(B5302=0,'Input and Summary Results'!E4884=0),FALSE,'Input and Summary Results'!$E4884)</f>
        <v>0</v>
      </c>
      <c r="E5302" t="b">
        <f t="shared" si="278"/>
        <v>0</v>
      </c>
      <c r="F5302" t="b">
        <f t="shared" si="279"/>
        <v>0</v>
      </c>
      <c r="G5302" t="b">
        <f>IF('Input and Summary Results'!$J$4="yes",IF(C5302=FALSE,FALSE,IF('Data Transformation'!E5302&lt;$R$10,E5302,$R$10)),IF(C5302=FALSE,FALSE,IF(C5302&lt;$R$10,C5302,$R$10)))</f>
        <v>0</v>
      </c>
      <c r="H5302" t="b">
        <f>IF('Input and Summary Results'!$J$4="yes",'Data Transformation'!F5302,'Data Transformation'!D5302)</f>
        <v>0</v>
      </c>
      <c r="I5302" t="str">
        <f t="shared" si="277"/>
        <v/>
      </c>
    </row>
    <row r="5303" spans="2:9" x14ac:dyDescent="0.25">
      <c r="B5303" t="b">
        <f>IF('Input and Summary Results'!D4885=0,FALSE,'Input and Summary Results'!$B4885)</f>
        <v>0</v>
      </c>
      <c r="C5303" t="b">
        <f>IF(OR(B5303=0,'Input and Summary Results'!D4885=0,'Input and Summary Results'!D4885=""),FALSE,'Input and Summary Results'!$D4885)</f>
        <v>0</v>
      </c>
      <c r="D5303" t="b">
        <f>IF(OR(B5303=0,'Input and Summary Results'!E4885=0),FALSE,'Input and Summary Results'!$E4885)</f>
        <v>0</v>
      </c>
      <c r="E5303" t="b">
        <f t="shared" si="278"/>
        <v>0</v>
      </c>
      <c r="F5303" t="b">
        <f t="shared" si="279"/>
        <v>0</v>
      </c>
      <c r="G5303" t="b">
        <f>IF('Input and Summary Results'!$J$4="yes",IF(C5303=FALSE,FALSE,IF('Data Transformation'!E5303&lt;$R$10,E5303,$R$10)),IF(C5303=FALSE,FALSE,IF(C5303&lt;$R$10,C5303,$R$10)))</f>
        <v>0</v>
      </c>
      <c r="H5303" t="b">
        <f>IF('Input and Summary Results'!$J$4="yes",'Data Transformation'!F5303,'Data Transformation'!D5303)</f>
        <v>0</v>
      </c>
      <c r="I5303" t="str">
        <f t="shared" si="277"/>
        <v/>
      </c>
    </row>
    <row r="5304" spans="2:9" x14ac:dyDescent="0.25">
      <c r="B5304" t="b">
        <f>IF('Input and Summary Results'!D4886=0,FALSE,'Input and Summary Results'!$B4886)</f>
        <v>0</v>
      </c>
      <c r="C5304" t="b">
        <f>IF(OR(B5304=0,'Input and Summary Results'!D4886=0,'Input and Summary Results'!D4886=""),FALSE,'Input and Summary Results'!$D4886)</f>
        <v>0</v>
      </c>
      <c r="D5304" t="b">
        <f>IF(OR(B5304=0,'Input and Summary Results'!E4886=0),FALSE,'Input and Summary Results'!$E4886)</f>
        <v>0</v>
      </c>
      <c r="E5304" t="b">
        <f t="shared" si="278"/>
        <v>0</v>
      </c>
      <c r="F5304" t="b">
        <f t="shared" si="279"/>
        <v>0</v>
      </c>
      <c r="G5304" t="b">
        <f>IF('Input and Summary Results'!$J$4="yes",IF(C5304=FALSE,FALSE,IF('Data Transformation'!E5304&lt;$R$10,E5304,$R$10)),IF(C5304=FALSE,FALSE,IF(C5304&lt;$R$10,C5304,$R$10)))</f>
        <v>0</v>
      </c>
      <c r="H5304" t="b">
        <f>IF('Input and Summary Results'!$J$4="yes",'Data Transformation'!F5304,'Data Transformation'!D5304)</f>
        <v>0</v>
      </c>
      <c r="I5304" t="str">
        <f t="shared" si="277"/>
        <v/>
      </c>
    </row>
    <row r="5305" spans="2:9" x14ac:dyDescent="0.25">
      <c r="B5305" t="b">
        <f>IF('Input and Summary Results'!D4887=0,FALSE,'Input and Summary Results'!$B4887)</f>
        <v>0</v>
      </c>
      <c r="C5305" t="b">
        <f>IF(OR(B5305=0,'Input and Summary Results'!D4887=0,'Input and Summary Results'!D4887=""),FALSE,'Input and Summary Results'!$D4887)</f>
        <v>0</v>
      </c>
      <c r="D5305" t="b">
        <f>IF(OR(B5305=0,'Input and Summary Results'!E4887=0),FALSE,'Input and Summary Results'!$E4887)</f>
        <v>0</v>
      </c>
      <c r="E5305" t="b">
        <f t="shared" si="278"/>
        <v>0</v>
      </c>
      <c r="F5305" t="b">
        <f t="shared" si="279"/>
        <v>0</v>
      </c>
      <c r="G5305" t="b">
        <f>IF('Input and Summary Results'!$J$4="yes",IF(C5305=FALSE,FALSE,IF('Data Transformation'!E5305&lt;$R$10,E5305,$R$10)),IF(C5305=FALSE,FALSE,IF(C5305&lt;$R$10,C5305,$R$10)))</f>
        <v>0</v>
      </c>
      <c r="H5305" t="b">
        <f>IF('Input and Summary Results'!$J$4="yes",'Data Transformation'!F5305,'Data Transformation'!D5305)</f>
        <v>0</v>
      </c>
      <c r="I5305" t="str">
        <f t="shared" si="277"/>
        <v/>
      </c>
    </row>
    <row r="5306" spans="2:9" x14ac:dyDescent="0.25">
      <c r="B5306" t="b">
        <f>IF('Input and Summary Results'!D4888=0,FALSE,'Input and Summary Results'!$B4888)</f>
        <v>0</v>
      </c>
      <c r="C5306" t="b">
        <f>IF(OR(B5306=0,'Input and Summary Results'!D4888=0,'Input and Summary Results'!D4888=""),FALSE,'Input and Summary Results'!$D4888)</f>
        <v>0</v>
      </c>
      <c r="D5306" t="b">
        <f>IF(OR(B5306=0,'Input and Summary Results'!E4888=0),FALSE,'Input and Summary Results'!$E4888)</f>
        <v>0</v>
      </c>
      <c r="E5306" t="b">
        <f t="shared" si="278"/>
        <v>0</v>
      </c>
      <c r="F5306" t="b">
        <f t="shared" si="279"/>
        <v>0</v>
      </c>
      <c r="G5306" t="b">
        <f>IF('Input and Summary Results'!$J$4="yes",IF(C5306=FALSE,FALSE,IF('Data Transformation'!E5306&lt;$R$10,E5306,$R$10)),IF(C5306=FALSE,FALSE,IF(C5306&lt;$R$10,C5306,$R$10)))</f>
        <v>0</v>
      </c>
      <c r="H5306" t="b">
        <f>IF('Input and Summary Results'!$J$4="yes",'Data Transformation'!F5306,'Data Transformation'!D5306)</f>
        <v>0</v>
      </c>
      <c r="I5306" t="str">
        <f t="shared" si="277"/>
        <v/>
      </c>
    </row>
    <row r="5307" spans="2:9" x14ac:dyDescent="0.25">
      <c r="B5307" t="b">
        <f>IF('Input and Summary Results'!D4889=0,FALSE,'Input and Summary Results'!$B4889)</f>
        <v>0</v>
      </c>
      <c r="C5307" t="b">
        <f>IF(OR(B5307=0,'Input and Summary Results'!D4889=0,'Input and Summary Results'!D4889=""),FALSE,'Input and Summary Results'!$D4889)</f>
        <v>0</v>
      </c>
      <c r="D5307" t="b">
        <f>IF(OR(B5307=0,'Input and Summary Results'!E4889=0),FALSE,'Input and Summary Results'!$E4889)</f>
        <v>0</v>
      </c>
      <c r="E5307" t="b">
        <f t="shared" si="278"/>
        <v>0</v>
      </c>
      <c r="F5307" t="b">
        <f t="shared" si="279"/>
        <v>0</v>
      </c>
      <c r="G5307" t="b">
        <f>IF('Input and Summary Results'!$J$4="yes",IF(C5307=FALSE,FALSE,IF('Data Transformation'!E5307&lt;$R$10,E5307,$R$10)),IF(C5307=FALSE,FALSE,IF(C5307&lt;$R$10,C5307,$R$10)))</f>
        <v>0</v>
      </c>
      <c r="H5307" t="b">
        <f>IF('Input and Summary Results'!$J$4="yes",'Data Transformation'!F5307,'Data Transformation'!D5307)</f>
        <v>0</v>
      </c>
      <c r="I5307" t="str">
        <f t="shared" si="277"/>
        <v/>
      </c>
    </row>
    <row r="5308" spans="2:9" x14ac:dyDescent="0.25">
      <c r="B5308" t="b">
        <f>IF('Input and Summary Results'!D4890=0,FALSE,'Input and Summary Results'!$B4890)</f>
        <v>0</v>
      </c>
      <c r="C5308" t="b">
        <f>IF(OR(B5308=0,'Input and Summary Results'!D4890=0,'Input and Summary Results'!D4890=""),FALSE,'Input and Summary Results'!$D4890)</f>
        <v>0</v>
      </c>
      <c r="D5308" t="b">
        <f>IF(OR(B5308=0,'Input and Summary Results'!E4890=0),FALSE,'Input and Summary Results'!$E4890)</f>
        <v>0</v>
      </c>
      <c r="E5308" t="b">
        <f t="shared" si="278"/>
        <v>0</v>
      </c>
      <c r="F5308" t="b">
        <f t="shared" si="279"/>
        <v>0</v>
      </c>
      <c r="G5308" t="b">
        <f>IF('Input and Summary Results'!$J$4="yes",IF(C5308=FALSE,FALSE,IF('Data Transformation'!E5308&lt;$R$10,E5308,$R$10)),IF(C5308=FALSE,FALSE,IF(C5308&lt;$R$10,C5308,$R$10)))</f>
        <v>0</v>
      </c>
      <c r="H5308" t="b">
        <f>IF('Input and Summary Results'!$J$4="yes",'Data Transformation'!F5308,'Data Transformation'!D5308)</f>
        <v>0</v>
      </c>
      <c r="I5308" t="str">
        <f t="shared" si="277"/>
        <v/>
      </c>
    </row>
    <row r="5309" spans="2:9" x14ac:dyDescent="0.25">
      <c r="B5309" t="b">
        <f>IF('Input and Summary Results'!D4891=0,FALSE,'Input and Summary Results'!$B4891)</f>
        <v>0</v>
      </c>
      <c r="C5309" t="b">
        <f>IF(OR(B5309=0,'Input and Summary Results'!D4891=0,'Input and Summary Results'!D4891=""),FALSE,'Input and Summary Results'!$D4891)</f>
        <v>0</v>
      </c>
      <c r="D5309" t="b">
        <f>IF(OR(B5309=0,'Input and Summary Results'!E4891=0),FALSE,'Input and Summary Results'!$E4891)</f>
        <v>0</v>
      </c>
      <c r="E5309" t="b">
        <f t="shared" si="278"/>
        <v>0</v>
      </c>
      <c r="F5309" t="b">
        <f t="shared" si="279"/>
        <v>0</v>
      </c>
      <c r="G5309" t="b">
        <f>IF('Input and Summary Results'!$J$4="yes",IF(C5309=FALSE,FALSE,IF('Data Transformation'!E5309&lt;$R$10,E5309,$R$10)),IF(C5309=FALSE,FALSE,IF(C5309&lt;$R$10,C5309,$R$10)))</f>
        <v>0</v>
      </c>
      <c r="H5309" t="b">
        <f>IF('Input and Summary Results'!$J$4="yes",'Data Transformation'!F5309,'Data Transformation'!D5309)</f>
        <v>0</v>
      </c>
      <c r="I5309" t="str">
        <f t="shared" si="277"/>
        <v/>
      </c>
    </row>
    <row r="5310" spans="2:9" x14ac:dyDescent="0.25">
      <c r="B5310" t="b">
        <f>IF('Input and Summary Results'!D4892=0,FALSE,'Input and Summary Results'!$B4892)</f>
        <v>0</v>
      </c>
      <c r="C5310" t="b">
        <f>IF(OR(B5310=0,'Input and Summary Results'!D4892=0,'Input and Summary Results'!D4892=""),FALSE,'Input and Summary Results'!$D4892)</f>
        <v>0</v>
      </c>
      <c r="D5310" t="b">
        <f>IF(OR(B5310=0,'Input and Summary Results'!E4892=0),FALSE,'Input and Summary Results'!$E4892)</f>
        <v>0</v>
      </c>
      <c r="E5310" t="b">
        <f t="shared" si="278"/>
        <v>0</v>
      </c>
      <c r="F5310" t="b">
        <f t="shared" si="279"/>
        <v>0</v>
      </c>
      <c r="G5310" t="b">
        <f>IF('Input and Summary Results'!$J$4="yes",IF(C5310=FALSE,FALSE,IF('Data Transformation'!E5310&lt;$R$10,E5310,$R$10)),IF(C5310=FALSE,FALSE,IF(C5310&lt;$R$10,C5310,$R$10)))</f>
        <v>0</v>
      </c>
      <c r="H5310" t="b">
        <f>IF('Input and Summary Results'!$J$4="yes",'Data Transformation'!F5310,'Data Transformation'!D5310)</f>
        <v>0</v>
      </c>
      <c r="I5310" t="str">
        <f t="shared" si="277"/>
        <v/>
      </c>
    </row>
    <row r="5311" spans="2:9" x14ac:dyDescent="0.25">
      <c r="B5311" t="b">
        <f>IF('Input and Summary Results'!D4893=0,FALSE,'Input and Summary Results'!$B4893)</f>
        <v>0</v>
      </c>
      <c r="C5311" t="b">
        <f>IF(OR(B5311=0,'Input and Summary Results'!D4893=0,'Input and Summary Results'!D4893=""),FALSE,'Input and Summary Results'!$D4893)</f>
        <v>0</v>
      </c>
      <c r="D5311" t="b">
        <f>IF(OR(B5311=0,'Input and Summary Results'!E4893=0),FALSE,'Input and Summary Results'!$E4893)</f>
        <v>0</v>
      </c>
      <c r="E5311" t="b">
        <f t="shared" si="278"/>
        <v>0</v>
      </c>
      <c r="F5311" t="b">
        <f t="shared" si="279"/>
        <v>0</v>
      </c>
      <c r="G5311" t="b">
        <f>IF('Input and Summary Results'!$J$4="yes",IF(C5311=FALSE,FALSE,IF('Data Transformation'!E5311&lt;$R$10,E5311,$R$10)),IF(C5311=FALSE,FALSE,IF(C5311&lt;$R$10,C5311,$R$10)))</f>
        <v>0</v>
      </c>
      <c r="H5311" t="b">
        <f>IF('Input and Summary Results'!$J$4="yes",'Data Transformation'!F5311,'Data Transformation'!D5311)</f>
        <v>0</v>
      </c>
      <c r="I5311" t="str">
        <f t="shared" si="277"/>
        <v/>
      </c>
    </row>
    <row r="5312" spans="2:9" x14ac:dyDescent="0.25">
      <c r="B5312" t="b">
        <f>IF('Input and Summary Results'!D4894=0,FALSE,'Input and Summary Results'!$B4894)</f>
        <v>0</v>
      </c>
      <c r="C5312" t="b">
        <f>IF(OR(B5312=0,'Input and Summary Results'!D4894=0,'Input and Summary Results'!D4894=""),FALSE,'Input and Summary Results'!$D4894)</f>
        <v>0</v>
      </c>
      <c r="D5312" t="b">
        <f>IF(OR(B5312=0,'Input and Summary Results'!E4894=0),FALSE,'Input and Summary Results'!$E4894)</f>
        <v>0</v>
      </c>
      <c r="E5312" t="b">
        <f t="shared" si="278"/>
        <v>0</v>
      </c>
      <c r="F5312" t="b">
        <f t="shared" si="279"/>
        <v>0</v>
      </c>
      <c r="G5312" t="b">
        <f>IF('Input and Summary Results'!$J$4="yes",IF(C5312=FALSE,FALSE,IF('Data Transformation'!E5312&lt;$R$10,E5312,$R$10)),IF(C5312=FALSE,FALSE,IF(C5312&lt;$R$10,C5312,$R$10)))</f>
        <v>0</v>
      </c>
      <c r="H5312" t="b">
        <f>IF('Input and Summary Results'!$J$4="yes",'Data Transformation'!F5312,'Data Transformation'!D5312)</f>
        <v>0</v>
      </c>
      <c r="I5312" t="str">
        <f t="shared" si="277"/>
        <v/>
      </c>
    </row>
    <row r="5313" spans="2:9" x14ac:dyDescent="0.25">
      <c r="B5313" t="b">
        <f>IF('Input and Summary Results'!D4895=0,FALSE,'Input and Summary Results'!$B4895)</f>
        <v>0</v>
      </c>
      <c r="C5313" t="b">
        <f>IF(OR(B5313=0,'Input and Summary Results'!D4895=0,'Input and Summary Results'!D4895=""),FALSE,'Input and Summary Results'!$D4895)</f>
        <v>0</v>
      </c>
      <c r="D5313" t="b">
        <f>IF(OR(B5313=0,'Input and Summary Results'!E4895=0),FALSE,'Input and Summary Results'!$E4895)</f>
        <v>0</v>
      </c>
      <c r="E5313" t="b">
        <f t="shared" si="278"/>
        <v>0</v>
      </c>
      <c r="F5313" t="b">
        <f t="shared" si="279"/>
        <v>0</v>
      </c>
      <c r="G5313" t="b">
        <f>IF('Input and Summary Results'!$J$4="yes",IF(C5313=FALSE,FALSE,IF('Data Transformation'!E5313&lt;$R$10,E5313,$R$10)),IF(C5313=FALSE,FALSE,IF(C5313&lt;$R$10,C5313,$R$10)))</f>
        <v>0</v>
      </c>
      <c r="H5313" t="b">
        <f>IF('Input and Summary Results'!$J$4="yes",'Data Transformation'!F5313,'Data Transformation'!D5313)</f>
        <v>0</v>
      </c>
      <c r="I5313" t="str">
        <f t="shared" si="277"/>
        <v/>
      </c>
    </row>
    <row r="5314" spans="2:9" x14ac:dyDescent="0.25">
      <c r="B5314" t="b">
        <f>IF('Input and Summary Results'!D4896=0,FALSE,'Input and Summary Results'!$B4896)</f>
        <v>0</v>
      </c>
      <c r="C5314" t="b">
        <f>IF(OR(B5314=0,'Input and Summary Results'!D4896=0,'Input and Summary Results'!D4896=""),FALSE,'Input and Summary Results'!$D4896)</f>
        <v>0</v>
      </c>
      <c r="D5314" t="b">
        <f>IF(OR(B5314=0,'Input and Summary Results'!E4896=0),FALSE,'Input and Summary Results'!$E4896)</f>
        <v>0</v>
      </c>
      <c r="E5314" t="b">
        <f t="shared" si="278"/>
        <v>0</v>
      </c>
      <c r="F5314" t="b">
        <f t="shared" si="279"/>
        <v>0</v>
      </c>
      <c r="G5314" t="b">
        <f>IF('Input and Summary Results'!$J$4="yes",IF(C5314=FALSE,FALSE,IF('Data Transformation'!E5314&lt;$R$10,E5314,$R$10)),IF(C5314=FALSE,FALSE,IF(C5314&lt;$R$10,C5314,$R$10)))</f>
        <v>0</v>
      </c>
      <c r="H5314" t="b">
        <f>IF('Input and Summary Results'!$J$4="yes",'Data Transformation'!F5314,'Data Transformation'!D5314)</f>
        <v>0</v>
      </c>
      <c r="I5314" t="str">
        <f t="shared" si="277"/>
        <v/>
      </c>
    </row>
    <row r="5315" spans="2:9" x14ac:dyDescent="0.25">
      <c r="B5315" t="b">
        <f>IF('Input and Summary Results'!D4897=0,FALSE,'Input and Summary Results'!$B4897)</f>
        <v>0</v>
      </c>
      <c r="C5315" t="b">
        <f>IF(OR(B5315=0,'Input and Summary Results'!D4897=0,'Input and Summary Results'!D4897=""),FALSE,'Input and Summary Results'!$D4897)</f>
        <v>0</v>
      </c>
      <c r="D5315" t="b">
        <f>IF(OR(B5315=0,'Input and Summary Results'!E4897=0),FALSE,'Input and Summary Results'!$E4897)</f>
        <v>0</v>
      </c>
      <c r="E5315" t="b">
        <f t="shared" si="278"/>
        <v>0</v>
      </c>
      <c r="F5315" t="b">
        <f t="shared" si="279"/>
        <v>0</v>
      </c>
      <c r="G5315" t="b">
        <f>IF('Input and Summary Results'!$J$4="yes",IF(C5315=FALSE,FALSE,IF('Data Transformation'!E5315&lt;$R$10,E5315,$R$10)),IF(C5315=FALSE,FALSE,IF(C5315&lt;$R$10,C5315,$R$10)))</f>
        <v>0</v>
      </c>
      <c r="H5315" t="b">
        <f>IF('Input and Summary Results'!$J$4="yes",'Data Transformation'!F5315,'Data Transformation'!D5315)</f>
        <v>0</v>
      </c>
      <c r="I5315" t="str">
        <f t="shared" si="277"/>
        <v/>
      </c>
    </row>
    <row r="5316" spans="2:9" x14ac:dyDescent="0.25">
      <c r="B5316" t="b">
        <f>IF('Input and Summary Results'!D4898=0,FALSE,'Input and Summary Results'!$B4898)</f>
        <v>0</v>
      </c>
      <c r="C5316" t="b">
        <f>IF(OR(B5316=0,'Input and Summary Results'!D4898=0,'Input and Summary Results'!D4898=""),FALSE,'Input and Summary Results'!$D4898)</f>
        <v>0</v>
      </c>
      <c r="D5316" t="b">
        <f>IF(OR(B5316=0,'Input and Summary Results'!E4898=0),FALSE,'Input and Summary Results'!$E4898)</f>
        <v>0</v>
      </c>
      <c r="E5316" t="b">
        <f t="shared" si="278"/>
        <v>0</v>
      </c>
      <c r="F5316" t="b">
        <f t="shared" si="279"/>
        <v>0</v>
      </c>
      <c r="G5316" t="b">
        <f>IF('Input and Summary Results'!$J$4="yes",IF(C5316=FALSE,FALSE,IF('Data Transformation'!E5316&lt;$R$10,E5316,$R$10)),IF(C5316=FALSE,FALSE,IF(C5316&lt;$R$10,C5316,$R$10)))</f>
        <v>0</v>
      </c>
      <c r="H5316" t="b">
        <f>IF('Input and Summary Results'!$J$4="yes",'Data Transformation'!F5316,'Data Transformation'!D5316)</f>
        <v>0</v>
      </c>
      <c r="I5316" t="str">
        <f t="shared" si="277"/>
        <v/>
      </c>
    </row>
    <row r="5317" spans="2:9" x14ac:dyDescent="0.25">
      <c r="B5317" t="b">
        <f>IF('Input and Summary Results'!D4899=0,FALSE,'Input and Summary Results'!$B4899)</f>
        <v>0</v>
      </c>
      <c r="C5317" t="b">
        <f>IF(OR(B5317=0,'Input and Summary Results'!D4899=0,'Input and Summary Results'!D4899=""),FALSE,'Input and Summary Results'!$D4899)</f>
        <v>0</v>
      </c>
      <c r="D5317" t="b">
        <f>IF(OR(B5317=0,'Input and Summary Results'!E4899=0),FALSE,'Input and Summary Results'!$E4899)</f>
        <v>0</v>
      </c>
      <c r="E5317" t="b">
        <f t="shared" si="278"/>
        <v>0</v>
      </c>
      <c r="F5317" t="b">
        <f t="shared" si="279"/>
        <v>0</v>
      </c>
      <c r="G5317" t="b">
        <f>IF('Input and Summary Results'!$J$4="yes",IF(C5317=FALSE,FALSE,IF('Data Transformation'!E5317&lt;$R$10,E5317,$R$10)),IF(C5317=FALSE,FALSE,IF(C5317&lt;$R$10,C5317,$R$10)))</f>
        <v>0</v>
      </c>
      <c r="H5317" t="b">
        <f>IF('Input and Summary Results'!$J$4="yes",'Data Transformation'!F5317,'Data Transformation'!D5317)</f>
        <v>0</v>
      </c>
      <c r="I5317" t="str">
        <f t="shared" ref="I5317:I5380" si="280">IF(G5317=FALSE,"",B5317)</f>
        <v/>
      </c>
    </row>
    <row r="5318" spans="2:9" x14ac:dyDescent="0.25">
      <c r="B5318" t="b">
        <f>IF('Input and Summary Results'!D4900=0,FALSE,'Input and Summary Results'!$B4900)</f>
        <v>0</v>
      </c>
      <c r="C5318" t="b">
        <f>IF(OR(B5318=0,'Input and Summary Results'!D4900=0,'Input and Summary Results'!D4900=""),FALSE,'Input and Summary Results'!$D4900)</f>
        <v>0</v>
      </c>
      <c r="D5318" t="b">
        <f>IF(OR(B5318=0,'Input and Summary Results'!E4900=0),FALSE,'Input and Summary Results'!$E4900)</f>
        <v>0</v>
      </c>
      <c r="E5318" t="b">
        <f t="shared" si="278"/>
        <v>0</v>
      </c>
      <c r="F5318" t="b">
        <f t="shared" si="279"/>
        <v>0</v>
      </c>
      <c r="G5318" t="b">
        <f>IF('Input and Summary Results'!$J$4="yes",IF(C5318=FALSE,FALSE,IF('Data Transformation'!E5318&lt;$R$10,E5318,$R$10)),IF(C5318=FALSE,FALSE,IF(C5318&lt;$R$10,C5318,$R$10)))</f>
        <v>0</v>
      </c>
      <c r="H5318" t="b">
        <f>IF('Input and Summary Results'!$J$4="yes",'Data Transformation'!F5318,'Data Transformation'!D5318)</f>
        <v>0</v>
      </c>
      <c r="I5318" t="str">
        <f t="shared" si="280"/>
        <v/>
      </c>
    </row>
    <row r="5319" spans="2:9" x14ac:dyDescent="0.25">
      <c r="B5319" t="b">
        <f>IF('Input and Summary Results'!D4901=0,FALSE,'Input and Summary Results'!$B4901)</f>
        <v>0</v>
      </c>
      <c r="C5319" t="b">
        <f>IF(OR(B5319=0,'Input and Summary Results'!D4901=0,'Input and Summary Results'!D4901=""),FALSE,'Input and Summary Results'!$D4901)</f>
        <v>0</v>
      </c>
      <c r="D5319" t="b">
        <f>IF(OR(B5319=0,'Input and Summary Results'!E4901=0),FALSE,'Input and Summary Results'!$E4901)</f>
        <v>0</v>
      </c>
      <c r="E5319" t="b">
        <f t="shared" si="278"/>
        <v>0</v>
      </c>
      <c r="F5319" t="b">
        <f t="shared" si="279"/>
        <v>0</v>
      </c>
      <c r="G5319" t="b">
        <f>IF('Input and Summary Results'!$J$4="yes",IF(C5319=FALSE,FALSE,IF('Data Transformation'!E5319&lt;$R$10,E5319,$R$10)),IF(C5319=FALSE,FALSE,IF(C5319&lt;$R$10,C5319,$R$10)))</f>
        <v>0</v>
      </c>
      <c r="H5319" t="b">
        <f>IF('Input and Summary Results'!$J$4="yes",'Data Transformation'!F5319,'Data Transformation'!D5319)</f>
        <v>0</v>
      </c>
      <c r="I5319" t="str">
        <f t="shared" si="280"/>
        <v/>
      </c>
    </row>
    <row r="5320" spans="2:9" x14ac:dyDescent="0.25">
      <c r="B5320" t="b">
        <f>IF('Input and Summary Results'!D4902=0,FALSE,'Input and Summary Results'!$B4902)</f>
        <v>0</v>
      </c>
      <c r="C5320" t="b">
        <f>IF(OR(B5320=0,'Input and Summary Results'!D4902=0,'Input and Summary Results'!D4902=""),FALSE,'Input and Summary Results'!$D4902)</f>
        <v>0</v>
      </c>
      <c r="D5320" t="b">
        <f>IF(OR(B5320=0,'Input and Summary Results'!E4902=0),FALSE,'Input and Summary Results'!$E4902)</f>
        <v>0</v>
      </c>
      <c r="E5320" t="b">
        <f t="shared" si="278"/>
        <v>0</v>
      </c>
      <c r="F5320" t="b">
        <f t="shared" si="279"/>
        <v>0</v>
      </c>
      <c r="G5320" t="b">
        <f>IF('Input and Summary Results'!$J$4="yes",IF(C5320=FALSE,FALSE,IF('Data Transformation'!E5320&lt;$R$10,E5320,$R$10)),IF(C5320=FALSE,FALSE,IF(C5320&lt;$R$10,C5320,$R$10)))</f>
        <v>0</v>
      </c>
      <c r="H5320" t="b">
        <f>IF('Input and Summary Results'!$J$4="yes",'Data Transformation'!F5320,'Data Transformation'!D5320)</f>
        <v>0</v>
      </c>
      <c r="I5320" t="str">
        <f t="shared" si="280"/>
        <v/>
      </c>
    </row>
    <row r="5321" spans="2:9" x14ac:dyDescent="0.25">
      <c r="B5321" t="b">
        <f>IF('Input and Summary Results'!D4903=0,FALSE,'Input and Summary Results'!$B4903)</f>
        <v>0</v>
      </c>
      <c r="C5321" t="b">
        <f>IF(OR(B5321=0,'Input and Summary Results'!D4903=0,'Input and Summary Results'!D4903=""),FALSE,'Input and Summary Results'!$D4903)</f>
        <v>0</v>
      </c>
      <c r="D5321" t="b">
        <f>IF(OR(B5321=0,'Input and Summary Results'!E4903=0),FALSE,'Input and Summary Results'!$E4903)</f>
        <v>0</v>
      </c>
      <c r="E5321" t="b">
        <f t="shared" si="278"/>
        <v>0</v>
      </c>
      <c r="F5321" t="b">
        <f t="shared" si="279"/>
        <v>0</v>
      </c>
      <c r="G5321" t="b">
        <f>IF('Input and Summary Results'!$J$4="yes",IF(C5321=FALSE,FALSE,IF('Data Transformation'!E5321&lt;$R$10,E5321,$R$10)),IF(C5321=FALSE,FALSE,IF(C5321&lt;$R$10,C5321,$R$10)))</f>
        <v>0</v>
      </c>
      <c r="H5321" t="b">
        <f>IF('Input and Summary Results'!$J$4="yes",'Data Transformation'!F5321,'Data Transformation'!D5321)</f>
        <v>0</v>
      </c>
      <c r="I5321" t="str">
        <f t="shared" si="280"/>
        <v/>
      </c>
    </row>
    <row r="5322" spans="2:9" x14ac:dyDescent="0.25">
      <c r="B5322" t="b">
        <f>IF('Input and Summary Results'!D4904=0,FALSE,'Input and Summary Results'!$B4904)</f>
        <v>0</v>
      </c>
      <c r="C5322" t="b">
        <f>IF(OR(B5322=0,'Input and Summary Results'!D4904=0,'Input and Summary Results'!D4904=""),FALSE,'Input and Summary Results'!$D4904)</f>
        <v>0</v>
      </c>
      <c r="D5322" t="b">
        <f>IF(OR(B5322=0,'Input and Summary Results'!E4904=0),FALSE,'Input and Summary Results'!$E4904)</f>
        <v>0</v>
      </c>
      <c r="E5322" t="b">
        <f t="shared" si="278"/>
        <v>0</v>
      </c>
      <c r="F5322" t="b">
        <f t="shared" si="279"/>
        <v>0</v>
      </c>
      <c r="G5322" t="b">
        <f>IF('Input and Summary Results'!$J$4="yes",IF(C5322=FALSE,FALSE,IF('Data Transformation'!E5322&lt;$R$10,E5322,$R$10)),IF(C5322=FALSE,FALSE,IF(C5322&lt;$R$10,C5322,$R$10)))</f>
        <v>0</v>
      </c>
      <c r="H5322" t="b">
        <f>IF('Input and Summary Results'!$J$4="yes",'Data Transformation'!F5322,'Data Transformation'!D5322)</f>
        <v>0</v>
      </c>
      <c r="I5322" t="str">
        <f t="shared" si="280"/>
        <v/>
      </c>
    </row>
    <row r="5323" spans="2:9" x14ac:dyDescent="0.25">
      <c r="B5323" t="b">
        <f>IF('Input and Summary Results'!D4905=0,FALSE,'Input and Summary Results'!$B4905)</f>
        <v>0</v>
      </c>
      <c r="C5323" t="b">
        <f>IF(OR(B5323=0,'Input and Summary Results'!D4905=0,'Input and Summary Results'!D4905=""),FALSE,'Input and Summary Results'!$D4905)</f>
        <v>0</v>
      </c>
      <c r="D5323" t="b">
        <f>IF(OR(B5323=0,'Input and Summary Results'!E4905=0),FALSE,'Input and Summary Results'!$E4905)</f>
        <v>0</v>
      </c>
      <c r="E5323" t="b">
        <f t="shared" si="278"/>
        <v>0</v>
      </c>
      <c r="F5323" t="b">
        <f t="shared" si="279"/>
        <v>0</v>
      </c>
      <c r="G5323" t="b">
        <f>IF('Input and Summary Results'!$J$4="yes",IF(C5323=FALSE,FALSE,IF('Data Transformation'!E5323&lt;$R$10,E5323,$R$10)),IF(C5323=FALSE,FALSE,IF(C5323&lt;$R$10,C5323,$R$10)))</f>
        <v>0</v>
      </c>
      <c r="H5323" t="b">
        <f>IF('Input and Summary Results'!$J$4="yes",'Data Transformation'!F5323,'Data Transformation'!D5323)</f>
        <v>0</v>
      </c>
      <c r="I5323" t="str">
        <f t="shared" si="280"/>
        <v/>
      </c>
    </row>
    <row r="5324" spans="2:9" x14ac:dyDescent="0.25">
      <c r="B5324" t="b">
        <f>IF('Input and Summary Results'!D4906=0,FALSE,'Input and Summary Results'!$B4906)</f>
        <v>0</v>
      </c>
      <c r="C5324" t="b">
        <f>IF(OR(B5324=0,'Input and Summary Results'!D4906=0,'Input and Summary Results'!D4906=""),FALSE,'Input and Summary Results'!$D4906)</f>
        <v>0</v>
      </c>
      <c r="D5324" t="b">
        <f>IF(OR(B5324=0,'Input and Summary Results'!E4906=0),FALSE,'Input and Summary Results'!$E4906)</f>
        <v>0</v>
      </c>
      <c r="E5324" t="b">
        <f t="shared" si="278"/>
        <v>0</v>
      </c>
      <c r="F5324" t="b">
        <f t="shared" si="279"/>
        <v>0</v>
      </c>
      <c r="G5324" t="b">
        <f>IF('Input and Summary Results'!$J$4="yes",IF(C5324=FALSE,FALSE,IF('Data Transformation'!E5324&lt;$R$10,E5324,$R$10)),IF(C5324=FALSE,FALSE,IF(C5324&lt;$R$10,C5324,$R$10)))</f>
        <v>0</v>
      </c>
      <c r="H5324" t="b">
        <f>IF('Input and Summary Results'!$J$4="yes",'Data Transformation'!F5324,'Data Transformation'!D5324)</f>
        <v>0</v>
      </c>
      <c r="I5324" t="str">
        <f t="shared" si="280"/>
        <v/>
      </c>
    </row>
    <row r="5325" spans="2:9" x14ac:dyDescent="0.25">
      <c r="B5325" t="b">
        <f>IF('Input and Summary Results'!D4907=0,FALSE,'Input and Summary Results'!$B4907)</f>
        <v>0</v>
      </c>
      <c r="C5325" t="b">
        <f>IF(OR(B5325=0,'Input and Summary Results'!D4907=0,'Input and Summary Results'!D4907=""),FALSE,'Input and Summary Results'!$D4907)</f>
        <v>0</v>
      </c>
      <c r="D5325" t="b">
        <f>IF(OR(B5325=0,'Input and Summary Results'!E4907=0),FALSE,'Input and Summary Results'!$E4907)</f>
        <v>0</v>
      </c>
      <c r="E5325" t="b">
        <f t="shared" si="278"/>
        <v>0</v>
      </c>
      <c r="F5325" t="b">
        <f t="shared" si="279"/>
        <v>0</v>
      </c>
      <c r="G5325" t="b">
        <f>IF('Input and Summary Results'!$J$4="yes",IF(C5325=FALSE,FALSE,IF('Data Transformation'!E5325&lt;$R$10,E5325,$R$10)),IF(C5325=FALSE,FALSE,IF(C5325&lt;$R$10,C5325,$R$10)))</f>
        <v>0</v>
      </c>
      <c r="H5325" t="b">
        <f>IF('Input and Summary Results'!$J$4="yes",'Data Transformation'!F5325,'Data Transformation'!D5325)</f>
        <v>0</v>
      </c>
      <c r="I5325" t="str">
        <f t="shared" si="280"/>
        <v/>
      </c>
    </row>
    <row r="5326" spans="2:9" x14ac:dyDescent="0.25">
      <c r="B5326" t="b">
        <f>IF('Input and Summary Results'!D4908=0,FALSE,'Input and Summary Results'!$B4908)</f>
        <v>0</v>
      </c>
      <c r="C5326" t="b">
        <f>IF(OR(B5326=0,'Input and Summary Results'!D4908=0,'Input and Summary Results'!D4908=""),FALSE,'Input and Summary Results'!$D4908)</f>
        <v>0</v>
      </c>
      <c r="D5326" t="b">
        <f>IF(OR(B5326=0,'Input and Summary Results'!E4908=0),FALSE,'Input and Summary Results'!$E4908)</f>
        <v>0</v>
      </c>
      <c r="E5326" t="b">
        <f t="shared" si="278"/>
        <v>0</v>
      </c>
      <c r="F5326" t="b">
        <f t="shared" si="279"/>
        <v>0</v>
      </c>
      <c r="G5326" t="b">
        <f>IF('Input and Summary Results'!$J$4="yes",IF(C5326=FALSE,FALSE,IF('Data Transformation'!E5326&lt;$R$10,E5326,$R$10)),IF(C5326=FALSE,FALSE,IF(C5326&lt;$R$10,C5326,$R$10)))</f>
        <v>0</v>
      </c>
      <c r="H5326" t="b">
        <f>IF('Input and Summary Results'!$J$4="yes",'Data Transformation'!F5326,'Data Transformation'!D5326)</f>
        <v>0</v>
      </c>
      <c r="I5326" t="str">
        <f t="shared" si="280"/>
        <v/>
      </c>
    </row>
    <row r="5327" spans="2:9" x14ac:dyDescent="0.25">
      <c r="B5327" t="b">
        <f>IF('Input and Summary Results'!D4909=0,FALSE,'Input and Summary Results'!$B4909)</f>
        <v>0</v>
      </c>
      <c r="C5327" t="b">
        <f>IF(OR(B5327=0,'Input and Summary Results'!D4909=0,'Input and Summary Results'!D4909=""),FALSE,'Input and Summary Results'!$D4909)</f>
        <v>0</v>
      </c>
      <c r="D5327" t="b">
        <f>IF(OR(B5327=0,'Input and Summary Results'!E4909=0),FALSE,'Input and Summary Results'!$E4909)</f>
        <v>0</v>
      </c>
      <c r="E5327" t="b">
        <f t="shared" si="278"/>
        <v>0</v>
      </c>
      <c r="F5327" t="b">
        <f t="shared" si="279"/>
        <v>0</v>
      </c>
      <c r="G5327" t="b">
        <f>IF('Input and Summary Results'!$J$4="yes",IF(C5327=FALSE,FALSE,IF('Data Transformation'!E5327&lt;$R$10,E5327,$R$10)),IF(C5327=FALSE,FALSE,IF(C5327&lt;$R$10,C5327,$R$10)))</f>
        <v>0</v>
      </c>
      <c r="H5327" t="b">
        <f>IF('Input and Summary Results'!$J$4="yes",'Data Transformation'!F5327,'Data Transformation'!D5327)</f>
        <v>0</v>
      </c>
      <c r="I5327" t="str">
        <f t="shared" si="280"/>
        <v/>
      </c>
    </row>
    <row r="5328" spans="2:9" x14ac:dyDescent="0.25">
      <c r="B5328" t="b">
        <f>IF('Input and Summary Results'!D4910=0,FALSE,'Input and Summary Results'!$B4910)</f>
        <v>0</v>
      </c>
      <c r="C5328" t="b">
        <f>IF(OR(B5328=0,'Input and Summary Results'!D4910=0,'Input and Summary Results'!D4910=""),FALSE,'Input and Summary Results'!$D4910)</f>
        <v>0</v>
      </c>
      <c r="D5328" t="b">
        <f>IF(OR(B5328=0,'Input and Summary Results'!E4910=0),FALSE,'Input and Summary Results'!$E4910)</f>
        <v>0</v>
      </c>
      <c r="E5328" t="b">
        <f t="shared" si="278"/>
        <v>0</v>
      </c>
      <c r="F5328" t="b">
        <f t="shared" si="279"/>
        <v>0</v>
      </c>
      <c r="G5328" t="b">
        <f>IF('Input and Summary Results'!$J$4="yes",IF(C5328=FALSE,FALSE,IF('Data Transformation'!E5328&lt;$R$10,E5328,$R$10)),IF(C5328=FALSE,FALSE,IF(C5328&lt;$R$10,C5328,$R$10)))</f>
        <v>0</v>
      </c>
      <c r="H5328" t="b">
        <f>IF('Input and Summary Results'!$J$4="yes",'Data Transformation'!F5328,'Data Transformation'!D5328)</f>
        <v>0</v>
      </c>
      <c r="I5328" t="str">
        <f t="shared" si="280"/>
        <v/>
      </c>
    </row>
    <row r="5329" spans="2:9" x14ac:dyDescent="0.25">
      <c r="B5329" t="b">
        <f>IF('Input and Summary Results'!D4911=0,FALSE,'Input and Summary Results'!$B4911)</f>
        <v>0</v>
      </c>
      <c r="C5329" t="b">
        <f>IF(OR(B5329=0,'Input and Summary Results'!D4911=0,'Input and Summary Results'!D4911=""),FALSE,'Input and Summary Results'!$D4911)</f>
        <v>0</v>
      </c>
      <c r="D5329" t="b">
        <f>IF(OR(B5329=0,'Input and Summary Results'!E4911=0),FALSE,'Input and Summary Results'!$E4911)</f>
        <v>0</v>
      </c>
      <c r="E5329" t="b">
        <f t="shared" si="278"/>
        <v>0</v>
      </c>
      <c r="F5329" t="b">
        <f t="shared" si="279"/>
        <v>0</v>
      </c>
      <c r="G5329" t="b">
        <f>IF('Input and Summary Results'!$J$4="yes",IF(C5329=FALSE,FALSE,IF('Data Transformation'!E5329&lt;$R$10,E5329,$R$10)),IF(C5329=FALSE,FALSE,IF(C5329&lt;$R$10,C5329,$R$10)))</f>
        <v>0</v>
      </c>
      <c r="H5329" t="b">
        <f>IF('Input and Summary Results'!$J$4="yes",'Data Transformation'!F5329,'Data Transformation'!D5329)</f>
        <v>0</v>
      </c>
      <c r="I5329" t="str">
        <f t="shared" si="280"/>
        <v/>
      </c>
    </row>
    <row r="5330" spans="2:9" x14ac:dyDescent="0.25">
      <c r="B5330" t="b">
        <f>IF('Input and Summary Results'!D4912=0,FALSE,'Input and Summary Results'!$B4912)</f>
        <v>0</v>
      </c>
      <c r="C5330" t="b">
        <f>IF(OR(B5330=0,'Input and Summary Results'!D4912=0,'Input and Summary Results'!D4912=""),FALSE,'Input and Summary Results'!$D4912)</f>
        <v>0</v>
      </c>
      <c r="D5330" t="b">
        <f>IF(OR(B5330=0,'Input and Summary Results'!E4912=0),FALSE,'Input and Summary Results'!$E4912)</f>
        <v>0</v>
      </c>
      <c r="E5330" t="b">
        <f t="shared" si="278"/>
        <v>0</v>
      </c>
      <c r="F5330" t="b">
        <f t="shared" si="279"/>
        <v>0</v>
      </c>
      <c r="G5330" t="b">
        <f>IF('Input and Summary Results'!$J$4="yes",IF(C5330=FALSE,FALSE,IF('Data Transformation'!E5330&lt;$R$10,E5330,$R$10)),IF(C5330=FALSE,FALSE,IF(C5330&lt;$R$10,C5330,$R$10)))</f>
        <v>0</v>
      </c>
      <c r="H5330" t="b">
        <f>IF('Input and Summary Results'!$J$4="yes",'Data Transformation'!F5330,'Data Transformation'!D5330)</f>
        <v>0</v>
      </c>
      <c r="I5330" t="str">
        <f t="shared" si="280"/>
        <v/>
      </c>
    </row>
    <row r="5331" spans="2:9" x14ac:dyDescent="0.25">
      <c r="B5331" t="b">
        <f>IF('Input and Summary Results'!D4913=0,FALSE,'Input and Summary Results'!$B4913)</f>
        <v>0</v>
      </c>
      <c r="C5331" t="b">
        <f>IF(OR(B5331=0,'Input and Summary Results'!D4913=0,'Input and Summary Results'!D4913=""),FALSE,'Input and Summary Results'!$D4913)</f>
        <v>0</v>
      </c>
      <c r="D5331" t="b">
        <f>IF(OR(B5331=0,'Input and Summary Results'!E4913=0),FALSE,'Input and Summary Results'!$E4913)</f>
        <v>0</v>
      </c>
      <c r="E5331" t="b">
        <f t="shared" si="278"/>
        <v>0</v>
      </c>
      <c r="F5331" t="b">
        <f t="shared" si="279"/>
        <v>0</v>
      </c>
      <c r="G5331" t="b">
        <f>IF('Input and Summary Results'!$J$4="yes",IF(C5331=FALSE,FALSE,IF('Data Transformation'!E5331&lt;$R$10,E5331,$R$10)),IF(C5331=FALSE,FALSE,IF(C5331&lt;$R$10,C5331,$R$10)))</f>
        <v>0</v>
      </c>
      <c r="H5331" t="b">
        <f>IF('Input and Summary Results'!$J$4="yes",'Data Transformation'!F5331,'Data Transformation'!D5331)</f>
        <v>0</v>
      </c>
      <c r="I5331" t="str">
        <f t="shared" si="280"/>
        <v/>
      </c>
    </row>
    <row r="5332" spans="2:9" x14ac:dyDescent="0.25">
      <c r="B5332" t="b">
        <f>IF('Input and Summary Results'!D4914=0,FALSE,'Input and Summary Results'!$B4914)</f>
        <v>0</v>
      </c>
      <c r="C5332" t="b">
        <f>IF(OR(B5332=0,'Input and Summary Results'!D4914=0,'Input and Summary Results'!D4914=""),FALSE,'Input and Summary Results'!$D4914)</f>
        <v>0</v>
      </c>
      <c r="D5332" t="b">
        <f>IF(OR(B5332=0,'Input and Summary Results'!E4914=0),FALSE,'Input and Summary Results'!$E4914)</f>
        <v>0</v>
      </c>
      <c r="E5332" t="b">
        <f t="shared" si="278"/>
        <v>0</v>
      </c>
      <c r="F5332" t="b">
        <f t="shared" si="279"/>
        <v>0</v>
      </c>
      <c r="G5332" t="b">
        <f>IF('Input and Summary Results'!$J$4="yes",IF(C5332=FALSE,FALSE,IF('Data Transformation'!E5332&lt;$R$10,E5332,$R$10)),IF(C5332=FALSE,FALSE,IF(C5332&lt;$R$10,C5332,$R$10)))</f>
        <v>0</v>
      </c>
      <c r="H5332" t="b">
        <f>IF('Input and Summary Results'!$J$4="yes",'Data Transformation'!F5332,'Data Transformation'!D5332)</f>
        <v>0</v>
      </c>
      <c r="I5332" t="str">
        <f t="shared" si="280"/>
        <v/>
      </c>
    </row>
    <row r="5333" spans="2:9" x14ac:dyDescent="0.25">
      <c r="B5333" t="b">
        <f>IF('Input and Summary Results'!D4915=0,FALSE,'Input and Summary Results'!$B4915)</f>
        <v>0</v>
      </c>
      <c r="C5333" t="b">
        <f>IF(OR(B5333=0,'Input and Summary Results'!D4915=0,'Input and Summary Results'!D4915=""),FALSE,'Input and Summary Results'!$D4915)</f>
        <v>0</v>
      </c>
      <c r="D5333" t="b">
        <f>IF(OR(B5333=0,'Input and Summary Results'!E4915=0),FALSE,'Input and Summary Results'!$E4915)</f>
        <v>0</v>
      </c>
      <c r="E5333" t="b">
        <f t="shared" si="278"/>
        <v>0</v>
      </c>
      <c r="F5333" t="b">
        <f t="shared" si="279"/>
        <v>0</v>
      </c>
      <c r="G5333" t="b">
        <f>IF('Input and Summary Results'!$J$4="yes",IF(C5333=FALSE,FALSE,IF('Data Transformation'!E5333&lt;$R$10,E5333,$R$10)),IF(C5333=FALSE,FALSE,IF(C5333&lt;$R$10,C5333,$R$10)))</f>
        <v>0</v>
      </c>
      <c r="H5333" t="b">
        <f>IF('Input and Summary Results'!$J$4="yes",'Data Transformation'!F5333,'Data Transformation'!D5333)</f>
        <v>0</v>
      </c>
      <c r="I5333" t="str">
        <f t="shared" si="280"/>
        <v/>
      </c>
    </row>
    <row r="5334" spans="2:9" x14ac:dyDescent="0.25">
      <c r="B5334" t="b">
        <f>IF('Input and Summary Results'!D4916=0,FALSE,'Input and Summary Results'!$B4916)</f>
        <v>0</v>
      </c>
      <c r="C5334" t="b">
        <f>IF(OR(B5334=0,'Input and Summary Results'!D4916=0,'Input and Summary Results'!D4916=""),FALSE,'Input and Summary Results'!$D4916)</f>
        <v>0</v>
      </c>
      <c r="D5334" t="b">
        <f>IF(OR(B5334=0,'Input and Summary Results'!E4916=0),FALSE,'Input and Summary Results'!$E4916)</f>
        <v>0</v>
      </c>
      <c r="E5334" t="b">
        <f t="shared" si="278"/>
        <v>0</v>
      </c>
      <c r="F5334" t="b">
        <f t="shared" si="279"/>
        <v>0</v>
      </c>
      <c r="G5334" t="b">
        <f>IF('Input and Summary Results'!$J$4="yes",IF(C5334=FALSE,FALSE,IF('Data Transformation'!E5334&lt;$R$10,E5334,$R$10)),IF(C5334=FALSE,FALSE,IF(C5334&lt;$R$10,C5334,$R$10)))</f>
        <v>0</v>
      </c>
      <c r="H5334" t="b">
        <f>IF('Input and Summary Results'!$J$4="yes",'Data Transformation'!F5334,'Data Transformation'!D5334)</f>
        <v>0</v>
      </c>
      <c r="I5334" t="str">
        <f t="shared" si="280"/>
        <v/>
      </c>
    </row>
    <row r="5335" spans="2:9" x14ac:dyDescent="0.25">
      <c r="B5335" t="b">
        <f>IF('Input and Summary Results'!D4917=0,FALSE,'Input and Summary Results'!$B4917)</f>
        <v>0</v>
      </c>
      <c r="C5335" t="b">
        <f>IF(OR(B5335=0,'Input and Summary Results'!D4917=0,'Input and Summary Results'!D4917=""),FALSE,'Input and Summary Results'!$D4917)</f>
        <v>0</v>
      </c>
      <c r="D5335" t="b">
        <f>IF(OR(B5335=0,'Input and Summary Results'!E4917=0),FALSE,'Input and Summary Results'!$E4917)</f>
        <v>0</v>
      </c>
      <c r="E5335" t="b">
        <f t="shared" si="278"/>
        <v>0</v>
      </c>
      <c r="F5335" t="b">
        <f t="shared" si="279"/>
        <v>0</v>
      </c>
      <c r="G5335" t="b">
        <f>IF('Input and Summary Results'!$J$4="yes",IF(C5335=FALSE,FALSE,IF('Data Transformation'!E5335&lt;$R$10,E5335,$R$10)),IF(C5335=FALSE,FALSE,IF(C5335&lt;$R$10,C5335,$R$10)))</f>
        <v>0</v>
      </c>
      <c r="H5335" t="b">
        <f>IF('Input and Summary Results'!$J$4="yes",'Data Transformation'!F5335,'Data Transformation'!D5335)</f>
        <v>0</v>
      </c>
      <c r="I5335" t="str">
        <f t="shared" si="280"/>
        <v/>
      </c>
    </row>
    <row r="5336" spans="2:9" x14ac:dyDescent="0.25">
      <c r="B5336" t="b">
        <f>IF('Input and Summary Results'!D4918=0,FALSE,'Input and Summary Results'!$B4918)</f>
        <v>0</v>
      </c>
      <c r="C5336" t="b">
        <f>IF(OR(B5336=0,'Input and Summary Results'!D4918=0,'Input and Summary Results'!D4918=""),FALSE,'Input and Summary Results'!$D4918)</f>
        <v>0</v>
      </c>
      <c r="D5336" t="b">
        <f>IF(OR(B5336=0,'Input and Summary Results'!E4918=0),FALSE,'Input and Summary Results'!$E4918)</f>
        <v>0</v>
      </c>
      <c r="E5336" t="b">
        <f t="shared" si="278"/>
        <v>0</v>
      </c>
      <c r="F5336" t="b">
        <f t="shared" si="279"/>
        <v>0</v>
      </c>
      <c r="G5336" t="b">
        <f>IF('Input and Summary Results'!$J$4="yes",IF(C5336=FALSE,FALSE,IF('Data Transformation'!E5336&lt;$R$10,E5336,$R$10)),IF(C5336=FALSE,FALSE,IF(C5336&lt;$R$10,C5336,$R$10)))</f>
        <v>0</v>
      </c>
      <c r="H5336" t="b">
        <f>IF('Input and Summary Results'!$J$4="yes",'Data Transformation'!F5336,'Data Transformation'!D5336)</f>
        <v>0</v>
      </c>
      <c r="I5336" t="str">
        <f t="shared" si="280"/>
        <v/>
      </c>
    </row>
    <row r="5337" spans="2:9" x14ac:dyDescent="0.25">
      <c r="B5337" t="b">
        <f>IF('Input and Summary Results'!D4919=0,FALSE,'Input and Summary Results'!$B4919)</f>
        <v>0</v>
      </c>
      <c r="C5337" t="b">
        <f>IF(OR(B5337=0,'Input and Summary Results'!D4919=0,'Input and Summary Results'!D4919=""),FALSE,'Input and Summary Results'!$D4919)</f>
        <v>0</v>
      </c>
      <c r="D5337" t="b">
        <f>IF(OR(B5337=0,'Input and Summary Results'!E4919=0),FALSE,'Input and Summary Results'!$E4919)</f>
        <v>0</v>
      </c>
      <c r="E5337" t="b">
        <f t="shared" si="278"/>
        <v>0</v>
      </c>
      <c r="F5337" t="b">
        <f t="shared" si="279"/>
        <v>0</v>
      </c>
      <c r="G5337" t="b">
        <f>IF('Input and Summary Results'!$J$4="yes",IF(C5337=FALSE,FALSE,IF('Data Transformation'!E5337&lt;$R$10,E5337,$R$10)),IF(C5337=FALSE,FALSE,IF(C5337&lt;$R$10,C5337,$R$10)))</f>
        <v>0</v>
      </c>
      <c r="H5337" t="b">
        <f>IF('Input and Summary Results'!$J$4="yes",'Data Transformation'!F5337,'Data Transformation'!D5337)</f>
        <v>0</v>
      </c>
      <c r="I5337" t="str">
        <f t="shared" si="280"/>
        <v/>
      </c>
    </row>
    <row r="5338" spans="2:9" x14ac:dyDescent="0.25">
      <c r="B5338" t="b">
        <f>IF('Input and Summary Results'!D4920=0,FALSE,'Input and Summary Results'!$B4920)</f>
        <v>0</v>
      </c>
      <c r="C5338" t="b">
        <f>IF(OR(B5338=0,'Input and Summary Results'!D4920=0,'Input and Summary Results'!D4920=""),FALSE,'Input and Summary Results'!$D4920)</f>
        <v>0</v>
      </c>
      <c r="D5338" t="b">
        <f>IF(OR(B5338=0,'Input and Summary Results'!E4920=0),FALSE,'Input and Summary Results'!$E4920)</f>
        <v>0</v>
      </c>
      <c r="E5338" t="b">
        <f t="shared" si="278"/>
        <v>0</v>
      </c>
      <c r="F5338" t="b">
        <f t="shared" si="279"/>
        <v>0</v>
      </c>
      <c r="G5338" t="b">
        <f>IF('Input and Summary Results'!$J$4="yes",IF(C5338=FALSE,FALSE,IF('Data Transformation'!E5338&lt;$R$10,E5338,$R$10)),IF(C5338=FALSE,FALSE,IF(C5338&lt;$R$10,C5338,$R$10)))</f>
        <v>0</v>
      </c>
      <c r="H5338" t="b">
        <f>IF('Input and Summary Results'!$J$4="yes",'Data Transformation'!F5338,'Data Transformation'!D5338)</f>
        <v>0</v>
      </c>
      <c r="I5338" t="str">
        <f t="shared" si="280"/>
        <v/>
      </c>
    </row>
    <row r="5339" spans="2:9" x14ac:dyDescent="0.25">
      <c r="B5339" t="b">
        <f>IF('Input and Summary Results'!D4921=0,FALSE,'Input and Summary Results'!$B4921)</f>
        <v>0</v>
      </c>
      <c r="C5339" t="b">
        <f>IF(OR(B5339=0,'Input and Summary Results'!D4921=0,'Input and Summary Results'!D4921=""),FALSE,'Input and Summary Results'!$D4921)</f>
        <v>0</v>
      </c>
      <c r="D5339" t="b">
        <f>IF(OR(B5339=0,'Input and Summary Results'!E4921=0),FALSE,'Input and Summary Results'!$E4921)</f>
        <v>0</v>
      </c>
      <c r="E5339" t="b">
        <f t="shared" si="278"/>
        <v>0</v>
      </c>
      <c r="F5339" t="b">
        <f t="shared" si="279"/>
        <v>0</v>
      </c>
      <c r="G5339" t="b">
        <f>IF('Input and Summary Results'!$J$4="yes",IF(C5339=FALSE,FALSE,IF('Data Transformation'!E5339&lt;$R$10,E5339,$R$10)),IF(C5339=FALSE,FALSE,IF(C5339&lt;$R$10,C5339,$R$10)))</f>
        <v>0</v>
      </c>
      <c r="H5339" t="b">
        <f>IF('Input and Summary Results'!$J$4="yes",'Data Transformation'!F5339,'Data Transformation'!D5339)</f>
        <v>0</v>
      </c>
      <c r="I5339" t="str">
        <f t="shared" si="280"/>
        <v/>
      </c>
    </row>
    <row r="5340" spans="2:9" x14ac:dyDescent="0.25">
      <c r="B5340" t="b">
        <f>IF('Input and Summary Results'!D4922=0,FALSE,'Input and Summary Results'!$B4922)</f>
        <v>0</v>
      </c>
      <c r="C5340" t="b">
        <f>IF(OR(B5340=0,'Input and Summary Results'!D4922=0,'Input and Summary Results'!D4922=""),FALSE,'Input and Summary Results'!$D4922)</f>
        <v>0</v>
      </c>
      <c r="D5340" t="b">
        <f>IF(OR(B5340=0,'Input and Summary Results'!E4922=0),FALSE,'Input and Summary Results'!$E4922)</f>
        <v>0</v>
      </c>
      <c r="E5340" t="b">
        <f t="shared" si="278"/>
        <v>0</v>
      </c>
      <c r="F5340" t="b">
        <f t="shared" si="279"/>
        <v>0</v>
      </c>
      <c r="G5340" t="b">
        <f>IF('Input and Summary Results'!$J$4="yes",IF(C5340=FALSE,FALSE,IF('Data Transformation'!E5340&lt;$R$10,E5340,$R$10)),IF(C5340=FALSE,FALSE,IF(C5340&lt;$R$10,C5340,$R$10)))</f>
        <v>0</v>
      </c>
      <c r="H5340" t="b">
        <f>IF('Input and Summary Results'!$J$4="yes",'Data Transformation'!F5340,'Data Transformation'!D5340)</f>
        <v>0</v>
      </c>
      <c r="I5340" t="str">
        <f t="shared" si="280"/>
        <v/>
      </c>
    </row>
    <row r="5341" spans="2:9" x14ac:dyDescent="0.25">
      <c r="B5341" t="b">
        <f>IF('Input and Summary Results'!D4923=0,FALSE,'Input and Summary Results'!$B4923)</f>
        <v>0</v>
      </c>
      <c r="C5341" t="b">
        <f>IF(OR(B5341=0,'Input and Summary Results'!D4923=0,'Input and Summary Results'!D4923=""),FALSE,'Input and Summary Results'!$D4923)</f>
        <v>0</v>
      </c>
      <c r="D5341" t="b">
        <f>IF(OR(B5341=0,'Input and Summary Results'!E4923=0),FALSE,'Input and Summary Results'!$E4923)</f>
        <v>0</v>
      </c>
      <c r="E5341" t="b">
        <f t="shared" si="278"/>
        <v>0</v>
      </c>
      <c r="F5341" t="b">
        <f t="shared" si="279"/>
        <v>0</v>
      </c>
      <c r="G5341" t="b">
        <f>IF('Input and Summary Results'!$J$4="yes",IF(C5341=FALSE,FALSE,IF('Data Transformation'!E5341&lt;$R$10,E5341,$R$10)),IF(C5341=FALSE,FALSE,IF(C5341&lt;$R$10,C5341,$R$10)))</f>
        <v>0</v>
      </c>
      <c r="H5341" t="b">
        <f>IF('Input and Summary Results'!$J$4="yes",'Data Transformation'!F5341,'Data Transformation'!D5341)</f>
        <v>0</v>
      </c>
      <c r="I5341" t="str">
        <f t="shared" si="280"/>
        <v/>
      </c>
    </row>
    <row r="5342" spans="2:9" x14ac:dyDescent="0.25">
      <c r="B5342" t="b">
        <f>IF('Input and Summary Results'!D4924=0,FALSE,'Input and Summary Results'!$B4924)</f>
        <v>0</v>
      </c>
      <c r="C5342" t="b">
        <f>IF(OR(B5342=0,'Input and Summary Results'!D4924=0,'Input and Summary Results'!D4924=""),FALSE,'Input and Summary Results'!$D4924)</f>
        <v>0</v>
      </c>
      <c r="D5342" t="b">
        <f>IF(OR(B5342=0,'Input and Summary Results'!E4924=0),FALSE,'Input and Summary Results'!$E4924)</f>
        <v>0</v>
      </c>
      <c r="E5342" t="b">
        <f t="shared" si="278"/>
        <v>0</v>
      </c>
      <c r="F5342" t="b">
        <f t="shared" si="279"/>
        <v>0</v>
      </c>
      <c r="G5342" t="b">
        <f>IF('Input and Summary Results'!$J$4="yes",IF(C5342=FALSE,FALSE,IF('Data Transformation'!E5342&lt;$R$10,E5342,$R$10)),IF(C5342=FALSE,FALSE,IF(C5342&lt;$R$10,C5342,$R$10)))</f>
        <v>0</v>
      </c>
      <c r="H5342" t="b">
        <f>IF('Input and Summary Results'!$J$4="yes",'Data Transformation'!F5342,'Data Transformation'!D5342)</f>
        <v>0</v>
      </c>
      <c r="I5342" t="str">
        <f t="shared" si="280"/>
        <v/>
      </c>
    </row>
    <row r="5343" spans="2:9" x14ac:dyDescent="0.25">
      <c r="B5343" t="b">
        <f>IF('Input and Summary Results'!D4925=0,FALSE,'Input and Summary Results'!$B4925)</f>
        <v>0</v>
      </c>
      <c r="C5343" t="b">
        <f>IF(OR(B5343=0,'Input and Summary Results'!D4925=0,'Input and Summary Results'!D4925=""),FALSE,'Input and Summary Results'!$D4925)</f>
        <v>0</v>
      </c>
      <c r="D5343" t="b">
        <f>IF(OR(B5343=0,'Input and Summary Results'!E4925=0),FALSE,'Input and Summary Results'!$E4925)</f>
        <v>0</v>
      </c>
      <c r="E5343" t="b">
        <f t="shared" si="278"/>
        <v>0</v>
      </c>
      <c r="F5343" t="b">
        <f t="shared" si="279"/>
        <v>0</v>
      </c>
      <c r="G5343" t="b">
        <f>IF('Input and Summary Results'!$J$4="yes",IF(C5343=FALSE,FALSE,IF('Data Transformation'!E5343&lt;$R$10,E5343,$R$10)),IF(C5343=FALSE,FALSE,IF(C5343&lt;$R$10,C5343,$R$10)))</f>
        <v>0</v>
      </c>
      <c r="H5343" t="b">
        <f>IF('Input and Summary Results'!$J$4="yes",'Data Transformation'!F5343,'Data Transformation'!D5343)</f>
        <v>0</v>
      </c>
      <c r="I5343" t="str">
        <f t="shared" si="280"/>
        <v/>
      </c>
    </row>
    <row r="5344" spans="2:9" x14ac:dyDescent="0.25">
      <c r="B5344" t="b">
        <f>IF('Input and Summary Results'!D4926=0,FALSE,'Input and Summary Results'!$B4926)</f>
        <v>0</v>
      </c>
      <c r="C5344" t="b">
        <f>IF(OR(B5344=0,'Input and Summary Results'!D4926=0,'Input and Summary Results'!D4926=""),FALSE,'Input and Summary Results'!$D4926)</f>
        <v>0</v>
      </c>
      <c r="D5344" t="b">
        <f>IF(OR(B5344=0,'Input and Summary Results'!E4926=0),FALSE,'Input and Summary Results'!$E4926)</f>
        <v>0</v>
      </c>
      <c r="E5344" t="b">
        <f t="shared" si="278"/>
        <v>0</v>
      </c>
      <c r="F5344" t="b">
        <f t="shared" si="279"/>
        <v>0</v>
      </c>
      <c r="G5344" t="b">
        <f>IF('Input and Summary Results'!$J$4="yes",IF(C5344=FALSE,FALSE,IF('Data Transformation'!E5344&lt;$R$10,E5344,$R$10)),IF(C5344=FALSE,FALSE,IF(C5344&lt;$R$10,C5344,$R$10)))</f>
        <v>0</v>
      </c>
      <c r="H5344" t="b">
        <f>IF('Input and Summary Results'!$J$4="yes",'Data Transformation'!F5344,'Data Transformation'!D5344)</f>
        <v>0</v>
      </c>
      <c r="I5344" t="str">
        <f t="shared" si="280"/>
        <v/>
      </c>
    </row>
    <row r="5345" spans="2:9" x14ac:dyDescent="0.25">
      <c r="B5345" t="b">
        <f>IF('Input and Summary Results'!D4927=0,FALSE,'Input and Summary Results'!$B4927)</f>
        <v>0</v>
      </c>
      <c r="C5345" t="b">
        <f>IF(OR(B5345=0,'Input and Summary Results'!D4927=0,'Input and Summary Results'!D4927=""),FALSE,'Input and Summary Results'!$D4927)</f>
        <v>0</v>
      </c>
      <c r="D5345" t="b">
        <f>IF(OR(B5345=0,'Input and Summary Results'!E4927=0),FALSE,'Input and Summary Results'!$E4927)</f>
        <v>0</v>
      </c>
      <c r="E5345" t="b">
        <f t="shared" si="278"/>
        <v>0</v>
      </c>
      <c r="F5345" t="b">
        <f t="shared" si="279"/>
        <v>0</v>
      </c>
      <c r="G5345" t="b">
        <f>IF('Input and Summary Results'!$J$4="yes",IF(C5345=FALSE,FALSE,IF('Data Transformation'!E5345&lt;$R$10,E5345,$R$10)),IF(C5345=FALSE,FALSE,IF(C5345&lt;$R$10,C5345,$R$10)))</f>
        <v>0</v>
      </c>
      <c r="H5345" t="b">
        <f>IF('Input and Summary Results'!$J$4="yes",'Data Transformation'!F5345,'Data Transformation'!D5345)</f>
        <v>0</v>
      </c>
      <c r="I5345" t="str">
        <f t="shared" si="280"/>
        <v/>
      </c>
    </row>
    <row r="5346" spans="2:9" x14ac:dyDescent="0.25">
      <c r="B5346" t="b">
        <f>IF('Input and Summary Results'!D4928=0,FALSE,'Input and Summary Results'!$B4928)</f>
        <v>0</v>
      </c>
      <c r="C5346" t="b">
        <f>IF(OR(B5346=0,'Input and Summary Results'!D4928=0,'Input and Summary Results'!D4928=""),FALSE,'Input and Summary Results'!$D4928)</f>
        <v>0</v>
      </c>
      <c r="D5346" t="b">
        <f>IF(OR(B5346=0,'Input and Summary Results'!E4928=0),FALSE,'Input and Summary Results'!$E4928)</f>
        <v>0</v>
      </c>
      <c r="E5346" t="b">
        <f t="shared" si="278"/>
        <v>0</v>
      </c>
      <c r="F5346" t="b">
        <f t="shared" si="279"/>
        <v>0</v>
      </c>
      <c r="G5346" t="b">
        <f>IF('Input and Summary Results'!$J$4="yes",IF(C5346=FALSE,FALSE,IF('Data Transformation'!E5346&lt;$R$10,E5346,$R$10)),IF(C5346=FALSE,FALSE,IF(C5346&lt;$R$10,C5346,$R$10)))</f>
        <v>0</v>
      </c>
      <c r="H5346" t="b">
        <f>IF('Input and Summary Results'!$J$4="yes",'Data Transformation'!F5346,'Data Transformation'!D5346)</f>
        <v>0</v>
      </c>
      <c r="I5346" t="str">
        <f t="shared" si="280"/>
        <v/>
      </c>
    </row>
    <row r="5347" spans="2:9" x14ac:dyDescent="0.25">
      <c r="B5347" t="b">
        <f>IF('Input and Summary Results'!D4929=0,FALSE,'Input and Summary Results'!$B4929)</f>
        <v>0</v>
      </c>
      <c r="C5347" t="b">
        <f>IF(OR(B5347=0,'Input and Summary Results'!D4929=0,'Input and Summary Results'!D4929=""),FALSE,'Input and Summary Results'!$D4929)</f>
        <v>0</v>
      </c>
      <c r="D5347" t="b">
        <f>IF(OR(B5347=0,'Input and Summary Results'!E4929=0),FALSE,'Input and Summary Results'!$E4929)</f>
        <v>0</v>
      </c>
      <c r="E5347" t="b">
        <f t="shared" si="278"/>
        <v>0</v>
      </c>
      <c r="F5347" t="b">
        <f t="shared" si="279"/>
        <v>0</v>
      </c>
      <c r="G5347" t="b">
        <f>IF('Input and Summary Results'!$J$4="yes",IF(C5347=FALSE,FALSE,IF('Data Transformation'!E5347&lt;$R$10,E5347,$R$10)),IF(C5347=FALSE,FALSE,IF(C5347&lt;$R$10,C5347,$R$10)))</f>
        <v>0</v>
      </c>
      <c r="H5347" t="b">
        <f>IF('Input and Summary Results'!$J$4="yes",'Data Transformation'!F5347,'Data Transformation'!D5347)</f>
        <v>0</v>
      </c>
      <c r="I5347" t="str">
        <f t="shared" si="280"/>
        <v/>
      </c>
    </row>
    <row r="5348" spans="2:9" x14ac:dyDescent="0.25">
      <c r="B5348" t="b">
        <f>IF('Input and Summary Results'!D4930=0,FALSE,'Input and Summary Results'!$B4930)</f>
        <v>0</v>
      </c>
      <c r="C5348" t="b">
        <f>IF(OR(B5348=0,'Input and Summary Results'!D4930=0,'Input and Summary Results'!D4930=""),FALSE,'Input and Summary Results'!$D4930)</f>
        <v>0</v>
      </c>
      <c r="D5348" t="b">
        <f>IF(OR(B5348=0,'Input and Summary Results'!E4930=0),FALSE,'Input and Summary Results'!$E4930)</f>
        <v>0</v>
      </c>
      <c r="E5348" t="b">
        <f t="shared" si="278"/>
        <v>0</v>
      </c>
      <c r="F5348" t="b">
        <f t="shared" si="279"/>
        <v>0</v>
      </c>
      <c r="G5348" t="b">
        <f>IF('Input and Summary Results'!$J$4="yes",IF(C5348=FALSE,FALSE,IF('Data Transformation'!E5348&lt;$R$10,E5348,$R$10)),IF(C5348=FALSE,FALSE,IF(C5348&lt;$R$10,C5348,$R$10)))</f>
        <v>0</v>
      </c>
      <c r="H5348" t="b">
        <f>IF('Input and Summary Results'!$J$4="yes",'Data Transformation'!F5348,'Data Transformation'!D5348)</f>
        <v>0</v>
      </c>
      <c r="I5348" t="str">
        <f t="shared" si="280"/>
        <v/>
      </c>
    </row>
    <row r="5349" spans="2:9" x14ac:dyDescent="0.25">
      <c r="B5349" t="b">
        <f>IF('Input and Summary Results'!D4931=0,FALSE,'Input and Summary Results'!$B4931)</f>
        <v>0</v>
      </c>
      <c r="C5349" t="b">
        <f>IF(OR(B5349=0,'Input and Summary Results'!D4931=0,'Input and Summary Results'!D4931=""),FALSE,'Input and Summary Results'!$D4931)</f>
        <v>0</v>
      </c>
      <c r="D5349" t="b">
        <f>IF(OR(B5349=0,'Input and Summary Results'!E4931=0),FALSE,'Input and Summary Results'!$E4931)</f>
        <v>0</v>
      </c>
      <c r="E5349" t="b">
        <f t="shared" si="278"/>
        <v>0</v>
      </c>
      <c r="F5349" t="b">
        <f t="shared" si="279"/>
        <v>0</v>
      </c>
      <c r="G5349" t="b">
        <f>IF('Input and Summary Results'!$J$4="yes",IF(C5349=FALSE,FALSE,IF('Data Transformation'!E5349&lt;$R$10,E5349,$R$10)),IF(C5349=FALSE,FALSE,IF(C5349&lt;$R$10,C5349,$R$10)))</f>
        <v>0</v>
      </c>
      <c r="H5349" t="b">
        <f>IF('Input and Summary Results'!$J$4="yes",'Data Transformation'!F5349,'Data Transformation'!D5349)</f>
        <v>0</v>
      </c>
      <c r="I5349" t="str">
        <f t="shared" si="280"/>
        <v/>
      </c>
    </row>
    <row r="5350" spans="2:9" x14ac:dyDescent="0.25">
      <c r="B5350" t="b">
        <f>IF('Input and Summary Results'!D4932=0,FALSE,'Input and Summary Results'!$B4932)</f>
        <v>0</v>
      </c>
      <c r="C5350" t="b">
        <f>IF(OR(B5350=0,'Input and Summary Results'!D4932=0,'Input and Summary Results'!D4932=""),FALSE,'Input and Summary Results'!$D4932)</f>
        <v>0</v>
      </c>
      <c r="D5350" t="b">
        <f>IF(OR(B5350=0,'Input and Summary Results'!E4932=0),FALSE,'Input and Summary Results'!$E4932)</f>
        <v>0</v>
      </c>
      <c r="E5350" t="b">
        <f t="shared" si="278"/>
        <v>0</v>
      </c>
      <c r="F5350" t="b">
        <f t="shared" si="279"/>
        <v>0</v>
      </c>
      <c r="G5350" t="b">
        <f>IF('Input and Summary Results'!$J$4="yes",IF(C5350=FALSE,FALSE,IF('Data Transformation'!E5350&lt;$R$10,E5350,$R$10)),IF(C5350=FALSE,FALSE,IF(C5350&lt;$R$10,C5350,$R$10)))</f>
        <v>0</v>
      </c>
      <c r="H5350" t="b">
        <f>IF('Input and Summary Results'!$J$4="yes",'Data Transformation'!F5350,'Data Transformation'!D5350)</f>
        <v>0</v>
      </c>
      <c r="I5350" t="str">
        <f t="shared" si="280"/>
        <v/>
      </c>
    </row>
    <row r="5351" spans="2:9" x14ac:dyDescent="0.25">
      <c r="B5351" t="b">
        <f>IF('Input and Summary Results'!D4933=0,FALSE,'Input and Summary Results'!$B4933)</f>
        <v>0</v>
      </c>
      <c r="C5351" t="b">
        <f>IF(OR(B5351=0,'Input and Summary Results'!D4933=0,'Input and Summary Results'!D4933=""),FALSE,'Input and Summary Results'!$D4933)</f>
        <v>0</v>
      </c>
      <c r="D5351" t="b">
        <f>IF(OR(B5351=0,'Input and Summary Results'!E4933=0),FALSE,'Input and Summary Results'!$E4933)</f>
        <v>0</v>
      </c>
      <c r="E5351" t="b">
        <f t="shared" si="278"/>
        <v>0</v>
      </c>
      <c r="F5351" t="b">
        <f t="shared" si="279"/>
        <v>0</v>
      </c>
      <c r="G5351" t="b">
        <f>IF('Input and Summary Results'!$J$4="yes",IF(C5351=FALSE,FALSE,IF('Data Transformation'!E5351&lt;$R$10,E5351,$R$10)),IF(C5351=FALSE,FALSE,IF(C5351&lt;$R$10,C5351,$R$10)))</f>
        <v>0</v>
      </c>
      <c r="H5351" t="b">
        <f>IF('Input and Summary Results'!$J$4="yes",'Data Transformation'!F5351,'Data Transformation'!D5351)</f>
        <v>0</v>
      </c>
      <c r="I5351" t="str">
        <f t="shared" si="280"/>
        <v/>
      </c>
    </row>
    <row r="5352" spans="2:9" x14ac:dyDescent="0.25">
      <c r="B5352" t="b">
        <f>IF('Input and Summary Results'!D4934=0,FALSE,'Input and Summary Results'!$B4934)</f>
        <v>0</v>
      </c>
      <c r="C5352" t="b">
        <f>IF(OR(B5352=0,'Input and Summary Results'!D4934=0,'Input and Summary Results'!D4934=""),FALSE,'Input and Summary Results'!$D4934)</f>
        <v>0</v>
      </c>
      <c r="D5352" t="b">
        <f>IF(OR(B5352=0,'Input and Summary Results'!E4934=0),FALSE,'Input and Summary Results'!$E4934)</f>
        <v>0</v>
      </c>
      <c r="E5352" t="b">
        <f t="shared" si="278"/>
        <v>0</v>
      </c>
      <c r="F5352" t="b">
        <f t="shared" si="279"/>
        <v>0</v>
      </c>
      <c r="G5352" t="b">
        <f>IF('Input and Summary Results'!$J$4="yes",IF(C5352=FALSE,FALSE,IF('Data Transformation'!E5352&lt;$R$10,E5352,$R$10)),IF(C5352=FALSE,FALSE,IF(C5352&lt;$R$10,C5352,$R$10)))</f>
        <v>0</v>
      </c>
      <c r="H5352" t="b">
        <f>IF('Input and Summary Results'!$J$4="yes",'Data Transformation'!F5352,'Data Transformation'!D5352)</f>
        <v>0</v>
      </c>
      <c r="I5352" t="str">
        <f t="shared" si="280"/>
        <v/>
      </c>
    </row>
    <row r="5353" spans="2:9" x14ac:dyDescent="0.25">
      <c r="B5353" t="b">
        <f>IF('Input and Summary Results'!D4935=0,FALSE,'Input and Summary Results'!$B4935)</f>
        <v>0</v>
      </c>
      <c r="C5353" t="b">
        <f>IF(OR(B5353=0,'Input and Summary Results'!D4935=0,'Input and Summary Results'!D4935=""),FALSE,'Input and Summary Results'!$D4935)</f>
        <v>0</v>
      </c>
      <c r="D5353" t="b">
        <f>IF(OR(B5353=0,'Input and Summary Results'!E4935=0),FALSE,'Input and Summary Results'!$E4935)</f>
        <v>0</v>
      </c>
      <c r="E5353" t="b">
        <f t="shared" si="278"/>
        <v>0</v>
      </c>
      <c r="F5353" t="b">
        <f t="shared" si="279"/>
        <v>0</v>
      </c>
      <c r="G5353" t="b">
        <f>IF('Input and Summary Results'!$J$4="yes",IF(C5353=FALSE,FALSE,IF('Data Transformation'!E5353&lt;$R$10,E5353,$R$10)),IF(C5353=FALSE,FALSE,IF(C5353&lt;$R$10,C5353,$R$10)))</f>
        <v>0</v>
      </c>
      <c r="H5353" t="b">
        <f>IF('Input and Summary Results'!$J$4="yes",'Data Transformation'!F5353,'Data Transformation'!D5353)</f>
        <v>0</v>
      </c>
      <c r="I5353" t="str">
        <f t="shared" si="280"/>
        <v/>
      </c>
    </row>
    <row r="5354" spans="2:9" x14ac:dyDescent="0.25">
      <c r="B5354" t="b">
        <f>IF('Input and Summary Results'!D4936=0,FALSE,'Input and Summary Results'!$B4936)</f>
        <v>0</v>
      </c>
      <c r="C5354" t="b">
        <f>IF(OR(B5354=0,'Input and Summary Results'!D4936=0,'Input and Summary Results'!D4936=""),FALSE,'Input and Summary Results'!$D4936)</f>
        <v>0</v>
      </c>
      <c r="D5354" t="b">
        <f>IF(OR(B5354=0,'Input and Summary Results'!E4936=0),FALSE,'Input and Summary Results'!$E4936)</f>
        <v>0</v>
      </c>
      <c r="E5354" t="b">
        <f t="shared" ref="E5354:E5417" si="281">IF(C5354=FALSE,FALSE,LOG10(C5354))</f>
        <v>0</v>
      </c>
      <c r="F5354" t="b">
        <f t="shared" ref="F5354:F5417" si="282">IF(D5354=FALSE, FALSE,0.434*D5354/C5354)</f>
        <v>0</v>
      </c>
      <c r="G5354" t="b">
        <f>IF('Input and Summary Results'!$J$4="yes",IF(C5354=FALSE,FALSE,IF('Data Transformation'!E5354&lt;$R$10,E5354,$R$10)),IF(C5354=FALSE,FALSE,IF(C5354&lt;$R$10,C5354,$R$10)))</f>
        <v>0</v>
      </c>
      <c r="H5354" t="b">
        <f>IF('Input and Summary Results'!$J$4="yes",'Data Transformation'!F5354,'Data Transformation'!D5354)</f>
        <v>0</v>
      </c>
      <c r="I5354" t="str">
        <f t="shared" si="280"/>
        <v/>
      </c>
    </row>
    <row r="5355" spans="2:9" x14ac:dyDescent="0.25">
      <c r="B5355" t="b">
        <f>IF('Input and Summary Results'!D4937=0,FALSE,'Input and Summary Results'!$B4937)</f>
        <v>0</v>
      </c>
      <c r="C5355" t="b">
        <f>IF(OR(B5355=0,'Input and Summary Results'!D4937=0,'Input and Summary Results'!D4937=""),FALSE,'Input and Summary Results'!$D4937)</f>
        <v>0</v>
      </c>
      <c r="D5355" t="b">
        <f>IF(OR(B5355=0,'Input and Summary Results'!E4937=0),FALSE,'Input and Summary Results'!$E4937)</f>
        <v>0</v>
      </c>
      <c r="E5355" t="b">
        <f t="shared" si="281"/>
        <v>0</v>
      </c>
      <c r="F5355" t="b">
        <f t="shared" si="282"/>
        <v>0</v>
      </c>
      <c r="G5355" t="b">
        <f>IF('Input and Summary Results'!$J$4="yes",IF(C5355=FALSE,FALSE,IF('Data Transformation'!E5355&lt;$R$10,E5355,$R$10)),IF(C5355=FALSE,FALSE,IF(C5355&lt;$R$10,C5355,$R$10)))</f>
        <v>0</v>
      </c>
      <c r="H5355" t="b">
        <f>IF('Input and Summary Results'!$J$4="yes",'Data Transformation'!F5355,'Data Transformation'!D5355)</f>
        <v>0</v>
      </c>
      <c r="I5355" t="str">
        <f t="shared" si="280"/>
        <v/>
      </c>
    </row>
    <row r="5356" spans="2:9" x14ac:dyDescent="0.25">
      <c r="B5356" t="b">
        <f>IF('Input and Summary Results'!D4938=0,FALSE,'Input and Summary Results'!$B4938)</f>
        <v>0</v>
      </c>
      <c r="C5356" t="b">
        <f>IF(OR(B5356=0,'Input and Summary Results'!D4938=0,'Input and Summary Results'!D4938=""),FALSE,'Input and Summary Results'!$D4938)</f>
        <v>0</v>
      </c>
      <c r="D5356" t="b">
        <f>IF(OR(B5356=0,'Input and Summary Results'!E4938=0),FALSE,'Input and Summary Results'!$E4938)</f>
        <v>0</v>
      </c>
      <c r="E5356" t="b">
        <f t="shared" si="281"/>
        <v>0</v>
      </c>
      <c r="F5356" t="b">
        <f t="shared" si="282"/>
        <v>0</v>
      </c>
      <c r="G5356" t="b">
        <f>IF('Input and Summary Results'!$J$4="yes",IF(C5356=FALSE,FALSE,IF('Data Transformation'!E5356&lt;$R$10,E5356,$R$10)),IF(C5356=FALSE,FALSE,IF(C5356&lt;$R$10,C5356,$R$10)))</f>
        <v>0</v>
      </c>
      <c r="H5356" t="b">
        <f>IF('Input and Summary Results'!$J$4="yes",'Data Transformation'!F5356,'Data Transformation'!D5356)</f>
        <v>0</v>
      </c>
      <c r="I5356" t="str">
        <f t="shared" si="280"/>
        <v/>
      </c>
    </row>
    <row r="5357" spans="2:9" x14ac:dyDescent="0.25">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25">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25">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25">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25">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25">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25">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25">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25">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25">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25">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25">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25">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25">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25">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25">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25">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25">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25">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25">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25">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25">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25">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25">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25">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25">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25">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25">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25">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25">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25">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25">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25">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25">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25">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25">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25">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25">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25">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25">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25">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25">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25">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25">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25">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25">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25">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25">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25">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25">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25">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25">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25">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25">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25">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25">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25">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25">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25">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25">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25">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25">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25">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25">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25">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25">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25">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25">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25">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25">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25">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25">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25">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25">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25">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25">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25">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25">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25">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25">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25">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25">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25">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25">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25">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25">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25">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25">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25">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25">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25">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25">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25">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25">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25">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25">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25">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25">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25">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25">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25">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25">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25">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25">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25">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25">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25">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25">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25">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25">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25">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25">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25">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25">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25">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25">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25">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25">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25">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25">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25">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25">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25">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25">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25">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25">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25">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25">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25">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25">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25">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25">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25">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25">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25">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25">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25">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25">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25">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25">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25">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25">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25">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25">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25">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25">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25">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25">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25">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25">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25">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25">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25">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25">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25">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25">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25">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25">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25">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25">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25">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25">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25">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25">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25">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25">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25">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25">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25">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25">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25">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25">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25">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25">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25">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25">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25">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25">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25">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25">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25">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25">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25">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25">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25">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25">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25">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25">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25">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25">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25">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25">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25">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25">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25">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25">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25">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25">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25">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25">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25">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25">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25">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25">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25">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25">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25">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25">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25">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25">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25">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25">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25">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25">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25">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25">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25">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25">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25">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25">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25">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25">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25">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25">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25">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25">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25">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25">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25">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25">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25">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25">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25">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25">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25">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25">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25">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25">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25">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25">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25">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25">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25">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25">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25">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25">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25">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25">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25">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25">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25">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25">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25">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25">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25">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25">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25">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25">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25">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25">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25">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25">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25">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25">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25">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25">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25">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25">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25">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25">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25">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25">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25">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25">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25">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25">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25">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25">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25">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25">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25">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25">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25">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25">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25">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25">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25">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25">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25">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25">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25">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25">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25">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25">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25">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25">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25">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25">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25">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25">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25">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25">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25">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25">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25">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25">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25">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25">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25">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25">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25">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25">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25">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25">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25">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25">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25">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25">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25">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25">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25">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25">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25">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25">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25">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25">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25">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25">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25">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25">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25">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25">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25">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25">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25">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25">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25">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25">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25">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25">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25">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25">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25">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25">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25">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25">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25">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25">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25">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25">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25">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25">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25">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25">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25">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25">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25">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25">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25">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25">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25">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25">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25">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25">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25">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25">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25">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25">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25">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25">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25">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25">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25">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25">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25">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25">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25">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25">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25">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25">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25">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25">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25">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25">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25">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25">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25">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25">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25">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25">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25">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25">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25">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25">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25">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25">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25">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25">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25">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25">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25">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25">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25">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71</v>
      </c>
      <c r="B1" t="str">
        <f>IF('Input and Summary Results'!J17&gt;'Input and Summary Results'!D5,"yes","no")</f>
        <v>yes</v>
      </c>
    </row>
    <row r="2" spans="1:23" ht="21" x14ac:dyDescent="0.35">
      <c r="A2" s="33" t="s">
        <v>73</v>
      </c>
    </row>
    <row r="3" spans="1:23" x14ac:dyDescent="0.25">
      <c r="B3" t="s">
        <v>47</v>
      </c>
      <c r="C3" t="s">
        <v>97</v>
      </c>
      <c r="D3" s="55" t="s">
        <v>105</v>
      </c>
      <c r="E3" s="86" t="s">
        <v>38</v>
      </c>
      <c r="F3" s="86"/>
      <c r="G3" s="86" t="s">
        <v>39</v>
      </c>
      <c r="H3" s="86"/>
      <c r="I3" s="87" t="s">
        <v>37</v>
      </c>
      <c r="J3" s="87"/>
      <c r="K3" s="87"/>
      <c r="L3" s="87"/>
      <c r="M3" s="86" t="s">
        <v>43</v>
      </c>
      <c r="N3" s="86"/>
      <c r="O3" s="86"/>
      <c r="P3" s="2" t="s">
        <v>44</v>
      </c>
    </row>
    <row r="4" spans="1:23" x14ac:dyDescent="0.25">
      <c r="A4" s="2" t="s">
        <v>17</v>
      </c>
      <c r="B4" s="16" t="e">
        <f>'Data Transformation'!$R$24</f>
        <v>#DIV/0!</v>
      </c>
      <c r="C4" s="16"/>
      <c r="D4" s="14" t="s">
        <v>31</v>
      </c>
      <c r="E4" t="s">
        <v>31</v>
      </c>
      <c r="F4" t="s">
        <v>32</v>
      </c>
      <c r="G4" t="s">
        <v>31</v>
      </c>
      <c r="H4" t="s">
        <v>32</v>
      </c>
      <c r="I4" s="14" t="s">
        <v>34</v>
      </c>
      <c r="J4" s="14" t="s">
        <v>35</v>
      </c>
      <c r="K4" s="14" t="s">
        <v>36</v>
      </c>
      <c r="L4" s="14" t="s">
        <v>42</v>
      </c>
      <c r="M4" t="s">
        <v>31</v>
      </c>
      <c r="N4" t="s">
        <v>32</v>
      </c>
      <c r="O4" t="s">
        <v>33</v>
      </c>
      <c r="U4" s="38" t="s">
        <v>77</v>
      </c>
      <c r="W4" t="s">
        <v>72</v>
      </c>
    </row>
    <row r="5" spans="1:23" ht="16.5" thickBot="1" x14ac:dyDescent="0.3">
      <c r="A5" t="s">
        <v>30</v>
      </c>
      <c r="B5">
        <f>'Data Transformation'!$R$9</f>
        <v>0</v>
      </c>
      <c r="C5" t="e">
        <f>IF(AND('Data Transformation'!$R$10&gt;=Weighting!B5,'Data Transformation'!$R$10&lt;Weighting!B6),B5+0.000001,B5)</f>
        <v>#DIV/0!</v>
      </c>
      <c r="R5" s="2" t="s">
        <v>41</v>
      </c>
      <c r="S5" s="15">
        <f>IF(B1="yes",COUNTIF(P6:P25,"&gt;0"),COUNTIF(P32:P51,"&gt;0"))</f>
        <v>0</v>
      </c>
    </row>
    <row r="6" spans="1:23" x14ac:dyDescent="0.25">
      <c r="B6" t="e">
        <f>B5+'Data Transformation'!$R$25</f>
        <v>#DIV/0!</v>
      </c>
      <c r="C6" t="e">
        <f>IF(AND('Data Transformation'!$R$10&gt;=Weighting!B6,'Data Transformation'!$R$10&lt;Weighting!B7),B6+0.000001,B6)</f>
        <v>#DIV/0!</v>
      </c>
      <c r="D6" t="e">
        <f>IF(FREQUENCY('Data Transformation'!$U$12,$C6),0,1)</f>
        <v>#NUM!</v>
      </c>
      <c r="E6" t="e">
        <f>IF(FREQUENCY('Data Transformation'!$R$5,$C6),1,0)</f>
        <v>#NUM!</v>
      </c>
      <c r="F6" t="e">
        <f>E6-E5</f>
        <v>#NUM!</v>
      </c>
      <c r="G6">
        <f>IF(FREQUENCY('Data Transformation'!$R$6,$C6),1,0)</f>
        <v>1</v>
      </c>
      <c r="H6">
        <f>G6-G5</f>
        <v>1</v>
      </c>
      <c r="I6" t="e">
        <f>IF(E6=1,I5+1,F6)</f>
        <v>#NUM!</v>
      </c>
      <c r="J6" t="e">
        <f>IF(I6=0,J7+1,I6)</f>
        <v>#NUM!</v>
      </c>
      <c r="K6">
        <f t="shared" ref="K6:K25" si="0">IF(G6=1,1,K7+1)</f>
        <v>1</v>
      </c>
      <c r="L6" t="e">
        <f t="shared" ref="L6:L25" si="1">IF(MIN(J6,K6)&gt;3,3,MIN(J6,K6))</f>
        <v>#NUM!</v>
      </c>
      <c r="M6">
        <f>IF(FREQUENCY('Data Transformation'!$R$10,$C6),1,0)</f>
        <v>1</v>
      </c>
      <c r="N6">
        <f>M6-M5</f>
        <v>1</v>
      </c>
      <c r="O6">
        <f>O5+1*N5</f>
        <v>0</v>
      </c>
      <c r="P6" t="e">
        <f>IF(O6=0,L6,0)</f>
        <v>#NUM!</v>
      </c>
      <c r="R6" s="2" t="s">
        <v>40</v>
      </c>
      <c r="S6" t="e">
        <f>IF(B1="yes",SUM(P6:P25),SUM(P32:P51))</f>
        <v>#NUM!</v>
      </c>
      <c r="U6" s="35"/>
      <c r="W6" t="e">
        <f>IF(U6="",IF($B$1="yes",P6,P32),U6)</f>
        <v>#NUM!</v>
      </c>
    </row>
    <row r="7" spans="1:23" x14ac:dyDescent="0.25">
      <c r="B7" t="e">
        <f>B6+'Data Transformation'!$R$25</f>
        <v>#DIV/0!</v>
      </c>
      <c r="C7" t="e">
        <f>IF(AND('Data Transformation'!$R$10&gt;=Weighting!B7,'Data Transformation'!$R$10&lt;Weighting!B8),B7+0.000001,B7)</f>
        <v>#DIV/0!</v>
      </c>
      <c r="D7" t="e">
        <f>IF(FREQUENCY('Data Transformation'!$U$12,$C7),0,1)</f>
        <v>#NUM!</v>
      </c>
      <c r="E7" t="e">
        <f>IF(FREQUENCY('Data Transformation'!$R$5,$C7),1,0)</f>
        <v>#NUM!</v>
      </c>
      <c r="F7" t="e">
        <f t="shared" ref="F7:F25" si="2">E7-E6</f>
        <v>#NUM!</v>
      </c>
      <c r="G7">
        <f>IF(FREQUENCY('Data Transformation'!$R$6,$C7),1,0)</f>
        <v>1</v>
      </c>
      <c r="H7">
        <f t="shared" ref="H7:H25" si="3">G7-G6</f>
        <v>0</v>
      </c>
      <c r="I7" t="e">
        <f t="shared" ref="I7:I15" si="4">IF(E7=1,I6+1,F7)</f>
        <v>#NUM!</v>
      </c>
      <c r="J7" t="e">
        <f t="shared" ref="J7:J14" si="5">IF(I7=0,J8+1,I7)</f>
        <v>#NUM!</v>
      </c>
      <c r="K7">
        <f t="shared" si="0"/>
        <v>1</v>
      </c>
      <c r="L7" t="e">
        <f t="shared" si="1"/>
        <v>#NUM!</v>
      </c>
      <c r="M7">
        <f>IF(FREQUENCY('Data Transformation'!$R$10,$C7),1,0)</f>
        <v>1</v>
      </c>
      <c r="N7">
        <f t="shared" ref="N7:N25" si="6">M7-M6</f>
        <v>0</v>
      </c>
      <c r="O7">
        <f t="shared" ref="O7:O25" si="7">O6+1*N6</f>
        <v>1</v>
      </c>
      <c r="P7">
        <f t="shared" ref="P7:P25" si="8">IF(O7=0,L7,0)</f>
        <v>0</v>
      </c>
      <c r="U7" s="36"/>
      <c r="W7">
        <f t="shared" ref="W7:W25" si="9">IF(U7="",IF($B$1="yes",P7,P33),U7)</f>
        <v>0</v>
      </c>
    </row>
    <row r="8" spans="1:23" x14ac:dyDescent="0.25">
      <c r="B8" t="e">
        <f>B7+'Data Transformation'!$R$25</f>
        <v>#DIV/0!</v>
      </c>
      <c r="C8" t="e">
        <f>IF(AND('Data Transformation'!$R$10&gt;=Weighting!B8,'Data Transformation'!$R$10&lt;Weighting!B9),B8+0.000001,B8)</f>
        <v>#DIV/0!</v>
      </c>
      <c r="D8" t="e">
        <f>IF(FREQUENCY('Data Transformation'!$U$12,$C8),0,1)</f>
        <v>#NUM!</v>
      </c>
      <c r="E8" t="e">
        <f>IF(FREQUENCY('Data Transformation'!$R$5,$C8),1,0)</f>
        <v>#NUM!</v>
      </c>
      <c r="F8" t="e">
        <f t="shared" si="2"/>
        <v>#NUM!</v>
      </c>
      <c r="G8">
        <f>IF(FREQUENCY('Data Transformation'!$R$6,$C8),1,0)</f>
        <v>1</v>
      </c>
      <c r="H8">
        <f t="shared" si="3"/>
        <v>0</v>
      </c>
      <c r="I8" t="e">
        <f t="shared" si="4"/>
        <v>#NUM!</v>
      </c>
      <c r="J8" t="e">
        <f t="shared" si="5"/>
        <v>#NUM!</v>
      </c>
      <c r="K8">
        <f t="shared" si="0"/>
        <v>1</v>
      </c>
      <c r="L8" t="e">
        <f t="shared" si="1"/>
        <v>#NUM!</v>
      </c>
      <c r="M8">
        <f>IF(FREQUENCY('Data Transformation'!$R$10,$C8),1,0)</f>
        <v>1</v>
      </c>
      <c r="N8">
        <f t="shared" si="6"/>
        <v>0</v>
      </c>
      <c r="O8">
        <f t="shared" si="7"/>
        <v>1</v>
      </c>
      <c r="P8">
        <f t="shared" si="8"/>
        <v>0</v>
      </c>
      <c r="U8" s="36"/>
      <c r="W8">
        <f t="shared" si="9"/>
        <v>0</v>
      </c>
    </row>
    <row r="9" spans="1:23" x14ac:dyDescent="0.25">
      <c r="B9" t="e">
        <f>B8+'Data Transformation'!$R$25</f>
        <v>#DIV/0!</v>
      </c>
      <c r="C9" t="e">
        <f>IF(AND('Data Transformation'!$R$10&gt;=Weighting!B9,'Data Transformation'!$R$10&lt;Weighting!B10),B9+0.000001,B9)</f>
        <v>#DIV/0!</v>
      </c>
      <c r="D9" t="e">
        <f>IF(FREQUENCY('Data Transformation'!$U$12,$C9),0,1)</f>
        <v>#NUM!</v>
      </c>
      <c r="E9" t="e">
        <f>IF(FREQUENCY('Data Transformation'!$R$5,$C9),1,0)</f>
        <v>#NUM!</v>
      </c>
      <c r="F9" t="e">
        <f t="shared" si="2"/>
        <v>#NUM!</v>
      </c>
      <c r="G9">
        <f>IF(FREQUENCY('Data Transformation'!$R$6,$C9),1,0)</f>
        <v>1</v>
      </c>
      <c r="H9">
        <f t="shared" si="3"/>
        <v>0</v>
      </c>
      <c r="I9" t="e">
        <f t="shared" si="4"/>
        <v>#NUM!</v>
      </c>
      <c r="J9" t="e">
        <f t="shared" si="5"/>
        <v>#NUM!</v>
      </c>
      <c r="K9">
        <f t="shared" si="0"/>
        <v>1</v>
      </c>
      <c r="L9" t="e">
        <f t="shared" si="1"/>
        <v>#NUM!</v>
      </c>
      <c r="M9">
        <f>IF(FREQUENCY('Data Transformation'!$R$10,$C9),1,0)</f>
        <v>1</v>
      </c>
      <c r="N9">
        <f t="shared" si="6"/>
        <v>0</v>
      </c>
      <c r="O9">
        <f t="shared" si="7"/>
        <v>1</v>
      </c>
      <c r="P9">
        <f t="shared" si="8"/>
        <v>0</v>
      </c>
      <c r="U9" s="36"/>
      <c r="W9">
        <f t="shared" si="9"/>
        <v>0</v>
      </c>
    </row>
    <row r="10" spans="1:23" x14ac:dyDescent="0.25">
      <c r="B10" t="e">
        <f>B9+'Data Transformation'!$R$25</f>
        <v>#DIV/0!</v>
      </c>
      <c r="C10" t="e">
        <f>IF(AND('Data Transformation'!$R$10&gt;=Weighting!B10,'Data Transformation'!$R$10&lt;Weighting!B11),B10+0.000001,B10)</f>
        <v>#DIV/0!</v>
      </c>
      <c r="D10" t="e">
        <f>IF(FREQUENCY('Data Transformation'!$U$12,$C10),0,1)</f>
        <v>#NUM!</v>
      </c>
      <c r="E10" t="e">
        <f>IF(FREQUENCY('Data Transformation'!$R$5,$C10),1,0)</f>
        <v>#NUM!</v>
      </c>
      <c r="F10" t="e">
        <f t="shared" si="2"/>
        <v>#NUM!</v>
      </c>
      <c r="G10">
        <f>IF(FREQUENCY('Data Transformation'!$R$6,$C10),1,0)</f>
        <v>1</v>
      </c>
      <c r="H10">
        <f t="shared" si="3"/>
        <v>0</v>
      </c>
      <c r="I10" t="e">
        <f t="shared" si="4"/>
        <v>#NUM!</v>
      </c>
      <c r="J10" t="e">
        <f t="shared" si="5"/>
        <v>#NUM!</v>
      </c>
      <c r="K10">
        <f t="shared" si="0"/>
        <v>1</v>
      </c>
      <c r="L10" t="e">
        <f t="shared" si="1"/>
        <v>#NUM!</v>
      </c>
      <c r="M10">
        <f>IF(FREQUENCY('Data Transformation'!$R$10,$C10),1,0)</f>
        <v>1</v>
      </c>
      <c r="N10">
        <f t="shared" si="6"/>
        <v>0</v>
      </c>
      <c r="O10">
        <f t="shared" si="7"/>
        <v>1</v>
      </c>
      <c r="P10">
        <f t="shared" si="8"/>
        <v>0</v>
      </c>
      <c r="U10" s="36"/>
      <c r="W10">
        <f t="shared" si="9"/>
        <v>0</v>
      </c>
    </row>
    <row r="11" spans="1:23" ht="23.25" x14ac:dyDescent="0.35">
      <c r="B11" t="e">
        <f>B10+'Data Transformation'!$R$25</f>
        <v>#DIV/0!</v>
      </c>
      <c r="C11" t="e">
        <f>IF(AND('Data Transformation'!$R$10&gt;=Weighting!B11,'Data Transformation'!$R$10&lt;Weighting!B12),B11+0.000001,B11)</f>
        <v>#DIV/0!</v>
      </c>
      <c r="D11" t="e">
        <f>IF(FREQUENCY('Data Transformation'!$U$12,$C11),0,1)</f>
        <v>#NUM!</v>
      </c>
      <c r="E11" t="e">
        <f>IF(FREQUENCY('Data Transformation'!$R$5,$C11),1,0)</f>
        <v>#NUM!</v>
      </c>
      <c r="F11" t="e">
        <f t="shared" si="2"/>
        <v>#NUM!</v>
      </c>
      <c r="G11">
        <f>IF(FREQUENCY('Data Transformation'!$R$6,$C11),1,0)</f>
        <v>1</v>
      </c>
      <c r="H11">
        <f t="shared" si="3"/>
        <v>0</v>
      </c>
      <c r="I11" t="e">
        <f t="shared" si="4"/>
        <v>#NUM!</v>
      </c>
      <c r="J11" t="e">
        <f t="shared" si="5"/>
        <v>#NUM!</v>
      </c>
      <c r="K11">
        <f t="shared" si="0"/>
        <v>1</v>
      </c>
      <c r="L11" t="e">
        <f t="shared" si="1"/>
        <v>#NUM!</v>
      </c>
      <c r="M11">
        <f>IF(FREQUENCY('Data Transformation'!$R$10,$C11),1,0)</f>
        <v>1</v>
      </c>
      <c r="N11">
        <f t="shared" si="6"/>
        <v>0</v>
      </c>
      <c r="O11">
        <f t="shared" si="7"/>
        <v>1</v>
      </c>
      <c r="P11">
        <f t="shared" si="8"/>
        <v>0</v>
      </c>
      <c r="R11" s="29"/>
      <c r="U11" s="36"/>
      <c r="W11">
        <f t="shared" si="9"/>
        <v>0</v>
      </c>
    </row>
    <row r="12" spans="1:23" x14ac:dyDescent="0.25">
      <c r="B12" t="e">
        <f>B11+'Data Transformation'!$R$25</f>
        <v>#DIV/0!</v>
      </c>
      <c r="C12" t="e">
        <f>IF(AND('Data Transformation'!$R$10&gt;=Weighting!B12,'Data Transformation'!$R$10&lt;Weighting!B13),B12+0.000001,B12)</f>
        <v>#DIV/0!</v>
      </c>
      <c r="D12" t="e">
        <f>IF(FREQUENCY('Data Transformation'!$U$12,$C12),0,1)</f>
        <v>#NUM!</v>
      </c>
      <c r="E12" t="e">
        <f>IF(FREQUENCY('Data Transformation'!$R$5,$C12),1,0)</f>
        <v>#NUM!</v>
      </c>
      <c r="F12" t="e">
        <f t="shared" si="2"/>
        <v>#NUM!</v>
      </c>
      <c r="G12">
        <f>IF(FREQUENCY('Data Transformation'!$R$6,$C12),1,0)</f>
        <v>1</v>
      </c>
      <c r="H12">
        <f t="shared" si="3"/>
        <v>0</v>
      </c>
      <c r="I12" t="e">
        <f t="shared" si="4"/>
        <v>#NUM!</v>
      </c>
      <c r="J12" t="e">
        <f t="shared" si="5"/>
        <v>#NUM!</v>
      </c>
      <c r="K12">
        <f t="shared" si="0"/>
        <v>1</v>
      </c>
      <c r="L12" t="e">
        <f t="shared" si="1"/>
        <v>#NUM!</v>
      </c>
      <c r="M12">
        <f>IF(FREQUENCY('Data Transformation'!$R$10,$C12),1,0)</f>
        <v>1</v>
      </c>
      <c r="N12">
        <f t="shared" si="6"/>
        <v>0</v>
      </c>
      <c r="O12">
        <f t="shared" si="7"/>
        <v>1</v>
      </c>
      <c r="P12">
        <f t="shared" si="8"/>
        <v>0</v>
      </c>
      <c r="U12" s="36"/>
      <c r="W12">
        <f t="shared" si="9"/>
        <v>0</v>
      </c>
    </row>
    <row r="13" spans="1:23" x14ac:dyDescent="0.25">
      <c r="B13" t="e">
        <f>B12+'Data Transformation'!$R$25</f>
        <v>#DIV/0!</v>
      </c>
      <c r="C13" t="e">
        <f>IF(AND('Data Transformation'!$R$10&gt;=Weighting!B13,'Data Transformation'!$R$10&lt;Weighting!B14),B13+0.000001,B13)</f>
        <v>#DIV/0!</v>
      </c>
      <c r="D13" t="e">
        <f>IF(FREQUENCY('Data Transformation'!$U$12,$C13),0,1)</f>
        <v>#NUM!</v>
      </c>
      <c r="E13" t="e">
        <f>IF(FREQUENCY('Data Transformation'!$R$5,$C13),1,0)</f>
        <v>#NUM!</v>
      </c>
      <c r="F13" t="e">
        <f t="shared" si="2"/>
        <v>#NUM!</v>
      </c>
      <c r="G13">
        <f>IF(FREQUENCY('Data Transformation'!$R$6,$C13),1,0)</f>
        <v>1</v>
      </c>
      <c r="H13">
        <f t="shared" si="3"/>
        <v>0</v>
      </c>
      <c r="I13" t="e">
        <f t="shared" si="4"/>
        <v>#NUM!</v>
      </c>
      <c r="J13" t="e">
        <f t="shared" si="5"/>
        <v>#NUM!</v>
      </c>
      <c r="K13">
        <f t="shared" si="0"/>
        <v>1</v>
      </c>
      <c r="L13" t="e">
        <f t="shared" si="1"/>
        <v>#NUM!</v>
      </c>
      <c r="M13">
        <f>IF(FREQUENCY('Data Transformation'!$R$10,$C13),1,0)</f>
        <v>1</v>
      </c>
      <c r="N13">
        <f t="shared" si="6"/>
        <v>0</v>
      </c>
      <c r="O13">
        <f t="shared" si="7"/>
        <v>1</v>
      </c>
      <c r="P13">
        <f t="shared" si="8"/>
        <v>0</v>
      </c>
      <c r="U13" s="36"/>
      <c r="W13">
        <f t="shared" si="9"/>
        <v>0</v>
      </c>
    </row>
    <row r="14" spans="1:23" x14ac:dyDescent="0.25">
      <c r="B14" t="e">
        <f>B13+'Data Transformation'!$R$25</f>
        <v>#DIV/0!</v>
      </c>
      <c r="C14" t="e">
        <f>IF(AND('Data Transformation'!$R$10&gt;=Weighting!B14,'Data Transformation'!$R$10&lt;Weighting!B15),B14+0.000001,B14)</f>
        <v>#DIV/0!</v>
      </c>
      <c r="D14" t="e">
        <f>IF(FREQUENCY('Data Transformation'!$U$12,$C14),0,1)</f>
        <v>#NUM!</v>
      </c>
      <c r="E14" t="e">
        <f>IF(FREQUENCY('Data Transformation'!$R$5,$C14),1,0)</f>
        <v>#NUM!</v>
      </c>
      <c r="F14" t="e">
        <f t="shared" si="2"/>
        <v>#NUM!</v>
      </c>
      <c r="G14">
        <f>IF(FREQUENCY('Data Transformation'!$R$6,$C14),1,0)</f>
        <v>1</v>
      </c>
      <c r="H14">
        <f t="shared" si="3"/>
        <v>0</v>
      </c>
      <c r="I14" t="e">
        <f t="shared" si="4"/>
        <v>#NUM!</v>
      </c>
      <c r="J14" t="e">
        <f t="shared" si="5"/>
        <v>#NUM!</v>
      </c>
      <c r="K14">
        <f t="shared" si="0"/>
        <v>1</v>
      </c>
      <c r="L14" t="e">
        <f t="shared" si="1"/>
        <v>#NUM!</v>
      </c>
      <c r="M14">
        <f>IF(FREQUENCY('Data Transformation'!$R$10,$C14),1,0)</f>
        <v>1</v>
      </c>
      <c r="N14">
        <f t="shared" si="6"/>
        <v>0</v>
      </c>
      <c r="O14">
        <f t="shared" si="7"/>
        <v>1</v>
      </c>
      <c r="P14">
        <f t="shared" si="8"/>
        <v>0</v>
      </c>
      <c r="U14" s="36"/>
      <c r="W14">
        <f t="shared" si="9"/>
        <v>0</v>
      </c>
    </row>
    <row r="15" spans="1:23" x14ac:dyDescent="0.25">
      <c r="B15" t="e">
        <f>B14+'Data Transformation'!$R$25</f>
        <v>#DIV/0!</v>
      </c>
      <c r="C15" t="e">
        <f>IF(AND('Data Transformation'!$R$10&gt;=Weighting!B15,'Data Transformation'!$R$10&lt;Weighting!B16),B15+0.000001,B15)</f>
        <v>#DIV/0!</v>
      </c>
      <c r="D15" t="e">
        <f>IF(FREQUENCY('Data Transformation'!$U$12,$C15),0,1)</f>
        <v>#NUM!</v>
      </c>
      <c r="E15" t="e">
        <f>IF(FREQUENCY('Data Transformation'!$R$5,$C15),1,0)</f>
        <v>#NUM!</v>
      </c>
      <c r="F15" t="e">
        <f t="shared" si="2"/>
        <v>#NUM!</v>
      </c>
      <c r="G15">
        <f>IF(FREQUENCY('Data Transformation'!$R$6,$C15),1,0)</f>
        <v>1</v>
      </c>
      <c r="H15">
        <f t="shared" si="3"/>
        <v>0</v>
      </c>
      <c r="I15" t="e">
        <f t="shared" si="4"/>
        <v>#NUM!</v>
      </c>
      <c r="J15" t="e">
        <f t="shared" ref="J15:J20" si="10">IF(I15=0,J22+1,I15)</f>
        <v>#NUM!</v>
      </c>
      <c r="K15">
        <f t="shared" si="0"/>
        <v>1</v>
      </c>
      <c r="L15" t="e">
        <f t="shared" si="1"/>
        <v>#NUM!</v>
      </c>
      <c r="M15">
        <f>IF(FREQUENCY('Data Transformation'!$R$10,$C15),1,0)</f>
        <v>1</v>
      </c>
      <c r="N15">
        <f t="shared" si="6"/>
        <v>0</v>
      </c>
      <c r="O15">
        <f t="shared" si="7"/>
        <v>1</v>
      </c>
      <c r="P15">
        <f t="shared" si="8"/>
        <v>0</v>
      </c>
      <c r="U15" s="36"/>
      <c r="W15">
        <f t="shared" si="9"/>
        <v>0</v>
      </c>
    </row>
    <row r="16" spans="1:23" x14ac:dyDescent="0.25">
      <c r="B16" t="e">
        <f>B15+'Data Transformation'!$R$25</f>
        <v>#DIV/0!</v>
      </c>
      <c r="C16" t="e">
        <f>IF(AND('Data Transformation'!$R$10&gt;=Weighting!B16,'Data Transformation'!$R$10&lt;Weighting!B17),B16+0.000001,B16)</f>
        <v>#DIV/0!</v>
      </c>
      <c r="D16" t="e">
        <f>IF(FREQUENCY('Data Transformation'!$U$12,$C16),0,1)</f>
        <v>#NUM!</v>
      </c>
      <c r="E16" t="e">
        <f>IF(FREQUENCY('Data Transformation'!$R$5,$C16),1,0)</f>
        <v>#NUM!</v>
      </c>
      <c r="F16" t="e">
        <f t="shared" si="2"/>
        <v>#NUM!</v>
      </c>
      <c r="G16">
        <f>IF(FREQUENCY('Data Transformation'!$R$6,$C16),1,0)</f>
        <v>1</v>
      </c>
      <c r="H16">
        <f t="shared" si="3"/>
        <v>0</v>
      </c>
      <c r="I16" t="e">
        <f t="shared" ref="I16:I25" si="11">IF(E16=1,I15+1,F16)</f>
        <v>#NUM!</v>
      </c>
      <c r="J16" t="e">
        <f t="shared" si="10"/>
        <v>#NUM!</v>
      </c>
      <c r="K16">
        <f t="shared" si="0"/>
        <v>1</v>
      </c>
      <c r="L16" t="e">
        <f t="shared" si="1"/>
        <v>#NUM!</v>
      </c>
      <c r="M16">
        <f>IF(FREQUENCY('Data Transformation'!$R$10,$C16),1,0)</f>
        <v>1</v>
      </c>
      <c r="N16">
        <f t="shared" si="6"/>
        <v>0</v>
      </c>
      <c r="O16">
        <f t="shared" si="7"/>
        <v>1</v>
      </c>
      <c r="P16">
        <f t="shared" si="8"/>
        <v>0</v>
      </c>
      <c r="U16" s="36"/>
      <c r="W16">
        <f t="shared" si="9"/>
        <v>0</v>
      </c>
    </row>
    <row r="17" spans="1:23" x14ac:dyDescent="0.25">
      <c r="B17" t="e">
        <f>B16+'Data Transformation'!$R$25</f>
        <v>#DIV/0!</v>
      </c>
      <c r="C17" t="e">
        <f>IF(AND('Data Transformation'!$R$10&gt;=Weighting!B17,'Data Transformation'!$R$10&lt;Weighting!B18),B17+0.000001,B17)</f>
        <v>#DIV/0!</v>
      </c>
      <c r="D17" t="e">
        <f>IF(FREQUENCY('Data Transformation'!$U$12,$C17),0,1)</f>
        <v>#NUM!</v>
      </c>
      <c r="E17" t="e">
        <f>IF(FREQUENCY('Data Transformation'!$R$5,$C17),1,0)</f>
        <v>#NUM!</v>
      </c>
      <c r="F17" t="e">
        <f t="shared" si="2"/>
        <v>#NUM!</v>
      </c>
      <c r="G17">
        <f>IF(FREQUENCY('Data Transformation'!$R$6,$C17),1,0)</f>
        <v>1</v>
      </c>
      <c r="H17">
        <f t="shared" si="3"/>
        <v>0</v>
      </c>
      <c r="I17" t="e">
        <f t="shared" si="11"/>
        <v>#NUM!</v>
      </c>
      <c r="J17" t="e">
        <f t="shared" si="10"/>
        <v>#NUM!</v>
      </c>
      <c r="K17">
        <f t="shared" si="0"/>
        <v>1</v>
      </c>
      <c r="L17" t="e">
        <f t="shared" si="1"/>
        <v>#NUM!</v>
      </c>
      <c r="M17">
        <f>IF(FREQUENCY('Data Transformation'!$R$10,$C17),1,0)</f>
        <v>1</v>
      </c>
      <c r="N17">
        <f t="shared" si="6"/>
        <v>0</v>
      </c>
      <c r="O17">
        <f t="shared" si="7"/>
        <v>1</v>
      </c>
      <c r="P17">
        <f t="shared" si="8"/>
        <v>0</v>
      </c>
      <c r="U17" s="36"/>
      <c r="W17">
        <f t="shared" si="9"/>
        <v>0</v>
      </c>
    </row>
    <row r="18" spans="1:23" x14ac:dyDescent="0.25">
      <c r="B18" t="e">
        <f>B17+'Data Transformation'!$R$25</f>
        <v>#DIV/0!</v>
      </c>
      <c r="C18" t="e">
        <f>IF(AND('Data Transformation'!$R$10&gt;=Weighting!B18,'Data Transformation'!$R$10&lt;Weighting!B19),B18+0.000001,B18)</f>
        <v>#DIV/0!</v>
      </c>
      <c r="D18" t="e">
        <f>IF(FREQUENCY('Data Transformation'!$U$12,$C18),0,1)</f>
        <v>#NUM!</v>
      </c>
      <c r="E18" t="e">
        <f>IF(FREQUENCY('Data Transformation'!$R$5,$C18),1,0)</f>
        <v>#NUM!</v>
      </c>
      <c r="F18" t="e">
        <f t="shared" si="2"/>
        <v>#NUM!</v>
      </c>
      <c r="G18">
        <f>IF(FREQUENCY('Data Transformation'!$R$6,$C18),1,0)</f>
        <v>1</v>
      </c>
      <c r="H18">
        <f t="shared" si="3"/>
        <v>0</v>
      </c>
      <c r="I18" t="e">
        <f t="shared" si="11"/>
        <v>#NUM!</v>
      </c>
      <c r="J18" t="e">
        <f t="shared" si="10"/>
        <v>#NUM!</v>
      </c>
      <c r="K18">
        <f t="shared" si="0"/>
        <v>1</v>
      </c>
      <c r="L18" t="e">
        <f t="shared" si="1"/>
        <v>#NUM!</v>
      </c>
      <c r="M18">
        <f>IF(FREQUENCY('Data Transformation'!$R$10,$C18),1,0)</f>
        <v>1</v>
      </c>
      <c r="N18">
        <f t="shared" si="6"/>
        <v>0</v>
      </c>
      <c r="O18">
        <f t="shared" si="7"/>
        <v>1</v>
      </c>
      <c r="P18">
        <f t="shared" si="8"/>
        <v>0</v>
      </c>
      <c r="U18" s="36"/>
      <c r="W18">
        <f t="shared" si="9"/>
        <v>0</v>
      </c>
    </row>
    <row r="19" spans="1:23" x14ac:dyDescent="0.25">
      <c r="B19" t="e">
        <f>B18+'Data Transformation'!$R$25</f>
        <v>#DIV/0!</v>
      </c>
      <c r="C19" t="e">
        <f>IF(AND('Data Transformation'!$R$10&gt;=Weighting!B19,'Data Transformation'!$R$10&lt;Weighting!B20),B19+0.000001,B19)</f>
        <v>#DIV/0!</v>
      </c>
      <c r="D19" t="e">
        <f>IF(FREQUENCY('Data Transformation'!$U$12,$C19),0,1)</f>
        <v>#NUM!</v>
      </c>
      <c r="E19" t="e">
        <f>IF(FREQUENCY('Data Transformation'!$R$5,$C19),1,0)</f>
        <v>#NUM!</v>
      </c>
      <c r="F19" t="e">
        <f t="shared" si="2"/>
        <v>#NUM!</v>
      </c>
      <c r="G19">
        <f>IF(FREQUENCY('Data Transformation'!$R$6,$C19),1,0)</f>
        <v>1</v>
      </c>
      <c r="H19">
        <f t="shared" si="3"/>
        <v>0</v>
      </c>
      <c r="I19" t="e">
        <f t="shared" si="11"/>
        <v>#NUM!</v>
      </c>
      <c r="J19" t="e">
        <f t="shared" si="10"/>
        <v>#NUM!</v>
      </c>
      <c r="K19">
        <f t="shared" si="0"/>
        <v>1</v>
      </c>
      <c r="L19" t="e">
        <f t="shared" si="1"/>
        <v>#NUM!</v>
      </c>
      <c r="M19">
        <f>IF(FREQUENCY('Data Transformation'!$R$10,$C19),1,0)</f>
        <v>1</v>
      </c>
      <c r="N19">
        <f t="shared" si="6"/>
        <v>0</v>
      </c>
      <c r="O19">
        <f t="shared" si="7"/>
        <v>1</v>
      </c>
      <c r="P19">
        <f t="shared" si="8"/>
        <v>0</v>
      </c>
      <c r="U19" s="36"/>
      <c r="W19">
        <f t="shared" si="9"/>
        <v>0</v>
      </c>
    </row>
    <row r="20" spans="1:23" x14ac:dyDescent="0.25">
      <c r="B20" t="e">
        <f>B19+'Data Transformation'!$R$25</f>
        <v>#DIV/0!</v>
      </c>
      <c r="C20" t="e">
        <f>IF(AND('Data Transformation'!$R$10&gt;=Weighting!B20,'Data Transformation'!$R$10&lt;Weighting!B21),B20+0.000001,B20)</f>
        <v>#DIV/0!</v>
      </c>
      <c r="D20" t="e">
        <f>IF(FREQUENCY('Data Transformation'!$U$12,$C20),0,1)</f>
        <v>#NUM!</v>
      </c>
      <c r="E20" t="e">
        <f>IF(FREQUENCY('Data Transformation'!$R$5,$C20),1,0)</f>
        <v>#NUM!</v>
      </c>
      <c r="F20" t="e">
        <f t="shared" si="2"/>
        <v>#NUM!</v>
      </c>
      <c r="G20">
        <f>IF(FREQUENCY('Data Transformation'!$R$6,$C20),1,0)</f>
        <v>1</v>
      </c>
      <c r="H20">
        <f t="shared" si="3"/>
        <v>0</v>
      </c>
      <c r="I20" t="e">
        <f t="shared" si="11"/>
        <v>#NUM!</v>
      </c>
      <c r="J20" t="e">
        <f t="shared" si="10"/>
        <v>#NUM!</v>
      </c>
      <c r="K20">
        <f t="shared" si="0"/>
        <v>1</v>
      </c>
      <c r="L20" t="e">
        <f t="shared" si="1"/>
        <v>#NUM!</v>
      </c>
      <c r="M20">
        <f>IF(FREQUENCY('Data Transformation'!$R$10,$C20),1,0)</f>
        <v>1</v>
      </c>
      <c r="N20">
        <f t="shared" si="6"/>
        <v>0</v>
      </c>
      <c r="O20">
        <f t="shared" si="7"/>
        <v>1</v>
      </c>
      <c r="P20">
        <f t="shared" si="8"/>
        <v>0</v>
      </c>
      <c r="U20" s="36"/>
      <c r="W20">
        <f t="shared" si="9"/>
        <v>0</v>
      </c>
    </row>
    <row r="21" spans="1:23" x14ac:dyDescent="0.25">
      <c r="B21" t="e">
        <f>B20+'Data Transformation'!$R$25</f>
        <v>#DIV/0!</v>
      </c>
      <c r="C21" t="e">
        <f>IF(AND('Data Transformation'!$R$10&gt;=Weighting!B21,'Data Transformation'!$R$10&lt;Weighting!B22),B21+0.000001,B21)</f>
        <v>#DIV/0!</v>
      </c>
      <c r="D21" t="e">
        <f>IF(FREQUENCY('Data Transformation'!$U$12,$C21),0,1)</f>
        <v>#NUM!</v>
      </c>
      <c r="E21" t="e">
        <f>IF(FREQUENCY('Data Transformation'!$R$5,$C21),1,0)</f>
        <v>#NUM!</v>
      </c>
      <c r="F21" t="e">
        <f t="shared" si="2"/>
        <v>#NUM!</v>
      </c>
      <c r="G21">
        <f>IF(FREQUENCY('Data Transformation'!$R$6,$C21),1,0)</f>
        <v>1</v>
      </c>
      <c r="H21">
        <f t="shared" si="3"/>
        <v>0</v>
      </c>
      <c r="I21" t="e">
        <f t="shared" si="11"/>
        <v>#NUM!</v>
      </c>
      <c r="J21" t="e">
        <f>IF(I21=0,J28+1,I21)</f>
        <v>#NUM!</v>
      </c>
      <c r="K21">
        <f t="shared" si="0"/>
        <v>1</v>
      </c>
      <c r="L21" t="e">
        <f t="shared" si="1"/>
        <v>#NUM!</v>
      </c>
      <c r="M21">
        <f>IF(FREQUENCY('Data Transformation'!$R$10,$C21),1,0)</f>
        <v>1</v>
      </c>
      <c r="N21">
        <f t="shared" si="6"/>
        <v>0</v>
      </c>
      <c r="O21">
        <f t="shared" si="7"/>
        <v>1</v>
      </c>
      <c r="P21">
        <f t="shared" si="8"/>
        <v>0</v>
      </c>
      <c r="U21" s="36"/>
      <c r="W21">
        <f t="shared" si="9"/>
        <v>0</v>
      </c>
    </row>
    <row r="22" spans="1:23" x14ac:dyDescent="0.25">
      <c r="B22" t="e">
        <f>B21+'Data Transformation'!$R$25</f>
        <v>#DIV/0!</v>
      </c>
      <c r="C22" t="e">
        <f>IF(AND('Data Transformation'!$R$10&gt;=Weighting!B22,'Data Transformation'!$R$10&lt;Weighting!B23),B22+0.000001,B22)</f>
        <v>#DIV/0!</v>
      </c>
      <c r="D22" t="e">
        <f>IF(FREQUENCY('Data Transformation'!$U$12,$C22),0,1)</f>
        <v>#NUM!</v>
      </c>
      <c r="E22" t="e">
        <f>IF(FREQUENCY('Data Transformation'!$R$5,$C22),1,0)</f>
        <v>#NUM!</v>
      </c>
      <c r="F22" t="e">
        <f t="shared" si="2"/>
        <v>#NUM!</v>
      </c>
      <c r="G22">
        <f>IF(FREQUENCY('Data Transformation'!$R$6,$C22),1,0)</f>
        <v>1</v>
      </c>
      <c r="H22">
        <f t="shared" si="3"/>
        <v>0</v>
      </c>
      <c r="I22" t="e">
        <f t="shared" si="11"/>
        <v>#NUM!</v>
      </c>
      <c r="J22" t="e">
        <f>IF(I22=0,J29+1,I22)</f>
        <v>#NUM!</v>
      </c>
      <c r="K22">
        <f t="shared" si="0"/>
        <v>1</v>
      </c>
      <c r="L22" t="e">
        <f t="shared" si="1"/>
        <v>#NUM!</v>
      </c>
      <c r="M22">
        <f>IF(FREQUENCY('Data Transformation'!$R$10,$C22),1,0)</f>
        <v>1</v>
      </c>
      <c r="N22">
        <f t="shared" si="6"/>
        <v>0</v>
      </c>
      <c r="O22">
        <f t="shared" si="7"/>
        <v>1</v>
      </c>
      <c r="P22">
        <f t="shared" si="8"/>
        <v>0</v>
      </c>
      <c r="U22" s="36"/>
      <c r="W22">
        <f t="shared" si="9"/>
        <v>0</v>
      </c>
    </row>
    <row r="23" spans="1:23" x14ac:dyDescent="0.25">
      <c r="B23" t="e">
        <f>B22+'Data Transformation'!$R$25</f>
        <v>#DIV/0!</v>
      </c>
      <c r="C23" t="e">
        <f>IF(AND('Data Transformation'!$R$10&gt;=Weighting!B23,'Data Transformation'!$R$10&lt;Weighting!B24),B23+0.000001,B23)</f>
        <v>#DIV/0!</v>
      </c>
      <c r="D23" t="e">
        <f>IF(FREQUENCY('Data Transformation'!$U$12,$C23),0,1)</f>
        <v>#NUM!</v>
      </c>
      <c r="E23" t="e">
        <f>IF(FREQUENCY('Data Transformation'!$R$5,$C23),1,0)</f>
        <v>#NUM!</v>
      </c>
      <c r="F23" t="e">
        <f t="shared" si="2"/>
        <v>#NUM!</v>
      </c>
      <c r="G23">
        <f>IF(FREQUENCY('Data Transformation'!$R$6,$C23),1,0)</f>
        <v>1</v>
      </c>
      <c r="H23">
        <f t="shared" si="3"/>
        <v>0</v>
      </c>
      <c r="I23" t="e">
        <f t="shared" si="11"/>
        <v>#NUM!</v>
      </c>
      <c r="J23" t="e">
        <f>IF(I23=0,J30+1,I23)</f>
        <v>#NUM!</v>
      </c>
      <c r="K23">
        <f t="shared" si="0"/>
        <v>1</v>
      </c>
      <c r="L23" t="e">
        <f t="shared" si="1"/>
        <v>#NUM!</v>
      </c>
      <c r="M23">
        <f>IF(FREQUENCY('Data Transformation'!$R$10,$C23),1,0)</f>
        <v>1</v>
      </c>
      <c r="N23">
        <f t="shared" si="6"/>
        <v>0</v>
      </c>
      <c r="O23">
        <f t="shared" si="7"/>
        <v>1</v>
      </c>
      <c r="P23">
        <f t="shared" si="8"/>
        <v>0</v>
      </c>
      <c r="U23" s="36"/>
      <c r="W23">
        <f t="shared" si="9"/>
        <v>0</v>
      </c>
    </row>
    <row r="24" spans="1:23" x14ac:dyDescent="0.25">
      <c r="B24" t="e">
        <f>B23+'Data Transformation'!$R$25</f>
        <v>#DIV/0!</v>
      </c>
      <c r="C24" t="e">
        <f>IF(AND('Data Transformation'!$R$10&gt;=Weighting!B24,'Data Transformation'!$R$10&lt;Weighting!B25),B24+0.000001,B24)</f>
        <v>#DIV/0!</v>
      </c>
      <c r="D24" t="e">
        <f>IF(FREQUENCY('Data Transformation'!$U$12,$C24),0,1)</f>
        <v>#NUM!</v>
      </c>
      <c r="E24" t="e">
        <f>IF(FREQUENCY('Data Transformation'!$R$5,$C24),1,0)</f>
        <v>#NUM!</v>
      </c>
      <c r="F24" t="e">
        <f t="shared" si="2"/>
        <v>#NUM!</v>
      </c>
      <c r="G24">
        <f>IF(FREQUENCY('Data Transformation'!$R$6,$C24),1,0)</f>
        <v>1</v>
      </c>
      <c r="H24">
        <f t="shared" si="3"/>
        <v>0</v>
      </c>
      <c r="I24" t="e">
        <f t="shared" si="11"/>
        <v>#NUM!</v>
      </c>
      <c r="J24" t="e">
        <f>IF(I24=0,J31+1,I24)</f>
        <v>#NUM!</v>
      </c>
      <c r="K24">
        <f t="shared" si="0"/>
        <v>1</v>
      </c>
      <c r="L24" t="e">
        <f t="shared" si="1"/>
        <v>#NUM!</v>
      </c>
      <c r="M24">
        <f>IF(FREQUENCY('Data Transformation'!$R$10,$C24),1,0)</f>
        <v>1</v>
      </c>
      <c r="N24">
        <f t="shared" si="6"/>
        <v>0</v>
      </c>
      <c r="O24">
        <f t="shared" si="7"/>
        <v>1</v>
      </c>
      <c r="P24">
        <f t="shared" si="8"/>
        <v>0</v>
      </c>
      <c r="U24" s="36"/>
      <c r="W24">
        <f t="shared" si="9"/>
        <v>0</v>
      </c>
    </row>
    <row r="25" spans="1:23" ht="16.5" thickBot="1" x14ac:dyDescent="0.3">
      <c r="B25" t="e">
        <f>B24+'Data Transformation'!$R$25</f>
        <v>#DIV/0!</v>
      </c>
      <c r="C25" t="e">
        <f>IF(AND('Data Transformation'!$R$10&gt;=Weighting!B25,'Data Transformation'!$R$10&lt;Weighting!B26),B25+0.000001,B25)</f>
        <v>#DIV/0!</v>
      </c>
      <c r="D25" t="e">
        <f>IF(FREQUENCY('Data Transformation'!$U$12,$C25),0,1)</f>
        <v>#NUM!</v>
      </c>
      <c r="E25" t="e">
        <f>IF(FREQUENCY('Data Transformation'!$R$5,$C25),1,0)</f>
        <v>#NUM!</v>
      </c>
      <c r="F25" t="e">
        <f t="shared" si="2"/>
        <v>#NUM!</v>
      </c>
      <c r="G25">
        <f>IF(FREQUENCY('Data Transformation'!$R$6,$C25),1,0)</f>
        <v>1</v>
      </c>
      <c r="H25">
        <f t="shared" si="3"/>
        <v>0</v>
      </c>
      <c r="I25" t="e">
        <f t="shared" si="11"/>
        <v>#NUM!</v>
      </c>
      <c r="J25" t="e">
        <f>IF(I25=0,#REF!+1,I25)</f>
        <v>#NUM!</v>
      </c>
      <c r="K25">
        <f t="shared" si="0"/>
        <v>1</v>
      </c>
      <c r="L25" t="e">
        <f t="shared" si="1"/>
        <v>#NUM!</v>
      </c>
      <c r="M25">
        <f>IF(FREQUENCY('Data Transformation'!$R$10,$C25),1,0)</f>
        <v>1</v>
      </c>
      <c r="N25">
        <f t="shared" si="6"/>
        <v>0</v>
      </c>
      <c r="O25">
        <f t="shared" si="7"/>
        <v>1</v>
      </c>
      <c r="P25">
        <f t="shared" si="8"/>
        <v>0</v>
      </c>
      <c r="U25" s="37"/>
      <c r="W25">
        <f t="shared" si="9"/>
        <v>0</v>
      </c>
    </row>
    <row r="26" spans="1:23" x14ac:dyDescent="0.25">
      <c r="B26" t="e">
        <f>B25+'Data Transformation'!$R$25</f>
        <v>#DIV/0!</v>
      </c>
      <c r="C26" t="e">
        <f>IF(AND('Data Transformation'!$R$10&gt;=Weighting!B26,'Data Transformation'!$R$10&lt;Weighting!B27),B26+0.000001,B26)</f>
        <v>#DIV/0!</v>
      </c>
    </row>
    <row r="28" spans="1:23" ht="21" x14ac:dyDescent="0.35">
      <c r="A28" s="33" t="s">
        <v>74</v>
      </c>
    </row>
    <row r="29" spans="1:23" x14ac:dyDescent="0.25">
      <c r="D29" s="55" t="s">
        <v>105</v>
      </c>
      <c r="E29" s="86" t="s">
        <v>38</v>
      </c>
      <c r="F29" s="86"/>
      <c r="G29" s="86" t="s">
        <v>39</v>
      </c>
      <c r="H29" s="86"/>
      <c r="I29" s="86" t="s">
        <v>37</v>
      </c>
      <c r="J29" s="86"/>
      <c r="K29" s="86"/>
      <c r="L29" s="86"/>
      <c r="M29" s="86" t="s">
        <v>43</v>
      </c>
      <c r="N29" s="86"/>
      <c r="O29" s="86"/>
      <c r="P29" s="2" t="s">
        <v>44</v>
      </c>
    </row>
    <row r="30" spans="1:23" x14ac:dyDescent="0.25">
      <c r="A30" s="2" t="s">
        <v>17</v>
      </c>
      <c r="B30" s="16" t="e">
        <f>'Data Transformation'!$R$24</f>
        <v>#DIV/0!</v>
      </c>
      <c r="C30" s="16"/>
      <c r="D30" s="14" t="s">
        <v>31</v>
      </c>
      <c r="E30" t="s">
        <v>31</v>
      </c>
      <c r="F30" t="s">
        <v>32</v>
      </c>
      <c r="G30" t="s">
        <v>31</v>
      </c>
      <c r="H30" t="s">
        <v>32</v>
      </c>
      <c r="I30" s="14" t="s">
        <v>34</v>
      </c>
      <c r="J30" s="14" t="s">
        <v>75</v>
      </c>
      <c r="K30" s="14" t="s">
        <v>76</v>
      </c>
      <c r="L30" s="14" t="s">
        <v>42</v>
      </c>
      <c r="M30" t="s">
        <v>31</v>
      </c>
      <c r="N30" t="s">
        <v>32</v>
      </c>
      <c r="O30" t="s">
        <v>33</v>
      </c>
    </row>
    <row r="31" spans="1:23" x14ac:dyDescent="0.25">
      <c r="A31" t="s">
        <v>30</v>
      </c>
      <c r="B31" t="e">
        <f>C5</f>
        <v>#DIV/0!</v>
      </c>
    </row>
    <row r="32" spans="1:23" x14ac:dyDescent="0.25">
      <c r="B32" t="e">
        <f t="shared" ref="B32:B51" si="12">C6</f>
        <v>#DIV/0!</v>
      </c>
      <c r="D32" t="e">
        <f>IF(FREQUENCY('Data Transformation'!$U$11,$B32),1,0)</f>
        <v>#NUM!</v>
      </c>
      <c r="E32" t="e">
        <f>IF(FREQUENCY('Data Transformation'!$R$5,$B32),1,0)</f>
        <v>#NUM!</v>
      </c>
      <c r="F32" t="e">
        <f>E32-E31</f>
        <v>#NUM!</v>
      </c>
      <c r="G32">
        <f>IF(FREQUENCY('Data Transformation'!$R$6,$B32),1,0)</f>
        <v>1</v>
      </c>
      <c r="H32">
        <f>G32-G31</f>
        <v>1</v>
      </c>
      <c r="I32">
        <f>IF(G32=1,I31+1,H32)</f>
        <v>1</v>
      </c>
      <c r="J32" t="e">
        <f t="shared" ref="J32:J50" si="13">IF(E32=1,1,J33+1)</f>
        <v>#NUM!</v>
      </c>
      <c r="K32" t="e">
        <f>IF(J31=1,K31+1,J32)</f>
        <v>#NUM!</v>
      </c>
      <c r="L32" t="e">
        <f>IF(MIN(K32,I32)&gt;3,3,MIN(K32,I32))</f>
        <v>#NUM!</v>
      </c>
      <c r="M32">
        <f>IF(FREQUENCY('Data Transformation'!$R$10,$B32),1,0)</f>
        <v>1</v>
      </c>
      <c r="N32">
        <f>M32-M31</f>
        <v>1</v>
      </c>
      <c r="O32">
        <f>O31+1*N31</f>
        <v>0</v>
      </c>
      <c r="P32" t="e">
        <f>IF(O32=0,L32,0)</f>
        <v>#NUM!</v>
      </c>
    </row>
    <row r="33" spans="2:16" x14ac:dyDescent="0.25">
      <c r="B33" t="e">
        <f t="shared" si="12"/>
        <v>#DIV/0!</v>
      </c>
      <c r="D33" t="e">
        <f>IF(FREQUENCY('Data Transformation'!$U$11,$B33),1,0)</f>
        <v>#NUM!</v>
      </c>
      <c r="E33" t="e">
        <f>IF(FREQUENCY('Data Transformation'!$R$5,$B33),1,0)</f>
        <v>#NUM!</v>
      </c>
      <c r="F33" t="e">
        <f t="shared" ref="F33:F51" si="14">E33-E32</f>
        <v>#NUM!</v>
      </c>
      <c r="G33">
        <f>IF(FREQUENCY('Data Transformation'!$R$6,$B33),1,0)</f>
        <v>1</v>
      </c>
      <c r="H33">
        <f t="shared" ref="H33:H51" si="15">G33-G32</f>
        <v>0</v>
      </c>
      <c r="I33">
        <f t="shared" ref="I33:I51" si="16">IF(G33=1,I32+1,H33)</f>
        <v>2</v>
      </c>
      <c r="J33" t="e">
        <f t="shared" si="13"/>
        <v>#NUM!</v>
      </c>
      <c r="K33" t="e">
        <f t="shared" ref="K33:K51" si="17">IF(J32=1,K32+1,J33)</f>
        <v>#NUM!</v>
      </c>
      <c r="L33" t="e">
        <f t="shared" ref="L33:L51" si="18">IF(MIN(K33,I33)&gt;3,3,MIN(K33,I33))</f>
        <v>#NUM!</v>
      </c>
      <c r="M33">
        <f>IF(FREQUENCY('Data Transformation'!$R$10,$B33),1,0)</f>
        <v>1</v>
      </c>
      <c r="N33">
        <f t="shared" ref="N33:N51" si="19">M33-M32</f>
        <v>0</v>
      </c>
      <c r="O33">
        <f t="shared" ref="O33:O51" si="20">O32+1*N32</f>
        <v>1</v>
      </c>
      <c r="P33">
        <f t="shared" ref="P33:P51" si="21">IF(O33=0,L33,0)</f>
        <v>0</v>
      </c>
    </row>
    <row r="34" spans="2:16" x14ac:dyDescent="0.25">
      <c r="B34" t="e">
        <f t="shared" si="12"/>
        <v>#DIV/0!</v>
      </c>
      <c r="D34" t="e">
        <f>IF(FREQUENCY('Data Transformation'!$U$11,$B34),1,0)</f>
        <v>#NUM!</v>
      </c>
      <c r="E34" t="e">
        <f>IF(FREQUENCY('Data Transformation'!$R$5,$B34),1,0)</f>
        <v>#NUM!</v>
      </c>
      <c r="F34" t="e">
        <f t="shared" si="14"/>
        <v>#NUM!</v>
      </c>
      <c r="G34">
        <f>IF(FREQUENCY('Data Transformation'!$R$6,$B34),1,0)</f>
        <v>1</v>
      </c>
      <c r="H34">
        <f t="shared" si="15"/>
        <v>0</v>
      </c>
      <c r="I34">
        <f t="shared" si="16"/>
        <v>3</v>
      </c>
      <c r="J34" t="e">
        <f t="shared" si="13"/>
        <v>#NUM!</v>
      </c>
      <c r="K34" t="e">
        <f t="shared" si="17"/>
        <v>#NUM!</v>
      </c>
      <c r="L34" t="e">
        <f t="shared" si="18"/>
        <v>#NUM!</v>
      </c>
      <c r="M34">
        <f>IF(FREQUENCY('Data Transformation'!$R$10,$B34),1,0)</f>
        <v>1</v>
      </c>
      <c r="N34">
        <f t="shared" si="19"/>
        <v>0</v>
      </c>
      <c r="O34">
        <f t="shared" si="20"/>
        <v>1</v>
      </c>
      <c r="P34">
        <f t="shared" si="21"/>
        <v>0</v>
      </c>
    </row>
    <row r="35" spans="2:16" x14ac:dyDescent="0.25">
      <c r="B35" t="e">
        <f t="shared" si="12"/>
        <v>#DIV/0!</v>
      </c>
      <c r="D35" t="e">
        <f>IF(FREQUENCY('Data Transformation'!$U$11,$B35),1,0)</f>
        <v>#NUM!</v>
      </c>
      <c r="E35" t="e">
        <f>IF(FREQUENCY('Data Transformation'!$R$5,$B35),1,0)</f>
        <v>#NUM!</v>
      </c>
      <c r="F35" t="e">
        <f t="shared" si="14"/>
        <v>#NUM!</v>
      </c>
      <c r="G35">
        <f>IF(FREQUENCY('Data Transformation'!$R$6,$B35),1,0)</f>
        <v>1</v>
      </c>
      <c r="H35">
        <f t="shared" si="15"/>
        <v>0</v>
      </c>
      <c r="I35">
        <f t="shared" si="16"/>
        <v>4</v>
      </c>
      <c r="J35" t="e">
        <f t="shared" si="13"/>
        <v>#NUM!</v>
      </c>
      <c r="K35" t="e">
        <f t="shared" si="17"/>
        <v>#NUM!</v>
      </c>
      <c r="L35" t="e">
        <f t="shared" si="18"/>
        <v>#NUM!</v>
      </c>
      <c r="M35">
        <f>IF(FREQUENCY('Data Transformation'!$R$10,$B35),1,0)</f>
        <v>1</v>
      </c>
      <c r="N35">
        <f t="shared" si="19"/>
        <v>0</v>
      </c>
      <c r="O35">
        <f t="shared" si="20"/>
        <v>1</v>
      </c>
      <c r="P35">
        <f t="shared" si="21"/>
        <v>0</v>
      </c>
    </row>
    <row r="36" spans="2:16" x14ac:dyDescent="0.25">
      <c r="B36" t="e">
        <f t="shared" si="12"/>
        <v>#DIV/0!</v>
      </c>
      <c r="D36" t="e">
        <f>IF(FREQUENCY('Data Transformation'!$U$11,$B36),1,0)</f>
        <v>#NUM!</v>
      </c>
      <c r="E36" t="e">
        <f>IF(FREQUENCY('Data Transformation'!$R$5,$B36),1,0)</f>
        <v>#NUM!</v>
      </c>
      <c r="F36" t="e">
        <f t="shared" si="14"/>
        <v>#NUM!</v>
      </c>
      <c r="G36">
        <f>IF(FREQUENCY('Data Transformation'!$R$6,$B36),1,0)</f>
        <v>1</v>
      </c>
      <c r="H36">
        <f t="shared" si="15"/>
        <v>0</v>
      </c>
      <c r="I36">
        <f t="shared" si="16"/>
        <v>5</v>
      </c>
      <c r="J36" t="e">
        <f t="shared" si="13"/>
        <v>#NUM!</v>
      </c>
      <c r="K36" t="e">
        <f t="shared" si="17"/>
        <v>#NUM!</v>
      </c>
      <c r="L36" t="e">
        <f t="shared" si="18"/>
        <v>#NUM!</v>
      </c>
      <c r="M36">
        <f>IF(FREQUENCY('Data Transformation'!$R$10,$B36),1,0)</f>
        <v>1</v>
      </c>
      <c r="N36">
        <f t="shared" si="19"/>
        <v>0</v>
      </c>
      <c r="O36">
        <f t="shared" si="20"/>
        <v>1</v>
      </c>
      <c r="P36">
        <f t="shared" si="21"/>
        <v>0</v>
      </c>
    </row>
    <row r="37" spans="2:16" x14ac:dyDescent="0.25">
      <c r="B37" t="e">
        <f t="shared" si="12"/>
        <v>#DIV/0!</v>
      </c>
      <c r="D37" t="e">
        <f>IF(FREQUENCY('Data Transformation'!$U$11,$B37),1,0)</f>
        <v>#NUM!</v>
      </c>
      <c r="E37" t="e">
        <f>IF(FREQUENCY('Data Transformation'!$R$5,$B37),1,0)</f>
        <v>#NUM!</v>
      </c>
      <c r="F37" t="e">
        <f t="shared" si="14"/>
        <v>#NUM!</v>
      </c>
      <c r="G37">
        <f>IF(FREQUENCY('Data Transformation'!$R$6,$B37),1,0)</f>
        <v>1</v>
      </c>
      <c r="H37">
        <f t="shared" si="15"/>
        <v>0</v>
      </c>
      <c r="I37">
        <f t="shared" si="16"/>
        <v>6</v>
      </c>
      <c r="J37" t="e">
        <f t="shared" si="13"/>
        <v>#NUM!</v>
      </c>
      <c r="K37" t="e">
        <f t="shared" si="17"/>
        <v>#NUM!</v>
      </c>
      <c r="L37" t="e">
        <f t="shared" si="18"/>
        <v>#NUM!</v>
      </c>
      <c r="M37">
        <f>IF(FREQUENCY('Data Transformation'!$R$10,$B37),1,0)</f>
        <v>1</v>
      </c>
      <c r="N37">
        <f t="shared" si="19"/>
        <v>0</v>
      </c>
      <c r="O37">
        <f t="shared" si="20"/>
        <v>1</v>
      </c>
      <c r="P37">
        <f t="shared" si="21"/>
        <v>0</v>
      </c>
    </row>
    <row r="38" spans="2:16" x14ac:dyDescent="0.25">
      <c r="B38" t="e">
        <f t="shared" si="12"/>
        <v>#DIV/0!</v>
      </c>
      <c r="D38" t="e">
        <f>IF(FREQUENCY('Data Transformation'!$U$11,$B38),1,0)</f>
        <v>#NUM!</v>
      </c>
      <c r="E38" t="e">
        <f>IF(FREQUENCY('Data Transformation'!$R$5,$B38),1,0)</f>
        <v>#NUM!</v>
      </c>
      <c r="F38" t="e">
        <f t="shared" si="14"/>
        <v>#NUM!</v>
      </c>
      <c r="G38">
        <f>IF(FREQUENCY('Data Transformation'!$R$6,$B38),1,0)</f>
        <v>1</v>
      </c>
      <c r="H38">
        <f t="shared" si="15"/>
        <v>0</v>
      </c>
      <c r="I38">
        <f t="shared" si="16"/>
        <v>7</v>
      </c>
      <c r="J38" t="e">
        <f t="shared" si="13"/>
        <v>#NUM!</v>
      </c>
      <c r="K38" t="e">
        <f t="shared" si="17"/>
        <v>#NUM!</v>
      </c>
      <c r="L38" t="e">
        <f t="shared" si="18"/>
        <v>#NUM!</v>
      </c>
      <c r="M38">
        <f>IF(FREQUENCY('Data Transformation'!$R$10,$B38),1,0)</f>
        <v>1</v>
      </c>
      <c r="N38">
        <f t="shared" si="19"/>
        <v>0</v>
      </c>
      <c r="O38">
        <f t="shared" si="20"/>
        <v>1</v>
      </c>
      <c r="P38">
        <f t="shared" si="21"/>
        <v>0</v>
      </c>
    </row>
    <row r="39" spans="2:16" x14ac:dyDescent="0.25">
      <c r="B39" t="e">
        <f t="shared" si="12"/>
        <v>#DIV/0!</v>
      </c>
      <c r="D39" t="e">
        <f>IF(FREQUENCY('Data Transformation'!$U$11,$B39),1,0)</f>
        <v>#NUM!</v>
      </c>
      <c r="E39" t="e">
        <f>IF(FREQUENCY('Data Transformation'!$R$5,$B39),1,0)</f>
        <v>#NUM!</v>
      </c>
      <c r="F39" t="e">
        <f t="shared" si="14"/>
        <v>#NUM!</v>
      </c>
      <c r="G39">
        <f>IF(FREQUENCY('Data Transformation'!$R$6,$B39),1,0)</f>
        <v>1</v>
      </c>
      <c r="H39">
        <f t="shared" si="15"/>
        <v>0</v>
      </c>
      <c r="I39">
        <f t="shared" si="16"/>
        <v>8</v>
      </c>
      <c r="J39" t="e">
        <f t="shared" si="13"/>
        <v>#NUM!</v>
      </c>
      <c r="K39" t="e">
        <f t="shared" si="17"/>
        <v>#NUM!</v>
      </c>
      <c r="L39" t="e">
        <f t="shared" si="18"/>
        <v>#NUM!</v>
      </c>
      <c r="M39">
        <f>IF(FREQUENCY('Data Transformation'!$R$10,$B39),1,0)</f>
        <v>1</v>
      </c>
      <c r="N39">
        <f t="shared" si="19"/>
        <v>0</v>
      </c>
      <c r="O39">
        <f t="shared" si="20"/>
        <v>1</v>
      </c>
      <c r="P39">
        <f t="shared" si="21"/>
        <v>0</v>
      </c>
    </row>
    <row r="40" spans="2:16" x14ac:dyDescent="0.25">
      <c r="B40" t="e">
        <f t="shared" si="12"/>
        <v>#DIV/0!</v>
      </c>
      <c r="D40" t="e">
        <f>IF(FREQUENCY('Data Transformation'!$U$11,$B40),1,0)</f>
        <v>#NUM!</v>
      </c>
      <c r="E40" t="e">
        <f>IF(FREQUENCY('Data Transformation'!$R$5,$B40),1,0)</f>
        <v>#NUM!</v>
      </c>
      <c r="F40" t="e">
        <f t="shared" si="14"/>
        <v>#NUM!</v>
      </c>
      <c r="G40">
        <f>IF(FREQUENCY('Data Transformation'!$R$6,$B40),1,0)</f>
        <v>1</v>
      </c>
      <c r="H40">
        <f t="shared" si="15"/>
        <v>0</v>
      </c>
      <c r="I40">
        <f t="shared" si="16"/>
        <v>9</v>
      </c>
      <c r="J40" t="e">
        <f t="shared" si="13"/>
        <v>#NUM!</v>
      </c>
      <c r="K40" t="e">
        <f t="shared" si="17"/>
        <v>#NUM!</v>
      </c>
      <c r="L40" t="e">
        <f t="shared" si="18"/>
        <v>#NUM!</v>
      </c>
      <c r="M40">
        <f>IF(FREQUENCY('Data Transformation'!$R$10,$B40),1,0)</f>
        <v>1</v>
      </c>
      <c r="N40">
        <f t="shared" si="19"/>
        <v>0</v>
      </c>
      <c r="O40">
        <f t="shared" si="20"/>
        <v>1</v>
      </c>
      <c r="P40">
        <f t="shared" si="21"/>
        <v>0</v>
      </c>
    </row>
    <row r="41" spans="2:16" x14ac:dyDescent="0.25">
      <c r="B41" t="e">
        <f t="shared" si="12"/>
        <v>#DIV/0!</v>
      </c>
      <c r="D41" t="e">
        <f>IF(FREQUENCY('Data Transformation'!$U$11,$B41),1,0)</f>
        <v>#NUM!</v>
      </c>
      <c r="E41" t="e">
        <f>IF(FREQUENCY('Data Transformation'!$R$5,$B41),1,0)</f>
        <v>#NUM!</v>
      </c>
      <c r="F41" t="e">
        <f t="shared" si="14"/>
        <v>#NUM!</v>
      </c>
      <c r="G41">
        <f>IF(FREQUENCY('Data Transformation'!$R$6,$B41),1,0)</f>
        <v>1</v>
      </c>
      <c r="H41">
        <f t="shared" si="15"/>
        <v>0</v>
      </c>
      <c r="I41">
        <f t="shared" si="16"/>
        <v>10</v>
      </c>
      <c r="J41" t="e">
        <f t="shared" si="13"/>
        <v>#NUM!</v>
      </c>
      <c r="K41" t="e">
        <f t="shared" si="17"/>
        <v>#NUM!</v>
      </c>
      <c r="L41" t="e">
        <f t="shared" si="18"/>
        <v>#NUM!</v>
      </c>
      <c r="M41">
        <f>IF(FREQUENCY('Data Transformation'!$R$10,$B41),1,0)</f>
        <v>1</v>
      </c>
      <c r="N41">
        <f t="shared" si="19"/>
        <v>0</v>
      </c>
      <c r="O41">
        <f t="shared" si="20"/>
        <v>1</v>
      </c>
      <c r="P41">
        <f t="shared" si="21"/>
        <v>0</v>
      </c>
    </row>
    <row r="42" spans="2:16" x14ac:dyDescent="0.25">
      <c r="B42" t="e">
        <f t="shared" si="12"/>
        <v>#DIV/0!</v>
      </c>
      <c r="D42" t="e">
        <f>IF(FREQUENCY('Data Transformation'!$U$11,$B42),1,0)</f>
        <v>#NUM!</v>
      </c>
      <c r="E42" t="e">
        <f>IF(FREQUENCY('Data Transformation'!$R$5,$B42),1,0)</f>
        <v>#NUM!</v>
      </c>
      <c r="F42" t="e">
        <f t="shared" si="14"/>
        <v>#NUM!</v>
      </c>
      <c r="G42">
        <f>IF(FREQUENCY('Data Transformation'!$R$6,$B42),1,0)</f>
        <v>1</v>
      </c>
      <c r="H42">
        <f t="shared" si="15"/>
        <v>0</v>
      </c>
      <c r="I42">
        <f t="shared" si="16"/>
        <v>11</v>
      </c>
      <c r="J42" t="e">
        <f t="shared" si="13"/>
        <v>#NUM!</v>
      </c>
      <c r="K42" t="e">
        <f t="shared" si="17"/>
        <v>#NUM!</v>
      </c>
      <c r="L42" t="e">
        <f t="shared" si="18"/>
        <v>#NUM!</v>
      </c>
      <c r="M42">
        <f>IF(FREQUENCY('Data Transformation'!$R$10,$B42),1,0)</f>
        <v>1</v>
      </c>
      <c r="N42">
        <f t="shared" si="19"/>
        <v>0</v>
      </c>
      <c r="O42">
        <f t="shared" si="20"/>
        <v>1</v>
      </c>
      <c r="P42">
        <f t="shared" si="21"/>
        <v>0</v>
      </c>
    </row>
    <row r="43" spans="2:16" x14ac:dyDescent="0.25">
      <c r="B43" t="e">
        <f t="shared" si="12"/>
        <v>#DIV/0!</v>
      </c>
      <c r="D43" t="e">
        <f>IF(FREQUENCY('Data Transformation'!$U$11,$B43),1,0)</f>
        <v>#NUM!</v>
      </c>
      <c r="E43" t="e">
        <f>IF(FREQUENCY('Data Transformation'!$R$5,$B43),1,0)</f>
        <v>#NUM!</v>
      </c>
      <c r="F43" t="e">
        <f t="shared" si="14"/>
        <v>#NUM!</v>
      </c>
      <c r="G43">
        <f>IF(FREQUENCY('Data Transformation'!$R$6,$B43),1,0)</f>
        <v>1</v>
      </c>
      <c r="H43">
        <f t="shared" si="15"/>
        <v>0</v>
      </c>
      <c r="I43">
        <f t="shared" si="16"/>
        <v>12</v>
      </c>
      <c r="J43" t="e">
        <f t="shared" si="13"/>
        <v>#NUM!</v>
      </c>
      <c r="K43" t="e">
        <f t="shared" si="17"/>
        <v>#NUM!</v>
      </c>
      <c r="L43" t="e">
        <f t="shared" si="18"/>
        <v>#NUM!</v>
      </c>
      <c r="M43">
        <f>IF(FREQUENCY('Data Transformation'!$R$10,$B43),1,0)</f>
        <v>1</v>
      </c>
      <c r="N43">
        <f t="shared" si="19"/>
        <v>0</v>
      </c>
      <c r="O43">
        <f t="shared" si="20"/>
        <v>1</v>
      </c>
      <c r="P43">
        <f t="shared" si="21"/>
        <v>0</v>
      </c>
    </row>
    <row r="44" spans="2:16" x14ac:dyDescent="0.25">
      <c r="B44" t="e">
        <f t="shared" si="12"/>
        <v>#DIV/0!</v>
      </c>
      <c r="D44" t="e">
        <f>IF(FREQUENCY('Data Transformation'!$U$11,$B44),1,0)</f>
        <v>#NUM!</v>
      </c>
      <c r="E44" t="e">
        <f>IF(FREQUENCY('Data Transformation'!$R$5,$B44),1,0)</f>
        <v>#NUM!</v>
      </c>
      <c r="F44" t="e">
        <f t="shared" si="14"/>
        <v>#NUM!</v>
      </c>
      <c r="G44">
        <f>IF(FREQUENCY('Data Transformation'!$R$6,$B44),1,0)</f>
        <v>1</v>
      </c>
      <c r="H44">
        <f t="shared" si="15"/>
        <v>0</v>
      </c>
      <c r="I44">
        <f t="shared" si="16"/>
        <v>13</v>
      </c>
      <c r="J44" t="e">
        <f t="shared" si="13"/>
        <v>#NUM!</v>
      </c>
      <c r="K44" t="e">
        <f t="shared" si="17"/>
        <v>#NUM!</v>
      </c>
      <c r="L44" t="e">
        <f t="shared" si="18"/>
        <v>#NUM!</v>
      </c>
      <c r="M44">
        <f>IF(FREQUENCY('Data Transformation'!$R$10,$B44),1,0)</f>
        <v>1</v>
      </c>
      <c r="N44">
        <f t="shared" si="19"/>
        <v>0</v>
      </c>
      <c r="O44">
        <f t="shared" si="20"/>
        <v>1</v>
      </c>
      <c r="P44">
        <f t="shared" si="21"/>
        <v>0</v>
      </c>
    </row>
    <row r="45" spans="2:16" x14ac:dyDescent="0.25">
      <c r="B45" t="e">
        <f t="shared" si="12"/>
        <v>#DIV/0!</v>
      </c>
      <c r="D45" t="e">
        <f>IF(FREQUENCY('Data Transformation'!$U$11,$B45),1,0)</f>
        <v>#NUM!</v>
      </c>
      <c r="E45" t="e">
        <f>IF(FREQUENCY('Data Transformation'!$R$5,$B45),1,0)</f>
        <v>#NUM!</v>
      </c>
      <c r="F45" t="e">
        <f t="shared" si="14"/>
        <v>#NUM!</v>
      </c>
      <c r="G45">
        <f>IF(FREQUENCY('Data Transformation'!$R$6,$B45),1,0)</f>
        <v>1</v>
      </c>
      <c r="H45">
        <f t="shared" si="15"/>
        <v>0</v>
      </c>
      <c r="I45">
        <f t="shared" si="16"/>
        <v>14</v>
      </c>
      <c r="J45" t="e">
        <f t="shared" si="13"/>
        <v>#NUM!</v>
      </c>
      <c r="K45" t="e">
        <f t="shared" si="17"/>
        <v>#NUM!</v>
      </c>
      <c r="L45" t="e">
        <f t="shared" si="18"/>
        <v>#NUM!</v>
      </c>
      <c r="M45">
        <f>IF(FREQUENCY('Data Transformation'!$R$10,$B45),1,0)</f>
        <v>1</v>
      </c>
      <c r="N45">
        <f t="shared" si="19"/>
        <v>0</v>
      </c>
      <c r="O45">
        <f t="shared" si="20"/>
        <v>1</v>
      </c>
      <c r="P45">
        <f t="shared" si="21"/>
        <v>0</v>
      </c>
    </row>
    <row r="46" spans="2:16" x14ac:dyDescent="0.25">
      <c r="B46" t="e">
        <f t="shared" si="12"/>
        <v>#DIV/0!</v>
      </c>
      <c r="D46" t="e">
        <f>IF(FREQUENCY('Data Transformation'!$U$11,$B46),1,0)</f>
        <v>#NUM!</v>
      </c>
      <c r="E46" t="e">
        <f>IF(FREQUENCY('Data Transformation'!$R$5,$B46),1,0)</f>
        <v>#NUM!</v>
      </c>
      <c r="F46" t="e">
        <f t="shared" si="14"/>
        <v>#NUM!</v>
      </c>
      <c r="G46">
        <f>IF(FREQUENCY('Data Transformation'!$R$6,$B46),1,0)</f>
        <v>1</v>
      </c>
      <c r="H46">
        <f t="shared" si="15"/>
        <v>0</v>
      </c>
      <c r="I46">
        <f t="shared" si="16"/>
        <v>15</v>
      </c>
      <c r="J46" t="e">
        <f t="shared" si="13"/>
        <v>#NUM!</v>
      </c>
      <c r="K46" t="e">
        <f t="shared" si="17"/>
        <v>#NUM!</v>
      </c>
      <c r="L46" t="e">
        <f t="shared" si="18"/>
        <v>#NUM!</v>
      </c>
      <c r="M46">
        <f>IF(FREQUENCY('Data Transformation'!$R$10,$B46),1,0)</f>
        <v>1</v>
      </c>
      <c r="N46">
        <f t="shared" si="19"/>
        <v>0</v>
      </c>
      <c r="O46">
        <f t="shared" si="20"/>
        <v>1</v>
      </c>
      <c r="P46">
        <f t="shared" si="21"/>
        <v>0</v>
      </c>
    </row>
    <row r="47" spans="2:16" x14ac:dyDescent="0.25">
      <c r="B47" t="e">
        <f t="shared" si="12"/>
        <v>#DIV/0!</v>
      </c>
      <c r="D47" t="e">
        <f>IF(FREQUENCY('Data Transformation'!$U$11,$B47),1,0)</f>
        <v>#NUM!</v>
      </c>
      <c r="E47" t="e">
        <f>IF(FREQUENCY('Data Transformation'!$R$5,$B47),1,0)</f>
        <v>#NUM!</v>
      </c>
      <c r="F47" t="e">
        <f t="shared" si="14"/>
        <v>#NUM!</v>
      </c>
      <c r="G47">
        <f>IF(FREQUENCY('Data Transformation'!$R$6,$B47),1,0)</f>
        <v>1</v>
      </c>
      <c r="H47">
        <f t="shared" si="15"/>
        <v>0</v>
      </c>
      <c r="I47">
        <f t="shared" si="16"/>
        <v>16</v>
      </c>
      <c r="J47" t="e">
        <f t="shared" si="13"/>
        <v>#NUM!</v>
      </c>
      <c r="K47" t="e">
        <f t="shared" si="17"/>
        <v>#NUM!</v>
      </c>
      <c r="L47" t="e">
        <f t="shared" si="18"/>
        <v>#NUM!</v>
      </c>
      <c r="M47">
        <f>IF(FREQUENCY('Data Transformation'!$R$10,$B47),1,0)</f>
        <v>1</v>
      </c>
      <c r="N47">
        <f t="shared" si="19"/>
        <v>0</v>
      </c>
      <c r="O47">
        <f t="shared" si="20"/>
        <v>1</v>
      </c>
      <c r="P47">
        <f t="shared" si="21"/>
        <v>0</v>
      </c>
    </row>
    <row r="48" spans="2:16" x14ac:dyDescent="0.25">
      <c r="B48" t="e">
        <f t="shared" si="12"/>
        <v>#DIV/0!</v>
      </c>
      <c r="D48" t="e">
        <f>IF(FREQUENCY('Data Transformation'!$U$11,$B48),1,0)</f>
        <v>#NUM!</v>
      </c>
      <c r="E48" t="e">
        <f>IF(FREQUENCY('Data Transformation'!$R$5,$B48),1,0)</f>
        <v>#NUM!</v>
      </c>
      <c r="F48" t="e">
        <f t="shared" si="14"/>
        <v>#NUM!</v>
      </c>
      <c r="G48">
        <f>IF(FREQUENCY('Data Transformation'!$R$6,$B48),1,0)</f>
        <v>1</v>
      </c>
      <c r="H48">
        <f t="shared" si="15"/>
        <v>0</v>
      </c>
      <c r="I48">
        <f t="shared" si="16"/>
        <v>17</v>
      </c>
      <c r="J48" t="e">
        <f t="shared" si="13"/>
        <v>#NUM!</v>
      </c>
      <c r="K48" t="e">
        <f t="shared" si="17"/>
        <v>#NUM!</v>
      </c>
      <c r="L48" t="e">
        <f t="shared" si="18"/>
        <v>#NUM!</v>
      </c>
      <c r="M48">
        <f>IF(FREQUENCY('Data Transformation'!$R$10,$B48),1,0)</f>
        <v>1</v>
      </c>
      <c r="N48">
        <f t="shared" si="19"/>
        <v>0</v>
      </c>
      <c r="O48">
        <f t="shared" si="20"/>
        <v>1</v>
      </c>
      <c r="P48">
        <f t="shared" si="21"/>
        <v>0</v>
      </c>
    </row>
    <row r="49" spans="2:16" x14ac:dyDescent="0.25">
      <c r="B49" t="e">
        <f t="shared" si="12"/>
        <v>#DIV/0!</v>
      </c>
      <c r="D49" t="e">
        <f>IF(FREQUENCY('Data Transformation'!$U$11,$B49),1,0)</f>
        <v>#NUM!</v>
      </c>
      <c r="E49" t="e">
        <f>IF(FREQUENCY('Data Transformation'!$R$5,$B49),1,0)</f>
        <v>#NUM!</v>
      </c>
      <c r="F49" t="e">
        <f t="shared" si="14"/>
        <v>#NUM!</v>
      </c>
      <c r="G49">
        <f>IF(FREQUENCY('Data Transformation'!$R$6,$B49),1,0)</f>
        <v>1</v>
      </c>
      <c r="H49">
        <f t="shared" si="15"/>
        <v>0</v>
      </c>
      <c r="I49">
        <f t="shared" si="16"/>
        <v>18</v>
      </c>
      <c r="J49" t="e">
        <f t="shared" si="13"/>
        <v>#NUM!</v>
      </c>
      <c r="K49" t="e">
        <f t="shared" si="17"/>
        <v>#NUM!</v>
      </c>
      <c r="L49" t="e">
        <f t="shared" si="18"/>
        <v>#NUM!</v>
      </c>
      <c r="M49">
        <f>IF(FREQUENCY('Data Transformation'!$R$10,$B49),1,0)</f>
        <v>1</v>
      </c>
      <c r="N49">
        <f t="shared" si="19"/>
        <v>0</v>
      </c>
      <c r="O49">
        <f t="shared" si="20"/>
        <v>1</v>
      </c>
      <c r="P49">
        <f t="shared" si="21"/>
        <v>0</v>
      </c>
    </row>
    <row r="50" spans="2:16" x14ac:dyDescent="0.25">
      <c r="B50" t="e">
        <f t="shared" si="12"/>
        <v>#DIV/0!</v>
      </c>
      <c r="D50" t="e">
        <f>IF(FREQUENCY('Data Transformation'!$U$11,$B50),1,0)</f>
        <v>#NUM!</v>
      </c>
      <c r="E50" t="e">
        <f>IF(FREQUENCY('Data Transformation'!$R$5,$B50),1,0)</f>
        <v>#NUM!</v>
      </c>
      <c r="F50" t="e">
        <f t="shared" si="14"/>
        <v>#NUM!</v>
      </c>
      <c r="G50">
        <f>IF(FREQUENCY('Data Transformation'!$R$6,$B50),1,0)</f>
        <v>1</v>
      </c>
      <c r="H50">
        <f t="shared" si="15"/>
        <v>0</v>
      </c>
      <c r="I50">
        <f t="shared" si="16"/>
        <v>19</v>
      </c>
      <c r="J50" t="e">
        <f t="shared" si="13"/>
        <v>#NUM!</v>
      </c>
      <c r="K50" t="e">
        <f t="shared" si="17"/>
        <v>#NUM!</v>
      </c>
      <c r="L50" t="e">
        <f t="shared" si="18"/>
        <v>#NUM!</v>
      </c>
      <c r="M50">
        <f>IF(FREQUENCY('Data Transformation'!$R$10,$B50),1,0)</f>
        <v>1</v>
      </c>
      <c r="N50">
        <f t="shared" si="19"/>
        <v>0</v>
      </c>
      <c r="O50">
        <f t="shared" si="20"/>
        <v>1</v>
      </c>
      <c r="P50">
        <f t="shared" si="21"/>
        <v>0</v>
      </c>
    </row>
    <row r="51" spans="2:16" x14ac:dyDescent="0.25">
      <c r="B51" t="e">
        <f t="shared" si="12"/>
        <v>#DIV/0!</v>
      </c>
      <c r="D51" t="e">
        <f>IF(FREQUENCY('Data Transformation'!$U$11,$B51),1,0)</f>
        <v>#NUM!</v>
      </c>
      <c r="E51" t="e">
        <f>IF(FREQUENCY('Data Transformation'!$R$5,$B51),1,0)</f>
        <v>#NUM!</v>
      </c>
      <c r="F51" t="e">
        <f t="shared" si="14"/>
        <v>#NUM!</v>
      </c>
      <c r="G51">
        <f>IF(FREQUENCY('Data Transformation'!$R$6,$B51),1,0)</f>
        <v>1</v>
      </c>
      <c r="H51">
        <f t="shared" si="15"/>
        <v>0</v>
      </c>
      <c r="I51">
        <f t="shared" si="16"/>
        <v>20</v>
      </c>
      <c r="J51" t="e">
        <f>IF(E51=1,1,K52+1)</f>
        <v>#NUM!</v>
      </c>
      <c r="K51" t="e">
        <f t="shared" si="17"/>
        <v>#NUM!</v>
      </c>
      <c r="L51" t="e">
        <f t="shared" si="18"/>
        <v>#NUM!</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7" sqref="AE7"/>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128</v>
      </c>
      <c r="K1" s="59"/>
      <c r="L1" s="60"/>
      <c r="M1" s="58"/>
      <c r="U1" s="58"/>
    </row>
    <row r="2" spans="1:31" x14ac:dyDescent="0.25">
      <c r="K2" s="59"/>
      <c r="L2" s="60"/>
      <c r="M2" s="58"/>
      <c r="N2" t="s">
        <v>129</v>
      </c>
      <c r="U2" s="58"/>
    </row>
    <row r="3" spans="1:31" x14ac:dyDescent="0.25">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25">
      <c r="B4" t="str">
        <v>Position</v>
      </c>
      <c r="C4" t="str">
        <v># of variants</v>
      </c>
      <c r="D4" t="str">
        <v>Enhancing</v>
      </c>
      <c r="E4" t="str">
        <v>Neutral</v>
      </c>
      <c r="F4" t="str">
        <v>Unweighted rheostat</v>
      </c>
      <c r="G4" t="str">
        <v>Weighted rheostat</v>
      </c>
      <c r="H4" t="str">
        <v>Toggle</v>
      </c>
      <c r="I4" t="str">
        <v>Binary</v>
      </c>
      <c r="K4" s="59" t="s">
        <v>109</v>
      </c>
      <c r="L4" s="60" t="s">
        <v>110</v>
      </c>
      <c r="M4" s="58"/>
      <c r="N4" t="s">
        <v>50</v>
      </c>
      <c r="O4" t="s">
        <v>130</v>
      </c>
      <c r="P4" t="s">
        <v>131</v>
      </c>
      <c r="Q4" t="s">
        <v>111</v>
      </c>
      <c r="R4" t="s">
        <v>53</v>
      </c>
      <c r="S4" t="s">
        <v>105</v>
      </c>
      <c r="T4" t="s">
        <v>132</v>
      </c>
      <c r="U4" s="58"/>
      <c r="V4" t="s">
        <v>126</v>
      </c>
      <c r="W4" t="s">
        <v>112</v>
      </c>
      <c r="X4" t="s">
        <v>113</v>
      </c>
      <c r="Z4" t="s">
        <v>126</v>
      </c>
      <c r="AA4" t="s">
        <v>127</v>
      </c>
    </row>
    <row r="5" spans="1:31" x14ac:dyDescent="0.25">
      <c r="B5" t="str">
        <v>all</v>
      </c>
      <c r="C5" t="b">
        <v>0</v>
      </c>
      <c r="D5">
        <v>0</v>
      </c>
      <c r="E5" t="e">
        <v>#N/A</v>
      </c>
      <c r="F5" t="e">
        <v>#N/A</v>
      </c>
      <c r="G5" t="e">
        <v>#N/A</v>
      </c>
      <c r="H5" t="e">
        <v>#N/A</v>
      </c>
      <c r="I5" t="e">
        <v>#N/A</v>
      </c>
      <c r="K5" s="59" t="str">
        <f>IFERROR(AVERAGEIF('Data Transformation'!$B$425:$B$8425,"&gt;=0",IF('Input and Summary Results'!$J$4="no",'Data Transformation'!$C$425:$C$8425,'Data Transformation'!$E$425:$E$8425)),"")</f>
        <v/>
      </c>
      <c r="L5" s="60" cm="1">
        <f t="array" ref="L5">IFERROR(_xlfn.STDEV.S(IF('Data Transformation'!$B$425:$B$8425&gt;=0,IF('Input and Summary Results'!$J$4="no",'Data Transformation'!$C$425:$C$8425,'Data Transformation'!$E$425:$E$8425),"")),"")</f>
        <v>0</v>
      </c>
      <c r="M5" s="58"/>
      <c r="U5" s="58"/>
      <c r="Z5" t="s">
        <v>50</v>
      </c>
      <c r="AA5">
        <f>COUNTIF(V:V,Z5)</f>
        <v>0</v>
      </c>
      <c r="AC5" t="s">
        <v>133</v>
      </c>
      <c r="AD5" t="s">
        <v>134</v>
      </c>
    </row>
    <row r="6" spans="1:31" x14ac:dyDescent="0.25">
      <c r="B6" t="str">
        <v xml:space="preserve"> </v>
      </c>
      <c r="C6" t="str">
        <v xml:space="preserve"> </v>
      </c>
      <c r="D6" t="str">
        <v xml:space="preserve"> </v>
      </c>
      <c r="E6" t="str">
        <v xml:space="preserve"> </v>
      </c>
      <c r="F6" t="str">
        <v xml:space="preserve"> </v>
      </c>
      <c r="G6" t="str">
        <v xml:space="preserve"> </v>
      </c>
      <c r="H6" t="str">
        <v xml:space="preserve"> </v>
      </c>
      <c r="I6" t="str">
        <v xml:space="preserve"> </v>
      </c>
      <c r="K6" s="59" t="str">
        <f>IFERROR(AVERAGEIF('Data Transformation'!$B$425:$B$8425,B6,IF('Input and Summary Results'!$J$4="no",'Data Transformation'!$C$425:$C$8425,'Data Transformation'!$E$425:$E$8425)),"")</f>
        <v/>
      </c>
      <c r="L6" s="60" t="str" cm="1">
        <f t="array" ref="L6">IFERROR(_xlfn.STDEV.S(IF('Data Transformation'!$B$425:$B$8425=B6,IF('Input and Summary Results'!$J$4="no",'Data Transformation'!$C$425:$C$8425,'Data Transformation'!$E$425:$E$8425),"")),"")</f>
        <v/>
      </c>
      <c r="M6" s="58"/>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xml:space="preserve"> </v>
      </c>
      <c r="S6" t="str">
        <f>IF(D6&gt;='Data Transformation'!$R$31,B6,"")</f>
        <v xml:space="preserve"> </v>
      </c>
      <c r="T6" t="str">
        <f>IF(AND(H6&lt;'Data Transformation'!$R$30,E6&lt;'Data Transformation'!$R$29,G6&lt;0.3,D6&lt;'Data Transformation'!$R$31,E6&gt;0.4,H6&gt;0.4),B6,"")</f>
        <v/>
      </c>
      <c r="U6" s="58"/>
      <c r="V6" t="str" cm="2">
        <f t="array" ref="V6">IF(C6=FALSE,"",IF(AND(ISNUMBER(B6),ISBLANK(N6:T6)),"Unclassified",(IF(COUNT(N6:T6)=0,"",INDEX($N$4:$T$4,MATCH(TRUE,N6:T6=B6,0))))))</f>
        <v/>
      </c>
      <c r="W6" t="str">
        <f>IF(COUNT(N6:T6)&gt;1,"True","")</f>
        <v/>
      </c>
      <c r="X6" t="str">
        <f>IF(AND(D6&gt;0.8,G6&gt;0.5,ISNUMBER(B6)),"True","")</f>
        <v/>
      </c>
      <c r="Z6" t="s">
        <v>130</v>
      </c>
      <c r="AA6">
        <f t="shared" ref="AA6:AA11" si="0">COUNTIF(V:V,Z6)</f>
        <v>0</v>
      </c>
      <c r="AC6" t="b">
        <f>IF(AND(H6&gt;0.35,G6&lt;0.35,E6&gt;0.35,T6="",R6="",P6="",N6="",S6=""),TRUE,FALSE)</f>
        <v>0</v>
      </c>
      <c r="AD6" t="str">
        <f>IFERROR(ABS(ABS(K6-'Data Transformation'!$R$5)-ABS(K6-'Data Transformation'!$R$6)),"")</f>
        <v/>
      </c>
      <c r="AE6" t="e">
        <f>IF(C6=FALSE,"",IF(AND(OR(V6=$Z$6,V6=$Z$8),OR(AC6=TRUE,AD6&lt;=IF(ISNUMBER('Data Transformation'!$R$15),'Data Transformation'!$R$15,'Data Transformation'!$R$25))),TRUE,FALSE))</f>
        <v>#DIV/0!</v>
      </c>
    </row>
    <row r="7" spans="1:31" x14ac:dyDescent="0.25">
      <c r="B7" t="str">
        <v xml:space="preserve"> </v>
      </c>
      <c r="C7" t="str">
        <v xml:space="preserve"> </v>
      </c>
      <c r="D7" t="str">
        <v xml:space="preserve"> </v>
      </c>
      <c r="E7" t="str">
        <v xml:space="preserve"> </v>
      </c>
      <c r="F7" t="str">
        <v xml:space="preserve"> </v>
      </c>
      <c r="G7" t="str">
        <v xml:space="preserve"> </v>
      </c>
      <c r="H7" t="str">
        <v xml:space="preserve"> </v>
      </c>
      <c r="I7" t="str">
        <v xml:space="preserve"> </v>
      </c>
      <c r="K7" s="59" t="str">
        <f>IFERROR(AVERAGEIF('Data Transformation'!$B$425:$B$8425,B7,IF('Input and Summary Results'!$J$4="no",'Data Transformation'!$C$425:$C$8425,'Data Transformation'!$E$425:$E$8425)),"")</f>
        <v/>
      </c>
      <c r="L7" s="60" t="str" cm="1">
        <f t="array" ref="L7">IFERROR(_xlfn.STDEV.S(IF('Data Transformation'!$B$425:$B$8425=B7,IF('Input and Summary Results'!$J$4="no",'Data Transformation'!$C$425:$C$8425,'Data Transformation'!$E$425:$E$8425),"")),"")</f>
        <v/>
      </c>
      <c r="M7" s="58"/>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xml:space="preserve"> </v>
      </c>
      <c r="S7" t="str">
        <f>IF(D7&gt;='Data Transformation'!$R$31,B7,"")</f>
        <v xml:space="preserve"> </v>
      </c>
      <c r="T7" t="str">
        <f>IF(AND(H7&lt;'Data Transformation'!$R$30,E7&lt;'Data Transformation'!$R$29,G7&lt;0.3,D7&lt;'Data Transformation'!$R$31,E7&gt;0.4,H7&gt;0.4),B7,"")</f>
        <v/>
      </c>
      <c r="U7" s="58"/>
      <c r="V7" t="str" cm="2">
        <f t="array" ref="V7">IF(C7=FALSE,"",IF(AND(ISNUMBER(B7),ISBLANK(N7:T7)),"Unclassified",(IF(COUNT(N7:T7)=0,"",INDEX($N$4:$T$4,MATCH(TRUE,N7:T7=B7,0))))))</f>
        <v/>
      </c>
      <c r="W7" t="str">
        <f t="shared" ref="W7:W70" si="1">IF(COUNT(N7:T7)&gt;1,"True","")</f>
        <v/>
      </c>
      <c r="X7" t="str">
        <f t="shared" ref="X7:X70" si="2">IF(AND(D7&gt;0.8,G7&gt;0.5,ISNUMBER(B7)),"True","")</f>
        <v/>
      </c>
      <c r="Z7" t="s">
        <v>131</v>
      </c>
      <c r="AA7">
        <f t="shared" si="0"/>
        <v>0</v>
      </c>
      <c r="AC7" t="b">
        <f t="shared" ref="AC7:AC70" si="3">IF(AND(H7&gt;0.35,G7&lt;0.35,E7&gt;0.35,T7="",R7="",P7="",N7="",S7=""),TRUE,FALSE)</f>
        <v>0</v>
      </c>
      <c r="AD7" t="str">
        <f>IFERROR(ABS(ABS(K7-'Data Transformation'!$R$5)-ABS(K7-'Data Transformation'!$R$6)),"")</f>
        <v/>
      </c>
      <c r="AE7" t="e">
        <f>IF(C7=FALSE,"",IF(AND(OR(V7=$Z$6,V7=$Z$8),OR(AC7=TRUE,AD7&lt;=IF(ISNUMBER('Data Transformation'!$R$15),'Data Transformation'!$R$15,'Data Transformation'!$R$25))),TRUE,FALSE))</f>
        <v>#DIV/0!</v>
      </c>
    </row>
    <row r="8" spans="1:31" x14ac:dyDescent="0.25">
      <c r="B8" t="str">
        <v xml:space="preserve"> </v>
      </c>
      <c r="C8" t="str">
        <v xml:space="preserve"> </v>
      </c>
      <c r="D8" t="str">
        <v xml:space="preserve"> </v>
      </c>
      <c r="E8" t="str">
        <v xml:space="preserve"> </v>
      </c>
      <c r="F8" t="str">
        <v xml:space="preserve"> </v>
      </c>
      <c r="G8" t="str">
        <v xml:space="preserve"> </v>
      </c>
      <c r="H8" t="str">
        <v xml:space="preserve"> </v>
      </c>
      <c r="I8" t="str">
        <v xml:space="preserve"> </v>
      </c>
      <c r="K8" s="59" t="str">
        <f>IFERROR(AVERAGEIF('Data Transformation'!$B$425:$B$8425,B8,IF('Input and Summary Results'!$J$4="no",'Data Transformation'!$C$425:$C$8425,'Data Transformation'!$E$425:$E$8425)),"")</f>
        <v/>
      </c>
      <c r="L8" s="60" t="str" cm="1">
        <f t="array" ref="L8">IFERROR(_xlfn.STDEV.S(IF('Data Transformation'!$B$425:$B$8425=B8,IF('Input and Summary Results'!$J$4="no",'Data Transformation'!$C$425:$C$8425,'Data Transformation'!$E$425:$E$8425),"")),"")</f>
        <v/>
      </c>
      <c r="M8" s="58"/>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xml:space="preserve"> </v>
      </c>
      <c r="S8" t="str">
        <f>IF(D8&gt;='Data Transformation'!$R$31,B8,"")</f>
        <v xml:space="preserve"> </v>
      </c>
      <c r="T8" t="str">
        <f>IF(AND(H8&lt;'Data Transformation'!$R$30,E8&lt;'Data Transformation'!$R$29,G8&lt;0.3,D8&lt;'Data Transformation'!$R$31,E8&gt;0.4,H8&gt;0.4),B8,"")</f>
        <v/>
      </c>
      <c r="U8" s="58"/>
      <c r="V8" t="str" cm="2">
        <f t="array" ref="V8">IF(C8=FALSE,"",IF(AND(ISNUMBER(B8),ISBLANK(N8:T8)),"Unclassified",(IF(COUNT(N8:T8)=0,"",INDEX($N$4:$T$4,MATCH(TRUE,N8:T8=B8,0))))))</f>
        <v/>
      </c>
      <c r="W8" t="str">
        <f t="shared" si="1"/>
        <v/>
      </c>
      <c r="X8" t="str">
        <f t="shared" si="2"/>
        <v/>
      </c>
      <c r="Z8" t="s">
        <v>111</v>
      </c>
      <c r="AA8">
        <f t="shared" si="0"/>
        <v>0</v>
      </c>
      <c r="AC8" t="b">
        <f t="shared" si="3"/>
        <v>0</v>
      </c>
      <c r="AD8" t="str">
        <f>IFERROR(ABS(ABS(K8-'Data Transformation'!$R$5)-ABS(K8-'Data Transformation'!$R$6)),"")</f>
        <v/>
      </c>
      <c r="AE8" t="e">
        <f>IF(C8=FALSE,"",IF(AND(OR(V8=$Z$6,V8=$Z$8),OR(AC8=TRUE,AD8&lt;=IF(ISNUMBER('Data Transformation'!$R$15),'Data Transformation'!$R$15,'Data Transformation'!$R$25))),TRUE,FALSE))</f>
        <v>#DIV/0!</v>
      </c>
    </row>
    <row r="9" spans="1:31" x14ac:dyDescent="0.25">
      <c r="B9" t="str">
        <v xml:space="preserve"> </v>
      </c>
      <c r="C9" t="str">
        <v xml:space="preserve"> </v>
      </c>
      <c r="D9" t="str">
        <v xml:space="preserve"> </v>
      </c>
      <c r="E9" t="str">
        <v xml:space="preserve"> </v>
      </c>
      <c r="F9" t="str">
        <v xml:space="preserve"> </v>
      </c>
      <c r="G9" t="str">
        <v xml:space="preserve"> </v>
      </c>
      <c r="H9" t="str">
        <v xml:space="preserve"> </v>
      </c>
      <c r="I9" t="str">
        <v xml:space="preserve"> </v>
      </c>
      <c r="K9" s="59" t="str">
        <f>IFERROR(AVERAGEIF('Data Transformation'!$B$425:$B$8425,B9,IF('Input and Summary Results'!$J$4="no",'Data Transformation'!$C$425:$C$8425,'Data Transformation'!$E$425:$E$8425)),"")</f>
        <v/>
      </c>
      <c r="L9" s="60" t="str" cm="1">
        <f t="array" ref="L9">IFERROR(_xlfn.STDEV.S(IF('Data Transformation'!$B$425:$B$8425=B9,IF('Input and Summary Results'!$J$4="no",'Data Transformation'!$C$425:$C$8425,'Data Transformation'!$E$425:$E$8425),"")),"")</f>
        <v/>
      </c>
      <c r="M9" s="58"/>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xml:space="preserve"> </v>
      </c>
      <c r="S9" t="str">
        <f>IF(D9&gt;='Data Transformation'!$R$31,B9,"")</f>
        <v xml:space="preserve"> </v>
      </c>
      <c r="T9" t="str">
        <f>IF(AND(H9&lt;'Data Transformation'!$R$30,E9&lt;'Data Transformation'!$R$29,G9&lt;0.3,D9&lt;'Data Transformation'!$R$31,E9&gt;0.4,H9&gt;0.4),B9,"")</f>
        <v/>
      </c>
      <c r="U9" s="58"/>
      <c r="V9" t="str" cm="2">
        <f t="array" ref="V9">IF(C9=FALSE,"",IF(AND(ISNUMBER(B9),ISBLANK(N9:T9)),"Unclassified",(IF(COUNT(N9:T9)=0,"",INDEX($N$4:$T$4,MATCH(TRUE,N9:T9=B9,0))))))</f>
        <v/>
      </c>
      <c r="W9" t="str">
        <f t="shared" si="1"/>
        <v/>
      </c>
      <c r="X9" t="str">
        <f t="shared" si="2"/>
        <v/>
      </c>
      <c r="Z9" t="s">
        <v>53</v>
      </c>
      <c r="AA9">
        <f t="shared" si="0"/>
        <v>0</v>
      </c>
      <c r="AC9" t="b">
        <f t="shared" si="3"/>
        <v>0</v>
      </c>
      <c r="AD9" t="str">
        <f>IFERROR(ABS(ABS(K9-'Data Transformation'!$R$5)-ABS(K9-'Data Transformation'!$R$6)),"")</f>
        <v/>
      </c>
      <c r="AE9" t="e">
        <f>IF(C9=FALSE,"",IF(AND(OR(V9=$Z$6,V9=$Z$8),OR(AC9=TRUE,AD9&lt;=IF(ISNUMBER('Data Transformation'!$R$15),'Data Transformation'!$R$15,'Data Transformation'!$R$25))),TRUE,FALSE))</f>
        <v>#DIV/0!</v>
      </c>
    </row>
    <row r="10" spans="1:31" x14ac:dyDescent="0.25">
      <c r="B10" t="str">
        <v xml:space="preserve"> </v>
      </c>
      <c r="C10" t="str">
        <v xml:space="preserve"> </v>
      </c>
      <c r="D10" t="str">
        <v xml:space="preserve"> </v>
      </c>
      <c r="E10" t="str">
        <v xml:space="preserve"> </v>
      </c>
      <c r="F10" t="str">
        <v xml:space="preserve"> </v>
      </c>
      <c r="G10" t="str">
        <v xml:space="preserve"> </v>
      </c>
      <c r="H10" t="str">
        <v xml:space="preserve"> </v>
      </c>
      <c r="I10" t="str">
        <v xml:space="preserve"> </v>
      </c>
      <c r="K10" s="59" t="str">
        <f>IFERROR(AVERAGEIF('Data Transformation'!$B$425:$B$8425,B10,IF('Input and Summary Results'!$J$4="no",'Data Transformation'!$C$425:$C$8425,'Data Transformation'!$E$425:$E$8425)),"")</f>
        <v/>
      </c>
      <c r="L10" s="60" t="str" cm="1">
        <f t="array" ref="L10">IFERROR(_xlfn.STDEV.S(IF('Data Transformation'!$B$425:$B$8425=B10,IF('Input and Summary Results'!$J$4="no",'Data Transformation'!$C$425:$C$8425,'Data Transformation'!$E$425:$E$8425),"")),"")</f>
        <v/>
      </c>
      <c r="M10" s="58"/>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xml:space="preserve"> </v>
      </c>
      <c r="S10" t="str">
        <f>IF(D10&gt;='Data Transformation'!$R$31,B10,"")</f>
        <v xml:space="preserve"> </v>
      </c>
      <c r="T10" t="str">
        <f>IF(AND(H10&lt;'Data Transformation'!$R$30,E10&lt;'Data Transformation'!$R$29,G10&lt;0.3,D10&lt;'Data Transformation'!$R$31,E10&gt;0.4,H10&gt;0.4),B10,"")</f>
        <v/>
      </c>
      <c r="U10" s="58"/>
      <c r="V10" t="str" cm="2">
        <f t="array" ref="V10">IF(C10=FALSE,"",IF(AND(ISNUMBER(B10),ISBLANK(N10:T10)),"Unclassified",(IF(COUNT(N10:T10)=0,"",INDEX($N$4:$T$4,MATCH(TRUE,N10:T10=B10,0))))))</f>
        <v/>
      </c>
      <c r="W10" t="str">
        <f t="shared" si="1"/>
        <v/>
      </c>
      <c r="X10" t="str">
        <f t="shared" si="2"/>
        <v/>
      </c>
      <c r="Z10" t="s">
        <v>132</v>
      </c>
      <c r="AA10">
        <f t="shared" si="0"/>
        <v>0</v>
      </c>
      <c r="AC10" t="b">
        <f t="shared" si="3"/>
        <v>0</v>
      </c>
      <c r="AD10" t="str">
        <f>IFERROR(ABS(ABS(K10-'Data Transformation'!$R$5)-ABS(K10-'Data Transformation'!$R$6)),"")</f>
        <v/>
      </c>
      <c r="AE10" t="e">
        <f>IF(C10=FALSE,"",IF(AND(OR(V10=$Z$6,V10=$Z$8),OR(AC10=TRUE,AD10&lt;=IF(ISNUMBER('Data Transformation'!$R$15),'Data Transformation'!$R$15,'Data Transformation'!$R$25))),TRUE,FALSE))</f>
        <v>#DIV/0!</v>
      </c>
    </row>
    <row r="11" spans="1:31" x14ac:dyDescent="0.25">
      <c r="B11" t="str">
        <v xml:space="preserve"> </v>
      </c>
      <c r="C11" t="str">
        <v xml:space="preserve"> </v>
      </c>
      <c r="D11" t="str">
        <v xml:space="preserve"> </v>
      </c>
      <c r="E11" t="str">
        <v xml:space="preserve"> </v>
      </c>
      <c r="F11" t="str">
        <v xml:space="preserve"> </v>
      </c>
      <c r="G11" t="str">
        <v xml:space="preserve"> </v>
      </c>
      <c r="H11" t="str">
        <v xml:space="preserve"> </v>
      </c>
      <c r="I11" t="str">
        <v xml:space="preserve"> </v>
      </c>
      <c r="K11" s="59" t="str">
        <f>IFERROR(AVERAGEIF('Data Transformation'!$B$425:$B$8425,B11,IF('Input and Summary Results'!$J$4="no",'Data Transformation'!$C$425:$C$8425,'Data Transformation'!$E$425:$E$8425)),"")</f>
        <v/>
      </c>
      <c r="L11" s="60" t="str" cm="1">
        <f t="array" ref="L11">IFERROR(_xlfn.STDEV.S(IF('Data Transformation'!$B$425:$B$8425=B11,IF('Input and Summary Results'!$J$4="no",'Data Transformation'!$C$425:$C$8425,'Data Transformation'!$E$425:$E$8425),"")),"")</f>
        <v/>
      </c>
      <c r="M11" s="58"/>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xml:space="preserve"> </v>
      </c>
      <c r="S11" t="str">
        <f>IF(D11&gt;='Data Transformation'!$R$31,B11,"")</f>
        <v xml:space="preserve"> </v>
      </c>
      <c r="T11" t="str">
        <f>IF(AND(H11&lt;'Data Transformation'!$R$30,E11&lt;'Data Transformation'!$R$29,G11&lt;0.3,D11&lt;'Data Transformation'!$R$31,E11&gt;0.4,H11&gt;0.4),B11,"")</f>
        <v/>
      </c>
      <c r="U11" s="58"/>
      <c r="V11" t="str" cm="2">
        <f t="array" ref="V11">IF(C11=FALSE,"",IF(AND(ISNUMBER(B11),ISBLANK(N11:T11)),"Unclassified",(IF(COUNT(N11:T11)=0,"",INDEX($N$4:$T$4,MATCH(TRUE,N11:T11=B11,0))))))</f>
        <v/>
      </c>
      <c r="W11" t="str">
        <f t="shared" si="1"/>
        <v/>
      </c>
      <c r="X11" t="str">
        <f t="shared" si="2"/>
        <v/>
      </c>
      <c r="Z11" t="s">
        <v>105</v>
      </c>
      <c r="AA11">
        <f t="shared" si="0"/>
        <v>0</v>
      </c>
      <c r="AC11" t="b">
        <f t="shared" si="3"/>
        <v>0</v>
      </c>
      <c r="AD11" t="str">
        <f>IFERROR(ABS(ABS(K11-'Data Transformation'!$R$5)-ABS(K11-'Data Transformation'!$R$6)),"")</f>
        <v/>
      </c>
      <c r="AE11" t="e">
        <f>IF(C11=FALSE,"",IF(AND(OR(V11=$Z$6,V11=$Z$8),OR(AC11=TRUE,AD11&lt;=IF(ISNUMBER('Data Transformation'!$R$15),'Data Transformation'!$R$15,'Data Transformation'!$R$25))),TRUE,FALSE))</f>
        <v>#DIV/0!</v>
      </c>
    </row>
    <row r="12" spans="1:31" x14ac:dyDescent="0.25">
      <c r="B12" t="str">
        <v xml:space="preserve"> </v>
      </c>
      <c r="C12" t="str">
        <v xml:space="preserve"> </v>
      </c>
      <c r="D12" t="str">
        <v xml:space="preserve"> </v>
      </c>
      <c r="E12" t="str">
        <v xml:space="preserve"> </v>
      </c>
      <c r="F12" t="str">
        <v xml:space="preserve"> </v>
      </c>
      <c r="G12" t="str">
        <v xml:space="preserve"> </v>
      </c>
      <c r="H12" t="str">
        <v xml:space="preserve"> </v>
      </c>
      <c r="I12" t="str">
        <v xml:space="preserve"> </v>
      </c>
      <c r="K12" s="59" t="str">
        <f>IFERROR(AVERAGEIF('Data Transformation'!$B$425:$B$8425,B12,IF('Input and Summary Results'!$J$4="no",'Data Transformation'!$C$425:$C$8425,'Data Transformation'!$E$425:$E$8425)),"")</f>
        <v/>
      </c>
      <c r="L12" s="60" t="str" cm="1">
        <f t="array" ref="L12">IFERROR(_xlfn.STDEV.S(IF('Data Transformation'!$B$425:$B$8425=B12,IF('Input and Summary Results'!$J$4="no",'Data Transformation'!$C$425:$C$8425,'Data Transformation'!$E$425:$E$8425),"")),"")</f>
        <v/>
      </c>
      <c r="M12" s="58"/>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xml:space="preserve"> </v>
      </c>
      <c r="S12" t="str">
        <f>IF(D12&gt;='Data Transformation'!$R$31,B12,"")</f>
        <v xml:space="preserve"> </v>
      </c>
      <c r="T12" t="str">
        <f>IF(AND(H12&lt;'Data Transformation'!$R$30,E12&lt;'Data Transformation'!$R$29,G12&lt;0.3,D12&lt;'Data Transformation'!$R$31,E12&gt;0.4,H12&gt;0.4),B12,"")</f>
        <v/>
      </c>
      <c r="U12" s="58"/>
      <c r="V12" t="str" cm="2">
        <f t="array" ref="V12">IF(C12=FALSE,"",IF(AND(ISNUMBER(B12),ISBLANK(N12:T12)),"Unclassified",(IF(COUNT(N12:T12)=0,"",INDEX($N$4:$T$4,MATCH(TRUE,N12:T12=B12,0))))))</f>
        <v/>
      </c>
      <c r="W12" t="str">
        <f t="shared" si="1"/>
        <v/>
      </c>
      <c r="X12" t="str">
        <f t="shared" si="2"/>
        <v/>
      </c>
      <c r="AC12" t="b">
        <f t="shared" si="3"/>
        <v>0</v>
      </c>
      <c r="AD12" t="str">
        <f>IFERROR(ABS(ABS(K12-'Data Transformation'!$R$5)-ABS(K12-'Data Transformation'!$R$6)),"")</f>
        <v/>
      </c>
      <c r="AE12" t="e">
        <f>IF(C12=FALSE,"",IF(AND(OR(V12=$Z$6,V12=$Z$8),OR(AC12=TRUE,AD12&lt;=IF(ISNUMBER('Data Transformation'!$R$15),'Data Transformation'!$R$15,'Data Transformation'!$R$25))),TRUE,FALSE))</f>
        <v>#DIV/0!</v>
      </c>
    </row>
    <row r="13" spans="1:31" x14ac:dyDescent="0.25">
      <c r="B13" t="str">
        <v xml:space="preserve"> </v>
      </c>
      <c r="C13" t="str">
        <v xml:space="preserve"> </v>
      </c>
      <c r="D13" t="str">
        <v xml:space="preserve"> </v>
      </c>
      <c r="E13" t="str">
        <v xml:space="preserve"> </v>
      </c>
      <c r="F13" t="str">
        <v xml:space="preserve"> </v>
      </c>
      <c r="G13" t="str">
        <v xml:space="preserve"> </v>
      </c>
      <c r="H13" t="str">
        <v xml:space="preserve"> </v>
      </c>
      <c r="I13" t="str">
        <v xml:space="preserve"> </v>
      </c>
      <c r="K13" s="59" t="str">
        <f>IFERROR(AVERAGEIF('Data Transformation'!$B$425:$B$8425,B13,IF('Input and Summary Results'!$J$4="no",'Data Transformation'!$C$425:$C$8425,'Data Transformation'!$E$425:$E$8425)),"")</f>
        <v/>
      </c>
      <c r="L13" s="60" t="str" cm="1">
        <f t="array" ref="L13">IFERROR(_xlfn.STDEV.S(IF('Data Transformation'!$B$425:$B$8425=B13,IF('Input and Summary Results'!$J$4="no",'Data Transformation'!$C$425:$C$8425,'Data Transformation'!$E$425:$E$8425),"")),"")</f>
        <v/>
      </c>
      <c r="M13" s="58"/>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xml:space="preserve"> </v>
      </c>
      <c r="S13" t="str">
        <f>IF(D13&gt;='Data Transformation'!$R$31,B13,"")</f>
        <v xml:space="preserve"> </v>
      </c>
      <c r="T13" t="str">
        <f>IF(AND(H13&lt;'Data Transformation'!$R$30,E13&lt;'Data Transformation'!$R$29,G13&lt;0.3,D13&lt;'Data Transformation'!$R$31,E13&gt;0.4,H13&gt;0.4),B13,"")</f>
        <v/>
      </c>
      <c r="U13" s="58"/>
      <c r="V13" t="str" cm="2">
        <f t="array" ref="V13">IF(C13=FALSE,"",IF(AND(ISNUMBER(B13),ISBLANK(N13:T13)),"Unclassified",(IF(COUNT(N13:T13)=0,"",INDEX($N$4:$T$4,MATCH(TRUE,N13:T13=B13,0))))))</f>
        <v/>
      </c>
      <c r="W13" t="str">
        <f t="shared" si="1"/>
        <v/>
      </c>
      <c r="X13" t="str">
        <f t="shared" si="2"/>
        <v/>
      </c>
      <c r="AC13" t="b">
        <f t="shared" si="3"/>
        <v>0</v>
      </c>
      <c r="AD13" t="str">
        <f>IFERROR(ABS(ABS(K13-'Data Transformation'!$R$5)-ABS(K13-'Data Transformation'!$R$6)),"")</f>
        <v/>
      </c>
      <c r="AE13" t="e">
        <f>IF(C13=FALSE,"",IF(AND(OR(V13=$Z$6,V13=$Z$8),OR(AC13=TRUE,AD13&lt;=IF(ISNUMBER('Data Transformation'!$R$15),'Data Transformation'!$R$15,'Data Transformation'!$R$25))),TRUE,FALSE))</f>
        <v>#DIV/0!</v>
      </c>
    </row>
    <row r="14" spans="1:31" x14ac:dyDescent="0.25">
      <c r="B14" t="str">
        <v xml:space="preserve"> </v>
      </c>
      <c r="C14" t="str">
        <v xml:space="preserve"> </v>
      </c>
      <c r="D14" t="str">
        <v xml:space="preserve"> </v>
      </c>
      <c r="E14" t="str">
        <v xml:space="preserve"> </v>
      </c>
      <c r="F14" t="str">
        <v xml:space="preserve"> </v>
      </c>
      <c r="G14" t="str">
        <v xml:space="preserve"> </v>
      </c>
      <c r="H14" t="str">
        <v xml:space="preserve"> </v>
      </c>
      <c r="I14" t="str">
        <v xml:space="preserve"> </v>
      </c>
      <c r="K14" s="59" t="str">
        <f>IFERROR(AVERAGEIF('Data Transformation'!$B$425:$B$8425,B14,IF('Input and Summary Results'!$J$4="no",'Data Transformation'!$C$425:$C$8425,'Data Transformation'!$E$425:$E$8425)),"")</f>
        <v/>
      </c>
      <c r="L14" s="60" t="str" cm="1">
        <f t="array" ref="L14">IFERROR(_xlfn.STDEV.S(IF('Data Transformation'!$B$425:$B$8425=B14,IF('Input and Summary Results'!$J$4="no",'Data Transformation'!$C$425:$C$8425,'Data Transformation'!$E$425:$E$8425),"")),"")</f>
        <v/>
      </c>
      <c r="M14" s="5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xml:space="preserve"> </v>
      </c>
      <c r="S14" t="str">
        <f>IF(D14&gt;='Data Transformation'!$R$31,B14,"")</f>
        <v xml:space="preserve"> </v>
      </c>
      <c r="T14" t="str">
        <f>IF(AND(H14&lt;'Data Transformation'!$R$30,E14&lt;'Data Transformation'!$R$29,G14&lt;0.3,D14&lt;'Data Transformation'!$R$31,E14&gt;0.4,H14&gt;0.4),B14,"")</f>
        <v/>
      </c>
      <c r="U14" s="58"/>
      <c r="V14" t="str" cm="2">
        <f t="array" ref="V14">IF(C14=FALSE,"",IF(AND(ISNUMBER(B14),ISBLANK(N14:T14)),"Unclassified",(IF(COUNT(N14:T14)=0,"",INDEX($N$4:$T$4,MATCH(TRUE,N14:T14=B14,0))))))</f>
        <v/>
      </c>
      <c r="W14" t="str">
        <f t="shared" si="1"/>
        <v/>
      </c>
      <c r="X14" t="str">
        <f t="shared" si="2"/>
        <v/>
      </c>
      <c r="AC14" t="b">
        <f t="shared" si="3"/>
        <v>0</v>
      </c>
      <c r="AD14" t="str">
        <f>IFERROR(ABS(ABS(K14-'Data Transformation'!$R$5)-ABS(K14-'Data Transformation'!$R$6)),"")</f>
        <v/>
      </c>
      <c r="AE14" t="e">
        <f>IF(C14=FALSE,"",IF(AND(OR(V14=$Z$6,V14=$Z$8),OR(AC14=TRUE,AD14&lt;=IF(ISNUMBER('Data Transformation'!$R$15),'Data Transformation'!$R$15,'Data Transformation'!$R$25))),TRUE,FALSE))</f>
        <v>#DIV/0!</v>
      </c>
    </row>
    <row r="15" spans="1:31" x14ac:dyDescent="0.25">
      <c r="B15" t="str">
        <v xml:space="preserve"> </v>
      </c>
      <c r="C15" t="str">
        <v xml:space="preserve"> </v>
      </c>
      <c r="D15" t="str">
        <v xml:space="preserve"> </v>
      </c>
      <c r="E15" t="str">
        <v xml:space="preserve"> </v>
      </c>
      <c r="F15" t="str">
        <v xml:space="preserve"> </v>
      </c>
      <c r="G15" t="str">
        <v xml:space="preserve"> </v>
      </c>
      <c r="H15" t="str">
        <v xml:space="preserve"> </v>
      </c>
      <c r="I15" t="str">
        <v xml:space="preserve"> </v>
      </c>
      <c r="K15" s="59" t="str">
        <f>IFERROR(AVERAGEIF('Data Transformation'!$B$425:$B$8425,B15,IF('Input and Summary Results'!$J$4="no",'Data Transformation'!$C$425:$C$8425,'Data Transformation'!$E$425:$E$8425)),"")</f>
        <v/>
      </c>
      <c r="L15" s="60" t="str" cm="1">
        <f t="array" ref="L15">IFERROR(_xlfn.STDEV.S(IF('Data Transformation'!$B$425:$B$8425=B15,IF('Input and Summary Results'!$J$4="no",'Data Transformation'!$C$425:$C$8425,'Data Transformation'!$E$425:$E$8425),"")),"")</f>
        <v/>
      </c>
      <c r="M15" s="5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Transformation'!$R$5),NOT(ISNUMBER(N15)),NOT(ISNUMBER(T15)),NOT(ISNUMBER(P15)),NOT(ISNUMBER(R15)),NOT(ISNUMBER(T15)),NOT(ISNUMBER(S15))),Assignments!B15,""),"")</f>
        <v/>
      </c>
      <c r="R15" t="str">
        <f>IF(H15&gt;='Data Transformation'!$R$30,B15,"")</f>
        <v xml:space="preserve"> </v>
      </c>
      <c r="S15" t="str">
        <f>IF(D15&gt;='Data Transformation'!$R$31,B15,"")</f>
        <v xml:space="preserve"> </v>
      </c>
      <c r="T15" t="str">
        <f>IF(AND(H15&lt;'Data Transformation'!$R$30,E15&lt;'Data Transformation'!$R$29,G15&lt;0.3,D15&lt;'Data Transformation'!$R$31,E15&gt;0.4,H15&gt;0.4),B15,"")</f>
        <v/>
      </c>
      <c r="U15" s="58"/>
      <c r="V15" t="str" cm="2">
        <f t="array" ref="V15">IF(C15=FALSE,"",IF(AND(ISNUMBER(B15),ISBLANK(N15:T15)),"Unclassified",(IF(COUNT(N15:T15)=0,"",INDEX($N$4:$T$4,MATCH(TRUE,N15:T15=B15,0))))))</f>
        <v/>
      </c>
      <c r="W15" t="str">
        <f t="shared" si="1"/>
        <v/>
      </c>
      <c r="X15" t="str">
        <f t="shared" si="2"/>
        <v/>
      </c>
      <c r="AC15" t="b">
        <f t="shared" si="3"/>
        <v>0</v>
      </c>
      <c r="AD15" t="str">
        <f>IFERROR(ABS(ABS(K15-'Data Transformation'!$R$5)-ABS(K15-'Data Transformation'!$R$6)),"")</f>
        <v/>
      </c>
      <c r="AE15" t="e">
        <f>IF(C15=FALSE,"",IF(AND(OR(V15=$Z$6,V15=$Z$8),OR(AC15=TRUE,AD15&lt;=IF(ISNUMBER('Data Transformation'!$R$15),'Data Transformation'!$R$15,'Data Transformation'!$R$25))),TRUE,FALSE))</f>
        <v>#DIV/0!</v>
      </c>
    </row>
    <row r="16" spans="1:31" x14ac:dyDescent="0.25">
      <c r="B16" t="str">
        <v xml:space="preserve"> </v>
      </c>
      <c r="C16" t="str">
        <v xml:space="preserve"> </v>
      </c>
      <c r="D16" t="str">
        <v xml:space="preserve"> </v>
      </c>
      <c r="E16" t="str">
        <v xml:space="preserve"> </v>
      </c>
      <c r="F16" t="str">
        <v xml:space="preserve"> </v>
      </c>
      <c r="G16" t="str">
        <v xml:space="preserve"> </v>
      </c>
      <c r="H16" t="str">
        <v xml:space="preserve"> </v>
      </c>
      <c r="I16" t="str">
        <v xml:space="preserve"> </v>
      </c>
      <c r="K16" s="59" t="str">
        <f>IFERROR(AVERAGEIF('Data Transformation'!$B$425:$B$8425,B16,IF('Input and Summary Results'!$J$4="no",'Data Transformation'!$C$425:$C$8425,'Data Transformation'!$E$425:$E$8425)),"")</f>
        <v/>
      </c>
      <c r="L16" s="60" t="str" cm="1">
        <f t="array" ref="L16">IFERROR(_xlfn.STDEV.S(IF('Data Transformation'!$B$425:$B$8425=B16,IF('Input and Summary Results'!$J$4="no",'Data Transformation'!$C$425:$C$8425,'Data Transformation'!$E$425:$E$8425),"")),"")</f>
        <v/>
      </c>
      <c r="M16" s="5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xml:space="preserve"> </v>
      </c>
      <c r="S16" t="str">
        <f>IF(D16&gt;='Data Transformation'!$R$31,B16,"")</f>
        <v xml:space="preserve"> </v>
      </c>
      <c r="T16" t="str">
        <f>IF(AND(H16&lt;'Data Transformation'!$R$30,E16&lt;'Data Transformation'!$R$29,G16&lt;0.3,D16&lt;'Data Transformation'!$R$31,E16&gt;0.4,H16&gt;0.4),B16,"")</f>
        <v/>
      </c>
      <c r="U16" s="58"/>
      <c r="V16" t="str" cm="2">
        <f t="array" ref="V16">IF(C16=FALSE,"",IF(AND(ISNUMBER(B16),ISBLANK(N16:T16)),"Unclassified",(IF(COUNT(N16:T16)=0,"",INDEX($N$4:$T$4,MATCH(TRUE,N16:T16=B16,0))))))</f>
        <v/>
      </c>
      <c r="W16" t="str">
        <f t="shared" si="1"/>
        <v/>
      </c>
      <c r="X16" t="str">
        <f t="shared" si="2"/>
        <v/>
      </c>
      <c r="AC16" t="b">
        <f t="shared" si="3"/>
        <v>0</v>
      </c>
      <c r="AD16" t="str">
        <f>IFERROR(ABS(ABS(K16-'Data Transformation'!$R$5)-ABS(K16-'Data Transformation'!$R$6)),"")</f>
        <v/>
      </c>
      <c r="AE16" t="e">
        <f>IF(C16=FALSE,"",IF(AND(OR(V16=$Z$6,V16=$Z$8),OR(AC16=TRUE,AD16&lt;=IF(ISNUMBER('Data Transformation'!$R$15),'Data Transformation'!$R$15,'Data Transformation'!$R$25))),TRUE,FALSE))</f>
        <v>#DIV/0!</v>
      </c>
    </row>
    <row r="17" spans="2:31" x14ac:dyDescent="0.25">
      <c r="B17" t="str">
        <v xml:space="preserve"> </v>
      </c>
      <c r="C17" t="str">
        <v xml:space="preserve"> </v>
      </c>
      <c r="D17" t="str">
        <v xml:space="preserve"> </v>
      </c>
      <c r="E17" t="str">
        <v xml:space="preserve"> </v>
      </c>
      <c r="F17" t="str">
        <v xml:space="preserve"> </v>
      </c>
      <c r="G17" t="str">
        <v xml:space="preserve"> </v>
      </c>
      <c r="H17" t="str">
        <v xml:space="preserve"> </v>
      </c>
      <c r="I17" t="str">
        <v xml:space="preserve"> </v>
      </c>
      <c r="K17" s="59" t="str">
        <f>IFERROR(AVERAGEIF('Data Transformation'!$B$425:$B$8425,B17,IF('Input and Summary Results'!$J$4="no",'Data Transformation'!$C$425:$C$8425,'Data Transformation'!$E$425:$E$8425)),"")</f>
        <v/>
      </c>
      <c r="L17" s="60" t="str" cm="1">
        <f t="array" ref="L17">IFERROR(_xlfn.STDEV.S(IF('Data Transformation'!$B$425:$B$8425=B17,IF('Input and Summary Results'!$J$4="no",'Data Transformation'!$C$425:$C$8425,'Data Transformation'!$E$425:$E$8425),"")),"")</f>
        <v/>
      </c>
      <c r="M17" s="5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xml:space="preserve"> </v>
      </c>
      <c r="S17" t="str">
        <f>IF(D17&gt;='Data Transformation'!$R$31,B17,"")</f>
        <v xml:space="preserve"> </v>
      </c>
      <c r="T17" t="str">
        <f>IF(AND(H17&lt;'Data Transformation'!$R$30,E17&lt;'Data Transformation'!$R$29,G17&lt;0.3,D17&lt;'Data Transformation'!$R$31,E17&gt;0.4,H17&gt;0.4),B17,"")</f>
        <v/>
      </c>
      <c r="U17" s="58"/>
      <c r="V17" t="str" cm="2">
        <f t="array" ref="V17">IF(C17=FALSE,"",IF(AND(ISNUMBER(B17),ISBLANK(N17:T17)),"Unclassified",(IF(COUNT(N17:T17)=0,"",INDEX($N$4:$T$4,MATCH(TRUE,N17:T17=B17,0))))))</f>
        <v/>
      </c>
      <c r="W17" t="str">
        <f t="shared" si="1"/>
        <v/>
      </c>
      <c r="X17" t="str">
        <f t="shared" si="2"/>
        <v/>
      </c>
      <c r="AC17" t="b">
        <f t="shared" si="3"/>
        <v>0</v>
      </c>
      <c r="AD17" t="str">
        <f>IFERROR(ABS(ABS(K17-'Data Transformation'!$R$5)-ABS(K17-'Data Transformation'!$R$6)),"")</f>
        <v/>
      </c>
      <c r="AE17" t="e">
        <f>IF(C17=FALSE,"",IF(AND(OR(V17=$Z$6,V17=$Z$8),OR(AC17=TRUE,AD17&lt;=IF(ISNUMBER('Data Transformation'!$R$15),'Data Transformation'!$R$15,'Data Transformation'!$R$25))),TRUE,FALSE))</f>
        <v>#DIV/0!</v>
      </c>
    </row>
    <row r="18" spans="2:31" x14ac:dyDescent="0.25">
      <c r="B18" t="str">
        <v xml:space="preserve"> </v>
      </c>
      <c r="C18" t="str">
        <v xml:space="preserve"> </v>
      </c>
      <c r="D18" t="str">
        <v xml:space="preserve"> </v>
      </c>
      <c r="E18" t="str">
        <v xml:space="preserve"> </v>
      </c>
      <c r="F18" t="str">
        <v xml:space="preserve"> </v>
      </c>
      <c r="G18" t="str">
        <v xml:space="preserve"> </v>
      </c>
      <c r="H18" t="str">
        <v xml:space="preserve"> </v>
      </c>
      <c r="I18" t="str">
        <v xml:space="preserve"> </v>
      </c>
      <c r="K18" s="59" t="str">
        <f>IFERROR(AVERAGEIF('Data Transformation'!$B$425:$B$8425,B18,IF('Input and Summary Results'!$J$4="no",'Data Transformation'!$C$425:$C$8425,'Data Transformation'!$E$425:$E$8425)),"")</f>
        <v/>
      </c>
      <c r="L18" s="60" t="str" cm="1">
        <f t="array" ref="L18">IFERROR(_xlfn.STDEV.S(IF('Data Transformation'!$B$425:$B$8425=B18,IF('Input and Summary Results'!$J$4="no",'Data Transformation'!$C$425:$C$8425,'Data Transformation'!$E$425:$E$8425),"")),"")</f>
        <v/>
      </c>
      <c r="M18" s="5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xml:space="preserve"> </v>
      </c>
      <c r="S18" t="str">
        <f>IF(D18&gt;='Data Transformation'!$R$31,B18,"")</f>
        <v xml:space="preserve"> </v>
      </c>
      <c r="T18" t="str">
        <f>IF(AND(H18&lt;'Data Transformation'!$R$30,E18&lt;'Data Transformation'!$R$29,G18&lt;0.3,D18&lt;'Data Transformation'!$R$31,E18&gt;0.4,H18&gt;0.4),B18,"")</f>
        <v/>
      </c>
      <c r="U18" s="58"/>
      <c r="V18" t="str" cm="2">
        <f t="array" ref="V18">IF(C18=FALSE,"",IF(AND(ISNUMBER(B18),ISBLANK(N18:T18)),"Unclassified",(IF(COUNT(N18:T18)=0,"",INDEX($N$4:$T$4,MATCH(TRUE,N18:T18=B18,0))))))</f>
        <v/>
      </c>
      <c r="W18" t="str">
        <f t="shared" si="1"/>
        <v/>
      </c>
      <c r="X18" t="str">
        <f t="shared" si="2"/>
        <v/>
      </c>
      <c r="AC18" t="b">
        <f t="shared" si="3"/>
        <v>0</v>
      </c>
      <c r="AD18" t="str">
        <f>IFERROR(ABS(ABS(K18-'Data Transformation'!$R$5)-ABS(K18-'Data Transformation'!$R$6)),"")</f>
        <v/>
      </c>
      <c r="AE18" t="e">
        <f>IF(C18=FALSE,"",IF(AND(OR(V18=$Z$6,V18=$Z$8),OR(AC18=TRUE,AD18&lt;=IF(ISNUMBER('Data Transformation'!$R$15),'Data Transformation'!$R$15,'Data Transformation'!$R$25))),TRUE,FALSE))</f>
        <v>#DIV/0!</v>
      </c>
    </row>
    <row r="19" spans="2:31" x14ac:dyDescent="0.25">
      <c r="B19" t="str">
        <v xml:space="preserve"> </v>
      </c>
      <c r="C19" t="str">
        <v xml:space="preserve"> </v>
      </c>
      <c r="D19" t="str">
        <v xml:space="preserve"> </v>
      </c>
      <c r="E19" t="str">
        <v xml:space="preserve"> </v>
      </c>
      <c r="F19" t="str">
        <v xml:space="preserve"> </v>
      </c>
      <c r="G19" t="str">
        <v xml:space="preserve"> </v>
      </c>
      <c r="H19" t="str">
        <v xml:space="preserve"> </v>
      </c>
      <c r="I19" t="str">
        <v xml:space="preserve"> </v>
      </c>
      <c r="K19" s="59" t="str">
        <f>IFERROR(AVERAGEIF('Data Transformation'!$B$425:$B$8425,B19,IF('Input and Summary Results'!$J$4="no",'Data Transformation'!$C$425:$C$8425,'Data Transformation'!$E$425:$E$8425)),"")</f>
        <v/>
      </c>
      <c r="L19" s="60" t="str" cm="1">
        <f t="array" ref="L19">IFERROR(_xlfn.STDEV.S(IF('Data Transformation'!$B$425:$B$8425=B19,IF('Input and Summary Results'!$J$4="no",'Data Transformation'!$C$425:$C$8425,'Data Transformation'!$E$425:$E$8425),"")),"")</f>
        <v/>
      </c>
      <c r="M19" s="5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xml:space="preserve"> </v>
      </c>
      <c r="S19" t="str">
        <f>IF(D19&gt;='Data Transformation'!$R$31,B19,"")</f>
        <v xml:space="preserve"> </v>
      </c>
      <c r="T19" t="str">
        <f>IF(AND(H19&lt;'Data Transformation'!$R$30,E19&lt;'Data Transformation'!$R$29,G19&lt;0.3,D19&lt;'Data Transformation'!$R$31,E19&gt;0.4,H19&gt;0.4),B19,"")</f>
        <v/>
      </c>
      <c r="U19" s="58"/>
      <c r="V19" t="str" cm="2">
        <f t="array" ref="V19">IF(C19=FALSE,"",IF(AND(ISNUMBER(B19),ISBLANK(N19:T19)),"Unclassified",(IF(COUNT(N19:T19)=0,"",INDEX($N$4:$T$4,MATCH(TRUE,N19:T19=B19,0))))))</f>
        <v/>
      </c>
      <c r="W19" t="str">
        <f t="shared" si="1"/>
        <v/>
      </c>
      <c r="X19" t="str">
        <f t="shared" si="2"/>
        <v/>
      </c>
      <c r="AC19" t="b">
        <f t="shared" si="3"/>
        <v>0</v>
      </c>
      <c r="AD19" t="str">
        <f>IFERROR(ABS(ABS(K19-'Data Transformation'!$R$5)-ABS(K19-'Data Transformation'!$R$6)),"")</f>
        <v/>
      </c>
      <c r="AE19" t="e">
        <f>IF(C19=FALSE,"",IF(AND(OR(V19=$Z$6,V19=$Z$8),OR(AC19=TRUE,AD19&lt;=IF(ISNUMBER('Data Transformation'!$R$15),'Data Transformation'!$R$15,'Data Transformation'!$R$25))),TRUE,FALSE))</f>
        <v>#DIV/0!</v>
      </c>
    </row>
    <row r="20" spans="2:31" x14ac:dyDescent="0.25">
      <c r="B20" t="str">
        <v xml:space="preserve"> </v>
      </c>
      <c r="C20" t="str">
        <v xml:space="preserve"> </v>
      </c>
      <c r="D20" t="str">
        <v xml:space="preserve"> </v>
      </c>
      <c r="E20" t="str">
        <v xml:space="preserve"> </v>
      </c>
      <c r="F20" t="str">
        <v xml:space="preserve"> </v>
      </c>
      <c r="G20" t="str">
        <v xml:space="preserve"> </v>
      </c>
      <c r="H20" t="str">
        <v xml:space="preserve"> </v>
      </c>
      <c r="I20" t="str">
        <v xml:space="preserve"> </v>
      </c>
      <c r="K20" s="59" t="str">
        <f>IFERROR(AVERAGEIF('Data Transformation'!$B$425:$B$8425,B20,IF('Input and Summary Results'!$J$4="no",'Data Transformation'!$C$425:$C$8425,'Data Transformation'!$E$425:$E$8425)),"")</f>
        <v/>
      </c>
      <c r="L20" s="60" t="str" cm="1">
        <f t="array" ref="L20">IFERROR(_xlfn.STDEV.S(IF('Data Transformation'!$B$425:$B$8425=B20,IF('Input and Summary Results'!$J$4="no",'Data Transformation'!$C$425:$C$8425,'Data Transformation'!$E$425:$E$8425),"")),"")</f>
        <v/>
      </c>
      <c r="M20" s="5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xml:space="preserve"> </v>
      </c>
      <c r="S20" t="str">
        <f>IF(D20&gt;='Data Transformation'!$R$31,B20,"")</f>
        <v xml:space="preserve"> </v>
      </c>
      <c r="T20" t="str">
        <f>IF(AND(H20&lt;'Data Transformation'!$R$30,E20&lt;'Data Transformation'!$R$29,G20&lt;0.3,D20&lt;'Data Transformation'!$R$31,E20&gt;0.4,H20&gt;0.4),B20,"")</f>
        <v/>
      </c>
      <c r="U20" s="58"/>
      <c r="V20" t="str" cm="2">
        <f t="array" ref="V20">IF(C20=FALSE,"",IF(AND(ISNUMBER(B20),ISBLANK(N20:T20)),"Unclassified",(IF(COUNT(N20:T20)=0,"",INDEX($N$4:$T$4,MATCH(TRUE,N20:T20=B20,0))))))</f>
        <v/>
      </c>
      <c r="W20" t="str">
        <f t="shared" si="1"/>
        <v/>
      </c>
      <c r="X20" t="str">
        <f t="shared" si="2"/>
        <v/>
      </c>
      <c r="AC20" t="b">
        <f t="shared" si="3"/>
        <v>0</v>
      </c>
      <c r="AD20" t="str">
        <f>IFERROR(ABS(ABS(K20-'Data Transformation'!$R$5)-ABS(K20-'Data Transformation'!$R$6)),"")</f>
        <v/>
      </c>
      <c r="AE20" t="e">
        <f>IF(C20=FALSE,"",IF(AND(OR(V20=$Z$6,V20=$Z$8),OR(AC20=TRUE,AD20&lt;=IF(ISNUMBER('Data Transformation'!$R$15),'Data Transformation'!$R$15,'Data Transformation'!$R$25))),TRUE,FALSE))</f>
        <v>#DIV/0!</v>
      </c>
    </row>
    <row r="21" spans="2:31" x14ac:dyDescent="0.25">
      <c r="B21" t="str">
        <v xml:space="preserve"> </v>
      </c>
      <c r="C21" t="str">
        <v xml:space="preserve"> </v>
      </c>
      <c r="D21" t="str">
        <v xml:space="preserve"> </v>
      </c>
      <c r="E21" t="str">
        <v xml:space="preserve"> </v>
      </c>
      <c r="F21" t="str">
        <v xml:space="preserve"> </v>
      </c>
      <c r="G21" t="str">
        <v xml:space="preserve"> </v>
      </c>
      <c r="H21" t="str">
        <v xml:space="preserve"> </v>
      </c>
      <c r="I21" t="str">
        <v xml:space="preserve"> </v>
      </c>
      <c r="K21" s="59" t="str">
        <f>IFERROR(AVERAGEIF('Data Transformation'!$B$425:$B$8425,B21,IF('Input and Summary Results'!$J$4="no",'Data Transformation'!$C$425:$C$8425,'Data Transformation'!$E$425:$E$8425)),"")</f>
        <v/>
      </c>
      <c r="L21" s="60" t="str" cm="1">
        <f t="array" ref="L21">IFERROR(_xlfn.STDEV.S(IF('Data Transformation'!$B$425:$B$8425=B21,IF('Input and Summary Results'!$J$4="no",'Data Transformation'!$C$425:$C$8425,'Data Transformation'!$E$425:$E$8425),"")),"")</f>
        <v/>
      </c>
      <c r="M21" s="58"/>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xml:space="preserve"> </v>
      </c>
      <c r="S21" t="str">
        <f>IF(D21&gt;='Data Transformation'!$R$31,B21,"")</f>
        <v xml:space="preserve"> </v>
      </c>
      <c r="T21" t="str">
        <f>IF(AND(H21&lt;'Data Transformation'!$R$30,E21&lt;'Data Transformation'!$R$29,G21&lt;0.3,D21&lt;'Data Transformation'!$R$31,E21&gt;0.4,H21&gt;0.4),B21,"")</f>
        <v/>
      </c>
      <c r="U21" s="58"/>
      <c r="V21" t="str" cm="2">
        <f t="array" ref="V21">IF(C21=FALSE,"",IF(AND(ISNUMBER(B21),ISBLANK(N21:T21)),"Unclassified",(IF(COUNT(N21:T21)=0,"",INDEX($N$4:$T$4,MATCH(TRUE,N21:T21=B21,0))))))</f>
        <v/>
      </c>
      <c r="W21" t="str">
        <f t="shared" si="1"/>
        <v/>
      </c>
      <c r="X21" t="str">
        <f t="shared" si="2"/>
        <v/>
      </c>
      <c r="AC21" t="b">
        <f t="shared" si="3"/>
        <v>0</v>
      </c>
      <c r="AD21" t="str">
        <f>IFERROR(ABS(ABS(K21-'Data Transformation'!$R$5)-ABS(K21-'Data Transformation'!$R$6)),"")</f>
        <v/>
      </c>
      <c r="AE21" t="e">
        <f>IF(C21=FALSE,"",IF(AND(OR(V21=$Z$6,V21=$Z$8),OR(AC21=TRUE,AD21&lt;=IF(ISNUMBER('Data Transformation'!$R$15),'Data Transformation'!$R$15,'Data Transformation'!$R$25))),TRUE,FALSE))</f>
        <v>#DIV/0!</v>
      </c>
    </row>
    <row r="22" spans="2:31" x14ac:dyDescent="0.25">
      <c r="B22" t="str">
        <v xml:space="preserve"> </v>
      </c>
      <c r="C22" t="str">
        <v xml:space="preserve"> </v>
      </c>
      <c r="D22" t="str">
        <v xml:space="preserve"> </v>
      </c>
      <c r="E22" t="str">
        <v xml:space="preserve"> </v>
      </c>
      <c r="F22" t="str">
        <v xml:space="preserve"> </v>
      </c>
      <c r="G22" t="str">
        <v xml:space="preserve"> </v>
      </c>
      <c r="H22" t="str">
        <v xml:space="preserve"> </v>
      </c>
      <c r="I22" t="str">
        <v xml:space="preserve"> </v>
      </c>
      <c r="K22" s="59" t="str">
        <f>IFERROR(AVERAGEIF('Data Transformation'!$B$425:$B$8425,B22,IF('Input and Summary Results'!$J$4="no",'Data Transformation'!$C$425:$C$8425,'Data Transformation'!$E$425:$E$8425)),"")</f>
        <v/>
      </c>
      <c r="L22" s="60" t="str" cm="1">
        <f t="array" ref="L22">IFERROR(_xlfn.STDEV.S(IF('Data Transformation'!$B$425:$B$8425=B22,IF('Input and Summary Results'!$J$4="no",'Data Transformation'!$C$425:$C$8425,'Data Transformation'!$E$425:$E$8425),"")),"")</f>
        <v/>
      </c>
      <c r="M22" s="58"/>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xml:space="preserve"> </v>
      </c>
      <c r="S22" t="str">
        <f>IF(D22&gt;='Data Transformation'!$R$31,B22,"")</f>
        <v xml:space="preserve"> </v>
      </c>
      <c r="T22" t="str">
        <f>IF(AND(H22&lt;'Data Transformation'!$R$30,E22&lt;'Data Transformation'!$R$29,G22&lt;0.3,D22&lt;'Data Transformation'!$R$31,E22&gt;0.4,H22&gt;0.4),B22,"")</f>
        <v/>
      </c>
      <c r="U22" s="58"/>
      <c r="V22" t="str" cm="2">
        <f t="array" ref="V22">IF(C22=FALSE,"",IF(AND(ISNUMBER(B22),ISBLANK(N22:T22)),"Unclassified",(IF(COUNT(N22:T22)=0,"",INDEX($N$4:$T$4,MATCH(TRUE,N22:T22=B22,0))))))</f>
        <v/>
      </c>
      <c r="W22" t="str">
        <f t="shared" si="1"/>
        <v/>
      </c>
      <c r="X22" t="str">
        <f t="shared" si="2"/>
        <v/>
      </c>
      <c r="AC22" t="b">
        <f t="shared" si="3"/>
        <v>0</v>
      </c>
      <c r="AD22" t="str">
        <f>IFERROR(ABS(ABS(K22-'Data Transformation'!$R$5)-ABS(K22-'Data Transformation'!$R$6)),"")</f>
        <v/>
      </c>
      <c r="AE22" t="e">
        <f>IF(C22=FALSE,"",IF(AND(OR(V22=$Z$6,V22=$Z$8),OR(AC22=TRUE,AD22&lt;=IF(ISNUMBER('Data Transformation'!$R$15),'Data Transformation'!$R$15,'Data Transformation'!$R$25))),TRUE,FALSE))</f>
        <v>#DIV/0!</v>
      </c>
    </row>
    <row r="23" spans="2:31" x14ac:dyDescent="0.25">
      <c r="B23" t="str">
        <v xml:space="preserve"> </v>
      </c>
      <c r="C23" t="str">
        <v xml:space="preserve"> </v>
      </c>
      <c r="D23" t="str">
        <v xml:space="preserve"> </v>
      </c>
      <c r="E23" t="str">
        <v xml:space="preserve"> </v>
      </c>
      <c r="F23" t="str">
        <v xml:space="preserve"> </v>
      </c>
      <c r="G23" t="str">
        <v xml:space="preserve"> </v>
      </c>
      <c r="H23" t="str">
        <v xml:space="preserve"> </v>
      </c>
      <c r="I23" t="str">
        <v xml:space="preserve"> </v>
      </c>
      <c r="K23" s="59" t="str">
        <f>IFERROR(AVERAGEIF('Data Transformation'!$B$425:$B$8425,B23,IF('Input and Summary Results'!$J$4="no",'Data Transformation'!$C$425:$C$8425,'Data Transformation'!$E$425:$E$8425)),"")</f>
        <v/>
      </c>
      <c r="L23" s="60" t="str" cm="1">
        <f t="array" ref="L23">IFERROR(_xlfn.STDEV.S(IF('Data Transformation'!$B$425:$B$8425=B23,IF('Input and Summary Results'!$J$4="no",'Data Transformation'!$C$425:$C$8425,'Data Transformation'!$E$425:$E$8425),"")),"")</f>
        <v/>
      </c>
      <c r="M23" s="58"/>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xml:space="preserve"> </v>
      </c>
      <c r="S23" t="str">
        <f>IF(D23&gt;='Data Transformation'!$R$31,B23,"")</f>
        <v xml:space="preserve"> </v>
      </c>
      <c r="T23" t="str">
        <f>IF(AND(H23&lt;'Data Transformation'!$R$30,E23&lt;'Data Transformation'!$R$29,G23&lt;0.3,D23&lt;'Data Transformation'!$R$31,E23&gt;0.4,H23&gt;0.4),B23,"")</f>
        <v/>
      </c>
      <c r="U23" s="58"/>
      <c r="V23" t="str" cm="2">
        <f t="array" ref="V23">IF(C23=FALSE,"",IF(AND(ISNUMBER(B23),ISBLANK(N23:T23)),"Unclassified",(IF(COUNT(N23:T23)=0,"",INDEX($N$4:$T$4,MATCH(TRUE,N23:T23=B23,0))))))</f>
        <v/>
      </c>
      <c r="W23" t="str">
        <f t="shared" si="1"/>
        <v/>
      </c>
      <c r="X23" t="str">
        <f t="shared" si="2"/>
        <v/>
      </c>
      <c r="AC23" t="b">
        <f t="shared" si="3"/>
        <v>0</v>
      </c>
      <c r="AD23" t="str">
        <f>IFERROR(ABS(ABS(K23-'Data Transformation'!$R$5)-ABS(K23-'Data Transformation'!$R$6)),"")</f>
        <v/>
      </c>
      <c r="AE23" t="e">
        <f>IF(C23=FALSE,"",IF(AND(OR(V23=$Z$6,V23=$Z$8),OR(AC23=TRUE,AD23&lt;=IF(ISNUMBER('Data Transformation'!$R$15),'Data Transformation'!$R$15,'Data Transformation'!$R$25))),TRUE,FALSE))</f>
        <v>#DIV/0!</v>
      </c>
    </row>
    <row r="24" spans="2:31" x14ac:dyDescent="0.25">
      <c r="B24" t="str">
        <v xml:space="preserve"> </v>
      </c>
      <c r="C24" t="str">
        <v xml:space="preserve"> </v>
      </c>
      <c r="D24" t="str">
        <v xml:space="preserve"> </v>
      </c>
      <c r="E24" t="str">
        <v xml:space="preserve"> </v>
      </c>
      <c r="F24" t="str">
        <v xml:space="preserve"> </v>
      </c>
      <c r="G24" t="str">
        <v xml:space="preserve"> </v>
      </c>
      <c r="H24" t="str">
        <v xml:space="preserve"> </v>
      </c>
      <c r="I24" t="str">
        <v xml:space="preserve"> </v>
      </c>
      <c r="K24" s="59" t="str">
        <f>IFERROR(AVERAGEIF('Data Transformation'!$B$425:$B$8425,B24,IF('Input and Summary Results'!$J$4="no",'Data Transformation'!$C$425:$C$8425,'Data Transformation'!$E$425:$E$8425)),"")</f>
        <v/>
      </c>
      <c r="L24" s="60" t="str" cm="1">
        <f t="array" ref="L24">IFERROR(_xlfn.STDEV.S(IF('Data Transformation'!$B$425:$B$8425=B24,IF('Input and Summary Results'!$J$4="no",'Data Transformation'!$C$425:$C$8425,'Data Transformation'!$E$425:$E$8425),"")),"")</f>
        <v/>
      </c>
      <c r="M24" s="58"/>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xml:space="preserve"> </v>
      </c>
      <c r="S24" t="str">
        <f>IF(D24&gt;='Data Transformation'!$R$31,B24,"")</f>
        <v xml:space="preserve"> </v>
      </c>
      <c r="T24" t="str">
        <f>IF(AND(H24&lt;'Data Transformation'!$R$30,E24&lt;'Data Transformation'!$R$29,G24&lt;0.3,D24&lt;'Data Transformation'!$R$31,E24&gt;0.4,H24&gt;0.4),B24,"")</f>
        <v/>
      </c>
      <c r="U24" s="58"/>
      <c r="V24" t="str" cm="2">
        <f t="array" ref="V24">IF(C24=FALSE,"",IF(AND(ISNUMBER(B24),ISBLANK(N24:T24)),"Unclassified",(IF(COUNT(N24:T24)=0,"",INDEX($N$4:$T$4,MATCH(TRUE,N24:T24=B24,0))))))</f>
        <v/>
      </c>
      <c r="W24" t="str">
        <f t="shared" si="1"/>
        <v/>
      </c>
      <c r="X24" t="str">
        <f t="shared" si="2"/>
        <v/>
      </c>
      <c r="AC24" t="b">
        <f t="shared" si="3"/>
        <v>0</v>
      </c>
      <c r="AD24" t="str">
        <f>IFERROR(ABS(ABS(K24-'Data Transformation'!$R$5)-ABS(K24-'Data Transformation'!$R$6)),"")</f>
        <v/>
      </c>
      <c r="AE24" t="e">
        <f>IF(C24=FALSE,"",IF(AND(OR(V24=$Z$6,V24=$Z$8),OR(AC24=TRUE,AD24&lt;=IF(ISNUMBER('Data Transformation'!$R$15),'Data Transformation'!$R$15,'Data Transformation'!$R$25))),TRUE,FALSE))</f>
        <v>#DIV/0!</v>
      </c>
    </row>
    <row r="25" spans="2:31" x14ac:dyDescent="0.25">
      <c r="B25" t="str">
        <v xml:space="preserve"> </v>
      </c>
      <c r="C25" t="str">
        <v xml:space="preserve"> </v>
      </c>
      <c r="D25" t="str">
        <v xml:space="preserve"> </v>
      </c>
      <c r="E25" t="str">
        <v xml:space="preserve"> </v>
      </c>
      <c r="F25" t="str">
        <v xml:space="preserve"> </v>
      </c>
      <c r="G25" t="str">
        <v xml:space="preserve"> </v>
      </c>
      <c r="H25" t="str">
        <v xml:space="preserve"> </v>
      </c>
      <c r="I25" t="str">
        <v xml:space="preserve"> </v>
      </c>
      <c r="K25" s="59" t="str">
        <f>IFERROR(AVERAGEIF('Data Transformation'!$B$425:$B$8425,B25,IF('Input and Summary Results'!$J$4="no",'Data Transformation'!$C$425:$C$8425,'Data Transformation'!$E$425:$E$8425)),"")</f>
        <v/>
      </c>
      <c r="L25" s="60" t="str" cm="1">
        <f t="array" ref="L25">IFERROR(_xlfn.STDEV.S(IF('Data Transformation'!$B$425:$B$8425=B25,IF('Input and Summary Results'!$J$4="no",'Data Transformation'!$C$425:$C$8425,'Data Transformation'!$E$425:$E$8425),"")),"")</f>
        <v/>
      </c>
      <c r="M25" s="58"/>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xml:space="preserve"> </v>
      </c>
      <c r="S25" t="str">
        <f>IF(D25&gt;='Data Transformation'!$R$31,B25,"")</f>
        <v xml:space="preserve"> </v>
      </c>
      <c r="T25" t="str">
        <f>IF(AND(H25&lt;'Data Transformation'!$R$30,E25&lt;'Data Transformation'!$R$29,G25&lt;0.3,D25&lt;'Data Transformation'!$R$31,E25&gt;0.4,H25&gt;0.4),B25,"")</f>
        <v/>
      </c>
      <c r="U25" s="58"/>
      <c r="V25" t="str" cm="2">
        <f t="array" ref="V25">IF(C25=FALSE,"",IF(AND(ISNUMBER(B25),ISBLANK(N25:T25)),"Unclassified",(IF(COUNT(N25:T25)=0,"",INDEX($N$4:$T$4,MATCH(TRUE,N25:T25=B25,0))))))</f>
        <v/>
      </c>
      <c r="W25" t="str">
        <f t="shared" si="1"/>
        <v/>
      </c>
      <c r="X25" t="str">
        <f t="shared" si="2"/>
        <v/>
      </c>
      <c r="AC25" t="b">
        <f t="shared" si="3"/>
        <v>0</v>
      </c>
      <c r="AD25" t="str">
        <f>IFERROR(ABS(ABS(K25-'Data Transformation'!$R$5)-ABS(K25-'Data Transformation'!$R$6)),"")</f>
        <v/>
      </c>
      <c r="AE25" t="e">
        <f>IF(C25=FALSE,"",IF(AND(OR(V25=$Z$6,V25=$Z$8),OR(AC25=TRUE,AD25&lt;=IF(ISNUMBER('Data Transformation'!$R$15),'Data Transformation'!$R$15,'Data Transformation'!$R$25))),TRUE,FALSE))</f>
        <v>#DIV/0!</v>
      </c>
    </row>
    <row r="26" spans="2:31" x14ac:dyDescent="0.25">
      <c r="B26" t="str">
        <v xml:space="preserve"> </v>
      </c>
      <c r="C26" t="str">
        <v xml:space="preserve"> </v>
      </c>
      <c r="D26" t="str">
        <v xml:space="preserve"> </v>
      </c>
      <c r="E26" t="str">
        <v xml:space="preserve"> </v>
      </c>
      <c r="F26" t="str">
        <v xml:space="preserve"> </v>
      </c>
      <c r="G26" t="str">
        <v xml:space="preserve"> </v>
      </c>
      <c r="H26" t="str">
        <v xml:space="preserve"> </v>
      </c>
      <c r="I26" t="str">
        <v xml:space="preserve"> </v>
      </c>
      <c r="K26" s="59" t="str">
        <f>IFERROR(AVERAGEIF('Data Transformation'!$B$425:$B$8425,B26,IF('Input and Summary Results'!$J$4="no",'Data Transformation'!$C$425:$C$8425,'Data Transformation'!$E$425:$E$8425)),"")</f>
        <v/>
      </c>
      <c r="L26" s="60" t="str" cm="1">
        <f t="array" ref="L26">IFERROR(_xlfn.STDEV.S(IF('Data Transformation'!$B$425:$B$8425=B26,IF('Input and Summary Results'!$J$4="no",'Data Transformation'!$C$425:$C$8425,'Data Transformation'!$E$425:$E$8425),"")),"")</f>
        <v/>
      </c>
      <c r="M26" s="58"/>
      <c r="N26" t="str">
        <f>IF(E26&gt;='Data Transformation'!$R$29,B26,"")</f>
        <v xml:space="preserve"> </v>
      </c>
      <c r="O26" t="str">
        <f>IFERROR(IF(AND(Assignments!L26&lt;('Data Transformation'!$R$4-'Data Transformation'!$R$3)/2,ABS(K26-'Data Transformation'!$R$6)&gt;ABS(K26-'Data Transformation'!$R$5),NOT(ISNUMBER(N26)),NOT(ISNUMBER(R26)),NOT(ISNUMBER(P26)),NOT(ISNUMBER(R26)),NOT(ISNUMBER(S26)),NOT(ISNUMBER(T26))),Assignments!B26,""),"")</f>
        <v/>
      </c>
      <c r="P26" t="str">
        <f>IF(AND(NOT(ISNUMBER(N26)),NOT(ISNUMBER(R26)),NOT(ISNUMBER(S26)),G26&gt;='Data Transformation'!$R$28),B26,"")</f>
        <v xml:space="preserve">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xml:space="preserve"> </v>
      </c>
      <c r="S26" t="str">
        <f>IF(D26&gt;='Data Transformation'!$R$31,B26,"")</f>
        <v xml:space="preserve"> </v>
      </c>
      <c r="T26" t="str">
        <f>IF(AND(H26&lt;'Data Transformation'!$R$30,E26&lt;'Data Transformation'!$R$29,G26&lt;0.3,D26&lt;'Data Transformation'!$R$31,E26&gt;0.4,H26&gt;0.4),B26,"")</f>
        <v/>
      </c>
      <c r="U26" s="58"/>
      <c r="V26" t="str" cm="2">
        <f t="array" ref="V26">IF(C26=FALSE,"",IF(AND(ISNUMBER(B26),ISBLANK(N26:T26)),"Unclassified",(IF(COUNT(N26:T26)=0,"",INDEX($N$4:$T$4,MATCH(TRUE,N26:T26=B26,0))))))</f>
        <v/>
      </c>
      <c r="W26" t="str">
        <f t="shared" si="1"/>
        <v/>
      </c>
      <c r="X26" t="str">
        <f t="shared" si="2"/>
        <v/>
      </c>
      <c r="AC26" t="b">
        <f t="shared" si="3"/>
        <v>0</v>
      </c>
      <c r="AD26" t="str">
        <f>IFERROR(ABS(ABS(K26-'Data Transformation'!$R$5)-ABS(K26-'Data Transformation'!$R$6)),"")</f>
        <v/>
      </c>
      <c r="AE26" t="e">
        <f>IF(C26=FALSE,"",IF(AND(OR(V26=$Z$6,V26=$Z$8),OR(AC26=TRUE,AD26&lt;=IF(ISNUMBER('Data Transformation'!$R$15),'Data Transformation'!$R$15,'Data Transformation'!$R$25))),TRUE,FALSE))</f>
        <v>#DIV/0!</v>
      </c>
    </row>
    <row r="27" spans="2:31" x14ac:dyDescent="0.25">
      <c r="B27" t="str">
        <v xml:space="preserve"> </v>
      </c>
      <c r="C27" t="str">
        <v xml:space="preserve"> </v>
      </c>
      <c r="D27" t="str">
        <v xml:space="preserve"> </v>
      </c>
      <c r="E27" t="str">
        <v xml:space="preserve"> </v>
      </c>
      <c r="F27" t="str">
        <v xml:space="preserve"> </v>
      </c>
      <c r="G27" t="str">
        <v xml:space="preserve"> </v>
      </c>
      <c r="H27" t="str">
        <v xml:space="preserve"> </v>
      </c>
      <c r="I27" t="str">
        <v xml:space="preserve"> </v>
      </c>
      <c r="K27" s="59" t="str">
        <f>IFERROR(AVERAGEIF('Data Transformation'!$B$425:$B$8425,B27,IF('Input and Summary Results'!$J$4="no",'Data Transformation'!$C$425:$C$8425,'Data Transformation'!$E$425:$E$8425)),"")</f>
        <v/>
      </c>
      <c r="L27" s="60" t="str" cm="1">
        <f t="array" ref="L27">IFERROR(_xlfn.STDEV.S(IF('Data Transformation'!$B$425:$B$8425=B27,IF('Input and Summary Results'!$J$4="no",'Data Transformation'!$C$425:$C$8425,'Data Transformation'!$E$425:$E$8425),"")),"")</f>
        <v/>
      </c>
      <c r="M27" s="58"/>
      <c r="N27" t="str">
        <f>IF(E27&gt;='Data Transformation'!$R$29,B27,"")</f>
        <v xml:space="preserve"> </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xml:space="preserve">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xml:space="preserve"> </v>
      </c>
      <c r="S27" t="str">
        <f>IF(D27&gt;='Data Transformation'!$R$31,B27,"")</f>
        <v xml:space="preserve"> </v>
      </c>
      <c r="T27" t="str">
        <f>IF(AND(H27&lt;'Data Transformation'!$R$30,E27&lt;'Data Transformation'!$R$29,G27&lt;0.3,D27&lt;'Data Transformation'!$R$31,E27&gt;0.4,H27&gt;0.4),B27,"")</f>
        <v/>
      </c>
      <c r="U27" s="58"/>
      <c r="V27" t="str" cm="2">
        <f t="array" ref="V27">IF(C27=FALSE,"",IF(AND(ISNUMBER(B27),ISBLANK(N27:T27)),"Unclassified",(IF(COUNT(N27:T27)=0,"",INDEX($N$4:$T$4,MATCH(TRUE,N27:T27=B27,0))))))</f>
        <v/>
      </c>
      <c r="W27" t="str">
        <f t="shared" si="1"/>
        <v/>
      </c>
      <c r="X27" t="str">
        <f t="shared" si="2"/>
        <v/>
      </c>
      <c r="AC27" t="b">
        <f t="shared" si="3"/>
        <v>0</v>
      </c>
      <c r="AD27" t="str">
        <f>IFERROR(ABS(ABS(K27-'Data Transformation'!$R$5)-ABS(K27-'Data Transformation'!$R$6)),"")</f>
        <v/>
      </c>
      <c r="AE27" t="e">
        <f>IF(C27=FALSE,"",IF(AND(OR(V27=$Z$6,V27=$Z$8),OR(AC27=TRUE,AD27&lt;=IF(ISNUMBER('Data Transformation'!$R$15),'Data Transformation'!$R$15,'Data Transformation'!$R$25))),TRUE,FALSE))</f>
        <v>#DIV/0!</v>
      </c>
    </row>
    <row r="28" spans="2:31" x14ac:dyDescent="0.25">
      <c r="B28" t="str">
        <v xml:space="preserve"> </v>
      </c>
      <c r="C28" t="str">
        <v xml:space="preserve"> </v>
      </c>
      <c r="D28" t="str">
        <v xml:space="preserve"> </v>
      </c>
      <c r="E28" t="str">
        <v xml:space="preserve"> </v>
      </c>
      <c r="F28" t="str">
        <v xml:space="preserve"> </v>
      </c>
      <c r="G28" t="str">
        <v xml:space="preserve"> </v>
      </c>
      <c r="H28" t="str">
        <v xml:space="preserve"> </v>
      </c>
      <c r="I28" t="str">
        <v xml:space="preserve"> </v>
      </c>
      <c r="K28" s="59" t="str">
        <f>IFERROR(AVERAGEIF('Data Transformation'!$B$425:$B$8425,B28,IF('Input and Summary Results'!$J$4="no",'Data Transformation'!$C$425:$C$8425,'Data Transformation'!$E$425:$E$8425)),"")</f>
        <v/>
      </c>
      <c r="L28" s="60" t="str" cm="1">
        <f t="array" ref="L28">IFERROR(_xlfn.STDEV.S(IF('Data Transformation'!$B$425:$B$8425=B28,IF('Input and Summary Results'!$J$4="no",'Data Transformation'!$C$425:$C$8425,'Data Transformation'!$E$425:$E$8425),"")),"")</f>
        <v/>
      </c>
      <c r="M28" s="58"/>
      <c r="N28" t="str">
        <f>IF(E28&gt;='Data Transformation'!$R$29,B28,"")</f>
        <v xml:space="preserve"> </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xml:space="preserve">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xml:space="preserve"> </v>
      </c>
      <c r="S28" t="str">
        <f>IF(D28&gt;='Data Transformation'!$R$31,B28,"")</f>
        <v xml:space="preserve"> </v>
      </c>
      <c r="T28" t="str">
        <f>IF(AND(H28&lt;'Data Transformation'!$R$30,E28&lt;'Data Transformation'!$R$29,G28&lt;0.3,D28&lt;'Data Transformation'!$R$31,E28&gt;0.4,H28&gt;0.4),B28,"")</f>
        <v/>
      </c>
      <c r="U28" s="58"/>
      <c r="V28" t="str" cm="2">
        <f t="array" ref="V28">IF(C28=FALSE,"",IF(AND(ISNUMBER(B28),ISBLANK(N28:T28)),"Unclassified",(IF(COUNT(N28:T28)=0,"",INDEX($N$4:$T$4,MATCH(TRUE,N28:T28=B28,0))))))</f>
        <v/>
      </c>
      <c r="W28" t="str">
        <f t="shared" si="1"/>
        <v/>
      </c>
      <c r="X28" t="str">
        <f t="shared" si="2"/>
        <v/>
      </c>
      <c r="AC28" t="b">
        <f t="shared" si="3"/>
        <v>0</v>
      </c>
      <c r="AD28" t="str">
        <f>IFERROR(ABS(ABS(K28-'Data Transformation'!$R$5)-ABS(K28-'Data Transformation'!$R$6)),"")</f>
        <v/>
      </c>
      <c r="AE28" t="e">
        <f>IF(C28=FALSE,"",IF(AND(OR(V28=$Z$6,V28=$Z$8),OR(AC28=TRUE,AD28&lt;=IF(ISNUMBER('Data Transformation'!$R$15),'Data Transformation'!$R$15,'Data Transformation'!$R$25))),TRUE,FALSE))</f>
        <v>#DIV/0!</v>
      </c>
    </row>
    <row r="29" spans="2:31" x14ac:dyDescent="0.25">
      <c r="B29" t="str">
        <v xml:space="preserve"> </v>
      </c>
      <c r="C29" t="str">
        <v xml:space="preserve"> </v>
      </c>
      <c r="D29" t="str">
        <v xml:space="preserve"> </v>
      </c>
      <c r="E29" t="str">
        <v xml:space="preserve"> </v>
      </c>
      <c r="F29" t="str">
        <v xml:space="preserve"> </v>
      </c>
      <c r="G29" t="str">
        <v xml:space="preserve"> </v>
      </c>
      <c r="H29" t="str">
        <v xml:space="preserve"> </v>
      </c>
      <c r="I29" t="str">
        <v xml:space="preserve"> </v>
      </c>
      <c r="K29" s="59" t="str">
        <f>IFERROR(AVERAGEIF('Data Transformation'!$B$425:$B$8425,B29,IF('Input and Summary Results'!$J$4="no",'Data Transformation'!$C$425:$C$8425,'Data Transformation'!$E$425:$E$8425)),"")</f>
        <v/>
      </c>
      <c r="L29" s="60" t="str" cm="1">
        <f t="array" ref="L29">IFERROR(_xlfn.STDEV.S(IF('Data Transformation'!$B$425:$B$8425=B29,IF('Input and Summary Results'!$J$4="no",'Data Transformation'!$C$425:$C$8425,'Data Transformation'!$E$425:$E$8425),"")),"")</f>
        <v/>
      </c>
      <c r="M29" s="58"/>
      <c r="N29" t="str">
        <f>IF(E29&gt;='Data Transformation'!$R$29,B29,"")</f>
        <v xml:space="preserve"> </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xml:space="preserve">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xml:space="preserve"> </v>
      </c>
      <c r="S29" t="str">
        <f>IF(D29&gt;='Data Transformation'!$R$31,B29,"")</f>
        <v xml:space="preserve"> </v>
      </c>
      <c r="T29" t="str">
        <f>IF(AND(H29&lt;'Data Transformation'!$R$30,E29&lt;'Data Transformation'!$R$29,G29&lt;0.3,D29&lt;'Data Transformation'!$R$31,E29&gt;0.4,H29&gt;0.4),B29,"")</f>
        <v/>
      </c>
      <c r="U29" s="58"/>
      <c r="V29" t="str" cm="2">
        <f t="array" ref="V29">IF(C29=FALSE,"",IF(AND(ISNUMBER(B29),ISBLANK(N29:T29)),"Unclassified",(IF(COUNT(N29:T29)=0,"",INDEX($N$4:$T$4,MATCH(TRUE,N29:T29=B29,0))))))</f>
        <v/>
      </c>
      <c r="W29" t="str">
        <f t="shared" si="1"/>
        <v/>
      </c>
      <c r="X29" t="str">
        <f t="shared" si="2"/>
        <v/>
      </c>
      <c r="AC29" t="b">
        <f t="shared" si="3"/>
        <v>0</v>
      </c>
      <c r="AD29" t="str">
        <f>IFERROR(ABS(ABS(K29-'Data Transformation'!$R$5)-ABS(K29-'Data Transformation'!$R$6)),"")</f>
        <v/>
      </c>
      <c r="AE29" t="e">
        <f>IF(C29=FALSE,"",IF(AND(OR(V29=$Z$6,V29=$Z$8),OR(AC29=TRUE,AD29&lt;=IF(ISNUMBER('Data Transformation'!$R$15),'Data Transformation'!$R$15,'Data Transformation'!$R$25))),TRUE,FALSE))</f>
        <v>#DIV/0!</v>
      </c>
    </row>
    <row r="30" spans="2:31" x14ac:dyDescent="0.25">
      <c r="B30" t="str">
        <v xml:space="preserve"> </v>
      </c>
      <c r="C30" t="str">
        <v xml:space="preserve"> </v>
      </c>
      <c r="D30" t="str">
        <v xml:space="preserve"> </v>
      </c>
      <c r="E30" t="str">
        <v xml:space="preserve"> </v>
      </c>
      <c r="F30" t="str">
        <v xml:space="preserve"> </v>
      </c>
      <c r="G30" t="str">
        <v xml:space="preserve"> </v>
      </c>
      <c r="H30" t="str">
        <v xml:space="preserve"> </v>
      </c>
      <c r="I30" t="str">
        <v xml:space="preserve"> </v>
      </c>
      <c r="K30" s="59" t="str">
        <f>IFERROR(AVERAGEIF('Data Transformation'!$B$425:$B$8425,B30,IF('Input and Summary Results'!$J$4="no",'Data Transformation'!$C$425:$C$8425,'Data Transformation'!$E$425:$E$8425)),"")</f>
        <v/>
      </c>
      <c r="L30" s="60" t="str" cm="1">
        <f t="array" ref="L30">IFERROR(_xlfn.STDEV.S(IF('Data Transformation'!$B$425:$B$8425=B30,IF('Input and Summary Results'!$J$4="no",'Data Transformation'!$C$425:$C$8425,'Data Transformation'!$E$425:$E$8425),"")),"")</f>
        <v/>
      </c>
      <c r="M30" s="58"/>
      <c r="N30" t="str">
        <f>IF(E30&gt;='Data Transformation'!$R$29,B30,"")</f>
        <v xml:space="preserve"> </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xml:space="preserve">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xml:space="preserve"> </v>
      </c>
      <c r="S30" t="str">
        <f>IF(D30&gt;='Data Transformation'!$R$31,B30,"")</f>
        <v xml:space="preserve"> </v>
      </c>
      <c r="T30" t="str">
        <f>IF(AND(H30&lt;'Data Transformation'!$R$30,E30&lt;'Data Transformation'!$R$29,G30&lt;0.3,D30&lt;'Data Transformation'!$R$31,E30&gt;0.4,H30&gt;0.4),B30,"")</f>
        <v/>
      </c>
      <c r="U30" s="58"/>
      <c r="V30" t="str" cm="2">
        <f t="array" ref="V30">IF(C30=FALSE,"",IF(AND(ISNUMBER(B30),ISBLANK(N30:T30)),"Unclassified",(IF(COUNT(N30:T30)=0,"",INDEX($N$4:$T$4,MATCH(TRUE,N30:T30=B30,0))))))</f>
        <v/>
      </c>
      <c r="W30" t="str">
        <f t="shared" si="1"/>
        <v/>
      </c>
      <c r="X30" t="str">
        <f t="shared" si="2"/>
        <v/>
      </c>
      <c r="AC30" t="b">
        <f t="shared" si="3"/>
        <v>0</v>
      </c>
      <c r="AD30" t="str">
        <f>IFERROR(ABS(ABS(K30-'Data Transformation'!$R$5)-ABS(K30-'Data Transformation'!$R$6)),"")</f>
        <v/>
      </c>
      <c r="AE30" t="e">
        <f>IF(C30=FALSE,"",IF(AND(OR(V30=$Z$6,V30=$Z$8),OR(AC30=TRUE,AD30&lt;=IF(ISNUMBER('Data Transformation'!$R$15),'Data Transformation'!$R$15,'Data Transformation'!$R$25))),TRUE,FALSE))</f>
        <v>#DIV/0!</v>
      </c>
    </row>
    <row r="31" spans="2:31" x14ac:dyDescent="0.25">
      <c r="B31" t="str">
        <v xml:space="preserve"> </v>
      </c>
      <c r="C31" t="str">
        <v xml:space="preserve"> </v>
      </c>
      <c r="D31" t="str">
        <v xml:space="preserve"> </v>
      </c>
      <c r="E31" t="str">
        <v xml:space="preserve"> </v>
      </c>
      <c r="F31" t="str">
        <v xml:space="preserve"> </v>
      </c>
      <c r="G31" t="str">
        <v xml:space="preserve"> </v>
      </c>
      <c r="H31" t="str">
        <v xml:space="preserve"> </v>
      </c>
      <c r="I31" t="str">
        <v xml:space="preserve"> </v>
      </c>
      <c r="K31" s="59" t="str">
        <f>IFERROR(AVERAGEIF('Data Transformation'!$B$425:$B$8425,B31,IF('Input and Summary Results'!$J$4="no",'Data Transformation'!$C$425:$C$8425,'Data Transformation'!$E$425:$E$8425)),"")</f>
        <v/>
      </c>
      <c r="L31" s="60" t="str" cm="1">
        <f t="array" ref="L31">IFERROR(_xlfn.STDEV.S(IF('Data Transformation'!$B$425:$B$8425=B31,IF('Input and Summary Results'!$J$4="no",'Data Transformation'!$C$425:$C$8425,'Data Transformation'!$E$425:$E$8425),"")),"")</f>
        <v/>
      </c>
      <c r="M31" s="58"/>
      <c r="N31" t="str">
        <f>IF(E31&gt;='Data Transformation'!$R$29,B31,"")</f>
        <v xml:space="preserve"> </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xml:space="preserve">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xml:space="preserve"> </v>
      </c>
      <c r="S31" t="str">
        <f>IF(D31&gt;='Data Transformation'!$R$31,B31,"")</f>
        <v xml:space="preserve"> </v>
      </c>
      <c r="T31" t="str">
        <f>IF(AND(H31&lt;'Data Transformation'!$R$30,E31&lt;'Data Transformation'!$R$29,G31&lt;0.3,D31&lt;'Data Transformation'!$R$31,E31&gt;0.4,H31&gt;0.4),B31,"")</f>
        <v/>
      </c>
      <c r="U31" s="58"/>
      <c r="V31" t="str" cm="2">
        <f t="array" ref="V31">IF(C31=FALSE,"",IF(AND(ISNUMBER(B31),ISBLANK(N31:T31)),"Unclassified",(IF(COUNT(N31:T31)=0,"",INDEX($N$4:$T$4,MATCH(TRUE,N31:T31=B31,0))))))</f>
        <v/>
      </c>
      <c r="W31" t="str">
        <f t="shared" si="1"/>
        <v/>
      </c>
      <c r="X31" t="str">
        <f t="shared" si="2"/>
        <v/>
      </c>
      <c r="AC31" t="b">
        <f t="shared" si="3"/>
        <v>0</v>
      </c>
      <c r="AD31" t="str">
        <f>IFERROR(ABS(ABS(K31-'Data Transformation'!$R$5)-ABS(K31-'Data Transformation'!$R$6)),"")</f>
        <v/>
      </c>
      <c r="AE31" t="e">
        <f>IF(C31=FALSE,"",IF(AND(OR(V31=$Z$6,V31=$Z$8),OR(AC31=TRUE,AD31&lt;=IF(ISNUMBER('Data Transformation'!$R$15),'Data Transformation'!$R$15,'Data Transformation'!$R$25))),TRUE,FALSE))</f>
        <v>#DIV/0!</v>
      </c>
    </row>
    <row r="32" spans="2:31" x14ac:dyDescent="0.25">
      <c r="B32" t="str">
        <v xml:space="preserve"> </v>
      </c>
      <c r="C32" t="str">
        <v xml:space="preserve"> </v>
      </c>
      <c r="D32" t="str">
        <v xml:space="preserve"> </v>
      </c>
      <c r="E32" t="str">
        <v xml:space="preserve"> </v>
      </c>
      <c r="F32" t="str">
        <v xml:space="preserve"> </v>
      </c>
      <c r="G32" t="str">
        <v xml:space="preserve"> </v>
      </c>
      <c r="H32" t="str">
        <v xml:space="preserve"> </v>
      </c>
      <c r="I32" t="str">
        <v xml:space="preserve"> </v>
      </c>
      <c r="K32" s="59" t="str">
        <f>IFERROR(AVERAGEIF('Data Transformation'!$B$425:$B$8425,B32,IF('Input and Summary Results'!$J$4="no",'Data Transformation'!$C$425:$C$8425,'Data Transformation'!$E$425:$E$8425)),"")</f>
        <v/>
      </c>
      <c r="L32" s="60" t="str" cm="1">
        <f t="array" ref="L32">IFERROR(_xlfn.STDEV.S(IF('Data Transformation'!$B$425:$B$8425=B32,IF('Input and Summary Results'!$J$4="no",'Data Transformation'!$C$425:$C$8425,'Data Transformation'!$E$425:$E$8425),"")),"")</f>
        <v/>
      </c>
      <c r="M32" s="58"/>
      <c r="N32" t="str">
        <f>IF(E32&gt;='Data Transformation'!$R$29,B32,"")</f>
        <v xml:space="preserve">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xml:space="preserve"> </v>
      </c>
      <c r="Q32" t="str">
        <f>IFERROR(IF(AND(Assignments!L32&lt;('Data Transformation'!$R$4-'Data Transformation'!$R$3)/2,ABS(K32-'Data Transformation'!$R$6)&lt;ABS(K32-'Data Transformation'!$R$5),NOT(ISNUMBER(N32)),NOT(ISNUMBER(T32)),NOT(ISNUMBER(P32)),NOT(ISNUMBER(R32)),NOT(ISNUMBER(T32)),NOT(ISNUMBER(S32))),Assignments!B32,""),"")</f>
        <v/>
      </c>
      <c r="R32" t="str">
        <f>IF(H32&gt;='Data Transformation'!$R$30,B32,"")</f>
        <v xml:space="preserve"> </v>
      </c>
      <c r="S32" t="str">
        <f>IF(D32&gt;='Data Transformation'!$R$31,B32,"")</f>
        <v xml:space="preserve"> </v>
      </c>
      <c r="T32" t="str">
        <f>IF(AND(H32&lt;'Data Transformation'!$R$30,E32&lt;'Data Transformation'!$R$29,G32&lt;0.3,D32&lt;'Data Transformation'!$R$31,E32&gt;0.4,H32&gt;0.4),B32,"")</f>
        <v/>
      </c>
      <c r="U32" s="58"/>
      <c r="V32" t="str" cm="2">
        <f t="array" ref="V32">IF(C32=FALSE,"",IF(AND(ISNUMBER(B32),ISBLANK(N32:T32)),"Unclassified",(IF(COUNT(N32:T32)=0,"",INDEX($N$4:$T$4,MATCH(TRUE,N32:T32=B32,0))))))</f>
        <v/>
      </c>
      <c r="W32" t="str">
        <f t="shared" si="1"/>
        <v/>
      </c>
      <c r="X32" t="str">
        <f t="shared" si="2"/>
        <v/>
      </c>
      <c r="AC32" t="b">
        <f t="shared" si="3"/>
        <v>0</v>
      </c>
      <c r="AD32" t="str">
        <f>IFERROR(ABS(ABS(K32-'Data Transformation'!$R$5)-ABS(K32-'Data Transformation'!$R$6)),"")</f>
        <v/>
      </c>
      <c r="AE32" t="e">
        <f>IF(C32=FALSE,"",IF(AND(OR(V32=$Z$6,V32=$Z$8),OR(AC32=TRUE,AD32&lt;=IF(ISNUMBER('Data Transformation'!$R$15),'Data Transformation'!$R$15,'Data Transformation'!$R$25))),TRUE,FALSE))</f>
        <v>#DIV/0!</v>
      </c>
    </row>
    <row r="33" spans="2:31" x14ac:dyDescent="0.25">
      <c r="B33" t="str">
        <v xml:space="preserve"> </v>
      </c>
      <c r="C33" t="str">
        <v xml:space="preserve"> </v>
      </c>
      <c r="D33" t="str">
        <v xml:space="preserve"> </v>
      </c>
      <c r="E33" t="str">
        <v xml:space="preserve"> </v>
      </c>
      <c r="F33" t="str">
        <v xml:space="preserve"> </v>
      </c>
      <c r="G33" t="str">
        <v xml:space="preserve"> </v>
      </c>
      <c r="H33" t="str">
        <v xml:space="preserve"> </v>
      </c>
      <c r="I33" t="str">
        <v xml:space="preserve"> </v>
      </c>
      <c r="K33" s="59" t="str">
        <f>IFERROR(AVERAGEIF('Data Transformation'!$B$425:$B$8425,B33,IF('Input and Summary Results'!$J$4="no",'Data Transformation'!$C$425:$C$8425,'Data Transformation'!$E$425:$E$8425)),"")</f>
        <v/>
      </c>
      <c r="L33" s="60" t="str" cm="1">
        <f t="array" ref="L33">IFERROR(_xlfn.STDEV.S(IF('Data Transformation'!$B$425:$B$8425=B33,IF('Input and Summary Results'!$J$4="no",'Data Transformation'!$C$425:$C$8425,'Data Transformation'!$E$425:$E$8425),"")),"")</f>
        <v/>
      </c>
      <c r="M33" s="58"/>
      <c r="N33" t="str">
        <f>IF(E33&gt;='Data Transformation'!$R$29,B33,"")</f>
        <v xml:space="preserve"> </v>
      </c>
      <c r="O33" t="str">
        <f>IFERROR(IF(AND(Assignments!L33&lt;('Data Transformation'!$R$4-'Data Transformation'!$R$3)/2,ABS(K33-'Data Transformation'!$R$6)&gt;ABS(K33-'Data Transformation'!$R$5),NOT(ISNUMBER(N33)),NOT(ISNUMBER(R33)),NOT(ISNUMBER(P33)),NOT(ISNUMBER(R33)),NOT(ISNUMBER(S33)),NOT(ISNUMBER(T33))),Assignments!B33,""),"")</f>
        <v/>
      </c>
      <c r="P33" t="str">
        <f>IF(AND(NOT(ISNUMBER(N33)),NOT(ISNUMBER(R33)),NOT(ISNUMBER(S33)),G33&gt;='Data Transformation'!$R$28),B33,"")</f>
        <v xml:space="preserve"> </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xml:space="preserve"> </v>
      </c>
      <c r="S33" t="str">
        <f>IF(D33&gt;='Data Transformation'!$R$31,B33,"")</f>
        <v xml:space="preserve"> </v>
      </c>
      <c r="T33" t="str">
        <f>IF(AND(H33&lt;'Data Transformation'!$R$30,E33&lt;'Data Transformation'!$R$29,G33&lt;0.3,D33&lt;'Data Transformation'!$R$31,E33&gt;0.4,H33&gt;0.4),B33,"")</f>
        <v/>
      </c>
      <c r="U33" s="58"/>
      <c r="V33" t="str" cm="2">
        <f t="array" ref="V33">IF(C33=FALSE,"",IF(AND(ISNUMBER(B33),ISBLANK(N33:T33)),"Unclassified",(IF(COUNT(N33:T33)=0,"",INDEX($N$4:$T$4,MATCH(TRUE,N33:T33=B33,0))))))</f>
        <v/>
      </c>
      <c r="W33" t="str">
        <f t="shared" si="1"/>
        <v/>
      </c>
      <c r="X33" t="str">
        <f t="shared" si="2"/>
        <v/>
      </c>
      <c r="AC33" t="b">
        <f t="shared" si="3"/>
        <v>0</v>
      </c>
      <c r="AD33" t="str">
        <f>IFERROR(ABS(ABS(K33-'Data Transformation'!$R$5)-ABS(K33-'Data Transformation'!$R$6)),"")</f>
        <v/>
      </c>
      <c r="AE33" t="e">
        <f>IF(C33=FALSE,"",IF(AND(OR(V33=$Z$6,V33=$Z$8),OR(AC33=TRUE,AD33&lt;=IF(ISNUMBER('Data Transformation'!$R$15),'Data Transformation'!$R$15,'Data Transformation'!$R$25))),TRUE,FALSE))</f>
        <v>#DIV/0!</v>
      </c>
    </row>
    <row r="34" spans="2:31" x14ac:dyDescent="0.25">
      <c r="B34" t="str">
        <v xml:space="preserve"> </v>
      </c>
      <c r="C34" t="str">
        <v xml:space="preserve"> </v>
      </c>
      <c r="D34" t="str">
        <v xml:space="preserve"> </v>
      </c>
      <c r="E34" t="str">
        <v xml:space="preserve"> </v>
      </c>
      <c r="F34" t="str">
        <v xml:space="preserve"> </v>
      </c>
      <c r="G34" t="str">
        <v xml:space="preserve"> </v>
      </c>
      <c r="H34" t="str">
        <v xml:space="preserve"> </v>
      </c>
      <c r="I34" t="str">
        <v xml:space="preserve"> </v>
      </c>
      <c r="K34" s="59" t="str">
        <f>IFERROR(AVERAGEIF('Data Transformation'!$B$425:$B$8425,B34,IF('Input and Summary Results'!$J$4="no",'Data Transformation'!$C$425:$C$8425,'Data Transformation'!$E$425:$E$8425)),"")</f>
        <v/>
      </c>
      <c r="L34" s="60" t="str" cm="1">
        <f t="array" ref="L34">IFERROR(_xlfn.STDEV.S(IF('Data Transformation'!$B$425:$B$8425=B34,IF('Input and Summary Results'!$J$4="no",'Data Transformation'!$C$425:$C$8425,'Data Transformation'!$E$425:$E$8425),"")),"")</f>
        <v/>
      </c>
      <c r="M34" s="58"/>
      <c r="N34" t="str">
        <f>IF(E34&gt;='Data Transformation'!$R$29,B34,"")</f>
        <v xml:space="preserve"> </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xml:space="preserve">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xml:space="preserve"> </v>
      </c>
      <c r="S34" t="str">
        <f>IF(D34&gt;='Data Transformation'!$R$31,B34,"")</f>
        <v xml:space="preserve"> </v>
      </c>
      <c r="T34" t="str">
        <f>IF(AND(H34&lt;'Data Transformation'!$R$30,E34&lt;'Data Transformation'!$R$29,G34&lt;0.3,D34&lt;'Data Transformation'!$R$31,E34&gt;0.4,H34&gt;0.4),B34,"")</f>
        <v/>
      </c>
      <c r="U34" s="58"/>
      <c r="V34" t="str" cm="2">
        <f t="array" ref="V34">IF(C34=FALSE,"",IF(AND(ISNUMBER(B34),ISBLANK(N34:T34)),"Unclassified",(IF(COUNT(N34:T34)=0,"",INDEX($N$4:$T$4,MATCH(TRUE,N34:T34=B34,0))))))</f>
        <v/>
      </c>
      <c r="W34" t="str">
        <f t="shared" si="1"/>
        <v/>
      </c>
      <c r="X34" t="str">
        <f t="shared" si="2"/>
        <v/>
      </c>
      <c r="AC34" t="b">
        <f t="shared" si="3"/>
        <v>0</v>
      </c>
      <c r="AD34" t="str">
        <f>IFERROR(ABS(ABS(K34-'Data Transformation'!$R$5)-ABS(K34-'Data Transformation'!$R$6)),"")</f>
        <v/>
      </c>
      <c r="AE34" t="e">
        <f>IF(C34=FALSE,"",IF(AND(OR(V34=$Z$6,V34=$Z$8),OR(AC34=TRUE,AD34&lt;=IF(ISNUMBER('Data Transformation'!$R$15),'Data Transformation'!$R$15,'Data Transformation'!$R$25))),TRUE,FALSE))</f>
        <v>#DIV/0!</v>
      </c>
    </row>
    <row r="35" spans="2:31" x14ac:dyDescent="0.25">
      <c r="B35" t="str">
        <v xml:space="preserve"> </v>
      </c>
      <c r="C35" t="str">
        <v xml:space="preserve"> </v>
      </c>
      <c r="D35" t="str">
        <v xml:space="preserve"> </v>
      </c>
      <c r="E35" t="str">
        <v xml:space="preserve"> </v>
      </c>
      <c r="F35" t="str">
        <v xml:space="preserve"> </v>
      </c>
      <c r="G35" t="str">
        <v xml:space="preserve"> </v>
      </c>
      <c r="H35" t="str">
        <v xml:space="preserve"> </v>
      </c>
      <c r="I35" t="str">
        <v xml:space="preserve"> </v>
      </c>
      <c r="K35" s="59" t="str">
        <f>IFERROR(AVERAGEIF('Data Transformation'!$B$425:$B$8425,B35,IF('Input and Summary Results'!$J$4="no",'Data Transformation'!$C$425:$C$8425,'Data Transformation'!$E$425:$E$8425)),"")</f>
        <v/>
      </c>
      <c r="L35" s="60" t="str" cm="1">
        <f t="array" ref="L35">IFERROR(_xlfn.STDEV.S(IF('Data Transformation'!$B$425:$B$8425=B35,IF('Input and Summary Results'!$J$4="no",'Data Transformation'!$C$425:$C$8425,'Data Transformation'!$E$425:$E$8425),"")),"")</f>
        <v/>
      </c>
      <c r="M35" s="58"/>
      <c r="N35" t="str">
        <f>IF(E35&gt;='Data Transformation'!$R$29,B35,"")</f>
        <v xml:space="preserve"> </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xml:space="preserve">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xml:space="preserve"> </v>
      </c>
      <c r="S35" t="str">
        <f>IF(D35&gt;='Data Transformation'!$R$31,B35,"")</f>
        <v xml:space="preserve"> </v>
      </c>
      <c r="T35" t="str">
        <f>IF(AND(H35&lt;'Data Transformation'!$R$30,E35&lt;'Data Transformation'!$R$29,G35&lt;0.3,D35&lt;'Data Transformation'!$R$31,E35&gt;0.4,H35&gt;0.4),B35,"")</f>
        <v/>
      </c>
      <c r="U35" s="58"/>
      <c r="V35" t="str" cm="2">
        <f t="array" ref="V35">IF(C35=FALSE,"",IF(AND(ISNUMBER(B35),ISBLANK(N35:T35)),"Unclassified",(IF(COUNT(N35:T35)=0,"",INDEX($N$4:$T$4,MATCH(TRUE,N35:T35=B35,0))))))</f>
        <v/>
      </c>
      <c r="W35" t="str">
        <f t="shared" si="1"/>
        <v/>
      </c>
      <c r="X35" t="str">
        <f t="shared" si="2"/>
        <v/>
      </c>
      <c r="AC35" t="b">
        <f t="shared" si="3"/>
        <v>0</v>
      </c>
      <c r="AD35" t="str">
        <f>IFERROR(ABS(ABS(K35-'Data Transformation'!$R$5)-ABS(K35-'Data Transformation'!$R$6)),"")</f>
        <v/>
      </c>
      <c r="AE35" t="e">
        <f>IF(C35=FALSE,"",IF(AND(OR(V35=$Z$6,V35=$Z$8),OR(AC35=TRUE,AD35&lt;=IF(ISNUMBER('Data Transformation'!$R$15),'Data Transformation'!$R$15,'Data Transformation'!$R$25))),TRUE,FALSE))</f>
        <v>#DIV/0!</v>
      </c>
    </row>
    <row r="36" spans="2:31" x14ac:dyDescent="0.25">
      <c r="B36" t="str">
        <v xml:space="preserve"> </v>
      </c>
      <c r="C36" t="str">
        <v xml:space="preserve"> </v>
      </c>
      <c r="D36" t="str">
        <v xml:space="preserve"> </v>
      </c>
      <c r="E36" t="str">
        <v xml:space="preserve"> </v>
      </c>
      <c r="F36" t="str">
        <v xml:space="preserve"> </v>
      </c>
      <c r="G36" t="str">
        <v xml:space="preserve"> </v>
      </c>
      <c r="H36" t="str">
        <v xml:space="preserve"> </v>
      </c>
      <c r="I36" t="str">
        <v xml:space="preserve"> </v>
      </c>
      <c r="K36" s="59" t="str">
        <f>IFERROR(AVERAGEIF('Data Transformation'!$B$425:$B$8425,B36,IF('Input and Summary Results'!$J$4="no",'Data Transformation'!$C$425:$C$8425,'Data Transformation'!$E$425:$E$8425)),"")</f>
        <v/>
      </c>
      <c r="L36" s="60" t="str" cm="1">
        <f t="array" ref="L36">IFERROR(_xlfn.STDEV.S(IF('Data Transformation'!$B$425:$B$8425=B36,IF('Input and Summary Results'!$J$4="no",'Data Transformation'!$C$425:$C$8425,'Data Transformation'!$E$425:$E$8425),"")),"")</f>
        <v/>
      </c>
      <c r="M36" s="58"/>
      <c r="N36" t="str">
        <f>IF(E36&gt;='Data Transformation'!$R$29,B36,"")</f>
        <v xml:space="preserve">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xml:space="preserve">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xml:space="preserve"> </v>
      </c>
      <c r="S36" t="str">
        <f>IF(D36&gt;='Data Transformation'!$R$31,B36,"")</f>
        <v xml:space="preserve"> </v>
      </c>
      <c r="T36" t="str">
        <f>IF(AND(H36&lt;'Data Transformation'!$R$30,E36&lt;'Data Transformation'!$R$29,G36&lt;0.3,D36&lt;'Data Transformation'!$R$31,E36&gt;0.4,H36&gt;0.4),B36,"")</f>
        <v/>
      </c>
      <c r="U36" s="58"/>
      <c r="V36" t="str" cm="2">
        <f t="array" ref="V36">IF(C36=FALSE,"",IF(AND(ISNUMBER(B36),ISBLANK(N36:T36)),"Unclassified",(IF(COUNT(N36:T36)=0,"",INDEX($N$4:$T$4,MATCH(TRUE,N36:T36=B36,0))))))</f>
        <v/>
      </c>
      <c r="W36" t="str">
        <f t="shared" si="1"/>
        <v/>
      </c>
      <c r="X36" t="str">
        <f t="shared" si="2"/>
        <v/>
      </c>
      <c r="AC36" t="b">
        <f t="shared" si="3"/>
        <v>0</v>
      </c>
      <c r="AD36" t="str">
        <f>IFERROR(ABS(ABS(K36-'Data Transformation'!$R$5)-ABS(K36-'Data Transformation'!$R$6)),"")</f>
        <v/>
      </c>
      <c r="AE36" t="e">
        <f>IF(C36=FALSE,"",IF(AND(OR(V36=$Z$6,V36=$Z$8),OR(AC36=TRUE,AD36&lt;=IF(ISNUMBER('Data Transformation'!$R$15),'Data Transformation'!$R$15,'Data Transformation'!$R$25))),TRUE,FALSE))</f>
        <v>#DIV/0!</v>
      </c>
    </row>
    <row r="37" spans="2:31" x14ac:dyDescent="0.25">
      <c r="B37" t="str">
        <v xml:space="preserve"> </v>
      </c>
      <c r="C37" t="str">
        <v xml:space="preserve"> </v>
      </c>
      <c r="D37" t="str">
        <v xml:space="preserve"> </v>
      </c>
      <c r="E37" t="str">
        <v xml:space="preserve"> </v>
      </c>
      <c r="F37" t="str">
        <v xml:space="preserve"> </v>
      </c>
      <c r="G37" t="str">
        <v xml:space="preserve"> </v>
      </c>
      <c r="H37" t="str">
        <v xml:space="preserve"> </v>
      </c>
      <c r="I37" t="str">
        <v xml:space="preserve"> </v>
      </c>
      <c r="K37" s="59" t="str">
        <f>IFERROR(AVERAGEIF('Data Transformation'!$B$425:$B$8425,B37,IF('Input and Summary Results'!$J$4="no",'Data Transformation'!$C$425:$C$8425,'Data Transformation'!$E$425:$E$8425)),"")</f>
        <v/>
      </c>
      <c r="L37" s="60" t="str" cm="1">
        <f t="array" ref="L37">IFERROR(_xlfn.STDEV.S(IF('Data Transformation'!$B$425:$B$8425=B37,IF('Input and Summary Results'!$J$4="no",'Data Transformation'!$C$425:$C$8425,'Data Transformation'!$E$425:$E$8425),"")),"")</f>
        <v/>
      </c>
      <c r="M37" s="58"/>
      <c r="N37" t="str">
        <f>IF(E37&gt;='Data Transformation'!$R$29,B37,"")</f>
        <v xml:space="preserve">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xml:space="preserve"> </v>
      </c>
      <c r="Q37" t="str">
        <f>IFERROR(IF(AND(Assignments!L37&lt;('Data Transformation'!$R$4-'Data Transformation'!$R$3)/2,ABS(K37-'Data Transformation'!$R$6)&lt;ABS(K37-'Data Transformation'!$R$5),NOT(ISNUMBER(N37)),NOT(ISNUMBER(T37)),NOT(ISNUMBER(P37)),NOT(ISNUMBER(R37)),NOT(ISNUMBER(T37)),NOT(ISNUMBER(S37))),Assignments!B37,""),"")</f>
        <v/>
      </c>
      <c r="R37" t="str">
        <f>IF(H37&gt;='Data Transformation'!$R$30,B37,"")</f>
        <v xml:space="preserve"> </v>
      </c>
      <c r="S37" t="str">
        <f>IF(D37&gt;='Data Transformation'!$R$31,B37,"")</f>
        <v xml:space="preserve"> </v>
      </c>
      <c r="T37" t="str">
        <f>IF(AND(H37&lt;'Data Transformation'!$R$30,E37&lt;'Data Transformation'!$R$29,G37&lt;0.3,D37&lt;'Data Transformation'!$R$31,E37&gt;0.4,H37&gt;0.4),B37,"")</f>
        <v/>
      </c>
      <c r="U37" s="58"/>
      <c r="V37" t="str" cm="2">
        <f t="array" ref="V37">IF(C37=FALSE,"",IF(AND(ISNUMBER(B37),ISBLANK(N37:T37)),"Unclassified",(IF(COUNT(N37:T37)=0,"",INDEX($N$4:$T$4,MATCH(TRUE,N37:T37=B37,0))))))</f>
        <v/>
      </c>
      <c r="W37" t="str">
        <f t="shared" si="1"/>
        <v/>
      </c>
      <c r="X37" t="str">
        <f t="shared" si="2"/>
        <v/>
      </c>
      <c r="AC37" t="b">
        <f t="shared" si="3"/>
        <v>0</v>
      </c>
      <c r="AD37" t="str">
        <f>IFERROR(ABS(ABS(K37-'Data Transformation'!$R$5)-ABS(K37-'Data Transformation'!$R$6)),"")</f>
        <v/>
      </c>
      <c r="AE37" t="e">
        <f>IF(C37=FALSE,"",IF(AND(OR(V37=$Z$6,V37=$Z$8),OR(AC37=TRUE,AD37&lt;=IF(ISNUMBER('Data Transformation'!$R$15),'Data Transformation'!$R$15,'Data Transformation'!$R$25))),TRUE,FALSE))</f>
        <v>#DIV/0!</v>
      </c>
    </row>
    <row r="38" spans="2:31" x14ac:dyDescent="0.25">
      <c r="B38" t="str">
        <v xml:space="preserve"> </v>
      </c>
      <c r="C38" t="str">
        <v xml:space="preserve"> </v>
      </c>
      <c r="D38" t="str">
        <v xml:space="preserve"> </v>
      </c>
      <c r="E38" t="str">
        <v xml:space="preserve"> </v>
      </c>
      <c r="F38" t="str">
        <v xml:space="preserve"> </v>
      </c>
      <c r="G38" t="str">
        <v xml:space="preserve"> </v>
      </c>
      <c r="H38" t="str">
        <v xml:space="preserve"> </v>
      </c>
      <c r="I38" t="str">
        <v xml:space="preserve"> </v>
      </c>
      <c r="K38" s="59" t="str">
        <f>IFERROR(AVERAGEIF('Data Transformation'!$B$425:$B$8425,B38,IF('Input and Summary Results'!$J$4="no",'Data Transformation'!$C$425:$C$8425,'Data Transformation'!$E$425:$E$8425)),"")</f>
        <v/>
      </c>
      <c r="L38" s="60" t="str" cm="1">
        <f t="array" ref="L38">IFERROR(_xlfn.STDEV.S(IF('Data Transformation'!$B$425:$B$8425=B38,IF('Input and Summary Results'!$J$4="no",'Data Transformation'!$C$425:$C$8425,'Data Transformation'!$E$425:$E$8425),"")),"")</f>
        <v/>
      </c>
      <c r="M38" s="58"/>
      <c r="N38" t="str">
        <f>IF(E38&gt;='Data Transformation'!$R$29,B38,"")</f>
        <v xml:space="preserve"> </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xml:space="preserve">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xml:space="preserve"> </v>
      </c>
      <c r="S38" t="str">
        <f>IF(D38&gt;='Data Transformation'!$R$31,B38,"")</f>
        <v xml:space="preserve"> </v>
      </c>
      <c r="T38" t="str">
        <f>IF(AND(H38&lt;'Data Transformation'!$R$30,E38&lt;'Data Transformation'!$R$29,G38&lt;0.3,D38&lt;'Data Transformation'!$R$31,E38&gt;0.4,H38&gt;0.4),B38,"")</f>
        <v/>
      </c>
      <c r="U38" s="58"/>
      <c r="V38" t="str" cm="2">
        <f t="array" ref="V38">IF(C38=FALSE,"",IF(AND(ISNUMBER(B38),ISBLANK(N38:T38)),"Unclassified",(IF(COUNT(N38:T38)=0,"",INDEX($N$4:$T$4,MATCH(TRUE,N38:T38=B38,0))))))</f>
        <v/>
      </c>
      <c r="W38" t="str">
        <f t="shared" si="1"/>
        <v/>
      </c>
      <c r="X38" t="str">
        <f t="shared" si="2"/>
        <v/>
      </c>
      <c r="AC38" t="b">
        <f t="shared" si="3"/>
        <v>0</v>
      </c>
      <c r="AD38" t="str">
        <f>IFERROR(ABS(ABS(K38-'Data Transformation'!$R$5)-ABS(K38-'Data Transformation'!$R$6)),"")</f>
        <v/>
      </c>
      <c r="AE38" t="e">
        <f>IF(C38=FALSE,"",IF(AND(OR(V38=$Z$6,V38=$Z$8),OR(AC38=TRUE,AD38&lt;=IF(ISNUMBER('Data Transformation'!$R$15),'Data Transformation'!$R$15,'Data Transformation'!$R$25))),TRUE,FALSE))</f>
        <v>#DIV/0!</v>
      </c>
    </row>
    <row r="39" spans="2:31" x14ac:dyDescent="0.25">
      <c r="B39" t="str">
        <v xml:space="preserve"> </v>
      </c>
      <c r="C39" t="str">
        <v xml:space="preserve"> </v>
      </c>
      <c r="D39" t="str">
        <v xml:space="preserve"> </v>
      </c>
      <c r="E39" t="str">
        <v xml:space="preserve"> </v>
      </c>
      <c r="F39" t="str">
        <v xml:space="preserve"> </v>
      </c>
      <c r="G39" t="str">
        <v xml:space="preserve"> </v>
      </c>
      <c r="H39" t="str">
        <v xml:space="preserve"> </v>
      </c>
      <c r="I39" t="str">
        <v xml:space="preserve"> </v>
      </c>
      <c r="K39" s="59" t="str">
        <f>IFERROR(AVERAGEIF('Data Transformation'!$B$425:$B$8425,B39,IF('Input and Summary Results'!$J$4="no",'Data Transformation'!$C$425:$C$8425,'Data Transformation'!$E$425:$E$8425)),"")</f>
        <v/>
      </c>
      <c r="L39" s="60" t="str" cm="1">
        <f t="array" ref="L39">IFERROR(_xlfn.STDEV.S(IF('Data Transformation'!$B$425:$B$8425=B39,IF('Input and Summary Results'!$J$4="no",'Data Transformation'!$C$425:$C$8425,'Data Transformation'!$E$425:$E$8425),"")),"")</f>
        <v/>
      </c>
      <c r="M39" s="58"/>
      <c r="N39" t="str">
        <f>IF(E39&gt;='Data Transformation'!$R$29,B39,"")</f>
        <v xml:space="preserve"> </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xml:space="preserve"> </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xml:space="preserve"> </v>
      </c>
      <c r="S39" t="str">
        <f>IF(D39&gt;='Data Transformation'!$R$31,B39,"")</f>
        <v xml:space="preserve"> </v>
      </c>
      <c r="T39" t="str">
        <f>IF(AND(H39&lt;'Data Transformation'!$R$30,E39&lt;'Data Transformation'!$R$29,G39&lt;0.3,D39&lt;'Data Transformation'!$R$31,E39&gt;0.4,H39&gt;0.4),B39,"")</f>
        <v/>
      </c>
      <c r="U39" s="58"/>
      <c r="V39" t="str" cm="2">
        <f t="array" ref="V39">IF(C39=FALSE,"",IF(AND(ISNUMBER(B39),ISBLANK(N39:T39)),"Unclassified",(IF(COUNT(N39:T39)=0,"",INDEX($N$4:$T$4,MATCH(TRUE,N39:T39=B39,0))))))</f>
        <v/>
      </c>
      <c r="W39" t="str">
        <f t="shared" si="1"/>
        <v/>
      </c>
      <c r="X39" t="str">
        <f t="shared" si="2"/>
        <v/>
      </c>
      <c r="AC39" t="b">
        <f t="shared" si="3"/>
        <v>0</v>
      </c>
      <c r="AD39" t="str">
        <f>IFERROR(ABS(ABS(K39-'Data Transformation'!$R$5)-ABS(K39-'Data Transformation'!$R$6)),"")</f>
        <v/>
      </c>
      <c r="AE39" t="e">
        <f>IF(C39=FALSE,"",IF(AND(OR(V39=$Z$6,V39=$Z$8),OR(AC39=TRUE,AD39&lt;=IF(ISNUMBER('Data Transformation'!$R$15),'Data Transformation'!$R$15,'Data Transformation'!$R$25))),TRUE,FALSE))</f>
        <v>#DIV/0!</v>
      </c>
    </row>
    <row r="40" spans="2:31" x14ac:dyDescent="0.25">
      <c r="B40" t="str">
        <v xml:space="preserve"> </v>
      </c>
      <c r="C40" t="str">
        <v xml:space="preserve"> </v>
      </c>
      <c r="D40" t="str">
        <v xml:space="preserve"> </v>
      </c>
      <c r="E40" t="str">
        <v xml:space="preserve"> </v>
      </c>
      <c r="F40" t="str">
        <v xml:space="preserve"> </v>
      </c>
      <c r="G40" t="str">
        <v xml:space="preserve"> </v>
      </c>
      <c r="H40" t="str">
        <v xml:space="preserve"> </v>
      </c>
      <c r="I40" t="str">
        <v xml:space="preserve"> </v>
      </c>
      <c r="K40" s="59" t="str">
        <f>IFERROR(AVERAGEIF('Data Transformation'!$B$425:$B$8425,B40,IF('Input and Summary Results'!$J$4="no",'Data Transformation'!$C$425:$C$8425,'Data Transformation'!$E$425:$E$8425)),"")</f>
        <v/>
      </c>
      <c r="L40" s="60" t="str" cm="1">
        <f t="array" ref="L40">IFERROR(_xlfn.STDEV.S(IF('Data Transformation'!$B$425:$B$8425=B40,IF('Input and Summary Results'!$J$4="no",'Data Transformation'!$C$425:$C$8425,'Data Transformation'!$E$425:$E$8425),"")),"")</f>
        <v/>
      </c>
      <c r="M40" s="58"/>
      <c r="N40" t="str">
        <f>IF(E40&gt;='Data Transformation'!$R$29,B40,"")</f>
        <v xml:space="preserve">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xml:space="preserve"> </v>
      </c>
      <c r="Q40" t="str">
        <f>IFERROR(IF(AND(Assignments!L40&lt;('Data Transformation'!$R$4-'Data Transformation'!$R$3)/2,ABS(K40-'Data Transformation'!$R$6)&lt;ABS(K40-'Data Transformation'!$R$5),NOT(ISNUMBER(N40)),NOT(ISNUMBER(T40)),NOT(ISNUMBER(P40)),NOT(ISNUMBER(R40)),NOT(ISNUMBER(T40)),NOT(ISNUMBER(S40))),Assignments!B40,""),"")</f>
        <v/>
      </c>
      <c r="R40" t="str">
        <f>IF(H40&gt;='Data Transformation'!$R$30,B40,"")</f>
        <v xml:space="preserve"> </v>
      </c>
      <c r="S40" t="str">
        <f>IF(D40&gt;='Data Transformation'!$R$31,B40,"")</f>
        <v xml:space="preserve"> </v>
      </c>
      <c r="T40" t="str">
        <f>IF(AND(H40&lt;'Data Transformation'!$R$30,E40&lt;'Data Transformation'!$R$29,G40&lt;0.3,D40&lt;'Data Transformation'!$R$31,E40&gt;0.4,H40&gt;0.4),B40,"")</f>
        <v/>
      </c>
      <c r="U40" s="58"/>
      <c r="V40" t="str" cm="2">
        <f t="array" ref="V40">IF(C40=FALSE,"",IF(AND(ISNUMBER(B40),ISBLANK(N40:T40)),"Unclassified",(IF(COUNT(N40:T40)=0,"",INDEX($N$4:$T$4,MATCH(TRUE,N40:T40=B40,0))))))</f>
        <v/>
      </c>
      <c r="W40" t="str">
        <f t="shared" si="1"/>
        <v/>
      </c>
      <c r="X40" t="str">
        <f t="shared" si="2"/>
        <v/>
      </c>
      <c r="AC40" t="b">
        <f t="shared" si="3"/>
        <v>0</v>
      </c>
      <c r="AD40" t="str">
        <f>IFERROR(ABS(ABS(K40-'Data Transformation'!$R$5)-ABS(K40-'Data Transformation'!$R$6)),"")</f>
        <v/>
      </c>
      <c r="AE40" t="e">
        <f>IF(C40=FALSE,"",IF(AND(OR(V40=$Z$6,V40=$Z$8),OR(AC40=TRUE,AD40&lt;=IF(ISNUMBER('Data Transformation'!$R$15),'Data Transformation'!$R$15,'Data Transformation'!$R$25))),TRUE,FALSE))</f>
        <v>#DIV/0!</v>
      </c>
    </row>
    <row r="41" spans="2:31" x14ac:dyDescent="0.25">
      <c r="B41" t="str">
        <v xml:space="preserve"> </v>
      </c>
      <c r="C41" t="str">
        <v xml:space="preserve"> </v>
      </c>
      <c r="D41" t="str">
        <v xml:space="preserve"> </v>
      </c>
      <c r="E41" t="str">
        <v xml:space="preserve"> </v>
      </c>
      <c r="F41" t="str">
        <v xml:space="preserve"> </v>
      </c>
      <c r="G41" t="str">
        <v xml:space="preserve"> </v>
      </c>
      <c r="H41" t="str">
        <v xml:space="preserve"> </v>
      </c>
      <c r="I41" t="str">
        <v xml:space="preserve"> </v>
      </c>
      <c r="K41" s="59" t="str">
        <f>IFERROR(AVERAGEIF('Data Transformation'!$B$425:$B$8425,B41,IF('Input and Summary Results'!$J$4="no",'Data Transformation'!$C$425:$C$8425,'Data Transformation'!$E$425:$E$8425)),"")</f>
        <v/>
      </c>
      <c r="L41" s="60" t="str" cm="1">
        <f t="array" ref="L41">IFERROR(_xlfn.STDEV.S(IF('Data Transformation'!$B$425:$B$8425=B41,IF('Input and Summary Results'!$J$4="no",'Data Transformation'!$C$425:$C$8425,'Data Transformation'!$E$425:$E$8425),"")),"")</f>
        <v/>
      </c>
      <c r="M41" s="58"/>
      <c r="N41" t="str">
        <f>IF(E41&gt;='Data Transformation'!$R$29,B41,"")</f>
        <v xml:space="preserve"> </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xml:space="preserve">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xml:space="preserve"> </v>
      </c>
      <c r="S41" t="str">
        <f>IF(D41&gt;='Data Transformation'!$R$31,B41,"")</f>
        <v xml:space="preserve"> </v>
      </c>
      <c r="T41" t="str">
        <f>IF(AND(H41&lt;'Data Transformation'!$R$30,E41&lt;'Data Transformation'!$R$29,G41&lt;0.3,D41&lt;'Data Transformation'!$R$31,E41&gt;0.4,H41&gt;0.4),B41,"")</f>
        <v/>
      </c>
      <c r="U41" s="58"/>
      <c r="V41" t="str" cm="2">
        <f t="array" ref="V41">IF(C41=FALSE,"",IF(AND(ISNUMBER(B41),ISBLANK(N41:T41)),"Unclassified",(IF(COUNT(N41:T41)=0,"",INDEX($N$4:$T$4,MATCH(TRUE,N41:T41=B41,0))))))</f>
        <v/>
      </c>
      <c r="W41" t="str">
        <f t="shared" si="1"/>
        <v/>
      </c>
      <c r="X41" t="str">
        <f t="shared" si="2"/>
        <v/>
      </c>
      <c r="AC41" t="b">
        <f t="shared" si="3"/>
        <v>0</v>
      </c>
      <c r="AD41" t="str">
        <f>IFERROR(ABS(ABS(K41-'Data Transformation'!$R$5)-ABS(K41-'Data Transformation'!$R$6)),"")</f>
        <v/>
      </c>
      <c r="AE41" t="e">
        <f>IF(C41=FALSE,"",IF(AND(OR(V41=$Z$6,V41=$Z$8),OR(AC41=TRUE,AD41&lt;=IF(ISNUMBER('Data Transformation'!$R$15),'Data Transformation'!$R$15,'Data Transformation'!$R$25))),TRUE,FALSE))</f>
        <v>#DIV/0!</v>
      </c>
    </row>
    <row r="42" spans="2:31" x14ac:dyDescent="0.25">
      <c r="B42" t="str">
        <v xml:space="preserve"> </v>
      </c>
      <c r="C42" t="str">
        <v xml:space="preserve"> </v>
      </c>
      <c r="D42" t="str">
        <v xml:space="preserve"> </v>
      </c>
      <c r="E42" t="str">
        <v xml:space="preserve"> </v>
      </c>
      <c r="F42" t="str">
        <v xml:space="preserve"> </v>
      </c>
      <c r="G42" t="str">
        <v xml:space="preserve"> </v>
      </c>
      <c r="H42" t="str">
        <v xml:space="preserve"> </v>
      </c>
      <c r="I42" t="str">
        <v xml:space="preserve"> </v>
      </c>
      <c r="K42" s="59" t="str">
        <f>IFERROR(AVERAGEIF('Data Transformation'!$B$425:$B$8425,B42,IF('Input and Summary Results'!$J$4="no",'Data Transformation'!$C$425:$C$8425,'Data Transformation'!$E$425:$E$8425)),"")</f>
        <v/>
      </c>
      <c r="L42" s="60" t="str" cm="1">
        <f t="array" ref="L42">IFERROR(_xlfn.STDEV.S(IF('Data Transformation'!$B$425:$B$8425=B42,IF('Input and Summary Results'!$J$4="no",'Data Transformation'!$C$425:$C$8425,'Data Transformation'!$E$425:$E$8425),"")),"")</f>
        <v/>
      </c>
      <c r="M42" s="58"/>
      <c r="N42" t="str">
        <f>IF(E42&gt;='Data Transformation'!$R$29,B42,"")</f>
        <v xml:space="preserve"> </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xml:space="preserve">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xml:space="preserve"> </v>
      </c>
      <c r="S42" t="str">
        <f>IF(D42&gt;='Data Transformation'!$R$31,B42,"")</f>
        <v xml:space="preserve"> </v>
      </c>
      <c r="T42" t="str">
        <f>IF(AND(H42&lt;'Data Transformation'!$R$30,E42&lt;'Data Transformation'!$R$29,G42&lt;0.3,D42&lt;'Data Transformation'!$R$31,E42&gt;0.4,H42&gt;0.4),B42,"")</f>
        <v/>
      </c>
      <c r="U42" s="58"/>
      <c r="V42" t="str" cm="2">
        <f t="array" ref="V42">IF(C42=FALSE,"",IF(AND(ISNUMBER(B42),ISBLANK(N42:T42)),"Unclassified",(IF(COUNT(N42:T42)=0,"",INDEX($N$4:$T$4,MATCH(TRUE,N42:T42=B42,0))))))</f>
        <v/>
      </c>
      <c r="W42" t="str">
        <f t="shared" si="1"/>
        <v/>
      </c>
      <c r="X42" t="str">
        <f t="shared" si="2"/>
        <v/>
      </c>
      <c r="AC42" t="b">
        <f t="shared" si="3"/>
        <v>0</v>
      </c>
      <c r="AD42" t="str">
        <f>IFERROR(ABS(ABS(K42-'Data Transformation'!$R$5)-ABS(K42-'Data Transformation'!$R$6)),"")</f>
        <v/>
      </c>
      <c r="AE42" t="e">
        <f>IF(C42=FALSE,"",IF(AND(OR(V42=$Z$6,V42=$Z$8),OR(AC42=TRUE,AD42&lt;=IF(ISNUMBER('Data Transformation'!$R$15),'Data Transformation'!$R$15,'Data Transformation'!$R$25))),TRUE,FALSE))</f>
        <v>#DIV/0!</v>
      </c>
    </row>
    <row r="43" spans="2:31" x14ac:dyDescent="0.25">
      <c r="B43" t="str">
        <v xml:space="preserve"> </v>
      </c>
      <c r="C43" t="str">
        <v xml:space="preserve"> </v>
      </c>
      <c r="D43" t="str">
        <v xml:space="preserve"> </v>
      </c>
      <c r="E43" t="str">
        <v xml:space="preserve"> </v>
      </c>
      <c r="F43" t="str">
        <v xml:space="preserve"> </v>
      </c>
      <c r="G43" t="str">
        <v xml:space="preserve"> </v>
      </c>
      <c r="H43" t="str">
        <v xml:space="preserve"> </v>
      </c>
      <c r="I43" t="str">
        <v xml:space="preserve"> </v>
      </c>
      <c r="K43" s="59" t="str">
        <f>IFERROR(AVERAGEIF('Data Transformation'!$B$425:$B$8425,B43,IF('Input and Summary Results'!$J$4="no",'Data Transformation'!$C$425:$C$8425,'Data Transformation'!$E$425:$E$8425)),"")</f>
        <v/>
      </c>
      <c r="L43" s="60" t="str" cm="1">
        <f t="array" ref="L43">IFERROR(_xlfn.STDEV.S(IF('Data Transformation'!$B$425:$B$8425=B43,IF('Input and Summary Results'!$J$4="no",'Data Transformation'!$C$425:$C$8425,'Data Transformation'!$E$425:$E$8425),"")),"")</f>
        <v/>
      </c>
      <c r="M43" s="58"/>
      <c r="N43" t="str">
        <f>IF(E43&gt;='Data Transformation'!$R$29,B43,"")</f>
        <v xml:space="preserve"> </v>
      </c>
      <c r="O43" t="str">
        <f>IFERROR(IF(AND(Assignments!L43&lt;('Data Transformation'!$R$4-'Data Transformation'!$R$3)/2,ABS(K43-'Data Transformation'!$R$6)&gt;ABS(K43-'Data Transformation'!$R$5),NOT(ISNUMBER(N43)),NOT(ISNUMBER(R43)),NOT(ISNUMBER(P43)),NOT(ISNUMBER(R43)),NOT(ISNUMBER(S43)),NOT(ISNUMBER(T43))),Assignments!B43,""),"")</f>
        <v/>
      </c>
      <c r="P43" t="str">
        <f>IF(AND(NOT(ISNUMBER(N43)),NOT(ISNUMBER(R43)),NOT(ISNUMBER(S43)),G43&gt;='Data Transformation'!$R$28),B43,"")</f>
        <v xml:space="preserve"> </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xml:space="preserve"> </v>
      </c>
      <c r="S43" t="str">
        <f>IF(D43&gt;='Data Transformation'!$R$31,B43,"")</f>
        <v xml:space="preserve"> </v>
      </c>
      <c r="T43" t="str">
        <f>IF(AND(H43&lt;'Data Transformation'!$R$30,E43&lt;'Data Transformation'!$R$29,G43&lt;0.3,D43&lt;'Data Transformation'!$R$31,E43&gt;0.4,H43&gt;0.4),B43,"")</f>
        <v/>
      </c>
      <c r="U43" s="58"/>
      <c r="V43" t="str" cm="2">
        <f t="array" ref="V43">IF(C43=FALSE,"",IF(AND(ISNUMBER(B43),ISBLANK(N43:T43)),"Unclassified",(IF(COUNT(N43:T43)=0,"",INDEX($N$4:$T$4,MATCH(TRUE,N43:T43=B43,0))))))</f>
        <v/>
      </c>
      <c r="W43" t="str">
        <f t="shared" si="1"/>
        <v/>
      </c>
      <c r="X43" t="str">
        <f t="shared" si="2"/>
        <v/>
      </c>
      <c r="AC43" t="b">
        <f t="shared" si="3"/>
        <v>0</v>
      </c>
      <c r="AD43" t="str">
        <f>IFERROR(ABS(ABS(K43-'Data Transformation'!$R$5)-ABS(K43-'Data Transformation'!$R$6)),"")</f>
        <v/>
      </c>
      <c r="AE43" t="e">
        <f>IF(C43=FALSE,"",IF(AND(OR(V43=$Z$6,V43=$Z$8),OR(AC43=TRUE,AD43&lt;=IF(ISNUMBER('Data Transformation'!$R$15),'Data Transformation'!$R$15,'Data Transformation'!$R$25))),TRUE,FALSE))</f>
        <v>#DIV/0!</v>
      </c>
    </row>
    <row r="44" spans="2:31" x14ac:dyDescent="0.25">
      <c r="B44" t="str">
        <v xml:space="preserve"> </v>
      </c>
      <c r="C44" t="str">
        <v xml:space="preserve"> </v>
      </c>
      <c r="D44" t="str">
        <v xml:space="preserve"> </v>
      </c>
      <c r="E44" t="str">
        <v xml:space="preserve"> </v>
      </c>
      <c r="F44" t="str">
        <v xml:space="preserve"> </v>
      </c>
      <c r="G44" t="str">
        <v xml:space="preserve"> </v>
      </c>
      <c r="H44" t="str">
        <v xml:space="preserve"> </v>
      </c>
      <c r="I44" t="str">
        <v xml:space="preserve"> </v>
      </c>
      <c r="K44" s="59" t="str">
        <f>IFERROR(AVERAGEIF('Data Transformation'!$B$425:$B$8425,B44,IF('Input and Summary Results'!$J$4="no",'Data Transformation'!$C$425:$C$8425,'Data Transformation'!$E$425:$E$8425)),"")</f>
        <v/>
      </c>
      <c r="L44" s="60" t="str" cm="1">
        <f t="array" ref="L44">IFERROR(_xlfn.STDEV.S(IF('Data Transformation'!$B$425:$B$8425=B44,IF('Input and Summary Results'!$J$4="no",'Data Transformation'!$C$425:$C$8425,'Data Transformation'!$E$425:$E$8425),"")),"")</f>
        <v/>
      </c>
      <c r="M44" s="58"/>
      <c r="N44" t="str">
        <f>IF(E44&gt;='Data Transformation'!$R$29,B44,"")</f>
        <v xml:space="preserve"> </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xml:space="preserve">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xml:space="preserve"> </v>
      </c>
      <c r="S44" t="str">
        <f>IF(D44&gt;='Data Transformation'!$R$31,B44,"")</f>
        <v xml:space="preserve"> </v>
      </c>
      <c r="T44" t="str">
        <f>IF(AND(H44&lt;'Data Transformation'!$R$30,E44&lt;'Data Transformation'!$R$29,G44&lt;0.3,D44&lt;'Data Transformation'!$R$31,E44&gt;0.4,H44&gt;0.4),B44,"")</f>
        <v/>
      </c>
      <c r="U44" s="58"/>
      <c r="V44" t="str" cm="2">
        <f t="array" ref="V44">IF(C44=FALSE,"",IF(AND(ISNUMBER(B44),ISBLANK(N44:T44)),"Unclassified",(IF(COUNT(N44:T44)=0,"",INDEX($N$4:$T$4,MATCH(TRUE,N44:T44=B44,0))))))</f>
        <v/>
      </c>
      <c r="W44" t="str">
        <f t="shared" si="1"/>
        <v/>
      </c>
      <c r="X44" t="str">
        <f t="shared" si="2"/>
        <v/>
      </c>
      <c r="AC44" t="b">
        <f t="shared" si="3"/>
        <v>0</v>
      </c>
      <c r="AD44" t="str">
        <f>IFERROR(ABS(ABS(K44-'Data Transformation'!$R$5)-ABS(K44-'Data Transformation'!$R$6)),"")</f>
        <v/>
      </c>
      <c r="AE44" t="e">
        <f>IF(C44=FALSE,"",IF(AND(OR(V44=$Z$6,V44=$Z$8),OR(AC44=TRUE,AD44&lt;=IF(ISNUMBER('Data Transformation'!$R$15),'Data Transformation'!$R$15,'Data Transformation'!$R$25))),TRUE,FALSE))</f>
        <v>#DIV/0!</v>
      </c>
    </row>
    <row r="45" spans="2:31" x14ac:dyDescent="0.25">
      <c r="B45" t="str">
        <v xml:space="preserve"> </v>
      </c>
      <c r="C45" t="str">
        <v xml:space="preserve"> </v>
      </c>
      <c r="D45" t="str">
        <v xml:space="preserve"> </v>
      </c>
      <c r="E45" t="str">
        <v xml:space="preserve"> </v>
      </c>
      <c r="F45" t="str">
        <v xml:space="preserve"> </v>
      </c>
      <c r="G45" t="str">
        <v xml:space="preserve"> </v>
      </c>
      <c r="H45" t="str">
        <v xml:space="preserve"> </v>
      </c>
      <c r="I45" t="str">
        <v xml:space="preserve"> </v>
      </c>
      <c r="K45" s="59" t="str">
        <f>IFERROR(AVERAGEIF('Data Transformation'!$B$425:$B$8425,B45,IF('Input and Summary Results'!$J$4="no",'Data Transformation'!$C$425:$C$8425,'Data Transformation'!$E$425:$E$8425)),"")</f>
        <v/>
      </c>
      <c r="L45" s="60" t="str" cm="1">
        <f t="array" ref="L45">IFERROR(_xlfn.STDEV.S(IF('Data Transformation'!$B$425:$B$8425=B45,IF('Input and Summary Results'!$J$4="no",'Data Transformation'!$C$425:$C$8425,'Data Transformation'!$E$425:$E$8425),"")),"")</f>
        <v/>
      </c>
      <c r="M45" s="58"/>
      <c r="N45" t="str">
        <f>IF(E45&gt;='Data Transformation'!$R$29,B45,"")</f>
        <v xml:space="preserve"> </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xml:space="preserve">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xml:space="preserve"> </v>
      </c>
      <c r="S45" t="str">
        <f>IF(D45&gt;='Data Transformation'!$R$31,B45,"")</f>
        <v xml:space="preserve"> </v>
      </c>
      <c r="T45" t="str">
        <f>IF(AND(H45&lt;'Data Transformation'!$R$30,E45&lt;'Data Transformation'!$R$29,G45&lt;0.3,D45&lt;'Data Transformation'!$R$31,E45&gt;0.4,H45&gt;0.4),B45,"")</f>
        <v/>
      </c>
      <c r="U45" s="58"/>
      <c r="V45" t="str" cm="2">
        <f t="array" ref="V45">IF(C45=FALSE,"",IF(AND(ISNUMBER(B45),ISBLANK(N45:T45)),"Unclassified",(IF(COUNT(N45:T45)=0,"",INDEX($N$4:$T$4,MATCH(TRUE,N45:T45=B45,0))))))</f>
        <v/>
      </c>
      <c r="W45" t="str">
        <f t="shared" si="1"/>
        <v/>
      </c>
      <c r="X45" t="str">
        <f t="shared" si="2"/>
        <v/>
      </c>
      <c r="AC45" t="b">
        <f t="shared" si="3"/>
        <v>0</v>
      </c>
      <c r="AD45" t="str">
        <f>IFERROR(ABS(ABS(K45-'Data Transformation'!$R$5)-ABS(K45-'Data Transformation'!$R$6)),"")</f>
        <v/>
      </c>
      <c r="AE45" t="e">
        <f>IF(C45=FALSE,"",IF(AND(OR(V45=$Z$6,V45=$Z$8),OR(AC45=TRUE,AD45&lt;=IF(ISNUMBER('Data Transformation'!$R$15),'Data Transformation'!$R$15,'Data Transformation'!$R$25))),TRUE,FALSE))</f>
        <v>#DIV/0!</v>
      </c>
    </row>
    <row r="46" spans="2:31" x14ac:dyDescent="0.25">
      <c r="B46" t="str">
        <v xml:space="preserve"> </v>
      </c>
      <c r="C46" t="str">
        <v xml:space="preserve"> </v>
      </c>
      <c r="D46" t="str">
        <v xml:space="preserve"> </v>
      </c>
      <c r="E46" t="str">
        <v xml:space="preserve"> </v>
      </c>
      <c r="F46" t="str">
        <v xml:space="preserve"> </v>
      </c>
      <c r="G46" t="str">
        <v xml:space="preserve"> </v>
      </c>
      <c r="H46" t="str">
        <v xml:space="preserve"> </v>
      </c>
      <c r="I46" t="str">
        <v xml:space="preserve"> </v>
      </c>
      <c r="K46" s="59" t="str">
        <f>IFERROR(AVERAGEIF('Data Transformation'!$B$425:$B$8425,B46,IF('Input and Summary Results'!$J$4="no",'Data Transformation'!$C$425:$C$8425,'Data Transformation'!$E$425:$E$8425)),"")</f>
        <v/>
      </c>
      <c r="L46" s="60" t="str" cm="1">
        <f t="array" ref="L46">IFERROR(_xlfn.STDEV.S(IF('Data Transformation'!$B$425:$B$8425=B46,IF('Input and Summary Results'!$J$4="no",'Data Transformation'!$C$425:$C$8425,'Data Transformation'!$E$425:$E$8425),"")),"")</f>
        <v/>
      </c>
      <c r="M46" s="58"/>
      <c r="N46" t="str">
        <f>IF(E46&gt;='Data Transformation'!$R$29,B46,"")</f>
        <v xml:space="preserve"> </v>
      </c>
      <c r="O46" t="str">
        <f>IFERROR(IF(AND(Assignments!L46&lt;('Data Transformation'!$R$4-'Data Transformation'!$R$3)/2,ABS(K46-'Data Transformation'!$R$6)&gt;ABS(K46-'Data Transformation'!$R$5),NOT(ISNUMBER(N46)),NOT(ISNUMBER(R46)),NOT(ISNUMBER(P46)),NOT(ISNUMBER(R46)),NOT(ISNUMBER(S46)),NOT(ISNUMBER(T46))),Assignments!B46,""),"")</f>
        <v/>
      </c>
      <c r="P46" t="str">
        <f>IF(AND(NOT(ISNUMBER(N46)),NOT(ISNUMBER(R46)),NOT(ISNUMBER(S46)),G46&gt;='Data Transformation'!$R$28),B46,"")</f>
        <v xml:space="preserve"> </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xml:space="preserve"> </v>
      </c>
      <c r="S46" t="str">
        <f>IF(D46&gt;='Data Transformation'!$R$31,B46,"")</f>
        <v xml:space="preserve"> </v>
      </c>
      <c r="T46" t="str">
        <f>IF(AND(H46&lt;'Data Transformation'!$R$30,E46&lt;'Data Transformation'!$R$29,G46&lt;0.3,D46&lt;'Data Transformation'!$R$31,E46&gt;0.4,H46&gt;0.4),B46,"")</f>
        <v/>
      </c>
      <c r="U46" s="58"/>
      <c r="V46" t="str" cm="2">
        <f t="array" ref="V46">IF(C46=FALSE,"",IF(AND(ISNUMBER(B46),ISBLANK(N46:T46)),"Unclassified",(IF(COUNT(N46:T46)=0,"",INDEX($N$4:$T$4,MATCH(TRUE,N46:T46=B46,0))))))</f>
        <v/>
      </c>
      <c r="W46" t="str">
        <f t="shared" si="1"/>
        <v/>
      </c>
      <c r="X46" t="str">
        <f t="shared" si="2"/>
        <v/>
      </c>
      <c r="AC46" t="b">
        <f t="shared" si="3"/>
        <v>0</v>
      </c>
      <c r="AD46" t="str">
        <f>IFERROR(ABS(ABS(K46-'Data Transformation'!$R$5)-ABS(K46-'Data Transformation'!$R$6)),"")</f>
        <v/>
      </c>
      <c r="AE46" t="e">
        <f>IF(C46=FALSE,"",IF(AND(OR(V46=$Z$6,V46=$Z$8),OR(AC46=TRUE,AD46&lt;=IF(ISNUMBER('Data Transformation'!$R$15),'Data Transformation'!$R$15,'Data Transformation'!$R$25))),TRUE,FALSE))</f>
        <v>#DIV/0!</v>
      </c>
    </row>
    <row r="47" spans="2:31" x14ac:dyDescent="0.25">
      <c r="B47" t="str">
        <v xml:space="preserve"> </v>
      </c>
      <c r="C47" t="str">
        <v xml:space="preserve"> </v>
      </c>
      <c r="D47" t="str">
        <v xml:space="preserve"> </v>
      </c>
      <c r="E47" t="str">
        <v xml:space="preserve"> </v>
      </c>
      <c r="F47" t="str">
        <v xml:space="preserve"> </v>
      </c>
      <c r="G47" t="str">
        <v xml:space="preserve"> </v>
      </c>
      <c r="H47" t="str">
        <v xml:space="preserve"> </v>
      </c>
      <c r="I47" t="str">
        <v xml:space="preserve"> </v>
      </c>
      <c r="K47" s="59" t="str">
        <f>IFERROR(AVERAGEIF('Data Transformation'!$B$425:$B$8425,B47,IF('Input and Summary Results'!$J$4="no",'Data Transformation'!$C$425:$C$8425,'Data Transformation'!$E$425:$E$8425)),"")</f>
        <v/>
      </c>
      <c r="L47" s="60" t="str" cm="1">
        <f t="array" ref="L47">IFERROR(_xlfn.STDEV.S(IF('Data Transformation'!$B$425:$B$8425=B47,IF('Input and Summary Results'!$J$4="no",'Data Transformation'!$C$425:$C$8425,'Data Transformation'!$E$425:$E$8425),"")),"")</f>
        <v/>
      </c>
      <c r="M47" s="58"/>
      <c r="N47" t="str">
        <f>IF(E47&gt;='Data Transformation'!$R$29,B47,"")</f>
        <v xml:space="preserve"> </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xml:space="preserve">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xml:space="preserve"> </v>
      </c>
      <c r="S47" t="str">
        <f>IF(D47&gt;='Data Transformation'!$R$31,B47,"")</f>
        <v xml:space="preserve"> </v>
      </c>
      <c r="T47" t="str">
        <f>IF(AND(H47&lt;'Data Transformation'!$R$30,E47&lt;'Data Transformation'!$R$29,G47&lt;0.3,D47&lt;'Data Transformation'!$R$31,E47&gt;0.4,H47&gt;0.4),B47,"")</f>
        <v/>
      </c>
      <c r="U47" s="58"/>
      <c r="V47" t="str" cm="2">
        <f t="array" ref="V47">IF(C47=FALSE,"",IF(AND(ISNUMBER(B47),ISBLANK(N47:T47)),"Unclassified",(IF(COUNT(N47:T47)=0,"",INDEX($N$4:$T$4,MATCH(TRUE,N47:T47=B47,0))))))</f>
        <v/>
      </c>
      <c r="W47" t="str">
        <f t="shared" si="1"/>
        <v/>
      </c>
      <c r="X47" t="str">
        <f t="shared" si="2"/>
        <v/>
      </c>
      <c r="AC47" t="b">
        <f t="shared" si="3"/>
        <v>0</v>
      </c>
      <c r="AD47" t="str">
        <f>IFERROR(ABS(ABS(K47-'Data Transformation'!$R$5)-ABS(K47-'Data Transformation'!$R$6)),"")</f>
        <v/>
      </c>
      <c r="AE47" t="e">
        <f>IF(C47=FALSE,"",IF(AND(OR(V47=$Z$6,V47=$Z$8),OR(AC47=TRUE,AD47&lt;=IF(ISNUMBER('Data Transformation'!$R$15),'Data Transformation'!$R$15,'Data Transformation'!$R$25))),TRUE,FALSE))</f>
        <v>#DIV/0!</v>
      </c>
    </row>
    <row r="48" spans="2:31" x14ac:dyDescent="0.25">
      <c r="B48" t="str">
        <v xml:space="preserve"> </v>
      </c>
      <c r="C48" t="str">
        <v xml:space="preserve"> </v>
      </c>
      <c r="D48" t="str">
        <v xml:space="preserve"> </v>
      </c>
      <c r="E48" t="str">
        <v xml:space="preserve"> </v>
      </c>
      <c r="F48" t="str">
        <v xml:space="preserve"> </v>
      </c>
      <c r="G48" t="str">
        <v xml:space="preserve"> </v>
      </c>
      <c r="H48" t="str">
        <v xml:space="preserve"> </v>
      </c>
      <c r="I48" t="str">
        <v xml:space="preserve"> </v>
      </c>
      <c r="K48" s="59" t="str">
        <f>IFERROR(AVERAGEIF('Data Transformation'!$B$425:$B$8425,B48,IF('Input and Summary Results'!$J$4="no",'Data Transformation'!$C$425:$C$8425,'Data Transformation'!$E$425:$E$8425)),"")</f>
        <v/>
      </c>
      <c r="L48" s="60" t="str" cm="1">
        <f t="array" ref="L48">IFERROR(_xlfn.STDEV.S(IF('Data Transformation'!$B$425:$B$8425=B48,IF('Input and Summary Results'!$J$4="no",'Data Transformation'!$C$425:$C$8425,'Data Transformation'!$E$425:$E$8425),"")),"")</f>
        <v/>
      </c>
      <c r="M48" s="58"/>
      <c r="N48" t="str">
        <f>IF(E48&gt;='Data Transformation'!$R$29,B48,"")</f>
        <v xml:space="preserve"> </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xml:space="preserve">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xml:space="preserve"> </v>
      </c>
      <c r="S48" t="str">
        <f>IF(D48&gt;='Data Transformation'!$R$31,B48,"")</f>
        <v xml:space="preserve"> </v>
      </c>
      <c r="T48" t="str">
        <f>IF(AND(H48&lt;'Data Transformation'!$R$30,E48&lt;'Data Transformation'!$R$29,G48&lt;0.3,D48&lt;'Data Transformation'!$R$31,E48&gt;0.4,H48&gt;0.4),B48,"")</f>
        <v/>
      </c>
      <c r="U48" s="58"/>
      <c r="V48" t="str" cm="2">
        <f t="array" ref="V48">IF(C48=FALSE,"",IF(AND(ISNUMBER(B48),ISBLANK(N48:T48)),"Unclassified",(IF(COUNT(N48:T48)=0,"",INDEX($N$4:$T$4,MATCH(TRUE,N48:T48=B48,0))))))</f>
        <v/>
      </c>
      <c r="W48" t="str">
        <f t="shared" si="1"/>
        <v/>
      </c>
      <c r="X48" t="str">
        <f t="shared" si="2"/>
        <v/>
      </c>
      <c r="AC48" t="b">
        <f t="shared" si="3"/>
        <v>0</v>
      </c>
      <c r="AD48" t="str">
        <f>IFERROR(ABS(ABS(K48-'Data Transformation'!$R$5)-ABS(K48-'Data Transformation'!$R$6)),"")</f>
        <v/>
      </c>
      <c r="AE48" t="e">
        <f>IF(C48=FALSE,"",IF(AND(OR(V48=$Z$6,V48=$Z$8),OR(AC48=TRUE,AD48&lt;=IF(ISNUMBER('Data Transformation'!$R$15),'Data Transformation'!$R$15,'Data Transformation'!$R$25))),TRUE,FALSE))</f>
        <v>#DIV/0!</v>
      </c>
    </row>
    <row r="49" spans="2:31" x14ac:dyDescent="0.25">
      <c r="B49" t="str">
        <v xml:space="preserve"> </v>
      </c>
      <c r="C49" t="str">
        <v xml:space="preserve"> </v>
      </c>
      <c r="D49" t="str">
        <v xml:space="preserve"> </v>
      </c>
      <c r="E49" t="str">
        <v xml:space="preserve"> </v>
      </c>
      <c r="F49" t="str">
        <v xml:space="preserve"> </v>
      </c>
      <c r="G49" t="str">
        <v xml:space="preserve"> </v>
      </c>
      <c r="H49" t="str">
        <v xml:space="preserve"> </v>
      </c>
      <c r="I49" t="str">
        <v xml:space="preserve"> </v>
      </c>
      <c r="K49" s="59" t="str">
        <f>IFERROR(AVERAGEIF('Data Transformation'!$B$425:$B$8425,B49,IF('Input and Summary Results'!$J$4="no",'Data Transformation'!$C$425:$C$8425,'Data Transformation'!$E$425:$E$8425)),"")</f>
        <v/>
      </c>
      <c r="L49" s="60" t="str" cm="1">
        <f t="array" ref="L49">IFERROR(_xlfn.STDEV.S(IF('Data Transformation'!$B$425:$B$8425=B49,IF('Input and Summary Results'!$J$4="no",'Data Transformation'!$C$425:$C$8425,'Data Transformation'!$E$425:$E$8425),"")),"")</f>
        <v/>
      </c>
      <c r="M49" s="58"/>
      <c r="N49" t="str">
        <f>IF(E49&gt;='Data Transformation'!$R$29,B49,"")</f>
        <v xml:space="preserve"> </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xml:space="preserve">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xml:space="preserve"> </v>
      </c>
      <c r="S49" t="str">
        <f>IF(D49&gt;='Data Transformation'!$R$31,B49,"")</f>
        <v xml:space="preserve"> </v>
      </c>
      <c r="T49" t="str">
        <f>IF(AND(H49&lt;'Data Transformation'!$R$30,E49&lt;'Data Transformation'!$R$29,G49&lt;0.3,D49&lt;'Data Transformation'!$R$31,E49&gt;0.4,H49&gt;0.4),B49,"")</f>
        <v/>
      </c>
      <c r="U49" s="58"/>
      <c r="V49" t="str" cm="2">
        <f t="array" ref="V49">IF(C49=FALSE,"",IF(AND(ISNUMBER(B49),ISBLANK(N49:T49)),"Unclassified",(IF(COUNT(N49:T49)=0,"",INDEX($N$4:$T$4,MATCH(TRUE,N49:T49=B49,0))))))</f>
        <v/>
      </c>
      <c r="W49" t="str">
        <f t="shared" si="1"/>
        <v/>
      </c>
      <c r="X49" t="str">
        <f t="shared" si="2"/>
        <v/>
      </c>
      <c r="AC49" t="b">
        <f t="shared" si="3"/>
        <v>0</v>
      </c>
      <c r="AD49" t="str">
        <f>IFERROR(ABS(ABS(K49-'Data Transformation'!$R$5)-ABS(K49-'Data Transformation'!$R$6)),"")</f>
        <v/>
      </c>
      <c r="AE49" t="e">
        <f>IF(C49=FALSE,"",IF(AND(OR(V49=$Z$6,V49=$Z$8),OR(AC49=TRUE,AD49&lt;=IF(ISNUMBER('Data Transformation'!$R$15),'Data Transformation'!$R$15,'Data Transformation'!$R$25))),TRUE,FALSE))</f>
        <v>#DIV/0!</v>
      </c>
    </row>
    <row r="50" spans="2:31" x14ac:dyDescent="0.25">
      <c r="B50" t="str">
        <v xml:space="preserve"> </v>
      </c>
      <c r="C50" t="str">
        <v xml:space="preserve"> </v>
      </c>
      <c r="D50" t="str">
        <v xml:space="preserve"> </v>
      </c>
      <c r="E50" t="str">
        <v xml:space="preserve"> </v>
      </c>
      <c r="F50" t="str">
        <v xml:space="preserve"> </v>
      </c>
      <c r="G50" t="str">
        <v xml:space="preserve"> </v>
      </c>
      <c r="H50" t="str">
        <v xml:space="preserve"> </v>
      </c>
      <c r="I50" t="str">
        <v xml:space="preserve"> </v>
      </c>
      <c r="K50" s="59" t="str">
        <f>IFERROR(AVERAGEIF('Data Transformation'!$B$425:$B$8425,B50,IF('Input and Summary Results'!$J$4="no",'Data Transformation'!$C$425:$C$8425,'Data Transformation'!$E$425:$E$8425)),"")</f>
        <v/>
      </c>
      <c r="L50" s="60" t="str" cm="1">
        <f t="array" ref="L50">IFERROR(_xlfn.STDEV.S(IF('Data Transformation'!$B$425:$B$8425=B50,IF('Input and Summary Results'!$J$4="no",'Data Transformation'!$C$425:$C$8425,'Data Transformation'!$E$425:$E$8425),"")),"")</f>
        <v/>
      </c>
      <c r="M50" s="58"/>
      <c r="N50" t="str">
        <f>IF(E50&gt;='Data Transformation'!$R$29,B50,"")</f>
        <v xml:space="preserve"> </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xml:space="preserve">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xml:space="preserve"> </v>
      </c>
      <c r="S50" t="str">
        <f>IF(D50&gt;='Data Transformation'!$R$31,B50,"")</f>
        <v xml:space="preserve"> </v>
      </c>
      <c r="T50" t="str">
        <f>IF(AND(H50&lt;'Data Transformation'!$R$30,E50&lt;'Data Transformation'!$R$29,G50&lt;0.3,D50&lt;'Data Transformation'!$R$31,E50&gt;0.4,H50&gt;0.4),B50,"")</f>
        <v/>
      </c>
      <c r="U50" s="58"/>
      <c r="V50" t="str" cm="2">
        <f t="array" ref="V50">IF(C50=FALSE,"",IF(AND(ISNUMBER(B50),ISBLANK(N50:T50)),"Unclassified",(IF(COUNT(N50:T50)=0,"",INDEX($N$4:$T$4,MATCH(TRUE,N50:T50=B50,0))))))</f>
        <v/>
      </c>
      <c r="W50" t="str">
        <f t="shared" si="1"/>
        <v/>
      </c>
      <c r="X50" t="str">
        <f t="shared" si="2"/>
        <v/>
      </c>
      <c r="AC50" t="b">
        <f t="shared" si="3"/>
        <v>0</v>
      </c>
      <c r="AD50" t="str">
        <f>IFERROR(ABS(ABS(K50-'Data Transformation'!$R$5)-ABS(K50-'Data Transformation'!$R$6)),"")</f>
        <v/>
      </c>
      <c r="AE50" t="e">
        <f>IF(C50=FALSE,"",IF(AND(OR(V50=$Z$6,V50=$Z$8),OR(AC50=TRUE,AD50&lt;=IF(ISNUMBER('Data Transformation'!$R$15),'Data Transformation'!$R$15,'Data Transformation'!$R$25))),TRUE,FALSE))</f>
        <v>#DIV/0!</v>
      </c>
    </row>
    <row r="51" spans="2:31" x14ac:dyDescent="0.25">
      <c r="B51" t="str">
        <v xml:space="preserve"> </v>
      </c>
      <c r="C51" t="str">
        <v xml:space="preserve"> </v>
      </c>
      <c r="D51" t="str">
        <v xml:space="preserve"> </v>
      </c>
      <c r="E51" t="str">
        <v xml:space="preserve"> </v>
      </c>
      <c r="F51" t="str">
        <v xml:space="preserve"> </v>
      </c>
      <c r="G51" t="str">
        <v xml:space="preserve"> </v>
      </c>
      <c r="H51" t="str">
        <v xml:space="preserve"> </v>
      </c>
      <c r="I51" t="str">
        <v xml:space="preserve"> </v>
      </c>
      <c r="K51" s="59" t="str">
        <f>IFERROR(AVERAGEIF('Data Transformation'!$B$425:$B$8425,B51,IF('Input and Summary Results'!$J$4="no",'Data Transformation'!$C$425:$C$8425,'Data Transformation'!$E$425:$E$8425)),"")</f>
        <v/>
      </c>
      <c r="L51" s="60" t="str" cm="1">
        <f t="array" ref="L51">IFERROR(_xlfn.STDEV.S(IF('Data Transformation'!$B$425:$B$8425=B51,IF('Input and Summary Results'!$J$4="no",'Data Transformation'!$C$425:$C$8425,'Data Transformation'!$E$425:$E$8425),"")),"")</f>
        <v/>
      </c>
      <c r="M51" s="58"/>
      <c r="N51" t="str">
        <f>IF(E51&gt;='Data Transformation'!$R$29,B51,"")</f>
        <v xml:space="preserve">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xml:space="preserve"> </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xml:space="preserve"> </v>
      </c>
      <c r="S51" t="str">
        <f>IF(D51&gt;='Data Transformation'!$R$31,B51,"")</f>
        <v xml:space="preserve"> </v>
      </c>
      <c r="T51" t="str">
        <f>IF(AND(H51&lt;'Data Transformation'!$R$30,E51&lt;'Data Transformation'!$R$29,G51&lt;0.3,D51&lt;'Data Transformation'!$R$31,E51&gt;0.4,H51&gt;0.4),B51,"")</f>
        <v/>
      </c>
      <c r="U51" s="58"/>
      <c r="V51" t="str" cm="2">
        <f t="array" ref="V51">IF(C51=FALSE,"",IF(AND(ISNUMBER(B51),ISBLANK(N51:T51)),"Unclassified",(IF(COUNT(N51:T51)=0,"",INDEX($N$4:$T$4,MATCH(TRUE,N51:T51=B51,0))))))</f>
        <v/>
      </c>
      <c r="W51" t="str">
        <f t="shared" si="1"/>
        <v/>
      </c>
      <c r="X51" t="str">
        <f t="shared" si="2"/>
        <v/>
      </c>
      <c r="AC51" t="b">
        <f t="shared" si="3"/>
        <v>0</v>
      </c>
      <c r="AD51" t="str">
        <f>IFERROR(ABS(ABS(K51-'Data Transformation'!$R$5)-ABS(K51-'Data Transformation'!$R$6)),"")</f>
        <v/>
      </c>
      <c r="AE51" t="e">
        <f>IF(C51=FALSE,"",IF(AND(OR(V51=$Z$6,V51=$Z$8),OR(AC51=TRUE,AD51&lt;=IF(ISNUMBER('Data Transformation'!$R$15),'Data Transformation'!$R$15,'Data Transformation'!$R$25))),TRUE,FALSE))</f>
        <v>#DIV/0!</v>
      </c>
    </row>
    <row r="52" spans="2:31" x14ac:dyDescent="0.25">
      <c r="B52" t="str">
        <v xml:space="preserve"> </v>
      </c>
      <c r="C52" t="str">
        <v xml:space="preserve"> </v>
      </c>
      <c r="D52" t="str">
        <v xml:space="preserve"> </v>
      </c>
      <c r="E52" t="str">
        <v xml:space="preserve"> </v>
      </c>
      <c r="F52" t="str">
        <v xml:space="preserve"> </v>
      </c>
      <c r="G52" t="str">
        <v xml:space="preserve"> </v>
      </c>
      <c r="H52" t="str">
        <v xml:space="preserve"> </v>
      </c>
      <c r="I52" t="str">
        <v xml:space="preserve"> </v>
      </c>
      <c r="K52" s="59" t="str">
        <f>IFERROR(AVERAGEIF('Data Transformation'!$B$425:$B$8425,B52,IF('Input and Summary Results'!$J$4="no",'Data Transformation'!$C$425:$C$8425,'Data Transformation'!$E$425:$E$8425)),"")</f>
        <v/>
      </c>
      <c r="L52" s="60" t="str" cm="1">
        <f t="array" ref="L52">IFERROR(_xlfn.STDEV.S(IF('Data Transformation'!$B$425:$B$8425=B52,IF('Input and Summary Results'!$J$4="no",'Data Transformation'!$C$425:$C$8425,'Data Transformation'!$E$425:$E$8425),"")),"")</f>
        <v/>
      </c>
      <c r="M52" s="58"/>
      <c r="N52" t="str">
        <f>IF(E52&gt;='Data Transformation'!$R$29,B52,"")</f>
        <v xml:space="preserve"> </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xml:space="preserve">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xml:space="preserve"> </v>
      </c>
      <c r="S52" t="str">
        <f>IF(D52&gt;='Data Transformation'!$R$31,B52,"")</f>
        <v xml:space="preserve"> </v>
      </c>
      <c r="T52" t="str">
        <f>IF(AND(H52&lt;'Data Transformation'!$R$30,E52&lt;'Data Transformation'!$R$29,G52&lt;0.3,D52&lt;'Data Transformation'!$R$31,E52&gt;0.4,H52&gt;0.4),B52,"")</f>
        <v/>
      </c>
      <c r="U52" s="58"/>
      <c r="V52" t="str" cm="2">
        <f t="array" ref="V52">IF(C52=FALSE,"",IF(AND(ISNUMBER(B52),ISBLANK(N52:T52)),"Unclassified",(IF(COUNT(N52:T52)=0,"",INDEX($N$4:$T$4,MATCH(TRUE,N52:T52=B52,0))))))</f>
        <v/>
      </c>
      <c r="W52" t="str">
        <f t="shared" si="1"/>
        <v/>
      </c>
      <c r="X52" t="str">
        <f t="shared" si="2"/>
        <v/>
      </c>
      <c r="AC52" t="b">
        <f t="shared" si="3"/>
        <v>0</v>
      </c>
      <c r="AD52" t="str">
        <f>IFERROR(ABS(ABS(K52-'Data Transformation'!$R$5)-ABS(K52-'Data Transformation'!$R$6)),"")</f>
        <v/>
      </c>
      <c r="AE52" t="e">
        <f>IF(C52=FALSE,"",IF(AND(OR(V52=$Z$6,V52=$Z$8),OR(AC52=TRUE,AD52&lt;=IF(ISNUMBER('Data Transformation'!$R$15),'Data Transformation'!$R$15,'Data Transformation'!$R$25))),TRUE,FALSE))</f>
        <v>#DIV/0!</v>
      </c>
    </row>
    <row r="53" spans="2:31" x14ac:dyDescent="0.25">
      <c r="B53" t="str">
        <v xml:space="preserve"> </v>
      </c>
      <c r="C53" t="str">
        <v xml:space="preserve"> </v>
      </c>
      <c r="D53" t="str">
        <v xml:space="preserve"> </v>
      </c>
      <c r="E53" t="str">
        <v xml:space="preserve"> </v>
      </c>
      <c r="F53" t="str">
        <v xml:space="preserve"> </v>
      </c>
      <c r="G53" t="str">
        <v xml:space="preserve"> </v>
      </c>
      <c r="H53" t="str">
        <v xml:space="preserve"> </v>
      </c>
      <c r="I53" t="str">
        <v xml:space="preserve"> </v>
      </c>
      <c r="K53" s="59" t="str">
        <f>IFERROR(AVERAGEIF('Data Transformation'!$B$425:$B$8425,B53,IF('Input and Summary Results'!$J$4="no",'Data Transformation'!$C$425:$C$8425,'Data Transformation'!$E$425:$E$8425)),"")</f>
        <v/>
      </c>
      <c r="L53" s="60" t="str" cm="1">
        <f t="array" ref="L53">IFERROR(_xlfn.STDEV.S(IF('Data Transformation'!$B$425:$B$8425=B53,IF('Input and Summary Results'!$J$4="no",'Data Transformation'!$C$425:$C$8425,'Data Transformation'!$E$425:$E$8425),"")),"")</f>
        <v/>
      </c>
      <c r="M53" s="58"/>
      <c r="N53" t="str">
        <f>IF(E53&gt;='Data Transformation'!$R$29,B53,"")</f>
        <v xml:space="preserve"> </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xml:space="preserve">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xml:space="preserve"> </v>
      </c>
      <c r="S53" t="str">
        <f>IF(D53&gt;='Data Transformation'!$R$31,B53,"")</f>
        <v xml:space="preserve"> </v>
      </c>
      <c r="T53" t="str">
        <f>IF(AND(H53&lt;'Data Transformation'!$R$30,E53&lt;'Data Transformation'!$R$29,G53&lt;0.3,D53&lt;'Data Transformation'!$R$31,E53&gt;0.4,H53&gt;0.4),B53,"")</f>
        <v/>
      </c>
      <c r="U53" s="58"/>
      <c r="V53" t="str" cm="2">
        <f t="array" ref="V53">IF(C53=FALSE,"",IF(AND(ISNUMBER(B53),ISBLANK(N53:T53)),"Unclassified",(IF(COUNT(N53:T53)=0,"",INDEX($N$4:$T$4,MATCH(TRUE,N53:T53=B53,0))))))</f>
        <v/>
      </c>
      <c r="W53" t="str">
        <f t="shared" si="1"/>
        <v/>
      </c>
      <c r="X53" t="str">
        <f t="shared" si="2"/>
        <v/>
      </c>
      <c r="AC53" t="b">
        <f t="shared" si="3"/>
        <v>0</v>
      </c>
      <c r="AD53" t="str">
        <f>IFERROR(ABS(ABS(K53-'Data Transformation'!$R$5)-ABS(K53-'Data Transformation'!$R$6)),"")</f>
        <v/>
      </c>
      <c r="AE53" t="e">
        <f>IF(C53=FALSE,"",IF(AND(OR(V53=$Z$6,V53=$Z$8),OR(AC53=TRUE,AD53&lt;=IF(ISNUMBER('Data Transformation'!$R$15),'Data Transformation'!$R$15,'Data Transformation'!$R$25))),TRUE,FALSE))</f>
        <v>#DIV/0!</v>
      </c>
    </row>
    <row r="54" spans="2:31" x14ac:dyDescent="0.25">
      <c r="B54" t="str">
        <v xml:space="preserve"> </v>
      </c>
      <c r="C54" t="str">
        <v xml:space="preserve"> </v>
      </c>
      <c r="D54" t="str">
        <v xml:space="preserve"> </v>
      </c>
      <c r="E54" t="str">
        <v xml:space="preserve"> </v>
      </c>
      <c r="F54" t="str">
        <v xml:space="preserve"> </v>
      </c>
      <c r="G54" t="str">
        <v xml:space="preserve"> </v>
      </c>
      <c r="H54" t="str">
        <v xml:space="preserve"> </v>
      </c>
      <c r="I54" t="str">
        <v xml:space="preserve"> </v>
      </c>
      <c r="K54" s="59" t="str">
        <f>IFERROR(AVERAGEIF('Data Transformation'!$B$425:$B$8425,B54,IF('Input and Summary Results'!$J$4="no",'Data Transformation'!$C$425:$C$8425,'Data Transformation'!$E$425:$E$8425)),"")</f>
        <v/>
      </c>
      <c r="L54" s="60" t="str" cm="1">
        <f t="array" ref="L54">IFERROR(_xlfn.STDEV.S(IF('Data Transformation'!$B$425:$B$8425=B54,IF('Input and Summary Results'!$J$4="no",'Data Transformation'!$C$425:$C$8425,'Data Transformation'!$E$425:$E$8425),"")),"")</f>
        <v/>
      </c>
      <c r="M54" s="58"/>
      <c r="N54" t="str">
        <f>IF(E54&gt;='Data Transformation'!$R$29,B54,"")</f>
        <v xml:space="preserve"> </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xml:space="preserve">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xml:space="preserve"> </v>
      </c>
      <c r="S54" t="str">
        <f>IF(D54&gt;='Data Transformation'!$R$31,B54,"")</f>
        <v xml:space="preserve"> </v>
      </c>
      <c r="T54" t="str">
        <f>IF(AND(H54&lt;'Data Transformation'!$R$30,E54&lt;'Data Transformation'!$R$29,G54&lt;0.3,D54&lt;'Data Transformation'!$R$31,E54&gt;0.4,H54&gt;0.4),B54,"")</f>
        <v/>
      </c>
      <c r="U54" s="58"/>
      <c r="V54" t="str" cm="2">
        <f t="array" ref="V54">IF(C54=FALSE,"",IF(AND(ISNUMBER(B54),ISBLANK(N54:T54)),"Unclassified",(IF(COUNT(N54:T54)=0,"",INDEX($N$4:$T$4,MATCH(TRUE,N54:T54=B54,0))))))</f>
        <v/>
      </c>
      <c r="W54" t="str">
        <f t="shared" si="1"/>
        <v/>
      </c>
      <c r="X54" t="str">
        <f t="shared" si="2"/>
        <v/>
      </c>
      <c r="AC54" t="b">
        <f t="shared" si="3"/>
        <v>0</v>
      </c>
      <c r="AD54" t="str">
        <f>IFERROR(ABS(ABS(K54-'Data Transformation'!$R$5)-ABS(K54-'Data Transformation'!$R$6)),"")</f>
        <v/>
      </c>
      <c r="AE54" t="e">
        <f>IF(C54=FALSE,"",IF(AND(OR(V54=$Z$6,V54=$Z$8),OR(AC54=TRUE,AD54&lt;=IF(ISNUMBER('Data Transformation'!$R$15),'Data Transformation'!$R$15,'Data Transformation'!$R$25))),TRUE,FALSE))</f>
        <v>#DIV/0!</v>
      </c>
    </row>
    <row r="55" spans="2:31" x14ac:dyDescent="0.25">
      <c r="B55" t="str">
        <v xml:space="preserve"> </v>
      </c>
      <c r="C55" t="str">
        <v xml:space="preserve"> </v>
      </c>
      <c r="D55" t="str">
        <v xml:space="preserve"> </v>
      </c>
      <c r="E55" t="str">
        <v xml:space="preserve"> </v>
      </c>
      <c r="F55" t="str">
        <v xml:space="preserve"> </v>
      </c>
      <c r="G55" t="str">
        <v xml:space="preserve"> </v>
      </c>
      <c r="H55" t="str">
        <v xml:space="preserve"> </v>
      </c>
      <c r="I55" t="str">
        <v xml:space="preserve"> </v>
      </c>
      <c r="K55" s="59" t="str">
        <f>IFERROR(AVERAGEIF('Data Transformation'!$B$425:$B$8425,B55,IF('Input and Summary Results'!$J$4="no",'Data Transformation'!$C$425:$C$8425,'Data Transformation'!$E$425:$E$8425)),"")</f>
        <v/>
      </c>
      <c r="L55" s="60" t="str" cm="1">
        <f t="array" ref="L55">IFERROR(_xlfn.STDEV.S(IF('Data Transformation'!$B$425:$B$8425=B55,IF('Input and Summary Results'!$J$4="no",'Data Transformation'!$C$425:$C$8425,'Data Transformation'!$E$425:$E$8425),"")),"")</f>
        <v/>
      </c>
      <c r="M55" s="58"/>
      <c r="N55" t="str">
        <f>IF(E55&gt;='Data Transformation'!$R$29,B55,"")</f>
        <v xml:space="preserve"> </v>
      </c>
      <c r="O55" t="str">
        <f>IFERROR(IF(AND(Assignments!L55&lt;('Data Transformation'!$R$4-'Data Transformation'!$R$3)/2,ABS(K55-'Data Transformation'!$R$6)&gt;ABS(K55-'Data Transformation'!$R$5),NOT(ISNUMBER(N55)),NOT(ISNUMBER(R55)),NOT(ISNUMBER(P55)),NOT(ISNUMBER(R55)),NOT(ISNUMBER(S55)),NOT(ISNUMBER(T55))),Assignments!B55,""),"")</f>
        <v/>
      </c>
      <c r="P55" t="str">
        <f>IF(AND(NOT(ISNUMBER(N55)),NOT(ISNUMBER(R55)),NOT(ISNUMBER(S55)),G55&gt;='Data Transformation'!$R$28),B55,"")</f>
        <v xml:space="preserve"> </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xml:space="preserve"> </v>
      </c>
      <c r="S55" t="str">
        <f>IF(D55&gt;='Data Transformation'!$R$31,B55,"")</f>
        <v xml:space="preserve"> </v>
      </c>
      <c r="T55" t="str">
        <f>IF(AND(H55&lt;'Data Transformation'!$R$30,E55&lt;'Data Transformation'!$R$29,G55&lt;0.3,D55&lt;'Data Transformation'!$R$31,E55&gt;0.4,H55&gt;0.4),B55,"")</f>
        <v/>
      </c>
      <c r="U55" s="58"/>
      <c r="V55" t="str" cm="2">
        <f t="array" ref="V55">IF(C55=FALSE,"",IF(AND(ISNUMBER(B55),ISBLANK(N55:T55)),"Unclassified",(IF(COUNT(N55:T55)=0,"",INDEX($N$4:$T$4,MATCH(TRUE,N55:T55=B55,0))))))</f>
        <v/>
      </c>
      <c r="W55" t="str">
        <f t="shared" si="1"/>
        <v/>
      </c>
      <c r="X55" t="str">
        <f t="shared" si="2"/>
        <v/>
      </c>
      <c r="AC55" t="b">
        <f t="shared" si="3"/>
        <v>0</v>
      </c>
      <c r="AD55" t="str">
        <f>IFERROR(ABS(ABS(K55-'Data Transformation'!$R$5)-ABS(K55-'Data Transformation'!$R$6)),"")</f>
        <v/>
      </c>
      <c r="AE55" t="e">
        <f>IF(C55=FALSE,"",IF(AND(OR(V55=$Z$6,V55=$Z$8),OR(AC55=TRUE,AD55&lt;=IF(ISNUMBER('Data Transformation'!$R$15),'Data Transformation'!$R$15,'Data Transformation'!$R$25))),TRUE,FALSE))</f>
        <v>#DIV/0!</v>
      </c>
    </row>
    <row r="56" spans="2:31" x14ac:dyDescent="0.25">
      <c r="B56" t="str">
        <v xml:space="preserve"> </v>
      </c>
      <c r="C56" t="str">
        <v xml:space="preserve"> </v>
      </c>
      <c r="D56" t="str">
        <v xml:space="preserve"> </v>
      </c>
      <c r="E56" t="str">
        <v xml:space="preserve"> </v>
      </c>
      <c r="F56" t="str">
        <v xml:space="preserve"> </v>
      </c>
      <c r="G56" t="str">
        <v xml:space="preserve"> </v>
      </c>
      <c r="H56" t="str">
        <v xml:space="preserve"> </v>
      </c>
      <c r="I56" t="str">
        <v xml:space="preserve"> </v>
      </c>
      <c r="K56" s="59" t="str">
        <f>IFERROR(AVERAGEIF('Data Transformation'!$B$425:$B$8425,B56,IF('Input and Summary Results'!$J$4="no",'Data Transformation'!$C$425:$C$8425,'Data Transformation'!$E$425:$E$8425)),"")</f>
        <v/>
      </c>
      <c r="L56" s="60" t="str" cm="1">
        <f t="array" ref="L56">IFERROR(_xlfn.STDEV.S(IF('Data Transformation'!$B$425:$B$8425=B56,IF('Input and Summary Results'!$J$4="no",'Data Transformation'!$C$425:$C$8425,'Data Transformation'!$E$425:$E$8425),"")),"")</f>
        <v/>
      </c>
      <c r="M56" s="58"/>
      <c r="N56" t="str">
        <f>IF(E56&gt;='Data Transformation'!$R$29,B56,"")</f>
        <v xml:space="preserve"> </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xml:space="preserve">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xml:space="preserve"> </v>
      </c>
      <c r="S56" t="str">
        <f>IF(D56&gt;='Data Transformation'!$R$31,B56,"")</f>
        <v xml:space="preserve"> </v>
      </c>
      <c r="T56" t="str">
        <f>IF(AND(H56&lt;'Data Transformation'!$R$30,E56&lt;'Data Transformation'!$R$29,G56&lt;0.3,D56&lt;'Data Transformation'!$R$31,E56&gt;0.4,H56&gt;0.4),B56,"")</f>
        <v/>
      </c>
      <c r="U56" s="58"/>
      <c r="V56" t="str" cm="2">
        <f t="array" ref="V56">IF(C56=FALSE,"",IF(AND(ISNUMBER(B56),ISBLANK(N56:T56)),"Unclassified",(IF(COUNT(N56:T56)=0,"",INDEX($N$4:$T$4,MATCH(TRUE,N56:T56=B56,0))))))</f>
        <v/>
      </c>
      <c r="W56" t="str">
        <f t="shared" si="1"/>
        <v/>
      </c>
      <c r="X56" t="str">
        <f t="shared" si="2"/>
        <v/>
      </c>
      <c r="AC56" t="b">
        <f t="shared" si="3"/>
        <v>0</v>
      </c>
      <c r="AD56" t="str">
        <f>IFERROR(ABS(ABS(K56-'Data Transformation'!$R$5)-ABS(K56-'Data Transformation'!$R$6)),"")</f>
        <v/>
      </c>
      <c r="AE56" t="e">
        <f>IF(C56=FALSE,"",IF(AND(OR(V56=$Z$6,V56=$Z$8),OR(AC56=TRUE,AD56&lt;=IF(ISNUMBER('Data Transformation'!$R$15),'Data Transformation'!$R$15,'Data Transformation'!$R$25))),TRUE,FALSE))</f>
        <v>#DIV/0!</v>
      </c>
    </row>
    <row r="57" spans="2:31" x14ac:dyDescent="0.25">
      <c r="B57" t="str">
        <v xml:space="preserve"> </v>
      </c>
      <c r="C57" t="str">
        <v xml:space="preserve"> </v>
      </c>
      <c r="D57" t="str">
        <v xml:space="preserve"> </v>
      </c>
      <c r="E57" t="str">
        <v xml:space="preserve"> </v>
      </c>
      <c r="F57" t="str">
        <v xml:space="preserve"> </v>
      </c>
      <c r="G57" t="str">
        <v xml:space="preserve"> </v>
      </c>
      <c r="H57" t="str">
        <v xml:space="preserve"> </v>
      </c>
      <c r="I57" t="str">
        <v xml:space="preserve"> </v>
      </c>
      <c r="K57" s="59" t="str">
        <f>IFERROR(AVERAGEIF('Data Transformation'!$B$425:$B$8425,B57,IF('Input and Summary Results'!$J$4="no",'Data Transformation'!$C$425:$C$8425,'Data Transformation'!$E$425:$E$8425)),"")</f>
        <v/>
      </c>
      <c r="L57" s="60" t="str" cm="1">
        <f t="array" ref="L57">IFERROR(_xlfn.STDEV.S(IF('Data Transformation'!$B$425:$B$8425=B57,IF('Input and Summary Results'!$J$4="no",'Data Transformation'!$C$425:$C$8425,'Data Transformation'!$E$425:$E$8425),"")),"")</f>
        <v/>
      </c>
      <c r="M57" s="58"/>
      <c r="N57" t="str">
        <f>IF(E57&gt;='Data Transformation'!$R$29,B57,"")</f>
        <v xml:space="preserve"> </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xml:space="preserve">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xml:space="preserve"> </v>
      </c>
      <c r="S57" t="str">
        <f>IF(D57&gt;='Data Transformation'!$R$31,B57,"")</f>
        <v xml:space="preserve"> </v>
      </c>
      <c r="T57" t="str">
        <f>IF(AND(H57&lt;'Data Transformation'!$R$30,E57&lt;'Data Transformation'!$R$29,G57&lt;0.3,D57&lt;'Data Transformation'!$R$31,E57&gt;0.4,H57&gt;0.4),B57,"")</f>
        <v/>
      </c>
      <c r="U57" s="58"/>
      <c r="V57" t="str" cm="2">
        <f t="array" ref="V57">IF(C57=FALSE,"",IF(AND(ISNUMBER(B57),ISBLANK(N57:T57)),"Unclassified",(IF(COUNT(N57:T57)=0,"",INDEX($N$4:$T$4,MATCH(TRUE,N57:T57=B57,0))))))</f>
        <v/>
      </c>
      <c r="W57" t="str">
        <f t="shared" si="1"/>
        <v/>
      </c>
      <c r="X57" t="str">
        <f t="shared" si="2"/>
        <v/>
      </c>
      <c r="AC57" t="b">
        <f t="shared" si="3"/>
        <v>0</v>
      </c>
      <c r="AD57" t="str">
        <f>IFERROR(ABS(ABS(K57-'Data Transformation'!$R$5)-ABS(K57-'Data Transformation'!$R$6)),"")</f>
        <v/>
      </c>
      <c r="AE57" t="e">
        <f>IF(C57=FALSE,"",IF(AND(OR(V57=$Z$6,V57=$Z$8),OR(AC57=TRUE,AD57&lt;=IF(ISNUMBER('Data Transformation'!$R$15),'Data Transformation'!$R$15,'Data Transformation'!$R$25))),TRUE,FALSE))</f>
        <v>#DIV/0!</v>
      </c>
    </row>
    <row r="58" spans="2:31" x14ac:dyDescent="0.25">
      <c r="B58" t="str">
        <v xml:space="preserve"> </v>
      </c>
      <c r="C58" t="str">
        <v xml:space="preserve"> </v>
      </c>
      <c r="D58" t="str">
        <v xml:space="preserve"> </v>
      </c>
      <c r="E58" t="str">
        <v xml:space="preserve"> </v>
      </c>
      <c r="F58" t="str">
        <v xml:space="preserve"> </v>
      </c>
      <c r="G58" t="str">
        <v xml:space="preserve"> </v>
      </c>
      <c r="H58" t="str">
        <v xml:space="preserve"> </v>
      </c>
      <c r="I58" t="str">
        <v xml:space="preserve"> </v>
      </c>
      <c r="K58" s="59" t="str">
        <f>IFERROR(AVERAGEIF('Data Transformation'!$B$425:$B$8425,B58,IF('Input and Summary Results'!$J$4="no",'Data Transformation'!$C$425:$C$8425,'Data Transformation'!$E$425:$E$8425)),"")</f>
        <v/>
      </c>
      <c r="L58" s="60" t="str" cm="1">
        <f t="array" ref="L58">IFERROR(_xlfn.STDEV.S(IF('Data Transformation'!$B$425:$B$8425=B58,IF('Input and Summary Results'!$J$4="no",'Data Transformation'!$C$425:$C$8425,'Data Transformation'!$E$425:$E$8425),"")),"")</f>
        <v/>
      </c>
      <c r="M58" s="58"/>
      <c r="N58" t="str">
        <f>IF(E58&gt;='Data Transformation'!$R$29,B58,"")</f>
        <v xml:space="preserve"> </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xml:space="preserve">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xml:space="preserve"> </v>
      </c>
      <c r="S58" t="str">
        <f>IF(D58&gt;='Data Transformation'!$R$31,B58,"")</f>
        <v xml:space="preserve"> </v>
      </c>
      <c r="T58" t="str">
        <f>IF(AND(H58&lt;'Data Transformation'!$R$30,E58&lt;'Data Transformation'!$R$29,G58&lt;0.3,D58&lt;'Data Transformation'!$R$31,E58&gt;0.4,H58&gt;0.4),B58,"")</f>
        <v/>
      </c>
      <c r="U58" s="58"/>
      <c r="V58" t="str" cm="2">
        <f t="array" ref="V58">IF(C58=FALSE,"",IF(AND(ISNUMBER(B58),ISBLANK(N58:T58)),"Unclassified",(IF(COUNT(N58:T58)=0,"",INDEX($N$4:$T$4,MATCH(TRUE,N58:T58=B58,0))))))</f>
        <v/>
      </c>
      <c r="W58" t="str">
        <f t="shared" si="1"/>
        <v/>
      </c>
      <c r="X58" t="str">
        <f t="shared" si="2"/>
        <v/>
      </c>
      <c r="AC58" t="b">
        <f t="shared" si="3"/>
        <v>0</v>
      </c>
      <c r="AD58" t="str">
        <f>IFERROR(ABS(ABS(K58-'Data Transformation'!$R$5)-ABS(K58-'Data Transformation'!$R$6)),"")</f>
        <v/>
      </c>
      <c r="AE58" t="e">
        <f>IF(C58=FALSE,"",IF(AND(OR(V58=$Z$6,V58=$Z$8),OR(AC58=TRUE,AD58&lt;=IF(ISNUMBER('Data Transformation'!$R$15),'Data Transformation'!$R$15,'Data Transformation'!$R$25))),TRUE,FALSE))</f>
        <v>#DIV/0!</v>
      </c>
    </row>
    <row r="59" spans="2:31" x14ac:dyDescent="0.25">
      <c r="B59" t="str">
        <v xml:space="preserve"> </v>
      </c>
      <c r="C59" t="str">
        <v xml:space="preserve"> </v>
      </c>
      <c r="D59" t="str">
        <v xml:space="preserve"> </v>
      </c>
      <c r="E59" t="str">
        <v xml:space="preserve"> </v>
      </c>
      <c r="F59" t="str">
        <v xml:space="preserve"> </v>
      </c>
      <c r="G59" t="str">
        <v xml:space="preserve"> </v>
      </c>
      <c r="H59" t="str">
        <v xml:space="preserve"> </v>
      </c>
      <c r="I59" t="str">
        <v xml:space="preserve"> </v>
      </c>
      <c r="K59" s="59" t="str">
        <f>IFERROR(AVERAGEIF('Data Transformation'!$B$425:$B$8425,B59,IF('Input and Summary Results'!$J$4="no",'Data Transformation'!$C$425:$C$8425,'Data Transformation'!$E$425:$E$8425)),"")</f>
        <v/>
      </c>
      <c r="L59" s="60" t="str" cm="1">
        <f t="array" ref="L59">IFERROR(_xlfn.STDEV.S(IF('Data Transformation'!$B$425:$B$8425=B59,IF('Input and Summary Results'!$J$4="no",'Data Transformation'!$C$425:$C$8425,'Data Transformation'!$E$425:$E$8425),"")),"")</f>
        <v/>
      </c>
      <c r="M59" s="58"/>
      <c r="N59" t="str">
        <f>IF(E59&gt;='Data Transformation'!$R$29,B59,"")</f>
        <v xml:space="preserve"> </v>
      </c>
      <c r="O59" t="str">
        <f>IFERROR(IF(AND(Assignments!L59&lt;('Data Transformation'!$R$4-'Data Transformation'!$R$3)/2,ABS(K59-'Data Transformation'!$R$6)&gt;ABS(K59-'Data Transformation'!$R$5),NOT(ISNUMBER(N59)),NOT(ISNUMBER(R59)),NOT(ISNUMBER(P59)),NOT(ISNUMBER(R59)),NOT(ISNUMBER(S59)),NOT(ISNUMBER(T59))),Assignments!B59,""),"")</f>
        <v/>
      </c>
      <c r="P59" t="str">
        <f>IF(AND(NOT(ISNUMBER(N59)),NOT(ISNUMBER(R59)),NOT(ISNUMBER(S59)),G59&gt;='Data Transformation'!$R$28),B59,"")</f>
        <v xml:space="preserve">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xml:space="preserve"> </v>
      </c>
      <c r="S59" t="str">
        <f>IF(D59&gt;='Data Transformation'!$R$31,B59,"")</f>
        <v xml:space="preserve"> </v>
      </c>
      <c r="T59" t="str">
        <f>IF(AND(H59&lt;'Data Transformation'!$R$30,E59&lt;'Data Transformation'!$R$29,G59&lt;0.3,D59&lt;'Data Transformation'!$R$31,E59&gt;0.4,H59&gt;0.4),B59,"")</f>
        <v/>
      </c>
      <c r="U59" s="58"/>
      <c r="V59" t="str" cm="2">
        <f t="array" ref="V59">IF(C59=FALSE,"",IF(AND(ISNUMBER(B59),ISBLANK(N59:T59)),"Unclassified",(IF(COUNT(N59:T59)=0,"",INDEX($N$4:$T$4,MATCH(TRUE,N59:T59=B59,0))))))</f>
        <v/>
      </c>
      <c r="W59" t="str">
        <f t="shared" si="1"/>
        <v/>
      </c>
      <c r="X59" t="str">
        <f t="shared" si="2"/>
        <v/>
      </c>
      <c r="AC59" t="b">
        <f t="shared" si="3"/>
        <v>0</v>
      </c>
      <c r="AD59" t="str">
        <f>IFERROR(ABS(ABS(K59-'Data Transformation'!$R$5)-ABS(K59-'Data Transformation'!$R$6)),"")</f>
        <v/>
      </c>
      <c r="AE59" t="e">
        <f>IF(C59=FALSE,"",IF(AND(OR(V59=$Z$6,V59=$Z$8),OR(AC59=TRUE,AD59&lt;=IF(ISNUMBER('Data Transformation'!$R$15),'Data Transformation'!$R$15,'Data Transformation'!$R$25))),TRUE,FALSE))</f>
        <v>#DIV/0!</v>
      </c>
    </row>
    <row r="60" spans="2:31" x14ac:dyDescent="0.25">
      <c r="B60" t="str">
        <v xml:space="preserve"> </v>
      </c>
      <c r="C60" t="str">
        <v xml:space="preserve"> </v>
      </c>
      <c r="D60" t="str">
        <v xml:space="preserve"> </v>
      </c>
      <c r="E60" t="str">
        <v xml:space="preserve"> </v>
      </c>
      <c r="F60" t="str">
        <v xml:space="preserve"> </v>
      </c>
      <c r="G60" t="str">
        <v xml:space="preserve"> </v>
      </c>
      <c r="H60" t="str">
        <v xml:space="preserve"> </v>
      </c>
      <c r="I60" t="str">
        <v xml:space="preserve"> </v>
      </c>
      <c r="K60" s="59" t="str">
        <f>IFERROR(AVERAGEIF('Data Transformation'!$B$425:$B$8425,B60,IF('Input and Summary Results'!$J$4="no",'Data Transformation'!$C$425:$C$8425,'Data Transformation'!$E$425:$E$8425)),"")</f>
        <v/>
      </c>
      <c r="L60" s="60" t="str" cm="1">
        <f t="array" ref="L60">IFERROR(_xlfn.STDEV.S(IF('Data Transformation'!$B$425:$B$8425=B60,IF('Input and Summary Results'!$J$4="no",'Data Transformation'!$C$425:$C$8425,'Data Transformation'!$E$425:$E$8425),"")),"")</f>
        <v/>
      </c>
      <c r="M60" s="58"/>
      <c r="N60" t="str">
        <f>IF(E60&gt;='Data Transformation'!$R$29,B60,"")</f>
        <v xml:space="preserve"> </v>
      </c>
      <c r="O60" t="str">
        <f>IFERROR(IF(AND(Assignments!L60&lt;('Data Transformation'!$R$4-'Data Transformation'!$R$3)/2,ABS(K60-'Data Transformation'!$R$6)&gt;ABS(K60-'Data Transformation'!$R$5),NOT(ISNUMBER(N60)),NOT(ISNUMBER(R60)),NOT(ISNUMBER(P60)),NOT(ISNUMBER(R60)),NOT(ISNUMBER(S60)),NOT(ISNUMBER(T60))),Assignments!B60,""),"")</f>
        <v/>
      </c>
      <c r="P60" t="str">
        <f>IF(AND(NOT(ISNUMBER(N60)),NOT(ISNUMBER(R60)),NOT(ISNUMBER(S60)),G60&gt;='Data Transformation'!$R$28),B60,"")</f>
        <v xml:space="preserve"> </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xml:space="preserve"> </v>
      </c>
      <c r="S60" t="str">
        <f>IF(D60&gt;='Data Transformation'!$R$31,B60,"")</f>
        <v xml:space="preserve"> </v>
      </c>
      <c r="T60" t="str">
        <f>IF(AND(H60&lt;'Data Transformation'!$R$30,E60&lt;'Data Transformation'!$R$29,G60&lt;0.3,D60&lt;'Data Transformation'!$R$31,E60&gt;0.4,H60&gt;0.4),B60,"")</f>
        <v/>
      </c>
      <c r="U60" s="58"/>
      <c r="V60" t="str" cm="2">
        <f t="array" ref="V60">IF(C60=FALSE,"",IF(AND(ISNUMBER(B60),ISBLANK(N60:T60)),"Unclassified",(IF(COUNT(N60:T60)=0,"",INDEX($N$4:$T$4,MATCH(TRUE,N60:T60=B60,0))))))</f>
        <v/>
      </c>
      <c r="W60" t="str">
        <f t="shared" si="1"/>
        <v/>
      </c>
      <c r="X60" t="str">
        <f t="shared" si="2"/>
        <v/>
      </c>
      <c r="AC60" t="b">
        <f t="shared" si="3"/>
        <v>0</v>
      </c>
      <c r="AD60" t="str">
        <f>IFERROR(ABS(ABS(K60-'Data Transformation'!$R$5)-ABS(K60-'Data Transformation'!$R$6)),"")</f>
        <v/>
      </c>
      <c r="AE60" t="e">
        <f>IF(C60=FALSE,"",IF(AND(OR(V60=$Z$6,V60=$Z$8),OR(AC60=TRUE,AD60&lt;=IF(ISNUMBER('Data Transformation'!$R$15),'Data Transformation'!$R$15,'Data Transformation'!$R$25))),TRUE,FALSE))</f>
        <v>#DIV/0!</v>
      </c>
    </row>
    <row r="61" spans="2:31" x14ac:dyDescent="0.25">
      <c r="B61" t="str">
        <v xml:space="preserve"> </v>
      </c>
      <c r="C61" t="str">
        <v xml:space="preserve"> </v>
      </c>
      <c r="D61" t="str">
        <v xml:space="preserve"> </v>
      </c>
      <c r="E61" t="str">
        <v xml:space="preserve"> </v>
      </c>
      <c r="F61" t="str">
        <v xml:space="preserve"> </v>
      </c>
      <c r="G61" t="str">
        <v xml:space="preserve"> </v>
      </c>
      <c r="H61" t="str">
        <v xml:space="preserve"> </v>
      </c>
      <c r="I61" t="str">
        <v xml:space="preserve"> </v>
      </c>
      <c r="K61" s="59" t="str">
        <f>IFERROR(AVERAGEIF('Data Transformation'!$B$425:$B$8425,B61,IF('Input and Summary Results'!$J$4="no",'Data Transformation'!$C$425:$C$8425,'Data Transformation'!$E$425:$E$8425)),"")</f>
        <v/>
      </c>
      <c r="L61" s="60" t="str" cm="1">
        <f t="array" ref="L61">IFERROR(_xlfn.STDEV.S(IF('Data Transformation'!$B$425:$B$8425=B61,IF('Input and Summary Results'!$J$4="no",'Data Transformation'!$C$425:$C$8425,'Data Transformation'!$E$425:$E$8425),"")),"")</f>
        <v/>
      </c>
      <c r="M61" s="58"/>
      <c r="N61" t="str">
        <f>IF(E61&gt;='Data Transformation'!$R$29,B61,"")</f>
        <v xml:space="preserve"> </v>
      </c>
      <c r="O61" t="str">
        <f>IFERROR(IF(AND(Assignments!L61&lt;('Data Transformation'!$R$4-'Data Transformation'!$R$3)/2,ABS(K61-'Data Transformation'!$R$6)&gt;ABS(K61-'Data Transformation'!$R$5),NOT(ISNUMBER(N61)),NOT(ISNUMBER(R61)),NOT(ISNUMBER(P61)),NOT(ISNUMBER(R61)),NOT(ISNUMBER(S61)),NOT(ISNUMBER(T61))),Assignments!B61,""),"")</f>
        <v/>
      </c>
      <c r="P61" t="str">
        <f>IF(AND(NOT(ISNUMBER(N61)),NOT(ISNUMBER(R61)),NOT(ISNUMBER(S61)),G61&gt;='Data Transformation'!$R$28),B61,"")</f>
        <v xml:space="preserve"> </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xml:space="preserve"> </v>
      </c>
      <c r="S61" t="str">
        <f>IF(D61&gt;='Data Transformation'!$R$31,B61,"")</f>
        <v xml:space="preserve"> </v>
      </c>
      <c r="T61" t="str">
        <f>IF(AND(H61&lt;'Data Transformation'!$R$30,E61&lt;'Data Transformation'!$R$29,G61&lt;0.3,D61&lt;'Data Transformation'!$R$31,E61&gt;0.4,H61&gt;0.4),B61,"")</f>
        <v/>
      </c>
      <c r="U61" s="58"/>
      <c r="V61" t="str" cm="2">
        <f t="array" ref="V61">IF(C61=FALSE,"",IF(AND(ISNUMBER(B61),ISBLANK(N61:T61)),"Unclassified",(IF(COUNT(N61:T61)=0,"",INDEX($N$4:$T$4,MATCH(TRUE,N61:T61=B61,0))))))</f>
        <v/>
      </c>
      <c r="W61" t="str">
        <f t="shared" si="1"/>
        <v/>
      </c>
      <c r="X61" t="str">
        <f t="shared" si="2"/>
        <v/>
      </c>
      <c r="AC61" t="b">
        <f t="shared" si="3"/>
        <v>0</v>
      </c>
      <c r="AD61" t="str">
        <f>IFERROR(ABS(ABS(K61-'Data Transformation'!$R$5)-ABS(K61-'Data Transformation'!$R$6)),"")</f>
        <v/>
      </c>
      <c r="AE61" t="e">
        <f>IF(C61=FALSE,"",IF(AND(OR(V61=$Z$6,V61=$Z$8),OR(AC61=TRUE,AD61&lt;=IF(ISNUMBER('Data Transformation'!$R$15),'Data Transformation'!$R$15,'Data Transformation'!$R$25))),TRUE,FALSE))</f>
        <v>#DIV/0!</v>
      </c>
    </row>
    <row r="62" spans="2:31" x14ac:dyDescent="0.25">
      <c r="B62" t="str">
        <v xml:space="preserve"> </v>
      </c>
      <c r="C62" t="str">
        <v xml:space="preserve"> </v>
      </c>
      <c r="D62" t="str">
        <v xml:space="preserve"> </v>
      </c>
      <c r="E62" t="str">
        <v xml:space="preserve"> </v>
      </c>
      <c r="F62" t="str">
        <v xml:space="preserve"> </v>
      </c>
      <c r="G62" t="str">
        <v xml:space="preserve"> </v>
      </c>
      <c r="H62" t="str">
        <v xml:space="preserve"> </v>
      </c>
      <c r="I62" t="str">
        <v xml:space="preserve"> </v>
      </c>
      <c r="K62" s="59" t="str">
        <f>IFERROR(AVERAGEIF('Data Transformation'!$B$425:$B$8425,B62,IF('Input and Summary Results'!$J$4="no",'Data Transformation'!$C$425:$C$8425,'Data Transformation'!$E$425:$E$8425)),"")</f>
        <v/>
      </c>
      <c r="L62" s="60" t="str" cm="1">
        <f t="array" ref="L62">IFERROR(_xlfn.STDEV.S(IF('Data Transformation'!$B$425:$B$8425=B62,IF('Input and Summary Results'!$J$4="no",'Data Transformation'!$C$425:$C$8425,'Data Transformation'!$E$425:$E$8425),"")),"")</f>
        <v/>
      </c>
      <c r="M62" s="58"/>
      <c r="N62" t="str">
        <f>IF(E62&gt;='Data Transformation'!$R$29,B62,"")</f>
        <v xml:space="preserve">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xml:space="preserve"> </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xml:space="preserve"> </v>
      </c>
      <c r="S62" t="str">
        <f>IF(D62&gt;='Data Transformation'!$R$31,B62,"")</f>
        <v xml:space="preserve"> </v>
      </c>
      <c r="T62" t="str">
        <f>IF(AND(H62&lt;'Data Transformation'!$R$30,E62&lt;'Data Transformation'!$R$29,G62&lt;0.3,D62&lt;'Data Transformation'!$R$31,E62&gt;0.4,H62&gt;0.4),B62,"")</f>
        <v/>
      </c>
      <c r="U62" s="58"/>
      <c r="V62" t="str" cm="2">
        <f t="array" ref="V62">IF(C62=FALSE,"",IF(AND(ISNUMBER(B62),ISBLANK(N62:T62)),"Unclassified",(IF(COUNT(N62:T62)=0,"",INDEX($N$4:$T$4,MATCH(TRUE,N62:T62=B62,0))))))</f>
        <v/>
      </c>
      <c r="W62" t="str">
        <f t="shared" si="1"/>
        <v/>
      </c>
      <c r="X62" t="str">
        <f t="shared" si="2"/>
        <v/>
      </c>
      <c r="AC62" t="b">
        <f t="shared" si="3"/>
        <v>0</v>
      </c>
      <c r="AD62" t="str">
        <f>IFERROR(ABS(ABS(K62-'Data Transformation'!$R$5)-ABS(K62-'Data Transformation'!$R$6)),"")</f>
        <v/>
      </c>
      <c r="AE62" t="e">
        <f>IF(C62=FALSE,"",IF(AND(OR(V62=$Z$6,V62=$Z$8),OR(AC62=TRUE,AD62&lt;=IF(ISNUMBER('Data Transformation'!$R$15),'Data Transformation'!$R$15,'Data Transformation'!$R$25))),TRUE,FALSE))</f>
        <v>#DIV/0!</v>
      </c>
    </row>
    <row r="63" spans="2:31" x14ac:dyDescent="0.25">
      <c r="B63" t="str">
        <v xml:space="preserve"> </v>
      </c>
      <c r="C63" t="str">
        <v xml:space="preserve"> </v>
      </c>
      <c r="D63" t="str">
        <v xml:space="preserve"> </v>
      </c>
      <c r="E63" t="str">
        <v xml:space="preserve"> </v>
      </c>
      <c r="F63" t="str">
        <v xml:space="preserve"> </v>
      </c>
      <c r="G63" t="str">
        <v xml:space="preserve"> </v>
      </c>
      <c r="H63" t="str">
        <v xml:space="preserve"> </v>
      </c>
      <c r="I63" t="str">
        <v xml:space="preserve"> </v>
      </c>
      <c r="K63" s="59" t="str">
        <f>IFERROR(AVERAGEIF('Data Transformation'!$B$425:$B$8425,B63,IF('Input and Summary Results'!$J$4="no",'Data Transformation'!$C$425:$C$8425,'Data Transformation'!$E$425:$E$8425)),"")</f>
        <v/>
      </c>
      <c r="L63" s="60" t="str" cm="1">
        <f t="array" ref="L63">IFERROR(_xlfn.STDEV.S(IF('Data Transformation'!$B$425:$B$8425=B63,IF('Input and Summary Results'!$J$4="no",'Data Transformation'!$C$425:$C$8425,'Data Transformation'!$E$425:$E$8425),"")),"")</f>
        <v/>
      </c>
      <c r="M63" s="58"/>
      <c r="N63" t="str">
        <f>IF(E63&gt;='Data Transformation'!$R$29,B63,"")</f>
        <v xml:space="preserve"> </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xml:space="preserve">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xml:space="preserve"> </v>
      </c>
      <c r="S63" t="str">
        <f>IF(D63&gt;='Data Transformation'!$R$31,B63,"")</f>
        <v xml:space="preserve"> </v>
      </c>
      <c r="T63" t="str">
        <f>IF(AND(H63&lt;'Data Transformation'!$R$30,E63&lt;'Data Transformation'!$R$29,G63&lt;0.3,D63&lt;'Data Transformation'!$R$31,E63&gt;0.4,H63&gt;0.4),B63,"")</f>
        <v/>
      </c>
      <c r="U63" s="58"/>
      <c r="V63" t="str" cm="2">
        <f t="array" ref="V63">IF(C63=FALSE,"",IF(AND(ISNUMBER(B63),ISBLANK(N63:T63)),"Unclassified",(IF(COUNT(N63:T63)=0,"",INDEX($N$4:$T$4,MATCH(TRUE,N63:T63=B63,0))))))</f>
        <v/>
      </c>
      <c r="W63" t="str">
        <f t="shared" si="1"/>
        <v/>
      </c>
      <c r="X63" t="str">
        <f t="shared" si="2"/>
        <v/>
      </c>
      <c r="AC63" t="b">
        <f t="shared" si="3"/>
        <v>0</v>
      </c>
      <c r="AD63" t="str">
        <f>IFERROR(ABS(ABS(K63-'Data Transformation'!$R$5)-ABS(K63-'Data Transformation'!$R$6)),"")</f>
        <v/>
      </c>
      <c r="AE63" t="e">
        <f>IF(C63=FALSE,"",IF(AND(OR(V63=$Z$6,V63=$Z$8),OR(AC63=TRUE,AD63&lt;=IF(ISNUMBER('Data Transformation'!$R$15),'Data Transformation'!$R$15,'Data Transformation'!$R$25))),TRUE,FALSE))</f>
        <v>#DIV/0!</v>
      </c>
    </row>
    <row r="64" spans="2:31" x14ac:dyDescent="0.25">
      <c r="B64" t="str">
        <v xml:space="preserve"> </v>
      </c>
      <c r="C64" t="str">
        <v xml:space="preserve"> </v>
      </c>
      <c r="D64" t="str">
        <v xml:space="preserve"> </v>
      </c>
      <c r="E64" t="str">
        <v xml:space="preserve"> </v>
      </c>
      <c r="F64" t="str">
        <v xml:space="preserve"> </v>
      </c>
      <c r="G64" t="str">
        <v xml:space="preserve"> </v>
      </c>
      <c r="H64" t="str">
        <v xml:space="preserve"> </v>
      </c>
      <c r="I64" t="str">
        <v xml:space="preserve"> </v>
      </c>
      <c r="K64" s="59" t="str">
        <f>IFERROR(AVERAGEIF('Data Transformation'!$B$425:$B$8425,B64,IF('Input and Summary Results'!$J$4="no",'Data Transformation'!$C$425:$C$8425,'Data Transformation'!$E$425:$E$8425)),"")</f>
        <v/>
      </c>
      <c r="L64" s="60" t="str" cm="1">
        <f t="array" ref="L64">IFERROR(_xlfn.STDEV.S(IF('Data Transformation'!$B$425:$B$8425=B64,IF('Input and Summary Results'!$J$4="no",'Data Transformation'!$C$425:$C$8425,'Data Transformation'!$E$425:$E$8425),"")),"")</f>
        <v/>
      </c>
      <c r="M64" s="58"/>
      <c r="N64" t="str">
        <f>IF(E64&gt;='Data Transformation'!$R$29,B64,"")</f>
        <v xml:space="preserve">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xml:space="preserve">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xml:space="preserve"> </v>
      </c>
      <c r="S64" t="str">
        <f>IF(D64&gt;='Data Transformation'!$R$31,B64,"")</f>
        <v xml:space="preserve"> </v>
      </c>
      <c r="T64" t="str">
        <f>IF(AND(H64&lt;'Data Transformation'!$R$30,E64&lt;'Data Transformation'!$R$29,G64&lt;0.3,D64&lt;'Data Transformation'!$R$31,E64&gt;0.4,H64&gt;0.4),B64,"")</f>
        <v/>
      </c>
      <c r="U64" s="58"/>
      <c r="V64" t="str" cm="2">
        <f t="array" ref="V64">IF(C64=FALSE,"",IF(AND(ISNUMBER(B64),ISBLANK(N64:T64)),"Unclassified",(IF(COUNT(N64:T64)=0,"",INDEX($N$4:$T$4,MATCH(TRUE,N64:T64=B64,0))))))</f>
        <v/>
      </c>
      <c r="W64" t="str">
        <f t="shared" si="1"/>
        <v/>
      </c>
      <c r="X64" t="str">
        <f t="shared" si="2"/>
        <v/>
      </c>
      <c r="AC64" t="b">
        <f t="shared" si="3"/>
        <v>0</v>
      </c>
      <c r="AD64" t="str">
        <f>IFERROR(ABS(ABS(K64-'Data Transformation'!$R$5)-ABS(K64-'Data Transformation'!$R$6)),"")</f>
        <v/>
      </c>
      <c r="AE64" t="e">
        <f>IF(C64=FALSE,"",IF(AND(OR(V64=$Z$6,V64=$Z$8),OR(AC64=TRUE,AD64&lt;=IF(ISNUMBER('Data Transformation'!$R$15),'Data Transformation'!$R$15,'Data Transformation'!$R$25))),TRUE,FALSE))</f>
        <v>#DIV/0!</v>
      </c>
    </row>
    <row r="65" spans="2:31" x14ac:dyDescent="0.25">
      <c r="B65" t="str">
        <v xml:space="preserve"> </v>
      </c>
      <c r="C65" t="str">
        <v xml:space="preserve"> </v>
      </c>
      <c r="D65" t="str">
        <v xml:space="preserve"> </v>
      </c>
      <c r="E65" t="str">
        <v xml:space="preserve"> </v>
      </c>
      <c r="F65" t="str">
        <v xml:space="preserve"> </v>
      </c>
      <c r="G65" t="str">
        <v xml:space="preserve"> </v>
      </c>
      <c r="H65" t="str">
        <v xml:space="preserve"> </v>
      </c>
      <c r="I65" t="str">
        <v xml:space="preserve"> </v>
      </c>
      <c r="K65" s="59" t="str">
        <f>IFERROR(AVERAGEIF('Data Transformation'!$B$425:$B$8425,B65,IF('Input and Summary Results'!$J$4="no",'Data Transformation'!$C$425:$C$8425,'Data Transformation'!$E$425:$E$8425)),"")</f>
        <v/>
      </c>
      <c r="L65" s="60" t="str" cm="1">
        <f t="array" ref="L65">IFERROR(_xlfn.STDEV.S(IF('Data Transformation'!$B$425:$B$8425=B65,IF('Input and Summary Results'!$J$4="no",'Data Transformation'!$C$425:$C$8425,'Data Transformation'!$E$425:$E$8425),"")),"")</f>
        <v/>
      </c>
      <c r="M65" s="58"/>
      <c r="N65" t="str">
        <f>IF(E65&gt;='Data Transformation'!$R$29,B65,"")</f>
        <v xml:space="preserve"> </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xml:space="preserve">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xml:space="preserve"> </v>
      </c>
      <c r="S65" t="str">
        <f>IF(D65&gt;='Data Transformation'!$R$31,B65,"")</f>
        <v xml:space="preserve"> </v>
      </c>
      <c r="T65" t="str">
        <f>IF(AND(H65&lt;'Data Transformation'!$R$30,E65&lt;'Data Transformation'!$R$29,G65&lt;0.3,D65&lt;'Data Transformation'!$R$31,E65&gt;0.4,H65&gt;0.4),B65,"")</f>
        <v/>
      </c>
      <c r="U65" s="58"/>
      <c r="V65" t="str" cm="2">
        <f t="array" ref="V65">IF(C65=FALSE,"",IF(AND(ISNUMBER(B65),ISBLANK(N65:T65)),"Unclassified",(IF(COUNT(N65:T65)=0,"",INDEX($N$4:$T$4,MATCH(TRUE,N65:T65=B65,0))))))</f>
        <v/>
      </c>
      <c r="W65" t="str">
        <f t="shared" si="1"/>
        <v/>
      </c>
      <c r="X65" t="str">
        <f t="shared" si="2"/>
        <v/>
      </c>
      <c r="AC65" t="b">
        <f t="shared" si="3"/>
        <v>0</v>
      </c>
      <c r="AD65" t="str">
        <f>IFERROR(ABS(ABS(K65-'Data Transformation'!$R$5)-ABS(K65-'Data Transformation'!$R$6)),"")</f>
        <v/>
      </c>
      <c r="AE65" t="e">
        <f>IF(C65=FALSE,"",IF(AND(OR(V65=$Z$6,V65=$Z$8),OR(AC65=TRUE,AD65&lt;=IF(ISNUMBER('Data Transformation'!$R$15),'Data Transformation'!$R$15,'Data Transformation'!$R$25))),TRUE,FALSE))</f>
        <v>#DIV/0!</v>
      </c>
    </row>
    <row r="66" spans="2:31" x14ac:dyDescent="0.25">
      <c r="B66" t="str">
        <v xml:space="preserve"> </v>
      </c>
      <c r="C66" t="str">
        <v xml:space="preserve"> </v>
      </c>
      <c r="D66" t="str">
        <v xml:space="preserve"> </v>
      </c>
      <c r="E66" t="str">
        <v xml:space="preserve"> </v>
      </c>
      <c r="F66" t="str">
        <v xml:space="preserve"> </v>
      </c>
      <c r="G66" t="str">
        <v xml:space="preserve"> </v>
      </c>
      <c r="H66" t="str">
        <v xml:space="preserve"> </v>
      </c>
      <c r="I66" t="str">
        <v xml:space="preserve"> </v>
      </c>
      <c r="K66" s="59" t="str">
        <f>IFERROR(AVERAGEIF('Data Transformation'!$B$425:$B$8425,B66,IF('Input and Summary Results'!$J$4="no",'Data Transformation'!$C$425:$C$8425,'Data Transformation'!$E$425:$E$8425)),"")</f>
        <v/>
      </c>
      <c r="L66" s="60" t="str" cm="1">
        <f t="array" ref="L66">IFERROR(_xlfn.STDEV.S(IF('Data Transformation'!$B$425:$B$8425=B66,IF('Input and Summary Results'!$J$4="no",'Data Transformation'!$C$425:$C$8425,'Data Transformation'!$E$425:$E$8425),"")),"")</f>
        <v/>
      </c>
      <c r="M66" s="58"/>
      <c r="N66" t="str">
        <f>IF(E66&gt;='Data Transformation'!$R$29,B66,"")</f>
        <v xml:space="preserve"> </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xml:space="preserve">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xml:space="preserve"> </v>
      </c>
      <c r="S66" t="str">
        <f>IF(D66&gt;='Data Transformation'!$R$31,B66,"")</f>
        <v xml:space="preserve"> </v>
      </c>
      <c r="T66" t="str">
        <f>IF(AND(H66&lt;'Data Transformation'!$R$30,E66&lt;'Data Transformation'!$R$29,G66&lt;0.3,D66&lt;'Data Transformation'!$R$31,E66&gt;0.4,H66&gt;0.4),B66,"")</f>
        <v/>
      </c>
      <c r="U66" s="58"/>
      <c r="V66" t="str" cm="2">
        <f t="array" ref="V66">IF(C66=FALSE,"",IF(AND(ISNUMBER(B66),ISBLANK(N66:T66)),"Unclassified",(IF(COUNT(N66:T66)=0,"",INDEX($N$4:$T$4,MATCH(TRUE,N66:T66=B66,0))))))</f>
        <v/>
      </c>
      <c r="W66" t="str">
        <f t="shared" si="1"/>
        <v/>
      </c>
      <c r="X66" t="str">
        <f t="shared" si="2"/>
        <v/>
      </c>
      <c r="AC66" t="b">
        <f t="shared" si="3"/>
        <v>0</v>
      </c>
      <c r="AD66" t="str">
        <f>IFERROR(ABS(ABS(K66-'Data Transformation'!$R$5)-ABS(K66-'Data Transformation'!$R$6)),"")</f>
        <v/>
      </c>
      <c r="AE66" t="e">
        <f>IF(C66=FALSE,"",IF(AND(OR(V66=$Z$6,V66=$Z$8),OR(AC66=TRUE,AD66&lt;=IF(ISNUMBER('Data Transformation'!$R$15),'Data Transformation'!$R$15,'Data Transformation'!$R$25))),TRUE,FALSE))</f>
        <v>#DIV/0!</v>
      </c>
    </row>
    <row r="67" spans="2:31" x14ac:dyDescent="0.25">
      <c r="B67" t="str">
        <v xml:space="preserve"> </v>
      </c>
      <c r="C67" t="str">
        <v xml:space="preserve"> </v>
      </c>
      <c r="D67" t="str">
        <v xml:space="preserve"> </v>
      </c>
      <c r="E67" t="str">
        <v xml:space="preserve"> </v>
      </c>
      <c r="F67" t="str">
        <v xml:space="preserve"> </v>
      </c>
      <c r="G67" t="str">
        <v xml:space="preserve"> </v>
      </c>
      <c r="H67" t="str">
        <v xml:space="preserve"> </v>
      </c>
      <c r="I67" t="str">
        <v xml:space="preserve"> </v>
      </c>
      <c r="K67" s="59" t="str">
        <f>IFERROR(AVERAGEIF('Data Transformation'!$B$425:$B$8425,B67,IF('Input and Summary Results'!$J$4="no",'Data Transformation'!$C$425:$C$8425,'Data Transformation'!$E$425:$E$8425)),"")</f>
        <v/>
      </c>
      <c r="L67" s="60" t="str" cm="1">
        <f t="array" ref="L67">IFERROR(_xlfn.STDEV.S(IF('Data Transformation'!$B$425:$B$8425=B67,IF('Input and Summary Results'!$J$4="no",'Data Transformation'!$C$425:$C$8425,'Data Transformation'!$E$425:$E$8425),"")),"")</f>
        <v/>
      </c>
      <c r="M67" s="58"/>
      <c r="N67" t="str">
        <f>IF(E67&gt;='Data Transformation'!$R$29,B67,"")</f>
        <v xml:space="preserve"> </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xml:space="preserve">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xml:space="preserve"> </v>
      </c>
      <c r="S67" t="str">
        <f>IF(D67&gt;='Data Transformation'!$R$31,B67,"")</f>
        <v xml:space="preserve"> </v>
      </c>
      <c r="T67" t="str">
        <f>IF(AND(H67&lt;'Data Transformation'!$R$30,E67&lt;'Data Transformation'!$R$29,G67&lt;0.3,D67&lt;'Data Transformation'!$R$31,E67&gt;0.4,H67&gt;0.4),B67,"")</f>
        <v/>
      </c>
      <c r="U67" s="58"/>
      <c r="V67" t="str" cm="2">
        <f t="array" ref="V67">IF(C67=FALSE,"",IF(AND(ISNUMBER(B67),ISBLANK(N67:T67)),"Unclassified",(IF(COUNT(N67:T67)=0,"",INDEX($N$4:$T$4,MATCH(TRUE,N67:T67=B67,0))))))</f>
        <v/>
      </c>
      <c r="W67" t="str">
        <f t="shared" si="1"/>
        <v/>
      </c>
      <c r="X67" t="str">
        <f t="shared" si="2"/>
        <v/>
      </c>
      <c r="AC67" t="b">
        <f t="shared" si="3"/>
        <v>0</v>
      </c>
      <c r="AD67" t="str">
        <f>IFERROR(ABS(ABS(K67-'Data Transformation'!$R$5)-ABS(K67-'Data Transformation'!$R$6)),"")</f>
        <v/>
      </c>
      <c r="AE67" t="e">
        <f>IF(C67=FALSE,"",IF(AND(OR(V67=$Z$6,V67=$Z$8),OR(AC67=TRUE,AD67&lt;=IF(ISNUMBER('Data Transformation'!$R$15),'Data Transformation'!$R$15,'Data Transformation'!$R$25))),TRUE,FALSE))</f>
        <v>#DIV/0!</v>
      </c>
    </row>
    <row r="68" spans="2:31" x14ac:dyDescent="0.25">
      <c r="B68" t="str">
        <v xml:space="preserve"> </v>
      </c>
      <c r="C68" t="str">
        <v xml:space="preserve"> </v>
      </c>
      <c r="D68" t="str">
        <v xml:space="preserve"> </v>
      </c>
      <c r="E68" t="str">
        <v xml:space="preserve"> </v>
      </c>
      <c r="F68" t="str">
        <v xml:space="preserve"> </v>
      </c>
      <c r="G68" t="str">
        <v xml:space="preserve"> </v>
      </c>
      <c r="H68" t="str">
        <v xml:space="preserve"> </v>
      </c>
      <c r="I68" t="str">
        <v xml:space="preserve"> </v>
      </c>
      <c r="K68" s="59" t="str">
        <f>IFERROR(AVERAGEIF('Data Transformation'!$B$425:$B$8425,B68,IF('Input and Summary Results'!$J$4="no",'Data Transformation'!$C$425:$C$8425,'Data Transformation'!$E$425:$E$8425)),"")</f>
        <v/>
      </c>
      <c r="L68" s="60" t="str" cm="1">
        <f t="array" ref="L68">IFERROR(_xlfn.STDEV.S(IF('Data Transformation'!$B$425:$B$8425=B68,IF('Input and Summary Results'!$J$4="no",'Data Transformation'!$C$425:$C$8425,'Data Transformation'!$E$425:$E$8425),"")),"")</f>
        <v/>
      </c>
      <c r="M68" s="58"/>
      <c r="N68" t="str">
        <f>IF(E68&gt;='Data Transformation'!$R$29,B68,"")</f>
        <v xml:space="preserve"> </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xml:space="preserve">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xml:space="preserve"> </v>
      </c>
      <c r="S68" t="str">
        <f>IF(D68&gt;='Data Transformation'!$R$31,B68,"")</f>
        <v xml:space="preserve"> </v>
      </c>
      <c r="T68" t="str">
        <f>IF(AND(H68&lt;'Data Transformation'!$R$30,E68&lt;'Data Transformation'!$R$29,G68&lt;0.3,D68&lt;'Data Transformation'!$R$31,E68&gt;0.4,H68&gt;0.4),B68,"")</f>
        <v/>
      </c>
      <c r="U68" s="58"/>
      <c r="V68" t="str" cm="2">
        <f t="array" ref="V68">IF(C68=FALSE,"",IF(AND(ISNUMBER(B68),ISBLANK(N68:T68)),"Unclassified",(IF(COUNT(N68:T68)=0,"",INDEX($N$4:$T$4,MATCH(TRUE,N68:T68=B68,0))))))</f>
        <v/>
      </c>
      <c r="W68" t="str">
        <f t="shared" si="1"/>
        <v/>
      </c>
      <c r="X68" t="str">
        <f t="shared" si="2"/>
        <v/>
      </c>
      <c r="AC68" t="b">
        <f t="shared" si="3"/>
        <v>0</v>
      </c>
      <c r="AD68" t="str">
        <f>IFERROR(ABS(ABS(K68-'Data Transformation'!$R$5)-ABS(K68-'Data Transformation'!$R$6)),"")</f>
        <v/>
      </c>
      <c r="AE68" t="e">
        <f>IF(C68=FALSE,"",IF(AND(OR(V68=$Z$6,V68=$Z$8),OR(AC68=TRUE,AD68&lt;=IF(ISNUMBER('Data Transformation'!$R$15),'Data Transformation'!$R$15,'Data Transformation'!$R$25))),TRUE,FALSE))</f>
        <v>#DIV/0!</v>
      </c>
    </row>
    <row r="69" spans="2:31" x14ac:dyDescent="0.25">
      <c r="B69" t="str">
        <v xml:space="preserve"> </v>
      </c>
      <c r="C69" t="str">
        <v xml:space="preserve"> </v>
      </c>
      <c r="D69" t="str">
        <v xml:space="preserve"> </v>
      </c>
      <c r="E69" t="str">
        <v xml:space="preserve"> </v>
      </c>
      <c r="F69" t="str">
        <v xml:space="preserve"> </v>
      </c>
      <c r="G69" t="str">
        <v xml:space="preserve"> </v>
      </c>
      <c r="H69" t="str">
        <v xml:space="preserve"> </v>
      </c>
      <c r="I69" t="str">
        <v xml:space="preserve"> </v>
      </c>
      <c r="K69" s="59" t="str">
        <f>IFERROR(AVERAGEIF('Data Transformation'!$B$425:$B$8425,B69,IF('Input and Summary Results'!$J$4="no",'Data Transformation'!$C$425:$C$8425,'Data Transformation'!$E$425:$E$8425)),"")</f>
        <v/>
      </c>
      <c r="L69" s="60" t="str" cm="1">
        <f t="array" ref="L69">IFERROR(_xlfn.STDEV.S(IF('Data Transformation'!$B$425:$B$8425=B69,IF('Input and Summary Results'!$J$4="no",'Data Transformation'!$C$425:$C$8425,'Data Transformation'!$E$425:$E$8425),"")),"")</f>
        <v/>
      </c>
      <c r="M69" s="58"/>
      <c r="N69" t="str">
        <f>IF(E69&gt;='Data Transformation'!$R$29,B69,"")</f>
        <v xml:space="preserve"> </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xml:space="preserve">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xml:space="preserve"> </v>
      </c>
      <c r="S69" t="str">
        <f>IF(D69&gt;='Data Transformation'!$R$31,B69,"")</f>
        <v xml:space="preserve"> </v>
      </c>
      <c r="T69" t="str">
        <f>IF(AND(H69&lt;'Data Transformation'!$R$30,E69&lt;'Data Transformation'!$R$29,G69&lt;0.3,D69&lt;'Data Transformation'!$R$31,E69&gt;0.4,H69&gt;0.4),B69,"")</f>
        <v/>
      </c>
      <c r="U69" s="58"/>
      <c r="V69" t="str" cm="2">
        <f t="array" ref="V69">IF(C69=FALSE,"",IF(AND(ISNUMBER(B69),ISBLANK(N69:T69)),"Unclassified",(IF(COUNT(N69:T69)=0,"",INDEX($N$4:$T$4,MATCH(TRUE,N69:T69=B69,0))))))</f>
        <v/>
      </c>
      <c r="W69" t="str">
        <f t="shared" si="1"/>
        <v/>
      </c>
      <c r="X69" t="str">
        <f t="shared" si="2"/>
        <v/>
      </c>
      <c r="AC69" t="b">
        <f t="shared" si="3"/>
        <v>0</v>
      </c>
      <c r="AD69" t="str">
        <f>IFERROR(ABS(ABS(K69-'Data Transformation'!$R$5)-ABS(K69-'Data Transformation'!$R$6)),"")</f>
        <v/>
      </c>
      <c r="AE69" t="e">
        <f>IF(C69=FALSE,"",IF(AND(OR(V69=$Z$6,V69=$Z$8),OR(AC69=TRUE,AD69&lt;=IF(ISNUMBER('Data Transformation'!$R$15),'Data Transformation'!$R$15,'Data Transformation'!$R$25))),TRUE,FALSE))</f>
        <v>#DIV/0!</v>
      </c>
    </row>
    <row r="70" spans="2:31" x14ac:dyDescent="0.25">
      <c r="B70" t="str">
        <v xml:space="preserve"> </v>
      </c>
      <c r="C70" t="str">
        <v xml:space="preserve"> </v>
      </c>
      <c r="D70" t="str">
        <v xml:space="preserve"> </v>
      </c>
      <c r="E70" t="str">
        <v xml:space="preserve"> </v>
      </c>
      <c r="F70" t="str">
        <v xml:space="preserve"> </v>
      </c>
      <c r="G70" t="str">
        <v xml:space="preserve"> </v>
      </c>
      <c r="H70" t="str">
        <v xml:space="preserve"> </v>
      </c>
      <c r="I70" t="str">
        <v xml:space="preserve"> </v>
      </c>
      <c r="K70" s="59" t="str">
        <f>IFERROR(AVERAGEIF('Data Transformation'!$B$425:$B$8425,B70,IF('Input and Summary Results'!$J$4="no",'Data Transformation'!$C$425:$C$8425,'Data Transformation'!$E$425:$E$8425)),"")</f>
        <v/>
      </c>
      <c r="L70" s="60" t="str" cm="1">
        <f t="array" ref="L70">IFERROR(_xlfn.STDEV.S(IF('Data Transformation'!$B$425:$B$8425=B70,IF('Input and Summary Results'!$J$4="no",'Data Transformation'!$C$425:$C$8425,'Data Transformation'!$E$425:$E$8425),"")),"")</f>
        <v/>
      </c>
      <c r="M70" s="58"/>
      <c r="N70" t="str">
        <f>IF(E70&gt;='Data Transformation'!$R$29,B70,"")</f>
        <v xml:space="preserve"> </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xml:space="preserve">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xml:space="preserve"> </v>
      </c>
      <c r="S70" t="str">
        <f>IF(D70&gt;='Data Transformation'!$R$31,B70,"")</f>
        <v xml:space="preserve"> </v>
      </c>
      <c r="T70" t="str">
        <f>IF(AND(H70&lt;'Data Transformation'!$R$30,E70&lt;'Data Transformation'!$R$29,G70&lt;0.3,D70&lt;'Data Transformation'!$R$31,E70&gt;0.4,H70&gt;0.4),B70,"")</f>
        <v/>
      </c>
      <c r="U70" s="58"/>
      <c r="V70" t="str" cm="2">
        <f t="array" ref="V70">IF(C70=FALSE,"",IF(AND(ISNUMBER(B70),ISBLANK(N70:T70)),"Unclassified",(IF(COUNT(N70:T70)=0,"",INDEX($N$4:$T$4,MATCH(TRUE,N70:T70=B70,0))))))</f>
        <v/>
      </c>
      <c r="W70" t="str">
        <f t="shared" si="1"/>
        <v/>
      </c>
      <c r="X70" t="str">
        <f t="shared" si="2"/>
        <v/>
      </c>
      <c r="AC70" t="b">
        <f t="shared" si="3"/>
        <v>0</v>
      </c>
      <c r="AD70" t="str">
        <f>IFERROR(ABS(ABS(K70-'Data Transformation'!$R$5)-ABS(K70-'Data Transformation'!$R$6)),"")</f>
        <v/>
      </c>
      <c r="AE70" t="e">
        <f>IF(C70=FALSE,"",IF(AND(OR(V70=$Z$6,V70=$Z$8),OR(AC70=TRUE,AD70&lt;=IF(ISNUMBER('Data Transformation'!$R$15),'Data Transformation'!$R$15,'Data Transformation'!$R$25))),TRUE,FALSE))</f>
        <v>#DIV/0!</v>
      </c>
    </row>
    <row r="71" spans="2:31" x14ac:dyDescent="0.25">
      <c r="B71" t="str">
        <v xml:space="preserve"> </v>
      </c>
      <c r="C71" t="str">
        <v xml:space="preserve"> </v>
      </c>
      <c r="D71" t="str">
        <v xml:space="preserve"> </v>
      </c>
      <c r="E71" t="str">
        <v xml:space="preserve"> </v>
      </c>
      <c r="F71" t="str">
        <v xml:space="preserve"> </v>
      </c>
      <c r="G71" t="str">
        <v xml:space="preserve"> </v>
      </c>
      <c r="H71" t="str">
        <v xml:space="preserve"> </v>
      </c>
      <c r="I71" t="str">
        <v xml:space="preserve"> </v>
      </c>
      <c r="K71" s="59" t="str">
        <f>IFERROR(AVERAGEIF('Data Transformation'!$B$425:$B$8425,B71,IF('Input and Summary Results'!$J$4="no",'Data Transformation'!$C$425:$C$8425,'Data Transformation'!$E$425:$E$8425)),"")</f>
        <v/>
      </c>
      <c r="L71" s="60" t="str" cm="1">
        <f t="array" ref="L71">IFERROR(_xlfn.STDEV.S(IF('Data Transformation'!$B$425:$B$8425=B71,IF('Input and Summary Results'!$J$4="no",'Data Transformation'!$C$425:$C$8425,'Data Transformation'!$E$425:$E$8425),"")),"")</f>
        <v/>
      </c>
      <c r="M71" s="58"/>
      <c r="N71" t="str">
        <f>IF(E71&gt;='Data Transformation'!$R$29,B71,"")</f>
        <v xml:space="preserve"> </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xml:space="preserve">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xml:space="preserve"> </v>
      </c>
      <c r="S71" t="str">
        <f>IF(D71&gt;='Data Transformation'!$R$31,B71,"")</f>
        <v xml:space="preserve"> </v>
      </c>
      <c r="T71" t="str">
        <f>IF(AND(H71&lt;'Data Transformation'!$R$30,E71&lt;'Data Transformation'!$R$29,G71&lt;0.3,D71&lt;'Data Transformation'!$R$31,E71&gt;0.4,H71&gt;0.4),B71,"")</f>
        <v/>
      </c>
      <c r="U71" s="58"/>
      <c r="V71" t="str" cm="2">
        <f t="array" ref="V71">IF(C71=FALSE,"",IF(AND(ISNUMBER(B71),ISBLANK(N71:T71)),"Unclassified",(IF(COUNT(N71:T71)=0,"",INDEX($N$4:$T$4,MATCH(TRUE,N71:T71=B71,0))))))</f>
        <v/>
      </c>
      <c r="W71" t="str">
        <f t="shared" ref="W71:W134" si="4">IF(COUNT(N71:T71)&gt;1,"True","")</f>
        <v/>
      </c>
      <c r="X71" t="str">
        <f t="shared" ref="X71:X134" si="5">IF(AND(D71&gt;0.8,G71&gt;0.5,ISNUMBER(B71)),"True","")</f>
        <v/>
      </c>
      <c r="AC71" t="b">
        <f t="shared" ref="AC71:AC134" si="6">IF(AND(H71&gt;0.35,G71&lt;0.35,E71&gt;0.35,T71="",R71="",P71="",N71="",S71=""),TRUE,FALSE)</f>
        <v>0</v>
      </c>
      <c r="AD71" t="str">
        <f>IFERROR(ABS(ABS(K71-'Data Transformation'!$R$5)-ABS(K71-'Data Transformation'!$R$6)),"")</f>
        <v/>
      </c>
      <c r="AE71" t="e">
        <f>IF(C71=FALSE,"",IF(AND(OR(V71=$Z$6,V71=$Z$8),OR(AC71=TRUE,AD71&lt;=IF(ISNUMBER('Data Transformation'!$R$15),'Data Transformation'!$R$15,'Data Transformation'!$R$25))),TRUE,FALSE))</f>
        <v>#DIV/0!</v>
      </c>
    </row>
    <row r="72" spans="2:31" x14ac:dyDescent="0.25">
      <c r="B72" t="str">
        <v xml:space="preserve"> </v>
      </c>
      <c r="C72" t="str">
        <v xml:space="preserve"> </v>
      </c>
      <c r="D72" t="str">
        <v xml:space="preserve"> </v>
      </c>
      <c r="E72" t="str">
        <v xml:space="preserve"> </v>
      </c>
      <c r="F72" t="str">
        <v xml:space="preserve"> </v>
      </c>
      <c r="G72" t="str">
        <v xml:space="preserve"> </v>
      </c>
      <c r="H72" t="str">
        <v xml:space="preserve"> </v>
      </c>
      <c r="I72" t="str">
        <v xml:space="preserve"> </v>
      </c>
      <c r="K72" s="59" t="str">
        <f>IFERROR(AVERAGEIF('Data Transformation'!$B$425:$B$8425,B72,IF('Input and Summary Results'!$J$4="no",'Data Transformation'!$C$425:$C$8425,'Data Transformation'!$E$425:$E$8425)),"")</f>
        <v/>
      </c>
      <c r="L72" s="60" t="str" cm="1">
        <f t="array" ref="L72">IFERROR(_xlfn.STDEV.S(IF('Data Transformation'!$B$425:$B$8425=B72,IF('Input and Summary Results'!$J$4="no",'Data Transformation'!$C$425:$C$8425,'Data Transformation'!$E$425:$E$8425),"")),"")</f>
        <v/>
      </c>
      <c r="M72" s="58"/>
      <c r="N72" t="str">
        <f>IF(E72&gt;='Data Transformation'!$R$29,B72,"")</f>
        <v xml:space="preserve">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xml:space="preserve">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xml:space="preserve"> </v>
      </c>
      <c r="S72" t="str">
        <f>IF(D72&gt;='Data Transformation'!$R$31,B72,"")</f>
        <v xml:space="preserve"> </v>
      </c>
      <c r="T72" t="str">
        <f>IF(AND(H72&lt;'Data Transformation'!$R$30,E72&lt;'Data Transformation'!$R$29,G72&lt;0.3,D72&lt;'Data Transformation'!$R$31,E72&gt;0.4,H72&gt;0.4),B72,"")</f>
        <v/>
      </c>
      <c r="U72" s="58"/>
      <c r="V72" t="str" cm="2">
        <f t="array" ref="V72">IF(C72=FALSE,"",IF(AND(ISNUMBER(B72),ISBLANK(N72:T72)),"Unclassified",(IF(COUNT(N72:T72)=0,"",INDEX($N$4:$T$4,MATCH(TRUE,N72:T72=B72,0))))))</f>
        <v/>
      </c>
      <c r="W72" t="str">
        <f t="shared" si="4"/>
        <v/>
      </c>
      <c r="X72" t="str">
        <f t="shared" si="5"/>
        <v/>
      </c>
      <c r="AC72" t="b">
        <f t="shared" si="6"/>
        <v>0</v>
      </c>
      <c r="AD72" t="str">
        <f>IFERROR(ABS(ABS(K72-'Data Transformation'!$R$5)-ABS(K72-'Data Transformation'!$R$6)),"")</f>
        <v/>
      </c>
      <c r="AE72" t="e">
        <f>IF(C72=FALSE,"",IF(AND(OR(V72=$Z$6,V72=$Z$8),OR(AC72=TRUE,AD72&lt;=IF(ISNUMBER('Data Transformation'!$R$15),'Data Transformation'!$R$15,'Data Transformation'!$R$25))),TRUE,FALSE))</f>
        <v>#DIV/0!</v>
      </c>
    </row>
    <row r="73" spans="2:31" x14ac:dyDescent="0.25">
      <c r="B73" t="str">
        <v xml:space="preserve"> </v>
      </c>
      <c r="C73" t="str">
        <v xml:space="preserve"> </v>
      </c>
      <c r="D73" t="str">
        <v xml:space="preserve"> </v>
      </c>
      <c r="E73" t="str">
        <v xml:space="preserve"> </v>
      </c>
      <c r="F73" t="str">
        <v xml:space="preserve"> </v>
      </c>
      <c r="G73" t="str">
        <v xml:space="preserve"> </v>
      </c>
      <c r="H73" t="str">
        <v xml:space="preserve"> </v>
      </c>
      <c r="I73" t="str">
        <v xml:space="preserve"> </v>
      </c>
      <c r="K73" s="59" t="str">
        <f>IFERROR(AVERAGEIF('Data Transformation'!$B$425:$B$8425,B73,IF('Input and Summary Results'!$J$4="no",'Data Transformation'!$C$425:$C$8425,'Data Transformation'!$E$425:$E$8425)),"")</f>
        <v/>
      </c>
      <c r="L73" s="60" t="str" cm="1">
        <f t="array" ref="L73">IFERROR(_xlfn.STDEV.S(IF('Data Transformation'!$B$425:$B$8425=B73,IF('Input and Summary Results'!$J$4="no",'Data Transformation'!$C$425:$C$8425,'Data Transformation'!$E$425:$E$8425),"")),"")</f>
        <v/>
      </c>
      <c r="M73" s="58"/>
      <c r="N73" t="str">
        <f>IF(E73&gt;='Data Transformation'!$R$29,B73,"")</f>
        <v xml:space="preserve"> </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xml:space="preserve">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xml:space="preserve"> </v>
      </c>
      <c r="S73" t="str">
        <f>IF(D73&gt;='Data Transformation'!$R$31,B73,"")</f>
        <v xml:space="preserve"> </v>
      </c>
      <c r="T73" t="str">
        <f>IF(AND(H73&lt;'Data Transformation'!$R$30,E73&lt;'Data Transformation'!$R$29,G73&lt;0.3,D73&lt;'Data Transformation'!$R$31,E73&gt;0.4,H73&gt;0.4),B73,"")</f>
        <v/>
      </c>
      <c r="U73" s="58"/>
      <c r="V73" t="str" cm="2">
        <f t="array" ref="V73">IF(C73=FALSE,"",IF(AND(ISNUMBER(B73),ISBLANK(N73:T73)),"Unclassified",(IF(COUNT(N73:T73)=0,"",INDEX($N$4:$T$4,MATCH(TRUE,N73:T73=B73,0))))))</f>
        <v/>
      </c>
      <c r="W73" t="str">
        <f t="shared" si="4"/>
        <v/>
      </c>
      <c r="X73" t="str">
        <f t="shared" si="5"/>
        <v/>
      </c>
      <c r="AC73" t="b">
        <f t="shared" si="6"/>
        <v>0</v>
      </c>
      <c r="AD73" t="str">
        <f>IFERROR(ABS(ABS(K73-'Data Transformation'!$R$5)-ABS(K73-'Data Transformation'!$R$6)),"")</f>
        <v/>
      </c>
      <c r="AE73" t="e">
        <f>IF(C73=FALSE,"",IF(AND(OR(V73=$Z$6,V73=$Z$8),OR(AC73=TRUE,AD73&lt;=IF(ISNUMBER('Data Transformation'!$R$15),'Data Transformation'!$R$15,'Data Transformation'!$R$25))),TRUE,FALSE))</f>
        <v>#DIV/0!</v>
      </c>
    </row>
    <row r="74" spans="2:31" x14ac:dyDescent="0.25">
      <c r="B74" t="str">
        <v xml:space="preserve"> </v>
      </c>
      <c r="C74" t="str">
        <v xml:space="preserve"> </v>
      </c>
      <c r="D74" t="str">
        <v xml:space="preserve"> </v>
      </c>
      <c r="E74" t="str">
        <v xml:space="preserve"> </v>
      </c>
      <c r="F74" t="str">
        <v xml:space="preserve"> </v>
      </c>
      <c r="G74" t="str">
        <v xml:space="preserve"> </v>
      </c>
      <c r="H74" t="str">
        <v xml:space="preserve"> </v>
      </c>
      <c r="I74" t="str">
        <v xml:space="preserve"> </v>
      </c>
      <c r="K74" s="59" t="str">
        <f>IFERROR(AVERAGEIF('Data Transformation'!$B$425:$B$8425,B74,IF('Input and Summary Results'!$J$4="no",'Data Transformation'!$C$425:$C$8425,'Data Transformation'!$E$425:$E$8425)),"")</f>
        <v/>
      </c>
      <c r="L74" s="60" t="str" cm="1">
        <f t="array" ref="L74">IFERROR(_xlfn.STDEV.S(IF('Data Transformation'!$B$425:$B$8425=B74,IF('Input and Summary Results'!$J$4="no",'Data Transformation'!$C$425:$C$8425,'Data Transformation'!$E$425:$E$8425),"")),"")</f>
        <v/>
      </c>
      <c r="M74" s="58"/>
      <c r="N74" t="str">
        <f>IF(E74&gt;='Data Transformation'!$R$29,B74,"")</f>
        <v xml:space="preserve"> </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xml:space="preserve">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xml:space="preserve"> </v>
      </c>
      <c r="S74" t="str">
        <f>IF(D74&gt;='Data Transformation'!$R$31,B74,"")</f>
        <v xml:space="preserve"> </v>
      </c>
      <c r="T74" t="str">
        <f>IF(AND(H74&lt;'Data Transformation'!$R$30,E74&lt;'Data Transformation'!$R$29,G74&lt;0.3,D74&lt;'Data Transformation'!$R$31,E74&gt;0.4,H74&gt;0.4),B74,"")</f>
        <v/>
      </c>
      <c r="U74" s="58"/>
      <c r="V74" t="str" cm="2">
        <f t="array" ref="V74">IF(C74=FALSE,"",IF(AND(ISNUMBER(B74),ISBLANK(N74:T74)),"Unclassified",(IF(COUNT(N74:T74)=0,"",INDEX($N$4:$T$4,MATCH(TRUE,N74:T74=B74,0))))))</f>
        <v/>
      </c>
      <c r="W74" t="str">
        <f t="shared" si="4"/>
        <v/>
      </c>
      <c r="X74" t="str">
        <f t="shared" si="5"/>
        <v/>
      </c>
      <c r="AC74" t="b">
        <f t="shared" si="6"/>
        <v>0</v>
      </c>
      <c r="AD74" t="str">
        <f>IFERROR(ABS(ABS(K74-'Data Transformation'!$R$5)-ABS(K74-'Data Transformation'!$R$6)),"")</f>
        <v/>
      </c>
      <c r="AE74" t="e">
        <f>IF(C74=FALSE,"",IF(AND(OR(V74=$Z$6,V74=$Z$8),OR(AC74=TRUE,AD74&lt;=IF(ISNUMBER('Data Transformation'!$R$15),'Data Transformation'!$R$15,'Data Transformation'!$R$25))),TRUE,FALSE))</f>
        <v>#DIV/0!</v>
      </c>
    </row>
    <row r="75" spans="2:31" x14ac:dyDescent="0.25">
      <c r="B75" t="str">
        <v xml:space="preserve"> </v>
      </c>
      <c r="C75" t="str">
        <v xml:space="preserve"> </v>
      </c>
      <c r="D75" t="str">
        <v xml:space="preserve"> </v>
      </c>
      <c r="E75" t="str">
        <v xml:space="preserve"> </v>
      </c>
      <c r="F75" t="str">
        <v xml:space="preserve"> </v>
      </c>
      <c r="G75" t="str">
        <v xml:space="preserve"> </v>
      </c>
      <c r="H75" t="str">
        <v xml:space="preserve"> </v>
      </c>
      <c r="I75" t="str">
        <v xml:space="preserve"> </v>
      </c>
      <c r="K75" s="59" t="str">
        <f>IFERROR(AVERAGEIF('Data Transformation'!$B$425:$B$8425,B75,IF('Input and Summary Results'!$J$4="no",'Data Transformation'!$C$425:$C$8425,'Data Transformation'!$E$425:$E$8425)),"")</f>
        <v/>
      </c>
      <c r="L75" s="60" t="str" cm="1">
        <f t="array" ref="L75">IFERROR(_xlfn.STDEV.S(IF('Data Transformation'!$B$425:$B$8425=B75,IF('Input and Summary Results'!$J$4="no",'Data Transformation'!$C$425:$C$8425,'Data Transformation'!$E$425:$E$8425),"")),"")</f>
        <v/>
      </c>
      <c r="M75" s="58"/>
      <c r="N75" t="str">
        <f>IF(E75&gt;='Data Transformation'!$R$29,B75,"")</f>
        <v xml:space="preserve"> </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xml:space="preserve">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xml:space="preserve"> </v>
      </c>
      <c r="S75" t="str">
        <f>IF(D75&gt;='Data Transformation'!$R$31,B75,"")</f>
        <v xml:space="preserve"> </v>
      </c>
      <c r="T75" t="str">
        <f>IF(AND(H75&lt;'Data Transformation'!$R$30,E75&lt;'Data Transformation'!$R$29,G75&lt;0.3,D75&lt;'Data Transformation'!$R$31,E75&gt;0.4,H75&gt;0.4),B75,"")</f>
        <v/>
      </c>
      <c r="U75" s="58"/>
      <c r="V75" t="str" cm="2">
        <f t="array" ref="V75">IF(C75=FALSE,"",IF(AND(ISNUMBER(B75),ISBLANK(N75:T75)),"Unclassified",(IF(COUNT(N75:T75)=0,"",INDEX($N$4:$T$4,MATCH(TRUE,N75:T75=B75,0))))))</f>
        <v/>
      </c>
      <c r="W75" t="str">
        <f t="shared" si="4"/>
        <v/>
      </c>
      <c r="X75" t="str">
        <f t="shared" si="5"/>
        <v/>
      </c>
      <c r="AC75" t="b">
        <f t="shared" si="6"/>
        <v>0</v>
      </c>
      <c r="AD75" t="str">
        <f>IFERROR(ABS(ABS(K75-'Data Transformation'!$R$5)-ABS(K75-'Data Transformation'!$R$6)),"")</f>
        <v/>
      </c>
      <c r="AE75" t="e">
        <f>IF(C75=FALSE,"",IF(AND(OR(V75=$Z$6,V75=$Z$8),OR(AC75=TRUE,AD75&lt;=IF(ISNUMBER('Data Transformation'!$R$15),'Data Transformation'!$R$15,'Data Transformation'!$R$25))),TRUE,FALSE))</f>
        <v>#DIV/0!</v>
      </c>
    </row>
    <row r="76" spans="2:31" x14ac:dyDescent="0.25">
      <c r="B76" t="str">
        <v xml:space="preserve"> </v>
      </c>
      <c r="C76" t="str">
        <v xml:space="preserve"> </v>
      </c>
      <c r="D76" t="str">
        <v xml:space="preserve"> </v>
      </c>
      <c r="E76" t="str">
        <v xml:space="preserve"> </v>
      </c>
      <c r="F76" t="str">
        <v xml:space="preserve"> </v>
      </c>
      <c r="G76" t="str">
        <v xml:space="preserve"> </v>
      </c>
      <c r="H76" t="str">
        <v xml:space="preserve"> </v>
      </c>
      <c r="I76" t="str">
        <v xml:space="preserve"> </v>
      </c>
      <c r="K76" s="59" t="str">
        <f>IFERROR(AVERAGEIF('Data Transformation'!$B$425:$B$8425,B76,IF('Input and Summary Results'!$J$4="no",'Data Transformation'!$C$425:$C$8425,'Data Transformation'!$E$425:$E$8425)),"")</f>
        <v/>
      </c>
      <c r="L76" s="60" t="str" cm="1">
        <f t="array" ref="L76">IFERROR(_xlfn.STDEV.S(IF('Data Transformation'!$B$425:$B$8425=B76,IF('Input and Summary Results'!$J$4="no",'Data Transformation'!$C$425:$C$8425,'Data Transformation'!$E$425:$E$8425),"")),"")</f>
        <v/>
      </c>
      <c r="M76" s="58"/>
      <c r="N76" t="str">
        <f>IF(E76&gt;='Data Transformation'!$R$29,B76,"")</f>
        <v xml:space="preserve"> </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xml:space="preserve">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xml:space="preserve"> </v>
      </c>
      <c r="S76" t="str">
        <f>IF(D76&gt;='Data Transformation'!$R$31,B76,"")</f>
        <v xml:space="preserve"> </v>
      </c>
      <c r="T76" t="str">
        <f>IF(AND(H76&lt;'Data Transformation'!$R$30,E76&lt;'Data Transformation'!$R$29,G76&lt;0.3,D76&lt;'Data Transformation'!$R$31,E76&gt;0.4,H76&gt;0.4),B76,"")</f>
        <v/>
      </c>
      <c r="U76" s="58"/>
      <c r="V76" t="str" cm="2">
        <f t="array" ref="V76">IF(C76=FALSE,"",IF(AND(ISNUMBER(B76),ISBLANK(N76:T76)),"Unclassified",(IF(COUNT(N76:T76)=0,"",INDEX($N$4:$T$4,MATCH(TRUE,N76:T76=B76,0))))))</f>
        <v/>
      </c>
      <c r="W76" t="str">
        <f t="shared" si="4"/>
        <v/>
      </c>
      <c r="X76" t="str">
        <f t="shared" si="5"/>
        <v/>
      </c>
      <c r="AC76" t="b">
        <f t="shared" si="6"/>
        <v>0</v>
      </c>
      <c r="AD76" t="str">
        <f>IFERROR(ABS(ABS(K76-'Data Transformation'!$R$5)-ABS(K76-'Data Transformation'!$R$6)),"")</f>
        <v/>
      </c>
      <c r="AE76" t="e">
        <f>IF(C76=FALSE,"",IF(AND(OR(V76=$Z$6,V76=$Z$8),OR(AC76=TRUE,AD76&lt;=IF(ISNUMBER('Data Transformation'!$R$15),'Data Transformation'!$R$15,'Data Transformation'!$R$25))),TRUE,FALSE))</f>
        <v>#DIV/0!</v>
      </c>
    </row>
    <row r="77" spans="2:31" x14ac:dyDescent="0.25">
      <c r="B77" t="str">
        <v xml:space="preserve"> </v>
      </c>
      <c r="C77" t="str">
        <v xml:space="preserve"> </v>
      </c>
      <c r="D77" t="str">
        <v xml:space="preserve"> </v>
      </c>
      <c r="E77" t="str">
        <v xml:space="preserve"> </v>
      </c>
      <c r="F77" t="str">
        <v xml:space="preserve"> </v>
      </c>
      <c r="G77" t="str">
        <v xml:space="preserve"> </v>
      </c>
      <c r="H77" t="str">
        <v xml:space="preserve"> </v>
      </c>
      <c r="I77" t="str">
        <v xml:space="preserve"> </v>
      </c>
      <c r="K77" s="59" t="str">
        <f>IFERROR(AVERAGEIF('Data Transformation'!$B$425:$B$8425,B77,IF('Input and Summary Results'!$J$4="no",'Data Transformation'!$C$425:$C$8425,'Data Transformation'!$E$425:$E$8425)),"")</f>
        <v/>
      </c>
      <c r="L77" s="60" t="str" cm="1">
        <f t="array" ref="L77">IFERROR(_xlfn.STDEV.S(IF('Data Transformation'!$B$425:$B$8425=B77,IF('Input and Summary Results'!$J$4="no",'Data Transformation'!$C$425:$C$8425,'Data Transformation'!$E$425:$E$8425),"")),"")</f>
        <v/>
      </c>
      <c r="M77" s="58"/>
      <c r="N77" t="str">
        <f>IF(E77&gt;='Data Transformation'!$R$29,B77,"")</f>
        <v xml:space="preserve">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xml:space="preserve"> </v>
      </c>
      <c r="Q77" t="str">
        <f>IFERROR(IF(AND(Assignments!L77&lt;('Data Transformation'!$R$4-'Data Transformation'!$R$3)/2,ABS(K77-'Data Transformation'!$R$6)&lt;ABS(K77-'Data Transformation'!$R$5),NOT(ISNUMBER(N77)),NOT(ISNUMBER(T77)),NOT(ISNUMBER(P77)),NOT(ISNUMBER(R77)),NOT(ISNUMBER(T77)),NOT(ISNUMBER(S77))),Assignments!B77,""),"")</f>
        <v/>
      </c>
      <c r="R77" t="str">
        <f>IF(H77&gt;='Data Transformation'!$R$30,B77,"")</f>
        <v xml:space="preserve"> </v>
      </c>
      <c r="S77" t="str">
        <f>IF(D77&gt;='Data Transformation'!$R$31,B77,"")</f>
        <v xml:space="preserve"> </v>
      </c>
      <c r="T77" t="str">
        <f>IF(AND(H77&lt;'Data Transformation'!$R$30,E77&lt;'Data Transformation'!$R$29,G77&lt;0.3,D77&lt;'Data Transformation'!$R$31,E77&gt;0.4,H77&gt;0.4),B77,"")</f>
        <v/>
      </c>
      <c r="U77" s="58"/>
      <c r="V77" t="str" cm="2">
        <f t="array" ref="V77">IF(C77=FALSE,"",IF(AND(ISNUMBER(B77),ISBLANK(N77:T77)),"Unclassified",(IF(COUNT(N77:T77)=0,"",INDEX($N$4:$T$4,MATCH(TRUE,N77:T77=B77,0))))))</f>
        <v/>
      </c>
      <c r="W77" t="str">
        <f t="shared" si="4"/>
        <v/>
      </c>
      <c r="X77" t="str">
        <f t="shared" si="5"/>
        <v/>
      </c>
      <c r="AC77" t="b">
        <f t="shared" si="6"/>
        <v>0</v>
      </c>
      <c r="AD77" t="str">
        <f>IFERROR(ABS(ABS(K77-'Data Transformation'!$R$5)-ABS(K77-'Data Transformation'!$R$6)),"")</f>
        <v/>
      </c>
      <c r="AE77" t="e">
        <f>IF(C77=FALSE,"",IF(AND(OR(V77=$Z$6,V77=$Z$8),OR(AC77=TRUE,AD77&lt;=IF(ISNUMBER('Data Transformation'!$R$15),'Data Transformation'!$R$15,'Data Transformation'!$R$25))),TRUE,FALSE))</f>
        <v>#DIV/0!</v>
      </c>
    </row>
    <row r="78" spans="2:31" x14ac:dyDescent="0.25">
      <c r="B78" t="str">
        <v xml:space="preserve"> </v>
      </c>
      <c r="C78" t="str">
        <v xml:space="preserve"> </v>
      </c>
      <c r="D78" t="str">
        <v xml:space="preserve"> </v>
      </c>
      <c r="E78" t="str">
        <v xml:space="preserve"> </v>
      </c>
      <c r="F78" t="str">
        <v xml:space="preserve"> </v>
      </c>
      <c r="G78" t="str">
        <v xml:space="preserve"> </v>
      </c>
      <c r="H78" t="str">
        <v xml:space="preserve"> </v>
      </c>
      <c r="I78" t="str">
        <v xml:space="preserve"> </v>
      </c>
      <c r="K78" s="59" t="str">
        <f>IFERROR(AVERAGEIF('Data Transformation'!$B$425:$B$8425,B78,IF('Input and Summary Results'!$J$4="no",'Data Transformation'!$C$425:$C$8425,'Data Transformation'!$E$425:$E$8425)),"")</f>
        <v/>
      </c>
      <c r="L78" s="60" t="str" cm="1">
        <f t="array" ref="L78">IFERROR(_xlfn.STDEV.S(IF('Data Transformation'!$B$425:$B$8425=B78,IF('Input and Summary Results'!$J$4="no",'Data Transformation'!$C$425:$C$8425,'Data Transformation'!$E$425:$E$8425),"")),"")</f>
        <v/>
      </c>
      <c r="M78" s="58"/>
      <c r="N78" t="str">
        <f>IF(E78&gt;='Data Transformation'!$R$29,B78,"")</f>
        <v xml:space="preserve"> </v>
      </c>
      <c r="O78" t="str">
        <f>IFERROR(IF(AND(Assignments!L78&lt;('Data Transformation'!$R$4-'Data Transformation'!$R$3)/2,ABS(K78-'Data Transformation'!$R$6)&gt;ABS(K78-'Data Transformation'!$R$5),NOT(ISNUMBER(N78)),NOT(ISNUMBER(R78)),NOT(ISNUMBER(P78)),NOT(ISNUMBER(R78)),NOT(ISNUMBER(S78)),NOT(ISNUMBER(T78))),Assignments!B78,""),"")</f>
        <v/>
      </c>
      <c r="P78" t="str">
        <f>IF(AND(NOT(ISNUMBER(N78)),NOT(ISNUMBER(R78)),NOT(ISNUMBER(S78)),G78&gt;='Data Transformation'!$R$28),B78,"")</f>
        <v xml:space="preserve"> </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xml:space="preserve"> </v>
      </c>
      <c r="S78" t="str">
        <f>IF(D78&gt;='Data Transformation'!$R$31,B78,"")</f>
        <v xml:space="preserve"> </v>
      </c>
      <c r="T78" t="str">
        <f>IF(AND(H78&lt;'Data Transformation'!$R$30,E78&lt;'Data Transformation'!$R$29,G78&lt;0.3,D78&lt;'Data Transformation'!$R$31,E78&gt;0.4,H78&gt;0.4),B78,"")</f>
        <v/>
      </c>
      <c r="U78" s="58"/>
      <c r="V78" t="str" cm="2">
        <f t="array" ref="V78">IF(C78=FALSE,"",IF(AND(ISNUMBER(B78),ISBLANK(N78:T78)),"Unclassified",(IF(COUNT(N78:T78)=0,"",INDEX($N$4:$T$4,MATCH(TRUE,N78:T78=B78,0))))))</f>
        <v/>
      </c>
      <c r="W78" t="str">
        <f t="shared" si="4"/>
        <v/>
      </c>
      <c r="X78" t="str">
        <f t="shared" si="5"/>
        <v/>
      </c>
      <c r="AC78" t="b">
        <f t="shared" si="6"/>
        <v>0</v>
      </c>
      <c r="AD78" t="str">
        <f>IFERROR(ABS(ABS(K78-'Data Transformation'!$R$5)-ABS(K78-'Data Transformation'!$R$6)),"")</f>
        <v/>
      </c>
      <c r="AE78" t="e">
        <f>IF(C78=FALSE,"",IF(AND(OR(V78=$Z$6,V78=$Z$8),OR(AC78=TRUE,AD78&lt;=IF(ISNUMBER('Data Transformation'!$R$15),'Data Transformation'!$R$15,'Data Transformation'!$R$25))),TRUE,FALSE))</f>
        <v>#DIV/0!</v>
      </c>
    </row>
    <row r="79" spans="2:31" x14ac:dyDescent="0.25">
      <c r="B79" t="str">
        <v xml:space="preserve"> </v>
      </c>
      <c r="C79" t="str">
        <v xml:space="preserve"> </v>
      </c>
      <c r="D79" t="str">
        <v xml:space="preserve"> </v>
      </c>
      <c r="E79" t="str">
        <v xml:space="preserve"> </v>
      </c>
      <c r="F79" t="str">
        <v xml:space="preserve"> </v>
      </c>
      <c r="G79" t="str">
        <v xml:space="preserve"> </v>
      </c>
      <c r="H79" t="str">
        <v xml:space="preserve"> </v>
      </c>
      <c r="I79" t="str">
        <v xml:space="preserve"> </v>
      </c>
      <c r="K79" s="59" t="str">
        <f>IFERROR(AVERAGEIF('Data Transformation'!$B$425:$B$8425,B79,IF('Input and Summary Results'!$J$4="no",'Data Transformation'!$C$425:$C$8425,'Data Transformation'!$E$425:$E$8425)),"")</f>
        <v/>
      </c>
      <c r="L79" s="60" t="str" cm="1">
        <f t="array" ref="L79">IFERROR(_xlfn.STDEV.S(IF('Data Transformation'!$B$425:$B$8425=B79,IF('Input and Summary Results'!$J$4="no",'Data Transformation'!$C$425:$C$8425,'Data Transformation'!$E$425:$E$8425),"")),"")</f>
        <v/>
      </c>
      <c r="M79" s="58"/>
      <c r="N79" t="str">
        <f>IF(E79&gt;='Data Transformation'!$R$29,B79,"")</f>
        <v xml:space="preserve"> </v>
      </c>
      <c r="O79" t="str">
        <f>IFERROR(IF(AND(Assignments!L79&lt;('Data Transformation'!$R$4-'Data Transformation'!$R$3)/2,ABS(K79-'Data Transformation'!$R$6)&gt;ABS(K79-'Data Transformation'!$R$5),NOT(ISNUMBER(N79)),NOT(ISNUMBER(R79)),NOT(ISNUMBER(P79)),NOT(ISNUMBER(R79)),NOT(ISNUMBER(S79)),NOT(ISNUMBER(T79))),Assignments!B79,""),"")</f>
        <v/>
      </c>
      <c r="P79" t="str">
        <f>IF(AND(NOT(ISNUMBER(N79)),NOT(ISNUMBER(R79)),NOT(ISNUMBER(S79)),G79&gt;='Data Transformation'!$R$28),B79,"")</f>
        <v xml:space="preserve"> </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xml:space="preserve"> </v>
      </c>
      <c r="S79" t="str">
        <f>IF(D79&gt;='Data Transformation'!$R$31,B79,"")</f>
        <v xml:space="preserve"> </v>
      </c>
      <c r="T79" t="str">
        <f>IF(AND(H79&lt;'Data Transformation'!$R$30,E79&lt;'Data Transformation'!$R$29,G79&lt;0.3,D79&lt;'Data Transformation'!$R$31,E79&gt;0.4,H79&gt;0.4),B79,"")</f>
        <v/>
      </c>
      <c r="U79" s="58"/>
      <c r="V79" t="str" cm="2">
        <f t="array" ref="V79">IF(C79=FALSE,"",IF(AND(ISNUMBER(B79),ISBLANK(N79:T79)),"Unclassified",(IF(COUNT(N79:T79)=0,"",INDEX($N$4:$T$4,MATCH(TRUE,N79:T79=B79,0))))))</f>
        <v/>
      </c>
      <c r="W79" t="str">
        <f t="shared" si="4"/>
        <v/>
      </c>
      <c r="X79" t="str">
        <f t="shared" si="5"/>
        <v/>
      </c>
      <c r="AC79" t="b">
        <f t="shared" si="6"/>
        <v>0</v>
      </c>
      <c r="AD79" t="str">
        <f>IFERROR(ABS(ABS(K79-'Data Transformation'!$R$5)-ABS(K79-'Data Transformation'!$R$6)),"")</f>
        <v/>
      </c>
      <c r="AE79" t="e">
        <f>IF(C79=FALSE,"",IF(AND(OR(V79=$Z$6,V79=$Z$8),OR(AC79=TRUE,AD79&lt;=IF(ISNUMBER('Data Transformation'!$R$15),'Data Transformation'!$R$15,'Data Transformation'!$R$25))),TRUE,FALSE))</f>
        <v>#DIV/0!</v>
      </c>
    </row>
    <row r="80" spans="2:31" x14ac:dyDescent="0.25">
      <c r="B80" t="str">
        <v xml:space="preserve"> </v>
      </c>
      <c r="C80" t="str">
        <v xml:space="preserve"> </v>
      </c>
      <c r="D80" t="str">
        <v xml:space="preserve"> </v>
      </c>
      <c r="E80" t="str">
        <v xml:space="preserve"> </v>
      </c>
      <c r="F80" t="str">
        <v xml:space="preserve"> </v>
      </c>
      <c r="G80" t="str">
        <v xml:space="preserve"> </v>
      </c>
      <c r="H80" t="str">
        <v xml:space="preserve"> </v>
      </c>
      <c r="I80" t="str">
        <v xml:space="preserve"> </v>
      </c>
      <c r="K80" s="59" t="str">
        <f>IFERROR(AVERAGEIF('Data Transformation'!$B$425:$B$8425,B80,IF('Input and Summary Results'!$J$4="no",'Data Transformation'!$C$425:$C$8425,'Data Transformation'!$E$425:$E$8425)),"")</f>
        <v/>
      </c>
      <c r="L80" s="60" t="str" cm="1">
        <f t="array" ref="L80">IFERROR(_xlfn.STDEV.S(IF('Data Transformation'!$B$425:$B$8425=B80,IF('Input and Summary Results'!$J$4="no",'Data Transformation'!$C$425:$C$8425,'Data Transformation'!$E$425:$E$8425),"")),"")</f>
        <v/>
      </c>
      <c r="M80" s="58"/>
      <c r="N80" t="str">
        <f>IF(E80&gt;='Data Transformation'!$R$29,B80,"")</f>
        <v xml:space="preserve"> </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xml:space="preserve">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xml:space="preserve"> </v>
      </c>
      <c r="S80" t="str">
        <f>IF(D80&gt;='Data Transformation'!$R$31,B80,"")</f>
        <v xml:space="preserve"> </v>
      </c>
      <c r="T80" t="str">
        <f>IF(AND(H80&lt;'Data Transformation'!$R$30,E80&lt;'Data Transformation'!$R$29,G80&lt;0.3,D80&lt;'Data Transformation'!$R$31,E80&gt;0.4,H80&gt;0.4),B80,"")</f>
        <v/>
      </c>
      <c r="U80" s="58"/>
      <c r="V80" t="str" cm="2">
        <f t="array" ref="V80">IF(C80=FALSE,"",IF(AND(ISNUMBER(B80),ISBLANK(N80:T80)),"Unclassified",(IF(COUNT(N80:T80)=0,"",INDEX($N$4:$T$4,MATCH(TRUE,N80:T80=B80,0))))))</f>
        <v/>
      </c>
      <c r="W80" t="str">
        <f t="shared" si="4"/>
        <v/>
      </c>
      <c r="X80" t="str">
        <f t="shared" si="5"/>
        <v/>
      </c>
      <c r="AC80" t="b">
        <f t="shared" si="6"/>
        <v>0</v>
      </c>
      <c r="AD80" t="str">
        <f>IFERROR(ABS(ABS(K80-'Data Transformation'!$R$5)-ABS(K80-'Data Transformation'!$R$6)),"")</f>
        <v/>
      </c>
      <c r="AE80" t="e">
        <f>IF(C80=FALSE,"",IF(AND(OR(V80=$Z$6,V80=$Z$8),OR(AC80=TRUE,AD80&lt;=IF(ISNUMBER('Data Transformation'!$R$15),'Data Transformation'!$R$15,'Data Transformation'!$R$25))),TRUE,FALSE))</f>
        <v>#DIV/0!</v>
      </c>
    </row>
    <row r="81" spans="2:31" x14ac:dyDescent="0.25">
      <c r="B81" t="str">
        <v xml:space="preserve"> </v>
      </c>
      <c r="C81" t="str">
        <v xml:space="preserve"> </v>
      </c>
      <c r="D81" t="str">
        <v xml:space="preserve"> </v>
      </c>
      <c r="E81" t="str">
        <v xml:space="preserve"> </v>
      </c>
      <c r="F81" t="str">
        <v xml:space="preserve"> </v>
      </c>
      <c r="G81" t="str">
        <v xml:space="preserve"> </v>
      </c>
      <c r="H81" t="str">
        <v xml:space="preserve"> </v>
      </c>
      <c r="I81" t="str">
        <v xml:space="preserve"> </v>
      </c>
      <c r="K81" s="59" t="str">
        <f>IFERROR(AVERAGEIF('Data Transformation'!$B$425:$B$8425,B81,IF('Input and Summary Results'!$J$4="no",'Data Transformation'!$C$425:$C$8425,'Data Transformation'!$E$425:$E$8425)),"")</f>
        <v/>
      </c>
      <c r="L81" s="60" t="str" cm="1">
        <f t="array" ref="L81">IFERROR(_xlfn.STDEV.S(IF('Data Transformation'!$B$425:$B$8425=B81,IF('Input and Summary Results'!$J$4="no",'Data Transformation'!$C$425:$C$8425,'Data Transformation'!$E$425:$E$8425),"")),"")</f>
        <v/>
      </c>
      <c r="M81" s="58"/>
      <c r="N81" t="str">
        <f>IF(E81&gt;='Data Transformation'!$R$29,B81,"")</f>
        <v xml:space="preserve">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xml:space="preserve"> </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xml:space="preserve"> </v>
      </c>
      <c r="S81" t="str">
        <f>IF(D81&gt;='Data Transformation'!$R$31,B81,"")</f>
        <v xml:space="preserve"> </v>
      </c>
      <c r="T81" t="str">
        <f>IF(AND(H81&lt;'Data Transformation'!$R$30,E81&lt;'Data Transformation'!$R$29,G81&lt;0.3,D81&lt;'Data Transformation'!$R$31,E81&gt;0.4,H81&gt;0.4),B81,"")</f>
        <v/>
      </c>
      <c r="U81" s="58"/>
      <c r="V81" t="str" cm="2">
        <f t="array" ref="V81">IF(C81=FALSE,"",IF(AND(ISNUMBER(B81),ISBLANK(N81:T81)),"Unclassified",(IF(COUNT(N81:T81)=0,"",INDEX($N$4:$T$4,MATCH(TRUE,N81:T81=B81,0))))))</f>
        <v/>
      </c>
      <c r="W81" t="str">
        <f t="shared" si="4"/>
        <v/>
      </c>
      <c r="X81" t="str">
        <f t="shared" si="5"/>
        <v/>
      </c>
      <c r="AC81" t="b">
        <f t="shared" si="6"/>
        <v>0</v>
      </c>
      <c r="AD81" t="str">
        <f>IFERROR(ABS(ABS(K81-'Data Transformation'!$R$5)-ABS(K81-'Data Transformation'!$R$6)),"")</f>
        <v/>
      </c>
      <c r="AE81" t="e">
        <f>IF(C81=FALSE,"",IF(AND(OR(V81=$Z$6,V81=$Z$8),OR(AC81=TRUE,AD81&lt;=IF(ISNUMBER('Data Transformation'!$R$15),'Data Transformation'!$R$15,'Data Transformation'!$R$25))),TRUE,FALSE))</f>
        <v>#DIV/0!</v>
      </c>
    </row>
    <row r="82" spans="2:31" x14ac:dyDescent="0.25">
      <c r="B82" t="str">
        <v xml:space="preserve"> </v>
      </c>
      <c r="C82" t="str">
        <v xml:space="preserve"> </v>
      </c>
      <c r="D82" t="str">
        <v xml:space="preserve"> </v>
      </c>
      <c r="E82" t="str">
        <v xml:space="preserve"> </v>
      </c>
      <c r="F82" t="str">
        <v xml:space="preserve"> </v>
      </c>
      <c r="G82" t="str">
        <v xml:space="preserve"> </v>
      </c>
      <c r="H82" t="str">
        <v xml:space="preserve"> </v>
      </c>
      <c r="I82" t="str">
        <v xml:space="preserve"> </v>
      </c>
      <c r="K82" s="59" t="str">
        <f>IFERROR(AVERAGEIF('Data Transformation'!$B$425:$B$8425,B82,IF('Input and Summary Results'!$J$4="no",'Data Transformation'!$C$425:$C$8425,'Data Transformation'!$E$425:$E$8425)),"")</f>
        <v/>
      </c>
      <c r="L82" s="60" t="str" cm="1">
        <f t="array" ref="L82">IFERROR(_xlfn.STDEV.S(IF('Data Transformation'!$B$425:$B$8425=B82,IF('Input and Summary Results'!$J$4="no",'Data Transformation'!$C$425:$C$8425,'Data Transformation'!$E$425:$E$8425),"")),"")</f>
        <v/>
      </c>
      <c r="M82" s="58"/>
      <c r="N82" t="str">
        <f>IF(E82&gt;='Data Transformation'!$R$29,B82,"")</f>
        <v xml:space="preserve"> </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xml:space="preserve">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xml:space="preserve"> </v>
      </c>
      <c r="S82" t="str">
        <f>IF(D82&gt;='Data Transformation'!$R$31,B82,"")</f>
        <v xml:space="preserve"> </v>
      </c>
      <c r="T82" t="str">
        <f>IF(AND(H82&lt;'Data Transformation'!$R$30,E82&lt;'Data Transformation'!$R$29,G82&lt;0.3,D82&lt;'Data Transformation'!$R$31,E82&gt;0.4,H82&gt;0.4),B82,"")</f>
        <v/>
      </c>
      <c r="U82" s="58"/>
      <c r="V82" t="str" cm="2">
        <f t="array" ref="V82">IF(C82=FALSE,"",IF(AND(ISNUMBER(B82),ISBLANK(N82:T82)),"Unclassified",(IF(COUNT(N82:T82)=0,"",INDEX($N$4:$T$4,MATCH(TRUE,N82:T82=B82,0))))))</f>
        <v/>
      </c>
      <c r="W82" t="str">
        <f t="shared" si="4"/>
        <v/>
      </c>
      <c r="X82" t="str">
        <f t="shared" si="5"/>
        <v/>
      </c>
      <c r="AC82" t="b">
        <f t="shared" si="6"/>
        <v>0</v>
      </c>
      <c r="AD82" t="str">
        <f>IFERROR(ABS(ABS(K82-'Data Transformation'!$R$5)-ABS(K82-'Data Transformation'!$R$6)),"")</f>
        <v/>
      </c>
      <c r="AE82" t="e">
        <f>IF(C82=FALSE,"",IF(AND(OR(V82=$Z$6,V82=$Z$8),OR(AC82=TRUE,AD82&lt;=IF(ISNUMBER('Data Transformation'!$R$15),'Data Transformation'!$R$15,'Data Transformation'!$R$25))),TRUE,FALSE))</f>
        <v>#DIV/0!</v>
      </c>
    </row>
    <row r="83" spans="2:31" x14ac:dyDescent="0.25">
      <c r="B83" t="str">
        <v xml:space="preserve"> </v>
      </c>
      <c r="C83" t="str">
        <v xml:space="preserve"> </v>
      </c>
      <c r="D83" t="str">
        <v xml:space="preserve"> </v>
      </c>
      <c r="E83" t="str">
        <v xml:space="preserve"> </v>
      </c>
      <c r="F83" t="str">
        <v xml:space="preserve"> </v>
      </c>
      <c r="G83" t="str">
        <v xml:space="preserve"> </v>
      </c>
      <c r="H83" t="str">
        <v xml:space="preserve"> </v>
      </c>
      <c r="I83" t="str">
        <v xml:space="preserve"> </v>
      </c>
      <c r="K83" s="59" t="str">
        <f>IFERROR(AVERAGEIF('Data Transformation'!$B$425:$B$8425,B83,IF('Input and Summary Results'!$J$4="no",'Data Transformation'!$C$425:$C$8425,'Data Transformation'!$E$425:$E$8425)),"")</f>
        <v/>
      </c>
      <c r="L83" s="60" t="str" cm="1">
        <f t="array" ref="L83">IFERROR(_xlfn.STDEV.S(IF('Data Transformation'!$B$425:$B$8425=B83,IF('Input and Summary Results'!$J$4="no",'Data Transformation'!$C$425:$C$8425,'Data Transformation'!$E$425:$E$8425),"")),"")</f>
        <v/>
      </c>
      <c r="M83" s="58"/>
      <c r="N83" t="str">
        <f>IF(E83&gt;='Data Transformation'!$R$29,B83,"")</f>
        <v xml:space="preserve"> </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xml:space="preserve">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xml:space="preserve"> </v>
      </c>
      <c r="S83" t="str">
        <f>IF(D83&gt;='Data Transformation'!$R$31,B83,"")</f>
        <v xml:space="preserve"> </v>
      </c>
      <c r="T83" t="str">
        <f>IF(AND(H83&lt;'Data Transformation'!$R$30,E83&lt;'Data Transformation'!$R$29,G83&lt;0.3,D83&lt;'Data Transformation'!$R$31,E83&gt;0.4,H83&gt;0.4),B83,"")</f>
        <v/>
      </c>
      <c r="U83" s="58"/>
      <c r="V83" t="str" cm="2">
        <f t="array" ref="V83">IF(C83=FALSE,"",IF(AND(ISNUMBER(B83),ISBLANK(N83:T83)),"Unclassified",(IF(COUNT(N83:T83)=0,"",INDEX($N$4:$T$4,MATCH(TRUE,N83:T83=B83,0))))))</f>
        <v/>
      </c>
      <c r="W83" t="str">
        <f t="shared" si="4"/>
        <v/>
      </c>
      <c r="X83" t="str">
        <f t="shared" si="5"/>
        <v/>
      </c>
      <c r="AC83" t="b">
        <f t="shared" si="6"/>
        <v>0</v>
      </c>
      <c r="AD83" t="str">
        <f>IFERROR(ABS(ABS(K83-'Data Transformation'!$R$5)-ABS(K83-'Data Transformation'!$R$6)),"")</f>
        <v/>
      </c>
      <c r="AE83" t="e">
        <f>IF(C83=FALSE,"",IF(AND(OR(V83=$Z$6,V83=$Z$8),OR(AC83=TRUE,AD83&lt;=IF(ISNUMBER('Data Transformation'!$R$15),'Data Transformation'!$R$15,'Data Transformation'!$R$25))),TRUE,FALSE))</f>
        <v>#DIV/0!</v>
      </c>
    </row>
    <row r="84" spans="2:31" x14ac:dyDescent="0.25">
      <c r="B84" t="str">
        <v xml:space="preserve"> </v>
      </c>
      <c r="C84" t="str">
        <v xml:space="preserve"> </v>
      </c>
      <c r="D84" t="str">
        <v xml:space="preserve"> </v>
      </c>
      <c r="E84" t="str">
        <v xml:space="preserve"> </v>
      </c>
      <c r="F84" t="str">
        <v xml:space="preserve"> </v>
      </c>
      <c r="G84" t="str">
        <v xml:space="preserve"> </v>
      </c>
      <c r="H84" t="str">
        <v xml:space="preserve"> </v>
      </c>
      <c r="I84" t="str">
        <v xml:space="preserve"> </v>
      </c>
      <c r="K84" s="59" t="str">
        <f>IFERROR(AVERAGEIF('Data Transformation'!$B$425:$B$8425,B84,IF('Input and Summary Results'!$J$4="no",'Data Transformation'!$C$425:$C$8425,'Data Transformation'!$E$425:$E$8425)),"")</f>
        <v/>
      </c>
      <c r="L84" s="60" t="str" cm="1">
        <f t="array" ref="L84">IFERROR(_xlfn.STDEV.S(IF('Data Transformation'!$B$425:$B$8425=B84,IF('Input and Summary Results'!$J$4="no",'Data Transformation'!$C$425:$C$8425,'Data Transformation'!$E$425:$E$8425),"")),"")</f>
        <v/>
      </c>
      <c r="M84" s="58"/>
      <c r="N84" t="str">
        <f>IF(E84&gt;='Data Transformation'!$R$29,B84,"")</f>
        <v xml:space="preserve">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xml:space="preserve"> </v>
      </c>
      <c r="Q84" t="str">
        <f>IFERROR(IF(AND(Assignments!L84&lt;('Data Transformation'!$R$4-'Data Transformation'!$R$3)/2,ABS(K84-'Data Transformation'!$R$6)&lt;ABS(K84-'Data Transformation'!$R$5),NOT(ISNUMBER(N84)),NOT(ISNUMBER(T84)),NOT(ISNUMBER(P84)),NOT(ISNUMBER(R84)),NOT(ISNUMBER(T84)),NOT(ISNUMBER(S84))),Assignments!B84,""),"")</f>
        <v/>
      </c>
      <c r="R84" t="str">
        <f>IF(H84&gt;='Data Transformation'!$R$30,B84,"")</f>
        <v xml:space="preserve"> </v>
      </c>
      <c r="S84" t="str">
        <f>IF(D84&gt;='Data Transformation'!$R$31,B84,"")</f>
        <v xml:space="preserve"> </v>
      </c>
      <c r="T84" t="str">
        <f>IF(AND(H84&lt;'Data Transformation'!$R$30,E84&lt;'Data Transformation'!$R$29,G84&lt;0.3,D84&lt;'Data Transformation'!$R$31,E84&gt;0.4,H84&gt;0.4),B84,"")</f>
        <v/>
      </c>
      <c r="U84" s="58"/>
      <c r="V84" t="str" cm="2">
        <f t="array" ref="V84">IF(C84=FALSE,"",IF(AND(ISNUMBER(B84),ISBLANK(N84:T84)),"Unclassified",(IF(COUNT(N84:T84)=0,"",INDEX($N$4:$T$4,MATCH(TRUE,N84:T84=B84,0))))))</f>
        <v/>
      </c>
      <c r="W84" t="str">
        <f t="shared" si="4"/>
        <v/>
      </c>
      <c r="X84" t="str">
        <f t="shared" si="5"/>
        <v/>
      </c>
      <c r="AC84" t="b">
        <f t="shared" si="6"/>
        <v>0</v>
      </c>
      <c r="AD84" t="str">
        <f>IFERROR(ABS(ABS(K84-'Data Transformation'!$R$5)-ABS(K84-'Data Transformation'!$R$6)),"")</f>
        <v/>
      </c>
      <c r="AE84" t="e">
        <f>IF(C84=FALSE,"",IF(AND(OR(V84=$Z$6,V84=$Z$8),OR(AC84=TRUE,AD84&lt;=IF(ISNUMBER('Data Transformation'!$R$15),'Data Transformation'!$R$15,'Data Transformation'!$R$25))),TRUE,FALSE))</f>
        <v>#DIV/0!</v>
      </c>
    </row>
    <row r="85" spans="2:31" x14ac:dyDescent="0.25">
      <c r="B85" t="str">
        <v xml:space="preserve"> </v>
      </c>
      <c r="C85" t="str">
        <v xml:space="preserve"> </v>
      </c>
      <c r="D85" t="str">
        <v xml:space="preserve"> </v>
      </c>
      <c r="E85" t="str">
        <v xml:space="preserve"> </v>
      </c>
      <c r="F85" t="str">
        <v xml:space="preserve"> </v>
      </c>
      <c r="G85" t="str">
        <v xml:space="preserve"> </v>
      </c>
      <c r="H85" t="str">
        <v xml:space="preserve"> </v>
      </c>
      <c r="I85" t="str">
        <v xml:space="preserve"> </v>
      </c>
      <c r="K85" s="59" t="str">
        <f>IFERROR(AVERAGEIF('Data Transformation'!$B$425:$B$8425,B85,IF('Input and Summary Results'!$J$4="no",'Data Transformation'!$C$425:$C$8425,'Data Transformation'!$E$425:$E$8425)),"")</f>
        <v/>
      </c>
      <c r="L85" s="60" t="str" cm="1">
        <f t="array" ref="L85">IFERROR(_xlfn.STDEV.S(IF('Data Transformation'!$B$425:$B$8425=B85,IF('Input and Summary Results'!$J$4="no",'Data Transformation'!$C$425:$C$8425,'Data Transformation'!$E$425:$E$8425),"")),"")</f>
        <v/>
      </c>
      <c r="M85" s="58"/>
      <c r="N85" t="str">
        <f>IF(E85&gt;='Data Transformation'!$R$29,B85,"")</f>
        <v xml:space="preserve"> </v>
      </c>
      <c r="O85" t="str">
        <f>IFERROR(IF(AND(Assignments!L85&lt;('Data Transformation'!$R$4-'Data Transformation'!$R$3)/2,ABS(K85-'Data Transformation'!$R$6)&gt;ABS(K85-'Data Transformation'!$R$5),NOT(ISNUMBER(N85)),NOT(ISNUMBER(R85)),NOT(ISNUMBER(P85)),NOT(ISNUMBER(R85)),NOT(ISNUMBER(S85)),NOT(ISNUMBER(T85))),Assignments!B85,""),"")</f>
        <v/>
      </c>
      <c r="P85" t="str">
        <f>IF(AND(NOT(ISNUMBER(N85)),NOT(ISNUMBER(R85)),NOT(ISNUMBER(S85)),G85&gt;='Data Transformation'!$R$28),B85,"")</f>
        <v xml:space="preserve"> </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xml:space="preserve"> </v>
      </c>
      <c r="S85" t="str">
        <f>IF(D85&gt;='Data Transformation'!$R$31,B85,"")</f>
        <v xml:space="preserve"> </v>
      </c>
      <c r="T85" t="str">
        <f>IF(AND(H85&lt;'Data Transformation'!$R$30,E85&lt;'Data Transformation'!$R$29,G85&lt;0.3,D85&lt;'Data Transformation'!$R$31,E85&gt;0.4,H85&gt;0.4),B85,"")</f>
        <v/>
      </c>
      <c r="U85" s="58"/>
      <c r="V85" t="str" cm="2">
        <f t="array" ref="V85">IF(C85=FALSE,"",IF(AND(ISNUMBER(B85),ISBLANK(N85:T85)),"Unclassified",(IF(COUNT(N85:T85)=0,"",INDEX($N$4:$T$4,MATCH(TRUE,N85:T85=B85,0))))))</f>
        <v/>
      </c>
      <c r="W85" t="str">
        <f t="shared" si="4"/>
        <v/>
      </c>
      <c r="X85" t="str">
        <f t="shared" si="5"/>
        <v/>
      </c>
      <c r="AC85" t="b">
        <f t="shared" si="6"/>
        <v>0</v>
      </c>
      <c r="AD85" t="str">
        <f>IFERROR(ABS(ABS(K85-'Data Transformation'!$R$5)-ABS(K85-'Data Transformation'!$R$6)),"")</f>
        <v/>
      </c>
      <c r="AE85" t="e">
        <f>IF(C85=FALSE,"",IF(AND(OR(V85=$Z$6,V85=$Z$8),OR(AC85=TRUE,AD85&lt;=IF(ISNUMBER('Data Transformation'!$R$15),'Data Transformation'!$R$15,'Data Transformation'!$R$25))),TRUE,FALSE))</f>
        <v>#DIV/0!</v>
      </c>
    </row>
    <row r="86" spans="2:31" x14ac:dyDescent="0.25">
      <c r="B86" t="str">
        <v xml:space="preserve"> </v>
      </c>
      <c r="C86" t="str">
        <v xml:space="preserve"> </v>
      </c>
      <c r="D86" t="str">
        <v xml:space="preserve"> </v>
      </c>
      <c r="E86" t="str">
        <v xml:space="preserve"> </v>
      </c>
      <c r="F86" t="str">
        <v xml:space="preserve"> </v>
      </c>
      <c r="G86" t="str">
        <v xml:space="preserve"> </v>
      </c>
      <c r="H86" t="str">
        <v xml:space="preserve"> </v>
      </c>
      <c r="I86" t="str">
        <v xml:space="preserve"> </v>
      </c>
      <c r="K86" s="59" t="str">
        <f>IFERROR(AVERAGEIF('Data Transformation'!$B$425:$B$8425,B86,IF('Input and Summary Results'!$J$4="no",'Data Transformation'!$C$425:$C$8425,'Data Transformation'!$E$425:$E$8425)),"")</f>
        <v/>
      </c>
      <c r="L86" s="60" t="str" cm="1">
        <f t="array" ref="L86">IFERROR(_xlfn.STDEV.S(IF('Data Transformation'!$B$425:$B$8425=B86,IF('Input and Summary Results'!$J$4="no",'Data Transformation'!$C$425:$C$8425,'Data Transformation'!$E$425:$E$8425),"")),"")</f>
        <v/>
      </c>
      <c r="M86" s="58"/>
      <c r="N86" t="str">
        <f>IF(E86&gt;='Data Transformation'!$R$29,B86,"")</f>
        <v xml:space="preserve"> </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xml:space="preserve">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xml:space="preserve"> </v>
      </c>
      <c r="S86" t="str">
        <f>IF(D86&gt;='Data Transformation'!$R$31,B86,"")</f>
        <v xml:space="preserve"> </v>
      </c>
      <c r="T86" t="str">
        <f>IF(AND(H86&lt;'Data Transformation'!$R$30,E86&lt;'Data Transformation'!$R$29,G86&lt;0.3,D86&lt;'Data Transformation'!$R$31,E86&gt;0.4,H86&gt;0.4),B86,"")</f>
        <v/>
      </c>
      <c r="U86" s="58"/>
      <c r="V86" t="str" cm="2">
        <f t="array" ref="V86">IF(C86=FALSE,"",IF(AND(ISNUMBER(B86),ISBLANK(N86:T86)),"Unclassified",(IF(COUNT(N86:T86)=0,"",INDEX($N$4:$T$4,MATCH(TRUE,N86:T86=B86,0))))))</f>
        <v/>
      </c>
      <c r="W86" t="str">
        <f t="shared" si="4"/>
        <v/>
      </c>
      <c r="X86" t="str">
        <f t="shared" si="5"/>
        <v/>
      </c>
      <c r="AC86" t="b">
        <f t="shared" si="6"/>
        <v>0</v>
      </c>
      <c r="AD86" t="str">
        <f>IFERROR(ABS(ABS(K86-'Data Transformation'!$R$5)-ABS(K86-'Data Transformation'!$R$6)),"")</f>
        <v/>
      </c>
      <c r="AE86" t="e">
        <f>IF(C86=FALSE,"",IF(AND(OR(V86=$Z$6,V86=$Z$8),OR(AC86=TRUE,AD86&lt;=IF(ISNUMBER('Data Transformation'!$R$15),'Data Transformation'!$R$15,'Data Transformation'!$R$25))),TRUE,FALSE))</f>
        <v>#DIV/0!</v>
      </c>
    </row>
    <row r="87" spans="2:31" x14ac:dyDescent="0.25">
      <c r="B87" t="str">
        <v xml:space="preserve"> </v>
      </c>
      <c r="C87" t="str">
        <v xml:space="preserve"> </v>
      </c>
      <c r="D87" t="str">
        <v xml:space="preserve"> </v>
      </c>
      <c r="E87" t="str">
        <v xml:space="preserve"> </v>
      </c>
      <c r="F87" t="str">
        <v xml:space="preserve"> </v>
      </c>
      <c r="G87" t="str">
        <v xml:space="preserve"> </v>
      </c>
      <c r="H87" t="str">
        <v xml:space="preserve"> </v>
      </c>
      <c r="I87" t="str">
        <v xml:space="preserve"> </v>
      </c>
      <c r="K87" s="59" t="str">
        <f>IFERROR(AVERAGEIF('Data Transformation'!$B$425:$B$8425,B87,IF('Input and Summary Results'!$J$4="no",'Data Transformation'!$C$425:$C$8425,'Data Transformation'!$E$425:$E$8425)),"")</f>
        <v/>
      </c>
      <c r="L87" s="60" t="str" cm="1">
        <f t="array" ref="L87">IFERROR(_xlfn.STDEV.S(IF('Data Transformation'!$B$425:$B$8425=B87,IF('Input and Summary Results'!$J$4="no",'Data Transformation'!$C$425:$C$8425,'Data Transformation'!$E$425:$E$8425),"")),"")</f>
        <v/>
      </c>
      <c r="M87" s="58"/>
      <c r="N87" t="str">
        <f>IF(E87&gt;='Data Transformation'!$R$29,B87,"")</f>
        <v xml:space="preserve"> </v>
      </c>
      <c r="O87" t="str">
        <f>IFERROR(IF(AND(Assignments!L87&lt;('Data Transformation'!$R$4-'Data Transformation'!$R$3)/2,ABS(K87-'Data Transformation'!$R$6)&gt;ABS(K87-'Data Transformation'!$R$5),NOT(ISNUMBER(N87)),NOT(ISNUMBER(R87)),NOT(ISNUMBER(P87)),NOT(ISNUMBER(R87)),NOT(ISNUMBER(S87)),NOT(ISNUMBER(T87))),Assignments!B87,""),"")</f>
        <v/>
      </c>
      <c r="P87" t="str">
        <f>IF(AND(NOT(ISNUMBER(N87)),NOT(ISNUMBER(R87)),NOT(ISNUMBER(S87)),G87&gt;='Data Transformation'!$R$28),B87,"")</f>
        <v xml:space="preserve"> </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xml:space="preserve"> </v>
      </c>
      <c r="S87" t="str">
        <f>IF(D87&gt;='Data Transformation'!$R$31,B87,"")</f>
        <v xml:space="preserve"> </v>
      </c>
      <c r="T87" t="str">
        <f>IF(AND(H87&lt;'Data Transformation'!$R$30,E87&lt;'Data Transformation'!$R$29,G87&lt;0.3,D87&lt;'Data Transformation'!$R$31,E87&gt;0.4,H87&gt;0.4),B87,"")</f>
        <v/>
      </c>
      <c r="U87" s="58"/>
      <c r="V87" t="str" cm="2">
        <f t="array" ref="V87">IF(C87=FALSE,"",IF(AND(ISNUMBER(B87),ISBLANK(N87:T87)),"Unclassified",(IF(COUNT(N87:T87)=0,"",INDEX($N$4:$T$4,MATCH(TRUE,N87:T87=B87,0))))))</f>
        <v/>
      </c>
      <c r="W87" t="str">
        <f t="shared" si="4"/>
        <v/>
      </c>
      <c r="X87" t="str">
        <f t="shared" si="5"/>
        <v/>
      </c>
      <c r="AC87" t="b">
        <f t="shared" si="6"/>
        <v>0</v>
      </c>
      <c r="AD87" t="str">
        <f>IFERROR(ABS(ABS(K87-'Data Transformation'!$R$5)-ABS(K87-'Data Transformation'!$R$6)),"")</f>
        <v/>
      </c>
      <c r="AE87" t="e">
        <f>IF(C87=FALSE,"",IF(AND(OR(V87=$Z$6,V87=$Z$8),OR(AC87=TRUE,AD87&lt;=IF(ISNUMBER('Data Transformation'!$R$15),'Data Transformation'!$R$15,'Data Transformation'!$R$25))),TRUE,FALSE))</f>
        <v>#DIV/0!</v>
      </c>
    </row>
    <row r="88" spans="2:31" x14ac:dyDescent="0.25">
      <c r="B88" t="str">
        <v xml:space="preserve"> </v>
      </c>
      <c r="C88" t="str">
        <v xml:space="preserve"> </v>
      </c>
      <c r="D88" t="str">
        <v xml:space="preserve"> </v>
      </c>
      <c r="E88" t="str">
        <v xml:space="preserve"> </v>
      </c>
      <c r="F88" t="str">
        <v xml:space="preserve"> </v>
      </c>
      <c r="G88" t="str">
        <v xml:space="preserve"> </v>
      </c>
      <c r="H88" t="str">
        <v xml:space="preserve"> </v>
      </c>
      <c r="I88" t="str">
        <v xml:space="preserve"> </v>
      </c>
      <c r="K88" s="59" t="str">
        <f>IFERROR(AVERAGEIF('Data Transformation'!$B$425:$B$8425,B88,IF('Input and Summary Results'!$J$4="no",'Data Transformation'!$C$425:$C$8425,'Data Transformation'!$E$425:$E$8425)),"")</f>
        <v/>
      </c>
      <c r="L88" s="60" t="str" cm="1">
        <f t="array" ref="L88">IFERROR(_xlfn.STDEV.S(IF('Data Transformation'!$B$425:$B$8425=B88,IF('Input and Summary Results'!$J$4="no",'Data Transformation'!$C$425:$C$8425,'Data Transformation'!$E$425:$E$8425),"")),"")</f>
        <v/>
      </c>
      <c r="M88" s="58"/>
      <c r="N88" t="str">
        <f>IF(E88&gt;='Data Transformation'!$R$29,B88,"")</f>
        <v xml:space="preserve">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xml:space="preserve"> </v>
      </c>
      <c r="Q88" t="str">
        <f>IFERROR(IF(AND(Assignments!L88&lt;('Data Transformation'!$R$4-'Data Transformation'!$R$3)/2,ABS(K88-'Data Transformation'!$R$6)&lt;ABS(K88-'Data Transformation'!$R$5),NOT(ISNUMBER(N88)),NOT(ISNUMBER(T88)),NOT(ISNUMBER(P88)),NOT(ISNUMBER(R88)),NOT(ISNUMBER(T88)),NOT(ISNUMBER(S88))),Assignments!B88,""),"")</f>
        <v/>
      </c>
      <c r="R88" t="str">
        <f>IF(H88&gt;='Data Transformation'!$R$30,B88,"")</f>
        <v xml:space="preserve"> </v>
      </c>
      <c r="S88" t="str">
        <f>IF(D88&gt;='Data Transformation'!$R$31,B88,"")</f>
        <v xml:space="preserve"> </v>
      </c>
      <c r="T88" t="str">
        <f>IF(AND(H88&lt;'Data Transformation'!$R$30,E88&lt;'Data Transformation'!$R$29,G88&lt;0.3,D88&lt;'Data Transformation'!$R$31,E88&gt;0.4,H88&gt;0.4),B88,"")</f>
        <v/>
      </c>
      <c r="U88" s="58"/>
      <c r="V88" t="str" cm="2">
        <f t="array" ref="V88">IF(C88=FALSE,"",IF(AND(ISNUMBER(B88),ISBLANK(N88:T88)),"Unclassified",(IF(COUNT(N88:T88)=0,"",INDEX($N$4:$T$4,MATCH(TRUE,N88:T88=B88,0))))))</f>
        <v/>
      </c>
      <c r="W88" t="str">
        <f t="shared" si="4"/>
        <v/>
      </c>
      <c r="X88" t="str">
        <f t="shared" si="5"/>
        <v/>
      </c>
      <c r="AC88" t="b">
        <f t="shared" si="6"/>
        <v>0</v>
      </c>
      <c r="AD88" t="str">
        <f>IFERROR(ABS(ABS(K88-'Data Transformation'!$R$5)-ABS(K88-'Data Transformation'!$R$6)),"")</f>
        <v/>
      </c>
      <c r="AE88" t="e">
        <f>IF(C88=FALSE,"",IF(AND(OR(V88=$Z$6,V88=$Z$8),OR(AC88=TRUE,AD88&lt;=IF(ISNUMBER('Data Transformation'!$R$15),'Data Transformation'!$R$15,'Data Transformation'!$R$25))),TRUE,FALSE))</f>
        <v>#DIV/0!</v>
      </c>
    </row>
    <row r="89" spans="2:31" x14ac:dyDescent="0.25">
      <c r="B89" t="str">
        <v xml:space="preserve"> </v>
      </c>
      <c r="C89" t="str">
        <v xml:space="preserve"> </v>
      </c>
      <c r="D89" t="str">
        <v xml:space="preserve"> </v>
      </c>
      <c r="E89" t="str">
        <v xml:space="preserve"> </v>
      </c>
      <c r="F89" t="str">
        <v xml:space="preserve"> </v>
      </c>
      <c r="G89" t="str">
        <v xml:space="preserve"> </v>
      </c>
      <c r="H89" t="str">
        <v xml:space="preserve"> </v>
      </c>
      <c r="I89" t="str">
        <v xml:space="preserve"> </v>
      </c>
      <c r="K89" s="59" t="str">
        <f>IFERROR(AVERAGEIF('Data Transformation'!$B$425:$B$8425,B89,IF('Input and Summary Results'!$J$4="no",'Data Transformation'!$C$425:$C$8425,'Data Transformation'!$E$425:$E$8425)),"")</f>
        <v/>
      </c>
      <c r="L89" s="60" t="str" cm="1">
        <f t="array" ref="L89">IFERROR(_xlfn.STDEV.S(IF('Data Transformation'!$B$425:$B$8425=B89,IF('Input and Summary Results'!$J$4="no",'Data Transformation'!$C$425:$C$8425,'Data Transformation'!$E$425:$E$8425),"")),"")</f>
        <v/>
      </c>
      <c r="M89" s="58"/>
      <c r="N89" t="str">
        <f>IF(E89&gt;='Data Transformation'!$R$29,B89,"")</f>
        <v xml:space="preserve"> </v>
      </c>
      <c r="O89" t="str">
        <f>IFERROR(IF(AND(Assignments!L89&lt;('Data Transformation'!$R$4-'Data Transformation'!$R$3)/2,ABS(K89-'Data Transformation'!$R$6)&gt;ABS(K89-'Data Transformation'!$R$5),NOT(ISNUMBER(N89)),NOT(ISNUMBER(R89)),NOT(ISNUMBER(P89)),NOT(ISNUMBER(R89)),NOT(ISNUMBER(S89)),NOT(ISNUMBER(T89))),Assignments!B89,""),"")</f>
        <v/>
      </c>
      <c r="P89" t="str">
        <f>IF(AND(NOT(ISNUMBER(N89)),NOT(ISNUMBER(R89)),NOT(ISNUMBER(S89)),G89&gt;='Data Transformation'!$R$28),B89,"")</f>
        <v xml:space="preserve"> </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xml:space="preserve"> </v>
      </c>
      <c r="S89" t="str">
        <f>IF(D89&gt;='Data Transformation'!$R$31,B89,"")</f>
        <v xml:space="preserve"> </v>
      </c>
      <c r="T89" t="str">
        <f>IF(AND(H89&lt;'Data Transformation'!$R$30,E89&lt;'Data Transformation'!$R$29,G89&lt;0.3,D89&lt;'Data Transformation'!$R$31,E89&gt;0.4,H89&gt;0.4),B89,"")</f>
        <v/>
      </c>
      <c r="U89" s="58"/>
      <c r="V89" t="str" cm="2">
        <f t="array" ref="V89">IF(C89=FALSE,"",IF(AND(ISNUMBER(B89),ISBLANK(N89:T89)),"Unclassified",(IF(COUNT(N89:T89)=0,"",INDEX($N$4:$T$4,MATCH(TRUE,N89:T89=B89,0))))))</f>
        <v/>
      </c>
      <c r="W89" t="str">
        <f t="shared" si="4"/>
        <v/>
      </c>
      <c r="X89" t="str">
        <f t="shared" si="5"/>
        <v/>
      </c>
      <c r="AC89" t="b">
        <f t="shared" si="6"/>
        <v>0</v>
      </c>
      <c r="AD89" t="str">
        <f>IFERROR(ABS(ABS(K89-'Data Transformation'!$R$5)-ABS(K89-'Data Transformation'!$R$6)),"")</f>
        <v/>
      </c>
      <c r="AE89" t="e">
        <f>IF(C89=FALSE,"",IF(AND(OR(V89=$Z$6,V89=$Z$8),OR(AC89=TRUE,AD89&lt;=IF(ISNUMBER('Data Transformation'!$R$15),'Data Transformation'!$R$15,'Data Transformation'!$R$25))),TRUE,FALSE))</f>
        <v>#DIV/0!</v>
      </c>
    </row>
    <row r="90" spans="2:31" x14ac:dyDescent="0.25">
      <c r="B90" t="str">
        <v xml:space="preserve"> </v>
      </c>
      <c r="C90" t="str">
        <v xml:space="preserve"> </v>
      </c>
      <c r="D90" t="str">
        <v xml:space="preserve"> </v>
      </c>
      <c r="E90" t="str">
        <v xml:space="preserve"> </v>
      </c>
      <c r="F90" t="str">
        <v xml:space="preserve"> </v>
      </c>
      <c r="G90" t="str">
        <v xml:space="preserve"> </v>
      </c>
      <c r="H90" t="str">
        <v xml:space="preserve"> </v>
      </c>
      <c r="I90" t="str">
        <v xml:space="preserve"> </v>
      </c>
      <c r="K90" s="59" t="str">
        <f>IFERROR(AVERAGEIF('Data Transformation'!$B$425:$B$8425,B90,IF('Input and Summary Results'!$J$4="no",'Data Transformation'!$C$425:$C$8425,'Data Transformation'!$E$425:$E$8425)),"")</f>
        <v/>
      </c>
      <c r="L90" s="60" t="str" cm="1">
        <f t="array" ref="L90">IFERROR(_xlfn.STDEV.S(IF('Data Transformation'!$B$425:$B$8425=B90,IF('Input and Summary Results'!$J$4="no",'Data Transformation'!$C$425:$C$8425,'Data Transformation'!$E$425:$E$8425),"")),"")</f>
        <v/>
      </c>
      <c r="M90" s="58"/>
      <c r="N90" t="str">
        <f>IF(E90&gt;='Data Transformation'!$R$29,B90,"")</f>
        <v xml:space="preserve"> </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xml:space="preserve">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xml:space="preserve"> </v>
      </c>
      <c r="S90" t="str">
        <f>IF(D90&gt;='Data Transformation'!$R$31,B90,"")</f>
        <v xml:space="preserve"> </v>
      </c>
      <c r="T90" t="str">
        <f>IF(AND(H90&lt;'Data Transformation'!$R$30,E90&lt;'Data Transformation'!$R$29,G90&lt;0.3,D90&lt;'Data Transformation'!$R$31,E90&gt;0.4,H90&gt;0.4),B90,"")</f>
        <v/>
      </c>
      <c r="U90" s="58"/>
      <c r="V90" t="str" cm="2">
        <f t="array" ref="V90">IF(C90=FALSE,"",IF(AND(ISNUMBER(B90),ISBLANK(N90:T90)),"Unclassified",(IF(COUNT(N90:T90)=0,"",INDEX($N$4:$T$4,MATCH(TRUE,N90:T90=B90,0))))))</f>
        <v/>
      </c>
      <c r="W90" t="str">
        <f t="shared" si="4"/>
        <v/>
      </c>
      <c r="X90" t="str">
        <f t="shared" si="5"/>
        <v/>
      </c>
      <c r="AC90" t="b">
        <f t="shared" si="6"/>
        <v>0</v>
      </c>
      <c r="AD90" t="str">
        <f>IFERROR(ABS(ABS(K90-'Data Transformation'!$R$5)-ABS(K90-'Data Transformation'!$R$6)),"")</f>
        <v/>
      </c>
      <c r="AE90" t="e">
        <f>IF(C90=FALSE,"",IF(AND(OR(V90=$Z$6,V90=$Z$8),OR(AC90=TRUE,AD90&lt;=IF(ISNUMBER('Data Transformation'!$R$15),'Data Transformation'!$R$15,'Data Transformation'!$R$25))),TRUE,FALSE))</f>
        <v>#DIV/0!</v>
      </c>
    </row>
    <row r="91" spans="2:31" x14ac:dyDescent="0.25">
      <c r="B91" t="str">
        <v xml:space="preserve"> </v>
      </c>
      <c r="C91" t="str">
        <v xml:space="preserve"> </v>
      </c>
      <c r="D91" t="str">
        <v xml:space="preserve"> </v>
      </c>
      <c r="E91" t="str">
        <v xml:space="preserve"> </v>
      </c>
      <c r="F91" t="str">
        <v xml:space="preserve"> </v>
      </c>
      <c r="G91" t="str">
        <v xml:space="preserve"> </v>
      </c>
      <c r="H91" t="str">
        <v xml:space="preserve"> </v>
      </c>
      <c r="I91" t="str">
        <v xml:space="preserve"> </v>
      </c>
      <c r="K91" s="59" t="str">
        <f>IFERROR(AVERAGEIF('Data Transformation'!$B$425:$B$8425,B91,IF('Input and Summary Results'!$J$4="no",'Data Transformation'!$C$425:$C$8425,'Data Transformation'!$E$425:$E$8425)),"")</f>
        <v/>
      </c>
      <c r="L91" s="60" t="str" cm="1">
        <f t="array" ref="L91">IFERROR(_xlfn.STDEV.S(IF('Data Transformation'!$B$425:$B$8425=B91,IF('Input and Summary Results'!$J$4="no",'Data Transformation'!$C$425:$C$8425,'Data Transformation'!$E$425:$E$8425),"")),"")</f>
        <v/>
      </c>
      <c r="M91" s="58"/>
      <c r="N91" t="str">
        <f>IF(E91&gt;='Data Transformation'!$R$29,B91,"")</f>
        <v xml:space="preserve">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xml:space="preserve"> </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xml:space="preserve"> </v>
      </c>
      <c r="S91" t="str">
        <f>IF(D91&gt;='Data Transformation'!$R$31,B91,"")</f>
        <v xml:space="preserve"> </v>
      </c>
      <c r="T91" t="str">
        <f>IF(AND(H91&lt;'Data Transformation'!$R$30,E91&lt;'Data Transformation'!$R$29,G91&lt;0.3,D91&lt;'Data Transformation'!$R$31,E91&gt;0.4,H91&gt;0.4),B91,"")</f>
        <v/>
      </c>
      <c r="U91" s="58"/>
      <c r="V91" t="str" cm="2">
        <f t="array" ref="V91">IF(C91=FALSE,"",IF(AND(ISNUMBER(B91),ISBLANK(N91:T91)),"Unclassified",(IF(COUNT(N91:T91)=0,"",INDEX($N$4:$T$4,MATCH(TRUE,N91:T91=B91,0))))))</f>
        <v/>
      </c>
      <c r="W91" t="str">
        <f t="shared" si="4"/>
        <v/>
      </c>
      <c r="X91" t="str">
        <f t="shared" si="5"/>
        <v/>
      </c>
      <c r="AC91" t="b">
        <f t="shared" si="6"/>
        <v>0</v>
      </c>
      <c r="AD91" t="str">
        <f>IFERROR(ABS(ABS(K91-'Data Transformation'!$R$5)-ABS(K91-'Data Transformation'!$R$6)),"")</f>
        <v/>
      </c>
      <c r="AE91" t="e">
        <f>IF(C91=FALSE,"",IF(AND(OR(V91=$Z$6,V91=$Z$8),OR(AC91=TRUE,AD91&lt;=IF(ISNUMBER('Data Transformation'!$R$15),'Data Transformation'!$R$15,'Data Transformation'!$R$25))),TRUE,FALSE))</f>
        <v>#DIV/0!</v>
      </c>
    </row>
    <row r="92" spans="2:31" x14ac:dyDescent="0.25">
      <c r="B92" t="str">
        <v xml:space="preserve"> </v>
      </c>
      <c r="C92" t="str">
        <v xml:space="preserve"> </v>
      </c>
      <c r="D92" t="str">
        <v xml:space="preserve"> </v>
      </c>
      <c r="E92" t="str">
        <v xml:space="preserve"> </v>
      </c>
      <c r="F92" t="str">
        <v xml:space="preserve"> </v>
      </c>
      <c r="G92" t="str">
        <v xml:space="preserve"> </v>
      </c>
      <c r="H92" t="str">
        <v xml:space="preserve"> </v>
      </c>
      <c r="I92" t="str">
        <v xml:space="preserve"> </v>
      </c>
      <c r="K92" s="59" t="str">
        <f>IFERROR(AVERAGEIF('Data Transformation'!$B$425:$B$8425,B92,IF('Input and Summary Results'!$J$4="no",'Data Transformation'!$C$425:$C$8425,'Data Transformation'!$E$425:$E$8425)),"")</f>
        <v/>
      </c>
      <c r="L92" s="60" t="str" cm="1">
        <f t="array" ref="L92">IFERROR(_xlfn.STDEV.S(IF('Data Transformation'!$B$425:$B$8425=B92,IF('Input and Summary Results'!$J$4="no",'Data Transformation'!$C$425:$C$8425,'Data Transformation'!$E$425:$E$8425),"")),"")</f>
        <v/>
      </c>
      <c r="M92" s="58"/>
      <c r="N92" t="str">
        <f>IF(E92&gt;='Data Transformation'!$R$29,B92,"")</f>
        <v xml:space="preserve"> </v>
      </c>
      <c r="O92" t="str">
        <f>IFERROR(IF(AND(Assignments!L92&lt;('Data Transformation'!$R$4-'Data Transformation'!$R$3)/2,ABS(K92-'Data Transformation'!$R$6)&gt;ABS(K92-'Data Transformation'!$R$5),NOT(ISNUMBER(N92)),NOT(ISNUMBER(R92)),NOT(ISNUMBER(P92)),NOT(ISNUMBER(R92)),NOT(ISNUMBER(S92)),NOT(ISNUMBER(T92))),Assignments!B92,""),"")</f>
        <v/>
      </c>
      <c r="P92" t="str">
        <f>IF(AND(NOT(ISNUMBER(N92)),NOT(ISNUMBER(R92)),NOT(ISNUMBER(S92)),G92&gt;='Data Transformation'!$R$28),B92,"")</f>
        <v xml:space="preserve"> </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xml:space="preserve"> </v>
      </c>
      <c r="S92" t="str">
        <f>IF(D92&gt;='Data Transformation'!$R$31,B92,"")</f>
        <v xml:space="preserve"> </v>
      </c>
      <c r="T92" t="str">
        <f>IF(AND(H92&lt;'Data Transformation'!$R$30,E92&lt;'Data Transformation'!$R$29,G92&lt;0.3,D92&lt;'Data Transformation'!$R$31,E92&gt;0.4,H92&gt;0.4),B92,"")</f>
        <v/>
      </c>
      <c r="U92" s="58"/>
      <c r="V92" t="str" cm="2">
        <f t="array" ref="V92">IF(C92=FALSE,"",IF(AND(ISNUMBER(B92),ISBLANK(N92:T92)),"Unclassified",(IF(COUNT(N92:T92)=0,"",INDEX($N$4:$T$4,MATCH(TRUE,N92:T92=B92,0))))))</f>
        <v/>
      </c>
      <c r="W92" t="str">
        <f t="shared" si="4"/>
        <v/>
      </c>
      <c r="X92" t="str">
        <f t="shared" si="5"/>
        <v/>
      </c>
      <c r="AC92" t="b">
        <f t="shared" si="6"/>
        <v>0</v>
      </c>
      <c r="AD92" t="str">
        <f>IFERROR(ABS(ABS(K92-'Data Transformation'!$R$5)-ABS(K92-'Data Transformation'!$R$6)),"")</f>
        <v/>
      </c>
      <c r="AE92" t="e">
        <f>IF(C92=FALSE,"",IF(AND(OR(V92=$Z$6,V92=$Z$8),OR(AC92=TRUE,AD92&lt;=IF(ISNUMBER('Data Transformation'!$R$15),'Data Transformation'!$R$15,'Data Transformation'!$R$25))),TRUE,FALSE))</f>
        <v>#DIV/0!</v>
      </c>
    </row>
    <row r="93" spans="2:31" x14ac:dyDescent="0.25">
      <c r="B93" t="str">
        <v xml:space="preserve"> </v>
      </c>
      <c r="C93" t="str">
        <v xml:space="preserve"> </v>
      </c>
      <c r="D93" t="str">
        <v xml:space="preserve"> </v>
      </c>
      <c r="E93" t="str">
        <v xml:space="preserve"> </v>
      </c>
      <c r="F93" t="str">
        <v xml:space="preserve"> </v>
      </c>
      <c r="G93" t="str">
        <v xml:space="preserve"> </v>
      </c>
      <c r="H93" t="str">
        <v xml:space="preserve"> </v>
      </c>
      <c r="I93" t="str">
        <v xml:space="preserve"> </v>
      </c>
      <c r="K93" s="59" t="str">
        <f>IFERROR(AVERAGEIF('Data Transformation'!$B$425:$B$8425,B93,IF('Input and Summary Results'!$J$4="no",'Data Transformation'!$C$425:$C$8425,'Data Transformation'!$E$425:$E$8425)),"")</f>
        <v/>
      </c>
      <c r="L93" s="60" t="str" cm="1">
        <f t="array" ref="L93">IFERROR(_xlfn.STDEV.S(IF('Data Transformation'!$B$425:$B$8425=B93,IF('Input and Summary Results'!$J$4="no",'Data Transformation'!$C$425:$C$8425,'Data Transformation'!$E$425:$E$8425),"")),"")</f>
        <v/>
      </c>
      <c r="M93" s="58"/>
      <c r="N93" t="str">
        <f>IF(E93&gt;='Data Transformation'!$R$29,B93,"")</f>
        <v xml:space="preserve"> </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xml:space="preserve">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xml:space="preserve"> </v>
      </c>
      <c r="S93" t="str">
        <f>IF(D93&gt;='Data Transformation'!$R$31,B93,"")</f>
        <v xml:space="preserve"> </v>
      </c>
      <c r="T93" t="str">
        <f>IF(AND(H93&lt;'Data Transformation'!$R$30,E93&lt;'Data Transformation'!$R$29,G93&lt;0.3,D93&lt;'Data Transformation'!$R$31,E93&gt;0.4,H93&gt;0.4),B93,"")</f>
        <v/>
      </c>
      <c r="U93" s="58"/>
      <c r="V93" t="str" cm="2">
        <f t="array" ref="V93">IF(C93=FALSE,"",IF(AND(ISNUMBER(B93),ISBLANK(N93:T93)),"Unclassified",(IF(COUNT(N93:T93)=0,"",INDEX($N$4:$T$4,MATCH(TRUE,N93:T93=B93,0))))))</f>
        <v/>
      </c>
      <c r="W93" t="str">
        <f t="shared" si="4"/>
        <v/>
      </c>
      <c r="X93" t="str">
        <f t="shared" si="5"/>
        <v/>
      </c>
      <c r="AC93" t="b">
        <f t="shared" si="6"/>
        <v>0</v>
      </c>
      <c r="AD93" t="str">
        <f>IFERROR(ABS(ABS(K93-'Data Transformation'!$R$5)-ABS(K93-'Data Transformation'!$R$6)),"")</f>
        <v/>
      </c>
      <c r="AE93" t="e">
        <f>IF(C93=FALSE,"",IF(AND(OR(V93=$Z$6,V93=$Z$8),OR(AC93=TRUE,AD93&lt;=IF(ISNUMBER('Data Transformation'!$R$15),'Data Transformation'!$R$15,'Data Transformation'!$R$25))),TRUE,FALSE))</f>
        <v>#DIV/0!</v>
      </c>
    </row>
    <row r="94" spans="2:31" x14ac:dyDescent="0.25">
      <c r="B94" t="str">
        <v xml:space="preserve"> </v>
      </c>
      <c r="C94" t="str">
        <v xml:space="preserve"> </v>
      </c>
      <c r="D94" t="str">
        <v xml:space="preserve"> </v>
      </c>
      <c r="E94" t="str">
        <v xml:space="preserve"> </v>
      </c>
      <c r="F94" t="str">
        <v xml:space="preserve"> </v>
      </c>
      <c r="G94" t="str">
        <v xml:space="preserve"> </v>
      </c>
      <c r="H94" t="str">
        <v xml:space="preserve"> </v>
      </c>
      <c r="I94" t="str">
        <v xml:space="preserve"> </v>
      </c>
      <c r="K94" s="59" t="str">
        <f>IFERROR(AVERAGEIF('Data Transformation'!$B$425:$B$8425,B94,IF('Input and Summary Results'!$J$4="no",'Data Transformation'!$C$425:$C$8425,'Data Transformation'!$E$425:$E$8425)),"")</f>
        <v/>
      </c>
      <c r="L94" s="60" t="str" cm="1">
        <f t="array" ref="L94">IFERROR(_xlfn.STDEV.S(IF('Data Transformation'!$B$425:$B$8425=B94,IF('Input and Summary Results'!$J$4="no",'Data Transformation'!$C$425:$C$8425,'Data Transformation'!$E$425:$E$8425),"")),"")</f>
        <v/>
      </c>
      <c r="M94" s="58"/>
      <c r="N94" t="str">
        <f>IF(E94&gt;='Data Transformation'!$R$29,B94,"")</f>
        <v xml:space="preserve"> </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xml:space="preserve">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xml:space="preserve"> </v>
      </c>
      <c r="S94" t="str">
        <f>IF(D94&gt;='Data Transformation'!$R$31,B94,"")</f>
        <v xml:space="preserve"> </v>
      </c>
      <c r="T94" t="str">
        <f>IF(AND(H94&lt;'Data Transformation'!$R$30,E94&lt;'Data Transformation'!$R$29,G94&lt;0.3,D94&lt;'Data Transformation'!$R$31,E94&gt;0.4,H94&gt;0.4),B94,"")</f>
        <v/>
      </c>
      <c r="U94" s="58"/>
      <c r="V94" t="str" cm="2">
        <f t="array" ref="V94">IF(C94=FALSE,"",IF(AND(ISNUMBER(B94),ISBLANK(N94:T94)),"Unclassified",(IF(COUNT(N94:T94)=0,"",INDEX($N$4:$T$4,MATCH(TRUE,N94:T94=B94,0))))))</f>
        <v/>
      </c>
      <c r="W94" t="str">
        <f t="shared" si="4"/>
        <v/>
      </c>
      <c r="X94" t="str">
        <f t="shared" si="5"/>
        <v/>
      </c>
      <c r="AC94" t="b">
        <f t="shared" si="6"/>
        <v>0</v>
      </c>
      <c r="AD94" t="str">
        <f>IFERROR(ABS(ABS(K94-'Data Transformation'!$R$5)-ABS(K94-'Data Transformation'!$R$6)),"")</f>
        <v/>
      </c>
      <c r="AE94" t="e">
        <f>IF(C94=FALSE,"",IF(AND(OR(V94=$Z$6,V94=$Z$8),OR(AC94=TRUE,AD94&lt;=IF(ISNUMBER('Data Transformation'!$R$15),'Data Transformation'!$R$15,'Data Transformation'!$R$25))),TRUE,FALSE))</f>
        <v>#DIV/0!</v>
      </c>
    </row>
    <row r="95" spans="2:31" x14ac:dyDescent="0.25">
      <c r="B95" t="str">
        <v xml:space="preserve"> </v>
      </c>
      <c r="C95" t="str">
        <v xml:space="preserve"> </v>
      </c>
      <c r="D95" t="str">
        <v xml:space="preserve"> </v>
      </c>
      <c r="E95" t="str">
        <v xml:space="preserve"> </v>
      </c>
      <c r="F95" t="str">
        <v xml:space="preserve"> </v>
      </c>
      <c r="G95" t="str">
        <v xml:space="preserve"> </v>
      </c>
      <c r="H95" t="str">
        <v xml:space="preserve"> </v>
      </c>
      <c r="I95" t="str">
        <v xml:space="preserve"> </v>
      </c>
      <c r="K95" s="59" t="str">
        <f>IFERROR(AVERAGEIF('Data Transformation'!$B$425:$B$8425,B95,IF('Input and Summary Results'!$J$4="no",'Data Transformation'!$C$425:$C$8425,'Data Transformation'!$E$425:$E$8425)),"")</f>
        <v/>
      </c>
      <c r="L95" s="60" t="str" cm="1">
        <f t="array" ref="L95">IFERROR(_xlfn.STDEV.S(IF('Data Transformation'!$B$425:$B$8425=B95,IF('Input and Summary Results'!$J$4="no",'Data Transformation'!$C$425:$C$8425,'Data Transformation'!$E$425:$E$8425),"")),"")</f>
        <v/>
      </c>
      <c r="M95" s="58"/>
      <c r="N95" t="str">
        <f>IF(E95&gt;='Data Transformation'!$R$29,B95,"")</f>
        <v xml:space="preserve">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xml:space="preserve"> </v>
      </c>
      <c r="Q95" t="str">
        <f>IFERROR(IF(AND(Assignments!L95&lt;('Data Transformation'!$R$4-'Data Transformation'!$R$3)/2,ABS(K95-'Data Transformation'!$R$6)&lt;ABS(K95-'Data Transformation'!$R$5),NOT(ISNUMBER(N95)),NOT(ISNUMBER(T95)),NOT(ISNUMBER(P95)),NOT(ISNUMBER(R95)),NOT(ISNUMBER(T95)),NOT(ISNUMBER(S95))),Assignments!B95,""),"")</f>
        <v/>
      </c>
      <c r="R95" t="str">
        <f>IF(H95&gt;='Data Transformation'!$R$30,B95,"")</f>
        <v xml:space="preserve"> </v>
      </c>
      <c r="S95" t="str">
        <f>IF(D95&gt;='Data Transformation'!$R$31,B95,"")</f>
        <v xml:space="preserve"> </v>
      </c>
      <c r="T95" t="str">
        <f>IF(AND(H95&lt;'Data Transformation'!$R$30,E95&lt;'Data Transformation'!$R$29,G95&lt;0.3,D95&lt;'Data Transformation'!$R$31,E95&gt;0.4,H95&gt;0.4),B95,"")</f>
        <v/>
      </c>
      <c r="U95" s="58"/>
      <c r="V95" t="str" cm="2">
        <f t="array" ref="V95">IF(C95=FALSE,"",IF(AND(ISNUMBER(B95),ISBLANK(N95:T95)),"Unclassified",(IF(COUNT(N95:T95)=0,"",INDEX($N$4:$T$4,MATCH(TRUE,N95:T95=B95,0))))))</f>
        <v/>
      </c>
      <c r="W95" t="str">
        <f t="shared" si="4"/>
        <v/>
      </c>
      <c r="X95" t="str">
        <f t="shared" si="5"/>
        <v/>
      </c>
      <c r="AC95" t="b">
        <f t="shared" si="6"/>
        <v>0</v>
      </c>
      <c r="AD95" t="str">
        <f>IFERROR(ABS(ABS(K95-'Data Transformation'!$R$5)-ABS(K95-'Data Transformation'!$R$6)),"")</f>
        <v/>
      </c>
      <c r="AE95" t="e">
        <f>IF(C95=FALSE,"",IF(AND(OR(V95=$Z$6,V95=$Z$8),OR(AC95=TRUE,AD95&lt;=IF(ISNUMBER('Data Transformation'!$R$15),'Data Transformation'!$R$15,'Data Transformation'!$R$25))),TRUE,FALSE))</f>
        <v>#DIV/0!</v>
      </c>
    </row>
    <row r="96" spans="2:31" x14ac:dyDescent="0.25">
      <c r="B96" t="str">
        <v xml:space="preserve"> </v>
      </c>
      <c r="C96" t="str">
        <v xml:space="preserve"> </v>
      </c>
      <c r="D96" t="str">
        <v xml:space="preserve"> </v>
      </c>
      <c r="E96" t="str">
        <v xml:space="preserve"> </v>
      </c>
      <c r="F96" t="str">
        <v xml:space="preserve"> </v>
      </c>
      <c r="G96" t="str">
        <v xml:space="preserve"> </v>
      </c>
      <c r="H96" t="str">
        <v xml:space="preserve"> </v>
      </c>
      <c r="I96" t="str">
        <v xml:space="preserve"> </v>
      </c>
      <c r="K96" s="59" t="str">
        <f>IFERROR(AVERAGEIF('Data Transformation'!$B$425:$B$8425,B96,IF('Input and Summary Results'!$J$4="no",'Data Transformation'!$C$425:$C$8425,'Data Transformation'!$E$425:$E$8425)),"")</f>
        <v/>
      </c>
      <c r="L96" s="60" t="str" cm="1">
        <f t="array" ref="L96">IFERROR(_xlfn.STDEV.S(IF('Data Transformation'!$B$425:$B$8425=B96,IF('Input and Summary Results'!$J$4="no",'Data Transformation'!$C$425:$C$8425,'Data Transformation'!$E$425:$E$8425),"")),"")</f>
        <v/>
      </c>
      <c r="M96" s="58"/>
      <c r="N96" t="str">
        <f>IF(E96&gt;='Data Transformation'!$R$29,B96,"")</f>
        <v xml:space="preserve"> </v>
      </c>
      <c r="O96" t="str">
        <f>IFERROR(IF(AND(Assignments!L96&lt;('Data Transformation'!$R$4-'Data Transformation'!$R$3)/2,ABS(K96-'Data Transformation'!$R$6)&gt;ABS(K96-'Data Transformation'!$R$5),NOT(ISNUMBER(N96)),NOT(ISNUMBER(R96)),NOT(ISNUMBER(P96)),NOT(ISNUMBER(R96)),NOT(ISNUMBER(S96)),NOT(ISNUMBER(T96))),Assignments!B96,""),"")</f>
        <v/>
      </c>
      <c r="P96" t="str">
        <f>IF(AND(NOT(ISNUMBER(N96)),NOT(ISNUMBER(R96)),NOT(ISNUMBER(S96)),G96&gt;='Data Transformation'!$R$28),B96,"")</f>
        <v xml:space="preserve"> </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xml:space="preserve"> </v>
      </c>
      <c r="S96" t="str">
        <f>IF(D96&gt;='Data Transformation'!$R$31,B96,"")</f>
        <v xml:space="preserve"> </v>
      </c>
      <c r="T96" t="str">
        <f>IF(AND(H96&lt;'Data Transformation'!$R$30,E96&lt;'Data Transformation'!$R$29,G96&lt;0.3,D96&lt;'Data Transformation'!$R$31,E96&gt;0.4,H96&gt;0.4),B96,"")</f>
        <v/>
      </c>
      <c r="U96" s="58"/>
      <c r="V96" t="str" cm="2">
        <f t="array" ref="V96">IF(C96=FALSE,"",IF(AND(ISNUMBER(B96),ISBLANK(N96:T96)),"Unclassified",(IF(COUNT(N96:T96)=0,"",INDEX($N$4:$T$4,MATCH(TRUE,N96:T96=B96,0))))))</f>
        <v/>
      </c>
      <c r="W96" t="str">
        <f t="shared" si="4"/>
        <v/>
      </c>
      <c r="X96" t="str">
        <f t="shared" si="5"/>
        <v/>
      </c>
      <c r="AC96" t="b">
        <f t="shared" si="6"/>
        <v>0</v>
      </c>
      <c r="AD96" t="str">
        <f>IFERROR(ABS(ABS(K96-'Data Transformation'!$R$5)-ABS(K96-'Data Transformation'!$R$6)),"")</f>
        <v/>
      </c>
      <c r="AE96" t="e">
        <f>IF(C96=FALSE,"",IF(AND(OR(V96=$Z$6,V96=$Z$8),OR(AC96=TRUE,AD96&lt;=IF(ISNUMBER('Data Transformation'!$R$15),'Data Transformation'!$R$15,'Data Transformation'!$R$25))),TRUE,FALSE))</f>
        <v>#DIV/0!</v>
      </c>
    </row>
    <row r="97" spans="2:31" x14ac:dyDescent="0.25">
      <c r="B97" t="str">
        <v xml:space="preserve"> </v>
      </c>
      <c r="C97" t="str">
        <v xml:space="preserve"> </v>
      </c>
      <c r="D97" t="str">
        <v xml:space="preserve"> </v>
      </c>
      <c r="E97" t="str">
        <v xml:space="preserve"> </v>
      </c>
      <c r="F97" t="str">
        <v xml:space="preserve"> </v>
      </c>
      <c r="G97" t="str">
        <v xml:space="preserve"> </v>
      </c>
      <c r="H97" t="str">
        <v xml:space="preserve"> </v>
      </c>
      <c r="I97" t="str">
        <v xml:space="preserve"> </v>
      </c>
      <c r="K97" s="59" t="str">
        <f>IFERROR(AVERAGEIF('Data Transformation'!$B$425:$B$8425,B97,IF('Input and Summary Results'!$J$4="no",'Data Transformation'!$C$425:$C$8425,'Data Transformation'!$E$425:$E$8425)),"")</f>
        <v/>
      </c>
      <c r="L97" s="60" t="str" cm="1">
        <f t="array" ref="L97">IFERROR(_xlfn.STDEV.S(IF('Data Transformation'!$B$425:$B$8425=B97,IF('Input and Summary Results'!$J$4="no",'Data Transformation'!$C$425:$C$8425,'Data Transformation'!$E$425:$E$8425),"")),"")</f>
        <v/>
      </c>
      <c r="M97" s="58"/>
      <c r="N97" t="str">
        <f>IF(E97&gt;='Data Transformation'!$R$29,B97,"")</f>
        <v xml:space="preserve"> </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xml:space="preserve">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xml:space="preserve"> </v>
      </c>
      <c r="S97" t="str">
        <f>IF(D97&gt;='Data Transformation'!$R$31,B97,"")</f>
        <v xml:space="preserve"> </v>
      </c>
      <c r="T97" t="str">
        <f>IF(AND(H97&lt;'Data Transformation'!$R$30,E97&lt;'Data Transformation'!$R$29,G97&lt;0.3,D97&lt;'Data Transformation'!$R$31,E97&gt;0.4,H97&gt;0.4),B97,"")</f>
        <v/>
      </c>
      <c r="U97" s="58"/>
      <c r="V97" t="str" cm="2">
        <f t="array" ref="V97">IF(C97=FALSE,"",IF(AND(ISNUMBER(B97),ISBLANK(N97:T97)),"Unclassified",(IF(COUNT(N97:T97)=0,"",INDEX($N$4:$T$4,MATCH(TRUE,N97:T97=B97,0))))))</f>
        <v/>
      </c>
      <c r="W97" t="str">
        <f t="shared" si="4"/>
        <v/>
      </c>
      <c r="X97" t="str">
        <f t="shared" si="5"/>
        <v/>
      </c>
      <c r="AC97" t="b">
        <f t="shared" si="6"/>
        <v>0</v>
      </c>
      <c r="AD97" t="str">
        <f>IFERROR(ABS(ABS(K97-'Data Transformation'!$R$5)-ABS(K97-'Data Transformation'!$R$6)),"")</f>
        <v/>
      </c>
      <c r="AE97" t="e">
        <f>IF(C97=FALSE,"",IF(AND(OR(V97=$Z$6,V97=$Z$8),OR(AC97=TRUE,AD97&lt;=IF(ISNUMBER('Data Transformation'!$R$15),'Data Transformation'!$R$15,'Data Transformation'!$R$25))),TRUE,FALSE))</f>
        <v>#DIV/0!</v>
      </c>
    </row>
    <row r="98" spans="2:31" x14ac:dyDescent="0.25">
      <c r="B98" t="str">
        <v xml:space="preserve"> </v>
      </c>
      <c r="C98" t="str">
        <v xml:space="preserve"> </v>
      </c>
      <c r="D98" t="str">
        <v xml:space="preserve"> </v>
      </c>
      <c r="E98" t="str">
        <v xml:space="preserve"> </v>
      </c>
      <c r="F98" t="str">
        <v xml:space="preserve"> </v>
      </c>
      <c r="G98" t="str">
        <v xml:space="preserve"> </v>
      </c>
      <c r="H98" t="str">
        <v xml:space="preserve"> </v>
      </c>
      <c r="I98" t="str">
        <v xml:space="preserve"> </v>
      </c>
      <c r="K98" s="59" t="str">
        <f>IFERROR(AVERAGEIF('Data Transformation'!$B$425:$B$8425,B98,IF('Input and Summary Results'!$J$4="no",'Data Transformation'!$C$425:$C$8425,'Data Transformation'!$E$425:$E$8425)),"")</f>
        <v/>
      </c>
      <c r="L98" s="60" t="str" cm="1">
        <f t="array" ref="L98">IFERROR(_xlfn.STDEV.S(IF('Data Transformation'!$B$425:$B$8425=B98,IF('Input and Summary Results'!$J$4="no",'Data Transformation'!$C$425:$C$8425,'Data Transformation'!$E$425:$E$8425),"")),"")</f>
        <v/>
      </c>
      <c r="M98" s="58"/>
      <c r="N98" t="str">
        <f>IF(E98&gt;='Data Transformation'!$R$29,B98,"")</f>
        <v xml:space="preserve">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xml:space="preserve"> </v>
      </c>
      <c r="Q98" t="str">
        <f>IFERROR(IF(AND(Assignments!L98&lt;('Data Transformation'!$R$4-'Data Transformation'!$R$3)/2,ABS(K98-'Data Transformation'!$R$6)&lt;ABS(K98-'Data Transformation'!$R$5),NOT(ISNUMBER(N98)),NOT(ISNUMBER(T98)),NOT(ISNUMBER(P98)),NOT(ISNUMBER(R98)),NOT(ISNUMBER(T98)),NOT(ISNUMBER(S98))),Assignments!B98,""),"")</f>
        <v/>
      </c>
      <c r="R98" t="str">
        <f>IF(H98&gt;='Data Transformation'!$R$30,B98,"")</f>
        <v xml:space="preserve"> </v>
      </c>
      <c r="S98" t="str">
        <f>IF(D98&gt;='Data Transformation'!$R$31,B98,"")</f>
        <v xml:space="preserve"> </v>
      </c>
      <c r="T98" t="str">
        <f>IF(AND(H98&lt;'Data Transformation'!$R$30,E98&lt;'Data Transformation'!$R$29,G98&lt;0.3,D98&lt;'Data Transformation'!$R$31,E98&gt;0.4,H98&gt;0.4),B98,"")</f>
        <v/>
      </c>
      <c r="U98" s="58"/>
      <c r="V98" t="str" cm="2">
        <f t="array" ref="V98">IF(C98=FALSE,"",IF(AND(ISNUMBER(B98),ISBLANK(N98:T98)),"Unclassified",(IF(COUNT(N98:T98)=0,"",INDEX($N$4:$T$4,MATCH(TRUE,N98:T98=B98,0))))))</f>
        <v/>
      </c>
      <c r="W98" t="str">
        <f t="shared" si="4"/>
        <v/>
      </c>
      <c r="X98" t="str">
        <f t="shared" si="5"/>
        <v/>
      </c>
      <c r="AC98" t="b">
        <f t="shared" si="6"/>
        <v>0</v>
      </c>
      <c r="AD98" t="str">
        <f>IFERROR(ABS(ABS(K98-'Data Transformation'!$R$5)-ABS(K98-'Data Transformation'!$R$6)),"")</f>
        <v/>
      </c>
      <c r="AE98" t="e">
        <f>IF(C98=FALSE,"",IF(AND(OR(V98=$Z$6,V98=$Z$8),OR(AC98=TRUE,AD98&lt;=IF(ISNUMBER('Data Transformation'!$R$15),'Data Transformation'!$R$15,'Data Transformation'!$R$25))),TRUE,FALSE))</f>
        <v>#DIV/0!</v>
      </c>
    </row>
    <row r="99" spans="2:31" x14ac:dyDescent="0.25">
      <c r="B99" t="str">
        <v xml:space="preserve"> </v>
      </c>
      <c r="C99" t="str">
        <v xml:space="preserve"> </v>
      </c>
      <c r="D99" t="str">
        <v xml:space="preserve"> </v>
      </c>
      <c r="E99" t="str">
        <v xml:space="preserve"> </v>
      </c>
      <c r="F99" t="str">
        <v xml:space="preserve"> </v>
      </c>
      <c r="G99" t="str">
        <v xml:space="preserve"> </v>
      </c>
      <c r="H99" t="str">
        <v xml:space="preserve"> </v>
      </c>
      <c r="I99" t="str">
        <v xml:space="preserve"> </v>
      </c>
      <c r="K99" s="59" t="str">
        <f>IFERROR(AVERAGEIF('Data Transformation'!$B$425:$B$8425,B99,IF('Input and Summary Results'!$J$4="no",'Data Transformation'!$C$425:$C$8425,'Data Transformation'!$E$425:$E$8425)),"")</f>
        <v/>
      </c>
      <c r="L99" s="60" t="str" cm="1">
        <f t="array" ref="L99">IFERROR(_xlfn.STDEV.S(IF('Data Transformation'!$B$425:$B$8425=B99,IF('Input and Summary Results'!$J$4="no",'Data Transformation'!$C$425:$C$8425,'Data Transformation'!$E$425:$E$8425),"")),"")</f>
        <v/>
      </c>
      <c r="M99" s="58"/>
      <c r="N99" t="str">
        <f>IF(E99&gt;='Data Transformation'!$R$29,B99,"")</f>
        <v xml:space="preserve"> </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xml:space="preserve">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xml:space="preserve"> </v>
      </c>
      <c r="S99" t="str">
        <f>IF(D99&gt;='Data Transformation'!$R$31,B99,"")</f>
        <v xml:space="preserve"> </v>
      </c>
      <c r="T99" t="str">
        <f>IF(AND(H99&lt;'Data Transformation'!$R$30,E99&lt;'Data Transformation'!$R$29,G99&lt;0.3,D99&lt;'Data Transformation'!$R$31,E99&gt;0.4,H99&gt;0.4),B99,"")</f>
        <v/>
      </c>
      <c r="U99" s="58"/>
      <c r="V99" t="str" cm="2">
        <f t="array" ref="V99">IF(C99=FALSE,"",IF(AND(ISNUMBER(B99),ISBLANK(N99:T99)),"Unclassified",(IF(COUNT(N99:T99)=0,"",INDEX($N$4:$T$4,MATCH(TRUE,N99:T99=B99,0))))))</f>
        <v/>
      </c>
      <c r="W99" t="str">
        <f t="shared" si="4"/>
        <v/>
      </c>
      <c r="X99" t="str">
        <f t="shared" si="5"/>
        <v/>
      </c>
      <c r="AC99" t="b">
        <f t="shared" si="6"/>
        <v>0</v>
      </c>
      <c r="AD99" t="str">
        <f>IFERROR(ABS(ABS(K99-'Data Transformation'!$R$5)-ABS(K99-'Data Transformation'!$R$6)),"")</f>
        <v/>
      </c>
      <c r="AE99" t="e">
        <f>IF(C99=FALSE,"",IF(AND(OR(V99=$Z$6,V99=$Z$8),OR(AC99=TRUE,AD99&lt;=IF(ISNUMBER('Data Transformation'!$R$15),'Data Transformation'!$R$15,'Data Transformation'!$R$25))),TRUE,FALSE))</f>
        <v>#DIV/0!</v>
      </c>
    </row>
    <row r="100" spans="2:31" x14ac:dyDescent="0.25">
      <c r="B100" t="str">
        <v xml:space="preserve"> </v>
      </c>
      <c r="C100" t="str">
        <v xml:space="preserve"> </v>
      </c>
      <c r="D100" t="str">
        <v xml:space="preserve"> </v>
      </c>
      <c r="E100" t="str">
        <v xml:space="preserve"> </v>
      </c>
      <c r="F100" t="str">
        <v xml:space="preserve"> </v>
      </c>
      <c r="G100" t="str">
        <v xml:space="preserve"> </v>
      </c>
      <c r="H100" t="str">
        <v xml:space="preserve"> </v>
      </c>
      <c r="I100" t="str">
        <v xml:space="preserve"> </v>
      </c>
      <c r="K100" s="59" t="str">
        <f>IFERROR(AVERAGEIF('Data Transformation'!$B$425:$B$8425,B100,IF('Input and Summary Results'!$J$4="no",'Data Transformation'!$C$425:$C$8425,'Data Transformation'!$E$425:$E$8425)),"")</f>
        <v/>
      </c>
      <c r="L100" s="60" t="str" cm="1">
        <f t="array" ref="L100">IFERROR(_xlfn.STDEV.S(IF('Data Transformation'!$B$425:$B$8425=B100,IF('Input and Summary Results'!$J$4="no",'Data Transformation'!$C$425:$C$8425,'Data Transformation'!$E$425:$E$8425),"")),"")</f>
        <v/>
      </c>
      <c r="M100" s="58"/>
      <c r="N100" t="str">
        <f>IF(E100&gt;='Data Transformation'!$R$29,B100,"")</f>
        <v xml:space="preserve">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xml:space="preserve"> </v>
      </c>
      <c r="Q100" t="str">
        <f>IFERROR(IF(AND(Assignments!L100&lt;('Data Transformation'!$R$4-'Data Transformation'!$R$3)/2,ABS(K100-'Data Transformation'!$R$6)&lt;ABS(K100-'Data Transformation'!$R$5),NOT(ISNUMBER(N100)),NOT(ISNUMBER(T100)),NOT(ISNUMBER(P100)),NOT(ISNUMBER(R100)),NOT(ISNUMBER(T100)),NOT(ISNUMBER(S100))),Assignments!B100,""),"")</f>
        <v/>
      </c>
      <c r="R100" t="str">
        <f>IF(H100&gt;='Data Transformation'!$R$30,B100,"")</f>
        <v xml:space="preserve"> </v>
      </c>
      <c r="S100" t="str">
        <f>IF(D100&gt;='Data Transformation'!$R$31,B100,"")</f>
        <v xml:space="preserve">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
      </c>
      <c r="W100" t="str">
        <f t="shared" si="4"/>
        <v/>
      </c>
      <c r="X100" t="str">
        <f t="shared" si="5"/>
        <v/>
      </c>
      <c r="AC100" t="b">
        <f t="shared" si="6"/>
        <v>0</v>
      </c>
      <c r="AD100" t="str">
        <f>IFERROR(ABS(ABS(K100-'Data Transformation'!$R$5)-ABS(K100-'Data Transformation'!$R$6)),"")</f>
        <v/>
      </c>
      <c r="AE100" t="e">
        <f>IF(C100=FALSE,"",IF(AND(OR(V100=$Z$6,V100=$Z$8),OR(AC100=TRUE,AD100&lt;=IF(ISNUMBER('Data Transformation'!$R$15),'Data Transformation'!$R$15,'Data Transformation'!$R$25))),TRUE,FALSE))</f>
        <v>#DIV/0!</v>
      </c>
    </row>
    <row r="101" spans="2:31" x14ac:dyDescent="0.25">
      <c r="B101" t="str">
        <v xml:space="preserve"> </v>
      </c>
      <c r="C101" t="str">
        <v xml:space="preserve"> </v>
      </c>
      <c r="D101" t="str">
        <v xml:space="preserve"> </v>
      </c>
      <c r="E101" t="str">
        <v xml:space="preserve"> </v>
      </c>
      <c r="F101" t="str">
        <v xml:space="preserve"> </v>
      </c>
      <c r="G101" t="str">
        <v xml:space="preserve"> </v>
      </c>
      <c r="H101" t="str">
        <v xml:space="preserve"> </v>
      </c>
      <c r="I101" t="str">
        <v xml:space="preserve"> </v>
      </c>
      <c r="K101" s="59" t="str">
        <f>IFERROR(AVERAGEIF('Data Transformation'!$B$425:$B$8425,B101,IF('Input and Summary Results'!$J$4="no",'Data Transformation'!$C$425:$C$8425,'Data Transformation'!$E$425:$E$8425)),"")</f>
        <v/>
      </c>
      <c r="L101" s="60" t="str" cm="1">
        <f t="array" ref="L101">IFERROR(_xlfn.STDEV.S(IF('Data Transformation'!$B$425:$B$8425=B101,IF('Input and Summary Results'!$J$4="no",'Data Transformation'!$C$425:$C$8425,'Data Transformation'!$E$425:$E$8425),"")),"")</f>
        <v/>
      </c>
      <c r="M101" s="58"/>
      <c r="N101" t="str">
        <f>IF(E101&gt;='Data Transformation'!$R$29,B101,"")</f>
        <v xml:space="preserve"> </v>
      </c>
      <c r="O101" t="str">
        <f>IFERROR(IF(AND(Assignments!L101&lt;('Data Transformation'!$R$4-'Data Transformation'!$R$3)/2,ABS(K101-'Data Transformation'!$R$6)&gt;ABS(K101-'Data Transformation'!$R$5),NOT(ISNUMBER(N101)),NOT(ISNUMBER(R101)),NOT(ISNUMBER(P101)),NOT(ISNUMBER(R101)),NOT(ISNUMBER(S101)),NOT(ISNUMBER(T101))),Assignments!B101,""),"")</f>
        <v/>
      </c>
      <c r="P101" t="str">
        <f>IF(AND(NOT(ISNUMBER(N101)),NOT(ISNUMBER(R101)),NOT(ISNUMBER(S101)),G101&gt;='Data Transformation'!$R$28),B101,"")</f>
        <v xml:space="preserve">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xml:space="preserve"> </v>
      </c>
      <c r="S101" t="str">
        <f>IF(D101&gt;='Data Transformation'!$R$31,B101,"")</f>
        <v xml:space="preserve">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
      </c>
      <c r="W101" t="str">
        <f t="shared" si="4"/>
        <v/>
      </c>
      <c r="X101" t="str">
        <f t="shared" si="5"/>
        <v/>
      </c>
      <c r="AC101" t="b">
        <f t="shared" si="6"/>
        <v>0</v>
      </c>
      <c r="AD101" t="str">
        <f>IFERROR(ABS(ABS(K101-'Data Transformation'!$R$5)-ABS(K101-'Data Transformation'!$R$6)),"")</f>
        <v/>
      </c>
      <c r="AE101" t="e">
        <f>IF(C101=FALSE,"",IF(AND(OR(V101=$Z$6,V101=$Z$8),OR(AC101=TRUE,AD101&lt;=IF(ISNUMBER('Data Transformation'!$R$15),'Data Transformation'!$R$15,'Data Transformation'!$R$25))),TRUE,FALSE))</f>
        <v>#DIV/0!</v>
      </c>
    </row>
    <row r="102" spans="2:31" x14ac:dyDescent="0.25">
      <c r="B102" t="str">
        <v xml:space="preserve"> </v>
      </c>
      <c r="C102" t="str">
        <v xml:space="preserve"> </v>
      </c>
      <c r="D102" t="str">
        <v xml:space="preserve"> </v>
      </c>
      <c r="E102" t="str">
        <v xml:space="preserve"> </v>
      </c>
      <c r="F102" t="str">
        <v xml:space="preserve"> </v>
      </c>
      <c r="G102" t="str">
        <v xml:space="preserve"> </v>
      </c>
      <c r="H102" t="str">
        <v xml:space="preserve"> </v>
      </c>
      <c r="I102" t="str">
        <v xml:space="preserve"> </v>
      </c>
      <c r="K102" s="59" t="str">
        <f>IFERROR(AVERAGEIF('Data Transformation'!$B$425:$B$8425,B102,IF('Input and Summary Results'!$J$4="no",'Data Transformation'!$C$425:$C$8425,'Data Transformation'!$E$425:$E$8425)),"")</f>
        <v/>
      </c>
      <c r="L102" s="60" t="str" cm="1">
        <f t="array" ref="L102">IFERROR(_xlfn.STDEV.S(IF('Data Transformation'!$B$425:$B$8425=B102,IF('Input and Summary Results'!$J$4="no",'Data Transformation'!$C$425:$C$8425,'Data Transformation'!$E$425:$E$8425),"")),"")</f>
        <v/>
      </c>
      <c r="M102" s="58"/>
      <c r="N102" t="str">
        <f>IF(E102&gt;='Data Transformation'!$R$29,B102,"")</f>
        <v xml:space="preserve"> </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xml:space="preserve">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xml:space="preserve"> </v>
      </c>
      <c r="S102" t="str">
        <f>IF(D102&gt;='Data Transformation'!$R$31,B102,"")</f>
        <v xml:space="preserve">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
      </c>
      <c r="W102" t="str">
        <f t="shared" si="4"/>
        <v/>
      </c>
      <c r="X102" t="str">
        <f t="shared" si="5"/>
        <v/>
      </c>
      <c r="AC102" t="b">
        <f t="shared" si="6"/>
        <v>0</v>
      </c>
      <c r="AD102" t="str">
        <f>IFERROR(ABS(ABS(K102-'Data Transformation'!$R$5)-ABS(K102-'Data Transformation'!$R$6)),"")</f>
        <v/>
      </c>
      <c r="AE102" t="e">
        <f>IF(C102=FALSE,"",IF(AND(OR(V102=$Z$6,V102=$Z$8),OR(AC102=TRUE,AD102&lt;=IF(ISNUMBER('Data Transformation'!$R$15),'Data Transformation'!$R$15,'Data Transformation'!$R$25))),TRUE,FALSE))</f>
        <v>#DIV/0!</v>
      </c>
    </row>
    <row r="103" spans="2:31" x14ac:dyDescent="0.25">
      <c r="B103" t="str">
        <v xml:space="preserve"> </v>
      </c>
      <c r="C103" t="str">
        <v xml:space="preserve"> </v>
      </c>
      <c r="D103" t="str">
        <v xml:space="preserve"> </v>
      </c>
      <c r="E103" t="str">
        <v xml:space="preserve"> </v>
      </c>
      <c r="F103" t="str">
        <v xml:space="preserve"> </v>
      </c>
      <c r="G103" t="str">
        <v xml:space="preserve"> </v>
      </c>
      <c r="H103" t="str">
        <v xml:space="preserve"> </v>
      </c>
      <c r="I103" t="str">
        <v xml:space="preserve"> </v>
      </c>
      <c r="K103" s="59" t="str">
        <f>IFERROR(AVERAGEIF('Data Transformation'!$B$425:$B$8425,B103,IF('Input and Summary Results'!$J$4="no",'Data Transformation'!$C$425:$C$8425,'Data Transformation'!$E$425:$E$8425)),"")</f>
        <v/>
      </c>
      <c r="L103" s="60" t="str" cm="1">
        <f t="array" ref="L103">IFERROR(_xlfn.STDEV.S(IF('Data Transformation'!$B$425:$B$8425=B103,IF('Input and Summary Results'!$J$4="no",'Data Transformation'!$C$425:$C$8425,'Data Transformation'!$E$425:$E$8425),"")),"")</f>
        <v/>
      </c>
      <c r="M103" s="58"/>
      <c r="N103" t="str">
        <f>IF(E103&gt;='Data Transformation'!$R$29,B103,"")</f>
        <v xml:space="preserve"> </v>
      </c>
      <c r="O103" t="str">
        <f>IFERROR(IF(AND(Assignments!L103&lt;('Data Transformation'!$R$4-'Data Transformation'!$R$3)/2,ABS(K103-'Data Transformation'!$R$6)&gt;ABS(K103-'Data Transformation'!$R$5),NOT(ISNUMBER(N103)),NOT(ISNUMBER(R103)),NOT(ISNUMBER(P103)),NOT(ISNUMBER(R103)),NOT(ISNUMBER(S103)),NOT(ISNUMBER(T103))),Assignments!B103,""),"")</f>
        <v/>
      </c>
      <c r="P103" t="str">
        <f>IF(AND(NOT(ISNUMBER(N103)),NOT(ISNUMBER(R103)),NOT(ISNUMBER(S103)),G103&gt;='Data Transformation'!$R$28),B103,"")</f>
        <v xml:space="preserve"> </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xml:space="preserve"> </v>
      </c>
      <c r="S103" t="str">
        <f>IF(D103&gt;='Data Transformation'!$R$31,B103,"")</f>
        <v xml:space="preserve">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
      </c>
      <c r="W103" t="str">
        <f t="shared" si="4"/>
        <v/>
      </c>
      <c r="X103" t="str">
        <f t="shared" si="5"/>
        <v/>
      </c>
      <c r="AC103" t="b">
        <f t="shared" si="6"/>
        <v>0</v>
      </c>
      <c r="AD103" t="str">
        <f>IFERROR(ABS(ABS(K103-'Data Transformation'!$R$5)-ABS(K103-'Data Transformation'!$R$6)),"")</f>
        <v/>
      </c>
      <c r="AE103" t="e">
        <f>IF(C103=FALSE,"",IF(AND(OR(V103=$Z$6,V103=$Z$8),OR(AC103=TRUE,AD103&lt;=IF(ISNUMBER('Data Transformation'!$R$15),'Data Transformation'!$R$15,'Data Transformation'!$R$25))),TRUE,FALSE))</f>
        <v>#DIV/0!</v>
      </c>
    </row>
    <row r="104" spans="2:31" x14ac:dyDescent="0.25">
      <c r="B104" t="str">
        <v xml:space="preserve"> </v>
      </c>
      <c r="C104" t="str">
        <v xml:space="preserve"> </v>
      </c>
      <c r="D104" t="str">
        <v xml:space="preserve"> </v>
      </c>
      <c r="E104" t="str">
        <v xml:space="preserve"> </v>
      </c>
      <c r="F104" t="str">
        <v xml:space="preserve"> </v>
      </c>
      <c r="G104" t="str">
        <v xml:space="preserve"> </v>
      </c>
      <c r="H104" t="str">
        <v xml:space="preserve"> </v>
      </c>
      <c r="I104" t="str">
        <v xml:space="preserve"> </v>
      </c>
      <c r="K104" s="59" t="str">
        <f>IFERROR(AVERAGEIF('Data Transformation'!$B$425:$B$8425,B104,IF('Input and Summary Results'!$J$4="no",'Data Transformation'!$C$425:$C$8425,'Data Transformation'!$E$425:$E$8425)),"")</f>
        <v/>
      </c>
      <c r="L104" s="60" t="str" cm="1">
        <f t="array" ref="L104">IFERROR(_xlfn.STDEV.S(IF('Data Transformation'!$B$425:$B$8425=B104,IF('Input and Summary Results'!$J$4="no",'Data Transformation'!$C$425:$C$8425,'Data Transformation'!$E$425:$E$8425),"")),"")</f>
        <v/>
      </c>
      <c r="M104" s="58"/>
      <c r="N104" t="str">
        <f>IF(E104&gt;='Data Transformation'!$R$29,B104,"")</f>
        <v xml:space="preserve"> </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xml:space="preserve">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xml:space="preserve"> </v>
      </c>
      <c r="S104" t="str">
        <f>IF(D104&gt;='Data Transformation'!$R$31,B104,"")</f>
        <v xml:space="preserve">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
      </c>
      <c r="W104" t="str">
        <f t="shared" si="4"/>
        <v/>
      </c>
      <c r="X104" t="str">
        <f t="shared" si="5"/>
        <v/>
      </c>
      <c r="AC104" t="b">
        <f t="shared" si="6"/>
        <v>0</v>
      </c>
      <c r="AD104" t="str">
        <f>IFERROR(ABS(ABS(K104-'Data Transformation'!$R$5)-ABS(K104-'Data Transformation'!$R$6)),"")</f>
        <v/>
      </c>
      <c r="AE104" t="e">
        <f>IF(C104=FALSE,"",IF(AND(OR(V104=$Z$6,V104=$Z$8),OR(AC104=TRUE,AD104&lt;=IF(ISNUMBER('Data Transformation'!$R$15),'Data Transformation'!$R$15,'Data Transformation'!$R$25))),TRUE,FALSE))</f>
        <v>#DIV/0!</v>
      </c>
    </row>
    <row r="105" spans="2:31" x14ac:dyDescent="0.25">
      <c r="B105" t="str">
        <v xml:space="preserve"> </v>
      </c>
      <c r="C105" t="str">
        <v xml:space="preserve"> </v>
      </c>
      <c r="D105" t="str">
        <v xml:space="preserve"> </v>
      </c>
      <c r="E105" t="str">
        <v xml:space="preserve"> </v>
      </c>
      <c r="F105" t="str">
        <v xml:space="preserve"> </v>
      </c>
      <c r="G105" t="str">
        <v xml:space="preserve"> </v>
      </c>
      <c r="H105" t="str">
        <v xml:space="preserve"> </v>
      </c>
      <c r="I105" t="str">
        <v xml:space="preserve"> </v>
      </c>
      <c r="K105" s="59" t="str">
        <f>IFERROR(AVERAGEIF('Data Transformation'!$B$425:$B$8425,B105,IF('Input and Summary Results'!$J$4="no",'Data Transformation'!$C$425:$C$8425,'Data Transformation'!$E$425:$E$8425)),"")</f>
        <v/>
      </c>
      <c r="L105" s="60" t="str" cm="1">
        <f t="array" ref="L105">IFERROR(_xlfn.STDEV.S(IF('Data Transformation'!$B$425:$B$8425=B105,IF('Input and Summary Results'!$J$4="no",'Data Transformation'!$C$425:$C$8425,'Data Transformation'!$E$425:$E$8425),"")),"")</f>
        <v/>
      </c>
      <c r="M105" s="58"/>
      <c r="N105" t="str">
        <f>IF(E105&gt;='Data Transformation'!$R$29,B105,"")</f>
        <v xml:space="preserve">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xml:space="preserve"> </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xml:space="preserve"> </v>
      </c>
      <c r="S105" t="str">
        <f>IF(D105&gt;='Data Transformation'!$R$31,B105,"")</f>
        <v xml:space="preserve">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
      </c>
      <c r="W105" t="str">
        <f t="shared" si="4"/>
        <v/>
      </c>
      <c r="X105" t="str">
        <f t="shared" si="5"/>
        <v/>
      </c>
      <c r="AC105" t="b">
        <f t="shared" si="6"/>
        <v>0</v>
      </c>
      <c r="AD105" t="str">
        <f>IFERROR(ABS(ABS(K105-'Data Transformation'!$R$5)-ABS(K105-'Data Transformation'!$R$6)),"")</f>
        <v/>
      </c>
      <c r="AE105" t="e">
        <f>IF(C105=FALSE,"",IF(AND(OR(V105=$Z$6,V105=$Z$8),OR(AC105=TRUE,AD105&lt;=IF(ISNUMBER('Data Transformation'!$R$15),'Data Transformation'!$R$15,'Data Transformation'!$R$25))),TRUE,FALSE))</f>
        <v>#DIV/0!</v>
      </c>
    </row>
    <row r="106" spans="2:31" x14ac:dyDescent="0.25">
      <c r="B106" t="str">
        <v xml:space="preserve"> </v>
      </c>
      <c r="C106" t="str">
        <v xml:space="preserve"> </v>
      </c>
      <c r="D106" t="str">
        <v xml:space="preserve"> </v>
      </c>
      <c r="E106" t="str">
        <v xml:space="preserve"> </v>
      </c>
      <c r="F106" t="str">
        <v xml:space="preserve"> </v>
      </c>
      <c r="G106" t="str">
        <v xml:space="preserve"> </v>
      </c>
      <c r="H106" t="str">
        <v xml:space="preserve"> </v>
      </c>
      <c r="I106" t="str">
        <v xml:space="preserve"> </v>
      </c>
      <c r="K106" s="59" t="str">
        <f>IFERROR(AVERAGEIF('Data Transformation'!$B$425:$B$8425,B106,IF('Input and Summary Results'!$J$4="no",'Data Transformation'!$C$425:$C$8425,'Data Transformation'!$E$425:$E$8425)),"")</f>
        <v/>
      </c>
      <c r="L106" s="60" t="str" cm="1">
        <f t="array" ref="L106">IFERROR(_xlfn.STDEV.S(IF('Data Transformation'!$B$425:$B$8425=B106,IF('Input and Summary Results'!$J$4="no",'Data Transformation'!$C$425:$C$8425,'Data Transformation'!$E$425:$E$8425),"")),"")</f>
        <v/>
      </c>
      <c r="M106" s="58"/>
      <c r="N106" t="str">
        <f>IF(E106&gt;='Data Transformation'!$R$29,B106,"")</f>
        <v xml:space="preserve">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xml:space="preserve"> </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xml:space="preserve"> </v>
      </c>
      <c r="S106" t="str">
        <f>IF(D106&gt;='Data Transformation'!$R$31,B106,"")</f>
        <v xml:space="preserve">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
      </c>
      <c r="W106" t="str">
        <f t="shared" si="4"/>
        <v/>
      </c>
      <c r="X106" t="str">
        <f t="shared" si="5"/>
        <v/>
      </c>
      <c r="AC106" t="b">
        <f t="shared" si="6"/>
        <v>0</v>
      </c>
      <c r="AD106" t="str">
        <f>IFERROR(ABS(ABS(K106-'Data Transformation'!$R$5)-ABS(K106-'Data Transformation'!$R$6)),"")</f>
        <v/>
      </c>
      <c r="AE106" t="e">
        <f>IF(C106=FALSE,"",IF(AND(OR(V106=$Z$6,V106=$Z$8),OR(AC106=TRUE,AD106&lt;=IF(ISNUMBER('Data Transformation'!$R$15),'Data Transformation'!$R$15,'Data Transformation'!$R$25))),TRUE,FALSE))</f>
        <v>#DIV/0!</v>
      </c>
    </row>
    <row r="107" spans="2:31" x14ac:dyDescent="0.25">
      <c r="B107" t="str">
        <v xml:space="preserve"> </v>
      </c>
      <c r="C107" t="str">
        <v xml:space="preserve"> </v>
      </c>
      <c r="D107" t="str">
        <v xml:space="preserve"> </v>
      </c>
      <c r="E107" t="str">
        <v xml:space="preserve"> </v>
      </c>
      <c r="F107" t="str">
        <v xml:space="preserve"> </v>
      </c>
      <c r="G107" t="str">
        <v xml:space="preserve"> </v>
      </c>
      <c r="H107" t="str">
        <v xml:space="preserve"> </v>
      </c>
      <c r="I107" t="str">
        <v xml:space="preserve"> </v>
      </c>
      <c r="K107" s="59" t="str">
        <f>IFERROR(AVERAGEIF('Data Transformation'!$B$425:$B$8425,B107,IF('Input and Summary Results'!$J$4="no",'Data Transformation'!$C$425:$C$8425,'Data Transformation'!$E$425:$E$8425)),"")</f>
        <v/>
      </c>
      <c r="L107" s="60" t="str" cm="1">
        <f t="array" ref="L107">IFERROR(_xlfn.STDEV.S(IF('Data Transformation'!$B$425:$B$8425=B107,IF('Input and Summary Results'!$J$4="no",'Data Transformation'!$C$425:$C$8425,'Data Transformation'!$E$425:$E$8425),"")),"")</f>
        <v/>
      </c>
      <c r="M107" s="58"/>
      <c r="N107" t="str">
        <f>IF(E107&gt;='Data Transformation'!$R$29,B107,"")</f>
        <v xml:space="preserve"> </v>
      </c>
      <c r="O107" t="str">
        <f>IFERROR(IF(AND(Assignments!L107&lt;('Data Transformation'!$R$4-'Data Transformation'!$R$3)/2,ABS(K107-'Data Transformation'!$R$6)&gt;ABS(K107-'Data Transformation'!$R$5),NOT(ISNUMBER(N107)),NOT(ISNUMBER(R107)),NOT(ISNUMBER(P107)),NOT(ISNUMBER(R107)),NOT(ISNUMBER(S107)),NOT(ISNUMBER(T107))),Assignments!B107,""),"")</f>
        <v/>
      </c>
      <c r="P107" t="str">
        <f>IF(AND(NOT(ISNUMBER(N107)),NOT(ISNUMBER(R107)),NOT(ISNUMBER(S107)),G107&gt;='Data Transformation'!$R$28),B107,"")</f>
        <v xml:space="preserve"> </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xml:space="preserve"> </v>
      </c>
      <c r="S107" t="str">
        <f>IF(D107&gt;='Data Transformation'!$R$31,B107,"")</f>
        <v xml:space="preserve">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
      </c>
      <c r="W107" t="str">
        <f t="shared" si="4"/>
        <v/>
      </c>
      <c r="X107" t="str">
        <f t="shared" si="5"/>
        <v/>
      </c>
      <c r="AC107" t="b">
        <f t="shared" si="6"/>
        <v>0</v>
      </c>
      <c r="AD107" t="str">
        <f>IFERROR(ABS(ABS(K107-'Data Transformation'!$R$5)-ABS(K107-'Data Transformation'!$R$6)),"")</f>
        <v/>
      </c>
      <c r="AE107" t="e">
        <f>IF(C107=FALSE,"",IF(AND(OR(V107=$Z$6,V107=$Z$8),OR(AC107=TRUE,AD107&lt;=IF(ISNUMBER('Data Transformation'!$R$15),'Data Transformation'!$R$15,'Data Transformation'!$R$25))),TRUE,FALSE))</f>
        <v>#DIV/0!</v>
      </c>
    </row>
    <row r="108" spans="2:31" x14ac:dyDescent="0.25">
      <c r="B108" t="str">
        <v xml:space="preserve"> </v>
      </c>
      <c r="C108" t="str">
        <v xml:space="preserve"> </v>
      </c>
      <c r="D108" t="str">
        <v xml:space="preserve"> </v>
      </c>
      <c r="E108" t="str">
        <v xml:space="preserve"> </v>
      </c>
      <c r="F108" t="str">
        <v xml:space="preserve"> </v>
      </c>
      <c r="G108" t="str">
        <v xml:space="preserve"> </v>
      </c>
      <c r="H108" t="str">
        <v xml:space="preserve"> </v>
      </c>
      <c r="I108" t="str">
        <v xml:space="preserve"> </v>
      </c>
      <c r="K108" s="59" t="str">
        <f>IFERROR(AVERAGEIF('Data Transformation'!$B$425:$B$8425,B108,IF('Input and Summary Results'!$J$4="no",'Data Transformation'!$C$425:$C$8425,'Data Transformation'!$E$425:$E$8425)),"")</f>
        <v/>
      </c>
      <c r="L108" s="60" t="str" cm="1">
        <f t="array" ref="L108">IFERROR(_xlfn.STDEV.S(IF('Data Transformation'!$B$425:$B$8425=B108,IF('Input and Summary Results'!$J$4="no",'Data Transformation'!$C$425:$C$8425,'Data Transformation'!$E$425:$E$8425),"")),"")</f>
        <v/>
      </c>
      <c r="M108" s="58"/>
      <c r="N108" t="str">
        <f>IF(E108&gt;='Data Transformation'!$R$29,B108,"")</f>
        <v xml:space="preserve">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xml:space="preserve"> </v>
      </c>
      <c r="Q108" t="str">
        <f>IFERROR(IF(AND(Assignments!L108&lt;('Data Transformation'!$R$4-'Data Transformation'!$R$3)/2,ABS(K108-'Data Transformation'!$R$6)&lt;ABS(K108-'Data Transformation'!$R$5),NOT(ISNUMBER(N108)),NOT(ISNUMBER(T108)),NOT(ISNUMBER(P108)),NOT(ISNUMBER(R108)),NOT(ISNUMBER(T108)),NOT(ISNUMBER(S108))),Assignments!B108,""),"")</f>
        <v/>
      </c>
      <c r="R108" t="str">
        <f>IF(H108&gt;='Data Transformation'!$R$30,B108,"")</f>
        <v xml:space="preserve"> </v>
      </c>
      <c r="S108" t="str">
        <f>IF(D108&gt;='Data Transformation'!$R$31,B108,"")</f>
        <v xml:space="preserve">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
      </c>
      <c r="W108" t="str">
        <f t="shared" si="4"/>
        <v/>
      </c>
      <c r="X108" t="str">
        <f t="shared" si="5"/>
        <v/>
      </c>
      <c r="AC108" t="b">
        <f t="shared" si="6"/>
        <v>0</v>
      </c>
      <c r="AD108" t="str">
        <f>IFERROR(ABS(ABS(K108-'Data Transformation'!$R$5)-ABS(K108-'Data Transformation'!$R$6)),"")</f>
        <v/>
      </c>
      <c r="AE108" t="e">
        <f>IF(C108=FALSE,"",IF(AND(OR(V108=$Z$6,V108=$Z$8),OR(AC108=TRUE,AD108&lt;=IF(ISNUMBER('Data Transformation'!$R$15),'Data Transformation'!$R$15,'Data Transformation'!$R$25))),TRUE,FALSE))</f>
        <v>#DIV/0!</v>
      </c>
    </row>
    <row r="109" spans="2:31" x14ac:dyDescent="0.25">
      <c r="B109" t="str">
        <v xml:space="preserve"> </v>
      </c>
      <c r="C109" t="str">
        <v xml:space="preserve"> </v>
      </c>
      <c r="D109" t="str">
        <v xml:space="preserve"> </v>
      </c>
      <c r="E109" t="str">
        <v xml:space="preserve"> </v>
      </c>
      <c r="F109" t="str">
        <v xml:space="preserve"> </v>
      </c>
      <c r="G109" t="str">
        <v xml:space="preserve"> </v>
      </c>
      <c r="H109" t="str">
        <v xml:space="preserve"> </v>
      </c>
      <c r="I109" t="str">
        <v xml:space="preserve"> </v>
      </c>
      <c r="K109" s="59" t="str">
        <f>IFERROR(AVERAGEIF('Data Transformation'!$B$425:$B$8425,B109,IF('Input and Summary Results'!$J$4="no",'Data Transformation'!$C$425:$C$8425,'Data Transformation'!$E$425:$E$8425)),"")</f>
        <v/>
      </c>
      <c r="L109" s="60" t="str" cm="1">
        <f t="array" ref="L109">IFERROR(_xlfn.STDEV.S(IF('Data Transformation'!$B$425:$B$8425=B109,IF('Input and Summary Results'!$J$4="no",'Data Transformation'!$C$425:$C$8425,'Data Transformation'!$E$425:$E$8425),"")),"")</f>
        <v/>
      </c>
      <c r="M109" s="58"/>
      <c r="N109" t="str">
        <f>IF(E109&gt;='Data Transformation'!$R$29,B109,"")</f>
        <v xml:space="preserve">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xml:space="preserve"> </v>
      </c>
      <c r="Q109" t="str">
        <f>IFERROR(IF(AND(Assignments!L109&lt;('Data Transformation'!$R$4-'Data Transformation'!$R$3)/2,ABS(K109-'Data Transformation'!$R$6)&lt;ABS(K109-'Data Transformation'!$R$5),NOT(ISNUMBER(N109)),NOT(ISNUMBER(T109)),NOT(ISNUMBER(P109)),NOT(ISNUMBER(R109)),NOT(ISNUMBER(T109)),NOT(ISNUMBER(S109))),Assignments!B109,""),"")</f>
        <v/>
      </c>
      <c r="R109" t="str">
        <f>IF(H109&gt;='Data Transformation'!$R$30,B109,"")</f>
        <v xml:space="preserve"> </v>
      </c>
      <c r="S109" t="str">
        <f>IF(D109&gt;='Data Transformation'!$R$31,B109,"")</f>
        <v xml:space="preserve">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
      </c>
      <c r="W109" t="str">
        <f t="shared" si="4"/>
        <v/>
      </c>
      <c r="X109" t="str">
        <f t="shared" si="5"/>
        <v/>
      </c>
      <c r="AC109" t="b">
        <f t="shared" si="6"/>
        <v>0</v>
      </c>
      <c r="AD109" t="str">
        <f>IFERROR(ABS(ABS(K109-'Data Transformation'!$R$5)-ABS(K109-'Data Transformation'!$R$6)),"")</f>
        <v/>
      </c>
      <c r="AE109" t="e">
        <f>IF(C109=FALSE,"",IF(AND(OR(V109=$Z$6,V109=$Z$8),OR(AC109=TRUE,AD109&lt;=IF(ISNUMBER('Data Transformation'!$R$15),'Data Transformation'!$R$15,'Data Transformation'!$R$25))),TRUE,FALSE))</f>
        <v>#DIV/0!</v>
      </c>
    </row>
    <row r="110" spans="2:31" x14ac:dyDescent="0.25">
      <c r="B110" t="str">
        <v xml:space="preserve"> </v>
      </c>
      <c r="C110" t="str">
        <v xml:space="preserve"> </v>
      </c>
      <c r="D110" t="str">
        <v xml:space="preserve"> </v>
      </c>
      <c r="E110" t="str">
        <v xml:space="preserve"> </v>
      </c>
      <c r="F110" t="str">
        <v xml:space="preserve"> </v>
      </c>
      <c r="G110" t="str">
        <v xml:space="preserve"> </v>
      </c>
      <c r="H110" t="str">
        <v xml:space="preserve"> </v>
      </c>
      <c r="I110" t="str">
        <v xml:space="preserve"> </v>
      </c>
      <c r="K110" s="59" t="str">
        <f>IFERROR(AVERAGEIF('Data Transformation'!$B$425:$B$8425,B110,IF('Input and Summary Results'!$J$4="no",'Data Transformation'!$C$425:$C$8425,'Data Transformation'!$E$425:$E$8425)),"")</f>
        <v/>
      </c>
      <c r="L110" s="60" t="str" cm="1">
        <f t="array" ref="L110">IFERROR(_xlfn.STDEV.S(IF('Data Transformation'!$B$425:$B$8425=B110,IF('Input and Summary Results'!$J$4="no",'Data Transformation'!$C$425:$C$8425,'Data Transformation'!$E$425:$E$8425),"")),"")</f>
        <v/>
      </c>
      <c r="M110" s="58"/>
      <c r="N110" t="str">
        <f>IF(E110&gt;='Data Transformation'!$R$29,B110,"")</f>
        <v xml:space="preserve"> </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xml:space="preserve">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xml:space="preserve"> </v>
      </c>
      <c r="S110" t="str">
        <f>IF(D110&gt;='Data Transformation'!$R$31,B110,"")</f>
        <v xml:space="preserve">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
      </c>
      <c r="W110" t="str">
        <f t="shared" si="4"/>
        <v/>
      </c>
      <c r="X110" t="str">
        <f t="shared" si="5"/>
        <v/>
      </c>
      <c r="AC110" t="b">
        <f t="shared" si="6"/>
        <v>0</v>
      </c>
      <c r="AD110" t="str">
        <f>IFERROR(ABS(ABS(K110-'Data Transformation'!$R$5)-ABS(K110-'Data Transformation'!$R$6)),"")</f>
        <v/>
      </c>
      <c r="AE110" t="e">
        <f>IF(C110=FALSE,"",IF(AND(OR(V110=$Z$6,V110=$Z$8),OR(AC110=TRUE,AD110&lt;=IF(ISNUMBER('Data Transformation'!$R$15),'Data Transformation'!$R$15,'Data Transformation'!$R$25))),TRUE,FALSE))</f>
        <v>#DIV/0!</v>
      </c>
    </row>
    <row r="111" spans="2:31" x14ac:dyDescent="0.25">
      <c r="B111" t="str">
        <v xml:space="preserve"> </v>
      </c>
      <c r="C111" t="str">
        <v xml:space="preserve"> </v>
      </c>
      <c r="D111" t="str">
        <v xml:space="preserve"> </v>
      </c>
      <c r="E111" t="str">
        <v xml:space="preserve"> </v>
      </c>
      <c r="F111" t="str">
        <v xml:space="preserve"> </v>
      </c>
      <c r="G111" t="str">
        <v xml:space="preserve"> </v>
      </c>
      <c r="H111" t="str">
        <v xml:space="preserve"> </v>
      </c>
      <c r="I111" t="str">
        <v xml:space="preserve"> </v>
      </c>
      <c r="K111" s="59" t="str">
        <f>IFERROR(AVERAGEIF('Data Transformation'!$B$425:$B$8425,B111,IF('Input and Summary Results'!$J$4="no",'Data Transformation'!$C$425:$C$8425,'Data Transformation'!$E$425:$E$8425)),"")</f>
        <v/>
      </c>
      <c r="L111" s="60" t="str" cm="1">
        <f t="array" ref="L111">IFERROR(_xlfn.STDEV.S(IF('Data Transformation'!$B$425:$B$8425=B111,IF('Input and Summary Results'!$J$4="no",'Data Transformation'!$C$425:$C$8425,'Data Transformation'!$E$425:$E$8425),"")),"")</f>
        <v/>
      </c>
      <c r="M111" s="58"/>
      <c r="N111" t="str">
        <f>IF(E111&gt;='Data Transformation'!$R$29,B111,"")</f>
        <v xml:space="preserve">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xml:space="preserve">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xml:space="preserve"> </v>
      </c>
      <c r="S111" t="str">
        <f>IF(D111&gt;='Data Transformation'!$R$31,B111,"")</f>
        <v xml:space="preserve">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
      </c>
      <c r="W111" t="str">
        <f t="shared" si="4"/>
        <v/>
      </c>
      <c r="X111" t="str">
        <f t="shared" si="5"/>
        <v/>
      </c>
      <c r="AC111" t="b">
        <f t="shared" si="6"/>
        <v>0</v>
      </c>
      <c r="AD111" t="str">
        <f>IFERROR(ABS(ABS(K111-'Data Transformation'!$R$5)-ABS(K111-'Data Transformation'!$R$6)),"")</f>
        <v/>
      </c>
      <c r="AE111" t="e">
        <f>IF(C111=FALSE,"",IF(AND(OR(V111=$Z$6,V111=$Z$8),OR(AC111=TRUE,AD111&lt;=IF(ISNUMBER('Data Transformation'!$R$15),'Data Transformation'!$R$15,'Data Transformation'!$R$25))),TRUE,FALSE))</f>
        <v>#DIV/0!</v>
      </c>
    </row>
    <row r="112" spans="2:31" x14ac:dyDescent="0.25">
      <c r="B112" t="str">
        <v xml:space="preserve"> </v>
      </c>
      <c r="C112" t="str">
        <v xml:space="preserve"> </v>
      </c>
      <c r="D112" t="str">
        <v xml:space="preserve"> </v>
      </c>
      <c r="E112" t="str">
        <v xml:space="preserve"> </v>
      </c>
      <c r="F112" t="str">
        <v xml:space="preserve"> </v>
      </c>
      <c r="G112" t="str">
        <v xml:space="preserve"> </v>
      </c>
      <c r="H112" t="str">
        <v xml:space="preserve"> </v>
      </c>
      <c r="I112" t="str">
        <v xml:space="preserve"> </v>
      </c>
      <c r="K112" s="59" t="str">
        <f>IFERROR(AVERAGEIF('Data Transformation'!$B$425:$B$8425,B112,IF('Input and Summary Results'!$J$4="no",'Data Transformation'!$C$425:$C$8425,'Data Transformation'!$E$425:$E$8425)),"")</f>
        <v/>
      </c>
      <c r="L112" s="60" t="str" cm="1">
        <f t="array" ref="L112">IFERROR(_xlfn.STDEV.S(IF('Data Transformation'!$B$425:$B$8425=B112,IF('Input and Summary Results'!$J$4="no",'Data Transformation'!$C$425:$C$8425,'Data Transformation'!$E$425:$E$8425),"")),"")</f>
        <v/>
      </c>
      <c r="M112" s="58"/>
      <c r="N112" t="str">
        <f>IF(E112&gt;='Data Transformation'!$R$29,B112,"")</f>
        <v xml:space="preserve"> </v>
      </c>
      <c r="O112" t="str">
        <f>IFERROR(IF(AND(Assignments!L112&lt;('Data Transformation'!$R$4-'Data Transformation'!$R$3)/2,ABS(K112-'Data Transformation'!$R$6)&gt;ABS(K112-'Data Transformation'!$R$5),NOT(ISNUMBER(N112)),NOT(ISNUMBER(R112)),NOT(ISNUMBER(P112)),NOT(ISNUMBER(R112)),NOT(ISNUMBER(S112)),NOT(ISNUMBER(T112))),Assignments!B112,""),"")</f>
        <v/>
      </c>
      <c r="P112" t="str">
        <f>IF(AND(NOT(ISNUMBER(N112)),NOT(ISNUMBER(R112)),NOT(ISNUMBER(S112)),G112&gt;='Data Transformation'!$R$28),B112,"")</f>
        <v xml:space="preserve"> </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xml:space="preserve"> </v>
      </c>
      <c r="S112" t="str">
        <f>IF(D112&gt;='Data Transformation'!$R$31,B112,"")</f>
        <v xml:space="preserve">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
      </c>
      <c r="W112" t="str">
        <f t="shared" si="4"/>
        <v/>
      </c>
      <c r="X112" t="str">
        <f t="shared" si="5"/>
        <v/>
      </c>
      <c r="AC112" t="b">
        <f t="shared" si="6"/>
        <v>0</v>
      </c>
      <c r="AD112" t="str">
        <f>IFERROR(ABS(ABS(K112-'Data Transformation'!$R$5)-ABS(K112-'Data Transformation'!$R$6)),"")</f>
        <v/>
      </c>
      <c r="AE112" t="e">
        <f>IF(C112=FALSE,"",IF(AND(OR(V112=$Z$6,V112=$Z$8),OR(AC112=TRUE,AD112&lt;=IF(ISNUMBER('Data Transformation'!$R$15),'Data Transformation'!$R$15,'Data Transformation'!$R$25))),TRUE,FALSE))</f>
        <v>#DIV/0!</v>
      </c>
    </row>
    <row r="113" spans="2:31" x14ac:dyDescent="0.25">
      <c r="B113" t="str">
        <v xml:space="preserve"> </v>
      </c>
      <c r="C113" t="str">
        <v xml:space="preserve"> </v>
      </c>
      <c r="D113" t="str">
        <v xml:space="preserve"> </v>
      </c>
      <c r="E113" t="str">
        <v xml:space="preserve"> </v>
      </c>
      <c r="F113" t="str">
        <v xml:space="preserve"> </v>
      </c>
      <c r="G113" t="str">
        <v xml:space="preserve"> </v>
      </c>
      <c r="H113" t="str">
        <v xml:space="preserve"> </v>
      </c>
      <c r="I113" t="str">
        <v xml:space="preserve"> </v>
      </c>
      <c r="K113" s="59" t="str">
        <f>IFERROR(AVERAGEIF('Data Transformation'!$B$425:$B$8425,B113,IF('Input and Summary Results'!$J$4="no",'Data Transformation'!$C$425:$C$8425,'Data Transformation'!$E$425:$E$8425)),"")</f>
        <v/>
      </c>
      <c r="L113" s="60" t="str" cm="1">
        <f t="array" ref="L113">IFERROR(_xlfn.STDEV.S(IF('Data Transformation'!$B$425:$B$8425=B113,IF('Input and Summary Results'!$J$4="no",'Data Transformation'!$C$425:$C$8425,'Data Transformation'!$E$425:$E$8425),"")),"")</f>
        <v/>
      </c>
      <c r="M113" s="58"/>
      <c r="N113" t="str">
        <f>IF(E113&gt;='Data Transformation'!$R$29,B113,"")</f>
        <v xml:space="preserve">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xml:space="preserve"> </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xml:space="preserve"> </v>
      </c>
      <c r="S113" t="str">
        <f>IF(D113&gt;='Data Transformation'!$R$31,B113,"")</f>
        <v xml:space="preserve">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
      </c>
      <c r="W113" t="str">
        <f t="shared" si="4"/>
        <v/>
      </c>
      <c r="X113" t="str">
        <f t="shared" si="5"/>
        <v/>
      </c>
      <c r="AC113" t="b">
        <f t="shared" si="6"/>
        <v>0</v>
      </c>
      <c r="AD113" t="str">
        <f>IFERROR(ABS(ABS(K113-'Data Transformation'!$R$5)-ABS(K113-'Data Transformation'!$R$6)),"")</f>
        <v/>
      </c>
      <c r="AE113" t="e">
        <f>IF(C113=FALSE,"",IF(AND(OR(V113=$Z$6,V113=$Z$8),OR(AC113=TRUE,AD113&lt;=IF(ISNUMBER('Data Transformation'!$R$15),'Data Transformation'!$R$15,'Data Transformation'!$R$25))),TRUE,FALSE))</f>
        <v>#DIV/0!</v>
      </c>
    </row>
    <row r="114" spans="2:31" x14ac:dyDescent="0.25">
      <c r="B114" t="str">
        <v xml:space="preserve"> </v>
      </c>
      <c r="C114" t="str">
        <v xml:space="preserve"> </v>
      </c>
      <c r="D114" t="str">
        <v xml:space="preserve"> </v>
      </c>
      <c r="E114" t="str">
        <v xml:space="preserve"> </v>
      </c>
      <c r="F114" t="str">
        <v xml:space="preserve"> </v>
      </c>
      <c r="G114" t="str">
        <v xml:space="preserve"> </v>
      </c>
      <c r="H114" t="str">
        <v xml:space="preserve"> </v>
      </c>
      <c r="I114" t="str">
        <v xml:space="preserve"> </v>
      </c>
      <c r="K114" s="59" t="str">
        <f>IFERROR(AVERAGEIF('Data Transformation'!$B$425:$B$8425,B114,IF('Input and Summary Results'!$J$4="no",'Data Transformation'!$C$425:$C$8425,'Data Transformation'!$E$425:$E$8425)),"")</f>
        <v/>
      </c>
      <c r="L114" s="60" t="str" cm="1">
        <f t="array" ref="L114">IFERROR(_xlfn.STDEV.S(IF('Data Transformation'!$B$425:$B$8425=B114,IF('Input and Summary Results'!$J$4="no",'Data Transformation'!$C$425:$C$8425,'Data Transformation'!$E$425:$E$8425),"")),"")</f>
        <v/>
      </c>
      <c r="M114" s="58"/>
      <c r="N114" t="str">
        <f>IF(E114&gt;='Data Transformation'!$R$29,B114,"")</f>
        <v xml:space="preserve">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xml:space="preserve"> </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xml:space="preserve"> </v>
      </c>
      <c r="S114" t="str">
        <f>IF(D114&gt;='Data Transformation'!$R$31,B114,"")</f>
        <v xml:space="preserve">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
      </c>
      <c r="W114" t="str">
        <f t="shared" si="4"/>
        <v/>
      </c>
      <c r="X114" t="str">
        <f t="shared" si="5"/>
        <v/>
      </c>
      <c r="AC114" t="b">
        <f t="shared" si="6"/>
        <v>0</v>
      </c>
      <c r="AD114" t="str">
        <f>IFERROR(ABS(ABS(K114-'Data Transformation'!$R$5)-ABS(K114-'Data Transformation'!$R$6)),"")</f>
        <v/>
      </c>
      <c r="AE114" t="e">
        <f>IF(C114=FALSE,"",IF(AND(OR(V114=$Z$6,V114=$Z$8),OR(AC114=TRUE,AD114&lt;=IF(ISNUMBER('Data Transformation'!$R$15),'Data Transformation'!$R$15,'Data Transformation'!$R$25))),TRUE,FALSE))</f>
        <v>#DIV/0!</v>
      </c>
    </row>
    <row r="115" spans="2:31" x14ac:dyDescent="0.25">
      <c r="B115" t="str">
        <v xml:space="preserve"> </v>
      </c>
      <c r="C115" t="str">
        <v xml:space="preserve"> </v>
      </c>
      <c r="D115" t="str">
        <v xml:space="preserve"> </v>
      </c>
      <c r="E115" t="str">
        <v xml:space="preserve"> </v>
      </c>
      <c r="F115" t="str">
        <v xml:space="preserve"> </v>
      </c>
      <c r="G115" t="str">
        <v xml:space="preserve"> </v>
      </c>
      <c r="H115" t="str">
        <v xml:space="preserve"> </v>
      </c>
      <c r="I115" t="str">
        <v xml:space="preserve"> </v>
      </c>
      <c r="K115" s="59" t="str">
        <f>IFERROR(AVERAGEIF('Data Transformation'!$B$425:$B$8425,B115,IF('Input and Summary Results'!$J$4="no",'Data Transformation'!$C$425:$C$8425,'Data Transformation'!$E$425:$E$8425)),"")</f>
        <v/>
      </c>
      <c r="L115" s="60" t="str" cm="1">
        <f t="array" ref="L115">IFERROR(_xlfn.STDEV.S(IF('Data Transformation'!$B$425:$B$8425=B115,IF('Input and Summary Results'!$J$4="no",'Data Transformation'!$C$425:$C$8425,'Data Transformation'!$E$425:$E$8425),"")),"")</f>
        <v/>
      </c>
      <c r="M115" s="58"/>
      <c r="N115" t="str">
        <f>IF(E115&gt;='Data Transformation'!$R$29,B115,"")</f>
        <v xml:space="preserve">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xml:space="preserve"> </v>
      </c>
      <c r="Q115" t="str">
        <f>IFERROR(IF(AND(Assignments!L115&lt;('Data Transformation'!$R$4-'Data Transformation'!$R$3)/2,ABS(K115-'Data Transformation'!$R$6)&lt;ABS(K115-'Data Transformation'!$R$5),NOT(ISNUMBER(N115)),NOT(ISNUMBER(T115)),NOT(ISNUMBER(P115)),NOT(ISNUMBER(R115)),NOT(ISNUMBER(T115)),NOT(ISNUMBER(S115))),Assignments!B115,""),"")</f>
        <v/>
      </c>
      <c r="R115" t="str">
        <f>IF(H115&gt;='Data Transformation'!$R$30,B115,"")</f>
        <v xml:space="preserve"> </v>
      </c>
      <c r="S115" t="str">
        <f>IF(D115&gt;='Data Transformation'!$R$31,B115,"")</f>
        <v xml:space="preserve">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
      </c>
      <c r="W115" t="str">
        <f t="shared" si="4"/>
        <v/>
      </c>
      <c r="X115" t="str">
        <f t="shared" si="5"/>
        <v/>
      </c>
      <c r="AC115" t="b">
        <f t="shared" si="6"/>
        <v>0</v>
      </c>
      <c r="AD115" t="str">
        <f>IFERROR(ABS(ABS(K115-'Data Transformation'!$R$5)-ABS(K115-'Data Transformation'!$R$6)),"")</f>
        <v/>
      </c>
      <c r="AE115" t="e">
        <f>IF(C115=FALSE,"",IF(AND(OR(V115=$Z$6,V115=$Z$8),OR(AC115=TRUE,AD115&lt;=IF(ISNUMBER('Data Transformation'!$R$15),'Data Transformation'!$R$15,'Data Transformation'!$R$25))),TRUE,FALSE))</f>
        <v>#DIV/0!</v>
      </c>
    </row>
    <row r="116" spans="2:31" x14ac:dyDescent="0.25">
      <c r="B116" t="str">
        <v xml:space="preserve"> </v>
      </c>
      <c r="C116" t="str">
        <v xml:space="preserve"> </v>
      </c>
      <c r="D116" t="str">
        <v xml:space="preserve"> </v>
      </c>
      <c r="E116" t="str">
        <v xml:space="preserve"> </v>
      </c>
      <c r="F116" t="str">
        <v xml:space="preserve"> </v>
      </c>
      <c r="G116" t="str">
        <v xml:space="preserve"> </v>
      </c>
      <c r="H116" t="str">
        <v xml:space="preserve"> </v>
      </c>
      <c r="I116" t="str">
        <v xml:space="preserve"> </v>
      </c>
      <c r="K116" s="59" t="str">
        <f>IFERROR(AVERAGEIF('Data Transformation'!$B$425:$B$8425,B116,IF('Input and Summary Results'!$J$4="no",'Data Transformation'!$C$425:$C$8425,'Data Transformation'!$E$425:$E$8425)),"")</f>
        <v/>
      </c>
      <c r="L116" s="60" t="str" cm="1">
        <f t="array" ref="L116">IFERROR(_xlfn.STDEV.S(IF('Data Transformation'!$B$425:$B$8425=B116,IF('Input and Summary Results'!$J$4="no",'Data Transformation'!$C$425:$C$8425,'Data Transformation'!$E$425:$E$8425),"")),"")</f>
        <v/>
      </c>
      <c r="M116" s="58"/>
      <c r="N116" t="str">
        <f>IF(E116&gt;='Data Transformation'!$R$29,B116,"")</f>
        <v xml:space="preserve">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xml:space="preserve"> </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xml:space="preserve"> </v>
      </c>
      <c r="S116" t="str">
        <f>IF(D116&gt;='Data Transformation'!$R$31,B116,"")</f>
        <v xml:space="preserve">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
      </c>
      <c r="W116" t="str">
        <f t="shared" si="4"/>
        <v/>
      </c>
      <c r="X116" t="str">
        <f t="shared" si="5"/>
        <v/>
      </c>
      <c r="AC116" t="b">
        <f t="shared" si="6"/>
        <v>0</v>
      </c>
      <c r="AD116" t="str">
        <f>IFERROR(ABS(ABS(K116-'Data Transformation'!$R$5)-ABS(K116-'Data Transformation'!$R$6)),"")</f>
        <v/>
      </c>
      <c r="AE116" t="e">
        <f>IF(C116=FALSE,"",IF(AND(OR(V116=$Z$6,V116=$Z$8),OR(AC116=TRUE,AD116&lt;=IF(ISNUMBER('Data Transformation'!$R$15),'Data Transformation'!$R$15,'Data Transformation'!$R$25))),TRUE,FALSE))</f>
        <v>#DIV/0!</v>
      </c>
    </row>
    <row r="117" spans="2:31" x14ac:dyDescent="0.25">
      <c r="B117" t="str">
        <v xml:space="preserve"> </v>
      </c>
      <c r="C117" t="str">
        <v xml:space="preserve"> </v>
      </c>
      <c r="D117" t="str">
        <v xml:space="preserve"> </v>
      </c>
      <c r="E117" t="str">
        <v xml:space="preserve"> </v>
      </c>
      <c r="F117" t="str">
        <v xml:space="preserve"> </v>
      </c>
      <c r="G117" t="str">
        <v xml:space="preserve"> </v>
      </c>
      <c r="H117" t="str">
        <v xml:space="preserve"> </v>
      </c>
      <c r="I117" t="str">
        <v xml:space="preserve"> </v>
      </c>
      <c r="K117" s="59" t="str">
        <f>IFERROR(AVERAGEIF('Data Transformation'!$B$425:$B$8425,B117,IF('Input and Summary Results'!$J$4="no",'Data Transformation'!$C$425:$C$8425,'Data Transformation'!$E$425:$E$8425)),"")</f>
        <v/>
      </c>
      <c r="L117" s="60" t="str" cm="1">
        <f t="array" ref="L117">IFERROR(_xlfn.STDEV.S(IF('Data Transformation'!$B$425:$B$8425=B117,IF('Input and Summary Results'!$J$4="no",'Data Transformation'!$C$425:$C$8425,'Data Transformation'!$E$425:$E$8425),"")),"")</f>
        <v/>
      </c>
      <c r="M117" s="58"/>
      <c r="N117" t="str">
        <f>IF(E117&gt;='Data Transformation'!$R$29,B117,"")</f>
        <v xml:space="preserve">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xml:space="preserve"> </v>
      </c>
      <c r="Q117" t="str">
        <f>IFERROR(IF(AND(Assignments!L117&lt;('Data Transformation'!$R$4-'Data Transformation'!$R$3)/2,ABS(K117-'Data Transformation'!$R$6)&lt;ABS(K117-'Data Transformation'!$R$5),NOT(ISNUMBER(N117)),NOT(ISNUMBER(T117)),NOT(ISNUMBER(P117)),NOT(ISNUMBER(R117)),NOT(ISNUMBER(T117)),NOT(ISNUMBER(S117))),Assignments!B117,""),"")</f>
        <v/>
      </c>
      <c r="R117" t="str">
        <f>IF(H117&gt;='Data Transformation'!$R$30,B117,"")</f>
        <v xml:space="preserve"> </v>
      </c>
      <c r="S117" t="str">
        <f>IF(D117&gt;='Data Transformation'!$R$31,B117,"")</f>
        <v xml:space="preserve">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
      </c>
      <c r="W117" t="str">
        <f t="shared" si="4"/>
        <v/>
      </c>
      <c r="X117" t="str">
        <f t="shared" si="5"/>
        <v/>
      </c>
      <c r="AC117" t="b">
        <f t="shared" si="6"/>
        <v>0</v>
      </c>
      <c r="AD117" t="str">
        <f>IFERROR(ABS(ABS(K117-'Data Transformation'!$R$5)-ABS(K117-'Data Transformation'!$R$6)),"")</f>
        <v/>
      </c>
      <c r="AE117" t="e">
        <f>IF(C117=FALSE,"",IF(AND(OR(V117=$Z$6,V117=$Z$8),OR(AC117=TRUE,AD117&lt;=IF(ISNUMBER('Data Transformation'!$R$15),'Data Transformation'!$R$15,'Data Transformation'!$R$25))),TRUE,FALSE))</f>
        <v>#DIV/0!</v>
      </c>
    </row>
    <row r="118" spans="2:31" x14ac:dyDescent="0.25">
      <c r="B118" t="str">
        <v xml:space="preserve"> </v>
      </c>
      <c r="C118" t="str">
        <v xml:space="preserve"> </v>
      </c>
      <c r="D118" t="str">
        <v xml:space="preserve"> </v>
      </c>
      <c r="E118" t="str">
        <v xml:space="preserve"> </v>
      </c>
      <c r="F118" t="str">
        <v xml:space="preserve"> </v>
      </c>
      <c r="G118" t="str">
        <v xml:space="preserve"> </v>
      </c>
      <c r="H118" t="str">
        <v xml:space="preserve"> </v>
      </c>
      <c r="I118" t="str">
        <v xml:space="preserve"> </v>
      </c>
      <c r="K118" s="59" t="str">
        <f>IFERROR(AVERAGEIF('Data Transformation'!$B$425:$B$8425,B118,IF('Input and Summary Results'!$J$4="no",'Data Transformation'!$C$425:$C$8425,'Data Transformation'!$E$425:$E$8425)),"")</f>
        <v/>
      </c>
      <c r="L118" s="60" t="str" cm="1">
        <f t="array" ref="L118">IFERROR(_xlfn.STDEV.S(IF('Data Transformation'!$B$425:$B$8425=B118,IF('Input and Summary Results'!$J$4="no",'Data Transformation'!$C$425:$C$8425,'Data Transformation'!$E$425:$E$8425),"")),"")</f>
        <v/>
      </c>
      <c r="M118" s="58"/>
      <c r="N118" t="str">
        <f>IF(E118&gt;='Data Transformation'!$R$29,B118,"")</f>
        <v xml:space="preserve">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xml:space="preserve"> </v>
      </c>
      <c r="Q118" t="str">
        <f>IFERROR(IF(AND(Assignments!L118&lt;('Data Transformation'!$R$4-'Data Transformation'!$R$3)/2,ABS(K118-'Data Transformation'!$R$6)&lt;ABS(K118-'Data Transformation'!$R$5),NOT(ISNUMBER(N118)),NOT(ISNUMBER(T118)),NOT(ISNUMBER(P118)),NOT(ISNUMBER(R118)),NOT(ISNUMBER(T118)),NOT(ISNUMBER(S118))),Assignments!B118,""),"")</f>
        <v/>
      </c>
      <c r="R118" t="str">
        <f>IF(H118&gt;='Data Transformation'!$R$30,B118,"")</f>
        <v xml:space="preserve"> </v>
      </c>
      <c r="S118" t="str">
        <f>IF(D118&gt;='Data Transformation'!$R$31,B118,"")</f>
        <v xml:space="preserve">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
      </c>
      <c r="W118" t="str">
        <f t="shared" si="4"/>
        <v/>
      </c>
      <c r="X118" t="str">
        <f t="shared" si="5"/>
        <v/>
      </c>
      <c r="AC118" t="b">
        <f t="shared" si="6"/>
        <v>0</v>
      </c>
      <c r="AD118" t="str">
        <f>IFERROR(ABS(ABS(K118-'Data Transformation'!$R$5)-ABS(K118-'Data Transformation'!$R$6)),"")</f>
        <v/>
      </c>
      <c r="AE118" t="e">
        <f>IF(C118=FALSE,"",IF(AND(OR(V118=$Z$6,V118=$Z$8),OR(AC118=TRUE,AD118&lt;=IF(ISNUMBER('Data Transformation'!$R$15),'Data Transformation'!$R$15,'Data Transformation'!$R$25))),TRUE,FALSE))</f>
        <v>#DIV/0!</v>
      </c>
    </row>
    <row r="119" spans="2:31" x14ac:dyDescent="0.25">
      <c r="B119" t="str">
        <v xml:space="preserve"> </v>
      </c>
      <c r="C119" t="str">
        <v xml:space="preserve"> </v>
      </c>
      <c r="D119" t="str">
        <v xml:space="preserve"> </v>
      </c>
      <c r="E119" t="str">
        <v xml:space="preserve"> </v>
      </c>
      <c r="F119" t="str">
        <v xml:space="preserve"> </v>
      </c>
      <c r="G119" t="str">
        <v xml:space="preserve"> </v>
      </c>
      <c r="H119" t="str">
        <v xml:space="preserve"> </v>
      </c>
      <c r="I119" t="str">
        <v xml:space="preserve"> </v>
      </c>
      <c r="K119" s="59" t="str">
        <f>IFERROR(AVERAGEIF('Data Transformation'!$B$425:$B$8425,B119,IF('Input and Summary Results'!$J$4="no",'Data Transformation'!$C$425:$C$8425,'Data Transformation'!$E$425:$E$8425)),"")</f>
        <v/>
      </c>
      <c r="L119" s="60" t="str" cm="1">
        <f t="array" ref="L119">IFERROR(_xlfn.STDEV.S(IF('Data Transformation'!$B$425:$B$8425=B119,IF('Input and Summary Results'!$J$4="no",'Data Transformation'!$C$425:$C$8425,'Data Transformation'!$E$425:$E$8425),"")),"")</f>
        <v/>
      </c>
      <c r="M119" s="58"/>
      <c r="N119" t="str">
        <f>IF(E119&gt;='Data Transformation'!$R$29,B119,"")</f>
        <v xml:space="preserve"> </v>
      </c>
      <c r="O119" t="str">
        <f>IFERROR(IF(AND(Assignments!L119&lt;('Data Transformation'!$R$4-'Data Transformation'!$R$3)/2,ABS(K119-'Data Transformation'!$R$6)&gt;ABS(K119-'Data Transformation'!$R$5),NOT(ISNUMBER(N119)),NOT(ISNUMBER(R119)),NOT(ISNUMBER(P119)),NOT(ISNUMBER(R119)),NOT(ISNUMBER(S119)),NOT(ISNUMBER(T119))),Assignments!B119,""),"")</f>
        <v/>
      </c>
      <c r="P119" t="str">
        <f>IF(AND(NOT(ISNUMBER(N119)),NOT(ISNUMBER(R119)),NOT(ISNUMBER(S119)),G119&gt;='Data Transformation'!$R$28),B119,"")</f>
        <v xml:space="preserve"> </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xml:space="preserve"> </v>
      </c>
      <c r="S119" t="str">
        <f>IF(D119&gt;='Data Transformation'!$R$31,B119,"")</f>
        <v xml:space="preserve">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
      </c>
      <c r="W119" t="str">
        <f t="shared" si="4"/>
        <v/>
      </c>
      <c r="X119" t="str">
        <f t="shared" si="5"/>
        <v/>
      </c>
      <c r="AC119" t="b">
        <f t="shared" si="6"/>
        <v>0</v>
      </c>
      <c r="AD119" t="str">
        <f>IFERROR(ABS(ABS(K119-'Data Transformation'!$R$5)-ABS(K119-'Data Transformation'!$R$6)),"")</f>
        <v/>
      </c>
      <c r="AE119" t="e">
        <f>IF(C119=FALSE,"",IF(AND(OR(V119=$Z$6,V119=$Z$8),OR(AC119=TRUE,AD119&lt;=IF(ISNUMBER('Data Transformation'!$R$15),'Data Transformation'!$R$15,'Data Transformation'!$R$25))),TRUE,FALSE))</f>
        <v>#DIV/0!</v>
      </c>
    </row>
    <row r="120" spans="2:31" x14ac:dyDescent="0.25">
      <c r="B120" t="str">
        <v xml:space="preserve"> </v>
      </c>
      <c r="C120" t="str">
        <v xml:space="preserve"> </v>
      </c>
      <c r="D120" t="str">
        <v xml:space="preserve"> </v>
      </c>
      <c r="E120" t="str">
        <v xml:space="preserve"> </v>
      </c>
      <c r="F120" t="str">
        <v xml:space="preserve"> </v>
      </c>
      <c r="G120" t="str">
        <v xml:space="preserve"> </v>
      </c>
      <c r="H120" t="str">
        <v xml:space="preserve"> </v>
      </c>
      <c r="I120" t="str">
        <v xml:space="preserve"> </v>
      </c>
      <c r="K120" s="59" t="str">
        <f>IFERROR(AVERAGEIF('Data Transformation'!$B$425:$B$8425,B120,IF('Input and Summary Results'!$J$4="no",'Data Transformation'!$C$425:$C$8425,'Data Transformation'!$E$425:$E$8425)),"")</f>
        <v/>
      </c>
      <c r="L120" s="60" t="str" cm="1">
        <f t="array" ref="L120">IFERROR(_xlfn.STDEV.S(IF('Data Transformation'!$B$425:$B$8425=B120,IF('Input and Summary Results'!$J$4="no",'Data Transformation'!$C$425:$C$8425,'Data Transformation'!$E$425:$E$8425),"")),"")</f>
        <v/>
      </c>
      <c r="M120" s="58"/>
      <c r="N120" t="str">
        <f>IF(E120&gt;='Data Transformation'!$R$29,B120,"")</f>
        <v xml:space="preserve">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xml:space="preserve"> </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xml:space="preserve"> </v>
      </c>
      <c r="S120" t="str">
        <f>IF(D120&gt;='Data Transformation'!$R$31,B120,"")</f>
        <v xml:space="preserve">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
      </c>
      <c r="W120" t="str">
        <f t="shared" si="4"/>
        <v/>
      </c>
      <c r="X120" t="str">
        <f t="shared" si="5"/>
        <v/>
      </c>
      <c r="AC120" t="b">
        <f t="shared" si="6"/>
        <v>0</v>
      </c>
      <c r="AD120" t="str">
        <f>IFERROR(ABS(ABS(K120-'Data Transformation'!$R$5)-ABS(K120-'Data Transformation'!$R$6)),"")</f>
        <v/>
      </c>
      <c r="AE120" t="e">
        <f>IF(C120=FALSE,"",IF(AND(OR(V120=$Z$6,V120=$Z$8),OR(AC120=TRUE,AD120&lt;=IF(ISNUMBER('Data Transformation'!$R$15),'Data Transformation'!$R$15,'Data Transformation'!$R$25))),TRUE,FALSE))</f>
        <v>#DIV/0!</v>
      </c>
    </row>
    <row r="121" spans="2:31" x14ac:dyDescent="0.25">
      <c r="B121" t="str">
        <v xml:space="preserve"> </v>
      </c>
      <c r="C121" t="str">
        <v xml:space="preserve"> </v>
      </c>
      <c r="D121" t="str">
        <v xml:space="preserve"> </v>
      </c>
      <c r="E121" t="str">
        <v xml:space="preserve"> </v>
      </c>
      <c r="F121" t="str">
        <v xml:space="preserve"> </v>
      </c>
      <c r="G121" t="str">
        <v xml:space="preserve"> </v>
      </c>
      <c r="H121" t="str">
        <v xml:space="preserve"> </v>
      </c>
      <c r="I121" t="str">
        <v xml:space="preserve"> </v>
      </c>
      <c r="K121" s="59" t="str">
        <f>IFERROR(AVERAGEIF('Data Transformation'!$B$425:$B$8425,B121,IF('Input and Summary Results'!$J$4="no",'Data Transformation'!$C$425:$C$8425,'Data Transformation'!$E$425:$E$8425)),"")</f>
        <v/>
      </c>
      <c r="L121" s="60" t="str" cm="1">
        <f t="array" ref="L121">IFERROR(_xlfn.STDEV.S(IF('Data Transformation'!$B$425:$B$8425=B121,IF('Input and Summary Results'!$J$4="no",'Data Transformation'!$C$425:$C$8425,'Data Transformation'!$E$425:$E$8425),"")),"")</f>
        <v/>
      </c>
      <c r="M121" s="58"/>
      <c r="N121" t="str">
        <f>IF(E121&gt;='Data Transformation'!$R$29,B121,"")</f>
        <v xml:space="preserve">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xml:space="preserve"> </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xml:space="preserve"> </v>
      </c>
      <c r="S121" t="str">
        <f>IF(D121&gt;='Data Transformation'!$R$31,B121,"")</f>
        <v xml:space="preserve">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
      </c>
      <c r="W121" t="str">
        <f t="shared" si="4"/>
        <v/>
      </c>
      <c r="X121" t="str">
        <f t="shared" si="5"/>
        <v/>
      </c>
      <c r="AC121" t="b">
        <f t="shared" si="6"/>
        <v>0</v>
      </c>
      <c r="AD121" t="str">
        <f>IFERROR(ABS(ABS(K121-'Data Transformation'!$R$5)-ABS(K121-'Data Transformation'!$R$6)),"")</f>
        <v/>
      </c>
      <c r="AE121" t="e">
        <f>IF(C121=FALSE,"",IF(AND(OR(V121=$Z$6,V121=$Z$8),OR(AC121=TRUE,AD121&lt;=IF(ISNUMBER('Data Transformation'!$R$15),'Data Transformation'!$R$15,'Data Transformation'!$R$25))),TRUE,FALSE))</f>
        <v>#DIV/0!</v>
      </c>
    </row>
    <row r="122" spans="2:31" x14ac:dyDescent="0.25">
      <c r="B122" t="str">
        <v xml:space="preserve"> </v>
      </c>
      <c r="C122" t="str">
        <v xml:space="preserve"> </v>
      </c>
      <c r="D122" t="str">
        <v xml:space="preserve"> </v>
      </c>
      <c r="E122" t="str">
        <v xml:space="preserve"> </v>
      </c>
      <c r="F122" t="str">
        <v xml:space="preserve"> </v>
      </c>
      <c r="G122" t="str">
        <v xml:space="preserve"> </v>
      </c>
      <c r="H122" t="str">
        <v xml:space="preserve"> </v>
      </c>
      <c r="I122" t="str">
        <v xml:space="preserve"> </v>
      </c>
      <c r="K122" s="59" t="str">
        <f>IFERROR(AVERAGEIF('Data Transformation'!$B$425:$B$8425,B122,IF('Input and Summary Results'!$J$4="no",'Data Transformation'!$C$425:$C$8425,'Data Transformation'!$E$425:$E$8425)),"")</f>
        <v/>
      </c>
      <c r="L122" s="60" t="str" cm="1">
        <f t="array" ref="L122">IFERROR(_xlfn.STDEV.S(IF('Data Transformation'!$B$425:$B$8425=B122,IF('Input and Summary Results'!$J$4="no",'Data Transformation'!$C$425:$C$8425,'Data Transformation'!$E$425:$E$8425),"")),"")</f>
        <v/>
      </c>
      <c r="M122" s="58"/>
      <c r="N122" t="str">
        <f>IF(E122&gt;='Data Transformation'!$R$29,B122,"")</f>
        <v xml:space="preserve">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xml:space="preserve"> </v>
      </c>
      <c r="Q122" t="str">
        <f>IFERROR(IF(AND(Assignments!L122&lt;('Data Transformation'!$R$4-'Data Transformation'!$R$3)/2,ABS(K122-'Data Transformation'!$R$6)&lt;ABS(K122-'Data Transformation'!$R$5),NOT(ISNUMBER(N122)),NOT(ISNUMBER(T122)),NOT(ISNUMBER(P122)),NOT(ISNUMBER(R122)),NOT(ISNUMBER(T122)),NOT(ISNUMBER(S122))),Assignments!B122,""),"")</f>
        <v/>
      </c>
      <c r="R122" t="str">
        <f>IF(H122&gt;='Data Transformation'!$R$30,B122,"")</f>
        <v xml:space="preserve"> </v>
      </c>
      <c r="S122" t="str">
        <f>IF(D122&gt;='Data Transformation'!$R$31,B122,"")</f>
        <v xml:space="preserve">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
      </c>
      <c r="W122" t="str">
        <f t="shared" si="4"/>
        <v/>
      </c>
      <c r="X122" t="str">
        <f t="shared" si="5"/>
        <v/>
      </c>
      <c r="AC122" t="b">
        <f t="shared" si="6"/>
        <v>0</v>
      </c>
      <c r="AD122" t="str">
        <f>IFERROR(ABS(ABS(K122-'Data Transformation'!$R$5)-ABS(K122-'Data Transformation'!$R$6)),"")</f>
        <v/>
      </c>
      <c r="AE122" t="e">
        <f>IF(C122=FALSE,"",IF(AND(OR(V122=$Z$6,V122=$Z$8),OR(AC122=TRUE,AD122&lt;=IF(ISNUMBER('Data Transformation'!$R$15),'Data Transformation'!$R$15,'Data Transformation'!$R$25))),TRUE,FALSE))</f>
        <v>#DIV/0!</v>
      </c>
    </row>
    <row r="123" spans="2:31" x14ac:dyDescent="0.25">
      <c r="B123" t="str">
        <v xml:space="preserve"> </v>
      </c>
      <c r="C123" t="str">
        <v xml:space="preserve"> </v>
      </c>
      <c r="D123" t="str">
        <v xml:space="preserve"> </v>
      </c>
      <c r="E123" t="str">
        <v xml:space="preserve"> </v>
      </c>
      <c r="F123" t="str">
        <v xml:space="preserve"> </v>
      </c>
      <c r="G123" t="str">
        <v xml:space="preserve"> </v>
      </c>
      <c r="H123" t="str">
        <v xml:space="preserve"> </v>
      </c>
      <c r="I123" t="str">
        <v xml:space="preserve"> </v>
      </c>
      <c r="K123" s="59" t="str">
        <f>IFERROR(AVERAGEIF('Data Transformation'!$B$425:$B$8425,B123,IF('Input and Summary Results'!$J$4="no",'Data Transformation'!$C$425:$C$8425,'Data Transformation'!$E$425:$E$8425)),"")</f>
        <v/>
      </c>
      <c r="L123" s="60" t="str" cm="1">
        <f t="array" ref="L123">IFERROR(_xlfn.STDEV.S(IF('Data Transformation'!$B$425:$B$8425=B123,IF('Input and Summary Results'!$J$4="no",'Data Transformation'!$C$425:$C$8425,'Data Transformation'!$E$425:$E$8425),"")),"")</f>
        <v/>
      </c>
      <c r="M123" s="58"/>
      <c r="N123" t="str">
        <f>IF(E123&gt;='Data Transformation'!$R$29,B123,"")</f>
        <v xml:space="preserve">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xml:space="preserve"> </v>
      </c>
      <c r="Q123" t="str">
        <f>IFERROR(IF(AND(Assignments!L123&lt;('Data Transformation'!$R$4-'Data Transformation'!$R$3)/2,ABS(K123-'Data Transformation'!$R$6)&lt;ABS(K123-'Data Transformation'!$R$5),NOT(ISNUMBER(N123)),NOT(ISNUMBER(T123)),NOT(ISNUMBER(P123)),NOT(ISNUMBER(R123)),NOT(ISNUMBER(T123)),NOT(ISNUMBER(S123))),Assignments!B123,""),"")</f>
        <v/>
      </c>
      <c r="R123" t="str">
        <f>IF(H123&gt;='Data Transformation'!$R$30,B123,"")</f>
        <v xml:space="preserve"> </v>
      </c>
      <c r="S123" t="str">
        <f>IF(D123&gt;='Data Transformation'!$R$31,B123,"")</f>
        <v xml:space="preserve">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
      </c>
      <c r="W123" t="str">
        <f t="shared" si="4"/>
        <v/>
      </c>
      <c r="X123" t="str">
        <f t="shared" si="5"/>
        <v/>
      </c>
      <c r="AC123" t="b">
        <f t="shared" si="6"/>
        <v>0</v>
      </c>
      <c r="AD123" t="str">
        <f>IFERROR(ABS(ABS(K123-'Data Transformation'!$R$5)-ABS(K123-'Data Transformation'!$R$6)),"")</f>
        <v/>
      </c>
      <c r="AE123" t="e">
        <f>IF(C123=FALSE,"",IF(AND(OR(V123=$Z$6,V123=$Z$8),OR(AC123=TRUE,AD123&lt;=IF(ISNUMBER('Data Transformation'!$R$15),'Data Transformation'!$R$15,'Data Transformation'!$R$25))),TRUE,FALSE))</f>
        <v>#DIV/0!</v>
      </c>
    </row>
    <row r="124" spans="2:31" x14ac:dyDescent="0.25">
      <c r="B124" t="str">
        <v xml:space="preserve"> </v>
      </c>
      <c r="C124" t="str">
        <v xml:space="preserve"> </v>
      </c>
      <c r="D124" t="str">
        <v xml:space="preserve"> </v>
      </c>
      <c r="E124" t="str">
        <v xml:space="preserve"> </v>
      </c>
      <c r="F124" t="str">
        <v xml:space="preserve"> </v>
      </c>
      <c r="G124" t="str">
        <v xml:space="preserve"> </v>
      </c>
      <c r="H124" t="str">
        <v xml:space="preserve"> </v>
      </c>
      <c r="I124" t="str">
        <v xml:space="preserve"> </v>
      </c>
      <c r="K124" s="59" t="str">
        <f>IFERROR(AVERAGEIF('Data Transformation'!$B$425:$B$8425,B124,IF('Input and Summary Results'!$J$4="no",'Data Transformation'!$C$425:$C$8425,'Data Transformation'!$E$425:$E$8425)),"")</f>
        <v/>
      </c>
      <c r="L124" s="60" t="str" cm="1">
        <f t="array" ref="L124">IFERROR(_xlfn.STDEV.S(IF('Data Transformation'!$B$425:$B$8425=B124,IF('Input and Summary Results'!$J$4="no",'Data Transformation'!$C$425:$C$8425,'Data Transformation'!$E$425:$E$8425),"")),"")</f>
        <v/>
      </c>
      <c r="M124" s="58"/>
      <c r="N124" t="str">
        <f>IF(E124&gt;='Data Transformation'!$R$29,B124,"")</f>
        <v xml:space="preserve">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xml:space="preserve"> </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xml:space="preserve"> </v>
      </c>
      <c r="S124" t="str">
        <f>IF(D124&gt;='Data Transformation'!$R$31,B124,"")</f>
        <v xml:space="preserve">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
      </c>
      <c r="W124" t="str">
        <f t="shared" si="4"/>
        <v/>
      </c>
      <c r="X124" t="str">
        <f t="shared" si="5"/>
        <v/>
      </c>
      <c r="AC124" t="b">
        <f t="shared" si="6"/>
        <v>0</v>
      </c>
      <c r="AD124" t="str">
        <f>IFERROR(ABS(ABS(K124-'Data Transformation'!$R$5)-ABS(K124-'Data Transformation'!$R$6)),"")</f>
        <v/>
      </c>
      <c r="AE124" t="e">
        <f>IF(C124=FALSE,"",IF(AND(OR(V124=$Z$6,V124=$Z$8),OR(AC124=TRUE,AD124&lt;=IF(ISNUMBER('Data Transformation'!$R$15),'Data Transformation'!$R$15,'Data Transformation'!$R$25))),TRUE,FALSE))</f>
        <v>#DIV/0!</v>
      </c>
    </row>
    <row r="125" spans="2:31" x14ac:dyDescent="0.25">
      <c r="B125" t="str">
        <v xml:space="preserve"> </v>
      </c>
      <c r="C125" t="str">
        <v xml:space="preserve"> </v>
      </c>
      <c r="D125" t="str">
        <v xml:space="preserve"> </v>
      </c>
      <c r="E125" t="str">
        <v xml:space="preserve"> </v>
      </c>
      <c r="F125" t="str">
        <v xml:space="preserve"> </v>
      </c>
      <c r="G125" t="str">
        <v xml:space="preserve"> </v>
      </c>
      <c r="H125" t="str">
        <v xml:space="preserve"> </v>
      </c>
      <c r="I125" t="str">
        <v xml:space="preserve"> </v>
      </c>
      <c r="K125" s="59" t="str">
        <f>IFERROR(AVERAGEIF('Data Transformation'!$B$425:$B$8425,B125,IF('Input and Summary Results'!$J$4="no",'Data Transformation'!$C$425:$C$8425,'Data Transformation'!$E$425:$E$8425)),"")</f>
        <v/>
      </c>
      <c r="L125" s="60" t="str" cm="1">
        <f t="array" ref="L125">IFERROR(_xlfn.STDEV.S(IF('Data Transformation'!$B$425:$B$8425=B125,IF('Input and Summary Results'!$J$4="no",'Data Transformation'!$C$425:$C$8425,'Data Transformation'!$E$425:$E$8425),"")),"")</f>
        <v/>
      </c>
      <c r="M125" s="58"/>
      <c r="N125" t="str">
        <f>IF(E125&gt;='Data Transformation'!$R$29,B125,"")</f>
        <v xml:space="preserve">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xml:space="preserve"> </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xml:space="preserve"> </v>
      </c>
      <c r="S125" t="str">
        <f>IF(D125&gt;='Data Transformation'!$R$31,B125,"")</f>
        <v xml:space="preserve">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
      </c>
      <c r="W125" t="str">
        <f t="shared" si="4"/>
        <v/>
      </c>
      <c r="X125" t="str">
        <f t="shared" si="5"/>
        <v/>
      </c>
      <c r="AC125" t="b">
        <f t="shared" si="6"/>
        <v>0</v>
      </c>
      <c r="AD125" t="str">
        <f>IFERROR(ABS(ABS(K125-'Data Transformation'!$R$5)-ABS(K125-'Data Transformation'!$R$6)),"")</f>
        <v/>
      </c>
      <c r="AE125" t="e">
        <f>IF(C125=FALSE,"",IF(AND(OR(V125=$Z$6,V125=$Z$8),OR(AC125=TRUE,AD125&lt;=IF(ISNUMBER('Data Transformation'!$R$15),'Data Transformation'!$R$15,'Data Transformation'!$R$25))),TRUE,FALSE))</f>
        <v>#DIV/0!</v>
      </c>
    </row>
    <row r="126" spans="2:31" x14ac:dyDescent="0.25">
      <c r="B126" t="str">
        <v xml:space="preserve"> </v>
      </c>
      <c r="C126" t="str">
        <v xml:space="preserve"> </v>
      </c>
      <c r="D126" t="str">
        <v xml:space="preserve"> </v>
      </c>
      <c r="E126" t="str">
        <v xml:space="preserve"> </v>
      </c>
      <c r="F126" t="str">
        <v xml:space="preserve"> </v>
      </c>
      <c r="G126" t="str">
        <v xml:space="preserve"> </v>
      </c>
      <c r="H126" t="str">
        <v xml:space="preserve"> </v>
      </c>
      <c r="I126" t="str">
        <v xml:space="preserve"> </v>
      </c>
      <c r="K126" s="59" t="str">
        <f>IFERROR(AVERAGEIF('Data Transformation'!$B$425:$B$8425,B126,IF('Input and Summary Results'!$J$4="no",'Data Transformation'!$C$425:$C$8425,'Data Transformation'!$E$425:$E$8425)),"")</f>
        <v/>
      </c>
      <c r="L126" s="60" t="str" cm="1">
        <f t="array" ref="L126">IFERROR(_xlfn.STDEV.S(IF('Data Transformation'!$B$425:$B$8425=B126,IF('Input and Summary Results'!$J$4="no",'Data Transformation'!$C$425:$C$8425,'Data Transformation'!$E$425:$E$8425),"")),"")</f>
        <v/>
      </c>
      <c r="M126" s="58"/>
      <c r="N126" t="str">
        <f>IF(E126&gt;='Data Transformation'!$R$29,B126,"")</f>
        <v xml:space="preserve">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xml:space="preserve"> </v>
      </c>
      <c r="Q126" t="str">
        <f>IFERROR(IF(AND(Assignments!L126&lt;('Data Transformation'!$R$4-'Data Transformation'!$R$3)/2,ABS(K126-'Data Transformation'!$R$6)&lt;ABS(K126-'Data Transformation'!$R$5),NOT(ISNUMBER(N126)),NOT(ISNUMBER(T126)),NOT(ISNUMBER(P126)),NOT(ISNUMBER(R126)),NOT(ISNUMBER(T126)),NOT(ISNUMBER(S126))),Assignments!B126,""),"")</f>
        <v/>
      </c>
      <c r="R126" t="str">
        <f>IF(H126&gt;='Data Transformation'!$R$30,B126,"")</f>
        <v xml:space="preserve"> </v>
      </c>
      <c r="S126" t="str">
        <f>IF(D126&gt;='Data Transformation'!$R$31,B126,"")</f>
        <v xml:space="preserve">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
      </c>
      <c r="W126" t="str">
        <f t="shared" si="4"/>
        <v/>
      </c>
      <c r="X126" t="str">
        <f t="shared" si="5"/>
        <v/>
      </c>
      <c r="AC126" t="b">
        <f t="shared" si="6"/>
        <v>0</v>
      </c>
      <c r="AD126" t="str">
        <f>IFERROR(ABS(ABS(K126-'Data Transformation'!$R$5)-ABS(K126-'Data Transformation'!$R$6)),"")</f>
        <v/>
      </c>
      <c r="AE126" t="e">
        <f>IF(C126=FALSE,"",IF(AND(OR(V126=$Z$6,V126=$Z$8),OR(AC126=TRUE,AD126&lt;=IF(ISNUMBER('Data Transformation'!$R$15),'Data Transformation'!$R$15,'Data Transformation'!$R$25))),TRUE,FALSE))</f>
        <v>#DIV/0!</v>
      </c>
    </row>
    <row r="127" spans="2:31" x14ac:dyDescent="0.25">
      <c r="B127" t="str">
        <v xml:space="preserve"> </v>
      </c>
      <c r="C127" t="str">
        <v xml:space="preserve"> </v>
      </c>
      <c r="D127" t="str">
        <v xml:space="preserve"> </v>
      </c>
      <c r="E127" t="str">
        <v xml:space="preserve"> </v>
      </c>
      <c r="F127" t="str">
        <v xml:space="preserve"> </v>
      </c>
      <c r="G127" t="str">
        <v xml:space="preserve"> </v>
      </c>
      <c r="H127" t="str">
        <v xml:space="preserve"> </v>
      </c>
      <c r="I127" t="str">
        <v xml:space="preserve"> </v>
      </c>
      <c r="K127" s="59" t="str">
        <f>IFERROR(AVERAGEIF('Data Transformation'!$B$425:$B$8425,B127,IF('Input and Summary Results'!$J$4="no",'Data Transformation'!$C$425:$C$8425,'Data Transformation'!$E$425:$E$8425)),"")</f>
        <v/>
      </c>
      <c r="L127" s="60" t="str" cm="1">
        <f t="array" ref="L127">IFERROR(_xlfn.STDEV.S(IF('Data Transformation'!$B$425:$B$8425=B127,IF('Input and Summary Results'!$J$4="no",'Data Transformation'!$C$425:$C$8425,'Data Transformation'!$E$425:$E$8425),"")),"")</f>
        <v/>
      </c>
      <c r="M127" s="58"/>
      <c r="N127" t="str">
        <f>IF(E127&gt;='Data Transformation'!$R$29,B127,"")</f>
        <v xml:space="preserve">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xml:space="preserve"> </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xml:space="preserve"> </v>
      </c>
      <c r="S127" t="str">
        <f>IF(D127&gt;='Data Transformation'!$R$31,B127,"")</f>
        <v xml:space="preserve">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
      </c>
      <c r="W127" t="str">
        <f t="shared" si="4"/>
        <v/>
      </c>
      <c r="X127" t="str">
        <f t="shared" si="5"/>
        <v/>
      </c>
      <c r="AC127" t="b">
        <f t="shared" si="6"/>
        <v>0</v>
      </c>
      <c r="AD127" t="str">
        <f>IFERROR(ABS(ABS(K127-'Data Transformation'!$R$5)-ABS(K127-'Data Transformation'!$R$6)),"")</f>
        <v/>
      </c>
      <c r="AE127" t="e">
        <f>IF(C127=FALSE,"",IF(AND(OR(V127=$Z$6,V127=$Z$8),OR(AC127=TRUE,AD127&lt;=IF(ISNUMBER('Data Transformation'!$R$15),'Data Transformation'!$R$15,'Data Transformation'!$R$25))),TRUE,FALSE))</f>
        <v>#DIV/0!</v>
      </c>
    </row>
    <row r="128" spans="2:31" x14ac:dyDescent="0.25">
      <c r="B128" t="str">
        <v xml:space="preserve"> </v>
      </c>
      <c r="C128" t="str">
        <v xml:space="preserve"> </v>
      </c>
      <c r="D128" t="str">
        <v xml:space="preserve"> </v>
      </c>
      <c r="E128" t="str">
        <v xml:space="preserve"> </v>
      </c>
      <c r="F128" t="str">
        <v xml:space="preserve"> </v>
      </c>
      <c r="G128" t="str">
        <v xml:space="preserve"> </v>
      </c>
      <c r="H128" t="str">
        <v xml:space="preserve"> </v>
      </c>
      <c r="I128" t="str">
        <v xml:space="preserve"> </v>
      </c>
      <c r="K128" s="59" t="str">
        <f>IFERROR(AVERAGEIF('Data Transformation'!$B$425:$B$8425,B128,IF('Input and Summary Results'!$J$4="no",'Data Transformation'!$C$425:$C$8425,'Data Transformation'!$E$425:$E$8425)),"")</f>
        <v/>
      </c>
      <c r="L128" s="60" t="str" cm="1">
        <f t="array" ref="L128">IFERROR(_xlfn.STDEV.S(IF('Data Transformation'!$B$425:$B$8425=B128,IF('Input and Summary Results'!$J$4="no",'Data Transformation'!$C$425:$C$8425,'Data Transformation'!$E$425:$E$8425),"")),"")</f>
        <v/>
      </c>
      <c r="M128" s="58"/>
      <c r="N128" t="str">
        <f>IF(E128&gt;='Data Transformation'!$R$29,B128,"")</f>
        <v xml:space="preserve">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xml:space="preserve"> </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xml:space="preserve"> </v>
      </c>
      <c r="S128" t="str">
        <f>IF(D128&gt;='Data Transformation'!$R$31,B128,"")</f>
        <v xml:space="preserve">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
      </c>
      <c r="W128" t="str">
        <f t="shared" si="4"/>
        <v/>
      </c>
      <c r="X128" t="str">
        <f t="shared" si="5"/>
        <v/>
      </c>
      <c r="AC128" t="b">
        <f t="shared" si="6"/>
        <v>0</v>
      </c>
      <c r="AD128" t="str">
        <f>IFERROR(ABS(ABS(K128-'Data Transformation'!$R$5)-ABS(K128-'Data Transformation'!$R$6)),"")</f>
        <v/>
      </c>
      <c r="AE128" t="e">
        <f>IF(C128=FALSE,"",IF(AND(OR(V128=$Z$6,V128=$Z$8),OR(AC128=TRUE,AD128&lt;=IF(ISNUMBER('Data Transformation'!$R$15),'Data Transformation'!$R$15,'Data Transformation'!$R$25))),TRUE,FALSE))</f>
        <v>#DIV/0!</v>
      </c>
    </row>
    <row r="129" spans="2:31" x14ac:dyDescent="0.25">
      <c r="B129" t="str">
        <v xml:space="preserve"> </v>
      </c>
      <c r="C129" t="str">
        <v xml:space="preserve"> </v>
      </c>
      <c r="D129" t="str">
        <v xml:space="preserve"> </v>
      </c>
      <c r="E129" t="str">
        <v xml:space="preserve"> </v>
      </c>
      <c r="F129" t="str">
        <v xml:space="preserve"> </v>
      </c>
      <c r="G129" t="str">
        <v xml:space="preserve"> </v>
      </c>
      <c r="H129" t="str">
        <v xml:space="preserve"> </v>
      </c>
      <c r="I129" t="str">
        <v xml:space="preserve"> </v>
      </c>
      <c r="K129" s="59" t="str">
        <f>IFERROR(AVERAGEIF('Data Transformation'!$B$425:$B$8425,B129,IF('Input and Summary Results'!$J$4="no",'Data Transformation'!$C$425:$C$8425,'Data Transformation'!$E$425:$E$8425)),"")</f>
        <v/>
      </c>
      <c r="L129" s="60" t="str" cm="1">
        <f t="array" ref="L129">IFERROR(_xlfn.STDEV.S(IF('Data Transformation'!$B$425:$B$8425=B129,IF('Input and Summary Results'!$J$4="no",'Data Transformation'!$C$425:$C$8425,'Data Transformation'!$E$425:$E$8425),"")),"")</f>
        <v/>
      </c>
      <c r="M129" s="58"/>
      <c r="N129" t="str">
        <f>IF(E129&gt;='Data Transformation'!$R$29,B129,"")</f>
        <v xml:space="preserve"> </v>
      </c>
      <c r="O129" t="str">
        <f>IFERROR(IF(AND(Assignments!L129&lt;('Data Transformation'!$R$4-'Data Transformation'!$R$3)/2,ABS(K129-'Data Transformation'!$R$6)&gt;ABS(K129-'Data Transformation'!$R$5),NOT(ISNUMBER(N129)),NOT(ISNUMBER(R129)),NOT(ISNUMBER(P129)),NOT(ISNUMBER(R129)),NOT(ISNUMBER(S129)),NOT(ISNUMBER(T129))),Assignments!B129,""),"")</f>
        <v/>
      </c>
      <c r="P129" t="str">
        <f>IF(AND(NOT(ISNUMBER(N129)),NOT(ISNUMBER(R129)),NOT(ISNUMBER(S129)),G129&gt;='Data Transformation'!$R$28),B129,"")</f>
        <v xml:space="preserve"> </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xml:space="preserve"> </v>
      </c>
      <c r="S129" t="str">
        <f>IF(D129&gt;='Data Transformation'!$R$31,B129,"")</f>
        <v xml:space="preserve">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
      </c>
      <c r="W129" t="str">
        <f t="shared" si="4"/>
        <v/>
      </c>
      <c r="X129" t="str">
        <f t="shared" si="5"/>
        <v/>
      </c>
      <c r="AC129" t="b">
        <f t="shared" si="6"/>
        <v>0</v>
      </c>
      <c r="AD129" t="str">
        <f>IFERROR(ABS(ABS(K129-'Data Transformation'!$R$5)-ABS(K129-'Data Transformation'!$R$6)),"")</f>
        <v/>
      </c>
      <c r="AE129" t="e">
        <f>IF(C129=FALSE,"",IF(AND(OR(V129=$Z$6,V129=$Z$8),OR(AC129=TRUE,AD129&lt;=IF(ISNUMBER('Data Transformation'!$R$15),'Data Transformation'!$R$15,'Data Transformation'!$R$25))),TRUE,FALSE))</f>
        <v>#DIV/0!</v>
      </c>
    </row>
    <row r="130" spans="2:31" x14ac:dyDescent="0.25">
      <c r="B130" t="str">
        <v xml:space="preserve"> </v>
      </c>
      <c r="C130" t="str">
        <v xml:space="preserve"> </v>
      </c>
      <c r="D130" t="str">
        <v xml:space="preserve"> </v>
      </c>
      <c r="E130" t="str">
        <v xml:space="preserve"> </v>
      </c>
      <c r="F130" t="str">
        <v xml:space="preserve"> </v>
      </c>
      <c r="G130" t="str">
        <v xml:space="preserve"> </v>
      </c>
      <c r="H130" t="str">
        <v xml:space="preserve"> </v>
      </c>
      <c r="I130" t="str">
        <v xml:space="preserve"> </v>
      </c>
      <c r="K130" s="59" t="str">
        <f>IFERROR(AVERAGEIF('Data Transformation'!$B$425:$B$8425,B130,IF('Input and Summary Results'!$J$4="no",'Data Transformation'!$C$425:$C$8425,'Data Transformation'!$E$425:$E$8425)),"")</f>
        <v/>
      </c>
      <c r="L130" s="60" t="str" cm="1">
        <f t="array" ref="L130">IFERROR(_xlfn.STDEV.S(IF('Data Transformation'!$B$425:$B$8425=B130,IF('Input and Summary Results'!$J$4="no",'Data Transformation'!$C$425:$C$8425,'Data Transformation'!$E$425:$E$8425),"")),"")</f>
        <v/>
      </c>
      <c r="M130" s="58"/>
      <c r="N130" t="str">
        <f>IF(E130&gt;='Data Transformation'!$R$29,B130,"")</f>
        <v xml:space="preserve">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xml:space="preserve"> </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xml:space="preserve"> </v>
      </c>
      <c r="S130" t="str">
        <f>IF(D130&gt;='Data Transformation'!$R$31,B130,"")</f>
        <v xml:space="preserve">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
      </c>
      <c r="W130" t="str">
        <f t="shared" si="4"/>
        <v/>
      </c>
      <c r="X130" t="str">
        <f t="shared" si="5"/>
        <v/>
      </c>
      <c r="AC130" t="b">
        <f t="shared" si="6"/>
        <v>0</v>
      </c>
      <c r="AD130" t="str">
        <f>IFERROR(ABS(ABS(K130-'Data Transformation'!$R$5)-ABS(K130-'Data Transformation'!$R$6)),"")</f>
        <v/>
      </c>
      <c r="AE130" t="e">
        <f>IF(C130=FALSE,"",IF(AND(OR(V130=$Z$6,V130=$Z$8),OR(AC130=TRUE,AD130&lt;=IF(ISNUMBER('Data Transformation'!$R$15),'Data Transformation'!$R$15,'Data Transformation'!$R$25))),TRUE,FALSE))</f>
        <v>#DIV/0!</v>
      </c>
    </row>
    <row r="131" spans="2:31" x14ac:dyDescent="0.25">
      <c r="B131" t="str">
        <v xml:space="preserve"> </v>
      </c>
      <c r="C131" t="str">
        <v xml:space="preserve"> </v>
      </c>
      <c r="D131" t="str">
        <v xml:space="preserve"> </v>
      </c>
      <c r="E131" t="str">
        <v xml:space="preserve"> </v>
      </c>
      <c r="F131" t="str">
        <v xml:space="preserve"> </v>
      </c>
      <c r="G131" t="str">
        <v xml:space="preserve"> </v>
      </c>
      <c r="H131" t="str">
        <v xml:space="preserve"> </v>
      </c>
      <c r="I131" t="str">
        <v xml:space="preserve"> </v>
      </c>
      <c r="K131" s="59" t="str">
        <f>IFERROR(AVERAGEIF('Data Transformation'!$B$425:$B$8425,B131,IF('Input and Summary Results'!$J$4="no",'Data Transformation'!$C$425:$C$8425,'Data Transformation'!$E$425:$E$8425)),"")</f>
        <v/>
      </c>
      <c r="L131" s="60" t="str" cm="1">
        <f t="array" ref="L131">IFERROR(_xlfn.STDEV.S(IF('Data Transformation'!$B$425:$B$8425=B131,IF('Input and Summary Results'!$J$4="no",'Data Transformation'!$C$425:$C$8425,'Data Transformation'!$E$425:$E$8425),"")),"")</f>
        <v/>
      </c>
      <c r="M131" s="58"/>
      <c r="N131" t="str">
        <f>IF(E131&gt;='Data Transformation'!$R$29,B131,"")</f>
        <v xml:space="preserve"> </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xml:space="preserve">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xml:space="preserve"> </v>
      </c>
      <c r="S131" t="str">
        <f>IF(D131&gt;='Data Transformation'!$R$31,B131,"")</f>
        <v xml:space="preserve">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
      </c>
      <c r="W131" t="str">
        <f t="shared" si="4"/>
        <v/>
      </c>
      <c r="X131" t="str">
        <f t="shared" si="5"/>
        <v/>
      </c>
      <c r="AC131" t="b">
        <f t="shared" si="6"/>
        <v>0</v>
      </c>
      <c r="AD131" t="str">
        <f>IFERROR(ABS(ABS(K131-'Data Transformation'!$R$5)-ABS(K131-'Data Transformation'!$R$6)),"")</f>
        <v/>
      </c>
      <c r="AE131" t="e">
        <f>IF(C131=FALSE,"",IF(AND(OR(V131=$Z$6,V131=$Z$8),OR(AC131=TRUE,AD131&lt;=IF(ISNUMBER('Data Transformation'!$R$15),'Data Transformation'!$R$15,'Data Transformation'!$R$25))),TRUE,FALSE))</f>
        <v>#DIV/0!</v>
      </c>
    </row>
    <row r="132" spans="2:31" x14ac:dyDescent="0.25">
      <c r="B132" t="str">
        <v xml:space="preserve"> </v>
      </c>
      <c r="C132" t="str">
        <v xml:space="preserve"> </v>
      </c>
      <c r="D132" t="str">
        <v xml:space="preserve"> </v>
      </c>
      <c r="E132" t="str">
        <v xml:space="preserve"> </v>
      </c>
      <c r="F132" t="str">
        <v xml:space="preserve"> </v>
      </c>
      <c r="G132" t="str">
        <v xml:space="preserve"> </v>
      </c>
      <c r="H132" t="str">
        <v xml:space="preserve"> </v>
      </c>
      <c r="I132" t="str">
        <v xml:space="preserve"> </v>
      </c>
      <c r="K132" s="59" t="str">
        <f>IFERROR(AVERAGEIF('Data Transformation'!$B$425:$B$8425,B132,IF('Input and Summary Results'!$J$4="no",'Data Transformation'!$C$425:$C$8425,'Data Transformation'!$E$425:$E$8425)),"")</f>
        <v/>
      </c>
      <c r="L132" s="60" t="str" cm="1">
        <f t="array" ref="L132">IFERROR(_xlfn.STDEV.S(IF('Data Transformation'!$B$425:$B$8425=B132,IF('Input and Summary Results'!$J$4="no",'Data Transformation'!$C$425:$C$8425,'Data Transformation'!$E$425:$E$8425),"")),"")</f>
        <v/>
      </c>
      <c r="M132" s="58"/>
      <c r="N132" t="str">
        <f>IF(E132&gt;='Data Transformation'!$R$29,B132,"")</f>
        <v xml:space="preserve">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xml:space="preserve"> </v>
      </c>
      <c r="Q132" t="str">
        <f>IFERROR(IF(AND(Assignments!L132&lt;('Data Transformation'!$R$4-'Data Transformation'!$R$3)/2,ABS(K132-'Data Transformation'!$R$6)&lt;ABS(K132-'Data Transformation'!$R$5),NOT(ISNUMBER(N132)),NOT(ISNUMBER(T132)),NOT(ISNUMBER(P132)),NOT(ISNUMBER(R132)),NOT(ISNUMBER(T132)),NOT(ISNUMBER(S132))),Assignments!B132,""),"")</f>
        <v/>
      </c>
      <c r="R132" t="str">
        <f>IF(H132&gt;='Data Transformation'!$R$30,B132,"")</f>
        <v xml:space="preserve"> </v>
      </c>
      <c r="S132" t="str">
        <f>IF(D132&gt;='Data Transformation'!$R$31,B132,"")</f>
        <v xml:space="preserve">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
      </c>
      <c r="W132" t="str">
        <f t="shared" si="4"/>
        <v/>
      </c>
      <c r="X132" t="str">
        <f t="shared" si="5"/>
        <v/>
      </c>
      <c r="AC132" t="b">
        <f t="shared" si="6"/>
        <v>0</v>
      </c>
      <c r="AD132" t="str">
        <f>IFERROR(ABS(ABS(K132-'Data Transformation'!$R$5)-ABS(K132-'Data Transformation'!$R$6)),"")</f>
        <v/>
      </c>
      <c r="AE132" t="e">
        <f>IF(C132=FALSE,"",IF(AND(OR(V132=$Z$6,V132=$Z$8),OR(AC132=TRUE,AD132&lt;=IF(ISNUMBER('Data Transformation'!$R$15),'Data Transformation'!$R$15,'Data Transformation'!$R$25))),TRUE,FALSE))</f>
        <v>#DIV/0!</v>
      </c>
    </row>
    <row r="133" spans="2:31" x14ac:dyDescent="0.25">
      <c r="B133" t="str">
        <v xml:space="preserve"> </v>
      </c>
      <c r="C133" t="str">
        <v xml:space="preserve"> </v>
      </c>
      <c r="D133" t="str">
        <v xml:space="preserve"> </v>
      </c>
      <c r="E133" t="str">
        <v xml:space="preserve"> </v>
      </c>
      <c r="F133" t="str">
        <v xml:space="preserve"> </v>
      </c>
      <c r="G133" t="str">
        <v xml:space="preserve"> </v>
      </c>
      <c r="H133" t="str">
        <v xml:space="preserve"> </v>
      </c>
      <c r="I133" t="str">
        <v xml:space="preserve"> </v>
      </c>
      <c r="K133" s="59" t="str">
        <f>IFERROR(AVERAGEIF('Data Transformation'!$B$425:$B$8425,B133,IF('Input and Summary Results'!$J$4="no",'Data Transformation'!$C$425:$C$8425,'Data Transformation'!$E$425:$E$8425)),"")</f>
        <v/>
      </c>
      <c r="L133" s="60" t="str" cm="1">
        <f t="array" ref="L133">IFERROR(_xlfn.STDEV.S(IF('Data Transformation'!$B$425:$B$8425=B133,IF('Input and Summary Results'!$J$4="no",'Data Transformation'!$C$425:$C$8425,'Data Transformation'!$E$425:$E$8425),"")),"")</f>
        <v/>
      </c>
      <c r="M133" s="58"/>
      <c r="N133" t="str">
        <f>IF(E133&gt;='Data Transformation'!$R$29,B133,"")</f>
        <v xml:space="preserve"> </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xml:space="preserve">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xml:space="preserve"> </v>
      </c>
      <c r="S133" t="str">
        <f>IF(D133&gt;='Data Transformation'!$R$31,B133,"")</f>
        <v xml:space="preserve">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
      </c>
      <c r="W133" t="str">
        <f t="shared" si="4"/>
        <v/>
      </c>
      <c r="X133" t="str">
        <f t="shared" si="5"/>
        <v/>
      </c>
      <c r="AC133" t="b">
        <f t="shared" si="6"/>
        <v>0</v>
      </c>
      <c r="AD133" t="str">
        <f>IFERROR(ABS(ABS(K133-'Data Transformation'!$R$5)-ABS(K133-'Data Transformation'!$R$6)),"")</f>
        <v/>
      </c>
      <c r="AE133" t="e">
        <f>IF(C133=FALSE,"",IF(AND(OR(V133=$Z$6,V133=$Z$8),OR(AC133=TRUE,AD133&lt;=IF(ISNUMBER('Data Transformation'!$R$15),'Data Transformation'!$R$15,'Data Transformation'!$R$25))),TRUE,FALSE))</f>
        <v>#DIV/0!</v>
      </c>
    </row>
    <row r="134" spans="2:31" x14ac:dyDescent="0.25">
      <c r="B134" t="str">
        <v xml:space="preserve"> </v>
      </c>
      <c r="C134" t="str">
        <v xml:space="preserve"> </v>
      </c>
      <c r="D134" t="str">
        <v xml:space="preserve"> </v>
      </c>
      <c r="E134" t="str">
        <v xml:space="preserve"> </v>
      </c>
      <c r="F134" t="str">
        <v xml:space="preserve"> </v>
      </c>
      <c r="G134" t="str">
        <v xml:space="preserve"> </v>
      </c>
      <c r="H134" t="str">
        <v xml:space="preserve"> </v>
      </c>
      <c r="I134" t="str">
        <v xml:space="preserve"> </v>
      </c>
      <c r="K134" s="59" t="str">
        <f>IFERROR(AVERAGEIF('Data Transformation'!$B$425:$B$8425,B134,IF('Input and Summary Results'!$J$4="no",'Data Transformation'!$C$425:$C$8425,'Data Transformation'!$E$425:$E$8425)),"")</f>
        <v/>
      </c>
      <c r="L134" s="60" t="str" cm="1">
        <f t="array" ref="L134">IFERROR(_xlfn.STDEV.S(IF('Data Transformation'!$B$425:$B$8425=B134,IF('Input and Summary Results'!$J$4="no",'Data Transformation'!$C$425:$C$8425,'Data Transformation'!$E$425:$E$8425),"")),"")</f>
        <v/>
      </c>
      <c r="M134" s="58"/>
      <c r="N134" t="str">
        <f>IF(E134&gt;='Data Transformation'!$R$29,B134,"")</f>
        <v xml:space="preserve">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xml:space="preserve"> </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xml:space="preserve"> </v>
      </c>
      <c r="S134" t="str">
        <f>IF(D134&gt;='Data Transformation'!$R$31,B134,"")</f>
        <v xml:space="preserve">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
      </c>
      <c r="W134" t="str">
        <f t="shared" si="4"/>
        <v/>
      </c>
      <c r="X134" t="str">
        <f t="shared" si="5"/>
        <v/>
      </c>
      <c r="AC134" t="b">
        <f t="shared" si="6"/>
        <v>0</v>
      </c>
      <c r="AD134" t="str">
        <f>IFERROR(ABS(ABS(K134-'Data Transformation'!$R$5)-ABS(K134-'Data Transformation'!$R$6)),"")</f>
        <v/>
      </c>
      <c r="AE134" t="e">
        <f>IF(C134=FALSE,"",IF(AND(OR(V134=$Z$6,V134=$Z$8),OR(AC134=TRUE,AD134&lt;=IF(ISNUMBER('Data Transformation'!$R$15),'Data Transformation'!$R$15,'Data Transformation'!$R$25))),TRUE,FALSE))</f>
        <v>#DIV/0!</v>
      </c>
    </row>
    <row r="135" spans="2:31" x14ac:dyDescent="0.25">
      <c r="B135" t="str">
        <v xml:space="preserve"> </v>
      </c>
      <c r="C135" t="str">
        <v xml:space="preserve"> </v>
      </c>
      <c r="D135" t="str">
        <v xml:space="preserve"> </v>
      </c>
      <c r="E135" t="str">
        <v xml:space="preserve"> </v>
      </c>
      <c r="F135" t="str">
        <v xml:space="preserve"> </v>
      </c>
      <c r="G135" t="str">
        <v xml:space="preserve"> </v>
      </c>
      <c r="H135" t="str">
        <v xml:space="preserve"> </v>
      </c>
      <c r="I135" t="str">
        <v xml:space="preserve"> </v>
      </c>
      <c r="K135" s="59" t="str">
        <f>IFERROR(AVERAGEIF('Data Transformation'!$B$425:$B$8425,B135,IF('Input and Summary Results'!$J$4="no",'Data Transformation'!$C$425:$C$8425,'Data Transformation'!$E$425:$E$8425)),"")</f>
        <v/>
      </c>
      <c r="L135" s="60" t="str" cm="1">
        <f t="array" ref="L135">IFERROR(_xlfn.STDEV.S(IF('Data Transformation'!$B$425:$B$8425=B135,IF('Input and Summary Results'!$J$4="no",'Data Transformation'!$C$425:$C$8425,'Data Transformation'!$E$425:$E$8425),"")),"")</f>
        <v/>
      </c>
      <c r="M135" s="58"/>
      <c r="N135" t="str">
        <f>IF(E135&gt;='Data Transformation'!$R$29,B135,"")</f>
        <v xml:space="preserve">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xml:space="preserve"> </v>
      </c>
      <c r="Q135" t="str">
        <f>IFERROR(IF(AND(Assignments!L135&lt;('Data Transformation'!$R$4-'Data Transformation'!$R$3)/2,ABS(K135-'Data Transformation'!$R$6)&lt;ABS(K135-'Data Transformation'!$R$5),NOT(ISNUMBER(N135)),NOT(ISNUMBER(T135)),NOT(ISNUMBER(P135)),NOT(ISNUMBER(R135)),NOT(ISNUMBER(T135)),NOT(ISNUMBER(S135))),Assignments!B135,""),"")</f>
        <v/>
      </c>
      <c r="R135" t="str">
        <f>IF(H135&gt;='Data Transformation'!$R$30,B135,"")</f>
        <v xml:space="preserve"> </v>
      </c>
      <c r="S135" t="str">
        <f>IF(D135&gt;='Data Transformation'!$R$31,B135,"")</f>
        <v xml:space="preserve">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
      </c>
      <c r="W135" t="str">
        <f t="shared" ref="W135:W198" si="7">IF(COUNT(N135:T135)&gt;1,"True","")</f>
        <v/>
      </c>
      <c r="X135" t="str">
        <f t="shared" ref="X135:X198" si="8">IF(AND(D135&gt;0.8,G135&gt;0.5,ISNUMBER(B135)),"True","")</f>
        <v/>
      </c>
      <c r="AC135" t="b">
        <f t="shared" ref="AC135:AC198" si="9">IF(AND(H135&gt;0.35,G135&lt;0.35,E135&gt;0.35,T135="",R135="",P135="",N135="",S135=""),TRUE,FALSE)</f>
        <v>0</v>
      </c>
      <c r="AD135" t="str">
        <f>IFERROR(ABS(ABS(K135-'Data Transformation'!$R$5)-ABS(K135-'Data Transformation'!$R$6)),"")</f>
        <v/>
      </c>
      <c r="AE135" t="e">
        <f>IF(C135=FALSE,"",IF(AND(OR(V135=$Z$6,V135=$Z$8),OR(AC135=TRUE,AD135&lt;=IF(ISNUMBER('Data Transformation'!$R$15),'Data Transformation'!$R$15,'Data Transformation'!$R$25))),TRUE,FALSE))</f>
        <v>#DIV/0!</v>
      </c>
    </row>
    <row r="136" spans="2:31" x14ac:dyDescent="0.25">
      <c r="B136" t="str">
        <v xml:space="preserve"> </v>
      </c>
      <c r="C136" t="str">
        <v xml:space="preserve"> </v>
      </c>
      <c r="D136" t="str">
        <v xml:space="preserve"> </v>
      </c>
      <c r="E136" t="str">
        <v xml:space="preserve"> </v>
      </c>
      <c r="F136" t="str">
        <v xml:space="preserve"> </v>
      </c>
      <c r="G136" t="str">
        <v xml:space="preserve"> </v>
      </c>
      <c r="H136" t="str">
        <v xml:space="preserve"> </v>
      </c>
      <c r="I136" t="str">
        <v xml:space="preserve"> </v>
      </c>
      <c r="K136" s="59" t="str">
        <f>IFERROR(AVERAGEIF('Data Transformation'!$B$425:$B$8425,B136,IF('Input and Summary Results'!$J$4="no",'Data Transformation'!$C$425:$C$8425,'Data Transformation'!$E$425:$E$8425)),"")</f>
        <v/>
      </c>
      <c r="L136" s="60" t="str" cm="1">
        <f t="array" ref="L136">IFERROR(_xlfn.STDEV.S(IF('Data Transformation'!$B$425:$B$8425=B136,IF('Input and Summary Results'!$J$4="no",'Data Transformation'!$C$425:$C$8425,'Data Transformation'!$E$425:$E$8425),"")),"")</f>
        <v/>
      </c>
      <c r="M136" s="58"/>
      <c r="N136" t="str">
        <f>IF(E136&gt;='Data Transformation'!$R$29,B136,"")</f>
        <v xml:space="preserve">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xml:space="preserve"> </v>
      </c>
      <c r="Q136" t="str">
        <f>IFERROR(IF(AND(Assignments!L136&lt;('Data Transformation'!$R$4-'Data Transformation'!$R$3)/2,ABS(K136-'Data Transformation'!$R$6)&lt;ABS(K136-'Data Transformation'!$R$5),NOT(ISNUMBER(N136)),NOT(ISNUMBER(T136)),NOT(ISNUMBER(P136)),NOT(ISNUMBER(R136)),NOT(ISNUMBER(T136)),NOT(ISNUMBER(S136))),Assignments!B136,""),"")</f>
        <v/>
      </c>
      <c r="R136" t="str">
        <f>IF(H136&gt;='Data Transformation'!$R$30,B136,"")</f>
        <v xml:space="preserve"> </v>
      </c>
      <c r="S136" t="str">
        <f>IF(D136&gt;='Data Transformation'!$R$31,B136,"")</f>
        <v xml:space="preserve">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
      </c>
      <c r="W136" t="str">
        <f t="shared" si="7"/>
        <v/>
      </c>
      <c r="X136" t="str">
        <f t="shared" si="8"/>
        <v/>
      </c>
      <c r="AC136" t="b">
        <f t="shared" si="9"/>
        <v>0</v>
      </c>
      <c r="AD136" t="str">
        <f>IFERROR(ABS(ABS(K136-'Data Transformation'!$R$5)-ABS(K136-'Data Transformation'!$R$6)),"")</f>
        <v/>
      </c>
      <c r="AE136" t="e">
        <f>IF(C136=FALSE,"",IF(AND(OR(V136=$Z$6,V136=$Z$8),OR(AC136=TRUE,AD136&lt;=IF(ISNUMBER('Data Transformation'!$R$15),'Data Transformation'!$R$15,'Data Transformation'!$R$25))),TRUE,FALSE))</f>
        <v>#DIV/0!</v>
      </c>
    </row>
    <row r="137" spans="2:31" x14ac:dyDescent="0.25">
      <c r="B137" t="str">
        <v xml:space="preserve"> </v>
      </c>
      <c r="C137" t="str">
        <v xml:space="preserve"> </v>
      </c>
      <c r="D137" t="str">
        <v xml:space="preserve"> </v>
      </c>
      <c r="E137" t="str">
        <v xml:space="preserve"> </v>
      </c>
      <c r="F137" t="str">
        <v xml:space="preserve"> </v>
      </c>
      <c r="G137" t="str">
        <v xml:space="preserve"> </v>
      </c>
      <c r="H137" t="str">
        <v xml:space="preserve"> </v>
      </c>
      <c r="I137" t="str">
        <v xml:space="preserve"> </v>
      </c>
      <c r="K137" s="59" t="str">
        <f>IFERROR(AVERAGEIF('Data Transformation'!$B$425:$B$8425,B137,IF('Input and Summary Results'!$J$4="no",'Data Transformation'!$C$425:$C$8425,'Data Transformation'!$E$425:$E$8425)),"")</f>
        <v/>
      </c>
      <c r="L137" s="60" t="str" cm="1">
        <f t="array" ref="L137">IFERROR(_xlfn.STDEV.S(IF('Data Transformation'!$B$425:$B$8425=B137,IF('Input and Summary Results'!$J$4="no",'Data Transformation'!$C$425:$C$8425,'Data Transformation'!$E$425:$E$8425),"")),"")</f>
        <v/>
      </c>
      <c r="M137" s="58"/>
      <c r="N137" t="str">
        <f>IF(E137&gt;='Data Transformation'!$R$29,B137,"")</f>
        <v xml:space="preserve">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xml:space="preserve"> </v>
      </c>
      <c r="Q137" t="str">
        <f>IFERROR(IF(AND(Assignments!L137&lt;('Data Transformation'!$R$4-'Data Transformation'!$R$3)/2,ABS(K137-'Data Transformation'!$R$6)&lt;ABS(K137-'Data Transformation'!$R$5),NOT(ISNUMBER(N137)),NOT(ISNUMBER(T137)),NOT(ISNUMBER(P137)),NOT(ISNUMBER(R137)),NOT(ISNUMBER(T137)),NOT(ISNUMBER(S137))),Assignments!B137,""),"")</f>
        <v/>
      </c>
      <c r="R137" t="str">
        <f>IF(H137&gt;='Data Transformation'!$R$30,B137,"")</f>
        <v xml:space="preserve"> </v>
      </c>
      <c r="S137" t="str">
        <f>IF(D137&gt;='Data Transformation'!$R$31,B137,"")</f>
        <v xml:space="preserve">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
      </c>
      <c r="W137" t="str">
        <f t="shared" si="7"/>
        <v/>
      </c>
      <c r="X137" t="str">
        <f t="shared" si="8"/>
        <v/>
      </c>
      <c r="AC137" t="b">
        <f t="shared" si="9"/>
        <v>0</v>
      </c>
      <c r="AD137" t="str">
        <f>IFERROR(ABS(ABS(K137-'Data Transformation'!$R$5)-ABS(K137-'Data Transformation'!$R$6)),"")</f>
        <v/>
      </c>
      <c r="AE137" t="e">
        <f>IF(C137=FALSE,"",IF(AND(OR(V137=$Z$6,V137=$Z$8),OR(AC137=TRUE,AD137&lt;=IF(ISNUMBER('Data Transformation'!$R$15),'Data Transformation'!$R$15,'Data Transformation'!$R$25))),TRUE,FALSE))</f>
        <v>#DIV/0!</v>
      </c>
    </row>
    <row r="138" spans="2:31" x14ac:dyDescent="0.25">
      <c r="B138" t="str">
        <v xml:space="preserve"> </v>
      </c>
      <c r="C138" t="str">
        <v xml:space="preserve"> </v>
      </c>
      <c r="D138" t="str">
        <v xml:space="preserve"> </v>
      </c>
      <c r="E138" t="str">
        <v xml:space="preserve"> </v>
      </c>
      <c r="F138" t="str">
        <v xml:space="preserve"> </v>
      </c>
      <c r="G138" t="str">
        <v xml:space="preserve"> </v>
      </c>
      <c r="H138" t="str">
        <v xml:space="preserve"> </v>
      </c>
      <c r="I138" t="str">
        <v xml:space="preserve"> </v>
      </c>
      <c r="K138" s="59" t="str">
        <f>IFERROR(AVERAGEIF('Data Transformation'!$B$425:$B$8425,B138,IF('Input and Summary Results'!$J$4="no",'Data Transformation'!$C$425:$C$8425,'Data Transformation'!$E$425:$E$8425)),"")</f>
        <v/>
      </c>
      <c r="L138" s="60" t="str" cm="1">
        <f t="array" ref="L138">IFERROR(_xlfn.STDEV.S(IF('Data Transformation'!$B$425:$B$8425=B138,IF('Input and Summary Results'!$J$4="no",'Data Transformation'!$C$425:$C$8425,'Data Transformation'!$E$425:$E$8425),"")),"")</f>
        <v/>
      </c>
      <c r="M138" s="58"/>
      <c r="N138" t="str">
        <f>IF(E138&gt;='Data Transformation'!$R$29,B138,"")</f>
        <v xml:space="preserve"> </v>
      </c>
      <c r="O138" t="str">
        <f>IFERROR(IF(AND(Assignments!L138&lt;('Data Transformation'!$R$4-'Data Transformation'!$R$3)/2,ABS(K138-'Data Transformation'!$R$6)&gt;ABS(K138-'Data Transformation'!$R$5),NOT(ISNUMBER(N138)),NOT(ISNUMBER(R138)),NOT(ISNUMBER(P138)),NOT(ISNUMBER(R138)),NOT(ISNUMBER(S138)),NOT(ISNUMBER(T138))),Assignments!B138,""),"")</f>
        <v/>
      </c>
      <c r="P138" t="str">
        <f>IF(AND(NOT(ISNUMBER(N138)),NOT(ISNUMBER(R138)),NOT(ISNUMBER(S138)),G138&gt;='Data Transformation'!$R$28),B138,"")</f>
        <v xml:space="preserve"> </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xml:space="preserve"> </v>
      </c>
      <c r="S138" t="str">
        <f>IF(D138&gt;='Data Transformation'!$R$31,B138,"")</f>
        <v xml:space="preserve">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
      </c>
      <c r="W138" t="str">
        <f t="shared" si="7"/>
        <v/>
      </c>
      <c r="X138" t="str">
        <f t="shared" si="8"/>
        <v/>
      </c>
      <c r="AC138" t="b">
        <f t="shared" si="9"/>
        <v>0</v>
      </c>
      <c r="AD138" t="str">
        <f>IFERROR(ABS(ABS(K138-'Data Transformation'!$R$5)-ABS(K138-'Data Transformation'!$R$6)),"")</f>
        <v/>
      </c>
      <c r="AE138" t="e">
        <f>IF(C138=FALSE,"",IF(AND(OR(V138=$Z$6,V138=$Z$8),OR(AC138=TRUE,AD138&lt;=IF(ISNUMBER('Data Transformation'!$R$15),'Data Transformation'!$R$15,'Data Transformation'!$R$25))),TRUE,FALSE))</f>
        <v>#DIV/0!</v>
      </c>
    </row>
    <row r="139" spans="2:31" x14ac:dyDescent="0.25">
      <c r="B139" t="str">
        <v xml:space="preserve"> </v>
      </c>
      <c r="C139" t="str">
        <v xml:space="preserve"> </v>
      </c>
      <c r="D139" t="str">
        <v xml:space="preserve"> </v>
      </c>
      <c r="E139" t="str">
        <v xml:space="preserve"> </v>
      </c>
      <c r="F139" t="str">
        <v xml:space="preserve"> </v>
      </c>
      <c r="G139" t="str">
        <v xml:space="preserve"> </v>
      </c>
      <c r="H139" t="str">
        <v xml:space="preserve"> </v>
      </c>
      <c r="I139" t="str">
        <v xml:space="preserve"> </v>
      </c>
      <c r="K139" s="59" t="str">
        <f>IFERROR(AVERAGEIF('Data Transformation'!$B$425:$B$8425,B139,IF('Input and Summary Results'!$J$4="no",'Data Transformation'!$C$425:$C$8425,'Data Transformation'!$E$425:$E$8425)),"")</f>
        <v/>
      </c>
      <c r="L139" s="60" t="str" cm="1">
        <f t="array" ref="L139">IFERROR(_xlfn.STDEV.S(IF('Data Transformation'!$B$425:$B$8425=B139,IF('Input and Summary Results'!$J$4="no",'Data Transformation'!$C$425:$C$8425,'Data Transformation'!$E$425:$E$8425),"")),"")</f>
        <v/>
      </c>
      <c r="M139" s="58"/>
      <c r="N139" t="str">
        <f>IF(E139&gt;='Data Transformation'!$R$29,B139,"")</f>
        <v xml:space="preserve"> </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xml:space="preserve">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xml:space="preserve"> </v>
      </c>
      <c r="S139" t="str">
        <f>IF(D139&gt;='Data Transformation'!$R$31,B139,"")</f>
        <v xml:space="preserve">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
      </c>
      <c r="W139" t="str">
        <f t="shared" si="7"/>
        <v/>
      </c>
      <c r="X139" t="str">
        <f t="shared" si="8"/>
        <v/>
      </c>
      <c r="AC139" t="b">
        <f t="shared" si="9"/>
        <v>0</v>
      </c>
      <c r="AD139" t="str">
        <f>IFERROR(ABS(ABS(K139-'Data Transformation'!$R$5)-ABS(K139-'Data Transformation'!$R$6)),"")</f>
        <v/>
      </c>
      <c r="AE139" t="e">
        <f>IF(C139=FALSE,"",IF(AND(OR(V139=$Z$6,V139=$Z$8),OR(AC139=TRUE,AD139&lt;=IF(ISNUMBER('Data Transformation'!$R$15),'Data Transformation'!$R$15,'Data Transformation'!$R$25))),TRUE,FALSE))</f>
        <v>#DIV/0!</v>
      </c>
    </row>
    <row r="140" spans="2:31" x14ac:dyDescent="0.25">
      <c r="B140" t="str">
        <v xml:space="preserve"> </v>
      </c>
      <c r="C140" t="str">
        <v xml:space="preserve"> </v>
      </c>
      <c r="D140" t="str">
        <v xml:space="preserve"> </v>
      </c>
      <c r="E140" t="str">
        <v xml:space="preserve"> </v>
      </c>
      <c r="F140" t="str">
        <v xml:space="preserve"> </v>
      </c>
      <c r="G140" t="str">
        <v xml:space="preserve"> </v>
      </c>
      <c r="H140" t="str">
        <v xml:space="preserve"> </v>
      </c>
      <c r="I140" t="str">
        <v xml:space="preserve"> </v>
      </c>
      <c r="K140" s="59" t="str">
        <f>IFERROR(AVERAGEIF('Data Transformation'!$B$425:$B$8425,B140,IF('Input and Summary Results'!$J$4="no",'Data Transformation'!$C$425:$C$8425,'Data Transformation'!$E$425:$E$8425)),"")</f>
        <v/>
      </c>
      <c r="L140" s="60" t="str" cm="1">
        <f t="array" ref="L140">IFERROR(_xlfn.STDEV.S(IF('Data Transformation'!$B$425:$B$8425=B140,IF('Input and Summary Results'!$J$4="no",'Data Transformation'!$C$425:$C$8425,'Data Transformation'!$E$425:$E$8425),"")),"")</f>
        <v/>
      </c>
      <c r="M140" s="58"/>
      <c r="N140" t="str">
        <f>IF(E140&gt;='Data Transformation'!$R$29,B140,"")</f>
        <v xml:space="preserve"> </v>
      </c>
      <c r="O140" t="str">
        <f>IFERROR(IF(AND(Assignments!L140&lt;('Data Transformation'!$R$4-'Data Transformation'!$R$3)/2,ABS(K140-'Data Transformation'!$R$6)&gt;ABS(K140-'Data Transformation'!$R$5),NOT(ISNUMBER(N140)),NOT(ISNUMBER(R140)),NOT(ISNUMBER(P140)),NOT(ISNUMBER(R140)),NOT(ISNUMBER(S140)),NOT(ISNUMBER(T140))),Assignments!B140,""),"")</f>
        <v/>
      </c>
      <c r="P140" t="str">
        <f>IF(AND(NOT(ISNUMBER(N140)),NOT(ISNUMBER(R140)),NOT(ISNUMBER(S140)),G140&gt;='Data Transformation'!$R$28),B140,"")</f>
        <v xml:space="preserve">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xml:space="preserve"> </v>
      </c>
      <c r="S140" t="str">
        <f>IF(D140&gt;='Data Transformation'!$R$31,B140,"")</f>
        <v xml:space="preserve">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
      </c>
      <c r="W140" t="str">
        <f t="shared" si="7"/>
        <v/>
      </c>
      <c r="X140" t="str">
        <f t="shared" si="8"/>
        <v/>
      </c>
      <c r="AC140" t="b">
        <f t="shared" si="9"/>
        <v>0</v>
      </c>
      <c r="AD140" t="str">
        <f>IFERROR(ABS(ABS(K140-'Data Transformation'!$R$5)-ABS(K140-'Data Transformation'!$R$6)),"")</f>
        <v/>
      </c>
      <c r="AE140" t="e">
        <f>IF(C140=FALSE,"",IF(AND(OR(V140=$Z$6,V140=$Z$8),OR(AC140=TRUE,AD140&lt;=IF(ISNUMBER('Data Transformation'!$R$15),'Data Transformation'!$R$15,'Data Transformation'!$R$25))),TRUE,FALSE))</f>
        <v>#DIV/0!</v>
      </c>
    </row>
    <row r="141" spans="2:31" x14ac:dyDescent="0.25">
      <c r="B141" t="str">
        <v xml:space="preserve"> </v>
      </c>
      <c r="C141" t="str">
        <v xml:space="preserve"> </v>
      </c>
      <c r="D141" t="str">
        <v xml:space="preserve"> </v>
      </c>
      <c r="E141" t="str">
        <v xml:space="preserve"> </v>
      </c>
      <c r="F141" t="str">
        <v xml:space="preserve"> </v>
      </c>
      <c r="G141" t="str">
        <v xml:space="preserve"> </v>
      </c>
      <c r="H141" t="str">
        <v xml:space="preserve"> </v>
      </c>
      <c r="I141" t="str">
        <v xml:space="preserve"> </v>
      </c>
      <c r="K141" s="59" t="str">
        <f>IFERROR(AVERAGEIF('Data Transformation'!$B$425:$B$8425,B141,IF('Input and Summary Results'!$J$4="no",'Data Transformation'!$C$425:$C$8425,'Data Transformation'!$E$425:$E$8425)),"")</f>
        <v/>
      </c>
      <c r="L141" s="60" t="str" cm="1">
        <f t="array" ref="L141">IFERROR(_xlfn.STDEV.S(IF('Data Transformation'!$B$425:$B$8425=B141,IF('Input and Summary Results'!$J$4="no",'Data Transformation'!$C$425:$C$8425,'Data Transformation'!$E$425:$E$8425),"")),"")</f>
        <v/>
      </c>
      <c r="M141" s="58"/>
      <c r="N141" t="str">
        <f>IF(E141&gt;='Data Transformation'!$R$29,B141,"")</f>
        <v xml:space="preserve"> </v>
      </c>
      <c r="O141" t="str">
        <f>IFERROR(IF(AND(Assignments!L141&lt;('Data Transformation'!$R$4-'Data Transformation'!$R$3)/2,ABS(K141-'Data Transformation'!$R$6)&gt;ABS(K141-'Data Transformation'!$R$5),NOT(ISNUMBER(N141)),NOT(ISNUMBER(R141)),NOT(ISNUMBER(P141)),NOT(ISNUMBER(R141)),NOT(ISNUMBER(S141)),NOT(ISNUMBER(T141))),Assignments!B141,""),"")</f>
        <v/>
      </c>
      <c r="P141" t="str">
        <f>IF(AND(NOT(ISNUMBER(N141)),NOT(ISNUMBER(R141)),NOT(ISNUMBER(S141)),G141&gt;='Data Transformation'!$R$28),B141,"")</f>
        <v xml:space="preserve"> </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xml:space="preserve"> </v>
      </c>
      <c r="S141" t="str">
        <f>IF(D141&gt;='Data Transformation'!$R$31,B141,"")</f>
        <v xml:space="preserve">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
      </c>
      <c r="W141" t="str">
        <f t="shared" si="7"/>
        <v/>
      </c>
      <c r="X141" t="str">
        <f t="shared" si="8"/>
        <v/>
      </c>
      <c r="AC141" t="b">
        <f t="shared" si="9"/>
        <v>0</v>
      </c>
      <c r="AD141" t="str">
        <f>IFERROR(ABS(ABS(K141-'Data Transformation'!$R$5)-ABS(K141-'Data Transformation'!$R$6)),"")</f>
        <v/>
      </c>
      <c r="AE141" t="e">
        <f>IF(C141=FALSE,"",IF(AND(OR(V141=$Z$6,V141=$Z$8),OR(AC141=TRUE,AD141&lt;=IF(ISNUMBER('Data Transformation'!$R$15),'Data Transformation'!$R$15,'Data Transformation'!$R$25))),TRUE,FALSE))</f>
        <v>#DIV/0!</v>
      </c>
    </row>
    <row r="142" spans="2:31" x14ac:dyDescent="0.25">
      <c r="B142" t="str">
        <v xml:space="preserve"> </v>
      </c>
      <c r="C142" t="str">
        <v xml:space="preserve"> </v>
      </c>
      <c r="D142" t="str">
        <v xml:space="preserve"> </v>
      </c>
      <c r="E142" t="str">
        <v xml:space="preserve"> </v>
      </c>
      <c r="F142" t="str">
        <v xml:space="preserve"> </v>
      </c>
      <c r="G142" t="str">
        <v xml:space="preserve"> </v>
      </c>
      <c r="H142" t="str">
        <v xml:space="preserve"> </v>
      </c>
      <c r="I142" t="str">
        <v xml:space="preserve"> </v>
      </c>
      <c r="K142" s="59" t="str">
        <f>IFERROR(AVERAGEIF('Data Transformation'!$B$425:$B$8425,B142,IF('Input and Summary Results'!$J$4="no",'Data Transformation'!$C$425:$C$8425,'Data Transformation'!$E$425:$E$8425)),"")</f>
        <v/>
      </c>
      <c r="L142" s="60" t="str" cm="1">
        <f t="array" ref="L142">IFERROR(_xlfn.STDEV.S(IF('Data Transformation'!$B$425:$B$8425=B142,IF('Input and Summary Results'!$J$4="no",'Data Transformation'!$C$425:$C$8425,'Data Transformation'!$E$425:$E$8425),"")),"")</f>
        <v/>
      </c>
      <c r="M142" s="58"/>
      <c r="N142" t="str">
        <f>IF(E142&gt;='Data Transformation'!$R$29,B142,"")</f>
        <v xml:space="preserve"> </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xml:space="preserve">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xml:space="preserve"> </v>
      </c>
      <c r="S142" t="str">
        <f>IF(D142&gt;='Data Transformation'!$R$31,B142,"")</f>
        <v xml:space="preserve">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
      </c>
      <c r="W142" t="str">
        <f t="shared" si="7"/>
        <v/>
      </c>
      <c r="X142" t="str">
        <f t="shared" si="8"/>
        <v/>
      </c>
      <c r="AC142" t="b">
        <f t="shared" si="9"/>
        <v>0</v>
      </c>
      <c r="AD142" t="str">
        <f>IFERROR(ABS(ABS(K142-'Data Transformation'!$R$5)-ABS(K142-'Data Transformation'!$R$6)),"")</f>
        <v/>
      </c>
      <c r="AE142" t="e">
        <f>IF(C142=FALSE,"",IF(AND(OR(V142=$Z$6,V142=$Z$8),OR(AC142=TRUE,AD142&lt;=IF(ISNUMBER('Data Transformation'!$R$15),'Data Transformation'!$R$15,'Data Transformation'!$R$25))),TRUE,FALSE))</f>
        <v>#DIV/0!</v>
      </c>
    </row>
    <row r="143" spans="2:31" x14ac:dyDescent="0.25">
      <c r="B143" t="str">
        <v xml:space="preserve"> </v>
      </c>
      <c r="C143" t="str">
        <v xml:space="preserve"> </v>
      </c>
      <c r="D143" t="str">
        <v xml:space="preserve"> </v>
      </c>
      <c r="E143" t="str">
        <v xml:space="preserve"> </v>
      </c>
      <c r="F143" t="str">
        <v xml:space="preserve"> </v>
      </c>
      <c r="G143" t="str">
        <v xml:space="preserve"> </v>
      </c>
      <c r="H143" t="str">
        <v xml:space="preserve"> </v>
      </c>
      <c r="I143" t="str">
        <v xml:space="preserve"> </v>
      </c>
      <c r="K143" s="59" t="str">
        <f>IFERROR(AVERAGEIF('Data Transformation'!$B$425:$B$8425,B143,IF('Input and Summary Results'!$J$4="no",'Data Transformation'!$C$425:$C$8425,'Data Transformation'!$E$425:$E$8425)),"")</f>
        <v/>
      </c>
      <c r="L143" s="60" t="str" cm="1">
        <f t="array" ref="L143">IFERROR(_xlfn.STDEV.S(IF('Data Transformation'!$B$425:$B$8425=B143,IF('Input and Summary Results'!$J$4="no",'Data Transformation'!$C$425:$C$8425,'Data Transformation'!$E$425:$E$8425),"")),"")</f>
        <v/>
      </c>
      <c r="M143" s="58"/>
      <c r="N143" t="str">
        <f>IF(E143&gt;='Data Transformation'!$R$29,B143,"")</f>
        <v xml:space="preserve"> </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xml:space="preserve">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xml:space="preserve"> </v>
      </c>
      <c r="S143" t="str">
        <f>IF(D143&gt;='Data Transformation'!$R$31,B143,"")</f>
        <v xml:space="preserve">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
      </c>
      <c r="W143" t="str">
        <f t="shared" si="7"/>
        <v/>
      </c>
      <c r="X143" t="str">
        <f t="shared" si="8"/>
        <v/>
      </c>
      <c r="AC143" t="b">
        <f t="shared" si="9"/>
        <v>0</v>
      </c>
      <c r="AD143" t="str">
        <f>IFERROR(ABS(ABS(K143-'Data Transformation'!$R$5)-ABS(K143-'Data Transformation'!$R$6)),"")</f>
        <v/>
      </c>
      <c r="AE143" t="e">
        <f>IF(C143=FALSE,"",IF(AND(OR(V143=$Z$6,V143=$Z$8),OR(AC143=TRUE,AD143&lt;=IF(ISNUMBER('Data Transformation'!$R$15),'Data Transformation'!$R$15,'Data Transformation'!$R$25))),TRUE,FALSE))</f>
        <v>#DIV/0!</v>
      </c>
    </row>
    <row r="144" spans="2:31" x14ac:dyDescent="0.25">
      <c r="B144" t="str">
        <v xml:space="preserve"> </v>
      </c>
      <c r="C144" t="str">
        <v xml:space="preserve"> </v>
      </c>
      <c r="D144" t="str">
        <v xml:space="preserve"> </v>
      </c>
      <c r="E144" t="str">
        <v xml:space="preserve"> </v>
      </c>
      <c r="F144" t="str">
        <v xml:space="preserve"> </v>
      </c>
      <c r="G144" t="str">
        <v xml:space="preserve"> </v>
      </c>
      <c r="H144" t="str">
        <v xml:space="preserve"> </v>
      </c>
      <c r="I144" t="str">
        <v xml:space="preserve"> </v>
      </c>
      <c r="K144" s="59" t="str">
        <f>IFERROR(AVERAGEIF('Data Transformation'!$B$425:$B$8425,B144,IF('Input and Summary Results'!$J$4="no",'Data Transformation'!$C$425:$C$8425,'Data Transformation'!$E$425:$E$8425)),"")</f>
        <v/>
      </c>
      <c r="L144" s="60" t="str" cm="1">
        <f t="array" ref="L144">IFERROR(_xlfn.STDEV.S(IF('Data Transformation'!$B$425:$B$8425=B144,IF('Input and Summary Results'!$J$4="no",'Data Transformation'!$C$425:$C$8425,'Data Transformation'!$E$425:$E$8425),"")),"")</f>
        <v/>
      </c>
      <c r="M144" s="58"/>
      <c r="N144" t="str">
        <f>IF(E144&gt;='Data Transformation'!$R$29,B144,"")</f>
        <v xml:space="preserve">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xml:space="preserve"> </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xml:space="preserve"> </v>
      </c>
      <c r="S144" t="str">
        <f>IF(D144&gt;='Data Transformation'!$R$31,B144,"")</f>
        <v xml:space="preserve">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
      </c>
      <c r="W144" t="str">
        <f t="shared" si="7"/>
        <v/>
      </c>
      <c r="X144" t="str">
        <f t="shared" si="8"/>
        <v/>
      </c>
      <c r="AC144" t="b">
        <f t="shared" si="9"/>
        <v>0</v>
      </c>
      <c r="AD144" t="str">
        <f>IFERROR(ABS(ABS(K144-'Data Transformation'!$R$5)-ABS(K144-'Data Transformation'!$R$6)),"")</f>
        <v/>
      </c>
      <c r="AE144" t="e">
        <f>IF(C144=FALSE,"",IF(AND(OR(V144=$Z$6,V144=$Z$8),OR(AC144=TRUE,AD144&lt;=IF(ISNUMBER('Data Transformation'!$R$15),'Data Transformation'!$R$15,'Data Transformation'!$R$25))),TRUE,FALSE))</f>
        <v>#DIV/0!</v>
      </c>
    </row>
    <row r="145" spans="2:31" x14ac:dyDescent="0.25">
      <c r="B145" t="str">
        <v xml:space="preserve"> </v>
      </c>
      <c r="C145" t="str">
        <v xml:space="preserve"> </v>
      </c>
      <c r="D145" t="str">
        <v xml:space="preserve"> </v>
      </c>
      <c r="E145" t="str">
        <v xml:space="preserve"> </v>
      </c>
      <c r="F145" t="str">
        <v xml:space="preserve"> </v>
      </c>
      <c r="G145" t="str">
        <v xml:space="preserve"> </v>
      </c>
      <c r="H145" t="str">
        <v xml:space="preserve"> </v>
      </c>
      <c r="I145" t="str">
        <v xml:space="preserve"> </v>
      </c>
      <c r="K145" s="59" t="str">
        <f>IFERROR(AVERAGEIF('Data Transformation'!$B$425:$B$8425,B145,IF('Input and Summary Results'!$J$4="no",'Data Transformation'!$C$425:$C$8425,'Data Transformation'!$E$425:$E$8425)),"")</f>
        <v/>
      </c>
      <c r="L145" s="60" t="str" cm="1">
        <f t="array" ref="L145">IFERROR(_xlfn.STDEV.S(IF('Data Transformation'!$B$425:$B$8425=B145,IF('Input and Summary Results'!$J$4="no",'Data Transformation'!$C$425:$C$8425,'Data Transformation'!$E$425:$E$8425),"")),"")</f>
        <v/>
      </c>
      <c r="M145" s="58"/>
      <c r="N145" t="str">
        <f>IF(E145&gt;='Data Transformation'!$R$29,B145,"")</f>
        <v xml:space="preserve"> </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xml:space="preserve">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xml:space="preserve"> </v>
      </c>
      <c r="S145" t="str">
        <f>IF(D145&gt;='Data Transformation'!$R$31,B145,"")</f>
        <v xml:space="preserve">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
      </c>
      <c r="W145" t="str">
        <f t="shared" si="7"/>
        <v/>
      </c>
      <c r="X145" t="str">
        <f t="shared" si="8"/>
        <v/>
      </c>
      <c r="AC145" t="b">
        <f t="shared" si="9"/>
        <v>0</v>
      </c>
      <c r="AD145" t="str">
        <f>IFERROR(ABS(ABS(K145-'Data Transformation'!$R$5)-ABS(K145-'Data Transformation'!$R$6)),"")</f>
        <v/>
      </c>
      <c r="AE145" t="e">
        <f>IF(C145=FALSE,"",IF(AND(OR(V145=$Z$6,V145=$Z$8),OR(AC145=TRUE,AD145&lt;=IF(ISNUMBER('Data Transformation'!$R$15),'Data Transformation'!$R$15,'Data Transformation'!$R$25))),TRUE,FALSE))</f>
        <v>#DIV/0!</v>
      </c>
    </row>
    <row r="146" spans="2:31" x14ac:dyDescent="0.25">
      <c r="B146" t="str">
        <v xml:space="preserve"> </v>
      </c>
      <c r="C146" t="str">
        <v xml:space="preserve"> </v>
      </c>
      <c r="D146" t="str">
        <v xml:space="preserve"> </v>
      </c>
      <c r="E146" t="str">
        <v xml:space="preserve"> </v>
      </c>
      <c r="F146" t="str">
        <v xml:space="preserve"> </v>
      </c>
      <c r="G146" t="str">
        <v xml:space="preserve"> </v>
      </c>
      <c r="H146" t="str">
        <v xml:space="preserve"> </v>
      </c>
      <c r="I146" t="str">
        <v xml:space="preserve"> </v>
      </c>
      <c r="K146" s="59" t="str">
        <f>IFERROR(AVERAGEIF('Data Transformation'!$B$425:$B$8425,B146,IF('Input and Summary Results'!$J$4="no",'Data Transformation'!$C$425:$C$8425,'Data Transformation'!$E$425:$E$8425)),"")</f>
        <v/>
      </c>
      <c r="L146" s="60" t="str" cm="1">
        <f t="array" ref="L146">IFERROR(_xlfn.STDEV.S(IF('Data Transformation'!$B$425:$B$8425=B146,IF('Input and Summary Results'!$J$4="no",'Data Transformation'!$C$425:$C$8425,'Data Transformation'!$E$425:$E$8425),"")),"")</f>
        <v/>
      </c>
      <c r="M146" s="58"/>
      <c r="N146" t="str">
        <f>IF(E146&gt;='Data Transformation'!$R$29,B146,"")</f>
        <v xml:space="preserve"> </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xml:space="preserve">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xml:space="preserve"> </v>
      </c>
      <c r="S146" t="str">
        <f>IF(D146&gt;='Data Transformation'!$R$31,B146,"")</f>
        <v xml:space="preserve">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
      </c>
      <c r="W146" t="str">
        <f t="shared" si="7"/>
        <v/>
      </c>
      <c r="X146" t="str">
        <f t="shared" si="8"/>
        <v/>
      </c>
      <c r="AC146" t="b">
        <f t="shared" si="9"/>
        <v>0</v>
      </c>
      <c r="AD146" t="str">
        <f>IFERROR(ABS(ABS(K146-'Data Transformation'!$R$5)-ABS(K146-'Data Transformation'!$R$6)),"")</f>
        <v/>
      </c>
      <c r="AE146" t="e">
        <f>IF(C146=FALSE,"",IF(AND(OR(V146=$Z$6,V146=$Z$8),OR(AC146=TRUE,AD146&lt;=IF(ISNUMBER('Data Transformation'!$R$15),'Data Transformation'!$R$15,'Data Transformation'!$R$25))),TRUE,FALSE))</f>
        <v>#DIV/0!</v>
      </c>
    </row>
    <row r="147" spans="2:31" x14ac:dyDescent="0.25">
      <c r="B147" t="str">
        <v xml:space="preserve"> </v>
      </c>
      <c r="C147" t="str">
        <v xml:space="preserve"> </v>
      </c>
      <c r="D147" t="str">
        <v xml:space="preserve"> </v>
      </c>
      <c r="E147" t="str">
        <v xml:space="preserve"> </v>
      </c>
      <c r="F147" t="str">
        <v xml:space="preserve"> </v>
      </c>
      <c r="G147" t="str">
        <v xml:space="preserve"> </v>
      </c>
      <c r="H147" t="str">
        <v xml:space="preserve"> </v>
      </c>
      <c r="I147" t="str">
        <v xml:space="preserve"> </v>
      </c>
      <c r="K147" s="59" t="str">
        <f>IFERROR(AVERAGEIF('Data Transformation'!$B$425:$B$8425,B147,IF('Input and Summary Results'!$J$4="no",'Data Transformation'!$C$425:$C$8425,'Data Transformation'!$E$425:$E$8425)),"")</f>
        <v/>
      </c>
      <c r="L147" s="60" t="str" cm="1">
        <f t="array" ref="L147">IFERROR(_xlfn.STDEV.S(IF('Data Transformation'!$B$425:$B$8425=B147,IF('Input and Summary Results'!$J$4="no",'Data Transformation'!$C$425:$C$8425,'Data Transformation'!$E$425:$E$8425),"")),"")</f>
        <v/>
      </c>
      <c r="M147" s="58"/>
      <c r="N147" t="str">
        <f>IF(E147&gt;='Data Transformation'!$R$29,B147,"")</f>
        <v xml:space="preserve">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xml:space="preserve"> </v>
      </c>
      <c r="Q147" t="str">
        <f>IFERROR(IF(AND(Assignments!L147&lt;('Data Transformation'!$R$4-'Data Transformation'!$R$3)/2,ABS(K147-'Data Transformation'!$R$6)&lt;ABS(K147-'Data Transformation'!$R$5),NOT(ISNUMBER(N147)),NOT(ISNUMBER(T147)),NOT(ISNUMBER(P147)),NOT(ISNUMBER(R147)),NOT(ISNUMBER(T147)),NOT(ISNUMBER(S147))),Assignments!B147,""),"")</f>
        <v/>
      </c>
      <c r="R147" t="str">
        <f>IF(H147&gt;='Data Transformation'!$R$30,B147,"")</f>
        <v xml:space="preserve"> </v>
      </c>
      <c r="S147" t="str">
        <f>IF(D147&gt;='Data Transformation'!$R$31,B147,"")</f>
        <v xml:space="preserve">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
      </c>
      <c r="W147" t="str">
        <f t="shared" si="7"/>
        <v/>
      </c>
      <c r="X147" t="str">
        <f t="shared" si="8"/>
        <v/>
      </c>
      <c r="AC147" t="b">
        <f t="shared" si="9"/>
        <v>0</v>
      </c>
      <c r="AD147" t="str">
        <f>IFERROR(ABS(ABS(K147-'Data Transformation'!$R$5)-ABS(K147-'Data Transformation'!$R$6)),"")</f>
        <v/>
      </c>
      <c r="AE147" t="e">
        <f>IF(C147=FALSE,"",IF(AND(OR(V147=$Z$6,V147=$Z$8),OR(AC147=TRUE,AD147&lt;=IF(ISNUMBER('Data Transformation'!$R$15),'Data Transformation'!$R$15,'Data Transformation'!$R$25))),TRUE,FALSE))</f>
        <v>#DIV/0!</v>
      </c>
    </row>
    <row r="148" spans="2:31" x14ac:dyDescent="0.25">
      <c r="B148" t="str">
        <v xml:space="preserve"> </v>
      </c>
      <c r="C148" t="str">
        <v xml:space="preserve"> </v>
      </c>
      <c r="D148" t="str">
        <v xml:space="preserve"> </v>
      </c>
      <c r="E148" t="str">
        <v xml:space="preserve"> </v>
      </c>
      <c r="F148" t="str">
        <v xml:space="preserve"> </v>
      </c>
      <c r="G148" t="str">
        <v xml:space="preserve"> </v>
      </c>
      <c r="H148" t="str">
        <v xml:space="preserve"> </v>
      </c>
      <c r="I148" t="str">
        <v xml:space="preserve"> </v>
      </c>
      <c r="K148" s="59" t="str">
        <f>IFERROR(AVERAGEIF('Data Transformation'!$B$425:$B$8425,B148,IF('Input and Summary Results'!$J$4="no",'Data Transformation'!$C$425:$C$8425,'Data Transformation'!$E$425:$E$8425)),"")</f>
        <v/>
      </c>
      <c r="L148" s="60" t="str" cm="1">
        <f t="array" ref="L148">IFERROR(_xlfn.STDEV.S(IF('Data Transformation'!$B$425:$B$8425=B148,IF('Input and Summary Results'!$J$4="no",'Data Transformation'!$C$425:$C$8425,'Data Transformation'!$E$425:$E$8425),"")),"")</f>
        <v/>
      </c>
      <c r="M148" s="58"/>
      <c r="N148" t="str">
        <f>IF(E148&gt;='Data Transformation'!$R$29,B148,"")</f>
        <v xml:space="preserve"> </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xml:space="preserve">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xml:space="preserve"> </v>
      </c>
      <c r="S148" t="str">
        <f>IF(D148&gt;='Data Transformation'!$R$31,B148,"")</f>
        <v xml:space="preserve">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
      </c>
      <c r="W148" t="str">
        <f t="shared" si="7"/>
        <v/>
      </c>
      <c r="X148" t="str">
        <f t="shared" si="8"/>
        <v/>
      </c>
      <c r="AC148" t="b">
        <f t="shared" si="9"/>
        <v>0</v>
      </c>
      <c r="AD148" t="str">
        <f>IFERROR(ABS(ABS(K148-'Data Transformation'!$R$5)-ABS(K148-'Data Transformation'!$R$6)),"")</f>
        <v/>
      </c>
      <c r="AE148" t="e">
        <f>IF(C148=FALSE,"",IF(AND(OR(V148=$Z$6,V148=$Z$8),OR(AC148=TRUE,AD148&lt;=IF(ISNUMBER('Data Transformation'!$R$15),'Data Transformation'!$R$15,'Data Transformation'!$R$25))),TRUE,FALSE))</f>
        <v>#DIV/0!</v>
      </c>
    </row>
    <row r="149" spans="2:31" x14ac:dyDescent="0.25">
      <c r="B149" t="str">
        <v xml:space="preserve"> </v>
      </c>
      <c r="C149" t="str">
        <v xml:space="preserve"> </v>
      </c>
      <c r="D149" t="str">
        <v xml:space="preserve"> </v>
      </c>
      <c r="E149" t="str">
        <v xml:space="preserve"> </v>
      </c>
      <c r="F149" t="str">
        <v xml:space="preserve"> </v>
      </c>
      <c r="G149" t="str">
        <v xml:space="preserve"> </v>
      </c>
      <c r="H149" t="str">
        <v xml:space="preserve"> </v>
      </c>
      <c r="I149" t="str">
        <v xml:space="preserve"> </v>
      </c>
      <c r="K149" s="59" t="str">
        <f>IFERROR(AVERAGEIF('Data Transformation'!$B$425:$B$8425,B149,IF('Input and Summary Results'!$J$4="no",'Data Transformation'!$C$425:$C$8425,'Data Transformation'!$E$425:$E$8425)),"")</f>
        <v/>
      </c>
      <c r="L149" s="60" t="str" cm="1">
        <f t="array" ref="L149">IFERROR(_xlfn.STDEV.S(IF('Data Transformation'!$B$425:$B$8425=B149,IF('Input and Summary Results'!$J$4="no",'Data Transformation'!$C$425:$C$8425,'Data Transformation'!$E$425:$E$8425),"")),"")</f>
        <v/>
      </c>
      <c r="M149" s="58"/>
      <c r="N149" t="str">
        <f>IF(E149&gt;='Data Transformation'!$R$29,B149,"")</f>
        <v xml:space="preserve">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xml:space="preserve"> </v>
      </c>
      <c r="Q149" t="str">
        <f>IFERROR(IF(AND(Assignments!L149&lt;('Data Transformation'!$R$4-'Data Transformation'!$R$3)/2,ABS(K149-'Data Transformation'!$R$6)&lt;ABS(K149-'Data Transformation'!$R$5),NOT(ISNUMBER(N149)),NOT(ISNUMBER(T149)),NOT(ISNUMBER(P149)),NOT(ISNUMBER(R149)),NOT(ISNUMBER(T149)),NOT(ISNUMBER(S149))),Assignments!B149,""),"")</f>
        <v/>
      </c>
      <c r="R149" t="str">
        <f>IF(H149&gt;='Data Transformation'!$R$30,B149,"")</f>
        <v xml:space="preserve"> </v>
      </c>
      <c r="S149" t="str">
        <f>IF(D149&gt;='Data Transformation'!$R$31,B149,"")</f>
        <v xml:space="preserve">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
      </c>
      <c r="W149" t="str">
        <f t="shared" si="7"/>
        <v/>
      </c>
      <c r="X149" t="str">
        <f t="shared" si="8"/>
        <v/>
      </c>
      <c r="AC149" t="b">
        <f t="shared" si="9"/>
        <v>0</v>
      </c>
      <c r="AD149" t="str">
        <f>IFERROR(ABS(ABS(K149-'Data Transformation'!$R$5)-ABS(K149-'Data Transformation'!$R$6)),"")</f>
        <v/>
      </c>
      <c r="AE149" t="e">
        <f>IF(C149=FALSE,"",IF(AND(OR(V149=$Z$6,V149=$Z$8),OR(AC149=TRUE,AD149&lt;=IF(ISNUMBER('Data Transformation'!$R$15),'Data Transformation'!$R$15,'Data Transformation'!$R$25))),TRUE,FALSE))</f>
        <v>#DIV/0!</v>
      </c>
    </row>
    <row r="150" spans="2:31" x14ac:dyDescent="0.25">
      <c r="B150" t="str">
        <v xml:space="preserve"> </v>
      </c>
      <c r="C150" t="str">
        <v xml:space="preserve"> </v>
      </c>
      <c r="D150" t="str">
        <v xml:space="preserve"> </v>
      </c>
      <c r="E150" t="str">
        <v xml:space="preserve"> </v>
      </c>
      <c r="F150" t="str">
        <v xml:space="preserve"> </v>
      </c>
      <c r="G150" t="str">
        <v xml:space="preserve"> </v>
      </c>
      <c r="H150" t="str">
        <v xml:space="preserve"> </v>
      </c>
      <c r="I150" t="str">
        <v xml:space="preserve"> </v>
      </c>
      <c r="K150" s="59" t="str">
        <f>IFERROR(AVERAGEIF('Data Transformation'!$B$425:$B$8425,B150,IF('Input and Summary Results'!$J$4="no",'Data Transformation'!$C$425:$C$8425,'Data Transformation'!$E$425:$E$8425)),"")</f>
        <v/>
      </c>
      <c r="L150" s="60" t="str" cm="1">
        <f t="array" ref="L150">IFERROR(_xlfn.STDEV.S(IF('Data Transformation'!$B$425:$B$8425=B150,IF('Input and Summary Results'!$J$4="no",'Data Transformation'!$C$425:$C$8425,'Data Transformation'!$E$425:$E$8425),"")),"")</f>
        <v/>
      </c>
      <c r="M150" s="58"/>
      <c r="N150" t="str">
        <f>IF(E150&gt;='Data Transformation'!$R$29,B150,"")</f>
        <v xml:space="preserve"> </v>
      </c>
      <c r="O150" t="str">
        <f>IFERROR(IF(AND(Assignments!L150&lt;('Data Transformation'!$R$4-'Data Transformation'!$R$3)/2,ABS(K150-'Data Transformation'!$R$6)&gt;ABS(K150-'Data Transformation'!$R$5),NOT(ISNUMBER(N150)),NOT(ISNUMBER(R150)),NOT(ISNUMBER(P150)),NOT(ISNUMBER(R150)),NOT(ISNUMBER(S150)),NOT(ISNUMBER(T150))),Assignments!B150,""),"")</f>
        <v/>
      </c>
      <c r="P150" t="str">
        <f>IF(AND(NOT(ISNUMBER(N150)),NOT(ISNUMBER(R150)),NOT(ISNUMBER(S150)),G150&gt;='Data Transformation'!$R$28),B150,"")</f>
        <v xml:space="preserve"> </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xml:space="preserve"> </v>
      </c>
      <c r="S150" t="str">
        <f>IF(D150&gt;='Data Transformation'!$R$31,B150,"")</f>
        <v xml:space="preserve">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
      </c>
      <c r="W150" t="str">
        <f t="shared" si="7"/>
        <v/>
      </c>
      <c r="X150" t="str">
        <f t="shared" si="8"/>
        <v/>
      </c>
      <c r="AC150" t="b">
        <f t="shared" si="9"/>
        <v>0</v>
      </c>
      <c r="AD150" t="str">
        <f>IFERROR(ABS(ABS(K150-'Data Transformation'!$R$5)-ABS(K150-'Data Transformation'!$R$6)),"")</f>
        <v/>
      </c>
      <c r="AE150" t="e">
        <f>IF(C150=FALSE,"",IF(AND(OR(V150=$Z$6,V150=$Z$8),OR(AC150=TRUE,AD150&lt;=IF(ISNUMBER('Data Transformation'!$R$15),'Data Transformation'!$R$15,'Data Transformation'!$R$25))),TRUE,FALSE))</f>
        <v>#DIV/0!</v>
      </c>
    </row>
    <row r="151" spans="2:31" x14ac:dyDescent="0.25">
      <c r="B151" t="str">
        <v xml:space="preserve"> </v>
      </c>
      <c r="C151" t="str">
        <v xml:space="preserve"> </v>
      </c>
      <c r="D151" t="str">
        <v xml:space="preserve"> </v>
      </c>
      <c r="E151" t="str">
        <v xml:space="preserve"> </v>
      </c>
      <c r="F151" t="str">
        <v xml:space="preserve"> </v>
      </c>
      <c r="G151" t="str">
        <v xml:space="preserve"> </v>
      </c>
      <c r="H151" t="str">
        <v xml:space="preserve"> </v>
      </c>
      <c r="I151" t="str">
        <v xml:space="preserve"> </v>
      </c>
      <c r="K151" s="59" t="str">
        <f>IFERROR(AVERAGEIF('Data Transformation'!$B$425:$B$8425,B151,IF('Input and Summary Results'!$J$4="no",'Data Transformation'!$C$425:$C$8425,'Data Transformation'!$E$425:$E$8425)),"")</f>
        <v/>
      </c>
      <c r="L151" s="60" t="str" cm="1">
        <f t="array" ref="L151">IFERROR(_xlfn.STDEV.S(IF('Data Transformation'!$B$425:$B$8425=B151,IF('Input and Summary Results'!$J$4="no",'Data Transformation'!$C$425:$C$8425,'Data Transformation'!$E$425:$E$8425),"")),"")</f>
        <v/>
      </c>
      <c r="M151" s="58"/>
      <c r="N151" t="str">
        <f>IF(E151&gt;='Data Transformation'!$R$29,B151,"")</f>
        <v xml:space="preserve"> </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xml:space="preserve">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xml:space="preserve"> </v>
      </c>
      <c r="S151" t="str">
        <f>IF(D151&gt;='Data Transformation'!$R$31,B151,"")</f>
        <v xml:space="preserve">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
      </c>
      <c r="W151" t="str">
        <f t="shared" si="7"/>
        <v/>
      </c>
      <c r="X151" t="str">
        <f t="shared" si="8"/>
        <v/>
      </c>
      <c r="AC151" t="b">
        <f t="shared" si="9"/>
        <v>0</v>
      </c>
      <c r="AD151" t="str">
        <f>IFERROR(ABS(ABS(K151-'Data Transformation'!$R$5)-ABS(K151-'Data Transformation'!$R$6)),"")</f>
        <v/>
      </c>
      <c r="AE151" t="e">
        <f>IF(C151=FALSE,"",IF(AND(OR(V151=$Z$6,V151=$Z$8),OR(AC151=TRUE,AD151&lt;=IF(ISNUMBER('Data Transformation'!$R$15),'Data Transformation'!$R$15,'Data Transformation'!$R$25))),TRUE,FALSE))</f>
        <v>#DIV/0!</v>
      </c>
    </row>
    <row r="152" spans="2:31" x14ac:dyDescent="0.25">
      <c r="B152" t="str">
        <v xml:space="preserve"> </v>
      </c>
      <c r="C152" t="str">
        <v xml:space="preserve"> </v>
      </c>
      <c r="D152" t="str">
        <v xml:space="preserve"> </v>
      </c>
      <c r="E152" t="str">
        <v xml:space="preserve"> </v>
      </c>
      <c r="F152" t="str">
        <v xml:space="preserve"> </v>
      </c>
      <c r="G152" t="str">
        <v xml:space="preserve"> </v>
      </c>
      <c r="H152" t="str">
        <v xml:space="preserve"> </v>
      </c>
      <c r="I152" t="str">
        <v xml:space="preserve"> </v>
      </c>
      <c r="K152" s="59" t="str">
        <f>IFERROR(AVERAGEIF('Data Transformation'!$B$425:$B$8425,B152,IF('Input and Summary Results'!$J$4="no",'Data Transformation'!$C$425:$C$8425,'Data Transformation'!$E$425:$E$8425)),"")</f>
        <v/>
      </c>
      <c r="L152" s="60" t="str" cm="1">
        <f t="array" ref="L152">IFERROR(_xlfn.STDEV.S(IF('Data Transformation'!$B$425:$B$8425=B152,IF('Input and Summary Results'!$J$4="no",'Data Transformation'!$C$425:$C$8425,'Data Transformation'!$E$425:$E$8425),"")),"")</f>
        <v/>
      </c>
      <c r="M152" s="58"/>
      <c r="N152" t="str">
        <f>IF(E152&gt;='Data Transformation'!$R$29,B152,"")</f>
        <v xml:space="preserve">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xml:space="preserve"> </v>
      </c>
      <c r="Q152" t="str">
        <f>IFERROR(IF(AND(Assignments!L152&lt;('Data Transformation'!$R$4-'Data Transformation'!$R$3)/2,ABS(K152-'Data Transformation'!$R$6)&lt;ABS(K152-'Data Transformation'!$R$5),NOT(ISNUMBER(N152)),NOT(ISNUMBER(T152)),NOT(ISNUMBER(P152)),NOT(ISNUMBER(R152)),NOT(ISNUMBER(T152)),NOT(ISNUMBER(S152))),Assignments!B152,""),"")</f>
        <v/>
      </c>
      <c r="R152" t="str">
        <f>IF(H152&gt;='Data Transformation'!$R$30,B152,"")</f>
        <v xml:space="preserve"> </v>
      </c>
      <c r="S152" t="str">
        <f>IF(D152&gt;='Data Transformation'!$R$31,B152,"")</f>
        <v xml:space="preserve">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
      </c>
      <c r="W152" t="str">
        <f t="shared" si="7"/>
        <v/>
      </c>
      <c r="X152" t="str">
        <f t="shared" si="8"/>
        <v/>
      </c>
      <c r="AC152" t="b">
        <f t="shared" si="9"/>
        <v>0</v>
      </c>
      <c r="AD152" t="str">
        <f>IFERROR(ABS(ABS(K152-'Data Transformation'!$R$5)-ABS(K152-'Data Transformation'!$R$6)),"")</f>
        <v/>
      </c>
      <c r="AE152" t="e">
        <f>IF(C152=FALSE,"",IF(AND(OR(V152=$Z$6,V152=$Z$8),OR(AC152=TRUE,AD152&lt;=IF(ISNUMBER('Data Transformation'!$R$15),'Data Transformation'!$R$15,'Data Transformation'!$R$25))),TRUE,FALSE))</f>
        <v>#DIV/0!</v>
      </c>
    </row>
    <row r="153" spans="2:31" x14ac:dyDescent="0.25">
      <c r="B153" t="str">
        <v xml:space="preserve"> </v>
      </c>
      <c r="C153" t="str">
        <v xml:space="preserve"> </v>
      </c>
      <c r="D153" t="str">
        <v xml:space="preserve"> </v>
      </c>
      <c r="E153" t="str">
        <v xml:space="preserve"> </v>
      </c>
      <c r="F153" t="str">
        <v xml:space="preserve"> </v>
      </c>
      <c r="G153" t="str">
        <v xml:space="preserve"> </v>
      </c>
      <c r="H153" t="str">
        <v xml:space="preserve"> </v>
      </c>
      <c r="I153" t="str">
        <v xml:space="preserve"> </v>
      </c>
      <c r="K153" s="59" t="str">
        <f>IFERROR(AVERAGEIF('Data Transformation'!$B$425:$B$8425,B153,IF('Input and Summary Results'!$J$4="no",'Data Transformation'!$C$425:$C$8425,'Data Transformation'!$E$425:$E$8425)),"")</f>
        <v/>
      </c>
      <c r="L153" s="60" t="str" cm="1">
        <f t="array" ref="L153">IFERROR(_xlfn.STDEV.S(IF('Data Transformation'!$B$425:$B$8425=B153,IF('Input and Summary Results'!$J$4="no",'Data Transformation'!$C$425:$C$8425,'Data Transformation'!$E$425:$E$8425),"")),"")</f>
        <v/>
      </c>
      <c r="M153" s="58"/>
      <c r="N153" t="str">
        <f>IF(E153&gt;='Data Transformation'!$R$29,B153,"")</f>
        <v xml:space="preserve">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xml:space="preserve"> </v>
      </c>
      <c r="Q153" t="str">
        <f>IFERROR(IF(AND(Assignments!L153&lt;('Data Transformation'!$R$4-'Data Transformation'!$R$3)/2,ABS(K153-'Data Transformation'!$R$6)&lt;ABS(K153-'Data Transformation'!$R$5),NOT(ISNUMBER(N153)),NOT(ISNUMBER(T153)),NOT(ISNUMBER(P153)),NOT(ISNUMBER(R153)),NOT(ISNUMBER(T153)),NOT(ISNUMBER(S153))),Assignments!B153,""),"")</f>
        <v/>
      </c>
      <c r="R153" t="str">
        <f>IF(H153&gt;='Data Transformation'!$R$30,B153,"")</f>
        <v xml:space="preserve"> </v>
      </c>
      <c r="S153" t="str">
        <f>IF(D153&gt;='Data Transformation'!$R$31,B153,"")</f>
        <v xml:space="preserve">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
      </c>
      <c r="W153" t="str">
        <f t="shared" si="7"/>
        <v/>
      </c>
      <c r="X153" t="str">
        <f t="shared" si="8"/>
        <v/>
      </c>
      <c r="AC153" t="b">
        <f t="shared" si="9"/>
        <v>0</v>
      </c>
      <c r="AD153" t="str">
        <f>IFERROR(ABS(ABS(K153-'Data Transformation'!$R$5)-ABS(K153-'Data Transformation'!$R$6)),"")</f>
        <v/>
      </c>
      <c r="AE153" t="e">
        <f>IF(C153=FALSE,"",IF(AND(OR(V153=$Z$6,V153=$Z$8),OR(AC153=TRUE,AD153&lt;=IF(ISNUMBER('Data Transformation'!$R$15),'Data Transformation'!$R$15,'Data Transformation'!$R$25))),TRUE,FALSE))</f>
        <v>#DIV/0!</v>
      </c>
    </row>
    <row r="154" spans="2:31" x14ac:dyDescent="0.25">
      <c r="B154" t="str">
        <v xml:space="preserve"> </v>
      </c>
      <c r="C154" t="str">
        <v xml:space="preserve"> </v>
      </c>
      <c r="D154" t="str">
        <v xml:space="preserve"> </v>
      </c>
      <c r="E154" t="str">
        <v xml:space="preserve"> </v>
      </c>
      <c r="F154" t="str">
        <v xml:space="preserve"> </v>
      </c>
      <c r="G154" t="str">
        <v xml:space="preserve"> </v>
      </c>
      <c r="H154" t="str">
        <v xml:space="preserve"> </v>
      </c>
      <c r="I154" t="str">
        <v xml:space="preserve"> </v>
      </c>
      <c r="K154" s="59" t="str">
        <f>IFERROR(AVERAGEIF('Data Transformation'!$B$425:$B$8425,B154,IF('Input and Summary Results'!$J$4="no",'Data Transformation'!$C$425:$C$8425,'Data Transformation'!$E$425:$E$8425)),"")</f>
        <v/>
      </c>
      <c r="L154" s="60" t="str" cm="1">
        <f t="array" ref="L154">IFERROR(_xlfn.STDEV.S(IF('Data Transformation'!$B$425:$B$8425=B154,IF('Input and Summary Results'!$J$4="no",'Data Transformation'!$C$425:$C$8425,'Data Transformation'!$E$425:$E$8425),"")),"")</f>
        <v/>
      </c>
      <c r="M154" s="58"/>
      <c r="N154" t="str">
        <f>IF(E154&gt;='Data Transformation'!$R$29,B154,"")</f>
        <v xml:space="preserve">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xml:space="preserve"> </v>
      </c>
      <c r="Q154" t="str">
        <f>IFERROR(IF(AND(Assignments!L154&lt;('Data Transformation'!$R$4-'Data Transformation'!$R$3)/2,ABS(K154-'Data Transformation'!$R$6)&lt;ABS(K154-'Data Transformation'!$R$5),NOT(ISNUMBER(N154)),NOT(ISNUMBER(T154)),NOT(ISNUMBER(P154)),NOT(ISNUMBER(R154)),NOT(ISNUMBER(T154)),NOT(ISNUMBER(S154))),Assignments!B154,""),"")</f>
        <v/>
      </c>
      <c r="R154" t="str">
        <f>IF(H154&gt;='Data Transformation'!$R$30,B154,"")</f>
        <v xml:space="preserve"> </v>
      </c>
      <c r="S154" t="str">
        <f>IF(D154&gt;='Data Transformation'!$R$31,B154,"")</f>
        <v xml:space="preserve">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
      </c>
      <c r="W154" t="str">
        <f t="shared" si="7"/>
        <v/>
      </c>
      <c r="X154" t="str">
        <f t="shared" si="8"/>
        <v/>
      </c>
      <c r="AC154" t="b">
        <f t="shared" si="9"/>
        <v>0</v>
      </c>
      <c r="AD154" t="str">
        <f>IFERROR(ABS(ABS(K154-'Data Transformation'!$R$5)-ABS(K154-'Data Transformation'!$R$6)),"")</f>
        <v/>
      </c>
      <c r="AE154" t="e">
        <f>IF(C154=FALSE,"",IF(AND(OR(V154=$Z$6,V154=$Z$8),OR(AC154=TRUE,AD154&lt;=IF(ISNUMBER('Data Transformation'!$R$15),'Data Transformation'!$R$15,'Data Transformation'!$R$25))),TRUE,FALSE))</f>
        <v>#DIV/0!</v>
      </c>
    </row>
    <row r="155" spans="2:31" x14ac:dyDescent="0.25">
      <c r="B155" t="str">
        <v xml:space="preserve"> </v>
      </c>
      <c r="C155" t="str">
        <v xml:space="preserve"> </v>
      </c>
      <c r="D155" t="str">
        <v xml:space="preserve"> </v>
      </c>
      <c r="E155" t="str">
        <v xml:space="preserve"> </v>
      </c>
      <c r="F155" t="str">
        <v xml:space="preserve"> </v>
      </c>
      <c r="G155" t="str">
        <v xml:space="preserve"> </v>
      </c>
      <c r="H155" t="str">
        <v xml:space="preserve"> </v>
      </c>
      <c r="I155" t="str">
        <v xml:space="preserve"> </v>
      </c>
      <c r="K155" s="59" t="str">
        <f>IFERROR(AVERAGEIF('Data Transformation'!$B$425:$B$8425,B155,IF('Input and Summary Results'!$J$4="no",'Data Transformation'!$C$425:$C$8425,'Data Transformation'!$E$425:$E$8425)),"")</f>
        <v/>
      </c>
      <c r="L155" s="60" t="str" cm="1">
        <f t="array" ref="L155">IFERROR(_xlfn.STDEV.S(IF('Data Transformation'!$B$425:$B$8425=B155,IF('Input and Summary Results'!$J$4="no",'Data Transformation'!$C$425:$C$8425,'Data Transformation'!$E$425:$E$8425),"")),"")</f>
        <v/>
      </c>
      <c r="M155" s="58"/>
      <c r="N155" t="str">
        <f>IF(E155&gt;='Data Transformation'!$R$29,B155,"")</f>
        <v xml:space="preserve">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xml:space="preserve"> </v>
      </c>
      <c r="Q155" t="str">
        <f>IFERROR(IF(AND(Assignments!L155&lt;('Data Transformation'!$R$4-'Data Transformation'!$R$3)/2,ABS(K155-'Data Transformation'!$R$6)&lt;ABS(K155-'Data Transformation'!$R$5),NOT(ISNUMBER(N155)),NOT(ISNUMBER(T155)),NOT(ISNUMBER(P155)),NOT(ISNUMBER(R155)),NOT(ISNUMBER(T155)),NOT(ISNUMBER(S155))),Assignments!B155,""),"")</f>
        <v/>
      </c>
      <c r="R155" t="str">
        <f>IF(H155&gt;='Data Transformation'!$R$30,B155,"")</f>
        <v xml:space="preserve"> </v>
      </c>
      <c r="S155" t="str">
        <f>IF(D155&gt;='Data Transformation'!$R$31,B155,"")</f>
        <v xml:space="preserve">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
      </c>
      <c r="W155" t="str">
        <f t="shared" si="7"/>
        <v/>
      </c>
      <c r="X155" t="str">
        <f t="shared" si="8"/>
        <v/>
      </c>
      <c r="AC155" t="b">
        <f t="shared" si="9"/>
        <v>0</v>
      </c>
      <c r="AD155" t="str">
        <f>IFERROR(ABS(ABS(K155-'Data Transformation'!$R$5)-ABS(K155-'Data Transformation'!$R$6)),"")</f>
        <v/>
      </c>
      <c r="AE155" t="e">
        <f>IF(C155=FALSE,"",IF(AND(OR(V155=$Z$6,V155=$Z$8),OR(AC155=TRUE,AD155&lt;=IF(ISNUMBER('Data Transformation'!$R$15),'Data Transformation'!$R$15,'Data Transformation'!$R$25))),TRUE,FALSE))</f>
        <v>#DIV/0!</v>
      </c>
    </row>
    <row r="156" spans="2:31" x14ac:dyDescent="0.25">
      <c r="B156" t="str">
        <v xml:space="preserve"> </v>
      </c>
      <c r="C156" t="str">
        <v xml:space="preserve"> </v>
      </c>
      <c r="D156" t="str">
        <v xml:space="preserve"> </v>
      </c>
      <c r="E156" t="str">
        <v xml:space="preserve"> </v>
      </c>
      <c r="F156" t="str">
        <v xml:space="preserve"> </v>
      </c>
      <c r="G156" t="str">
        <v xml:space="preserve"> </v>
      </c>
      <c r="H156" t="str">
        <v xml:space="preserve"> </v>
      </c>
      <c r="I156" t="str">
        <v xml:space="preserve"> </v>
      </c>
      <c r="K156" s="59" t="str">
        <f>IFERROR(AVERAGEIF('Data Transformation'!$B$425:$B$8425,B156,IF('Input and Summary Results'!$J$4="no",'Data Transformation'!$C$425:$C$8425,'Data Transformation'!$E$425:$E$8425)),"")</f>
        <v/>
      </c>
      <c r="L156" s="60" t="str" cm="1">
        <f t="array" ref="L156">IFERROR(_xlfn.STDEV.S(IF('Data Transformation'!$B$425:$B$8425=B156,IF('Input and Summary Results'!$J$4="no",'Data Transformation'!$C$425:$C$8425,'Data Transformation'!$E$425:$E$8425),"")),"")</f>
        <v/>
      </c>
      <c r="M156" s="58"/>
      <c r="N156" t="str">
        <f>IF(E156&gt;='Data Transformation'!$R$29,B156,"")</f>
        <v xml:space="preserve">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xml:space="preserve"> </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xml:space="preserve"> </v>
      </c>
      <c r="S156" t="str">
        <f>IF(D156&gt;='Data Transformation'!$R$31,B156,"")</f>
        <v xml:space="preserve">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
      </c>
      <c r="W156" t="str">
        <f t="shared" si="7"/>
        <v/>
      </c>
      <c r="X156" t="str">
        <f t="shared" si="8"/>
        <v/>
      </c>
      <c r="AC156" t="b">
        <f t="shared" si="9"/>
        <v>0</v>
      </c>
      <c r="AD156" t="str">
        <f>IFERROR(ABS(ABS(K156-'Data Transformation'!$R$5)-ABS(K156-'Data Transformation'!$R$6)),"")</f>
        <v/>
      </c>
      <c r="AE156" t="e">
        <f>IF(C156=FALSE,"",IF(AND(OR(V156=$Z$6,V156=$Z$8),OR(AC156=TRUE,AD156&lt;=IF(ISNUMBER('Data Transformation'!$R$15),'Data Transformation'!$R$15,'Data Transformation'!$R$25))),TRUE,FALSE))</f>
        <v>#DIV/0!</v>
      </c>
    </row>
    <row r="157" spans="2:31" x14ac:dyDescent="0.25">
      <c r="B157" t="str">
        <v xml:space="preserve"> </v>
      </c>
      <c r="C157" t="str">
        <v xml:space="preserve"> </v>
      </c>
      <c r="D157" t="str">
        <v xml:space="preserve"> </v>
      </c>
      <c r="E157" t="str">
        <v xml:space="preserve"> </v>
      </c>
      <c r="F157" t="str">
        <v xml:space="preserve"> </v>
      </c>
      <c r="G157" t="str">
        <v xml:space="preserve"> </v>
      </c>
      <c r="H157" t="str">
        <v xml:space="preserve"> </v>
      </c>
      <c r="I157" t="str">
        <v xml:space="preserve"> </v>
      </c>
      <c r="K157" s="59" t="str">
        <f>IFERROR(AVERAGEIF('Data Transformation'!$B$425:$B$8425,B157,IF('Input and Summary Results'!$J$4="no",'Data Transformation'!$C$425:$C$8425,'Data Transformation'!$E$425:$E$8425)),"")</f>
        <v/>
      </c>
      <c r="L157" s="60" t="str" cm="1">
        <f t="array" ref="L157">IFERROR(_xlfn.STDEV.S(IF('Data Transformation'!$B$425:$B$8425=B157,IF('Input and Summary Results'!$J$4="no",'Data Transformation'!$C$425:$C$8425,'Data Transformation'!$E$425:$E$8425),"")),"")</f>
        <v/>
      </c>
      <c r="M157" s="58"/>
      <c r="N157" t="str">
        <f>IF(E157&gt;='Data Transformation'!$R$29,B157,"")</f>
        <v xml:space="preserve">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xml:space="preserve"> </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xml:space="preserve"> </v>
      </c>
      <c r="S157" t="str">
        <f>IF(D157&gt;='Data Transformation'!$R$31,B157,"")</f>
        <v xml:space="preserve">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
      </c>
      <c r="W157" t="str">
        <f t="shared" si="7"/>
        <v/>
      </c>
      <c r="X157" t="str">
        <f t="shared" si="8"/>
        <v/>
      </c>
      <c r="AC157" t="b">
        <f t="shared" si="9"/>
        <v>0</v>
      </c>
      <c r="AD157" t="str">
        <f>IFERROR(ABS(ABS(K157-'Data Transformation'!$R$5)-ABS(K157-'Data Transformation'!$R$6)),"")</f>
        <v/>
      </c>
      <c r="AE157" t="e">
        <f>IF(C157=FALSE,"",IF(AND(OR(V157=$Z$6,V157=$Z$8),OR(AC157=TRUE,AD157&lt;=IF(ISNUMBER('Data Transformation'!$R$15),'Data Transformation'!$R$15,'Data Transformation'!$R$25))),TRUE,FALSE))</f>
        <v>#DIV/0!</v>
      </c>
    </row>
    <row r="158" spans="2:31" x14ac:dyDescent="0.25">
      <c r="B158" t="str">
        <v xml:space="preserve"> </v>
      </c>
      <c r="C158" t="str">
        <v xml:space="preserve"> </v>
      </c>
      <c r="D158" t="str">
        <v xml:space="preserve"> </v>
      </c>
      <c r="E158" t="str">
        <v xml:space="preserve"> </v>
      </c>
      <c r="F158" t="str">
        <v xml:space="preserve"> </v>
      </c>
      <c r="G158" t="str">
        <v xml:space="preserve"> </v>
      </c>
      <c r="H158" t="str">
        <v xml:space="preserve"> </v>
      </c>
      <c r="I158" t="str">
        <v xml:space="preserve"> </v>
      </c>
      <c r="K158" s="59" t="str">
        <f>IFERROR(AVERAGEIF('Data Transformation'!$B$425:$B$8425,B158,IF('Input and Summary Results'!$J$4="no",'Data Transformation'!$C$425:$C$8425,'Data Transformation'!$E$425:$E$8425)),"")</f>
        <v/>
      </c>
      <c r="L158" s="60" t="str" cm="1">
        <f t="array" ref="L158">IFERROR(_xlfn.STDEV.S(IF('Data Transformation'!$B$425:$B$8425=B158,IF('Input and Summary Results'!$J$4="no",'Data Transformation'!$C$425:$C$8425,'Data Transformation'!$E$425:$E$8425),"")),"")</f>
        <v/>
      </c>
      <c r="M158" s="58"/>
      <c r="N158" t="str">
        <f>IF(E158&gt;='Data Transformation'!$R$29,B158,"")</f>
        <v xml:space="preserve">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xml:space="preserve"> </v>
      </c>
      <c r="Q158" t="str">
        <f>IFERROR(IF(AND(Assignments!L158&lt;('Data Transformation'!$R$4-'Data Transformation'!$R$3)/2,ABS(K158-'Data Transformation'!$R$6)&lt;ABS(K158-'Data Transformation'!$R$5),NOT(ISNUMBER(N158)),NOT(ISNUMBER(T158)),NOT(ISNUMBER(P158)),NOT(ISNUMBER(R158)),NOT(ISNUMBER(T158)),NOT(ISNUMBER(S158))),Assignments!B158,""),"")</f>
        <v/>
      </c>
      <c r="R158" t="str">
        <f>IF(H158&gt;='Data Transformation'!$R$30,B158,"")</f>
        <v xml:space="preserve"> </v>
      </c>
      <c r="S158" t="str">
        <f>IF(D158&gt;='Data Transformation'!$R$31,B158,"")</f>
        <v xml:space="preserve">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
      </c>
      <c r="W158" t="str">
        <f t="shared" si="7"/>
        <v/>
      </c>
      <c r="X158" t="str">
        <f t="shared" si="8"/>
        <v/>
      </c>
      <c r="AC158" t="b">
        <f t="shared" si="9"/>
        <v>0</v>
      </c>
      <c r="AD158" t="str">
        <f>IFERROR(ABS(ABS(K158-'Data Transformation'!$R$5)-ABS(K158-'Data Transformation'!$R$6)),"")</f>
        <v/>
      </c>
      <c r="AE158" t="e">
        <f>IF(C158=FALSE,"",IF(AND(OR(V158=$Z$6,V158=$Z$8),OR(AC158=TRUE,AD158&lt;=IF(ISNUMBER('Data Transformation'!$R$15),'Data Transformation'!$R$15,'Data Transformation'!$R$25))),TRUE,FALSE))</f>
        <v>#DIV/0!</v>
      </c>
    </row>
    <row r="159" spans="2:31" x14ac:dyDescent="0.25">
      <c r="B159" t="str">
        <v xml:space="preserve"> </v>
      </c>
      <c r="C159" t="str">
        <v xml:space="preserve"> </v>
      </c>
      <c r="D159" t="str">
        <v xml:space="preserve"> </v>
      </c>
      <c r="E159" t="str">
        <v xml:space="preserve"> </v>
      </c>
      <c r="F159" t="str">
        <v xml:space="preserve"> </v>
      </c>
      <c r="G159" t="str">
        <v xml:space="preserve"> </v>
      </c>
      <c r="H159" t="str">
        <v xml:space="preserve"> </v>
      </c>
      <c r="I159" t="str">
        <v xml:space="preserve"> </v>
      </c>
      <c r="K159" s="59" t="str">
        <f>IFERROR(AVERAGEIF('Data Transformation'!$B$425:$B$8425,B159,IF('Input and Summary Results'!$J$4="no",'Data Transformation'!$C$425:$C$8425,'Data Transformation'!$E$425:$E$8425)),"")</f>
        <v/>
      </c>
      <c r="L159" s="60" t="str" cm="1">
        <f t="array" ref="L159">IFERROR(_xlfn.STDEV.S(IF('Data Transformation'!$B$425:$B$8425=B159,IF('Input and Summary Results'!$J$4="no",'Data Transformation'!$C$425:$C$8425,'Data Transformation'!$E$425:$E$8425),"")),"")</f>
        <v/>
      </c>
      <c r="M159" s="58"/>
      <c r="N159" t="str">
        <f>IF(E159&gt;='Data Transformation'!$R$29,B159,"")</f>
        <v xml:space="preserve">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xml:space="preserve"> </v>
      </c>
      <c r="Q159" t="str">
        <f>IFERROR(IF(AND(Assignments!L159&lt;('Data Transformation'!$R$4-'Data Transformation'!$R$3)/2,ABS(K159-'Data Transformation'!$R$6)&lt;ABS(K159-'Data Transformation'!$R$5),NOT(ISNUMBER(N159)),NOT(ISNUMBER(T159)),NOT(ISNUMBER(P159)),NOT(ISNUMBER(R159)),NOT(ISNUMBER(T159)),NOT(ISNUMBER(S159))),Assignments!B159,""),"")</f>
        <v/>
      </c>
      <c r="R159" t="str">
        <f>IF(H159&gt;='Data Transformation'!$R$30,B159,"")</f>
        <v xml:space="preserve"> </v>
      </c>
      <c r="S159" t="str">
        <f>IF(D159&gt;='Data Transformation'!$R$31,B159,"")</f>
        <v xml:space="preserve">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
      </c>
      <c r="W159" t="str">
        <f t="shared" si="7"/>
        <v/>
      </c>
      <c r="X159" t="str">
        <f t="shared" si="8"/>
        <v/>
      </c>
      <c r="AC159" t="b">
        <f t="shared" si="9"/>
        <v>0</v>
      </c>
      <c r="AD159" t="str">
        <f>IFERROR(ABS(ABS(K159-'Data Transformation'!$R$5)-ABS(K159-'Data Transformation'!$R$6)),"")</f>
        <v/>
      </c>
      <c r="AE159" t="e">
        <f>IF(C159=FALSE,"",IF(AND(OR(V159=$Z$6,V159=$Z$8),OR(AC159=TRUE,AD159&lt;=IF(ISNUMBER('Data Transformation'!$R$15),'Data Transformation'!$R$15,'Data Transformation'!$R$25))),TRUE,FALSE))</f>
        <v>#DIV/0!</v>
      </c>
    </row>
    <row r="160" spans="2:31" x14ac:dyDescent="0.25">
      <c r="B160" t="str">
        <v xml:space="preserve"> </v>
      </c>
      <c r="C160" t="str">
        <v xml:space="preserve"> </v>
      </c>
      <c r="D160" t="str">
        <v xml:space="preserve"> </v>
      </c>
      <c r="E160" t="str">
        <v xml:space="preserve"> </v>
      </c>
      <c r="F160" t="str">
        <v xml:space="preserve"> </v>
      </c>
      <c r="G160" t="str">
        <v xml:space="preserve"> </v>
      </c>
      <c r="H160" t="str">
        <v xml:space="preserve"> </v>
      </c>
      <c r="I160" t="str">
        <v xml:space="preserve"> </v>
      </c>
      <c r="K160" s="59" t="str">
        <f>IFERROR(AVERAGEIF('Data Transformation'!$B$425:$B$8425,B160,IF('Input and Summary Results'!$J$4="no",'Data Transformation'!$C$425:$C$8425,'Data Transformation'!$E$425:$E$8425)),"")</f>
        <v/>
      </c>
      <c r="L160" s="60" t="str" cm="1">
        <f t="array" ref="L160">IFERROR(_xlfn.STDEV.S(IF('Data Transformation'!$B$425:$B$8425=B160,IF('Input and Summary Results'!$J$4="no",'Data Transformation'!$C$425:$C$8425,'Data Transformation'!$E$425:$E$8425),"")),"")</f>
        <v/>
      </c>
      <c r="M160" s="58"/>
      <c r="N160" t="str">
        <f>IF(E160&gt;='Data Transformation'!$R$29,B160,"")</f>
        <v xml:space="preserve"> </v>
      </c>
      <c r="O160" t="str">
        <f>IFERROR(IF(AND(Assignments!L160&lt;('Data Transformation'!$R$4-'Data Transformation'!$R$3)/2,ABS(K160-'Data Transformation'!$R$6)&gt;ABS(K160-'Data Transformation'!$R$5),NOT(ISNUMBER(N160)),NOT(ISNUMBER(R160)),NOT(ISNUMBER(P160)),NOT(ISNUMBER(R160)),NOT(ISNUMBER(S160)),NOT(ISNUMBER(T160))),Assignments!B160,""),"")</f>
        <v/>
      </c>
      <c r="P160" t="str">
        <f>IF(AND(NOT(ISNUMBER(N160)),NOT(ISNUMBER(R160)),NOT(ISNUMBER(S160)),G160&gt;='Data Transformation'!$R$28),B160,"")</f>
        <v xml:space="preserve"> </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xml:space="preserve"> </v>
      </c>
      <c r="S160" t="str">
        <f>IF(D160&gt;='Data Transformation'!$R$31,B160,"")</f>
        <v xml:space="preserve">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
      </c>
      <c r="W160" t="str">
        <f t="shared" si="7"/>
        <v/>
      </c>
      <c r="X160" t="str">
        <f t="shared" si="8"/>
        <v/>
      </c>
      <c r="AC160" t="b">
        <f t="shared" si="9"/>
        <v>0</v>
      </c>
      <c r="AD160" t="str">
        <f>IFERROR(ABS(ABS(K160-'Data Transformation'!$R$5)-ABS(K160-'Data Transformation'!$R$6)),"")</f>
        <v/>
      </c>
      <c r="AE160" t="e">
        <f>IF(C160=FALSE,"",IF(AND(OR(V160=$Z$6,V160=$Z$8),OR(AC160=TRUE,AD160&lt;=IF(ISNUMBER('Data Transformation'!$R$15),'Data Transformation'!$R$15,'Data Transformation'!$R$25))),TRUE,FALSE))</f>
        <v>#DIV/0!</v>
      </c>
    </row>
    <row r="161" spans="2:31" x14ac:dyDescent="0.25">
      <c r="B161" t="str">
        <v xml:space="preserve"> </v>
      </c>
      <c r="C161" t="str">
        <v xml:space="preserve"> </v>
      </c>
      <c r="D161" t="str">
        <v xml:space="preserve"> </v>
      </c>
      <c r="E161" t="str">
        <v xml:space="preserve"> </v>
      </c>
      <c r="F161" t="str">
        <v xml:space="preserve"> </v>
      </c>
      <c r="G161" t="str">
        <v xml:space="preserve"> </v>
      </c>
      <c r="H161" t="str">
        <v xml:space="preserve"> </v>
      </c>
      <c r="I161" t="str">
        <v xml:space="preserve"> </v>
      </c>
      <c r="K161" s="59" t="str">
        <f>IFERROR(AVERAGEIF('Data Transformation'!$B$425:$B$8425,B161,IF('Input and Summary Results'!$J$4="no",'Data Transformation'!$C$425:$C$8425,'Data Transformation'!$E$425:$E$8425)),"")</f>
        <v/>
      </c>
      <c r="L161" s="60" t="str" cm="1">
        <f t="array" ref="L161">IFERROR(_xlfn.STDEV.S(IF('Data Transformation'!$B$425:$B$8425=B161,IF('Input and Summary Results'!$J$4="no",'Data Transformation'!$C$425:$C$8425,'Data Transformation'!$E$425:$E$8425),"")),"")</f>
        <v/>
      </c>
      <c r="M161" s="58"/>
      <c r="N161" t="str">
        <f>IF(E161&gt;='Data Transformation'!$R$29,B161,"")</f>
        <v xml:space="preserve"> </v>
      </c>
      <c r="O161" t="str">
        <f>IFERROR(IF(AND(Assignments!L161&lt;('Data Transformation'!$R$4-'Data Transformation'!$R$3)/2,ABS(K161-'Data Transformation'!$R$6)&gt;ABS(K161-'Data Transformation'!$R$5),NOT(ISNUMBER(N161)),NOT(ISNUMBER(R161)),NOT(ISNUMBER(P161)),NOT(ISNUMBER(R161)),NOT(ISNUMBER(S161)),NOT(ISNUMBER(T161))),Assignments!B161,""),"")</f>
        <v/>
      </c>
      <c r="P161" t="str">
        <f>IF(AND(NOT(ISNUMBER(N161)),NOT(ISNUMBER(R161)),NOT(ISNUMBER(S161)),G161&gt;='Data Transformation'!$R$28),B161,"")</f>
        <v xml:space="preserve"> </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xml:space="preserve"> </v>
      </c>
      <c r="S161" t="str">
        <f>IF(D161&gt;='Data Transformation'!$R$31,B161,"")</f>
        <v xml:space="preserve">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
      </c>
      <c r="W161" t="str">
        <f t="shared" si="7"/>
        <v/>
      </c>
      <c r="X161" t="str">
        <f t="shared" si="8"/>
        <v/>
      </c>
      <c r="AC161" t="b">
        <f t="shared" si="9"/>
        <v>0</v>
      </c>
      <c r="AD161" t="str">
        <f>IFERROR(ABS(ABS(K161-'Data Transformation'!$R$5)-ABS(K161-'Data Transformation'!$R$6)),"")</f>
        <v/>
      </c>
      <c r="AE161" t="e">
        <f>IF(C161=FALSE,"",IF(AND(OR(V161=$Z$6,V161=$Z$8),OR(AC161=TRUE,AD161&lt;=IF(ISNUMBER('Data Transformation'!$R$15),'Data Transformation'!$R$15,'Data Transformation'!$R$25))),TRUE,FALSE))</f>
        <v>#DIV/0!</v>
      </c>
    </row>
    <row r="162" spans="2:31" x14ac:dyDescent="0.25">
      <c r="B162" t="str">
        <v xml:space="preserve"> </v>
      </c>
      <c r="C162" t="str">
        <v xml:space="preserve"> </v>
      </c>
      <c r="D162" t="str">
        <v xml:space="preserve"> </v>
      </c>
      <c r="E162" t="str">
        <v xml:space="preserve"> </v>
      </c>
      <c r="F162" t="str">
        <v xml:space="preserve"> </v>
      </c>
      <c r="G162" t="str">
        <v xml:space="preserve"> </v>
      </c>
      <c r="H162" t="str">
        <v xml:space="preserve"> </v>
      </c>
      <c r="I162" t="str">
        <v xml:space="preserve"> </v>
      </c>
      <c r="K162" s="59" t="str">
        <f>IFERROR(AVERAGEIF('Data Transformation'!$B$425:$B$8425,B162,IF('Input and Summary Results'!$J$4="no",'Data Transformation'!$C$425:$C$8425,'Data Transformation'!$E$425:$E$8425)),"")</f>
        <v/>
      </c>
      <c r="L162" s="60" t="str" cm="1">
        <f t="array" ref="L162">IFERROR(_xlfn.STDEV.S(IF('Data Transformation'!$B$425:$B$8425=B162,IF('Input and Summary Results'!$J$4="no",'Data Transformation'!$C$425:$C$8425,'Data Transformation'!$E$425:$E$8425),"")),"")</f>
        <v/>
      </c>
      <c r="M162" s="58"/>
      <c r="N162" t="str">
        <f>IF(E162&gt;='Data Transformation'!$R$29,B162,"")</f>
        <v xml:space="preserve">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xml:space="preserve"> </v>
      </c>
      <c r="Q162" t="str">
        <f>IFERROR(IF(AND(Assignments!L162&lt;('Data Transformation'!$R$4-'Data Transformation'!$R$3)/2,ABS(K162-'Data Transformation'!$R$6)&lt;ABS(K162-'Data Transformation'!$R$5),NOT(ISNUMBER(N162)),NOT(ISNUMBER(T162)),NOT(ISNUMBER(P162)),NOT(ISNUMBER(R162)),NOT(ISNUMBER(T162)),NOT(ISNUMBER(S162))),Assignments!B162,""),"")</f>
        <v/>
      </c>
      <c r="R162" t="str">
        <f>IF(H162&gt;='Data Transformation'!$R$30,B162,"")</f>
        <v xml:space="preserve"> </v>
      </c>
      <c r="S162" t="str">
        <f>IF(D162&gt;='Data Transformation'!$R$31,B162,"")</f>
        <v xml:space="preserve">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
      </c>
      <c r="W162" t="str">
        <f t="shared" si="7"/>
        <v/>
      </c>
      <c r="X162" t="str">
        <f t="shared" si="8"/>
        <v/>
      </c>
      <c r="AC162" t="b">
        <f t="shared" si="9"/>
        <v>0</v>
      </c>
      <c r="AD162" t="str">
        <f>IFERROR(ABS(ABS(K162-'Data Transformation'!$R$5)-ABS(K162-'Data Transformation'!$R$6)),"")</f>
        <v/>
      </c>
      <c r="AE162" t="e">
        <f>IF(C162=FALSE,"",IF(AND(OR(V162=$Z$6,V162=$Z$8),OR(AC162=TRUE,AD162&lt;=IF(ISNUMBER('Data Transformation'!$R$15),'Data Transformation'!$R$15,'Data Transformation'!$R$25))),TRUE,FALSE))</f>
        <v>#DIV/0!</v>
      </c>
    </row>
    <row r="163" spans="2:31" x14ac:dyDescent="0.25">
      <c r="B163" t="str">
        <v xml:space="preserve"> </v>
      </c>
      <c r="C163" t="str">
        <v xml:space="preserve"> </v>
      </c>
      <c r="D163" t="str">
        <v xml:space="preserve"> </v>
      </c>
      <c r="E163" t="str">
        <v xml:space="preserve"> </v>
      </c>
      <c r="F163" t="str">
        <v xml:space="preserve"> </v>
      </c>
      <c r="G163" t="str">
        <v xml:space="preserve"> </v>
      </c>
      <c r="H163" t="str">
        <v xml:space="preserve"> </v>
      </c>
      <c r="I163" t="str">
        <v xml:space="preserve"> </v>
      </c>
      <c r="K163" s="59" t="str">
        <f>IFERROR(AVERAGEIF('Data Transformation'!$B$425:$B$8425,B163,IF('Input and Summary Results'!$J$4="no",'Data Transformation'!$C$425:$C$8425,'Data Transformation'!$E$425:$E$8425)),"")</f>
        <v/>
      </c>
      <c r="L163" s="60" t="str" cm="1">
        <f t="array" ref="L163">IFERROR(_xlfn.STDEV.S(IF('Data Transformation'!$B$425:$B$8425=B163,IF('Input and Summary Results'!$J$4="no",'Data Transformation'!$C$425:$C$8425,'Data Transformation'!$E$425:$E$8425),"")),"")</f>
        <v/>
      </c>
      <c r="M163" s="58"/>
      <c r="N163" t="str">
        <f>IF(E163&gt;='Data Transformation'!$R$29,B163,"")</f>
        <v xml:space="preserve"> </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xml:space="preserve">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xml:space="preserve"> </v>
      </c>
      <c r="S163" t="str">
        <f>IF(D163&gt;='Data Transformation'!$R$31,B163,"")</f>
        <v xml:space="preserve">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
      </c>
      <c r="W163" t="str">
        <f t="shared" si="7"/>
        <v/>
      </c>
      <c r="X163" t="str">
        <f t="shared" si="8"/>
        <v/>
      </c>
      <c r="AC163" t="b">
        <f t="shared" si="9"/>
        <v>0</v>
      </c>
      <c r="AD163" t="str">
        <f>IFERROR(ABS(ABS(K163-'Data Transformation'!$R$5)-ABS(K163-'Data Transformation'!$R$6)),"")</f>
        <v/>
      </c>
      <c r="AE163" t="e">
        <f>IF(C163=FALSE,"",IF(AND(OR(V163=$Z$6,V163=$Z$8),OR(AC163=TRUE,AD163&lt;=IF(ISNUMBER('Data Transformation'!$R$15),'Data Transformation'!$R$15,'Data Transformation'!$R$25))),TRUE,FALSE))</f>
        <v>#DIV/0!</v>
      </c>
    </row>
    <row r="164" spans="2:31" x14ac:dyDescent="0.25">
      <c r="B164" t="str">
        <v xml:space="preserve"> </v>
      </c>
      <c r="C164" t="str">
        <v xml:space="preserve"> </v>
      </c>
      <c r="D164" t="str">
        <v xml:space="preserve"> </v>
      </c>
      <c r="E164" t="str">
        <v xml:space="preserve"> </v>
      </c>
      <c r="F164" t="str">
        <v xml:space="preserve"> </v>
      </c>
      <c r="G164" t="str">
        <v xml:space="preserve"> </v>
      </c>
      <c r="H164" t="str">
        <v xml:space="preserve"> </v>
      </c>
      <c r="I164" t="str">
        <v xml:space="preserve"> </v>
      </c>
      <c r="K164" s="59" t="str">
        <f>IFERROR(AVERAGEIF('Data Transformation'!$B$425:$B$8425,B164,IF('Input and Summary Results'!$J$4="no",'Data Transformation'!$C$425:$C$8425,'Data Transformation'!$E$425:$E$8425)),"")</f>
        <v/>
      </c>
      <c r="L164" s="60" t="str" cm="1">
        <f t="array" ref="L164">IFERROR(_xlfn.STDEV.S(IF('Data Transformation'!$B$425:$B$8425=B164,IF('Input and Summary Results'!$J$4="no",'Data Transformation'!$C$425:$C$8425,'Data Transformation'!$E$425:$E$8425),"")),"")</f>
        <v/>
      </c>
      <c r="M164" s="58"/>
      <c r="N164" t="str">
        <f>IF(E164&gt;='Data Transformation'!$R$29,B164,"")</f>
        <v xml:space="preserve">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xml:space="preserve"> </v>
      </c>
      <c r="Q164" t="str">
        <f>IFERROR(IF(AND(Assignments!L164&lt;('Data Transformation'!$R$4-'Data Transformation'!$R$3)/2,ABS(K164-'Data Transformation'!$R$6)&lt;ABS(K164-'Data Transformation'!$R$5),NOT(ISNUMBER(N164)),NOT(ISNUMBER(T164)),NOT(ISNUMBER(P164)),NOT(ISNUMBER(R164)),NOT(ISNUMBER(T164)),NOT(ISNUMBER(S164))),Assignments!B164,""),"")</f>
        <v/>
      </c>
      <c r="R164" t="str">
        <f>IF(H164&gt;='Data Transformation'!$R$30,B164,"")</f>
        <v xml:space="preserve"> </v>
      </c>
      <c r="S164" t="str">
        <f>IF(D164&gt;='Data Transformation'!$R$31,B164,"")</f>
        <v xml:space="preserve">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
      </c>
      <c r="W164" t="str">
        <f t="shared" si="7"/>
        <v/>
      </c>
      <c r="X164" t="str">
        <f t="shared" si="8"/>
        <v/>
      </c>
      <c r="AC164" t="b">
        <f t="shared" si="9"/>
        <v>0</v>
      </c>
      <c r="AD164" t="str">
        <f>IFERROR(ABS(ABS(K164-'Data Transformation'!$R$5)-ABS(K164-'Data Transformation'!$R$6)),"")</f>
        <v/>
      </c>
      <c r="AE164" t="e">
        <f>IF(C164=FALSE,"",IF(AND(OR(V164=$Z$6,V164=$Z$8),OR(AC164=TRUE,AD164&lt;=IF(ISNUMBER('Data Transformation'!$R$15),'Data Transformation'!$R$15,'Data Transformation'!$R$25))),TRUE,FALSE))</f>
        <v>#DIV/0!</v>
      </c>
    </row>
    <row r="165" spans="2:31" x14ac:dyDescent="0.25">
      <c r="B165" t="str">
        <v xml:space="preserve"> </v>
      </c>
      <c r="C165" t="str">
        <v xml:space="preserve"> </v>
      </c>
      <c r="D165" t="str">
        <v xml:space="preserve"> </v>
      </c>
      <c r="E165" t="str">
        <v xml:space="preserve"> </v>
      </c>
      <c r="F165" t="str">
        <v xml:space="preserve"> </v>
      </c>
      <c r="G165" t="str">
        <v xml:space="preserve"> </v>
      </c>
      <c r="H165" t="str">
        <v xml:space="preserve"> </v>
      </c>
      <c r="I165" t="str">
        <v xml:space="preserve"> </v>
      </c>
      <c r="K165" s="59" t="str">
        <f>IFERROR(AVERAGEIF('Data Transformation'!$B$425:$B$8425,B165,IF('Input and Summary Results'!$J$4="no",'Data Transformation'!$C$425:$C$8425,'Data Transformation'!$E$425:$E$8425)),"")</f>
        <v/>
      </c>
      <c r="L165" s="60" t="str" cm="1">
        <f t="array" ref="L165">IFERROR(_xlfn.STDEV.S(IF('Data Transformation'!$B$425:$B$8425=B165,IF('Input and Summary Results'!$J$4="no",'Data Transformation'!$C$425:$C$8425,'Data Transformation'!$E$425:$E$8425),"")),"")</f>
        <v/>
      </c>
      <c r="M165" s="58"/>
      <c r="N165" t="str">
        <f>IF(E165&gt;='Data Transformation'!$R$29,B165,"")</f>
        <v xml:space="preserve">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xml:space="preserve"> </v>
      </c>
      <c r="Q165" t="str">
        <f>IFERROR(IF(AND(Assignments!L165&lt;('Data Transformation'!$R$4-'Data Transformation'!$R$3)/2,ABS(K165-'Data Transformation'!$R$6)&lt;ABS(K165-'Data Transformation'!$R$5),NOT(ISNUMBER(N165)),NOT(ISNUMBER(T165)),NOT(ISNUMBER(P165)),NOT(ISNUMBER(R165)),NOT(ISNUMBER(T165)),NOT(ISNUMBER(S165))),Assignments!B165,""),"")</f>
        <v/>
      </c>
      <c r="R165" t="str">
        <f>IF(H165&gt;='Data Transformation'!$R$30,B165,"")</f>
        <v xml:space="preserve"> </v>
      </c>
      <c r="S165" t="str">
        <f>IF(D165&gt;='Data Transformation'!$R$31,B165,"")</f>
        <v xml:space="preserve">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
      </c>
      <c r="W165" t="str">
        <f t="shared" si="7"/>
        <v/>
      </c>
      <c r="X165" t="str">
        <f t="shared" si="8"/>
        <v/>
      </c>
      <c r="AC165" t="b">
        <f t="shared" si="9"/>
        <v>0</v>
      </c>
      <c r="AD165" t="str">
        <f>IFERROR(ABS(ABS(K165-'Data Transformation'!$R$5)-ABS(K165-'Data Transformation'!$R$6)),"")</f>
        <v/>
      </c>
      <c r="AE165" t="e">
        <f>IF(C165=FALSE,"",IF(AND(OR(V165=$Z$6,V165=$Z$8),OR(AC165=TRUE,AD165&lt;=IF(ISNUMBER('Data Transformation'!$R$15),'Data Transformation'!$R$15,'Data Transformation'!$R$25))),TRUE,FALSE))</f>
        <v>#DIV/0!</v>
      </c>
    </row>
    <row r="166" spans="2:31" x14ac:dyDescent="0.25">
      <c r="B166" t="str">
        <v xml:space="preserve"> </v>
      </c>
      <c r="C166" t="str">
        <v xml:space="preserve"> </v>
      </c>
      <c r="D166" t="str">
        <v xml:space="preserve"> </v>
      </c>
      <c r="E166" t="str">
        <v xml:space="preserve"> </v>
      </c>
      <c r="F166" t="str">
        <v xml:space="preserve"> </v>
      </c>
      <c r="G166" t="str">
        <v xml:space="preserve"> </v>
      </c>
      <c r="H166" t="str">
        <v xml:space="preserve"> </v>
      </c>
      <c r="I166" t="str">
        <v xml:space="preserve"> </v>
      </c>
      <c r="K166" s="59" t="str">
        <f>IFERROR(AVERAGEIF('Data Transformation'!$B$425:$B$8425,B166,IF('Input and Summary Results'!$J$4="no",'Data Transformation'!$C$425:$C$8425,'Data Transformation'!$E$425:$E$8425)),"")</f>
        <v/>
      </c>
      <c r="L166" s="60" t="str" cm="1">
        <f t="array" ref="L166">IFERROR(_xlfn.STDEV.S(IF('Data Transformation'!$B$425:$B$8425=B166,IF('Input and Summary Results'!$J$4="no",'Data Transformation'!$C$425:$C$8425,'Data Transformation'!$E$425:$E$8425),"")),"")</f>
        <v/>
      </c>
      <c r="M166" s="58"/>
      <c r="N166" t="str">
        <f>IF(E166&gt;='Data Transformation'!$R$29,B166,"")</f>
        <v xml:space="preserve">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xml:space="preserve"> </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xml:space="preserve"> </v>
      </c>
      <c r="S166" t="str">
        <f>IF(D166&gt;='Data Transformation'!$R$31,B166,"")</f>
        <v xml:space="preserve">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
      </c>
      <c r="W166" t="str">
        <f t="shared" si="7"/>
        <v/>
      </c>
      <c r="X166" t="str">
        <f t="shared" si="8"/>
        <v/>
      </c>
      <c r="AC166" t="b">
        <f t="shared" si="9"/>
        <v>0</v>
      </c>
      <c r="AD166" t="str">
        <f>IFERROR(ABS(ABS(K166-'Data Transformation'!$R$5)-ABS(K166-'Data Transformation'!$R$6)),"")</f>
        <v/>
      </c>
      <c r="AE166" t="e">
        <f>IF(C166=FALSE,"",IF(AND(OR(V166=$Z$6,V166=$Z$8),OR(AC166=TRUE,AD166&lt;=IF(ISNUMBER('Data Transformation'!$R$15),'Data Transformation'!$R$15,'Data Transformation'!$R$25))),TRUE,FALSE))</f>
        <v>#DIV/0!</v>
      </c>
    </row>
    <row r="167" spans="2:31" x14ac:dyDescent="0.25">
      <c r="B167" t="str">
        <v xml:space="preserve"> </v>
      </c>
      <c r="C167" t="str">
        <v xml:space="preserve"> </v>
      </c>
      <c r="D167" t="str">
        <v xml:space="preserve"> </v>
      </c>
      <c r="E167" t="str">
        <v xml:space="preserve"> </v>
      </c>
      <c r="F167" t="str">
        <v xml:space="preserve"> </v>
      </c>
      <c r="G167" t="str">
        <v xml:space="preserve"> </v>
      </c>
      <c r="H167" t="str">
        <v xml:space="preserve"> </v>
      </c>
      <c r="I167" t="str">
        <v xml:space="preserve"> </v>
      </c>
      <c r="K167" s="59" t="str">
        <f>IFERROR(AVERAGEIF('Data Transformation'!$B$425:$B$8425,B167,IF('Input and Summary Results'!$J$4="no",'Data Transformation'!$C$425:$C$8425,'Data Transformation'!$E$425:$E$8425)),"")</f>
        <v/>
      </c>
      <c r="L167" s="60" t="str" cm="1">
        <f t="array" ref="L167">IFERROR(_xlfn.STDEV.S(IF('Data Transformation'!$B$425:$B$8425=B167,IF('Input and Summary Results'!$J$4="no",'Data Transformation'!$C$425:$C$8425,'Data Transformation'!$E$425:$E$8425),"")),"")</f>
        <v/>
      </c>
      <c r="M167" s="58"/>
      <c r="N167" t="str">
        <f>IF(E167&gt;='Data Transformation'!$R$29,B167,"")</f>
        <v xml:space="preserve"> </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xml:space="preserve">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xml:space="preserve"> </v>
      </c>
      <c r="S167" t="str">
        <f>IF(D167&gt;='Data Transformation'!$R$31,B167,"")</f>
        <v xml:space="preserve">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
      </c>
      <c r="W167" t="str">
        <f t="shared" si="7"/>
        <v/>
      </c>
      <c r="X167" t="str">
        <f t="shared" si="8"/>
        <v/>
      </c>
      <c r="AC167" t="b">
        <f t="shared" si="9"/>
        <v>0</v>
      </c>
      <c r="AD167" t="str">
        <f>IFERROR(ABS(ABS(K167-'Data Transformation'!$R$5)-ABS(K167-'Data Transformation'!$R$6)),"")</f>
        <v/>
      </c>
      <c r="AE167" t="e">
        <f>IF(C167=FALSE,"",IF(AND(OR(V167=$Z$6,V167=$Z$8),OR(AC167=TRUE,AD167&lt;=IF(ISNUMBER('Data Transformation'!$R$15),'Data Transformation'!$R$15,'Data Transformation'!$R$25))),TRUE,FALSE))</f>
        <v>#DIV/0!</v>
      </c>
    </row>
    <row r="168" spans="2:31" x14ac:dyDescent="0.25">
      <c r="B168" t="str">
        <v xml:space="preserve"> </v>
      </c>
      <c r="C168" t="str">
        <v xml:space="preserve"> </v>
      </c>
      <c r="D168" t="str">
        <v xml:space="preserve"> </v>
      </c>
      <c r="E168" t="str">
        <v xml:space="preserve"> </v>
      </c>
      <c r="F168" t="str">
        <v xml:space="preserve"> </v>
      </c>
      <c r="G168" t="str">
        <v xml:space="preserve"> </v>
      </c>
      <c r="H168" t="str">
        <v xml:space="preserve"> </v>
      </c>
      <c r="I168" t="str">
        <v xml:space="preserve"> </v>
      </c>
      <c r="K168" s="59" t="str">
        <f>IFERROR(AVERAGEIF('Data Transformation'!$B$425:$B$8425,B168,IF('Input and Summary Results'!$J$4="no",'Data Transformation'!$C$425:$C$8425,'Data Transformation'!$E$425:$E$8425)),"")</f>
        <v/>
      </c>
      <c r="L168" s="60" t="str" cm="1">
        <f t="array" ref="L168">IFERROR(_xlfn.STDEV.S(IF('Data Transformation'!$B$425:$B$8425=B168,IF('Input and Summary Results'!$J$4="no",'Data Transformation'!$C$425:$C$8425,'Data Transformation'!$E$425:$E$8425),"")),"")</f>
        <v/>
      </c>
      <c r="M168" s="58"/>
      <c r="N168" t="str">
        <f>IF(E168&gt;='Data Transformation'!$R$29,B168,"")</f>
        <v xml:space="preserve">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xml:space="preserve"> </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xml:space="preserve"> </v>
      </c>
      <c r="S168" t="str">
        <f>IF(D168&gt;='Data Transformation'!$R$31,B168,"")</f>
        <v xml:space="preserve">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
      </c>
      <c r="W168" t="str">
        <f t="shared" si="7"/>
        <v/>
      </c>
      <c r="X168" t="str">
        <f t="shared" si="8"/>
        <v/>
      </c>
      <c r="AC168" t="b">
        <f t="shared" si="9"/>
        <v>0</v>
      </c>
      <c r="AD168" t="str">
        <f>IFERROR(ABS(ABS(K168-'Data Transformation'!$R$5)-ABS(K168-'Data Transformation'!$R$6)),"")</f>
        <v/>
      </c>
      <c r="AE168" t="e">
        <f>IF(C168=FALSE,"",IF(AND(OR(V168=$Z$6,V168=$Z$8),OR(AC168=TRUE,AD168&lt;=IF(ISNUMBER('Data Transformation'!$R$15),'Data Transformation'!$R$15,'Data Transformation'!$R$25))),TRUE,FALSE))</f>
        <v>#DIV/0!</v>
      </c>
    </row>
    <row r="169" spans="2:31" x14ac:dyDescent="0.25">
      <c r="B169" t="str">
        <v xml:space="preserve"> </v>
      </c>
      <c r="C169" t="str">
        <v xml:space="preserve"> </v>
      </c>
      <c r="D169" t="str">
        <v xml:space="preserve"> </v>
      </c>
      <c r="E169" t="str">
        <v xml:space="preserve"> </v>
      </c>
      <c r="F169" t="str">
        <v xml:space="preserve"> </v>
      </c>
      <c r="G169" t="str">
        <v xml:space="preserve"> </v>
      </c>
      <c r="H169" t="str">
        <v xml:space="preserve"> </v>
      </c>
      <c r="I169" t="str">
        <v xml:space="preserve"> </v>
      </c>
      <c r="K169" s="59" t="str">
        <f>IFERROR(AVERAGEIF('Data Transformation'!$B$425:$B$8425,B169,IF('Input and Summary Results'!$J$4="no",'Data Transformation'!$C$425:$C$8425,'Data Transformation'!$E$425:$E$8425)),"")</f>
        <v/>
      </c>
      <c r="L169" s="60" t="str" cm="1">
        <f t="array" ref="L169">IFERROR(_xlfn.STDEV.S(IF('Data Transformation'!$B$425:$B$8425=B169,IF('Input and Summary Results'!$J$4="no",'Data Transformation'!$C$425:$C$8425,'Data Transformation'!$E$425:$E$8425),"")),"")</f>
        <v/>
      </c>
      <c r="M169" s="58"/>
      <c r="N169" t="str">
        <f>IF(E169&gt;='Data Transformation'!$R$29,B169,"")</f>
        <v xml:space="preserve">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xml:space="preserve">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xml:space="preserve"> </v>
      </c>
      <c r="S169" t="str">
        <f>IF(D169&gt;='Data Transformation'!$R$31,B169,"")</f>
        <v xml:space="preserve">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
      </c>
      <c r="W169" t="str">
        <f t="shared" si="7"/>
        <v/>
      </c>
      <c r="X169" t="str">
        <f t="shared" si="8"/>
        <v/>
      </c>
      <c r="AC169" t="b">
        <f t="shared" si="9"/>
        <v>0</v>
      </c>
      <c r="AD169" t="str">
        <f>IFERROR(ABS(ABS(K169-'Data Transformation'!$R$5)-ABS(K169-'Data Transformation'!$R$6)),"")</f>
        <v/>
      </c>
      <c r="AE169" t="e">
        <f>IF(C169=FALSE,"",IF(AND(OR(V169=$Z$6,V169=$Z$8),OR(AC169=TRUE,AD169&lt;=IF(ISNUMBER('Data Transformation'!$R$15),'Data Transformation'!$R$15,'Data Transformation'!$R$25))),TRUE,FALSE))</f>
        <v>#DIV/0!</v>
      </c>
    </row>
    <row r="170" spans="2:31" x14ac:dyDescent="0.25">
      <c r="B170" t="str">
        <v xml:space="preserve"> </v>
      </c>
      <c r="C170" t="str">
        <v xml:space="preserve"> </v>
      </c>
      <c r="D170" t="str">
        <v xml:space="preserve"> </v>
      </c>
      <c r="E170" t="str">
        <v xml:space="preserve"> </v>
      </c>
      <c r="F170" t="str">
        <v xml:space="preserve"> </v>
      </c>
      <c r="G170" t="str">
        <v xml:space="preserve"> </v>
      </c>
      <c r="H170" t="str">
        <v xml:space="preserve"> </v>
      </c>
      <c r="I170" t="str">
        <v xml:space="preserve"> </v>
      </c>
      <c r="K170" s="59" t="str">
        <f>IFERROR(AVERAGEIF('Data Transformation'!$B$425:$B$8425,B170,IF('Input and Summary Results'!$J$4="no",'Data Transformation'!$C$425:$C$8425,'Data Transformation'!$E$425:$E$8425)),"")</f>
        <v/>
      </c>
      <c r="L170" s="60" t="str" cm="1">
        <f t="array" ref="L170">IFERROR(_xlfn.STDEV.S(IF('Data Transformation'!$B$425:$B$8425=B170,IF('Input and Summary Results'!$J$4="no",'Data Transformation'!$C$425:$C$8425,'Data Transformation'!$E$425:$E$8425),"")),"")</f>
        <v/>
      </c>
      <c r="M170" s="58"/>
      <c r="N170" t="str">
        <f>IF(E170&gt;='Data Transformation'!$R$29,B170,"")</f>
        <v xml:space="preserve"> </v>
      </c>
      <c r="O170" t="str">
        <f>IFERROR(IF(AND(Assignments!L170&lt;('Data Transformation'!$R$4-'Data Transformation'!$R$3)/2,ABS(K170-'Data Transformation'!$R$6)&gt;ABS(K170-'Data Transformation'!$R$5),NOT(ISNUMBER(N170)),NOT(ISNUMBER(R170)),NOT(ISNUMBER(P170)),NOT(ISNUMBER(R170)),NOT(ISNUMBER(S170)),NOT(ISNUMBER(T170))),Assignments!B170,""),"")</f>
        <v/>
      </c>
      <c r="P170" t="str">
        <f>IF(AND(NOT(ISNUMBER(N170)),NOT(ISNUMBER(R170)),NOT(ISNUMBER(S170)),G170&gt;='Data Transformation'!$R$28),B170,"")</f>
        <v xml:space="preserve"> </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xml:space="preserve"> </v>
      </c>
      <c r="S170" t="str">
        <f>IF(D170&gt;='Data Transformation'!$R$31,B170,"")</f>
        <v xml:space="preserve">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
      </c>
      <c r="W170" t="str">
        <f t="shared" si="7"/>
        <v/>
      </c>
      <c r="X170" t="str">
        <f t="shared" si="8"/>
        <v/>
      </c>
      <c r="AC170" t="b">
        <f t="shared" si="9"/>
        <v>0</v>
      </c>
      <c r="AD170" t="str">
        <f>IFERROR(ABS(ABS(K170-'Data Transformation'!$R$5)-ABS(K170-'Data Transformation'!$R$6)),"")</f>
        <v/>
      </c>
      <c r="AE170" t="e">
        <f>IF(C170=FALSE,"",IF(AND(OR(V170=$Z$6,V170=$Z$8),OR(AC170=TRUE,AD170&lt;=IF(ISNUMBER('Data Transformation'!$R$15),'Data Transformation'!$R$15,'Data Transformation'!$R$25))),TRUE,FALSE))</f>
        <v>#DIV/0!</v>
      </c>
    </row>
    <row r="171" spans="2:31" x14ac:dyDescent="0.25">
      <c r="B171" t="str">
        <v xml:space="preserve"> </v>
      </c>
      <c r="C171" t="str">
        <v xml:space="preserve"> </v>
      </c>
      <c r="D171" t="str">
        <v xml:space="preserve"> </v>
      </c>
      <c r="E171" t="str">
        <v xml:space="preserve"> </v>
      </c>
      <c r="F171" t="str">
        <v xml:space="preserve"> </v>
      </c>
      <c r="G171" t="str">
        <v xml:space="preserve"> </v>
      </c>
      <c r="H171" t="str">
        <v xml:space="preserve"> </v>
      </c>
      <c r="I171" t="str">
        <v xml:space="preserve"> </v>
      </c>
      <c r="K171" s="59" t="str">
        <f>IFERROR(AVERAGEIF('Data Transformation'!$B$425:$B$8425,B171,IF('Input and Summary Results'!$J$4="no",'Data Transformation'!$C$425:$C$8425,'Data Transformation'!$E$425:$E$8425)),"")</f>
        <v/>
      </c>
      <c r="L171" s="60" t="str" cm="1">
        <f t="array" ref="L171">IFERROR(_xlfn.STDEV.S(IF('Data Transformation'!$B$425:$B$8425=B171,IF('Input and Summary Results'!$J$4="no",'Data Transformation'!$C$425:$C$8425,'Data Transformation'!$E$425:$E$8425),"")),"")</f>
        <v/>
      </c>
      <c r="M171" s="58"/>
      <c r="N171" t="str">
        <f>IF(E171&gt;='Data Transformation'!$R$29,B171,"")</f>
        <v xml:space="preserve">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xml:space="preserve"> </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xml:space="preserve"> </v>
      </c>
      <c r="S171" t="str">
        <f>IF(D171&gt;='Data Transformation'!$R$31,B171,"")</f>
        <v xml:space="preserve">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
      </c>
      <c r="W171" t="str">
        <f t="shared" si="7"/>
        <v/>
      </c>
      <c r="X171" t="str">
        <f t="shared" si="8"/>
        <v/>
      </c>
      <c r="AC171" t="b">
        <f t="shared" si="9"/>
        <v>0</v>
      </c>
      <c r="AD171" t="str">
        <f>IFERROR(ABS(ABS(K171-'Data Transformation'!$R$5)-ABS(K171-'Data Transformation'!$R$6)),"")</f>
        <v/>
      </c>
      <c r="AE171" t="e">
        <f>IF(C171=FALSE,"",IF(AND(OR(V171=$Z$6,V171=$Z$8),OR(AC171=TRUE,AD171&lt;=IF(ISNUMBER('Data Transformation'!$R$15),'Data Transformation'!$R$15,'Data Transformation'!$R$25))),TRUE,FALSE))</f>
        <v>#DIV/0!</v>
      </c>
    </row>
    <row r="172" spans="2:31" x14ac:dyDescent="0.25">
      <c r="B172" t="str">
        <v xml:space="preserve"> </v>
      </c>
      <c r="C172" t="str">
        <v xml:space="preserve"> </v>
      </c>
      <c r="D172" t="str">
        <v xml:space="preserve"> </v>
      </c>
      <c r="E172" t="str">
        <v xml:space="preserve"> </v>
      </c>
      <c r="F172" t="str">
        <v xml:space="preserve"> </v>
      </c>
      <c r="G172" t="str">
        <v xml:space="preserve"> </v>
      </c>
      <c r="H172" t="str">
        <v xml:space="preserve"> </v>
      </c>
      <c r="I172" t="str">
        <v xml:space="preserve"> </v>
      </c>
      <c r="K172" s="59" t="str">
        <f>IFERROR(AVERAGEIF('Data Transformation'!$B$425:$B$8425,B172,IF('Input and Summary Results'!$J$4="no",'Data Transformation'!$C$425:$C$8425,'Data Transformation'!$E$425:$E$8425)),"")</f>
        <v/>
      </c>
      <c r="L172" s="60" t="str" cm="1">
        <f t="array" ref="L172">IFERROR(_xlfn.STDEV.S(IF('Data Transformation'!$B$425:$B$8425=B172,IF('Input and Summary Results'!$J$4="no",'Data Transformation'!$C$425:$C$8425,'Data Transformation'!$E$425:$E$8425),"")),"")</f>
        <v/>
      </c>
      <c r="M172" s="58"/>
      <c r="N172" t="str">
        <f>IF(E172&gt;='Data Transformation'!$R$29,B172,"")</f>
        <v xml:space="preserve"> </v>
      </c>
      <c r="O172" t="str">
        <f>IFERROR(IF(AND(Assignments!L172&lt;('Data Transformation'!$R$4-'Data Transformation'!$R$3)/2,ABS(K172-'Data Transformation'!$R$6)&gt;ABS(K172-'Data Transformation'!$R$5),NOT(ISNUMBER(N172)),NOT(ISNUMBER(R172)),NOT(ISNUMBER(P172)),NOT(ISNUMBER(R172)),NOT(ISNUMBER(S172)),NOT(ISNUMBER(T172))),Assignments!B172,""),"")</f>
        <v/>
      </c>
      <c r="P172" t="str">
        <f>IF(AND(NOT(ISNUMBER(N172)),NOT(ISNUMBER(R172)),NOT(ISNUMBER(S172)),G172&gt;='Data Transformation'!$R$28),B172,"")</f>
        <v xml:space="preserve"> </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xml:space="preserve"> </v>
      </c>
      <c r="S172" t="str">
        <f>IF(D172&gt;='Data Transformation'!$R$31,B172,"")</f>
        <v xml:space="preserve">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
      </c>
      <c r="W172" t="str">
        <f t="shared" si="7"/>
        <v/>
      </c>
      <c r="X172" t="str">
        <f t="shared" si="8"/>
        <v/>
      </c>
      <c r="AC172" t="b">
        <f t="shared" si="9"/>
        <v>0</v>
      </c>
      <c r="AD172" t="str">
        <f>IFERROR(ABS(ABS(K172-'Data Transformation'!$R$5)-ABS(K172-'Data Transformation'!$R$6)),"")</f>
        <v/>
      </c>
      <c r="AE172" t="e">
        <f>IF(C172=FALSE,"",IF(AND(OR(V172=$Z$6,V172=$Z$8),OR(AC172=TRUE,AD172&lt;=IF(ISNUMBER('Data Transformation'!$R$15),'Data Transformation'!$R$15,'Data Transformation'!$R$25))),TRUE,FALSE))</f>
        <v>#DIV/0!</v>
      </c>
    </row>
    <row r="173" spans="2:31" x14ac:dyDescent="0.25">
      <c r="B173" t="str">
        <v xml:space="preserve"> </v>
      </c>
      <c r="C173" t="str">
        <v xml:space="preserve"> </v>
      </c>
      <c r="D173" t="str">
        <v xml:space="preserve"> </v>
      </c>
      <c r="E173" t="str">
        <v xml:space="preserve"> </v>
      </c>
      <c r="F173" t="str">
        <v xml:space="preserve"> </v>
      </c>
      <c r="G173" t="str">
        <v xml:space="preserve"> </v>
      </c>
      <c r="H173" t="str">
        <v xml:space="preserve"> </v>
      </c>
      <c r="I173" t="str">
        <v xml:space="preserve"> </v>
      </c>
      <c r="K173" s="59" t="str">
        <f>IFERROR(AVERAGEIF('Data Transformation'!$B$425:$B$8425,B173,IF('Input and Summary Results'!$J$4="no",'Data Transformation'!$C$425:$C$8425,'Data Transformation'!$E$425:$E$8425)),"")</f>
        <v/>
      </c>
      <c r="L173" s="60" t="str" cm="1">
        <f t="array" ref="L173">IFERROR(_xlfn.STDEV.S(IF('Data Transformation'!$B$425:$B$8425=B173,IF('Input and Summary Results'!$J$4="no",'Data Transformation'!$C$425:$C$8425,'Data Transformation'!$E$425:$E$8425),"")),"")</f>
        <v/>
      </c>
      <c r="M173" s="58"/>
      <c r="N173" t="str">
        <f>IF(E173&gt;='Data Transformation'!$R$29,B173,"")</f>
        <v xml:space="preserve">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xml:space="preserve"> </v>
      </c>
      <c r="Q173" t="str">
        <f>IFERROR(IF(AND(Assignments!L173&lt;('Data Transformation'!$R$4-'Data Transformation'!$R$3)/2,ABS(K173-'Data Transformation'!$R$6)&lt;ABS(K173-'Data Transformation'!$R$5),NOT(ISNUMBER(N173)),NOT(ISNUMBER(T173)),NOT(ISNUMBER(P173)),NOT(ISNUMBER(R173)),NOT(ISNUMBER(T173)),NOT(ISNUMBER(S173))),Assignments!B173,""),"")</f>
        <v/>
      </c>
      <c r="R173" t="str">
        <f>IF(H173&gt;='Data Transformation'!$R$30,B173,"")</f>
        <v xml:space="preserve"> </v>
      </c>
      <c r="S173" t="str">
        <f>IF(D173&gt;='Data Transformation'!$R$31,B173,"")</f>
        <v xml:space="preserve">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
      </c>
      <c r="W173" t="str">
        <f t="shared" si="7"/>
        <v/>
      </c>
      <c r="X173" t="str">
        <f t="shared" si="8"/>
        <v/>
      </c>
      <c r="AC173" t="b">
        <f t="shared" si="9"/>
        <v>0</v>
      </c>
      <c r="AD173" t="str">
        <f>IFERROR(ABS(ABS(K173-'Data Transformation'!$R$5)-ABS(K173-'Data Transformation'!$R$6)),"")</f>
        <v/>
      </c>
      <c r="AE173" t="e">
        <f>IF(C173=FALSE,"",IF(AND(OR(V173=$Z$6,V173=$Z$8),OR(AC173=TRUE,AD173&lt;=IF(ISNUMBER('Data Transformation'!$R$15),'Data Transformation'!$R$15,'Data Transformation'!$R$25))),TRUE,FALSE))</f>
        <v>#DIV/0!</v>
      </c>
    </row>
    <row r="174" spans="2:31" x14ac:dyDescent="0.25">
      <c r="B174" t="str">
        <v xml:space="preserve"> </v>
      </c>
      <c r="C174" t="str">
        <v xml:space="preserve"> </v>
      </c>
      <c r="D174" t="str">
        <v xml:space="preserve"> </v>
      </c>
      <c r="E174" t="str">
        <v xml:space="preserve"> </v>
      </c>
      <c r="F174" t="str">
        <v xml:space="preserve"> </v>
      </c>
      <c r="G174" t="str">
        <v xml:space="preserve"> </v>
      </c>
      <c r="H174" t="str">
        <v xml:space="preserve"> </v>
      </c>
      <c r="I174" t="str">
        <v xml:space="preserve"> </v>
      </c>
      <c r="K174" s="59" t="str">
        <f>IFERROR(AVERAGEIF('Data Transformation'!$B$425:$B$8425,B174,IF('Input and Summary Results'!$J$4="no",'Data Transformation'!$C$425:$C$8425,'Data Transformation'!$E$425:$E$8425)),"")</f>
        <v/>
      </c>
      <c r="L174" s="60" t="str" cm="1">
        <f t="array" ref="L174">IFERROR(_xlfn.STDEV.S(IF('Data Transformation'!$B$425:$B$8425=B174,IF('Input and Summary Results'!$J$4="no",'Data Transformation'!$C$425:$C$8425,'Data Transformation'!$E$425:$E$8425),"")),"")</f>
        <v/>
      </c>
      <c r="M174" s="58"/>
      <c r="N174" t="str">
        <f>IF(E174&gt;='Data Transformation'!$R$29,B174,"")</f>
        <v xml:space="preserve">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xml:space="preserve"> </v>
      </c>
      <c r="Q174" t="str">
        <f>IFERROR(IF(AND(Assignments!L174&lt;('Data Transformation'!$R$4-'Data Transformation'!$R$3)/2,ABS(K174-'Data Transformation'!$R$6)&lt;ABS(K174-'Data Transformation'!$R$5),NOT(ISNUMBER(N174)),NOT(ISNUMBER(T174)),NOT(ISNUMBER(P174)),NOT(ISNUMBER(R174)),NOT(ISNUMBER(T174)),NOT(ISNUMBER(S174))),Assignments!B174,""),"")</f>
        <v/>
      </c>
      <c r="R174" t="str">
        <f>IF(H174&gt;='Data Transformation'!$R$30,B174,"")</f>
        <v xml:space="preserve"> </v>
      </c>
      <c r="S174" t="str">
        <f>IF(D174&gt;='Data Transformation'!$R$31,B174,"")</f>
        <v xml:space="preserve">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
      </c>
      <c r="W174" t="str">
        <f t="shared" si="7"/>
        <v/>
      </c>
      <c r="X174" t="str">
        <f t="shared" si="8"/>
        <v/>
      </c>
      <c r="AC174" t="b">
        <f t="shared" si="9"/>
        <v>0</v>
      </c>
      <c r="AD174" t="str">
        <f>IFERROR(ABS(ABS(K174-'Data Transformation'!$R$5)-ABS(K174-'Data Transformation'!$R$6)),"")</f>
        <v/>
      </c>
      <c r="AE174" t="e">
        <f>IF(C174=FALSE,"",IF(AND(OR(V174=$Z$6,V174=$Z$8),OR(AC174=TRUE,AD174&lt;=IF(ISNUMBER('Data Transformation'!$R$15),'Data Transformation'!$R$15,'Data Transformation'!$R$25))),TRUE,FALSE))</f>
        <v>#DIV/0!</v>
      </c>
    </row>
    <row r="175" spans="2:31" x14ac:dyDescent="0.25">
      <c r="B175" t="str">
        <v xml:space="preserve"> </v>
      </c>
      <c r="C175" t="str">
        <v xml:space="preserve"> </v>
      </c>
      <c r="D175" t="str">
        <v xml:space="preserve"> </v>
      </c>
      <c r="E175" t="str">
        <v xml:space="preserve"> </v>
      </c>
      <c r="F175" t="str">
        <v xml:space="preserve"> </v>
      </c>
      <c r="G175" t="str">
        <v xml:space="preserve"> </v>
      </c>
      <c r="H175" t="str">
        <v xml:space="preserve"> </v>
      </c>
      <c r="I175" t="str">
        <v xml:space="preserve"> </v>
      </c>
      <c r="K175" s="59" t="str">
        <f>IFERROR(AVERAGEIF('Data Transformation'!$B$425:$B$8425,B175,IF('Input and Summary Results'!$J$4="no",'Data Transformation'!$C$425:$C$8425,'Data Transformation'!$E$425:$E$8425)),"")</f>
        <v/>
      </c>
      <c r="L175" s="60" t="str" cm="1">
        <f t="array" ref="L175">IFERROR(_xlfn.STDEV.S(IF('Data Transformation'!$B$425:$B$8425=B175,IF('Input and Summary Results'!$J$4="no",'Data Transformation'!$C$425:$C$8425,'Data Transformation'!$E$425:$E$8425),"")),"")</f>
        <v/>
      </c>
      <c r="M175" s="58"/>
      <c r="N175" t="str">
        <f>IF(E175&gt;='Data Transformation'!$R$29,B175,"")</f>
        <v xml:space="preserve"> </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xml:space="preserve">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xml:space="preserve"> </v>
      </c>
      <c r="S175" t="str">
        <f>IF(D175&gt;='Data Transformation'!$R$31,B175,"")</f>
        <v xml:space="preserve">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
      </c>
      <c r="W175" t="str">
        <f t="shared" si="7"/>
        <v/>
      </c>
      <c r="X175" t="str">
        <f t="shared" si="8"/>
        <v/>
      </c>
      <c r="AC175" t="b">
        <f t="shared" si="9"/>
        <v>0</v>
      </c>
      <c r="AD175" t="str">
        <f>IFERROR(ABS(ABS(K175-'Data Transformation'!$R$5)-ABS(K175-'Data Transformation'!$R$6)),"")</f>
        <v/>
      </c>
      <c r="AE175" t="e">
        <f>IF(C175=FALSE,"",IF(AND(OR(V175=$Z$6,V175=$Z$8),OR(AC175=TRUE,AD175&lt;=IF(ISNUMBER('Data Transformation'!$R$15),'Data Transformation'!$R$15,'Data Transformation'!$R$25))),TRUE,FALSE))</f>
        <v>#DIV/0!</v>
      </c>
    </row>
    <row r="176" spans="2:31" x14ac:dyDescent="0.25">
      <c r="B176" t="str">
        <v xml:space="preserve"> </v>
      </c>
      <c r="C176" t="str">
        <v xml:space="preserve"> </v>
      </c>
      <c r="D176" t="str">
        <v xml:space="preserve"> </v>
      </c>
      <c r="E176" t="str">
        <v xml:space="preserve"> </v>
      </c>
      <c r="F176" t="str">
        <v xml:space="preserve"> </v>
      </c>
      <c r="G176" t="str">
        <v xml:space="preserve"> </v>
      </c>
      <c r="H176" t="str">
        <v xml:space="preserve"> </v>
      </c>
      <c r="I176" t="str">
        <v xml:space="preserve"> </v>
      </c>
      <c r="K176" s="59" t="str">
        <f>IFERROR(AVERAGEIF('Data Transformation'!$B$425:$B$8425,B176,IF('Input and Summary Results'!$J$4="no",'Data Transformation'!$C$425:$C$8425,'Data Transformation'!$E$425:$E$8425)),"")</f>
        <v/>
      </c>
      <c r="L176" s="60" t="str" cm="1">
        <f t="array" ref="L176">IFERROR(_xlfn.STDEV.S(IF('Data Transformation'!$B$425:$B$8425=B176,IF('Input and Summary Results'!$J$4="no",'Data Transformation'!$C$425:$C$8425,'Data Transformation'!$E$425:$E$8425),"")),"")</f>
        <v/>
      </c>
      <c r="M176" s="58"/>
      <c r="N176" t="str">
        <f>IF(E176&gt;='Data Transformation'!$R$29,B176,"")</f>
        <v xml:space="preserve"> </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xml:space="preserve">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xml:space="preserve"> </v>
      </c>
      <c r="S176" t="str">
        <f>IF(D176&gt;='Data Transformation'!$R$31,B176,"")</f>
        <v xml:space="preserve">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
      </c>
      <c r="W176" t="str">
        <f t="shared" si="7"/>
        <v/>
      </c>
      <c r="X176" t="str">
        <f t="shared" si="8"/>
        <v/>
      </c>
      <c r="AC176" t="b">
        <f t="shared" si="9"/>
        <v>0</v>
      </c>
      <c r="AD176" t="str">
        <f>IFERROR(ABS(ABS(K176-'Data Transformation'!$R$5)-ABS(K176-'Data Transformation'!$R$6)),"")</f>
        <v/>
      </c>
      <c r="AE176" t="e">
        <f>IF(C176=FALSE,"",IF(AND(OR(V176=$Z$6,V176=$Z$8),OR(AC176=TRUE,AD176&lt;=IF(ISNUMBER('Data Transformation'!$R$15),'Data Transformation'!$R$15,'Data Transformation'!$R$25))),TRUE,FALSE))</f>
        <v>#DIV/0!</v>
      </c>
    </row>
    <row r="177" spans="2:31" x14ac:dyDescent="0.25">
      <c r="B177" t="str">
        <v xml:space="preserve"> </v>
      </c>
      <c r="C177" t="str">
        <v xml:space="preserve"> </v>
      </c>
      <c r="D177" t="str">
        <v xml:space="preserve"> </v>
      </c>
      <c r="E177" t="str">
        <v xml:space="preserve"> </v>
      </c>
      <c r="F177" t="str">
        <v xml:space="preserve"> </v>
      </c>
      <c r="G177" t="str">
        <v xml:space="preserve"> </v>
      </c>
      <c r="H177" t="str">
        <v xml:space="preserve"> </v>
      </c>
      <c r="I177" t="str">
        <v xml:space="preserve"> </v>
      </c>
      <c r="K177" s="59" t="str">
        <f>IFERROR(AVERAGEIF('Data Transformation'!$B$425:$B$8425,B177,IF('Input and Summary Results'!$J$4="no",'Data Transformation'!$C$425:$C$8425,'Data Transformation'!$E$425:$E$8425)),"")</f>
        <v/>
      </c>
      <c r="L177" s="60" t="str" cm="1">
        <f t="array" ref="L177">IFERROR(_xlfn.STDEV.S(IF('Data Transformation'!$B$425:$B$8425=B177,IF('Input and Summary Results'!$J$4="no",'Data Transformation'!$C$425:$C$8425,'Data Transformation'!$E$425:$E$8425),"")),"")</f>
        <v/>
      </c>
      <c r="M177" s="58"/>
      <c r="N177" t="str">
        <f>IF(E177&gt;='Data Transformation'!$R$29,B177,"")</f>
        <v xml:space="preserve">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xml:space="preserve"> </v>
      </c>
      <c r="Q177" t="str">
        <f>IFERROR(IF(AND(Assignments!L177&lt;('Data Transformation'!$R$4-'Data Transformation'!$R$3)/2,ABS(K177-'Data Transformation'!$R$6)&lt;ABS(K177-'Data Transformation'!$R$5),NOT(ISNUMBER(N177)),NOT(ISNUMBER(T177)),NOT(ISNUMBER(P177)),NOT(ISNUMBER(R177)),NOT(ISNUMBER(T177)),NOT(ISNUMBER(S177))),Assignments!B177,""),"")</f>
        <v/>
      </c>
      <c r="R177" t="str">
        <f>IF(H177&gt;='Data Transformation'!$R$30,B177,"")</f>
        <v xml:space="preserve"> </v>
      </c>
      <c r="S177" t="str">
        <f>IF(D177&gt;='Data Transformation'!$R$31,B177,"")</f>
        <v xml:space="preserve">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
      </c>
      <c r="W177" t="str">
        <f t="shared" si="7"/>
        <v/>
      </c>
      <c r="X177" t="str">
        <f t="shared" si="8"/>
        <v/>
      </c>
      <c r="AC177" t="b">
        <f t="shared" si="9"/>
        <v>0</v>
      </c>
      <c r="AD177" t="str">
        <f>IFERROR(ABS(ABS(K177-'Data Transformation'!$R$5)-ABS(K177-'Data Transformation'!$R$6)),"")</f>
        <v/>
      </c>
      <c r="AE177" t="e">
        <f>IF(C177=FALSE,"",IF(AND(OR(V177=$Z$6,V177=$Z$8),OR(AC177=TRUE,AD177&lt;=IF(ISNUMBER('Data Transformation'!$R$15),'Data Transformation'!$R$15,'Data Transformation'!$R$25))),TRUE,FALSE))</f>
        <v>#DIV/0!</v>
      </c>
    </row>
    <row r="178" spans="2:31" x14ac:dyDescent="0.25">
      <c r="B178" t="str">
        <v xml:space="preserve"> </v>
      </c>
      <c r="C178" t="str">
        <v xml:space="preserve"> </v>
      </c>
      <c r="D178" t="str">
        <v xml:space="preserve"> </v>
      </c>
      <c r="E178" t="str">
        <v xml:space="preserve"> </v>
      </c>
      <c r="F178" t="str">
        <v xml:space="preserve"> </v>
      </c>
      <c r="G178" t="str">
        <v xml:space="preserve"> </v>
      </c>
      <c r="H178" t="str">
        <v xml:space="preserve"> </v>
      </c>
      <c r="I178" t="str">
        <v xml:space="preserve"> </v>
      </c>
      <c r="K178" s="59" t="str">
        <f>IFERROR(AVERAGEIF('Data Transformation'!$B$425:$B$8425,B178,IF('Input and Summary Results'!$J$4="no",'Data Transformation'!$C$425:$C$8425,'Data Transformation'!$E$425:$E$8425)),"")</f>
        <v/>
      </c>
      <c r="L178" s="60" t="str" cm="1">
        <f t="array" ref="L178">IFERROR(_xlfn.STDEV.S(IF('Data Transformation'!$B$425:$B$8425=B178,IF('Input and Summary Results'!$J$4="no",'Data Transformation'!$C$425:$C$8425,'Data Transformation'!$E$425:$E$8425),"")),"")</f>
        <v/>
      </c>
      <c r="M178" s="58"/>
      <c r="N178" t="str">
        <f>IF(E178&gt;='Data Transformation'!$R$29,B178,"")</f>
        <v xml:space="preserve">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xml:space="preserve"> </v>
      </c>
      <c r="Q178" t="str">
        <f>IFERROR(IF(AND(Assignments!L178&lt;('Data Transformation'!$R$4-'Data Transformation'!$R$3)/2,ABS(K178-'Data Transformation'!$R$6)&lt;ABS(K178-'Data Transformation'!$R$5),NOT(ISNUMBER(N178)),NOT(ISNUMBER(T178)),NOT(ISNUMBER(P178)),NOT(ISNUMBER(R178)),NOT(ISNUMBER(T178)),NOT(ISNUMBER(S178))),Assignments!B178,""),"")</f>
        <v/>
      </c>
      <c r="R178" t="str">
        <f>IF(H178&gt;='Data Transformation'!$R$30,B178,"")</f>
        <v xml:space="preserve"> </v>
      </c>
      <c r="S178" t="str">
        <f>IF(D178&gt;='Data Transformation'!$R$31,B178,"")</f>
        <v xml:space="preserve">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
      </c>
      <c r="W178" t="str">
        <f t="shared" si="7"/>
        <v/>
      </c>
      <c r="X178" t="str">
        <f t="shared" si="8"/>
        <v/>
      </c>
      <c r="AC178" t="b">
        <f t="shared" si="9"/>
        <v>0</v>
      </c>
      <c r="AD178" t="str">
        <f>IFERROR(ABS(ABS(K178-'Data Transformation'!$R$5)-ABS(K178-'Data Transformation'!$R$6)),"")</f>
        <v/>
      </c>
      <c r="AE178" t="e">
        <f>IF(C178=FALSE,"",IF(AND(OR(V178=$Z$6,V178=$Z$8),OR(AC178=TRUE,AD178&lt;=IF(ISNUMBER('Data Transformation'!$R$15),'Data Transformation'!$R$15,'Data Transformation'!$R$25))),TRUE,FALSE))</f>
        <v>#DIV/0!</v>
      </c>
    </row>
    <row r="179" spans="2:31" x14ac:dyDescent="0.25">
      <c r="B179" t="str">
        <v xml:space="preserve"> </v>
      </c>
      <c r="C179" t="str">
        <v xml:space="preserve"> </v>
      </c>
      <c r="D179" t="str">
        <v xml:space="preserve"> </v>
      </c>
      <c r="E179" t="str">
        <v xml:space="preserve"> </v>
      </c>
      <c r="F179" t="str">
        <v xml:space="preserve"> </v>
      </c>
      <c r="G179" t="str">
        <v xml:space="preserve"> </v>
      </c>
      <c r="H179" t="str">
        <v xml:space="preserve"> </v>
      </c>
      <c r="I179" t="str">
        <v xml:space="preserve"> </v>
      </c>
      <c r="K179" s="59" t="str">
        <f>IFERROR(AVERAGEIF('Data Transformation'!$B$425:$B$8425,B179,IF('Input and Summary Results'!$J$4="no",'Data Transformation'!$C$425:$C$8425,'Data Transformation'!$E$425:$E$8425)),"")</f>
        <v/>
      </c>
      <c r="L179" s="60" t="str" cm="1">
        <f t="array" ref="L179">IFERROR(_xlfn.STDEV.S(IF('Data Transformation'!$B$425:$B$8425=B179,IF('Input and Summary Results'!$J$4="no",'Data Transformation'!$C$425:$C$8425,'Data Transformation'!$E$425:$E$8425),"")),"")</f>
        <v/>
      </c>
      <c r="M179" s="58"/>
      <c r="N179" t="str">
        <f>IF(E179&gt;='Data Transformation'!$R$29,B179,"")</f>
        <v xml:space="preserve"> </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xml:space="preserve">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xml:space="preserve"> </v>
      </c>
      <c r="S179" t="str">
        <f>IF(D179&gt;='Data Transformation'!$R$31,B179,"")</f>
        <v xml:space="preserve">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
      </c>
      <c r="W179" t="str">
        <f t="shared" si="7"/>
        <v/>
      </c>
      <c r="X179" t="str">
        <f t="shared" si="8"/>
        <v/>
      </c>
      <c r="AC179" t="b">
        <f t="shared" si="9"/>
        <v>0</v>
      </c>
      <c r="AD179" t="str">
        <f>IFERROR(ABS(ABS(K179-'Data Transformation'!$R$5)-ABS(K179-'Data Transformation'!$R$6)),"")</f>
        <v/>
      </c>
      <c r="AE179" t="e">
        <f>IF(C179=FALSE,"",IF(AND(OR(V179=$Z$6,V179=$Z$8),OR(AC179=TRUE,AD179&lt;=IF(ISNUMBER('Data Transformation'!$R$15),'Data Transformation'!$R$15,'Data Transformation'!$R$25))),TRUE,FALSE))</f>
        <v>#DIV/0!</v>
      </c>
    </row>
    <row r="180" spans="2:31" x14ac:dyDescent="0.25">
      <c r="B180" t="str">
        <v xml:space="preserve"> </v>
      </c>
      <c r="C180" t="str">
        <v xml:space="preserve"> </v>
      </c>
      <c r="D180" t="str">
        <v xml:space="preserve"> </v>
      </c>
      <c r="E180" t="str">
        <v xml:space="preserve"> </v>
      </c>
      <c r="F180" t="str">
        <v xml:space="preserve"> </v>
      </c>
      <c r="G180" t="str">
        <v xml:space="preserve"> </v>
      </c>
      <c r="H180" t="str">
        <v xml:space="preserve"> </v>
      </c>
      <c r="I180" t="str">
        <v xml:space="preserve"> </v>
      </c>
      <c r="K180" s="59" t="str">
        <f>IFERROR(AVERAGEIF('Data Transformation'!$B$425:$B$8425,B180,IF('Input and Summary Results'!$J$4="no",'Data Transformation'!$C$425:$C$8425,'Data Transformation'!$E$425:$E$8425)),"")</f>
        <v/>
      </c>
      <c r="L180" s="60" t="str" cm="1">
        <f t="array" ref="L180">IFERROR(_xlfn.STDEV.S(IF('Data Transformation'!$B$425:$B$8425=B180,IF('Input and Summary Results'!$J$4="no",'Data Transformation'!$C$425:$C$8425,'Data Transformation'!$E$425:$E$8425),"")),"")</f>
        <v/>
      </c>
      <c r="M180" s="58"/>
      <c r="N180" t="str">
        <f>IF(E180&gt;='Data Transformation'!$R$29,B180,"")</f>
        <v xml:space="preserve">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xml:space="preserve"> </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xml:space="preserve"> </v>
      </c>
      <c r="S180" t="str">
        <f>IF(D180&gt;='Data Transformation'!$R$31,B180,"")</f>
        <v xml:space="preserve">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
      </c>
      <c r="W180" t="str">
        <f t="shared" si="7"/>
        <v/>
      </c>
      <c r="X180" t="str">
        <f t="shared" si="8"/>
        <v/>
      </c>
      <c r="AC180" t="b">
        <f t="shared" si="9"/>
        <v>0</v>
      </c>
      <c r="AD180" t="str">
        <f>IFERROR(ABS(ABS(K180-'Data Transformation'!$R$5)-ABS(K180-'Data Transformation'!$R$6)),"")</f>
        <v/>
      </c>
      <c r="AE180" t="e">
        <f>IF(C180=FALSE,"",IF(AND(OR(V180=$Z$6,V180=$Z$8),OR(AC180=TRUE,AD180&lt;=IF(ISNUMBER('Data Transformation'!$R$15),'Data Transformation'!$R$15,'Data Transformation'!$R$25))),TRUE,FALSE))</f>
        <v>#DIV/0!</v>
      </c>
    </row>
    <row r="181" spans="2:31" x14ac:dyDescent="0.25">
      <c r="B181" t="str">
        <v xml:space="preserve"> </v>
      </c>
      <c r="C181" t="str">
        <v xml:space="preserve"> </v>
      </c>
      <c r="D181" t="str">
        <v xml:space="preserve"> </v>
      </c>
      <c r="E181" t="str">
        <v xml:space="preserve"> </v>
      </c>
      <c r="F181" t="str">
        <v xml:space="preserve"> </v>
      </c>
      <c r="G181" t="str">
        <v xml:space="preserve"> </v>
      </c>
      <c r="H181" t="str">
        <v xml:space="preserve"> </v>
      </c>
      <c r="I181" t="str">
        <v xml:space="preserve"> </v>
      </c>
      <c r="K181" s="59" t="str">
        <f>IFERROR(AVERAGEIF('Data Transformation'!$B$425:$B$8425,B181,IF('Input and Summary Results'!$J$4="no",'Data Transformation'!$C$425:$C$8425,'Data Transformation'!$E$425:$E$8425)),"")</f>
        <v/>
      </c>
      <c r="L181" s="60" t="str" cm="1">
        <f t="array" ref="L181">IFERROR(_xlfn.STDEV.S(IF('Data Transformation'!$B$425:$B$8425=B181,IF('Input and Summary Results'!$J$4="no",'Data Transformation'!$C$425:$C$8425,'Data Transformation'!$E$425:$E$8425),"")),"")</f>
        <v/>
      </c>
      <c r="M181" s="58"/>
      <c r="N181" t="str">
        <f>IF(E181&gt;='Data Transformation'!$R$29,B181,"")</f>
        <v xml:space="preserve">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xml:space="preserve"> </v>
      </c>
      <c r="Q181" t="str">
        <f>IFERROR(IF(AND(Assignments!L181&lt;('Data Transformation'!$R$4-'Data Transformation'!$R$3)/2,ABS(K181-'Data Transformation'!$R$6)&lt;ABS(K181-'Data Transformation'!$R$5),NOT(ISNUMBER(N181)),NOT(ISNUMBER(T181)),NOT(ISNUMBER(P181)),NOT(ISNUMBER(R181)),NOT(ISNUMBER(T181)),NOT(ISNUMBER(S181))),Assignments!B181,""),"")</f>
        <v/>
      </c>
      <c r="R181" t="str">
        <f>IF(H181&gt;='Data Transformation'!$R$30,B181,"")</f>
        <v xml:space="preserve"> </v>
      </c>
      <c r="S181" t="str">
        <f>IF(D181&gt;='Data Transformation'!$R$31,B181,"")</f>
        <v xml:space="preserve">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
      </c>
      <c r="W181" t="str">
        <f t="shared" si="7"/>
        <v/>
      </c>
      <c r="X181" t="str">
        <f t="shared" si="8"/>
        <v/>
      </c>
      <c r="AC181" t="b">
        <f t="shared" si="9"/>
        <v>0</v>
      </c>
      <c r="AD181" t="str">
        <f>IFERROR(ABS(ABS(K181-'Data Transformation'!$R$5)-ABS(K181-'Data Transformation'!$R$6)),"")</f>
        <v/>
      </c>
      <c r="AE181" t="e">
        <f>IF(C181=FALSE,"",IF(AND(OR(V181=$Z$6,V181=$Z$8),OR(AC181=TRUE,AD181&lt;=IF(ISNUMBER('Data Transformation'!$R$15),'Data Transformation'!$R$15,'Data Transformation'!$R$25))),TRUE,FALSE))</f>
        <v>#DIV/0!</v>
      </c>
    </row>
    <row r="182" spans="2:31" x14ac:dyDescent="0.25">
      <c r="B182" t="str">
        <v xml:space="preserve"> </v>
      </c>
      <c r="C182" t="str">
        <v xml:space="preserve"> </v>
      </c>
      <c r="D182" t="str">
        <v xml:space="preserve"> </v>
      </c>
      <c r="E182" t="str">
        <v xml:space="preserve"> </v>
      </c>
      <c r="F182" t="str">
        <v xml:space="preserve"> </v>
      </c>
      <c r="G182" t="str">
        <v xml:space="preserve"> </v>
      </c>
      <c r="H182" t="str">
        <v xml:space="preserve"> </v>
      </c>
      <c r="I182" t="str">
        <v xml:space="preserve"> </v>
      </c>
      <c r="K182" s="59" t="str">
        <f>IFERROR(AVERAGEIF('Data Transformation'!$B$425:$B$8425,B182,IF('Input and Summary Results'!$J$4="no",'Data Transformation'!$C$425:$C$8425,'Data Transformation'!$E$425:$E$8425)),"")</f>
        <v/>
      </c>
      <c r="L182" s="60" t="str" cm="1">
        <f t="array" ref="L182">IFERROR(_xlfn.STDEV.S(IF('Data Transformation'!$B$425:$B$8425=B182,IF('Input and Summary Results'!$J$4="no",'Data Transformation'!$C$425:$C$8425,'Data Transformation'!$E$425:$E$8425),"")),"")</f>
        <v/>
      </c>
      <c r="M182" s="58"/>
      <c r="N182" t="str">
        <f>IF(E182&gt;='Data Transformation'!$R$29,B182,"")</f>
        <v xml:space="preserve">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xml:space="preserve"> </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xml:space="preserve"> </v>
      </c>
      <c r="S182" t="str">
        <f>IF(D182&gt;='Data Transformation'!$R$31,B182,"")</f>
        <v xml:space="preserve">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
      </c>
      <c r="W182" t="str">
        <f t="shared" si="7"/>
        <v/>
      </c>
      <c r="X182" t="str">
        <f t="shared" si="8"/>
        <v/>
      </c>
      <c r="AC182" t="b">
        <f t="shared" si="9"/>
        <v>0</v>
      </c>
      <c r="AD182" t="str">
        <f>IFERROR(ABS(ABS(K182-'Data Transformation'!$R$5)-ABS(K182-'Data Transformation'!$R$6)),"")</f>
        <v/>
      </c>
      <c r="AE182" t="e">
        <f>IF(C182=FALSE,"",IF(AND(OR(V182=$Z$6,V182=$Z$8),OR(AC182=TRUE,AD182&lt;=IF(ISNUMBER('Data Transformation'!$R$15),'Data Transformation'!$R$15,'Data Transformation'!$R$25))),TRUE,FALSE))</f>
        <v>#DIV/0!</v>
      </c>
    </row>
    <row r="183" spans="2:31" x14ac:dyDescent="0.25">
      <c r="B183" t="str">
        <v xml:space="preserve"> </v>
      </c>
      <c r="C183" t="str">
        <v xml:space="preserve"> </v>
      </c>
      <c r="D183" t="str">
        <v xml:space="preserve"> </v>
      </c>
      <c r="E183" t="str">
        <v xml:space="preserve"> </v>
      </c>
      <c r="F183" t="str">
        <v xml:space="preserve"> </v>
      </c>
      <c r="G183" t="str">
        <v xml:space="preserve"> </v>
      </c>
      <c r="H183" t="str">
        <v xml:space="preserve"> </v>
      </c>
      <c r="I183" t="str">
        <v xml:space="preserve"> </v>
      </c>
      <c r="K183" s="59" t="str">
        <f>IFERROR(AVERAGEIF('Data Transformation'!$B$425:$B$8425,B183,IF('Input and Summary Results'!$J$4="no",'Data Transformation'!$C$425:$C$8425,'Data Transformation'!$E$425:$E$8425)),"")</f>
        <v/>
      </c>
      <c r="L183" s="60" t="str" cm="1">
        <f t="array" ref="L183">IFERROR(_xlfn.STDEV.S(IF('Data Transformation'!$B$425:$B$8425=B183,IF('Input and Summary Results'!$J$4="no",'Data Transformation'!$C$425:$C$8425,'Data Transformation'!$E$425:$E$8425),"")),"")</f>
        <v/>
      </c>
      <c r="M183" s="58"/>
      <c r="N183" t="str">
        <f>IF(E183&gt;='Data Transformation'!$R$29,B183,"")</f>
        <v xml:space="preserve">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xml:space="preserve"> </v>
      </c>
      <c r="Q183" t="str">
        <f>IFERROR(IF(AND(Assignments!L183&lt;('Data Transformation'!$R$4-'Data Transformation'!$R$3)/2,ABS(K183-'Data Transformation'!$R$6)&lt;ABS(K183-'Data Transformation'!$R$5),NOT(ISNUMBER(N183)),NOT(ISNUMBER(T183)),NOT(ISNUMBER(P183)),NOT(ISNUMBER(R183)),NOT(ISNUMBER(T183)),NOT(ISNUMBER(S183))),Assignments!B183,""),"")</f>
        <v/>
      </c>
      <c r="R183" t="str">
        <f>IF(H183&gt;='Data Transformation'!$R$30,B183,"")</f>
        <v xml:space="preserve"> </v>
      </c>
      <c r="S183" t="str">
        <f>IF(D183&gt;='Data Transformation'!$R$31,B183,"")</f>
        <v xml:space="preserve">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
      </c>
      <c r="W183" t="str">
        <f t="shared" si="7"/>
        <v/>
      </c>
      <c r="X183" t="str">
        <f t="shared" si="8"/>
        <v/>
      </c>
      <c r="AC183" t="b">
        <f t="shared" si="9"/>
        <v>0</v>
      </c>
      <c r="AD183" t="str">
        <f>IFERROR(ABS(ABS(K183-'Data Transformation'!$R$5)-ABS(K183-'Data Transformation'!$R$6)),"")</f>
        <v/>
      </c>
      <c r="AE183" t="e">
        <f>IF(C183=FALSE,"",IF(AND(OR(V183=$Z$6,V183=$Z$8),OR(AC183=TRUE,AD183&lt;=IF(ISNUMBER('Data Transformation'!$R$15),'Data Transformation'!$R$15,'Data Transformation'!$R$25))),TRUE,FALSE))</f>
        <v>#DIV/0!</v>
      </c>
    </row>
    <row r="184" spans="2:31" x14ac:dyDescent="0.25">
      <c r="B184" t="str">
        <v xml:space="preserve"> </v>
      </c>
      <c r="C184" t="str">
        <v xml:space="preserve"> </v>
      </c>
      <c r="D184" t="str">
        <v xml:space="preserve"> </v>
      </c>
      <c r="E184" t="str">
        <v xml:space="preserve"> </v>
      </c>
      <c r="F184" t="str">
        <v xml:space="preserve"> </v>
      </c>
      <c r="G184" t="str">
        <v xml:space="preserve"> </v>
      </c>
      <c r="H184" t="str">
        <v xml:space="preserve"> </v>
      </c>
      <c r="I184" t="str">
        <v xml:space="preserve"> </v>
      </c>
      <c r="K184" s="59" t="str">
        <f>IFERROR(AVERAGEIF('Data Transformation'!$B$425:$B$8425,B184,IF('Input and Summary Results'!$J$4="no",'Data Transformation'!$C$425:$C$8425,'Data Transformation'!$E$425:$E$8425)),"")</f>
        <v/>
      </c>
      <c r="L184" s="60" t="str" cm="1">
        <f t="array" ref="L184">IFERROR(_xlfn.STDEV.S(IF('Data Transformation'!$B$425:$B$8425=B184,IF('Input and Summary Results'!$J$4="no",'Data Transformation'!$C$425:$C$8425,'Data Transformation'!$E$425:$E$8425),"")),"")</f>
        <v/>
      </c>
      <c r="M184" s="58"/>
      <c r="N184" t="str">
        <f>IF(E184&gt;='Data Transformation'!$R$29,B184,"")</f>
        <v xml:space="preserve"> </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xml:space="preserve">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xml:space="preserve"> </v>
      </c>
      <c r="S184" t="str">
        <f>IF(D184&gt;='Data Transformation'!$R$31,B184,"")</f>
        <v xml:space="preserve">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
      </c>
      <c r="W184" t="str">
        <f t="shared" si="7"/>
        <v/>
      </c>
      <c r="X184" t="str">
        <f t="shared" si="8"/>
        <v/>
      </c>
      <c r="AC184" t="b">
        <f t="shared" si="9"/>
        <v>0</v>
      </c>
      <c r="AD184" t="str">
        <f>IFERROR(ABS(ABS(K184-'Data Transformation'!$R$5)-ABS(K184-'Data Transformation'!$R$6)),"")</f>
        <v/>
      </c>
      <c r="AE184" t="e">
        <f>IF(C184=FALSE,"",IF(AND(OR(V184=$Z$6,V184=$Z$8),OR(AC184=TRUE,AD184&lt;=IF(ISNUMBER('Data Transformation'!$R$15),'Data Transformation'!$R$15,'Data Transformation'!$R$25))),TRUE,FALSE))</f>
        <v>#DIV/0!</v>
      </c>
    </row>
    <row r="185" spans="2:31" x14ac:dyDescent="0.25">
      <c r="B185" t="str">
        <v xml:space="preserve"> </v>
      </c>
      <c r="C185" t="str">
        <v xml:space="preserve"> </v>
      </c>
      <c r="D185" t="str">
        <v xml:space="preserve"> </v>
      </c>
      <c r="E185" t="str">
        <v xml:space="preserve"> </v>
      </c>
      <c r="F185" t="str">
        <v xml:space="preserve"> </v>
      </c>
      <c r="G185" t="str">
        <v xml:space="preserve"> </v>
      </c>
      <c r="H185" t="str">
        <v xml:space="preserve"> </v>
      </c>
      <c r="I185" t="str">
        <v xml:space="preserve"> </v>
      </c>
      <c r="K185" s="59" t="str">
        <f>IFERROR(AVERAGEIF('Data Transformation'!$B$425:$B$8425,B185,IF('Input and Summary Results'!$J$4="no",'Data Transformation'!$C$425:$C$8425,'Data Transformation'!$E$425:$E$8425)),"")</f>
        <v/>
      </c>
      <c r="L185" s="60" t="str" cm="1">
        <f t="array" ref="L185">IFERROR(_xlfn.STDEV.S(IF('Data Transformation'!$B$425:$B$8425=B185,IF('Input and Summary Results'!$J$4="no",'Data Transformation'!$C$425:$C$8425,'Data Transformation'!$E$425:$E$8425),"")),"")</f>
        <v/>
      </c>
      <c r="M185" s="58"/>
      <c r="N185" t="str">
        <f>IF(E185&gt;='Data Transformation'!$R$29,B185,"")</f>
        <v xml:space="preserve"> </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xml:space="preserve">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xml:space="preserve"> </v>
      </c>
      <c r="S185" t="str">
        <f>IF(D185&gt;='Data Transformation'!$R$31,B185,"")</f>
        <v xml:space="preserve">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
      </c>
      <c r="W185" t="str">
        <f t="shared" si="7"/>
        <v/>
      </c>
      <c r="X185" t="str">
        <f t="shared" si="8"/>
        <v/>
      </c>
      <c r="AC185" t="b">
        <f t="shared" si="9"/>
        <v>0</v>
      </c>
      <c r="AD185" t="str">
        <f>IFERROR(ABS(ABS(K185-'Data Transformation'!$R$5)-ABS(K185-'Data Transformation'!$R$6)),"")</f>
        <v/>
      </c>
      <c r="AE185" t="e">
        <f>IF(C185=FALSE,"",IF(AND(OR(V185=$Z$6,V185=$Z$8),OR(AC185=TRUE,AD185&lt;=IF(ISNUMBER('Data Transformation'!$R$15),'Data Transformation'!$R$15,'Data Transformation'!$R$25))),TRUE,FALSE))</f>
        <v>#DIV/0!</v>
      </c>
    </row>
    <row r="186" spans="2:31" x14ac:dyDescent="0.25">
      <c r="B186" t="str">
        <v xml:space="preserve"> </v>
      </c>
      <c r="C186" t="str">
        <v xml:space="preserve"> </v>
      </c>
      <c r="D186" t="str">
        <v xml:space="preserve"> </v>
      </c>
      <c r="E186" t="str">
        <v xml:space="preserve"> </v>
      </c>
      <c r="F186" t="str">
        <v xml:space="preserve"> </v>
      </c>
      <c r="G186" t="str">
        <v xml:space="preserve"> </v>
      </c>
      <c r="H186" t="str">
        <v xml:space="preserve"> </v>
      </c>
      <c r="I186" t="str">
        <v xml:space="preserve"> </v>
      </c>
      <c r="K186" s="59" t="str">
        <f>IFERROR(AVERAGEIF('Data Transformation'!$B$425:$B$8425,B186,IF('Input and Summary Results'!$J$4="no",'Data Transformation'!$C$425:$C$8425,'Data Transformation'!$E$425:$E$8425)),"")</f>
        <v/>
      </c>
      <c r="L186" s="60" t="str" cm="1">
        <f t="array" ref="L186">IFERROR(_xlfn.STDEV.S(IF('Data Transformation'!$B$425:$B$8425=B186,IF('Input and Summary Results'!$J$4="no",'Data Transformation'!$C$425:$C$8425,'Data Transformation'!$E$425:$E$8425),"")),"")</f>
        <v/>
      </c>
      <c r="M186" s="58"/>
      <c r="N186" t="str">
        <f>IF(E186&gt;='Data Transformation'!$R$29,B186,"")</f>
        <v xml:space="preserve">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xml:space="preserve"> </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xml:space="preserve"> </v>
      </c>
      <c r="S186" t="str">
        <f>IF(D186&gt;='Data Transformation'!$R$31,B186,"")</f>
        <v xml:space="preserve">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
      </c>
      <c r="W186" t="str">
        <f t="shared" si="7"/>
        <v/>
      </c>
      <c r="X186" t="str">
        <f t="shared" si="8"/>
        <v/>
      </c>
      <c r="AC186" t="b">
        <f t="shared" si="9"/>
        <v>0</v>
      </c>
      <c r="AD186" t="str">
        <f>IFERROR(ABS(ABS(K186-'Data Transformation'!$R$5)-ABS(K186-'Data Transformation'!$R$6)),"")</f>
        <v/>
      </c>
      <c r="AE186" t="e">
        <f>IF(C186=FALSE,"",IF(AND(OR(V186=$Z$6,V186=$Z$8),OR(AC186=TRUE,AD186&lt;=IF(ISNUMBER('Data Transformation'!$R$15),'Data Transformation'!$R$15,'Data Transformation'!$R$25))),TRUE,FALSE))</f>
        <v>#DIV/0!</v>
      </c>
    </row>
    <row r="187" spans="2:31" x14ac:dyDescent="0.25">
      <c r="B187" t="str">
        <v xml:space="preserve"> </v>
      </c>
      <c r="C187" t="str">
        <v xml:space="preserve"> </v>
      </c>
      <c r="D187" t="str">
        <v xml:space="preserve"> </v>
      </c>
      <c r="E187" t="str">
        <v xml:space="preserve"> </v>
      </c>
      <c r="F187" t="str">
        <v xml:space="preserve"> </v>
      </c>
      <c r="G187" t="str">
        <v xml:space="preserve"> </v>
      </c>
      <c r="H187" t="str">
        <v xml:space="preserve"> </v>
      </c>
      <c r="I187" t="str">
        <v xml:space="preserve"> </v>
      </c>
      <c r="K187" s="59" t="str">
        <f>IFERROR(AVERAGEIF('Data Transformation'!$B$425:$B$8425,B187,IF('Input and Summary Results'!$J$4="no",'Data Transformation'!$C$425:$C$8425,'Data Transformation'!$E$425:$E$8425)),"")</f>
        <v/>
      </c>
      <c r="L187" s="60" t="str" cm="1">
        <f t="array" ref="L187">IFERROR(_xlfn.STDEV.S(IF('Data Transformation'!$B$425:$B$8425=B187,IF('Input and Summary Results'!$J$4="no",'Data Transformation'!$C$425:$C$8425,'Data Transformation'!$E$425:$E$8425),"")),"")</f>
        <v/>
      </c>
      <c r="M187" s="58"/>
      <c r="N187" t="str">
        <f>IF(E187&gt;='Data Transformation'!$R$29,B187,"")</f>
        <v xml:space="preserve"> </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xml:space="preserve">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xml:space="preserve"> </v>
      </c>
      <c r="S187" t="str">
        <f>IF(D187&gt;='Data Transformation'!$R$31,B187,"")</f>
        <v xml:space="preserve">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
      </c>
      <c r="W187" t="str">
        <f t="shared" si="7"/>
        <v/>
      </c>
      <c r="X187" t="str">
        <f t="shared" si="8"/>
        <v/>
      </c>
      <c r="AC187" t="b">
        <f t="shared" si="9"/>
        <v>0</v>
      </c>
      <c r="AD187" t="str">
        <f>IFERROR(ABS(ABS(K187-'Data Transformation'!$R$5)-ABS(K187-'Data Transformation'!$R$6)),"")</f>
        <v/>
      </c>
      <c r="AE187" t="e">
        <f>IF(C187=FALSE,"",IF(AND(OR(V187=$Z$6,V187=$Z$8),OR(AC187=TRUE,AD187&lt;=IF(ISNUMBER('Data Transformation'!$R$15),'Data Transformation'!$R$15,'Data Transformation'!$R$25))),TRUE,FALSE))</f>
        <v>#DIV/0!</v>
      </c>
    </row>
    <row r="188" spans="2:31" x14ac:dyDescent="0.25">
      <c r="B188" t="str">
        <v xml:space="preserve"> </v>
      </c>
      <c r="C188" t="str">
        <v xml:space="preserve"> </v>
      </c>
      <c r="D188" t="str">
        <v xml:space="preserve"> </v>
      </c>
      <c r="E188" t="str">
        <v xml:space="preserve"> </v>
      </c>
      <c r="F188" t="str">
        <v xml:space="preserve"> </v>
      </c>
      <c r="G188" t="str">
        <v xml:space="preserve"> </v>
      </c>
      <c r="H188" t="str">
        <v xml:space="preserve"> </v>
      </c>
      <c r="I188" t="str">
        <v xml:space="preserve"> </v>
      </c>
      <c r="K188" s="59" t="str">
        <f>IFERROR(AVERAGEIF('Data Transformation'!$B$425:$B$8425,B188,IF('Input and Summary Results'!$J$4="no",'Data Transformation'!$C$425:$C$8425,'Data Transformation'!$E$425:$E$8425)),"")</f>
        <v/>
      </c>
      <c r="L188" s="60" t="str" cm="1">
        <f t="array" ref="L188">IFERROR(_xlfn.STDEV.S(IF('Data Transformation'!$B$425:$B$8425=B188,IF('Input and Summary Results'!$J$4="no",'Data Transformation'!$C$425:$C$8425,'Data Transformation'!$E$425:$E$8425),"")),"")</f>
        <v/>
      </c>
      <c r="M188" s="58"/>
      <c r="N188" t="str">
        <f>IF(E188&gt;='Data Transformation'!$R$29,B188,"")</f>
        <v xml:space="preserve">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xml:space="preserve"> </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xml:space="preserve"> </v>
      </c>
      <c r="S188" t="str">
        <f>IF(D188&gt;='Data Transformation'!$R$31,B188,"")</f>
        <v xml:space="preserve">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
      </c>
      <c r="W188" t="str">
        <f t="shared" si="7"/>
        <v/>
      </c>
      <c r="X188" t="str">
        <f t="shared" si="8"/>
        <v/>
      </c>
      <c r="AC188" t="b">
        <f t="shared" si="9"/>
        <v>0</v>
      </c>
      <c r="AD188" t="str">
        <f>IFERROR(ABS(ABS(K188-'Data Transformation'!$R$5)-ABS(K188-'Data Transformation'!$R$6)),"")</f>
        <v/>
      </c>
      <c r="AE188" t="e">
        <f>IF(C188=FALSE,"",IF(AND(OR(V188=$Z$6,V188=$Z$8),OR(AC188=TRUE,AD188&lt;=IF(ISNUMBER('Data Transformation'!$R$15),'Data Transformation'!$R$15,'Data Transformation'!$R$25))),TRUE,FALSE))</f>
        <v>#DIV/0!</v>
      </c>
    </row>
    <row r="189" spans="2:31" x14ac:dyDescent="0.25">
      <c r="B189" t="str">
        <v xml:space="preserve"> </v>
      </c>
      <c r="C189" t="str">
        <v xml:space="preserve"> </v>
      </c>
      <c r="D189" t="str">
        <v xml:space="preserve"> </v>
      </c>
      <c r="E189" t="str">
        <v xml:space="preserve"> </v>
      </c>
      <c r="F189" t="str">
        <v xml:space="preserve"> </v>
      </c>
      <c r="G189" t="str">
        <v xml:space="preserve"> </v>
      </c>
      <c r="H189" t="str">
        <v xml:space="preserve"> </v>
      </c>
      <c r="I189" t="str">
        <v xml:space="preserve"> </v>
      </c>
      <c r="K189" s="59" t="str">
        <f>IFERROR(AVERAGEIF('Data Transformation'!$B$425:$B$8425,B189,IF('Input and Summary Results'!$J$4="no",'Data Transformation'!$C$425:$C$8425,'Data Transformation'!$E$425:$E$8425)),"")</f>
        <v/>
      </c>
      <c r="L189" s="60" t="str" cm="1">
        <f t="array" ref="L189">IFERROR(_xlfn.STDEV.S(IF('Data Transformation'!$B$425:$B$8425=B189,IF('Input and Summary Results'!$J$4="no",'Data Transformation'!$C$425:$C$8425,'Data Transformation'!$E$425:$E$8425),"")),"")</f>
        <v/>
      </c>
      <c r="M189" s="58"/>
      <c r="N189" t="str">
        <f>IF(E189&gt;='Data Transformation'!$R$29,B189,"")</f>
        <v xml:space="preserve">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xml:space="preserve"> </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xml:space="preserve"> </v>
      </c>
      <c r="S189" t="str">
        <f>IF(D189&gt;='Data Transformation'!$R$31,B189,"")</f>
        <v xml:space="preserve">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
      </c>
      <c r="W189" t="str">
        <f t="shared" si="7"/>
        <v/>
      </c>
      <c r="X189" t="str">
        <f t="shared" si="8"/>
        <v/>
      </c>
      <c r="AC189" t="b">
        <f t="shared" si="9"/>
        <v>0</v>
      </c>
      <c r="AD189" t="str">
        <f>IFERROR(ABS(ABS(K189-'Data Transformation'!$R$5)-ABS(K189-'Data Transformation'!$R$6)),"")</f>
        <v/>
      </c>
      <c r="AE189" t="e">
        <f>IF(C189=FALSE,"",IF(AND(OR(V189=$Z$6,V189=$Z$8),OR(AC189=TRUE,AD189&lt;=IF(ISNUMBER('Data Transformation'!$R$15),'Data Transformation'!$R$15,'Data Transformation'!$R$25))),TRUE,FALSE))</f>
        <v>#DIV/0!</v>
      </c>
    </row>
    <row r="190" spans="2:31" x14ac:dyDescent="0.25">
      <c r="B190" t="str">
        <v xml:space="preserve"> </v>
      </c>
      <c r="C190" t="str">
        <v xml:space="preserve"> </v>
      </c>
      <c r="D190" t="str">
        <v xml:space="preserve"> </v>
      </c>
      <c r="E190" t="str">
        <v xml:space="preserve"> </v>
      </c>
      <c r="F190" t="str">
        <v xml:space="preserve"> </v>
      </c>
      <c r="G190" t="str">
        <v xml:space="preserve"> </v>
      </c>
      <c r="H190" t="str">
        <v xml:space="preserve"> </v>
      </c>
      <c r="I190" t="str">
        <v xml:space="preserve"> </v>
      </c>
      <c r="K190" s="59" t="str">
        <f>IFERROR(AVERAGEIF('Data Transformation'!$B$425:$B$8425,B190,IF('Input and Summary Results'!$J$4="no",'Data Transformation'!$C$425:$C$8425,'Data Transformation'!$E$425:$E$8425)),"")</f>
        <v/>
      </c>
      <c r="L190" s="60" t="str" cm="1">
        <f t="array" ref="L190">IFERROR(_xlfn.STDEV.S(IF('Data Transformation'!$B$425:$B$8425=B190,IF('Input and Summary Results'!$J$4="no",'Data Transformation'!$C$425:$C$8425,'Data Transformation'!$E$425:$E$8425),"")),"")</f>
        <v/>
      </c>
      <c r="M190" s="58"/>
      <c r="N190" t="str">
        <f>IF(E190&gt;='Data Transformation'!$R$29,B190,"")</f>
        <v xml:space="preserve"> </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xml:space="preserve">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xml:space="preserve"> </v>
      </c>
      <c r="S190" t="str">
        <f>IF(D190&gt;='Data Transformation'!$R$31,B190,"")</f>
        <v xml:space="preserve">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
      </c>
      <c r="W190" t="str">
        <f t="shared" si="7"/>
        <v/>
      </c>
      <c r="X190" t="str">
        <f t="shared" si="8"/>
        <v/>
      </c>
      <c r="AC190" t="b">
        <f t="shared" si="9"/>
        <v>0</v>
      </c>
      <c r="AD190" t="str">
        <f>IFERROR(ABS(ABS(K190-'Data Transformation'!$R$5)-ABS(K190-'Data Transformation'!$R$6)),"")</f>
        <v/>
      </c>
      <c r="AE190" t="e">
        <f>IF(C190=FALSE,"",IF(AND(OR(V190=$Z$6,V190=$Z$8),OR(AC190=TRUE,AD190&lt;=IF(ISNUMBER('Data Transformation'!$R$15),'Data Transformation'!$R$15,'Data Transformation'!$R$25))),TRUE,FALSE))</f>
        <v>#DIV/0!</v>
      </c>
    </row>
    <row r="191" spans="2:31" x14ac:dyDescent="0.25">
      <c r="B191" t="str">
        <v xml:space="preserve"> </v>
      </c>
      <c r="C191" t="str">
        <v xml:space="preserve"> </v>
      </c>
      <c r="D191" t="str">
        <v xml:space="preserve"> </v>
      </c>
      <c r="E191" t="str">
        <v xml:space="preserve"> </v>
      </c>
      <c r="F191" t="str">
        <v xml:space="preserve"> </v>
      </c>
      <c r="G191" t="str">
        <v xml:space="preserve"> </v>
      </c>
      <c r="H191" t="str">
        <v xml:space="preserve"> </v>
      </c>
      <c r="I191" t="str">
        <v xml:space="preserve"> </v>
      </c>
      <c r="K191" s="59" t="str">
        <f>IFERROR(AVERAGEIF('Data Transformation'!$B$425:$B$8425,B191,IF('Input and Summary Results'!$J$4="no",'Data Transformation'!$C$425:$C$8425,'Data Transformation'!$E$425:$E$8425)),"")</f>
        <v/>
      </c>
      <c r="L191" s="60" t="str" cm="1">
        <f t="array" ref="L191">IFERROR(_xlfn.STDEV.S(IF('Data Transformation'!$B$425:$B$8425=B191,IF('Input and Summary Results'!$J$4="no",'Data Transformation'!$C$425:$C$8425,'Data Transformation'!$E$425:$E$8425),"")),"")</f>
        <v/>
      </c>
      <c r="M191" s="58"/>
      <c r="N191" t="str">
        <f>IF(E191&gt;='Data Transformation'!$R$29,B191,"")</f>
        <v xml:space="preserve"> </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xml:space="preserve">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xml:space="preserve"> </v>
      </c>
      <c r="S191" t="str">
        <f>IF(D191&gt;='Data Transformation'!$R$31,B191,"")</f>
        <v xml:space="preserve">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
      </c>
      <c r="W191" t="str">
        <f t="shared" si="7"/>
        <v/>
      </c>
      <c r="X191" t="str">
        <f t="shared" si="8"/>
        <v/>
      </c>
      <c r="AC191" t="b">
        <f t="shared" si="9"/>
        <v>0</v>
      </c>
      <c r="AD191" t="str">
        <f>IFERROR(ABS(ABS(K191-'Data Transformation'!$R$5)-ABS(K191-'Data Transformation'!$R$6)),"")</f>
        <v/>
      </c>
      <c r="AE191" t="e">
        <f>IF(C191=FALSE,"",IF(AND(OR(V191=$Z$6,V191=$Z$8),OR(AC191=TRUE,AD191&lt;=IF(ISNUMBER('Data Transformation'!$R$15),'Data Transformation'!$R$15,'Data Transformation'!$R$25))),TRUE,FALSE))</f>
        <v>#DIV/0!</v>
      </c>
    </row>
    <row r="192" spans="2:31" x14ac:dyDescent="0.25">
      <c r="B192" t="str">
        <v xml:space="preserve"> </v>
      </c>
      <c r="C192" t="str">
        <v xml:space="preserve"> </v>
      </c>
      <c r="D192" t="str">
        <v xml:space="preserve"> </v>
      </c>
      <c r="E192" t="str">
        <v xml:space="preserve"> </v>
      </c>
      <c r="F192" t="str">
        <v xml:space="preserve"> </v>
      </c>
      <c r="G192" t="str">
        <v xml:space="preserve"> </v>
      </c>
      <c r="H192" t="str">
        <v xml:space="preserve"> </v>
      </c>
      <c r="I192" t="str">
        <v xml:space="preserve"> </v>
      </c>
      <c r="K192" s="59" t="str">
        <f>IFERROR(AVERAGEIF('Data Transformation'!$B$425:$B$8425,B192,IF('Input and Summary Results'!$J$4="no",'Data Transformation'!$C$425:$C$8425,'Data Transformation'!$E$425:$E$8425)),"")</f>
        <v/>
      </c>
      <c r="L192" s="60" t="str" cm="1">
        <f t="array" ref="L192">IFERROR(_xlfn.STDEV.S(IF('Data Transformation'!$B$425:$B$8425=B192,IF('Input and Summary Results'!$J$4="no",'Data Transformation'!$C$425:$C$8425,'Data Transformation'!$E$425:$E$8425),"")),"")</f>
        <v/>
      </c>
      <c r="M192" s="58"/>
      <c r="N192" t="str">
        <f>IF(E192&gt;='Data Transformation'!$R$29,B192,"")</f>
        <v xml:space="preserve"> </v>
      </c>
      <c r="O192" t="str">
        <f>IFERROR(IF(AND(Assignments!L192&lt;('Data Transformation'!$R$4-'Data Transformation'!$R$3)/2,ABS(K192-'Data Transformation'!$R$6)&gt;ABS(K192-'Data Transformation'!$R$5),NOT(ISNUMBER(N192)),NOT(ISNUMBER(R192)),NOT(ISNUMBER(P192)),NOT(ISNUMBER(R192)),NOT(ISNUMBER(S192)),NOT(ISNUMBER(T192))),Assignments!B192,""),"")</f>
        <v/>
      </c>
      <c r="P192" t="str">
        <f>IF(AND(NOT(ISNUMBER(N192)),NOT(ISNUMBER(R192)),NOT(ISNUMBER(S192)),G192&gt;='Data Transformation'!$R$28),B192,"")</f>
        <v xml:space="preserve"> </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xml:space="preserve"> </v>
      </c>
      <c r="S192" t="str">
        <f>IF(D192&gt;='Data Transformation'!$R$31,B192,"")</f>
        <v xml:space="preserve">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
      </c>
      <c r="W192" t="str">
        <f t="shared" si="7"/>
        <v/>
      </c>
      <c r="X192" t="str">
        <f t="shared" si="8"/>
        <v/>
      </c>
      <c r="AC192" t="b">
        <f t="shared" si="9"/>
        <v>0</v>
      </c>
      <c r="AD192" t="str">
        <f>IFERROR(ABS(ABS(K192-'Data Transformation'!$R$5)-ABS(K192-'Data Transformation'!$R$6)),"")</f>
        <v/>
      </c>
      <c r="AE192" t="e">
        <f>IF(C192=FALSE,"",IF(AND(OR(V192=$Z$6,V192=$Z$8),OR(AC192=TRUE,AD192&lt;=IF(ISNUMBER('Data Transformation'!$R$15),'Data Transformation'!$R$15,'Data Transformation'!$R$25))),TRUE,FALSE))</f>
        <v>#DIV/0!</v>
      </c>
    </row>
    <row r="193" spans="2:31" x14ac:dyDescent="0.25">
      <c r="B193" t="str">
        <v xml:space="preserve"> </v>
      </c>
      <c r="C193" t="str">
        <v xml:space="preserve"> </v>
      </c>
      <c r="D193" t="str">
        <v xml:space="preserve"> </v>
      </c>
      <c r="E193" t="str">
        <v xml:space="preserve"> </v>
      </c>
      <c r="F193" t="str">
        <v xml:space="preserve"> </v>
      </c>
      <c r="G193" t="str">
        <v xml:space="preserve"> </v>
      </c>
      <c r="H193" t="str">
        <v xml:space="preserve"> </v>
      </c>
      <c r="I193" t="str">
        <v xml:space="preserve"> </v>
      </c>
      <c r="K193" s="59" t="str">
        <f>IFERROR(AVERAGEIF('Data Transformation'!$B$425:$B$8425,B193,IF('Input and Summary Results'!$J$4="no",'Data Transformation'!$C$425:$C$8425,'Data Transformation'!$E$425:$E$8425)),"")</f>
        <v/>
      </c>
      <c r="L193" s="60" t="str" cm="1">
        <f t="array" ref="L193">IFERROR(_xlfn.STDEV.S(IF('Data Transformation'!$B$425:$B$8425=B193,IF('Input and Summary Results'!$J$4="no",'Data Transformation'!$C$425:$C$8425,'Data Transformation'!$E$425:$E$8425),"")),"")</f>
        <v/>
      </c>
      <c r="M193" s="58"/>
      <c r="N193" t="str">
        <f>IF(E193&gt;='Data Transformation'!$R$29,B193,"")</f>
        <v xml:space="preserve"> </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xml:space="preserve">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xml:space="preserve"> </v>
      </c>
      <c r="S193" t="str">
        <f>IF(D193&gt;='Data Transformation'!$R$31,B193,"")</f>
        <v xml:space="preserve">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
      </c>
      <c r="W193" t="str">
        <f t="shared" si="7"/>
        <v/>
      </c>
      <c r="X193" t="str">
        <f t="shared" si="8"/>
        <v/>
      </c>
      <c r="AC193" t="b">
        <f t="shared" si="9"/>
        <v>0</v>
      </c>
      <c r="AD193" t="str">
        <f>IFERROR(ABS(ABS(K193-'Data Transformation'!$R$5)-ABS(K193-'Data Transformation'!$R$6)),"")</f>
        <v/>
      </c>
      <c r="AE193" t="e">
        <f>IF(C193=FALSE,"",IF(AND(OR(V193=$Z$6,V193=$Z$8),OR(AC193=TRUE,AD193&lt;=IF(ISNUMBER('Data Transformation'!$R$15),'Data Transformation'!$R$15,'Data Transformation'!$R$25))),TRUE,FALSE))</f>
        <v>#DIV/0!</v>
      </c>
    </row>
    <row r="194" spans="2:31" x14ac:dyDescent="0.25">
      <c r="B194" t="str">
        <v xml:space="preserve"> </v>
      </c>
      <c r="C194" t="str">
        <v xml:space="preserve"> </v>
      </c>
      <c r="D194" t="str">
        <v xml:space="preserve"> </v>
      </c>
      <c r="E194" t="str">
        <v xml:space="preserve"> </v>
      </c>
      <c r="F194" t="str">
        <v xml:space="preserve"> </v>
      </c>
      <c r="G194" t="str">
        <v xml:space="preserve"> </v>
      </c>
      <c r="H194" t="str">
        <v xml:space="preserve"> </v>
      </c>
      <c r="I194" t="str">
        <v xml:space="preserve"> </v>
      </c>
      <c r="K194" s="59" t="str">
        <f>IFERROR(AVERAGEIF('Data Transformation'!$B$425:$B$8425,B194,IF('Input and Summary Results'!$J$4="no",'Data Transformation'!$C$425:$C$8425,'Data Transformation'!$E$425:$E$8425)),"")</f>
        <v/>
      </c>
      <c r="L194" s="60" t="str" cm="1">
        <f t="array" ref="L194">IFERROR(_xlfn.STDEV.S(IF('Data Transformation'!$B$425:$B$8425=B194,IF('Input and Summary Results'!$J$4="no",'Data Transformation'!$C$425:$C$8425,'Data Transformation'!$E$425:$E$8425),"")),"")</f>
        <v/>
      </c>
      <c r="M194" s="58"/>
      <c r="N194" t="str">
        <f>IF(E194&gt;='Data Transformation'!$R$29,B194,"")</f>
        <v xml:space="preserve">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xml:space="preserve"> </v>
      </c>
      <c r="Q194" t="str">
        <f>IFERROR(IF(AND(Assignments!L194&lt;('Data Transformation'!$R$4-'Data Transformation'!$R$3)/2,ABS(K194-'Data Transformation'!$R$6)&lt;ABS(K194-'Data Transformation'!$R$5),NOT(ISNUMBER(N194)),NOT(ISNUMBER(T194)),NOT(ISNUMBER(P194)),NOT(ISNUMBER(R194)),NOT(ISNUMBER(T194)),NOT(ISNUMBER(S194))),Assignments!B194,""),"")</f>
        <v/>
      </c>
      <c r="R194" t="str">
        <f>IF(H194&gt;='Data Transformation'!$R$30,B194,"")</f>
        <v xml:space="preserve"> </v>
      </c>
      <c r="S194" t="str">
        <f>IF(D194&gt;='Data Transformation'!$R$31,B194,"")</f>
        <v xml:space="preserve">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
      </c>
      <c r="W194" t="str">
        <f t="shared" si="7"/>
        <v/>
      </c>
      <c r="X194" t="str">
        <f t="shared" si="8"/>
        <v/>
      </c>
      <c r="AC194" t="b">
        <f t="shared" si="9"/>
        <v>0</v>
      </c>
      <c r="AD194" t="str">
        <f>IFERROR(ABS(ABS(K194-'Data Transformation'!$R$5)-ABS(K194-'Data Transformation'!$R$6)),"")</f>
        <v/>
      </c>
      <c r="AE194" t="e">
        <f>IF(C194=FALSE,"",IF(AND(OR(V194=$Z$6,V194=$Z$8),OR(AC194=TRUE,AD194&lt;=IF(ISNUMBER('Data Transformation'!$R$15),'Data Transformation'!$R$15,'Data Transformation'!$R$25))),TRUE,FALSE))</f>
        <v>#DIV/0!</v>
      </c>
    </row>
    <row r="195" spans="2:31" x14ac:dyDescent="0.25">
      <c r="B195" t="str">
        <v xml:space="preserve"> </v>
      </c>
      <c r="C195" t="str">
        <v xml:space="preserve"> </v>
      </c>
      <c r="D195" t="str">
        <v xml:space="preserve"> </v>
      </c>
      <c r="E195" t="str">
        <v xml:space="preserve"> </v>
      </c>
      <c r="F195" t="str">
        <v xml:space="preserve"> </v>
      </c>
      <c r="G195" t="str">
        <v xml:space="preserve"> </v>
      </c>
      <c r="H195" t="str">
        <v xml:space="preserve"> </v>
      </c>
      <c r="I195" t="str">
        <v xml:space="preserve"> </v>
      </c>
      <c r="K195" s="59" t="str">
        <f>IFERROR(AVERAGEIF('Data Transformation'!$B$425:$B$8425,B195,IF('Input and Summary Results'!$J$4="no",'Data Transformation'!$C$425:$C$8425,'Data Transformation'!$E$425:$E$8425)),"")</f>
        <v/>
      </c>
      <c r="L195" s="60" t="str" cm="1">
        <f t="array" ref="L195">IFERROR(_xlfn.STDEV.S(IF('Data Transformation'!$B$425:$B$8425=B195,IF('Input and Summary Results'!$J$4="no",'Data Transformation'!$C$425:$C$8425,'Data Transformation'!$E$425:$E$8425),"")),"")</f>
        <v/>
      </c>
      <c r="M195" s="58"/>
      <c r="N195" t="str">
        <f>IF(E195&gt;='Data Transformation'!$R$29,B195,"")</f>
        <v xml:space="preserve"> </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xml:space="preserve">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xml:space="preserve"> </v>
      </c>
      <c r="S195" t="str">
        <f>IF(D195&gt;='Data Transformation'!$R$31,B195,"")</f>
        <v xml:space="preserve">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
      </c>
      <c r="W195" t="str">
        <f t="shared" si="7"/>
        <v/>
      </c>
      <c r="X195" t="str">
        <f t="shared" si="8"/>
        <v/>
      </c>
      <c r="AC195" t="b">
        <f t="shared" si="9"/>
        <v>0</v>
      </c>
      <c r="AD195" t="str">
        <f>IFERROR(ABS(ABS(K195-'Data Transformation'!$R$5)-ABS(K195-'Data Transformation'!$R$6)),"")</f>
        <v/>
      </c>
      <c r="AE195" t="e">
        <f>IF(C195=FALSE,"",IF(AND(OR(V195=$Z$6,V195=$Z$8),OR(AC195=TRUE,AD195&lt;=IF(ISNUMBER('Data Transformation'!$R$15),'Data Transformation'!$R$15,'Data Transformation'!$R$25))),TRUE,FALSE))</f>
        <v>#DIV/0!</v>
      </c>
    </row>
    <row r="196" spans="2:31" x14ac:dyDescent="0.25">
      <c r="B196" t="str">
        <v xml:space="preserve"> </v>
      </c>
      <c r="C196" t="str">
        <v xml:space="preserve"> </v>
      </c>
      <c r="D196" t="str">
        <v xml:space="preserve"> </v>
      </c>
      <c r="E196" t="str">
        <v xml:space="preserve"> </v>
      </c>
      <c r="F196" t="str">
        <v xml:space="preserve"> </v>
      </c>
      <c r="G196" t="str">
        <v xml:space="preserve"> </v>
      </c>
      <c r="H196" t="str">
        <v xml:space="preserve"> </v>
      </c>
      <c r="I196" t="str">
        <v xml:space="preserve"> </v>
      </c>
      <c r="K196" s="59" t="str">
        <f>IFERROR(AVERAGEIF('Data Transformation'!$B$425:$B$8425,B196,IF('Input and Summary Results'!$J$4="no",'Data Transformation'!$C$425:$C$8425,'Data Transformation'!$E$425:$E$8425)),"")</f>
        <v/>
      </c>
      <c r="L196" s="60" t="str" cm="1">
        <f t="array" ref="L196">IFERROR(_xlfn.STDEV.S(IF('Data Transformation'!$B$425:$B$8425=B196,IF('Input and Summary Results'!$J$4="no",'Data Transformation'!$C$425:$C$8425,'Data Transformation'!$E$425:$E$8425),"")),"")</f>
        <v/>
      </c>
      <c r="M196" s="58"/>
      <c r="N196" t="str">
        <f>IF(E196&gt;='Data Transformation'!$R$29,B196,"")</f>
        <v xml:space="preserve"> </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xml:space="preserve">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xml:space="preserve"> </v>
      </c>
      <c r="S196" t="str">
        <f>IF(D196&gt;='Data Transformation'!$R$31,B196,"")</f>
        <v xml:space="preserve">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
      </c>
      <c r="W196" t="str">
        <f t="shared" si="7"/>
        <v/>
      </c>
      <c r="X196" t="str">
        <f t="shared" si="8"/>
        <v/>
      </c>
      <c r="AC196" t="b">
        <f t="shared" si="9"/>
        <v>0</v>
      </c>
      <c r="AD196" t="str">
        <f>IFERROR(ABS(ABS(K196-'Data Transformation'!$R$5)-ABS(K196-'Data Transformation'!$R$6)),"")</f>
        <v/>
      </c>
      <c r="AE196" t="e">
        <f>IF(C196=FALSE,"",IF(AND(OR(V196=$Z$6,V196=$Z$8),OR(AC196=TRUE,AD196&lt;=IF(ISNUMBER('Data Transformation'!$R$15),'Data Transformation'!$R$15,'Data Transformation'!$R$25))),TRUE,FALSE))</f>
        <v>#DIV/0!</v>
      </c>
    </row>
    <row r="197" spans="2:31" x14ac:dyDescent="0.25">
      <c r="B197" t="str">
        <v xml:space="preserve"> </v>
      </c>
      <c r="C197" t="str">
        <v xml:space="preserve"> </v>
      </c>
      <c r="D197" t="str">
        <v xml:space="preserve"> </v>
      </c>
      <c r="E197" t="str">
        <v xml:space="preserve"> </v>
      </c>
      <c r="F197" t="str">
        <v xml:space="preserve"> </v>
      </c>
      <c r="G197" t="str">
        <v xml:space="preserve"> </v>
      </c>
      <c r="H197" t="str">
        <v xml:space="preserve"> </v>
      </c>
      <c r="I197" t="str">
        <v xml:space="preserve"> </v>
      </c>
      <c r="K197" s="59" t="str">
        <f>IFERROR(AVERAGEIF('Data Transformation'!$B$425:$B$8425,B197,IF('Input and Summary Results'!$J$4="no",'Data Transformation'!$C$425:$C$8425,'Data Transformation'!$E$425:$E$8425)),"")</f>
        <v/>
      </c>
      <c r="L197" s="60" t="str" cm="1">
        <f t="array" ref="L197">IFERROR(_xlfn.STDEV.S(IF('Data Transformation'!$B$425:$B$8425=B197,IF('Input and Summary Results'!$J$4="no",'Data Transformation'!$C$425:$C$8425,'Data Transformation'!$E$425:$E$8425),"")),"")</f>
        <v/>
      </c>
      <c r="M197" s="58"/>
      <c r="N197" t="str">
        <f>IF(E197&gt;='Data Transformation'!$R$29,B197,"")</f>
        <v xml:space="preserve">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xml:space="preserve"> </v>
      </c>
      <c r="Q197" t="str">
        <f>IFERROR(IF(AND(Assignments!L197&lt;('Data Transformation'!$R$4-'Data Transformation'!$R$3)/2,ABS(K197-'Data Transformation'!$R$6)&lt;ABS(K197-'Data Transformation'!$R$5),NOT(ISNUMBER(N197)),NOT(ISNUMBER(T197)),NOT(ISNUMBER(P197)),NOT(ISNUMBER(R197)),NOT(ISNUMBER(T197)),NOT(ISNUMBER(S197))),Assignments!B197,""),"")</f>
        <v/>
      </c>
      <c r="R197" t="str">
        <f>IF(H197&gt;='Data Transformation'!$R$30,B197,"")</f>
        <v xml:space="preserve"> </v>
      </c>
      <c r="S197" t="str">
        <f>IF(D197&gt;='Data Transformation'!$R$31,B197,"")</f>
        <v xml:space="preserve">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
      </c>
      <c r="W197" t="str">
        <f t="shared" si="7"/>
        <v/>
      </c>
      <c r="X197" t="str">
        <f t="shared" si="8"/>
        <v/>
      </c>
      <c r="AC197" t="b">
        <f t="shared" si="9"/>
        <v>0</v>
      </c>
      <c r="AD197" t="str">
        <f>IFERROR(ABS(ABS(K197-'Data Transformation'!$R$5)-ABS(K197-'Data Transformation'!$R$6)),"")</f>
        <v/>
      </c>
      <c r="AE197" t="e">
        <f>IF(C197=FALSE,"",IF(AND(OR(V197=$Z$6,V197=$Z$8),OR(AC197=TRUE,AD197&lt;=IF(ISNUMBER('Data Transformation'!$R$15),'Data Transformation'!$R$15,'Data Transformation'!$R$25))),TRUE,FALSE))</f>
        <v>#DIV/0!</v>
      </c>
    </row>
    <row r="198" spans="2:31" x14ac:dyDescent="0.25">
      <c r="B198" t="str">
        <v xml:space="preserve"> </v>
      </c>
      <c r="C198" t="str">
        <v xml:space="preserve"> </v>
      </c>
      <c r="D198" t="str">
        <v xml:space="preserve"> </v>
      </c>
      <c r="E198" t="str">
        <v xml:space="preserve"> </v>
      </c>
      <c r="F198" t="str">
        <v xml:space="preserve"> </v>
      </c>
      <c r="G198" t="str">
        <v xml:space="preserve"> </v>
      </c>
      <c r="H198" t="str">
        <v xml:space="preserve"> </v>
      </c>
      <c r="I198" t="str">
        <v xml:space="preserve"> </v>
      </c>
      <c r="K198" s="59" t="str">
        <f>IFERROR(AVERAGEIF('Data Transformation'!$B$425:$B$8425,B198,IF('Input and Summary Results'!$J$4="no",'Data Transformation'!$C$425:$C$8425,'Data Transformation'!$E$425:$E$8425)),"")</f>
        <v/>
      </c>
      <c r="L198" s="60" t="str" cm="1">
        <f t="array" ref="L198">IFERROR(_xlfn.STDEV.S(IF('Data Transformation'!$B$425:$B$8425=B198,IF('Input and Summary Results'!$J$4="no",'Data Transformation'!$C$425:$C$8425,'Data Transformation'!$E$425:$E$8425),"")),"")</f>
        <v/>
      </c>
      <c r="M198" s="58"/>
      <c r="N198" t="str">
        <f>IF(E198&gt;='Data Transformation'!$R$29,B198,"")</f>
        <v xml:space="preserve">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xml:space="preserve"> </v>
      </c>
      <c r="Q198" t="str">
        <f>IFERROR(IF(AND(Assignments!L198&lt;('Data Transformation'!$R$4-'Data Transformation'!$R$3)/2,ABS(K198-'Data Transformation'!$R$6)&lt;ABS(K198-'Data Transformation'!$R$5),NOT(ISNUMBER(N198)),NOT(ISNUMBER(T198)),NOT(ISNUMBER(P198)),NOT(ISNUMBER(R198)),NOT(ISNUMBER(T198)),NOT(ISNUMBER(S198))),Assignments!B198,""),"")</f>
        <v/>
      </c>
      <c r="R198" t="str">
        <f>IF(H198&gt;='Data Transformation'!$R$30,B198,"")</f>
        <v xml:space="preserve"> </v>
      </c>
      <c r="S198" t="str">
        <f>IF(D198&gt;='Data Transformation'!$R$31,B198,"")</f>
        <v xml:space="preserve">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
      </c>
      <c r="W198" t="str">
        <f t="shared" si="7"/>
        <v/>
      </c>
      <c r="X198" t="str">
        <f t="shared" si="8"/>
        <v/>
      </c>
      <c r="AC198" t="b">
        <f t="shared" si="9"/>
        <v>0</v>
      </c>
      <c r="AD198" t="str">
        <f>IFERROR(ABS(ABS(K198-'Data Transformation'!$R$5)-ABS(K198-'Data Transformation'!$R$6)),"")</f>
        <v/>
      </c>
      <c r="AE198" t="e">
        <f>IF(C198=FALSE,"",IF(AND(OR(V198=$Z$6,V198=$Z$8),OR(AC198=TRUE,AD198&lt;=IF(ISNUMBER('Data Transformation'!$R$15),'Data Transformation'!$R$15,'Data Transformation'!$R$25))),TRUE,FALSE))</f>
        <v>#DIV/0!</v>
      </c>
    </row>
    <row r="199" spans="2:31" x14ac:dyDescent="0.25">
      <c r="B199" t="str">
        <v xml:space="preserve"> </v>
      </c>
      <c r="C199" t="str">
        <v xml:space="preserve"> </v>
      </c>
      <c r="D199" t="str">
        <v xml:space="preserve"> </v>
      </c>
      <c r="E199" t="str">
        <v xml:space="preserve"> </v>
      </c>
      <c r="F199" t="str">
        <v xml:space="preserve"> </v>
      </c>
      <c r="G199" t="str">
        <v xml:space="preserve"> </v>
      </c>
      <c r="H199" t="str">
        <v xml:space="preserve"> </v>
      </c>
      <c r="I199" t="str">
        <v xml:space="preserve"> </v>
      </c>
      <c r="K199" s="59" t="str">
        <f>IFERROR(AVERAGEIF('Data Transformation'!$B$425:$B$8425,B199,IF('Input and Summary Results'!$J$4="no",'Data Transformation'!$C$425:$C$8425,'Data Transformation'!$E$425:$E$8425)),"")</f>
        <v/>
      </c>
      <c r="L199" s="60" t="str" cm="1">
        <f t="array" ref="L199">IFERROR(_xlfn.STDEV.S(IF('Data Transformation'!$B$425:$B$8425=B199,IF('Input and Summary Results'!$J$4="no",'Data Transformation'!$C$425:$C$8425,'Data Transformation'!$E$425:$E$8425),"")),"")</f>
        <v/>
      </c>
      <c r="M199" s="58"/>
      <c r="N199" t="str">
        <f>IF(E199&gt;='Data Transformation'!$R$29,B199,"")</f>
        <v xml:space="preserve"> </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xml:space="preserve">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xml:space="preserve"> </v>
      </c>
      <c r="S199" t="str">
        <f>IF(D199&gt;='Data Transformation'!$R$31,B199,"")</f>
        <v xml:space="preserve">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
      </c>
      <c r="W199" t="str">
        <f t="shared" ref="W199:W262" si="10">IF(COUNT(N199:T199)&gt;1,"True","")</f>
        <v/>
      </c>
      <c r="X199" t="str">
        <f t="shared" ref="X199:X262" si="11">IF(AND(D199&gt;0.8,G199&gt;0.5,ISNUMBER(B199)),"True","")</f>
        <v/>
      </c>
      <c r="AC199" t="b">
        <f t="shared" ref="AC199:AC262" si="12">IF(AND(H199&gt;0.35,G199&lt;0.35,E199&gt;0.35,T199="",R199="",P199="",N199="",S199=""),TRUE,FALSE)</f>
        <v>0</v>
      </c>
      <c r="AD199" t="str">
        <f>IFERROR(ABS(ABS(K199-'Data Transformation'!$R$5)-ABS(K199-'Data Transformation'!$R$6)),"")</f>
        <v/>
      </c>
      <c r="AE199" t="e">
        <f>IF(C199=FALSE,"",IF(AND(OR(V199=$Z$6,V199=$Z$8),OR(AC199=TRUE,AD199&lt;=IF(ISNUMBER('Data Transformation'!$R$15),'Data Transformation'!$R$15,'Data Transformation'!$R$25))),TRUE,FALSE))</f>
        <v>#DIV/0!</v>
      </c>
    </row>
    <row r="200" spans="2:31" x14ac:dyDescent="0.25">
      <c r="B200" t="str">
        <v xml:space="preserve"> </v>
      </c>
      <c r="C200" t="str">
        <v xml:space="preserve"> </v>
      </c>
      <c r="D200" t="str">
        <v xml:space="preserve"> </v>
      </c>
      <c r="E200" t="str">
        <v xml:space="preserve"> </v>
      </c>
      <c r="F200" t="str">
        <v xml:space="preserve"> </v>
      </c>
      <c r="G200" t="str">
        <v xml:space="preserve"> </v>
      </c>
      <c r="H200" t="str">
        <v xml:space="preserve"> </v>
      </c>
      <c r="I200" t="str">
        <v xml:space="preserve"> </v>
      </c>
      <c r="K200" s="59" t="str">
        <f>IFERROR(AVERAGEIF('Data Transformation'!$B$425:$B$8425,B200,IF('Input and Summary Results'!$J$4="no",'Data Transformation'!$C$425:$C$8425,'Data Transformation'!$E$425:$E$8425)),"")</f>
        <v/>
      </c>
      <c r="L200" s="60" t="str" cm="1">
        <f t="array" ref="L200">IFERROR(_xlfn.STDEV.S(IF('Data Transformation'!$B$425:$B$8425=B200,IF('Input and Summary Results'!$J$4="no",'Data Transformation'!$C$425:$C$8425,'Data Transformation'!$E$425:$E$8425),"")),"")</f>
        <v/>
      </c>
      <c r="M200" s="58"/>
      <c r="N200" t="str">
        <f>IF(E200&gt;='Data Transformation'!$R$29,B200,"")</f>
        <v xml:space="preserve"> </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xml:space="preserve">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xml:space="preserve"> </v>
      </c>
      <c r="S200" t="str">
        <f>IF(D200&gt;='Data Transformation'!$R$31,B200,"")</f>
        <v xml:space="preserve">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
      </c>
      <c r="W200" t="str">
        <f t="shared" si="10"/>
        <v/>
      </c>
      <c r="X200" t="str">
        <f t="shared" si="11"/>
        <v/>
      </c>
      <c r="AC200" t="b">
        <f t="shared" si="12"/>
        <v>0</v>
      </c>
      <c r="AD200" t="str">
        <f>IFERROR(ABS(ABS(K200-'Data Transformation'!$R$5)-ABS(K200-'Data Transformation'!$R$6)),"")</f>
        <v/>
      </c>
      <c r="AE200" t="e">
        <f>IF(C200=FALSE,"",IF(AND(OR(V200=$Z$6,V200=$Z$8),OR(AC200=TRUE,AD200&lt;=IF(ISNUMBER('Data Transformation'!$R$15),'Data Transformation'!$R$15,'Data Transformation'!$R$25))),TRUE,FALSE))</f>
        <v>#DIV/0!</v>
      </c>
    </row>
    <row r="201" spans="2:31" x14ac:dyDescent="0.25">
      <c r="B201" t="str">
        <v xml:space="preserve"> </v>
      </c>
      <c r="C201" t="str">
        <v xml:space="preserve"> </v>
      </c>
      <c r="D201" t="str">
        <v xml:space="preserve"> </v>
      </c>
      <c r="E201" t="str">
        <v xml:space="preserve"> </v>
      </c>
      <c r="F201" t="str">
        <v xml:space="preserve"> </v>
      </c>
      <c r="G201" t="str">
        <v xml:space="preserve"> </v>
      </c>
      <c r="H201" t="str">
        <v xml:space="preserve"> </v>
      </c>
      <c r="I201" t="str">
        <v xml:space="preserve"> </v>
      </c>
      <c r="K201" s="59" t="str">
        <f>IFERROR(AVERAGEIF('Data Transformation'!$B$425:$B$8425,B201,IF('Input and Summary Results'!$J$4="no",'Data Transformation'!$C$425:$C$8425,'Data Transformation'!$E$425:$E$8425)),"")</f>
        <v/>
      </c>
      <c r="L201" s="60" t="str" cm="1">
        <f t="array" ref="L201">IFERROR(_xlfn.STDEV.S(IF('Data Transformation'!$B$425:$B$8425=B201,IF('Input and Summary Results'!$J$4="no",'Data Transformation'!$C$425:$C$8425,'Data Transformation'!$E$425:$E$8425),"")),"")</f>
        <v/>
      </c>
      <c r="M201" s="58"/>
      <c r="N201" t="str">
        <f>IF(E201&gt;='Data Transformation'!$R$29,B201,"")</f>
        <v xml:space="preserve"> </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xml:space="preserve">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xml:space="preserve"> </v>
      </c>
      <c r="S201" t="str">
        <f>IF(D201&gt;='Data Transformation'!$R$31,B201,"")</f>
        <v xml:space="preserve">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
      </c>
      <c r="W201" t="str">
        <f t="shared" si="10"/>
        <v/>
      </c>
      <c r="X201" t="str">
        <f t="shared" si="11"/>
        <v/>
      </c>
      <c r="AC201" t="b">
        <f t="shared" si="12"/>
        <v>0</v>
      </c>
      <c r="AD201" t="str">
        <f>IFERROR(ABS(ABS(K201-'Data Transformation'!$R$5)-ABS(K201-'Data Transformation'!$R$6)),"")</f>
        <v/>
      </c>
      <c r="AE201" t="e">
        <f>IF(C201=FALSE,"",IF(AND(OR(V201=$Z$6,V201=$Z$8),OR(AC201=TRUE,AD201&lt;=IF(ISNUMBER('Data Transformation'!$R$15),'Data Transformation'!$R$15,'Data Transformation'!$R$25))),TRUE,FALSE))</f>
        <v>#DIV/0!</v>
      </c>
    </row>
    <row r="202" spans="2:31" x14ac:dyDescent="0.25">
      <c r="B202" t="str">
        <v xml:space="preserve"> </v>
      </c>
      <c r="C202" t="str">
        <v xml:space="preserve"> </v>
      </c>
      <c r="D202" t="str">
        <v xml:space="preserve"> </v>
      </c>
      <c r="E202" t="str">
        <v xml:space="preserve"> </v>
      </c>
      <c r="F202" t="str">
        <v xml:space="preserve"> </v>
      </c>
      <c r="G202" t="str">
        <v xml:space="preserve"> </v>
      </c>
      <c r="H202" t="str">
        <v xml:space="preserve"> </v>
      </c>
      <c r="I202" t="str">
        <v xml:space="preserve"> </v>
      </c>
      <c r="K202" s="59" t="str">
        <f>IFERROR(AVERAGEIF('Data Transformation'!$B$425:$B$8425,B202,IF('Input and Summary Results'!$J$4="no",'Data Transformation'!$C$425:$C$8425,'Data Transformation'!$E$425:$E$8425)),"")</f>
        <v/>
      </c>
      <c r="L202" s="60" t="str" cm="1">
        <f t="array" ref="L202">IFERROR(_xlfn.STDEV.S(IF('Data Transformation'!$B$425:$B$8425=B202,IF('Input and Summary Results'!$J$4="no",'Data Transformation'!$C$425:$C$8425,'Data Transformation'!$E$425:$E$8425),"")),"")</f>
        <v/>
      </c>
      <c r="M202" s="58"/>
      <c r="N202" t="str">
        <f>IF(E202&gt;='Data Transformation'!$R$29,B202,"")</f>
        <v xml:space="preserve"> </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xml:space="preserve">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xml:space="preserve"> </v>
      </c>
      <c r="S202" t="str">
        <f>IF(D202&gt;='Data Transformation'!$R$31,B202,"")</f>
        <v xml:space="preserve">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
      </c>
      <c r="W202" t="str">
        <f t="shared" si="10"/>
        <v/>
      </c>
      <c r="X202" t="str">
        <f t="shared" si="11"/>
        <v/>
      </c>
      <c r="AC202" t="b">
        <f t="shared" si="12"/>
        <v>0</v>
      </c>
      <c r="AD202" t="str">
        <f>IFERROR(ABS(ABS(K202-'Data Transformation'!$R$5)-ABS(K202-'Data Transformation'!$R$6)),"")</f>
        <v/>
      </c>
      <c r="AE202" t="e">
        <f>IF(C202=FALSE,"",IF(AND(OR(V202=$Z$6,V202=$Z$8),OR(AC202=TRUE,AD202&lt;=IF(ISNUMBER('Data Transformation'!$R$15),'Data Transformation'!$R$15,'Data Transformation'!$R$25))),TRUE,FALSE))</f>
        <v>#DIV/0!</v>
      </c>
    </row>
    <row r="203" spans="2:31" x14ac:dyDescent="0.25">
      <c r="B203" t="str">
        <v xml:space="preserve"> </v>
      </c>
      <c r="C203" t="str">
        <v xml:space="preserve"> </v>
      </c>
      <c r="D203" t="str">
        <v xml:space="preserve"> </v>
      </c>
      <c r="E203" t="str">
        <v xml:space="preserve"> </v>
      </c>
      <c r="F203" t="str">
        <v xml:space="preserve"> </v>
      </c>
      <c r="G203" t="str">
        <v xml:space="preserve"> </v>
      </c>
      <c r="H203" t="str">
        <v xml:space="preserve"> </v>
      </c>
      <c r="I203" t="str">
        <v xml:space="preserve"> </v>
      </c>
      <c r="K203" s="59" t="str">
        <f>IFERROR(AVERAGEIF('Data Transformation'!$B$425:$B$8425,B203,IF('Input and Summary Results'!$J$4="no",'Data Transformation'!$C$425:$C$8425,'Data Transformation'!$E$425:$E$8425)),"")</f>
        <v/>
      </c>
      <c r="L203" s="60" t="str" cm="1">
        <f t="array" ref="L203">IFERROR(_xlfn.STDEV.S(IF('Data Transformation'!$B$425:$B$8425=B203,IF('Input and Summary Results'!$J$4="no",'Data Transformation'!$C$425:$C$8425,'Data Transformation'!$E$425:$E$8425),"")),"")</f>
        <v/>
      </c>
      <c r="M203" s="58"/>
      <c r="N203" t="str">
        <f>IF(E203&gt;='Data Transformation'!$R$29,B203,"")</f>
        <v xml:space="preserve"> </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xml:space="preserve">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xml:space="preserve"> </v>
      </c>
      <c r="S203" t="str">
        <f>IF(D203&gt;='Data Transformation'!$R$31,B203,"")</f>
        <v xml:space="preserve">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
      </c>
      <c r="W203" t="str">
        <f t="shared" si="10"/>
        <v/>
      </c>
      <c r="X203" t="str">
        <f t="shared" si="11"/>
        <v/>
      </c>
      <c r="AC203" t="b">
        <f t="shared" si="12"/>
        <v>0</v>
      </c>
      <c r="AD203" t="str">
        <f>IFERROR(ABS(ABS(K203-'Data Transformation'!$R$5)-ABS(K203-'Data Transformation'!$R$6)),"")</f>
        <v/>
      </c>
      <c r="AE203" t="e">
        <f>IF(C203=FALSE,"",IF(AND(OR(V203=$Z$6,V203=$Z$8),OR(AC203=TRUE,AD203&lt;=IF(ISNUMBER('Data Transformation'!$R$15),'Data Transformation'!$R$15,'Data Transformation'!$R$25))),TRUE,FALSE))</f>
        <v>#DIV/0!</v>
      </c>
    </row>
    <row r="204" spans="2:31" x14ac:dyDescent="0.25">
      <c r="B204" t="str">
        <v xml:space="preserve"> </v>
      </c>
      <c r="C204" t="str">
        <v xml:space="preserve"> </v>
      </c>
      <c r="D204" t="str">
        <v xml:space="preserve"> </v>
      </c>
      <c r="E204" t="str">
        <v xml:space="preserve"> </v>
      </c>
      <c r="F204" t="str">
        <v xml:space="preserve"> </v>
      </c>
      <c r="G204" t="str">
        <v xml:space="preserve"> </v>
      </c>
      <c r="H204" t="str">
        <v xml:space="preserve"> </v>
      </c>
      <c r="I204" t="str">
        <v xml:space="preserve"> </v>
      </c>
      <c r="K204" s="59" t="str">
        <f>IFERROR(AVERAGEIF('Data Transformation'!$B$425:$B$8425,B204,IF('Input and Summary Results'!$J$4="no",'Data Transformation'!$C$425:$C$8425,'Data Transformation'!$E$425:$E$8425)),"")</f>
        <v/>
      </c>
      <c r="L204" s="60" t="str" cm="1">
        <f t="array" ref="L204">IFERROR(_xlfn.STDEV.S(IF('Data Transformation'!$B$425:$B$8425=B204,IF('Input and Summary Results'!$J$4="no",'Data Transformation'!$C$425:$C$8425,'Data Transformation'!$E$425:$E$8425),"")),"")</f>
        <v/>
      </c>
      <c r="M204" s="58"/>
      <c r="N204" t="str">
        <f>IF(E204&gt;='Data Transformation'!$R$29,B204,"")</f>
        <v xml:space="preserve"> </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xml:space="preserve">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xml:space="preserve"> </v>
      </c>
      <c r="S204" t="str">
        <f>IF(D204&gt;='Data Transformation'!$R$31,B204,"")</f>
        <v xml:space="preserve">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
      </c>
      <c r="W204" t="str">
        <f t="shared" si="10"/>
        <v/>
      </c>
      <c r="X204" t="str">
        <f t="shared" si="11"/>
        <v/>
      </c>
      <c r="AC204" t="b">
        <f t="shared" si="12"/>
        <v>0</v>
      </c>
      <c r="AD204" t="str">
        <f>IFERROR(ABS(ABS(K204-'Data Transformation'!$R$5)-ABS(K204-'Data Transformation'!$R$6)),"")</f>
        <v/>
      </c>
      <c r="AE204" t="e">
        <f>IF(C204=FALSE,"",IF(AND(OR(V204=$Z$6,V204=$Z$8),OR(AC204=TRUE,AD204&lt;=IF(ISNUMBER('Data Transformation'!$R$15),'Data Transformation'!$R$15,'Data Transformation'!$R$25))),TRUE,FALSE))</f>
        <v>#DIV/0!</v>
      </c>
    </row>
    <row r="205" spans="2:31" x14ac:dyDescent="0.25">
      <c r="B205" t="str">
        <v xml:space="preserve"> </v>
      </c>
      <c r="C205" t="str">
        <v xml:space="preserve"> </v>
      </c>
      <c r="D205" t="str">
        <v xml:space="preserve"> </v>
      </c>
      <c r="E205" t="str">
        <v xml:space="preserve"> </v>
      </c>
      <c r="F205" t="str">
        <v xml:space="preserve"> </v>
      </c>
      <c r="G205" t="str">
        <v xml:space="preserve"> </v>
      </c>
      <c r="H205" t="str">
        <v xml:space="preserve"> </v>
      </c>
      <c r="I205" t="str">
        <v xml:space="preserve"> </v>
      </c>
      <c r="K205" s="59" t="str">
        <f>IFERROR(AVERAGEIF('Data Transformation'!$B$425:$B$8425,B205,IF('Input and Summary Results'!$J$4="no",'Data Transformation'!$C$425:$C$8425,'Data Transformation'!$E$425:$E$8425)),"")</f>
        <v/>
      </c>
      <c r="L205" s="60" t="str" cm="1">
        <f t="array" ref="L205">IFERROR(_xlfn.STDEV.S(IF('Data Transformation'!$B$425:$B$8425=B205,IF('Input and Summary Results'!$J$4="no",'Data Transformation'!$C$425:$C$8425,'Data Transformation'!$E$425:$E$8425),"")),"")</f>
        <v/>
      </c>
      <c r="M205" s="58"/>
      <c r="N205" t="str">
        <f>IF(E205&gt;='Data Transformation'!$R$29,B205,"")</f>
        <v xml:space="preserve"> </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xml:space="preserve">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xml:space="preserve"> </v>
      </c>
      <c r="S205" t="str">
        <f>IF(D205&gt;='Data Transformation'!$R$31,B205,"")</f>
        <v xml:space="preserve">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
      </c>
      <c r="W205" t="str">
        <f t="shared" si="10"/>
        <v/>
      </c>
      <c r="X205" t="str">
        <f t="shared" si="11"/>
        <v/>
      </c>
      <c r="AC205" t="b">
        <f t="shared" si="12"/>
        <v>0</v>
      </c>
      <c r="AD205" t="str">
        <f>IFERROR(ABS(ABS(K205-'Data Transformation'!$R$5)-ABS(K205-'Data Transformation'!$R$6)),"")</f>
        <v/>
      </c>
      <c r="AE205" t="e">
        <f>IF(C205=FALSE,"",IF(AND(OR(V205=$Z$6,V205=$Z$8),OR(AC205=TRUE,AD205&lt;=IF(ISNUMBER('Data Transformation'!$R$15),'Data Transformation'!$R$15,'Data Transformation'!$R$25))),TRUE,FALSE))</f>
        <v>#DIV/0!</v>
      </c>
    </row>
    <row r="206" spans="2:31" x14ac:dyDescent="0.25">
      <c r="B206" t="str">
        <v xml:space="preserve"> </v>
      </c>
      <c r="C206" t="str">
        <v xml:space="preserve"> </v>
      </c>
      <c r="D206" t="str">
        <v xml:space="preserve"> </v>
      </c>
      <c r="E206" t="str">
        <v xml:space="preserve"> </v>
      </c>
      <c r="F206" t="str">
        <v xml:space="preserve"> </v>
      </c>
      <c r="G206" t="str">
        <v xml:space="preserve"> </v>
      </c>
      <c r="H206" t="str">
        <v xml:space="preserve"> </v>
      </c>
      <c r="I206" t="str">
        <v xml:space="preserve"> </v>
      </c>
      <c r="K206" s="59" t="str">
        <f>IFERROR(AVERAGEIF('Data Transformation'!$B$425:$B$8425,B206,IF('Input and Summary Results'!$J$4="no",'Data Transformation'!$C$425:$C$8425,'Data Transformation'!$E$425:$E$8425)),"")</f>
        <v/>
      </c>
      <c r="L206" s="60" t="str" cm="1">
        <f t="array" ref="L206">IFERROR(_xlfn.STDEV.S(IF('Data Transformation'!$B$425:$B$8425=B206,IF('Input and Summary Results'!$J$4="no",'Data Transformation'!$C$425:$C$8425,'Data Transformation'!$E$425:$E$8425),"")),"")</f>
        <v/>
      </c>
      <c r="M206" s="58"/>
      <c r="N206" t="str">
        <f>IF(E206&gt;='Data Transformation'!$R$29,B206,"")</f>
        <v xml:space="preserve">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xml:space="preserve"> </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xml:space="preserve"> </v>
      </c>
      <c r="S206" t="str">
        <f>IF(D206&gt;='Data Transformation'!$R$31,B206,"")</f>
        <v xml:space="preserve">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
      </c>
      <c r="W206" t="str">
        <f t="shared" si="10"/>
        <v/>
      </c>
      <c r="X206" t="str">
        <f t="shared" si="11"/>
        <v/>
      </c>
      <c r="AC206" t="b">
        <f t="shared" si="12"/>
        <v>0</v>
      </c>
      <c r="AD206" t="str">
        <f>IFERROR(ABS(ABS(K206-'Data Transformation'!$R$5)-ABS(K206-'Data Transformation'!$R$6)),"")</f>
        <v/>
      </c>
      <c r="AE206" t="e">
        <f>IF(C206=FALSE,"",IF(AND(OR(V206=$Z$6,V206=$Z$8),OR(AC206=TRUE,AD206&lt;=IF(ISNUMBER('Data Transformation'!$R$15),'Data Transformation'!$R$15,'Data Transformation'!$R$25))),TRUE,FALSE))</f>
        <v>#DIV/0!</v>
      </c>
    </row>
    <row r="207" spans="2:31" x14ac:dyDescent="0.25">
      <c r="B207" t="str">
        <v xml:space="preserve"> </v>
      </c>
      <c r="C207" t="str">
        <v xml:space="preserve"> </v>
      </c>
      <c r="D207" t="str">
        <v xml:space="preserve"> </v>
      </c>
      <c r="E207" t="str">
        <v xml:space="preserve"> </v>
      </c>
      <c r="F207" t="str">
        <v xml:space="preserve"> </v>
      </c>
      <c r="G207" t="str">
        <v xml:space="preserve"> </v>
      </c>
      <c r="H207" t="str">
        <v xml:space="preserve"> </v>
      </c>
      <c r="I207" t="str">
        <v xml:space="preserve"> </v>
      </c>
      <c r="K207" s="59" t="str">
        <f>IFERROR(AVERAGEIF('Data Transformation'!$B$425:$B$8425,B207,IF('Input and Summary Results'!$J$4="no",'Data Transformation'!$C$425:$C$8425,'Data Transformation'!$E$425:$E$8425)),"")</f>
        <v/>
      </c>
      <c r="L207" s="60" t="str" cm="1">
        <f t="array" ref="L207">IFERROR(_xlfn.STDEV.S(IF('Data Transformation'!$B$425:$B$8425=B207,IF('Input and Summary Results'!$J$4="no",'Data Transformation'!$C$425:$C$8425,'Data Transformation'!$E$425:$E$8425),"")),"")</f>
        <v/>
      </c>
      <c r="M207" s="58"/>
      <c r="N207" t="str">
        <f>IF(E207&gt;='Data Transformation'!$R$29,B207,"")</f>
        <v xml:space="preserve"> </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xml:space="preserve">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xml:space="preserve"> </v>
      </c>
      <c r="S207" t="str">
        <f>IF(D207&gt;='Data Transformation'!$R$31,B207,"")</f>
        <v xml:space="preserve">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
      </c>
      <c r="W207" t="str">
        <f t="shared" si="10"/>
        <v/>
      </c>
      <c r="X207" t="str">
        <f t="shared" si="11"/>
        <v/>
      </c>
      <c r="AC207" t="b">
        <f t="shared" si="12"/>
        <v>0</v>
      </c>
      <c r="AD207" t="str">
        <f>IFERROR(ABS(ABS(K207-'Data Transformation'!$R$5)-ABS(K207-'Data Transformation'!$R$6)),"")</f>
        <v/>
      </c>
      <c r="AE207" t="e">
        <f>IF(C207=FALSE,"",IF(AND(OR(V207=$Z$6,V207=$Z$8),OR(AC207=TRUE,AD207&lt;=IF(ISNUMBER('Data Transformation'!$R$15),'Data Transformation'!$R$15,'Data Transformation'!$R$25))),TRUE,FALSE))</f>
        <v>#DIV/0!</v>
      </c>
    </row>
    <row r="208" spans="2:31" x14ac:dyDescent="0.25">
      <c r="B208" t="str">
        <v xml:space="preserve"> </v>
      </c>
      <c r="C208" t="str">
        <v xml:space="preserve"> </v>
      </c>
      <c r="D208" t="str">
        <v xml:space="preserve"> </v>
      </c>
      <c r="E208" t="str">
        <v xml:space="preserve"> </v>
      </c>
      <c r="F208" t="str">
        <v xml:space="preserve"> </v>
      </c>
      <c r="G208" t="str">
        <v xml:space="preserve"> </v>
      </c>
      <c r="H208" t="str">
        <v xml:space="preserve"> </v>
      </c>
      <c r="I208" t="str">
        <v xml:space="preserve"> </v>
      </c>
      <c r="K208" s="59" t="str">
        <f>IFERROR(AVERAGEIF('Data Transformation'!$B$425:$B$8425,B208,IF('Input and Summary Results'!$J$4="no",'Data Transformation'!$C$425:$C$8425,'Data Transformation'!$E$425:$E$8425)),"")</f>
        <v/>
      </c>
      <c r="L208" s="60" t="str" cm="1">
        <f t="array" ref="L208">IFERROR(_xlfn.STDEV.S(IF('Data Transformation'!$B$425:$B$8425=B208,IF('Input and Summary Results'!$J$4="no",'Data Transformation'!$C$425:$C$8425,'Data Transformation'!$E$425:$E$8425),"")),"")</f>
        <v/>
      </c>
      <c r="M208" s="58"/>
      <c r="N208" t="str">
        <f>IF(E208&gt;='Data Transformation'!$R$29,B208,"")</f>
        <v xml:space="preserve"> </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xml:space="preserve">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xml:space="preserve"> </v>
      </c>
      <c r="S208" t="str">
        <f>IF(D208&gt;='Data Transformation'!$R$31,B208,"")</f>
        <v xml:space="preserve">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
      </c>
      <c r="W208" t="str">
        <f t="shared" si="10"/>
        <v/>
      </c>
      <c r="X208" t="str">
        <f t="shared" si="11"/>
        <v/>
      </c>
      <c r="AC208" t="b">
        <f t="shared" si="12"/>
        <v>0</v>
      </c>
      <c r="AD208" t="str">
        <f>IFERROR(ABS(ABS(K208-'Data Transformation'!$R$5)-ABS(K208-'Data Transformation'!$R$6)),"")</f>
        <v/>
      </c>
      <c r="AE208" t="e">
        <f>IF(C208=FALSE,"",IF(AND(OR(V208=$Z$6,V208=$Z$8),OR(AC208=TRUE,AD208&lt;=IF(ISNUMBER('Data Transformation'!$R$15),'Data Transformation'!$R$15,'Data Transformation'!$R$25))),TRUE,FALSE))</f>
        <v>#DIV/0!</v>
      </c>
    </row>
    <row r="209" spans="2:31" x14ac:dyDescent="0.25">
      <c r="B209" t="str">
        <v xml:space="preserve"> </v>
      </c>
      <c r="C209" t="str">
        <v xml:space="preserve"> </v>
      </c>
      <c r="D209" t="str">
        <v xml:space="preserve"> </v>
      </c>
      <c r="E209" t="str">
        <v xml:space="preserve"> </v>
      </c>
      <c r="F209" t="str">
        <v xml:space="preserve"> </v>
      </c>
      <c r="G209" t="str">
        <v xml:space="preserve"> </v>
      </c>
      <c r="H209" t="str">
        <v xml:space="preserve"> </v>
      </c>
      <c r="I209" t="str">
        <v xml:space="preserve"> </v>
      </c>
      <c r="K209" s="59" t="str">
        <f>IFERROR(AVERAGEIF('Data Transformation'!$B$425:$B$8425,B209,IF('Input and Summary Results'!$J$4="no",'Data Transformation'!$C$425:$C$8425,'Data Transformation'!$E$425:$E$8425)),"")</f>
        <v/>
      </c>
      <c r="L209" s="60" t="str" cm="1">
        <f t="array" ref="L209">IFERROR(_xlfn.STDEV.S(IF('Data Transformation'!$B$425:$B$8425=B209,IF('Input and Summary Results'!$J$4="no",'Data Transformation'!$C$425:$C$8425,'Data Transformation'!$E$425:$E$8425),"")),"")</f>
        <v/>
      </c>
      <c r="M209" s="58"/>
      <c r="N209" t="str">
        <f>IF(E209&gt;='Data Transformation'!$R$29,B209,"")</f>
        <v xml:space="preserve">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xml:space="preserve"> </v>
      </c>
      <c r="Q209" t="str">
        <f>IFERROR(IF(AND(Assignments!L209&lt;('Data Transformation'!$R$4-'Data Transformation'!$R$3)/2,ABS(K209-'Data Transformation'!$R$6)&lt;ABS(K209-'Data Transformation'!$R$5),NOT(ISNUMBER(N209)),NOT(ISNUMBER(T209)),NOT(ISNUMBER(P209)),NOT(ISNUMBER(R209)),NOT(ISNUMBER(T209)),NOT(ISNUMBER(S209))),Assignments!B209,""),"")</f>
        <v/>
      </c>
      <c r="R209" t="str">
        <f>IF(H209&gt;='Data Transformation'!$R$30,B209,"")</f>
        <v xml:space="preserve"> </v>
      </c>
      <c r="S209" t="str">
        <f>IF(D209&gt;='Data Transformation'!$R$31,B209,"")</f>
        <v xml:space="preserve">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
      </c>
      <c r="W209" t="str">
        <f t="shared" si="10"/>
        <v/>
      </c>
      <c r="X209" t="str">
        <f t="shared" si="11"/>
        <v/>
      </c>
      <c r="AC209" t="b">
        <f t="shared" si="12"/>
        <v>0</v>
      </c>
      <c r="AD209" t="str">
        <f>IFERROR(ABS(ABS(K209-'Data Transformation'!$R$5)-ABS(K209-'Data Transformation'!$R$6)),"")</f>
        <v/>
      </c>
      <c r="AE209" t="e">
        <f>IF(C209=FALSE,"",IF(AND(OR(V209=$Z$6,V209=$Z$8),OR(AC209=TRUE,AD209&lt;=IF(ISNUMBER('Data Transformation'!$R$15),'Data Transformation'!$R$15,'Data Transformation'!$R$25))),TRUE,FALSE))</f>
        <v>#DIV/0!</v>
      </c>
    </row>
    <row r="210" spans="2:31" x14ac:dyDescent="0.25">
      <c r="B210" t="str">
        <v xml:space="preserve"> </v>
      </c>
      <c r="C210" t="str">
        <v xml:space="preserve"> </v>
      </c>
      <c r="D210" t="str">
        <v xml:space="preserve"> </v>
      </c>
      <c r="E210" t="str">
        <v xml:space="preserve"> </v>
      </c>
      <c r="F210" t="str">
        <v xml:space="preserve"> </v>
      </c>
      <c r="G210" t="str">
        <v xml:space="preserve"> </v>
      </c>
      <c r="H210" t="str">
        <v xml:space="preserve"> </v>
      </c>
      <c r="I210" t="str">
        <v xml:space="preserve"> </v>
      </c>
      <c r="K210" s="59" t="str">
        <f>IFERROR(AVERAGEIF('Data Transformation'!$B$425:$B$8425,B210,IF('Input and Summary Results'!$J$4="no",'Data Transformation'!$C$425:$C$8425,'Data Transformation'!$E$425:$E$8425)),"")</f>
        <v/>
      </c>
      <c r="L210" s="60" t="str" cm="1">
        <f t="array" ref="L210">IFERROR(_xlfn.STDEV.S(IF('Data Transformation'!$B$425:$B$8425=B210,IF('Input and Summary Results'!$J$4="no",'Data Transformation'!$C$425:$C$8425,'Data Transformation'!$E$425:$E$8425),"")),"")</f>
        <v/>
      </c>
      <c r="M210" s="58"/>
      <c r="N210" t="str">
        <f>IF(E210&gt;='Data Transformation'!$R$29,B210,"")</f>
        <v xml:space="preserve">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xml:space="preserve"> </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xml:space="preserve"> </v>
      </c>
      <c r="S210" t="str">
        <f>IF(D210&gt;='Data Transformation'!$R$31,B210,"")</f>
        <v xml:space="preserve">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
      </c>
      <c r="W210" t="str">
        <f t="shared" si="10"/>
        <v/>
      </c>
      <c r="X210" t="str">
        <f t="shared" si="11"/>
        <v/>
      </c>
      <c r="AC210" t="b">
        <f t="shared" si="12"/>
        <v>0</v>
      </c>
      <c r="AD210" t="str">
        <f>IFERROR(ABS(ABS(K210-'Data Transformation'!$R$5)-ABS(K210-'Data Transformation'!$R$6)),"")</f>
        <v/>
      </c>
      <c r="AE210" t="e">
        <f>IF(C210=FALSE,"",IF(AND(OR(V210=$Z$6,V210=$Z$8),OR(AC210=TRUE,AD210&lt;=IF(ISNUMBER('Data Transformation'!$R$15),'Data Transformation'!$R$15,'Data Transformation'!$R$25))),TRUE,FALSE))</f>
        <v>#DIV/0!</v>
      </c>
    </row>
    <row r="211" spans="2:31" x14ac:dyDescent="0.25">
      <c r="B211" t="str">
        <v xml:space="preserve"> </v>
      </c>
      <c r="C211" t="str">
        <v xml:space="preserve"> </v>
      </c>
      <c r="D211" t="str">
        <v xml:space="preserve"> </v>
      </c>
      <c r="E211" t="str">
        <v xml:space="preserve"> </v>
      </c>
      <c r="F211" t="str">
        <v xml:space="preserve"> </v>
      </c>
      <c r="G211" t="str">
        <v xml:space="preserve"> </v>
      </c>
      <c r="H211" t="str">
        <v xml:space="preserve"> </v>
      </c>
      <c r="I211" t="str">
        <v xml:space="preserve"> </v>
      </c>
      <c r="K211" s="59" t="str">
        <f>IFERROR(AVERAGEIF('Data Transformation'!$B$425:$B$8425,B211,IF('Input and Summary Results'!$J$4="no",'Data Transformation'!$C$425:$C$8425,'Data Transformation'!$E$425:$E$8425)),"")</f>
        <v/>
      </c>
      <c r="L211" s="60" t="str" cm="1">
        <f t="array" ref="L211">IFERROR(_xlfn.STDEV.S(IF('Data Transformation'!$B$425:$B$8425=B211,IF('Input and Summary Results'!$J$4="no",'Data Transformation'!$C$425:$C$8425,'Data Transformation'!$E$425:$E$8425),"")),"")</f>
        <v/>
      </c>
      <c r="M211" s="58"/>
      <c r="N211" t="str">
        <f>IF(E211&gt;='Data Transformation'!$R$29,B211,"")</f>
        <v xml:space="preserve"> </v>
      </c>
      <c r="O211" t="str">
        <f>IFERROR(IF(AND(Assignments!L211&lt;('Data Transformation'!$R$4-'Data Transformation'!$R$3)/2,ABS(K211-'Data Transformation'!$R$6)&gt;ABS(K211-'Data Transformation'!$R$5),NOT(ISNUMBER(N211)),NOT(ISNUMBER(R211)),NOT(ISNUMBER(P211)),NOT(ISNUMBER(R211)),NOT(ISNUMBER(S211)),NOT(ISNUMBER(T211))),Assignments!B211,""),"")</f>
        <v/>
      </c>
      <c r="P211" t="str">
        <f>IF(AND(NOT(ISNUMBER(N211)),NOT(ISNUMBER(R211)),NOT(ISNUMBER(S211)),G211&gt;='Data Transformation'!$R$28),B211,"")</f>
        <v xml:space="preserve"> </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xml:space="preserve"> </v>
      </c>
      <c r="S211" t="str">
        <f>IF(D211&gt;='Data Transformation'!$R$31,B211,"")</f>
        <v xml:space="preserve">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
      </c>
      <c r="W211" t="str">
        <f t="shared" si="10"/>
        <v/>
      </c>
      <c r="X211" t="str">
        <f t="shared" si="11"/>
        <v/>
      </c>
      <c r="AC211" t="b">
        <f t="shared" si="12"/>
        <v>0</v>
      </c>
      <c r="AD211" t="str">
        <f>IFERROR(ABS(ABS(K211-'Data Transformation'!$R$5)-ABS(K211-'Data Transformation'!$R$6)),"")</f>
        <v/>
      </c>
      <c r="AE211" t="e">
        <f>IF(C211=FALSE,"",IF(AND(OR(V211=$Z$6,V211=$Z$8),OR(AC211=TRUE,AD211&lt;=IF(ISNUMBER('Data Transformation'!$R$15),'Data Transformation'!$R$15,'Data Transformation'!$R$25))),TRUE,FALSE))</f>
        <v>#DIV/0!</v>
      </c>
    </row>
    <row r="212" spans="2:31" x14ac:dyDescent="0.25">
      <c r="B212" t="str">
        <v xml:space="preserve"> </v>
      </c>
      <c r="C212" t="str">
        <v xml:space="preserve"> </v>
      </c>
      <c r="D212" t="str">
        <v xml:space="preserve"> </v>
      </c>
      <c r="E212" t="str">
        <v xml:space="preserve"> </v>
      </c>
      <c r="F212" t="str">
        <v xml:space="preserve"> </v>
      </c>
      <c r="G212" t="str">
        <v xml:space="preserve"> </v>
      </c>
      <c r="H212" t="str">
        <v xml:space="preserve"> </v>
      </c>
      <c r="I212" t="str">
        <v xml:space="preserve"> </v>
      </c>
      <c r="K212" s="59" t="str">
        <f>IFERROR(AVERAGEIF('Data Transformation'!$B$425:$B$8425,B212,IF('Input and Summary Results'!$J$4="no",'Data Transformation'!$C$425:$C$8425,'Data Transformation'!$E$425:$E$8425)),"")</f>
        <v/>
      </c>
      <c r="L212" s="60" t="str" cm="1">
        <f t="array" ref="L212">IFERROR(_xlfn.STDEV.S(IF('Data Transformation'!$B$425:$B$8425=B212,IF('Input and Summary Results'!$J$4="no",'Data Transformation'!$C$425:$C$8425,'Data Transformation'!$E$425:$E$8425),"")),"")</f>
        <v/>
      </c>
      <c r="M212" s="58"/>
      <c r="N212" t="str">
        <f>IF(E212&gt;='Data Transformation'!$R$29,B212,"")</f>
        <v xml:space="preserve"> </v>
      </c>
      <c r="O212" t="str">
        <f>IFERROR(IF(AND(Assignments!L212&lt;('Data Transformation'!$R$4-'Data Transformation'!$R$3)/2,ABS(K212-'Data Transformation'!$R$6)&gt;ABS(K212-'Data Transformation'!$R$5),NOT(ISNUMBER(N212)),NOT(ISNUMBER(R212)),NOT(ISNUMBER(P212)),NOT(ISNUMBER(R212)),NOT(ISNUMBER(S212)),NOT(ISNUMBER(T212))),Assignments!B212,""),"")</f>
        <v/>
      </c>
      <c r="P212" t="str">
        <f>IF(AND(NOT(ISNUMBER(N212)),NOT(ISNUMBER(R212)),NOT(ISNUMBER(S212)),G212&gt;='Data Transformation'!$R$28),B212,"")</f>
        <v xml:space="preserve"> </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xml:space="preserve"> </v>
      </c>
      <c r="S212" t="str">
        <f>IF(D212&gt;='Data Transformation'!$R$31,B212,"")</f>
        <v xml:space="preserve">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
      </c>
      <c r="W212" t="str">
        <f t="shared" si="10"/>
        <v/>
      </c>
      <c r="X212" t="str">
        <f t="shared" si="11"/>
        <v/>
      </c>
      <c r="AC212" t="b">
        <f t="shared" si="12"/>
        <v>0</v>
      </c>
      <c r="AD212" t="str">
        <f>IFERROR(ABS(ABS(K212-'Data Transformation'!$R$5)-ABS(K212-'Data Transformation'!$R$6)),"")</f>
        <v/>
      </c>
      <c r="AE212" t="e">
        <f>IF(C212=FALSE,"",IF(AND(OR(V212=$Z$6,V212=$Z$8),OR(AC212=TRUE,AD212&lt;=IF(ISNUMBER('Data Transformation'!$R$15),'Data Transformation'!$R$15,'Data Transformation'!$R$25))),TRUE,FALSE))</f>
        <v>#DIV/0!</v>
      </c>
    </row>
    <row r="213" spans="2:31" x14ac:dyDescent="0.25">
      <c r="B213" t="str">
        <v xml:space="preserve"> </v>
      </c>
      <c r="C213" t="str">
        <v xml:space="preserve"> </v>
      </c>
      <c r="D213" t="str">
        <v xml:space="preserve"> </v>
      </c>
      <c r="E213" t="str">
        <v xml:space="preserve"> </v>
      </c>
      <c r="F213" t="str">
        <v xml:space="preserve"> </v>
      </c>
      <c r="G213" t="str">
        <v xml:space="preserve"> </v>
      </c>
      <c r="H213" t="str">
        <v xml:space="preserve"> </v>
      </c>
      <c r="I213" t="str">
        <v xml:space="preserve"> </v>
      </c>
      <c r="K213" s="59" t="str">
        <f>IFERROR(AVERAGEIF('Data Transformation'!$B$425:$B$8425,B213,IF('Input and Summary Results'!$J$4="no",'Data Transformation'!$C$425:$C$8425,'Data Transformation'!$E$425:$E$8425)),"")</f>
        <v/>
      </c>
      <c r="L213" s="60" t="str" cm="1">
        <f t="array" ref="L213">IFERROR(_xlfn.STDEV.S(IF('Data Transformation'!$B$425:$B$8425=B213,IF('Input and Summary Results'!$J$4="no",'Data Transformation'!$C$425:$C$8425,'Data Transformation'!$E$425:$E$8425),"")),"")</f>
        <v/>
      </c>
      <c r="M213" s="58"/>
      <c r="N213" t="str">
        <f>IF(E213&gt;='Data Transformation'!$R$29,B213,"")</f>
        <v xml:space="preserve"> </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xml:space="preserve">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xml:space="preserve"> </v>
      </c>
      <c r="S213" t="str">
        <f>IF(D213&gt;='Data Transformation'!$R$31,B213,"")</f>
        <v xml:space="preserve">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
      </c>
      <c r="W213" t="str">
        <f t="shared" si="10"/>
        <v/>
      </c>
      <c r="X213" t="str">
        <f t="shared" si="11"/>
        <v/>
      </c>
      <c r="AC213" t="b">
        <f t="shared" si="12"/>
        <v>0</v>
      </c>
      <c r="AD213" t="str">
        <f>IFERROR(ABS(ABS(K213-'Data Transformation'!$R$5)-ABS(K213-'Data Transformation'!$R$6)),"")</f>
        <v/>
      </c>
      <c r="AE213" t="e">
        <f>IF(C213=FALSE,"",IF(AND(OR(V213=$Z$6,V213=$Z$8),OR(AC213=TRUE,AD213&lt;=IF(ISNUMBER('Data Transformation'!$R$15),'Data Transformation'!$R$15,'Data Transformation'!$R$25))),TRUE,FALSE))</f>
        <v>#DIV/0!</v>
      </c>
    </row>
    <row r="214" spans="2:31" x14ac:dyDescent="0.25">
      <c r="B214" t="str">
        <v xml:space="preserve"> </v>
      </c>
      <c r="C214" t="str">
        <v xml:space="preserve"> </v>
      </c>
      <c r="D214" t="str">
        <v xml:space="preserve"> </v>
      </c>
      <c r="E214" t="str">
        <v xml:space="preserve"> </v>
      </c>
      <c r="F214" t="str">
        <v xml:space="preserve"> </v>
      </c>
      <c r="G214" t="str">
        <v xml:space="preserve"> </v>
      </c>
      <c r="H214" t="str">
        <v xml:space="preserve"> </v>
      </c>
      <c r="I214" t="str">
        <v xml:space="preserve"> </v>
      </c>
      <c r="K214" s="59" t="str">
        <f>IFERROR(AVERAGEIF('Data Transformation'!$B$425:$B$8425,B214,IF('Input and Summary Results'!$J$4="no",'Data Transformation'!$C$425:$C$8425,'Data Transformation'!$E$425:$E$8425)),"")</f>
        <v/>
      </c>
      <c r="L214" s="60" t="str" cm="1">
        <f t="array" ref="L214">IFERROR(_xlfn.STDEV.S(IF('Data Transformation'!$B$425:$B$8425=B214,IF('Input and Summary Results'!$J$4="no",'Data Transformation'!$C$425:$C$8425,'Data Transformation'!$E$425:$E$8425),"")),"")</f>
        <v/>
      </c>
      <c r="M214" s="58"/>
      <c r="N214" t="str">
        <f>IF(E214&gt;='Data Transformation'!$R$29,B214,"")</f>
        <v xml:space="preserve">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xml:space="preserve"> </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xml:space="preserve"> </v>
      </c>
      <c r="S214" t="str">
        <f>IF(D214&gt;='Data Transformation'!$R$31,B214,"")</f>
        <v xml:space="preserve">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
      </c>
      <c r="W214" t="str">
        <f t="shared" si="10"/>
        <v/>
      </c>
      <c r="X214" t="str">
        <f t="shared" si="11"/>
        <v/>
      </c>
      <c r="AC214" t="b">
        <f t="shared" si="12"/>
        <v>0</v>
      </c>
      <c r="AD214" t="str">
        <f>IFERROR(ABS(ABS(K214-'Data Transformation'!$R$5)-ABS(K214-'Data Transformation'!$R$6)),"")</f>
        <v/>
      </c>
      <c r="AE214" t="e">
        <f>IF(C214=FALSE,"",IF(AND(OR(V214=$Z$6,V214=$Z$8),OR(AC214=TRUE,AD214&lt;=IF(ISNUMBER('Data Transformation'!$R$15),'Data Transformation'!$R$15,'Data Transformation'!$R$25))),TRUE,FALSE))</f>
        <v>#DIV/0!</v>
      </c>
    </row>
    <row r="215" spans="2:31" x14ac:dyDescent="0.25">
      <c r="B215" t="str">
        <v xml:space="preserve"> </v>
      </c>
      <c r="C215" t="str">
        <v xml:space="preserve"> </v>
      </c>
      <c r="D215" t="str">
        <v xml:space="preserve"> </v>
      </c>
      <c r="E215" t="str">
        <v xml:space="preserve"> </v>
      </c>
      <c r="F215" t="str">
        <v xml:space="preserve"> </v>
      </c>
      <c r="G215" t="str">
        <v xml:space="preserve"> </v>
      </c>
      <c r="H215" t="str">
        <v xml:space="preserve"> </v>
      </c>
      <c r="I215" t="str">
        <v xml:space="preserve"> </v>
      </c>
      <c r="K215" s="59" t="str">
        <f>IFERROR(AVERAGEIF('Data Transformation'!$B$425:$B$8425,B215,IF('Input and Summary Results'!$J$4="no",'Data Transformation'!$C$425:$C$8425,'Data Transformation'!$E$425:$E$8425)),"")</f>
        <v/>
      </c>
      <c r="L215" s="60" t="str" cm="1">
        <f t="array" ref="L215">IFERROR(_xlfn.STDEV.S(IF('Data Transformation'!$B$425:$B$8425=B215,IF('Input and Summary Results'!$J$4="no",'Data Transformation'!$C$425:$C$8425,'Data Transformation'!$E$425:$E$8425),"")),"")</f>
        <v/>
      </c>
      <c r="M215" s="58"/>
      <c r="N215" t="str">
        <f>IF(E215&gt;='Data Transformation'!$R$29,B215,"")</f>
        <v xml:space="preserve"> </v>
      </c>
      <c r="O215" t="str">
        <f>IFERROR(IF(AND(Assignments!L215&lt;('Data Transformation'!$R$4-'Data Transformation'!$R$3)/2,ABS(K215-'Data Transformation'!$R$6)&gt;ABS(K215-'Data Transformation'!$R$5),NOT(ISNUMBER(N215)),NOT(ISNUMBER(R215)),NOT(ISNUMBER(P215)),NOT(ISNUMBER(R215)),NOT(ISNUMBER(S215)),NOT(ISNUMBER(T215))),Assignments!B215,""),"")</f>
        <v/>
      </c>
      <c r="P215" t="str">
        <f>IF(AND(NOT(ISNUMBER(N215)),NOT(ISNUMBER(R215)),NOT(ISNUMBER(S215)),G215&gt;='Data Transformation'!$R$28),B215,"")</f>
        <v xml:space="preserve">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xml:space="preserve"> </v>
      </c>
      <c r="S215" t="str">
        <f>IF(D215&gt;='Data Transformation'!$R$31,B215,"")</f>
        <v xml:space="preserve">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
      </c>
      <c r="W215" t="str">
        <f t="shared" si="10"/>
        <v/>
      </c>
      <c r="X215" t="str">
        <f t="shared" si="11"/>
        <v/>
      </c>
      <c r="AC215" t="b">
        <f t="shared" si="12"/>
        <v>0</v>
      </c>
      <c r="AD215" t="str">
        <f>IFERROR(ABS(ABS(K215-'Data Transformation'!$R$5)-ABS(K215-'Data Transformation'!$R$6)),"")</f>
        <v/>
      </c>
      <c r="AE215" t="e">
        <f>IF(C215=FALSE,"",IF(AND(OR(V215=$Z$6,V215=$Z$8),OR(AC215=TRUE,AD215&lt;=IF(ISNUMBER('Data Transformation'!$R$15),'Data Transformation'!$R$15,'Data Transformation'!$R$25))),TRUE,FALSE))</f>
        <v>#DIV/0!</v>
      </c>
    </row>
    <row r="216" spans="2:31" x14ac:dyDescent="0.25">
      <c r="B216" t="str">
        <v xml:space="preserve"> </v>
      </c>
      <c r="C216" t="str">
        <v xml:space="preserve"> </v>
      </c>
      <c r="D216" t="str">
        <v xml:space="preserve"> </v>
      </c>
      <c r="E216" t="str">
        <v xml:space="preserve"> </v>
      </c>
      <c r="F216" t="str">
        <v xml:space="preserve"> </v>
      </c>
      <c r="G216" t="str">
        <v xml:space="preserve"> </v>
      </c>
      <c r="H216" t="str">
        <v xml:space="preserve"> </v>
      </c>
      <c r="I216" t="str">
        <v xml:space="preserve"> </v>
      </c>
      <c r="K216" s="59" t="str">
        <f>IFERROR(AVERAGEIF('Data Transformation'!$B$425:$B$8425,B216,IF('Input and Summary Results'!$J$4="no",'Data Transformation'!$C$425:$C$8425,'Data Transformation'!$E$425:$E$8425)),"")</f>
        <v/>
      </c>
      <c r="L216" s="60" t="str" cm="1">
        <f t="array" ref="L216">IFERROR(_xlfn.STDEV.S(IF('Data Transformation'!$B$425:$B$8425=B216,IF('Input and Summary Results'!$J$4="no",'Data Transformation'!$C$425:$C$8425,'Data Transformation'!$E$425:$E$8425),"")),"")</f>
        <v/>
      </c>
      <c r="M216" s="58"/>
      <c r="N216" t="str">
        <f>IF(E216&gt;='Data Transformation'!$R$29,B216,"")</f>
        <v xml:space="preserve">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xml:space="preserve"> </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xml:space="preserve"> </v>
      </c>
      <c r="S216" t="str">
        <f>IF(D216&gt;='Data Transformation'!$R$31,B216,"")</f>
        <v xml:space="preserve">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
      </c>
      <c r="W216" t="str">
        <f t="shared" si="10"/>
        <v/>
      </c>
      <c r="X216" t="str">
        <f t="shared" si="11"/>
        <v/>
      </c>
      <c r="AC216" t="b">
        <f t="shared" si="12"/>
        <v>0</v>
      </c>
      <c r="AD216" t="str">
        <f>IFERROR(ABS(ABS(K216-'Data Transformation'!$R$5)-ABS(K216-'Data Transformation'!$R$6)),"")</f>
        <v/>
      </c>
      <c r="AE216" t="e">
        <f>IF(C216=FALSE,"",IF(AND(OR(V216=$Z$6,V216=$Z$8),OR(AC216=TRUE,AD216&lt;=IF(ISNUMBER('Data Transformation'!$R$15),'Data Transformation'!$R$15,'Data Transformation'!$R$25))),TRUE,FALSE))</f>
        <v>#DIV/0!</v>
      </c>
    </row>
    <row r="217" spans="2:31" x14ac:dyDescent="0.25">
      <c r="B217" t="str">
        <v xml:space="preserve"> </v>
      </c>
      <c r="C217" t="str">
        <v xml:space="preserve"> </v>
      </c>
      <c r="D217" t="str">
        <v xml:space="preserve"> </v>
      </c>
      <c r="E217" t="str">
        <v xml:space="preserve"> </v>
      </c>
      <c r="F217" t="str">
        <v xml:space="preserve"> </v>
      </c>
      <c r="G217" t="str">
        <v xml:space="preserve"> </v>
      </c>
      <c r="H217" t="str">
        <v xml:space="preserve"> </v>
      </c>
      <c r="I217" t="str">
        <v xml:space="preserve"> </v>
      </c>
      <c r="K217" s="59" t="str">
        <f>IFERROR(AVERAGEIF('Data Transformation'!$B$425:$B$8425,B217,IF('Input and Summary Results'!$J$4="no",'Data Transformation'!$C$425:$C$8425,'Data Transformation'!$E$425:$E$8425)),"")</f>
        <v/>
      </c>
      <c r="L217" s="60" t="str" cm="1">
        <f t="array" ref="L217">IFERROR(_xlfn.STDEV.S(IF('Data Transformation'!$B$425:$B$8425=B217,IF('Input and Summary Results'!$J$4="no",'Data Transformation'!$C$425:$C$8425,'Data Transformation'!$E$425:$E$8425),"")),"")</f>
        <v/>
      </c>
      <c r="M217" s="58"/>
      <c r="N217" t="str">
        <f>IF(E217&gt;='Data Transformation'!$R$29,B217,"")</f>
        <v xml:space="preserve">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xml:space="preserve"> </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xml:space="preserve"> </v>
      </c>
      <c r="S217" t="str">
        <f>IF(D217&gt;='Data Transformation'!$R$31,B217,"")</f>
        <v xml:space="preserve">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
      </c>
      <c r="W217" t="str">
        <f t="shared" si="10"/>
        <v/>
      </c>
      <c r="X217" t="str">
        <f t="shared" si="11"/>
        <v/>
      </c>
      <c r="AC217" t="b">
        <f t="shared" si="12"/>
        <v>0</v>
      </c>
      <c r="AD217" t="str">
        <f>IFERROR(ABS(ABS(K217-'Data Transformation'!$R$5)-ABS(K217-'Data Transformation'!$R$6)),"")</f>
        <v/>
      </c>
      <c r="AE217" t="e">
        <f>IF(C217=FALSE,"",IF(AND(OR(V217=$Z$6,V217=$Z$8),OR(AC217=TRUE,AD217&lt;=IF(ISNUMBER('Data Transformation'!$R$15),'Data Transformation'!$R$15,'Data Transformation'!$R$25))),TRUE,FALSE))</f>
        <v>#DIV/0!</v>
      </c>
    </row>
    <row r="218" spans="2:31" x14ac:dyDescent="0.25">
      <c r="B218" t="str">
        <v xml:space="preserve"> </v>
      </c>
      <c r="C218" t="str">
        <v xml:space="preserve"> </v>
      </c>
      <c r="D218" t="str">
        <v xml:space="preserve"> </v>
      </c>
      <c r="E218" t="str">
        <v xml:space="preserve"> </v>
      </c>
      <c r="F218" t="str">
        <v xml:space="preserve"> </v>
      </c>
      <c r="G218" t="str">
        <v xml:space="preserve"> </v>
      </c>
      <c r="H218" t="str">
        <v xml:space="preserve"> </v>
      </c>
      <c r="I218" t="str">
        <v xml:space="preserve"> </v>
      </c>
      <c r="K218" s="59" t="str">
        <f>IFERROR(AVERAGEIF('Data Transformation'!$B$425:$B$8425,B218,IF('Input and Summary Results'!$J$4="no",'Data Transformation'!$C$425:$C$8425,'Data Transformation'!$E$425:$E$8425)),"")</f>
        <v/>
      </c>
      <c r="L218" s="60" t="str" cm="1">
        <f t="array" ref="L218">IFERROR(_xlfn.STDEV.S(IF('Data Transformation'!$B$425:$B$8425=B218,IF('Input and Summary Results'!$J$4="no",'Data Transformation'!$C$425:$C$8425,'Data Transformation'!$E$425:$E$8425),"")),"")</f>
        <v/>
      </c>
      <c r="M218" s="58"/>
      <c r="N218" t="str">
        <f>IF(E218&gt;='Data Transformation'!$R$29,B218,"")</f>
        <v xml:space="preserve">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xml:space="preserve"> </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xml:space="preserve"> </v>
      </c>
      <c r="S218" t="str">
        <f>IF(D218&gt;='Data Transformation'!$R$31,B218,"")</f>
        <v xml:space="preserve">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
      </c>
      <c r="W218" t="str">
        <f t="shared" si="10"/>
        <v/>
      </c>
      <c r="X218" t="str">
        <f t="shared" si="11"/>
        <v/>
      </c>
      <c r="AC218" t="b">
        <f t="shared" si="12"/>
        <v>0</v>
      </c>
      <c r="AD218" t="str">
        <f>IFERROR(ABS(ABS(K218-'Data Transformation'!$R$5)-ABS(K218-'Data Transformation'!$R$6)),"")</f>
        <v/>
      </c>
      <c r="AE218" t="e">
        <f>IF(C218=FALSE,"",IF(AND(OR(V218=$Z$6,V218=$Z$8),OR(AC218=TRUE,AD218&lt;=IF(ISNUMBER('Data Transformation'!$R$15),'Data Transformation'!$R$15,'Data Transformation'!$R$25))),TRUE,FALSE))</f>
        <v>#DIV/0!</v>
      </c>
    </row>
    <row r="219" spans="2:31" x14ac:dyDescent="0.25">
      <c r="B219" t="str">
        <v xml:space="preserve"> </v>
      </c>
      <c r="C219" t="str">
        <v xml:space="preserve"> </v>
      </c>
      <c r="D219" t="str">
        <v xml:space="preserve"> </v>
      </c>
      <c r="E219" t="str">
        <v xml:space="preserve"> </v>
      </c>
      <c r="F219" t="str">
        <v xml:space="preserve"> </v>
      </c>
      <c r="G219" t="str">
        <v xml:space="preserve"> </v>
      </c>
      <c r="H219" t="str">
        <v xml:space="preserve"> </v>
      </c>
      <c r="I219" t="str">
        <v xml:space="preserve"> </v>
      </c>
      <c r="K219" s="59" t="str">
        <f>IFERROR(AVERAGEIF('Data Transformation'!$B$425:$B$8425,B219,IF('Input and Summary Results'!$J$4="no",'Data Transformation'!$C$425:$C$8425,'Data Transformation'!$E$425:$E$8425)),"")</f>
        <v/>
      </c>
      <c r="L219" s="60" t="str" cm="1">
        <f t="array" ref="L219">IFERROR(_xlfn.STDEV.S(IF('Data Transformation'!$B$425:$B$8425=B219,IF('Input and Summary Results'!$J$4="no",'Data Transformation'!$C$425:$C$8425,'Data Transformation'!$E$425:$E$8425),"")),"")</f>
        <v/>
      </c>
      <c r="M219" s="58"/>
      <c r="N219" t="str">
        <f>IF(E219&gt;='Data Transformation'!$R$29,B219,"")</f>
        <v xml:space="preserve"> </v>
      </c>
      <c r="O219" t="str">
        <f>IFERROR(IF(AND(Assignments!L219&lt;('Data Transformation'!$R$4-'Data Transformation'!$R$3)/2,ABS(K219-'Data Transformation'!$R$6)&gt;ABS(K219-'Data Transformation'!$R$5),NOT(ISNUMBER(N219)),NOT(ISNUMBER(R219)),NOT(ISNUMBER(P219)),NOT(ISNUMBER(R219)),NOT(ISNUMBER(S219)),NOT(ISNUMBER(T219))),Assignments!B219,""),"")</f>
        <v/>
      </c>
      <c r="P219" t="str">
        <f>IF(AND(NOT(ISNUMBER(N219)),NOT(ISNUMBER(R219)),NOT(ISNUMBER(S219)),G219&gt;='Data Transformation'!$R$28),B219,"")</f>
        <v xml:space="preserve"> </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xml:space="preserve"> </v>
      </c>
      <c r="S219" t="str">
        <f>IF(D219&gt;='Data Transformation'!$R$31,B219,"")</f>
        <v xml:space="preserve">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
      </c>
      <c r="W219" t="str">
        <f t="shared" si="10"/>
        <v/>
      </c>
      <c r="X219" t="str">
        <f t="shared" si="11"/>
        <v/>
      </c>
      <c r="AC219" t="b">
        <f t="shared" si="12"/>
        <v>0</v>
      </c>
      <c r="AD219" t="str">
        <f>IFERROR(ABS(ABS(K219-'Data Transformation'!$R$5)-ABS(K219-'Data Transformation'!$R$6)),"")</f>
        <v/>
      </c>
      <c r="AE219" t="e">
        <f>IF(C219=FALSE,"",IF(AND(OR(V219=$Z$6,V219=$Z$8),OR(AC219=TRUE,AD219&lt;=IF(ISNUMBER('Data Transformation'!$R$15),'Data Transformation'!$R$15,'Data Transformation'!$R$25))),TRUE,FALSE))</f>
        <v>#DIV/0!</v>
      </c>
    </row>
    <row r="220" spans="2:31" x14ac:dyDescent="0.25">
      <c r="B220" t="str">
        <v xml:space="preserve"> </v>
      </c>
      <c r="C220" t="str">
        <v xml:space="preserve"> </v>
      </c>
      <c r="D220" t="str">
        <v xml:space="preserve"> </v>
      </c>
      <c r="E220" t="str">
        <v xml:space="preserve"> </v>
      </c>
      <c r="F220" t="str">
        <v xml:space="preserve"> </v>
      </c>
      <c r="G220" t="str">
        <v xml:space="preserve"> </v>
      </c>
      <c r="H220" t="str">
        <v xml:space="preserve"> </v>
      </c>
      <c r="I220" t="str">
        <v xml:space="preserve"> </v>
      </c>
      <c r="K220" s="59" t="str">
        <f>IFERROR(AVERAGEIF('Data Transformation'!$B$425:$B$8425,B220,IF('Input and Summary Results'!$J$4="no",'Data Transformation'!$C$425:$C$8425,'Data Transformation'!$E$425:$E$8425)),"")</f>
        <v/>
      </c>
      <c r="L220" s="60" t="str" cm="1">
        <f t="array" ref="L220">IFERROR(_xlfn.STDEV.S(IF('Data Transformation'!$B$425:$B$8425=B220,IF('Input and Summary Results'!$J$4="no",'Data Transformation'!$C$425:$C$8425,'Data Transformation'!$E$425:$E$8425),"")),"")</f>
        <v/>
      </c>
      <c r="M220" s="58"/>
      <c r="N220" t="str">
        <f>IF(E220&gt;='Data Transformation'!$R$29,B220,"")</f>
        <v xml:space="preserve"> </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xml:space="preserve">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xml:space="preserve"> </v>
      </c>
      <c r="S220" t="str">
        <f>IF(D220&gt;='Data Transformation'!$R$31,B220,"")</f>
        <v xml:space="preserve">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
      </c>
      <c r="W220" t="str">
        <f t="shared" si="10"/>
        <v/>
      </c>
      <c r="X220" t="str">
        <f t="shared" si="11"/>
        <v/>
      </c>
      <c r="AC220" t="b">
        <f t="shared" si="12"/>
        <v>0</v>
      </c>
      <c r="AD220" t="str">
        <f>IFERROR(ABS(ABS(K220-'Data Transformation'!$R$5)-ABS(K220-'Data Transformation'!$R$6)),"")</f>
        <v/>
      </c>
      <c r="AE220" t="e">
        <f>IF(C220=FALSE,"",IF(AND(OR(V220=$Z$6,V220=$Z$8),OR(AC220=TRUE,AD220&lt;=IF(ISNUMBER('Data Transformation'!$R$15),'Data Transformation'!$R$15,'Data Transformation'!$R$25))),TRUE,FALSE))</f>
        <v>#DIV/0!</v>
      </c>
    </row>
    <row r="221" spans="2:31" x14ac:dyDescent="0.25">
      <c r="B221" t="str">
        <v xml:space="preserve"> </v>
      </c>
      <c r="C221" t="str">
        <v xml:space="preserve"> </v>
      </c>
      <c r="D221" t="str">
        <v xml:space="preserve"> </v>
      </c>
      <c r="E221" t="str">
        <v xml:space="preserve"> </v>
      </c>
      <c r="F221" t="str">
        <v xml:space="preserve"> </v>
      </c>
      <c r="G221" t="str">
        <v xml:space="preserve"> </v>
      </c>
      <c r="H221" t="str">
        <v xml:space="preserve"> </v>
      </c>
      <c r="I221" t="str">
        <v xml:space="preserve"> </v>
      </c>
      <c r="K221" s="59" t="str">
        <f>IFERROR(AVERAGEIF('Data Transformation'!$B$425:$B$8425,B221,IF('Input and Summary Results'!$J$4="no",'Data Transformation'!$C$425:$C$8425,'Data Transformation'!$E$425:$E$8425)),"")</f>
        <v/>
      </c>
      <c r="L221" s="60" t="str" cm="1">
        <f t="array" ref="L221">IFERROR(_xlfn.STDEV.S(IF('Data Transformation'!$B$425:$B$8425=B221,IF('Input and Summary Results'!$J$4="no",'Data Transformation'!$C$425:$C$8425,'Data Transformation'!$E$425:$E$8425),"")),"")</f>
        <v/>
      </c>
      <c r="M221" s="58"/>
      <c r="N221" t="str">
        <f>IF(E221&gt;='Data Transformation'!$R$29,B221,"")</f>
        <v xml:space="preserve">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xml:space="preserve"> </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xml:space="preserve"> </v>
      </c>
      <c r="S221" t="str">
        <f>IF(D221&gt;='Data Transformation'!$R$31,B221,"")</f>
        <v xml:space="preserve">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
      </c>
      <c r="W221" t="str">
        <f t="shared" si="10"/>
        <v/>
      </c>
      <c r="X221" t="str">
        <f t="shared" si="11"/>
        <v/>
      </c>
      <c r="AC221" t="b">
        <f t="shared" si="12"/>
        <v>0</v>
      </c>
      <c r="AD221" t="str">
        <f>IFERROR(ABS(ABS(K221-'Data Transformation'!$R$5)-ABS(K221-'Data Transformation'!$R$6)),"")</f>
        <v/>
      </c>
      <c r="AE221" t="e">
        <f>IF(C221=FALSE,"",IF(AND(OR(V221=$Z$6,V221=$Z$8),OR(AC221=TRUE,AD221&lt;=IF(ISNUMBER('Data Transformation'!$R$15),'Data Transformation'!$R$15,'Data Transformation'!$R$25))),TRUE,FALSE))</f>
        <v>#DIV/0!</v>
      </c>
    </row>
    <row r="222" spans="2:31" x14ac:dyDescent="0.25">
      <c r="B222" t="str">
        <v xml:space="preserve"> </v>
      </c>
      <c r="C222" t="str">
        <v xml:space="preserve"> </v>
      </c>
      <c r="D222" t="str">
        <v xml:space="preserve"> </v>
      </c>
      <c r="E222" t="str">
        <v xml:space="preserve"> </v>
      </c>
      <c r="F222" t="str">
        <v xml:space="preserve"> </v>
      </c>
      <c r="G222" t="str">
        <v xml:space="preserve"> </v>
      </c>
      <c r="H222" t="str">
        <v xml:space="preserve"> </v>
      </c>
      <c r="I222" t="str">
        <v xml:space="preserve"> </v>
      </c>
      <c r="K222" s="59" t="str">
        <f>IFERROR(AVERAGEIF('Data Transformation'!$B$425:$B$8425,B222,IF('Input and Summary Results'!$J$4="no",'Data Transformation'!$C$425:$C$8425,'Data Transformation'!$E$425:$E$8425)),"")</f>
        <v/>
      </c>
      <c r="L222" s="60" t="str" cm="1">
        <f t="array" ref="L222">IFERROR(_xlfn.STDEV.S(IF('Data Transformation'!$B$425:$B$8425=B222,IF('Input and Summary Results'!$J$4="no",'Data Transformation'!$C$425:$C$8425,'Data Transformation'!$E$425:$E$8425),"")),"")</f>
        <v/>
      </c>
      <c r="M222" s="58"/>
      <c r="N222" t="str">
        <f>IF(E222&gt;='Data Transformation'!$R$29,B222,"")</f>
        <v xml:space="preserve">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xml:space="preserve"> </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xml:space="preserve"> </v>
      </c>
      <c r="S222" t="str">
        <f>IF(D222&gt;='Data Transformation'!$R$31,B222,"")</f>
        <v xml:space="preserve">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
      </c>
      <c r="W222" t="str">
        <f t="shared" si="10"/>
        <v/>
      </c>
      <c r="X222" t="str">
        <f t="shared" si="11"/>
        <v/>
      </c>
      <c r="AC222" t="b">
        <f t="shared" si="12"/>
        <v>0</v>
      </c>
      <c r="AD222" t="str">
        <f>IFERROR(ABS(ABS(K222-'Data Transformation'!$R$5)-ABS(K222-'Data Transformation'!$R$6)),"")</f>
        <v/>
      </c>
      <c r="AE222" t="e">
        <f>IF(C222=FALSE,"",IF(AND(OR(V222=$Z$6,V222=$Z$8),OR(AC222=TRUE,AD222&lt;=IF(ISNUMBER('Data Transformation'!$R$15),'Data Transformation'!$R$15,'Data Transformation'!$R$25))),TRUE,FALSE))</f>
        <v>#DIV/0!</v>
      </c>
    </row>
    <row r="223" spans="2:31" x14ac:dyDescent="0.25">
      <c r="B223" t="str">
        <v xml:space="preserve"> </v>
      </c>
      <c r="C223" t="str">
        <v xml:space="preserve"> </v>
      </c>
      <c r="D223" t="str">
        <v xml:space="preserve"> </v>
      </c>
      <c r="E223" t="str">
        <v xml:space="preserve"> </v>
      </c>
      <c r="F223" t="str">
        <v xml:space="preserve"> </v>
      </c>
      <c r="G223" t="str">
        <v xml:space="preserve"> </v>
      </c>
      <c r="H223" t="str">
        <v xml:space="preserve"> </v>
      </c>
      <c r="I223" t="str">
        <v xml:space="preserve"> </v>
      </c>
      <c r="K223" s="59" t="str">
        <f>IFERROR(AVERAGEIF('Data Transformation'!$B$425:$B$8425,B223,IF('Input and Summary Results'!$J$4="no",'Data Transformation'!$C$425:$C$8425,'Data Transformation'!$E$425:$E$8425)),"")</f>
        <v/>
      </c>
      <c r="L223" s="60" t="str" cm="1">
        <f t="array" ref="L223">IFERROR(_xlfn.STDEV.S(IF('Data Transformation'!$B$425:$B$8425=B223,IF('Input and Summary Results'!$J$4="no",'Data Transformation'!$C$425:$C$8425,'Data Transformation'!$E$425:$E$8425),"")),"")</f>
        <v/>
      </c>
      <c r="M223" s="58"/>
      <c r="N223" t="str">
        <f>IF(E223&gt;='Data Transformation'!$R$29,B223,"")</f>
        <v xml:space="preserve"> </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xml:space="preserve">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xml:space="preserve"> </v>
      </c>
      <c r="S223" t="str">
        <f>IF(D223&gt;='Data Transformation'!$R$31,B223,"")</f>
        <v xml:space="preserve">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
      </c>
      <c r="W223" t="str">
        <f t="shared" si="10"/>
        <v/>
      </c>
      <c r="X223" t="str">
        <f t="shared" si="11"/>
        <v/>
      </c>
      <c r="AC223" t="b">
        <f t="shared" si="12"/>
        <v>0</v>
      </c>
      <c r="AD223" t="str">
        <f>IFERROR(ABS(ABS(K223-'Data Transformation'!$R$5)-ABS(K223-'Data Transformation'!$R$6)),"")</f>
        <v/>
      </c>
      <c r="AE223" t="e">
        <f>IF(C223=FALSE,"",IF(AND(OR(V223=$Z$6,V223=$Z$8),OR(AC223=TRUE,AD223&lt;=IF(ISNUMBER('Data Transformation'!$R$15),'Data Transformation'!$R$15,'Data Transformation'!$R$25))),TRUE,FALSE))</f>
        <v>#DIV/0!</v>
      </c>
    </row>
    <row r="224" spans="2:31" x14ac:dyDescent="0.25">
      <c r="B224" t="str">
        <v xml:space="preserve"> </v>
      </c>
      <c r="C224" t="str">
        <v xml:space="preserve"> </v>
      </c>
      <c r="D224" t="str">
        <v xml:space="preserve"> </v>
      </c>
      <c r="E224" t="str">
        <v xml:space="preserve"> </v>
      </c>
      <c r="F224" t="str">
        <v xml:space="preserve"> </v>
      </c>
      <c r="G224" t="str">
        <v xml:space="preserve"> </v>
      </c>
      <c r="H224" t="str">
        <v xml:space="preserve"> </v>
      </c>
      <c r="I224" t="str">
        <v xml:space="preserve"> </v>
      </c>
      <c r="K224" s="59" t="str">
        <f>IFERROR(AVERAGEIF('Data Transformation'!$B$425:$B$8425,B224,IF('Input and Summary Results'!$J$4="no",'Data Transformation'!$C$425:$C$8425,'Data Transformation'!$E$425:$E$8425)),"")</f>
        <v/>
      </c>
      <c r="L224" s="60" t="str" cm="1">
        <f t="array" ref="L224">IFERROR(_xlfn.STDEV.S(IF('Data Transformation'!$B$425:$B$8425=B224,IF('Input and Summary Results'!$J$4="no",'Data Transformation'!$C$425:$C$8425,'Data Transformation'!$E$425:$E$8425),"")),"")</f>
        <v/>
      </c>
      <c r="M224" s="58"/>
      <c r="N224" t="str">
        <f>IF(E224&gt;='Data Transformation'!$R$29,B224,"")</f>
        <v xml:space="preserve">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xml:space="preserve"> </v>
      </c>
      <c r="Q224" t="str">
        <f>IFERROR(IF(AND(Assignments!L224&lt;('Data Transformation'!$R$4-'Data Transformation'!$R$3)/2,ABS(K224-'Data Transformation'!$R$6)&lt;ABS(K224-'Data Transformation'!$R$5),NOT(ISNUMBER(N224)),NOT(ISNUMBER(T224)),NOT(ISNUMBER(P224)),NOT(ISNUMBER(R224)),NOT(ISNUMBER(T224)),NOT(ISNUMBER(S224))),Assignments!B224,""),"")</f>
        <v/>
      </c>
      <c r="R224" t="str">
        <f>IF(H224&gt;='Data Transformation'!$R$30,B224,"")</f>
        <v xml:space="preserve"> </v>
      </c>
      <c r="S224" t="str">
        <f>IF(D224&gt;='Data Transformation'!$R$31,B224,"")</f>
        <v xml:space="preserve">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
      </c>
      <c r="W224" t="str">
        <f t="shared" si="10"/>
        <v/>
      </c>
      <c r="X224" t="str">
        <f t="shared" si="11"/>
        <v/>
      </c>
      <c r="AC224" t="b">
        <f t="shared" si="12"/>
        <v>0</v>
      </c>
      <c r="AD224" t="str">
        <f>IFERROR(ABS(ABS(K224-'Data Transformation'!$R$5)-ABS(K224-'Data Transformation'!$R$6)),"")</f>
        <v/>
      </c>
      <c r="AE224" t="e">
        <f>IF(C224=FALSE,"",IF(AND(OR(V224=$Z$6,V224=$Z$8),OR(AC224=TRUE,AD224&lt;=IF(ISNUMBER('Data Transformation'!$R$15),'Data Transformation'!$R$15,'Data Transformation'!$R$25))),TRUE,FALSE))</f>
        <v>#DIV/0!</v>
      </c>
    </row>
    <row r="225" spans="2:31" x14ac:dyDescent="0.25">
      <c r="B225" t="str">
        <v xml:space="preserve"> </v>
      </c>
      <c r="C225" t="str">
        <v xml:space="preserve"> </v>
      </c>
      <c r="D225" t="str">
        <v xml:space="preserve"> </v>
      </c>
      <c r="E225" t="str">
        <v xml:space="preserve"> </v>
      </c>
      <c r="F225" t="str">
        <v xml:space="preserve"> </v>
      </c>
      <c r="G225" t="str">
        <v xml:space="preserve"> </v>
      </c>
      <c r="H225" t="str">
        <v xml:space="preserve"> </v>
      </c>
      <c r="I225" t="str">
        <v xml:space="preserve"> </v>
      </c>
      <c r="K225" s="59" t="str">
        <f>IFERROR(AVERAGEIF('Data Transformation'!$B$425:$B$8425,B225,IF('Input and Summary Results'!$J$4="no",'Data Transformation'!$C$425:$C$8425,'Data Transformation'!$E$425:$E$8425)),"")</f>
        <v/>
      </c>
      <c r="L225" s="60" t="str" cm="1">
        <f t="array" ref="L225">IFERROR(_xlfn.STDEV.S(IF('Data Transformation'!$B$425:$B$8425=B225,IF('Input and Summary Results'!$J$4="no",'Data Transformation'!$C$425:$C$8425,'Data Transformation'!$E$425:$E$8425),"")),"")</f>
        <v/>
      </c>
      <c r="M225" s="58"/>
      <c r="N225" t="str">
        <f>IF(E225&gt;='Data Transformation'!$R$29,B225,"")</f>
        <v xml:space="preserve">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xml:space="preserve"> </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xml:space="preserve"> </v>
      </c>
      <c r="S225" t="str">
        <f>IF(D225&gt;='Data Transformation'!$R$31,B225,"")</f>
        <v xml:space="preserve">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
      </c>
      <c r="W225" t="str">
        <f t="shared" si="10"/>
        <v/>
      </c>
      <c r="X225" t="str">
        <f t="shared" si="11"/>
        <v/>
      </c>
      <c r="AC225" t="b">
        <f t="shared" si="12"/>
        <v>0</v>
      </c>
      <c r="AD225" t="str">
        <f>IFERROR(ABS(ABS(K225-'Data Transformation'!$R$5)-ABS(K225-'Data Transformation'!$R$6)),"")</f>
        <v/>
      </c>
      <c r="AE225" t="e">
        <f>IF(C225=FALSE,"",IF(AND(OR(V225=$Z$6,V225=$Z$8),OR(AC225=TRUE,AD225&lt;=IF(ISNUMBER('Data Transformation'!$R$15),'Data Transformation'!$R$15,'Data Transformation'!$R$25))),TRUE,FALSE))</f>
        <v>#DIV/0!</v>
      </c>
    </row>
    <row r="226" spans="2:31" x14ac:dyDescent="0.25">
      <c r="B226" t="str">
        <v xml:space="preserve"> </v>
      </c>
      <c r="C226" t="str">
        <v xml:space="preserve"> </v>
      </c>
      <c r="D226" t="str">
        <v xml:space="preserve"> </v>
      </c>
      <c r="E226" t="str">
        <v xml:space="preserve"> </v>
      </c>
      <c r="F226" t="str">
        <v xml:space="preserve"> </v>
      </c>
      <c r="G226" t="str">
        <v xml:space="preserve"> </v>
      </c>
      <c r="H226" t="str">
        <v xml:space="preserve"> </v>
      </c>
      <c r="I226" t="str">
        <v xml:space="preserve"> </v>
      </c>
      <c r="K226" s="59" t="str">
        <f>IFERROR(AVERAGEIF('Data Transformation'!$B$425:$B$8425,B226,IF('Input and Summary Results'!$J$4="no",'Data Transformation'!$C$425:$C$8425,'Data Transformation'!$E$425:$E$8425)),"")</f>
        <v/>
      </c>
      <c r="L226" s="60" t="str" cm="1">
        <f t="array" ref="L226">IFERROR(_xlfn.STDEV.S(IF('Data Transformation'!$B$425:$B$8425=B226,IF('Input and Summary Results'!$J$4="no",'Data Transformation'!$C$425:$C$8425,'Data Transformation'!$E$425:$E$8425),"")),"")</f>
        <v/>
      </c>
      <c r="M226" s="58"/>
      <c r="N226" t="str">
        <f>IF(E226&gt;='Data Transformation'!$R$29,B226,"")</f>
        <v xml:space="preserve"> </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xml:space="preserve">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xml:space="preserve"> </v>
      </c>
      <c r="S226" t="str">
        <f>IF(D226&gt;='Data Transformation'!$R$31,B226,"")</f>
        <v xml:space="preserve">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
      </c>
      <c r="W226" t="str">
        <f t="shared" si="10"/>
        <v/>
      </c>
      <c r="X226" t="str">
        <f t="shared" si="11"/>
        <v/>
      </c>
      <c r="AC226" t="b">
        <f t="shared" si="12"/>
        <v>0</v>
      </c>
      <c r="AD226" t="str">
        <f>IFERROR(ABS(ABS(K226-'Data Transformation'!$R$5)-ABS(K226-'Data Transformation'!$R$6)),"")</f>
        <v/>
      </c>
      <c r="AE226" t="e">
        <f>IF(C226=FALSE,"",IF(AND(OR(V226=$Z$6,V226=$Z$8),OR(AC226=TRUE,AD226&lt;=IF(ISNUMBER('Data Transformation'!$R$15),'Data Transformation'!$R$15,'Data Transformation'!$R$25))),TRUE,FALSE))</f>
        <v>#DIV/0!</v>
      </c>
    </row>
    <row r="227" spans="2:31" x14ac:dyDescent="0.25">
      <c r="B227" t="str">
        <v xml:space="preserve"> </v>
      </c>
      <c r="C227" t="str">
        <v xml:space="preserve"> </v>
      </c>
      <c r="D227" t="str">
        <v xml:space="preserve"> </v>
      </c>
      <c r="E227" t="str">
        <v xml:space="preserve"> </v>
      </c>
      <c r="F227" t="str">
        <v xml:space="preserve"> </v>
      </c>
      <c r="G227" t="str">
        <v xml:space="preserve"> </v>
      </c>
      <c r="H227" t="str">
        <v xml:space="preserve"> </v>
      </c>
      <c r="I227" t="str">
        <v xml:space="preserve"> </v>
      </c>
      <c r="K227" s="59" t="str">
        <f>IFERROR(AVERAGEIF('Data Transformation'!$B$425:$B$8425,B227,IF('Input and Summary Results'!$J$4="no",'Data Transformation'!$C$425:$C$8425,'Data Transformation'!$E$425:$E$8425)),"")</f>
        <v/>
      </c>
      <c r="L227" s="60" t="str" cm="1">
        <f t="array" ref="L227">IFERROR(_xlfn.STDEV.S(IF('Data Transformation'!$B$425:$B$8425=B227,IF('Input and Summary Results'!$J$4="no",'Data Transformation'!$C$425:$C$8425,'Data Transformation'!$E$425:$E$8425),"")),"")</f>
        <v/>
      </c>
      <c r="M227" s="58"/>
      <c r="N227" t="str">
        <f>IF(E227&gt;='Data Transformation'!$R$29,B227,"")</f>
        <v xml:space="preserve"> </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xml:space="preserve">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xml:space="preserve"> </v>
      </c>
      <c r="S227" t="str">
        <f>IF(D227&gt;='Data Transformation'!$R$31,B227,"")</f>
        <v xml:space="preserve">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
      </c>
      <c r="W227" t="str">
        <f t="shared" si="10"/>
        <v/>
      </c>
      <c r="X227" t="str">
        <f t="shared" si="11"/>
        <v/>
      </c>
      <c r="AC227" t="b">
        <f t="shared" si="12"/>
        <v>0</v>
      </c>
      <c r="AD227" t="str">
        <f>IFERROR(ABS(ABS(K227-'Data Transformation'!$R$5)-ABS(K227-'Data Transformation'!$R$6)),"")</f>
        <v/>
      </c>
      <c r="AE227" t="e">
        <f>IF(C227=FALSE,"",IF(AND(OR(V227=$Z$6,V227=$Z$8),OR(AC227=TRUE,AD227&lt;=IF(ISNUMBER('Data Transformation'!$R$15),'Data Transformation'!$R$15,'Data Transformation'!$R$25))),TRUE,FALSE))</f>
        <v>#DIV/0!</v>
      </c>
    </row>
    <row r="228" spans="2:31" x14ac:dyDescent="0.25">
      <c r="B228" t="str">
        <v xml:space="preserve"> </v>
      </c>
      <c r="C228" t="str">
        <v xml:space="preserve"> </v>
      </c>
      <c r="D228" t="str">
        <v xml:space="preserve"> </v>
      </c>
      <c r="E228" t="str">
        <v xml:space="preserve"> </v>
      </c>
      <c r="F228" t="str">
        <v xml:space="preserve"> </v>
      </c>
      <c r="G228" t="str">
        <v xml:space="preserve"> </v>
      </c>
      <c r="H228" t="str">
        <v xml:space="preserve"> </v>
      </c>
      <c r="I228" t="str">
        <v xml:space="preserve"> </v>
      </c>
      <c r="K228" s="59" t="str">
        <f>IFERROR(AVERAGEIF('Data Transformation'!$B$425:$B$8425,B228,IF('Input and Summary Results'!$J$4="no",'Data Transformation'!$C$425:$C$8425,'Data Transformation'!$E$425:$E$8425)),"")</f>
        <v/>
      </c>
      <c r="L228" s="60" t="str" cm="1">
        <f t="array" ref="L228">IFERROR(_xlfn.STDEV.S(IF('Data Transformation'!$B$425:$B$8425=B228,IF('Input and Summary Results'!$J$4="no",'Data Transformation'!$C$425:$C$8425,'Data Transformation'!$E$425:$E$8425),"")),"")</f>
        <v/>
      </c>
      <c r="M228" s="58"/>
      <c r="N228" t="str">
        <f>IF(E228&gt;='Data Transformation'!$R$29,B228,"")</f>
        <v xml:space="preserve"> </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xml:space="preserve">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xml:space="preserve"> </v>
      </c>
      <c r="S228" t="str">
        <f>IF(D228&gt;='Data Transformation'!$R$31,B228,"")</f>
        <v xml:space="preserve">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
      </c>
      <c r="W228" t="str">
        <f t="shared" si="10"/>
        <v/>
      </c>
      <c r="X228" t="str">
        <f t="shared" si="11"/>
        <v/>
      </c>
      <c r="AC228" t="b">
        <f t="shared" si="12"/>
        <v>0</v>
      </c>
      <c r="AD228" t="str">
        <f>IFERROR(ABS(ABS(K228-'Data Transformation'!$R$5)-ABS(K228-'Data Transformation'!$R$6)),"")</f>
        <v/>
      </c>
      <c r="AE228" t="e">
        <f>IF(C228=FALSE,"",IF(AND(OR(V228=$Z$6,V228=$Z$8),OR(AC228=TRUE,AD228&lt;=IF(ISNUMBER('Data Transformation'!$R$15),'Data Transformation'!$R$15,'Data Transformation'!$R$25))),TRUE,FALSE))</f>
        <v>#DIV/0!</v>
      </c>
    </row>
    <row r="229" spans="2:31" x14ac:dyDescent="0.25">
      <c r="B229" t="str">
        <v xml:space="preserve"> </v>
      </c>
      <c r="C229" t="str">
        <v xml:space="preserve"> </v>
      </c>
      <c r="D229" t="str">
        <v xml:space="preserve"> </v>
      </c>
      <c r="E229" t="str">
        <v xml:space="preserve"> </v>
      </c>
      <c r="F229" t="str">
        <v xml:space="preserve"> </v>
      </c>
      <c r="G229" t="str">
        <v xml:space="preserve"> </v>
      </c>
      <c r="H229" t="str">
        <v xml:space="preserve"> </v>
      </c>
      <c r="I229" t="str">
        <v xml:space="preserve"> </v>
      </c>
      <c r="K229" s="59" t="str">
        <f>IFERROR(AVERAGEIF('Data Transformation'!$B$425:$B$8425,B229,IF('Input and Summary Results'!$J$4="no",'Data Transformation'!$C$425:$C$8425,'Data Transformation'!$E$425:$E$8425)),"")</f>
        <v/>
      </c>
      <c r="L229" s="60" t="str" cm="1">
        <f t="array" ref="L229">IFERROR(_xlfn.STDEV.S(IF('Data Transformation'!$B$425:$B$8425=B229,IF('Input and Summary Results'!$J$4="no",'Data Transformation'!$C$425:$C$8425,'Data Transformation'!$E$425:$E$8425),"")),"")</f>
        <v/>
      </c>
      <c r="M229" s="58"/>
      <c r="N229" t="str">
        <f>IF(E229&gt;='Data Transformation'!$R$29,B229,"")</f>
        <v xml:space="preserve">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xml:space="preserve"> </v>
      </c>
      <c r="Q229" t="str">
        <f>IFERROR(IF(AND(Assignments!L229&lt;('Data Transformation'!$R$4-'Data Transformation'!$R$3)/2,ABS(K229-'Data Transformation'!$R$6)&lt;ABS(K229-'Data Transformation'!$R$5),NOT(ISNUMBER(N229)),NOT(ISNUMBER(T229)),NOT(ISNUMBER(P229)),NOT(ISNUMBER(R229)),NOT(ISNUMBER(T229)),NOT(ISNUMBER(S229))),Assignments!B229,""),"")</f>
        <v/>
      </c>
      <c r="R229" t="str">
        <f>IF(H229&gt;='Data Transformation'!$R$30,B229,"")</f>
        <v xml:space="preserve"> </v>
      </c>
      <c r="S229" t="str">
        <f>IF(D229&gt;='Data Transformation'!$R$31,B229,"")</f>
        <v xml:space="preserve">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
      </c>
      <c r="W229" t="str">
        <f t="shared" si="10"/>
        <v/>
      </c>
      <c r="X229" t="str">
        <f t="shared" si="11"/>
        <v/>
      </c>
      <c r="AC229" t="b">
        <f t="shared" si="12"/>
        <v>0</v>
      </c>
      <c r="AD229" t="str">
        <f>IFERROR(ABS(ABS(K229-'Data Transformation'!$R$5)-ABS(K229-'Data Transformation'!$R$6)),"")</f>
        <v/>
      </c>
      <c r="AE229" t="e">
        <f>IF(C229=FALSE,"",IF(AND(OR(V229=$Z$6,V229=$Z$8),OR(AC229=TRUE,AD229&lt;=IF(ISNUMBER('Data Transformation'!$R$15),'Data Transformation'!$R$15,'Data Transformation'!$R$25))),TRUE,FALSE))</f>
        <v>#DIV/0!</v>
      </c>
    </row>
    <row r="230" spans="2:31" x14ac:dyDescent="0.25">
      <c r="B230" t="str">
        <v xml:space="preserve"> </v>
      </c>
      <c r="C230" t="str">
        <v xml:space="preserve"> </v>
      </c>
      <c r="D230" t="str">
        <v xml:space="preserve"> </v>
      </c>
      <c r="E230" t="str">
        <v xml:space="preserve"> </v>
      </c>
      <c r="F230" t="str">
        <v xml:space="preserve"> </v>
      </c>
      <c r="G230" t="str">
        <v xml:space="preserve"> </v>
      </c>
      <c r="H230" t="str">
        <v xml:space="preserve"> </v>
      </c>
      <c r="I230" t="str">
        <v xml:space="preserve"> </v>
      </c>
      <c r="K230" s="59" t="str">
        <f>IFERROR(AVERAGEIF('Data Transformation'!$B$425:$B$8425,B230,IF('Input and Summary Results'!$J$4="no",'Data Transformation'!$C$425:$C$8425,'Data Transformation'!$E$425:$E$8425)),"")</f>
        <v/>
      </c>
      <c r="L230" s="60" t="str" cm="1">
        <f t="array" ref="L230">IFERROR(_xlfn.STDEV.S(IF('Data Transformation'!$B$425:$B$8425=B230,IF('Input and Summary Results'!$J$4="no",'Data Transformation'!$C$425:$C$8425,'Data Transformation'!$E$425:$E$8425),"")),"")</f>
        <v/>
      </c>
      <c r="M230" s="58"/>
      <c r="N230" t="str">
        <f>IF(E230&gt;='Data Transformation'!$R$29,B230,"")</f>
        <v xml:space="preserve"> </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xml:space="preserve">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xml:space="preserve"> </v>
      </c>
      <c r="S230" t="str">
        <f>IF(D230&gt;='Data Transformation'!$R$31,B230,"")</f>
        <v xml:space="preserve">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
      </c>
      <c r="W230" t="str">
        <f t="shared" si="10"/>
        <v/>
      </c>
      <c r="X230" t="str">
        <f t="shared" si="11"/>
        <v/>
      </c>
      <c r="AC230" t="b">
        <f t="shared" si="12"/>
        <v>0</v>
      </c>
      <c r="AD230" t="str">
        <f>IFERROR(ABS(ABS(K230-'Data Transformation'!$R$5)-ABS(K230-'Data Transformation'!$R$6)),"")</f>
        <v/>
      </c>
      <c r="AE230" t="e">
        <f>IF(C230=FALSE,"",IF(AND(OR(V230=$Z$6,V230=$Z$8),OR(AC230=TRUE,AD230&lt;=IF(ISNUMBER('Data Transformation'!$R$15),'Data Transformation'!$R$15,'Data Transformation'!$R$25))),TRUE,FALSE))</f>
        <v>#DIV/0!</v>
      </c>
    </row>
    <row r="231" spans="2:31" x14ac:dyDescent="0.25">
      <c r="B231" t="str">
        <v xml:space="preserve"> </v>
      </c>
      <c r="C231" t="str">
        <v xml:space="preserve"> </v>
      </c>
      <c r="D231" t="str">
        <v xml:space="preserve"> </v>
      </c>
      <c r="E231" t="str">
        <v xml:space="preserve"> </v>
      </c>
      <c r="F231" t="str">
        <v xml:space="preserve"> </v>
      </c>
      <c r="G231" t="str">
        <v xml:space="preserve"> </v>
      </c>
      <c r="H231" t="str">
        <v xml:space="preserve"> </v>
      </c>
      <c r="I231" t="str">
        <v xml:space="preserve"> </v>
      </c>
      <c r="K231" s="59" t="str">
        <f>IFERROR(AVERAGEIF('Data Transformation'!$B$425:$B$8425,B231,IF('Input and Summary Results'!$J$4="no",'Data Transformation'!$C$425:$C$8425,'Data Transformation'!$E$425:$E$8425)),"")</f>
        <v/>
      </c>
      <c r="L231" s="60" t="str" cm="1">
        <f t="array" ref="L231">IFERROR(_xlfn.STDEV.S(IF('Data Transformation'!$B$425:$B$8425=B231,IF('Input and Summary Results'!$J$4="no",'Data Transformation'!$C$425:$C$8425,'Data Transformation'!$E$425:$E$8425),"")),"")</f>
        <v/>
      </c>
      <c r="M231" s="58"/>
      <c r="N231" t="str">
        <f>IF(E231&gt;='Data Transformation'!$R$29,B231,"")</f>
        <v xml:space="preserve">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xml:space="preserve"> </v>
      </c>
      <c r="Q231" t="str">
        <f>IFERROR(IF(AND(Assignments!L231&lt;('Data Transformation'!$R$4-'Data Transformation'!$R$3)/2,ABS(K231-'Data Transformation'!$R$6)&lt;ABS(K231-'Data Transformation'!$R$5),NOT(ISNUMBER(N231)),NOT(ISNUMBER(T231)),NOT(ISNUMBER(P231)),NOT(ISNUMBER(R231)),NOT(ISNUMBER(T231)),NOT(ISNUMBER(S231))),Assignments!B231,""),"")</f>
        <v/>
      </c>
      <c r="R231" t="str">
        <f>IF(H231&gt;='Data Transformation'!$R$30,B231,"")</f>
        <v xml:space="preserve"> </v>
      </c>
      <c r="S231" t="str">
        <f>IF(D231&gt;='Data Transformation'!$R$31,B231,"")</f>
        <v xml:space="preserve">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
      </c>
      <c r="W231" t="str">
        <f t="shared" si="10"/>
        <v/>
      </c>
      <c r="X231" t="str">
        <f t="shared" si="11"/>
        <v/>
      </c>
      <c r="AC231" t="b">
        <f t="shared" si="12"/>
        <v>0</v>
      </c>
      <c r="AD231" t="str">
        <f>IFERROR(ABS(ABS(K231-'Data Transformation'!$R$5)-ABS(K231-'Data Transformation'!$R$6)),"")</f>
        <v/>
      </c>
      <c r="AE231" t="e">
        <f>IF(C231=FALSE,"",IF(AND(OR(V231=$Z$6,V231=$Z$8),OR(AC231=TRUE,AD231&lt;=IF(ISNUMBER('Data Transformation'!$R$15),'Data Transformation'!$R$15,'Data Transformation'!$R$25))),TRUE,FALSE))</f>
        <v>#DIV/0!</v>
      </c>
    </row>
    <row r="232" spans="2:31" x14ac:dyDescent="0.25">
      <c r="B232" t="str">
        <v xml:space="preserve"> </v>
      </c>
      <c r="C232" t="str">
        <v xml:space="preserve"> </v>
      </c>
      <c r="D232" t="str">
        <v xml:space="preserve"> </v>
      </c>
      <c r="E232" t="str">
        <v xml:space="preserve"> </v>
      </c>
      <c r="F232" t="str">
        <v xml:space="preserve"> </v>
      </c>
      <c r="G232" t="str">
        <v xml:space="preserve"> </v>
      </c>
      <c r="H232" t="str">
        <v xml:space="preserve"> </v>
      </c>
      <c r="I232" t="str">
        <v xml:space="preserve"> </v>
      </c>
      <c r="K232" s="59" t="str">
        <f>IFERROR(AVERAGEIF('Data Transformation'!$B$425:$B$8425,B232,IF('Input and Summary Results'!$J$4="no",'Data Transformation'!$C$425:$C$8425,'Data Transformation'!$E$425:$E$8425)),"")</f>
        <v/>
      </c>
      <c r="L232" s="60" t="str" cm="1">
        <f t="array" ref="L232">IFERROR(_xlfn.STDEV.S(IF('Data Transformation'!$B$425:$B$8425=B232,IF('Input and Summary Results'!$J$4="no",'Data Transformation'!$C$425:$C$8425,'Data Transformation'!$E$425:$E$8425),"")),"")</f>
        <v/>
      </c>
      <c r="M232" s="58"/>
      <c r="N232" t="str">
        <f>IF(E232&gt;='Data Transformation'!$R$29,B232,"")</f>
        <v xml:space="preserve">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xml:space="preserve"> </v>
      </c>
      <c r="Q232" t="str">
        <f>IFERROR(IF(AND(Assignments!L232&lt;('Data Transformation'!$R$4-'Data Transformation'!$R$3)/2,ABS(K232-'Data Transformation'!$R$6)&lt;ABS(K232-'Data Transformation'!$R$5),NOT(ISNUMBER(N232)),NOT(ISNUMBER(T232)),NOT(ISNUMBER(P232)),NOT(ISNUMBER(R232)),NOT(ISNUMBER(T232)),NOT(ISNUMBER(S232))),Assignments!B232,""),"")</f>
        <v/>
      </c>
      <c r="R232" t="str">
        <f>IF(H232&gt;='Data Transformation'!$R$30,B232,"")</f>
        <v xml:space="preserve"> </v>
      </c>
      <c r="S232" t="str">
        <f>IF(D232&gt;='Data Transformation'!$R$31,B232,"")</f>
        <v xml:space="preserve">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
      </c>
      <c r="W232" t="str">
        <f t="shared" si="10"/>
        <v/>
      </c>
      <c r="X232" t="str">
        <f t="shared" si="11"/>
        <v/>
      </c>
      <c r="AC232" t="b">
        <f t="shared" si="12"/>
        <v>0</v>
      </c>
      <c r="AD232" t="str">
        <f>IFERROR(ABS(ABS(K232-'Data Transformation'!$R$5)-ABS(K232-'Data Transformation'!$R$6)),"")</f>
        <v/>
      </c>
      <c r="AE232" t="e">
        <f>IF(C232=FALSE,"",IF(AND(OR(V232=$Z$6,V232=$Z$8),OR(AC232=TRUE,AD232&lt;=IF(ISNUMBER('Data Transformation'!$R$15),'Data Transformation'!$R$15,'Data Transformation'!$R$25))),TRUE,FALSE))</f>
        <v>#DIV/0!</v>
      </c>
    </row>
    <row r="233" spans="2:31" x14ac:dyDescent="0.25">
      <c r="B233" t="str">
        <v xml:space="preserve"> </v>
      </c>
      <c r="C233" t="str">
        <v xml:space="preserve"> </v>
      </c>
      <c r="D233" t="str">
        <v xml:space="preserve"> </v>
      </c>
      <c r="E233" t="str">
        <v xml:space="preserve"> </v>
      </c>
      <c r="F233" t="str">
        <v xml:space="preserve"> </v>
      </c>
      <c r="G233" t="str">
        <v xml:space="preserve"> </v>
      </c>
      <c r="H233" t="str">
        <v xml:space="preserve"> </v>
      </c>
      <c r="I233" t="str">
        <v xml:space="preserve"> </v>
      </c>
      <c r="K233" s="59" t="str">
        <f>IFERROR(AVERAGEIF('Data Transformation'!$B$425:$B$8425,B233,IF('Input and Summary Results'!$J$4="no",'Data Transformation'!$C$425:$C$8425,'Data Transformation'!$E$425:$E$8425)),"")</f>
        <v/>
      </c>
      <c r="L233" s="60" t="str" cm="1">
        <f t="array" ref="L233">IFERROR(_xlfn.STDEV.S(IF('Data Transformation'!$B$425:$B$8425=B233,IF('Input and Summary Results'!$J$4="no",'Data Transformation'!$C$425:$C$8425,'Data Transformation'!$E$425:$E$8425),"")),"")</f>
        <v/>
      </c>
      <c r="M233" s="58"/>
      <c r="N233" t="str">
        <f>IF(E233&gt;='Data Transformation'!$R$29,B233,"")</f>
        <v xml:space="preserve"> </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xml:space="preserve">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xml:space="preserve"> </v>
      </c>
      <c r="S233" t="str">
        <f>IF(D233&gt;='Data Transformation'!$R$31,B233,"")</f>
        <v xml:space="preserve">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
      </c>
      <c r="W233" t="str">
        <f t="shared" si="10"/>
        <v/>
      </c>
      <c r="X233" t="str">
        <f t="shared" si="11"/>
        <v/>
      </c>
      <c r="AC233" t="b">
        <f t="shared" si="12"/>
        <v>0</v>
      </c>
      <c r="AD233" t="str">
        <f>IFERROR(ABS(ABS(K233-'Data Transformation'!$R$5)-ABS(K233-'Data Transformation'!$R$6)),"")</f>
        <v/>
      </c>
      <c r="AE233" t="e">
        <f>IF(C233=FALSE,"",IF(AND(OR(V233=$Z$6,V233=$Z$8),OR(AC233=TRUE,AD233&lt;=IF(ISNUMBER('Data Transformation'!$R$15),'Data Transformation'!$R$15,'Data Transformation'!$R$25))),TRUE,FALSE))</f>
        <v>#DIV/0!</v>
      </c>
    </row>
    <row r="234" spans="2:31" x14ac:dyDescent="0.25">
      <c r="B234" t="str">
        <v xml:space="preserve"> </v>
      </c>
      <c r="C234" t="str">
        <v xml:space="preserve"> </v>
      </c>
      <c r="D234" t="str">
        <v xml:space="preserve"> </v>
      </c>
      <c r="E234" t="str">
        <v xml:space="preserve"> </v>
      </c>
      <c r="F234" t="str">
        <v xml:space="preserve"> </v>
      </c>
      <c r="G234" t="str">
        <v xml:space="preserve"> </v>
      </c>
      <c r="H234" t="str">
        <v xml:space="preserve"> </v>
      </c>
      <c r="I234" t="str">
        <v xml:space="preserve"> </v>
      </c>
      <c r="K234" s="59" t="str">
        <f>IFERROR(AVERAGEIF('Data Transformation'!$B$425:$B$8425,B234,IF('Input and Summary Results'!$J$4="no",'Data Transformation'!$C$425:$C$8425,'Data Transformation'!$E$425:$E$8425)),"")</f>
        <v/>
      </c>
      <c r="L234" s="60" t="str" cm="1">
        <f t="array" ref="L234">IFERROR(_xlfn.STDEV.S(IF('Data Transformation'!$B$425:$B$8425=B234,IF('Input and Summary Results'!$J$4="no",'Data Transformation'!$C$425:$C$8425,'Data Transformation'!$E$425:$E$8425),"")),"")</f>
        <v/>
      </c>
      <c r="M234" s="58"/>
      <c r="N234" t="str">
        <f>IF(E234&gt;='Data Transformation'!$R$29,B234,"")</f>
        <v xml:space="preserve"> </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xml:space="preserve">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xml:space="preserve"> </v>
      </c>
      <c r="S234" t="str">
        <f>IF(D234&gt;='Data Transformation'!$R$31,B234,"")</f>
        <v xml:space="preserve">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
      </c>
      <c r="W234" t="str">
        <f t="shared" si="10"/>
        <v/>
      </c>
      <c r="X234" t="str">
        <f t="shared" si="11"/>
        <v/>
      </c>
      <c r="AC234" t="b">
        <f t="shared" si="12"/>
        <v>0</v>
      </c>
      <c r="AD234" t="str">
        <f>IFERROR(ABS(ABS(K234-'Data Transformation'!$R$5)-ABS(K234-'Data Transformation'!$R$6)),"")</f>
        <v/>
      </c>
      <c r="AE234" t="e">
        <f>IF(C234=FALSE,"",IF(AND(OR(V234=$Z$6,V234=$Z$8),OR(AC234=TRUE,AD234&lt;=IF(ISNUMBER('Data Transformation'!$R$15),'Data Transformation'!$R$15,'Data Transformation'!$R$25))),TRUE,FALSE))</f>
        <v>#DIV/0!</v>
      </c>
    </row>
    <row r="235" spans="2:31" x14ac:dyDescent="0.25">
      <c r="B235" t="str">
        <v xml:space="preserve"> </v>
      </c>
      <c r="C235" t="str">
        <v xml:space="preserve"> </v>
      </c>
      <c r="D235" t="str">
        <v xml:space="preserve"> </v>
      </c>
      <c r="E235" t="str">
        <v xml:space="preserve"> </v>
      </c>
      <c r="F235" t="str">
        <v xml:space="preserve"> </v>
      </c>
      <c r="G235" t="str">
        <v xml:space="preserve"> </v>
      </c>
      <c r="H235" t="str">
        <v xml:space="preserve"> </v>
      </c>
      <c r="I235" t="str">
        <v xml:space="preserve"> </v>
      </c>
      <c r="K235" s="59" t="str">
        <f>IFERROR(AVERAGEIF('Data Transformation'!$B$425:$B$8425,B235,IF('Input and Summary Results'!$J$4="no",'Data Transformation'!$C$425:$C$8425,'Data Transformation'!$E$425:$E$8425)),"")</f>
        <v/>
      </c>
      <c r="L235" s="60" t="str" cm="1">
        <f t="array" ref="L235">IFERROR(_xlfn.STDEV.S(IF('Data Transformation'!$B$425:$B$8425=B235,IF('Input and Summary Results'!$J$4="no",'Data Transformation'!$C$425:$C$8425,'Data Transformation'!$E$425:$E$8425),"")),"")</f>
        <v/>
      </c>
      <c r="M235" s="58"/>
      <c r="N235" t="str">
        <f>IF(E235&gt;='Data Transformation'!$R$29,B235,"")</f>
        <v xml:space="preserve">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xml:space="preserve"> </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xml:space="preserve"> </v>
      </c>
      <c r="S235" t="str">
        <f>IF(D235&gt;='Data Transformation'!$R$31,B235,"")</f>
        <v xml:space="preserve">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
      </c>
      <c r="W235" t="str">
        <f t="shared" si="10"/>
        <v/>
      </c>
      <c r="X235" t="str">
        <f t="shared" si="11"/>
        <v/>
      </c>
      <c r="AC235" t="b">
        <f t="shared" si="12"/>
        <v>0</v>
      </c>
      <c r="AD235" t="str">
        <f>IFERROR(ABS(ABS(K235-'Data Transformation'!$R$5)-ABS(K235-'Data Transformation'!$R$6)),"")</f>
        <v/>
      </c>
      <c r="AE235" t="e">
        <f>IF(C235=FALSE,"",IF(AND(OR(V235=$Z$6,V235=$Z$8),OR(AC235=TRUE,AD235&lt;=IF(ISNUMBER('Data Transformation'!$R$15),'Data Transformation'!$R$15,'Data Transformation'!$R$25))),TRUE,FALSE))</f>
        <v>#DIV/0!</v>
      </c>
    </row>
    <row r="236" spans="2:31" x14ac:dyDescent="0.25">
      <c r="B236" t="str">
        <v xml:space="preserve"> </v>
      </c>
      <c r="C236" t="str">
        <v xml:space="preserve"> </v>
      </c>
      <c r="D236" t="str">
        <v xml:space="preserve"> </v>
      </c>
      <c r="E236" t="str">
        <v xml:space="preserve"> </v>
      </c>
      <c r="F236" t="str">
        <v xml:space="preserve"> </v>
      </c>
      <c r="G236" t="str">
        <v xml:space="preserve"> </v>
      </c>
      <c r="H236" t="str">
        <v xml:space="preserve"> </v>
      </c>
      <c r="I236" t="str">
        <v xml:space="preserve"> </v>
      </c>
      <c r="K236" s="59" t="str">
        <f>IFERROR(AVERAGEIF('Data Transformation'!$B$425:$B$8425,B236,IF('Input and Summary Results'!$J$4="no",'Data Transformation'!$C$425:$C$8425,'Data Transformation'!$E$425:$E$8425)),"")</f>
        <v/>
      </c>
      <c r="L236" s="60" t="str" cm="1">
        <f t="array" ref="L236">IFERROR(_xlfn.STDEV.S(IF('Data Transformation'!$B$425:$B$8425=B236,IF('Input and Summary Results'!$J$4="no",'Data Transformation'!$C$425:$C$8425,'Data Transformation'!$E$425:$E$8425),"")),"")</f>
        <v/>
      </c>
      <c r="M236" s="58"/>
      <c r="N236" t="str">
        <f>IF(E236&gt;='Data Transformation'!$R$29,B236,"")</f>
        <v xml:space="preserve"> </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xml:space="preserve">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xml:space="preserve"> </v>
      </c>
      <c r="S236" t="str">
        <f>IF(D236&gt;='Data Transformation'!$R$31,B236,"")</f>
        <v xml:space="preserve">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
      </c>
      <c r="W236" t="str">
        <f t="shared" si="10"/>
        <v/>
      </c>
      <c r="X236" t="str">
        <f t="shared" si="11"/>
        <v/>
      </c>
      <c r="AC236" t="b">
        <f t="shared" si="12"/>
        <v>0</v>
      </c>
      <c r="AD236" t="str">
        <f>IFERROR(ABS(ABS(K236-'Data Transformation'!$R$5)-ABS(K236-'Data Transformation'!$R$6)),"")</f>
        <v/>
      </c>
      <c r="AE236" t="e">
        <f>IF(C236=FALSE,"",IF(AND(OR(V236=$Z$6,V236=$Z$8),OR(AC236=TRUE,AD236&lt;=IF(ISNUMBER('Data Transformation'!$R$15),'Data Transformation'!$R$15,'Data Transformation'!$R$25))),TRUE,FALSE))</f>
        <v>#DIV/0!</v>
      </c>
    </row>
    <row r="237" spans="2:31" x14ac:dyDescent="0.25">
      <c r="B237" t="str">
        <v xml:space="preserve"> </v>
      </c>
      <c r="C237" t="str">
        <v xml:space="preserve"> </v>
      </c>
      <c r="D237" t="str">
        <v xml:space="preserve"> </v>
      </c>
      <c r="E237" t="str">
        <v xml:space="preserve"> </v>
      </c>
      <c r="F237" t="str">
        <v xml:space="preserve"> </v>
      </c>
      <c r="G237" t="str">
        <v xml:space="preserve"> </v>
      </c>
      <c r="H237" t="str">
        <v xml:space="preserve"> </v>
      </c>
      <c r="I237" t="str">
        <v xml:space="preserve"> </v>
      </c>
      <c r="K237" s="59" t="str">
        <f>IFERROR(AVERAGEIF('Data Transformation'!$B$425:$B$8425,B237,IF('Input and Summary Results'!$J$4="no",'Data Transformation'!$C$425:$C$8425,'Data Transformation'!$E$425:$E$8425)),"")</f>
        <v/>
      </c>
      <c r="L237" s="60" t="str" cm="1">
        <f t="array" ref="L237">IFERROR(_xlfn.STDEV.S(IF('Data Transformation'!$B$425:$B$8425=B237,IF('Input and Summary Results'!$J$4="no",'Data Transformation'!$C$425:$C$8425,'Data Transformation'!$E$425:$E$8425),"")),"")</f>
        <v/>
      </c>
      <c r="M237" s="58"/>
      <c r="N237" t="str">
        <f>IF(E237&gt;='Data Transformation'!$R$29,B237,"")</f>
        <v xml:space="preserve"> </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xml:space="preserve">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xml:space="preserve"> </v>
      </c>
      <c r="S237" t="str">
        <f>IF(D237&gt;='Data Transformation'!$R$31,B237,"")</f>
        <v xml:space="preserve">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
      </c>
      <c r="W237" t="str">
        <f t="shared" si="10"/>
        <v/>
      </c>
      <c r="X237" t="str">
        <f t="shared" si="11"/>
        <v/>
      </c>
      <c r="AC237" t="b">
        <f t="shared" si="12"/>
        <v>0</v>
      </c>
      <c r="AD237" t="str">
        <f>IFERROR(ABS(ABS(K237-'Data Transformation'!$R$5)-ABS(K237-'Data Transformation'!$R$6)),"")</f>
        <v/>
      </c>
      <c r="AE237" t="e">
        <f>IF(C237=FALSE,"",IF(AND(OR(V237=$Z$6,V237=$Z$8),OR(AC237=TRUE,AD237&lt;=IF(ISNUMBER('Data Transformation'!$R$15),'Data Transformation'!$R$15,'Data Transformation'!$R$25))),TRUE,FALSE))</f>
        <v>#DIV/0!</v>
      </c>
    </row>
    <row r="238" spans="2:31" x14ac:dyDescent="0.25">
      <c r="B238" t="str">
        <v xml:space="preserve"> </v>
      </c>
      <c r="C238" t="str">
        <v xml:space="preserve"> </v>
      </c>
      <c r="D238" t="str">
        <v xml:space="preserve"> </v>
      </c>
      <c r="E238" t="str">
        <v xml:space="preserve"> </v>
      </c>
      <c r="F238" t="str">
        <v xml:space="preserve"> </v>
      </c>
      <c r="G238" t="str">
        <v xml:space="preserve"> </v>
      </c>
      <c r="H238" t="str">
        <v xml:space="preserve"> </v>
      </c>
      <c r="I238" t="str">
        <v xml:space="preserve"> </v>
      </c>
      <c r="K238" s="59" t="str">
        <f>IFERROR(AVERAGEIF('Data Transformation'!$B$425:$B$8425,B238,IF('Input and Summary Results'!$J$4="no",'Data Transformation'!$C$425:$C$8425,'Data Transformation'!$E$425:$E$8425)),"")</f>
        <v/>
      </c>
      <c r="L238" s="60" t="str" cm="1">
        <f t="array" ref="L238">IFERROR(_xlfn.STDEV.S(IF('Data Transformation'!$B$425:$B$8425=B238,IF('Input and Summary Results'!$J$4="no",'Data Transformation'!$C$425:$C$8425,'Data Transformation'!$E$425:$E$8425),"")),"")</f>
        <v/>
      </c>
      <c r="M238" s="58"/>
      <c r="N238" t="str">
        <f>IF(E238&gt;='Data Transformation'!$R$29,B238,"")</f>
        <v xml:space="preserve"> </v>
      </c>
      <c r="O238" t="str">
        <f>IFERROR(IF(AND(Assignments!L238&lt;('Data Transformation'!$R$4-'Data Transformation'!$R$3)/2,ABS(K238-'Data Transformation'!$R$6)&gt;ABS(K238-'Data Transformation'!$R$5),NOT(ISNUMBER(N238)),NOT(ISNUMBER(R238)),NOT(ISNUMBER(P238)),NOT(ISNUMBER(R238)),NOT(ISNUMBER(S238)),NOT(ISNUMBER(T238))),Assignments!B238,""),"")</f>
        <v/>
      </c>
      <c r="P238" t="str">
        <f>IF(AND(NOT(ISNUMBER(N238)),NOT(ISNUMBER(R238)),NOT(ISNUMBER(S238)),G238&gt;='Data Transformation'!$R$28),B238,"")</f>
        <v xml:space="preserve">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xml:space="preserve"> </v>
      </c>
      <c r="S238" t="str">
        <f>IF(D238&gt;='Data Transformation'!$R$31,B238,"")</f>
        <v xml:space="preserve">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
      </c>
      <c r="W238" t="str">
        <f t="shared" si="10"/>
        <v/>
      </c>
      <c r="X238" t="str">
        <f t="shared" si="11"/>
        <v/>
      </c>
      <c r="AC238" t="b">
        <f t="shared" si="12"/>
        <v>0</v>
      </c>
      <c r="AD238" t="str">
        <f>IFERROR(ABS(ABS(K238-'Data Transformation'!$R$5)-ABS(K238-'Data Transformation'!$R$6)),"")</f>
        <v/>
      </c>
      <c r="AE238" t="e">
        <f>IF(C238=FALSE,"",IF(AND(OR(V238=$Z$6,V238=$Z$8),OR(AC238=TRUE,AD238&lt;=IF(ISNUMBER('Data Transformation'!$R$15),'Data Transformation'!$R$15,'Data Transformation'!$R$25))),TRUE,FALSE))</f>
        <v>#DIV/0!</v>
      </c>
    </row>
    <row r="239" spans="2:31" x14ac:dyDescent="0.25">
      <c r="B239" t="str">
        <v xml:space="preserve"> </v>
      </c>
      <c r="C239" t="str">
        <v xml:space="preserve"> </v>
      </c>
      <c r="D239" t="str">
        <v xml:space="preserve"> </v>
      </c>
      <c r="E239" t="str">
        <v xml:space="preserve"> </v>
      </c>
      <c r="F239" t="str">
        <v xml:space="preserve"> </v>
      </c>
      <c r="G239" t="str">
        <v xml:space="preserve"> </v>
      </c>
      <c r="H239" t="str">
        <v xml:space="preserve"> </v>
      </c>
      <c r="I239" t="str">
        <v xml:space="preserve"> </v>
      </c>
      <c r="K239" s="59" t="str">
        <f>IFERROR(AVERAGEIF('Data Transformation'!$B$425:$B$8425,B239,IF('Input and Summary Results'!$J$4="no",'Data Transformation'!$C$425:$C$8425,'Data Transformation'!$E$425:$E$8425)),"")</f>
        <v/>
      </c>
      <c r="L239" s="60" t="str" cm="1">
        <f t="array" ref="L239">IFERROR(_xlfn.STDEV.S(IF('Data Transformation'!$B$425:$B$8425=B239,IF('Input and Summary Results'!$J$4="no",'Data Transformation'!$C$425:$C$8425,'Data Transformation'!$E$425:$E$8425),"")),"")</f>
        <v/>
      </c>
      <c r="M239" s="58"/>
      <c r="N239" t="str">
        <f>IF(E239&gt;='Data Transformation'!$R$29,B239,"")</f>
        <v xml:space="preserve">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xml:space="preserve"> </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xml:space="preserve"> </v>
      </c>
      <c r="S239" t="str">
        <f>IF(D239&gt;='Data Transformation'!$R$31,B239,"")</f>
        <v xml:space="preserve">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
      </c>
      <c r="W239" t="str">
        <f t="shared" si="10"/>
        <v/>
      </c>
      <c r="X239" t="str">
        <f t="shared" si="11"/>
        <v/>
      </c>
      <c r="AC239" t="b">
        <f t="shared" si="12"/>
        <v>0</v>
      </c>
      <c r="AD239" t="str">
        <f>IFERROR(ABS(ABS(K239-'Data Transformation'!$R$5)-ABS(K239-'Data Transformation'!$R$6)),"")</f>
        <v/>
      </c>
      <c r="AE239" t="e">
        <f>IF(C239=FALSE,"",IF(AND(OR(V239=$Z$6,V239=$Z$8),OR(AC239=TRUE,AD239&lt;=IF(ISNUMBER('Data Transformation'!$R$15),'Data Transformation'!$R$15,'Data Transformation'!$R$25))),TRUE,FALSE))</f>
        <v>#DIV/0!</v>
      </c>
    </row>
    <row r="240" spans="2:31" x14ac:dyDescent="0.25">
      <c r="B240" t="str">
        <v xml:space="preserve"> </v>
      </c>
      <c r="C240" t="str">
        <v xml:space="preserve"> </v>
      </c>
      <c r="D240" t="str">
        <v xml:space="preserve"> </v>
      </c>
      <c r="E240" t="str">
        <v xml:space="preserve"> </v>
      </c>
      <c r="F240" t="str">
        <v xml:space="preserve"> </v>
      </c>
      <c r="G240" t="str">
        <v xml:space="preserve"> </v>
      </c>
      <c r="H240" t="str">
        <v xml:space="preserve"> </v>
      </c>
      <c r="I240" t="str">
        <v xml:space="preserve"> </v>
      </c>
      <c r="K240" s="59" t="str">
        <f>IFERROR(AVERAGEIF('Data Transformation'!$B$425:$B$8425,B240,IF('Input and Summary Results'!$J$4="no",'Data Transformation'!$C$425:$C$8425,'Data Transformation'!$E$425:$E$8425)),"")</f>
        <v/>
      </c>
      <c r="L240" s="60" t="str" cm="1">
        <f t="array" ref="L240">IFERROR(_xlfn.STDEV.S(IF('Data Transformation'!$B$425:$B$8425=B240,IF('Input and Summary Results'!$J$4="no",'Data Transformation'!$C$425:$C$8425,'Data Transformation'!$E$425:$E$8425),"")),"")</f>
        <v/>
      </c>
      <c r="M240" s="58"/>
      <c r="N240" t="str">
        <f>IF(E240&gt;='Data Transformation'!$R$29,B240,"")</f>
        <v xml:space="preserve"> </v>
      </c>
      <c r="O240" t="str">
        <f>IFERROR(IF(AND(Assignments!L240&lt;('Data Transformation'!$R$4-'Data Transformation'!$R$3)/2,ABS(K240-'Data Transformation'!$R$6)&gt;ABS(K240-'Data Transformation'!$R$5),NOT(ISNUMBER(N240)),NOT(ISNUMBER(R240)),NOT(ISNUMBER(P240)),NOT(ISNUMBER(R240)),NOT(ISNUMBER(S240)),NOT(ISNUMBER(T240))),Assignments!B240,""),"")</f>
        <v/>
      </c>
      <c r="P240" t="str">
        <f>IF(AND(NOT(ISNUMBER(N240)),NOT(ISNUMBER(R240)),NOT(ISNUMBER(S240)),G240&gt;='Data Transformation'!$R$28),B240,"")</f>
        <v xml:space="preserve"> </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xml:space="preserve"> </v>
      </c>
      <c r="S240" t="str">
        <f>IF(D240&gt;='Data Transformation'!$R$31,B240,"")</f>
        <v xml:space="preserve">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
      </c>
      <c r="W240" t="str">
        <f t="shared" si="10"/>
        <v/>
      </c>
      <c r="X240" t="str">
        <f t="shared" si="11"/>
        <v/>
      </c>
      <c r="AC240" t="b">
        <f t="shared" si="12"/>
        <v>0</v>
      </c>
      <c r="AD240" t="str">
        <f>IFERROR(ABS(ABS(K240-'Data Transformation'!$R$5)-ABS(K240-'Data Transformation'!$R$6)),"")</f>
        <v/>
      </c>
      <c r="AE240" t="e">
        <f>IF(C240=FALSE,"",IF(AND(OR(V240=$Z$6,V240=$Z$8),OR(AC240=TRUE,AD240&lt;=IF(ISNUMBER('Data Transformation'!$R$15),'Data Transformation'!$R$15,'Data Transformation'!$R$25))),TRUE,FALSE))</f>
        <v>#DIV/0!</v>
      </c>
    </row>
    <row r="241" spans="2:31" x14ac:dyDescent="0.25">
      <c r="B241" t="str">
        <v xml:space="preserve"> </v>
      </c>
      <c r="C241" t="str">
        <v xml:space="preserve"> </v>
      </c>
      <c r="D241" t="str">
        <v xml:space="preserve"> </v>
      </c>
      <c r="E241" t="str">
        <v xml:space="preserve"> </v>
      </c>
      <c r="F241" t="str">
        <v xml:space="preserve"> </v>
      </c>
      <c r="G241" t="str">
        <v xml:space="preserve"> </v>
      </c>
      <c r="H241" t="str">
        <v xml:space="preserve"> </v>
      </c>
      <c r="I241" t="str">
        <v xml:space="preserve"> </v>
      </c>
      <c r="K241" s="59" t="str">
        <f>IFERROR(AVERAGEIF('Data Transformation'!$B$425:$B$8425,B241,IF('Input and Summary Results'!$J$4="no",'Data Transformation'!$C$425:$C$8425,'Data Transformation'!$E$425:$E$8425)),"")</f>
        <v/>
      </c>
      <c r="L241" s="60" t="str" cm="1">
        <f t="array" ref="L241">IFERROR(_xlfn.STDEV.S(IF('Data Transformation'!$B$425:$B$8425=B241,IF('Input and Summary Results'!$J$4="no",'Data Transformation'!$C$425:$C$8425,'Data Transformation'!$E$425:$E$8425),"")),"")</f>
        <v/>
      </c>
      <c r="M241" s="58"/>
      <c r="N241" t="str">
        <f>IF(E241&gt;='Data Transformation'!$R$29,B241,"")</f>
        <v xml:space="preserve"> </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xml:space="preserve">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xml:space="preserve"> </v>
      </c>
      <c r="S241" t="str">
        <f>IF(D241&gt;='Data Transformation'!$R$31,B241,"")</f>
        <v xml:space="preserve">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
      </c>
      <c r="W241" t="str">
        <f t="shared" si="10"/>
        <v/>
      </c>
      <c r="X241" t="str">
        <f t="shared" si="11"/>
        <v/>
      </c>
      <c r="AC241" t="b">
        <f t="shared" si="12"/>
        <v>0</v>
      </c>
      <c r="AD241" t="str">
        <f>IFERROR(ABS(ABS(K241-'Data Transformation'!$R$5)-ABS(K241-'Data Transformation'!$R$6)),"")</f>
        <v/>
      </c>
      <c r="AE241" t="e">
        <f>IF(C241=FALSE,"",IF(AND(OR(V241=$Z$6,V241=$Z$8),OR(AC241=TRUE,AD241&lt;=IF(ISNUMBER('Data Transformation'!$R$15),'Data Transformation'!$R$15,'Data Transformation'!$R$25))),TRUE,FALSE))</f>
        <v>#DIV/0!</v>
      </c>
    </row>
    <row r="242" spans="2:31" x14ac:dyDescent="0.25">
      <c r="B242" t="str">
        <v xml:space="preserve"> </v>
      </c>
      <c r="C242" t="str">
        <v xml:space="preserve"> </v>
      </c>
      <c r="D242" t="str">
        <v xml:space="preserve"> </v>
      </c>
      <c r="E242" t="str">
        <v xml:space="preserve"> </v>
      </c>
      <c r="F242" t="str">
        <v xml:space="preserve"> </v>
      </c>
      <c r="G242" t="str">
        <v xml:space="preserve"> </v>
      </c>
      <c r="H242" t="str">
        <v xml:space="preserve"> </v>
      </c>
      <c r="I242" t="str">
        <v xml:space="preserve"> </v>
      </c>
      <c r="K242" s="59" t="str">
        <f>IFERROR(AVERAGEIF('Data Transformation'!$B$425:$B$8425,B242,IF('Input and Summary Results'!$J$4="no",'Data Transformation'!$C$425:$C$8425,'Data Transformation'!$E$425:$E$8425)),"")</f>
        <v/>
      </c>
      <c r="L242" s="60" t="str" cm="1">
        <f t="array" ref="L242">IFERROR(_xlfn.STDEV.S(IF('Data Transformation'!$B$425:$B$8425=B242,IF('Input and Summary Results'!$J$4="no",'Data Transformation'!$C$425:$C$8425,'Data Transformation'!$E$425:$E$8425),"")),"")</f>
        <v/>
      </c>
      <c r="M242" s="58"/>
      <c r="N242" t="str">
        <f>IF(E242&gt;='Data Transformation'!$R$29,B242,"")</f>
        <v xml:space="preserve">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xml:space="preserve"> </v>
      </c>
      <c r="Q242" t="str">
        <f>IFERROR(IF(AND(Assignments!L242&lt;('Data Transformation'!$R$4-'Data Transformation'!$R$3)/2,ABS(K242-'Data Transformation'!$R$6)&lt;ABS(K242-'Data Transformation'!$R$5),NOT(ISNUMBER(N242)),NOT(ISNUMBER(T242)),NOT(ISNUMBER(P242)),NOT(ISNUMBER(R242)),NOT(ISNUMBER(T242)),NOT(ISNUMBER(S242))),Assignments!B242,""),"")</f>
        <v/>
      </c>
      <c r="R242" t="str">
        <f>IF(H242&gt;='Data Transformation'!$R$30,B242,"")</f>
        <v xml:space="preserve"> </v>
      </c>
      <c r="S242" t="str">
        <f>IF(D242&gt;='Data Transformation'!$R$31,B242,"")</f>
        <v xml:space="preserve">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
      </c>
      <c r="W242" t="str">
        <f t="shared" si="10"/>
        <v/>
      </c>
      <c r="X242" t="str">
        <f t="shared" si="11"/>
        <v/>
      </c>
      <c r="AC242" t="b">
        <f t="shared" si="12"/>
        <v>0</v>
      </c>
      <c r="AD242" t="str">
        <f>IFERROR(ABS(ABS(K242-'Data Transformation'!$R$5)-ABS(K242-'Data Transformation'!$R$6)),"")</f>
        <v/>
      </c>
      <c r="AE242" t="e">
        <f>IF(C242=FALSE,"",IF(AND(OR(V242=$Z$6,V242=$Z$8),OR(AC242=TRUE,AD242&lt;=IF(ISNUMBER('Data Transformation'!$R$15),'Data Transformation'!$R$15,'Data Transformation'!$R$25))),TRUE,FALSE))</f>
        <v>#DIV/0!</v>
      </c>
    </row>
    <row r="243" spans="2:31" x14ac:dyDescent="0.25">
      <c r="B243" t="str">
        <v xml:space="preserve"> </v>
      </c>
      <c r="C243" t="str">
        <v xml:space="preserve"> </v>
      </c>
      <c r="D243" t="str">
        <v xml:space="preserve"> </v>
      </c>
      <c r="E243" t="str">
        <v xml:space="preserve"> </v>
      </c>
      <c r="F243" t="str">
        <v xml:space="preserve"> </v>
      </c>
      <c r="G243" t="str">
        <v xml:space="preserve"> </v>
      </c>
      <c r="H243" t="str">
        <v xml:space="preserve"> </v>
      </c>
      <c r="I243" t="str">
        <v xml:space="preserve"> </v>
      </c>
      <c r="K243" s="59" t="str">
        <f>IFERROR(AVERAGEIF('Data Transformation'!$B$425:$B$8425,B243,IF('Input and Summary Results'!$J$4="no",'Data Transformation'!$C$425:$C$8425,'Data Transformation'!$E$425:$E$8425)),"")</f>
        <v/>
      </c>
      <c r="L243" s="60" t="str" cm="1">
        <f t="array" ref="L243">IFERROR(_xlfn.STDEV.S(IF('Data Transformation'!$B$425:$B$8425=B243,IF('Input and Summary Results'!$J$4="no",'Data Transformation'!$C$425:$C$8425,'Data Transformation'!$E$425:$E$8425),"")),"")</f>
        <v/>
      </c>
      <c r="M243" s="58"/>
      <c r="N243" t="str">
        <f>IF(E243&gt;='Data Transformation'!$R$29,B243,"")</f>
        <v xml:space="preserve"> </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xml:space="preserve">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xml:space="preserve"> </v>
      </c>
      <c r="S243" t="str">
        <f>IF(D243&gt;='Data Transformation'!$R$31,B243,"")</f>
        <v xml:space="preserve">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
      </c>
      <c r="W243" t="str">
        <f t="shared" si="10"/>
        <v/>
      </c>
      <c r="X243" t="str">
        <f t="shared" si="11"/>
        <v/>
      </c>
      <c r="AC243" t="b">
        <f t="shared" si="12"/>
        <v>0</v>
      </c>
      <c r="AD243" t="str">
        <f>IFERROR(ABS(ABS(K243-'Data Transformation'!$R$5)-ABS(K243-'Data Transformation'!$R$6)),"")</f>
        <v/>
      </c>
      <c r="AE243" t="e">
        <f>IF(C243=FALSE,"",IF(AND(OR(V243=$Z$6,V243=$Z$8),OR(AC243=TRUE,AD243&lt;=IF(ISNUMBER('Data Transformation'!$R$15),'Data Transformation'!$R$15,'Data Transformation'!$R$25))),TRUE,FALSE))</f>
        <v>#DIV/0!</v>
      </c>
    </row>
    <row r="244" spans="2:31" x14ac:dyDescent="0.25">
      <c r="B244" t="str">
        <v xml:space="preserve"> </v>
      </c>
      <c r="C244" t="str">
        <v xml:space="preserve"> </v>
      </c>
      <c r="D244" t="str">
        <v xml:space="preserve"> </v>
      </c>
      <c r="E244" t="str">
        <v xml:space="preserve"> </v>
      </c>
      <c r="F244" t="str">
        <v xml:space="preserve"> </v>
      </c>
      <c r="G244" t="str">
        <v xml:space="preserve"> </v>
      </c>
      <c r="H244" t="str">
        <v xml:space="preserve"> </v>
      </c>
      <c r="I244" t="str">
        <v xml:space="preserve"> </v>
      </c>
      <c r="K244" s="59" t="str">
        <f>IFERROR(AVERAGEIF('Data Transformation'!$B$425:$B$8425,B244,IF('Input and Summary Results'!$J$4="no",'Data Transformation'!$C$425:$C$8425,'Data Transformation'!$E$425:$E$8425)),"")</f>
        <v/>
      </c>
      <c r="L244" s="60" t="str" cm="1">
        <f t="array" ref="L244">IFERROR(_xlfn.STDEV.S(IF('Data Transformation'!$B$425:$B$8425=B244,IF('Input and Summary Results'!$J$4="no",'Data Transformation'!$C$425:$C$8425,'Data Transformation'!$E$425:$E$8425),"")),"")</f>
        <v/>
      </c>
      <c r="M244" s="58"/>
      <c r="N244" t="str">
        <f>IF(E244&gt;='Data Transformation'!$R$29,B244,"")</f>
        <v xml:space="preserve">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xml:space="preserve"> </v>
      </c>
      <c r="Q244" t="str">
        <f>IFERROR(IF(AND(Assignments!L244&lt;('Data Transformation'!$R$4-'Data Transformation'!$R$3)/2,ABS(K244-'Data Transformation'!$R$6)&lt;ABS(K244-'Data Transformation'!$R$5),NOT(ISNUMBER(N244)),NOT(ISNUMBER(T244)),NOT(ISNUMBER(P244)),NOT(ISNUMBER(R244)),NOT(ISNUMBER(T244)),NOT(ISNUMBER(S244))),Assignments!B244,""),"")</f>
        <v/>
      </c>
      <c r="R244" t="str">
        <f>IF(H244&gt;='Data Transformation'!$R$30,B244,"")</f>
        <v xml:space="preserve"> </v>
      </c>
      <c r="S244" t="str">
        <f>IF(D244&gt;='Data Transformation'!$R$31,B244,"")</f>
        <v xml:space="preserve">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
      </c>
      <c r="W244" t="str">
        <f t="shared" si="10"/>
        <v/>
      </c>
      <c r="X244" t="str">
        <f t="shared" si="11"/>
        <v/>
      </c>
      <c r="AC244" t="b">
        <f t="shared" si="12"/>
        <v>0</v>
      </c>
      <c r="AD244" t="str">
        <f>IFERROR(ABS(ABS(K244-'Data Transformation'!$R$5)-ABS(K244-'Data Transformation'!$R$6)),"")</f>
        <v/>
      </c>
      <c r="AE244" t="e">
        <f>IF(C244=FALSE,"",IF(AND(OR(V244=$Z$6,V244=$Z$8),OR(AC244=TRUE,AD244&lt;=IF(ISNUMBER('Data Transformation'!$R$15),'Data Transformation'!$R$15,'Data Transformation'!$R$25))),TRUE,FALSE))</f>
        <v>#DIV/0!</v>
      </c>
    </row>
    <row r="245" spans="2:31" x14ac:dyDescent="0.25">
      <c r="B245" t="str">
        <v xml:space="preserve"> </v>
      </c>
      <c r="C245" t="str">
        <v xml:space="preserve"> </v>
      </c>
      <c r="D245" t="str">
        <v xml:space="preserve"> </v>
      </c>
      <c r="E245" t="str">
        <v xml:space="preserve"> </v>
      </c>
      <c r="F245" t="str">
        <v xml:space="preserve"> </v>
      </c>
      <c r="G245" t="str">
        <v xml:space="preserve"> </v>
      </c>
      <c r="H245" t="str">
        <v xml:space="preserve"> </v>
      </c>
      <c r="I245" t="str">
        <v xml:space="preserve"> </v>
      </c>
      <c r="K245" s="59" t="str">
        <f>IFERROR(AVERAGEIF('Data Transformation'!$B$425:$B$8425,B245,IF('Input and Summary Results'!$J$4="no",'Data Transformation'!$C$425:$C$8425,'Data Transformation'!$E$425:$E$8425)),"")</f>
        <v/>
      </c>
      <c r="L245" s="60" t="str" cm="1">
        <f t="array" ref="L245">IFERROR(_xlfn.STDEV.S(IF('Data Transformation'!$B$425:$B$8425=B245,IF('Input and Summary Results'!$J$4="no",'Data Transformation'!$C$425:$C$8425,'Data Transformation'!$E$425:$E$8425),"")),"")</f>
        <v/>
      </c>
      <c r="M245" s="58"/>
      <c r="N245" t="str">
        <f>IF(E245&gt;='Data Transformation'!$R$29,B245,"")</f>
        <v xml:space="preserve"> </v>
      </c>
      <c r="O245" t="str">
        <f>IFERROR(IF(AND(Assignments!L245&lt;('Data Transformation'!$R$4-'Data Transformation'!$R$3)/2,ABS(K245-'Data Transformation'!$R$6)&gt;ABS(K245-'Data Transformation'!$R$5),NOT(ISNUMBER(N245)),NOT(ISNUMBER(R245)),NOT(ISNUMBER(P245)),NOT(ISNUMBER(R245)),NOT(ISNUMBER(S245)),NOT(ISNUMBER(T245))),Assignments!B245,""),"")</f>
        <v/>
      </c>
      <c r="P245" t="str">
        <f>IF(AND(NOT(ISNUMBER(N245)),NOT(ISNUMBER(R245)),NOT(ISNUMBER(S245)),G245&gt;='Data Transformation'!$R$28),B245,"")</f>
        <v xml:space="preserve"> </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xml:space="preserve"> </v>
      </c>
      <c r="S245" t="str">
        <f>IF(D245&gt;='Data Transformation'!$R$31,B245,"")</f>
        <v xml:space="preserve">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
      </c>
      <c r="W245" t="str">
        <f t="shared" si="10"/>
        <v/>
      </c>
      <c r="X245" t="str">
        <f t="shared" si="11"/>
        <v/>
      </c>
      <c r="AC245" t="b">
        <f t="shared" si="12"/>
        <v>0</v>
      </c>
      <c r="AD245" t="str">
        <f>IFERROR(ABS(ABS(K245-'Data Transformation'!$R$5)-ABS(K245-'Data Transformation'!$R$6)),"")</f>
        <v/>
      </c>
      <c r="AE245" t="e">
        <f>IF(C245=FALSE,"",IF(AND(OR(V245=$Z$6,V245=$Z$8),OR(AC245=TRUE,AD245&lt;=IF(ISNUMBER('Data Transformation'!$R$15),'Data Transformation'!$R$15,'Data Transformation'!$R$25))),TRUE,FALSE))</f>
        <v>#DIV/0!</v>
      </c>
    </row>
    <row r="246" spans="2:31" x14ac:dyDescent="0.25">
      <c r="B246" t="str">
        <v xml:space="preserve"> </v>
      </c>
      <c r="C246" t="str">
        <v xml:space="preserve"> </v>
      </c>
      <c r="D246" t="str">
        <v xml:space="preserve"> </v>
      </c>
      <c r="E246" t="str">
        <v xml:space="preserve"> </v>
      </c>
      <c r="F246" t="str">
        <v xml:space="preserve"> </v>
      </c>
      <c r="G246" t="str">
        <v xml:space="preserve"> </v>
      </c>
      <c r="H246" t="str">
        <v xml:space="preserve"> </v>
      </c>
      <c r="I246" t="str">
        <v xml:space="preserve"> </v>
      </c>
      <c r="K246" s="59" t="str">
        <f>IFERROR(AVERAGEIF('Data Transformation'!$B$425:$B$8425,B246,IF('Input and Summary Results'!$J$4="no",'Data Transformation'!$C$425:$C$8425,'Data Transformation'!$E$425:$E$8425)),"")</f>
        <v/>
      </c>
      <c r="L246" s="60" t="str" cm="1">
        <f t="array" ref="L246">IFERROR(_xlfn.STDEV.S(IF('Data Transformation'!$B$425:$B$8425=B246,IF('Input and Summary Results'!$J$4="no",'Data Transformation'!$C$425:$C$8425,'Data Transformation'!$E$425:$E$8425),"")),"")</f>
        <v/>
      </c>
      <c r="M246" s="58"/>
      <c r="N246" t="str">
        <f>IF(E246&gt;='Data Transformation'!$R$29,B246,"")</f>
        <v xml:space="preserve">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xml:space="preserve"> </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xml:space="preserve"> </v>
      </c>
      <c r="S246" t="str">
        <f>IF(D246&gt;='Data Transformation'!$R$31,B246,"")</f>
        <v xml:space="preserve">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
      </c>
      <c r="W246" t="str">
        <f t="shared" si="10"/>
        <v/>
      </c>
      <c r="X246" t="str">
        <f t="shared" si="11"/>
        <v/>
      </c>
      <c r="AC246" t="b">
        <f t="shared" si="12"/>
        <v>0</v>
      </c>
      <c r="AD246" t="str">
        <f>IFERROR(ABS(ABS(K246-'Data Transformation'!$R$5)-ABS(K246-'Data Transformation'!$R$6)),"")</f>
        <v/>
      </c>
      <c r="AE246" t="e">
        <f>IF(C246=FALSE,"",IF(AND(OR(V246=$Z$6,V246=$Z$8),OR(AC246=TRUE,AD246&lt;=IF(ISNUMBER('Data Transformation'!$R$15),'Data Transformation'!$R$15,'Data Transformation'!$R$25))),TRUE,FALSE))</f>
        <v>#DIV/0!</v>
      </c>
    </row>
    <row r="247" spans="2:31" x14ac:dyDescent="0.25">
      <c r="B247" t="str">
        <v xml:space="preserve"> </v>
      </c>
      <c r="C247" t="str">
        <v xml:space="preserve"> </v>
      </c>
      <c r="D247" t="str">
        <v xml:space="preserve"> </v>
      </c>
      <c r="E247" t="str">
        <v xml:space="preserve"> </v>
      </c>
      <c r="F247" t="str">
        <v xml:space="preserve"> </v>
      </c>
      <c r="G247" t="str">
        <v xml:space="preserve"> </v>
      </c>
      <c r="H247" t="str">
        <v xml:space="preserve"> </v>
      </c>
      <c r="I247" t="str">
        <v xml:space="preserve"> </v>
      </c>
      <c r="K247" s="59" t="str">
        <f>IFERROR(AVERAGEIF('Data Transformation'!$B$425:$B$8425,B247,IF('Input and Summary Results'!$J$4="no",'Data Transformation'!$C$425:$C$8425,'Data Transformation'!$E$425:$E$8425)),"")</f>
        <v/>
      </c>
      <c r="L247" s="60" t="str" cm="1">
        <f t="array" ref="L247">IFERROR(_xlfn.STDEV.S(IF('Data Transformation'!$B$425:$B$8425=B247,IF('Input and Summary Results'!$J$4="no",'Data Transformation'!$C$425:$C$8425,'Data Transformation'!$E$425:$E$8425),"")),"")</f>
        <v/>
      </c>
      <c r="M247" s="58"/>
      <c r="N247" t="str">
        <f>IF(E247&gt;='Data Transformation'!$R$29,B247,"")</f>
        <v xml:space="preserve">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xml:space="preserve"> </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xml:space="preserve"> </v>
      </c>
      <c r="S247" t="str">
        <f>IF(D247&gt;='Data Transformation'!$R$31,B247,"")</f>
        <v xml:space="preserve">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
      </c>
      <c r="W247" t="str">
        <f t="shared" si="10"/>
        <v/>
      </c>
      <c r="X247" t="str">
        <f t="shared" si="11"/>
        <v/>
      </c>
      <c r="AC247" t="b">
        <f t="shared" si="12"/>
        <v>0</v>
      </c>
      <c r="AD247" t="str">
        <f>IFERROR(ABS(ABS(K247-'Data Transformation'!$R$5)-ABS(K247-'Data Transformation'!$R$6)),"")</f>
        <v/>
      </c>
      <c r="AE247" t="e">
        <f>IF(C247=FALSE,"",IF(AND(OR(V247=$Z$6,V247=$Z$8),OR(AC247=TRUE,AD247&lt;=IF(ISNUMBER('Data Transformation'!$R$15),'Data Transformation'!$R$15,'Data Transformation'!$R$25))),TRUE,FALSE))</f>
        <v>#DIV/0!</v>
      </c>
    </row>
    <row r="248" spans="2:31" x14ac:dyDescent="0.25">
      <c r="B248" t="str">
        <v xml:space="preserve"> </v>
      </c>
      <c r="C248" t="str">
        <v xml:space="preserve"> </v>
      </c>
      <c r="D248" t="str">
        <v xml:space="preserve"> </v>
      </c>
      <c r="E248" t="str">
        <v xml:space="preserve"> </v>
      </c>
      <c r="F248" t="str">
        <v xml:space="preserve"> </v>
      </c>
      <c r="G248" t="str">
        <v xml:space="preserve"> </v>
      </c>
      <c r="H248" t="str">
        <v xml:space="preserve"> </v>
      </c>
      <c r="I248" t="str">
        <v xml:space="preserve"> </v>
      </c>
      <c r="K248" s="59" t="str">
        <f>IFERROR(AVERAGEIF('Data Transformation'!$B$425:$B$8425,B248,IF('Input and Summary Results'!$J$4="no",'Data Transformation'!$C$425:$C$8425,'Data Transformation'!$E$425:$E$8425)),"")</f>
        <v/>
      </c>
      <c r="L248" s="60" t="str" cm="1">
        <f t="array" ref="L248">IFERROR(_xlfn.STDEV.S(IF('Data Transformation'!$B$425:$B$8425=B248,IF('Input and Summary Results'!$J$4="no",'Data Transformation'!$C$425:$C$8425,'Data Transformation'!$E$425:$E$8425),"")),"")</f>
        <v/>
      </c>
      <c r="M248" s="58"/>
      <c r="N248" t="str">
        <f>IF(E248&gt;='Data Transformation'!$R$29,B248,"")</f>
        <v xml:space="preserve">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xml:space="preserve"> </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xml:space="preserve"> </v>
      </c>
      <c r="S248" t="str">
        <f>IF(D248&gt;='Data Transformation'!$R$31,B248,"")</f>
        <v xml:space="preserve">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
      </c>
      <c r="W248" t="str">
        <f t="shared" si="10"/>
        <v/>
      </c>
      <c r="X248" t="str">
        <f t="shared" si="11"/>
        <v/>
      </c>
      <c r="AC248" t="b">
        <f t="shared" si="12"/>
        <v>0</v>
      </c>
      <c r="AD248" t="str">
        <f>IFERROR(ABS(ABS(K248-'Data Transformation'!$R$5)-ABS(K248-'Data Transformation'!$R$6)),"")</f>
        <v/>
      </c>
      <c r="AE248" t="e">
        <f>IF(C248=FALSE,"",IF(AND(OR(V248=$Z$6,V248=$Z$8),OR(AC248=TRUE,AD248&lt;=IF(ISNUMBER('Data Transformation'!$R$15),'Data Transformation'!$R$15,'Data Transformation'!$R$25))),TRUE,FALSE))</f>
        <v>#DIV/0!</v>
      </c>
    </row>
    <row r="249" spans="2:31" x14ac:dyDescent="0.25">
      <c r="B249" t="str">
        <v xml:space="preserve"> </v>
      </c>
      <c r="C249" t="str">
        <v xml:space="preserve"> </v>
      </c>
      <c r="D249" t="str">
        <v xml:space="preserve"> </v>
      </c>
      <c r="E249" t="str">
        <v xml:space="preserve"> </v>
      </c>
      <c r="F249" t="str">
        <v xml:space="preserve"> </v>
      </c>
      <c r="G249" t="str">
        <v xml:space="preserve"> </v>
      </c>
      <c r="H249" t="str">
        <v xml:space="preserve"> </v>
      </c>
      <c r="I249" t="str">
        <v xml:space="preserve"> </v>
      </c>
      <c r="K249" s="59" t="str">
        <f>IFERROR(AVERAGEIF('Data Transformation'!$B$425:$B$8425,B249,IF('Input and Summary Results'!$J$4="no",'Data Transformation'!$C$425:$C$8425,'Data Transformation'!$E$425:$E$8425)),"")</f>
        <v/>
      </c>
      <c r="L249" s="60" t="str" cm="1">
        <f t="array" ref="L249">IFERROR(_xlfn.STDEV.S(IF('Data Transformation'!$B$425:$B$8425=B249,IF('Input and Summary Results'!$J$4="no",'Data Transformation'!$C$425:$C$8425,'Data Transformation'!$E$425:$E$8425),"")),"")</f>
        <v/>
      </c>
      <c r="M249" s="58"/>
      <c r="N249" t="str">
        <f>IF(E249&gt;='Data Transformation'!$R$29,B249,"")</f>
        <v xml:space="preserve">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xml:space="preserve"> </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xml:space="preserve"> </v>
      </c>
      <c r="S249" t="str">
        <f>IF(D249&gt;='Data Transformation'!$R$31,B249,"")</f>
        <v xml:space="preserve">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
      </c>
      <c r="W249" t="str">
        <f t="shared" si="10"/>
        <v/>
      </c>
      <c r="X249" t="str">
        <f t="shared" si="11"/>
        <v/>
      </c>
      <c r="AC249" t="b">
        <f t="shared" si="12"/>
        <v>0</v>
      </c>
      <c r="AD249" t="str">
        <f>IFERROR(ABS(ABS(K249-'Data Transformation'!$R$5)-ABS(K249-'Data Transformation'!$R$6)),"")</f>
        <v/>
      </c>
      <c r="AE249" t="e">
        <f>IF(C249=FALSE,"",IF(AND(OR(V249=$Z$6,V249=$Z$8),OR(AC249=TRUE,AD249&lt;=IF(ISNUMBER('Data Transformation'!$R$15),'Data Transformation'!$R$15,'Data Transformation'!$R$25))),TRUE,FALSE))</f>
        <v>#DIV/0!</v>
      </c>
    </row>
    <row r="250" spans="2:31" x14ac:dyDescent="0.25">
      <c r="B250" t="str">
        <v xml:space="preserve"> </v>
      </c>
      <c r="C250" t="str">
        <v xml:space="preserve"> </v>
      </c>
      <c r="D250" t="str">
        <v xml:space="preserve"> </v>
      </c>
      <c r="E250" t="str">
        <v xml:space="preserve"> </v>
      </c>
      <c r="F250" t="str">
        <v xml:space="preserve"> </v>
      </c>
      <c r="G250" t="str">
        <v xml:space="preserve"> </v>
      </c>
      <c r="H250" t="str">
        <v xml:space="preserve"> </v>
      </c>
      <c r="I250" t="str">
        <v xml:space="preserve"> </v>
      </c>
      <c r="K250" s="59" t="str">
        <f>IFERROR(AVERAGEIF('Data Transformation'!$B$425:$B$8425,B250,IF('Input and Summary Results'!$J$4="no",'Data Transformation'!$C$425:$C$8425,'Data Transformation'!$E$425:$E$8425)),"")</f>
        <v/>
      </c>
      <c r="L250" s="60" t="str" cm="1">
        <f t="array" ref="L250">IFERROR(_xlfn.STDEV.S(IF('Data Transformation'!$B$425:$B$8425=B250,IF('Input and Summary Results'!$J$4="no",'Data Transformation'!$C$425:$C$8425,'Data Transformation'!$E$425:$E$8425),"")),"")</f>
        <v/>
      </c>
      <c r="M250" s="58"/>
      <c r="N250" t="str">
        <f>IF(E250&gt;='Data Transformation'!$R$29,B250,"")</f>
        <v xml:space="preserve">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xml:space="preserve"> </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xml:space="preserve"> </v>
      </c>
      <c r="S250" t="str">
        <f>IF(D250&gt;='Data Transformation'!$R$31,B250,"")</f>
        <v xml:space="preserve">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
      </c>
      <c r="W250" t="str">
        <f t="shared" si="10"/>
        <v/>
      </c>
      <c r="X250" t="str">
        <f t="shared" si="11"/>
        <v/>
      </c>
      <c r="AC250" t="b">
        <f t="shared" si="12"/>
        <v>0</v>
      </c>
      <c r="AD250" t="str">
        <f>IFERROR(ABS(ABS(K250-'Data Transformation'!$R$5)-ABS(K250-'Data Transformation'!$R$6)),"")</f>
        <v/>
      </c>
      <c r="AE250" t="e">
        <f>IF(C250=FALSE,"",IF(AND(OR(V250=$Z$6,V250=$Z$8),OR(AC250=TRUE,AD250&lt;=IF(ISNUMBER('Data Transformation'!$R$15),'Data Transformation'!$R$15,'Data Transformation'!$R$25))),TRUE,FALSE))</f>
        <v>#DIV/0!</v>
      </c>
    </row>
    <row r="251" spans="2:31" x14ac:dyDescent="0.25">
      <c r="B251" t="str">
        <v xml:space="preserve"> </v>
      </c>
      <c r="C251" t="str">
        <v xml:space="preserve"> </v>
      </c>
      <c r="D251" t="str">
        <v xml:space="preserve"> </v>
      </c>
      <c r="E251" t="str">
        <v xml:space="preserve"> </v>
      </c>
      <c r="F251" t="str">
        <v xml:space="preserve"> </v>
      </c>
      <c r="G251" t="str">
        <v xml:space="preserve"> </v>
      </c>
      <c r="H251" t="str">
        <v xml:space="preserve"> </v>
      </c>
      <c r="I251" t="str">
        <v xml:space="preserve"> </v>
      </c>
      <c r="K251" s="59" t="str">
        <f>IFERROR(AVERAGEIF('Data Transformation'!$B$425:$B$8425,B251,IF('Input and Summary Results'!$J$4="no",'Data Transformation'!$C$425:$C$8425,'Data Transformation'!$E$425:$E$8425)),"")</f>
        <v/>
      </c>
      <c r="L251" s="60" t="str" cm="1">
        <f t="array" ref="L251">IFERROR(_xlfn.STDEV.S(IF('Data Transformation'!$B$425:$B$8425=B251,IF('Input and Summary Results'!$J$4="no",'Data Transformation'!$C$425:$C$8425,'Data Transformation'!$E$425:$E$8425),"")),"")</f>
        <v/>
      </c>
      <c r="M251" s="58"/>
      <c r="N251" t="str">
        <f>IF(E251&gt;='Data Transformation'!$R$29,B251,"")</f>
        <v xml:space="preserve"> </v>
      </c>
      <c r="O251" t="str">
        <f>IFERROR(IF(AND(Assignments!L251&lt;('Data Transformation'!$R$4-'Data Transformation'!$R$3)/2,ABS(K251-'Data Transformation'!$R$6)&gt;ABS(K251-'Data Transformation'!$R$5),NOT(ISNUMBER(N251)),NOT(ISNUMBER(R251)),NOT(ISNUMBER(P251)),NOT(ISNUMBER(R251)),NOT(ISNUMBER(S251)),NOT(ISNUMBER(T251))),Assignments!B251,""),"")</f>
        <v/>
      </c>
      <c r="P251" t="str">
        <f>IF(AND(NOT(ISNUMBER(N251)),NOT(ISNUMBER(R251)),NOT(ISNUMBER(S251)),G251&gt;='Data Transformation'!$R$28),B251,"")</f>
        <v xml:space="preserve"> </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xml:space="preserve"> </v>
      </c>
      <c r="S251" t="str">
        <f>IF(D251&gt;='Data Transformation'!$R$31,B251,"")</f>
        <v xml:space="preserve">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
      </c>
      <c r="W251" t="str">
        <f t="shared" si="10"/>
        <v/>
      </c>
      <c r="X251" t="str">
        <f t="shared" si="11"/>
        <v/>
      </c>
      <c r="AC251" t="b">
        <f t="shared" si="12"/>
        <v>0</v>
      </c>
      <c r="AD251" t="str">
        <f>IFERROR(ABS(ABS(K251-'Data Transformation'!$R$5)-ABS(K251-'Data Transformation'!$R$6)),"")</f>
        <v/>
      </c>
      <c r="AE251" t="e">
        <f>IF(C251=FALSE,"",IF(AND(OR(V251=$Z$6,V251=$Z$8),OR(AC251=TRUE,AD251&lt;=IF(ISNUMBER('Data Transformation'!$R$15),'Data Transformation'!$R$15,'Data Transformation'!$R$25))),TRUE,FALSE))</f>
        <v>#DIV/0!</v>
      </c>
    </row>
    <row r="252" spans="2:31" x14ac:dyDescent="0.25">
      <c r="B252" t="str">
        <v xml:space="preserve"> </v>
      </c>
      <c r="C252" t="str">
        <v xml:space="preserve"> </v>
      </c>
      <c r="D252" t="str">
        <v xml:space="preserve"> </v>
      </c>
      <c r="E252" t="str">
        <v xml:space="preserve"> </v>
      </c>
      <c r="F252" t="str">
        <v xml:space="preserve"> </v>
      </c>
      <c r="G252" t="str">
        <v xml:space="preserve"> </v>
      </c>
      <c r="H252" t="str">
        <v xml:space="preserve"> </v>
      </c>
      <c r="I252" t="str">
        <v xml:space="preserve"> </v>
      </c>
      <c r="K252" s="59" t="str">
        <f>IFERROR(AVERAGEIF('Data Transformation'!$B$425:$B$8425,B252,IF('Input and Summary Results'!$J$4="no",'Data Transformation'!$C$425:$C$8425,'Data Transformation'!$E$425:$E$8425)),"")</f>
        <v/>
      </c>
      <c r="L252" s="60" t="str" cm="1">
        <f t="array" ref="L252">IFERROR(_xlfn.STDEV.S(IF('Data Transformation'!$B$425:$B$8425=B252,IF('Input and Summary Results'!$J$4="no",'Data Transformation'!$C$425:$C$8425,'Data Transformation'!$E$425:$E$8425),"")),"")</f>
        <v/>
      </c>
      <c r="M252" s="58"/>
      <c r="N252" t="str">
        <f>IF(E252&gt;='Data Transformation'!$R$29,B252,"")</f>
        <v xml:space="preserve"> </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xml:space="preserve">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xml:space="preserve"> </v>
      </c>
      <c r="S252" t="str">
        <f>IF(D252&gt;='Data Transformation'!$R$31,B252,"")</f>
        <v xml:space="preserve">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
      </c>
      <c r="W252" t="str">
        <f t="shared" si="10"/>
        <v/>
      </c>
      <c r="X252" t="str">
        <f t="shared" si="11"/>
        <v/>
      </c>
      <c r="AC252" t="b">
        <f t="shared" si="12"/>
        <v>0</v>
      </c>
      <c r="AD252" t="str">
        <f>IFERROR(ABS(ABS(K252-'Data Transformation'!$R$5)-ABS(K252-'Data Transformation'!$R$6)),"")</f>
        <v/>
      </c>
      <c r="AE252" t="e">
        <f>IF(C252=FALSE,"",IF(AND(OR(V252=$Z$6,V252=$Z$8),OR(AC252=TRUE,AD252&lt;=IF(ISNUMBER('Data Transformation'!$R$15),'Data Transformation'!$R$15,'Data Transformation'!$R$25))),TRUE,FALSE))</f>
        <v>#DIV/0!</v>
      </c>
    </row>
    <row r="253" spans="2:31" x14ac:dyDescent="0.25">
      <c r="B253" t="str">
        <v xml:space="preserve"> </v>
      </c>
      <c r="C253" t="str">
        <v xml:space="preserve"> </v>
      </c>
      <c r="D253" t="str">
        <v xml:space="preserve"> </v>
      </c>
      <c r="E253" t="str">
        <v xml:space="preserve"> </v>
      </c>
      <c r="F253" t="str">
        <v xml:space="preserve"> </v>
      </c>
      <c r="G253" t="str">
        <v xml:space="preserve"> </v>
      </c>
      <c r="H253" t="str">
        <v xml:space="preserve"> </v>
      </c>
      <c r="I253" t="str">
        <v xml:space="preserve"> </v>
      </c>
      <c r="K253" s="59" t="str">
        <f>IFERROR(AVERAGEIF('Data Transformation'!$B$425:$B$8425,B253,IF('Input and Summary Results'!$J$4="no",'Data Transformation'!$C$425:$C$8425,'Data Transformation'!$E$425:$E$8425)),"")</f>
        <v/>
      </c>
      <c r="L253" s="60" t="str" cm="1">
        <f t="array" ref="L253">IFERROR(_xlfn.STDEV.S(IF('Data Transformation'!$B$425:$B$8425=B253,IF('Input and Summary Results'!$J$4="no",'Data Transformation'!$C$425:$C$8425,'Data Transformation'!$E$425:$E$8425),"")),"")</f>
        <v/>
      </c>
      <c r="M253" s="58"/>
      <c r="N253" t="str">
        <f>IF(E253&gt;='Data Transformation'!$R$29,B253,"")</f>
        <v xml:space="preserve">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xml:space="preserve"> </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xml:space="preserve"> </v>
      </c>
      <c r="S253" t="str">
        <f>IF(D253&gt;='Data Transformation'!$R$31,B253,"")</f>
        <v xml:space="preserve">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
      </c>
      <c r="W253" t="str">
        <f t="shared" si="10"/>
        <v/>
      </c>
      <c r="X253" t="str">
        <f t="shared" si="11"/>
        <v/>
      </c>
      <c r="AC253" t="b">
        <f t="shared" si="12"/>
        <v>0</v>
      </c>
      <c r="AD253" t="str">
        <f>IFERROR(ABS(ABS(K253-'Data Transformation'!$R$5)-ABS(K253-'Data Transformation'!$R$6)),"")</f>
        <v/>
      </c>
      <c r="AE253" t="e">
        <f>IF(C253=FALSE,"",IF(AND(OR(V253=$Z$6,V253=$Z$8),OR(AC253=TRUE,AD253&lt;=IF(ISNUMBER('Data Transformation'!$R$15),'Data Transformation'!$R$15,'Data Transformation'!$R$25))),TRUE,FALSE))</f>
        <v>#DIV/0!</v>
      </c>
    </row>
    <row r="254" spans="2:31" x14ac:dyDescent="0.25">
      <c r="B254" t="str">
        <v xml:space="preserve"> </v>
      </c>
      <c r="C254" t="str">
        <v xml:space="preserve"> </v>
      </c>
      <c r="D254" t="str">
        <v xml:space="preserve"> </v>
      </c>
      <c r="E254" t="str">
        <v xml:space="preserve"> </v>
      </c>
      <c r="F254" t="str">
        <v xml:space="preserve"> </v>
      </c>
      <c r="G254" t="str">
        <v xml:space="preserve"> </v>
      </c>
      <c r="H254" t="str">
        <v xml:space="preserve"> </v>
      </c>
      <c r="I254" t="str">
        <v xml:space="preserve"> </v>
      </c>
      <c r="K254" s="59" t="str">
        <f>IFERROR(AVERAGEIF('Data Transformation'!$B$425:$B$8425,B254,IF('Input and Summary Results'!$J$4="no",'Data Transformation'!$C$425:$C$8425,'Data Transformation'!$E$425:$E$8425)),"")</f>
        <v/>
      </c>
      <c r="L254" s="60" t="str" cm="1">
        <f t="array" ref="L254">IFERROR(_xlfn.STDEV.S(IF('Data Transformation'!$B$425:$B$8425=B254,IF('Input and Summary Results'!$J$4="no",'Data Transformation'!$C$425:$C$8425,'Data Transformation'!$E$425:$E$8425),"")),"")</f>
        <v/>
      </c>
      <c r="M254" s="58"/>
      <c r="N254" t="str">
        <f>IF(E254&gt;='Data Transformation'!$R$29,B254,"")</f>
        <v xml:space="preserve"> </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xml:space="preserve">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xml:space="preserve"> </v>
      </c>
      <c r="S254" t="str">
        <f>IF(D254&gt;='Data Transformation'!$R$31,B254,"")</f>
        <v xml:space="preserve">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
      </c>
      <c r="W254" t="str">
        <f t="shared" si="10"/>
        <v/>
      </c>
      <c r="X254" t="str">
        <f t="shared" si="11"/>
        <v/>
      </c>
      <c r="AC254" t="b">
        <f t="shared" si="12"/>
        <v>0</v>
      </c>
      <c r="AD254" t="str">
        <f>IFERROR(ABS(ABS(K254-'Data Transformation'!$R$5)-ABS(K254-'Data Transformation'!$R$6)),"")</f>
        <v/>
      </c>
      <c r="AE254" t="e">
        <f>IF(C254=FALSE,"",IF(AND(OR(V254=$Z$6,V254=$Z$8),OR(AC254=TRUE,AD254&lt;=IF(ISNUMBER('Data Transformation'!$R$15),'Data Transformation'!$R$15,'Data Transformation'!$R$25))),TRUE,FALSE))</f>
        <v>#DIV/0!</v>
      </c>
    </row>
    <row r="255" spans="2:31" x14ac:dyDescent="0.25">
      <c r="B255" t="str">
        <v xml:space="preserve"> </v>
      </c>
      <c r="C255" t="str">
        <v xml:space="preserve"> </v>
      </c>
      <c r="D255" t="str">
        <v xml:space="preserve"> </v>
      </c>
      <c r="E255" t="str">
        <v xml:space="preserve"> </v>
      </c>
      <c r="F255" t="str">
        <v xml:space="preserve"> </v>
      </c>
      <c r="G255" t="str">
        <v xml:space="preserve"> </v>
      </c>
      <c r="H255" t="str">
        <v xml:space="preserve"> </v>
      </c>
      <c r="I255" t="str">
        <v xml:space="preserve"> </v>
      </c>
      <c r="K255" s="59" t="str">
        <f>IFERROR(AVERAGEIF('Data Transformation'!$B$425:$B$8425,B255,IF('Input and Summary Results'!$J$4="no",'Data Transformation'!$C$425:$C$8425,'Data Transformation'!$E$425:$E$8425)),"")</f>
        <v/>
      </c>
      <c r="L255" s="60" t="str" cm="1">
        <f t="array" ref="L255">IFERROR(_xlfn.STDEV.S(IF('Data Transformation'!$B$425:$B$8425=B255,IF('Input and Summary Results'!$J$4="no",'Data Transformation'!$C$425:$C$8425,'Data Transformation'!$E$425:$E$8425),"")),"")</f>
        <v/>
      </c>
      <c r="M255" s="58"/>
      <c r="N255" t="str">
        <f>IF(E255&gt;='Data Transformation'!$R$29,B255,"")</f>
        <v xml:space="preserve"> </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xml:space="preserve">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xml:space="preserve"> </v>
      </c>
      <c r="S255" t="str">
        <f>IF(D255&gt;='Data Transformation'!$R$31,B255,"")</f>
        <v xml:space="preserve">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
      </c>
      <c r="W255" t="str">
        <f t="shared" si="10"/>
        <v/>
      </c>
      <c r="X255" t="str">
        <f t="shared" si="11"/>
        <v/>
      </c>
      <c r="AC255" t="b">
        <f t="shared" si="12"/>
        <v>0</v>
      </c>
      <c r="AD255" t="str">
        <f>IFERROR(ABS(ABS(K255-'Data Transformation'!$R$5)-ABS(K255-'Data Transformation'!$R$6)),"")</f>
        <v/>
      </c>
      <c r="AE255" t="e">
        <f>IF(C255=FALSE,"",IF(AND(OR(V255=$Z$6,V255=$Z$8),OR(AC255=TRUE,AD255&lt;=IF(ISNUMBER('Data Transformation'!$R$15),'Data Transformation'!$R$15,'Data Transformation'!$R$25))),TRUE,FALSE))</f>
        <v>#DIV/0!</v>
      </c>
    </row>
    <row r="256" spans="2:31" x14ac:dyDescent="0.25">
      <c r="B256" t="str">
        <v xml:space="preserve"> </v>
      </c>
      <c r="C256" t="str">
        <v xml:space="preserve"> </v>
      </c>
      <c r="D256" t="str">
        <v xml:space="preserve"> </v>
      </c>
      <c r="E256" t="str">
        <v xml:space="preserve"> </v>
      </c>
      <c r="F256" t="str">
        <v xml:space="preserve"> </v>
      </c>
      <c r="G256" t="str">
        <v xml:space="preserve"> </v>
      </c>
      <c r="H256" t="str">
        <v xml:space="preserve"> </v>
      </c>
      <c r="I256" t="str">
        <v xml:space="preserve"> </v>
      </c>
      <c r="K256" s="59" t="str">
        <f>IFERROR(AVERAGEIF('Data Transformation'!$B$425:$B$8425,B256,IF('Input and Summary Results'!$J$4="no",'Data Transformation'!$C$425:$C$8425,'Data Transformation'!$E$425:$E$8425)),"")</f>
        <v/>
      </c>
      <c r="L256" s="60" t="str" cm="1">
        <f t="array" ref="L256">IFERROR(_xlfn.STDEV.S(IF('Data Transformation'!$B$425:$B$8425=B256,IF('Input and Summary Results'!$J$4="no",'Data Transformation'!$C$425:$C$8425,'Data Transformation'!$E$425:$E$8425),"")),"")</f>
        <v/>
      </c>
      <c r="M256" s="58"/>
      <c r="N256" t="str">
        <f>IF(E256&gt;='Data Transformation'!$R$29,B256,"")</f>
        <v xml:space="preserve">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xml:space="preserve"> </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xml:space="preserve"> </v>
      </c>
      <c r="S256" t="str">
        <f>IF(D256&gt;='Data Transformation'!$R$31,B256,"")</f>
        <v xml:space="preserve">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
      </c>
      <c r="W256" t="str">
        <f t="shared" si="10"/>
        <v/>
      </c>
      <c r="X256" t="str">
        <f t="shared" si="11"/>
        <v/>
      </c>
      <c r="AC256" t="b">
        <f t="shared" si="12"/>
        <v>0</v>
      </c>
      <c r="AD256" t="str">
        <f>IFERROR(ABS(ABS(K256-'Data Transformation'!$R$5)-ABS(K256-'Data Transformation'!$R$6)),"")</f>
        <v/>
      </c>
      <c r="AE256" t="e">
        <f>IF(C256=FALSE,"",IF(AND(OR(V256=$Z$6,V256=$Z$8),OR(AC256=TRUE,AD256&lt;=IF(ISNUMBER('Data Transformation'!$R$15),'Data Transformation'!$R$15,'Data Transformation'!$R$25))),TRUE,FALSE))</f>
        <v>#DIV/0!</v>
      </c>
    </row>
    <row r="257" spans="2:31" x14ac:dyDescent="0.25">
      <c r="B257" t="str">
        <v xml:space="preserve"> </v>
      </c>
      <c r="C257" t="str">
        <v xml:space="preserve"> </v>
      </c>
      <c r="D257" t="str">
        <v xml:space="preserve"> </v>
      </c>
      <c r="E257" t="str">
        <v xml:space="preserve"> </v>
      </c>
      <c r="F257" t="str">
        <v xml:space="preserve"> </v>
      </c>
      <c r="G257" t="str">
        <v xml:space="preserve"> </v>
      </c>
      <c r="H257" t="str">
        <v xml:space="preserve"> </v>
      </c>
      <c r="I257" t="str">
        <v xml:space="preserve"> </v>
      </c>
      <c r="K257" s="59" t="str">
        <f>IFERROR(AVERAGEIF('Data Transformation'!$B$425:$B$8425,B257,IF('Input and Summary Results'!$J$4="no",'Data Transformation'!$C$425:$C$8425,'Data Transformation'!$E$425:$E$8425)),"")</f>
        <v/>
      </c>
      <c r="L257" s="60" t="str" cm="1">
        <f t="array" ref="L257">IFERROR(_xlfn.STDEV.S(IF('Data Transformation'!$B$425:$B$8425=B257,IF('Input and Summary Results'!$J$4="no",'Data Transformation'!$C$425:$C$8425,'Data Transformation'!$E$425:$E$8425),"")),"")</f>
        <v/>
      </c>
      <c r="M257" s="58"/>
      <c r="N257" t="str">
        <f>IF(E257&gt;='Data Transformation'!$R$29,B257,"")</f>
        <v xml:space="preserve"> </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xml:space="preserve">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xml:space="preserve"> </v>
      </c>
      <c r="S257" t="str">
        <f>IF(D257&gt;='Data Transformation'!$R$31,B257,"")</f>
        <v xml:space="preserve">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
      </c>
      <c r="W257" t="str">
        <f t="shared" si="10"/>
        <v/>
      </c>
      <c r="X257" t="str">
        <f t="shared" si="11"/>
        <v/>
      </c>
      <c r="AC257" t="b">
        <f t="shared" si="12"/>
        <v>0</v>
      </c>
      <c r="AD257" t="str">
        <f>IFERROR(ABS(ABS(K257-'Data Transformation'!$R$5)-ABS(K257-'Data Transformation'!$R$6)),"")</f>
        <v/>
      </c>
      <c r="AE257" t="e">
        <f>IF(C257=FALSE,"",IF(AND(OR(V257=$Z$6,V257=$Z$8),OR(AC257=TRUE,AD257&lt;=IF(ISNUMBER('Data Transformation'!$R$15),'Data Transformation'!$R$15,'Data Transformation'!$R$25))),TRUE,FALSE))</f>
        <v>#DIV/0!</v>
      </c>
    </row>
    <row r="258" spans="2:31" x14ac:dyDescent="0.25">
      <c r="B258" t="str">
        <v xml:space="preserve"> </v>
      </c>
      <c r="C258" t="str">
        <v xml:space="preserve"> </v>
      </c>
      <c r="D258" t="str">
        <v xml:space="preserve"> </v>
      </c>
      <c r="E258" t="str">
        <v xml:space="preserve"> </v>
      </c>
      <c r="F258" t="str">
        <v xml:space="preserve"> </v>
      </c>
      <c r="G258" t="str">
        <v xml:space="preserve"> </v>
      </c>
      <c r="H258" t="str">
        <v xml:space="preserve"> </v>
      </c>
      <c r="I258" t="str">
        <v xml:space="preserve"> </v>
      </c>
      <c r="K258" s="59" t="str">
        <f>IFERROR(AVERAGEIF('Data Transformation'!$B$425:$B$8425,B258,IF('Input and Summary Results'!$J$4="no",'Data Transformation'!$C$425:$C$8425,'Data Transformation'!$E$425:$E$8425)),"")</f>
        <v/>
      </c>
      <c r="L258" s="60" t="str" cm="1">
        <f t="array" ref="L258">IFERROR(_xlfn.STDEV.S(IF('Data Transformation'!$B$425:$B$8425=B258,IF('Input and Summary Results'!$J$4="no",'Data Transformation'!$C$425:$C$8425,'Data Transformation'!$E$425:$E$8425),"")),"")</f>
        <v/>
      </c>
      <c r="M258" s="58"/>
      <c r="N258" t="str">
        <f>IF(E258&gt;='Data Transformation'!$R$29,B258,"")</f>
        <v xml:space="preserve">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xml:space="preserve"> </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xml:space="preserve"> </v>
      </c>
      <c r="S258" t="str">
        <f>IF(D258&gt;='Data Transformation'!$R$31,B258,"")</f>
        <v xml:space="preserve">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
      </c>
      <c r="W258" t="str">
        <f t="shared" si="10"/>
        <v/>
      </c>
      <c r="X258" t="str">
        <f t="shared" si="11"/>
        <v/>
      </c>
      <c r="AC258" t="b">
        <f t="shared" si="12"/>
        <v>0</v>
      </c>
      <c r="AD258" t="str">
        <f>IFERROR(ABS(ABS(K258-'Data Transformation'!$R$5)-ABS(K258-'Data Transformation'!$R$6)),"")</f>
        <v/>
      </c>
      <c r="AE258" t="e">
        <f>IF(C258=FALSE,"",IF(AND(OR(V258=$Z$6,V258=$Z$8),OR(AC258=TRUE,AD258&lt;=IF(ISNUMBER('Data Transformation'!$R$15),'Data Transformation'!$R$15,'Data Transformation'!$R$25))),TRUE,FALSE))</f>
        <v>#DIV/0!</v>
      </c>
    </row>
    <row r="259" spans="2:31" x14ac:dyDescent="0.25">
      <c r="B259" t="str">
        <v xml:space="preserve"> </v>
      </c>
      <c r="C259" t="str">
        <v xml:space="preserve"> </v>
      </c>
      <c r="D259" t="str">
        <v xml:space="preserve"> </v>
      </c>
      <c r="E259" t="str">
        <v xml:space="preserve"> </v>
      </c>
      <c r="F259" t="str">
        <v xml:space="preserve"> </v>
      </c>
      <c r="G259" t="str">
        <v xml:space="preserve"> </v>
      </c>
      <c r="H259" t="str">
        <v xml:space="preserve"> </v>
      </c>
      <c r="I259" t="str">
        <v xml:space="preserve"> </v>
      </c>
      <c r="K259" s="59" t="str">
        <f>IFERROR(AVERAGEIF('Data Transformation'!$B$425:$B$8425,B259,IF('Input and Summary Results'!$J$4="no",'Data Transformation'!$C$425:$C$8425,'Data Transformation'!$E$425:$E$8425)),"")</f>
        <v/>
      </c>
      <c r="L259" s="60" t="str" cm="1">
        <f t="array" ref="L259">IFERROR(_xlfn.STDEV.S(IF('Data Transformation'!$B$425:$B$8425=B259,IF('Input and Summary Results'!$J$4="no",'Data Transformation'!$C$425:$C$8425,'Data Transformation'!$E$425:$E$8425),"")),"")</f>
        <v/>
      </c>
      <c r="M259" s="58"/>
      <c r="N259" t="str">
        <f>IF(E259&gt;='Data Transformation'!$R$29,B259,"")</f>
        <v xml:space="preserve"> </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xml:space="preserve">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xml:space="preserve"> </v>
      </c>
      <c r="S259" t="str">
        <f>IF(D259&gt;='Data Transformation'!$R$31,B259,"")</f>
        <v xml:space="preserve">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
      </c>
      <c r="W259" t="str">
        <f t="shared" si="10"/>
        <v/>
      </c>
      <c r="X259" t="str">
        <f t="shared" si="11"/>
        <v/>
      </c>
      <c r="AC259" t="b">
        <f t="shared" si="12"/>
        <v>0</v>
      </c>
      <c r="AD259" t="str">
        <f>IFERROR(ABS(ABS(K259-'Data Transformation'!$R$5)-ABS(K259-'Data Transformation'!$R$6)),"")</f>
        <v/>
      </c>
      <c r="AE259" t="e">
        <f>IF(C259=FALSE,"",IF(AND(OR(V259=$Z$6,V259=$Z$8),OR(AC259=TRUE,AD259&lt;=IF(ISNUMBER('Data Transformation'!$R$15),'Data Transformation'!$R$15,'Data Transformation'!$R$25))),TRUE,FALSE))</f>
        <v>#DIV/0!</v>
      </c>
    </row>
    <row r="260" spans="2:31" x14ac:dyDescent="0.25">
      <c r="B260" t="str">
        <v xml:space="preserve"> </v>
      </c>
      <c r="C260" t="str">
        <v xml:space="preserve"> </v>
      </c>
      <c r="D260" t="str">
        <v xml:space="preserve"> </v>
      </c>
      <c r="E260" t="str">
        <v xml:space="preserve"> </v>
      </c>
      <c r="F260" t="str">
        <v xml:space="preserve"> </v>
      </c>
      <c r="G260" t="str">
        <v xml:space="preserve"> </v>
      </c>
      <c r="H260" t="str">
        <v xml:space="preserve"> </v>
      </c>
      <c r="I260" t="str">
        <v xml:space="preserve"> </v>
      </c>
      <c r="K260" s="59" t="str">
        <f>IFERROR(AVERAGEIF('Data Transformation'!$B$425:$B$8425,B260,IF('Input and Summary Results'!$J$4="no",'Data Transformation'!$C$425:$C$8425,'Data Transformation'!$E$425:$E$8425)),"")</f>
        <v/>
      </c>
      <c r="L260" s="60" t="str" cm="1">
        <f t="array" ref="L260">IFERROR(_xlfn.STDEV.S(IF('Data Transformation'!$B$425:$B$8425=B260,IF('Input and Summary Results'!$J$4="no",'Data Transformation'!$C$425:$C$8425,'Data Transformation'!$E$425:$E$8425),"")),"")</f>
        <v/>
      </c>
      <c r="M260" s="58"/>
      <c r="N260" t="str">
        <f>IF(E260&gt;='Data Transformation'!$R$29,B260,"")</f>
        <v xml:space="preserve"> </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xml:space="preserve">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xml:space="preserve"> </v>
      </c>
      <c r="S260" t="str">
        <f>IF(D260&gt;='Data Transformation'!$R$31,B260,"")</f>
        <v xml:space="preserve">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
      </c>
      <c r="W260" t="str">
        <f t="shared" si="10"/>
        <v/>
      </c>
      <c r="X260" t="str">
        <f t="shared" si="11"/>
        <v/>
      </c>
      <c r="AC260" t="b">
        <f t="shared" si="12"/>
        <v>0</v>
      </c>
      <c r="AD260" t="str">
        <f>IFERROR(ABS(ABS(K260-'Data Transformation'!$R$5)-ABS(K260-'Data Transformation'!$R$6)),"")</f>
        <v/>
      </c>
      <c r="AE260" t="e">
        <f>IF(C260=FALSE,"",IF(AND(OR(V260=$Z$6,V260=$Z$8),OR(AC260=TRUE,AD260&lt;=IF(ISNUMBER('Data Transformation'!$R$15),'Data Transformation'!$R$15,'Data Transformation'!$R$25))),TRUE,FALSE))</f>
        <v>#DIV/0!</v>
      </c>
    </row>
    <row r="261" spans="2:31" x14ac:dyDescent="0.25">
      <c r="B261" t="str">
        <v xml:space="preserve"> </v>
      </c>
      <c r="C261" t="str">
        <v xml:space="preserve"> </v>
      </c>
      <c r="D261" t="str">
        <v xml:space="preserve"> </v>
      </c>
      <c r="E261" t="str">
        <v xml:space="preserve"> </v>
      </c>
      <c r="F261" t="str">
        <v xml:space="preserve"> </v>
      </c>
      <c r="G261" t="str">
        <v xml:space="preserve"> </v>
      </c>
      <c r="H261" t="str">
        <v xml:space="preserve"> </v>
      </c>
      <c r="I261" t="str">
        <v xml:space="preserve"> </v>
      </c>
      <c r="K261" s="59" t="str">
        <f>IFERROR(AVERAGEIF('Data Transformation'!$B$425:$B$8425,B261,IF('Input and Summary Results'!$J$4="no",'Data Transformation'!$C$425:$C$8425,'Data Transformation'!$E$425:$E$8425)),"")</f>
        <v/>
      </c>
      <c r="L261" s="60" t="str" cm="1">
        <f t="array" ref="L261">IFERROR(_xlfn.STDEV.S(IF('Data Transformation'!$B$425:$B$8425=B261,IF('Input and Summary Results'!$J$4="no",'Data Transformation'!$C$425:$C$8425,'Data Transformation'!$E$425:$E$8425),"")),"")</f>
        <v/>
      </c>
      <c r="M261" s="58"/>
      <c r="N261" t="str">
        <f>IF(E261&gt;='Data Transformation'!$R$29,B261,"")</f>
        <v xml:space="preserve"> </v>
      </c>
      <c r="O261" t="str">
        <f>IFERROR(IF(AND(Assignments!L261&lt;('Data Transformation'!$R$4-'Data Transformation'!$R$3)/2,ABS(K261-'Data Transformation'!$R$6)&gt;ABS(K261-'Data Transformation'!$R$5),NOT(ISNUMBER(N261)),NOT(ISNUMBER(R261)),NOT(ISNUMBER(P261)),NOT(ISNUMBER(R261)),NOT(ISNUMBER(S261)),NOT(ISNUMBER(T261))),Assignments!B261,""),"")</f>
        <v/>
      </c>
      <c r="P261" t="str">
        <f>IF(AND(NOT(ISNUMBER(N261)),NOT(ISNUMBER(R261)),NOT(ISNUMBER(S261)),G261&gt;='Data Transformation'!$R$28),B261,"")</f>
        <v xml:space="preserve"> </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xml:space="preserve"> </v>
      </c>
      <c r="S261" t="str">
        <f>IF(D261&gt;='Data Transformation'!$R$31,B261,"")</f>
        <v xml:space="preserve">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
      </c>
      <c r="W261" t="str">
        <f t="shared" si="10"/>
        <v/>
      </c>
      <c r="X261" t="str">
        <f t="shared" si="11"/>
        <v/>
      </c>
      <c r="AC261" t="b">
        <f t="shared" si="12"/>
        <v>0</v>
      </c>
      <c r="AD261" t="str">
        <f>IFERROR(ABS(ABS(K261-'Data Transformation'!$R$5)-ABS(K261-'Data Transformation'!$R$6)),"")</f>
        <v/>
      </c>
      <c r="AE261" t="e">
        <f>IF(C261=FALSE,"",IF(AND(OR(V261=$Z$6,V261=$Z$8),OR(AC261=TRUE,AD261&lt;=IF(ISNUMBER('Data Transformation'!$R$15),'Data Transformation'!$R$15,'Data Transformation'!$R$25))),TRUE,FALSE))</f>
        <v>#DIV/0!</v>
      </c>
    </row>
    <row r="262" spans="2:31" x14ac:dyDescent="0.25">
      <c r="B262" t="str">
        <v xml:space="preserve"> </v>
      </c>
      <c r="C262" t="str">
        <v xml:space="preserve"> </v>
      </c>
      <c r="D262" t="str">
        <v xml:space="preserve"> </v>
      </c>
      <c r="E262" t="str">
        <v xml:space="preserve"> </v>
      </c>
      <c r="F262" t="str">
        <v xml:space="preserve"> </v>
      </c>
      <c r="G262" t="str">
        <v xml:space="preserve"> </v>
      </c>
      <c r="H262" t="str">
        <v xml:space="preserve"> </v>
      </c>
      <c r="I262" t="str">
        <v xml:space="preserve"> </v>
      </c>
      <c r="K262" s="59" t="str">
        <f>IFERROR(AVERAGEIF('Data Transformation'!$B$425:$B$8425,B262,IF('Input and Summary Results'!$J$4="no",'Data Transformation'!$C$425:$C$8425,'Data Transformation'!$E$425:$E$8425)),"")</f>
        <v/>
      </c>
      <c r="L262" s="60" t="str" cm="1">
        <f t="array" ref="L262">IFERROR(_xlfn.STDEV.S(IF('Data Transformation'!$B$425:$B$8425=B262,IF('Input and Summary Results'!$J$4="no",'Data Transformation'!$C$425:$C$8425,'Data Transformation'!$E$425:$E$8425),"")),"")</f>
        <v/>
      </c>
      <c r="M262" s="58"/>
      <c r="N262" t="str">
        <f>IF(E262&gt;='Data Transformation'!$R$29,B262,"")</f>
        <v xml:space="preserve"> </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xml:space="preserve">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xml:space="preserve"> </v>
      </c>
      <c r="S262" t="str">
        <f>IF(D262&gt;='Data Transformation'!$R$31,B262,"")</f>
        <v xml:space="preserve">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
      </c>
      <c r="W262" t="str">
        <f t="shared" si="10"/>
        <v/>
      </c>
      <c r="X262" t="str">
        <f t="shared" si="11"/>
        <v/>
      </c>
      <c r="AC262" t="b">
        <f t="shared" si="12"/>
        <v>0</v>
      </c>
      <c r="AD262" t="str">
        <f>IFERROR(ABS(ABS(K262-'Data Transformation'!$R$5)-ABS(K262-'Data Transformation'!$R$6)),"")</f>
        <v/>
      </c>
      <c r="AE262" t="e">
        <f>IF(C262=FALSE,"",IF(AND(OR(V262=$Z$6,V262=$Z$8),OR(AC262=TRUE,AD262&lt;=IF(ISNUMBER('Data Transformation'!$R$15),'Data Transformation'!$R$15,'Data Transformation'!$R$25))),TRUE,FALSE))</f>
        <v>#DIV/0!</v>
      </c>
    </row>
    <row r="263" spans="2:31" x14ac:dyDescent="0.25">
      <c r="B263" t="str">
        <v xml:space="preserve"> </v>
      </c>
      <c r="C263" t="str">
        <v xml:space="preserve"> </v>
      </c>
      <c r="D263" t="str">
        <v xml:space="preserve"> </v>
      </c>
      <c r="E263" t="str">
        <v xml:space="preserve"> </v>
      </c>
      <c r="F263" t="str">
        <v xml:space="preserve"> </v>
      </c>
      <c r="G263" t="str">
        <v xml:space="preserve"> </v>
      </c>
      <c r="H263" t="str">
        <v xml:space="preserve"> </v>
      </c>
      <c r="I263" t="str">
        <v xml:space="preserve"> </v>
      </c>
      <c r="K263" s="59" t="str">
        <f>IFERROR(AVERAGEIF('Data Transformation'!$B$425:$B$8425,B263,IF('Input and Summary Results'!$J$4="no",'Data Transformation'!$C$425:$C$8425,'Data Transformation'!$E$425:$E$8425)),"")</f>
        <v/>
      </c>
      <c r="L263" s="60" t="str" cm="1">
        <f t="array" ref="L263">IFERROR(_xlfn.STDEV.S(IF('Data Transformation'!$B$425:$B$8425=B263,IF('Input and Summary Results'!$J$4="no",'Data Transformation'!$C$425:$C$8425,'Data Transformation'!$E$425:$E$8425),"")),"")</f>
        <v/>
      </c>
      <c r="M263" s="58"/>
      <c r="N263" t="str">
        <f>IF(E263&gt;='Data Transformation'!$R$29,B263,"")</f>
        <v xml:space="preserve">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xml:space="preserve"> </v>
      </c>
      <c r="Q263" t="str">
        <f>IFERROR(IF(AND(Assignments!L263&lt;('Data Transformation'!$R$4-'Data Transformation'!$R$3)/2,ABS(K263-'Data Transformation'!$R$6)&lt;ABS(K263-'Data Transformation'!$R$5),NOT(ISNUMBER(N263)),NOT(ISNUMBER(T263)),NOT(ISNUMBER(P263)),NOT(ISNUMBER(R263)),NOT(ISNUMBER(T263)),NOT(ISNUMBER(S263))),Assignments!B263,""),"")</f>
        <v/>
      </c>
      <c r="R263" t="str">
        <f>IF(H263&gt;='Data Transformation'!$R$30,B263,"")</f>
        <v xml:space="preserve"> </v>
      </c>
      <c r="S263" t="str">
        <f>IF(D263&gt;='Data Transformation'!$R$31,B263,"")</f>
        <v xml:space="preserve">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
      </c>
      <c r="W263" t="str">
        <f t="shared" ref="W263:W326" si="13">IF(COUNT(N263:T263)&gt;1,"True","")</f>
        <v/>
      </c>
      <c r="X263" t="str">
        <f t="shared" ref="X263:X326" si="14">IF(AND(D263&gt;0.8,G263&gt;0.5,ISNUMBER(B263)),"True","")</f>
        <v/>
      </c>
      <c r="AC263" t="b">
        <f t="shared" ref="AC263:AC326" si="15">IF(AND(H263&gt;0.35,G263&lt;0.35,E263&gt;0.35,T263="",R263="",P263="",N263="",S263=""),TRUE,FALSE)</f>
        <v>0</v>
      </c>
      <c r="AD263" t="str">
        <f>IFERROR(ABS(ABS(K263-'Data Transformation'!$R$5)-ABS(K263-'Data Transformation'!$R$6)),"")</f>
        <v/>
      </c>
      <c r="AE263" t="e">
        <f>IF(C263=FALSE,"",IF(AND(OR(V263=$Z$6,V263=$Z$8),OR(AC263=TRUE,AD263&lt;=IF(ISNUMBER('Data Transformation'!$R$15),'Data Transformation'!$R$15,'Data Transformation'!$R$25))),TRUE,FALSE))</f>
        <v>#DIV/0!</v>
      </c>
    </row>
    <row r="264" spans="2:31" x14ac:dyDescent="0.25">
      <c r="B264" t="str">
        <v xml:space="preserve"> </v>
      </c>
      <c r="C264" t="str">
        <v xml:space="preserve"> </v>
      </c>
      <c r="D264" t="str">
        <v xml:space="preserve"> </v>
      </c>
      <c r="E264" t="str">
        <v xml:space="preserve"> </v>
      </c>
      <c r="F264" t="str">
        <v xml:space="preserve"> </v>
      </c>
      <c r="G264" t="str">
        <v xml:space="preserve"> </v>
      </c>
      <c r="H264" t="str">
        <v xml:space="preserve"> </v>
      </c>
      <c r="I264" t="str">
        <v xml:space="preserve"> </v>
      </c>
      <c r="K264" s="59" t="str">
        <f>IFERROR(AVERAGEIF('Data Transformation'!$B$425:$B$8425,B264,IF('Input and Summary Results'!$J$4="no",'Data Transformation'!$C$425:$C$8425,'Data Transformation'!$E$425:$E$8425)),"")</f>
        <v/>
      </c>
      <c r="L264" s="60" t="str" cm="1">
        <f t="array" ref="L264">IFERROR(_xlfn.STDEV.S(IF('Data Transformation'!$B$425:$B$8425=B264,IF('Input and Summary Results'!$J$4="no",'Data Transformation'!$C$425:$C$8425,'Data Transformation'!$E$425:$E$8425),"")),"")</f>
        <v/>
      </c>
      <c r="M264" s="58"/>
      <c r="N264" t="str">
        <f>IF(E264&gt;='Data Transformation'!$R$29,B264,"")</f>
        <v xml:space="preserve"> </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xml:space="preserve">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xml:space="preserve"> </v>
      </c>
      <c r="S264" t="str">
        <f>IF(D264&gt;='Data Transformation'!$R$31,B264,"")</f>
        <v xml:space="preserve">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
      </c>
      <c r="W264" t="str">
        <f t="shared" si="13"/>
        <v/>
      </c>
      <c r="X264" t="str">
        <f t="shared" si="14"/>
        <v/>
      </c>
      <c r="AC264" t="b">
        <f t="shared" si="15"/>
        <v>0</v>
      </c>
      <c r="AD264" t="str">
        <f>IFERROR(ABS(ABS(K264-'Data Transformation'!$R$5)-ABS(K264-'Data Transformation'!$R$6)),"")</f>
        <v/>
      </c>
      <c r="AE264" t="e">
        <f>IF(C264=FALSE,"",IF(AND(OR(V264=$Z$6,V264=$Z$8),OR(AC264=TRUE,AD264&lt;=IF(ISNUMBER('Data Transformation'!$R$15),'Data Transformation'!$R$15,'Data Transformation'!$R$25))),TRUE,FALSE))</f>
        <v>#DIV/0!</v>
      </c>
    </row>
    <row r="265" spans="2:31" x14ac:dyDescent="0.25">
      <c r="B265" t="str">
        <v xml:space="preserve"> </v>
      </c>
      <c r="C265" t="str">
        <v xml:space="preserve"> </v>
      </c>
      <c r="D265" t="str">
        <v xml:space="preserve"> </v>
      </c>
      <c r="E265" t="str">
        <v xml:space="preserve"> </v>
      </c>
      <c r="F265" t="str">
        <v xml:space="preserve"> </v>
      </c>
      <c r="G265" t="str">
        <v xml:space="preserve"> </v>
      </c>
      <c r="H265" t="str">
        <v xml:space="preserve"> </v>
      </c>
      <c r="I265" t="str">
        <v xml:space="preserve"> </v>
      </c>
      <c r="K265" s="59" t="str">
        <f>IFERROR(AVERAGEIF('Data Transformation'!$B$425:$B$8425,B265,IF('Input and Summary Results'!$J$4="no",'Data Transformation'!$C$425:$C$8425,'Data Transformation'!$E$425:$E$8425)),"")</f>
        <v/>
      </c>
      <c r="L265" s="60" t="str" cm="1">
        <f t="array" ref="L265">IFERROR(_xlfn.STDEV.S(IF('Data Transformation'!$B$425:$B$8425=B265,IF('Input and Summary Results'!$J$4="no",'Data Transformation'!$C$425:$C$8425,'Data Transformation'!$E$425:$E$8425),"")),"")</f>
        <v/>
      </c>
      <c r="M265" s="58"/>
      <c r="N265" t="str">
        <f>IF(E265&gt;='Data Transformation'!$R$29,B265,"")</f>
        <v xml:space="preserve">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xml:space="preserve"> </v>
      </c>
      <c r="Q265" t="str">
        <f>IFERROR(IF(AND(Assignments!L265&lt;('Data Transformation'!$R$4-'Data Transformation'!$R$3)/2,ABS(K265-'Data Transformation'!$R$6)&lt;ABS(K265-'Data Transformation'!$R$5),NOT(ISNUMBER(N265)),NOT(ISNUMBER(T265)),NOT(ISNUMBER(P265)),NOT(ISNUMBER(R265)),NOT(ISNUMBER(T265)),NOT(ISNUMBER(S265))),Assignments!B265,""),"")</f>
        <v/>
      </c>
      <c r="R265" t="str">
        <f>IF(H265&gt;='Data Transformation'!$R$30,B265,"")</f>
        <v xml:space="preserve"> </v>
      </c>
      <c r="S265" t="str">
        <f>IF(D265&gt;='Data Transformation'!$R$31,B265,"")</f>
        <v xml:space="preserve">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
      </c>
      <c r="W265" t="str">
        <f t="shared" si="13"/>
        <v/>
      </c>
      <c r="X265" t="str">
        <f t="shared" si="14"/>
        <v/>
      </c>
      <c r="AC265" t="b">
        <f t="shared" si="15"/>
        <v>0</v>
      </c>
      <c r="AD265" t="str">
        <f>IFERROR(ABS(ABS(K265-'Data Transformation'!$R$5)-ABS(K265-'Data Transformation'!$R$6)),"")</f>
        <v/>
      </c>
      <c r="AE265" t="e">
        <f>IF(C265=FALSE,"",IF(AND(OR(V265=$Z$6,V265=$Z$8),OR(AC265=TRUE,AD265&lt;=IF(ISNUMBER('Data Transformation'!$R$15),'Data Transformation'!$R$15,'Data Transformation'!$R$25))),TRUE,FALSE))</f>
        <v>#DIV/0!</v>
      </c>
    </row>
    <row r="266" spans="2:31" x14ac:dyDescent="0.25">
      <c r="B266" t="str">
        <v xml:space="preserve"> </v>
      </c>
      <c r="C266" t="str">
        <v xml:space="preserve"> </v>
      </c>
      <c r="D266" t="str">
        <v xml:space="preserve"> </v>
      </c>
      <c r="E266" t="str">
        <v xml:space="preserve"> </v>
      </c>
      <c r="F266" t="str">
        <v xml:space="preserve"> </v>
      </c>
      <c r="G266" t="str">
        <v xml:space="preserve"> </v>
      </c>
      <c r="H266" t="str">
        <v xml:space="preserve"> </v>
      </c>
      <c r="I266" t="str">
        <v xml:space="preserve"> </v>
      </c>
      <c r="K266" s="59" t="str">
        <f>IFERROR(AVERAGEIF('Data Transformation'!$B$425:$B$8425,B266,IF('Input and Summary Results'!$J$4="no",'Data Transformation'!$C$425:$C$8425,'Data Transformation'!$E$425:$E$8425)),"")</f>
        <v/>
      </c>
      <c r="L266" s="60" t="str" cm="1">
        <f t="array" ref="L266">IFERROR(_xlfn.STDEV.S(IF('Data Transformation'!$B$425:$B$8425=B266,IF('Input and Summary Results'!$J$4="no",'Data Transformation'!$C$425:$C$8425,'Data Transformation'!$E$425:$E$8425),"")),"")</f>
        <v/>
      </c>
      <c r="M266" s="58"/>
      <c r="N266" t="str">
        <f>IF(E266&gt;='Data Transformation'!$R$29,B266,"")</f>
        <v xml:space="preserve">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xml:space="preserve"> </v>
      </c>
      <c r="Q266" t="str">
        <f>IFERROR(IF(AND(Assignments!L266&lt;('Data Transformation'!$R$4-'Data Transformation'!$R$3)/2,ABS(K266-'Data Transformation'!$R$6)&lt;ABS(K266-'Data Transformation'!$R$5),NOT(ISNUMBER(N266)),NOT(ISNUMBER(T266)),NOT(ISNUMBER(P266)),NOT(ISNUMBER(R266)),NOT(ISNUMBER(T266)),NOT(ISNUMBER(S266))),Assignments!B266,""),"")</f>
        <v/>
      </c>
      <c r="R266" t="str">
        <f>IF(H266&gt;='Data Transformation'!$R$30,B266,"")</f>
        <v xml:space="preserve"> </v>
      </c>
      <c r="S266" t="str">
        <f>IF(D266&gt;='Data Transformation'!$R$31,B266,"")</f>
        <v xml:space="preserve">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
      </c>
      <c r="W266" t="str">
        <f t="shared" si="13"/>
        <v/>
      </c>
      <c r="X266" t="str">
        <f t="shared" si="14"/>
        <v/>
      </c>
      <c r="AC266" t="b">
        <f t="shared" si="15"/>
        <v>0</v>
      </c>
      <c r="AD266" t="str">
        <f>IFERROR(ABS(ABS(K266-'Data Transformation'!$R$5)-ABS(K266-'Data Transformation'!$R$6)),"")</f>
        <v/>
      </c>
      <c r="AE266" t="e">
        <f>IF(C266=FALSE,"",IF(AND(OR(V266=$Z$6,V266=$Z$8),OR(AC266=TRUE,AD266&lt;=IF(ISNUMBER('Data Transformation'!$R$15),'Data Transformation'!$R$15,'Data Transformation'!$R$25))),TRUE,FALSE))</f>
        <v>#DIV/0!</v>
      </c>
    </row>
    <row r="267" spans="2:31" x14ac:dyDescent="0.25">
      <c r="B267" t="str">
        <v xml:space="preserve"> </v>
      </c>
      <c r="C267" t="str">
        <v xml:space="preserve"> </v>
      </c>
      <c r="D267" t="str">
        <v xml:space="preserve"> </v>
      </c>
      <c r="E267" t="str">
        <v xml:space="preserve"> </v>
      </c>
      <c r="F267" t="str">
        <v xml:space="preserve"> </v>
      </c>
      <c r="G267" t="str">
        <v xml:space="preserve"> </v>
      </c>
      <c r="H267" t="str">
        <v xml:space="preserve"> </v>
      </c>
      <c r="I267" t="str">
        <v xml:space="preserve"> </v>
      </c>
      <c r="K267" s="59" t="str">
        <f>IFERROR(AVERAGEIF('Data Transformation'!$B$425:$B$8425,B267,IF('Input and Summary Results'!$J$4="no",'Data Transformation'!$C$425:$C$8425,'Data Transformation'!$E$425:$E$8425)),"")</f>
        <v/>
      </c>
      <c r="L267" s="60" t="str" cm="1">
        <f t="array" ref="L267">IFERROR(_xlfn.STDEV.S(IF('Data Transformation'!$B$425:$B$8425=B267,IF('Input and Summary Results'!$J$4="no",'Data Transformation'!$C$425:$C$8425,'Data Transformation'!$E$425:$E$8425),"")),"")</f>
        <v/>
      </c>
      <c r="M267" s="58"/>
      <c r="N267" t="str">
        <f>IF(E267&gt;='Data Transformation'!$R$29,B267,"")</f>
        <v xml:space="preserve"> </v>
      </c>
      <c r="O267" t="str">
        <f>IFERROR(IF(AND(Assignments!L267&lt;('Data Transformation'!$R$4-'Data Transformation'!$R$3)/2,ABS(K267-'Data Transformation'!$R$6)&gt;ABS(K267-'Data Transformation'!$R$5),NOT(ISNUMBER(N267)),NOT(ISNUMBER(R267)),NOT(ISNUMBER(P267)),NOT(ISNUMBER(R267)),NOT(ISNUMBER(S267)),NOT(ISNUMBER(T267))),Assignments!B267,""),"")</f>
        <v/>
      </c>
      <c r="P267" t="str">
        <f>IF(AND(NOT(ISNUMBER(N267)),NOT(ISNUMBER(R267)),NOT(ISNUMBER(S267)),G267&gt;='Data Transformation'!$R$28),B267,"")</f>
        <v xml:space="preserve"> </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xml:space="preserve"> </v>
      </c>
      <c r="S267" t="str">
        <f>IF(D267&gt;='Data Transformation'!$R$31,B267,"")</f>
        <v xml:space="preserve">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
      </c>
      <c r="W267" t="str">
        <f t="shared" si="13"/>
        <v/>
      </c>
      <c r="X267" t="str">
        <f t="shared" si="14"/>
        <v/>
      </c>
      <c r="AC267" t="b">
        <f t="shared" si="15"/>
        <v>0</v>
      </c>
      <c r="AD267" t="str">
        <f>IFERROR(ABS(ABS(K267-'Data Transformation'!$R$5)-ABS(K267-'Data Transformation'!$R$6)),"")</f>
        <v/>
      </c>
      <c r="AE267" t="e">
        <f>IF(C267=FALSE,"",IF(AND(OR(V267=$Z$6,V267=$Z$8),OR(AC267=TRUE,AD267&lt;=IF(ISNUMBER('Data Transformation'!$R$15),'Data Transformation'!$R$15,'Data Transformation'!$R$25))),TRUE,FALSE))</f>
        <v>#DIV/0!</v>
      </c>
    </row>
    <row r="268" spans="2:31" x14ac:dyDescent="0.25">
      <c r="B268" t="str">
        <v xml:space="preserve"> </v>
      </c>
      <c r="C268" t="str">
        <v xml:space="preserve"> </v>
      </c>
      <c r="D268" t="str">
        <v xml:space="preserve"> </v>
      </c>
      <c r="E268" t="str">
        <v xml:space="preserve"> </v>
      </c>
      <c r="F268" t="str">
        <v xml:space="preserve"> </v>
      </c>
      <c r="G268" t="str">
        <v xml:space="preserve"> </v>
      </c>
      <c r="H268" t="str">
        <v xml:space="preserve"> </v>
      </c>
      <c r="I268" t="str">
        <v xml:space="preserve"> </v>
      </c>
      <c r="K268" s="59" t="str">
        <f>IFERROR(AVERAGEIF('Data Transformation'!$B$425:$B$8425,B268,IF('Input and Summary Results'!$J$4="no",'Data Transformation'!$C$425:$C$8425,'Data Transformation'!$E$425:$E$8425)),"")</f>
        <v/>
      </c>
      <c r="L268" s="60" t="str" cm="1">
        <f t="array" ref="L268">IFERROR(_xlfn.STDEV.S(IF('Data Transformation'!$B$425:$B$8425=B268,IF('Input and Summary Results'!$J$4="no",'Data Transformation'!$C$425:$C$8425,'Data Transformation'!$E$425:$E$8425),"")),"")</f>
        <v/>
      </c>
      <c r="M268" s="58"/>
      <c r="N268" t="str">
        <f>IF(E268&gt;='Data Transformation'!$R$29,B268,"")</f>
        <v xml:space="preserve"> </v>
      </c>
      <c r="O268" t="str">
        <f>IFERROR(IF(AND(Assignments!L268&lt;('Data Transformation'!$R$4-'Data Transformation'!$R$3)/2,ABS(K268-'Data Transformation'!$R$6)&gt;ABS(K268-'Data Transformation'!$R$5),NOT(ISNUMBER(N268)),NOT(ISNUMBER(R268)),NOT(ISNUMBER(P268)),NOT(ISNUMBER(R268)),NOT(ISNUMBER(S268)),NOT(ISNUMBER(T268))),Assignments!B268,""),"")</f>
        <v/>
      </c>
      <c r="P268" t="str">
        <f>IF(AND(NOT(ISNUMBER(N268)),NOT(ISNUMBER(R268)),NOT(ISNUMBER(S268)),G268&gt;='Data Transformation'!$R$28),B268,"")</f>
        <v xml:space="preserve"> </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xml:space="preserve"> </v>
      </c>
      <c r="S268" t="str">
        <f>IF(D268&gt;='Data Transformation'!$R$31,B268,"")</f>
        <v xml:space="preserve">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
      </c>
      <c r="W268" t="str">
        <f t="shared" si="13"/>
        <v/>
      </c>
      <c r="X268" t="str">
        <f t="shared" si="14"/>
        <v/>
      </c>
      <c r="AC268" t="b">
        <f t="shared" si="15"/>
        <v>0</v>
      </c>
      <c r="AD268" t="str">
        <f>IFERROR(ABS(ABS(K268-'Data Transformation'!$R$5)-ABS(K268-'Data Transformation'!$R$6)),"")</f>
        <v/>
      </c>
      <c r="AE268" t="e">
        <f>IF(C268=FALSE,"",IF(AND(OR(V268=$Z$6,V268=$Z$8),OR(AC268=TRUE,AD268&lt;=IF(ISNUMBER('Data Transformation'!$R$15),'Data Transformation'!$R$15,'Data Transformation'!$R$25))),TRUE,FALSE))</f>
        <v>#DIV/0!</v>
      </c>
    </row>
    <row r="269" spans="2:31" x14ac:dyDescent="0.25">
      <c r="B269" t="str">
        <v xml:space="preserve"> </v>
      </c>
      <c r="C269" t="str">
        <v xml:space="preserve"> </v>
      </c>
      <c r="D269" t="str">
        <v xml:space="preserve"> </v>
      </c>
      <c r="E269" t="str">
        <v xml:space="preserve"> </v>
      </c>
      <c r="F269" t="str">
        <v xml:space="preserve"> </v>
      </c>
      <c r="G269" t="str">
        <v xml:space="preserve"> </v>
      </c>
      <c r="H269" t="str">
        <v xml:space="preserve"> </v>
      </c>
      <c r="I269" t="str">
        <v xml:space="preserve"> </v>
      </c>
      <c r="K269" s="59" t="str">
        <f>IFERROR(AVERAGEIF('Data Transformation'!$B$425:$B$8425,B269,IF('Input and Summary Results'!$J$4="no",'Data Transformation'!$C$425:$C$8425,'Data Transformation'!$E$425:$E$8425)),"")</f>
        <v/>
      </c>
      <c r="L269" s="60" t="str" cm="1">
        <f t="array" ref="L269">IFERROR(_xlfn.STDEV.S(IF('Data Transformation'!$B$425:$B$8425=B269,IF('Input and Summary Results'!$J$4="no",'Data Transformation'!$C$425:$C$8425,'Data Transformation'!$E$425:$E$8425),"")),"")</f>
        <v/>
      </c>
      <c r="M269" s="58"/>
      <c r="N269" t="str">
        <f>IF(E269&gt;='Data Transformation'!$R$29,B269,"")</f>
        <v xml:space="preserve">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xml:space="preserve"> </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xml:space="preserve"> </v>
      </c>
      <c r="S269" t="str">
        <f>IF(D269&gt;='Data Transformation'!$R$31,B269,"")</f>
        <v xml:space="preserve">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
      </c>
      <c r="W269" t="str">
        <f t="shared" si="13"/>
        <v/>
      </c>
      <c r="X269" t="str">
        <f t="shared" si="14"/>
        <v/>
      </c>
      <c r="AC269" t="b">
        <f t="shared" si="15"/>
        <v>0</v>
      </c>
      <c r="AD269" t="str">
        <f>IFERROR(ABS(ABS(K269-'Data Transformation'!$R$5)-ABS(K269-'Data Transformation'!$R$6)),"")</f>
        <v/>
      </c>
      <c r="AE269" t="e">
        <f>IF(C269=FALSE,"",IF(AND(OR(V269=$Z$6,V269=$Z$8),OR(AC269=TRUE,AD269&lt;=IF(ISNUMBER('Data Transformation'!$R$15),'Data Transformation'!$R$15,'Data Transformation'!$R$25))),TRUE,FALSE))</f>
        <v>#DIV/0!</v>
      </c>
    </row>
    <row r="270" spans="2:31" x14ac:dyDescent="0.25">
      <c r="B270" t="str">
        <v xml:space="preserve"> </v>
      </c>
      <c r="C270" t="str">
        <v xml:space="preserve"> </v>
      </c>
      <c r="D270" t="str">
        <v xml:space="preserve"> </v>
      </c>
      <c r="E270" t="str">
        <v xml:space="preserve"> </v>
      </c>
      <c r="F270" t="str">
        <v xml:space="preserve"> </v>
      </c>
      <c r="G270" t="str">
        <v xml:space="preserve"> </v>
      </c>
      <c r="H270" t="str">
        <v xml:space="preserve"> </v>
      </c>
      <c r="I270" t="str">
        <v xml:space="preserve"> </v>
      </c>
      <c r="K270" s="59" t="str">
        <f>IFERROR(AVERAGEIF('Data Transformation'!$B$425:$B$8425,B270,IF('Input and Summary Results'!$J$4="no",'Data Transformation'!$C$425:$C$8425,'Data Transformation'!$E$425:$E$8425)),"")</f>
        <v/>
      </c>
      <c r="L270" s="60" t="str" cm="1">
        <f t="array" ref="L270">IFERROR(_xlfn.STDEV.S(IF('Data Transformation'!$B$425:$B$8425=B270,IF('Input and Summary Results'!$J$4="no",'Data Transformation'!$C$425:$C$8425,'Data Transformation'!$E$425:$E$8425),"")),"")</f>
        <v/>
      </c>
      <c r="M270" s="58"/>
      <c r="N270" t="str">
        <f>IF(E270&gt;='Data Transformation'!$R$29,B270,"")</f>
        <v xml:space="preserve"> </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xml:space="preserve">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xml:space="preserve"> </v>
      </c>
      <c r="S270" t="str">
        <f>IF(D270&gt;='Data Transformation'!$R$31,B270,"")</f>
        <v xml:space="preserve">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
      </c>
      <c r="W270" t="str">
        <f t="shared" si="13"/>
        <v/>
      </c>
      <c r="X270" t="str">
        <f t="shared" si="14"/>
        <v/>
      </c>
      <c r="AC270" t="b">
        <f t="shared" si="15"/>
        <v>0</v>
      </c>
      <c r="AD270" t="str">
        <f>IFERROR(ABS(ABS(K270-'Data Transformation'!$R$5)-ABS(K270-'Data Transformation'!$R$6)),"")</f>
        <v/>
      </c>
      <c r="AE270" t="e">
        <f>IF(C270=FALSE,"",IF(AND(OR(V270=$Z$6,V270=$Z$8),OR(AC270=TRUE,AD270&lt;=IF(ISNUMBER('Data Transformation'!$R$15),'Data Transformation'!$R$15,'Data Transformation'!$R$25))),TRUE,FALSE))</f>
        <v>#DIV/0!</v>
      </c>
    </row>
    <row r="271" spans="2:31" x14ac:dyDescent="0.25">
      <c r="B271" t="str">
        <v xml:space="preserve"> </v>
      </c>
      <c r="C271" t="str">
        <v xml:space="preserve"> </v>
      </c>
      <c r="D271" t="str">
        <v xml:space="preserve"> </v>
      </c>
      <c r="E271" t="str">
        <v xml:space="preserve"> </v>
      </c>
      <c r="F271" t="str">
        <v xml:space="preserve"> </v>
      </c>
      <c r="G271" t="str">
        <v xml:space="preserve"> </v>
      </c>
      <c r="H271" t="str">
        <v xml:space="preserve"> </v>
      </c>
      <c r="I271" t="str">
        <v xml:space="preserve"> </v>
      </c>
      <c r="K271" s="59" t="str">
        <f>IFERROR(AVERAGEIF('Data Transformation'!$B$425:$B$8425,B271,IF('Input and Summary Results'!$J$4="no",'Data Transformation'!$C$425:$C$8425,'Data Transformation'!$E$425:$E$8425)),"")</f>
        <v/>
      </c>
      <c r="L271" s="60" t="str" cm="1">
        <f t="array" ref="L271">IFERROR(_xlfn.STDEV.S(IF('Data Transformation'!$B$425:$B$8425=B271,IF('Input and Summary Results'!$J$4="no",'Data Transformation'!$C$425:$C$8425,'Data Transformation'!$E$425:$E$8425),"")),"")</f>
        <v/>
      </c>
      <c r="M271" s="58"/>
      <c r="N271" t="str">
        <f>IF(E271&gt;='Data Transformation'!$R$29,B271,"")</f>
        <v xml:space="preserve"> </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xml:space="preserve">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xml:space="preserve"> </v>
      </c>
      <c r="S271" t="str">
        <f>IF(D271&gt;='Data Transformation'!$R$31,B271,"")</f>
        <v xml:space="preserve">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
      </c>
      <c r="W271" t="str">
        <f t="shared" si="13"/>
        <v/>
      </c>
      <c r="X271" t="str">
        <f t="shared" si="14"/>
        <v/>
      </c>
      <c r="AC271" t="b">
        <f t="shared" si="15"/>
        <v>0</v>
      </c>
      <c r="AD271" t="str">
        <f>IFERROR(ABS(ABS(K271-'Data Transformation'!$R$5)-ABS(K271-'Data Transformation'!$R$6)),"")</f>
        <v/>
      </c>
      <c r="AE271" t="e">
        <f>IF(C271=FALSE,"",IF(AND(OR(V271=$Z$6,V271=$Z$8),OR(AC271=TRUE,AD271&lt;=IF(ISNUMBER('Data Transformation'!$R$15),'Data Transformation'!$R$15,'Data Transformation'!$R$25))),TRUE,FALSE))</f>
        <v>#DIV/0!</v>
      </c>
    </row>
    <row r="272" spans="2:31" x14ac:dyDescent="0.25">
      <c r="B272" t="str">
        <v xml:space="preserve"> </v>
      </c>
      <c r="C272" t="str">
        <v xml:space="preserve"> </v>
      </c>
      <c r="D272" t="str">
        <v xml:space="preserve"> </v>
      </c>
      <c r="E272" t="str">
        <v xml:space="preserve"> </v>
      </c>
      <c r="F272" t="str">
        <v xml:space="preserve"> </v>
      </c>
      <c r="G272" t="str">
        <v xml:space="preserve"> </v>
      </c>
      <c r="H272" t="str">
        <v xml:space="preserve"> </v>
      </c>
      <c r="I272" t="str">
        <v xml:space="preserve"> </v>
      </c>
      <c r="K272" s="59" t="str">
        <f>IFERROR(AVERAGEIF('Data Transformation'!$B$425:$B$8425,B272,IF('Input and Summary Results'!$J$4="no",'Data Transformation'!$C$425:$C$8425,'Data Transformation'!$E$425:$E$8425)),"")</f>
        <v/>
      </c>
      <c r="L272" s="60" t="str" cm="1">
        <f t="array" ref="L272">IFERROR(_xlfn.STDEV.S(IF('Data Transformation'!$B$425:$B$8425=B272,IF('Input and Summary Results'!$J$4="no",'Data Transformation'!$C$425:$C$8425,'Data Transformation'!$E$425:$E$8425),"")),"")</f>
        <v/>
      </c>
      <c r="M272" s="58"/>
      <c r="N272" t="str">
        <f>IF(E272&gt;='Data Transformation'!$R$29,B272,"")</f>
        <v xml:space="preserve"> </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xml:space="preserve">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xml:space="preserve"> </v>
      </c>
      <c r="S272" t="str">
        <f>IF(D272&gt;='Data Transformation'!$R$31,B272,"")</f>
        <v xml:space="preserve">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
      </c>
      <c r="W272" t="str">
        <f t="shared" si="13"/>
        <v/>
      </c>
      <c r="X272" t="str">
        <f t="shared" si="14"/>
        <v/>
      </c>
      <c r="AC272" t="b">
        <f t="shared" si="15"/>
        <v>0</v>
      </c>
      <c r="AD272" t="str">
        <f>IFERROR(ABS(ABS(K272-'Data Transformation'!$R$5)-ABS(K272-'Data Transformation'!$R$6)),"")</f>
        <v/>
      </c>
      <c r="AE272" t="e">
        <f>IF(C272=FALSE,"",IF(AND(OR(V272=$Z$6,V272=$Z$8),OR(AC272=TRUE,AD272&lt;=IF(ISNUMBER('Data Transformation'!$R$15),'Data Transformation'!$R$15,'Data Transformation'!$R$25))),TRUE,FALSE))</f>
        <v>#DIV/0!</v>
      </c>
    </row>
    <row r="273" spans="2:31" x14ac:dyDescent="0.25">
      <c r="B273" t="str">
        <v xml:space="preserve"> </v>
      </c>
      <c r="C273" t="str">
        <v xml:space="preserve"> </v>
      </c>
      <c r="D273" t="str">
        <v xml:space="preserve"> </v>
      </c>
      <c r="E273" t="str">
        <v xml:space="preserve"> </v>
      </c>
      <c r="F273" t="str">
        <v xml:space="preserve"> </v>
      </c>
      <c r="G273" t="str">
        <v xml:space="preserve"> </v>
      </c>
      <c r="H273" t="str">
        <v xml:space="preserve"> </v>
      </c>
      <c r="I273" t="str">
        <v xml:space="preserve"> </v>
      </c>
      <c r="K273" s="59" t="str">
        <f>IFERROR(AVERAGEIF('Data Transformation'!$B$425:$B$8425,B273,IF('Input and Summary Results'!$J$4="no",'Data Transformation'!$C$425:$C$8425,'Data Transformation'!$E$425:$E$8425)),"")</f>
        <v/>
      </c>
      <c r="L273" s="60" t="str" cm="1">
        <f t="array" ref="L273">IFERROR(_xlfn.STDEV.S(IF('Data Transformation'!$B$425:$B$8425=B273,IF('Input and Summary Results'!$J$4="no",'Data Transformation'!$C$425:$C$8425,'Data Transformation'!$E$425:$E$8425),"")),"")</f>
        <v/>
      </c>
      <c r="M273" s="58"/>
      <c r="N273" t="str">
        <f>IF(E273&gt;='Data Transformation'!$R$29,B273,"")</f>
        <v xml:space="preserve"> </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xml:space="preserve">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xml:space="preserve"> </v>
      </c>
      <c r="S273" t="str">
        <f>IF(D273&gt;='Data Transformation'!$R$31,B273,"")</f>
        <v xml:space="preserve">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
      </c>
      <c r="W273" t="str">
        <f t="shared" si="13"/>
        <v/>
      </c>
      <c r="X273" t="str">
        <f t="shared" si="14"/>
        <v/>
      </c>
      <c r="AC273" t="b">
        <f t="shared" si="15"/>
        <v>0</v>
      </c>
      <c r="AD273" t="str">
        <f>IFERROR(ABS(ABS(K273-'Data Transformation'!$R$5)-ABS(K273-'Data Transformation'!$R$6)),"")</f>
        <v/>
      </c>
      <c r="AE273" t="e">
        <f>IF(C273=FALSE,"",IF(AND(OR(V273=$Z$6,V273=$Z$8),OR(AC273=TRUE,AD273&lt;=IF(ISNUMBER('Data Transformation'!$R$15),'Data Transformation'!$R$15,'Data Transformation'!$R$25))),TRUE,FALSE))</f>
        <v>#DIV/0!</v>
      </c>
    </row>
    <row r="274" spans="2:31" x14ac:dyDescent="0.25">
      <c r="B274" t="str">
        <v xml:space="preserve"> </v>
      </c>
      <c r="C274" t="str">
        <v xml:space="preserve"> </v>
      </c>
      <c r="D274" t="str">
        <v xml:space="preserve"> </v>
      </c>
      <c r="E274" t="str">
        <v xml:space="preserve"> </v>
      </c>
      <c r="F274" t="str">
        <v xml:space="preserve"> </v>
      </c>
      <c r="G274" t="str">
        <v xml:space="preserve"> </v>
      </c>
      <c r="H274" t="str">
        <v xml:space="preserve"> </v>
      </c>
      <c r="I274" t="str">
        <v xml:space="preserve"> </v>
      </c>
      <c r="K274" s="59" t="str">
        <f>IFERROR(AVERAGEIF('Data Transformation'!$B$425:$B$8425,B274,IF('Input and Summary Results'!$J$4="no",'Data Transformation'!$C$425:$C$8425,'Data Transformation'!$E$425:$E$8425)),"")</f>
        <v/>
      </c>
      <c r="L274" s="60" t="str" cm="1">
        <f t="array" ref="L274">IFERROR(_xlfn.STDEV.S(IF('Data Transformation'!$B$425:$B$8425=B274,IF('Input and Summary Results'!$J$4="no",'Data Transformation'!$C$425:$C$8425,'Data Transformation'!$E$425:$E$8425),"")),"")</f>
        <v/>
      </c>
      <c r="M274" s="58"/>
      <c r="N274" t="str">
        <f>IF(E274&gt;='Data Transformation'!$R$29,B274,"")</f>
        <v xml:space="preserve"> </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xml:space="preserve">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xml:space="preserve"> </v>
      </c>
      <c r="S274" t="str">
        <f>IF(D274&gt;='Data Transformation'!$R$31,B274,"")</f>
        <v xml:space="preserve">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
      </c>
      <c r="W274" t="str">
        <f t="shared" si="13"/>
        <v/>
      </c>
      <c r="X274" t="str">
        <f t="shared" si="14"/>
        <v/>
      </c>
      <c r="AC274" t="b">
        <f t="shared" si="15"/>
        <v>0</v>
      </c>
      <c r="AD274" t="str">
        <f>IFERROR(ABS(ABS(K274-'Data Transformation'!$R$5)-ABS(K274-'Data Transformation'!$R$6)),"")</f>
        <v/>
      </c>
      <c r="AE274" t="e">
        <f>IF(C274=FALSE,"",IF(AND(OR(V274=$Z$6,V274=$Z$8),OR(AC274=TRUE,AD274&lt;=IF(ISNUMBER('Data Transformation'!$R$15),'Data Transformation'!$R$15,'Data Transformation'!$R$25))),TRUE,FALSE))</f>
        <v>#DIV/0!</v>
      </c>
    </row>
    <row r="275" spans="2:31" x14ac:dyDescent="0.25">
      <c r="B275" t="str">
        <v xml:space="preserve"> </v>
      </c>
      <c r="C275" t="str">
        <v xml:space="preserve"> </v>
      </c>
      <c r="D275" t="str">
        <v xml:space="preserve"> </v>
      </c>
      <c r="E275" t="str">
        <v xml:space="preserve"> </v>
      </c>
      <c r="F275" t="str">
        <v xml:space="preserve"> </v>
      </c>
      <c r="G275" t="str">
        <v xml:space="preserve"> </v>
      </c>
      <c r="H275" t="str">
        <v xml:space="preserve"> </v>
      </c>
      <c r="I275" t="str">
        <v xml:space="preserve"> </v>
      </c>
      <c r="K275" s="59" t="str">
        <f>IFERROR(AVERAGEIF('Data Transformation'!$B$425:$B$8425,B275,IF('Input and Summary Results'!$J$4="no",'Data Transformation'!$C$425:$C$8425,'Data Transformation'!$E$425:$E$8425)),"")</f>
        <v/>
      </c>
      <c r="L275" s="60" t="str" cm="1">
        <f t="array" ref="L275">IFERROR(_xlfn.STDEV.S(IF('Data Transformation'!$B$425:$B$8425=B275,IF('Input and Summary Results'!$J$4="no",'Data Transformation'!$C$425:$C$8425,'Data Transformation'!$E$425:$E$8425),"")),"")</f>
        <v/>
      </c>
      <c r="M275" s="58"/>
      <c r="N275" t="str">
        <f>IF(E275&gt;='Data Transformation'!$R$29,B275,"")</f>
        <v xml:space="preserve"> </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xml:space="preserve">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xml:space="preserve"> </v>
      </c>
      <c r="S275" t="str">
        <f>IF(D275&gt;='Data Transformation'!$R$31,B275,"")</f>
        <v xml:space="preserve">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
      </c>
      <c r="W275" t="str">
        <f t="shared" si="13"/>
        <v/>
      </c>
      <c r="X275" t="str">
        <f t="shared" si="14"/>
        <v/>
      </c>
      <c r="AC275" t="b">
        <f t="shared" si="15"/>
        <v>0</v>
      </c>
      <c r="AD275" t="str">
        <f>IFERROR(ABS(ABS(K275-'Data Transformation'!$R$5)-ABS(K275-'Data Transformation'!$R$6)),"")</f>
        <v/>
      </c>
      <c r="AE275" t="e">
        <f>IF(C275=FALSE,"",IF(AND(OR(V275=$Z$6,V275=$Z$8),OR(AC275=TRUE,AD275&lt;=IF(ISNUMBER('Data Transformation'!$R$15),'Data Transformation'!$R$15,'Data Transformation'!$R$25))),TRUE,FALSE))</f>
        <v>#DIV/0!</v>
      </c>
    </row>
    <row r="276" spans="2:31" x14ac:dyDescent="0.25">
      <c r="B276" t="str">
        <v xml:space="preserve"> </v>
      </c>
      <c r="C276" t="str">
        <v xml:space="preserve"> </v>
      </c>
      <c r="D276" t="str">
        <v xml:space="preserve"> </v>
      </c>
      <c r="E276" t="str">
        <v xml:space="preserve"> </v>
      </c>
      <c r="F276" t="str">
        <v xml:space="preserve"> </v>
      </c>
      <c r="G276" t="str">
        <v xml:space="preserve"> </v>
      </c>
      <c r="H276" t="str">
        <v xml:space="preserve"> </v>
      </c>
      <c r="I276" t="str">
        <v xml:space="preserve"> </v>
      </c>
      <c r="K276" s="59" t="str">
        <f>IFERROR(AVERAGEIF('Data Transformation'!$B$425:$B$8425,B276,IF('Input and Summary Results'!$J$4="no",'Data Transformation'!$C$425:$C$8425,'Data Transformation'!$E$425:$E$8425)),"")</f>
        <v/>
      </c>
      <c r="L276" s="60" t="str" cm="1">
        <f t="array" ref="L276">IFERROR(_xlfn.STDEV.S(IF('Data Transformation'!$B$425:$B$8425=B276,IF('Input and Summary Results'!$J$4="no",'Data Transformation'!$C$425:$C$8425,'Data Transformation'!$E$425:$E$8425),"")),"")</f>
        <v/>
      </c>
      <c r="M276" s="58"/>
      <c r="N276" t="str">
        <f>IF(E276&gt;='Data Transformation'!$R$29,B276,"")</f>
        <v xml:space="preserve">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xml:space="preserve"> </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xml:space="preserve"> </v>
      </c>
      <c r="S276" t="str">
        <f>IF(D276&gt;='Data Transformation'!$R$31,B276,"")</f>
        <v xml:space="preserve">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
      </c>
      <c r="W276" t="str">
        <f t="shared" si="13"/>
        <v/>
      </c>
      <c r="X276" t="str">
        <f t="shared" si="14"/>
        <v/>
      </c>
      <c r="AC276" t="b">
        <f t="shared" si="15"/>
        <v>0</v>
      </c>
      <c r="AD276" t="str">
        <f>IFERROR(ABS(ABS(K276-'Data Transformation'!$R$5)-ABS(K276-'Data Transformation'!$R$6)),"")</f>
        <v/>
      </c>
      <c r="AE276" t="e">
        <f>IF(C276=FALSE,"",IF(AND(OR(V276=$Z$6,V276=$Z$8),OR(AC276=TRUE,AD276&lt;=IF(ISNUMBER('Data Transformation'!$R$15),'Data Transformation'!$R$15,'Data Transformation'!$R$25))),TRUE,FALSE))</f>
        <v>#DIV/0!</v>
      </c>
    </row>
    <row r="277" spans="2:31" x14ac:dyDescent="0.25">
      <c r="B277" t="str">
        <v xml:space="preserve"> </v>
      </c>
      <c r="C277" t="str">
        <v xml:space="preserve"> </v>
      </c>
      <c r="D277" t="str">
        <v xml:space="preserve"> </v>
      </c>
      <c r="E277" t="str">
        <v xml:space="preserve"> </v>
      </c>
      <c r="F277" t="str">
        <v xml:space="preserve"> </v>
      </c>
      <c r="G277" t="str">
        <v xml:space="preserve"> </v>
      </c>
      <c r="H277" t="str">
        <v xml:space="preserve"> </v>
      </c>
      <c r="I277" t="str">
        <v xml:space="preserve"> </v>
      </c>
      <c r="K277" s="59" t="str">
        <f>IFERROR(AVERAGEIF('Data Transformation'!$B$425:$B$8425,B277,IF('Input and Summary Results'!$J$4="no",'Data Transformation'!$C$425:$C$8425,'Data Transformation'!$E$425:$E$8425)),"")</f>
        <v/>
      </c>
      <c r="L277" s="60" t="str" cm="1">
        <f t="array" ref="L277">IFERROR(_xlfn.STDEV.S(IF('Data Transformation'!$B$425:$B$8425=B277,IF('Input and Summary Results'!$J$4="no",'Data Transformation'!$C$425:$C$8425,'Data Transformation'!$E$425:$E$8425),"")),"")</f>
        <v/>
      </c>
      <c r="M277" s="58"/>
      <c r="N277" t="str">
        <f>IF(E277&gt;='Data Transformation'!$R$29,B277,"")</f>
        <v xml:space="preserve">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xml:space="preserve"> </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xml:space="preserve"> </v>
      </c>
      <c r="S277" t="str">
        <f>IF(D277&gt;='Data Transformation'!$R$31,B277,"")</f>
        <v xml:space="preserve">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
      </c>
      <c r="W277" t="str">
        <f t="shared" si="13"/>
        <v/>
      </c>
      <c r="X277" t="str">
        <f t="shared" si="14"/>
        <v/>
      </c>
      <c r="AC277" t="b">
        <f t="shared" si="15"/>
        <v>0</v>
      </c>
      <c r="AD277" t="str">
        <f>IFERROR(ABS(ABS(K277-'Data Transformation'!$R$5)-ABS(K277-'Data Transformation'!$R$6)),"")</f>
        <v/>
      </c>
      <c r="AE277" t="e">
        <f>IF(C277=FALSE,"",IF(AND(OR(V277=$Z$6,V277=$Z$8),OR(AC277=TRUE,AD277&lt;=IF(ISNUMBER('Data Transformation'!$R$15),'Data Transformation'!$R$15,'Data Transformation'!$R$25))),TRUE,FALSE))</f>
        <v>#DIV/0!</v>
      </c>
    </row>
    <row r="278" spans="2:31" x14ac:dyDescent="0.25">
      <c r="B278" t="str">
        <v xml:space="preserve"> </v>
      </c>
      <c r="C278" t="str">
        <v xml:space="preserve"> </v>
      </c>
      <c r="D278" t="str">
        <v xml:space="preserve"> </v>
      </c>
      <c r="E278" t="str">
        <v xml:space="preserve"> </v>
      </c>
      <c r="F278" t="str">
        <v xml:space="preserve"> </v>
      </c>
      <c r="G278" t="str">
        <v xml:space="preserve"> </v>
      </c>
      <c r="H278" t="str">
        <v xml:space="preserve"> </v>
      </c>
      <c r="I278" t="str">
        <v xml:space="preserve"> </v>
      </c>
      <c r="K278" s="59" t="str">
        <f>IFERROR(AVERAGEIF('Data Transformation'!$B$425:$B$8425,B278,IF('Input and Summary Results'!$J$4="no",'Data Transformation'!$C$425:$C$8425,'Data Transformation'!$E$425:$E$8425)),"")</f>
        <v/>
      </c>
      <c r="L278" s="60" t="str" cm="1">
        <f t="array" ref="L278">IFERROR(_xlfn.STDEV.S(IF('Data Transformation'!$B$425:$B$8425=B278,IF('Input and Summary Results'!$J$4="no",'Data Transformation'!$C$425:$C$8425,'Data Transformation'!$E$425:$E$8425),"")),"")</f>
        <v/>
      </c>
      <c r="M278" s="58"/>
      <c r="N278" t="str">
        <f>IF(E278&gt;='Data Transformation'!$R$29,B278,"")</f>
        <v xml:space="preserve">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xml:space="preserve"> </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xml:space="preserve"> </v>
      </c>
      <c r="S278" t="str">
        <f>IF(D278&gt;='Data Transformation'!$R$31,B278,"")</f>
        <v xml:space="preserve">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
      </c>
      <c r="W278" t="str">
        <f t="shared" si="13"/>
        <v/>
      </c>
      <c r="X278" t="str">
        <f t="shared" si="14"/>
        <v/>
      </c>
      <c r="AC278" t="b">
        <f t="shared" si="15"/>
        <v>0</v>
      </c>
      <c r="AD278" t="str">
        <f>IFERROR(ABS(ABS(K278-'Data Transformation'!$R$5)-ABS(K278-'Data Transformation'!$R$6)),"")</f>
        <v/>
      </c>
      <c r="AE278" t="e">
        <f>IF(C278=FALSE,"",IF(AND(OR(V278=$Z$6,V278=$Z$8),OR(AC278=TRUE,AD278&lt;=IF(ISNUMBER('Data Transformation'!$R$15),'Data Transformation'!$R$15,'Data Transformation'!$R$25))),TRUE,FALSE))</f>
        <v>#DIV/0!</v>
      </c>
    </row>
    <row r="279" spans="2:31" x14ac:dyDescent="0.25">
      <c r="B279" t="str">
        <v xml:space="preserve"> </v>
      </c>
      <c r="C279" t="str">
        <v xml:space="preserve"> </v>
      </c>
      <c r="D279" t="str">
        <v xml:space="preserve"> </v>
      </c>
      <c r="E279" t="str">
        <v xml:space="preserve"> </v>
      </c>
      <c r="F279" t="str">
        <v xml:space="preserve"> </v>
      </c>
      <c r="G279" t="str">
        <v xml:space="preserve"> </v>
      </c>
      <c r="H279" t="str">
        <v xml:space="preserve"> </v>
      </c>
      <c r="I279" t="str">
        <v xml:space="preserve"> </v>
      </c>
      <c r="K279" s="59" t="str">
        <f>IFERROR(AVERAGEIF('Data Transformation'!$B$425:$B$8425,B279,IF('Input and Summary Results'!$J$4="no",'Data Transformation'!$C$425:$C$8425,'Data Transformation'!$E$425:$E$8425)),"")</f>
        <v/>
      </c>
      <c r="L279" s="60" t="str" cm="1">
        <f t="array" ref="L279">IFERROR(_xlfn.STDEV.S(IF('Data Transformation'!$B$425:$B$8425=B279,IF('Input and Summary Results'!$J$4="no",'Data Transformation'!$C$425:$C$8425,'Data Transformation'!$E$425:$E$8425),"")),"")</f>
        <v/>
      </c>
      <c r="M279" s="58"/>
      <c r="N279" t="str">
        <f>IF(E279&gt;='Data Transformation'!$R$29,B279,"")</f>
        <v xml:space="preserve"> </v>
      </c>
      <c r="O279" t="str">
        <f>IFERROR(IF(AND(Assignments!L279&lt;('Data Transformation'!$R$4-'Data Transformation'!$R$3)/2,ABS(K279-'Data Transformation'!$R$6)&gt;ABS(K279-'Data Transformation'!$R$5),NOT(ISNUMBER(N279)),NOT(ISNUMBER(R279)),NOT(ISNUMBER(P279)),NOT(ISNUMBER(R279)),NOT(ISNUMBER(S279)),NOT(ISNUMBER(T279))),Assignments!B279,""),"")</f>
        <v/>
      </c>
      <c r="P279" t="str">
        <f>IF(AND(NOT(ISNUMBER(N279)),NOT(ISNUMBER(R279)),NOT(ISNUMBER(S279)),G279&gt;='Data Transformation'!$R$28),B279,"")</f>
        <v xml:space="preserve"> </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xml:space="preserve"> </v>
      </c>
      <c r="S279" t="str">
        <f>IF(D279&gt;='Data Transformation'!$R$31,B279,"")</f>
        <v xml:space="preserve">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
      </c>
      <c r="W279" t="str">
        <f t="shared" si="13"/>
        <v/>
      </c>
      <c r="X279" t="str">
        <f t="shared" si="14"/>
        <v/>
      </c>
      <c r="AC279" t="b">
        <f t="shared" si="15"/>
        <v>0</v>
      </c>
      <c r="AD279" t="str">
        <f>IFERROR(ABS(ABS(K279-'Data Transformation'!$R$5)-ABS(K279-'Data Transformation'!$R$6)),"")</f>
        <v/>
      </c>
      <c r="AE279" t="e">
        <f>IF(C279=FALSE,"",IF(AND(OR(V279=$Z$6,V279=$Z$8),OR(AC279=TRUE,AD279&lt;=IF(ISNUMBER('Data Transformation'!$R$15),'Data Transformation'!$R$15,'Data Transformation'!$R$25))),TRUE,FALSE))</f>
        <v>#DIV/0!</v>
      </c>
    </row>
    <row r="280" spans="2:31" x14ac:dyDescent="0.25">
      <c r="B280" t="str">
        <v xml:space="preserve"> </v>
      </c>
      <c r="C280" t="str">
        <v xml:space="preserve"> </v>
      </c>
      <c r="D280" t="str">
        <v xml:space="preserve"> </v>
      </c>
      <c r="E280" t="str">
        <v xml:space="preserve"> </v>
      </c>
      <c r="F280" t="str">
        <v xml:space="preserve"> </v>
      </c>
      <c r="G280" t="str">
        <v xml:space="preserve"> </v>
      </c>
      <c r="H280" t="str">
        <v xml:space="preserve"> </v>
      </c>
      <c r="I280" t="str">
        <v xml:space="preserve"> </v>
      </c>
      <c r="K280" s="59" t="str">
        <f>IFERROR(AVERAGEIF('Data Transformation'!$B$425:$B$8425,B280,IF('Input and Summary Results'!$J$4="no",'Data Transformation'!$C$425:$C$8425,'Data Transformation'!$E$425:$E$8425)),"")</f>
        <v/>
      </c>
      <c r="L280" s="60" t="str" cm="1">
        <f t="array" ref="L280">IFERROR(_xlfn.STDEV.S(IF('Data Transformation'!$B$425:$B$8425=B280,IF('Input and Summary Results'!$J$4="no",'Data Transformation'!$C$425:$C$8425,'Data Transformation'!$E$425:$E$8425),"")),"")</f>
        <v/>
      </c>
      <c r="M280" s="58"/>
      <c r="N280" t="str">
        <f>IF(E280&gt;='Data Transformation'!$R$29,B280,"")</f>
        <v xml:space="preserve"> </v>
      </c>
      <c r="O280" t="str">
        <f>IFERROR(IF(AND(Assignments!L280&lt;('Data Transformation'!$R$4-'Data Transformation'!$R$3)/2,ABS(K280-'Data Transformation'!$R$6)&gt;ABS(K280-'Data Transformation'!$R$5),NOT(ISNUMBER(N280)),NOT(ISNUMBER(R280)),NOT(ISNUMBER(P280)),NOT(ISNUMBER(R280)),NOT(ISNUMBER(S280)),NOT(ISNUMBER(T280))),Assignments!B280,""),"")</f>
        <v/>
      </c>
      <c r="P280" t="str">
        <f>IF(AND(NOT(ISNUMBER(N280)),NOT(ISNUMBER(R280)),NOT(ISNUMBER(S280)),G280&gt;='Data Transformation'!$R$28),B280,"")</f>
        <v xml:space="preserve"> </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xml:space="preserve"> </v>
      </c>
      <c r="S280" t="str">
        <f>IF(D280&gt;='Data Transformation'!$R$31,B280,"")</f>
        <v xml:space="preserve">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
      </c>
      <c r="W280" t="str">
        <f t="shared" si="13"/>
        <v/>
      </c>
      <c r="X280" t="str">
        <f t="shared" si="14"/>
        <v/>
      </c>
      <c r="AC280" t="b">
        <f t="shared" si="15"/>
        <v>0</v>
      </c>
      <c r="AD280" t="str">
        <f>IFERROR(ABS(ABS(K280-'Data Transformation'!$R$5)-ABS(K280-'Data Transformation'!$R$6)),"")</f>
        <v/>
      </c>
      <c r="AE280" t="e">
        <f>IF(C280=FALSE,"",IF(AND(OR(V280=$Z$6,V280=$Z$8),OR(AC280=TRUE,AD280&lt;=IF(ISNUMBER('Data Transformation'!$R$15),'Data Transformation'!$R$15,'Data Transformation'!$R$25))),TRUE,FALSE))</f>
        <v>#DIV/0!</v>
      </c>
    </row>
    <row r="281" spans="2:31" x14ac:dyDescent="0.25">
      <c r="B281" t="str">
        <v xml:space="preserve"> </v>
      </c>
      <c r="C281" t="str">
        <v xml:space="preserve"> </v>
      </c>
      <c r="D281" t="str">
        <v xml:space="preserve"> </v>
      </c>
      <c r="E281" t="str">
        <v xml:space="preserve"> </v>
      </c>
      <c r="F281" t="str">
        <v xml:space="preserve"> </v>
      </c>
      <c r="G281" t="str">
        <v xml:space="preserve"> </v>
      </c>
      <c r="H281" t="str">
        <v xml:space="preserve"> </v>
      </c>
      <c r="I281" t="str">
        <v xml:space="preserve"> </v>
      </c>
      <c r="K281" s="59" t="str">
        <f>IFERROR(AVERAGEIF('Data Transformation'!$B$425:$B$8425,B281,IF('Input and Summary Results'!$J$4="no",'Data Transformation'!$C$425:$C$8425,'Data Transformation'!$E$425:$E$8425)),"")</f>
        <v/>
      </c>
      <c r="L281" s="60" t="str" cm="1">
        <f t="array" ref="L281">IFERROR(_xlfn.STDEV.S(IF('Data Transformation'!$B$425:$B$8425=B281,IF('Input and Summary Results'!$J$4="no",'Data Transformation'!$C$425:$C$8425,'Data Transformation'!$E$425:$E$8425),"")),"")</f>
        <v/>
      </c>
      <c r="M281" s="58"/>
      <c r="N281" t="str">
        <f>IF(E281&gt;='Data Transformation'!$R$29,B281,"")</f>
        <v xml:space="preserve">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xml:space="preserve"> </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xml:space="preserve"> </v>
      </c>
      <c r="S281" t="str">
        <f>IF(D281&gt;='Data Transformation'!$R$31,B281,"")</f>
        <v xml:space="preserve">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
      </c>
      <c r="W281" t="str">
        <f t="shared" si="13"/>
        <v/>
      </c>
      <c r="X281" t="str">
        <f t="shared" si="14"/>
        <v/>
      </c>
      <c r="AC281" t="b">
        <f t="shared" si="15"/>
        <v>0</v>
      </c>
      <c r="AD281" t="str">
        <f>IFERROR(ABS(ABS(K281-'Data Transformation'!$R$5)-ABS(K281-'Data Transformation'!$R$6)),"")</f>
        <v/>
      </c>
      <c r="AE281" t="e">
        <f>IF(C281=FALSE,"",IF(AND(OR(V281=$Z$6,V281=$Z$8),OR(AC281=TRUE,AD281&lt;=IF(ISNUMBER('Data Transformation'!$R$15),'Data Transformation'!$R$15,'Data Transformation'!$R$25))),TRUE,FALSE))</f>
        <v>#DIV/0!</v>
      </c>
    </row>
    <row r="282" spans="2:31" x14ac:dyDescent="0.25">
      <c r="B282" t="str">
        <v xml:space="preserve"> </v>
      </c>
      <c r="C282" t="str">
        <v xml:space="preserve"> </v>
      </c>
      <c r="D282" t="str">
        <v xml:space="preserve"> </v>
      </c>
      <c r="E282" t="str">
        <v xml:space="preserve"> </v>
      </c>
      <c r="F282" t="str">
        <v xml:space="preserve"> </v>
      </c>
      <c r="G282" t="str">
        <v xml:space="preserve"> </v>
      </c>
      <c r="H282" t="str">
        <v xml:space="preserve"> </v>
      </c>
      <c r="I282" t="str">
        <v xml:space="preserve"> </v>
      </c>
      <c r="K282" s="59" t="str">
        <f>IFERROR(AVERAGEIF('Data Transformation'!$B$425:$B$8425,B282,IF('Input and Summary Results'!$J$4="no",'Data Transformation'!$C$425:$C$8425,'Data Transformation'!$E$425:$E$8425)),"")</f>
        <v/>
      </c>
      <c r="L282" s="60" t="str" cm="1">
        <f t="array" ref="L282">IFERROR(_xlfn.STDEV.S(IF('Data Transformation'!$B$425:$B$8425=B282,IF('Input and Summary Results'!$J$4="no",'Data Transformation'!$C$425:$C$8425,'Data Transformation'!$E$425:$E$8425),"")),"")</f>
        <v/>
      </c>
      <c r="M282" s="58"/>
      <c r="N282" t="str">
        <f>IF(E282&gt;='Data Transformation'!$R$29,B282,"")</f>
        <v xml:space="preserve"> </v>
      </c>
      <c r="O282" t="str">
        <f>IFERROR(IF(AND(Assignments!L282&lt;('Data Transformation'!$R$4-'Data Transformation'!$R$3)/2,ABS(K282-'Data Transformation'!$R$6)&gt;ABS(K282-'Data Transformation'!$R$5),NOT(ISNUMBER(N282)),NOT(ISNUMBER(R282)),NOT(ISNUMBER(P282)),NOT(ISNUMBER(R282)),NOT(ISNUMBER(S282)),NOT(ISNUMBER(T282))),Assignments!B282,""),"")</f>
        <v/>
      </c>
      <c r="P282" t="str">
        <f>IF(AND(NOT(ISNUMBER(N282)),NOT(ISNUMBER(R282)),NOT(ISNUMBER(S282)),G282&gt;='Data Transformation'!$R$28),B282,"")</f>
        <v xml:space="preserve"> </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xml:space="preserve"> </v>
      </c>
      <c r="S282" t="str">
        <f>IF(D282&gt;='Data Transformation'!$R$31,B282,"")</f>
        <v xml:space="preserve">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
      </c>
      <c r="W282" t="str">
        <f t="shared" si="13"/>
        <v/>
      </c>
      <c r="X282" t="str">
        <f t="shared" si="14"/>
        <v/>
      </c>
      <c r="AC282" t="b">
        <f t="shared" si="15"/>
        <v>0</v>
      </c>
      <c r="AD282" t="str">
        <f>IFERROR(ABS(ABS(K282-'Data Transformation'!$R$5)-ABS(K282-'Data Transformation'!$R$6)),"")</f>
        <v/>
      </c>
      <c r="AE282" t="e">
        <f>IF(C282=FALSE,"",IF(AND(OR(V282=$Z$6,V282=$Z$8),OR(AC282=TRUE,AD282&lt;=IF(ISNUMBER('Data Transformation'!$R$15),'Data Transformation'!$R$15,'Data Transformation'!$R$25))),TRUE,FALSE))</f>
        <v>#DIV/0!</v>
      </c>
    </row>
    <row r="283" spans="2:31" x14ac:dyDescent="0.25">
      <c r="B283" t="str">
        <v xml:space="preserve"> </v>
      </c>
      <c r="C283" t="str">
        <v xml:space="preserve"> </v>
      </c>
      <c r="D283" t="str">
        <v xml:space="preserve"> </v>
      </c>
      <c r="E283" t="str">
        <v xml:space="preserve"> </v>
      </c>
      <c r="F283" t="str">
        <v xml:space="preserve"> </v>
      </c>
      <c r="G283" t="str">
        <v xml:space="preserve"> </v>
      </c>
      <c r="H283" t="str">
        <v xml:space="preserve"> </v>
      </c>
      <c r="I283" t="str">
        <v xml:space="preserve"> </v>
      </c>
      <c r="K283" s="59" t="str">
        <f>IFERROR(AVERAGEIF('Data Transformation'!$B$425:$B$8425,B283,IF('Input and Summary Results'!$J$4="no",'Data Transformation'!$C$425:$C$8425,'Data Transformation'!$E$425:$E$8425)),"")</f>
        <v/>
      </c>
      <c r="L283" s="60" t="str" cm="1">
        <f t="array" ref="L283">IFERROR(_xlfn.STDEV.S(IF('Data Transformation'!$B$425:$B$8425=B283,IF('Input and Summary Results'!$J$4="no",'Data Transformation'!$C$425:$C$8425,'Data Transformation'!$E$425:$E$8425),"")),"")</f>
        <v/>
      </c>
      <c r="M283" s="58"/>
      <c r="N283" t="str">
        <f>IF(E283&gt;='Data Transformation'!$R$29,B283,"")</f>
        <v xml:space="preserve">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xml:space="preserve"> </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xml:space="preserve"> </v>
      </c>
      <c r="S283" t="str">
        <f>IF(D283&gt;='Data Transformation'!$R$31,B283,"")</f>
        <v xml:space="preserve">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
      </c>
      <c r="W283" t="str">
        <f t="shared" si="13"/>
        <v/>
      </c>
      <c r="X283" t="str">
        <f t="shared" si="14"/>
        <v/>
      </c>
      <c r="AC283" t="b">
        <f t="shared" si="15"/>
        <v>0</v>
      </c>
      <c r="AD283" t="str">
        <f>IFERROR(ABS(ABS(K283-'Data Transformation'!$R$5)-ABS(K283-'Data Transformation'!$R$6)),"")</f>
        <v/>
      </c>
      <c r="AE283" t="e">
        <f>IF(C283=FALSE,"",IF(AND(OR(V283=$Z$6,V283=$Z$8),OR(AC283=TRUE,AD283&lt;=IF(ISNUMBER('Data Transformation'!$R$15),'Data Transformation'!$R$15,'Data Transformation'!$R$25))),TRUE,FALSE))</f>
        <v>#DIV/0!</v>
      </c>
    </row>
    <row r="284" spans="2:31" x14ac:dyDescent="0.25">
      <c r="B284" t="str">
        <v xml:space="preserve"> </v>
      </c>
      <c r="C284" t="str">
        <v xml:space="preserve"> </v>
      </c>
      <c r="D284" t="str">
        <v xml:space="preserve"> </v>
      </c>
      <c r="E284" t="str">
        <v xml:space="preserve"> </v>
      </c>
      <c r="F284" t="str">
        <v xml:space="preserve"> </v>
      </c>
      <c r="G284" t="str">
        <v xml:space="preserve"> </v>
      </c>
      <c r="H284" t="str">
        <v xml:space="preserve"> </v>
      </c>
      <c r="I284" t="str">
        <v xml:space="preserve"> </v>
      </c>
      <c r="K284" s="59" t="str">
        <f>IFERROR(AVERAGEIF('Data Transformation'!$B$425:$B$8425,B284,IF('Input and Summary Results'!$J$4="no",'Data Transformation'!$C$425:$C$8425,'Data Transformation'!$E$425:$E$8425)),"")</f>
        <v/>
      </c>
      <c r="L284" s="60" t="str" cm="1">
        <f t="array" ref="L284">IFERROR(_xlfn.STDEV.S(IF('Data Transformation'!$B$425:$B$8425=B284,IF('Input and Summary Results'!$J$4="no",'Data Transformation'!$C$425:$C$8425,'Data Transformation'!$E$425:$E$8425),"")),"")</f>
        <v/>
      </c>
      <c r="M284" s="58"/>
      <c r="N284" t="str">
        <f>IF(E284&gt;='Data Transformation'!$R$29,B284,"")</f>
        <v xml:space="preserve"> </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xml:space="preserve">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xml:space="preserve"> </v>
      </c>
      <c r="S284" t="str">
        <f>IF(D284&gt;='Data Transformation'!$R$31,B284,"")</f>
        <v xml:space="preserve">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
      </c>
      <c r="W284" t="str">
        <f t="shared" si="13"/>
        <v/>
      </c>
      <c r="X284" t="str">
        <f t="shared" si="14"/>
        <v/>
      </c>
      <c r="AC284" t="b">
        <f t="shared" si="15"/>
        <v>0</v>
      </c>
      <c r="AD284" t="str">
        <f>IFERROR(ABS(ABS(K284-'Data Transformation'!$R$5)-ABS(K284-'Data Transformation'!$R$6)),"")</f>
        <v/>
      </c>
      <c r="AE284" t="e">
        <f>IF(C284=FALSE,"",IF(AND(OR(V284=$Z$6,V284=$Z$8),OR(AC284=TRUE,AD284&lt;=IF(ISNUMBER('Data Transformation'!$R$15),'Data Transformation'!$R$15,'Data Transformation'!$R$25))),TRUE,FALSE))</f>
        <v>#DIV/0!</v>
      </c>
    </row>
    <row r="285" spans="2:31" x14ac:dyDescent="0.25">
      <c r="B285" t="str">
        <v xml:space="preserve"> </v>
      </c>
      <c r="C285" t="str">
        <v xml:space="preserve"> </v>
      </c>
      <c r="D285" t="str">
        <v xml:space="preserve"> </v>
      </c>
      <c r="E285" t="str">
        <v xml:space="preserve"> </v>
      </c>
      <c r="F285" t="str">
        <v xml:space="preserve"> </v>
      </c>
      <c r="G285" t="str">
        <v xml:space="preserve"> </v>
      </c>
      <c r="H285" t="str">
        <v xml:space="preserve"> </v>
      </c>
      <c r="I285" t="str">
        <v xml:space="preserve"> </v>
      </c>
      <c r="K285" s="59" t="str">
        <f>IFERROR(AVERAGEIF('Data Transformation'!$B$425:$B$8425,B285,IF('Input and Summary Results'!$J$4="no",'Data Transformation'!$C$425:$C$8425,'Data Transformation'!$E$425:$E$8425)),"")</f>
        <v/>
      </c>
      <c r="L285" s="60" t="str" cm="1">
        <f t="array" ref="L285">IFERROR(_xlfn.STDEV.S(IF('Data Transformation'!$B$425:$B$8425=B285,IF('Input and Summary Results'!$J$4="no",'Data Transformation'!$C$425:$C$8425,'Data Transformation'!$E$425:$E$8425),"")),"")</f>
        <v/>
      </c>
      <c r="M285" s="58"/>
      <c r="N285" t="str">
        <f>IF(E285&gt;='Data Transformation'!$R$29,B285,"")</f>
        <v xml:space="preserve">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xml:space="preserve"> </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xml:space="preserve"> </v>
      </c>
      <c r="S285" t="str">
        <f>IF(D285&gt;='Data Transformation'!$R$31,B285,"")</f>
        <v xml:space="preserve">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
      </c>
      <c r="W285" t="str">
        <f t="shared" si="13"/>
        <v/>
      </c>
      <c r="X285" t="str">
        <f t="shared" si="14"/>
        <v/>
      </c>
      <c r="AC285" t="b">
        <f t="shared" si="15"/>
        <v>0</v>
      </c>
      <c r="AD285" t="str">
        <f>IFERROR(ABS(ABS(K285-'Data Transformation'!$R$5)-ABS(K285-'Data Transformation'!$R$6)),"")</f>
        <v/>
      </c>
      <c r="AE285" t="e">
        <f>IF(C285=FALSE,"",IF(AND(OR(V285=$Z$6,V285=$Z$8),OR(AC285=TRUE,AD285&lt;=IF(ISNUMBER('Data Transformation'!$R$15),'Data Transformation'!$R$15,'Data Transformation'!$R$25))),TRUE,FALSE))</f>
        <v>#DIV/0!</v>
      </c>
    </row>
    <row r="286" spans="2:31" x14ac:dyDescent="0.25">
      <c r="B286" t="str">
        <v xml:space="preserve"> </v>
      </c>
      <c r="C286" t="str">
        <v xml:space="preserve"> </v>
      </c>
      <c r="D286" t="str">
        <v xml:space="preserve"> </v>
      </c>
      <c r="E286" t="str">
        <v xml:space="preserve"> </v>
      </c>
      <c r="F286" t="str">
        <v xml:space="preserve"> </v>
      </c>
      <c r="G286" t="str">
        <v xml:space="preserve"> </v>
      </c>
      <c r="H286" t="str">
        <v xml:space="preserve"> </v>
      </c>
      <c r="I286" t="str">
        <v xml:space="preserve"> </v>
      </c>
      <c r="K286" s="59" t="str">
        <f>IFERROR(AVERAGEIF('Data Transformation'!$B$425:$B$8425,B286,IF('Input and Summary Results'!$J$4="no",'Data Transformation'!$C$425:$C$8425,'Data Transformation'!$E$425:$E$8425)),"")</f>
        <v/>
      </c>
      <c r="L286" s="60" t="str" cm="1">
        <f t="array" ref="L286">IFERROR(_xlfn.STDEV.S(IF('Data Transformation'!$B$425:$B$8425=B286,IF('Input and Summary Results'!$J$4="no",'Data Transformation'!$C$425:$C$8425,'Data Transformation'!$E$425:$E$8425),"")),"")</f>
        <v/>
      </c>
      <c r="M286" s="58"/>
      <c r="N286" t="str">
        <f>IF(E286&gt;='Data Transformation'!$R$29,B286,"")</f>
        <v xml:space="preserve"> </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xml:space="preserve">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xml:space="preserve"> </v>
      </c>
      <c r="S286" t="str">
        <f>IF(D286&gt;='Data Transformation'!$R$31,B286,"")</f>
        <v xml:space="preserve">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
      </c>
      <c r="W286" t="str">
        <f t="shared" si="13"/>
        <v/>
      </c>
      <c r="X286" t="str">
        <f t="shared" si="14"/>
        <v/>
      </c>
      <c r="AC286" t="b">
        <f t="shared" si="15"/>
        <v>0</v>
      </c>
      <c r="AD286" t="str">
        <f>IFERROR(ABS(ABS(K286-'Data Transformation'!$R$5)-ABS(K286-'Data Transformation'!$R$6)),"")</f>
        <v/>
      </c>
      <c r="AE286" t="e">
        <f>IF(C286=FALSE,"",IF(AND(OR(V286=$Z$6,V286=$Z$8),OR(AC286=TRUE,AD286&lt;=IF(ISNUMBER('Data Transformation'!$R$15),'Data Transformation'!$R$15,'Data Transformation'!$R$25))),TRUE,FALSE))</f>
        <v>#DIV/0!</v>
      </c>
    </row>
    <row r="287" spans="2:31" x14ac:dyDescent="0.25">
      <c r="B287" t="str">
        <v xml:space="preserve"> </v>
      </c>
      <c r="C287" t="str">
        <v xml:space="preserve"> </v>
      </c>
      <c r="D287" t="str">
        <v xml:space="preserve"> </v>
      </c>
      <c r="E287" t="str">
        <v xml:space="preserve"> </v>
      </c>
      <c r="F287" t="str">
        <v xml:space="preserve"> </v>
      </c>
      <c r="G287" t="str">
        <v xml:space="preserve"> </v>
      </c>
      <c r="H287" t="str">
        <v xml:space="preserve"> </v>
      </c>
      <c r="I287" t="str">
        <v xml:space="preserve"> </v>
      </c>
      <c r="K287" s="59" t="str">
        <f>IFERROR(AVERAGEIF('Data Transformation'!$B$425:$B$8425,B287,IF('Input and Summary Results'!$J$4="no",'Data Transformation'!$C$425:$C$8425,'Data Transformation'!$E$425:$E$8425)),"")</f>
        <v/>
      </c>
      <c r="L287" s="60" t="str" cm="1">
        <f t="array" ref="L287">IFERROR(_xlfn.STDEV.S(IF('Data Transformation'!$B$425:$B$8425=B287,IF('Input and Summary Results'!$J$4="no",'Data Transformation'!$C$425:$C$8425,'Data Transformation'!$E$425:$E$8425),"")),"")</f>
        <v/>
      </c>
      <c r="M287" s="58"/>
      <c r="N287" t="str">
        <f>IF(E287&gt;='Data Transformation'!$R$29,B287,"")</f>
        <v xml:space="preserve">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xml:space="preserve"> </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xml:space="preserve"> </v>
      </c>
      <c r="S287" t="str">
        <f>IF(D287&gt;='Data Transformation'!$R$31,B287,"")</f>
        <v xml:space="preserve">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
      </c>
      <c r="W287" t="str">
        <f t="shared" si="13"/>
        <v/>
      </c>
      <c r="X287" t="str">
        <f t="shared" si="14"/>
        <v/>
      </c>
      <c r="AC287" t="b">
        <f t="shared" si="15"/>
        <v>0</v>
      </c>
      <c r="AD287" t="str">
        <f>IFERROR(ABS(ABS(K287-'Data Transformation'!$R$5)-ABS(K287-'Data Transformation'!$R$6)),"")</f>
        <v/>
      </c>
      <c r="AE287" t="e">
        <f>IF(C287=FALSE,"",IF(AND(OR(V287=$Z$6,V287=$Z$8),OR(AC287=TRUE,AD287&lt;=IF(ISNUMBER('Data Transformation'!$R$15),'Data Transformation'!$R$15,'Data Transformation'!$R$25))),TRUE,FALSE))</f>
        <v>#DIV/0!</v>
      </c>
    </row>
    <row r="288" spans="2:31" x14ac:dyDescent="0.25">
      <c r="B288" t="str">
        <v xml:space="preserve"> </v>
      </c>
      <c r="C288" t="str">
        <v xml:space="preserve"> </v>
      </c>
      <c r="D288" t="str">
        <v xml:space="preserve"> </v>
      </c>
      <c r="E288" t="str">
        <v xml:space="preserve"> </v>
      </c>
      <c r="F288" t="str">
        <v xml:space="preserve"> </v>
      </c>
      <c r="G288" t="str">
        <v xml:space="preserve"> </v>
      </c>
      <c r="H288" t="str">
        <v xml:space="preserve"> </v>
      </c>
      <c r="I288" t="str">
        <v xml:space="preserve"> </v>
      </c>
      <c r="K288" s="59" t="str">
        <f>IFERROR(AVERAGEIF('Data Transformation'!$B$425:$B$8425,B288,IF('Input and Summary Results'!$J$4="no",'Data Transformation'!$C$425:$C$8425,'Data Transformation'!$E$425:$E$8425)),"")</f>
        <v/>
      </c>
      <c r="L288" s="60" t="str" cm="1">
        <f t="array" ref="L288">IFERROR(_xlfn.STDEV.S(IF('Data Transformation'!$B$425:$B$8425=B288,IF('Input and Summary Results'!$J$4="no",'Data Transformation'!$C$425:$C$8425,'Data Transformation'!$E$425:$E$8425),"")),"")</f>
        <v/>
      </c>
      <c r="M288" s="58"/>
      <c r="N288" t="str">
        <f>IF(E288&gt;='Data Transformation'!$R$29,B288,"")</f>
        <v xml:space="preserve"> </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xml:space="preserve">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xml:space="preserve"> </v>
      </c>
      <c r="S288" t="str">
        <f>IF(D288&gt;='Data Transformation'!$R$31,B288,"")</f>
        <v xml:space="preserve">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
      </c>
      <c r="W288" t="str">
        <f t="shared" si="13"/>
        <v/>
      </c>
      <c r="X288" t="str">
        <f t="shared" si="14"/>
        <v/>
      </c>
      <c r="AC288" t="b">
        <f t="shared" si="15"/>
        <v>0</v>
      </c>
      <c r="AD288" t="str">
        <f>IFERROR(ABS(ABS(K288-'Data Transformation'!$R$5)-ABS(K288-'Data Transformation'!$R$6)),"")</f>
        <v/>
      </c>
      <c r="AE288" t="e">
        <f>IF(C288=FALSE,"",IF(AND(OR(V288=$Z$6,V288=$Z$8),OR(AC288=TRUE,AD288&lt;=IF(ISNUMBER('Data Transformation'!$R$15),'Data Transformation'!$R$15,'Data Transformation'!$R$25))),TRUE,FALSE))</f>
        <v>#DIV/0!</v>
      </c>
    </row>
    <row r="289" spans="2:31" x14ac:dyDescent="0.25">
      <c r="B289" t="str">
        <v xml:space="preserve"> </v>
      </c>
      <c r="C289" t="str">
        <v xml:space="preserve"> </v>
      </c>
      <c r="D289" t="str">
        <v xml:space="preserve"> </v>
      </c>
      <c r="E289" t="str">
        <v xml:space="preserve"> </v>
      </c>
      <c r="F289" t="str">
        <v xml:space="preserve"> </v>
      </c>
      <c r="G289" t="str">
        <v xml:space="preserve"> </v>
      </c>
      <c r="H289" t="str">
        <v xml:space="preserve"> </v>
      </c>
      <c r="I289" t="str">
        <v xml:space="preserve"> </v>
      </c>
      <c r="K289" s="59" t="str">
        <f>IFERROR(AVERAGEIF('Data Transformation'!$B$425:$B$8425,B289,IF('Input and Summary Results'!$J$4="no",'Data Transformation'!$C$425:$C$8425,'Data Transformation'!$E$425:$E$8425)),"")</f>
        <v/>
      </c>
      <c r="L289" s="60" t="str" cm="1">
        <f t="array" ref="L289">IFERROR(_xlfn.STDEV.S(IF('Data Transformation'!$B$425:$B$8425=B289,IF('Input and Summary Results'!$J$4="no",'Data Transformation'!$C$425:$C$8425,'Data Transformation'!$E$425:$E$8425),"")),"")</f>
        <v/>
      </c>
      <c r="M289" s="58"/>
      <c r="N289" t="str">
        <f>IF(E289&gt;='Data Transformation'!$R$29,B289,"")</f>
        <v xml:space="preserve"> </v>
      </c>
      <c r="O289" t="str">
        <f>IFERROR(IF(AND(Assignments!L289&lt;('Data Transformation'!$R$4-'Data Transformation'!$R$3)/2,ABS(K289-'Data Transformation'!$R$6)&gt;ABS(K289-'Data Transformation'!$R$5),NOT(ISNUMBER(N289)),NOT(ISNUMBER(R289)),NOT(ISNUMBER(P289)),NOT(ISNUMBER(R289)),NOT(ISNUMBER(S289)),NOT(ISNUMBER(T289))),Assignments!B289,""),"")</f>
        <v/>
      </c>
      <c r="P289" t="str">
        <f>IF(AND(NOT(ISNUMBER(N289)),NOT(ISNUMBER(R289)),NOT(ISNUMBER(S289)),G289&gt;='Data Transformation'!$R$28),B289,"")</f>
        <v xml:space="preserve">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xml:space="preserve"> </v>
      </c>
      <c r="S289" t="str">
        <f>IF(D289&gt;='Data Transformation'!$R$31,B289,"")</f>
        <v xml:space="preserve">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
      </c>
      <c r="W289" t="str">
        <f t="shared" si="13"/>
        <v/>
      </c>
      <c r="X289" t="str">
        <f t="shared" si="14"/>
        <v/>
      </c>
      <c r="AC289" t="b">
        <f t="shared" si="15"/>
        <v>0</v>
      </c>
      <c r="AD289" t="str">
        <f>IFERROR(ABS(ABS(K289-'Data Transformation'!$R$5)-ABS(K289-'Data Transformation'!$R$6)),"")</f>
        <v/>
      </c>
      <c r="AE289" t="e">
        <f>IF(C289=FALSE,"",IF(AND(OR(V289=$Z$6,V289=$Z$8),OR(AC289=TRUE,AD289&lt;=IF(ISNUMBER('Data Transformation'!$R$15),'Data Transformation'!$R$15,'Data Transformation'!$R$25))),TRUE,FALSE))</f>
        <v>#DIV/0!</v>
      </c>
    </row>
    <row r="290" spans="2:31" x14ac:dyDescent="0.25">
      <c r="B290" t="str">
        <v xml:space="preserve"> </v>
      </c>
      <c r="C290" t="str">
        <v xml:space="preserve"> </v>
      </c>
      <c r="D290" t="str">
        <v xml:space="preserve"> </v>
      </c>
      <c r="E290" t="str">
        <v xml:space="preserve"> </v>
      </c>
      <c r="F290" t="str">
        <v xml:space="preserve"> </v>
      </c>
      <c r="G290" t="str">
        <v xml:space="preserve"> </v>
      </c>
      <c r="H290" t="str">
        <v xml:space="preserve"> </v>
      </c>
      <c r="I290" t="str">
        <v xml:space="preserve"> </v>
      </c>
      <c r="K290" s="59" t="str">
        <f>IFERROR(AVERAGEIF('Data Transformation'!$B$425:$B$8425,B290,IF('Input and Summary Results'!$J$4="no",'Data Transformation'!$C$425:$C$8425,'Data Transformation'!$E$425:$E$8425)),"")</f>
        <v/>
      </c>
      <c r="L290" s="60" t="str" cm="1">
        <f t="array" ref="L290">IFERROR(_xlfn.STDEV.S(IF('Data Transformation'!$B$425:$B$8425=B290,IF('Input and Summary Results'!$J$4="no",'Data Transformation'!$C$425:$C$8425,'Data Transformation'!$E$425:$E$8425),"")),"")</f>
        <v/>
      </c>
      <c r="M290" s="58"/>
      <c r="N290" t="str">
        <f>IF(E290&gt;='Data Transformation'!$R$29,B290,"")</f>
        <v xml:space="preserve">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xml:space="preserve"> </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xml:space="preserve"> </v>
      </c>
      <c r="S290" t="str">
        <f>IF(D290&gt;='Data Transformation'!$R$31,B290,"")</f>
        <v xml:space="preserve">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
      </c>
      <c r="W290" t="str">
        <f t="shared" si="13"/>
        <v/>
      </c>
      <c r="X290" t="str">
        <f t="shared" si="14"/>
        <v/>
      </c>
      <c r="AC290" t="b">
        <f t="shared" si="15"/>
        <v>0</v>
      </c>
      <c r="AD290" t="str">
        <f>IFERROR(ABS(ABS(K290-'Data Transformation'!$R$5)-ABS(K290-'Data Transformation'!$R$6)),"")</f>
        <v/>
      </c>
      <c r="AE290" t="e">
        <f>IF(C290=FALSE,"",IF(AND(OR(V290=$Z$6,V290=$Z$8),OR(AC290=TRUE,AD290&lt;=IF(ISNUMBER('Data Transformation'!$R$15),'Data Transformation'!$R$15,'Data Transformation'!$R$25))),TRUE,FALSE))</f>
        <v>#DIV/0!</v>
      </c>
    </row>
    <row r="291" spans="2:31" x14ac:dyDescent="0.25">
      <c r="B291" t="str">
        <v xml:space="preserve"> </v>
      </c>
      <c r="C291" t="str">
        <v xml:space="preserve"> </v>
      </c>
      <c r="D291" t="str">
        <v xml:space="preserve"> </v>
      </c>
      <c r="E291" t="str">
        <v xml:space="preserve"> </v>
      </c>
      <c r="F291" t="str">
        <v xml:space="preserve"> </v>
      </c>
      <c r="G291" t="str">
        <v xml:space="preserve"> </v>
      </c>
      <c r="H291" t="str">
        <v xml:space="preserve"> </v>
      </c>
      <c r="I291" t="str">
        <v xml:space="preserve"> </v>
      </c>
      <c r="K291" s="59" t="str">
        <f>IFERROR(AVERAGEIF('Data Transformation'!$B$425:$B$8425,B291,IF('Input and Summary Results'!$J$4="no",'Data Transformation'!$C$425:$C$8425,'Data Transformation'!$E$425:$E$8425)),"")</f>
        <v/>
      </c>
      <c r="L291" s="60" t="str" cm="1">
        <f t="array" ref="L291">IFERROR(_xlfn.STDEV.S(IF('Data Transformation'!$B$425:$B$8425=B291,IF('Input and Summary Results'!$J$4="no",'Data Transformation'!$C$425:$C$8425,'Data Transformation'!$E$425:$E$8425),"")),"")</f>
        <v/>
      </c>
      <c r="M291" s="58"/>
      <c r="N291" t="str">
        <f>IF(E291&gt;='Data Transformation'!$R$29,B291,"")</f>
        <v xml:space="preserve">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xml:space="preserve"> </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xml:space="preserve"> </v>
      </c>
      <c r="S291" t="str">
        <f>IF(D291&gt;='Data Transformation'!$R$31,B291,"")</f>
        <v xml:space="preserve">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
      </c>
      <c r="W291" t="str">
        <f t="shared" si="13"/>
        <v/>
      </c>
      <c r="X291" t="str">
        <f t="shared" si="14"/>
        <v/>
      </c>
      <c r="AC291" t="b">
        <f t="shared" si="15"/>
        <v>0</v>
      </c>
      <c r="AD291" t="str">
        <f>IFERROR(ABS(ABS(K291-'Data Transformation'!$R$5)-ABS(K291-'Data Transformation'!$R$6)),"")</f>
        <v/>
      </c>
      <c r="AE291" t="e">
        <f>IF(C291=FALSE,"",IF(AND(OR(V291=$Z$6,V291=$Z$8),OR(AC291=TRUE,AD291&lt;=IF(ISNUMBER('Data Transformation'!$R$15),'Data Transformation'!$R$15,'Data Transformation'!$R$25))),TRUE,FALSE))</f>
        <v>#DIV/0!</v>
      </c>
    </row>
    <row r="292" spans="2:31" x14ac:dyDescent="0.25">
      <c r="B292" t="str">
        <v xml:space="preserve"> </v>
      </c>
      <c r="C292" t="str">
        <v xml:space="preserve"> </v>
      </c>
      <c r="D292" t="str">
        <v xml:space="preserve"> </v>
      </c>
      <c r="E292" t="str">
        <v xml:space="preserve"> </v>
      </c>
      <c r="F292" t="str">
        <v xml:space="preserve"> </v>
      </c>
      <c r="G292" t="str">
        <v xml:space="preserve"> </v>
      </c>
      <c r="H292" t="str">
        <v xml:space="preserve"> </v>
      </c>
      <c r="I292" t="str">
        <v xml:space="preserve"> </v>
      </c>
      <c r="K292" s="59" t="str">
        <f>IFERROR(AVERAGEIF('Data Transformation'!$B$425:$B$8425,B292,IF('Input and Summary Results'!$J$4="no",'Data Transformation'!$C$425:$C$8425,'Data Transformation'!$E$425:$E$8425)),"")</f>
        <v/>
      </c>
      <c r="L292" s="60" t="str" cm="1">
        <f t="array" ref="L292">IFERROR(_xlfn.STDEV.S(IF('Data Transformation'!$B$425:$B$8425=B292,IF('Input and Summary Results'!$J$4="no",'Data Transformation'!$C$425:$C$8425,'Data Transformation'!$E$425:$E$8425),"")),"")</f>
        <v/>
      </c>
      <c r="M292" s="58"/>
      <c r="N292" t="str">
        <f>IF(E292&gt;='Data Transformation'!$R$29,B292,"")</f>
        <v xml:space="preserve">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xml:space="preserve"> </v>
      </c>
      <c r="Q292" t="str">
        <f>IFERROR(IF(AND(Assignments!L292&lt;('Data Transformation'!$R$4-'Data Transformation'!$R$3)/2,ABS(K292-'Data Transformation'!$R$6)&lt;ABS(K292-'Data Transformation'!$R$5),NOT(ISNUMBER(N292)),NOT(ISNUMBER(T292)),NOT(ISNUMBER(P292)),NOT(ISNUMBER(R292)),NOT(ISNUMBER(T292)),NOT(ISNUMBER(S292))),Assignments!B292,""),"")</f>
        <v/>
      </c>
      <c r="R292" t="str">
        <f>IF(H292&gt;='Data Transformation'!$R$30,B292,"")</f>
        <v xml:space="preserve"> </v>
      </c>
      <c r="S292" t="str">
        <f>IF(D292&gt;='Data Transformation'!$R$31,B292,"")</f>
        <v xml:space="preserve">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
      </c>
      <c r="W292" t="str">
        <f t="shared" si="13"/>
        <v/>
      </c>
      <c r="X292" t="str">
        <f t="shared" si="14"/>
        <v/>
      </c>
      <c r="AC292" t="b">
        <f t="shared" si="15"/>
        <v>0</v>
      </c>
      <c r="AD292" t="str">
        <f>IFERROR(ABS(ABS(K292-'Data Transformation'!$R$5)-ABS(K292-'Data Transformation'!$R$6)),"")</f>
        <v/>
      </c>
      <c r="AE292" t="e">
        <f>IF(C292=FALSE,"",IF(AND(OR(V292=$Z$6,V292=$Z$8),OR(AC292=TRUE,AD292&lt;=IF(ISNUMBER('Data Transformation'!$R$15),'Data Transformation'!$R$15,'Data Transformation'!$R$25))),TRUE,FALSE))</f>
        <v>#DIV/0!</v>
      </c>
    </row>
    <row r="293" spans="2:31" x14ac:dyDescent="0.25">
      <c r="B293" t="str">
        <v xml:space="preserve"> </v>
      </c>
      <c r="C293" t="str">
        <v xml:space="preserve"> </v>
      </c>
      <c r="D293" t="str">
        <v xml:space="preserve"> </v>
      </c>
      <c r="E293" t="str">
        <v xml:space="preserve"> </v>
      </c>
      <c r="F293" t="str">
        <v xml:space="preserve"> </v>
      </c>
      <c r="G293" t="str">
        <v xml:space="preserve"> </v>
      </c>
      <c r="H293" t="str">
        <v xml:space="preserve"> </v>
      </c>
      <c r="I293" t="str">
        <v xml:space="preserve"> </v>
      </c>
      <c r="K293" s="59" t="str">
        <f>IFERROR(AVERAGEIF('Data Transformation'!$B$425:$B$8425,B293,IF('Input and Summary Results'!$J$4="no",'Data Transformation'!$C$425:$C$8425,'Data Transformation'!$E$425:$E$8425)),"")</f>
        <v/>
      </c>
      <c r="L293" s="60" t="str" cm="1">
        <f t="array" ref="L293">IFERROR(_xlfn.STDEV.S(IF('Data Transformation'!$B$425:$B$8425=B293,IF('Input and Summary Results'!$J$4="no",'Data Transformation'!$C$425:$C$8425,'Data Transformation'!$E$425:$E$8425),"")),"")</f>
        <v/>
      </c>
      <c r="M293" s="58"/>
      <c r="N293" t="str">
        <f>IF(E293&gt;='Data Transformation'!$R$29,B293,"")</f>
        <v xml:space="preserve"> </v>
      </c>
      <c r="O293" t="str">
        <f>IFERROR(IF(AND(Assignments!L293&lt;('Data Transformation'!$R$4-'Data Transformation'!$R$3)/2,ABS(K293-'Data Transformation'!$R$6)&gt;ABS(K293-'Data Transformation'!$R$5),NOT(ISNUMBER(N293)),NOT(ISNUMBER(R293)),NOT(ISNUMBER(P293)),NOT(ISNUMBER(R293)),NOT(ISNUMBER(S293)),NOT(ISNUMBER(T293))),Assignments!B293,""),"")</f>
        <v/>
      </c>
      <c r="P293" t="str">
        <f>IF(AND(NOT(ISNUMBER(N293)),NOT(ISNUMBER(R293)),NOT(ISNUMBER(S293)),G293&gt;='Data Transformation'!$R$28),B293,"")</f>
        <v xml:space="preserve"> </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xml:space="preserve"> </v>
      </c>
      <c r="S293" t="str">
        <f>IF(D293&gt;='Data Transformation'!$R$31,B293,"")</f>
        <v xml:space="preserve">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
      </c>
      <c r="W293" t="str">
        <f t="shared" si="13"/>
        <v/>
      </c>
      <c r="X293" t="str">
        <f t="shared" si="14"/>
        <v/>
      </c>
      <c r="AC293" t="b">
        <f t="shared" si="15"/>
        <v>0</v>
      </c>
      <c r="AD293" t="str">
        <f>IFERROR(ABS(ABS(K293-'Data Transformation'!$R$5)-ABS(K293-'Data Transformation'!$R$6)),"")</f>
        <v/>
      </c>
      <c r="AE293" t="e">
        <f>IF(C293=FALSE,"",IF(AND(OR(V293=$Z$6,V293=$Z$8),OR(AC293=TRUE,AD293&lt;=IF(ISNUMBER('Data Transformation'!$R$15),'Data Transformation'!$R$15,'Data Transformation'!$R$25))),TRUE,FALSE))</f>
        <v>#DIV/0!</v>
      </c>
    </row>
    <row r="294" spans="2:31" x14ac:dyDescent="0.25">
      <c r="B294" t="str">
        <v xml:space="preserve"> </v>
      </c>
      <c r="C294" t="str">
        <v xml:space="preserve"> </v>
      </c>
      <c r="D294" t="str">
        <v xml:space="preserve"> </v>
      </c>
      <c r="E294" t="str">
        <v xml:space="preserve"> </v>
      </c>
      <c r="F294" t="str">
        <v xml:space="preserve"> </v>
      </c>
      <c r="G294" t="str">
        <v xml:space="preserve"> </v>
      </c>
      <c r="H294" t="str">
        <v xml:space="preserve"> </v>
      </c>
      <c r="I294" t="str">
        <v xml:space="preserve"> </v>
      </c>
      <c r="K294" s="59" t="str">
        <f>IFERROR(AVERAGEIF('Data Transformation'!$B$425:$B$8425,B294,IF('Input and Summary Results'!$J$4="no",'Data Transformation'!$C$425:$C$8425,'Data Transformation'!$E$425:$E$8425)),"")</f>
        <v/>
      </c>
      <c r="L294" s="60" t="str" cm="1">
        <f t="array" ref="L294">IFERROR(_xlfn.STDEV.S(IF('Data Transformation'!$B$425:$B$8425=B294,IF('Input and Summary Results'!$J$4="no",'Data Transformation'!$C$425:$C$8425,'Data Transformation'!$E$425:$E$8425),"")),"")</f>
        <v/>
      </c>
      <c r="M294" s="58"/>
      <c r="N294" t="str">
        <f>IF(E294&gt;='Data Transformation'!$R$29,B294,"")</f>
        <v xml:space="preserve"> </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xml:space="preserve">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xml:space="preserve"> </v>
      </c>
      <c r="S294" t="str">
        <f>IF(D294&gt;='Data Transformation'!$R$31,B294,"")</f>
        <v xml:space="preserve">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
      </c>
      <c r="W294" t="str">
        <f t="shared" si="13"/>
        <v/>
      </c>
      <c r="X294" t="str">
        <f t="shared" si="14"/>
        <v/>
      </c>
      <c r="AC294" t="b">
        <f t="shared" si="15"/>
        <v>0</v>
      </c>
      <c r="AD294" t="str">
        <f>IFERROR(ABS(ABS(K294-'Data Transformation'!$R$5)-ABS(K294-'Data Transformation'!$R$6)),"")</f>
        <v/>
      </c>
      <c r="AE294" t="e">
        <f>IF(C294=FALSE,"",IF(AND(OR(V294=$Z$6,V294=$Z$8),OR(AC294=TRUE,AD294&lt;=IF(ISNUMBER('Data Transformation'!$R$15),'Data Transformation'!$R$15,'Data Transformation'!$R$25))),TRUE,FALSE))</f>
        <v>#DIV/0!</v>
      </c>
    </row>
    <row r="295" spans="2:31" x14ac:dyDescent="0.25">
      <c r="B295" t="str">
        <v xml:space="preserve"> </v>
      </c>
      <c r="C295" t="str">
        <v xml:space="preserve"> </v>
      </c>
      <c r="D295" t="str">
        <v xml:space="preserve"> </v>
      </c>
      <c r="E295" t="str">
        <v xml:space="preserve"> </v>
      </c>
      <c r="F295" t="str">
        <v xml:space="preserve"> </v>
      </c>
      <c r="G295" t="str">
        <v xml:space="preserve"> </v>
      </c>
      <c r="H295" t="str">
        <v xml:space="preserve"> </v>
      </c>
      <c r="I295" t="str">
        <v xml:space="preserve"> </v>
      </c>
      <c r="K295" s="59" t="str">
        <f>IFERROR(AVERAGEIF('Data Transformation'!$B$425:$B$8425,B295,IF('Input and Summary Results'!$J$4="no",'Data Transformation'!$C$425:$C$8425,'Data Transformation'!$E$425:$E$8425)),"")</f>
        <v/>
      </c>
      <c r="L295" s="60" t="str" cm="1">
        <f t="array" ref="L295">IFERROR(_xlfn.STDEV.S(IF('Data Transformation'!$B$425:$B$8425=B295,IF('Input and Summary Results'!$J$4="no",'Data Transformation'!$C$425:$C$8425,'Data Transformation'!$E$425:$E$8425),"")),"")</f>
        <v/>
      </c>
      <c r="M295" s="58"/>
      <c r="N295" t="str">
        <f>IF(E295&gt;='Data Transformation'!$R$29,B295,"")</f>
        <v xml:space="preserve"> </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xml:space="preserve">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xml:space="preserve"> </v>
      </c>
      <c r="S295" t="str">
        <f>IF(D295&gt;='Data Transformation'!$R$31,B295,"")</f>
        <v xml:space="preserve">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
      </c>
      <c r="W295" t="str">
        <f t="shared" si="13"/>
        <v/>
      </c>
      <c r="X295" t="str">
        <f t="shared" si="14"/>
        <v/>
      </c>
      <c r="AC295" t="b">
        <f t="shared" si="15"/>
        <v>0</v>
      </c>
      <c r="AD295" t="str">
        <f>IFERROR(ABS(ABS(K295-'Data Transformation'!$R$5)-ABS(K295-'Data Transformation'!$R$6)),"")</f>
        <v/>
      </c>
      <c r="AE295" t="e">
        <f>IF(C295=FALSE,"",IF(AND(OR(V295=$Z$6,V295=$Z$8),OR(AC295=TRUE,AD295&lt;=IF(ISNUMBER('Data Transformation'!$R$15),'Data Transformation'!$R$15,'Data Transformation'!$R$25))),TRUE,FALSE))</f>
        <v>#DIV/0!</v>
      </c>
    </row>
    <row r="296" spans="2:31" x14ac:dyDescent="0.25">
      <c r="B296" t="str">
        <v xml:space="preserve"> </v>
      </c>
      <c r="C296" t="str">
        <v xml:space="preserve"> </v>
      </c>
      <c r="D296" t="str">
        <v xml:space="preserve"> </v>
      </c>
      <c r="E296" t="str">
        <v xml:space="preserve"> </v>
      </c>
      <c r="F296" t="str">
        <v xml:space="preserve"> </v>
      </c>
      <c r="G296" t="str">
        <v xml:space="preserve"> </v>
      </c>
      <c r="H296" t="str">
        <v xml:space="preserve"> </v>
      </c>
      <c r="I296" t="str">
        <v xml:space="preserve"> </v>
      </c>
      <c r="K296" s="59" t="str">
        <f>IFERROR(AVERAGEIF('Data Transformation'!$B$425:$B$8425,B296,IF('Input and Summary Results'!$J$4="no",'Data Transformation'!$C$425:$C$8425,'Data Transformation'!$E$425:$E$8425)),"")</f>
        <v/>
      </c>
      <c r="L296" s="60" t="str" cm="1">
        <f t="array" ref="L296">IFERROR(_xlfn.STDEV.S(IF('Data Transformation'!$B$425:$B$8425=B296,IF('Input and Summary Results'!$J$4="no",'Data Transformation'!$C$425:$C$8425,'Data Transformation'!$E$425:$E$8425),"")),"")</f>
        <v/>
      </c>
      <c r="M296" s="58"/>
      <c r="N296" t="str">
        <f>IF(E296&gt;='Data Transformation'!$R$29,B296,"")</f>
        <v xml:space="preserve"> </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xml:space="preserve">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xml:space="preserve"> </v>
      </c>
      <c r="S296" t="str">
        <f>IF(D296&gt;='Data Transformation'!$R$31,B296,"")</f>
        <v xml:space="preserve">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
      </c>
      <c r="W296" t="str">
        <f t="shared" si="13"/>
        <v/>
      </c>
      <c r="X296" t="str">
        <f t="shared" si="14"/>
        <v/>
      </c>
      <c r="AC296" t="b">
        <f t="shared" si="15"/>
        <v>0</v>
      </c>
      <c r="AD296" t="str">
        <f>IFERROR(ABS(ABS(K296-'Data Transformation'!$R$5)-ABS(K296-'Data Transformation'!$R$6)),"")</f>
        <v/>
      </c>
      <c r="AE296" t="e">
        <f>IF(C296=FALSE,"",IF(AND(OR(V296=$Z$6,V296=$Z$8),OR(AC296=TRUE,AD296&lt;=IF(ISNUMBER('Data Transformation'!$R$15),'Data Transformation'!$R$15,'Data Transformation'!$R$25))),TRUE,FALSE))</f>
        <v>#DIV/0!</v>
      </c>
    </row>
    <row r="297" spans="2:31" x14ac:dyDescent="0.25">
      <c r="B297" t="str">
        <v xml:space="preserve"> </v>
      </c>
      <c r="C297" t="str">
        <v xml:space="preserve"> </v>
      </c>
      <c r="D297" t="str">
        <v xml:space="preserve"> </v>
      </c>
      <c r="E297" t="str">
        <v xml:space="preserve"> </v>
      </c>
      <c r="F297" t="str">
        <v xml:space="preserve"> </v>
      </c>
      <c r="G297" t="str">
        <v xml:space="preserve"> </v>
      </c>
      <c r="H297" t="str">
        <v xml:space="preserve"> </v>
      </c>
      <c r="I297" t="str">
        <v xml:space="preserve"> </v>
      </c>
      <c r="K297" s="59" t="str">
        <f>IFERROR(AVERAGEIF('Data Transformation'!$B$425:$B$8425,B297,IF('Input and Summary Results'!$J$4="no",'Data Transformation'!$C$425:$C$8425,'Data Transformation'!$E$425:$E$8425)),"")</f>
        <v/>
      </c>
      <c r="L297" s="60" t="str" cm="1">
        <f t="array" ref="L297">IFERROR(_xlfn.STDEV.S(IF('Data Transformation'!$B$425:$B$8425=B297,IF('Input and Summary Results'!$J$4="no",'Data Transformation'!$C$425:$C$8425,'Data Transformation'!$E$425:$E$8425),"")),"")</f>
        <v/>
      </c>
      <c r="M297" s="58"/>
      <c r="N297" t="str">
        <f>IF(E297&gt;='Data Transformation'!$R$29,B297,"")</f>
        <v xml:space="preserve"> </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xml:space="preserve">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xml:space="preserve"> </v>
      </c>
      <c r="S297" t="str">
        <f>IF(D297&gt;='Data Transformation'!$R$31,B297,"")</f>
        <v xml:space="preserve">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
      </c>
      <c r="W297" t="str">
        <f t="shared" si="13"/>
        <v/>
      </c>
      <c r="X297" t="str">
        <f t="shared" si="14"/>
        <v/>
      </c>
      <c r="AC297" t="b">
        <f t="shared" si="15"/>
        <v>0</v>
      </c>
      <c r="AD297" t="str">
        <f>IFERROR(ABS(ABS(K297-'Data Transformation'!$R$5)-ABS(K297-'Data Transformation'!$R$6)),"")</f>
        <v/>
      </c>
      <c r="AE297" t="e">
        <f>IF(C297=FALSE,"",IF(AND(OR(V297=$Z$6,V297=$Z$8),OR(AC297=TRUE,AD297&lt;=IF(ISNUMBER('Data Transformation'!$R$15),'Data Transformation'!$R$15,'Data Transformation'!$R$25))),TRUE,FALSE))</f>
        <v>#DIV/0!</v>
      </c>
    </row>
    <row r="298" spans="2:31" x14ac:dyDescent="0.25">
      <c r="B298" t="str">
        <v xml:space="preserve"> </v>
      </c>
      <c r="C298" t="str">
        <v xml:space="preserve"> </v>
      </c>
      <c r="D298" t="str">
        <v xml:space="preserve"> </v>
      </c>
      <c r="E298" t="str">
        <v xml:space="preserve"> </v>
      </c>
      <c r="F298" t="str">
        <v xml:space="preserve"> </v>
      </c>
      <c r="G298" t="str">
        <v xml:space="preserve"> </v>
      </c>
      <c r="H298" t="str">
        <v xml:space="preserve"> </v>
      </c>
      <c r="I298" t="str">
        <v xml:space="preserve"> </v>
      </c>
      <c r="K298" s="59" t="str">
        <f>IFERROR(AVERAGEIF('Data Transformation'!$B$425:$B$8425,B298,IF('Input and Summary Results'!$J$4="no",'Data Transformation'!$C$425:$C$8425,'Data Transformation'!$E$425:$E$8425)),"")</f>
        <v/>
      </c>
      <c r="L298" s="60" t="str" cm="1">
        <f t="array" ref="L298">IFERROR(_xlfn.STDEV.S(IF('Data Transformation'!$B$425:$B$8425=B298,IF('Input and Summary Results'!$J$4="no",'Data Transformation'!$C$425:$C$8425,'Data Transformation'!$E$425:$E$8425),"")),"")</f>
        <v/>
      </c>
      <c r="M298" s="58"/>
      <c r="N298" t="str">
        <f>IF(E298&gt;='Data Transformation'!$R$29,B298,"")</f>
        <v xml:space="preserve"> </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xml:space="preserve">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xml:space="preserve"> </v>
      </c>
      <c r="S298" t="str">
        <f>IF(D298&gt;='Data Transformation'!$R$31,B298,"")</f>
        <v xml:space="preserve">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
      </c>
      <c r="W298" t="str">
        <f t="shared" si="13"/>
        <v/>
      </c>
      <c r="X298" t="str">
        <f t="shared" si="14"/>
        <v/>
      </c>
      <c r="AC298" t="b">
        <f t="shared" si="15"/>
        <v>0</v>
      </c>
      <c r="AD298" t="str">
        <f>IFERROR(ABS(ABS(K298-'Data Transformation'!$R$5)-ABS(K298-'Data Transformation'!$R$6)),"")</f>
        <v/>
      </c>
      <c r="AE298" t="e">
        <f>IF(C298=FALSE,"",IF(AND(OR(V298=$Z$6,V298=$Z$8),OR(AC298=TRUE,AD298&lt;=IF(ISNUMBER('Data Transformation'!$R$15),'Data Transformation'!$R$15,'Data Transformation'!$R$25))),TRUE,FALSE))</f>
        <v>#DIV/0!</v>
      </c>
    </row>
    <row r="299" spans="2:31" x14ac:dyDescent="0.25">
      <c r="B299" t="str">
        <v xml:space="preserve"> </v>
      </c>
      <c r="C299" t="str">
        <v xml:space="preserve"> </v>
      </c>
      <c r="D299" t="str">
        <v xml:space="preserve"> </v>
      </c>
      <c r="E299" t="str">
        <v xml:space="preserve"> </v>
      </c>
      <c r="F299" t="str">
        <v xml:space="preserve"> </v>
      </c>
      <c r="G299" t="str">
        <v xml:space="preserve"> </v>
      </c>
      <c r="H299" t="str">
        <v xml:space="preserve"> </v>
      </c>
      <c r="I299" t="str">
        <v xml:space="preserve"> </v>
      </c>
      <c r="K299" s="59" t="str">
        <f>IFERROR(AVERAGEIF('Data Transformation'!$B$425:$B$8425,B299,IF('Input and Summary Results'!$J$4="no",'Data Transformation'!$C$425:$C$8425,'Data Transformation'!$E$425:$E$8425)),"")</f>
        <v/>
      </c>
      <c r="L299" s="60" t="str" cm="1">
        <f t="array" ref="L299">IFERROR(_xlfn.STDEV.S(IF('Data Transformation'!$B$425:$B$8425=B299,IF('Input and Summary Results'!$J$4="no",'Data Transformation'!$C$425:$C$8425,'Data Transformation'!$E$425:$E$8425),"")),"")</f>
        <v/>
      </c>
      <c r="M299" s="58"/>
      <c r="N299" t="str">
        <f>IF(E299&gt;='Data Transformation'!$R$29,B299,"")</f>
        <v xml:space="preserve"> </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xml:space="preserve">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xml:space="preserve"> </v>
      </c>
      <c r="S299" t="str">
        <f>IF(D299&gt;='Data Transformation'!$R$31,B299,"")</f>
        <v xml:space="preserve">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
      </c>
      <c r="W299" t="str">
        <f t="shared" si="13"/>
        <v/>
      </c>
      <c r="X299" t="str">
        <f t="shared" si="14"/>
        <v/>
      </c>
      <c r="AC299" t="b">
        <f t="shared" si="15"/>
        <v>0</v>
      </c>
      <c r="AD299" t="str">
        <f>IFERROR(ABS(ABS(K299-'Data Transformation'!$R$5)-ABS(K299-'Data Transformation'!$R$6)),"")</f>
        <v/>
      </c>
      <c r="AE299" t="e">
        <f>IF(C299=FALSE,"",IF(AND(OR(V299=$Z$6,V299=$Z$8),OR(AC299=TRUE,AD299&lt;=IF(ISNUMBER('Data Transformation'!$R$15),'Data Transformation'!$R$15,'Data Transformation'!$R$25))),TRUE,FALSE))</f>
        <v>#DIV/0!</v>
      </c>
    </row>
    <row r="300" spans="2:31" x14ac:dyDescent="0.25">
      <c r="B300" t="str">
        <v xml:space="preserve"> </v>
      </c>
      <c r="C300" t="str">
        <v xml:space="preserve"> </v>
      </c>
      <c r="D300" t="str">
        <v xml:space="preserve"> </v>
      </c>
      <c r="E300" t="str">
        <v xml:space="preserve"> </v>
      </c>
      <c r="F300" t="str">
        <v xml:space="preserve"> </v>
      </c>
      <c r="G300" t="str">
        <v xml:space="preserve"> </v>
      </c>
      <c r="H300" t="str">
        <v xml:space="preserve"> </v>
      </c>
      <c r="I300" t="str">
        <v xml:space="preserve"> </v>
      </c>
      <c r="K300" s="59" t="str">
        <f>IFERROR(AVERAGEIF('Data Transformation'!$B$425:$B$8425,B300,IF('Input and Summary Results'!$J$4="no",'Data Transformation'!$C$425:$C$8425,'Data Transformation'!$E$425:$E$8425)),"")</f>
        <v/>
      </c>
      <c r="L300" s="60" t="str" cm="1">
        <f t="array" ref="L300">IFERROR(_xlfn.STDEV.S(IF('Data Transformation'!$B$425:$B$8425=B300,IF('Input and Summary Results'!$J$4="no",'Data Transformation'!$C$425:$C$8425,'Data Transformation'!$E$425:$E$8425),"")),"")</f>
        <v/>
      </c>
      <c r="M300" s="58"/>
      <c r="N300" t="str">
        <f>IF(E300&gt;='Data Transformation'!$R$29,B300,"")</f>
        <v xml:space="preserve"> </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xml:space="preserve">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xml:space="preserve"> </v>
      </c>
      <c r="S300" t="str">
        <f>IF(D300&gt;='Data Transformation'!$R$31,B300,"")</f>
        <v xml:space="preserve">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
      </c>
      <c r="W300" t="str">
        <f t="shared" si="13"/>
        <v/>
      </c>
      <c r="X300" t="str">
        <f t="shared" si="14"/>
        <v/>
      </c>
      <c r="AC300" t="b">
        <f t="shared" si="15"/>
        <v>0</v>
      </c>
      <c r="AD300" t="str">
        <f>IFERROR(ABS(ABS(K300-'Data Transformation'!$R$5)-ABS(K300-'Data Transformation'!$R$6)),"")</f>
        <v/>
      </c>
      <c r="AE300" t="e">
        <f>IF(C300=FALSE,"",IF(AND(OR(V300=$Z$6,V300=$Z$8),OR(AC300=TRUE,AD300&lt;=IF(ISNUMBER('Data Transformation'!$R$15),'Data Transformation'!$R$15,'Data Transformation'!$R$25))),TRUE,FALSE))</f>
        <v>#DIV/0!</v>
      </c>
    </row>
    <row r="301" spans="2:31" x14ac:dyDescent="0.25">
      <c r="B301" t="str">
        <v xml:space="preserve"> </v>
      </c>
      <c r="C301" t="str">
        <v xml:space="preserve"> </v>
      </c>
      <c r="D301" t="str">
        <v xml:space="preserve"> </v>
      </c>
      <c r="E301" t="str">
        <v xml:space="preserve"> </v>
      </c>
      <c r="F301" t="str">
        <v xml:space="preserve"> </v>
      </c>
      <c r="G301" t="str">
        <v xml:space="preserve"> </v>
      </c>
      <c r="H301" t="str">
        <v xml:space="preserve"> </v>
      </c>
      <c r="I301" t="str">
        <v xml:space="preserve"> </v>
      </c>
      <c r="K301" s="59" t="str">
        <f>IFERROR(AVERAGEIF('Data Transformation'!$B$425:$B$8425,B301,IF('Input and Summary Results'!$J$4="no",'Data Transformation'!$C$425:$C$8425,'Data Transformation'!$E$425:$E$8425)),"")</f>
        <v/>
      </c>
      <c r="L301" s="60" t="str" cm="1">
        <f t="array" ref="L301">IFERROR(_xlfn.STDEV.S(IF('Data Transformation'!$B$425:$B$8425=B301,IF('Input and Summary Results'!$J$4="no",'Data Transformation'!$C$425:$C$8425,'Data Transformation'!$E$425:$E$8425),"")),"")</f>
        <v/>
      </c>
      <c r="M301" s="58"/>
      <c r="N301" t="str">
        <f>IF(E301&gt;='Data Transformation'!$R$29,B301,"")</f>
        <v xml:space="preserve">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xml:space="preserve"> </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xml:space="preserve"> </v>
      </c>
      <c r="S301" t="str">
        <f>IF(D301&gt;='Data Transformation'!$R$31,B301,"")</f>
        <v xml:space="preserve">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
      </c>
      <c r="W301" t="str">
        <f t="shared" si="13"/>
        <v/>
      </c>
      <c r="X301" t="str">
        <f t="shared" si="14"/>
        <v/>
      </c>
      <c r="AC301" t="b">
        <f t="shared" si="15"/>
        <v>0</v>
      </c>
      <c r="AD301" t="str">
        <f>IFERROR(ABS(ABS(K301-'Data Transformation'!$R$5)-ABS(K301-'Data Transformation'!$R$6)),"")</f>
        <v/>
      </c>
      <c r="AE301" t="e">
        <f>IF(C301=FALSE,"",IF(AND(OR(V301=$Z$6,V301=$Z$8),OR(AC301=TRUE,AD301&lt;=IF(ISNUMBER('Data Transformation'!$R$15),'Data Transformation'!$R$15,'Data Transformation'!$R$25))),TRUE,FALSE))</f>
        <v>#DIV/0!</v>
      </c>
    </row>
    <row r="302" spans="2:31" x14ac:dyDescent="0.25">
      <c r="B302" t="str">
        <v xml:space="preserve"> </v>
      </c>
      <c r="C302" t="str">
        <v xml:space="preserve"> </v>
      </c>
      <c r="D302" t="str">
        <v xml:space="preserve"> </v>
      </c>
      <c r="E302" t="str">
        <v xml:space="preserve"> </v>
      </c>
      <c r="F302" t="str">
        <v xml:space="preserve"> </v>
      </c>
      <c r="G302" t="str">
        <v xml:space="preserve"> </v>
      </c>
      <c r="H302" t="str">
        <v xml:space="preserve"> </v>
      </c>
      <c r="I302" t="str">
        <v xml:space="preserve"> </v>
      </c>
      <c r="K302" s="59" t="str">
        <f>IFERROR(AVERAGEIF('Data Transformation'!$B$425:$B$8425,B302,IF('Input and Summary Results'!$J$4="no",'Data Transformation'!$C$425:$C$8425,'Data Transformation'!$E$425:$E$8425)),"")</f>
        <v/>
      </c>
      <c r="L302" s="60" t="str" cm="1">
        <f t="array" ref="L302">IFERROR(_xlfn.STDEV.S(IF('Data Transformation'!$B$425:$B$8425=B302,IF('Input and Summary Results'!$J$4="no",'Data Transformation'!$C$425:$C$8425,'Data Transformation'!$E$425:$E$8425),"")),"")</f>
        <v/>
      </c>
      <c r="M302" s="58"/>
      <c r="N302" t="str">
        <f>IF(E302&gt;='Data Transformation'!$R$29,B302,"")</f>
        <v xml:space="preserve"> </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xml:space="preserve">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xml:space="preserve"> </v>
      </c>
      <c r="S302" t="str">
        <f>IF(D302&gt;='Data Transformation'!$R$31,B302,"")</f>
        <v xml:space="preserve">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
      </c>
      <c r="W302" t="str">
        <f t="shared" si="13"/>
        <v/>
      </c>
      <c r="X302" t="str">
        <f t="shared" si="14"/>
        <v/>
      </c>
      <c r="AC302" t="b">
        <f t="shared" si="15"/>
        <v>0</v>
      </c>
      <c r="AD302" t="str">
        <f>IFERROR(ABS(ABS(K302-'Data Transformation'!$R$5)-ABS(K302-'Data Transformation'!$R$6)),"")</f>
        <v/>
      </c>
      <c r="AE302" t="e">
        <f>IF(C302=FALSE,"",IF(AND(OR(V302=$Z$6,V302=$Z$8),OR(AC302=TRUE,AD302&lt;=IF(ISNUMBER('Data Transformation'!$R$15),'Data Transformation'!$R$15,'Data Transformation'!$R$25))),TRUE,FALSE))</f>
        <v>#DIV/0!</v>
      </c>
    </row>
    <row r="303" spans="2:31" x14ac:dyDescent="0.25">
      <c r="B303" t="str">
        <v xml:space="preserve"> </v>
      </c>
      <c r="C303" t="str">
        <v xml:space="preserve"> </v>
      </c>
      <c r="D303" t="str">
        <v xml:space="preserve"> </v>
      </c>
      <c r="E303" t="str">
        <v xml:space="preserve"> </v>
      </c>
      <c r="F303" t="str">
        <v xml:space="preserve"> </v>
      </c>
      <c r="G303" t="str">
        <v xml:space="preserve"> </v>
      </c>
      <c r="H303" t="str">
        <v xml:space="preserve"> </v>
      </c>
      <c r="I303" t="str">
        <v xml:space="preserve"> </v>
      </c>
      <c r="K303" s="59" t="str">
        <f>IFERROR(AVERAGEIF('Data Transformation'!$B$425:$B$8425,B303,IF('Input and Summary Results'!$J$4="no",'Data Transformation'!$C$425:$C$8425,'Data Transformation'!$E$425:$E$8425)),"")</f>
        <v/>
      </c>
      <c r="L303" s="60" t="str" cm="1">
        <f t="array" ref="L303">IFERROR(_xlfn.STDEV.S(IF('Data Transformation'!$B$425:$B$8425=B303,IF('Input and Summary Results'!$J$4="no",'Data Transformation'!$C$425:$C$8425,'Data Transformation'!$E$425:$E$8425),"")),"")</f>
        <v/>
      </c>
      <c r="M303" s="58"/>
      <c r="N303" t="str">
        <f>IF(E303&gt;='Data Transformation'!$R$29,B303,"")</f>
        <v xml:space="preserve">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xml:space="preserve"> </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xml:space="preserve"> </v>
      </c>
      <c r="S303" t="str">
        <f>IF(D303&gt;='Data Transformation'!$R$31,B303,"")</f>
        <v xml:space="preserve">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
      </c>
      <c r="W303" t="str">
        <f t="shared" si="13"/>
        <v/>
      </c>
      <c r="X303" t="str">
        <f t="shared" si="14"/>
        <v/>
      </c>
      <c r="AC303" t="b">
        <f t="shared" si="15"/>
        <v>0</v>
      </c>
      <c r="AD303" t="str">
        <f>IFERROR(ABS(ABS(K303-'Data Transformation'!$R$5)-ABS(K303-'Data Transformation'!$R$6)),"")</f>
        <v/>
      </c>
      <c r="AE303" t="e">
        <f>IF(C303=FALSE,"",IF(AND(OR(V303=$Z$6,V303=$Z$8),OR(AC303=TRUE,AD303&lt;=IF(ISNUMBER('Data Transformation'!$R$15),'Data Transformation'!$R$15,'Data Transformation'!$R$25))),TRUE,FALSE))</f>
        <v>#DIV/0!</v>
      </c>
    </row>
    <row r="304" spans="2:31" x14ac:dyDescent="0.25">
      <c r="B304" t="str">
        <v xml:space="preserve"> </v>
      </c>
      <c r="C304" t="str">
        <v xml:space="preserve"> </v>
      </c>
      <c r="D304" t="str">
        <v xml:space="preserve"> </v>
      </c>
      <c r="E304" t="str">
        <v xml:space="preserve"> </v>
      </c>
      <c r="F304" t="str">
        <v xml:space="preserve"> </v>
      </c>
      <c r="G304" t="str">
        <v xml:space="preserve"> </v>
      </c>
      <c r="H304" t="str">
        <v xml:space="preserve"> </v>
      </c>
      <c r="I304" t="str">
        <v xml:space="preserve"> </v>
      </c>
      <c r="K304" s="59" t="str">
        <f>IFERROR(AVERAGEIF('Data Transformation'!$B$425:$B$8425,B304,IF('Input and Summary Results'!$J$4="no",'Data Transformation'!$C$425:$C$8425,'Data Transformation'!$E$425:$E$8425)),"")</f>
        <v/>
      </c>
      <c r="L304" s="60" t="str" cm="1">
        <f t="array" ref="L304">IFERROR(_xlfn.STDEV.S(IF('Data Transformation'!$B$425:$B$8425=B304,IF('Input and Summary Results'!$J$4="no",'Data Transformation'!$C$425:$C$8425,'Data Transformation'!$E$425:$E$8425),"")),"")</f>
        <v/>
      </c>
      <c r="M304" s="58"/>
      <c r="N304" t="str">
        <f>IF(E304&gt;='Data Transformation'!$R$29,B304,"")</f>
        <v xml:space="preserve"> </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xml:space="preserve">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xml:space="preserve"> </v>
      </c>
      <c r="S304" t="str">
        <f>IF(D304&gt;='Data Transformation'!$R$31,B304,"")</f>
        <v xml:space="preserve">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
      </c>
      <c r="W304" t="str">
        <f t="shared" si="13"/>
        <v/>
      </c>
      <c r="X304" t="str">
        <f t="shared" si="14"/>
        <v/>
      </c>
      <c r="AC304" t="b">
        <f t="shared" si="15"/>
        <v>0</v>
      </c>
      <c r="AD304" t="str">
        <f>IFERROR(ABS(ABS(K304-'Data Transformation'!$R$5)-ABS(K304-'Data Transformation'!$R$6)),"")</f>
        <v/>
      </c>
      <c r="AE304" t="e">
        <f>IF(C304=FALSE,"",IF(AND(OR(V304=$Z$6,V304=$Z$8),OR(AC304=TRUE,AD304&lt;=IF(ISNUMBER('Data Transformation'!$R$15),'Data Transformation'!$R$15,'Data Transformation'!$R$25))),TRUE,FALSE))</f>
        <v>#DIV/0!</v>
      </c>
    </row>
    <row r="305" spans="2:31" x14ac:dyDescent="0.25">
      <c r="B305" t="str">
        <v xml:space="preserve"> </v>
      </c>
      <c r="C305" t="str">
        <v xml:space="preserve"> </v>
      </c>
      <c r="D305" t="str">
        <v xml:space="preserve"> </v>
      </c>
      <c r="E305" t="str">
        <v xml:space="preserve"> </v>
      </c>
      <c r="F305" t="str">
        <v xml:space="preserve"> </v>
      </c>
      <c r="G305" t="str">
        <v xml:space="preserve"> </v>
      </c>
      <c r="H305" t="str">
        <v xml:space="preserve"> </v>
      </c>
      <c r="I305" t="str">
        <v xml:space="preserve"> </v>
      </c>
      <c r="K305" s="59" t="str">
        <f>IFERROR(AVERAGEIF('Data Transformation'!$B$425:$B$8425,B305,IF('Input and Summary Results'!$J$4="no",'Data Transformation'!$C$425:$C$8425,'Data Transformation'!$E$425:$E$8425)),"")</f>
        <v/>
      </c>
      <c r="L305" s="60" t="str" cm="1">
        <f t="array" ref="L305">IFERROR(_xlfn.STDEV.S(IF('Data Transformation'!$B$425:$B$8425=B305,IF('Input and Summary Results'!$J$4="no",'Data Transformation'!$C$425:$C$8425,'Data Transformation'!$E$425:$E$8425),"")),"")</f>
        <v/>
      </c>
      <c r="M305" s="58"/>
      <c r="N305" t="str">
        <f>IF(E305&gt;='Data Transformation'!$R$29,B305,"")</f>
        <v xml:space="preserve">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xml:space="preserve"> </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xml:space="preserve"> </v>
      </c>
      <c r="S305" t="str">
        <f>IF(D305&gt;='Data Transformation'!$R$31,B305,"")</f>
        <v xml:space="preserve">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
      </c>
      <c r="W305" t="str">
        <f t="shared" si="13"/>
        <v/>
      </c>
      <c r="X305" t="str">
        <f t="shared" si="14"/>
        <v/>
      </c>
      <c r="AC305" t="b">
        <f t="shared" si="15"/>
        <v>0</v>
      </c>
      <c r="AD305" t="str">
        <f>IFERROR(ABS(ABS(K305-'Data Transformation'!$R$5)-ABS(K305-'Data Transformation'!$R$6)),"")</f>
        <v/>
      </c>
      <c r="AE305" t="e">
        <f>IF(C305=FALSE,"",IF(AND(OR(V305=$Z$6,V305=$Z$8),OR(AC305=TRUE,AD305&lt;=IF(ISNUMBER('Data Transformation'!$R$15),'Data Transformation'!$R$15,'Data Transformation'!$R$25))),TRUE,FALSE))</f>
        <v>#DIV/0!</v>
      </c>
    </row>
    <row r="306" spans="2:31" x14ac:dyDescent="0.25">
      <c r="B306" t="str">
        <v xml:space="preserve"> </v>
      </c>
      <c r="C306" t="str">
        <v xml:space="preserve"> </v>
      </c>
      <c r="D306" t="str">
        <v xml:space="preserve"> </v>
      </c>
      <c r="E306" t="str">
        <v xml:space="preserve"> </v>
      </c>
      <c r="F306" t="str">
        <v xml:space="preserve"> </v>
      </c>
      <c r="G306" t="str">
        <v xml:space="preserve"> </v>
      </c>
      <c r="H306" t="str">
        <v xml:space="preserve"> </v>
      </c>
      <c r="I306" t="str">
        <v xml:space="preserve"> </v>
      </c>
      <c r="K306" s="59" t="str">
        <f>IFERROR(AVERAGEIF('Data Transformation'!$B$425:$B$8425,B306,IF('Input and Summary Results'!$J$4="no",'Data Transformation'!$C$425:$C$8425,'Data Transformation'!$E$425:$E$8425)),"")</f>
        <v/>
      </c>
      <c r="L306" s="60" t="str" cm="1">
        <f t="array" ref="L306">IFERROR(_xlfn.STDEV.S(IF('Data Transformation'!$B$425:$B$8425=B306,IF('Input and Summary Results'!$J$4="no",'Data Transformation'!$C$425:$C$8425,'Data Transformation'!$E$425:$E$8425),"")),"")</f>
        <v/>
      </c>
      <c r="M306" s="58"/>
      <c r="N306" t="str">
        <f>IF(E306&gt;='Data Transformation'!$R$29,B306,"")</f>
        <v xml:space="preserve">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xml:space="preserve"> </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xml:space="preserve"> </v>
      </c>
      <c r="S306" t="str">
        <f>IF(D306&gt;='Data Transformation'!$R$31,B306,"")</f>
        <v xml:space="preserve">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
      </c>
      <c r="W306" t="str">
        <f t="shared" si="13"/>
        <v/>
      </c>
      <c r="X306" t="str">
        <f t="shared" si="14"/>
        <v/>
      </c>
      <c r="AC306" t="b">
        <f t="shared" si="15"/>
        <v>0</v>
      </c>
      <c r="AD306" t="str">
        <f>IFERROR(ABS(ABS(K306-'Data Transformation'!$R$5)-ABS(K306-'Data Transformation'!$R$6)),"")</f>
        <v/>
      </c>
      <c r="AE306" t="e">
        <f>IF(C306=FALSE,"",IF(AND(OR(V306=$Z$6,V306=$Z$8),OR(AC306=TRUE,AD306&lt;=IF(ISNUMBER('Data Transformation'!$R$15),'Data Transformation'!$R$15,'Data Transformation'!$R$25))),TRUE,FALSE))</f>
        <v>#DIV/0!</v>
      </c>
    </row>
    <row r="307" spans="2:31" x14ac:dyDescent="0.25">
      <c r="B307" t="str">
        <v xml:space="preserve"> </v>
      </c>
      <c r="C307" t="str">
        <v xml:space="preserve"> </v>
      </c>
      <c r="D307" t="str">
        <v xml:space="preserve"> </v>
      </c>
      <c r="E307" t="str">
        <v xml:space="preserve"> </v>
      </c>
      <c r="F307" t="str">
        <v xml:space="preserve"> </v>
      </c>
      <c r="G307" t="str">
        <v xml:space="preserve"> </v>
      </c>
      <c r="H307" t="str">
        <v xml:space="preserve"> </v>
      </c>
      <c r="I307" t="str">
        <v xml:space="preserve"> </v>
      </c>
      <c r="K307" s="59" t="str">
        <f>IFERROR(AVERAGEIF('Data Transformation'!$B$425:$B$8425,B307,IF('Input and Summary Results'!$J$4="no",'Data Transformation'!$C$425:$C$8425,'Data Transformation'!$E$425:$E$8425)),"")</f>
        <v/>
      </c>
      <c r="L307" s="60" t="str" cm="1">
        <f t="array" ref="L307">IFERROR(_xlfn.STDEV.S(IF('Data Transformation'!$B$425:$B$8425=B307,IF('Input and Summary Results'!$J$4="no",'Data Transformation'!$C$425:$C$8425,'Data Transformation'!$E$425:$E$8425),"")),"")</f>
        <v/>
      </c>
      <c r="M307" s="58"/>
      <c r="N307" t="str">
        <f>IF(E307&gt;='Data Transformation'!$R$29,B307,"")</f>
        <v xml:space="preserve">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xml:space="preserve"> </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xml:space="preserve"> </v>
      </c>
      <c r="S307" t="str">
        <f>IF(D307&gt;='Data Transformation'!$R$31,B307,"")</f>
        <v xml:space="preserve">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
      </c>
      <c r="W307" t="str">
        <f t="shared" si="13"/>
        <v/>
      </c>
      <c r="X307" t="str">
        <f t="shared" si="14"/>
        <v/>
      </c>
      <c r="AC307" t="b">
        <f t="shared" si="15"/>
        <v>0</v>
      </c>
      <c r="AD307" t="str">
        <f>IFERROR(ABS(ABS(K307-'Data Transformation'!$R$5)-ABS(K307-'Data Transformation'!$R$6)),"")</f>
        <v/>
      </c>
      <c r="AE307" t="e">
        <f>IF(C307=FALSE,"",IF(AND(OR(V307=$Z$6,V307=$Z$8),OR(AC307=TRUE,AD307&lt;=IF(ISNUMBER('Data Transformation'!$R$15),'Data Transformation'!$R$15,'Data Transformation'!$R$25))),TRUE,FALSE))</f>
        <v>#DIV/0!</v>
      </c>
    </row>
    <row r="308" spans="2:31" x14ac:dyDescent="0.25">
      <c r="B308" t="str">
        <v xml:space="preserve"> </v>
      </c>
      <c r="C308" t="str">
        <v xml:space="preserve"> </v>
      </c>
      <c r="D308" t="str">
        <v xml:space="preserve"> </v>
      </c>
      <c r="E308" t="str">
        <v xml:space="preserve"> </v>
      </c>
      <c r="F308" t="str">
        <v xml:space="preserve"> </v>
      </c>
      <c r="G308" t="str">
        <v xml:space="preserve"> </v>
      </c>
      <c r="H308" t="str">
        <v xml:space="preserve"> </v>
      </c>
      <c r="I308" t="str">
        <v xml:space="preserve"> </v>
      </c>
      <c r="K308" s="59" t="str">
        <f>IFERROR(AVERAGEIF('Data Transformation'!$B$425:$B$8425,B308,IF('Input and Summary Results'!$J$4="no",'Data Transformation'!$C$425:$C$8425,'Data Transformation'!$E$425:$E$8425)),"")</f>
        <v/>
      </c>
      <c r="L308" s="60" t="str" cm="1">
        <f t="array" ref="L308">IFERROR(_xlfn.STDEV.S(IF('Data Transformation'!$B$425:$B$8425=B308,IF('Input and Summary Results'!$J$4="no",'Data Transformation'!$C$425:$C$8425,'Data Transformation'!$E$425:$E$8425),"")),"")</f>
        <v/>
      </c>
      <c r="M308" s="58"/>
      <c r="N308" t="str">
        <f>IF(E308&gt;='Data Transformation'!$R$29,B308,"")</f>
        <v xml:space="preserve">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xml:space="preserve"> </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xml:space="preserve"> </v>
      </c>
      <c r="S308" t="str">
        <f>IF(D308&gt;='Data Transformation'!$R$31,B308,"")</f>
        <v xml:space="preserve">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
      </c>
      <c r="W308" t="str">
        <f t="shared" si="13"/>
        <v/>
      </c>
      <c r="X308" t="str">
        <f t="shared" si="14"/>
        <v/>
      </c>
      <c r="AC308" t="b">
        <f t="shared" si="15"/>
        <v>0</v>
      </c>
      <c r="AD308" t="str">
        <f>IFERROR(ABS(ABS(K308-'Data Transformation'!$R$5)-ABS(K308-'Data Transformation'!$R$6)),"")</f>
        <v/>
      </c>
      <c r="AE308" t="e">
        <f>IF(C308=FALSE,"",IF(AND(OR(V308=$Z$6,V308=$Z$8),OR(AC308=TRUE,AD308&lt;=IF(ISNUMBER('Data Transformation'!$R$15),'Data Transformation'!$R$15,'Data Transformation'!$R$25))),TRUE,FALSE))</f>
        <v>#DIV/0!</v>
      </c>
    </row>
    <row r="309" spans="2:31" x14ac:dyDescent="0.25">
      <c r="B309" t="str">
        <v xml:space="preserve"> </v>
      </c>
      <c r="C309" t="str">
        <v xml:space="preserve"> </v>
      </c>
      <c r="D309" t="str">
        <v xml:space="preserve"> </v>
      </c>
      <c r="E309" t="str">
        <v xml:space="preserve"> </v>
      </c>
      <c r="F309" t="str">
        <v xml:space="preserve"> </v>
      </c>
      <c r="G309" t="str">
        <v xml:space="preserve"> </v>
      </c>
      <c r="H309" t="str">
        <v xml:space="preserve"> </v>
      </c>
      <c r="I309" t="str">
        <v xml:space="preserve"> </v>
      </c>
      <c r="K309" s="59" t="str">
        <f>IFERROR(AVERAGEIF('Data Transformation'!$B$425:$B$8425,B309,IF('Input and Summary Results'!$J$4="no",'Data Transformation'!$C$425:$C$8425,'Data Transformation'!$E$425:$E$8425)),"")</f>
        <v/>
      </c>
      <c r="L309" s="60" t="str" cm="1">
        <f t="array" ref="L309">IFERROR(_xlfn.STDEV.S(IF('Data Transformation'!$B$425:$B$8425=B309,IF('Input and Summary Results'!$J$4="no",'Data Transformation'!$C$425:$C$8425,'Data Transformation'!$E$425:$E$8425),"")),"")</f>
        <v/>
      </c>
      <c r="M309" s="58"/>
      <c r="N309" t="str">
        <f>IF(E309&gt;='Data Transformation'!$R$29,B309,"")</f>
        <v xml:space="preserve">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xml:space="preserve"> </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xml:space="preserve"> </v>
      </c>
      <c r="S309" t="str">
        <f>IF(D309&gt;='Data Transformation'!$R$31,B309,"")</f>
        <v xml:space="preserve">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
      </c>
      <c r="W309" t="str">
        <f t="shared" si="13"/>
        <v/>
      </c>
      <c r="X309" t="str">
        <f t="shared" si="14"/>
        <v/>
      </c>
      <c r="AC309" t="b">
        <f t="shared" si="15"/>
        <v>0</v>
      </c>
      <c r="AD309" t="str">
        <f>IFERROR(ABS(ABS(K309-'Data Transformation'!$R$5)-ABS(K309-'Data Transformation'!$R$6)),"")</f>
        <v/>
      </c>
      <c r="AE309" t="e">
        <f>IF(C309=FALSE,"",IF(AND(OR(V309=$Z$6,V309=$Z$8),OR(AC309=TRUE,AD309&lt;=IF(ISNUMBER('Data Transformation'!$R$15),'Data Transformation'!$R$15,'Data Transformation'!$R$25))),TRUE,FALSE))</f>
        <v>#DIV/0!</v>
      </c>
    </row>
    <row r="310" spans="2:31" x14ac:dyDescent="0.25">
      <c r="B310" t="str">
        <v xml:space="preserve"> </v>
      </c>
      <c r="C310" t="str">
        <v xml:space="preserve"> </v>
      </c>
      <c r="D310" t="str">
        <v xml:space="preserve"> </v>
      </c>
      <c r="E310" t="str">
        <v xml:space="preserve"> </v>
      </c>
      <c r="F310" t="str">
        <v xml:space="preserve"> </v>
      </c>
      <c r="G310" t="str">
        <v xml:space="preserve"> </v>
      </c>
      <c r="H310" t="str">
        <v xml:space="preserve"> </v>
      </c>
      <c r="I310" t="str">
        <v xml:space="preserve"> </v>
      </c>
      <c r="K310" s="59" t="str">
        <f>IFERROR(AVERAGEIF('Data Transformation'!$B$425:$B$8425,B310,IF('Input and Summary Results'!$J$4="no",'Data Transformation'!$C$425:$C$8425,'Data Transformation'!$E$425:$E$8425)),"")</f>
        <v/>
      </c>
      <c r="L310" s="60" t="str" cm="1">
        <f t="array" ref="L310">IFERROR(_xlfn.STDEV.S(IF('Data Transformation'!$B$425:$B$8425=B310,IF('Input and Summary Results'!$J$4="no",'Data Transformation'!$C$425:$C$8425,'Data Transformation'!$E$425:$E$8425),"")),"")</f>
        <v/>
      </c>
      <c r="M310" s="58"/>
      <c r="N310" t="str">
        <f>IF(E310&gt;='Data Transformation'!$R$29,B310,"")</f>
        <v xml:space="preserve">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xml:space="preserve"> </v>
      </c>
      <c r="Q310" t="str">
        <f>IFERROR(IF(AND(Assignments!L310&lt;('Data Transformation'!$R$4-'Data Transformation'!$R$3)/2,ABS(K310-'Data Transformation'!$R$6)&lt;ABS(K310-'Data Transformation'!$R$5),NOT(ISNUMBER(N310)),NOT(ISNUMBER(T310)),NOT(ISNUMBER(P310)),NOT(ISNUMBER(R310)),NOT(ISNUMBER(T310)),NOT(ISNUMBER(S310))),Assignments!B310,""),"")</f>
        <v/>
      </c>
      <c r="R310" t="str">
        <f>IF(H310&gt;='Data Transformation'!$R$30,B310,"")</f>
        <v xml:space="preserve"> </v>
      </c>
      <c r="S310" t="str">
        <f>IF(D310&gt;='Data Transformation'!$R$31,B310,"")</f>
        <v xml:space="preserve">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
      </c>
      <c r="W310" t="str">
        <f t="shared" si="13"/>
        <v/>
      </c>
      <c r="X310" t="str">
        <f t="shared" si="14"/>
        <v/>
      </c>
      <c r="AC310" t="b">
        <f t="shared" si="15"/>
        <v>0</v>
      </c>
      <c r="AD310" t="str">
        <f>IFERROR(ABS(ABS(K310-'Data Transformation'!$R$5)-ABS(K310-'Data Transformation'!$R$6)),"")</f>
        <v/>
      </c>
      <c r="AE310" t="e">
        <f>IF(C310=FALSE,"",IF(AND(OR(V310=$Z$6,V310=$Z$8),OR(AC310=TRUE,AD310&lt;=IF(ISNUMBER('Data Transformation'!$R$15),'Data Transformation'!$R$15,'Data Transformation'!$R$25))),TRUE,FALSE))</f>
        <v>#DIV/0!</v>
      </c>
    </row>
    <row r="311" spans="2:31" x14ac:dyDescent="0.25">
      <c r="B311" t="str">
        <v xml:space="preserve"> </v>
      </c>
      <c r="C311" t="str">
        <v xml:space="preserve"> </v>
      </c>
      <c r="D311" t="str">
        <v xml:space="preserve"> </v>
      </c>
      <c r="E311" t="str">
        <v xml:space="preserve"> </v>
      </c>
      <c r="F311" t="str">
        <v xml:space="preserve"> </v>
      </c>
      <c r="G311" t="str">
        <v xml:space="preserve"> </v>
      </c>
      <c r="H311" t="str">
        <v xml:space="preserve"> </v>
      </c>
      <c r="I311" t="str">
        <v xml:space="preserve"> </v>
      </c>
      <c r="K311" s="59" t="str">
        <f>IFERROR(AVERAGEIF('Data Transformation'!$B$425:$B$8425,B311,IF('Input and Summary Results'!$J$4="no",'Data Transformation'!$C$425:$C$8425,'Data Transformation'!$E$425:$E$8425)),"")</f>
        <v/>
      </c>
      <c r="L311" s="60" t="str" cm="1">
        <f t="array" ref="L311">IFERROR(_xlfn.STDEV.S(IF('Data Transformation'!$B$425:$B$8425=B311,IF('Input and Summary Results'!$J$4="no",'Data Transformation'!$C$425:$C$8425,'Data Transformation'!$E$425:$E$8425),"")),"")</f>
        <v/>
      </c>
      <c r="M311" s="58"/>
      <c r="N311" t="str">
        <f>IF(E311&gt;='Data Transformation'!$R$29,B311,"")</f>
        <v xml:space="preserve"> </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xml:space="preserve">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xml:space="preserve"> </v>
      </c>
      <c r="S311" t="str">
        <f>IF(D311&gt;='Data Transformation'!$R$31,B311,"")</f>
        <v xml:space="preserve">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
      </c>
      <c r="W311" t="str">
        <f t="shared" si="13"/>
        <v/>
      </c>
      <c r="X311" t="str">
        <f t="shared" si="14"/>
        <v/>
      </c>
      <c r="AC311" t="b">
        <f t="shared" si="15"/>
        <v>0</v>
      </c>
      <c r="AD311" t="str">
        <f>IFERROR(ABS(ABS(K311-'Data Transformation'!$R$5)-ABS(K311-'Data Transformation'!$R$6)),"")</f>
        <v/>
      </c>
      <c r="AE311" t="e">
        <f>IF(C311=FALSE,"",IF(AND(OR(V311=$Z$6,V311=$Z$8),OR(AC311=TRUE,AD311&lt;=IF(ISNUMBER('Data Transformation'!$R$15),'Data Transformation'!$R$15,'Data Transformation'!$R$25))),TRUE,FALSE))</f>
        <v>#DIV/0!</v>
      </c>
    </row>
    <row r="312" spans="2:31" x14ac:dyDescent="0.25">
      <c r="B312" t="str">
        <v xml:space="preserve"> </v>
      </c>
      <c r="C312" t="str">
        <v xml:space="preserve"> </v>
      </c>
      <c r="D312" t="str">
        <v xml:space="preserve"> </v>
      </c>
      <c r="E312" t="str">
        <v xml:space="preserve"> </v>
      </c>
      <c r="F312" t="str">
        <v xml:space="preserve"> </v>
      </c>
      <c r="G312" t="str">
        <v xml:space="preserve"> </v>
      </c>
      <c r="H312" t="str">
        <v xml:space="preserve"> </v>
      </c>
      <c r="I312" t="str">
        <v xml:space="preserve"> </v>
      </c>
      <c r="K312" s="59" t="str">
        <f>IFERROR(AVERAGEIF('Data Transformation'!$B$425:$B$8425,B312,IF('Input and Summary Results'!$J$4="no",'Data Transformation'!$C$425:$C$8425,'Data Transformation'!$E$425:$E$8425)),"")</f>
        <v/>
      </c>
      <c r="L312" s="60" t="str" cm="1">
        <f t="array" ref="L312">IFERROR(_xlfn.STDEV.S(IF('Data Transformation'!$B$425:$B$8425=B312,IF('Input and Summary Results'!$J$4="no",'Data Transformation'!$C$425:$C$8425,'Data Transformation'!$E$425:$E$8425),"")),"")</f>
        <v/>
      </c>
      <c r="M312" s="58"/>
      <c r="N312" t="str">
        <f>IF(E312&gt;='Data Transformation'!$R$29,B312,"")</f>
        <v xml:space="preserve"> </v>
      </c>
      <c r="O312" t="str">
        <f>IFERROR(IF(AND(Assignments!L312&lt;('Data Transformation'!$R$4-'Data Transformation'!$R$3)/2,ABS(K312-'Data Transformation'!$R$6)&gt;ABS(K312-'Data Transformation'!$R$5),NOT(ISNUMBER(N312)),NOT(ISNUMBER(R312)),NOT(ISNUMBER(P312)),NOT(ISNUMBER(R312)),NOT(ISNUMBER(S312)),NOT(ISNUMBER(T312))),Assignments!B312,""),"")</f>
        <v/>
      </c>
      <c r="P312" t="str">
        <f>IF(AND(NOT(ISNUMBER(N312)),NOT(ISNUMBER(R312)),NOT(ISNUMBER(S312)),G312&gt;='Data Transformation'!$R$28),B312,"")</f>
        <v xml:space="preserve"> </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xml:space="preserve"> </v>
      </c>
      <c r="S312" t="str">
        <f>IF(D312&gt;='Data Transformation'!$R$31,B312,"")</f>
        <v xml:space="preserve">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
      </c>
      <c r="W312" t="str">
        <f t="shared" si="13"/>
        <v/>
      </c>
      <c r="X312" t="str">
        <f t="shared" si="14"/>
        <v/>
      </c>
      <c r="AC312" t="b">
        <f t="shared" si="15"/>
        <v>0</v>
      </c>
      <c r="AD312" t="str">
        <f>IFERROR(ABS(ABS(K312-'Data Transformation'!$R$5)-ABS(K312-'Data Transformation'!$R$6)),"")</f>
        <v/>
      </c>
      <c r="AE312" t="e">
        <f>IF(C312=FALSE,"",IF(AND(OR(V312=$Z$6,V312=$Z$8),OR(AC312=TRUE,AD312&lt;=IF(ISNUMBER('Data Transformation'!$R$15),'Data Transformation'!$R$15,'Data Transformation'!$R$25))),TRUE,FALSE))</f>
        <v>#DIV/0!</v>
      </c>
    </row>
    <row r="313" spans="2:31" x14ac:dyDescent="0.25">
      <c r="B313" t="str">
        <v xml:space="preserve"> </v>
      </c>
      <c r="C313" t="str">
        <v xml:space="preserve"> </v>
      </c>
      <c r="D313" t="str">
        <v xml:space="preserve"> </v>
      </c>
      <c r="E313" t="str">
        <v xml:space="preserve"> </v>
      </c>
      <c r="F313" t="str">
        <v xml:space="preserve"> </v>
      </c>
      <c r="G313" t="str">
        <v xml:space="preserve"> </v>
      </c>
      <c r="H313" t="str">
        <v xml:space="preserve"> </v>
      </c>
      <c r="I313" t="str">
        <v xml:space="preserve"> </v>
      </c>
      <c r="K313" s="59" t="str">
        <f>IFERROR(AVERAGEIF('Data Transformation'!$B$425:$B$8425,B313,IF('Input and Summary Results'!$J$4="no",'Data Transformation'!$C$425:$C$8425,'Data Transformation'!$E$425:$E$8425)),"")</f>
        <v/>
      </c>
      <c r="L313" s="60" t="str" cm="1">
        <f t="array" ref="L313">IFERROR(_xlfn.STDEV.S(IF('Data Transformation'!$B$425:$B$8425=B313,IF('Input and Summary Results'!$J$4="no",'Data Transformation'!$C$425:$C$8425,'Data Transformation'!$E$425:$E$8425),"")),"")</f>
        <v/>
      </c>
      <c r="M313" s="58"/>
      <c r="N313" t="str">
        <f>IF(E313&gt;='Data Transformation'!$R$29,B313,"")</f>
        <v xml:space="preserve"> </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xml:space="preserve">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xml:space="preserve"> </v>
      </c>
      <c r="S313" t="str">
        <f>IF(D313&gt;='Data Transformation'!$R$31,B313,"")</f>
        <v xml:space="preserve">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
      </c>
      <c r="W313" t="str">
        <f t="shared" si="13"/>
        <v/>
      </c>
      <c r="X313" t="str">
        <f t="shared" si="14"/>
        <v/>
      </c>
      <c r="AC313" t="b">
        <f t="shared" si="15"/>
        <v>0</v>
      </c>
      <c r="AD313" t="str">
        <f>IFERROR(ABS(ABS(K313-'Data Transformation'!$R$5)-ABS(K313-'Data Transformation'!$R$6)),"")</f>
        <v/>
      </c>
      <c r="AE313" t="e">
        <f>IF(C313=FALSE,"",IF(AND(OR(V313=$Z$6,V313=$Z$8),OR(AC313=TRUE,AD313&lt;=IF(ISNUMBER('Data Transformation'!$R$15),'Data Transformation'!$R$15,'Data Transformation'!$R$25))),TRUE,FALSE))</f>
        <v>#DIV/0!</v>
      </c>
    </row>
    <row r="314" spans="2:31" x14ac:dyDescent="0.25">
      <c r="B314" t="str">
        <v xml:space="preserve"> </v>
      </c>
      <c r="C314" t="str">
        <v xml:space="preserve"> </v>
      </c>
      <c r="D314" t="str">
        <v xml:space="preserve"> </v>
      </c>
      <c r="E314" t="str">
        <v xml:space="preserve"> </v>
      </c>
      <c r="F314" t="str">
        <v xml:space="preserve"> </v>
      </c>
      <c r="G314" t="str">
        <v xml:space="preserve"> </v>
      </c>
      <c r="H314" t="str">
        <v xml:space="preserve"> </v>
      </c>
      <c r="I314" t="str">
        <v xml:space="preserve"> </v>
      </c>
      <c r="K314" s="59" t="str">
        <f>IFERROR(AVERAGEIF('Data Transformation'!$B$425:$B$8425,B314,IF('Input and Summary Results'!$J$4="no",'Data Transformation'!$C$425:$C$8425,'Data Transformation'!$E$425:$E$8425)),"")</f>
        <v/>
      </c>
      <c r="L314" s="60" t="str" cm="1">
        <f t="array" ref="L314">IFERROR(_xlfn.STDEV.S(IF('Data Transformation'!$B$425:$B$8425=B314,IF('Input and Summary Results'!$J$4="no",'Data Transformation'!$C$425:$C$8425,'Data Transformation'!$E$425:$E$8425),"")),"")</f>
        <v/>
      </c>
      <c r="M314" s="58"/>
      <c r="N314" t="str">
        <f>IF(E314&gt;='Data Transformation'!$R$29,B314,"")</f>
        <v xml:space="preserve"> </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xml:space="preserve">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xml:space="preserve"> </v>
      </c>
      <c r="S314" t="str">
        <f>IF(D314&gt;='Data Transformation'!$R$31,B314,"")</f>
        <v xml:space="preserve">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
      </c>
      <c r="W314" t="str">
        <f t="shared" si="13"/>
        <v/>
      </c>
      <c r="X314" t="str">
        <f t="shared" si="14"/>
        <v/>
      </c>
      <c r="AC314" t="b">
        <f t="shared" si="15"/>
        <v>0</v>
      </c>
      <c r="AD314" t="str">
        <f>IFERROR(ABS(ABS(K314-'Data Transformation'!$R$5)-ABS(K314-'Data Transformation'!$R$6)),"")</f>
        <v/>
      </c>
      <c r="AE314" t="e">
        <f>IF(C314=FALSE,"",IF(AND(OR(V314=$Z$6,V314=$Z$8),OR(AC314=TRUE,AD314&lt;=IF(ISNUMBER('Data Transformation'!$R$15),'Data Transformation'!$R$15,'Data Transformation'!$R$25))),TRUE,FALSE))</f>
        <v>#DIV/0!</v>
      </c>
    </row>
    <row r="315" spans="2:31" x14ac:dyDescent="0.25">
      <c r="B315" t="str">
        <v xml:space="preserve"> </v>
      </c>
      <c r="C315" t="str">
        <v xml:space="preserve"> </v>
      </c>
      <c r="D315" t="str">
        <v xml:space="preserve"> </v>
      </c>
      <c r="E315" t="str">
        <v xml:space="preserve"> </v>
      </c>
      <c r="F315" t="str">
        <v xml:space="preserve"> </v>
      </c>
      <c r="G315" t="str">
        <v xml:space="preserve"> </v>
      </c>
      <c r="H315" t="str">
        <v xml:space="preserve"> </v>
      </c>
      <c r="I315" t="str">
        <v xml:space="preserve"> </v>
      </c>
      <c r="K315" s="59" t="str">
        <f>IFERROR(AVERAGEIF('Data Transformation'!$B$425:$B$8425,B315,IF('Input and Summary Results'!$J$4="no",'Data Transformation'!$C$425:$C$8425,'Data Transformation'!$E$425:$E$8425)),"")</f>
        <v/>
      </c>
      <c r="L315" s="60" t="str" cm="1">
        <f t="array" ref="L315">IFERROR(_xlfn.STDEV.S(IF('Data Transformation'!$B$425:$B$8425=B315,IF('Input and Summary Results'!$J$4="no",'Data Transformation'!$C$425:$C$8425,'Data Transformation'!$E$425:$E$8425),"")),"")</f>
        <v/>
      </c>
      <c r="M315" s="58"/>
      <c r="N315" t="str">
        <f>IF(E315&gt;='Data Transformation'!$R$29,B315,"")</f>
        <v xml:space="preserve"> </v>
      </c>
      <c r="O315" t="str">
        <f>IFERROR(IF(AND(Assignments!L315&lt;('Data Transformation'!$R$4-'Data Transformation'!$R$3)/2,ABS(K315-'Data Transformation'!$R$6)&gt;ABS(K315-'Data Transformation'!$R$5),NOT(ISNUMBER(N315)),NOT(ISNUMBER(R315)),NOT(ISNUMBER(P315)),NOT(ISNUMBER(R315)),NOT(ISNUMBER(S315)),NOT(ISNUMBER(T315))),Assignments!B315,""),"")</f>
        <v/>
      </c>
      <c r="P315" t="str">
        <f>IF(AND(NOT(ISNUMBER(N315)),NOT(ISNUMBER(R315)),NOT(ISNUMBER(S315)),G315&gt;='Data Transformation'!$R$28),B315,"")</f>
        <v xml:space="preserve">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xml:space="preserve"> </v>
      </c>
      <c r="S315" t="str">
        <f>IF(D315&gt;='Data Transformation'!$R$31,B315,"")</f>
        <v xml:space="preserve">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
      </c>
      <c r="W315" t="str">
        <f t="shared" si="13"/>
        <v/>
      </c>
      <c r="X315" t="str">
        <f t="shared" si="14"/>
        <v/>
      </c>
      <c r="AC315" t="b">
        <f t="shared" si="15"/>
        <v>0</v>
      </c>
      <c r="AD315" t="str">
        <f>IFERROR(ABS(ABS(K315-'Data Transformation'!$R$5)-ABS(K315-'Data Transformation'!$R$6)),"")</f>
        <v/>
      </c>
      <c r="AE315" t="e">
        <f>IF(C315=FALSE,"",IF(AND(OR(V315=$Z$6,V315=$Z$8),OR(AC315=TRUE,AD315&lt;=IF(ISNUMBER('Data Transformation'!$R$15),'Data Transformation'!$R$15,'Data Transformation'!$R$25))),TRUE,FALSE))</f>
        <v>#DIV/0!</v>
      </c>
    </row>
    <row r="316" spans="2:31" x14ac:dyDescent="0.25">
      <c r="B316" t="str">
        <v xml:space="preserve"> </v>
      </c>
      <c r="C316" t="str">
        <v xml:space="preserve"> </v>
      </c>
      <c r="D316" t="str">
        <v xml:space="preserve"> </v>
      </c>
      <c r="E316" t="str">
        <v xml:space="preserve"> </v>
      </c>
      <c r="F316" t="str">
        <v xml:space="preserve"> </v>
      </c>
      <c r="G316" t="str">
        <v xml:space="preserve"> </v>
      </c>
      <c r="H316" t="str">
        <v xml:space="preserve"> </v>
      </c>
      <c r="I316" t="str">
        <v xml:space="preserve"> </v>
      </c>
      <c r="K316" s="59" t="str">
        <f>IFERROR(AVERAGEIF('Data Transformation'!$B$425:$B$8425,B316,IF('Input and Summary Results'!$J$4="no",'Data Transformation'!$C$425:$C$8425,'Data Transformation'!$E$425:$E$8425)),"")</f>
        <v/>
      </c>
      <c r="L316" s="60" t="str" cm="1">
        <f t="array" ref="L316">IFERROR(_xlfn.STDEV.S(IF('Data Transformation'!$B$425:$B$8425=B316,IF('Input and Summary Results'!$J$4="no",'Data Transformation'!$C$425:$C$8425,'Data Transformation'!$E$425:$E$8425),"")),"")</f>
        <v/>
      </c>
      <c r="M316" s="58"/>
      <c r="N316" t="str">
        <f>IF(E316&gt;='Data Transformation'!$R$29,B316,"")</f>
        <v xml:space="preserve"> </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xml:space="preserve">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xml:space="preserve"> </v>
      </c>
      <c r="S316" t="str">
        <f>IF(D316&gt;='Data Transformation'!$R$31,B316,"")</f>
        <v xml:space="preserve">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
      </c>
      <c r="W316" t="str">
        <f t="shared" si="13"/>
        <v/>
      </c>
      <c r="X316" t="str">
        <f t="shared" si="14"/>
        <v/>
      </c>
      <c r="AC316" t="b">
        <f t="shared" si="15"/>
        <v>0</v>
      </c>
      <c r="AD316" t="str">
        <f>IFERROR(ABS(ABS(K316-'Data Transformation'!$R$5)-ABS(K316-'Data Transformation'!$R$6)),"")</f>
        <v/>
      </c>
      <c r="AE316" t="e">
        <f>IF(C316=FALSE,"",IF(AND(OR(V316=$Z$6,V316=$Z$8),OR(AC316=TRUE,AD316&lt;=IF(ISNUMBER('Data Transformation'!$R$15),'Data Transformation'!$R$15,'Data Transformation'!$R$25))),TRUE,FALSE))</f>
        <v>#DIV/0!</v>
      </c>
    </row>
    <row r="317" spans="2:31" x14ac:dyDescent="0.25">
      <c r="B317" t="str">
        <v xml:space="preserve"> </v>
      </c>
      <c r="C317" t="str">
        <v xml:space="preserve"> </v>
      </c>
      <c r="D317" t="str">
        <v xml:space="preserve"> </v>
      </c>
      <c r="E317" t="str">
        <v xml:space="preserve"> </v>
      </c>
      <c r="F317" t="str">
        <v xml:space="preserve"> </v>
      </c>
      <c r="G317" t="str">
        <v xml:space="preserve"> </v>
      </c>
      <c r="H317" t="str">
        <v xml:space="preserve"> </v>
      </c>
      <c r="I317" t="str">
        <v xml:space="preserve"> </v>
      </c>
      <c r="K317" s="59" t="str">
        <f>IFERROR(AVERAGEIF('Data Transformation'!$B$425:$B$8425,B317,IF('Input and Summary Results'!$J$4="no",'Data Transformation'!$C$425:$C$8425,'Data Transformation'!$E$425:$E$8425)),"")</f>
        <v/>
      </c>
      <c r="L317" s="60" t="str" cm="1">
        <f t="array" ref="L317">IFERROR(_xlfn.STDEV.S(IF('Data Transformation'!$B$425:$B$8425=B317,IF('Input and Summary Results'!$J$4="no",'Data Transformation'!$C$425:$C$8425,'Data Transformation'!$E$425:$E$8425),"")),"")</f>
        <v/>
      </c>
      <c r="M317" s="58"/>
      <c r="N317" t="str">
        <f>IF(E317&gt;='Data Transformation'!$R$29,B317,"")</f>
        <v xml:space="preserve"> </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xml:space="preserve">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xml:space="preserve"> </v>
      </c>
      <c r="S317" t="str">
        <f>IF(D317&gt;='Data Transformation'!$R$31,B317,"")</f>
        <v xml:space="preserve">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
      </c>
      <c r="W317" t="str">
        <f t="shared" si="13"/>
        <v/>
      </c>
      <c r="X317" t="str">
        <f t="shared" si="14"/>
        <v/>
      </c>
      <c r="AC317" t="b">
        <f t="shared" si="15"/>
        <v>0</v>
      </c>
      <c r="AD317" t="str">
        <f>IFERROR(ABS(ABS(K317-'Data Transformation'!$R$5)-ABS(K317-'Data Transformation'!$R$6)),"")</f>
        <v/>
      </c>
      <c r="AE317" t="e">
        <f>IF(C317=FALSE,"",IF(AND(OR(V317=$Z$6,V317=$Z$8),OR(AC317=TRUE,AD317&lt;=IF(ISNUMBER('Data Transformation'!$R$15),'Data Transformation'!$R$15,'Data Transformation'!$R$25))),TRUE,FALSE))</f>
        <v>#DIV/0!</v>
      </c>
    </row>
    <row r="318" spans="2:31" x14ac:dyDescent="0.25">
      <c r="B318" t="str">
        <v xml:space="preserve"> </v>
      </c>
      <c r="C318" t="str">
        <v xml:space="preserve"> </v>
      </c>
      <c r="D318" t="str">
        <v xml:space="preserve"> </v>
      </c>
      <c r="E318" t="str">
        <v xml:space="preserve"> </v>
      </c>
      <c r="F318" t="str">
        <v xml:space="preserve"> </v>
      </c>
      <c r="G318" t="str">
        <v xml:space="preserve"> </v>
      </c>
      <c r="H318" t="str">
        <v xml:space="preserve"> </v>
      </c>
      <c r="I318" t="str">
        <v xml:space="preserve"> </v>
      </c>
      <c r="K318" s="59" t="str">
        <f>IFERROR(AVERAGEIF('Data Transformation'!$B$425:$B$8425,B318,IF('Input and Summary Results'!$J$4="no",'Data Transformation'!$C$425:$C$8425,'Data Transformation'!$E$425:$E$8425)),"")</f>
        <v/>
      </c>
      <c r="L318" s="60" t="str" cm="1">
        <f t="array" ref="L318">IFERROR(_xlfn.STDEV.S(IF('Data Transformation'!$B$425:$B$8425=B318,IF('Input and Summary Results'!$J$4="no",'Data Transformation'!$C$425:$C$8425,'Data Transformation'!$E$425:$E$8425),"")),"")</f>
        <v/>
      </c>
      <c r="M318" s="58"/>
      <c r="N318" t="str">
        <f>IF(E318&gt;='Data Transformation'!$R$29,B318,"")</f>
        <v xml:space="preserve"> </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xml:space="preserve">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xml:space="preserve"> </v>
      </c>
      <c r="S318" t="str">
        <f>IF(D318&gt;='Data Transformation'!$R$31,B318,"")</f>
        <v xml:space="preserve">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
      </c>
      <c r="W318" t="str">
        <f t="shared" si="13"/>
        <v/>
      </c>
      <c r="X318" t="str">
        <f t="shared" si="14"/>
        <v/>
      </c>
      <c r="AC318" t="b">
        <f t="shared" si="15"/>
        <v>0</v>
      </c>
      <c r="AD318" t="str">
        <f>IFERROR(ABS(ABS(K318-'Data Transformation'!$R$5)-ABS(K318-'Data Transformation'!$R$6)),"")</f>
        <v/>
      </c>
      <c r="AE318" t="e">
        <f>IF(C318=FALSE,"",IF(AND(OR(V318=$Z$6,V318=$Z$8),OR(AC318=TRUE,AD318&lt;=IF(ISNUMBER('Data Transformation'!$R$15),'Data Transformation'!$R$15,'Data Transformation'!$R$25))),TRUE,FALSE))</f>
        <v>#DIV/0!</v>
      </c>
    </row>
    <row r="319" spans="2:31" x14ac:dyDescent="0.25">
      <c r="B319" t="str">
        <v xml:space="preserve"> </v>
      </c>
      <c r="C319" t="str">
        <v xml:space="preserve"> </v>
      </c>
      <c r="D319" t="str">
        <v xml:space="preserve"> </v>
      </c>
      <c r="E319" t="str">
        <v xml:space="preserve"> </v>
      </c>
      <c r="F319" t="str">
        <v xml:space="preserve"> </v>
      </c>
      <c r="G319" t="str">
        <v xml:space="preserve"> </v>
      </c>
      <c r="H319" t="str">
        <v xml:space="preserve"> </v>
      </c>
      <c r="I319" t="str">
        <v xml:space="preserve"> </v>
      </c>
      <c r="K319" s="59" t="str">
        <f>IFERROR(AVERAGEIF('Data Transformation'!$B$425:$B$8425,B319,IF('Input and Summary Results'!$J$4="no",'Data Transformation'!$C$425:$C$8425,'Data Transformation'!$E$425:$E$8425)),"")</f>
        <v/>
      </c>
      <c r="L319" s="60" t="str" cm="1">
        <f t="array" ref="L319">IFERROR(_xlfn.STDEV.S(IF('Data Transformation'!$B$425:$B$8425=B319,IF('Input and Summary Results'!$J$4="no",'Data Transformation'!$C$425:$C$8425,'Data Transformation'!$E$425:$E$8425),"")),"")</f>
        <v/>
      </c>
      <c r="M319" s="58"/>
      <c r="N319" t="str">
        <f>IF(E319&gt;='Data Transformation'!$R$29,B319,"")</f>
        <v xml:space="preserve">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xml:space="preserve">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xml:space="preserve"> </v>
      </c>
      <c r="S319" t="str">
        <f>IF(D319&gt;='Data Transformation'!$R$31,B319,"")</f>
        <v xml:space="preserve">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
      </c>
      <c r="W319" t="str">
        <f t="shared" si="13"/>
        <v/>
      </c>
      <c r="X319" t="str">
        <f t="shared" si="14"/>
        <v/>
      </c>
      <c r="AC319" t="b">
        <f t="shared" si="15"/>
        <v>0</v>
      </c>
      <c r="AD319" t="str">
        <f>IFERROR(ABS(ABS(K319-'Data Transformation'!$R$5)-ABS(K319-'Data Transformation'!$R$6)),"")</f>
        <v/>
      </c>
      <c r="AE319" t="e">
        <f>IF(C319=FALSE,"",IF(AND(OR(V319=$Z$6,V319=$Z$8),OR(AC319=TRUE,AD319&lt;=IF(ISNUMBER('Data Transformation'!$R$15),'Data Transformation'!$R$15,'Data Transformation'!$R$25))),TRUE,FALSE))</f>
        <v>#DIV/0!</v>
      </c>
    </row>
    <row r="320" spans="2:31" x14ac:dyDescent="0.25">
      <c r="B320" t="str">
        <v xml:space="preserve"> </v>
      </c>
      <c r="C320" t="str">
        <v xml:space="preserve"> </v>
      </c>
      <c r="D320" t="str">
        <v xml:space="preserve"> </v>
      </c>
      <c r="E320" t="str">
        <v xml:space="preserve"> </v>
      </c>
      <c r="F320" t="str">
        <v xml:space="preserve"> </v>
      </c>
      <c r="G320" t="str">
        <v xml:space="preserve"> </v>
      </c>
      <c r="H320" t="str">
        <v xml:space="preserve"> </v>
      </c>
      <c r="I320" t="str">
        <v xml:space="preserve"> </v>
      </c>
      <c r="K320" s="59" t="str">
        <f>IFERROR(AVERAGEIF('Data Transformation'!$B$425:$B$8425,B320,IF('Input and Summary Results'!$J$4="no",'Data Transformation'!$C$425:$C$8425,'Data Transformation'!$E$425:$E$8425)),"")</f>
        <v/>
      </c>
      <c r="L320" s="60" t="str" cm="1">
        <f t="array" ref="L320">IFERROR(_xlfn.STDEV.S(IF('Data Transformation'!$B$425:$B$8425=B320,IF('Input and Summary Results'!$J$4="no",'Data Transformation'!$C$425:$C$8425,'Data Transformation'!$E$425:$E$8425),"")),"")</f>
        <v/>
      </c>
      <c r="M320" s="58"/>
      <c r="N320" t="str">
        <f>IF(E320&gt;='Data Transformation'!$R$29,B320,"")</f>
        <v xml:space="preserve">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xml:space="preserve">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xml:space="preserve"> </v>
      </c>
      <c r="S320" t="str">
        <f>IF(D320&gt;='Data Transformation'!$R$31,B320,"")</f>
        <v xml:space="preserve">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
      </c>
      <c r="W320" t="str">
        <f t="shared" si="13"/>
        <v/>
      </c>
      <c r="X320" t="str">
        <f t="shared" si="14"/>
        <v/>
      </c>
      <c r="AC320" t="b">
        <f t="shared" si="15"/>
        <v>0</v>
      </c>
      <c r="AD320" t="str">
        <f>IFERROR(ABS(ABS(K320-'Data Transformation'!$R$5)-ABS(K320-'Data Transformation'!$R$6)),"")</f>
        <v/>
      </c>
      <c r="AE320" t="e">
        <f>IF(C320=FALSE,"",IF(AND(OR(V320=$Z$6,V320=$Z$8),OR(AC320=TRUE,AD320&lt;=IF(ISNUMBER('Data Transformation'!$R$15),'Data Transformation'!$R$15,'Data Transformation'!$R$25))),TRUE,FALSE))</f>
        <v>#DIV/0!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e">
        <f>IF(C321=FALSE,"",IF(AND(OR(V321=$Z$6,V321=$Z$8),OR(AC321=TRUE,AD321&lt;=IF(ISNUMBER('Data Transformation'!$R$15),'Data Transformation'!$R$15,'Data Transformation'!$R$25))),TRUE,FALSE))</f>
        <v>#DIV/0!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e">
        <f>IF(C322=FALSE,"",IF(AND(OR(V322=$Z$6,V322=$Z$8),OR(AC322=TRUE,AD322&lt;=IF(ISNUMBER('Data Transformation'!$R$15),'Data Transformation'!$R$15,'Data Transformation'!$R$25))),TRUE,FALSE))</f>
        <v>#DIV/0!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e">
        <f>IF(C323=FALSE,"",IF(AND(OR(V323=$Z$6,V323=$Z$8),OR(AC323=TRUE,AD323&lt;=IF(ISNUMBER('Data Transformation'!$R$15),'Data Transformation'!$R$15,'Data Transformation'!$R$25))),TRUE,FALSE))</f>
        <v>#DIV/0!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e">
        <f>IF(C324=FALSE,"",IF(AND(OR(V324=$Z$6,V324=$Z$8),OR(AC324=TRUE,AD324&lt;=IF(ISNUMBER('Data Transformation'!$R$15),'Data Transformation'!$R$15,'Data Transformation'!$R$25))),TRUE,FALSE))</f>
        <v>#DIV/0!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e">
        <f>IF(C325=FALSE,"",IF(AND(OR(V325=$Z$6,V325=$Z$8),OR(AC325=TRUE,AD325&lt;=IF(ISNUMBER('Data Transformation'!$R$15),'Data Transformation'!$R$15,'Data Transformation'!$R$25))),TRUE,FALSE))</f>
        <v>#DIV/0!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e">
        <f>IF(C326=FALSE,"",IF(AND(OR(V326=$Z$6,V326=$Z$8),OR(AC326=TRUE,AD326&lt;=IF(ISNUMBER('Data Transformation'!$R$15),'Data Transformation'!$R$15,'Data Transformation'!$R$25))),TRUE,FALSE))</f>
        <v>#DIV/0!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e">
        <f>IF(C327=FALSE,"",IF(AND(OR(V327=$Z$6,V327=$Z$8),OR(AC327=TRUE,AD327&lt;=IF(ISNUMBER('Data Transformation'!$R$15),'Data Transformation'!$R$15,'Data Transformation'!$R$25))),TRUE,FALSE))</f>
        <v>#DIV/0!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e">
        <f>IF(C328=FALSE,"",IF(AND(OR(V328=$Z$6,V328=$Z$8),OR(AC328=TRUE,AD328&lt;=IF(ISNUMBER('Data Transformation'!$R$15),'Data Transformation'!$R$15,'Data Transformation'!$R$25))),TRUE,FALSE))</f>
        <v>#DIV/0!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e">
        <f>IF(C329=FALSE,"",IF(AND(OR(V329=$Z$6,V329=$Z$8),OR(AC329=TRUE,AD329&lt;=IF(ISNUMBER('Data Transformation'!$R$15),'Data Transformation'!$R$15,'Data Transformation'!$R$25))),TRUE,FALSE))</f>
        <v>#DIV/0!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e">
        <f>IF(C330=FALSE,"",IF(AND(OR(V330=$Z$6,V330=$Z$8),OR(AC330=TRUE,AD330&lt;=IF(ISNUMBER('Data Transformation'!$R$15),'Data Transformation'!$R$15,'Data Transformation'!$R$25))),TRUE,FALSE))</f>
        <v>#DIV/0!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e">
        <f>IF(C331=FALSE,"",IF(AND(OR(V331=$Z$6,V331=$Z$8),OR(AC331=TRUE,AD331&lt;=IF(ISNUMBER('Data Transformation'!$R$15),'Data Transformation'!$R$15,'Data Transformation'!$R$25))),TRUE,FALSE))</f>
        <v>#DIV/0!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e">
        <f>IF(C332=FALSE,"",IF(AND(OR(V332=$Z$6,V332=$Z$8),OR(AC332=TRUE,AD332&lt;=IF(ISNUMBER('Data Transformation'!$R$15),'Data Transformation'!$R$15,'Data Transformation'!$R$25))),TRUE,FALSE))</f>
        <v>#DIV/0!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e">
        <f>IF(C333=FALSE,"",IF(AND(OR(V333=$Z$6,V333=$Z$8),OR(AC333=TRUE,AD333&lt;=IF(ISNUMBER('Data Transformation'!$R$15),'Data Transformation'!$R$15,'Data Transformation'!$R$25))),TRUE,FALSE))</f>
        <v>#DIV/0!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e">
        <f>IF(C334=FALSE,"",IF(AND(OR(V334=$Z$6,V334=$Z$8),OR(AC334=TRUE,AD334&lt;=IF(ISNUMBER('Data Transformation'!$R$15),'Data Transformation'!$R$15,'Data Transformation'!$R$25))),TRUE,FALSE))</f>
        <v>#DIV/0!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e">
        <f>IF(C335=FALSE,"",IF(AND(OR(V335=$Z$6,V335=$Z$8),OR(AC335=TRUE,AD335&lt;=IF(ISNUMBER('Data Transformation'!$R$15),'Data Transformation'!$R$15,'Data Transformation'!$R$25))),TRUE,FALSE))</f>
        <v>#DIV/0!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e">
        <f>IF(C336=FALSE,"",IF(AND(OR(V336=$Z$6,V336=$Z$8),OR(AC336=TRUE,AD336&lt;=IF(ISNUMBER('Data Transformation'!$R$15),'Data Transformation'!$R$15,'Data Transformation'!$R$25))),TRUE,FALSE))</f>
        <v>#DIV/0!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e">
        <f>IF(C337=FALSE,"",IF(AND(OR(V337=$Z$6,V337=$Z$8),OR(AC337=TRUE,AD337&lt;=IF(ISNUMBER('Data Transformation'!$R$15),'Data Transformation'!$R$15,'Data Transformation'!$R$25))),TRUE,FALSE))</f>
        <v>#DIV/0!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e">
        <f>IF(C338=FALSE,"",IF(AND(OR(V338=$Z$6,V338=$Z$8),OR(AC338=TRUE,AD338&lt;=IF(ISNUMBER('Data Transformation'!$R$15),'Data Transformation'!$R$15,'Data Transformation'!$R$25))),TRUE,FALSE))</f>
        <v>#DIV/0!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e">
        <f>IF(C339=FALSE,"",IF(AND(OR(V339=$Z$6,V339=$Z$8),OR(AC339=TRUE,AD339&lt;=IF(ISNUMBER('Data Transformation'!$R$15),'Data Transformation'!$R$15,'Data Transformation'!$R$25))),TRUE,FALSE))</f>
        <v>#DIV/0!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e">
        <f>IF(C340=FALSE,"",IF(AND(OR(V340=$Z$6,V340=$Z$8),OR(AC340=TRUE,AD340&lt;=IF(ISNUMBER('Data Transformation'!$R$15),'Data Transformation'!$R$15,'Data Transformation'!$R$25))),TRUE,FALSE))</f>
        <v>#DIV/0!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e">
        <f>IF(C341=FALSE,"",IF(AND(OR(V341=$Z$6,V341=$Z$8),OR(AC341=TRUE,AD341&lt;=IF(ISNUMBER('Data Transformation'!$R$15),'Data Transformation'!$R$15,'Data Transformation'!$R$25))),TRUE,FALSE))</f>
        <v>#DIV/0!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e">
        <f>IF(C342=FALSE,"",IF(AND(OR(V342=$Z$6,V342=$Z$8),OR(AC342=TRUE,AD342&lt;=IF(ISNUMBER('Data Transformation'!$R$15),'Data Transformation'!$R$15,'Data Transformation'!$R$25))),TRUE,FALSE))</f>
        <v>#DIV/0!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e">
        <f>IF(C343=FALSE,"",IF(AND(OR(V343=$Z$6,V343=$Z$8),OR(AC343=TRUE,AD343&lt;=IF(ISNUMBER('Data Transformation'!$R$15),'Data Transformation'!$R$15,'Data Transformation'!$R$25))),TRUE,FALSE))</f>
        <v>#DIV/0!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e">
        <f>IF(C344=FALSE,"",IF(AND(OR(V344=$Z$6,V344=$Z$8),OR(AC344=TRUE,AD344&lt;=IF(ISNUMBER('Data Transformation'!$R$15),'Data Transformation'!$R$15,'Data Transformation'!$R$25))),TRUE,FALSE))</f>
        <v>#DIV/0!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e">
        <f>IF(C345=FALSE,"",IF(AND(OR(V345=$Z$6,V345=$Z$8),OR(AC345=TRUE,AD345&lt;=IF(ISNUMBER('Data Transformation'!$R$15),'Data Transformation'!$R$15,'Data Transformation'!$R$25))),TRUE,FALSE))</f>
        <v>#DIV/0!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e">
        <f>IF(C346=FALSE,"",IF(AND(OR(V346=$Z$6,V346=$Z$8),OR(AC346=TRUE,AD346&lt;=IF(ISNUMBER('Data Transformation'!$R$15),'Data Transformation'!$R$15,'Data Transformation'!$R$25))),TRUE,FALSE))</f>
        <v>#DIV/0!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e">
        <f>IF(C347=FALSE,"",IF(AND(OR(V347=$Z$6,V347=$Z$8),OR(AC347=TRUE,AD347&lt;=IF(ISNUMBER('Data Transformation'!$R$15),'Data Transformation'!$R$15,'Data Transformation'!$R$25))),TRUE,FALSE))</f>
        <v>#DIV/0!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e">
        <f>IF(C348=FALSE,"",IF(AND(OR(V348=$Z$6,V348=$Z$8),OR(AC348=TRUE,AD348&lt;=IF(ISNUMBER('Data Transformation'!$R$15),'Data Transformation'!$R$15,'Data Transformation'!$R$25))),TRUE,FALSE))</f>
        <v>#DIV/0!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e">
        <f>IF(C349=FALSE,"",IF(AND(OR(V349=$Z$6,V349=$Z$8),OR(AC349=TRUE,AD349&lt;=IF(ISNUMBER('Data Transformation'!$R$15),'Data Transformation'!$R$15,'Data Transformation'!$R$25))),TRUE,FALSE))</f>
        <v>#DIV/0!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e">
        <f>IF(C350=FALSE,"",IF(AND(OR(V350=$Z$6,V350=$Z$8),OR(AC350=TRUE,AD350&lt;=IF(ISNUMBER('Data Transformation'!$R$15),'Data Transformation'!$R$15,'Data Transformation'!$R$25))),TRUE,FALSE))</f>
        <v>#DIV/0!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e">
        <f>IF(C351=FALSE,"",IF(AND(OR(V351=$Z$6,V351=$Z$8),OR(AC351=TRUE,AD351&lt;=IF(ISNUMBER('Data Transformation'!$R$15),'Data Transformation'!$R$15,'Data Transformation'!$R$25))),TRUE,FALSE))</f>
        <v>#DIV/0!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e">
        <f>IF(C352=FALSE,"",IF(AND(OR(V352=$Z$6,V352=$Z$8),OR(AC352=TRUE,AD352&lt;=IF(ISNUMBER('Data Transformation'!$R$15),'Data Transformation'!$R$15,'Data Transformation'!$R$25))),TRUE,FALSE))</f>
        <v>#DIV/0!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e">
        <f>IF(C353=FALSE,"",IF(AND(OR(V353=$Z$6,V353=$Z$8),OR(AC353=TRUE,AD353&lt;=IF(ISNUMBER('Data Transformation'!$R$15),'Data Transformation'!$R$15,'Data Transformation'!$R$25))),TRUE,FALSE))</f>
        <v>#DIV/0!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e">
        <f>IF(C354=FALSE,"",IF(AND(OR(V354=$Z$6,V354=$Z$8),OR(AC354=TRUE,AD354&lt;=IF(ISNUMBER('Data Transformation'!$R$15),'Data Transformation'!$R$15,'Data Transformation'!$R$25))),TRUE,FALSE))</f>
        <v>#DIV/0!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e">
        <f>IF(C355=FALSE,"",IF(AND(OR(V355=$Z$6,V355=$Z$8),OR(AC355=TRUE,AD355&lt;=IF(ISNUMBER('Data Transformation'!$R$15),'Data Transformation'!$R$15,'Data Transformation'!$R$25))),TRUE,FALSE))</f>
        <v>#DIV/0!</v>
      </c>
    </row>
    <row r="428" spans="1:33" s="58"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A28" sqref="A28"/>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6"/>
      <c r="O1" s="88" t="s">
        <v>49</v>
      </c>
      <c r="P1" s="88"/>
      <c r="Q1" s="88"/>
      <c r="R1" s="88"/>
      <c r="W1"/>
      <c r="X1"/>
      <c r="Y1"/>
    </row>
    <row r="2" spans="1:25" ht="21" x14ac:dyDescent="0.35">
      <c r="M2" s="25" t="s">
        <v>61</v>
      </c>
      <c r="N2" s="19" t="s">
        <v>105</v>
      </c>
      <c r="O2" s="19" t="s">
        <v>50</v>
      </c>
      <c r="P2" s="19" t="s">
        <v>51</v>
      </c>
      <c r="Q2" s="19" t="s">
        <v>52</v>
      </c>
      <c r="R2" s="19" t="s">
        <v>53</v>
      </c>
      <c r="S2" s="19" t="s">
        <v>70</v>
      </c>
      <c r="W2"/>
      <c r="X2" s="33" t="s">
        <v>107</v>
      </c>
      <c r="Y2" s="33" t="s">
        <v>108</v>
      </c>
    </row>
    <row r="3" spans="1:25" ht="23.25" x14ac:dyDescent="0.35">
      <c r="B3" s="21" t="s">
        <v>48</v>
      </c>
      <c r="C3" s="29"/>
      <c r="D3" s="29"/>
      <c r="E3" s="29"/>
      <c r="F3" s="29"/>
      <c r="G3" s="29"/>
      <c r="H3" s="30"/>
      <c r="I3" s="30"/>
      <c r="J3" s="30"/>
      <c r="L3" s="29"/>
      <c r="M3" s="23" t="b">
        <f>INDEX('Data Transformation'!$O$4:$O$424,MATCH($B$3,'Data Transformation'!$M$4:$M$424,0),MATCH($M$2,'Data Transformation'!$O$3,0))</f>
        <v>0</v>
      </c>
      <c r="N3" s="27">
        <f>IF('Input and Summary Results'!$J$16="minimum",'Bin Analysis'!X4/(M3-1),'Bin Analysis'!Y3/('Bin Analysis'!M3-1))</f>
        <v>0</v>
      </c>
      <c r="O3" s="27" t="e">
        <f>IF(M3=FALSE,NA(),(VLOOKUP(1,C6:K25,4,FALSE))/(M3-1))</f>
        <v>#N/A</v>
      </c>
      <c r="P3" s="27" t="e">
        <f>IF(M3=FALSE,NA(),SUM(J6:J25)/Weighting!$S$5)</f>
        <v>#N/A</v>
      </c>
      <c r="Q3" s="27" t="e">
        <f>IF(M3=FALSE,NA(),SUM(K6:K25)/Weighting!$S$6)</f>
        <v>#N/A</v>
      </c>
      <c r="R3" s="27" t="e">
        <f>IF(M3=FALSE,NA(),(VLOOKUP(1,G6:K25,3,FALSE))/(M3-1))</f>
        <v>#N/A</v>
      </c>
      <c r="S3" s="22" t="e">
        <f>IF(M3=FALSE,NA(),IF(SUM(J6:J25)=2,"yes","no"))</f>
        <v>#N/A</v>
      </c>
      <c r="X3" s="2" cm="2">
        <f t="array" ref="X3:X4">FREQUENCY('Data Transformation'!G425:G6424,'Data Transformation'!$U$11)</f>
        <v>0</v>
      </c>
      <c r="Y3" s="2" cm="2">
        <f t="array" ref="Y3:Y4">FREQUENCY('Data Transformation'!G425:G8425,'Data Transformation'!$U$12)</f>
        <v>0</v>
      </c>
    </row>
    <row r="4" spans="1:25" x14ac:dyDescent="0.25">
      <c r="B4" t="s">
        <v>47</v>
      </c>
      <c r="C4" t="s">
        <v>5</v>
      </c>
      <c r="D4" t="s">
        <v>98</v>
      </c>
      <c r="E4" t="s">
        <v>99</v>
      </c>
      <c r="F4" t="s">
        <v>100</v>
      </c>
      <c r="G4" t="s">
        <v>69</v>
      </c>
      <c r="H4" t="s">
        <v>31</v>
      </c>
      <c r="I4" t="s">
        <v>32</v>
      </c>
      <c r="J4" t="s">
        <v>46</v>
      </c>
      <c r="K4" s="14" t="s">
        <v>45</v>
      </c>
      <c r="M4" s="14"/>
      <c r="X4" s="2">
        <v>0</v>
      </c>
      <c r="Y4" s="2">
        <v>0</v>
      </c>
    </row>
    <row r="5" spans="1:25" x14ac:dyDescent="0.25">
      <c r="D5" t="e">
        <f>IF(C5=1,'Data Transformation'!$G$3+0.5*'Data Transformation'!$W$25,IF(C6=1,D6-'Data Transformation'!$W$25,FALSE))</f>
        <v>#NUM!</v>
      </c>
      <c r="E5">
        <f>IF(ISLOGICAL(D5),"",FREQUENCY('Data Transformation'!$G$425:$G$8425,D5))</f>
        <v>0</v>
      </c>
      <c r="F5" t="e">
        <f>IF(ISLOGICAL(D5),"",E5-E4)</f>
        <v>#VALUE!</v>
      </c>
      <c r="M5" s="14"/>
    </row>
    <row r="6" spans="1:25" x14ac:dyDescent="0.25">
      <c r="A6" s="32" t="e">
        <f>IF(Weighting!$P$6&gt;0,B6,"")</f>
        <v>#NUM!</v>
      </c>
      <c r="B6" t="e">
        <f>Weighting!$C$6</f>
        <v>#DIV/0!</v>
      </c>
      <c r="C6" t="e">
        <f>Weighting!$F$6</f>
        <v>#NUM!</v>
      </c>
      <c r="D6" t="e">
        <f>IF(C6=1,'Data Transformation'!$G$3+0.5*'Data Transformation'!$W$25,IF(C7=1,D7-'Data Transformation'!$W$25,FALSE))</f>
        <v>#NUM!</v>
      </c>
      <c r="E6">
        <f>IF(ISLOGICAL(D6),"",FREQUENCY('Data Transformation'!$G$425:$G$8425,D6))</f>
        <v>0</v>
      </c>
      <c r="F6">
        <f>IF(ISLOGICAL(D6),"",E6-E5)</f>
        <v>0</v>
      </c>
      <c r="G6">
        <f>Weighting!$H$6</f>
        <v>1</v>
      </c>
      <c r="H6">
        <f>FREQUENCY('Data Transformation'!$G$425:$G$8425, $B$6)</f>
        <v>0</v>
      </c>
      <c r="I6" t="e">
        <f>H6-H5+C6</f>
        <v>#NUM!</v>
      </c>
      <c r="J6" t="e">
        <f>IF(I6=0,0,1)</f>
        <v>#NUM!</v>
      </c>
      <c r="K6" t="e">
        <f>J6*Weighting!$W$6</f>
        <v>#NUM!</v>
      </c>
      <c r="M6" s="14"/>
    </row>
    <row r="7" spans="1:25" x14ac:dyDescent="0.25">
      <c r="A7" s="32" t="str">
        <f>IF(Weighting!$P$7&gt;0,B7,"")</f>
        <v/>
      </c>
      <c r="B7" t="e">
        <f>Weighting!$C$7</f>
        <v>#DIV/0!</v>
      </c>
      <c r="C7" t="e">
        <f>Weighting!$F$7</f>
        <v>#NUM!</v>
      </c>
      <c r="D7" t="e">
        <f>IF(C7=1,'Data Transformation'!$G$3+0.5*'Data Transformation'!$W$25,IF(C8=1,D8-'Data Transformation'!$W$25,FALSE))</f>
        <v>#NUM!</v>
      </c>
      <c r="E7">
        <f>IF(ISLOGICAL(D7),"",FREQUENCY('Data Transformation'!$G$425:$G$8425,D7))</f>
        <v>0</v>
      </c>
      <c r="F7">
        <f t="shared" ref="F7:F25" si="0">IF(ISLOGICAL(D7),"",E7-E6)</f>
        <v>0</v>
      </c>
      <c r="G7">
        <f>Weighting!$H$7</f>
        <v>0</v>
      </c>
      <c r="H7">
        <f>FREQUENCY('Data Transformation'!$G$425:$G$8425, $B$7)</f>
        <v>0</v>
      </c>
      <c r="I7" t="e">
        <f t="shared" ref="I7:I25" si="1">H7-H6+C7</f>
        <v>#NUM!</v>
      </c>
      <c r="J7" t="e">
        <f>IF(I7=0,0,1)</f>
        <v>#NUM!</v>
      </c>
      <c r="K7" t="e">
        <f>J7*Weighting!$W$7</f>
        <v>#NUM!</v>
      </c>
      <c r="M7" s="14"/>
    </row>
    <row r="8" spans="1:25" x14ac:dyDescent="0.25">
      <c r="A8" s="32" t="str">
        <f>IF(Weighting!$P$8&gt;0,B8,"")</f>
        <v/>
      </c>
      <c r="B8" t="e">
        <f>Weighting!$C$8</f>
        <v>#DIV/0!</v>
      </c>
      <c r="C8" t="e">
        <f>Weighting!$F$8</f>
        <v>#NUM!</v>
      </c>
      <c r="D8" t="e">
        <f>IF(C8=1,'Data Transformation'!$G$3+0.5*'Data Transformation'!$W$25,IF(C9=1,D9-'Data Transformation'!$W$25,FALSE))</f>
        <v>#NUM!</v>
      </c>
      <c r="E8">
        <f>IF(ISLOGICAL(D8),"",FREQUENCY('Data Transformation'!$G$425:$G$8425,D8))</f>
        <v>0</v>
      </c>
      <c r="F8">
        <f t="shared" si="0"/>
        <v>0</v>
      </c>
      <c r="G8">
        <f>Weighting!$H$8</f>
        <v>0</v>
      </c>
      <c r="H8">
        <f>FREQUENCY('Data Transformation'!$G$425:$G$8425, $B$8)</f>
        <v>0</v>
      </c>
      <c r="I8" t="e">
        <f t="shared" si="1"/>
        <v>#NUM!</v>
      </c>
      <c r="J8" t="e">
        <f t="shared" ref="J8:J25" si="2">IF(I8=0,0,1)</f>
        <v>#NUM!</v>
      </c>
      <c r="K8" t="e">
        <f>J8*Weighting!$W$8</f>
        <v>#NUM!</v>
      </c>
      <c r="M8" s="14"/>
    </row>
    <row r="9" spans="1:25" x14ac:dyDescent="0.25">
      <c r="A9" s="32" t="str">
        <f>IF(Weighting!$P$9&gt;0,B9,"")</f>
        <v/>
      </c>
      <c r="B9" s="50" t="e">
        <f>Weighting!$C$9</f>
        <v>#DIV/0!</v>
      </c>
      <c r="C9" t="e">
        <f>Weighting!$F$9</f>
        <v>#NUM!</v>
      </c>
      <c r="D9" t="e">
        <f>IF(C9=1,'Data Transformation'!$G$3+0.5*'Data Transformation'!$W$25,IF(C10=1,D10-'Data Transformation'!$W$25,FALSE))</f>
        <v>#NUM!</v>
      </c>
      <c r="E9">
        <f>IF(ISLOGICAL(D9),"",FREQUENCY('Data Transformation'!$G$425:$G$8425,D9))</f>
        <v>0</v>
      </c>
      <c r="F9">
        <f t="shared" si="0"/>
        <v>0</v>
      </c>
      <c r="G9">
        <f>Weighting!$H$9</f>
        <v>0</v>
      </c>
      <c r="H9">
        <f>FREQUENCY('Data Transformation'!$G$425:$G$8425, $B$9)</f>
        <v>0</v>
      </c>
      <c r="I9" t="e">
        <f t="shared" si="1"/>
        <v>#NUM!</v>
      </c>
      <c r="J9" t="e">
        <f t="shared" si="2"/>
        <v>#NUM!</v>
      </c>
      <c r="K9" t="e">
        <f>J9*Weighting!$W$9</f>
        <v>#NUM!</v>
      </c>
      <c r="M9" s="14"/>
    </row>
    <row r="10" spans="1:25" x14ac:dyDescent="0.25">
      <c r="A10" s="32" t="str">
        <f>IF(Weighting!$P$10&gt;0,B10,"")</f>
        <v/>
      </c>
      <c r="B10" t="e">
        <f>Weighting!$C$10</f>
        <v>#DIV/0!</v>
      </c>
      <c r="C10" t="e">
        <f>Weighting!$F$10</f>
        <v>#NUM!</v>
      </c>
      <c r="D10" t="e">
        <f>IF(C10=1,'Data Transformation'!$G$3+0.5*'Data Transformation'!$W$25,IF(C11=1,D11-'Data Transformation'!$W$25,FALSE))</f>
        <v>#NUM!</v>
      </c>
      <c r="E10">
        <f>IF(ISLOGICAL(D10),"",FREQUENCY('Data Transformation'!$G$425:$G$8425,D10))</f>
        <v>0</v>
      </c>
      <c r="F10">
        <f t="shared" si="0"/>
        <v>0</v>
      </c>
      <c r="G10">
        <f>Weighting!$H$10</f>
        <v>0</v>
      </c>
      <c r="H10">
        <f>FREQUENCY('Data Transformation'!$G$425:$G$8425, $B$10)</f>
        <v>0</v>
      </c>
      <c r="I10" t="e">
        <f t="shared" si="1"/>
        <v>#NUM!</v>
      </c>
      <c r="J10" t="e">
        <f t="shared" si="2"/>
        <v>#NUM!</v>
      </c>
      <c r="K10" t="e">
        <f>J10*Weighting!$W$10</f>
        <v>#NUM!</v>
      </c>
      <c r="M10" s="14"/>
    </row>
    <row r="11" spans="1:25" x14ac:dyDescent="0.25">
      <c r="A11" s="32" t="str">
        <f>IF(Weighting!$P$11&gt;0,B11,"")</f>
        <v/>
      </c>
      <c r="B11" t="e">
        <f>Weighting!$C$11</f>
        <v>#DIV/0!</v>
      </c>
      <c r="C11" t="e">
        <f>Weighting!$F$11</f>
        <v>#NUM!</v>
      </c>
      <c r="D11" t="e">
        <f>IF(C11=1,'Data Transformation'!$G$3+0.5*'Data Transformation'!$W$25,IF(C12=1,D12-'Data Transformation'!$W$25,FALSE))</f>
        <v>#NUM!</v>
      </c>
      <c r="E11">
        <f>IF(ISLOGICAL(D11),"",FREQUENCY('Data Transformation'!$G$425:$G$8425,D11))</f>
        <v>0</v>
      </c>
      <c r="F11">
        <f t="shared" si="0"/>
        <v>0</v>
      </c>
      <c r="G11">
        <f>Weighting!$H$11</f>
        <v>0</v>
      </c>
      <c r="H11">
        <f>FREQUENCY('Data Transformation'!$G$425:$G$8425, $B$11)</f>
        <v>0</v>
      </c>
      <c r="I11" t="e">
        <f t="shared" si="1"/>
        <v>#NUM!</v>
      </c>
      <c r="J11" t="e">
        <f t="shared" si="2"/>
        <v>#NUM!</v>
      </c>
      <c r="K11" t="e">
        <f>J11*Weighting!$W$11</f>
        <v>#NUM!</v>
      </c>
      <c r="M11" s="14"/>
    </row>
    <row r="12" spans="1:25" x14ac:dyDescent="0.25">
      <c r="A12" s="32" t="str">
        <f>IF(Weighting!$P$12&gt;0,B12,"")</f>
        <v/>
      </c>
      <c r="B12" t="e">
        <f>Weighting!$C$12</f>
        <v>#DIV/0!</v>
      </c>
      <c r="C12" t="e">
        <f>Weighting!$F$12</f>
        <v>#NUM!</v>
      </c>
      <c r="D12" t="e">
        <f>IF(C12=1,'Data Transformation'!$G$3+0.5*'Data Transformation'!$W$25,IF(C13=1,D13-'Data Transformation'!$W$25,FALSE))</f>
        <v>#NUM!</v>
      </c>
      <c r="E12">
        <f>IF(ISLOGICAL(D12),"",FREQUENCY('Data Transformation'!$G$425:$G$8425,D12))</f>
        <v>0</v>
      </c>
      <c r="F12">
        <f t="shared" si="0"/>
        <v>0</v>
      </c>
      <c r="G12">
        <f>Weighting!$H$12</f>
        <v>0</v>
      </c>
      <c r="H12">
        <f>FREQUENCY('Data Transformation'!$G$425:$G$8425, $B$12)</f>
        <v>0</v>
      </c>
      <c r="I12" t="e">
        <f t="shared" si="1"/>
        <v>#NUM!</v>
      </c>
      <c r="J12" t="e">
        <f t="shared" si="2"/>
        <v>#NUM!</v>
      </c>
      <c r="K12" t="e">
        <f>J12*Weighting!$W$12</f>
        <v>#NUM!</v>
      </c>
      <c r="M12" s="14"/>
    </row>
    <row r="13" spans="1:25" x14ac:dyDescent="0.25">
      <c r="A13" s="32" t="str">
        <f>IF(Weighting!$P$13&gt;0,B13,"")</f>
        <v/>
      </c>
      <c r="B13" t="e">
        <f>Weighting!$C$13</f>
        <v>#DIV/0!</v>
      </c>
      <c r="C13" t="e">
        <f>Weighting!$F$13</f>
        <v>#NUM!</v>
      </c>
      <c r="D13" t="e">
        <f>IF(C13=1,'Data Transformation'!$G$3+0.5*'Data Transformation'!$W$25,IF(C14=1,D14-'Data Transformation'!$W$25,FALSE))</f>
        <v>#NUM!</v>
      </c>
      <c r="E13">
        <f>IF(ISLOGICAL(D13),"",FREQUENCY('Data Transformation'!$G$425:$G$8425,D13))</f>
        <v>0</v>
      </c>
      <c r="F13">
        <f t="shared" si="0"/>
        <v>0</v>
      </c>
      <c r="G13">
        <f>Weighting!$H$13</f>
        <v>0</v>
      </c>
      <c r="H13">
        <f>FREQUENCY('Data Transformation'!$G$425:$G$8425, $B$13)</f>
        <v>0</v>
      </c>
      <c r="I13" t="e">
        <f t="shared" si="1"/>
        <v>#NUM!</v>
      </c>
      <c r="J13" t="e">
        <f t="shared" si="2"/>
        <v>#NUM!</v>
      </c>
      <c r="K13" t="e">
        <f>J13*Weighting!$W$13</f>
        <v>#NUM!</v>
      </c>
      <c r="M13" s="14"/>
    </row>
    <row r="14" spans="1:25" x14ac:dyDescent="0.25">
      <c r="A14" s="32" t="str">
        <f>IF(Weighting!$P$14&gt;0,B14,"")</f>
        <v/>
      </c>
      <c r="B14" t="e">
        <f>Weighting!$C$14</f>
        <v>#DIV/0!</v>
      </c>
      <c r="C14" t="e">
        <f>Weighting!$F$14</f>
        <v>#NUM!</v>
      </c>
      <c r="D14" t="e">
        <f>IF(C14=1,'Data Transformation'!$G$3+0.5*'Data Transformation'!$W$25,IF(C15=1,D15-'Data Transformation'!$W$25,FALSE))</f>
        <v>#NUM!</v>
      </c>
      <c r="E14">
        <f>IF(ISLOGICAL(D14),"",FREQUENCY('Data Transformation'!$G$425:$G$8425,D14))</f>
        <v>0</v>
      </c>
      <c r="F14">
        <f t="shared" si="0"/>
        <v>0</v>
      </c>
      <c r="G14">
        <f>Weighting!$H$14</f>
        <v>0</v>
      </c>
      <c r="H14">
        <f>FREQUENCY('Data Transformation'!$G$425:$G$8425, $B$14)</f>
        <v>0</v>
      </c>
      <c r="I14" t="e">
        <f t="shared" si="1"/>
        <v>#NUM!</v>
      </c>
      <c r="J14" t="e">
        <f t="shared" si="2"/>
        <v>#NUM!</v>
      </c>
      <c r="K14" t="e">
        <f>J14*Weighting!$W$14</f>
        <v>#NUM!</v>
      </c>
      <c r="M14" s="14"/>
    </row>
    <row r="15" spans="1:25" x14ac:dyDescent="0.25">
      <c r="A15" s="32" t="str">
        <f>IF(Weighting!$P$15&gt;0,B15,"")</f>
        <v/>
      </c>
      <c r="B15" t="e">
        <f>Weighting!$C$15</f>
        <v>#DIV/0!</v>
      </c>
      <c r="C15" t="e">
        <f>Weighting!$F$15</f>
        <v>#NUM!</v>
      </c>
      <c r="D15" t="e">
        <f>IF(C15=1,'Data Transformation'!$G$3+0.5*'Data Transformation'!$W$25,IF(C16=1,D16-'Data Transformation'!$W$25,FALSE))</f>
        <v>#NUM!</v>
      </c>
      <c r="E15">
        <f>IF(ISLOGICAL(D15),"",FREQUENCY('Data Transformation'!$G$425:$G$8425,D15))</f>
        <v>0</v>
      </c>
      <c r="F15">
        <f t="shared" si="0"/>
        <v>0</v>
      </c>
      <c r="G15">
        <f>Weighting!$H$15</f>
        <v>0</v>
      </c>
      <c r="H15">
        <f>FREQUENCY('Data Transformation'!$G$425:$G$8425, $B$15)</f>
        <v>0</v>
      </c>
      <c r="I15" t="e">
        <f t="shared" si="1"/>
        <v>#NUM!</v>
      </c>
      <c r="J15" t="e">
        <f t="shared" si="2"/>
        <v>#NUM!</v>
      </c>
      <c r="K15" t="e">
        <f>J15*Weighting!$W$15</f>
        <v>#NUM!</v>
      </c>
      <c r="M15" s="14"/>
    </row>
    <row r="16" spans="1:25" x14ac:dyDescent="0.25">
      <c r="A16" s="32" t="str">
        <f>IF(Weighting!$P$16&gt;0,B16,"")</f>
        <v/>
      </c>
      <c r="B16" t="e">
        <f>Weighting!$C$16</f>
        <v>#DIV/0!</v>
      </c>
      <c r="C16" t="e">
        <f>Weighting!$F$16</f>
        <v>#NUM!</v>
      </c>
      <c r="D16" t="e">
        <f>IF(C16=1,'Data Transformation'!$G$3+0.5*'Data Transformation'!$W$25,IF(C17=1,D17-'Data Transformation'!$W$25,FALSE))</f>
        <v>#NUM!</v>
      </c>
      <c r="E16">
        <f>IF(ISLOGICAL(D16),"",FREQUENCY('Data Transformation'!$G$425:$G$8425,D16))</f>
        <v>0</v>
      </c>
      <c r="F16">
        <f t="shared" si="0"/>
        <v>0</v>
      </c>
      <c r="G16">
        <f>Weighting!$H$16</f>
        <v>0</v>
      </c>
      <c r="H16">
        <f>FREQUENCY('Data Transformation'!$G$425:$G$8425, $B$16)</f>
        <v>0</v>
      </c>
      <c r="I16" t="e">
        <f t="shared" si="1"/>
        <v>#NUM!</v>
      </c>
      <c r="J16" t="e">
        <f t="shared" si="2"/>
        <v>#NUM!</v>
      </c>
      <c r="K16" t="e">
        <f>J16*Weighting!$W$16</f>
        <v>#NUM!</v>
      </c>
      <c r="M16" s="14"/>
    </row>
    <row r="17" spans="1:25" x14ac:dyDescent="0.25">
      <c r="A17" s="32" t="str">
        <f>IF(Weighting!$P$17&gt;0,B17,"")</f>
        <v/>
      </c>
      <c r="B17" t="e">
        <f>Weighting!$C$17</f>
        <v>#DIV/0!</v>
      </c>
      <c r="C17" t="e">
        <f>Weighting!$F$17</f>
        <v>#NUM!</v>
      </c>
      <c r="D17" t="e">
        <f>IF(C17=1,'Data Transformation'!$G$3+0.5*'Data Transformation'!$W$25,IF(C18=1,D18-'Data Transformation'!$W$25,FALSE))</f>
        <v>#NUM!</v>
      </c>
      <c r="E17">
        <f>IF(ISLOGICAL(D17),"",FREQUENCY('Data Transformation'!$G$425:$G$8425,D17))</f>
        <v>0</v>
      </c>
      <c r="F17">
        <f t="shared" si="0"/>
        <v>0</v>
      </c>
      <c r="G17">
        <f>Weighting!$H$17</f>
        <v>0</v>
      </c>
      <c r="H17">
        <f>FREQUENCY('Data Transformation'!$G$425:$G$8425, $B$17)</f>
        <v>0</v>
      </c>
      <c r="I17" t="e">
        <f t="shared" si="1"/>
        <v>#NUM!</v>
      </c>
      <c r="J17" t="e">
        <f t="shared" si="2"/>
        <v>#NUM!</v>
      </c>
      <c r="K17" t="e">
        <f>J17*Weighting!$W$17</f>
        <v>#NUM!</v>
      </c>
      <c r="M17" s="14"/>
    </row>
    <row r="18" spans="1:25" x14ac:dyDescent="0.25">
      <c r="A18" s="32" t="str">
        <f>IF(Weighting!$P$18&gt;0,B18,"")</f>
        <v/>
      </c>
      <c r="B18" t="e">
        <f>Weighting!$C$18</f>
        <v>#DIV/0!</v>
      </c>
      <c r="C18" t="e">
        <f>Weighting!$F$18</f>
        <v>#NUM!</v>
      </c>
      <c r="D18" t="e">
        <f>IF(C18=1,'Data Transformation'!$G$3+0.5*'Data Transformation'!$W$25,IF(C19=1,D19-'Data Transformation'!$W$25,FALSE))</f>
        <v>#NUM!</v>
      </c>
      <c r="E18">
        <f>IF(ISLOGICAL(D18),"",FREQUENCY('Data Transformation'!$G$425:$G$8425,D18))</f>
        <v>0</v>
      </c>
      <c r="F18">
        <f t="shared" si="0"/>
        <v>0</v>
      </c>
      <c r="G18">
        <f>Weighting!$H$18</f>
        <v>0</v>
      </c>
      <c r="H18">
        <f>FREQUENCY('Data Transformation'!$G$425:$G$8425, $B$18)</f>
        <v>0</v>
      </c>
      <c r="I18" t="e">
        <f t="shared" si="1"/>
        <v>#NUM!</v>
      </c>
      <c r="J18" t="e">
        <f t="shared" si="2"/>
        <v>#NUM!</v>
      </c>
      <c r="K18" t="e">
        <f>J18*Weighting!$W$18</f>
        <v>#NUM!</v>
      </c>
      <c r="M18" s="14"/>
    </row>
    <row r="19" spans="1:25" x14ac:dyDescent="0.25">
      <c r="A19" s="32" t="str">
        <f>IF(Weighting!$P$19&gt;0,B19,"")</f>
        <v/>
      </c>
      <c r="B19" t="e">
        <f>Weighting!$C$19</f>
        <v>#DIV/0!</v>
      </c>
      <c r="C19" t="e">
        <f>Weighting!$F$19</f>
        <v>#NUM!</v>
      </c>
      <c r="D19" t="e">
        <f>IF(C19=1,'Data Transformation'!$G$3+0.5*'Data Transformation'!$W$25,IF(C20=1,D20-'Data Transformation'!$W$25,FALSE))</f>
        <v>#NUM!</v>
      </c>
      <c r="E19">
        <f>IF(ISLOGICAL(D19),"",FREQUENCY('Data Transformation'!$G$425:$G$8425,D19))</f>
        <v>0</v>
      </c>
      <c r="F19">
        <f t="shared" si="0"/>
        <v>0</v>
      </c>
      <c r="G19">
        <f>Weighting!$H$19</f>
        <v>0</v>
      </c>
      <c r="H19">
        <f>FREQUENCY('Data Transformation'!$G$425:$G$8425, $B$19)</f>
        <v>0</v>
      </c>
      <c r="I19" t="e">
        <f t="shared" si="1"/>
        <v>#NUM!</v>
      </c>
      <c r="J19" t="e">
        <f t="shared" si="2"/>
        <v>#NUM!</v>
      </c>
      <c r="K19" t="e">
        <f>J19*Weighting!$W$19</f>
        <v>#NUM!</v>
      </c>
      <c r="M19" s="14"/>
    </row>
    <row r="20" spans="1:25" x14ac:dyDescent="0.25">
      <c r="A20" s="32" t="str">
        <f>IF(Weighting!$P$20&gt;0,B20,"")</f>
        <v/>
      </c>
      <c r="B20" t="e">
        <f>Weighting!$C$20</f>
        <v>#DIV/0!</v>
      </c>
      <c r="C20" t="e">
        <f>Weighting!$F$20</f>
        <v>#NUM!</v>
      </c>
      <c r="D20" t="e">
        <f>IF(C20=1,'Data Transformation'!$G$3+0.5*'Data Transformation'!$W$25,IF(C21=1,D21-'Data Transformation'!$W$25,FALSE))</f>
        <v>#NUM!</v>
      </c>
      <c r="E20">
        <f>IF(ISLOGICAL(D20),"",FREQUENCY('Data Transformation'!$G$425:$G$8425,D20))</f>
        <v>0</v>
      </c>
      <c r="F20">
        <f t="shared" si="0"/>
        <v>0</v>
      </c>
      <c r="G20">
        <f>Weighting!$H$20</f>
        <v>0</v>
      </c>
      <c r="H20">
        <f>FREQUENCY('Data Transformation'!$G$425:$G$8425, $B$20)</f>
        <v>0</v>
      </c>
      <c r="I20" t="e">
        <f t="shared" si="1"/>
        <v>#NUM!</v>
      </c>
      <c r="J20" t="e">
        <f t="shared" si="2"/>
        <v>#NUM!</v>
      </c>
      <c r="K20" t="e">
        <f>J20*Weighting!$W$20</f>
        <v>#NUM!</v>
      </c>
      <c r="M20" s="14"/>
    </row>
    <row r="21" spans="1:25" x14ac:dyDescent="0.25">
      <c r="A21" s="32" t="str">
        <f>IF(Weighting!$P$21&gt;0,B21,"")</f>
        <v/>
      </c>
      <c r="B21" t="e">
        <f>Weighting!$C$21</f>
        <v>#DIV/0!</v>
      </c>
      <c r="C21" t="e">
        <f>Weighting!$F$21</f>
        <v>#NUM!</v>
      </c>
      <c r="D21" t="e">
        <f>IF(C21=1,'Data Transformation'!$G$3+0.5*'Data Transformation'!$W$25,IF(C22=1,D22-'Data Transformation'!$W$25,FALSE))</f>
        <v>#NUM!</v>
      </c>
      <c r="E21">
        <f>IF(ISLOGICAL(D21),"",FREQUENCY('Data Transformation'!$G$425:$G$8425,D21))</f>
        <v>0</v>
      </c>
      <c r="F21">
        <f t="shared" si="0"/>
        <v>0</v>
      </c>
      <c r="G21">
        <f>Weighting!$H$21</f>
        <v>0</v>
      </c>
      <c r="H21">
        <f>FREQUENCY('Data Transformation'!$G$425:$G$8425, $B$21)</f>
        <v>0</v>
      </c>
      <c r="I21" t="e">
        <f t="shared" si="1"/>
        <v>#NUM!</v>
      </c>
      <c r="J21" t="e">
        <f t="shared" si="2"/>
        <v>#NUM!</v>
      </c>
      <c r="K21" t="e">
        <f>J21*Weighting!$W$21</f>
        <v>#NUM!</v>
      </c>
      <c r="M21" s="14"/>
    </row>
    <row r="22" spans="1:25" x14ac:dyDescent="0.25">
      <c r="A22" s="32" t="str">
        <f>IF(Weighting!$P$22&gt;0,B22,"")</f>
        <v/>
      </c>
      <c r="B22" t="e">
        <f>Weighting!$C$22</f>
        <v>#DIV/0!</v>
      </c>
      <c r="C22" t="e">
        <f>Weighting!$F$22</f>
        <v>#NUM!</v>
      </c>
      <c r="D22" t="e">
        <f>IF(C22=1,'Data Transformation'!$G$3+0.5*'Data Transformation'!$W$25,IF(C23=1,D23-'Data Transformation'!$W$25,FALSE))</f>
        <v>#NUM!</v>
      </c>
      <c r="E22">
        <f>IF(ISLOGICAL(D22),"",FREQUENCY('Data Transformation'!$G$425:$G$8425,D22))</f>
        <v>0</v>
      </c>
      <c r="F22">
        <f t="shared" si="0"/>
        <v>0</v>
      </c>
      <c r="G22">
        <f>Weighting!$H$22</f>
        <v>0</v>
      </c>
      <c r="H22">
        <f>FREQUENCY('Data Transformation'!$G$425:$G$8425, $B$22)</f>
        <v>0</v>
      </c>
      <c r="I22" t="e">
        <f t="shared" si="1"/>
        <v>#NUM!</v>
      </c>
      <c r="J22" t="e">
        <f t="shared" si="2"/>
        <v>#NUM!</v>
      </c>
      <c r="K22" t="e">
        <f>J22*Weighting!$W$22</f>
        <v>#NUM!</v>
      </c>
      <c r="M22" s="14"/>
    </row>
    <row r="23" spans="1:25" x14ac:dyDescent="0.25">
      <c r="A23" s="32" t="str">
        <f>IF(Weighting!$P$23&gt;0,B23,"")</f>
        <v/>
      </c>
      <c r="B23" t="e">
        <f>Weighting!$C$23</f>
        <v>#DIV/0!</v>
      </c>
      <c r="C23" t="e">
        <f>Weighting!$F$23</f>
        <v>#NUM!</v>
      </c>
      <c r="D23" t="e">
        <f>IF(C23=1,'Data Transformation'!$G$3+0.5*'Data Transformation'!$W$25,IF(C24=1,D24-'Data Transformation'!$W$25,FALSE))</f>
        <v>#NUM!</v>
      </c>
      <c r="E23">
        <f>IF(ISLOGICAL(D23),"",FREQUENCY('Data Transformation'!$G$425:$G$8425,D23))</f>
        <v>0</v>
      </c>
      <c r="F23">
        <f t="shared" si="0"/>
        <v>0</v>
      </c>
      <c r="G23">
        <f>Weighting!$H$23</f>
        <v>0</v>
      </c>
      <c r="H23">
        <f>FREQUENCY('Data Transformation'!$G$425:$G$8425, $B$23)</f>
        <v>0</v>
      </c>
      <c r="I23" t="e">
        <f t="shared" si="1"/>
        <v>#NUM!</v>
      </c>
      <c r="J23" t="e">
        <f t="shared" si="2"/>
        <v>#NUM!</v>
      </c>
      <c r="K23" t="e">
        <f>J23*Weighting!$W$23</f>
        <v>#NUM!</v>
      </c>
      <c r="M23" s="14"/>
    </row>
    <row r="24" spans="1:25" x14ac:dyDescent="0.25">
      <c r="A24" s="32" t="str">
        <f>IF(Weighting!$P$24&gt;0,B24,"")</f>
        <v/>
      </c>
      <c r="B24" t="e">
        <f>Weighting!$C$24</f>
        <v>#DIV/0!</v>
      </c>
      <c r="C24" t="e">
        <f>Weighting!$F$24</f>
        <v>#NUM!</v>
      </c>
      <c r="D24" t="e">
        <f>IF(C24=1,'Data Transformation'!$G$3+0.5*'Data Transformation'!$W$25,IF(C25=1,D25-'Data Transformation'!$W$25,FALSE))</f>
        <v>#NUM!</v>
      </c>
      <c r="E24">
        <f>IF(ISLOGICAL(D24),"",FREQUENCY('Data Transformation'!$G$425:$G$8425,D24))</f>
        <v>0</v>
      </c>
      <c r="F24">
        <f t="shared" si="0"/>
        <v>0</v>
      </c>
      <c r="G24">
        <f>Weighting!$H$24</f>
        <v>0</v>
      </c>
      <c r="H24">
        <f>FREQUENCY('Data Transformation'!$G$425:$G$8425, $B$24)</f>
        <v>0</v>
      </c>
      <c r="I24" t="e">
        <f t="shared" si="1"/>
        <v>#NUM!</v>
      </c>
      <c r="J24" t="e">
        <f t="shared" si="2"/>
        <v>#NUM!</v>
      </c>
      <c r="K24" t="e">
        <f>J24*Weighting!$W$24</f>
        <v>#NUM!</v>
      </c>
      <c r="M24" s="14"/>
    </row>
    <row r="25" spans="1:25" x14ac:dyDescent="0.25">
      <c r="A25" s="32" t="str">
        <f>IF(Weighting!$P$25&gt;0,B25,"")</f>
        <v/>
      </c>
      <c r="B25" t="e">
        <f>Weighting!$C$25</f>
        <v>#DIV/0!</v>
      </c>
      <c r="C25" t="e">
        <f>Weighting!$F$25</f>
        <v>#NUM!</v>
      </c>
      <c r="D25" t="e">
        <f>IF(C25=1,'Data Transformation'!$G$3+0.5*'Data Transformation'!$W$25,IF(C26=1,D26-'Data Transformation'!$W$25,FALSE))</f>
        <v>#NUM!</v>
      </c>
      <c r="E25">
        <f>IF(ISLOGICAL(D25),"",FREQUENCY('Data Transformation'!$G$425:$G$8425,D25))</f>
        <v>0</v>
      </c>
      <c r="F25">
        <f t="shared" si="0"/>
        <v>0</v>
      </c>
      <c r="G25">
        <f>Weighting!$H$25</f>
        <v>0</v>
      </c>
      <c r="H25">
        <f>FREQUENCY('Data Transformation'!$G$425:$G$8425, $B$25)</f>
        <v>0</v>
      </c>
      <c r="I25" t="e">
        <f t="shared" si="1"/>
        <v>#NUM!</v>
      </c>
      <c r="J25" t="e">
        <f t="shared" si="2"/>
        <v>#NUM!</v>
      </c>
      <c r="K25" t="e">
        <f>J25*Weighting!$W$25</f>
        <v>#NUM!</v>
      </c>
      <c r="M25" s="14"/>
    </row>
    <row r="26" spans="1:25" x14ac:dyDescent="0.25">
      <c r="M26" s="14"/>
    </row>
    <row r="27" spans="1:25" ht="23.25" x14ac:dyDescent="0.35">
      <c r="A27" s="21" t="s">
        <v>0</v>
      </c>
      <c r="B27" s="21" t="str">
        <f>IFERROR(VLOOKUP(C27,'Data Transformation'!$L$6:$M$426,2,FALSE),"")</f>
        <v/>
      </c>
      <c r="C27" s="21">
        <v>1</v>
      </c>
      <c r="D27" s="21"/>
      <c r="E27" s="21"/>
      <c r="F27" s="21"/>
      <c r="G27" s="21"/>
      <c r="H27" s="22"/>
      <c r="I27" s="22"/>
      <c r="L27" s="21" t="str">
        <f>B27</f>
        <v/>
      </c>
      <c r="M27" s="23" t="e">
        <f>INDEX('Data Transformation'!$O$4:$O$424,MATCH($B$27,'Data Transformation'!$M$4:$M$424,0),MATCH($M$2,'Data Transformation'!$O$3,0))</f>
        <v>#N/A</v>
      </c>
      <c r="N27" s="27" t="e">
        <f>IF('Input and Summary Results'!$J$16="minimum",'Bin Analysis'!X28/(M27-1),'Bin Analysis'!Y27/('Bin Analysis'!M27-1))</f>
        <v>#N/A</v>
      </c>
      <c r="O27" s="27" t="e">
        <f>IF(M27=FALSE,NA(),(VLOOKUP(1,C30:K49,4,FALSE))/(M27-1))</f>
        <v>#N/A</v>
      </c>
      <c r="P27" s="27" t="e">
        <f>IF(M27=FALSE,NA(),SUM(J30:J49)/Weighting!$S$5)</f>
        <v>#N/A</v>
      </c>
      <c r="Q27" s="27" t="e">
        <f>IF(M27=FALSE,NA(),SUM(K30:K49)/Weighting!$S$6)</f>
        <v>#N/A</v>
      </c>
      <c r="R27" s="27" t="e">
        <f>IF(M27=FALSE,NA(),(VLOOKUP(1,G30:K49,3,FALSE))/(M27-1))</f>
        <v>#N/A</v>
      </c>
      <c r="S27" s="22" t="e">
        <f>IF(M27=FALSE,NA(),IF(SUM(J30:J49)=2,"yes","no"))</f>
        <v>#N/A</v>
      </c>
      <c r="T27" s="21"/>
      <c r="U27" s="21"/>
      <c r="V27" s="21"/>
      <c r="X27" s="2" cm="2">
        <f t="array" ref="X27:X28">FREQUENCY(IF('Data Transformation'!$B$425:$B$6424='Bin Analysis'!L27,'Data Transformation'!$G$425:$G$6424),'Data Transformation'!$U$11)</f>
        <v>0</v>
      </c>
      <c r="Y27" s="2" cm="2">
        <f t="array" ref="Y27:Y28">FREQUENCY(IF('Data Transformation'!$B$425:$B$6424='Bin Analysis'!L27,'Data Transformation'!$G$425:$G$6424),'Data Transformation'!$U$12)</f>
        <v>0</v>
      </c>
    </row>
    <row r="28" spans="1:25" x14ac:dyDescent="0.25">
      <c r="A28" s="14" t="s">
        <v>67</v>
      </c>
      <c r="B28" t="s">
        <v>47</v>
      </c>
      <c r="C28" t="s">
        <v>5</v>
      </c>
      <c r="D28" t="s">
        <v>98</v>
      </c>
      <c r="E28" t="s">
        <v>99</v>
      </c>
      <c r="F28" t="s">
        <v>100</v>
      </c>
      <c r="G28" t="s">
        <v>69</v>
      </c>
      <c r="H28" t="s">
        <v>31</v>
      </c>
      <c r="I28" t="s">
        <v>32</v>
      </c>
      <c r="J28" t="s">
        <v>46</v>
      </c>
      <c r="K28" s="14" t="s">
        <v>45</v>
      </c>
      <c r="M28" s="14"/>
      <c r="X28" s="2">
        <v>0</v>
      </c>
      <c r="Y28" s="2">
        <v>0</v>
      </c>
    </row>
    <row r="29" spans="1:25" x14ac:dyDescent="0.25">
      <c r="D29" t="e">
        <f>IF(C29=1,'Data Transformation'!$G$3+0.5*'Data Transformation'!$W$25,IF(C30=1,D30-'Data Transformation'!$W$25,FALSE))</f>
        <v>#NUM!</v>
      </c>
      <c r="E29">
        <f t="array" ref="E29">IF(ISLOGICAL(D29),"",FREQUENCY(IF('Data Transformation'!$B$425:$B$8425='Bin Analysis'!$B$27,'Data Transformation'!$G$425:$G$8425),D29))</f>
        <v>2001</v>
      </c>
      <c r="F29" t="e">
        <f>IF(ISLOGICAL(D29),"",E29-E28)</f>
        <v>#VALUE!</v>
      </c>
      <c r="M29" s="14"/>
    </row>
    <row r="30" spans="1:25" x14ac:dyDescent="0.25">
      <c r="A30" s="32" t="e">
        <f>IF(Weighting!$P$6&gt;0,B30,"")</f>
        <v>#NUM!</v>
      </c>
      <c r="B30" t="e">
        <f>Weighting!$C$6</f>
        <v>#DIV/0!</v>
      </c>
      <c r="C30" t="e">
        <f>Weighting!$F$6</f>
        <v>#NUM!</v>
      </c>
      <c r="D30" t="e">
        <f>IF(C30=1,'Data Transformation'!$G$3+0.5*'Data Transformation'!$W$25,IF(C31=1,D31-'Data Transformation'!$W$25,FALSE))</f>
        <v>#NUM!</v>
      </c>
      <c r="E30">
        <f t="array" ref="E30">IF(ISLOGICAL(D30),"",FREQUENCY(IF('Data Transformation'!$B$425:$B$8425='Bin Analysis'!$B$27,'Data Transformation'!$G$425:$G$8425),D30))</f>
        <v>2001</v>
      </c>
      <c r="F30">
        <f>IF(ISLOGICAL(D30),"",E30-E29)</f>
        <v>0</v>
      </c>
      <c r="G30">
        <f>Weighting!$H$6</f>
        <v>1</v>
      </c>
      <c r="H30">
        <f t="array" ref="H30">FREQUENCY(IF('Data Transformation'!$B$4:$B$8425=$B$27,'Data Transformation'!$G$4:$G$8425),'Bin Analysis'!$B30)</f>
        <v>2073</v>
      </c>
      <c r="I30">
        <f>H30-H29</f>
        <v>2073</v>
      </c>
      <c r="J30">
        <f>IF(I30=0,0,1)</f>
        <v>1</v>
      </c>
      <c r="K30" t="e">
        <f>J30*Weighting!$W$6</f>
        <v>#NUM!</v>
      </c>
      <c r="M30" s="14"/>
    </row>
    <row r="31" spans="1:25" x14ac:dyDescent="0.25">
      <c r="A31" s="32" t="str">
        <f>IF(Weighting!$P$7&gt;0,B31,"")</f>
        <v/>
      </c>
      <c r="B31" t="e">
        <f>Weighting!$C$7</f>
        <v>#DIV/0!</v>
      </c>
      <c r="C31" t="e">
        <f>Weighting!$F$7</f>
        <v>#NUM!</v>
      </c>
      <c r="D31" t="e">
        <f>IF(C31=1,'Data Transformation'!$G$3+0.5*'Data Transformation'!$W$25,IF(C32=1,D32-'Data Transformation'!$W$25,FALSE))</f>
        <v>#NUM!</v>
      </c>
      <c r="E31">
        <f t="array" ref="E31">IF(ISLOGICAL(D31),"",FREQUENCY(IF('Data Transformation'!$B$425:$B$8425='Bin Analysis'!$B$27,'Data Transformation'!$G$425:$G$8425),D31))</f>
        <v>2001</v>
      </c>
      <c r="F31">
        <f t="shared" ref="F31:F49" si="3">IF(ISLOGICAL(D31),"",E31-E30)</f>
        <v>0</v>
      </c>
      <c r="G31">
        <f>Weighting!$H$7</f>
        <v>0</v>
      </c>
      <c r="H31">
        <f t="array" ref="H31">FREQUENCY(IF('Data Transformation'!$B$4:$B$8425=$B$27,'Data Transformation'!$G$4:$G$8425),'Bin Analysis'!$B31)</f>
        <v>2073</v>
      </c>
      <c r="I31">
        <f t="shared" ref="I31:I49" si="4">H31-H30</f>
        <v>0</v>
      </c>
      <c r="J31">
        <f>IF(I31=0,0,1)</f>
        <v>0</v>
      </c>
      <c r="K31">
        <f>J31*Weighting!$W$7</f>
        <v>0</v>
      </c>
      <c r="M31" s="14"/>
    </row>
    <row r="32" spans="1:25" x14ac:dyDescent="0.25">
      <c r="A32" s="32" t="str">
        <f>IF(Weighting!$P$8&gt;0,B32,"")</f>
        <v/>
      </c>
      <c r="B32" t="e">
        <f>Weighting!$C$8</f>
        <v>#DIV/0!</v>
      </c>
      <c r="C32" t="e">
        <f>Weighting!$F$8</f>
        <v>#NUM!</v>
      </c>
      <c r="D32" t="e">
        <f>IF(C32=1,'Data Transformation'!$G$3+0.5*'Data Transformation'!$W$25,IF(C33=1,D33-'Data Transformation'!$W$25,FALSE))</f>
        <v>#NUM!</v>
      </c>
      <c r="E32">
        <f t="array" ref="E32">IF(ISLOGICAL(D32),"",FREQUENCY(IF('Data Transformation'!$B$425:$B$8425='Bin Analysis'!$B$27,'Data Transformation'!$G$425:$G$8425),D32))</f>
        <v>2001</v>
      </c>
      <c r="F32">
        <f t="shared" si="3"/>
        <v>0</v>
      </c>
      <c r="G32">
        <f>Weighting!$H$8</f>
        <v>0</v>
      </c>
      <c r="H32">
        <f t="array" ref="H32">FREQUENCY(IF('Data Transformation'!$B$4:$B$8425=$B$27,'Data Transformation'!$G$4:$G$8425),'Bin Analysis'!$B32)</f>
        <v>2073</v>
      </c>
      <c r="I32">
        <f t="shared" si="4"/>
        <v>0</v>
      </c>
      <c r="J32">
        <f t="shared" ref="J32:J49" si="5">IF(I32=0,0,1)</f>
        <v>0</v>
      </c>
      <c r="K32">
        <f>J32*Weighting!$W$8</f>
        <v>0</v>
      </c>
      <c r="M32" s="14"/>
    </row>
    <row r="33" spans="1:13" x14ac:dyDescent="0.25">
      <c r="A33" s="32" t="str">
        <f>IF(Weighting!$P$9&gt;0,B33,"")</f>
        <v/>
      </c>
      <c r="B33" s="50" t="e">
        <f>Weighting!$C$9</f>
        <v>#DIV/0!</v>
      </c>
      <c r="C33" t="e">
        <f>Weighting!$F$9</f>
        <v>#NUM!</v>
      </c>
      <c r="D33" t="e">
        <f>IF(C33=1,'Data Transformation'!$G$3+0.5*'Data Transformation'!$W$25,IF(C34=1,D34-'Data Transformation'!$W$25,FALSE))</f>
        <v>#NUM!</v>
      </c>
      <c r="E33">
        <f t="array" ref="E33">IF(ISLOGICAL(D33),"",FREQUENCY(IF('Data Transformation'!$B$425:$B$8425='Bin Analysis'!$B$27,'Data Transformation'!$G$425:$G$8425),D33))</f>
        <v>2001</v>
      </c>
      <c r="F33">
        <f t="shared" si="3"/>
        <v>0</v>
      </c>
      <c r="G33">
        <f>Weighting!$H$9</f>
        <v>0</v>
      </c>
      <c r="H33">
        <f t="array" ref="H33">FREQUENCY(IF('Data Transformation'!$B$4:$B$8425=$B$27,'Data Transformation'!$G$4:$G$8425),'Bin Analysis'!$B33)</f>
        <v>2073</v>
      </c>
      <c r="I33">
        <f t="shared" si="4"/>
        <v>0</v>
      </c>
      <c r="J33">
        <f t="shared" si="5"/>
        <v>0</v>
      </c>
      <c r="K33">
        <f>J33*Weighting!$W$9</f>
        <v>0</v>
      </c>
      <c r="M33" s="14"/>
    </row>
    <row r="34" spans="1:13" x14ac:dyDescent="0.25">
      <c r="A34" s="32" t="str">
        <f>IF(Weighting!$P$10&gt;0,B34,"")</f>
        <v/>
      </c>
      <c r="B34" t="e">
        <f>Weighting!$C$10</f>
        <v>#DIV/0!</v>
      </c>
      <c r="C34" t="e">
        <f>Weighting!$F$10</f>
        <v>#NUM!</v>
      </c>
      <c r="D34" t="e">
        <f>IF(C34=1,'Data Transformation'!$G$3+0.5*'Data Transformation'!$W$25,IF(C35=1,D35-'Data Transformation'!$W$25,FALSE))</f>
        <v>#NUM!</v>
      </c>
      <c r="E34">
        <f t="array" ref="E34">IF(ISLOGICAL(D34),"",FREQUENCY(IF('Data Transformation'!$B$425:$B$8425='Bin Analysis'!$B$27,'Data Transformation'!$G$425:$G$8425),D34))</f>
        <v>2001</v>
      </c>
      <c r="F34">
        <f t="shared" si="3"/>
        <v>0</v>
      </c>
      <c r="G34">
        <f>Weighting!$H$10</f>
        <v>0</v>
      </c>
      <c r="H34">
        <f t="array" ref="H34">FREQUENCY(IF('Data Transformation'!$B$4:$B$8425=$B$27,'Data Transformation'!$G$4:$G$8425),'Bin Analysis'!$B34)</f>
        <v>2073</v>
      </c>
      <c r="I34">
        <f t="shared" si="4"/>
        <v>0</v>
      </c>
      <c r="J34">
        <f t="shared" si="5"/>
        <v>0</v>
      </c>
      <c r="K34">
        <f>J34*Weighting!$W$10</f>
        <v>0</v>
      </c>
      <c r="M34" s="14"/>
    </row>
    <row r="35" spans="1:13" x14ac:dyDescent="0.25">
      <c r="A35" s="32" t="str">
        <f>IF(Weighting!$P$11&gt;0,B35,"")</f>
        <v/>
      </c>
      <c r="B35" t="e">
        <f>Weighting!$C$11</f>
        <v>#DIV/0!</v>
      </c>
      <c r="C35" t="e">
        <f>Weighting!$F$11</f>
        <v>#NUM!</v>
      </c>
      <c r="D35" t="e">
        <f>IF(C35=1,'Data Transformation'!$G$3+0.5*'Data Transformation'!$W$25,IF(C36=1,D36-'Data Transformation'!$W$25,FALSE))</f>
        <v>#NUM!</v>
      </c>
      <c r="E35">
        <f t="array" ref="E35">IF(ISLOGICAL(D35),"",FREQUENCY(IF('Data Transformation'!$B$425:$B$8425='Bin Analysis'!$B$27,'Data Transformation'!$G$425:$G$8425),D35))</f>
        <v>2001</v>
      </c>
      <c r="F35">
        <f t="shared" si="3"/>
        <v>0</v>
      </c>
      <c r="G35">
        <f>Weighting!$H$11</f>
        <v>0</v>
      </c>
      <c r="H35">
        <f t="array" ref="H35">FREQUENCY(IF('Data Transformation'!$B$4:$B$8425=$B$27,'Data Transformation'!$G$4:$G$8425),'Bin Analysis'!$B35)</f>
        <v>2073</v>
      </c>
      <c r="I35">
        <f t="shared" si="4"/>
        <v>0</v>
      </c>
      <c r="J35">
        <f t="shared" si="5"/>
        <v>0</v>
      </c>
      <c r="K35">
        <f>J35*Weighting!$W$11</f>
        <v>0</v>
      </c>
      <c r="M35" s="14"/>
    </row>
    <row r="36" spans="1:13" x14ac:dyDescent="0.25">
      <c r="A36" s="32" t="str">
        <f>IF(Weighting!$P$12&gt;0,B36,"")</f>
        <v/>
      </c>
      <c r="B36" t="e">
        <f>Weighting!$C$12</f>
        <v>#DIV/0!</v>
      </c>
      <c r="C36" t="e">
        <f>Weighting!$F$12</f>
        <v>#NUM!</v>
      </c>
      <c r="D36" t="e">
        <f>IF(C36=1,'Data Transformation'!$G$3+0.5*'Data Transformation'!$W$25,IF(C37=1,D37-'Data Transformation'!$W$25,FALSE))</f>
        <v>#NUM!</v>
      </c>
      <c r="E36">
        <f t="array" ref="E36">IF(ISLOGICAL(D36),"",FREQUENCY(IF('Data Transformation'!$B$425:$B$8425='Bin Analysis'!$B$27,'Data Transformation'!$G$425:$G$8425),D36))</f>
        <v>2001</v>
      </c>
      <c r="F36">
        <f t="shared" si="3"/>
        <v>0</v>
      </c>
      <c r="G36">
        <f>Weighting!$H$12</f>
        <v>0</v>
      </c>
      <c r="H36">
        <f t="array" ref="H36">FREQUENCY(IF('Data Transformation'!$B$4:$B$8425=$B$27,'Data Transformation'!$G$4:$G$8425),'Bin Analysis'!$B36)</f>
        <v>2073</v>
      </c>
      <c r="I36">
        <f t="shared" si="4"/>
        <v>0</v>
      </c>
      <c r="J36">
        <f t="shared" si="5"/>
        <v>0</v>
      </c>
      <c r="K36">
        <f>J36*Weighting!$W$12</f>
        <v>0</v>
      </c>
      <c r="M36" s="14"/>
    </row>
    <row r="37" spans="1:13" x14ac:dyDescent="0.25">
      <c r="A37" s="32" t="str">
        <f>IF(Weighting!$P$13&gt;0,B37,"")</f>
        <v/>
      </c>
      <c r="B37" t="e">
        <f>Weighting!$C$13</f>
        <v>#DIV/0!</v>
      </c>
      <c r="C37" t="e">
        <f>Weighting!$F$13</f>
        <v>#NUM!</v>
      </c>
      <c r="D37" t="e">
        <f>IF(C37=1,'Data Transformation'!$G$3+0.5*'Data Transformation'!$W$25,IF(C38=1,D38-'Data Transformation'!$W$25,FALSE))</f>
        <v>#NUM!</v>
      </c>
      <c r="E37">
        <f t="array" ref="E37">IF(ISLOGICAL(D37),"",FREQUENCY(IF('Data Transformation'!$B$425:$B$8425='Bin Analysis'!$B$27,'Data Transformation'!$G$425:$G$8425),D37))</f>
        <v>2001</v>
      </c>
      <c r="F37">
        <f t="shared" si="3"/>
        <v>0</v>
      </c>
      <c r="G37">
        <f>Weighting!$H$13</f>
        <v>0</v>
      </c>
      <c r="H37">
        <f t="array" ref="H37">FREQUENCY(IF('Data Transformation'!$B$4:$B$8425=$B$27,'Data Transformation'!$G$4:$G$8425),'Bin Analysis'!$B37)</f>
        <v>2073</v>
      </c>
      <c r="I37">
        <f t="shared" si="4"/>
        <v>0</v>
      </c>
      <c r="J37">
        <f t="shared" si="5"/>
        <v>0</v>
      </c>
      <c r="K37">
        <f>J37*Weighting!$W$13</f>
        <v>0</v>
      </c>
      <c r="M37" s="14"/>
    </row>
    <row r="38" spans="1:13" x14ac:dyDescent="0.25">
      <c r="A38" s="32" t="str">
        <f>IF(Weighting!$P$14&gt;0,B38,"")</f>
        <v/>
      </c>
      <c r="B38" t="e">
        <f>Weighting!$C$14</f>
        <v>#DIV/0!</v>
      </c>
      <c r="C38" t="e">
        <f>Weighting!$F$14</f>
        <v>#NUM!</v>
      </c>
      <c r="D38" t="e">
        <f>IF(C38=1,'Data Transformation'!$G$3+0.5*'Data Transformation'!$W$25,IF(C39=1,D39-'Data Transformation'!$W$25,FALSE))</f>
        <v>#NUM!</v>
      </c>
      <c r="E38">
        <f t="array" ref="E38">IF(ISLOGICAL(D38),"",FREQUENCY(IF('Data Transformation'!$B$425:$B$8425='Bin Analysis'!$B$27,'Data Transformation'!$G$425:$G$8425),D38))</f>
        <v>2001</v>
      </c>
      <c r="F38">
        <f t="shared" si="3"/>
        <v>0</v>
      </c>
      <c r="G38">
        <f>Weighting!$H$14</f>
        <v>0</v>
      </c>
      <c r="H38">
        <f t="array" ref="H38">FREQUENCY(IF('Data Transformation'!$B$4:$B$8425=$B$27,'Data Transformation'!$G$4:$G$8425),'Bin Analysis'!$B38)</f>
        <v>2073</v>
      </c>
      <c r="I38">
        <f t="shared" si="4"/>
        <v>0</v>
      </c>
      <c r="J38">
        <f t="shared" si="5"/>
        <v>0</v>
      </c>
      <c r="K38">
        <f>J38*Weighting!$W$14</f>
        <v>0</v>
      </c>
      <c r="M38" s="14"/>
    </row>
    <row r="39" spans="1:13" x14ac:dyDescent="0.25">
      <c r="A39" s="32" t="str">
        <f>IF(Weighting!$P$15&gt;0,B39,"")</f>
        <v/>
      </c>
      <c r="B39" t="e">
        <f>Weighting!$C$15</f>
        <v>#DIV/0!</v>
      </c>
      <c r="C39" t="e">
        <f>Weighting!$F$15</f>
        <v>#NUM!</v>
      </c>
      <c r="D39" t="e">
        <f>IF(C39=1,'Data Transformation'!$G$3+0.5*'Data Transformation'!$W$25,IF(C40=1,D40-'Data Transformation'!$W$25,FALSE))</f>
        <v>#NUM!</v>
      </c>
      <c r="E39">
        <f t="array" ref="E39">IF(ISLOGICAL(D39),"",FREQUENCY(IF('Data Transformation'!$B$425:$B$8425='Bin Analysis'!$B$27,'Data Transformation'!$G$425:$G$8425),D39))</f>
        <v>2001</v>
      </c>
      <c r="F39">
        <f t="shared" si="3"/>
        <v>0</v>
      </c>
      <c r="G39">
        <f>Weighting!$H$15</f>
        <v>0</v>
      </c>
      <c r="H39">
        <f t="array" ref="H39">FREQUENCY(IF('Data Transformation'!$B$4:$B$8425=$B$27,'Data Transformation'!$G$4:$G$8425),'Bin Analysis'!$B39)</f>
        <v>2073</v>
      </c>
      <c r="I39">
        <f t="shared" si="4"/>
        <v>0</v>
      </c>
      <c r="J39">
        <f t="shared" si="5"/>
        <v>0</v>
      </c>
      <c r="K39">
        <f>J39*Weighting!$W$15</f>
        <v>0</v>
      </c>
      <c r="M39" s="14"/>
    </row>
    <row r="40" spans="1:13" x14ac:dyDescent="0.25">
      <c r="A40" s="32" t="str">
        <f>IF(Weighting!$P$16&gt;0,B40,"")</f>
        <v/>
      </c>
      <c r="B40" t="e">
        <f>Weighting!$C$16</f>
        <v>#DIV/0!</v>
      </c>
      <c r="C40" t="e">
        <f>Weighting!$F$16</f>
        <v>#NUM!</v>
      </c>
      <c r="D40" t="e">
        <f>IF(C40=1,'Data Transformation'!$G$3+0.5*'Data Transformation'!$W$25,IF(C41=1,D41-'Data Transformation'!$W$25,FALSE))</f>
        <v>#NUM!</v>
      </c>
      <c r="E40">
        <f t="array" ref="E40">IF(ISLOGICAL(D40),"",FREQUENCY(IF('Data Transformation'!$B$425:$B$8425='Bin Analysis'!$B$27,'Data Transformation'!$G$425:$G$8425),D40))</f>
        <v>2001</v>
      </c>
      <c r="F40">
        <f t="shared" si="3"/>
        <v>0</v>
      </c>
      <c r="G40">
        <f>Weighting!$H$16</f>
        <v>0</v>
      </c>
      <c r="H40">
        <f t="array" ref="H40">FREQUENCY(IF('Data Transformation'!$B$4:$B$8425=$B$27,'Data Transformation'!$G$4:$G$8425),'Bin Analysis'!$B40)</f>
        <v>2073</v>
      </c>
      <c r="I40">
        <f t="shared" si="4"/>
        <v>0</v>
      </c>
      <c r="J40">
        <f t="shared" si="5"/>
        <v>0</v>
      </c>
      <c r="K40">
        <f>J40*Weighting!$W$16</f>
        <v>0</v>
      </c>
      <c r="M40" s="14"/>
    </row>
    <row r="41" spans="1:13" x14ac:dyDescent="0.25">
      <c r="A41" s="32" t="str">
        <f>IF(Weighting!$P$17&gt;0,B41,"")</f>
        <v/>
      </c>
      <c r="B41" t="e">
        <f>Weighting!$C$17</f>
        <v>#DIV/0!</v>
      </c>
      <c r="C41" t="e">
        <f>Weighting!$F$17</f>
        <v>#NUM!</v>
      </c>
      <c r="D41" t="e">
        <f>IF(C41=1,'Data Transformation'!$G$3+0.5*'Data Transformation'!$W$25,IF(C42=1,D42-'Data Transformation'!$W$25,FALSE))</f>
        <v>#NUM!</v>
      </c>
      <c r="E41">
        <f t="array" ref="E41">IF(ISLOGICAL(D41),"",FREQUENCY(IF('Data Transformation'!$B$425:$B$8425='Bin Analysis'!$B$27,'Data Transformation'!$G$425:$G$8425),D41))</f>
        <v>2001</v>
      </c>
      <c r="F41">
        <f t="shared" si="3"/>
        <v>0</v>
      </c>
      <c r="G41">
        <f>Weighting!$H$17</f>
        <v>0</v>
      </c>
      <c r="H41">
        <f t="array" ref="H41">FREQUENCY(IF('Data Transformation'!$B$4:$B$8425=$B$27,'Data Transformation'!$G$4:$G$8425),'Bin Analysis'!$B41)</f>
        <v>2073</v>
      </c>
      <c r="I41">
        <f t="shared" si="4"/>
        <v>0</v>
      </c>
      <c r="J41">
        <f t="shared" si="5"/>
        <v>0</v>
      </c>
      <c r="K41">
        <f>J41*Weighting!$W$17</f>
        <v>0</v>
      </c>
      <c r="M41" s="14"/>
    </row>
    <row r="42" spans="1:13" x14ac:dyDescent="0.25">
      <c r="A42" s="32" t="str">
        <f>IF(Weighting!$P$18&gt;0,B42,"")</f>
        <v/>
      </c>
      <c r="B42" t="e">
        <f>Weighting!$C$18</f>
        <v>#DIV/0!</v>
      </c>
      <c r="C42" t="e">
        <f>Weighting!$F$18</f>
        <v>#NUM!</v>
      </c>
      <c r="D42" t="e">
        <f>IF(C42=1,'Data Transformation'!$G$3+0.5*'Data Transformation'!$W$25,IF(C43=1,D43-'Data Transformation'!$W$25,FALSE))</f>
        <v>#NUM!</v>
      </c>
      <c r="E42">
        <f t="array" ref="E42">IF(ISLOGICAL(D42),"",FREQUENCY(IF('Data Transformation'!$B$425:$B$8425='Bin Analysis'!$B$27,'Data Transformation'!$G$425:$G$8425),D42))</f>
        <v>2001</v>
      </c>
      <c r="F42">
        <f t="shared" si="3"/>
        <v>0</v>
      </c>
      <c r="G42">
        <f>Weighting!$H$18</f>
        <v>0</v>
      </c>
      <c r="H42">
        <f t="array" ref="H42">FREQUENCY(IF('Data Transformation'!$B$4:$B$8425=$B$27,'Data Transformation'!$G$4:$G$8425),'Bin Analysis'!$B42)</f>
        <v>2073</v>
      </c>
      <c r="I42">
        <f t="shared" si="4"/>
        <v>0</v>
      </c>
      <c r="J42">
        <f t="shared" si="5"/>
        <v>0</v>
      </c>
      <c r="K42">
        <f>J42*Weighting!$W$18</f>
        <v>0</v>
      </c>
      <c r="M42" s="14"/>
    </row>
    <row r="43" spans="1:13" x14ac:dyDescent="0.25">
      <c r="A43" s="32" t="str">
        <f>IF(Weighting!$P$19&gt;0,B43,"")</f>
        <v/>
      </c>
      <c r="B43" t="e">
        <f>Weighting!$C$19</f>
        <v>#DIV/0!</v>
      </c>
      <c r="C43" t="e">
        <f>Weighting!$F$19</f>
        <v>#NUM!</v>
      </c>
      <c r="D43" t="e">
        <f>IF(C43=1,'Data Transformation'!$G$3+0.5*'Data Transformation'!$W$25,IF(C44=1,D44-'Data Transformation'!$W$25,FALSE))</f>
        <v>#NUM!</v>
      </c>
      <c r="E43">
        <f t="array" ref="E43">IF(ISLOGICAL(D43),"",FREQUENCY(IF('Data Transformation'!$B$425:$B$8425='Bin Analysis'!$B$27,'Data Transformation'!$G$425:$G$8425),D43))</f>
        <v>2001</v>
      </c>
      <c r="F43">
        <f t="shared" si="3"/>
        <v>0</v>
      </c>
      <c r="G43">
        <f>Weighting!$H$19</f>
        <v>0</v>
      </c>
      <c r="H43">
        <f t="array" ref="H43">FREQUENCY(IF('Data Transformation'!$B$4:$B$8425=$B$27,'Data Transformation'!$G$4:$G$8425),'Bin Analysis'!$B43)</f>
        <v>2073</v>
      </c>
      <c r="I43">
        <f t="shared" si="4"/>
        <v>0</v>
      </c>
      <c r="J43">
        <f t="shared" si="5"/>
        <v>0</v>
      </c>
      <c r="K43">
        <f>J43*Weighting!$W$19</f>
        <v>0</v>
      </c>
      <c r="M43" s="14"/>
    </row>
    <row r="44" spans="1:13" x14ac:dyDescent="0.25">
      <c r="A44" s="32" t="str">
        <f>IF(Weighting!$P$20&gt;0,B44,"")</f>
        <v/>
      </c>
      <c r="B44" t="e">
        <f>Weighting!$C$20</f>
        <v>#DIV/0!</v>
      </c>
      <c r="C44" t="e">
        <f>Weighting!$F$20</f>
        <v>#NUM!</v>
      </c>
      <c r="D44" t="e">
        <f>IF(C44=1,'Data Transformation'!$G$3+0.5*'Data Transformation'!$W$25,IF(C45=1,D45-'Data Transformation'!$W$25,FALSE))</f>
        <v>#NUM!</v>
      </c>
      <c r="E44">
        <f t="array" ref="E44">IF(ISLOGICAL(D44),"",FREQUENCY(IF('Data Transformation'!$B$425:$B$8425='Bin Analysis'!$B$27,'Data Transformation'!$G$425:$G$8425),D44))</f>
        <v>2001</v>
      </c>
      <c r="F44">
        <f t="shared" si="3"/>
        <v>0</v>
      </c>
      <c r="G44">
        <f>Weighting!$H$20</f>
        <v>0</v>
      </c>
      <c r="H44">
        <f t="array" ref="H44">FREQUENCY(IF('Data Transformation'!$B$4:$B$8425=$B$27,'Data Transformation'!$G$4:$G$8425),'Bin Analysis'!$B44)</f>
        <v>2073</v>
      </c>
      <c r="I44">
        <f t="shared" si="4"/>
        <v>0</v>
      </c>
      <c r="J44">
        <f t="shared" si="5"/>
        <v>0</v>
      </c>
      <c r="K44">
        <f>J44*Weighting!$W$20</f>
        <v>0</v>
      </c>
      <c r="M44" s="14"/>
    </row>
    <row r="45" spans="1:13" x14ac:dyDescent="0.25">
      <c r="A45" s="32" t="str">
        <f>IF(Weighting!$P$21&gt;0,B45,"")</f>
        <v/>
      </c>
      <c r="B45" t="e">
        <f>Weighting!$C$21</f>
        <v>#DIV/0!</v>
      </c>
      <c r="C45" t="e">
        <f>Weighting!$F$21</f>
        <v>#NUM!</v>
      </c>
      <c r="D45" t="e">
        <f>IF(C45=1,'Data Transformation'!$G$3+0.5*'Data Transformation'!$W$25,IF(C46=1,D46-'Data Transformation'!$W$25,FALSE))</f>
        <v>#NUM!</v>
      </c>
      <c r="E45">
        <f t="array" ref="E45">IF(ISLOGICAL(D45),"",FREQUENCY(IF('Data Transformation'!$B$425:$B$8425='Bin Analysis'!$B$27,'Data Transformation'!$G$425:$G$8425),D45))</f>
        <v>2001</v>
      </c>
      <c r="F45">
        <f t="shared" si="3"/>
        <v>0</v>
      </c>
      <c r="G45">
        <f>Weighting!$H$21</f>
        <v>0</v>
      </c>
      <c r="H45">
        <f t="array" ref="H45">FREQUENCY(IF('Data Transformation'!$B$4:$B$8425=$B$27,'Data Transformation'!$G$4:$G$8425),'Bin Analysis'!$B45)</f>
        <v>2073</v>
      </c>
      <c r="I45">
        <f t="shared" si="4"/>
        <v>0</v>
      </c>
      <c r="J45">
        <f t="shared" si="5"/>
        <v>0</v>
      </c>
      <c r="K45">
        <f>J45*Weighting!$W$21</f>
        <v>0</v>
      </c>
      <c r="M45" s="14"/>
    </row>
    <row r="46" spans="1:13" x14ac:dyDescent="0.25">
      <c r="A46" s="32" t="str">
        <f>IF(Weighting!$P$22&gt;0,B46,"")</f>
        <v/>
      </c>
      <c r="B46" t="e">
        <f>Weighting!$C$22</f>
        <v>#DIV/0!</v>
      </c>
      <c r="C46" t="e">
        <f>Weighting!$F$22</f>
        <v>#NUM!</v>
      </c>
      <c r="D46" t="e">
        <f>IF(C46=1,'Data Transformation'!$G$3+0.5*'Data Transformation'!$W$25,IF(C47=1,D47-'Data Transformation'!$W$25,FALSE))</f>
        <v>#NUM!</v>
      </c>
      <c r="E46">
        <f t="array" ref="E46">IF(ISLOGICAL(D46),"",FREQUENCY(IF('Data Transformation'!$B$425:$B$8425='Bin Analysis'!$B$27,'Data Transformation'!$G$425:$G$8425),D46))</f>
        <v>2001</v>
      </c>
      <c r="F46">
        <f t="shared" si="3"/>
        <v>0</v>
      </c>
      <c r="G46">
        <f>Weighting!$H$22</f>
        <v>0</v>
      </c>
      <c r="H46">
        <f t="array" ref="H46">FREQUENCY(IF('Data Transformation'!$B$4:$B$8425=$B$27,'Data Transformation'!$G$4:$G$8425),'Bin Analysis'!$B46)</f>
        <v>2073</v>
      </c>
      <c r="I46">
        <f t="shared" si="4"/>
        <v>0</v>
      </c>
      <c r="J46">
        <f t="shared" si="5"/>
        <v>0</v>
      </c>
      <c r="K46">
        <f>J46*Weighting!$W$22</f>
        <v>0</v>
      </c>
      <c r="M46" s="14"/>
    </row>
    <row r="47" spans="1:13" x14ac:dyDescent="0.25">
      <c r="A47" s="32" t="str">
        <f>IF(Weighting!$P$23&gt;0,B47,"")</f>
        <v/>
      </c>
      <c r="B47" t="e">
        <f>Weighting!$C$23</f>
        <v>#DIV/0!</v>
      </c>
      <c r="C47" t="e">
        <f>Weighting!$F$23</f>
        <v>#NUM!</v>
      </c>
      <c r="D47" t="e">
        <f>IF(C47=1,'Data Transformation'!$G$3+0.5*'Data Transformation'!$W$25,IF(C48=1,D48-'Data Transformation'!$W$25,FALSE))</f>
        <v>#NUM!</v>
      </c>
      <c r="E47">
        <f t="array" ref="E47">IF(ISLOGICAL(D47),"",FREQUENCY(IF('Data Transformation'!$B$425:$B$8425='Bin Analysis'!$B$27,'Data Transformation'!$G$425:$G$8425),D47))</f>
        <v>2001</v>
      </c>
      <c r="F47">
        <f t="shared" si="3"/>
        <v>0</v>
      </c>
      <c r="G47">
        <f>Weighting!$H$23</f>
        <v>0</v>
      </c>
      <c r="H47">
        <f t="array" ref="H47">FREQUENCY(IF('Data Transformation'!$B$4:$B$8425=$B$27,'Data Transformation'!$G$4:$G$8425),'Bin Analysis'!$B47)</f>
        <v>2073</v>
      </c>
      <c r="I47">
        <f t="shared" si="4"/>
        <v>0</v>
      </c>
      <c r="J47">
        <f t="shared" si="5"/>
        <v>0</v>
      </c>
      <c r="K47">
        <f>J47*Weighting!$W$23</f>
        <v>0</v>
      </c>
      <c r="M47" s="14"/>
    </row>
    <row r="48" spans="1:13" x14ac:dyDescent="0.25">
      <c r="A48" s="32" t="str">
        <f>IF(Weighting!$P$24&gt;0,B48,"")</f>
        <v/>
      </c>
      <c r="B48" t="e">
        <f>Weighting!$C$24</f>
        <v>#DIV/0!</v>
      </c>
      <c r="C48" t="e">
        <f>Weighting!$F$24</f>
        <v>#NUM!</v>
      </c>
      <c r="D48" t="e">
        <f>IF(C48=1,'Data Transformation'!$G$3+0.5*'Data Transformation'!$W$25,IF(C49=1,D49-'Data Transformation'!$W$25,FALSE))</f>
        <v>#NUM!</v>
      </c>
      <c r="E48">
        <f t="array" ref="E48">IF(ISLOGICAL(D48),"",FREQUENCY(IF('Data Transformation'!$B$425:$B$8425='Bin Analysis'!$B$27,'Data Transformation'!$G$425:$G$8425),D48))</f>
        <v>2001</v>
      </c>
      <c r="F48">
        <f t="shared" si="3"/>
        <v>0</v>
      </c>
      <c r="G48">
        <f>Weighting!$H$24</f>
        <v>0</v>
      </c>
      <c r="H48">
        <f t="array" ref="H48">FREQUENCY(IF('Data Transformation'!$B$4:$B$8425=$B$27,'Data Transformation'!$G$4:$G$8425),'Bin Analysis'!$B48)</f>
        <v>2073</v>
      </c>
      <c r="I48">
        <f t="shared" si="4"/>
        <v>0</v>
      </c>
      <c r="J48">
        <f t="shared" si="5"/>
        <v>0</v>
      </c>
      <c r="K48">
        <f>J48*Weighting!$W$24</f>
        <v>0</v>
      </c>
      <c r="M48" s="14"/>
    </row>
    <row r="49" spans="1:25" x14ac:dyDescent="0.25">
      <c r="A49" s="32" t="str">
        <f>IF(Weighting!$P$25&gt;0,B49,"")</f>
        <v/>
      </c>
      <c r="B49" t="e">
        <f>Weighting!$C$25</f>
        <v>#DIV/0!</v>
      </c>
      <c r="C49" t="e">
        <f>Weighting!$F$25</f>
        <v>#NUM!</v>
      </c>
      <c r="D49" t="e">
        <f>IF(C49=1,'Data Transformation'!$G$3+0.5*'Data Transformation'!$W$25,IF(C50=1,D50-'Data Transformation'!$W$25,FALSE))</f>
        <v>#NUM!</v>
      </c>
      <c r="E49">
        <f t="array" ref="E49">IF(ISLOGICAL(D49),"",FREQUENCY(IF('Data Transformation'!$B$425:$B$8425='Bin Analysis'!$B$27,'Data Transformation'!$G$425:$G$8425),D49))</f>
        <v>2001</v>
      </c>
      <c r="F49">
        <f t="shared" si="3"/>
        <v>0</v>
      </c>
      <c r="G49">
        <f>Weighting!$H$25</f>
        <v>0</v>
      </c>
      <c r="H49">
        <f t="array" ref="H49">FREQUENCY(IF('Data Transformation'!$B$4:$B$8425=$B$27,'Data Transformation'!$G$4:$G$8425),'Bin Analysis'!$B49)</f>
        <v>2073</v>
      </c>
      <c r="I49">
        <f t="shared" si="4"/>
        <v>0</v>
      </c>
      <c r="J49">
        <f t="shared" si="5"/>
        <v>0</v>
      </c>
      <c r="K49">
        <f>J49*Weighting!$W$25</f>
        <v>0</v>
      </c>
      <c r="M49" s="14"/>
    </row>
    <row r="50" spans="1:25" x14ac:dyDescent="0.25">
      <c r="A50" s="32"/>
      <c r="M50" s="14"/>
    </row>
    <row r="51" spans="1:25" ht="23.25" x14ac:dyDescent="0.35">
      <c r="A51" s="21" t="s">
        <v>0</v>
      </c>
      <c r="B51" s="21" t="str">
        <f>IFERROR(VLOOKUP(C51,'Data Transformation'!$L$6:$M$426,2,FALSE),"")</f>
        <v/>
      </c>
      <c r="C51" s="21">
        <f>C27+1</f>
        <v>2</v>
      </c>
      <c r="D51" s="21"/>
      <c r="E51" s="21"/>
      <c r="F51" s="21"/>
      <c r="G51" s="21"/>
      <c r="H51" s="22"/>
      <c r="I51" s="22"/>
      <c r="J51" s="22"/>
      <c r="K51" s="21"/>
      <c r="L51" s="21" t="str">
        <f>B51</f>
        <v/>
      </c>
      <c r="M51" s="23" t="e">
        <f>INDEX('Data Transformation'!$O$4:$O$424,MATCH($B51,'Data Transformation'!$M$4:$M$424,0),MATCH($M$2,'Data Transformation'!$O$3,0))</f>
        <v>#N/A</v>
      </c>
      <c r="N51" s="27" t="e">
        <f>IF('Input and Summary Results'!$J$16="minimum",'Bin Analysis'!X52/(M51-1),'Bin Analysis'!Y51/('Bin Analysis'!M51-1))</f>
        <v>#N/A</v>
      </c>
      <c r="O51" s="27" t="e">
        <f>IF(M51=FALSE,NA(),(VLOOKUP(1,C54:K73,4,FALSE))/(M51-1))</f>
        <v>#N/A</v>
      </c>
      <c r="P51" s="27" t="e">
        <f>IF(M51=FALSE,NA(),SUM(J54:J73)/Weighting!$S$5)</f>
        <v>#N/A</v>
      </c>
      <c r="Q51" s="27" t="e">
        <f>IF(M51=FALSE,NA(),SUM(K54:K73)/Weighting!$S$6)</f>
        <v>#N/A</v>
      </c>
      <c r="R51" s="27" t="e">
        <f>IF(M51=FALSE,NA(),(VLOOKUP(1,G54:K73,3,FALSE))/(M51-1))</f>
        <v>#N/A</v>
      </c>
      <c r="S51" s="22" t="e">
        <f>IF(M51=FALSE,NA(),IF(SUM(J54:J73)=2,"yes","no"))</f>
        <v>#N/A</v>
      </c>
      <c r="X51" s="2" cm="2">
        <f t="array" ref="X51:X52">FREQUENCY(IF('Data Transformation'!$B$425:$B$6424='Bin Analysis'!L51,'Data Transformation'!$G$425:$G$6424),'Data Transformation'!$U$11)</f>
        <v>0</v>
      </c>
      <c r="Y51" s="2" cm="2">
        <f t="array" ref="Y51:Y52">FREQUENCY(IF('Data Transformation'!$B$425:$B$6424='Bin Analysis'!L51,'Data Transformation'!$G$425:$G$6424),'Data Transformation'!$U$12)</f>
        <v>0</v>
      </c>
    </row>
    <row r="52" spans="1:25" x14ac:dyDescent="0.25">
      <c r="A52" s="14" t="s">
        <v>67</v>
      </c>
      <c r="B52" t="s">
        <v>47</v>
      </c>
      <c r="C52" t="s">
        <v>5</v>
      </c>
      <c r="D52" t="s">
        <v>98</v>
      </c>
      <c r="E52" t="s">
        <v>99</v>
      </c>
      <c r="F52" t="s">
        <v>100</v>
      </c>
      <c r="G52" t="s">
        <v>69</v>
      </c>
      <c r="H52" t="s">
        <v>31</v>
      </c>
      <c r="I52" t="s">
        <v>32</v>
      </c>
      <c r="J52" t="s">
        <v>46</v>
      </c>
      <c r="K52" s="14" t="s">
        <v>45</v>
      </c>
      <c r="M52" s="14"/>
      <c r="X52" s="2">
        <v>0</v>
      </c>
      <c r="Y52" s="2">
        <v>0</v>
      </c>
    </row>
    <row r="53" spans="1:25" x14ac:dyDescent="0.25">
      <c r="A53" s="32"/>
      <c r="D53" t="e">
        <f>IF(C53=1,'Data Transformation'!$G$3+0.5*'Data Transformation'!$W$25,IF(C54=1,D54-'Data Transformation'!$W$25,FALSE))</f>
        <v>#NUM!</v>
      </c>
      <c r="E53">
        <f t="array" ref="E53">IF(ISLOGICAL(D53),"",FREQUENCY(IF('Data Transformation'!$B$425:$B$8425='Bin Analysis'!$B51,'Data Transformation'!$G$425:$G$8425),D53))</f>
        <v>2001</v>
      </c>
      <c r="F53" t="e">
        <f>IF(ISLOGICAL(D53),"",E53-E52)</f>
        <v>#VALUE!</v>
      </c>
      <c r="M53" s="14"/>
    </row>
    <row r="54" spans="1:25" x14ac:dyDescent="0.25">
      <c r="A54" s="32" t="e">
        <f>IF(Weighting!$P$6&gt;0,B54,"")</f>
        <v>#NUM!</v>
      </c>
      <c r="B54" t="e">
        <f>Weighting!$C$6</f>
        <v>#DIV/0!</v>
      </c>
      <c r="C54" t="e">
        <f>Weighting!$F$6</f>
        <v>#NUM!</v>
      </c>
      <c r="D54" t="e">
        <f>IF(C54=1,'Data Transformation'!$G$3+0.5*'Data Transformation'!$W$25,IF(C55=1,D55-'Data Transformation'!$W$25,FALSE))</f>
        <v>#NUM!</v>
      </c>
      <c r="E54">
        <f t="array" ref="E54">IF(ISLOGICAL(D54),"",FREQUENCY(IF('Data Transformation'!$B$425:$B$8425='Bin Analysis'!$B51,'Data Transformation'!$G$425:$G$8425),D54))</f>
        <v>2001</v>
      </c>
      <c r="F54">
        <f>IF(ISLOGICAL(D54),"",E54-E53)</f>
        <v>0</v>
      </c>
      <c r="G54">
        <f>Weighting!$H$6</f>
        <v>1</v>
      </c>
      <c r="H54">
        <f t="array" ref="H54">FREQUENCY(IF('Data Transformation'!$B$4:$B$8425=B51,'Data Transformation'!$G$4:$G$8425),'Bin Analysis'!$B54)</f>
        <v>2073</v>
      </c>
      <c r="I54">
        <f>H54-H53</f>
        <v>2073</v>
      </c>
      <c r="J54">
        <f>IF(I54=0,0,1)</f>
        <v>1</v>
      </c>
      <c r="K54" t="e">
        <f>J54*Weighting!$W$6</f>
        <v>#NUM!</v>
      </c>
      <c r="M54" s="14"/>
    </row>
    <row r="55" spans="1:25" x14ac:dyDescent="0.25">
      <c r="A55" s="32" t="str">
        <f>IF(Weighting!$P$7&gt;0,B55,"")</f>
        <v/>
      </c>
      <c r="B55" t="e">
        <f>Weighting!$C$7</f>
        <v>#DIV/0!</v>
      </c>
      <c r="C55" t="e">
        <f>Weighting!$F$7</f>
        <v>#NUM!</v>
      </c>
      <c r="D55" t="e">
        <f>IF(C55=1,'Data Transformation'!$G$3+0.5*'Data Transformation'!$W$25,IF(C56=1,D56-'Data Transformation'!$W$25,FALSE))</f>
        <v>#NUM!</v>
      </c>
      <c r="E55">
        <f t="array" ref="E55">IF(ISLOGICAL(D55),"",FREQUENCY(IF('Data Transformation'!$B$425:$B$8425='Bin Analysis'!$B51,'Data Transformation'!$G$425:$G$8425),D55))</f>
        <v>2001</v>
      </c>
      <c r="F55">
        <f t="shared" ref="F55:F73" si="6">IF(ISLOGICAL(D55),"",E55-E54)</f>
        <v>0</v>
      </c>
      <c r="G55">
        <f>Weighting!$H$7</f>
        <v>0</v>
      </c>
      <c r="H55">
        <f t="array" ref="H55">FREQUENCY(IF('Data Transformation'!$B$4:$B$8425=B51,'Data Transformation'!$G$4:$G$8425),'Bin Analysis'!$B55)</f>
        <v>2073</v>
      </c>
      <c r="I55">
        <f t="shared" ref="I55:I73" si="7">H55-H54</f>
        <v>0</v>
      </c>
      <c r="J55">
        <f>IF(I55=0,0,1)</f>
        <v>0</v>
      </c>
      <c r="K55">
        <f>J55*Weighting!$W$7</f>
        <v>0</v>
      </c>
      <c r="M55" s="14"/>
    </row>
    <row r="56" spans="1:25" x14ac:dyDescent="0.25">
      <c r="A56" s="32" t="str">
        <f>IF(Weighting!$P$8&gt;0,B56,"")</f>
        <v/>
      </c>
      <c r="B56" t="e">
        <f>Weighting!$C$8</f>
        <v>#DIV/0!</v>
      </c>
      <c r="C56" t="e">
        <f>Weighting!$F$8</f>
        <v>#NUM!</v>
      </c>
      <c r="D56" t="e">
        <f>IF(C56=1,'Data Transformation'!$G$3+0.5*'Data Transformation'!$W$25,IF(C57=1,D57-'Data Transformation'!$W$25,FALSE))</f>
        <v>#NUM!</v>
      </c>
      <c r="E56">
        <f t="array" ref="E56">IF(ISLOGICAL(D56),"",FREQUENCY(IF('Data Transformation'!$B$425:$B$8425='Bin Analysis'!$B51,'Data Transformation'!$G$425:$G$8425),D56))</f>
        <v>2001</v>
      </c>
      <c r="F56">
        <f t="shared" si="6"/>
        <v>0</v>
      </c>
      <c r="G56">
        <f>Weighting!$H$8</f>
        <v>0</v>
      </c>
      <c r="H56">
        <f t="array" ref="H56">FREQUENCY(IF('Data Transformation'!$B$4:$B$8425=B51,'Data Transformation'!$G$4:$G$8425),'Bin Analysis'!$B56)</f>
        <v>2073</v>
      </c>
      <c r="I56">
        <f t="shared" si="7"/>
        <v>0</v>
      </c>
      <c r="J56">
        <f t="shared" ref="J56:J73" si="8">IF(I56=0,0,1)</f>
        <v>0</v>
      </c>
      <c r="K56">
        <f>J56*Weighting!$W$8</f>
        <v>0</v>
      </c>
      <c r="M56" s="14"/>
    </row>
    <row r="57" spans="1:25" x14ac:dyDescent="0.25">
      <c r="A57" s="32" t="str">
        <f>IF(Weighting!$P$9&gt;0,B57,"")</f>
        <v/>
      </c>
      <c r="B57" s="50" t="e">
        <f>Weighting!$C$9</f>
        <v>#DIV/0!</v>
      </c>
      <c r="C57" t="e">
        <f>Weighting!$F$9</f>
        <v>#NUM!</v>
      </c>
      <c r="D57" t="e">
        <f>IF(C57=1,'Data Transformation'!$G$3+0.5*'Data Transformation'!$W$25,IF(C58=1,D58-'Data Transformation'!$W$25,FALSE))</f>
        <v>#NUM!</v>
      </c>
      <c r="E57">
        <f t="array" ref="E57">IF(ISLOGICAL(D57),"",FREQUENCY(IF('Data Transformation'!$B$425:$B$8425='Bin Analysis'!$B51,'Data Transformation'!$G$425:$G$8425),D57))</f>
        <v>2001</v>
      </c>
      <c r="F57">
        <f t="shared" si="6"/>
        <v>0</v>
      </c>
      <c r="G57">
        <f>Weighting!$H$9</f>
        <v>0</v>
      </c>
      <c r="H57">
        <f t="array" ref="H57">FREQUENCY(IF('Data Transformation'!$B$4:$B$8425=B51,'Data Transformation'!$G$4:$G$8425),'Bin Analysis'!$B57)</f>
        <v>2073</v>
      </c>
      <c r="I57">
        <f t="shared" si="7"/>
        <v>0</v>
      </c>
      <c r="J57">
        <f t="shared" si="8"/>
        <v>0</v>
      </c>
      <c r="K57">
        <f>J57*Weighting!$W$9</f>
        <v>0</v>
      </c>
      <c r="M57" s="14"/>
    </row>
    <row r="58" spans="1:25" x14ac:dyDescent="0.25">
      <c r="A58" s="32" t="str">
        <f>IF(Weighting!$P$10&gt;0,B58,"")</f>
        <v/>
      </c>
      <c r="B58" t="e">
        <f>Weighting!$C$10</f>
        <v>#DIV/0!</v>
      </c>
      <c r="C58" t="e">
        <f>Weighting!$F$10</f>
        <v>#NUM!</v>
      </c>
      <c r="D58" t="e">
        <f>IF(C58=1,'Data Transformation'!$G$3+0.5*'Data Transformation'!$W$25,IF(C59=1,D59-'Data Transformation'!$W$25,FALSE))</f>
        <v>#NUM!</v>
      </c>
      <c r="E58">
        <f t="array" ref="E58">IF(ISLOGICAL(D58),"",FREQUENCY(IF('Data Transformation'!$B$425:$B$8425='Bin Analysis'!$B51,'Data Transformation'!$G$425:$G$8425),D58))</f>
        <v>2001</v>
      </c>
      <c r="F58">
        <f t="shared" si="6"/>
        <v>0</v>
      </c>
      <c r="G58">
        <f>Weighting!$H$10</f>
        <v>0</v>
      </c>
      <c r="H58">
        <f t="array" ref="H58">FREQUENCY(IF('Data Transformation'!$B$4:$B$8425=B51,'Data Transformation'!$G$4:$G$8425),'Bin Analysis'!$B58)</f>
        <v>2073</v>
      </c>
      <c r="I58">
        <f t="shared" si="7"/>
        <v>0</v>
      </c>
      <c r="J58">
        <f t="shared" si="8"/>
        <v>0</v>
      </c>
      <c r="K58">
        <f>J58*Weighting!$W$10</f>
        <v>0</v>
      </c>
      <c r="M58" s="14"/>
    </row>
    <row r="59" spans="1:25" x14ac:dyDescent="0.25">
      <c r="A59" s="32" t="str">
        <f>IF(Weighting!$P$11&gt;0,B59,"")</f>
        <v/>
      </c>
      <c r="B59" t="e">
        <f>Weighting!$C$11</f>
        <v>#DIV/0!</v>
      </c>
      <c r="C59" t="e">
        <f>Weighting!$F$11</f>
        <v>#NUM!</v>
      </c>
      <c r="D59" t="e">
        <f>IF(C59=1,'Data Transformation'!$G$3+0.5*'Data Transformation'!$W$25,IF(C60=1,D60-'Data Transformation'!$W$25,FALSE))</f>
        <v>#NUM!</v>
      </c>
      <c r="E59">
        <f t="array" ref="E59">IF(ISLOGICAL(D59),"",FREQUENCY(IF('Data Transformation'!$B$425:$B$8425='Bin Analysis'!$B51,'Data Transformation'!$G$425:$G$8425),D59))</f>
        <v>2001</v>
      </c>
      <c r="F59">
        <f t="shared" si="6"/>
        <v>0</v>
      </c>
      <c r="G59">
        <f>Weighting!$H$11</f>
        <v>0</v>
      </c>
      <c r="H59">
        <f t="array" ref="H59">FREQUENCY(IF('Data Transformation'!$B$4:$B$8425=B51,'Data Transformation'!$G$4:$G$8425),'Bin Analysis'!$B59)</f>
        <v>2073</v>
      </c>
      <c r="I59">
        <f t="shared" si="7"/>
        <v>0</v>
      </c>
      <c r="J59">
        <f t="shared" si="8"/>
        <v>0</v>
      </c>
      <c r="K59">
        <f>J59*Weighting!$W$11</f>
        <v>0</v>
      </c>
      <c r="M59" s="14"/>
    </row>
    <row r="60" spans="1:25" x14ac:dyDescent="0.25">
      <c r="A60" s="32" t="str">
        <f>IF(Weighting!$P$12&gt;0,B60,"")</f>
        <v/>
      </c>
      <c r="B60" t="e">
        <f>Weighting!$C$12</f>
        <v>#DIV/0!</v>
      </c>
      <c r="C60" t="e">
        <f>Weighting!$F$12</f>
        <v>#NUM!</v>
      </c>
      <c r="D60" t="e">
        <f>IF(C60=1,'Data Transformation'!$G$3+0.5*'Data Transformation'!$W$25,IF(C61=1,D61-'Data Transformation'!$W$25,FALSE))</f>
        <v>#NUM!</v>
      </c>
      <c r="E60">
        <f t="array" ref="E60">IF(ISLOGICAL(D60),"",FREQUENCY(IF('Data Transformation'!$B$425:$B$8425='Bin Analysis'!$B51,'Data Transformation'!$G$425:$G$8425),D60))</f>
        <v>2001</v>
      </c>
      <c r="F60">
        <f t="shared" si="6"/>
        <v>0</v>
      </c>
      <c r="G60">
        <f>Weighting!$H$12</f>
        <v>0</v>
      </c>
      <c r="H60">
        <f t="array" ref="H60">FREQUENCY(IF('Data Transformation'!$B$4:$B$8425=B51,'Data Transformation'!$G$4:$G$8425),'Bin Analysis'!$B60)</f>
        <v>2073</v>
      </c>
      <c r="I60">
        <f t="shared" si="7"/>
        <v>0</v>
      </c>
      <c r="J60">
        <f t="shared" si="8"/>
        <v>0</v>
      </c>
      <c r="K60">
        <f>J60*Weighting!$W$12</f>
        <v>0</v>
      </c>
      <c r="M60" s="14"/>
    </row>
    <row r="61" spans="1:25" x14ac:dyDescent="0.25">
      <c r="A61" s="32" t="str">
        <f>IF(Weighting!$P$13&gt;0,B61,"")</f>
        <v/>
      </c>
      <c r="B61" t="e">
        <f>Weighting!$C$13</f>
        <v>#DIV/0!</v>
      </c>
      <c r="C61" t="e">
        <f>Weighting!$F$13</f>
        <v>#NUM!</v>
      </c>
      <c r="D61" t="e">
        <f>IF(C61=1,'Data Transformation'!$G$3+0.5*'Data Transformation'!$W$25,IF(C62=1,D62-'Data Transformation'!$W$25,FALSE))</f>
        <v>#NUM!</v>
      </c>
      <c r="E61">
        <f t="array" ref="E61">IF(ISLOGICAL(D61),"",FREQUENCY(IF('Data Transformation'!$B$425:$B$8425='Bin Analysis'!$B51,'Data Transformation'!$G$425:$G$8425),D61))</f>
        <v>2001</v>
      </c>
      <c r="F61">
        <f t="shared" si="6"/>
        <v>0</v>
      </c>
      <c r="G61">
        <f>Weighting!$H$13</f>
        <v>0</v>
      </c>
      <c r="H61">
        <f t="array" ref="H61">FREQUENCY(IF('Data Transformation'!$B$4:$B$8425=B51,'Data Transformation'!$G$4:$G$8425),'Bin Analysis'!$B61)</f>
        <v>2073</v>
      </c>
      <c r="I61">
        <f t="shared" si="7"/>
        <v>0</v>
      </c>
      <c r="J61">
        <f t="shared" si="8"/>
        <v>0</v>
      </c>
      <c r="K61">
        <f>J61*Weighting!$W$13</f>
        <v>0</v>
      </c>
      <c r="M61" s="14"/>
    </row>
    <row r="62" spans="1:25" x14ac:dyDescent="0.25">
      <c r="A62" s="32" t="str">
        <f>IF(Weighting!$P$14&gt;0,B62,"")</f>
        <v/>
      </c>
      <c r="B62" t="e">
        <f>Weighting!$C$14</f>
        <v>#DIV/0!</v>
      </c>
      <c r="C62" t="e">
        <f>Weighting!$F$14</f>
        <v>#NUM!</v>
      </c>
      <c r="D62" t="e">
        <f>IF(C62=1,'Data Transformation'!$G$3+0.5*'Data Transformation'!$W$25,IF(C63=1,D63-'Data Transformation'!$W$25,FALSE))</f>
        <v>#NUM!</v>
      </c>
      <c r="E62">
        <f t="array" ref="E62">IF(ISLOGICAL(D62),"",FREQUENCY(IF('Data Transformation'!$B$425:$B$8425='Bin Analysis'!$B51,'Data Transformation'!$G$425:$G$8425),D62))</f>
        <v>2001</v>
      </c>
      <c r="F62">
        <f t="shared" si="6"/>
        <v>0</v>
      </c>
      <c r="G62">
        <f>Weighting!$H$14</f>
        <v>0</v>
      </c>
      <c r="H62">
        <f t="array" ref="H62">FREQUENCY(IF('Data Transformation'!$B$4:$B$8425=B51,'Data Transformation'!$G$4:$G$8425),'Bin Analysis'!$B62)</f>
        <v>2073</v>
      </c>
      <c r="I62">
        <f t="shared" si="7"/>
        <v>0</v>
      </c>
      <c r="J62">
        <f t="shared" si="8"/>
        <v>0</v>
      </c>
      <c r="K62">
        <f>J62*Weighting!$W$14</f>
        <v>0</v>
      </c>
      <c r="M62" s="14"/>
    </row>
    <row r="63" spans="1:25" x14ac:dyDescent="0.25">
      <c r="A63" s="32" t="str">
        <f>IF(Weighting!$P$15&gt;0,B63,"")</f>
        <v/>
      </c>
      <c r="B63" t="e">
        <f>Weighting!$C$15</f>
        <v>#DIV/0!</v>
      </c>
      <c r="C63" t="e">
        <f>Weighting!$F$15</f>
        <v>#NUM!</v>
      </c>
      <c r="D63" t="e">
        <f>IF(C63=1,'Data Transformation'!$G$3+0.5*'Data Transformation'!$W$25,IF(C64=1,D64-'Data Transformation'!$W$25,FALSE))</f>
        <v>#NUM!</v>
      </c>
      <c r="E63">
        <f t="array" ref="E63">IF(ISLOGICAL(D63),"",FREQUENCY(IF('Data Transformation'!$B$425:$B$8425='Bin Analysis'!$B51,'Data Transformation'!$G$425:$G$8425),D63))</f>
        <v>2001</v>
      </c>
      <c r="F63">
        <f t="shared" si="6"/>
        <v>0</v>
      </c>
      <c r="G63">
        <f>Weighting!$H$15</f>
        <v>0</v>
      </c>
      <c r="H63">
        <f t="array" ref="H63">FREQUENCY(IF('Data Transformation'!$B$4:$B$8425=B51,'Data Transformation'!$G$4:$G$8425),'Bin Analysis'!$B63)</f>
        <v>2073</v>
      </c>
      <c r="I63">
        <f t="shared" si="7"/>
        <v>0</v>
      </c>
      <c r="J63">
        <f t="shared" si="8"/>
        <v>0</v>
      </c>
      <c r="K63">
        <f>J63*Weighting!$W$15</f>
        <v>0</v>
      </c>
      <c r="M63" s="14"/>
    </row>
    <row r="64" spans="1:25" x14ac:dyDescent="0.25">
      <c r="A64" s="32" t="str">
        <f>IF(Weighting!$P$16&gt;0,B64,"")</f>
        <v/>
      </c>
      <c r="B64" t="e">
        <f>Weighting!$C$16</f>
        <v>#DIV/0!</v>
      </c>
      <c r="C64" t="e">
        <f>Weighting!$F$16</f>
        <v>#NUM!</v>
      </c>
      <c r="D64" t="e">
        <f>IF(C64=1,'Data Transformation'!$G$3+0.5*'Data Transformation'!$W$25,IF(C65=1,D65-'Data Transformation'!$W$25,FALSE))</f>
        <v>#NUM!</v>
      </c>
      <c r="E64">
        <f t="array" ref="E64">IF(ISLOGICAL(D64),"",FREQUENCY(IF('Data Transformation'!$B$425:$B$8425='Bin Analysis'!$B51,'Data Transformation'!$G$425:$G$8425),D64))</f>
        <v>2001</v>
      </c>
      <c r="F64">
        <f t="shared" si="6"/>
        <v>0</v>
      </c>
      <c r="G64">
        <f>Weighting!$H$16</f>
        <v>0</v>
      </c>
      <c r="H64">
        <f t="array" ref="H64">FREQUENCY(IF('Data Transformation'!$B$4:$B$8425=B51,'Data Transformation'!$G$4:$G$8425),'Bin Analysis'!$B64)</f>
        <v>2073</v>
      </c>
      <c r="I64">
        <f t="shared" si="7"/>
        <v>0</v>
      </c>
      <c r="J64">
        <f t="shared" si="8"/>
        <v>0</v>
      </c>
      <c r="K64">
        <f>J64*Weighting!$W$16</f>
        <v>0</v>
      </c>
      <c r="M64" s="14"/>
    </row>
    <row r="65" spans="1:25" x14ac:dyDescent="0.25">
      <c r="A65" s="32" t="str">
        <f>IF(Weighting!$P$17&gt;0,B65,"")</f>
        <v/>
      </c>
      <c r="B65" t="e">
        <f>Weighting!$C$17</f>
        <v>#DIV/0!</v>
      </c>
      <c r="C65" t="e">
        <f>Weighting!$F$17</f>
        <v>#NUM!</v>
      </c>
      <c r="D65" t="e">
        <f>IF(C65=1,'Data Transformation'!$G$3+0.5*'Data Transformation'!$W$25,IF(C66=1,D66-'Data Transformation'!$W$25,FALSE))</f>
        <v>#NUM!</v>
      </c>
      <c r="E65">
        <f t="array" ref="E65">IF(ISLOGICAL(D65),"",FREQUENCY(IF('Data Transformation'!$B$425:$B$8425='Bin Analysis'!$B51,'Data Transformation'!$G$425:$G$8425),D65))</f>
        <v>2001</v>
      </c>
      <c r="F65">
        <f t="shared" si="6"/>
        <v>0</v>
      </c>
      <c r="G65">
        <f>Weighting!$H$17</f>
        <v>0</v>
      </c>
      <c r="H65">
        <f t="array" ref="H65">FREQUENCY(IF('Data Transformation'!$B$4:$B$8425=B51,'Data Transformation'!$G$4:$G$8425),'Bin Analysis'!$B65)</f>
        <v>2073</v>
      </c>
      <c r="I65">
        <f t="shared" si="7"/>
        <v>0</v>
      </c>
      <c r="J65">
        <f t="shared" si="8"/>
        <v>0</v>
      </c>
      <c r="K65">
        <f>J65*Weighting!$W$17</f>
        <v>0</v>
      </c>
      <c r="M65" s="14"/>
    </row>
    <row r="66" spans="1:25" x14ac:dyDescent="0.25">
      <c r="A66" s="32" t="str">
        <f>IF(Weighting!$P$18&gt;0,B66,"")</f>
        <v/>
      </c>
      <c r="B66" t="e">
        <f>Weighting!$C$18</f>
        <v>#DIV/0!</v>
      </c>
      <c r="C66" t="e">
        <f>Weighting!$F$18</f>
        <v>#NUM!</v>
      </c>
      <c r="D66" t="e">
        <f>IF(C66=1,'Data Transformation'!$G$3+0.5*'Data Transformation'!$W$25,IF(C67=1,D67-'Data Transformation'!$W$25,FALSE))</f>
        <v>#NUM!</v>
      </c>
      <c r="E66">
        <f t="array" ref="E66">IF(ISLOGICAL(D66),"",FREQUENCY(IF('Data Transformation'!$B$425:$B$8425='Bin Analysis'!$B51,'Data Transformation'!$G$425:$G$8425),D66))</f>
        <v>2001</v>
      </c>
      <c r="F66">
        <f t="shared" si="6"/>
        <v>0</v>
      </c>
      <c r="G66">
        <f>Weighting!$H$18</f>
        <v>0</v>
      </c>
      <c r="H66">
        <f t="array" ref="H66">FREQUENCY(IF('Data Transformation'!$B$4:$B$8425=B51,'Data Transformation'!$G$4:$G$8425),'Bin Analysis'!$B66)</f>
        <v>2073</v>
      </c>
      <c r="I66">
        <f t="shared" si="7"/>
        <v>0</v>
      </c>
      <c r="J66">
        <f t="shared" si="8"/>
        <v>0</v>
      </c>
      <c r="K66">
        <f>J66*Weighting!$W$18</f>
        <v>0</v>
      </c>
      <c r="M66" s="14"/>
    </row>
    <row r="67" spans="1:25" x14ac:dyDescent="0.25">
      <c r="A67" s="32" t="str">
        <f>IF(Weighting!$P$19&gt;0,B67,"")</f>
        <v/>
      </c>
      <c r="B67" t="e">
        <f>Weighting!$C$19</f>
        <v>#DIV/0!</v>
      </c>
      <c r="C67" t="e">
        <f>Weighting!$F$19</f>
        <v>#NUM!</v>
      </c>
      <c r="D67" t="e">
        <f>IF(C67=1,'Data Transformation'!$G$3+0.5*'Data Transformation'!$W$25,IF(C68=1,D68-'Data Transformation'!$W$25,FALSE))</f>
        <v>#NUM!</v>
      </c>
      <c r="E67">
        <f t="array" ref="E67">IF(ISLOGICAL(D67),"",FREQUENCY(IF('Data Transformation'!$B$425:$B$8425='Bin Analysis'!$B51,'Data Transformation'!$G$425:$G$8425),D67))</f>
        <v>2001</v>
      </c>
      <c r="F67">
        <f t="shared" si="6"/>
        <v>0</v>
      </c>
      <c r="G67">
        <f>Weighting!$H$19</f>
        <v>0</v>
      </c>
      <c r="H67">
        <f t="array" ref="H67">FREQUENCY(IF('Data Transformation'!$B$4:$B$8425=B51,'Data Transformation'!$G$4:$G$8425),'Bin Analysis'!$B67)</f>
        <v>2073</v>
      </c>
      <c r="I67">
        <f t="shared" si="7"/>
        <v>0</v>
      </c>
      <c r="J67">
        <f t="shared" si="8"/>
        <v>0</v>
      </c>
      <c r="K67">
        <f>J67*Weighting!$W$19</f>
        <v>0</v>
      </c>
      <c r="M67" s="14"/>
    </row>
    <row r="68" spans="1:25" x14ac:dyDescent="0.25">
      <c r="A68" s="32" t="str">
        <f>IF(Weighting!$P$20&gt;0,B68,"")</f>
        <v/>
      </c>
      <c r="B68" t="e">
        <f>Weighting!$C$20</f>
        <v>#DIV/0!</v>
      </c>
      <c r="C68" t="e">
        <f>Weighting!$F$20</f>
        <v>#NUM!</v>
      </c>
      <c r="D68" t="e">
        <f>IF(C68=1,'Data Transformation'!$G$3+0.5*'Data Transformation'!$W$25,IF(C69=1,D69-'Data Transformation'!$W$25,FALSE))</f>
        <v>#NUM!</v>
      </c>
      <c r="E68">
        <f t="array" ref="E68">IF(ISLOGICAL(D68),"",FREQUENCY(IF('Data Transformation'!$B$425:$B$8425='Bin Analysis'!$B51,'Data Transformation'!$G$425:$G$8425),D68))</f>
        <v>2001</v>
      </c>
      <c r="F68">
        <f t="shared" si="6"/>
        <v>0</v>
      </c>
      <c r="G68">
        <f>Weighting!$H$20</f>
        <v>0</v>
      </c>
      <c r="H68">
        <f t="array" ref="H68">FREQUENCY(IF('Data Transformation'!$B$4:$B$8425=B51,'Data Transformation'!$G$4:$G$8425),'Bin Analysis'!$B68)</f>
        <v>2073</v>
      </c>
      <c r="I68">
        <f t="shared" si="7"/>
        <v>0</v>
      </c>
      <c r="J68">
        <f t="shared" si="8"/>
        <v>0</v>
      </c>
      <c r="K68">
        <f>J68*Weighting!$W$20</f>
        <v>0</v>
      </c>
      <c r="M68" s="14"/>
    </row>
    <row r="69" spans="1:25" x14ac:dyDescent="0.25">
      <c r="A69" s="32" t="str">
        <f>IF(Weighting!$P$21&gt;0,B69,"")</f>
        <v/>
      </c>
      <c r="B69" t="e">
        <f>Weighting!$C$21</f>
        <v>#DIV/0!</v>
      </c>
      <c r="C69" t="e">
        <f>Weighting!$F$21</f>
        <v>#NUM!</v>
      </c>
      <c r="D69" t="e">
        <f>IF(C69=1,'Data Transformation'!$G$3+0.5*'Data Transformation'!$W$25,IF(C70=1,D70-'Data Transformation'!$W$25,FALSE))</f>
        <v>#NUM!</v>
      </c>
      <c r="E69">
        <f t="array" ref="E69">IF(ISLOGICAL(D69),"",FREQUENCY(IF('Data Transformation'!$B$425:$B$8425='Bin Analysis'!$B51,'Data Transformation'!$G$425:$G$8425),D69))</f>
        <v>2001</v>
      </c>
      <c r="F69">
        <f t="shared" si="6"/>
        <v>0</v>
      </c>
      <c r="G69">
        <f>Weighting!$H$21</f>
        <v>0</v>
      </c>
      <c r="H69">
        <f t="array" ref="H69">FREQUENCY(IF('Data Transformation'!$B$4:$B$8425=B51,'Data Transformation'!$G$4:$G$8425),'Bin Analysis'!$B69)</f>
        <v>2073</v>
      </c>
      <c r="I69">
        <f t="shared" si="7"/>
        <v>0</v>
      </c>
      <c r="J69">
        <f t="shared" si="8"/>
        <v>0</v>
      </c>
      <c r="K69">
        <f>J69*Weighting!$W$21</f>
        <v>0</v>
      </c>
      <c r="M69" s="14"/>
    </row>
    <row r="70" spans="1:25" x14ac:dyDescent="0.25">
      <c r="A70" s="32" t="str">
        <f>IF(Weighting!$P$22&gt;0,B70,"")</f>
        <v/>
      </c>
      <c r="B70" t="e">
        <f>Weighting!$C$22</f>
        <v>#DIV/0!</v>
      </c>
      <c r="C70" t="e">
        <f>Weighting!$F$22</f>
        <v>#NUM!</v>
      </c>
      <c r="D70" t="e">
        <f>IF(C70=1,'Data Transformation'!$G$3+0.5*'Data Transformation'!$W$25,IF(C71=1,D71-'Data Transformation'!$W$25,FALSE))</f>
        <v>#NUM!</v>
      </c>
      <c r="E70">
        <f t="array" ref="E70">IF(ISLOGICAL(D70),"",FREQUENCY(IF('Data Transformation'!$B$425:$B$8425='Bin Analysis'!$B51,'Data Transformation'!$G$425:$G$8425),D70))</f>
        <v>2001</v>
      </c>
      <c r="F70">
        <f t="shared" si="6"/>
        <v>0</v>
      </c>
      <c r="G70">
        <f>Weighting!$H$22</f>
        <v>0</v>
      </c>
      <c r="H70">
        <f t="array" ref="H70">FREQUENCY(IF('Data Transformation'!$B$4:$B$8425=B51,'Data Transformation'!$G$4:$G$8425),'Bin Analysis'!$B70)</f>
        <v>2073</v>
      </c>
      <c r="I70">
        <f t="shared" si="7"/>
        <v>0</v>
      </c>
      <c r="J70">
        <f t="shared" si="8"/>
        <v>0</v>
      </c>
      <c r="K70">
        <f>J70*Weighting!$W$22</f>
        <v>0</v>
      </c>
      <c r="M70" s="14"/>
    </row>
    <row r="71" spans="1:25" x14ac:dyDescent="0.25">
      <c r="A71" s="32" t="str">
        <f>IF(Weighting!$P$23&gt;0,B71,"")</f>
        <v/>
      </c>
      <c r="B71" t="e">
        <f>Weighting!$C$23</f>
        <v>#DIV/0!</v>
      </c>
      <c r="C71" t="e">
        <f>Weighting!$F$23</f>
        <v>#NUM!</v>
      </c>
      <c r="D71" t="e">
        <f>IF(C71=1,'Data Transformation'!$G$3+0.5*'Data Transformation'!$W$25,IF(C72=1,D72-'Data Transformation'!$W$25,FALSE))</f>
        <v>#NUM!</v>
      </c>
      <c r="E71">
        <f t="array" ref="E71">IF(ISLOGICAL(D71),"",FREQUENCY(IF('Data Transformation'!$B$425:$B$8425='Bin Analysis'!$B51,'Data Transformation'!$G$425:$G$8425),D71))</f>
        <v>2001</v>
      </c>
      <c r="F71">
        <f t="shared" si="6"/>
        <v>0</v>
      </c>
      <c r="G71">
        <f>Weighting!$H$23</f>
        <v>0</v>
      </c>
      <c r="H71">
        <f t="array" ref="H71">FREQUENCY(IF('Data Transformation'!$B$4:$B$8425=B51,'Data Transformation'!$G$4:$G$8425),'Bin Analysis'!$B71)</f>
        <v>2073</v>
      </c>
      <c r="I71">
        <f t="shared" si="7"/>
        <v>0</v>
      </c>
      <c r="J71">
        <f t="shared" si="8"/>
        <v>0</v>
      </c>
      <c r="K71">
        <f>J71*Weighting!$W$23</f>
        <v>0</v>
      </c>
      <c r="M71" s="14"/>
    </row>
    <row r="72" spans="1:25" x14ac:dyDescent="0.25">
      <c r="A72" s="32" t="str">
        <f>IF(Weighting!$P$24&gt;0,B72,"")</f>
        <v/>
      </c>
      <c r="B72" t="e">
        <f>Weighting!$C$24</f>
        <v>#DIV/0!</v>
      </c>
      <c r="C72" t="e">
        <f>Weighting!$F$24</f>
        <v>#NUM!</v>
      </c>
      <c r="D72" t="e">
        <f>IF(C72=1,'Data Transformation'!$G$3+0.5*'Data Transformation'!$W$25,IF(C73=1,D73-'Data Transformation'!$W$25,FALSE))</f>
        <v>#NUM!</v>
      </c>
      <c r="E72">
        <f t="array" ref="E72">IF(ISLOGICAL(D72),"",FREQUENCY(IF('Data Transformation'!$B$425:$B$8425='Bin Analysis'!$B51,'Data Transformation'!$G$425:$G$8425),D72))</f>
        <v>2001</v>
      </c>
      <c r="F72">
        <f t="shared" si="6"/>
        <v>0</v>
      </c>
      <c r="G72">
        <f>Weighting!$H$24</f>
        <v>0</v>
      </c>
      <c r="H72">
        <f t="array" ref="H72">FREQUENCY(IF('Data Transformation'!$B$4:$B$8425=B51,'Data Transformation'!$G$4:$G$8425),'Bin Analysis'!$B72)</f>
        <v>2073</v>
      </c>
      <c r="I72">
        <f t="shared" si="7"/>
        <v>0</v>
      </c>
      <c r="J72">
        <f t="shared" si="8"/>
        <v>0</v>
      </c>
      <c r="K72">
        <f>J72*Weighting!$W$24</f>
        <v>0</v>
      </c>
      <c r="M72" s="14"/>
    </row>
    <row r="73" spans="1:25" x14ac:dyDescent="0.25">
      <c r="A73" s="32" t="str">
        <f>IF(Weighting!$P$25&gt;0,B73,"")</f>
        <v/>
      </c>
      <c r="B73" t="e">
        <f>Weighting!$C$25</f>
        <v>#DIV/0!</v>
      </c>
      <c r="C73" t="e">
        <f>Weighting!$F$25</f>
        <v>#NUM!</v>
      </c>
      <c r="D73" t="e">
        <f>IF(C73=1,'Data Transformation'!$G$3+0.5*'Data Transformation'!$W$25,IF(C74=1,D74-'Data Transformation'!$W$25,FALSE))</f>
        <v>#NUM!</v>
      </c>
      <c r="E73">
        <f t="array" ref="E73">IF(ISLOGICAL(D73),"",FREQUENCY(IF('Data Transformation'!$B$425:$B$8425='Bin Analysis'!$B51,'Data Transformation'!$G$425:$G$8425),D73))</f>
        <v>2001</v>
      </c>
      <c r="F73">
        <f t="shared" si="6"/>
        <v>0</v>
      </c>
      <c r="G73">
        <f>Weighting!$H$25</f>
        <v>0</v>
      </c>
      <c r="H73">
        <f t="array" ref="H73">FREQUENCY(IF('Data Transformation'!$B$4:$B$8425=B51,'Data Transformation'!$G$4:$G$8425),'Bin Analysis'!$B73)</f>
        <v>2073</v>
      </c>
      <c r="I73">
        <f t="shared" si="7"/>
        <v>0</v>
      </c>
      <c r="J73">
        <f t="shared" si="8"/>
        <v>0</v>
      </c>
      <c r="K73">
        <f>J73*Weighting!$W$25</f>
        <v>0</v>
      </c>
      <c r="M73" s="14"/>
    </row>
    <row r="74" spans="1:25" x14ac:dyDescent="0.25">
      <c r="A74" s="32"/>
      <c r="M74" s="14"/>
    </row>
    <row r="75" spans="1:25" ht="23.25" x14ac:dyDescent="0.35">
      <c r="A75" s="21" t="s">
        <v>0</v>
      </c>
      <c r="B75" s="21" t="str">
        <f>IFERROR(VLOOKUP(C75,'Data Transformation'!$L$6:$M$426,2,FALSE),"")</f>
        <v/>
      </c>
      <c r="C75" s="21">
        <f>C51+1</f>
        <v>3</v>
      </c>
      <c r="D75" s="21"/>
      <c r="E75" s="21"/>
      <c r="F75" s="21"/>
      <c r="G75" s="21"/>
      <c r="H75" s="22"/>
      <c r="I75" s="22"/>
      <c r="J75" s="22"/>
      <c r="K75" s="21"/>
      <c r="L75" s="21" t="str">
        <f>B75</f>
        <v/>
      </c>
      <c r="M75" s="23" t="e">
        <f>INDEX('Data Transformation'!$O$4:$O$424,MATCH($B75,'Data Transformation'!$M$4:$M$424,0),MATCH($M$2,'Data Transformation'!$O$3,0))</f>
        <v>#N/A</v>
      </c>
      <c r="N75" s="27" t="e">
        <f>IF('Input and Summary Results'!$J$16="minimum",'Bin Analysis'!X76/(M75-1),'Bin Analysis'!Y75/('Bin Analysis'!M75-1))</f>
        <v>#N/A</v>
      </c>
      <c r="O75" s="27" t="e">
        <f>IF(M75=FALSE,NA(),(VLOOKUP(1,C78:K97,4,FALSE))/(M75-1))</f>
        <v>#N/A</v>
      </c>
      <c r="P75" s="27" t="e">
        <f>IF(M75=FALSE,NA(),SUM(J78:J97)/Weighting!$S$5)</f>
        <v>#N/A</v>
      </c>
      <c r="Q75" s="27" t="e">
        <f>IF(M75=FALSE,NA(),SUM(K78:K97)/Weighting!$S$6)</f>
        <v>#N/A</v>
      </c>
      <c r="R75" s="27" t="e">
        <f>IF(M75=FALSE,NA(),(VLOOKUP(1,G78:K97,3,FALSE))/(M75-1))</f>
        <v>#N/A</v>
      </c>
      <c r="S75" s="22" t="e">
        <f>IF(M75=FALSE,NA(),IF(SUM(J78:J97)=2,"yes","no"))</f>
        <v>#N/A</v>
      </c>
      <c r="X75" s="2" cm="2">
        <f t="array" ref="X75:X76">FREQUENCY(IF('Data Transformation'!$B$425:$B$6424='Bin Analysis'!L75,'Data Transformation'!$G$425:$G$6424),'Data Transformation'!$U$11)</f>
        <v>0</v>
      </c>
      <c r="Y75" s="2" cm="2">
        <f t="array" ref="Y75:Y76">FREQUENCY(IF('Data Transformation'!$B$425:$B$6424='Bin Analysis'!L75,'Data Transformation'!$G$425:$G$6424),'Data Transformation'!$U$12)</f>
        <v>0</v>
      </c>
    </row>
    <row r="76" spans="1:25" x14ac:dyDescent="0.25">
      <c r="A76" s="14" t="s">
        <v>67</v>
      </c>
      <c r="B76" t="s">
        <v>47</v>
      </c>
      <c r="C76" t="s">
        <v>5</v>
      </c>
      <c r="D76" t="s">
        <v>98</v>
      </c>
      <c r="E76" t="s">
        <v>99</v>
      </c>
      <c r="F76" t="s">
        <v>100</v>
      </c>
      <c r="G76" t="s">
        <v>69</v>
      </c>
      <c r="H76" t="s">
        <v>31</v>
      </c>
      <c r="I76" t="s">
        <v>32</v>
      </c>
      <c r="J76" t="s">
        <v>46</v>
      </c>
      <c r="K76" s="14" t="s">
        <v>45</v>
      </c>
      <c r="M76" s="14"/>
      <c r="X76" s="2">
        <v>0</v>
      </c>
      <c r="Y76" s="2">
        <v>0</v>
      </c>
    </row>
    <row r="77" spans="1:25" x14ac:dyDescent="0.25">
      <c r="A77" s="32"/>
      <c r="D77" t="e">
        <f>IF(C77=1,'Data Transformation'!$G$3+0.5*'Data Transformation'!$W$25,IF(C78=1,D78-'Data Transformation'!$W$25,FALSE))</f>
        <v>#NUM!</v>
      </c>
      <c r="E77">
        <f t="array" ref="E77">IF(ISLOGICAL(D77),"",FREQUENCY(IF('Data Transformation'!$B$425:$B$8425='Bin Analysis'!$B75,'Data Transformation'!$G$425:$G$8425),D77))</f>
        <v>2001</v>
      </c>
      <c r="F77" t="e">
        <f>IF(ISLOGICAL(D77),"",E77-E76)</f>
        <v>#VALUE!</v>
      </c>
      <c r="M77" s="14"/>
    </row>
    <row r="78" spans="1:25" x14ac:dyDescent="0.25">
      <c r="A78" s="32" t="e">
        <f>IF(Weighting!$P$6&gt;0,B78,"")</f>
        <v>#NUM!</v>
      </c>
      <c r="B78" t="e">
        <f>Weighting!$C$6</f>
        <v>#DIV/0!</v>
      </c>
      <c r="C78" t="e">
        <f>Weighting!$F$6</f>
        <v>#NUM!</v>
      </c>
      <c r="D78" t="e">
        <f>IF(C78=1,'Data Transformation'!$G$3+0.5*'Data Transformation'!$W$25,IF(C79=1,D79-'Data Transformation'!$W$25,FALSE))</f>
        <v>#NUM!</v>
      </c>
      <c r="E78">
        <f t="array" ref="E78">IF(ISLOGICAL(D78),"",FREQUENCY(IF('Data Transformation'!$B$425:$B$8425='Bin Analysis'!$B75,'Data Transformation'!$G$425:$G$8425),D78))</f>
        <v>2001</v>
      </c>
      <c r="F78">
        <f>IF(ISLOGICAL(D78),"",E78-E77)</f>
        <v>0</v>
      </c>
      <c r="G78">
        <f>Weighting!$H$6</f>
        <v>1</v>
      </c>
      <c r="H78">
        <f t="array" ref="H78">FREQUENCY(IF('Data Transformation'!$B$4:$B$8425=B75,'Data Transformation'!$G$4:$G$8425),'Bin Analysis'!$B78)</f>
        <v>2073</v>
      </c>
      <c r="I78">
        <f>H78-H77</f>
        <v>2073</v>
      </c>
      <c r="J78">
        <f>IF(I78=0,0,1)</f>
        <v>1</v>
      </c>
      <c r="K78" t="e">
        <f>J78*Weighting!$W$6</f>
        <v>#NUM!</v>
      </c>
      <c r="M78" s="14"/>
    </row>
    <row r="79" spans="1:25" x14ac:dyDescent="0.25">
      <c r="A79" s="32" t="str">
        <f>IF(Weighting!$P$7&gt;0,B79,"")</f>
        <v/>
      </c>
      <c r="B79" t="e">
        <f>Weighting!$C$7</f>
        <v>#DIV/0!</v>
      </c>
      <c r="C79" t="e">
        <f>Weighting!$F$7</f>
        <v>#NUM!</v>
      </c>
      <c r="D79" t="e">
        <f>IF(C79=1,'Data Transformation'!$G$3+0.5*'Data Transformation'!$W$25,IF(C80=1,D80-'Data Transformation'!$W$25,FALSE))</f>
        <v>#NUM!</v>
      </c>
      <c r="E79">
        <f t="array" ref="E79">IF(ISLOGICAL(D79),"",FREQUENCY(IF('Data Transformation'!$B$425:$B$8425='Bin Analysis'!$B75,'Data Transformation'!$G$425:$G$8425),D79))</f>
        <v>2001</v>
      </c>
      <c r="F79">
        <f t="shared" ref="F79:F97" si="9">IF(ISLOGICAL(D79),"",E79-E78)</f>
        <v>0</v>
      </c>
      <c r="G79">
        <f>Weighting!$H$7</f>
        <v>0</v>
      </c>
      <c r="H79">
        <f t="array" ref="H79">FREQUENCY(IF('Data Transformation'!$B$4:$B$8425=B75,'Data Transformation'!$G$4:$G$8425),'Bin Analysis'!$B79)</f>
        <v>2073</v>
      </c>
      <c r="I79">
        <f t="shared" ref="I79:I97" si="10">H79-H78</f>
        <v>0</v>
      </c>
      <c r="J79">
        <f>IF(I79=0,0,1)</f>
        <v>0</v>
      </c>
      <c r="K79">
        <f>J79*Weighting!$W$7</f>
        <v>0</v>
      </c>
      <c r="M79" s="14"/>
    </row>
    <row r="80" spans="1:25" x14ac:dyDescent="0.25">
      <c r="A80" s="32" t="str">
        <f>IF(Weighting!$P$8&gt;0,B80,"")</f>
        <v/>
      </c>
      <c r="B80" t="e">
        <f>Weighting!$C$8</f>
        <v>#DIV/0!</v>
      </c>
      <c r="C80" t="e">
        <f>Weighting!$F$8</f>
        <v>#NUM!</v>
      </c>
      <c r="D80" t="e">
        <f>IF(C80=1,'Data Transformation'!$G$3+0.5*'Data Transformation'!$W$25,IF(C81=1,D81-'Data Transformation'!$W$25,FALSE))</f>
        <v>#NUM!</v>
      </c>
      <c r="E80">
        <f t="array" ref="E80">IF(ISLOGICAL(D80),"",FREQUENCY(IF('Data Transformation'!$B$425:$B$8425='Bin Analysis'!$B75,'Data Transformation'!$G$425:$G$8425),D80))</f>
        <v>2001</v>
      </c>
      <c r="F80">
        <f t="shared" si="9"/>
        <v>0</v>
      </c>
      <c r="G80">
        <f>Weighting!$H$8</f>
        <v>0</v>
      </c>
      <c r="H80">
        <f t="array" ref="H80">FREQUENCY(IF('Data Transformation'!$B$4:$B$8425=B75,'Data Transformation'!$G$4:$G$8425),'Bin Analysis'!$B80)</f>
        <v>2073</v>
      </c>
      <c r="I80">
        <f t="shared" si="10"/>
        <v>0</v>
      </c>
      <c r="J80">
        <f t="shared" ref="J80:J97" si="11">IF(I80=0,0,1)</f>
        <v>0</v>
      </c>
      <c r="K80">
        <f>J80*Weighting!$W$8</f>
        <v>0</v>
      </c>
      <c r="M80" s="14"/>
    </row>
    <row r="81" spans="1:13" x14ac:dyDescent="0.25">
      <c r="A81" s="32" t="str">
        <f>IF(Weighting!$P$9&gt;0,B81,"")</f>
        <v/>
      </c>
      <c r="B81" s="50" t="e">
        <f>Weighting!$C$9</f>
        <v>#DIV/0!</v>
      </c>
      <c r="C81" t="e">
        <f>Weighting!$F$9</f>
        <v>#NUM!</v>
      </c>
      <c r="D81" t="e">
        <f>IF(C81=1,'Data Transformation'!$G$3+0.5*'Data Transformation'!$W$25,IF(C82=1,D82-'Data Transformation'!$W$25,FALSE))</f>
        <v>#NUM!</v>
      </c>
      <c r="E81">
        <f t="array" ref="E81">IF(ISLOGICAL(D81),"",FREQUENCY(IF('Data Transformation'!$B$425:$B$8425='Bin Analysis'!$B75,'Data Transformation'!$G$425:$G$8425),D81))</f>
        <v>2001</v>
      </c>
      <c r="F81">
        <f t="shared" si="9"/>
        <v>0</v>
      </c>
      <c r="G81">
        <f>Weighting!$H$9</f>
        <v>0</v>
      </c>
      <c r="H81">
        <f t="array" ref="H81">FREQUENCY(IF('Data Transformation'!$B$4:$B$8425=B75,'Data Transformation'!$G$4:$G$8425),'Bin Analysis'!$B81)</f>
        <v>2073</v>
      </c>
      <c r="I81">
        <f t="shared" si="10"/>
        <v>0</v>
      </c>
      <c r="J81">
        <f t="shared" si="11"/>
        <v>0</v>
      </c>
      <c r="K81">
        <f>J81*Weighting!$W$9</f>
        <v>0</v>
      </c>
      <c r="M81" s="14"/>
    </row>
    <row r="82" spans="1:13" x14ac:dyDescent="0.25">
      <c r="A82" s="32" t="str">
        <f>IF(Weighting!$P$10&gt;0,B82,"")</f>
        <v/>
      </c>
      <c r="B82" t="e">
        <f>Weighting!$C$10</f>
        <v>#DIV/0!</v>
      </c>
      <c r="C82" t="e">
        <f>Weighting!$F$10</f>
        <v>#NUM!</v>
      </c>
      <c r="D82" t="e">
        <f>IF(C82=1,'Data Transformation'!$G$3+0.5*'Data Transformation'!$W$25,IF(C83=1,D83-'Data Transformation'!$W$25,FALSE))</f>
        <v>#NUM!</v>
      </c>
      <c r="E82">
        <f t="array" ref="E82">IF(ISLOGICAL(D82),"",FREQUENCY(IF('Data Transformation'!$B$425:$B$8425='Bin Analysis'!$B75,'Data Transformation'!$G$425:$G$8425),D82))</f>
        <v>2001</v>
      </c>
      <c r="F82">
        <f t="shared" si="9"/>
        <v>0</v>
      </c>
      <c r="G82">
        <f>Weighting!$H$10</f>
        <v>0</v>
      </c>
      <c r="H82">
        <f t="array" ref="H82">FREQUENCY(IF('Data Transformation'!$B$4:$B$8425=B75,'Data Transformation'!$G$4:$G$8425),'Bin Analysis'!$B82)</f>
        <v>2073</v>
      </c>
      <c r="I82">
        <f t="shared" si="10"/>
        <v>0</v>
      </c>
      <c r="J82">
        <f t="shared" si="11"/>
        <v>0</v>
      </c>
      <c r="K82">
        <f>J82*Weighting!$W$10</f>
        <v>0</v>
      </c>
      <c r="M82" s="14"/>
    </row>
    <row r="83" spans="1:13" x14ac:dyDescent="0.25">
      <c r="A83" s="32" t="str">
        <f>IF(Weighting!$P$11&gt;0,B83,"")</f>
        <v/>
      </c>
      <c r="B83" t="e">
        <f>Weighting!$C$11</f>
        <v>#DIV/0!</v>
      </c>
      <c r="C83" t="e">
        <f>Weighting!$F$11</f>
        <v>#NUM!</v>
      </c>
      <c r="D83" t="e">
        <f>IF(C83=1,'Data Transformation'!$G$3+0.5*'Data Transformation'!$W$25,IF(C84=1,D84-'Data Transformation'!$W$25,FALSE))</f>
        <v>#NUM!</v>
      </c>
      <c r="E83">
        <f t="array" ref="E83">IF(ISLOGICAL(D83),"",FREQUENCY(IF('Data Transformation'!$B$425:$B$8425='Bin Analysis'!$B75,'Data Transformation'!$G$425:$G$8425),D83))</f>
        <v>2001</v>
      </c>
      <c r="F83">
        <f t="shared" si="9"/>
        <v>0</v>
      </c>
      <c r="G83">
        <f>Weighting!$H$11</f>
        <v>0</v>
      </c>
      <c r="H83">
        <f t="array" ref="H83">FREQUENCY(IF('Data Transformation'!$B$4:$B$8425=B75,'Data Transformation'!$G$4:$G$8425),'Bin Analysis'!$B83)</f>
        <v>2073</v>
      </c>
      <c r="I83">
        <f t="shared" si="10"/>
        <v>0</v>
      </c>
      <c r="J83">
        <f t="shared" si="11"/>
        <v>0</v>
      </c>
      <c r="K83">
        <f>J83*Weighting!$W$11</f>
        <v>0</v>
      </c>
      <c r="M83" s="14"/>
    </row>
    <row r="84" spans="1:13" x14ac:dyDescent="0.25">
      <c r="A84" s="32" t="str">
        <f>IF(Weighting!$P$12&gt;0,B84,"")</f>
        <v/>
      </c>
      <c r="B84" t="e">
        <f>Weighting!$C$12</f>
        <v>#DIV/0!</v>
      </c>
      <c r="C84" t="e">
        <f>Weighting!$F$12</f>
        <v>#NUM!</v>
      </c>
      <c r="D84" t="e">
        <f>IF(C84=1,'Data Transformation'!$G$3+0.5*'Data Transformation'!$W$25,IF(C85=1,D85-'Data Transformation'!$W$25,FALSE))</f>
        <v>#NUM!</v>
      </c>
      <c r="E84">
        <f t="array" ref="E84">IF(ISLOGICAL(D84),"",FREQUENCY(IF('Data Transformation'!$B$425:$B$8425='Bin Analysis'!$B75,'Data Transformation'!$G$425:$G$8425),D84))</f>
        <v>2001</v>
      </c>
      <c r="F84">
        <f t="shared" si="9"/>
        <v>0</v>
      </c>
      <c r="G84">
        <f>Weighting!$H$12</f>
        <v>0</v>
      </c>
      <c r="H84">
        <f t="array" ref="H84">FREQUENCY(IF('Data Transformation'!$B$4:$B$8425=B75,'Data Transformation'!$G$4:$G$8425),'Bin Analysis'!$B84)</f>
        <v>2073</v>
      </c>
      <c r="I84">
        <f t="shared" si="10"/>
        <v>0</v>
      </c>
      <c r="J84">
        <f t="shared" si="11"/>
        <v>0</v>
      </c>
      <c r="K84">
        <f>J84*Weighting!$W$12</f>
        <v>0</v>
      </c>
      <c r="M84" s="14"/>
    </row>
    <row r="85" spans="1:13" x14ac:dyDescent="0.25">
      <c r="A85" s="32" t="str">
        <f>IF(Weighting!$P$13&gt;0,B85,"")</f>
        <v/>
      </c>
      <c r="B85" t="e">
        <f>Weighting!$C$13</f>
        <v>#DIV/0!</v>
      </c>
      <c r="C85" t="e">
        <f>Weighting!$F$13</f>
        <v>#NUM!</v>
      </c>
      <c r="D85" t="e">
        <f>IF(C85=1,'Data Transformation'!$G$3+0.5*'Data Transformation'!$W$25,IF(C86=1,D86-'Data Transformation'!$W$25,FALSE))</f>
        <v>#NUM!</v>
      </c>
      <c r="E85">
        <f t="array" ref="E85">IF(ISLOGICAL(D85),"",FREQUENCY(IF('Data Transformation'!$B$425:$B$8425='Bin Analysis'!$B75,'Data Transformation'!$G$425:$G$8425),D85))</f>
        <v>2001</v>
      </c>
      <c r="F85">
        <f t="shared" si="9"/>
        <v>0</v>
      </c>
      <c r="G85">
        <f>Weighting!$H$13</f>
        <v>0</v>
      </c>
      <c r="H85">
        <f t="array" ref="H85">FREQUENCY(IF('Data Transformation'!$B$4:$B$8425=B75,'Data Transformation'!$G$4:$G$8425),'Bin Analysis'!$B85)</f>
        <v>2073</v>
      </c>
      <c r="I85">
        <f t="shared" si="10"/>
        <v>0</v>
      </c>
      <c r="J85">
        <f t="shared" si="11"/>
        <v>0</v>
      </c>
      <c r="K85">
        <f>J85*Weighting!$W$13</f>
        <v>0</v>
      </c>
      <c r="M85" s="14"/>
    </row>
    <row r="86" spans="1:13" x14ac:dyDescent="0.25">
      <c r="A86" s="32" t="str">
        <f>IF(Weighting!$P$14&gt;0,B86,"")</f>
        <v/>
      </c>
      <c r="B86" t="e">
        <f>Weighting!$C$14</f>
        <v>#DIV/0!</v>
      </c>
      <c r="C86" t="e">
        <f>Weighting!$F$14</f>
        <v>#NUM!</v>
      </c>
      <c r="D86" t="e">
        <f>IF(C86=1,'Data Transformation'!$G$3+0.5*'Data Transformation'!$W$25,IF(C87=1,D87-'Data Transformation'!$W$25,FALSE))</f>
        <v>#NUM!</v>
      </c>
      <c r="E86">
        <f t="array" ref="E86">IF(ISLOGICAL(D86),"",FREQUENCY(IF('Data Transformation'!$B$425:$B$8425='Bin Analysis'!$B75,'Data Transformation'!$G$425:$G$8425),D86))</f>
        <v>2001</v>
      </c>
      <c r="F86">
        <f t="shared" si="9"/>
        <v>0</v>
      </c>
      <c r="G86">
        <f>Weighting!$H$14</f>
        <v>0</v>
      </c>
      <c r="H86">
        <f t="array" ref="H86">FREQUENCY(IF('Data Transformation'!$B$4:$B$8425=B75,'Data Transformation'!$G$4:$G$8425),'Bin Analysis'!$B86)</f>
        <v>2073</v>
      </c>
      <c r="I86">
        <f t="shared" si="10"/>
        <v>0</v>
      </c>
      <c r="J86">
        <f t="shared" si="11"/>
        <v>0</v>
      </c>
      <c r="K86">
        <f>J86*Weighting!$W$14</f>
        <v>0</v>
      </c>
      <c r="M86" s="14"/>
    </row>
    <row r="87" spans="1:13" x14ac:dyDescent="0.25">
      <c r="A87" s="32" t="str">
        <f>IF(Weighting!$P$15&gt;0,B87,"")</f>
        <v/>
      </c>
      <c r="B87" t="e">
        <f>Weighting!$C$15</f>
        <v>#DIV/0!</v>
      </c>
      <c r="C87" t="e">
        <f>Weighting!$F$15</f>
        <v>#NUM!</v>
      </c>
      <c r="D87" t="e">
        <f>IF(C87=1,'Data Transformation'!$G$3+0.5*'Data Transformation'!$W$25,IF(C88=1,D88-'Data Transformation'!$W$25,FALSE))</f>
        <v>#NUM!</v>
      </c>
      <c r="E87">
        <f t="array" ref="E87">IF(ISLOGICAL(D87),"",FREQUENCY(IF('Data Transformation'!$B$425:$B$8425='Bin Analysis'!$B75,'Data Transformation'!$G$425:$G$8425),D87))</f>
        <v>2001</v>
      </c>
      <c r="F87">
        <f t="shared" si="9"/>
        <v>0</v>
      </c>
      <c r="G87">
        <f>Weighting!$H$15</f>
        <v>0</v>
      </c>
      <c r="H87">
        <f t="array" ref="H87">FREQUENCY(IF('Data Transformation'!$B$4:$B$8425=B75,'Data Transformation'!$G$4:$G$8425),'Bin Analysis'!$B87)</f>
        <v>2073</v>
      </c>
      <c r="I87">
        <f t="shared" si="10"/>
        <v>0</v>
      </c>
      <c r="J87">
        <f t="shared" si="11"/>
        <v>0</v>
      </c>
      <c r="K87">
        <f>J87*Weighting!$W$15</f>
        <v>0</v>
      </c>
      <c r="M87" s="14"/>
    </row>
    <row r="88" spans="1:13" x14ac:dyDescent="0.25">
      <c r="A88" s="32" t="str">
        <f>IF(Weighting!$P$16&gt;0,B88,"")</f>
        <v/>
      </c>
      <c r="B88" t="e">
        <f>Weighting!$C$16</f>
        <v>#DIV/0!</v>
      </c>
      <c r="C88" t="e">
        <f>Weighting!$F$16</f>
        <v>#NUM!</v>
      </c>
      <c r="D88" t="e">
        <f>IF(C88=1,'Data Transformation'!$G$3+0.5*'Data Transformation'!$W$25,IF(C89=1,D89-'Data Transformation'!$W$25,FALSE))</f>
        <v>#NUM!</v>
      </c>
      <c r="E88">
        <f t="array" ref="E88">IF(ISLOGICAL(D88),"",FREQUENCY(IF('Data Transformation'!$B$425:$B$8425='Bin Analysis'!$B75,'Data Transformation'!$G$425:$G$8425),D88))</f>
        <v>2001</v>
      </c>
      <c r="F88">
        <f t="shared" si="9"/>
        <v>0</v>
      </c>
      <c r="G88">
        <f>Weighting!$H$16</f>
        <v>0</v>
      </c>
      <c r="H88">
        <f t="array" ref="H88">FREQUENCY(IF('Data Transformation'!$B$4:$B$8425=B75,'Data Transformation'!$G$4:$G$8425),'Bin Analysis'!$B88)</f>
        <v>2073</v>
      </c>
      <c r="I88">
        <f t="shared" si="10"/>
        <v>0</v>
      </c>
      <c r="J88">
        <f t="shared" si="11"/>
        <v>0</v>
      </c>
      <c r="K88">
        <f>J88*Weighting!$W$16</f>
        <v>0</v>
      </c>
      <c r="M88" s="14"/>
    </row>
    <row r="89" spans="1:13" x14ac:dyDescent="0.25">
      <c r="A89" s="32" t="str">
        <f>IF(Weighting!$P$17&gt;0,B89,"")</f>
        <v/>
      </c>
      <c r="B89" t="e">
        <f>Weighting!$C$17</f>
        <v>#DIV/0!</v>
      </c>
      <c r="C89" t="e">
        <f>Weighting!$F$17</f>
        <v>#NUM!</v>
      </c>
      <c r="D89" t="e">
        <f>IF(C89=1,'Data Transformation'!$G$3+0.5*'Data Transformation'!$W$25,IF(C90=1,D90-'Data Transformation'!$W$25,FALSE))</f>
        <v>#NUM!</v>
      </c>
      <c r="E89">
        <f t="array" ref="E89">IF(ISLOGICAL(D89),"",FREQUENCY(IF('Data Transformation'!$B$425:$B$8425='Bin Analysis'!$B75,'Data Transformation'!$G$425:$G$8425),D89))</f>
        <v>2001</v>
      </c>
      <c r="F89">
        <f t="shared" si="9"/>
        <v>0</v>
      </c>
      <c r="G89">
        <f>Weighting!$H$17</f>
        <v>0</v>
      </c>
      <c r="H89">
        <f t="array" ref="H89">FREQUENCY(IF('Data Transformation'!$B$4:$B$8425=B75,'Data Transformation'!$G$4:$G$8425),'Bin Analysis'!$B89)</f>
        <v>2073</v>
      </c>
      <c r="I89">
        <f t="shared" si="10"/>
        <v>0</v>
      </c>
      <c r="J89">
        <f t="shared" si="11"/>
        <v>0</v>
      </c>
      <c r="K89">
        <f>J89*Weighting!$W$17</f>
        <v>0</v>
      </c>
      <c r="M89" s="14"/>
    </row>
    <row r="90" spans="1:13" x14ac:dyDescent="0.25">
      <c r="A90" s="32" t="str">
        <f>IF(Weighting!$P$18&gt;0,B90,"")</f>
        <v/>
      </c>
      <c r="B90" t="e">
        <f>Weighting!$C$18</f>
        <v>#DIV/0!</v>
      </c>
      <c r="C90" t="e">
        <f>Weighting!$F$18</f>
        <v>#NUM!</v>
      </c>
      <c r="D90" t="e">
        <f>IF(C90=1,'Data Transformation'!$G$3+0.5*'Data Transformation'!$W$25,IF(C91=1,D91-'Data Transformation'!$W$25,FALSE))</f>
        <v>#NUM!</v>
      </c>
      <c r="E90">
        <f t="array" ref="E90">IF(ISLOGICAL(D90),"",FREQUENCY(IF('Data Transformation'!$B$425:$B$8425='Bin Analysis'!$B75,'Data Transformation'!$G$425:$G$8425),D90))</f>
        <v>2001</v>
      </c>
      <c r="F90">
        <f t="shared" si="9"/>
        <v>0</v>
      </c>
      <c r="G90">
        <f>Weighting!$H$18</f>
        <v>0</v>
      </c>
      <c r="H90">
        <f t="array" ref="H90">FREQUENCY(IF('Data Transformation'!$B$4:$B$8425=B75,'Data Transformation'!$G$4:$G$8425),'Bin Analysis'!$B90)</f>
        <v>2073</v>
      </c>
      <c r="I90">
        <f t="shared" si="10"/>
        <v>0</v>
      </c>
      <c r="J90">
        <f t="shared" si="11"/>
        <v>0</v>
      </c>
      <c r="K90">
        <f>J90*Weighting!$W$18</f>
        <v>0</v>
      </c>
      <c r="M90" s="14"/>
    </row>
    <row r="91" spans="1:13" x14ac:dyDescent="0.25">
      <c r="A91" s="32" t="str">
        <f>IF(Weighting!$P$19&gt;0,B91,"")</f>
        <v/>
      </c>
      <c r="B91" t="e">
        <f>Weighting!$C$19</f>
        <v>#DIV/0!</v>
      </c>
      <c r="C91" t="e">
        <f>Weighting!$F$19</f>
        <v>#NUM!</v>
      </c>
      <c r="D91" t="e">
        <f>IF(C91=1,'Data Transformation'!$G$3+0.5*'Data Transformation'!$W$25,IF(C92=1,D92-'Data Transformation'!$W$25,FALSE))</f>
        <v>#NUM!</v>
      </c>
      <c r="E91">
        <f t="array" ref="E91">IF(ISLOGICAL(D91),"",FREQUENCY(IF('Data Transformation'!$B$425:$B$8425='Bin Analysis'!$B75,'Data Transformation'!$G$425:$G$8425),D91))</f>
        <v>2001</v>
      </c>
      <c r="F91">
        <f t="shared" si="9"/>
        <v>0</v>
      </c>
      <c r="G91">
        <f>Weighting!$H$19</f>
        <v>0</v>
      </c>
      <c r="H91">
        <f t="array" ref="H91">FREQUENCY(IF('Data Transformation'!$B$4:$B$8425=B75,'Data Transformation'!$G$4:$G$8425),'Bin Analysis'!$B91)</f>
        <v>2073</v>
      </c>
      <c r="I91">
        <f t="shared" si="10"/>
        <v>0</v>
      </c>
      <c r="J91">
        <f t="shared" si="11"/>
        <v>0</v>
      </c>
      <c r="K91">
        <f>J91*Weighting!$W$19</f>
        <v>0</v>
      </c>
      <c r="M91" s="14"/>
    </row>
    <row r="92" spans="1:13" x14ac:dyDescent="0.25">
      <c r="A92" s="32" t="str">
        <f>IF(Weighting!$P$20&gt;0,B92,"")</f>
        <v/>
      </c>
      <c r="B92" t="e">
        <f>Weighting!$C$20</f>
        <v>#DIV/0!</v>
      </c>
      <c r="C92" t="e">
        <f>Weighting!$F$20</f>
        <v>#NUM!</v>
      </c>
      <c r="D92" t="e">
        <f>IF(C92=1,'Data Transformation'!$G$3+0.5*'Data Transformation'!$W$25,IF(C93=1,D93-'Data Transformation'!$W$25,FALSE))</f>
        <v>#NUM!</v>
      </c>
      <c r="E92">
        <f t="array" ref="E92">IF(ISLOGICAL(D92),"",FREQUENCY(IF('Data Transformation'!$B$425:$B$8425='Bin Analysis'!$B75,'Data Transformation'!$G$425:$G$8425),D92))</f>
        <v>2001</v>
      </c>
      <c r="F92">
        <f t="shared" si="9"/>
        <v>0</v>
      </c>
      <c r="G92">
        <f>Weighting!$H$20</f>
        <v>0</v>
      </c>
      <c r="H92">
        <f t="array" ref="H92">FREQUENCY(IF('Data Transformation'!$B$4:$B$8425=B75,'Data Transformation'!$G$4:$G$8425),'Bin Analysis'!$B92)</f>
        <v>2073</v>
      </c>
      <c r="I92">
        <f t="shared" si="10"/>
        <v>0</v>
      </c>
      <c r="J92">
        <f t="shared" si="11"/>
        <v>0</v>
      </c>
      <c r="K92">
        <f>J92*Weighting!$W$20</f>
        <v>0</v>
      </c>
      <c r="M92" s="14"/>
    </row>
    <row r="93" spans="1:13" x14ac:dyDescent="0.25">
      <c r="A93" s="32" t="str">
        <f>IF(Weighting!$P$21&gt;0,B93,"")</f>
        <v/>
      </c>
      <c r="B93" t="e">
        <f>Weighting!$C$21</f>
        <v>#DIV/0!</v>
      </c>
      <c r="C93" t="e">
        <f>Weighting!$F$21</f>
        <v>#NUM!</v>
      </c>
      <c r="D93" t="e">
        <f>IF(C93=1,'Data Transformation'!$G$3+0.5*'Data Transformation'!$W$25,IF(C94=1,D94-'Data Transformation'!$W$25,FALSE))</f>
        <v>#NUM!</v>
      </c>
      <c r="E93">
        <f t="array" ref="E93">IF(ISLOGICAL(D93),"",FREQUENCY(IF('Data Transformation'!$B$425:$B$8425='Bin Analysis'!$B75,'Data Transformation'!$G$425:$G$8425),D93))</f>
        <v>2001</v>
      </c>
      <c r="F93">
        <f t="shared" si="9"/>
        <v>0</v>
      </c>
      <c r="G93">
        <f>Weighting!$H$21</f>
        <v>0</v>
      </c>
      <c r="H93">
        <f t="array" ref="H93">FREQUENCY(IF('Data Transformation'!$B$4:$B$8425=B75,'Data Transformation'!$G$4:$G$8425),'Bin Analysis'!$B93)</f>
        <v>2073</v>
      </c>
      <c r="I93">
        <f t="shared" si="10"/>
        <v>0</v>
      </c>
      <c r="J93">
        <f t="shared" si="11"/>
        <v>0</v>
      </c>
      <c r="K93">
        <f>J93*Weighting!$W$21</f>
        <v>0</v>
      </c>
      <c r="M93" s="14"/>
    </row>
    <row r="94" spans="1:13" x14ac:dyDescent="0.25">
      <c r="A94" s="32" t="str">
        <f>IF(Weighting!$P$22&gt;0,B94,"")</f>
        <v/>
      </c>
      <c r="B94" t="e">
        <f>Weighting!$C$22</f>
        <v>#DIV/0!</v>
      </c>
      <c r="C94" t="e">
        <f>Weighting!$F$22</f>
        <v>#NUM!</v>
      </c>
      <c r="D94" t="e">
        <f>IF(C94=1,'Data Transformation'!$G$3+0.5*'Data Transformation'!$W$25,IF(C95=1,D95-'Data Transformation'!$W$25,FALSE))</f>
        <v>#NUM!</v>
      </c>
      <c r="E94">
        <f t="array" ref="E94">IF(ISLOGICAL(D94),"",FREQUENCY(IF('Data Transformation'!$B$425:$B$8425='Bin Analysis'!$B75,'Data Transformation'!$G$425:$G$8425),D94))</f>
        <v>2001</v>
      </c>
      <c r="F94">
        <f t="shared" si="9"/>
        <v>0</v>
      </c>
      <c r="G94">
        <f>Weighting!$H$22</f>
        <v>0</v>
      </c>
      <c r="H94">
        <f t="array" ref="H94">FREQUENCY(IF('Data Transformation'!$B$4:$B$8425=B75,'Data Transformation'!$G$4:$G$8425),'Bin Analysis'!$B94)</f>
        <v>2073</v>
      </c>
      <c r="I94">
        <f t="shared" si="10"/>
        <v>0</v>
      </c>
      <c r="J94">
        <f t="shared" si="11"/>
        <v>0</v>
      </c>
      <c r="K94">
        <f>J94*Weighting!$W$22</f>
        <v>0</v>
      </c>
      <c r="M94" s="14"/>
    </row>
    <row r="95" spans="1:13" x14ac:dyDescent="0.25">
      <c r="A95" s="32" t="str">
        <f>IF(Weighting!$P$23&gt;0,B95,"")</f>
        <v/>
      </c>
      <c r="B95" t="e">
        <f>Weighting!$C$23</f>
        <v>#DIV/0!</v>
      </c>
      <c r="C95" t="e">
        <f>Weighting!$F$23</f>
        <v>#NUM!</v>
      </c>
      <c r="D95" t="e">
        <f>IF(C95=1,'Data Transformation'!$G$3+0.5*'Data Transformation'!$W$25,IF(C96=1,D96-'Data Transformation'!$W$25,FALSE))</f>
        <v>#NUM!</v>
      </c>
      <c r="E95">
        <f t="array" ref="E95">IF(ISLOGICAL(D95),"",FREQUENCY(IF('Data Transformation'!$B$425:$B$8425='Bin Analysis'!$B75,'Data Transformation'!$G$425:$G$8425),D95))</f>
        <v>2001</v>
      </c>
      <c r="F95">
        <f t="shared" si="9"/>
        <v>0</v>
      </c>
      <c r="G95">
        <f>Weighting!$H$23</f>
        <v>0</v>
      </c>
      <c r="H95">
        <f t="array" ref="H95">FREQUENCY(IF('Data Transformation'!$B$4:$B$8425=B75,'Data Transformation'!$G$4:$G$8425),'Bin Analysis'!$B95)</f>
        <v>2073</v>
      </c>
      <c r="I95">
        <f t="shared" si="10"/>
        <v>0</v>
      </c>
      <c r="J95">
        <f t="shared" si="11"/>
        <v>0</v>
      </c>
      <c r="K95">
        <f>J95*Weighting!$W$23</f>
        <v>0</v>
      </c>
      <c r="M95" s="14"/>
    </row>
    <row r="96" spans="1:13" x14ac:dyDescent="0.25">
      <c r="A96" s="32" t="str">
        <f>IF(Weighting!$P$24&gt;0,B96,"")</f>
        <v/>
      </c>
      <c r="B96" t="e">
        <f>Weighting!$C$24</f>
        <v>#DIV/0!</v>
      </c>
      <c r="C96" t="e">
        <f>Weighting!$F$24</f>
        <v>#NUM!</v>
      </c>
      <c r="D96" t="e">
        <f>IF(C96=1,'Data Transformation'!$G$3+0.5*'Data Transformation'!$W$25,IF(C97=1,D97-'Data Transformation'!$W$25,FALSE))</f>
        <v>#NUM!</v>
      </c>
      <c r="E96">
        <f t="array" ref="E96">IF(ISLOGICAL(D96),"",FREQUENCY(IF('Data Transformation'!$B$425:$B$8425='Bin Analysis'!$B75,'Data Transformation'!$G$425:$G$8425),D96))</f>
        <v>2001</v>
      </c>
      <c r="F96">
        <f t="shared" si="9"/>
        <v>0</v>
      </c>
      <c r="G96">
        <f>Weighting!$H$24</f>
        <v>0</v>
      </c>
      <c r="H96">
        <f t="array" ref="H96">FREQUENCY(IF('Data Transformation'!$B$4:$B$8425=B75,'Data Transformation'!$G$4:$G$8425),'Bin Analysis'!$B96)</f>
        <v>2073</v>
      </c>
      <c r="I96">
        <f t="shared" si="10"/>
        <v>0</v>
      </c>
      <c r="J96">
        <f t="shared" si="11"/>
        <v>0</v>
      </c>
      <c r="K96">
        <f>J96*Weighting!$W$24</f>
        <v>0</v>
      </c>
      <c r="M96" s="14"/>
    </row>
    <row r="97" spans="1:25" x14ac:dyDescent="0.25">
      <c r="A97" s="32" t="str">
        <f>IF(Weighting!$P$25&gt;0,B97,"")</f>
        <v/>
      </c>
      <c r="B97" t="e">
        <f>Weighting!$C$25</f>
        <v>#DIV/0!</v>
      </c>
      <c r="C97" t="e">
        <f>Weighting!$F$25</f>
        <v>#NUM!</v>
      </c>
      <c r="D97" t="e">
        <f>IF(C97=1,'Data Transformation'!$G$3+0.5*'Data Transformation'!$W$25,IF(C98=1,D98-'Data Transformation'!$W$25,FALSE))</f>
        <v>#NUM!</v>
      </c>
      <c r="E97">
        <f t="array" ref="E97">IF(ISLOGICAL(D97),"",FREQUENCY(IF('Data Transformation'!$B$425:$B$8425='Bin Analysis'!$B75,'Data Transformation'!$G$425:$G$8425),D97))</f>
        <v>2001</v>
      </c>
      <c r="F97">
        <f t="shared" si="9"/>
        <v>0</v>
      </c>
      <c r="G97">
        <f>Weighting!$H$25</f>
        <v>0</v>
      </c>
      <c r="H97">
        <f t="array" ref="H97">FREQUENCY(IF('Data Transformation'!$B$4:$B$8425=B75,'Data Transformation'!$G$4:$G$8425),'Bin Analysis'!$B97)</f>
        <v>2073</v>
      </c>
      <c r="I97">
        <f t="shared" si="10"/>
        <v>0</v>
      </c>
      <c r="J97">
        <f t="shared" si="11"/>
        <v>0</v>
      </c>
      <c r="K97">
        <f>J97*Weighting!$W$25</f>
        <v>0</v>
      </c>
      <c r="M97" s="14"/>
    </row>
    <row r="98" spans="1:25" x14ac:dyDescent="0.25">
      <c r="O98"/>
      <c r="P98"/>
      <c r="Q98"/>
      <c r="R98"/>
    </row>
    <row r="99" spans="1:25" ht="23.25" x14ac:dyDescent="0.35">
      <c r="A99" s="21" t="s">
        <v>0</v>
      </c>
      <c r="B99" s="21" t="str">
        <f>IFERROR(VLOOKUP(C99,'Data Transformation'!$L$6:$M$426,2,FALSE),"")</f>
        <v/>
      </c>
      <c r="C99" s="21">
        <f>C75+1</f>
        <v>4</v>
      </c>
      <c r="D99" s="21"/>
      <c r="E99" s="21"/>
      <c r="F99" s="21"/>
      <c r="G99" s="21"/>
      <c r="H99" s="22"/>
      <c r="I99" s="22"/>
      <c r="J99" s="22"/>
      <c r="K99" s="21"/>
      <c r="L99" s="21" t="str">
        <f>B99</f>
        <v/>
      </c>
      <c r="M99" s="23" t="e">
        <f>INDEX('Data Transformation'!$O$4:$O$424,MATCH($B99,'Data Transformation'!$M$4:$M$424,0),MATCH($M$2,'Data Transformation'!$O$3,0))</f>
        <v>#N/A</v>
      </c>
      <c r="N99" s="27" t="e">
        <f>IF('Input and Summary Results'!$J$16="minimum",'Bin Analysis'!X100/(M99-1),'Bin Analysis'!Y99/('Bin Analysis'!M99-1))</f>
        <v>#N/A</v>
      </c>
      <c r="O99" s="27" t="e">
        <f>IF(M99=FALSE,NA(),(VLOOKUP(1,C102:K121,4,FALSE))/(M99-1))</f>
        <v>#N/A</v>
      </c>
      <c r="P99" s="27" t="e">
        <f>IF(M99=FALSE,NA(),SUM(J102:J121)/Weighting!$S$5)</f>
        <v>#N/A</v>
      </c>
      <c r="Q99" s="27" t="e">
        <f>IF(M99=FALSE,NA(),SUM(K102:K121)/Weighting!$S$6)</f>
        <v>#N/A</v>
      </c>
      <c r="R99" s="27" t="e">
        <f>IF(M99=FALSE,NA(),(VLOOKUP(1,G102:K121,3,FALSE))/(M99-1))</f>
        <v>#N/A</v>
      </c>
      <c r="S99" s="22" t="e">
        <f>IF(M99=FALSE,NA(),IF(SUM(J102:J121)=2,"yes","no"))</f>
        <v>#N/A</v>
      </c>
      <c r="X99" s="2" cm="2">
        <f t="array" ref="X99:X100">FREQUENCY(IF('Data Transformation'!$B$425:$B$6424='Bin Analysis'!L99,'Data Transformation'!$G$425:$G$6424),'Data Transformation'!$U$11)</f>
        <v>0</v>
      </c>
      <c r="Y99" s="2" cm="2">
        <f t="array" ref="Y99:Y100">FREQUENCY(IF('Data Transformation'!$B$425:$B$6424='Bin Analysis'!L99,'Data Transformation'!$G$425:$G$6424),'Data Transformation'!$U$12)</f>
        <v>0</v>
      </c>
    </row>
    <row r="100" spans="1:25" x14ac:dyDescent="0.25">
      <c r="A100" s="14" t="s">
        <v>67</v>
      </c>
      <c r="B100" t="s">
        <v>47</v>
      </c>
      <c r="C100" t="s">
        <v>5</v>
      </c>
      <c r="D100" t="s">
        <v>98</v>
      </c>
      <c r="E100" t="s">
        <v>99</v>
      </c>
      <c r="F100" t="s">
        <v>100</v>
      </c>
      <c r="G100" t="s">
        <v>69</v>
      </c>
      <c r="H100" t="s">
        <v>31</v>
      </c>
      <c r="I100" t="s">
        <v>32</v>
      </c>
      <c r="J100" t="s">
        <v>46</v>
      </c>
      <c r="K100" s="14" t="s">
        <v>45</v>
      </c>
      <c r="M100" s="14"/>
      <c r="X100" s="2">
        <v>0</v>
      </c>
      <c r="Y100" s="2">
        <v>0</v>
      </c>
    </row>
    <row r="101" spans="1:25" x14ac:dyDescent="0.25">
      <c r="A101" s="32"/>
      <c r="D101" t="e">
        <f>IF(C101=1,'Data Transformation'!$G$3+0.5*'Data Transformation'!$W$25,IF(C102=1,D102-'Data Transformation'!$W$25,FALSE))</f>
        <v>#NUM!</v>
      </c>
      <c r="E101">
        <f t="array" ref="E101">IF(ISLOGICAL(D101),"",FREQUENCY(IF('Data Transformation'!$B$425:$B$8425='Bin Analysis'!$B99,'Data Transformation'!$G$425:$G$8425),D101))</f>
        <v>2001</v>
      </c>
      <c r="F101" t="e">
        <f>IF(ISLOGICAL(D101),"",E101-E100)</f>
        <v>#VALUE!</v>
      </c>
      <c r="M101" s="14"/>
    </row>
    <row r="102" spans="1:25" x14ac:dyDescent="0.25">
      <c r="A102" s="32" t="e">
        <f>IF(Weighting!$P$6&gt;0,B102,"")</f>
        <v>#NUM!</v>
      </c>
      <c r="B102" t="e">
        <f>Weighting!$C$6</f>
        <v>#DIV/0!</v>
      </c>
      <c r="C102" t="e">
        <f>Weighting!$F$6</f>
        <v>#NUM!</v>
      </c>
      <c r="D102" t="e">
        <f>IF(C102=1,'Data Transformation'!$G$3+0.5*'Data Transformation'!$W$25,IF(C103=1,D103-'Data Transformation'!$W$25,FALSE))</f>
        <v>#NUM!</v>
      </c>
      <c r="E102">
        <f t="array" ref="E102">IF(ISLOGICAL(D102),"",FREQUENCY(IF('Data Transformation'!$B$425:$B$8425='Bin Analysis'!$B99,'Data Transformation'!$G$425:$G$8425),D102))</f>
        <v>2001</v>
      </c>
      <c r="F102">
        <f>IF(ISLOGICAL(D102),"",E102-E101)</f>
        <v>0</v>
      </c>
      <c r="G102">
        <f>Weighting!$H$6</f>
        <v>1</v>
      </c>
      <c r="H102">
        <f t="array" ref="H102">FREQUENCY(IF('Data Transformation'!$B$4:$B$8425=B99,'Data Transformation'!$G$4:$G$8425),'Bin Analysis'!$B102)</f>
        <v>2073</v>
      </c>
      <c r="I102">
        <f>H102-H101</f>
        <v>2073</v>
      </c>
      <c r="J102">
        <f>IF(I102=0,0,1)</f>
        <v>1</v>
      </c>
      <c r="K102" t="e">
        <f>J102*Weighting!$W$6</f>
        <v>#NUM!</v>
      </c>
      <c r="M102" s="14"/>
    </row>
    <row r="103" spans="1:25" x14ac:dyDescent="0.25">
      <c r="A103" s="32" t="str">
        <f>IF(Weighting!$P$7&gt;0,B103,"")</f>
        <v/>
      </c>
      <c r="B103" t="e">
        <f>Weighting!$C$7</f>
        <v>#DIV/0!</v>
      </c>
      <c r="C103" t="e">
        <f>Weighting!$F$7</f>
        <v>#NUM!</v>
      </c>
      <c r="D103" t="e">
        <f>IF(C103=1,'Data Transformation'!$G$3+0.5*'Data Transformation'!$W$25,IF(C104=1,D104-'Data Transformation'!$W$25,FALSE))</f>
        <v>#NUM!</v>
      </c>
      <c r="E103">
        <f t="array" ref="E103">IF(ISLOGICAL(D103),"",FREQUENCY(IF('Data Transformation'!$B$425:$B$8425='Bin Analysis'!$B99,'Data Transformation'!$G$425:$G$8425),D103))</f>
        <v>2001</v>
      </c>
      <c r="F103">
        <f t="shared" ref="F103:F121" si="12">IF(ISLOGICAL(D103),"",E103-E102)</f>
        <v>0</v>
      </c>
      <c r="G103">
        <f>Weighting!$H$7</f>
        <v>0</v>
      </c>
      <c r="H103">
        <f t="array" ref="H103">FREQUENCY(IF('Data Transformation'!$B$4:$B$8425=B99,'Data Transformation'!$G$4:$G$8425),'Bin Analysis'!$B103)</f>
        <v>2073</v>
      </c>
      <c r="I103">
        <f t="shared" ref="I103:I121" si="13">H103-H102</f>
        <v>0</v>
      </c>
      <c r="J103">
        <f>IF(I103=0,0,1)</f>
        <v>0</v>
      </c>
      <c r="K103">
        <f>J103*Weighting!$W$7</f>
        <v>0</v>
      </c>
      <c r="M103" s="14"/>
    </row>
    <row r="104" spans="1:25" x14ac:dyDescent="0.25">
      <c r="A104" s="32" t="str">
        <f>IF(Weighting!$P$8&gt;0,B104,"")</f>
        <v/>
      </c>
      <c r="B104" t="e">
        <f>Weighting!$C$8</f>
        <v>#DIV/0!</v>
      </c>
      <c r="C104" t="e">
        <f>Weighting!$F$8</f>
        <v>#NUM!</v>
      </c>
      <c r="D104" t="e">
        <f>IF(C104=1,'Data Transformation'!$G$3+0.5*'Data Transformation'!$W$25,IF(C105=1,D105-'Data Transformation'!$W$25,FALSE))</f>
        <v>#NUM!</v>
      </c>
      <c r="E104">
        <f t="array" ref="E104">IF(ISLOGICAL(D104),"",FREQUENCY(IF('Data Transformation'!$B$425:$B$8425='Bin Analysis'!$B99,'Data Transformation'!$G$425:$G$8425),D104))</f>
        <v>2001</v>
      </c>
      <c r="F104">
        <f t="shared" si="12"/>
        <v>0</v>
      </c>
      <c r="G104">
        <f>Weighting!$H$8</f>
        <v>0</v>
      </c>
      <c r="H104">
        <f t="array" ref="H104">FREQUENCY(IF('Data Transformation'!$B$4:$B$8425=B99,'Data Transformation'!$G$4:$G$8425),'Bin Analysis'!$B104)</f>
        <v>2073</v>
      </c>
      <c r="I104">
        <f t="shared" si="13"/>
        <v>0</v>
      </c>
      <c r="J104">
        <f t="shared" ref="J104:J121" si="14">IF(I104=0,0,1)</f>
        <v>0</v>
      </c>
      <c r="K104">
        <f>J104*Weighting!$W$8</f>
        <v>0</v>
      </c>
      <c r="M104" s="14"/>
    </row>
    <row r="105" spans="1:25" x14ac:dyDescent="0.25">
      <c r="A105" s="32" t="str">
        <f>IF(Weighting!$P$9&gt;0,B105,"")</f>
        <v/>
      </c>
      <c r="B105" s="50" t="e">
        <f>Weighting!$C$9</f>
        <v>#DIV/0!</v>
      </c>
      <c r="C105" t="e">
        <f>Weighting!$F$9</f>
        <v>#NUM!</v>
      </c>
      <c r="D105" t="e">
        <f>IF(C105=1,'Data Transformation'!$G$3+0.5*'Data Transformation'!$W$25,IF(C106=1,D106-'Data Transformation'!$W$25,FALSE))</f>
        <v>#NUM!</v>
      </c>
      <c r="E105">
        <f t="array" ref="E105">IF(ISLOGICAL(D105),"",FREQUENCY(IF('Data Transformation'!$B$425:$B$8425='Bin Analysis'!$B99,'Data Transformation'!$G$425:$G$8425),D105))</f>
        <v>2001</v>
      </c>
      <c r="F105">
        <f t="shared" si="12"/>
        <v>0</v>
      </c>
      <c r="G105">
        <f>Weighting!$H$9</f>
        <v>0</v>
      </c>
      <c r="H105">
        <f t="array" ref="H105">FREQUENCY(IF('Data Transformation'!$B$4:$B$8425=B99,'Data Transformation'!$G$4:$G$8425),'Bin Analysis'!$B105)</f>
        <v>2073</v>
      </c>
      <c r="I105">
        <f t="shared" si="13"/>
        <v>0</v>
      </c>
      <c r="J105">
        <f t="shared" si="14"/>
        <v>0</v>
      </c>
      <c r="K105">
        <f>J105*Weighting!$W$9</f>
        <v>0</v>
      </c>
      <c r="M105" s="14"/>
    </row>
    <row r="106" spans="1:25" x14ac:dyDescent="0.25">
      <c r="A106" s="32" t="str">
        <f>IF(Weighting!$P$10&gt;0,B106,"")</f>
        <v/>
      </c>
      <c r="B106" t="e">
        <f>Weighting!$C$10</f>
        <v>#DIV/0!</v>
      </c>
      <c r="C106" t="e">
        <f>Weighting!$F$10</f>
        <v>#NUM!</v>
      </c>
      <c r="D106" t="e">
        <f>IF(C106=1,'Data Transformation'!$G$3+0.5*'Data Transformation'!$W$25,IF(C107=1,D107-'Data Transformation'!$W$25,FALSE))</f>
        <v>#NUM!</v>
      </c>
      <c r="E106">
        <f t="array" ref="E106">IF(ISLOGICAL(D106),"",FREQUENCY(IF('Data Transformation'!$B$425:$B$8425='Bin Analysis'!$B99,'Data Transformation'!$G$425:$G$8425),D106))</f>
        <v>2001</v>
      </c>
      <c r="F106">
        <f t="shared" si="12"/>
        <v>0</v>
      </c>
      <c r="G106">
        <f>Weighting!$H$10</f>
        <v>0</v>
      </c>
      <c r="H106">
        <f t="array" ref="H106">FREQUENCY(IF('Data Transformation'!$B$4:$B$8425=B99,'Data Transformation'!$G$4:$G$8425),'Bin Analysis'!$B106)</f>
        <v>2073</v>
      </c>
      <c r="I106">
        <f t="shared" si="13"/>
        <v>0</v>
      </c>
      <c r="J106">
        <f t="shared" si="14"/>
        <v>0</v>
      </c>
      <c r="K106">
        <f>J106*Weighting!$W$10</f>
        <v>0</v>
      </c>
      <c r="M106" s="14"/>
    </row>
    <row r="107" spans="1:25" x14ac:dyDescent="0.25">
      <c r="A107" s="32" t="str">
        <f>IF(Weighting!$P$11&gt;0,B107,"")</f>
        <v/>
      </c>
      <c r="B107" t="e">
        <f>Weighting!$C$11</f>
        <v>#DIV/0!</v>
      </c>
      <c r="C107" t="e">
        <f>Weighting!$F$11</f>
        <v>#NUM!</v>
      </c>
      <c r="D107" t="e">
        <f>IF(C107=1,'Data Transformation'!$G$3+0.5*'Data Transformation'!$W$25,IF(C108=1,D108-'Data Transformation'!$W$25,FALSE))</f>
        <v>#NUM!</v>
      </c>
      <c r="E107">
        <f t="array" ref="E107">IF(ISLOGICAL(D107),"",FREQUENCY(IF('Data Transformation'!$B$425:$B$8425='Bin Analysis'!$B99,'Data Transformation'!$G$425:$G$8425),D107))</f>
        <v>2001</v>
      </c>
      <c r="F107">
        <f t="shared" si="12"/>
        <v>0</v>
      </c>
      <c r="G107">
        <f>Weighting!$H$11</f>
        <v>0</v>
      </c>
      <c r="H107">
        <f t="array" ref="H107">FREQUENCY(IF('Data Transformation'!$B$4:$B$8425=B99,'Data Transformation'!$G$4:$G$8425),'Bin Analysis'!$B107)</f>
        <v>2073</v>
      </c>
      <c r="I107">
        <f t="shared" si="13"/>
        <v>0</v>
      </c>
      <c r="J107">
        <f t="shared" si="14"/>
        <v>0</v>
      </c>
      <c r="K107">
        <f>J107*Weighting!$W$11</f>
        <v>0</v>
      </c>
      <c r="M107" s="14"/>
    </row>
    <row r="108" spans="1:25" x14ac:dyDescent="0.25">
      <c r="A108" s="32" t="str">
        <f>IF(Weighting!$P$12&gt;0,B108,"")</f>
        <v/>
      </c>
      <c r="B108" t="e">
        <f>Weighting!$C$12</f>
        <v>#DIV/0!</v>
      </c>
      <c r="C108" t="e">
        <f>Weighting!$F$12</f>
        <v>#NUM!</v>
      </c>
      <c r="D108" t="e">
        <f>IF(C108=1,'Data Transformation'!$G$3+0.5*'Data Transformation'!$W$25,IF(C109=1,D109-'Data Transformation'!$W$25,FALSE))</f>
        <v>#NUM!</v>
      </c>
      <c r="E108">
        <f t="array" ref="E108">IF(ISLOGICAL(D108),"",FREQUENCY(IF('Data Transformation'!$B$425:$B$8425='Bin Analysis'!$B99,'Data Transformation'!$G$425:$G$8425),D108))</f>
        <v>2001</v>
      </c>
      <c r="F108">
        <f t="shared" si="12"/>
        <v>0</v>
      </c>
      <c r="G108">
        <f>Weighting!$H$12</f>
        <v>0</v>
      </c>
      <c r="H108">
        <f t="array" ref="H108">FREQUENCY(IF('Data Transformation'!$B$4:$B$8425=B99,'Data Transformation'!$G$4:$G$8425),'Bin Analysis'!$B108)</f>
        <v>2073</v>
      </c>
      <c r="I108">
        <f t="shared" si="13"/>
        <v>0</v>
      </c>
      <c r="J108">
        <f t="shared" si="14"/>
        <v>0</v>
      </c>
      <c r="K108">
        <f>J108*Weighting!$W$12</f>
        <v>0</v>
      </c>
      <c r="M108" s="14"/>
    </row>
    <row r="109" spans="1:25" x14ac:dyDescent="0.25">
      <c r="A109" s="32" t="str">
        <f>IF(Weighting!$P$13&gt;0,B109,"")</f>
        <v/>
      </c>
      <c r="B109" t="e">
        <f>Weighting!$C$13</f>
        <v>#DIV/0!</v>
      </c>
      <c r="C109" t="e">
        <f>Weighting!$F$13</f>
        <v>#NUM!</v>
      </c>
      <c r="D109" t="e">
        <f>IF(C109=1,'Data Transformation'!$G$3+0.5*'Data Transformation'!$W$25,IF(C110=1,D110-'Data Transformation'!$W$25,FALSE))</f>
        <v>#NUM!</v>
      </c>
      <c r="E109">
        <f t="array" ref="E109">IF(ISLOGICAL(D109),"",FREQUENCY(IF('Data Transformation'!$B$425:$B$8425='Bin Analysis'!$B99,'Data Transformation'!$G$425:$G$8425),D109))</f>
        <v>2001</v>
      </c>
      <c r="F109">
        <f t="shared" si="12"/>
        <v>0</v>
      </c>
      <c r="G109">
        <f>Weighting!$H$13</f>
        <v>0</v>
      </c>
      <c r="H109">
        <f t="array" ref="H109">FREQUENCY(IF('Data Transformation'!$B$4:$B$8425=B99,'Data Transformation'!$G$4:$G$8425),'Bin Analysis'!$B109)</f>
        <v>2073</v>
      </c>
      <c r="I109">
        <f t="shared" si="13"/>
        <v>0</v>
      </c>
      <c r="J109">
        <f t="shared" si="14"/>
        <v>0</v>
      </c>
      <c r="K109">
        <f>J109*Weighting!$W$13</f>
        <v>0</v>
      </c>
      <c r="M109" s="14"/>
    </row>
    <row r="110" spans="1:25" x14ac:dyDescent="0.25">
      <c r="A110" s="32" t="str">
        <f>IF(Weighting!$P$14&gt;0,B110,"")</f>
        <v/>
      </c>
      <c r="B110" t="e">
        <f>Weighting!$C$14</f>
        <v>#DIV/0!</v>
      </c>
      <c r="C110" t="e">
        <f>Weighting!$F$14</f>
        <v>#NUM!</v>
      </c>
      <c r="D110" t="e">
        <f>IF(C110=1,'Data Transformation'!$G$3+0.5*'Data Transformation'!$W$25,IF(C111=1,D111-'Data Transformation'!$W$25,FALSE))</f>
        <v>#NUM!</v>
      </c>
      <c r="E110">
        <f t="array" ref="E110">IF(ISLOGICAL(D110),"",FREQUENCY(IF('Data Transformation'!$B$425:$B$8425='Bin Analysis'!$B99,'Data Transformation'!$G$425:$G$8425),D110))</f>
        <v>2001</v>
      </c>
      <c r="F110">
        <f t="shared" si="12"/>
        <v>0</v>
      </c>
      <c r="G110">
        <f>Weighting!$H$14</f>
        <v>0</v>
      </c>
      <c r="H110">
        <f t="array" ref="H110">FREQUENCY(IF('Data Transformation'!$B$4:$B$8425=B99,'Data Transformation'!$G$4:$G$8425),'Bin Analysis'!$B110)</f>
        <v>2073</v>
      </c>
      <c r="I110">
        <f t="shared" si="13"/>
        <v>0</v>
      </c>
      <c r="J110">
        <f t="shared" si="14"/>
        <v>0</v>
      </c>
      <c r="K110">
        <f>J110*Weighting!$W$14</f>
        <v>0</v>
      </c>
      <c r="M110" s="14"/>
    </row>
    <row r="111" spans="1:25" x14ac:dyDescent="0.25">
      <c r="A111" s="32" t="str">
        <f>IF(Weighting!$P$15&gt;0,B111,"")</f>
        <v/>
      </c>
      <c r="B111" t="e">
        <f>Weighting!$C$15</f>
        <v>#DIV/0!</v>
      </c>
      <c r="C111" t="e">
        <f>Weighting!$F$15</f>
        <v>#NUM!</v>
      </c>
      <c r="D111" t="e">
        <f>IF(C111=1,'Data Transformation'!$G$3+0.5*'Data Transformation'!$W$25,IF(C112=1,D112-'Data Transformation'!$W$25,FALSE))</f>
        <v>#NUM!</v>
      </c>
      <c r="E111">
        <f t="array" ref="E111">IF(ISLOGICAL(D111),"",FREQUENCY(IF('Data Transformation'!$B$425:$B$8425='Bin Analysis'!$B99,'Data Transformation'!$G$425:$G$8425),D111))</f>
        <v>2001</v>
      </c>
      <c r="F111">
        <f t="shared" si="12"/>
        <v>0</v>
      </c>
      <c r="G111">
        <f>Weighting!$H$15</f>
        <v>0</v>
      </c>
      <c r="H111">
        <f t="array" ref="H111">FREQUENCY(IF('Data Transformation'!$B$4:$B$8425=B99,'Data Transformation'!$G$4:$G$8425),'Bin Analysis'!$B111)</f>
        <v>2073</v>
      </c>
      <c r="I111">
        <f t="shared" si="13"/>
        <v>0</v>
      </c>
      <c r="J111">
        <f t="shared" si="14"/>
        <v>0</v>
      </c>
      <c r="K111">
        <f>J111*Weighting!$W$15</f>
        <v>0</v>
      </c>
      <c r="M111" s="14"/>
    </row>
    <row r="112" spans="1:25" x14ac:dyDescent="0.25">
      <c r="A112" s="32" t="str">
        <f>IF(Weighting!$P$16&gt;0,B112,"")</f>
        <v/>
      </c>
      <c r="B112" t="e">
        <f>Weighting!$C$16</f>
        <v>#DIV/0!</v>
      </c>
      <c r="C112" t="e">
        <f>Weighting!$F$16</f>
        <v>#NUM!</v>
      </c>
      <c r="D112" t="e">
        <f>IF(C112=1,'Data Transformation'!$G$3+0.5*'Data Transformation'!$W$25,IF(C113=1,D113-'Data Transformation'!$W$25,FALSE))</f>
        <v>#NUM!</v>
      </c>
      <c r="E112">
        <f t="array" ref="E112">IF(ISLOGICAL(D112),"",FREQUENCY(IF('Data Transformation'!$B$425:$B$8425='Bin Analysis'!$B99,'Data Transformation'!$G$425:$G$8425),D112))</f>
        <v>2001</v>
      </c>
      <c r="F112">
        <f t="shared" si="12"/>
        <v>0</v>
      </c>
      <c r="G112">
        <f>Weighting!$H$16</f>
        <v>0</v>
      </c>
      <c r="H112">
        <f t="array" ref="H112">FREQUENCY(IF('Data Transformation'!$B$4:$B$8425=B99,'Data Transformation'!$G$4:$G$8425),'Bin Analysis'!$B112)</f>
        <v>2073</v>
      </c>
      <c r="I112">
        <f t="shared" si="13"/>
        <v>0</v>
      </c>
      <c r="J112">
        <f t="shared" si="14"/>
        <v>0</v>
      </c>
      <c r="K112">
        <f>J112*Weighting!$W$16</f>
        <v>0</v>
      </c>
      <c r="M112" s="14"/>
    </row>
    <row r="113" spans="1:25" x14ac:dyDescent="0.25">
      <c r="A113" s="32" t="str">
        <f>IF(Weighting!$P$17&gt;0,B113,"")</f>
        <v/>
      </c>
      <c r="B113" t="e">
        <f>Weighting!$C$17</f>
        <v>#DIV/0!</v>
      </c>
      <c r="C113" t="e">
        <f>Weighting!$F$17</f>
        <v>#NUM!</v>
      </c>
      <c r="D113" t="e">
        <f>IF(C113=1,'Data Transformation'!$G$3+0.5*'Data Transformation'!$W$25,IF(C114=1,D114-'Data Transformation'!$W$25,FALSE))</f>
        <v>#NUM!</v>
      </c>
      <c r="E113">
        <f t="array" ref="E113">IF(ISLOGICAL(D113),"",FREQUENCY(IF('Data Transformation'!$B$425:$B$8425='Bin Analysis'!$B99,'Data Transformation'!$G$425:$G$8425),D113))</f>
        <v>2001</v>
      </c>
      <c r="F113">
        <f t="shared" si="12"/>
        <v>0</v>
      </c>
      <c r="G113">
        <f>Weighting!$H$17</f>
        <v>0</v>
      </c>
      <c r="H113">
        <f t="array" ref="H113">FREQUENCY(IF('Data Transformation'!$B$4:$B$8425=B99,'Data Transformation'!$G$4:$G$8425),'Bin Analysis'!$B113)</f>
        <v>2073</v>
      </c>
      <c r="I113">
        <f t="shared" si="13"/>
        <v>0</v>
      </c>
      <c r="J113">
        <f t="shared" si="14"/>
        <v>0</v>
      </c>
      <c r="K113">
        <f>J113*Weighting!$W$17</f>
        <v>0</v>
      </c>
      <c r="M113" s="14"/>
    </row>
    <row r="114" spans="1:25" x14ac:dyDescent="0.25">
      <c r="A114" s="32" t="str">
        <f>IF(Weighting!$P$18&gt;0,B114,"")</f>
        <v/>
      </c>
      <c r="B114" t="e">
        <f>Weighting!$C$18</f>
        <v>#DIV/0!</v>
      </c>
      <c r="C114" t="e">
        <f>Weighting!$F$18</f>
        <v>#NUM!</v>
      </c>
      <c r="D114" t="e">
        <f>IF(C114=1,'Data Transformation'!$G$3+0.5*'Data Transformation'!$W$25,IF(C115=1,D115-'Data Transformation'!$W$25,FALSE))</f>
        <v>#NUM!</v>
      </c>
      <c r="E114">
        <f t="array" ref="E114">IF(ISLOGICAL(D114),"",FREQUENCY(IF('Data Transformation'!$B$425:$B$8425='Bin Analysis'!$B99,'Data Transformation'!$G$425:$G$8425),D114))</f>
        <v>2001</v>
      </c>
      <c r="F114">
        <f t="shared" si="12"/>
        <v>0</v>
      </c>
      <c r="G114">
        <f>Weighting!$H$18</f>
        <v>0</v>
      </c>
      <c r="H114">
        <f t="array" ref="H114">FREQUENCY(IF('Data Transformation'!$B$4:$B$8425=B99,'Data Transformation'!$G$4:$G$8425),'Bin Analysis'!$B114)</f>
        <v>2073</v>
      </c>
      <c r="I114">
        <f t="shared" si="13"/>
        <v>0</v>
      </c>
      <c r="J114">
        <f t="shared" si="14"/>
        <v>0</v>
      </c>
      <c r="K114">
        <f>J114*Weighting!$W$18</f>
        <v>0</v>
      </c>
      <c r="M114" s="14"/>
    </row>
    <row r="115" spans="1:25" x14ac:dyDescent="0.25">
      <c r="A115" s="32" t="str">
        <f>IF(Weighting!$P$19&gt;0,B115,"")</f>
        <v/>
      </c>
      <c r="B115" t="e">
        <f>Weighting!$C$19</f>
        <v>#DIV/0!</v>
      </c>
      <c r="C115" t="e">
        <f>Weighting!$F$19</f>
        <v>#NUM!</v>
      </c>
      <c r="D115" t="e">
        <f>IF(C115=1,'Data Transformation'!$G$3+0.5*'Data Transformation'!$W$25,IF(C116=1,D116-'Data Transformation'!$W$25,FALSE))</f>
        <v>#NUM!</v>
      </c>
      <c r="E115">
        <f t="array" ref="E115">IF(ISLOGICAL(D115),"",FREQUENCY(IF('Data Transformation'!$B$425:$B$8425='Bin Analysis'!$B99,'Data Transformation'!$G$425:$G$8425),D115))</f>
        <v>2001</v>
      </c>
      <c r="F115">
        <f t="shared" si="12"/>
        <v>0</v>
      </c>
      <c r="G115">
        <f>Weighting!$H$19</f>
        <v>0</v>
      </c>
      <c r="H115">
        <f t="array" ref="H115">FREQUENCY(IF('Data Transformation'!$B$4:$B$8425=B99,'Data Transformation'!$G$4:$G$8425),'Bin Analysis'!$B115)</f>
        <v>2073</v>
      </c>
      <c r="I115">
        <f t="shared" si="13"/>
        <v>0</v>
      </c>
      <c r="J115">
        <f t="shared" si="14"/>
        <v>0</v>
      </c>
      <c r="K115">
        <f>J115*Weighting!$W$19</f>
        <v>0</v>
      </c>
      <c r="M115" s="14"/>
    </row>
    <row r="116" spans="1:25" x14ac:dyDescent="0.25">
      <c r="A116" s="32" t="str">
        <f>IF(Weighting!$P$20&gt;0,B116,"")</f>
        <v/>
      </c>
      <c r="B116" t="e">
        <f>Weighting!$C$20</f>
        <v>#DIV/0!</v>
      </c>
      <c r="C116" t="e">
        <f>Weighting!$F$20</f>
        <v>#NUM!</v>
      </c>
      <c r="D116" t="e">
        <f>IF(C116=1,'Data Transformation'!$G$3+0.5*'Data Transformation'!$W$25,IF(C117=1,D117-'Data Transformation'!$W$25,FALSE))</f>
        <v>#NUM!</v>
      </c>
      <c r="E116">
        <f t="array" ref="E116">IF(ISLOGICAL(D116),"",FREQUENCY(IF('Data Transformation'!$B$425:$B$8425='Bin Analysis'!$B99,'Data Transformation'!$G$425:$G$8425),D116))</f>
        <v>2001</v>
      </c>
      <c r="F116">
        <f t="shared" si="12"/>
        <v>0</v>
      </c>
      <c r="G116">
        <f>Weighting!$H$20</f>
        <v>0</v>
      </c>
      <c r="H116">
        <f t="array" ref="H116">FREQUENCY(IF('Data Transformation'!$B$4:$B$8425=B99,'Data Transformation'!$G$4:$G$8425),'Bin Analysis'!$B116)</f>
        <v>2073</v>
      </c>
      <c r="I116">
        <f t="shared" si="13"/>
        <v>0</v>
      </c>
      <c r="J116">
        <f t="shared" si="14"/>
        <v>0</v>
      </c>
      <c r="K116">
        <f>J116*Weighting!$W$20</f>
        <v>0</v>
      </c>
      <c r="M116" s="14"/>
    </row>
    <row r="117" spans="1:25" x14ac:dyDescent="0.25">
      <c r="A117" s="32" t="str">
        <f>IF(Weighting!$P$21&gt;0,B117,"")</f>
        <v/>
      </c>
      <c r="B117" t="e">
        <f>Weighting!$C$21</f>
        <v>#DIV/0!</v>
      </c>
      <c r="C117" t="e">
        <f>Weighting!$F$21</f>
        <v>#NUM!</v>
      </c>
      <c r="D117" t="e">
        <f>IF(C117=1,'Data Transformation'!$G$3+0.5*'Data Transformation'!$W$25,IF(C118=1,D118-'Data Transformation'!$W$25,FALSE))</f>
        <v>#NUM!</v>
      </c>
      <c r="E117">
        <f t="array" ref="E117">IF(ISLOGICAL(D117),"",FREQUENCY(IF('Data Transformation'!$B$425:$B$8425='Bin Analysis'!$B99,'Data Transformation'!$G$425:$G$8425),D117))</f>
        <v>2001</v>
      </c>
      <c r="F117">
        <f t="shared" si="12"/>
        <v>0</v>
      </c>
      <c r="G117">
        <f>Weighting!$H$21</f>
        <v>0</v>
      </c>
      <c r="H117">
        <f t="array" ref="H117">FREQUENCY(IF('Data Transformation'!$B$4:$B$8425=B99,'Data Transformation'!$G$4:$G$8425),'Bin Analysis'!$B117)</f>
        <v>2073</v>
      </c>
      <c r="I117">
        <f t="shared" si="13"/>
        <v>0</v>
      </c>
      <c r="J117">
        <f t="shared" si="14"/>
        <v>0</v>
      </c>
      <c r="K117">
        <f>J117*Weighting!$W$21</f>
        <v>0</v>
      </c>
      <c r="M117" s="14"/>
    </row>
    <row r="118" spans="1:25" x14ac:dyDescent="0.25">
      <c r="A118" s="32" t="str">
        <f>IF(Weighting!$P$22&gt;0,B118,"")</f>
        <v/>
      </c>
      <c r="B118" t="e">
        <f>Weighting!$C$22</f>
        <v>#DIV/0!</v>
      </c>
      <c r="C118" t="e">
        <f>Weighting!$F$22</f>
        <v>#NUM!</v>
      </c>
      <c r="D118" t="e">
        <f>IF(C118=1,'Data Transformation'!$G$3+0.5*'Data Transformation'!$W$25,IF(C119=1,D119-'Data Transformation'!$W$25,FALSE))</f>
        <v>#NUM!</v>
      </c>
      <c r="E118">
        <f t="array" ref="E118">IF(ISLOGICAL(D118),"",FREQUENCY(IF('Data Transformation'!$B$425:$B$8425='Bin Analysis'!$B99,'Data Transformation'!$G$425:$G$8425),D118))</f>
        <v>2001</v>
      </c>
      <c r="F118">
        <f t="shared" si="12"/>
        <v>0</v>
      </c>
      <c r="G118">
        <f>Weighting!$H$22</f>
        <v>0</v>
      </c>
      <c r="H118">
        <f t="array" ref="H118">FREQUENCY(IF('Data Transformation'!$B$4:$B$8425=B99,'Data Transformation'!$G$4:$G$8425),'Bin Analysis'!$B118)</f>
        <v>2073</v>
      </c>
      <c r="I118">
        <f t="shared" si="13"/>
        <v>0</v>
      </c>
      <c r="J118">
        <f t="shared" si="14"/>
        <v>0</v>
      </c>
      <c r="K118">
        <f>J118*Weighting!$W$22</f>
        <v>0</v>
      </c>
      <c r="M118" s="14"/>
    </row>
    <row r="119" spans="1:25" x14ac:dyDescent="0.25">
      <c r="A119" s="32" t="str">
        <f>IF(Weighting!$P$23&gt;0,B119,"")</f>
        <v/>
      </c>
      <c r="B119" t="e">
        <f>Weighting!$C$23</f>
        <v>#DIV/0!</v>
      </c>
      <c r="C119" t="e">
        <f>Weighting!$F$23</f>
        <v>#NUM!</v>
      </c>
      <c r="D119" t="e">
        <f>IF(C119=1,'Data Transformation'!$G$3+0.5*'Data Transformation'!$W$25,IF(C120=1,D120-'Data Transformation'!$W$25,FALSE))</f>
        <v>#NUM!</v>
      </c>
      <c r="E119">
        <f t="array" ref="E119">IF(ISLOGICAL(D119),"",FREQUENCY(IF('Data Transformation'!$B$425:$B$8425='Bin Analysis'!$B99,'Data Transformation'!$G$425:$G$8425),D119))</f>
        <v>2001</v>
      </c>
      <c r="F119">
        <f t="shared" si="12"/>
        <v>0</v>
      </c>
      <c r="G119">
        <f>Weighting!$H$23</f>
        <v>0</v>
      </c>
      <c r="H119">
        <f t="array" ref="H119">FREQUENCY(IF('Data Transformation'!$B$4:$B$8425=B99,'Data Transformation'!$G$4:$G$8425),'Bin Analysis'!$B119)</f>
        <v>2073</v>
      </c>
      <c r="I119">
        <f t="shared" si="13"/>
        <v>0</v>
      </c>
      <c r="J119">
        <f t="shared" si="14"/>
        <v>0</v>
      </c>
      <c r="K119">
        <f>J119*Weighting!$W$23</f>
        <v>0</v>
      </c>
      <c r="M119" s="14"/>
    </row>
    <row r="120" spans="1:25" x14ac:dyDescent="0.25">
      <c r="A120" s="32" t="str">
        <f>IF(Weighting!$P$24&gt;0,B120,"")</f>
        <v/>
      </c>
      <c r="B120" t="e">
        <f>Weighting!$C$24</f>
        <v>#DIV/0!</v>
      </c>
      <c r="C120" t="e">
        <f>Weighting!$F$24</f>
        <v>#NUM!</v>
      </c>
      <c r="D120" t="e">
        <f>IF(C120=1,'Data Transformation'!$G$3+0.5*'Data Transformation'!$W$25,IF(C121=1,D121-'Data Transformation'!$W$25,FALSE))</f>
        <v>#NUM!</v>
      </c>
      <c r="E120">
        <f t="array" ref="E120">IF(ISLOGICAL(D120),"",FREQUENCY(IF('Data Transformation'!$B$425:$B$8425='Bin Analysis'!$B99,'Data Transformation'!$G$425:$G$8425),D120))</f>
        <v>2001</v>
      </c>
      <c r="F120">
        <f t="shared" si="12"/>
        <v>0</v>
      </c>
      <c r="G120">
        <f>Weighting!$H$24</f>
        <v>0</v>
      </c>
      <c r="H120">
        <f t="array" ref="H120">FREQUENCY(IF('Data Transformation'!$B$4:$B$8425=B99,'Data Transformation'!$G$4:$G$8425),'Bin Analysis'!$B120)</f>
        <v>2073</v>
      </c>
      <c r="I120">
        <f t="shared" si="13"/>
        <v>0</v>
      </c>
      <c r="J120">
        <f t="shared" si="14"/>
        <v>0</v>
      </c>
      <c r="K120">
        <f>J120*Weighting!$W$24</f>
        <v>0</v>
      </c>
      <c r="M120" s="14"/>
    </row>
    <row r="121" spans="1:25" x14ac:dyDescent="0.25">
      <c r="A121" s="32" t="str">
        <f>IF(Weighting!$P$25&gt;0,B121,"")</f>
        <v/>
      </c>
      <c r="B121" t="e">
        <f>Weighting!$C$25</f>
        <v>#DIV/0!</v>
      </c>
      <c r="C121" t="e">
        <f>Weighting!$F$25</f>
        <v>#NUM!</v>
      </c>
      <c r="D121" t="e">
        <f>IF(C121=1,'Data Transformation'!$G$3+0.5*'Data Transformation'!$W$25,IF(C122=1,D122-'Data Transformation'!$W$25,FALSE))</f>
        <v>#NUM!</v>
      </c>
      <c r="E121">
        <f t="array" ref="E121">IF(ISLOGICAL(D121),"",FREQUENCY(IF('Data Transformation'!$B$425:$B$8425='Bin Analysis'!$B99,'Data Transformation'!$G$425:$G$8425),D121))</f>
        <v>2001</v>
      </c>
      <c r="F121">
        <f t="shared" si="12"/>
        <v>0</v>
      </c>
      <c r="G121">
        <f>Weighting!$H$25</f>
        <v>0</v>
      </c>
      <c r="H121">
        <f t="array" ref="H121">FREQUENCY(IF('Data Transformation'!$B$4:$B$8425=B99,'Data Transformation'!$G$4:$G$8425),'Bin Analysis'!$B121)</f>
        <v>2073</v>
      </c>
      <c r="I121">
        <f t="shared" si="13"/>
        <v>0</v>
      </c>
      <c r="J121">
        <f t="shared" si="14"/>
        <v>0</v>
      </c>
      <c r="K121">
        <f>J121*Weighting!$W$25</f>
        <v>0</v>
      </c>
      <c r="M121" s="14"/>
    </row>
    <row r="122" spans="1:25" x14ac:dyDescent="0.25">
      <c r="N122" s="57"/>
      <c r="O122"/>
      <c r="P122"/>
      <c r="Q122"/>
      <c r="R122"/>
    </row>
    <row r="123" spans="1:25" ht="23.25" x14ac:dyDescent="0.35">
      <c r="A123" s="21" t="s">
        <v>0</v>
      </c>
      <c r="B123" s="21" t="str">
        <f>IFERROR(VLOOKUP(C123,'Data Transformation'!$L$6:$M$426,2,FALSE),"")</f>
        <v/>
      </c>
      <c r="C123" s="21">
        <f>C99+1</f>
        <v>5</v>
      </c>
      <c r="D123" s="21"/>
      <c r="E123" s="21"/>
      <c r="F123" s="21"/>
      <c r="G123" s="21"/>
      <c r="H123" s="22"/>
      <c r="I123" s="22"/>
      <c r="J123" s="22"/>
      <c r="K123" s="21"/>
      <c r="L123" s="21" t="str">
        <f>B123</f>
        <v/>
      </c>
      <c r="M123" s="23" t="e">
        <f>INDEX('Data Transformation'!$O$4:$O$424,MATCH($B123,'Data Transformation'!$M$4:$M$424,0),MATCH($M$2,'Data Transformation'!$O$3,0))</f>
        <v>#N/A</v>
      </c>
      <c r="N123" s="27" t="e">
        <f>IF('Input and Summary Results'!$J$16="minimum",'Bin Analysis'!X124/(M123-1),'Bin Analysis'!Y123/('Bin Analysis'!M123-1))</f>
        <v>#N/A</v>
      </c>
      <c r="O123" s="27" t="e">
        <f>IF(M123=FALSE,NA(),(VLOOKUP(1,C126:K145,4,FALSE))/(M123-1))</f>
        <v>#N/A</v>
      </c>
      <c r="P123" s="27" t="e">
        <f>IF(M123=FALSE,NA(),SUM(J126:J145)/Weighting!$S$5)</f>
        <v>#N/A</v>
      </c>
      <c r="Q123" s="27" t="e">
        <f>IF(M123=FALSE,NA(),SUM(K126:K145)/Weighting!$S$6)</f>
        <v>#N/A</v>
      </c>
      <c r="R123" s="27" t="e">
        <f>IF(M123=FALSE,NA(),(VLOOKUP(1,G126:K145,3,FALSE))/(M123-1))</f>
        <v>#N/A</v>
      </c>
      <c r="S123" s="22" t="e">
        <f>IF(M123=FALSE,NA(),IF(SUM(J126:J145)=2,"yes","no"))</f>
        <v>#N/A</v>
      </c>
      <c r="X123" s="2" cm="2">
        <f t="array" ref="X123:X124">FREQUENCY(IF('Data Transformation'!$B$425:$B$6424='Bin Analysis'!L123,'Data Transformation'!$G$425:$G$6424),'Data Transformation'!$U$11)</f>
        <v>0</v>
      </c>
      <c r="Y123" s="2" cm="2">
        <f t="array" ref="Y123:Y124">FREQUENCY(IF('Data Transformation'!$B$425:$B$6424='Bin Analysis'!L123,'Data Transformation'!$G$425:$G$6424),'Data Transformation'!$U$12)</f>
        <v>0</v>
      </c>
    </row>
    <row r="124" spans="1:25" x14ac:dyDescent="0.25">
      <c r="A124" s="14" t="s">
        <v>67</v>
      </c>
      <c r="B124" t="s">
        <v>47</v>
      </c>
      <c r="C124" t="s">
        <v>5</v>
      </c>
      <c r="D124" t="s">
        <v>98</v>
      </c>
      <c r="E124" t="s">
        <v>99</v>
      </c>
      <c r="F124" t="s">
        <v>100</v>
      </c>
      <c r="G124" t="s">
        <v>69</v>
      </c>
      <c r="H124" t="s">
        <v>31</v>
      </c>
      <c r="I124" t="s">
        <v>32</v>
      </c>
      <c r="J124" t="s">
        <v>46</v>
      </c>
      <c r="K124" s="14" t="s">
        <v>45</v>
      </c>
      <c r="M124" s="14"/>
      <c r="X124" s="2">
        <v>0</v>
      </c>
      <c r="Y124" s="2">
        <v>0</v>
      </c>
    </row>
    <row r="125" spans="1:25" x14ac:dyDescent="0.25">
      <c r="A125" s="32"/>
      <c r="D125" t="e">
        <f>IF(C125=1,'Data Transformation'!$G$3+0.5*'Data Transformation'!$W$25,IF(C126=1,D126-'Data Transformation'!$W$25,FALSE))</f>
        <v>#NUM!</v>
      </c>
      <c r="E125">
        <f t="array" ref="E125">IF(ISLOGICAL(D125),"",FREQUENCY(IF('Data Transformation'!$B$425:$B$8425='Bin Analysis'!$B123,'Data Transformation'!$G$425:$G$8425),D125))</f>
        <v>2001</v>
      </c>
      <c r="F125" t="e">
        <f>IF(ISLOGICAL(D125),"",E125-E124)</f>
        <v>#VALUE!</v>
      </c>
      <c r="M125" s="14"/>
    </row>
    <row r="126" spans="1:25" x14ac:dyDescent="0.25">
      <c r="A126" s="32" t="e">
        <f>IF(Weighting!$P$6&gt;0,B126,"")</f>
        <v>#NUM!</v>
      </c>
      <c r="B126" t="e">
        <f>Weighting!$C$6</f>
        <v>#DIV/0!</v>
      </c>
      <c r="C126" t="e">
        <f>Weighting!$F$6</f>
        <v>#NUM!</v>
      </c>
      <c r="D126" t="e">
        <f>IF(C126=1,'Data Transformation'!$G$3+0.5*'Data Transformation'!$W$25,IF(C127=1,D127-'Data Transformation'!$W$25,FALSE))</f>
        <v>#NUM!</v>
      </c>
      <c r="E126">
        <f t="array" ref="E126">IF(ISLOGICAL(D126),"",FREQUENCY(IF('Data Transformation'!$B$425:$B$8425='Bin Analysis'!$B123,'Data Transformation'!$G$425:$G$8425),D126))</f>
        <v>2001</v>
      </c>
      <c r="F126">
        <f>IF(ISLOGICAL(D126),"",E126-E125)</f>
        <v>0</v>
      </c>
      <c r="G126">
        <f>Weighting!$H$6</f>
        <v>1</v>
      </c>
      <c r="H126">
        <f t="array" ref="H126">FREQUENCY(IF('Data Transformation'!$B$4:$B$8425=B123,'Data Transformation'!$G$4:$G$8425),'Bin Analysis'!$B126)</f>
        <v>2073</v>
      </c>
      <c r="I126">
        <f>H126-H125</f>
        <v>2073</v>
      </c>
      <c r="J126">
        <f>IF(I126=0,0,1)</f>
        <v>1</v>
      </c>
      <c r="K126" t="e">
        <f>J126*Weighting!$W$6</f>
        <v>#NUM!</v>
      </c>
      <c r="M126" s="14"/>
    </row>
    <row r="127" spans="1:25" x14ac:dyDescent="0.25">
      <c r="A127" s="32" t="str">
        <f>IF(Weighting!$P$7&gt;0,B127,"")</f>
        <v/>
      </c>
      <c r="B127" t="e">
        <f>Weighting!$C$7</f>
        <v>#DIV/0!</v>
      </c>
      <c r="C127" t="e">
        <f>Weighting!$F$7</f>
        <v>#NUM!</v>
      </c>
      <c r="D127" t="e">
        <f>IF(C127=1,'Data Transformation'!$G$3+0.5*'Data Transformation'!$W$25,IF(C128=1,D128-'Data Transformation'!$W$25,FALSE))</f>
        <v>#NUM!</v>
      </c>
      <c r="E127">
        <f t="array" ref="E127">IF(ISLOGICAL(D127),"",FREQUENCY(IF('Data Transformation'!$B$425:$B$8425='Bin Analysis'!$B123,'Data Transformation'!$G$425:$G$8425),D127))</f>
        <v>2001</v>
      </c>
      <c r="F127">
        <f t="shared" ref="F127:F145" si="15">IF(ISLOGICAL(D127),"",E127-E126)</f>
        <v>0</v>
      </c>
      <c r="G127">
        <f>Weighting!$H$7</f>
        <v>0</v>
      </c>
      <c r="H127">
        <f t="array" ref="H127">FREQUENCY(IF('Data Transformation'!$B$4:$B$8425=B123,'Data Transformation'!$G$4:$G$8425),'Bin Analysis'!$B127)</f>
        <v>2073</v>
      </c>
      <c r="I127">
        <f t="shared" ref="I127:I145" si="16">H127-H126</f>
        <v>0</v>
      </c>
      <c r="J127">
        <f>IF(I127=0,0,1)</f>
        <v>0</v>
      </c>
      <c r="K127">
        <f>J127*Weighting!$W$7</f>
        <v>0</v>
      </c>
      <c r="M127" s="14"/>
    </row>
    <row r="128" spans="1:25" x14ac:dyDescent="0.25">
      <c r="A128" s="32" t="str">
        <f>IF(Weighting!$P$8&gt;0,B128,"")</f>
        <v/>
      </c>
      <c r="B128" t="e">
        <f>Weighting!$C$8</f>
        <v>#DIV/0!</v>
      </c>
      <c r="C128" t="e">
        <f>Weighting!$F$8</f>
        <v>#NUM!</v>
      </c>
      <c r="D128" t="e">
        <f>IF(C128=1,'Data Transformation'!$G$3+0.5*'Data Transformation'!$W$25,IF(C129=1,D129-'Data Transformation'!$W$25,FALSE))</f>
        <v>#NUM!</v>
      </c>
      <c r="E128">
        <f t="array" ref="E128">IF(ISLOGICAL(D128),"",FREQUENCY(IF('Data Transformation'!$B$425:$B$8425='Bin Analysis'!$B123,'Data Transformation'!$G$425:$G$8425),D128))</f>
        <v>2001</v>
      </c>
      <c r="F128">
        <f t="shared" si="15"/>
        <v>0</v>
      </c>
      <c r="G128">
        <f>Weighting!$H$8</f>
        <v>0</v>
      </c>
      <c r="H128">
        <f t="array" ref="H128">FREQUENCY(IF('Data Transformation'!$B$4:$B$8425=B123,'Data Transformation'!$G$4:$G$8425),'Bin Analysis'!$B128)</f>
        <v>2073</v>
      </c>
      <c r="I128">
        <f t="shared" si="16"/>
        <v>0</v>
      </c>
      <c r="J128">
        <f t="shared" ref="J128:J145" si="17">IF(I128=0,0,1)</f>
        <v>0</v>
      </c>
      <c r="K128">
        <f>J128*Weighting!$W$8</f>
        <v>0</v>
      </c>
      <c r="M128" s="14"/>
    </row>
    <row r="129" spans="1:13" x14ac:dyDescent="0.25">
      <c r="A129" s="32" t="str">
        <f>IF(Weighting!$P$9&gt;0,B129,"")</f>
        <v/>
      </c>
      <c r="B129" s="50" t="e">
        <f>Weighting!$C$9</f>
        <v>#DIV/0!</v>
      </c>
      <c r="C129" t="e">
        <f>Weighting!$F$9</f>
        <v>#NUM!</v>
      </c>
      <c r="D129" t="e">
        <f>IF(C129=1,'Data Transformation'!$G$3+0.5*'Data Transformation'!$W$25,IF(C130=1,D130-'Data Transformation'!$W$25,FALSE))</f>
        <v>#NUM!</v>
      </c>
      <c r="E129">
        <f t="array" ref="E129">IF(ISLOGICAL(D129),"",FREQUENCY(IF('Data Transformation'!$B$425:$B$8425='Bin Analysis'!$B123,'Data Transformation'!$G$425:$G$8425),D129))</f>
        <v>2001</v>
      </c>
      <c r="F129">
        <f t="shared" si="15"/>
        <v>0</v>
      </c>
      <c r="G129">
        <f>Weighting!$H$9</f>
        <v>0</v>
      </c>
      <c r="H129">
        <f t="array" ref="H129">FREQUENCY(IF('Data Transformation'!$B$4:$B$8425=B123,'Data Transformation'!$G$4:$G$8425),'Bin Analysis'!$B129)</f>
        <v>2073</v>
      </c>
      <c r="I129">
        <f t="shared" si="16"/>
        <v>0</v>
      </c>
      <c r="J129">
        <f t="shared" si="17"/>
        <v>0</v>
      </c>
      <c r="K129">
        <f>J129*Weighting!$W$9</f>
        <v>0</v>
      </c>
      <c r="M129" s="14"/>
    </row>
    <row r="130" spans="1:13" x14ac:dyDescent="0.25">
      <c r="A130" s="32" t="str">
        <f>IF(Weighting!$P$10&gt;0,B130,"")</f>
        <v/>
      </c>
      <c r="B130" t="e">
        <f>Weighting!$C$10</f>
        <v>#DIV/0!</v>
      </c>
      <c r="C130" t="e">
        <f>Weighting!$F$10</f>
        <v>#NUM!</v>
      </c>
      <c r="D130" t="e">
        <f>IF(C130=1,'Data Transformation'!$G$3+0.5*'Data Transformation'!$W$25,IF(C131=1,D131-'Data Transformation'!$W$25,FALSE))</f>
        <v>#NUM!</v>
      </c>
      <c r="E130">
        <f t="array" ref="E130">IF(ISLOGICAL(D130),"",FREQUENCY(IF('Data Transformation'!$B$425:$B$8425='Bin Analysis'!$B123,'Data Transformation'!$G$425:$G$8425),D130))</f>
        <v>2001</v>
      </c>
      <c r="F130">
        <f t="shared" si="15"/>
        <v>0</v>
      </c>
      <c r="G130">
        <f>Weighting!$H$10</f>
        <v>0</v>
      </c>
      <c r="H130">
        <f t="array" ref="H130">FREQUENCY(IF('Data Transformation'!$B$4:$B$8425=B123,'Data Transformation'!$G$4:$G$8425),'Bin Analysis'!$B130)</f>
        <v>2073</v>
      </c>
      <c r="I130">
        <f t="shared" si="16"/>
        <v>0</v>
      </c>
      <c r="J130">
        <f t="shared" si="17"/>
        <v>0</v>
      </c>
      <c r="K130">
        <f>J130*Weighting!$W$10</f>
        <v>0</v>
      </c>
      <c r="M130" s="14"/>
    </row>
    <row r="131" spans="1:13" x14ac:dyDescent="0.25">
      <c r="A131" s="32" t="str">
        <f>IF(Weighting!$P$11&gt;0,B131,"")</f>
        <v/>
      </c>
      <c r="B131" t="e">
        <f>Weighting!$C$11</f>
        <v>#DIV/0!</v>
      </c>
      <c r="C131" t="e">
        <f>Weighting!$F$11</f>
        <v>#NUM!</v>
      </c>
      <c r="D131" t="e">
        <f>IF(C131=1,'Data Transformation'!$G$3+0.5*'Data Transformation'!$W$25,IF(C132=1,D132-'Data Transformation'!$W$25,FALSE))</f>
        <v>#NUM!</v>
      </c>
      <c r="E131">
        <f t="array" ref="E131">IF(ISLOGICAL(D131),"",FREQUENCY(IF('Data Transformation'!$B$425:$B$8425='Bin Analysis'!$B123,'Data Transformation'!$G$425:$G$8425),D131))</f>
        <v>2001</v>
      </c>
      <c r="F131">
        <f t="shared" si="15"/>
        <v>0</v>
      </c>
      <c r="G131">
        <f>Weighting!$H$11</f>
        <v>0</v>
      </c>
      <c r="H131">
        <f t="array" ref="H131">FREQUENCY(IF('Data Transformation'!$B$4:$B$8425=B123,'Data Transformation'!$G$4:$G$8425),'Bin Analysis'!$B131)</f>
        <v>2073</v>
      </c>
      <c r="I131">
        <f t="shared" si="16"/>
        <v>0</v>
      </c>
      <c r="J131">
        <f t="shared" si="17"/>
        <v>0</v>
      </c>
      <c r="K131">
        <f>J131*Weighting!$W$11</f>
        <v>0</v>
      </c>
      <c r="M131" s="14"/>
    </row>
    <row r="132" spans="1:13" x14ac:dyDescent="0.25">
      <c r="A132" s="32" t="str">
        <f>IF(Weighting!$P$12&gt;0,B132,"")</f>
        <v/>
      </c>
      <c r="B132" t="e">
        <f>Weighting!$C$12</f>
        <v>#DIV/0!</v>
      </c>
      <c r="C132" t="e">
        <f>Weighting!$F$12</f>
        <v>#NUM!</v>
      </c>
      <c r="D132" t="e">
        <f>IF(C132=1,'Data Transformation'!$G$3+0.5*'Data Transformation'!$W$25,IF(C133=1,D133-'Data Transformation'!$W$25,FALSE))</f>
        <v>#NUM!</v>
      </c>
      <c r="E132">
        <f t="array" ref="E132">IF(ISLOGICAL(D132),"",FREQUENCY(IF('Data Transformation'!$B$425:$B$8425='Bin Analysis'!$B123,'Data Transformation'!$G$425:$G$8425),D132))</f>
        <v>2001</v>
      </c>
      <c r="F132">
        <f t="shared" si="15"/>
        <v>0</v>
      </c>
      <c r="G132">
        <f>Weighting!$H$12</f>
        <v>0</v>
      </c>
      <c r="H132">
        <f t="array" ref="H132">FREQUENCY(IF('Data Transformation'!$B$4:$B$8425=B123,'Data Transformation'!$G$4:$G$8425),'Bin Analysis'!$B132)</f>
        <v>2073</v>
      </c>
      <c r="I132">
        <f t="shared" si="16"/>
        <v>0</v>
      </c>
      <c r="J132">
        <f t="shared" si="17"/>
        <v>0</v>
      </c>
      <c r="K132">
        <f>J132*Weighting!$W$12</f>
        <v>0</v>
      </c>
      <c r="M132" s="14"/>
    </row>
    <row r="133" spans="1:13" x14ac:dyDescent="0.25">
      <c r="A133" s="32" t="str">
        <f>IF(Weighting!$P$13&gt;0,B133,"")</f>
        <v/>
      </c>
      <c r="B133" t="e">
        <f>Weighting!$C$13</f>
        <v>#DIV/0!</v>
      </c>
      <c r="C133" t="e">
        <f>Weighting!$F$13</f>
        <v>#NUM!</v>
      </c>
      <c r="D133" t="e">
        <f>IF(C133=1,'Data Transformation'!$G$3+0.5*'Data Transformation'!$W$25,IF(C134=1,D134-'Data Transformation'!$W$25,FALSE))</f>
        <v>#NUM!</v>
      </c>
      <c r="E133">
        <f t="array" ref="E133">IF(ISLOGICAL(D133),"",FREQUENCY(IF('Data Transformation'!$B$425:$B$8425='Bin Analysis'!$B123,'Data Transformation'!$G$425:$G$8425),D133))</f>
        <v>2001</v>
      </c>
      <c r="F133">
        <f t="shared" si="15"/>
        <v>0</v>
      </c>
      <c r="G133">
        <f>Weighting!$H$13</f>
        <v>0</v>
      </c>
      <c r="H133">
        <f t="array" ref="H133">FREQUENCY(IF('Data Transformation'!$B$4:$B$8425=B123,'Data Transformation'!$G$4:$G$8425),'Bin Analysis'!$B133)</f>
        <v>2073</v>
      </c>
      <c r="I133">
        <f t="shared" si="16"/>
        <v>0</v>
      </c>
      <c r="J133">
        <f t="shared" si="17"/>
        <v>0</v>
      </c>
      <c r="K133">
        <f>J133*Weighting!$W$13</f>
        <v>0</v>
      </c>
      <c r="M133" s="14"/>
    </row>
    <row r="134" spans="1:13" x14ac:dyDescent="0.25">
      <c r="A134" s="32" t="str">
        <f>IF(Weighting!$P$14&gt;0,B134,"")</f>
        <v/>
      </c>
      <c r="B134" t="e">
        <f>Weighting!$C$14</f>
        <v>#DIV/0!</v>
      </c>
      <c r="C134" t="e">
        <f>Weighting!$F$14</f>
        <v>#NUM!</v>
      </c>
      <c r="D134" t="e">
        <f>IF(C134=1,'Data Transformation'!$G$3+0.5*'Data Transformation'!$W$25,IF(C135=1,D135-'Data Transformation'!$W$25,FALSE))</f>
        <v>#NUM!</v>
      </c>
      <c r="E134">
        <f t="array" ref="E134">IF(ISLOGICAL(D134),"",FREQUENCY(IF('Data Transformation'!$B$425:$B$8425='Bin Analysis'!$B123,'Data Transformation'!$G$425:$G$8425),D134))</f>
        <v>2001</v>
      </c>
      <c r="F134">
        <f t="shared" si="15"/>
        <v>0</v>
      </c>
      <c r="G134">
        <f>Weighting!$H$14</f>
        <v>0</v>
      </c>
      <c r="H134">
        <f t="array" ref="H134">FREQUENCY(IF('Data Transformation'!$B$4:$B$8425=B123,'Data Transformation'!$G$4:$G$8425),'Bin Analysis'!$B134)</f>
        <v>2073</v>
      </c>
      <c r="I134">
        <f t="shared" si="16"/>
        <v>0</v>
      </c>
      <c r="J134">
        <f t="shared" si="17"/>
        <v>0</v>
      </c>
      <c r="K134">
        <f>J134*Weighting!$W$14</f>
        <v>0</v>
      </c>
      <c r="M134" s="14"/>
    </row>
    <row r="135" spans="1:13" x14ac:dyDescent="0.25">
      <c r="A135" s="32" t="str">
        <f>IF(Weighting!$P$15&gt;0,B135,"")</f>
        <v/>
      </c>
      <c r="B135" t="e">
        <f>Weighting!$C$15</f>
        <v>#DIV/0!</v>
      </c>
      <c r="C135" t="e">
        <f>Weighting!$F$15</f>
        <v>#NUM!</v>
      </c>
      <c r="D135" t="e">
        <f>IF(C135=1,'Data Transformation'!$G$3+0.5*'Data Transformation'!$W$25,IF(C136=1,D136-'Data Transformation'!$W$25,FALSE))</f>
        <v>#NUM!</v>
      </c>
      <c r="E135">
        <f t="array" ref="E135">IF(ISLOGICAL(D135),"",FREQUENCY(IF('Data Transformation'!$B$425:$B$8425='Bin Analysis'!$B123,'Data Transformation'!$G$425:$G$8425),D135))</f>
        <v>2001</v>
      </c>
      <c r="F135">
        <f t="shared" si="15"/>
        <v>0</v>
      </c>
      <c r="G135">
        <f>Weighting!$H$15</f>
        <v>0</v>
      </c>
      <c r="H135">
        <f t="array" ref="H135">FREQUENCY(IF('Data Transformation'!$B$4:$B$8425=B123,'Data Transformation'!$G$4:$G$8425),'Bin Analysis'!$B135)</f>
        <v>2073</v>
      </c>
      <c r="I135">
        <f t="shared" si="16"/>
        <v>0</v>
      </c>
      <c r="J135">
        <f t="shared" si="17"/>
        <v>0</v>
      </c>
      <c r="K135">
        <f>J135*Weighting!$W$15</f>
        <v>0</v>
      </c>
      <c r="M135" s="14"/>
    </row>
    <row r="136" spans="1:13" x14ac:dyDescent="0.25">
      <c r="A136" s="32" t="str">
        <f>IF(Weighting!$P$16&gt;0,B136,"")</f>
        <v/>
      </c>
      <c r="B136" t="e">
        <f>Weighting!$C$16</f>
        <v>#DIV/0!</v>
      </c>
      <c r="C136" t="e">
        <f>Weighting!$F$16</f>
        <v>#NUM!</v>
      </c>
      <c r="D136" t="e">
        <f>IF(C136=1,'Data Transformation'!$G$3+0.5*'Data Transformation'!$W$25,IF(C137=1,D137-'Data Transformation'!$W$25,FALSE))</f>
        <v>#NUM!</v>
      </c>
      <c r="E136">
        <f t="array" ref="E136">IF(ISLOGICAL(D136),"",FREQUENCY(IF('Data Transformation'!$B$425:$B$8425='Bin Analysis'!$B123,'Data Transformation'!$G$425:$G$8425),D136))</f>
        <v>2001</v>
      </c>
      <c r="F136">
        <f t="shared" si="15"/>
        <v>0</v>
      </c>
      <c r="G136">
        <f>Weighting!$H$16</f>
        <v>0</v>
      </c>
      <c r="H136">
        <f t="array" ref="H136">FREQUENCY(IF('Data Transformation'!$B$4:$B$8425=B123,'Data Transformation'!$G$4:$G$8425),'Bin Analysis'!$B136)</f>
        <v>2073</v>
      </c>
      <c r="I136">
        <f t="shared" si="16"/>
        <v>0</v>
      </c>
      <c r="J136">
        <f t="shared" si="17"/>
        <v>0</v>
      </c>
      <c r="K136">
        <f>J136*Weighting!$W$16</f>
        <v>0</v>
      </c>
      <c r="M136" s="14"/>
    </row>
    <row r="137" spans="1:13" x14ac:dyDescent="0.25">
      <c r="A137" s="32" t="str">
        <f>IF(Weighting!$P$17&gt;0,B137,"")</f>
        <v/>
      </c>
      <c r="B137" t="e">
        <f>Weighting!$C$17</f>
        <v>#DIV/0!</v>
      </c>
      <c r="C137" t="e">
        <f>Weighting!$F$17</f>
        <v>#NUM!</v>
      </c>
      <c r="D137" t="e">
        <f>IF(C137=1,'Data Transformation'!$G$3+0.5*'Data Transformation'!$W$25,IF(C138=1,D138-'Data Transformation'!$W$25,FALSE))</f>
        <v>#NUM!</v>
      </c>
      <c r="E137">
        <f t="array" ref="E137">IF(ISLOGICAL(D137),"",FREQUENCY(IF('Data Transformation'!$B$425:$B$8425='Bin Analysis'!$B123,'Data Transformation'!$G$425:$G$8425),D137))</f>
        <v>2001</v>
      </c>
      <c r="F137">
        <f t="shared" si="15"/>
        <v>0</v>
      </c>
      <c r="G137">
        <f>Weighting!$H$17</f>
        <v>0</v>
      </c>
      <c r="H137">
        <f t="array" ref="H137">FREQUENCY(IF('Data Transformation'!$B$4:$B$8425=B123,'Data Transformation'!$G$4:$G$8425),'Bin Analysis'!$B137)</f>
        <v>2073</v>
      </c>
      <c r="I137">
        <f t="shared" si="16"/>
        <v>0</v>
      </c>
      <c r="J137">
        <f t="shared" si="17"/>
        <v>0</v>
      </c>
      <c r="K137">
        <f>J137*Weighting!$W$17</f>
        <v>0</v>
      </c>
      <c r="M137" s="14"/>
    </row>
    <row r="138" spans="1:13" x14ac:dyDescent="0.25">
      <c r="A138" s="32" t="str">
        <f>IF(Weighting!$P$18&gt;0,B138,"")</f>
        <v/>
      </c>
      <c r="B138" t="e">
        <f>Weighting!$C$18</f>
        <v>#DIV/0!</v>
      </c>
      <c r="C138" t="e">
        <f>Weighting!$F$18</f>
        <v>#NUM!</v>
      </c>
      <c r="D138" t="e">
        <f>IF(C138=1,'Data Transformation'!$G$3+0.5*'Data Transformation'!$W$25,IF(C139=1,D139-'Data Transformation'!$W$25,FALSE))</f>
        <v>#NUM!</v>
      </c>
      <c r="E138">
        <f t="array" ref="E138">IF(ISLOGICAL(D138),"",FREQUENCY(IF('Data Transformation'!$B$425:$B$8425='Bin Analysis'!$B123,'Data Transformation'!$G$425:$G$8425),D138))</f>
        <v>2001</v>
      </c>
      <c r="F138">
        <f t="shared" si="15"/>
        <v>0</v>
      </c>
      <c r="G138">
        <f>Weighting!$H$18</f>
        <v>0</v>
      </c>
      <c r="H138">
        <f t="array" ref="H138">FREQUENCY(IF('Data Transformation'!$B$4:$B$8425=B123,'Data Transformation'!$G$4:$G$8425),'Bin Analysis'!$B138)</f>
        <v>2073</v>
      </c>
      <c r="I138">
        <f t="shared" si="16"/>
        <v>0</v>
      </c>
      <c r="J138">
        <f t="shared" si="17"/>
        <v>0</v>
      </c>
      <c r="K138">
        <f>J138*Weighting!$W$18</f>
        <v>0</v>
      </c>
      <c r="M138" s="14"/>
    </row>
    <row r="139" spans="1:13" x14ac:dyDescent="0.25">
      <c r="A139" s="32" t="str">
        <f>IF(Weighting!$P$19&gt;0,B139,"")</f>
        <v/>
      </c>
      <c r="B139" t="e">
        <f>Weighting!$C$19</f>
        <v>#DIV/0!</v>
      </c>
      <c r="C139" t="e">
        <f>Weighting!$F$19</f>
        <v>#NUM!</v>
      </c>
      <c r="D139" t="e">
        <f>IF(C139=1,'Data Transformation'!$G$3+0.5*'Data Transformation'!$W$25,IF(C140=1,D140-'Data Transformation'!$W$25,FALSE))</f>
        <v>#NUM!</v>
      </c>
      <c r="E139">
        <f t="array" ref="E139">IF(ISLOGICAL(D139),"",FREQUENCY(IF('Data Transformation'!$B$425:$B$8425='Bin Analysis'!$B123,'Data Transformation'!$G$425:$G$8425),D139))</f>
        <v>2001</v>
      </c>
      <c r="F139">
        <f t="shared" si="15"/>
        <v>0</v>
      </c>
      <c r="G139">
        <f>Weighting!$H$19</f>
        <v>0</v>
      </c>
      <c r="H139">
        <f t="array" ref="H139">FREQUENCY(IF('Data Transformation'!$B$4:$B$8425=B123,'Data Transformation'!$G$4:$G$8425),'Bin Analysis'!$B139)</f>
        <v>2073</v>
      </c>
      <c r="I139">
        <f t="shared" si="16"/>
        <v>0</v>
      </c>
      <c r="J139">
        <f t="shared" si="17"/>
        <v>0</v>
      </c>
      <c r="K139">
        <f>J139*Weighting!$W$19</f>
        <v>0</v>
      </c>
      <c r="M139" s="14"/>
    </row>
    <row r="140" spans="1:13" x14ac:dyDescent="0.25">
      <c r="A140" s="32" t="str">
        <f>IF(Weighting!$P$20&gt;0,B140,"")</f>
        <v/>
      </c>
      <c r="B140" t="e">
        <f>Weighting!$C$20</f>
        <v>#DIV/0!</v>
      </c>
      <c r="C140" t="e">
        <f>Weighting!$F$20</f>
        <v>#NUM!</v>
      </c>
      <c r="D140" t="e">
        <f>IF(C140=1,'Data Transformation'!$G$3+0.5*'Data Transformation'!$W$25,IF(C141=1,D141-'Data Transformation'!$W$25,FALSE))</f>
        <v>#NUM!</v>
      </c>
      <c r="E140">
        <f t="array" ref="E140">IF(ISLOGICAL(D140),"",FREQUENCY(IF('Data Transformation'!$B$425:$B$8425='Bin Analysis'!$B123,'Data Transformation'!$G$425:$G$8425),D140))</f>
        <v>2001</v>
      </c>
      <c r="F140">
        <f t="shared" si="15"/>
        <v>0</v>
      </c>
      <c r="G140">
        <f>Weighting!$H$20</f>
        <v>0</v>
      </c>
      <c r="H140">
        <f t="array" ref="H140">FREQUENCY(IF('Data Transformation'!$B$4:$B$8425=B123,'Data Transformation'!$G$4:$G$8425),'Bin Analysis'!$B140)</f>
        <v>2073</v>
      </c>
      <c r="I140">
        <f t="shared" si="16"/>
        <v>0</v>
      </c>
      <c r="J140">
        <f t="shared" si="17"/>
        <v>0</v>
      </c>
      <c r="K140">
        <f>J140*Weighting!$W$20</f>
        <v>0</v>
      </c>
      <c r="M140" s="14"/>
    </row>
    <row r="141" spans="1:13" x14ac:dyDescent="0.25">
      <c r="A141" s="32" t="str">
        <f>IF(Weighting!$P$21&gt;0,B141,"")</f>
        <v/>
      </c>
      <c r="B141" t="e">
        <f>Weighting!$C$21</f>
        <v>#DIV/0!</v>
      </c>
      <c r="C141" t="e">
        <f>Weighting!$F$21</f>
        <v>#NUM!</v>
      </c>
      <c r="D141" t="e">
        <f>IF(C141=1,'Data Transformation'!$G$3+0.5*'Data Transformation'!$W$25,IF(C142=1,D142-'Data Transformation'!$W$25,FALSE))</f>
        <v>#NUM!</v>
      </c>
      <c r="E141">
        <f t="array" ref="E141">IF(ISLOGICAL(D141),"",FREQUENCY(IF('Data Transformation'!$B$425:$B$8425='Bin Analysis'!$B123,'Data Transformation'!$G$425:$G$8425),D141))</f>
        <v>2001</v>
      </c>
      <c r="F141">
        <f t="shared" si="15"/>
        <v>0</v>
      </c>
      <c r="G141">
        <f>Weighting!$H$21</f>
        <v>0</v>
      </c>
      <c r="H141">
        <f t="array" ref="H141">FREQUENCY(IF('Data Transformation'!$B$4:$B$8425=B123,'Data Transformation'!$G$4:$G$8425),'Bin Analysis'!$B141)</f>
        <v>2073</v>
      </c>
      <c r="I141">
        <f t="shared" si="16"/>
        <v>0</v>
      </c>
      <c r="J141">
        <f t="shared" si="17"/>
        <v>0</v>
      </c>
      <c r="K141">
        <f>J141*Weighting!$W$21</f>
        <v>0</v>
      </c>
      <c r="M141" s="14"/>
    </row>
    <row r="142" spans="1:13" x14ac:dyDescent="0.25">
      <c r="A142" s="32" t="str">
        <f>IF(Weighting!$P$22&gt;0,B142,"")</f>
        <v/>
      </c>
      <c r="B142" t="e">
        <f>Weighting!$C$22</f>
        <v>#DIV/0!</v>
      </c>
      <c r="C142" t="e">
        <f>Weighting!$F$22</f>
        <v>#NUM!</v>
      </c>
      <c r="D142" t="e">
        <f>IF(C142=1,'Data Transformation'!$G$3+0.5*'Data Transformation'!$W$25,IF(C143=1,D143-'Data Transformation'!$W$25,FALSE))</f>
        <v>#NUM!</v>
      </c>
      <c r="E142">
        <f t="array" ref="E142">IF(ISLOGICAL(D142),"",FREQUENCY(IF('Data Transformation'!$B$425:$B$8425='Bin Analysis'!$B123,'Data Transformation'!$G$425:$G$8425),D142))</f>
        <v>2001</v>
      </c>
      <c r="F142">
        <f t="shared" si="15"/>
        <v>0</v>
      </c>
      <c r="G142">
        <f>Weighting!$H$22</f>
        <v>0</v>
      </c>
      <c r="H142">
        <f t="array" ref="H142">FREQUENCY(IF('Data Transformation'!$B$4:$B$8425=B123,'Data Transformation'!$G$4:$G$8425),'Bin Analysis'!$B142)</f>
        <v>2073</v>
      </c>
      <c r="I142">
        <f t="shared" si="16"/>
        <v>0</v>
      </c>
      <c r="J142">
        <f t="shared" si="17"/>
        <v>0</v>
      </c>
      <c r="K142">
        <f>J142*Weighting!$W$22</f>
        <v>0</v>
      </c>
      <c r="M142" s="14"/>
    </row>
    <row r="143" spans="1:13" x14ac:dyDescent="0.25">
      <c r="A143" s="32" t="str">
        <f>IF(Weighting!$P$23&gt;0,B143,"")</f>
        <v/>
      </c>
      <c r="B143" t="e">
        <f>Weighting!$C$23</f>
        <v>#DIV/0!</v>
      </c>
      <c r="C143" t="e">
        <f>Weighting!$F$23</f>
        <v>#NUM!</v>
      </c>
      <c r="D143" t="e">
        <f>IF(C143=1,'Data Transformation'!$G$3+0.5*'Data Transformation'!$W$25,IF(C144=1,D144-'Data Transformation'!$W$25,FALSE))</f>
        <v>#NUM!</v>
      </c>
      <c r="E143">
        <f t="array" ref="E143">IF(ISLOGICAL(D143),"",FREQUENCY(IF('Data Transformation'!$B$425:$B$8425='Bin Analysis'!$B123,'Data Transformation'!$G$425:$G$8425),D143))</f>
        <v>2001</v>
      </c>
      <c r="F143">
        <f t="shared" si="15"/>
        <v>0</v>
      </c>
      <c r="G143">
        <f>Weighting!$H$23</f>
        <v>0</v>
      </c>
      <c r="H143">
        <f t="array" ref="H143">FREQUENCY(IF('Data Transformation'!$B$4:$B$8425=B123,'Data Transformation'!$G$4:$G$8425),'Bin Analysis'!$B143)</f>
        <v>2073</v>
      </c>
      <c r="I143">
        <f t="shared" si="16"/>
        <v>0</v>
      </c>
      <c r="J143">
        <f t="shared" si="17"/>
        <v>0</v>
      </c>
      <c r="K143">
        <f>J143*Weighting!$W$23</f>
        <v>0</v>
      </c>
      <c r="M143" s="14"/>
    </row>
    <row r="144" spans="1:13" x14ac:dyDescent="0.25">
      <c r="A144" s="32" t="str">
        <f>IF(Weighting!$P$24&gt;0,B144,"")</f>
        <v/>
      </c>
      <c r="B144" t="e">
        <f>Weighting!$C$24</f>
        <v>#DIV/0!</v>
      </c>
      <c r="C144" t="e">
        <f>Weighting!$F$24</f>
        <v>#NUM!</v>
      </c>
      <c r="D144" t="e">
        <f>IF(C144=1,'Data Transformation'!$G$3+0.5*'Data Transformation'!$W$25,IF(C145=1,D145-'Data Transformation'!$W$25,FALSE))</f>
        <v>#NUM!</v>
      </c>
      <c r="E144">
        <f t="array" ref="E144">IF(ISLOGICAL(D144),"",FREQUENCY(IF('Data Transformation'!$B$425:$B$8425='Bin Analysis'!$B123,'Data Transformation'!$G$425:$G$8425),D144))</f>
        <v>2001</v>
      </c>
      <c r="F144">
        <f t="shared" si="15"/>
        <v>0</v>
      </c>
      <c r="G144">
        <f>Weighting!$H$24</f>
        <v>0</v>
      </c>
      <c r="H144">
        <f t="array" ref="H144">FREQUENCY(IF('Data Transformation'!$B$4:$B$8425=B123,'Data Transformation'!$G$4:$G$8425),'Bin Analysis'!$B144)</f>
        <v>2073</v>
      </c>
      <c r="I144">
        <f t="shared" si="16"/>
        <v>0</v>
      </c>
      <c r="J144">
        <f t="shared" si="17"/>
        <v>0</v>
      </c>
      <c r="K144">
        <f>J144*Weighting!$W$24</f>
        <v>0</v>
      </c>
      <c r="M144" s="14"/>
    </row>
    <row r="145" spans="1:25" x14ac:dyDescent="0.25">
      <c r="A145" s="32" t="str">
        <f>IF(Weighting!$P$25&gt;0,B145,"")</f>
        <v/>
      </c>
      <c r="B145" t="e">
        <f>Weighting!$C$25</f>
        <v>#DIV/0!</v>
      </c>
      <c r="C145" t="e">
        <f>Weighting!$F$25</f>
        <v>#NUM!</v>
      </c>
      <c r="D145" t="e">
        <f>IF(C145=1,'Data Transformation'!$G$3+0.5*'Data Transformation'!$W$25,IF(C146=1,D146-'Data Transformation'!$W$25,FALSE))</f>
        <v>#NUM!</v>
      </c>
      <c r="E145">
        <f t="array" ref="E145">IF(ISLOGICAL(D145),"",FREQUENCY(IF('Data Transformation'!$B$425:$B$8425='Bin Analysis'!$B123,'Data Transformation'!$G$425:$G$8425),D145))</f>
        <v>2001</v>
      </c>
      <c r="F145">
        <f t="shared" si="15"/>
        <v>0</v>
      </c>
      <c r="G145">
        <f>Weighting!$H$25</f>
        <v>0</v>
      </c>
      <c r="H145">
        <f t="array" ref="H145">FREQUENCY(IF('Data Transformation'!$B$4:$B$8425=B123,'Data Transformation'!$G$4:$G$8425),'Bin Analysis'!$B145)</f>
        <v>2073</v>
      </c>
      <c r="I145">
        <f t="shared" si="16"/>
        <v>0</v>
      </c>
      <c r="J145">
        <f t="shared" si="17"/>
        <v>0</v>
      </c>
      <c r="K145">
        <f>J145*Weighting!$W$25</f>
        <v>0</v>
      </c>
      <c r="M145" s="14"/>
    </row>
    <row r="146" spans="1:25" x14ac:dyDescent="0.25">
      <c r="O146"/>
      <c r="P146"/>
      <c r="Q146"/>
      <c r="R146"/>
    </row>
    <row r="147" spans="1:25" ht="23.25" x14ac:dyDescent="0.35">
      <c r="A147" s="21" t="s">
        <v>0</v>
      </c>
      <c r="B147" s="21" t="str">
        <f>IFERROR(VLOOKUP(C147,'Data Transformation'!$L$6:$M$426,2,FALSE),"")</f>
        <v/>
      </c>
      <c r="C147" s="21">
        <f>C123+1</f>
        <v>6</v>
      </c>
      <c r="D147" s="21"/>
      <c r="E147" s="21"/>
      <c r="F147" s="21"/>
      <c r="G147" s="21"/>
      <c r="H147" s="22"/>
      <c r="I147" s="22"/>
      <c r="J147" s="22"/>
      <c r="K147" s="21"/>
      <c r="L147" s="21" t="str">
        <f>B147</f>
        <v/>
      </c>
      <c r="M147" s="23" t="e">
        <f>INDEX('Data Transformation'!$O$4:$O$424,MATCH($B147,'Data Transformation'!$M$4:$M$424,0),MATCH($M$2,'Data Transformation'!$O$3,0))</f>
        <v>#N/A</v>
      </c>
      <c r="N147" s="27" t="e">
        <f>IF('Input and Summary Results'!$J$16="minimum",'Bin Analysis'!X148/(M147-1),'Bin Analysis'!Y147/('Bin Analysis'!M147-1))</f>
        <v>#N/A</v>
      </c>
      <c r="O147" s="27" t="e">
        <f>IF(M147=FALSE,NA(),(VLOOKUP(1,C150:K169,4,FALSE))/(M147-1))</f>
        <v>#N/A</v>
      </c>
      <c r="P147" s="27" t="e">
        <f>IF(M147=FALSE,NA(),SUM(J150:J169)/Weighting!$S$5)</f>
        <v>#N/A</v>
      </c>
      <c r="Q147" s="27" t="e">
        <f>IF(M147=FALSE,NA(),SUM(K150:K169)/Weighting!$S$6)</f>
        <v>#N/A</v>
      </c>
      <c r="R147" s="27" t="e">
        <f>IF(M147=FALSE,NA(),(VLOOKUP(1,G150:K169,3,FALSE))/(M147-1))</f>
        <v>#N/A</v>
      </c>
      <c r="S147" s="22" t="e">
        <f>IF(M147=FALSE,NA(),IF(SUM(J150:J169)=2,"yes","no"))</f>
        <v>#N/A</v>
      </c>
      <c r="X147" s="2" cm="2">
        <f t="array" ref="X147:X148">FREQUENCY(IF('Data Transformation'!$B$425:$B$6424='Bin Analysis'!L147,'Data Transformation'!$G$425:$G$6424),'Data Transformation'!$U$11)</f>
        <v>0</v>
      </c>
      <c r="Y147" s="2" cm="2">
        <f t="array" ref="Y147:Y148">FREQUENCY(IF('Data Transformation'!$B$425:$B$6424='Bin Analysis'!L147,'Data Transformation'!$G$425:$G$6424),'Data Transformation'!$U$12)</f>
        <v>0</v>
      </c>
    </row>
    <row r="148" spans="1:25" x14ac:dyDescent="0.25">
      <c r="A148" s="14" t="s">
        <v>67</v>
      </c>
      <c r="B148" t="s">
        <v>47</v>
      </c>
      <c r="C148" t="s">
        <v>5</v>
      </c>
      <c r="D148" t="s">
        <v>98</v>
      </c>
      <c r="E148" t="s">
        <v>99</v>
      </c>
      <c r="F148" t="s">
        <v>100</v>
      </c>
      <c r="G148" t="s">
        <v>69</v>
      </c>
      <c r="H148" t="s">
        <v>31</v>
      </c>
      <c r="I148" t="s">
        <v>32</v>
      </c>
      <c r="J148" t="s">
        <v>46</v>
      </c>
      <c r="K148" s="14" t="s">
        <v>45</v>
      </c>
      <c r="M148" s="14"/>
      <c r="X148" s="2">
        <v>0</v>
      </c>
      <c r="Y148" s="2">
        <v>0</v>
      </c>
    </row>
    <row r="149" spans="1:25" x14ac:dyDescent="0.25">
      <c r="A149" s="32"/>
      <c r="D149" t="e">
        <f>IF(C149=1,'Data Transformation'!$G$3+0.5*'Data Transformation'!$W$25,IF(C150=1,D150-'Data Transformation'!$W$25,FALSE))</f>
        <v>#NUM!</v>
      </c>
      <c r="E149">
        <f t="array" ref="E149">IF(ISLOGICAL(D149),"",FREQUENCY(IF('Data Transformation'!$B$425:$B$8425='Bin Analysis'!$B147,'Data Transformation'!$G$425:$G$8425),D149))</f>
        <v>2001</v>
      </c>
      <c r="F149" t="e">
        <f>IF(ISLOGICAL(D149),"",E149-E148)</f>
        <v>#VALUE!</v>
      </c>
      <c r="M149" s="14"/>
    </row>
    <row r="150" spans="1:25" x14ac:dyDescent="0.25">
      <c r="A150" s="32" t="e">
        <f>IF(Weighting!$P$6&gt;0,B150,"")</f>
        <v>#NUM!</v>
      </c>
      <c r="B150" t="e">
        <f>Weighting!$C$6</f>
        <v>#DIV/0!</v>
      </c>
      <c r="C150" t="e">
        <f>Weighting!$F$6</f>
        <v>#NUM!</v>
      </c>
      <c r="D150" t="e">
        <f>IF(C150=1,'Data Transformation'!$G$3+0.5*'Data Transformation'!$W$25,IF(C151=1,D151-'Data Transformation'!$W$25,FALSE))</f>
        <v>#NUM!</v>
      </c>
      <c r="E150">
        <f t="array" ref="E150">IF(ISLOGICAL(D150),"",FREQUENCY(IF('Data Transformation'!$B$425:$B$8425='Bin Analysis'!$B147,'Data Transformation'!$G$425:$G$8425),D150))</f>
        <v>2001</v>
      </c>
      <c r="F150">
        <f>IF(ISLOGICAL(D150),"",E150-E149)</f>
        <v>0</v>
      </c>
      <c r="G150">
        <f>Weighting!$H$6</f>
        <v>1</v>
      </c>
      <c r="H150">
        <f t="array" ref="H150">FREQUENCY(IF('Data Transformation'!$B$4:$B$8425=B147,'Data Transformation'!$G$4:$G$8425),'Bin Analysis'!$B150)</f>
        <v>2073</v>
      </c>
      <c r="I150">
        <f>H150-H149</f>
        <v>2073</v>
      </c>
      <c r="J150">
        <f>IF(I150=0,0,1)</f>
        <v>1</v>
      </c>
      <c r="K150" t="e">
        <f>J150*Weighting!$W$6</f>
        <v>#NUM!</v>
      </c>
      <c r="M150" s="14"/>
    </row>
    <row r="151" spans="1:25" x14ac:dyDescent="0.25">
      <c r="A151" s="32" t="str">
        <f>IF(Weighting!$P$7&gt;0,B151,"")</f>
        <v/>
      </c>
      <c r="B151" t="e">
        <f>Weighting!$C$7</f>
        <v>#DIV/0!</v>
      </c>
      <c r="C151" t="e">
        <f>Weighting!$F$7</f>
        <v>#NUM!</v>
      </c>
      <c r="D151" t="e">
        <f>IF(C151=1,'Data Transformation'!$G$3+0.5*'Data Transformation'!$W$25,IF(C152=1,D152-'Data Transformation'!$W$25,FALSE))</f>
        <v>#NUM!</v>
      </c>
      <c r="E151">
        <f t="array" ref="E151">IF(ISLOGICAL(D151),"",FREQUENCY(IF('Data Transformation'!$B$425:$B$8425='Bin Analysis'!$B147,'Data Transformation'!$G$425:$G$8425),D151))</f>
        <v>2001</v>
      </c>
      <c r="F151">
        <f t="shared" ref="F151:F169" si="18">IF(ISLOGICAL(D151),"",E151-E150)</f>
        <v>0</v>
      </c>
      <c r="G151">
        <f>Weighting!$H$7</f>
        <v>0</v>
      </c>
      <c r="H151">
        <f t="array" ref="H151">FREQUENCY(IF('Data Transformation'!$B$4:$B$8425=B147,'Data Transformation'!$G$4:$G$8425),'Bin Analysis'!$B151)</f>
        <v>2073</v>
      </c>
      <c r="I151">
        <f t="shared" ref="I151:I169" si="19">H151-H150</f>
        <v>0</v>
      </c>
      <c r="J151">
        <f>IF(I151=0,0,1)</f>
        <v>0</v>
      </c>
      <c r="K151">
        <f>J151*Weighting!$W$7</f>
        <v>0</v>
      </c>
      <c r="M151" s="14"/>
    </row>
    <row r="152" spans="1:25" x14ac:dyDescent="0.25">
      <c r="A152" s="32" t="str">
        <f>IF(Weighting!$P$8&gt;0,B152,"")</f>
        <v/>
      </c>
      <c r="B152" t="e">
        <f>Weighting!$C$8</f>
        <v>#DIV/0!</v>
      </c>
      <c r="C152" t="e">
        <f>Weighting!$F$8</f>
        <v>#NUM!</v>
      </c>
      <c r="D152" t="e">
        <f>IF(C152=1,'Data Transformation'!$G$3+0.5*'Data Transformation'!$W$25,IF(C153=1,D153-'Data Transformation'!$W$25,FALSE))</f>
        <v>#NUM!</v>
      </c>
      <c r="E152">
        <f t="array" ref="E152">IF(ISLOGICAL(D152),"",FREQUENCY(IF('Data Transformation'!$B$425:$B$8425='Bin Analysis'!$B147,'Data Transformation'!$G$425:$G$8425),D152))</f>
        <v>2001</v>
      </c>
      <c r="F152">
        <f t="shared" si="18"/>
        <v>0</v>
      </c>
      <c r="G152">
        <f>Weighting!$H$8</f>
        <v>0</v>
      </c>
      <c r="H152">
        <f t="array" ref="H152">FREQUENCY(IF('Data Transformation'!$B$4:$B$8425=B147,'Data Transformation'!$G$4:$G$8425),'Bin Analysis'!$B152)</f>
        <v>2073</v>
      </c>
      <c r="I152">
        <f t="shared" si="19"/>
        <v>0</v>
      </c>
      <c r="J152">
        <f t="shared" ref="J152:J169" si="20">IF(I152=0,0,1)</f>
        <v>0</v>
      </c>
      <c r="K152">
        <f>J152*Weighting!$W$8</f>
        <v>0</v>
      </c>
      <c r="M152" s="14"/>
    </row>
    <row r="153" spans="1:25" x14ac:dyDescent="0.25">
      <c r="A153" s="32" t="str">
        <f>IF(Weighting!$P$9&gt;0,B153,"")</f>
        <v/>
      </c>
      <c r="B153" s="50" t="e">
        <f>Weighting!$C$9</f>
        <v>#DIV/0!</v>
      </c>
      <c r="C153" t="e">
        <f>Weighting!$F$9</f>
        <v>#NUM!</v>
      </c>
      <c r="D153" t="e">
        <f>IF(C153=1,'Data Transformation'!$G$3+0.5*'Data Transformation'!$W$25,IF(C154=1,D154-'Data Transformation'!$W$25,FALSE))</f>
        <v>#NUM!</v>
      </c>
      <c r="E153">
        <f t="array" ref="E153">IF(ISLOGICAL(D153),"",FREQUENCY(IF('Data Transformation'!$B$425:$B$8425='Bin Analysis'!$B147,'Data Transformation'!$G$425:$G$8425),D153))</f>
        <v>2001</v>
      </c>
      <c r="F153">
        <f t="shared" si="18"/>
        <v>0</v>
      </c>
      <c r="G153">
        <f>Weighting!$H$9</f>
        <v>0</v>
      </c>
      <c r="H153">
        <f t="array" ref="H153">FREQUENCY(IF('Data Transformation'!$B$4:$B$8425=B147,'Data Transformation'!$G$4:$G$8425),'Bin Analysis'!$B153)</f>
        <v>2073</v>
      </c>
      <c r="I153">
        <f t="shared" si="19"/>
        <v>0</v>
      </c>
      <c r="J153">
        <f t="shared" si="20"/>
        <v>0</v>
      </c>
      <c r="K153">
        <f>J153*Weighting!$W$9</f>
        <v>0</v>
      </c>
      <c r="M153" s="14"/>
    </row>
    <row r="154" spans="1:25" x14ac:dyDescent="0.25">
      <c r="A154" s="32" t="str">
        <f>IF(Weighting!$P$10&gt;0,B154,"")</f>
        <v/>
      </c>
      <c r="B154" t="e">
        <f>Weighting!$C$10</f>
        <v>#DIV/0!</v>
      </c>
      <c r="C154" t="e">
        <f>Weighting!$F$10</f>
        <v>#NUM!</v>
      </c>
      <c r="D154" t="e">
        <f>IF(C154=1,'Data Transformation'!$G$3+0.5*'Data Transformation'!$W$25,IF(C155=1,D155-'Data Transformation'!$W$25,FALSE))</f>
        <v>#NUM!</v>
      </c>
      <c r="E154">
        <f t="array" ref="E154">IF(ISLOGICAL(D154),"",FREQUENCY(IF('Data Transformation'!$B$425:$B$8425='Bin Analysis'!$B147,'Data Transformation'!$G$425:$G$8425),D154))</f>
        <v>2001</v>
      </c>
      <c r="F154">
        <f t="shared" si="18"/>
        <v>0</v>
      </c>
      <c r="G154">
        <f>Weighting!$H$10</f>
        <v>0</v>
      </c>
      <c r="H154">
        <f t="array" ref="H154">FREQUENCY(IF('Data Transformation'!$B$4:$B$8425=B147,'Data Transformation'!$G$4:$G$8425),'Bin Analysis'!$B154)</f>
        <v>2073</v>
      </c>
      <c r="I154">
        <f t="shared" si="19"/>
        <v>0</v>
      </c>
      <c r="J154">
        <f t="shared" si="20"/>
        <v>0</v>
      </c>
      <c r="K154">
        <f>J154*Weighting!$W$10</f>
        <v>0</v>
      </c>
      <c r="M154" s="14"/>
    </row>
    <row r="155" spans="1:25" x14ac:dyDescent="0.25">
      <c r="A155" s="32" t="str">
        <f>IF(Weighting!$P$11&gt;0,B155,"")</f>
        <v/>
      </c>
      <c r="B155" t="e">
        <f>Weighting!$C$11</f>
        <v>#DIV/0!</v>
      </c>
      <c r="C155" t="e">
        <f>Weighting!$F$11</f>
        <v>#NUM!</v>
      </c>
      <c r="D155" t="e">
        <f>IF(C155=1,'Data Transformation'!$G$3+0.5*'Data Transformation'!$W$25,IF(C156=1,D156-'Data Transformation'!$W$25,FALSE))</f>
        <v>#NUM!</v>
      </c>
      <c r="E155">
        <f t="array" ref="E155">IF(ISLOGICAL(D155),"",FREQUENCY(IF('Data Transformation'!$B$425:$B$8425='Bin Analysis'!$B147,'Data Transformation'!$G$425:$G$8425),D155))</f>
        <v>2001</v>
      </c>
      <c r="F155">
        <f t="shared" si="18"/>
        <v>0</v>
      </c>
      <c r="G155">
        <f>Weighting!$H$11</f>
        <v>0</v>
      </c>
      <c r="H155">
        <f t="array" ref="H155">FREQUENCY(IF('Data Transformation'!$B$4:$B$8425=B147,'Data Transformation'!$G$4:$G$8425),'Bin Analysis'!$B155)</f>
        <v>2073</v>
      </c>
      <c r="I155">
        <f t="shared" si="19"/>
        <v>0</v>
      </c>
      <c r="J155">
        <f t="shared" si="20"/>
        <v>0</v>
      </c>
      <c r="K155">
        <f>J155*Weighting!$W$11</f>
        <v>0</v>
      </c>
      <c r="M155" s="14"/>
    </row>
    <row r="156" spans="1:25" x14ac:dyDescent="0.25">
      <c r="A156" s="32" t="str">
        <f>IF(Weighting!$P$12&gt;0,B156,"")</f>
        <v/>
      </c>
      <c r="B156" t="e">
        <f>Weighting!$C$12</f>
        <v>#DIV/0!</v>
      </c>
      <c r="C156" t="e">
        <f>Weighting!$F$12</f>
        <v>#NUM!</v>
      </c>
      <c r="D156" t="e">
        <f>IF(C156=1,'Data Transformation'!$G$3+0.5*'Data Transformation'!$W$25,IF(C157=1,D157-'Data Transformation'!$W$25,FALSE))</f>
        <v>#NUM!</v>
      </c>
      <c r="E156">
        <f t="array" ref="E156">IF(ISLOGICAL(D156),"",FREQUENCY(IF('Data Transformation'!$B$425:$B$8425='Bin Analysis'!$B147,'Data Transformation'!$G$425:$G$8425),D156))</f>
        <v>2001</v>
      </c>
      <c r="F156">
        <f t="shared" si="18"/>
        <v>0</v>
      </c>
      <c r="G156">
        <f>Weighting!$H$12</f>
        <v>0</v>
      </c>
      <c r="H156">
        <f t="array" ref="H156">FREQUENCY(IF('Data Transformation'!$B$4:$B$8425=B147,'Data Transformation'!$G$4:$G$8425),'Bin Analysis'!$B156)</f>
        <v>2073</v>
      </c>
      <c r="I156">
        <f t="shared" si="19"/>
        <v>0</v>
      </c>
      <c r="J156">
        <f t="shared" si="20"/>
        <v>0</v>
      </c>
      <c r="K156">
        <f>J156*Weighting!$W$12</f>
        <v>0</v>
      </c>
      <c r="M156" s="14"/>
    </row>
    <row r="157" spans="1:25" x14ac:dyDescent="0.25">
      <c r="A157" s="32" t="str">
        <f>IF(Weighting!$P$13&gt;0,B157,"")</f>
        <v/>
      </c>
      <c r="B157" t="e">
        <f>Weighting!$C$13</f>
        <v>#DIV/0!</v>
      </c>
      <c r="C157" t="e">
        <f>Weighting!$F$13</f>
        <v>#NUM!</v>
      </c>
      <c r="D157" t="e">
        <f>IF(C157=1,'Data Transformation'!$G$3+0.5*'Data Transformation'!$W$25,IF(C158=1,D158-'Data Transformation'!$W$25,FALSE))</f>
        <v>#NUM!</v>
      </c>
      <c r="E157">
        <f t="array" ref="E157">IF(ISLOGICAL(D157),"",FREQUENCY(IF('Data Transformation'!$B$425:$B$8425='Bin Analysis'!$B147,'Data Transformation'!$G$425:$G$8425),D157))</f>
        <v>2001</v>
      </c>
      <c r="F157">
        <f t="shared" si="18"/>
        <v>0</v>
      </c>
      <c r="G157">
        <f>Weighting!$H$13</f>
        <v>0</v>
      </c>
      <c r="H157">
        <f t="array" ref="H157">FREQUENCY(IF('Data Transformation'!$B$4:$B$8425=B147,'Data Transformation'!$G$4:$G$8425),'Bin Analysis'!$B157)</f>
        <v>2073</v>
      </c>
      <c r="I157">
        <f t="shared" si="19"/>
        <v>0</v>
      </c>
      <c r="J157">
        <f t="shared" si="20"/>
        <v>0</v>
      </c>
      <c r="K157">
        <f>J157*Weighting!$W$13</f>
        <v>0</v>
      </c>
      <c r="M157" s="14"/>
    </row>
    <row r="158" spans="1:25" x14ac:dyDescent="0.25">
      <c r="A158" s="32" t="str">
        <f>IF(Weighting!$P$14&gt;0,B158,"")</f>
        <v/>
      </c>
      <c r="B158" t="e">
        <f>Weighting!$C$14</f>
        <v>#DIV/0!</v>
      </c>
      <c r="C158" t="e">
        <f>Weighting!$F$14</f>
        <v>#NUM!</v>
      </c>
      <c r="D158" t="e">
        <f>IF(C158=1,'Data Transformation'!$G$3+0.5*'Data Transformation'!$W$25,IF(C159=1,D159-'Data Transformation'!$W$25,FALSE))</f>
        <v>#NUM!</v>
      </c>
      <c r="E158">
        <f t="array" ref="E158">IF(ISLOGICAL(D158),"",FREQUENCY(IF('Data Transformation'!$B$425:$B$8425='Bin Analysis'!$B147,'Data Transformation'!$G$425:$G$8425),D158))</f>
        <v>2001</v>
      </c>
      <c r="F158">
        <f t="shared" si="18"/>
        <v>0</v>
      </c>
      <c r="G158">
        <f>Weighting!$H$14</f>
        <v>0</v>
      </c>
      <c r="H158">
        <f t="array" ref="H158">FREQUENCY(IF('Data Transformation'!$B$4:$B$8425=B147,'Data Transformation'!$G$4:$G$8425),'Bin Analysis'!$B158)</f>
        <v>2073</v>
      </c>
      <c r="I158">
        <f t="shared" si="19"/>
        <v>0</v>
      </c>
      <c r="J158">
        <f t="shared" si="20"/>
        <v>0</v>
      </c>
      <c r="K158">
        <f>J158*Weighting!$W$14</f>
        <v>0</v>
      </c>
      <c r="M158" s="14"/>
    </row>
    <row r="159" spans="1:25" x14ac:dyDescent="0.25">
      <c r="A159" s="32" t="str">
        <f>IF(Weighting!$P$15&gt;0,B159,"")</f>
        <v/>
      </c>
      <c r="B159" t="e">
        <f>Weighting!$C$15</f>
        <v>#DIV/0!</v>
      </c>
      <c r="C159" t="e">
        <f>Weighting!$F$15</f>
        <v>#NUM!</v>
      </c>
      <c r="D159" t="e">
        <f>IF(C159=1,'Data Transformation'!$G$3+0.5*'Data Transformation'!$W$25,IF(C160=1,D160-'Data Transformation'!$W$25,FALSE))</f>
        <v>#NUM!</v>
      </c>
      <c r="E159">
        <f t="array" ref="E159">IF(ISLOGICAL(D159),"",FREQUENCY(IF('Data Transformation'!$B$425:$B$8425='Bin Analysis'!$B147,'Data Transformation'!$G$425:$G$8425),D159))</f>
        <v>2001</v>
      </c>
      <c r="F159">
        <f t="shared" si="18"/>
        <v>0</v>
      </c>
      <c r="G159">
        <f>Weighting!$H$15</f>
        <v>0</v>
      </c>
      <c r="H159">
        <f t="array" ref="H159">FREQUENCY(IF('Data Transformation'!$B$4:$B$8425=B147,'Data Transformation'!$G$4:$G$8425),'Bin Analysis'!$B159)</f>
        <v>2073</v>
      </c>
      <c r="I159">
        <f t="shared" si="19"/>
        <v>0</v>
      </c>
      <c r="J159">
        <f t="shared" si="20"/>
        <v>0</v>
      </c>
      <c r="K159">
        <f>J159*Weighting!$W$15</f>
        <v>0</v>
      </c>
      <c r="M159" s="14"/>
    </row>
    <row r="160" spans="1:25" x14ac:dyDescent="0.25">
      <c r="A160" s="32" t="str">
        <f>IF(Weighting!$P$16&gt;0,B160,"")</f>
        <v/>
      </c>
      <c r="B160" t="e">
        <f>Weighting!$C$16</f>
        <v>#DIV/0!</v>
      </c>
      <c r="C160" t="e">
        <f>Weighting!$F$16</f>
        <v>#NUM!</v>
      </c>
      <c r="D160" t="e">
        <f>IF(C160=1,'Data Transformation'!$G$3+0.5*'Data Transformation'!$W$25,IF(C161=1,D161-'Data Transformation'!$W$25,FALSE))</f>
        <v>#NUM!</v>
      </c>
      <c r="E160">
        <f t="array" ref="E160">IF(ISLOGICAL(D160),"",FREQUENCY(IF('Data Transformation'!$B$425:$B$8425='Bin Analysis'!$B147,'Data Transformation'!$G$425:$G$8425),D160))</f>
        <v>2001</v>
      </c>
      <c r="F160">
        <f t="shared" si="18"/>
        <v>0</v>
      </c>
      <c r="G160">
        <f>Weighting!$H$16</f>
        <v>0</v>
      </c>
      <c r="H160">
        <f t="array" ref="H160">FREQUENCY(IF('Data Transformation'!$B$4:$B$8425=B147,'Data Transformation'!$G$4:$G$8425),'Bin Analysis'!$B160)</f>
        <v>2073</v>
      </c>
      <c r="I160">
        <f t="shared" si="19"/>
        <v>0</v>
      </c>
      <c r="J160">
        <f t="shared" si="20"/>
        <v>0</v>
      </c>
      <c r="K160">
        <f>J160*Weighting!$W$16</f>
        <v>0</v>
      </c>
      <c r="M160" s="14"/>
    </row>
    <row r="161" spans="1:25" x14ac:dyDescent="0.25">
      <c r="A161" s="32" t="str">
        <f>IF(Weighting!$P$17&gt;0,B161,"")</f>
        <v/>
      </c>
      <c r="B161" t="e">
        <f>Weighting!$C$17</f>
        <v>#DIV/0!</v>
      </c>
      <c r="C161" t="e">
        <f>Weighting!$F$17</f>
        <v>#NUM!</v>
      </c>
      <c r="D161" t="e">
        <f>IF(C161=1,'Data Transformation'!$G$3+0.5*'Data Transformation'!$W$25,IF(C162=1,D162-'Data Transformation'!$W$25,FALSE))</f>
        <v>#NUM!</v>
      </c>
      <c r="E161">
        <f t="array" ref="E161">IF(ISLOGICAL(D161),"",FREQUENCY(IF('Data Transformation'!$B$425:$B$8425='Bin Analysis'!$B147,'Data Transformation'!$G$425:$G$8425),D161))</f>
        <v>2001</v>
      </c>
      <c r="F161">
        <f t="shared" si="18"/>
        <v>0</v>
      </c>
      <c r="G161">
        <f>Weighting!$H$17</f>
        <v>0</v>
      </c>
      <c r="H161">
        <f t="array" ref="H161">FREQUENCY(IF('Data Transformation'!$B$4:$B$8425=B147,'Data Transformation'!$G$4:$G$8425),'Bin Analysis'!$B161)</f>
        <v>2073</v>
      </c>
      <c r="I161">
        <f t="shared" si="19"/>
        <v>0</v>
      </c>
      <c r="J161">
        <f t="shared" si="20"/>
        <v>0</v>
      </c>
      <c r="K161">
        <f>J161*Weighting!$W$17</f>
        <v>0</v>
      </c>
      <c r="M161" s="14"/>
    </row>
    <row r="162" spans="1:25" x14ac:dyDescent="0.25">
      <c r="A162" s="32" t="str">
        <f>IF(Weighting!$P$18&gt;0,B162,"")</f>
        <v/>
      </c>
      <c r="B162" t="e">
        <f>Weighting!$C$18</f>
        <v>#DIV/0!</v>
      </c>
      <c r="C162" t="e">
        <f>Weighting!$F$18</f>
        <v>#NUM!</v>
      </c>
      <c r="D162" t="e">
        <f>IF(C162=1,'Data Transformation'!$G$3+0.5*'Data Transformation'!$W$25,IF(C163=1,D163-'Data Transformation'!$W$25,FALSE))</f>
        <v>#NUM!</v>
      </c>
      <c r="E162">
        <f t="array" ref="E162">IF(ISLOGICAL(D162),"",FREQUENCY(IF('Data Transformation'!$B$425:$B$8425='Bin Analysis'!$B147,'Data Transformation'!$G$425:$G$8425),D162))</f>
        <v>2001</v>
      </c>
      <c r="F162">
        <f t="shared" si="18"/>
        <v>0</v>
      </c>
      <c r="G162">
        <f>Weighting!$H$18</f>
        <v>0</v>
      </c>
      <c r="H162">
        <f t="array" ref="H162">FREQUENCY(IF('Data Transformation'!$B$4:$B$8425=B147,'Data Transformation'!$G$4:$G$8425),'Bin Analysis'!$B162)</f>
        <v>2073</v>
      </c>
      <c r="I162">
        <f t="shared" si="19"/>
        <v>0</v>
      </c>
      <c r="J162">
        <f t="shared" si="20"/>
        <v>0</v>
      </c>
      <c r="K162">
        <f>J162*Weighting!$W$18</f>
        <v>0</v>
      </c>
      <c r="M162" s="14"/>
    </row>
    <row r="163" spans="1:25" x14ac:dyDescent="0.25">
      <c r="A163" s="32" t="str">
        <f>IF(Weighting!$P$19&gt;0,B163,"")</f>
        <v/>
      </c>
      <c r="B163" t="e">
        <f>Weighting!$C$19</f>
        <v>#DIV/0!</v>
      </c>
      <c r="C163" t="e">
        <f>Weighting!$F$19</f>
        <v>#NUM!</v>
      </c>
      <c r="D163" t="e">
        <f>IF(C163=1,'Data Transformation'!$G$3+0.5*'Data Transformation'!$W$25,IF(C164=1,D164-'Data Transformation'!$W$25,FALSE))</f>
        <v>#NUM!</v>
      </c>
      <c r="E163">
        <f t="array" ref="E163">IF(ISLOGICAL(D163),"",FREQUENCY(IF('Data Transformation'!$B$425:$B$8425='Bin Analysis'!$B147,'Data Transformation'!$G$425:$G$8425),D163))</f>
        <v>2001</v>
      </c>
      <c r="F163">
        <f t="shared" si="18"/>
        <v>0</v>
      </c>
      <c r="G163">
        <f>Weighting!$H$19</f>
        <v>0</v>
      </c>
      <c r="H163">
        <f t="array" ref="H163">FREQUENCY(IF('Data Transformation'!$B$4:$B$8425=B147,'Data Transformation'!$G$4:$G$8425),'Bin Analysis'!$B163)</f>
        <v>2073</v>
      </c>
      <c r="I163">
        <f t="shared" si="19"/>
        <v>0</v>
      </c>
      <c r="J163">
        <f t="shared" si="20"/>
        <v>0</v>
      </c>
      <c r="K163">
        <f>J163*Weighting!$W$19</f>
        <v>0</v>
      </c>
      <c r="M163" s="14"/>
    </row>
    <row r="164" spans="1:25" x14ac:dyDescent="0.25">
      <c r="A164" s="32" t="str">
        <f>IF(Weighting!$P$20&gt;0,B164,"")</f>
        <v/>
      </c>
      <c r="B164" t="e">
        <f>Weighting!$C$20</f>
        <v>#DIV/0!</v>
      </c>
      <c r="C164" t="e">
        <f>Weighting!$F$20</f>
        <v>#NUM!</v>
      </c>
      <c r="D164" t="e">
        <f>IF(C164=1,'Data Transformation'!$G$3+0.5*'Data Transformation'!$W$25,IF(C165=1,D165-'Data Transformation'!$W$25,FALSE))</f>
        <v>#NUM!</v>
      </c>
      <c r="E164">
        <f t="array" ref="E164">IF(ISLOGICAL(D164),"",FREQUENCY(IF('Data Transformation'!$B$425:$B$8425='Bin Analysis'!$B147,'Data Transformation'!$G$425:$G$8425),D164))</f>
        <v>2001</v>
      </c>
      <c r="F164">
        <f t="shared" si="18"/>
        <v>0</v>
      </c>
      <c r="G164">
        <f>Weighting!$H$20</f>
        <v>0</v>
      </c>
      <c r="H164">
        <f t="array" ref="H164">FREQUENCY(IF('Data Transformation'!$B$4:$B$8425=B147,'Data Transformation'!$G$4:$G$8425),'Bin Analysis'!$B164)</f>
        <v>2073</v>
      </c>
      <c r="I164">
        <f t="shared" si="19"/>
        <v>0</v>
      </c>
      <c r="J164">
        <f t="shared" si="20"/>
        <v>0</v>
      </c>
      <c r="K164">
        <f>J164*Weighting!$W$20</f>
        <v>0</v>
      </c>
      <c r="M164" s="14"/>
    </row>
    <row r="165" spans="1:25" x14ac:dyDescent="0.25">
      <c r="A165" s="32" t="str">
        <f>IF(Weighting!$P$21&gt;0,B165,"")</f>
        <v/>
      </c>
      <c r="B165" t="e">
        <f>Weighting!$C$21</f>
        <v>#DIV/0!</v>
      </c>
      <c r="C165" t="e">
        <f>Weighting!$F$21</f>
        <v>#NUM!</v>
      </c>
      <c r="D165" t="e">
        <f>IF(C165=1,'Data Transformation'!$G$3+0.5*'Data Transformation'!$W$25,IF(C166=1,D166-'Data Transformation'!$W$25,FALSE))</f>
        <v>#NUM!</v>
      </c>
      <c r="E165">
        <f t="array" ref="E165">IF(ISLOGICAL(D165),"",FREQUENCY(IF('Data Transformation'!$B$425:$B$8425='Bin Analysis'!$B147,'Data Transformation'!$G$425:$G$8425),D165))</f>
        <v>2001</v>
      </c>
      <c r="F165">
        <f t="shared" si="18"/>
        <v>0</v>
      </c>
      <c r="G165">
        <f>Weighting!$H$21</f>
        <v>0</v>
      </c>
      <c r="H165">
        <f t="array" ref="H165">FREQUENCY(IF('Data Transformation'!$B$4:$B$8425=B147,'Data Transformation'!$G$4:$G$8425),'Bin Analysis'!$B165)</f>
        <v>2073</v>
      </c>
      <c r="I165">
        <f t="shared" si="19"/>
        <v>0</v>
      </c>
      <c r="J165">
        <f t="shared" si="20"/>
        <v>0</v>
      </c>
      <c r="K165">
        <f>J165*Weighting!$W$21</f>
        <v>0</v>
      </c>
      <c r="M165" s="14"/>
    </row>
    <row r="166" spans="1:25" x14ac:dyDescent="0.25">
      <c r="A166" s="32" t="str">
        <f>IF(Weighting!$P$22&gt;0,B166,"")</f>
        <v/>
      </c>
      <c r="B166" t="e">
        <f>Weighting!$C$22</f>
        <v>#DIV/0!</v>
      </c>
      <c r="C166" t="e">
        <f>Weighting!$F$22</f>
        <v>#NUM!</v>
      </c>
      <c r="D166" t="e">
        <f>IF(C166=1,'Data Transformation'!$G$3+0.5*'Data Transformation'!$W$25,IF(C167=1,D167-'Data Transformation'!$W$25,FALSE))</f>
        <v>#NUM!</v>
      </c>
      <c r="E166">
        <f t="array" ref="E166">IF(ISLOGICAL(D166),"",FREQUENCY(IF('Data Transformation'!$B$425:$B$8425='Bin Analysis'!$B147,'Data Transformation'!$G$425:$G$8425),D166))</f>
        <v>2001</v>
      </c>
      <c r="F166">
        <f t="shared" si="18"/>
        <v>0</v>
      </c>
      <c r="G166">
        <f>Weighting!$H$22</f>
        <v>0</v>
      </c>
      <c r="H166">
        <f t="array" ref="H166">FREQUENCY(IF('Data Transformation'!$B$4:$B$8425=B147,'Data Transformation'!$G$4:$G$8425),'Bin Analysis'!$B166)</f>
        <v>2073</v>
      </c>
      <c r="I166">
        <f t="shared" si="19"/>
        <v>0</v>
      </c>
      <c r="J166">
        <f t="shared" si="20"/>
        <v>0</v>
      </c>
      <c r="K166">
        <f>J166*Weighting!$W$22</f>
        <v>0</v>
      </c>
      <c r="M166" s="14"/>
    </row>
    <row r="167" spans="1:25" x14ac:dyDescent="0.25">
      <c r="A167" s="32" t="str">
        <f>IF(Weighting!$P$23&gt;0,B167,"")</f>
        <v/>
      </c>
      <c r="B167" t="e">
        <f>Weighting!$C$23</f>
        <v>#DIV/0!</v>
      </c>
      <c r="C167" t="e">
        <f>Weighting!$F$23</f>
        <v>#NUM!</v>
      </c>
      <c r="D167" t="e">
        <f>IF(C167=1,'Data Transformation'!$G$3+0.5*'Data Transformation'!$W$25,IF(C168=1,D168-'Data Transformation'!$W$25,FALSE))</f>
        <v>#NUM!</v>
      </c>
      <c r="E167">
        <f t="array" ref="E167">IF(ISLOGICAL(D167),"",FREQUENCY(IF('Data Transformation'!$B$425:$B$8425='Bin Analysis'!$B147,'Data Transformation'!$G$425:$G$8425),D167))</f>
        <v>2001</v>
      </c>
      <c r="F167">
        <f t="shared" si="18"/>
        <v>0</v>
      </c>
      <c r="G167">
        <f>Weighting!$H$23</f>
        <v>0</v>
      </c>
      <c r="H167">
        <f t="array" ref="H167">FREQUENCY(IF('Data Transformation'!$B$4:$B$8425=B147,'Data Transformation'!$G$4:$G$8425),'Bin Analysis'!$B167)</f>
        <v>2073</v>
      </c>
      <c r="I167">
        <f t="shared" si="19"/>
        <v>0</v>
      </c>
      <c r="J167">
        <f t="shared" si="20"/>
        <v>0</v>
      </c>
      <c r="K167">
        <f>J167*Weighting!$W$23</f>
        <v>0</v>
      </c>
      <c r="M167" s="14"/>
    </row>
    <row r="168" spans="1:25" x14ac:dyDescent="0.25">
      <c r="A168" s="32" t="str">
        <f>IF(Weighting!$P$24&gt;0,B168,"")</f>
        <v/>
      </c>
      <c r="B168" t="e">
        <f>Weighting!$C$24</f>
        <v>#DIV/0!</v>
      </c>
      <c r="C168" t="e">
        <f>Weighting!$F$24</f>
        <v>#NUM!</v>
      </c>
      <c r="D168" t="e">
        <f>IF(C168=1,'Data Transformation'!$G$3+0.5*'Data Transformation'!$W$25,IF(C169=1,D169-'Data Transformation'!$W$25,FALSE))</f>
        <v>#NUM!</v>
      </c>
      <c r="E168">
        <f t="array" ref="E168">IF(ISLOGICAL(D168),"",FREQUENCY(IF('Data Transformation'!$B$425:$B$8425='Bin Analysis'!$B147,'Data Transformation'!$G$425:$G$8425),D168))</f>
        <v>2001</v>
      </c>
      <c r="F168">
        <f t="shared" si="18"/>
        <v>0</v>
      </c>
      <c r="G168">
        <f>Weighting!$H$24</f>
        <v>0</v>
      </c>
      <c r="H168">
        <f t="array" ref="H168">FREQUENCY(IF('Data Transformation'!$B$4:$B$8425=B147,'Data Transformation'!$G$4:$G$8425),'Bin Analysis'!$B168)</f>
        <v>2073</v>
      </c>
      <c r="I168">
        <f t="shared" si="19"/>
        <v>0</v>
      </c>
      <c r="J168">
        <f t="shared" si="20"/>
        <v>0</v>
      </c>
      <c r="K168">
        <f>J168*Weighting!$W$24</f>
        <v>0</v>
      </c>
      <c r="M168" s="14"/>
    </row>
    <row r="169" spans="1:25" x14ac:dyDescent="0.25">
      <c r="A169" s="32" t="str">
        <f>IF(Weighting!$P$25&gt;0,B169,"")</f>
        <v/>
      </c>
      <c r="B169" t="e">
        <f>Weighting!$C$25</f>
        <v>#DIV/0!</v>
      </c>
      <c r="C169" t="e">
        <f>Weighting!$F$25</f>
        <v>#NUM!</v>
      </c>
      <c r="D169" t="e">
        <f>IF(C169=1,'Data Transformation'!$G$3+0.5*'Data Transformation'!$W$25,IF(C170=1,D170-'Data Transformation'!$W$25,FALSE))</f>
        <v>#NUM!</v>
      </c>
      <c r="E169">
        <f t="array" ref="E169">IF(ISLOGICAL(D169),"",FREQUENCY(IF('Data Transformation'!$B$425:$B$8425='Bin Analysis'!$B147,'Data Transformation'!$G$425:$G$8425),D169))</f>
        <v>2001</v>
      </c>
      <c r="F169">
        <f t="shared" si="18"/>
        <v>0</v>
      </c>
      <c r="G169">
        <f>Weighting!$H$25</f>
        <v>0</v>
      </c>
      <c r="H169">
        <f t="array" ref="H169">FREQUENCY(IF('Data Transformation'!$B$4:$B$8425=B147,'Data Transformation'!$G$4:$G$8425),'Bin Analysis'!$B169)</f>
        <v>2073</v>
      </c>
      <c r="I169">
        <f t="shared" si="19"/>
        <v>0</v>
      </c>
      <c r="J169">
        <f t="shared" si="20"/>
        <v>0</v>
      </c>
      <c r="K169">
        <f>J169*Weighting!$W$25</f>
        <v>0</v>
      </c>
      <c r="M169" s="14"/>
    </row>
    <row r="170" spans="1:25" x14ac:dyDescent="0.25">
      <c r="O170"/>
      <c r="P170"/>
      <c r="Q170"/>
      <c r="R170"/>
    </row>
    <row r="171" spans="1:25" ht="23.25" x14ac:dyDescent="0.35">
      <c r="A171" s="21" t="s">
        <v>0</v>
      </c>
      <c r="B171" s="21" t="str">
        <f>IFERROR(VLOOKUP(C171,'Data Transformation'!$L$6:$M$426,2,FALSE),"")</f>
        <v/>
      </c>
      <c r="C171" s="21">
        <f>C147+1</f>
        <v>7</v>
      </c>
      <c r="D171" s="21"/>
      <c r="E171" s="21"/>
      <c r="F171" s="21"/>
      <c r="G171" s="21"/>
      <c r="H171" s="22"/>
      <c r="I171" s="22"/>
      <c r="J171" s="22"/>
      <c r="K171" s="21"/>
      <c r="L171" s="21" t="str">
        <f>B171</f>
        <v/>
      </c>
      <c r="M171" s="23" t="e">
        <f>INDEX('Data Transformation'!$O$4:$O$424,MATCH($B171,'Data Transformation'!$M$4:$M$424,0),MATCH($M$2,'Data Transformation'!$O$3,0))</f>
        <v>#N/A</v>
      </c>
      <c r="N171" s="27" t="e">
        <f>IF('Input and Summary Results'!$J$16="minimum",'Bin Analysis'!X172/(M171-1),'Bin Analysis'!Y171/('Bin Analysis'!M171-1))</f>
        <v>#N/A</v>
      </c>
      <c r="O171" s="27" t="e">
        <f>IF(M171=FALSE,NA(),(VLOOKUP(1,C174:K193,4,FALSE))/(M171-1))</f>
        <v>#N/A</v>
      </c>
      <c r="P171" s="27" t="e">
        <f>IF(M171=FALSE,NA(),SUM(J174:J193)/Weighting!$S$5)</f>
        <v>#N/A</v>
      </c>
      <c r="Q171" s="27" t="e">
        <f>IF(M171=FALSE,NA(),SUM(K174:K193)/Weighting!$S$6)</f>
        <v>#N/A</v>
      </c>
      <c r="R171" s="27" t="e">
        <f>IF(M171=FALSE,NA(),(VLOOKUP(1,G174:K193,3,FALSE))/(M171-1))</f>
        <v>#N/A</v>
      </c>
      <c r="S171" s="22" t="e">
        <f>IF(M171=FALSE,NA(),IF(SUM(J174:J193)=2,"yes","no"))</f>
        <v>#N/A</v>
      </c>
      <c r="X171" s="2" cm="2">
        <f t="array" ref="X171:X172">FREQUENCY(IF('Data Transformation'!$B$425:$B$6424='Bin Analysis'!L171,'Data Transformation'!$G$425:$G$6424),'Data Transformation'!$U$11)</f>
        <v>0</v>
      </c>
      <c r="Y171" s="2" cm="2">
        <f t="array" ref="Y171:Y172">FREQUENCY(IF('Data Transformation'!$B$425:$B$6424='Bin Analysis'!L171,'Data Transformation'!$G$425:$G$6424),'Data Transformation'!$U$12)</f>
        <v>0</v>
      </c>
    </row>
    <row r="172" spans="1:25" x14ac:dyDescent="0.25">
      <c r="A172" s="14" t="s">
        <v>67</v>
      </c>
      <c r="B172" t="s">
        <v>47</v>
      </c>
      <c r="C172" t="s">
        <v>5</v>
      </c>
      <c r="D172" t="s">
        <v>98</v>
      </c>
      <c r="E172" t="s">
        <v>99</v>
      </c>
      <c r="F172" t="s">
        <v>100</v>
      </c>
      <c r="G172" t="s">
        <v>69</v>
      </c>
      <c r="H172" t="s">
        <v>31</v>
      </c>
      <c r="I172" t="s">
        <v>32</v>
      </c>
      <c r="J172" t="s">
        <v>46</v>
      </c>
      <c r="K172" s="14" t="s">
        <v>45</v>
      </c>
      <c r="M172" s="14"/>
      <c r="X172" s="2">
        <v>0</v>
      </c>
      <c r="Y172" s="2">
        <v>0</v>
      </c>
    </row>
    <row r="173" spans="1:25" x14ac:dyDescent="0.25">
      <c r="A173" s="32"/>
      <c r="D173" t="e">
        <f>IF(C173=1,'Data Transformation'!$G$3+0.5*'Data Transformation'!$W$25,IF(C174=1,D174-'Data Transformation'!$W$25,FALSE))</f>
        <v>#NUM!</v>
      </c>
      <c r="E173">
        <f t="array" ref="E173">IF(ISLOGICAL(D173),"",FREQUENCY(IF('Data Transformation'!$B$425:$B$8425='Bin Analysis'!$B171,'Data Transformation'!$G$425:$G$8425),D173))</f>
        <v>2001</v>
      </c>
      <c r="F173" t="e">
        <f>IF(ISLOGICAL(D173),"",E173-E172)</f>
        <v>#VALUE!</v>
      </c>
      <c r="M173" s="14"/>
    </row>
    <row r="174" spans="1:25" x14ac:dyDescent="0.25">
      <c r="A174" s="32" t="e">
        <f>IF(Weighting!$P$6&gt;0,B174,"")</f>
        <v>#NUM!</v>
      </c>
      <c r="B174" t="e">
        <f>Weighting!$C$6</f>
        <v>#DIV/0!</v>
      </c>
      <c r="C174" t="e">
        <f>Weighting!$F$6</f>
        <v>#NUM!</v>
      </c>
      <c r="D174" t="e">
        <f>IF(C174=1,'Data Transformation'!$G$3+0.5*'Data Transformation'!$W$25,IF(C175=1,D175-'Data Transformation'!$W$25,FALSE))</f>
        <v>#NUM!</v>
      </c>
      <c r="E174">
        <f t="array" ref="E174">IF(ISLOGICAL(D174),"",FREQUENCY(IF('Data Transformation'!$B$425:$B$8425='Bin Analysis'!$B171,'Data Transformation'!$G$425:$G$8425),D174))</f>
        <v>2001</v>
      </c>
      <c r="F174">
        <f>IF(ISLOGICAL(D174),"",E174-E173)</f>
        <v>0</v>
      </c>
      <c r="G174">
        <f>Weighting!$H$6</f>
        <v>1</v>
      </c>
      <c r="H174">
        <f t="array" ref="H174">FREQUENCY(IF('Data Transformation'!$B$4:$B$8425=B171,'Data Transformation'!$G$4:$G$8425),'Bin Analysis'!$B174)</f>
        <v>2073</v>
      </c>
      <c r="I174">
        <f>H174-H173</f>
        <v>2073</v>
      </c>
      <c r="J174">
        <f>IF(I174=0,0,1)</f>
        <v>1</v>
      </c>
      <c r="K174" t="e">
        <f>J174*Weighting!$W$6</f>
        <v>#NUM!</v>
      </c>
      <c r="M174" s="14"/>
    </row>
    <row r="175" spans="1:25" x14ac:dyDescent="0.25">
      <c r="A175" s="32" t="str">
        <f>IF(Weighting!$P$7&gt;0,B175,"")</f>
        <v/>
      </c>
      <c r="B175" t="e">
        <f>Weighting!$C$7</f>
        <v>#DIV/0!</v>
      </c>
      <c r="C175" t="e">
        <f>Weighting!$F$7</f>
        <v>#NUM!</v>
      </c>
      <c r="D175" t="e">
        <f>IF(C175=1,'Data Transformation'!$G$3+0.5*'Data Transformation'!$W$25,IF(C176=1,D176-'Data Transformation'!$W$25,FALSE))</f>
        <v>#NUM!</v>
      </c>
      <c r="E175">
        <f t="array" ref="E175">IF(ISLOGICAL(D175),"",FREQUENCY(IF('Data Transformation'!$B$425:$B$8425='Bin Analysis'!$B171,'Data Transformation'!$G$425:$G$8425),D175))</f>
        <v>2001</v>
      </c>
      <c r="F175">
        <f t="shared" ref="F175:F193" si="21">IF(ISLOGICAL(D175),"",E175-E174)</f>
        <v>0</v>
      </c>
      <c r="G175">
        <f>Weighting!$H$7</f>
        <v>0</v>
      </c>
      <c r="H175">
        <f t="array" ref="H175">FREQUENCY(IF('Data Transformation'!$B$4:$B$8425=B171,'Data Transformation'!$G$4:$G$8425),'Bin Analysis'!$B175)</f>
        <v>2073</v>
      </c>
      <c r="I175">
        <f t="shared" ref="I175:I193" si="22">H175-H174</f>
        <v>0</v>
      </c>
      <c r="J175">
        <f>IF(I175=0,0,1)</f>
        <v>0</v>
      </c>
      <c r="K175">
        <f>J175*Weighting!$W$7</f>
        <v>0</v>
      </c>
      <c r="M175" s="14"/>
    </row>
    <row r="176" spans="1:25" x14ac:dyDescent="0.25">
      <c r="A176" s="32" t="str">
        <f>IF(Weighting!$P$8&gt;0,B176,"")</f>
        <v/>
      </c>
      <c r="B176" t="e">
        <f>Weighting!$C$8</f>
        <v>#DIV/0!</v>
      </c>
      <c r="C176" t="e">
        <f>Weighting!$F$8</f>
        <v>#NUM!</v>
      </c>
      <c r="D176" t="e">
        <f>IF(C176=1,'Data Transformation'!$G$3+0.5*'Data Transformation'!$W$25,IF(C177=1,D177-'Data Transformation'!$W$25,FALSE))</f>
        <v>#NUM!</v>
      </c>
      <c r="E176">
        <f t="array" ref="E176">IF(ISLOGICAL(D176),"",FREQUENCY(IF('Data Transformation'!$B$425:$B$8425='Bin Analysis'!$B171,'Data Transformation'!$G$425:$G$8425),D176))</f>
        <v>2001</v>
      </c>
      <c r="F176">
        <f t="shared" si="21"/>
        <v>0</v>
      </c>
      <c r="G176">
        <f>Weighting!$H$8</f>
        <v>0</v>
      </c>
      <c r="H176">
        <f t="array" ref="H176">FREQUENCY(IF('Data Transformation'!$B$4:$B$8425=B171,'Data Transformation'!$G$4:$G$8425),'Bin Analysis'!$B176)</f>
        <v>2073</v>
      </c>
      <c r="I176">
        <f t="shared" si="22"/>
        <v>0</v>
      </c>
      <c r="J176">
        <f t="shared" ref="J176:J193" si="23">IF(I176=0,0,1)</f>
        <v>0</v>
      </c>
      <c r="K176">
        <f>J176*Weighting!$W$8</f>
        <v>0</v>
      </c>
      <c r="M176" s="14"/>
    </row>
    <row r="177" spans="1:13" x14ac:dyDescent="0.25">
      <c r="A177" s="32" t="str">
        <f>IF(Weighting!$P$9&gt;0,B177,"")</f>
        <v/>
      </c>
      <c r="B177" s="50" t="e">
        <f>Weighting!$C$9</f>
        <v>#DIV/0!</v>
      </c>
      <c r="C177" t="e">
        <f>Weighting!$F$9</f>
        <v>#NUM!</v>
      </c>
      <c r="D177" t="e">
        <f>IF(C177=1,'Data Transformation'!$G$3+0.5*'Data Transformation'!$W$25,IF(C178=1,D178-'Data Transformation'!$W$25,FALSE))</f>
        <v>#NUM!</v>
      </c>
      <c r="E177">
        <f t="array" ref="E177">IF(ISLOGICAL(D177),"",FREQUENCY(IF('Data Transformation'!$B$425:$B$8425='Bin Analysis'!$B171,'Data Transformation'!$G$425:$G$8425),D177))</f>
        <v>2001</v>
      </c>
      <c r="F177">
        <f t="shared" si="21"/>
        <v>0</v>
      </c>
      <c r="G177">
        <f>Weighting!$H$9</f>
        <v>0</v>
      </c>
      <c r="H177">
        <f t="array" ref="H177">FREQUENCY(IF('Data Transformation'!$B$4:$B$8425=B171,'Data Transformation'!$G$4:$G$8425),'Bin Analysis'!$B177)</f>
        <v>2073</v>
      </c>
      <c r="I177">
        <f t="shared" si="22"/>
        <v>0</v>
      </c>
      <c r="J177">
        <f t="shared" si="23"/>
        <v>0</v>
      </c>
      <c r="K177">
        <f>J177*Weighting!$W$9</f>
        <v>0</v>
      </c>
      <c r="M177" s="14"/>
    </row>
    <row r="178" spans="1:13" x14ac:dyDescent="0.25">
      <c r="A178" s="32" t="str">
        <f>IF(Weighting!$P$10&gt;0,B178,"")</f>
        <v/>
      </c>
      <c r="B178" t="e">
        <f>Weighting!$C$10</f>
        <v>#DIV/0!</v>
      </c>
      <c r="C178" t="e">
        <f>Weighting!$F$10</f>
        <v>#NUM!</v>
      </c>
      <c r="D178" t="e">
        <f>IF(C178=1,'Data Transformation'!$G$3+0.5*'Data Transformation'!$W$25,IF(C179=1,D179-'Data Transformation'!$W$25,FALSE))</f>
        <v>#NUM!</v>
      </c>
      <c r="E178">
        <f t="array" ref="E178">IF(ISLOGICAL(D178),"",FREQUENCY(IF('Data Transformation'!$B$425:$B$8425='Bin Analysis'!$B171,'Data Transformation'!$G$425:$G$8425),D178))</f>
        <v>2001</v>
      </c>
      <c r="F178">
        <f t="shared" si="21"/>
        <v>0</v>
      </c>
      <c r="G178">
        <f>Weighting!$H$10</f>
        <v>0</v>
      </c>
      <c r="H178">
        <f t="array" ref="H178">FREQUENCY(IF('Data Transformation'!$B$4:$B$8425=B171,'Data Transformation'!$G$4:$G$8425),'Bin Analysis'!$B178)</f>
        <v>2073</v>
      </c>
      <c r="I178">
        <f t="shared" si="22"/>
        <v>0</v>
      </c>
      <c r="J178">
        <f t="shared" si="23"/>
        <v>0</v>
      </c>
      <c r="K178">
        <f>J178*Weighting!$W$10</f>
        <v>0</v>
      </c>
      <c r="M178" s="14"/>
    </row>
    <row r="179" spans="1:13" x14ac:dyDescent="0.25">
      <c r="A179" s="32" t="str">
        <f>IF(Weighting!$P$11&gt;0,B179,"")</f>
        <v/>
      </c>
      <c r="B179" t="e">
        <f>Weighting!$C$11</f>
        <v>#DIV/0!</v>
      </c>
      <c r="C179" t="e">
        <f>Weighting!$F$11</f>
        <v>#NUM!</v>
      </c>
      <c r="D179" t="e">
        <f>IF(C179=1,'Data Transformation'!$G$3+0.5*'Data Transformation'!$W$25,IF(C180=1,D180-'Data Transformation'!$W$25,FALSE))</f>
        <v>#NUM!</v>
      </c>
      <c r="E179">
        <f t="array" ref="E179">IF(ISLOGICAL(D179),"",FREQUENCY(IF('Data Transformation'!$B$425:$B$8425='Bin Analysis'!$B171,'Data Transformation'!$G$425:$G$8425),D179))</f>
        <v>2001</v>
      </c>
      <c r="F179">
        <f t="shared" si="21"/>
        <v>0</v>
      </c>
      <c r="G179">
        <f>Weighting!$H$11</f>
        <v>0</v>
      </c>
      <c r="H179">
        <f t="array" ref="H179">FREQUENCY(IF('Data Transformation'!$B$4:$B$8425=B171,'Data Transformation'!$G$4:$G$8425),'Bin Analysis'!$B179)</f>
        <v>2073</v>
      </c>
      <c r="I179">
        <f t="shared" si="22"/>
        <v>0</v>
      </c>
      <c r="J179">
        <f t="shared" si="23"/>
        <v>0</v>
      </c>
      <c r="K179">
        <f>J179*Weighting!$W$11</f>
        <v>0</v>
      </c>
      <c r="M179" s="14"/>
    </row>
    <row r="180" spans="1:13" x14ac:dyDescent="0.25">
      <c r="A180" s="32" t="str">
        <f>IF(Weighting!$P$12&gt;0,B180,"")</f>
        <v/>
      </c>
      <c r="B180" t="e">
        <f>Weighting!$C$12</f>
        <v>#DIV/0!</v>
      </c>
      <c r="C180" t="e">
        <f>Weighting!$F$12</f>
        <v>#NUM!</v>
      </c>
      <c r="D180" t="e">
        <f>IF(C180=1,'Data Transformation'!$G$3+0.5*'Data Transformation'!$W$25,IF(C181=1,D181-'Data Transformation'!$W$25,FALSE))</f>
        <v>#NUM!</v>
      </c>
      <c r="E180">
        <f t="array" ref="E180">IF(ISLOGICAL(D180),"",FREQUENCY(IF('Data Transformation'!$B$425:$B$8425='Bin Analysis'!$B171,'Data Transformation'!$G$425:$G$8425),D180))</f>
        <v>2001</v>
      </c>
      <c r="F180">
        <f t="shared" si="21"/>
        <v>0</v>
      </c>
      <c r="G180">
        <f>Weighting!$H$12</f>
        <v>0</v>
      </c>
      <c r="H180">
        <f t="array" ref="H180">FREQUENCY(IF('Data Transformation'!$B$4:$B$8425=B171,'Data Transformation'!$G$4:$G$8425),'Bin Analysis'!$B180)</f>
        <v>2073</v>
      </c>
      <c r="I180">
        <f t="shared" si="22"/>
        <v>0</v>
      </c>
      <c r="J180">
        <f t="shared" si="23"/>
        <v>0</v>
      </c>
      <c r="K180">
        <f>J180*Weighting!$W$12</f>
        <v>0</v>
      </c>
      <c r="M180" s="14"/>
    </row>
    <row r="181" spans="1:13" x14ac:dyDescent="0.25">
      <c r="A181" s="32" t="str">
        <f>IF(Weighting!$P$13&gt;0,B181,"")</f>
        <v/>
      </c>
      <c r="B181" t="e">
        <f>Weighting!$C$13</f>
        <v>#DIV/0!</v>
      </c>
      <c r="C181" t="e">
        <f>Weighting!$F$13</f>
        <v>#NUM!</v>
      </c>
      <c r="D181" t="e">
        <f>IF(C181=1,'Data Transformation'!$G$3+0.5*'Data Transformation'!$W$25,IF(C182=1,D182-'Data Transformation'!$W$25,FALSE))</f>
        <v>#NUM!</v>
      </c>
      <c r="E181">
        <f t="array" ref="E181">IF(ISLOGICAL(D181),"",FREQUENCY(IF('Data Transformation'!$B$425:$B$8425='Bin Analysis'!$B171,'Data Transformation'!$G$425:$G$8425),D181))</f>
        <v>2001</v>
      </c>
      <c r="F181">
        <f t="shared" si="21"/>
        <v>0</v>
      </c>
      <c r="G181">
        <f>Weighting!$H$13</f>
        <v>0</v>
      </c>
      <c r="H181">
        <f t="array" ref="H181">FREQUENCY(IF('Data Transformation'!$B$4:$B$8425=B171,'Data Transformation'!$G$4:$G$8425),'Bin Analysis'!$B181)</f>
        <v>2073</v>
      </c>
      <c r="I181">
        <f t="shared" si="22"/>
        <v>0</v>
      </c>
      <c r="J181">
        <f t="shared" si="23"/>
        <v>0</v>
      </c>
      <c r="K181">
        <f>J181*Weighting!$W$13</f>
        <v>0</v>
      </c>
      <c r="M181" s="14"/>
    </row>
    <row r="182" spans="1:13" x14ac:dyDescent="0.25">
      <c r="A182" s="32" t="str">
        <f>IF(Weighting!$P$14&gt;0,B182,"")</f>
        <v/>
      </c>
      <c r="B182" t="e">
        <f>Weighting!$C$14</f>
        <v>#DIV/0!</v>
      </c>
      <c r="C182" t="e">
        <f>Weighting!$F$14</f>
        <v>#NUM!</v>
      </c>
      <c r="D182" t="e">
        <f>IF(C182=1,'Data Transformation'!$G$3+0.5*'Data Transformation'!$W$25,IF(C183=1,D183-'Data Transformation'!$W$25,FALSE))</f>
        <v>#NUM!</v>
      </c>
      <c r="E182">
        <f t="array" ref="E182">IF(ISLOGICAL(D182),"",FREQUENCY(IF('Data Transformation'!$B$425:$B$8425='Bin Analysis'!$B171,'Data Transformation'!$G$425:$G$8425),D182))</f>
        <v>2001</v>
      </c>
      <c r="F182">
        <f t="shared" si="21"/>
        <v>0</v>
      </c>
      <c r="G182">
        <f>Weighting!$H$14</f>
        <v>0</v>
      </c>
      <c r="H182">
        <f t="array" ref="H182">FREQUENCY(IF('Data Transformation'!$B$4:$B$8425=B171,'Data Transformation'!$G$4:$G$8425),'Bin Analysis'!$B182)</f>
        <v>2073</v>
      </c>
      <c r="I182">
        <f t="shared" si="22"/>
        <v>0</v>
      </c>
      <c r="J182">
        <f t="shared" si="23"/>
        <v>0</v>
      </c>
      <c r="K182">
        <f>J182*Weighting!$W$14</f>
        <v>0</v>
      </c>
      <c r="M182" s="14"/>
    </row>
    <row r="183" spans="1:13" x14ac:dyDescent="0.25">
      <c r="A183" s="32" t="str">
        <f>IF(Weighting!$P$15&gt;0,B183,"")</f>
        <v/>
      </c>
      <c r="B183" t="e">
        <f>Weighting!$C$15</f>
        <v>#DIV/0!</v>
      </c>
      <c r="C183" t="e">
        <f>Weighting!$F$15</f>
        <v>#NUM!</v>
      </c>
      <c r="D183" t="e">
        <f>IF(C183=1,'Data Transformation'!$G$3+0.5*'Data Transformation'!$W$25,IF(C184=1,D184-'Data Transformation'!$W$25,FALSE))</f>
        <v>#NUM!</v>
      </c>
      <c r="E183">
        <f t="array" ref="E183">IF(ISLOGICAL(D183),"",FREQUENCY(IF('Data Transformation'!$B$425:$B$8425='Bin Analysis'!$B171,'Data Transformation'!$G$425:$G$8425),D183))</f>
        <v>2001</v>
      </c>
      <c r="F183">
        <f t="shared" si="21"/>
        <v>0</v>
      </c>
      <c r="G183">
        <f>Weighting!$H$15</f>
        <v>0</v>
      </c>
      <c r="H183">
        <f t="array" ref="H183">FREQUENCY(IF('Data Transformation'!$B$4:$B$8425=B171,'Data Transformation'!$G$4:$G$8425),'Bin Analysis'!$B183)</f>
        <v>2073</v>
      </c>
      <c r="I183">
        <f t="shared" si="22"/>
        <v>0</v>
      </c>
      <c r="J183">
        <f t="shared" si="23"/>
        <v>0</v>
      </c>
      <c r="K183">
        <f>J183*Weighting!$W$15</f>
        <v>0</v>
      </c>
      <c r="M183" s="14"/>
    </row>
    <row r="184" spans="1:13" x14ac:dyDescent="0.25">
      <c r="A184" s="32" t="str">
        <f>IF(Weighting!$P$16&gt;0,B184,"")</f>
        <v/>
      </c>
      <c r="B184" t="e">
        <f>Weighting!$C$16</f>
        <v>#DIV/0!</v>
      </c>
      <c r="C184" t="e">
        <f>Weighting!$F$16</f>
        <v>#NUM!</v>
      </c>
      <c r="D184" t="e">
        <f>IF(C184=1,'Data Transformation'!$G$3+0.5*'Data Transformation'!$W$25,IF(C185=1,D185-'Data Transformation'!$W$25,FALSE))</f>
        <v>#NUM!</v>
      </c>
      <c r="E184">
        <f t="array" ref="E184">IF(ISLOGICAL(D184),"",FREQUENCY(IF('Data Transformation'!$B$425:$B$8425='Bin Analysis'!$B171,'Data Transformation'!$G$425:$G$8425),D184))</f>
        <v>2001</v>
      </c>
      <c r="F184">
        <f t="shared" si="21"/>
        <v>0</v>
      </c>
      <c r="G184">
        <f>Weighting!$H$16</f>
        <v>0</v>
      </c>
      <c r="H184">
        <f t="array" ref="H184">FREQUENCY(IF('Data Transformation'!$B$4:$B$8425=B171,'Data Transformation'!$G$4:$G$8425),'Bin Analysis'!$B184)</f>
        <v>2073</v>
      </c>
      <c r="I184">
        <f t="shared" si="22"/>
        <v>0</v>
      </c>
      <c r="J184">
        <f t="shared" si="23"/>
        <v>0</v>
      </c>
      <c r="K184">
        <f>J184*Weighting!$W$16</f>
        <v>0</v>
      </c>
      <c r="M184" s="14"/>
    </row>
    <row r="185" spans="1:13" x14ac:dyDescent="0.25">
      <c r="A185" s="32" t="str">
        <f>IF(Weighting!$P$17&gt;0,B185,"")</f>
        <v/>
      </c>
      <c r="B185" t="e">
        <f>Weighting!$C$17</f>
        <v>#DIV/0!</v>
      </c>
      <c r="C185" t="e">
        <f>Weighting!$F$17</f>
        <v>#NUM!</v>
      </c>
      <c r="D185" t="e">
        <f>IF(C185=1,'Data Transformation'!$G$3+0.5*'Data Transformation'!$W$25,IF(C186=1,D186-'Data Transformation'!$W$25,FALSE))</f>
        <v>#NUM!</v>
      </c>
      <c r="E185">
        <f t="array" ref="E185">IF(ISLOGICAL(D185),"",FREQUENCY(IF('Data Transformation'!$B$425:$B$8425='Bin Analysis'!$B171,'Data Transformation'!$G$425:$G$8425),D185))</f>
        <v>2001</v>
      </c>
      <c r="F185">
        <f t="shared" si="21"/>
        <v>0</v>
      </c>
      <c r="G185">
        <f>Weighting!$H$17</f>
        <v>0</v>
      </c>
      <c r="H185">
        <f t="array" ref="H185">FREQUENCY(IF('Data Transformation'!$B$4:$B$8425=B171,'Data Transformation'!$G$4:$G$8425),'Bin Analysis'!$B185)</f>
        <v>2073</v>
      </c>
      <c r="I185">
        <f t="shared" si="22"/>
        <v>0</v>
      </c>
      <c r="J185">
        <f t="shared" si="23"/>
        <v>0</v>
      </c>
      <c r="K185">
        <f>J185*Weighting!$W$17</f>
        <v>0</v>
      </c>
      <c r="M185" s="14"/>
    </row>
    <row r="186" spans="1:13" x14ac:dyDescent="0.25">
      <c r="A186" s="32" t="str">
        <f>IF(Weighting!$P$18&gt;0,B186,"")</f>
        <v/>
      </c>
      <c r="B186" t="e">
        <f>Weighting!$C$18</f>
        <v>#DIV/0!</v>
      </c>
      <c r="C186" t="e">
        <f>Weighting!$F$18</f>
        <v>#NUM!</v>
      </c>
      <c r="D186" t="e">
        <f>IF(C186=1,'Data Transformation'!$G$3+0.5*'Data Transformation'!$W$25,IF(C187=1,D187-'Data Transformation'!$W$25,FALSE))</f>
        <v>#NUM!</v>
      </c>
      <c r="E186">
        <f t="array" ref="E186">IF(ISLOGICAL(D186),"",FREQUENCY(IF('Data Transformation'!$B$425:$B$8425='Bin Analysis'!$B171,'Data Transformation'!$G$425:$G$8425),D186))</f>
        <v>2001</v>
      </c>
      <c r="F186">
        <f t="shared" si="21"/>
        <v>0</v>
      </c>
      <c r="G186">
        <f>Weighting!$H$18</f>
        <v>0</v>
      </c>
      <c r="H186">
        <f t="array" ref="H186">FREQUENCY(IF('Data Transformation'!$B$4:$B$8425=B171,'Data Transformation'!$G$4:$G$8425),'Bin Analysis'!$B186)</f>
        <v>2073</v>
      </c>
      <c r="I186">
        <f t="shared" si="22"/>
        <v>0</v>
      </c>
      <c r="J186">
        <f t="shared" si="23"/>
        <v>0</v>
      </c>
      <c r="K186">
        <f>J186*Weighting!$W$18</f>
        <v>0</v>
      </c>
      <c r="M186" s="14"/>
    </row>
    <row r="187" spans="1:13" x14ac:dyDescent="0.25">
      <c r="A187" s="32" t="str">
        <f>IF(Weighting!$P$19&gt;0,B187,"")</f>
        <v/>
      </c>
      <c r="B187" t="e">
        <f>Weighting!$C$19</f>
        <v>#DIV/0!</v>
      </c>
      <c r="C187" t="e">
        <f>Weighting!$F$19</f>
        <v>#NUM!</v>
      </c>
      <c r="D187" t="e">
        <f>IF(C187=1,'Data Transformation'!$G$3+0.5*'Data Transformation'!$W$25,IF(C188=1,D188-'Data Transformation'!$W$25,FALSE))</f>
        <v>#NUM!</v>
      </c>
      <c r="E187">
        <f t="array" ref="E187">IF(ISLOGICAL(D187),"",FREQUENCY(IF('Data Transformation'!$B$425:$B$8425='Bin Analysis'!$B171,'Data Transformation'!$G$425:$G$8425),D187))</f>
        <v>2001</v>
      </c>
      <c r="F187">
        <f t="shared" si="21"/>
        <v>0</v>
      </c>
      <c r="G187">
        <f>Weighting!$H$19</f>
        <v>0</v>
      </c>
      <c r="H187">
        <f t="array" ref="H187">FREQUENCY(IF('Data Transformation'!$B$4:$B$8425=B171,'Data Transformation'!$G$4:$G$8425),'Bin Analysis'!$B187)</f>
        <v>2073</v>
      </c>
      <c r="I187">
        <f t="shared" si="22"/>
        <v>0</v>
      </c>
      <c r="J187">
        <f t="shared" si="23"/>
        <v>0</v>
      </c>
      <c r="K187">
        <f>J187*Weighting!$W$19</f>
        <v>0</v>
      </c>
      <c r="M187" s="14"/>
    </row>
    <row r="188" spans="1:13" x14ac:dyDescent="0.25">
      <c r="A188" s="32" t="str">
        <f>IF(Weighting!$P$20&gt;0,B188,"")</f>
        <v/>
      </c>
      <c r="B188" t="e">
        <f>Weighting!$C$20</f>
        <v>#DIV/0!</v>
      </c>
      <c r="C188" t="e">
        <f>Weighting!$F$20</f>
        <v>#NUM!</v>
      </c>
      <c r="D188" t="e">
        <f>IF(C188=1,'Data Transformation'!$G$3+0.5*'Data Transformation'!$W$25,IF(C189=1,D189-'Data Transformation'!$W$25,FALSE))</f>
        <v>#NUM!</v>
      </c>
      <c r="E188">
        <f t="array" ref="E188">IF(ISLOGICAL(D188),"",FREQUENCY(IF('Data Transformation'!$B$425:$B$8425='Bin Analysis'!$B171,'Data Transformation'!$G$425:$G$8425),D188))</f>
        <v>2001</v>
      </c>
      <c r="F188">
        <f t="shared" si="21"/>
        <v>0</v>
      </c>
      <c r="G188">
        <f>Weighting!$H$20</f>
        <v>0</v>
      </c>
      <c r="H188">
        <f t="array" ref="H188">FREQUENCY(IF('Data Transformation'!$B$4:$B$8425=B171,'Data Transformation'!$G$4:$G$8425),'Bin Analysis'!$B188)</f>
        <v>2073</v>
      </c>
      <c r="I188">
        <f t="shared" si="22"/>
        <v>0</v>
      </c>
      <c r="J188">
        <f t="shared" si="23"/>
        <v>0</v>
      </c>
      <c r="K188">
        <f>J188*Weighting!$W$20</f>
        <v>0</v>
      </c>
      <c r="M188" s="14"/>
    </row>
    <row r="189" spans="1:13" x14ac:dyDescent="0.25">
      <c r="A189" s="32" t="str">
        <f>IF(Weighting!$P$21&gt;0,B189,"")</f>
        <v/>
      </c>
      <c r="B189" t="e">
        <f>Weighting!$C$21</f>
        <v>#DIV/0!</v>
      </c>
      <c r="C189" t="e">
        <f>Weighting!$F$21</f>
        <v>#NUM!</v>
      </c>
      <c r="D189" t="e">
        <f>IF(C189=1,'Data Transformation'!$G$3+0.5*'Data Transformation'!$W$25,IF(C190=1,D190-'Data Transformation'!$W$25,FALSE))</f>
        <v>#NUM!</v>
      </c>
      <c r="E189">
        <f t="array" ref="E189">IF(ISLOGICAL(D189),"",FREQUENCY(IF('Data Transformation'!$B$425:$B$8425='Bin Analysis'!$B171,'Data Transformation'!$G$425:$G$8425),D189))</f>
        <v>2001</v>
      </c>
      <c r="F189">
        <f t="shared" si="21"/>
        <v>0</v>
      </c>
      <c r="G189">
        <f>Weighting!$H$21</f>
        <v>0</v>
      </c>
      <c r="H189">
        <f t="array" ref="H189">FREQUENCY(IF('Data Transformation'!$B$4:$B$8425=B171,'Data Transformation'!$G$4:$G$8425),'Bin Analysis'!$B189)</f>
        <v>2073</v>
      </c>
      <c r="I189">
        <f t="shared" si="22"/>
        <v>0</v>
      </c>
      <c r="J189">
        <f t="shared" si="23"/>
        <v>0</v>
      </c>
      <c r="K189">
        <f>J189*Weighting!$W$21</f>
        <v>0</v>
      </c>
      <c r="M189" s="14"/>
    </row>
    <row r="190" spans="1:13" x14ac:dyDescent="0.25">
      <c r="A190" s="32" t="str">
        <f>IF(Weighting!$P$22&gt;0,B190,"")</f>
        <v/>
      </c>
      <c r="B190" t="e">
        <f>Weighting!$C$22</f>
        <v>#DIV/0!</v>
      </c>
      <c r="C190" t="e">
        <f>Weighting!$F$22</f>
        <v>#NUM!</v>
      </c>
      <c r="D190" t="e">
        <f>IF(C190=1,'Data Transformation'!$G$3+0.5*'Data Transformation'!$W$25,IF(C191=1,D191-'Data Transformation'!$W$25,FALSE))</f>
        <v>#NUM!</v>
      </c>
      <c r="E190">
        <f t="array" ref="E190">IF(ISLOGICAL(D190),"",FREQUENCY(IF('Data Transformation'!$B$425:$B$8425='Bin Analysis'!$B171,'Data Transformation'!$G$425:$G$8425),D190))</f>
        <v>2001</v>
      </c>
      <c r="F190">
        <f t="shared" si="21"/>
        <v>0</v>
      </c>
      <c r="G190">
        <f>Weighting!$H$22</f>
        <v>0</v>
      </c>
      <c r="H190">
        <f t="array" ref="H190">FREQUENCY(IF('Data Transformation'!$B$4:$B$8425=B171,'Data Transformation'!$G$4:$G$8425),'Bin Analysis'!$B190)</f>
        <v>2073</v>
      </c>
      <c r="I190">
        <f t="shared" si="22"/>
        <v>0</v>
      </c>
      <c r="J190">
        <f t="shared" si="23"/>
        <v>0</v>
      </c>
      <c r="K190">
        <f>J190*Weighting!$W$22</f>
        <v>0</v>
      </c>
      <c r="M190" s="14"/>
    </row>
    <row r="191" spans="1:13" x14ac:dyDescent="0.25">
      <c r="A191" s="32" t="str">
        <f>IF(Weighting!$P$23&gt;0,B191,"")</f>
        <v/>
      </c>
      <c r="B191" t="e">
        <f>Weighting!$C$23</f>
        <v>#DIV/0!</v>
      </c>
      <c r="C191" t="e">
        <f>Weighting!$F$23</f>
        <v>#NUM!</v>
      </c>
      <c r="D191" t="e">
        <f>IF(C191=1,'Data Transformation'!$G$3+0.5*'Data Transformation'!$W$25,IF(C192=1,D192-'Data Transformation'!$W$25,FALSE))</f>
        <v>#NUM!</v>
      </c>
      <c r="E191">
        <f t="array" ref="E191">IF(ISLOGICAL(D191),"",FREQUENCY(IF('Data Transformation'!$B$425:$B$8425='Bin Analysis'!$B171,'Data Transformation'!$G$425:$G$8425),D191))</f>
        <v>2001</v>
      </c>
      <c r="F191">
        <f t="shared" si="21"/>
        <v>0</v>
      </c>
      <c r="G191">
        <f>Weighting!$H$23</f>
        <v>0</v>
      </c>
      <c r="H191">
        <f t="array" ref="H191">FREQUENCY(IF('Data Transformation'!$B$4:$B$8425=B171,'Data Transformation'!$G$4:$G$8425),'Bin Analysis'!$B191)</f>
        <v>2073</v>
      </c>
      <c r="I191">
        <f t="shared" si="22"/>
        <v>0</v>
      </c>
      <c r="J191">
        <f t="shared" si="23"/>
        <v>0</v>
      </c>
      <c r="K191">
        <f>J191*Weighting!$W$23</f>
        <v>0</v>
      </c>
      <c r="M191" s="14"/>
    </row>
    <row r="192" spans="1:13" x14ac:dyDescent="0.25">
      <c r="A192" s="32" t="str">
        <f>IF(Weighting!$P$24&gt;0,B192,"")</f>
        <v/>
      </c>
      <c r="B192" t="e">
        <f>Weighting!$C$24</f>
        <v>#DIV/0!</v>
      </c>
      <c r="C192" t="e">
        <f>Weighting!$F$24</f>
        <v>#NUM!</v>
      </c>
      <c r="D192" t="e">
        <f>IF(C192=1,'Data Transformation'!$G$3+0.5*'Data Transformation'!$W$25,IF(C193=1,D193-'Data Transformation'!$W$25,FALSE))</f>
        <v>#NUM!</v>
      </c>
      <c r="E192">
        <f t="array" ref="E192">IF(ISLOGICAL(D192),"",FREQUENCY(IF('Data Transformation'!$B$425:$B$8425='Bin Analysis'!$B171,'Data Transformation'!$G$425:$G$8425),D192))</f>
        <v>2001</v>
      </c>
      <c r="F192">
        <f t="shared" si="21"/>
        <v>0</v>
      </c>
      <c r="G192">
        <f>Weighting!$H$24</f>
        <v>0</v>
      </c>
      <c r="H192">
        <f t="array" ref="H192">FREQUENCY(IF('Data Transformation'!$B$4:$B$8425=B171,'Data Transformation'!$G$4:$G$8425),'Bin Analysis'!$B192)</f>
        <v>2073</v>
      </c>
      <c r="I192">
        <f t="shared" si="22"/>
        <v>0</v>
      </c>
      <c r="J192">
        <f t="shared" si="23"/>
        <v>0</v>
      </c>
      <c r="K192">
        <f>J192*Weighting!$W$24</f>
        <v>0</v>
      </c>
      <c r="M192" s="14"/>
    </row>
    <row r="193" spans="1:25" x14ac:dyDescent="0.25">
      <c r="A193" s="32" t="str">
        <f>IF(Weighting!$P$25&gt;0,B193,"")</f>
        <v/>
      </c>
      <c r="B193" t="e">
        <f>Weighting!$C$25</f>
        <v>#DIV/0!</v>
      </c>
      <c r="C193" t="e">
        <f>Weighting!$F$25</f>
        <v>#NUM!</v>
      </c>
      <c r="D193" t="e">
        <f>IF(C193=1,'Data Transformation'!$G$3+0.5*'Data Transformation'!$W$25,IF(C194=1,D194-'Data Transformation'!$W$25,FALSE))</f>
        <v>#NUM!</v>
      </c>
      <c r="E193">
        <f t="array" ref="E193">IF(ISLOGICAL(D193),"",FREQUENCY(IF('Data Transformation'!$B$425:$B$8425='Bin Analysis'!$B171,'Data Transformation'!$G$425:$G$8425),D193))</f>
        <v>2001</v>
      </c>
      <c r="F193">
        <f t="shared" si="21"/>
        <v>0</v>
      </c>
      <c r="G193">
        <f>Weighting!$H$25</f>
        <v>0</v>
      </c>
      <c r="H193">
        <f t="array" ref="H193">FREQUENCY(IF('Data Transformation'!$B$4:$B$8425=B171,'Data Transformation'!$G$4:$G$8425),'Bin Analysis'!$B193)</f>
        <v>2073</v>
      </c>
      <c r="I193">
        <f t="shared" si="22"/>
        <v>0</v>
      </c>
      <c r="J193">
        <f t="shared" si="23"/>
        <v>0</v>
      </c>
      <c r="K193">
        <f>J193*Weighting!$W$25</f>
        <v>0</v>
      </c>
      <c r="M193" s="14"/>
    </row>
    <row r="194" spans="1:25" x14ac:dyDescent="0.25">
      <c r="O194"/>
      <c r="P194"/>
      <c r="Q194"/>
      <c r="R194"/>
    </row>
    <row r="195" spans="1:25" ht="23.25" x14ac:dyDescent="0.35">
      <c r="A195" s="21" t="s">
        <v>0</v>
      </c>
      <c r="B195" s="21" t="str">
        <f>IFERROR(VLOOKUP(C195,'Data Transformation'!$L$6:$M$426,2,FALSE),"")</f>
        <v/>
      </c>
      <c r="C195" s="21">
        <f>C171+1</f>
        <v>8</v>
      </c>
      <c r="D195" s="21"/>
      <c r="E195" s="21"/>
      <c r="F195" s="21"/>
      <c r="G195" s="21"/>
      <c r="H195" s="22"/>
      <c r="I195" s="22"/>
      <c r="J195" s="22"/>
      <c r="K195" s="21"/>
      <c r="L195" s="21" t="str">
        <f>B195</f>
        <v/>
      </c>
      <c r="M195" s="23" t="e">
        <f>INDEX('Data Transformation'!$O$4:$O$424,MATCH($B195,'Data Transformation'!$M$4:$M$424,0),MATCH($M$2,'Data Transformation'!$O$3,0))</f>
        <v>#N/A</v>
      </c>
      <c r="N195" s="27" t="e">
        <f>IF('Input and Summary Results'!$J$16="minimum",'Bin Analysis'!X196/(M195-1),'Bin Analysis'!Y195/('Bin Analysis'!M195-1))</f>
        <v>#N/A</v>
      </c>
      <c r="O195" s="27" t="e">
        <f>IF(M195=FALSE,NA(),(VLOOKUP(1,C198:K217,4,FALSE))/(M195-1))</f>
        <v>#N/A</v>
      </c>
      <c r="P195" s="27" t="e">
        <f>IF(M195=FALSE,NA(),SUM(J198:J217)/Weighting!$S$5)</f>
        <v>#N/A</v>
      </c>
      <c r="Q195" s="27" t="e">
        <f>IF(M195=FALSE,NA(),SUM(K198:K217)/Weighting!$S$6)</f>
        <v>#N/A</v>
      </c>
      <c r="R195" s="27" t="e">
        <f>IF(M195=FALSE,NA(),(VLOOKUP(1,G198:K217,3,FALSE))/(M195-1))</f>
        <v>#N/A</v>
      </c>
      <c r="S195" s="22" t="e">
        <f>IF(M195=FALSE,NA(),IF(SUM(J198:J217)=2,"yes","no"))</f>
        <v>#N/A</v>
      </c>
      <c r="X195" s="2" cm="2">
        <f t="array" ref="X195:X196">FREQUENCY(IF('Data Transformation'!$B$425:$B$6424='Bin Analysis'!L195,'Data Transformation'!$G$425:$G$6424),'Data Transformation'!$U$11)</f>
        <v>0</v>
      </c>
      <c r="Y195" s="2" cm="2">
        <f t="array" ref="Y195:Y196">FREQUENCY(IF('Data Transformation'!$B$425:$B$6424='Bin Analysis'!L195,'Data Transformation'!$G$425:$G$6424),'Data Transformation'!$U$12)</f>
        <v>0</v>
      </c>
    </row>
    <row r="196" spans="1:25" x14ac:dyDescent="0.25">
      <c r="A196" s="14" t="s">
        <v>67</v>
      </c>
      <c r="B196" t="s">
        <v>47</v>
      </c>
      <c r="C196" t="s">
        <v>5</v>
      </c>
      <c r="D196" t="s">
        <v>98</v>
      </c>
      <c r="E196" t="s">
        <v>99</v>
      </c>
      <c r="F196" t="s">
        <v>100</v>
      </c>
      <c r="G196" t="s">
        <v>69</v>
      </c>
      <c r="H196" t="s">
        <v>31</v>
      </c>
      <c r="I196" t="s">
        <v>32</v>
      </c>
      <c r="J196" t="s">
        <v>46</v>
      </c>
      <c r="K196" s="14" t="s">
        <v>45</v>
      </c>
      <c r="M196" s="14"/>
      <c r="X196" s="2">
        <v>0</v>
      </c>
      <c r="Y196" s="2">
        <v>0</v>
      </c>
    </row>
    <row r="197" spans="1:25" x14ac:dyDescent="0.25">
      <c r="A197" s="32"/>
      <c r="D197" t="e">
        <f>IF(C197=1,'Data Transformation'!$G$3+0.5*'Data Transformation'!$W$25,IF(C198=1,D198-'Data Transformation'!$W$25,FALSE))</f>
        <v>#NUM!</v>
      </c>
      <c r="E197">
        <f t="array" ref="E197">IF(ISLOGICAL(D197),"",FREQUENCY(IF('Data Transformation'!$B$425:$B$8425='Bin Analysis'!$B195,'Data Transformation'!$G$425:$G$8425),D197))</f>
        <v>2001</v>
      </c>
      <c r="F197" t="e">
        <f>IF(ISLOGICAL(D197),"",E197-E196)</f>
        <v>#VALUE!</v>
      </c>
      <c r="M197" s="14"/>
    </row>
    <row r="198" spans="1:25" x14ac:dyDescent="0.25">
      <c r="A198" s="32" t="e">
        <f>IF(Weighting!$P$6&gt;0,B198,"")</f>
        <v>#NUM!</v>
      </c>
      <c r="B198" t="e">
        <f>Weighting!$C$6</f>
        <v>#DIV/0!</v>
      </c>
      <c r="C198" t="e">
        <f>Weighting!$F$6</f>
        <v>#NUM!</v>
      </c>
      <c r="D198" t="e">
        <f>IF(C198=1,'Data Transformation'!$G$3+0.5*'Data Transformation'!$W$25,IF(C199=1,D199-'Data Transformation'!$W$25,FALSE))</f>
        <v>#NUM!</v>
      </c>
      <c r="E198">
        <f t="array" ref="E198">IF(ISLOGICAL(D198),"",FREQUENCY(IF('Data Transformation'!$B$425:$B$8425='Bin Analysis'!$B195,'Data Transformation'!$G$425:$G$8425),D198))</f>
        <v>2001</v>
      </c>
      <c r="F198">
        <f>IF(ISLOGICAL(D198),"",E198-E197)</f>
        <v>0</v>
      </c>
      <c r="G198">
        <f>Weighting!$H$6</f>
        <v>1</v>
      </c>
      <c r="H198">
        <f t="array" ref="H198">FREQUENCY(IF('Data Transformation'!$B$4:$B$8425=B195,'Data Transformation'!$G$4:$G$8425),'Bin Analysis'!$B198)</f>
        <v>2073</v>
      </c>
      <c r="I198">
        <f>H198-H197</f>
        <v>2073</v>
      </c>
      <c r="J198">
        <f>IF(I198=0,0,1)</f>
        <v>1</v>
      </c>
      <c r="K198" t="e">
        <f>J198*Weighting!$W$6</f>
        <v>#NUM!</v>
      </c>
      <c r="M198" s="14"/>
    </row>
    <row r="199" spans="1:25" x14ac:dyDescent="0.25">
      <c r="A199" s="32" t="str">
        <f>IF(Weighting!$P$7&gt;0,B199,"")</f>
        <v/>
      </c>
      <c r="B199" t="e">
        <f>Weighting!$C$7</f>
        <v>#DIV/0!</v>
      </c>
      <c r="C199" t="e">
        <f>Weighting!$F$7</f>
        <v>#NUM!</v>
      </c>
      <c r="D199" t="e">
        <f>IF(C199=1,'Data Transformation'!$G$3+0.5*'Data Transformation'!$W$25,IF(C200=1,D200-'Data Transformation'!$W$25,FALSE))</f>
        <v>#NUM!</v>
      </c>
      <c r="E199">
        <f t="array" ref="E199">IF(ISLOGICAL(D199),"",FREQUENCY(IF('Data Transformation'!$B$425:$B$8425='Bin Analysis'!$B195,'Data Transformation'!$G$425:$G$8425),D199))</f>
        <v>2001</v>
      </c>
      <c r="F199">
        <f t="shared" ref="F199:F217" si="24">IF(ISLOGICAL(D199),"",E199-E198)</f>
        <v>0</v>
      </c>
      <c r="G199">
        <f>Weighting!$H$7</f>
        <v>0</v>
      </c>
      <c r="H199">
        <f t="array" ref="H199">FREQUENCY(IF('Data Transformation'!$B$4:$B$8425=B195,'Data Transformation'!$G$4:$G$8425),'Bin Analysis'!$B199)</f>
        <v>2073</v>
      </c>
      <c r="I199">
        <f t="shared" ref="I199:I217" si="25">H199-H198</f>
        <v>0</v>
      </c>
      <c r="J199">
        <f>IF(I199=0,0,1)</f>
        <v>0</v>
      </c>
      <c r="K199">
        <f>J199*Weighting!$W$7</f>
        <v>0</v>
      </c>
      <c r="M199" s="14"/>
    </row>
    <row r="200" spans="1:25" x14ac:dyDescent="0.25">
      <c r="A200" s="32" t="str">
        <f>IF(Weighting!$P$8&gt;0,B200,"")</f>
        <v/>
      </c>
      <c r="B200" t="e">
        <f>Weighting!$C$8</f>
        <v>#DIV/0!</v>
      </c>
      <c r="C200" t="e">
        <f>Weighting!$F$8</f>
        <v>#NUM!</v>
      </c>
      <c r="D200" t="e">
        <f>IF(C200=1,'Data Transformation'!$G$3+0.5*'Data Transformation'!$W$25,IF(C201=1,D201-'Data Transformation'!$W$25,FALSE))</f>
        <v>#NUM!</v>
      </c>
      <c r="E200">
        <f t="array" ref="E200">IF(ISLOGICAL(D200),"",FREQUENCY(IF('Data Transformation'!$B$425:$B$8425='Bin Analysis'!$B195,'Data Transformation'!$G$425:$G$8425),D200))</f>
        <v>2001</v>
      </c>
      <c r="F200">
        <f t="shared" si="24"/>
        <v>0</v>
      </c>
      <c r="G200">
        <f>Weighting!$H$8</f>
        <v>0</v>
      </c>
      <c r="H200">
        <f t="array" ref="H200">FREQUENCY(IF('Data Transformation'!$B$4:$B$8425=B195,'Data Transformation'!$G$4:$G$8425),'Bin Analysis'!$B200)</f>
        <v>2073</v>
      </c>
      <c r="I200">
        <f t="shared" si="25"/>
        <v>0</v>
      </c>
      <c r="J200">
        <f t="shared" ref="J200:J217" si="26">IF(I200=0,0,1)</f>
        <v>0</v>
      </c>
      <c r="K200">
        <f>J200*Weighting!$W$8</f>
        <v>0</v>
      </c>
      <c r="M200" s="14"/>
    </row>
    <row r="201" spans="1:25" x14ac:dyDescent="0.25">
      <c r="A201" s="32" t="str">
        <f>IF(Weighting!$P$9&gt;0,B201,"")</f>
        <v/>
      </c>
      <c r="B201" s="50" t="e">
        <f>Weighting!$C$9</f>
        <v>#DIV/0!</v>
      </c>
      <c r="C201" t="e">
        <f>Weighting!$F$9</f>
        <v>#NUM!</v>
      </c>
      <c r="D201" t="e">
        <f>IF(C201=1,'Data Transformation'!$G$3+0.5*'Data Transformation'!$W$25,IF(C202=1,D202-'Data Transformation'!$W$25,FALSE))</f>
        <v>#NUM!</v>
      </c>
      <c r="E201">
        <f t="array" ref="E201">IF(ISLOGICAL(D201),"",FREQUENCY(IF('Data Transformation'!$B$425:$B$8425='Bin Analysis'!$B195,'Data Transformation'!$G$425:$G$8425),D201))</f>
        <v>2001</v>
      </c>
      <c r="F201">
        <f t="shared" si="24"/>
        <v>0</v>
      </c>
      <c r="G201">
        <f>Weighting!$H$9</f>
        <v>0</v>
      </c>
      <c r="H201">
        <f t="array" ref="H201">FREQUENCY(IF('Data Transformation'!$B$4:$B$8425=B195,'Data Transformation'!$G$4:$G$8425),'Bin Analysis'!$B201)</f>
        <v>2073</v>
      </c>
      <c r="I201">
        <f t="shared" si="25"/>
        <v>0</v>
      </c>
      <c r="J201">
        <f t="shared" si="26"/>
        <v>0</v>
      </c>
      <c r="K201">
        <f>J201*Weighting!$W$9</f>
        <v>0</v>
      </c>
      <c r="M201" s="14"/>
    </row>
    <row r="202" spans="1:25" x14ac:dyDescent="0.25">
      <c r="A202" s="32" t="str">
        <f>IF(Weighting!$P$10&gt;0,B202,"")</f>
        <v/>
      </c>
      <c r="B202" t="e">
        <f>Weighting!$C$10</f>
        <v>#DIV/0!</v>
      </c>
      <c r="C202" t="e">
        <f>Weighting!$F$10</f>
        <v>#NUM!</v>
      </c>
      <c r="D202" t="e">
        <f>IF(C202=1,'Data Transformation'!$G$3+0.5*'Data Transformation'!$W$25,IF(C203=1,D203-'Data Transformation'!$W$25,FALSE))</f>
        <v>#NUM!</v>
      </c>
      <c r="E202">
        <f t="array" ref="E202">IF(ISLOGICAL(D202),"",FREQUENCY(IF('Data Transformation'!$B$425:$B$8425='Bin Analysis'!$B195,'Data Transformation'!$G$425:$G$8425),D202))</f>
        <v>2001</v>
      </c>
      <c r="F202">
        <f t="shared" si="24"/>
        <v>0</v>
      </c>
      <c r="G202">
        <f>Weighting!$H$10</f>
        <v>0</v>
      </c>
      <c r="H202">
        <f t="array" ref="H202">FREQUENCY(IF('Data Transformation'!$B$4:$B$8425=B195,'Data Transformation'!$G$4:$G$8425),'Bin Analysis'!$B202)</f>
        <v>2073</v>
      </c>
      <c r="I202">
        <f t="shared" si="25"/>
        <v>0</v>
      </c>
      <c r="J202">
        <f t="shared" si="26"/>
        <v>0</v>
      </c>
      <c r="K202">
        <f>J202*Weighting!$W$10</f>
        <v>0</v>
      </c>
      <c r="M202" s="14"/>
    </row>
    <row r="203" spans="1:25" x14ac:dyDescent="0.25">
      <c r="A203" s="32" t="str">
        <f>IF(Weighting!$P$11&gt;0,B203,"")</f>
        <v/>
      </c>
      <c r="B203" t="e">
        <f>Weighting!$C$11</f>
        <v>#DIV/0!</v>
      </c>
      <c r="C203" t="e">
        <f>Weighting!$F$11</f>
        <v>#NUM!</v>
      </c>
      <c r="D203" t="e">
        <f>IF(C203=1,'Data Transformation'!$G$3+0.5*'Data Transformation'!$W$25,IF(C204=1,D204-'Data Transformation'!$W$25,FALSE))</f>
        <v>#NUM!</v>
      </c>
      <c r="E203">
        <f t="array" ref="E203">IF(ISLOGICAL(D203),"",FREQUENCY(IF('Data Transformation'!$B$425:$B$8425='Bin Analysis'!$B195,'Data Transformation'!$G$425:$G$8425),D203))</f>
        <v>2001</v>
      </c>
      <c r="F203">
        <f t="shared" si="24"/>
        <v>0</v>
      </c>
      <c r="G203">
        <f>Weighting!$H$11</f>
        <v>0</v>
      </c>
      <c r="H203">
        <f t="array" ref="H203">FREQUENCY(IF('Data Transformation'!$B$4:$B$8425=B195,'Data Transformation'!$G$4:$G$8425),'Bin Analysis'!$B203)</f>
        <v>2073</v>
      </c>
      <c r="I203">
        <f t="shared" si="25"/>
        <v>0</v>
      </c>
      <c r="J203">
        <f t="shared" si="26"/>
        <v>0</v>
      </c>
      <c r="K203">
        <f>J203*Weighting!$W$11</f>
        <v>0</v>
      </c>
      <c r="M203" s="14"/>
    </row>
    <row r="204" spans="1:25" x14ac:dyDescent="0.25">
      <c r="A204" s="32" t="str">
        <f>IF(Weighting!$P$12&gt;0,B204,"")</f>
        <v/>
      </c>
      <c r="B204" t="e">
        <f>Weighting!$C$12</f>
        <v>#DIV/0!</v>
      </c>
      <c r="C204" t="e">
        <f>Weighting!$F$12</f>
        <v>#NUM!</v>
      </c>
      <c r="D204" t="e">
        <f>IF(C204=1,'Data Transformation'!$G$3+0.5*'Data Transformation'!$W$25,IF(C205=1,D205-'Data Transformation'!$W$25,FALSE))</f>
        <v>#NUM!</v>
      </c>
      <c r="E204">
        <f t="array" ref="E204">IF(ISLOGICAL(D204),"",FREQUENCY(IF('Data Transformation'!$B$425:$B$8425='Bin Analysis'!$B195,'Data Transformation'!$G$425:$G$8425),D204))</f>
        <v>2001</v>
      </c>
      <c r="F204">
        <f t="shared" si="24"/>
        <v>0</v>
      </c>
      <c r="G204">
        <f>Weighting!$H$12</f>
        <v>0</v>
      </c>
      <c r="H204">
        <f t="array" ref="H204">FREQUENCY(IF('Data Transformation'!$B$4:$B$8425=B195,'Data Transformation'!$G$4:$G$8425),'Bin Analysis'!$B204)</f>
        <v>2073</v>
      </c>
      <c r="I204">
        <f t="shared" si="25"/>
        <v>0</v>
      </c>
      <c r="J204">
        <f t="shared" si="26"/>
        <v>0</v>
      </c>
      <c r="K204">
        <f>J204*Weighting!$W$12</f>
        <v>0</v>
      </c>
      <c r="M204" s="14"/>
    </row>
    <row r="205" spans="1:25" x14ac:dyDescent="0.25">
      <c r="A205" s="32" t="str">
        <f>IF(Weighting!$P$13&gt;0,B205,"")</f>
        <v/>
      </c>
      <c r="B205" t="e">
        <f>Weighting!$C$13</f>
        <v>#DIV/0!</v>
      </c>
      <c r="C205" t="e">
        <f>Weighting!$F$13</f>
        <v>#NUM!</v>
      </c>
      <c r="D205" t="e">
        <f>IF(C205=1,'Data Transformation'!$G$3+0.5*'Data Transformation'!$W$25,IF(C206=1,D206-'Data Transformation'!$W$25,FALSE))</f>
        <v>#NUM!</v>
      </c>
      <c r="E205">
        <f t="array" ref="E205">IF(ISLOGICAL(D205),"",FREQUENCY(IF('Data Transformation'!$B$425:$B$8425='Bin Analysis'!$B195,'Data Transformation'!$G$425:$G$8425),D205))</f>
        <v>2001</v>
      </c>
      <c r="F205">
        <f t="shared" si="24"/>
        <v>0</v>
      </c>
      <c r="G205">
        <f>Weighting!$H$13</f>
        <v>0</v>
      </c>
      <c r="H205">
        <f t="array" ref="H205">FREQUENCY(IF('Data Transformation'!$B$4:$B$8425=B195,'Data Transformation'!$G$4:$G$8425),'Bin Analysis'!$B205)</f>
        <v>2073</v>
      </c>
      <c r="I205">
        <f t="shared" si="25"/>
        <v>0</v>
      </c>
      <c r="J205">
        <f t="shared" si="26"/>
        <v>0</v>
      </c>
      <c r="K205">
        <f>J205*Weighting!$W$13</f>
        <v>0</v>
      </c>
      <c r="M205" s="14"/>
    </row>
    <row r="206" spans="1:25" x14ac:dyDescent="0.25">
      <c r="A206" s="32" t="str">
        <f>IF(Weighting!$P$14&gt;0,B206,"")</f>
        <v/>
      </c>
      <c r="B206" t="e">
        <f>Weighting!$C$14</f>
        <v>#DIV/0!</v>
      </c>
      <c r="C206" t="e">
        <f>Weighting!$F$14</f>
        <v>#NUM!</v>
      </c>
      <c r="D206" t="e">
        <f>IF(C206=1,'Data Transformation'!$G$3+0.5*'Data Transformation'!$W$25,IF(C207=1,D207-'Data Transformation'!$W$25,FALSE))</f>
        <v>#NUM!</v>
      </c>
      <c r="E206">
        <f t="array" ref="E206">IF(ISLOGICAL(D206),"",FREQUENCY(IF('Data Transformation'!$B$425:$B$8425='Bin Analysis'!$B195,'Data Transformation'!$G$425:$G$8425),D206))</f>
        <v>2001</v>
      </c>
      <c r="F206">
        <f t="shared" si="24"/>
        <v>0</v>
      </c>
      <c r="G206">
        <f>Weighting!$H$14</f>
        <v>0</v>
      </c>
      <c r="H206">
        <f t="array" ref="H206">FREQUENCY(IF('Data Transformation'!$B$4:$B$8425=B195,'Data Transformation'!$G$4:$G$8425),'Bin Analysis'!$B206)</f>
        <v>2073</v>
      </c>
      <c r="I206">
        <f t="shared" si="25"/>
        <v>0</v>
      </c>
      <c r="J206">
        <f t="shared" si="26"/>
        <v>0</v>
      </c>
      <c r="K206">
        <f>J206*Weighting!$W$14</f>
        <v>0</v>
      </c>
      <c r="M206" s="14"/>
    </row>
    <row r="207" spans="1:25" x14ac:dyDescent="0.25">
      <c r="A207" s="32" t="str">
        <f>IF(Weighting!$P$15&gt;0,B207,"")</f>
        <v/>
      </c>
      <c r="B207" t="e">
        <f>Weighting!$C$15</f>
        <v>#DIV/0!</v>
      </c>
      <c r="C207" t="e">
        <f>Weighting!$F$15</f>
        <v>#NUM!</v>
      </c>
      <c r="D207" t="e">
        <f>IF(C207=1,'Data Transformation'!$G$3+0.5*'Data Transformation'!$W$25,IF(C208=1,D208-'Data Transformation'!$W$25,FALSE))</f>
        <v>#NUM!</v>
      </c>
      <c r="E207">
        <f t="array" ref="E207">IF(ISLOGICAL(D207),"",FREQUENCY(IF('Data Transformation'!$B$425:$B$8425='Bin Analysis'!$B195,'Data Transformation'!$G$425:$G$8425),D207))</f>
        <v>2001</v>
      </c>
      <c r="F207">
        <f t="shared" si="24"/>
        <v>0</v>
      </c>
      <c r="G207">
        <f>Weighting!$H$15</f>
        <v>0</v>
      </c>
      <c r="H207">
        <f t="array" ref="H207">FREQUENCY(IF('Data Transformation'!$B$4:$B$8425=B195,'Data Transformation'!$G$4:$G$8425),'Bin Analysis'!$B207)</f>
        <v>2073</v>
      </c>
      <c r="I207">
        <f t="shared" si="25"/>
        <v>0</v>
      </c>
      <c r="J207">
        <f t="shared" si="26"/>
        <v>0</v>
      </c>
      <c r="K207">
        <f>J207*Weighting!$W$15</f>
        <v>0</v>
      </c>
      <c r="M207" s="14"/>
    </row>
    <row r="208" spans="1:25" x14ac:dyDescent="0.25">
      <c r="A208" s="32" t="str">
        <f>IF(Weighting!$P$16&gt;0,B208,"")</f>
        <v/>
      </c>
      <c r="B208" t="e">
        <f>Weighting!$C$16</f>
        <v>#DIV/0!</v>
      </c>
      <c r="C208" t="e">
        <f>Weighting!$F$16</f>
        <v>#NUM!</v>
      </c>
      <c r="D208" t="e">
        <f>IF(C208=1,'Data Transformation'!$G$3+0.5*'Data Transformation'!$W$25,IF(C209=1,D209-'Data Transformation'!$W$25,FALSE))</f>
        <v>#NUM!</v>
      </c>
      <c r="E208">
        <f t="array" ref="E208">IF(ISLOGICAL(D208),"",FREQUENCY(IF('Data Transformation'!$B$425:$B$8425='Bin Analysis'!$B195,'Data Transformation'!$G$425:$G$8425),D208))</f>
        <v>2001</v>
      </c>
      <c r="F208">
        <f t="shared" si="24"/>
        <v>0</v>
      </c>
      <c r="G208">
        <f>Weighting!$H$16</f>
        <v>0</v>
      </c>
      <c r="H208">
        <f t="array" ref="H208">FREQUENCY(IF('Data Transformation'!$B$4:$B$8425=B195,'Data Transformation'!$G$4:$G$8425),'Bin Analysis'!$B208)</f>
        <v>2073</v>
      </c>
      <c r="I208">
        <f t="shared" si="25"/>
        <v>0</v>
      </c>
      <c r="J208">
        <f t="shared" si="26"/>
        <v>0</v>
      </c>
      <c r="K208">
        <f>J208*Weighting!$W$16</f>
        <v>0</v>
      </c>
      <c r="M208" s="14"/>
    </row>
    <row r="209" spans="1:25" x14ac:dyDescent="0.25">
      <c r="A209" s="32" t="str">
        <f>IF(Weighting!$P$17&gt;0,B209,"")</f>
        <v/>
      </c>
      <c r="B209" t="e">
        <f>Weighting!$C$17</f>
        <v>#DIV/0!</v>
      </c>
      <c r="C209" t="e">
        <f>Weighting!$F$17</f>
        <v>#NUM!</v>
      </c>
      <c r="D209" t="e">
        <f>IF(C209=1,'Data Transformation'!$G$3+0.5*'Data Transformation'!$W$25,IF(C210=1,D210-'Data Transformation'!$W$25,FALSE))</f>
        <v>#NUM!</v>
      </c>
      <c r="E209">
        <f t="array" ref="E209">IF(ISLOGICAL(D209),"",FREQUENCY(IF('Data Transformation'!$B$425:$B$8425='Bin Analysis'!$B195,'Data Transformation'!$G$425:$G$8425),D209))</f>
        <v>2001</v>
      </c>
      <c r="F209">
        <f t="shared" si="24"/>
        <v>0</v>
      </c>
      <c r="G209">
        <f>Weighting!$H$17</f>
        <v>0</v>
      </c>
      <c r="H209">
        <f t="array" ref="H209">FREQUENCY(IF('Data Transformation'!$B$4:$B$8425=B195,'Data Transformation'!$G$4:$G$8425),'Bin Analysis'!$B209)</f>
        <v>2073</v>
      </c>
      <c r="I209">
        <f t="shared" si="25"/>
        <v>0</v>
      </c>
      <c r="J209">
        <f t="shared" si="26"/>
        <v>0</v>
      </c>
      <c r="K209">
        <f>J209*Weighting!$W$17</f>
        <v>0</v>
      </c>
      <c r="M209" s="14"/>
    </row>
    <row r="210" spans="1:25" x14ac:dyDescent="0.25">
      <c r="A210" s="32" t="str">
        <f>IF(Weighting!$P$18&gt;0,B210,"")</f>
        <v/>
      </c>
      <c r="B210" t="e">
        <f>Weighting!$C$18</f>
        <v>#DIV/0!</v>
      </c>
      <c r="C210" t="e">
        <f>Weighting!$F$18</f>
        <v>#NUM!</v>
      </c>
      <c r="D210" t="e">
        <f>IF(C210=1,'Data Transformation'!$G$3+0.5*'Data Transformation'!$W$25,IF(C211=1,D211-'Data Transformation'!$W$25,FALSE))</f>
        <v>#NUM!</v>
      </c>
      <c r="E210">
        <f t="array" ref="E210">IF(ISLOGICAL(D210),"",FREQUENCY(IF('Data Transformation'!$B$425:$B$8425='Bin Analysis'!$B195,'Data Transformation'!$G$425:$G$8425),D210))</f>
        <v>2001</v>
      </c>
      <c r="F210">
        <f t="shared" si="24"/>
        <v>0</v>
      </c>
      <c r="G210">
        <f>Weighting!$H$18</f>
        <v>0</v>
      </c>
      <c r="H210">
        <f t="array" ref="H210">FREQUENCY(IF('Data Transformation'!$B$4:$B$8425=B195,'Data Transformation'!$G$4:$G$8425),'Bin Analysis'!$B210)</f>
        <v>2073</v>
      </c>
      <c r="I210">
        <f t="shared" si="25"/>
        <v>0</v>
      </c>
      <c r="J210">
        <f t="shared" si="26"/>
        <v>0</v>
      </c>
      <c r="K210">
        <f>J210*Weighting!$W$18</f>
        <v>0</v>
      </c>
      <c r="M210" s="14"/>
    </row>
    <row r="211" spans="1:25" x14ac:dyDescent="0.25">
      <c r="A211" s="32" t="str">
        <f>IF(Weighting!$P$19&gt;0,B211,"")</f>
        <v/>
      </c>
      <c r="B211" t="e">
        <f>Weighting!$C$19</f>
        <v>#DIV/0!</v>
      </c>
      <c r="C211" t="e">
        <f>Weighting!$F$19</f>
        <v>#NUM!</v>
      </c>
      <c r="D211" t="e">
        <f>IF(C211=1,'Data Transformation'!$G$3+0.5*'Data Transformation'!$W$25,IF(C212=1,D212-'Data Transformation'!$W$25,FALSE))</f>
        <v>#NUM!</v>
      </c>
      <c r="E211">
        <f t="array" ref="E211">IF(ISLOGICAL(D211),"",FREQUENCY(IF('Data Transformation'!$B$425:$B$8425='Bin Analysis'!$B195,'Data Transformation'!$G$425:$G$8425),D211))</f>
        <v>2001</v>
      </c>
      <c r="F211">
        <f t="shared" si="24"/>
        <v>0</v>
      </c>
      <c r="G211">
        <f>Weighting!$H$19</f>
        <v>0</v>
      </c>
      <c r="H211">
        <f t="array" ref="H211">FREQUENCY(IF('Data Transformation'!$B$4:$B$8425=B195,'Data Transformation'!$G$4:$G$8425),'Bin Analysis'!$B211)</f>
        <v>2073</v>
      </c>
      <c r="I211">
        <f t="shared" si="25"/>
        <v>0</v>
      </c>
      <c r="J211">
        <f t="shared" si="26"/>
        <v>0</v>
      </c>
      <c r="K211">
        <f>J211*Weighting!$W$19</f>
        <v>0</v>
      </c>
      <c r="M211" s="14"/>
    </row>
    <row r="212" spans="1:25" x14ac:dyDescent="0.25">
      <c r="A212" s="32" t="str">
        <f>IF(Weighting!$P$20&gt;0,B212,"")</f>
        <v/>
      </c>
      <c r="B212" t="e">
        <f>Weighting!$C$20</f>
        <v>#DIV/0!</v>
      </c>
      <c r="C212" t="e">
        <f>Weighting!$F$20</f>
        <v>#NUM!</v>
      </c>
      <c r="D212" t="e">
        <f>IF(C212=1,'Data Transformation'!$G$3+0.5*'Data Transformation'!$W$25,IF(C213=1,D213-'Data Transformation'!$W$25,FALSE))</f>
        <v>#NUM!</v>
      </c>
      <c r="E212">
        <f t="array" ref="E212">IF(ISLOGICAL(D212),"",FREQUENCY(IF('Data Transformation'!$B$425:$B$8425='Bin Analysis'!$B195,'Data Transformation'!$G$425:$G$8425),D212))</f>
        <v>2001</v>
      </c>
      <c r="F212">
        <f t="shared" si="24"/>
        <v>0</v>
      </c>
      <c r="G212">
        <f>Weighting!$H$20</f>
        <v>0</v>
      </c>
      <c r="H212">
        <f t="array" ref="H212">FREQUENCY(IF('Data Transformation'!$B$4:$B$8425=B195,'Data Transformation'!$G$4:$G$8425),'Bin Analysis'!$B212)</f>
        <v>2073</v>
      </c>
      <c r="I212">
        <f t="shared" si="25"/>
        <v>0</v>
      </c>
      <c r="J212">
        <f t="shared" si="26"/>
        <v>0</v>
      </c>
      <c r="K212">
        <f>J212*Weighting!$W$20</f>
        <v>0</v>
      </c>
      <c r="M212" s="14"/>
    </row>
    <row r="213" spans="1:25" x14ac:dyDescent="0.25">
      <c r="A213" s="32" t="str">
        <f>IF(Weighting!$P$21&gt;0,B213,"")</f>
        <v/>
      </c>
      <c r="B213" t="e">
        <f>Weighting!$C$21</f>
        <v>#DIV/0!</v>
      </c>
      <c r="C213" t="e">
        <f>Weighting!$F$21</f>
        <v>#NUM!</v>
      </c>
      <c r="D213" t="e">
        <f>IF(C213=1,'Data Transformation'!$G$3+0.5*'Data Transformation'!$W$25,IF(C214=1,D214-'Data Transformation'!$W$25,FALSE))</f>
        <v>#NUM!</v>
      </c>
      <c r="E213">
        <f t="array" ref="E213">IF(ISLOGICAL(D213),"",FREQUENCY(IF('Data Transformation'!$B$425:$B$8425='Bin Analysis'!$B195,'Data Transformation'!$G$425:$G$8425),D213))</f>
        <v>2001</v>
      </c>
      <c r="F213">
        <f t="shared" si="24"/>
        <v>0</v>
      </c>
      <c r="G213">
        <f>Weighting!$H$21</f>
        <v>0</v>
      </c>
      <c r="H213">
        <f t="array" ref="H213">FREQUENCY(IF('Data Transformation'!$B$4:$B$8425=B195,'Data Transformation'!$G$4:$G$8425),'Bin Analysis'!$B213)</f>
        <v>2073</v>
      </c>
      <c r="I213">
        <f t="shared" si="25"/>
        <v>0</v>
      </c>
      <c r="J213">
        <f t="shared" si="26"/>
        <v>0</v>
      </c>
      <c r="K213">
        <f>J213*Weighting!$W$21</f>
        <v>0</v>
      </c>
      <c r="M213" s="14"/>
    </row>
    <row r="214" spans="1:25" x14ac:dyDescent="0.25">
      <c r="A214" s="32" t="str">
        <f>IF(Weighting!$P$22&gt;0,B214,"")</f>
        <v/>
      </c>
      <c r="B214" t="e">
        <f>Weighting!$C$22</f>
        <v>#DIV/0!</v>
      </c>
      <c r="C214" t="e">
        <f>Weighting!$F$22</f>
        <v>#NUM!</v>
      </c>
      <c r="D214" t="e">
        <f>IF(C214=1,'Data Transformation'!$G$3+0.5*'Data Transformation'!$W$25,IF(C215=1,D215-'Data Transformation'!$W$25,FALSE))</f>
        <v>#NUM!</v>
      </c>
      <c r="E214">
        <f t="array" ref="E214">IF(ISLOGICAL(D214),"",FREQUENCY(IF('Data Transformation'!$B$425:$B$8425='Bin Analysis'!$B195,'Data Transformation'!$G$425:$G$8425),D214))</f>
        <v>2001</v>
      </c>
      <c r="F214">
        <f t="shared" si="24"/>
        <v>0</v>
      </c>
      <c r="G214">
        <f>Weighting!$H$22</f>
        <v>0</v>
      </c>
      <c r="H214">
        <f t="array" ref="H214">FREQUENCY(IF('Data Transformation'!$B$4:$B$8425=B195,'Data Transformation'!$G$4:$G$8425),'Bin Analysis'!$B214)</f>
        <v>2073</v>
      </c>
      <c r="I214">
        <f t="shared" si="25"/>
        <v>0</v>
      </c>
      <c r="J214">
        <f t="shared" si="26"/>
        <v>0</v>
      </c>
      <c r="K214">
        <f>J214*Weighting!$W$22</f>
        <v>0</v>
      </c>
      <c r="M214" s="14"/>
    </row>
    <row r="215" spans="1:25" x14ac:dyDescent="0.25">
      <c r="A215" s="32" t="str">
        <f>IF(Weighting!$P$23&gt;0,B215,"")</f>
        <v/>
      </c>
      <c r="B215" t="e">
        <f>Weighting!$C$23</f>
        <v>#DIV/0!</v>
      </c>
      <c r="C215" t="e">
        <f>Weighting!$F$23</f>
        <v>#NUM!</v>
      </c>
      <c r="D215" t="e">
        <f>IF(C215=1,'Data Transformation'!$G$3+0.5*'Data Transformation'!$W$25,IF(C216=1,D216-'Data Transformation'!$W$25,FALSE))</f>
        <v>#NUM!</v>
      </c>
      <c r="E215">
        <f t="array" ref="E215">IF(ISLOGICAL(D215),"",FREQUENCY(IF('Data Transformation'!$B$425:$B$8425='Bin Analysis'!$B195,'Data Transformation'!$G$425:$G$8425),D215))</f>
        <v>2001</v>
      </c>
      <c r="F215">
        <f t="shared" si="24"/>
        <v>0</v>
      </c>
      <c r="G215">
        <f>Weighting!$H$23</f>
        <v>0</v>
      </c>
      <c r="H215">
        <f t="array" ref="H215">FREQUENCY(IF('Data Transformation'!$B$4:$B$8425=B195,'Data Transformation'!$G$4:$G$8425),'Bin Analysis'!$B215)</f>
        <v>2073</v>
      </c>
      <c r="I215">
        <f t="shared" si="25"/>
        <v>0</v>
      </c>
      <c r="J215">
        <f t="shared" si="26"/>
        <v>0</v>
      </c>
      <c r="K215">
        <f>J215*Weighting!$W$23</f>
        <v>0</v>
      </c>
      <c r="M215" s="14"/>
    </row>
    <row r="216" spans="1:25" x14ac:dyDescent="0.25">
      <c r="A216" s="32" t="str">
        <f>IF(Weighting!$P$24&gt;0,B216,"")</f>
        <v/>
      </c>
      <c r="B216" t="e">
        <f>Weighting!$C$24</f>
        <v>#DIV/0!</v>
      </c>
      <c r="C216" t="e">
        <f>Weighting!$F$24</f>
        <v>#NUM!</v>
      </c>
      <c r="D216" t="e">
        <f>IF(C216=1,'Data Transformation'!$G$3+0.5*'Data Transformation'!$W$25,IF(C217=1,D217-'Data Transformation'!$W$25,FALSE))</f>
        <v>#NUM!</v>
      </c>
      <c r="E216">
        <f t="array" ref="E216">IF(ISLOGICAL(D216),"",FREQUENCY(IF('Data Transformation'!$B$425:$B$8425='Bin Analysis'!$B195,'Data Transformation'!$G$425:$G$8425),D216))</f>
        <v>2001</v>
      </c>
      <c r="F216">
        <f t="shared" si="24"/>
        <v>0</v>
      </c>
      <c r="G216">
        <f>Weighting!$H$24</f>
        <v>0</v>
      </c>
      <c r="H216">
        <f t="array" ref="H216">FREQUENCY(IF('Data Transformation'!$B$4:$B$8425=B195,'Data Transformation'!$G$4:$G$8425),'Bin Analysis'!$B216)</f>
        <v>2073</v>
      </c>
      <c r="I216">
        <f t="shared" si="25"/>
        <v>0</v>
      </c>
      <c r="J216">
        <f t="shared" si="26"/>
        <v>0</v>
      </c>
      <c r="K216">
        <f>J216*Weighting!$W$24</f>
        <v>0</v>
      </c>
      <c r="M216" s="14"/>
    </row>
    <row r="217" spans="1:25" x14ac:dyDescent="0.25">
      <c r="A217" s="32" t="str">
        <f>IF(Weighting!$P$25&gt;0,B217,"")</f>
        <v/>
      </c>
      <c r="B217" t="e">
        <f>Weighting!$C$25</f>
        <v>#DIV/0!</v>
      </c>
      <c r="C217" t="e">
        <f>Weighting!$F$25</f>
        <v>#NUM!</v>
      </c>
      <c r="D217" t="e">
        <f>IF(C217=1,'Data Transformation'!$G$3+0.5*'Data Transformation'!$W$25,IF(C218=1,D218-'Data Transformation'!$W$25,FALSE))</f>
        <v>#NUM!</v>
      </c>
      <c r="E217">
        <f t="array" ref="E217">IF(ISLOGICAL(D217),"",FREQUENCY(IF('Data Transformation'!$B$425:$B$8425='Bin Analysis'!$B195,'Data Transformation'!$G$425:$G$8425),D217))</f>
        <v>2001</v>
      </c>
      <c r="F217">
        <f t="shared" si="24"/>
        <v>0</v>
      </c>
      <c r="G217">
        <f>Weighting!$H$25</f>
        <v>0</v>
      </c>
      <c r="H217">
        <f t="array" ref="H217">FREQUENCY(IF('Data Transformation'!$B$4:$B$8425=B195,'Data Transformation'!$G$4:$G$8425),'Bin Analysis'!$B217)</f>
        <v>2073</v>
      </c>
      <c r="I217">
        <f t="shared" si="25"/>
        <v>0</v>
      </c>
      <c r="J217">
        <f t="shared" si="26"/>
        <v>0</v>
      </c>
      <c r="K217">
        <f>J217*Weighting!$W$25</f>
        <v>0</v>
      </c>
      <c r="M217" s="14"/>
    </row>
    <row r="218" spans="1:25" x14ac:dyDescent="0.25">
      <c r="O218"/>
      <c r="P218"/>
      <c r="Q218"/>
      <c r="R218"/>
    </row>
    <row r="219" spans="1:25" ht="23.25" x14ac:dyDescent="0.35">
      <c r="A219" s="21" t="s">
        <v>0</v>
      </c>
      <c r="B219" s="21" t="str">
        <f>IFERROR(VLOOKUP(C219,'Data Transformation'!$L$6:$M$426,2,FALSE),"")</f>
        <v/>
      </c>
      <c r="C219" s="21">
        <f>C195+1</f>
        <v>9</v>
      </c>
      <c r="D219" s="21"/>
      <c r="E219" s="21"/>
      <c r="F219" s="21"/>
      <c r="G219" s="21"/>
      <c r="H219" s="22"/>
      <c r="I219" s="22"/>
      <c r="J219" s="22"/>
      <c r="K219" s="21"/>
      <c r="L219" s="21" t="str">
        <f>B219</f>
        <v/>
      </c>
      <c r="M219" s="23" t="e">
        <f>INDEX('Data Transformation'!$O$4:$O$424,MATCH($B219,'Data Transformation'!$M$4:$M$424,0),MATCH($M$2,'Data Transformation'!$O$3,0))</f>
        <v>#N/A</v>
      </c>
      <c r="N219" s="27" t="e">
        <f>IF('Input and Summary Results'!$J$16="minimum",'Bin Analysis'!X220/(M219-1),'Bin Analysis'!Y219/('Bin Analysis'!M219-1))</f>
        <v>#N/A</v>
      </c>
      <c r="O219" s="27" t="e">
        <f>IF(M219=FALSE,NA(),(VLOOKUP(1,C222:K241,4,FALSE))/(M219-1))</f>
        <v>#N/A</v>
      </c>
      <c r="P219" s="27" t="e">
        <f>IF(M219=FALSE,NA(),SUM(J222:J241)/Weighting!$S$5)</f>
        <v>#N/A</v>
      </c>
      <c r="Q219" s="27" t="e">
        <f>IF(M219=FALSE,NA(),SUM(K222:K241)/Weighting!$S$6)</f>
        <v>#N/A</v>
      </c>
      <c r="R219" s="27" t="e">
        <f>IF(M219=FALSE,NA(),(VLOOKUP(1,G222:K241,3,FALSE))/(M219-1))</f>
        <v>#N/A</v>
      </c>
      <c r="S219" s="22" t="e">
        <f>IF(M219=FALSE,NA(),IF(SUM(J222:J241)=2,"yes","no"))</f>
        <v>#N/A</v>
      </c>
      <c r="X219" s="2" cm="2">
        <f t="array" ref="X219:X220">FREQUENCY(IF('Data Transformation'!$B$425:$B$6424='Bin Analysis'!L219,'Data Transformation'!$G$425:$G$6424),'Data Transformation'!$U$11)</f>
        <v>0</v>
      </c>
      <c r="Y219" s="2" cm="2">
        <f t="array" ref="Y219:Y220">FREQUENCY(IF('Data Transformation'!$B$425:$B$6424='Bin Analysis'!L219,'Data Transformation'!$G$425:$G$6424),'Data Transformation'!$U$12)</f>
        <v>0</v>
      </c>
    </row>
    <row r="220" spans="1:25" x14ac:dyDescent="0.25">
      <c r="A220" s="14" t="s">
        <v>67</v>
      </c>
      <c r="B220" t="s">
        <v>47</v>
      </c>
      <c r="C220" t="s">
        <v>5</v>
      </c>
      <c r="D220" t="s">
        <v>98</v>
      </c>
      <c r="E220" t="s">
        <v>99</v>
      </c>
      <c r="F220" t="s">
        <v>100</v>
      </c>
      <c r="G220" t="s">
        <v>69</v>
      </c>
      <c r="H220" t="s">
        <v>31</v>
      </c>
      <c r="I220" t="s">
        <v>32</v>
      </c>
      <c r="J220" t="s">
        <v>46</v>
      </c>
      <c r="K220" s="14" t="s">
        <v>45</v>
      </c>
      <c r="M220" s="14"/>
      <c r="X220" s="2">
        <v>0</v>
      </c>
      <c r="Y220" s="2">
        <v>0</v>
      </c>
    </row>
    <row r="221" spans="1:25" x14ac:dyDescent="0.25">
      <c r="A221" s="32"/>
      <c r="D221" t="e">
        <f>IF(C221=1,'Data Transformation'!$G$3+0.5*'Data Transformation'!$W$25,IF(C222=1,D222-'Data Transformation'!$W$25,FALSE))</f>
        <v>#NUM!</v>
      </c>
      <c r="E221">
        <f t="array" ref="E221">IF(ISLOGICAL(D221),"",FREQUENCY(IF('Data Transformation'!$B$425:$B$8425='Bin Analysis'!$B219,'Data Transformation'!$G$425:$G$8425),D221))</f>
        <v>2001</v>
      </c>
      <c r="F221" t="e">
        <f>IF(ISLOGICAL(D221),"",E221-E220)</f>
        <v>#VALUE!</v>
      </c>
      <c r="M221" s="14"/>
    </row>
    <row r="222" spans="1:25" x14ac:dyDescent="0.25">
      <c r="A222" s="32" t="e">
        <f>IF(Weighting!$P$6&gt;0,B222,"")</f>
        <v>#NUM!</v>
      </c>
      <c r="B222" t="e">
        <f>Weighting!$C$6</f>
        <v>#DIV/0!</v>
      </c>
      <c r="C222" t="e">
        <f>Weighting!$F$6</f>
        <v>#NUM!</v>
      </c>
      <c r="D222" t="e">
        <f>IF(C222=1,'Data Transformation'!$G$3+0.5*'Data Transformation'!$W$25,IF(C223=1,D223-'Data Transformation'!$W$25,FALSE))</f>
        <v>#NUM!</v>
      </c>
      <c r="E222">
        <f t="array" ref="E222">IF(ISLOGICAL(D222),"",FREQUENCY(IF('Data Transformation'!$B$425:$B$8425='Bin Analysis'!$B219,'Data Transformation'!$G$425:$G$8425),D222))</f>
        <v>2001</v>
      </c>
      <c r="F222">
        <f>IF(ISLOGICAL(D222),"",E222-E221)</f>
        <v>0</v>
      </c>
      <c r="G222">
        <f>Weighting!$H$6</f>
        <v>1</v>
      </c>
      <c r="H222">
        <f t="array" ref="H222">FREQUENCY(IF('Data Transformation'!$B$4:$B$8425=B219,'Data Transformation'!$G$4:$G$8425),'Bin Analysis'!$B222)</f>
        <v>2073</v>
      </c>
      <c r="I222">
        <f>H222-H221</f>
        <v>2073</v>
      </c>
      <c r="J222">
        <f>IF(I222=0,0,1)</f>
        <v>1</v>
      </c>
      <c r="K222" t="e">
        <f>J222*Weighting!$W$6</f>
        <v>#NUM!</v>
      </c>
      <c r="M222" s="14"/>
    </row>
    <row r="223" spans="1:25" x14ac:dyDescent="0.25">
      <c r="A223" s="32" t="str">
        <f>IF(Weighting!$P$7&gt;0,B223,"")</f>
        <v/>
      </c>
      <c r="B223" t="e">
        <f>Weighting!$C$7</f>
        <v>#DIV/0!</v>
      </c>
      <c r="C223" t="e">
        <f>Weighting!$F$7</f>
        <v>#NUM!</v>
      </c>
      <c r="D223" t="e">
        <f>IF(C223=1,'Data Transformation'!$G$3+0.5*'Data Transformation'!$W$25,IF(C224=1,D224-'Data Transformation'!$W$25,FALSE))</f>
        <v>#NUM!</v>
      </c>
      <c r="E223">
        <f t="array" ref="E223">IF(ISLOGICAL(D223),"",FREQUENCY(IF('Data Transformation'!$B$425:$B$8425='Bin Analysis'!$B219,'Data Transformation'!$G$425:$G$8425),D223))</f>
        <v>2001</v>
      </c>
      <c r="F223">
        <f t="shared" ref="F223:F241" si="27">IF(ISLOGICAL(D223),"",E223-E222)</f>
        <v>0</v>
      </c>
      <c r="G223">
        <f>Weighting!$H$7</f>
        <v>0</v>
      </c>
      <c r="H223">
        <f t="array" ref="H223">FREQUENCY(IF('Data Transformation'!$B$4:$B$8425=B219,'Data Transformation'!$G$4:$G$8425),'Bin Analysis'!$B223)</f>
        <v>2073</v>
      </c>
      <c r="I223">
        <f t="shared" ref="I223:I241" si="28">H223-H222</f>
        <v>0</v>
      </c>
      <c r="J223">
        <f>IF(I223=0,0,1)</f>
        <v>0</v>
      </c>
      <c r="K223">
        <f>J223*Weighting!$W$7</f>
        <v>0</v>
      </c>
      <c r="M223" s="14"/>
    </row>
    <row r="224" spans="1:25" x14ac:dyDescent="0.25">
      <c r="A224" s="32" t="str">
        <f>IF(Weighting!$P$8&gt;0,B224,"")</f>
        <v/>
      </c>
      <c r="B224" t="e">
        <f>Weighting!$C$8</f>
        <v>#DIV/0!</v>
      </c>
      <c r="C224" t="e">
        <f>Weighting!$F$8</f>
        <v>#NUM!</v>
      </c>
      <c r="D224" t="e">
        <f>IF(C224=1,'Data Transformation'!$G$3+0.5*'Data Transformation'!$W$25,IF(C225=1,D225-'Data Transformation'!$W$25,FALSE))</f>
        <v>#NUM!</v>
      </c>
      <c r="E224">
        <f t="array" ref="E224">IF(ISLOGICAL(D224),"",FREQUENCY(IF('Data Transformation'!$B$425:$B$8425='Bin Analysis'!$B219,'Data Transformation'!$G$425:$G$8425),D224))</f>
        <v>2001</v>
      </c>
      <c r="F224">
        <f t="shared" si="27"/>
        <v>0</v>
      </c>
      <c r="G224">
        <f>Weighting!$H$8</f>
        <v>0</v>
      </c>
      <c r="H224">
        <f t="array" ref="H224">FREQUENCY(IF('Data Transformation'!$B$4:$B$8425=B219,'Data Transformation'!$G$4:$G$8425),'Bin Analysis'!$B224)</f>
        <v>2073</v>
      </c>
      <c r="I224">
        <f t="shared" si="28"/>
        <v>0</v>
      </c>
      <c r="J224">
        <f t="shared" ref="J224:J241" si="29">IF(I224=0,0,1)</f>
        <v>0</v>
      </c>
      <c r="K224">
        <f>J224*Weighting!$W$8</f>
        <v>0</v>
      </c>
      <c r="M224" s="14"/>
    </row>
    <row r="225" spans="1:13" x14ac:dyDescent="0.25">
      <c r="A225" s="32" t="str">
        <f>IF(Weighting!$P$9&gt;0,B225,"")</f>
        <v/>
      </c>
      <c r="B225" s="50" t="e">
        <f>Weighting!$C$9</f>
        <v>#DIV/0!</v>
      </c>
      <c r="C225" t="e">
        <f>Weighting!$F$9</f>
        <v>#NUM!</v>
      </c>
      <c r="D225" t="e">
        <f>IF(C225=1,'Data Transformation'!$G$3+0.5*'Data Transformation'!$W$25,IF(C226=1,D226-'Data Transformation'!$W$25,FALSE))</f>
        <v>#NUM!</v>
      </c>
      <c r="E225">
        <f t="array" ref="E225">IF(ISLOGICAL(D225),"",FREQUENCY(IF('Data Transformation'!$B$425:$B$8425='Bin Analysis'!$B219,'Data Transformation'!$G$425:$G$8425),D225))</f>
        <v>2001</v>
      </c>
      <c r="F225">
        <f t="shared" si="27"/>
        <v>0</v>
      </c>
      <c r="G225">
        <f>Weighting!$H$9</f>
        <v>0</v>
      </c>
      <c r="H225">
        <f t="array" ref="H225">FREQUENCY(IF('Data Transformation'!$B$4:$B$8425=B219,'Data Transformation'!$G$4:$G$8425),'Bin Analysis'!$B225)</f>
        <v>2073</v>
      </c>
      <c r="I225">
        <f t="shared" si="28"/>
        <v>0</v>
      </c>
      <c r="J225">
        <f t="shared" si="29"/>
        <v>0</v>
      </c>
      <c r="K225">
        <f>J225*Weighting!$W$9</f>
        <v>0</v>
      </c>
      <c r="M225" s="14"/>
    </row>
    <row r="226" spans="1:13" x14ac:dyDescent="0.25">
      <c r="A226" s="32" t="str">
        <f>IF(Weighting!$P$10&gt;0,B226,"")</f>
        <v/>
      </c>
      <c r="B226" t="e">
        <f>Weighting!$C$10</f>
        <v>#DIV/0!</v>
      </c>
      <c r="C226" t="e">
        <f>Weighting!$F$10</f>
        <v>#NUM!</v>
      </c>
      <c r="D226" t="e">
        <f>IF(C226=1,'Data Transformation'!$G$3+0.5*'Data Transformation'!$W$25,IF(C227=1,D227-'Data Transformation'!$W$25,FALSE))</f>
        <v>#NUM!</v>
      </c>
      <c r="E226">
        <f t="array" ref="E226">IF(ISLOGICAL(D226),"",FREQUENCY(IF('Data Transformation'!$B$425:$B$8425='Bin Analysis'!$B219,'Data Transformation'!$G$425:$G$8425),D226))</f>
        <v>2001</v>
      </c>
      <c r="F226">
        <f t="shared" si="27"/>
        <v>0</v>
      </c>
      <c r="G226">
        <f>Weighting!$H$10</f>
        <v>0</v>
      </c>
      <c r="H226">
        <f t="array" ref="H226">FREQUENCY(IF('Data Transformation'!$B$4:$B$8425=B219,'Data Transformation'!$G$4:$G$8425),'Bin Analysis'!$B226)</f>
        <v>2073</v>
      </c>
      <c r="I226">
        <f t="shared" si="28"/>
        <v>0</v>
      </c>
      <c r="J226">
        <f t="shared" si="29"/>
        <v>0</v>
      </c>
      <c r="K226">
        <f>J226*Weighting!$W$10</f>
        <v>0</v>
      </c>
      <c r="M226" s="14"/>
    </row>
    <row r="227" spans="1:13" x14ac:dyDescent="0.25">
      <c r="A227" s="32" t="str">
        <f>IF(Weighting!$P$11&gt;0,B227,"")</f>
        <v/>
      </c>
      <c r="B227" t="e">
        <f>Weighting!$C$11</f>
        <v>#DIV/0!</v>
      </c>
      <c r="C227" t="e">
        <f>Weighting!$F$11</f>
        <v>#NUM!</v>
      </c>
      <c r="D227" t="e">
        <f>IF(C227=1,'Data Transformation'!$G$3+0.5*'Data Transformation'!$W$25,IF(C228=1,D228-'Data Transformation'!$W$25,FALSE))</f>
        <v>#NUM!</v>
      </c>
      <c r="E227">
        <f t="array" ref="E227">IF(ISLOGICAL(D227),"",FREQUENCY(IF('Data Transformation'!$B$425:$B$8425='Bin Analysis'!$B219,'Data Transformation'!$G$425:$G$8425),D227))</f>
        <v>2001</v>
      </c>
      <c r="F227">
        <f t="shared" si="27"/>
        <v>0</v>
      </c>
      <c r="G227">
        <f>Weighting!$H$11</f>
        <v>0</v>
      </c>
      <c r="H227">
        <f t="array" ref="H227">FREQUENCY(IF('Data Transformation'!$B$4:$B$8425=B219,'Data Transformation'!$G$4:$G$8425),'Bin Analysis'!$B227)</f>
        <v>2073</v>
      </c>
      <c r="I227">
        <f t="shared" si="28"/>
        <v>0</v>
      </c>
      <c r="J227">
        <f t="shared" si="29"/>
        <v>0</v>
      </c>
      <c r="K227">
        <f>J227*Weighting!$W$11</f>
        <v>0</v>
      </c>
      <c r="M227" s="14"/>
    </row>
    <row r="228" spans="1:13" x14ac:dyDescent="0.25">
      <c r="A228" s="32" t="str">
        <f>IF(Weighting!$P$12&gt;0,B228,"")</f>
        <v/>
      </c>
      <c r="B228" t="e">
        <f>Weighting!$C$12</f>
        <v>#DIV/0!</v>
      </c>
      <c r="C228" t="e">
        <f>Weighting!$F$12</f>
        <v>#NUM!</v>
      </c>
      <c r="D228" t="e">
        <f>IF(C228=1,'Data Transformation'!$G$3+0.5*'Data Transformation'!$W$25,IF(C229=1,D229-'Data Transformation'!$W$25,FALSE))</f>
        <v>#NUM!</v>
      </c>
      <c r="E228">
        <f t="array" ref="E228">IF(ISLOGICAL(D228),"",FREQUENCY(IF('Data Transformation'!$B$425:$B$8425='Bin Analysis'!$B219,'Data Transformation'!$G$425:$G$8425),D228))</f>
        <v>2001</v>
      </c>
      <c r="F228">
        <f t="shared" si="27"/>
        <v>0</v>
      </c>
      <c r="G228">
        <f>Weighting!$H$12</f>
        <v>0</v>
      </c>
      <c r="H228">
        <f t="array" ref="H228">FREQUENCY(IF('Data Transformation'!$B$4:$B$8425=B219,'Data Transformation'!$G$4:$G$8425),'Bin Analysis'!$B228)</f>
        <v>2073</v>
      </c>
      <c r="I228">
        <f t="shared" si="28"/>
        <v>0</v>
      </c>
      <c r="J228">
        <f t="shared" si="29"/>
        <v>0</v>
      </c>
      <c r="K228">
        <f>J228*Weighting!$W$12</f>
        <v>0</v>
      </c>
      <c r="M228" s="14"/>
    </row>
    <row r="229" spans="1:13" x14ac:dyDescent="0.25">
      <c r="A229" s="32" t="str">
        <f>IF(Weighting!$P$13&gt;0,B229,"")</f>
        <v/>
      </c>
      <c r="B229" t="e">
        <f>Weighting!$C$13</f>
        <v>#DIV/0!</v>
      </c>
      <c r="C229" t="e">
        <f>Weighting!$F$13</f>
        <v>#NUM!</v>
      </c>
      <c r="D229" t="e">
        <f>IF(C229=1,'Data Transformation'!$G$3+0.5*'Data Transformation'!$W$25,IF(C230=1,D230-'Data Transformation'!$W$25,FALSE))</f>
        <v>#NUM!</v>
      </c>
      <c r="E229">
        <f t="array" ref="E229">IF(ISLOGICAL(D229),"",FREQUENCY(IF('Data Transformation'!$B$425:$B$8425='Bin Analysis'!$B219,'Data Transformation'!$G$425:$G$8425),D229))</f>
        <v>2001</v>
      </c>
      <c r="F229">
        <f t="shared" si="27"/>
        <v>0</v>
      </c>
      <c r="G229">
        <f>Weighting!$H$13</f>
        <v>0</v>
      </c>
      <c r="H229">
        <f t="array" ref="H229">FREQUENCY(IF('Data Transformation'!$B$4:$B$8425=B219,'Data Transformation'!$G$4:$G$8425),'Bin Analysis'!$B229)</f>
        <v>2073</v>
      </c>
      <c r="I229">
        <f t="shared" si="28"/>
        <v>0</v>
      </c>
      <c r="J229">
        <f t="shared" si="29"/>
        <v>0</v>
      </c>
      <c r="K229">
        <f>J229*Weighting!$W$13</f>
        <v>0</v>
      </c>
      <c r="M229" s="14"/>
    </row>
    <row r="230" spans="1:13" x14ac:dyDescent="0.25">
      <c r="A230" s="32" t="str">
        <f>IF(Weighting!$P$14&gt;0,B230,"")</f>
        <v/>
      </c>
      <c r="B230" t="e">
        <f>Weighting!$C$14</f>
        <v>#DIV/0!</v>
      </c>
      <c r="C230" t="e">
        <f>Weighting!$F$14</f>
        <v>#NUM!</v>
      </c>
      <c r="D230" t="e">
        <f>IF(C230=1,'Data Transformation'!$G$3+0.5*'Data Transformation'!$W$25,IF(C231=1,D231-'Data Transformation'!$W$25,FALSE))</f>
        <v>#NUM!</v>
      </c>
      <c r="E230">
        <f t="array" ref="E230">IF(ISLOGICAL(D230),"",FREQUENCY(IF('Data Transformation'!$B$425:$B$8425='Bin Analysis'!$B219,'Data Transformation'!$G$425:$G$8425),D230))</f>
        <v>2001</v>
      </c>
      <c r="F230">
        <f t="shared" si="27"/>
        <v>0</v>
      </c>
      <c r="G230">
        <f>Weighting!$H$14</f>
        <v>0</v>
      </c>
      <c r="H230">
        <f t="array" ref="H230">FREQUENCY(IF('Data Transformation'!$B$4:$B$8425=B219,'Data Transformation'!$G$4:$G$8425),'Bin Analysis'!$B230)</f>
        <v>2073</v>
      </c>
      <c r="I230">
        <f t="shared" si="28"/>
        <v>0</v>
      </c>
      <c r="J230">
        <f t="shared" si="29"/>
        <v>0</v>
      </c>
      <c r="K230">
        <f>J230*Weighting!$W$14</f>
        <v>0</v>
      </c>
      <c r="M230" s="14"/>
    </row>
    <row r="231" spans="1:13" x14ac:dyDescent="0.25">
      <c r="A231" s="32" t="str">
        <f>IF(Weighting!$P$15&gt;0,B231,"")</f>
        <v/>
      </c>
      <c r="B231" t="e">
        <f>Weighting!$C$15</f>
        <v>#DIV/0!</v>
      </c>
      <c r="C231" t="e">
        <f>Weighting!$F$15</f>
        <v>#NUM!</v>
      </c>
      <c r="D231" t="e">
        <f>IF(C231=1,'Data Transformation'!$G$3+0.5*'Data Transformation'!$W$25,IF(C232=1,D232-'Data Transformation'!$W$25,FALSE))</f>
        <v>#NUM!</v>
      </c>
      <c r="E231">
        <f t="array" ref="E231">IF(ISLOGICAL(D231),"",FREQUENCY(IF('Data Transformation'!$B$425:$B$8425='Bin Analysis'!$B219,'Data Transformation'!$G$425:$G$8425),D231))</f>
        <v>2001</v>
      </c>
      <c r="F231">
        <f t="shared" si="27"/>
        <v>0</v>
      </c>
      <c r="G231">
        <f>Weighting!$H$15</f>
        <v>0</v>
      </c>
      <c r="H231">
        <f t="array" ref="H231">FREQUENCY(IF('Data Transformation'!$B$4:$B$8425=B219,'Data Transformation'!$G$4:$G$8425),'Bin Analysis'!$B231)</f>
        <v>2073</v>
      </c>
      <c r="I231">
        <f t="shared" si="28"/>
        <v>0</v>
      </c>
      <c r="J231">
        <f t="shared" si="29"/>
        <v>0</v>
      </c>
      <c r="K231">
        <f>J231*Weighting!$W$15</f>
        <v>0</v>
      </c>
      <c r="M231" s="14"/>
    </row>
    <row r="232" spans="1:13" x14ac:dyDescent="0.25">
      <c r="A232" s="32" t="str">
        <f>IF(Weighting!$P$16&gt;0,B232,"")</f>
        <v/>
      </c>
      <c r="B232" t="e">
        <f>Weighting!$C$16</f>
        <v>#DIV/0!</v>
      </c>
      <c r="C232" t="e">
        <f>Weighting!$F$16</f>
        <v>#NUM!</v>
      </c>
      <c r="D232" t="e">
        <f>IF(C232=1,'Data Transformation'!$G$3+0.5*'Data Transformation'!$W$25,IF(C233=1,D233-'Data Transformation'!$W$25,FALSE))</f>
        <v>#NUM!</v>
      </c>
      <c r="E232">
        <f t="array" ref="E232">IF(ISLOGICAL(D232),"",FREQUENCY(IF('Data Transformation'!$B$425:$B$8425='Bin Analysis'!$B219,'Data Transformation'!$G$425:$G$8425),D232))</f>
        <v>2001</v>
      </c>
      <c r="F232">
        <f t="shared" si="27"/>
        <v>0</v>
      </c>
      <c r="G232">
        <f>Weighting!$H$16</f>
        <v>0</v>
      </c>
      <c r="H232">
        <f t="array" ref="H232">FREQUENCY(IF('Data Transformation'!$B$4:$B$8425=B219,'Data Transformation'!$G$4:$G$8425),'Bin Analysis'!$B232)</f>
        <v>2073</v>
      </c>
      <c r="I232">
        <f t="shared" si="28"/>
        <v>0</v>
      </c>
      <c r="J232">
        <f t="shared" si="29"/>
        <v>0</v>
      </c>
      <c r="K232">
        <f>J232*Weighting!$W$16</f>
        <v>0</v>
      </c>
      <c r="M232" s="14"/>
    </row>
    <row r="233" spans="1:13" x14ac:dyDescent="0.25">
      <c r="A233" s="32" t="str">
        <f>IF(Weighting!$P$17&gt;0,B233,"")</f>
        <v/>
      </c>
      <c r="B233" t="e">
        <f>Weighting!$C$17</f>
        <v>#DIV/0!</v>
      </c>
      <c r="C233" t="e">
        <f>Weighting!$F$17</f>
        <v>#NUM!</v>
      </c>
      <c r="D233" t="e">
        <f>IF(C233=1,'Data Transformation'!$G$3+0.5*'Data Transformation'!$W$25,IF(C234=1,D234-'Data Transformation'!$W$25,FALSE))</f>
        <v>#NUM!</v>
      </c>
      <c r="E233">
        <f t="array" ref="E233">IF(ISLOGICAL(D233),"",FREQUENCY(IF('Data Transformation'!$B$425:$B$8425='Bin Analysis'!$B219,'Data Transformation'!$G$425:$G$8425),D233))</f>
        <v>2001</v>
      </c>
      <c r="F233">
        <f t="shared" si="27"/>
        <v>0</v>
      </c>
      <c r="G233">
        <f>Weighting!$H$17</f>
        <v>0</v>
      </c>
      <c r="H233">
        <f t="array" ref="H233">FREQUENCY(IF('Data Transformation'!$B$4:$B$8425=B219,'Data Transformation'!$G$4:$G$8425),'Bin Analysis'!$B233)</f>
        <v>2073</v>
      </c>
      <c r="I233">
        <f t="shared" si="28"/>
        <v>0</v>
      </c>
      <c r="J233">
        <f t="shared" si="29"/>
        <v>0</v>
      </c>
      <c r="K233">
        <f>J233*Weighting!$W$17</f>
        <v>0</v>
      </c>
      <c r="M233" s="14"/>
    </row>
    <row r="234" spans="1:13" x14ac:dyDescent="0.25">
      <c r="A234" s="32" t="str">
        <f>IF(Weighting!$P$18&gt;0,B234,"")</f>
        <v/>
      </c>
      <c r="B234" t="e">
        <f>Weighting!$C$18</f>
        <v>#DIV/0!</v>
      </c>
      <c r="C234" t="e">
        <f>Weighting!$F$18</f>
        <v>#NUM!</v>
      </c>
      <c r="D234" t="e">
        <f>IF(C234=1,'Data Transformation'!$G$3+0.5*'Data Transformation'!$W$25,IF(C235=1,D235-'Data Transformation'!$W$25,FALSE))</f>
        <v>#NUM!</v>
      </c>
      <c r="E234">
        <f t="array" ref="E234">IF(ISLOGICAL(D234),"",FREQUENCY(IF('Data Transformation'!$B$425:$B$8425='Bin Analysis'!$B219,'Data Transformation'!$G$425:$G$8425),D234))</f>
        <v>2001</v>
      </c>
      <c r="F234">
        <f t="shared" si="27"/>
        <v>0</v>
      </c>
      <c r="G234">
        <f>Weighting!$H$18</f>
        <v>0</v>
      </c>
      <c r="H234">
        <f t="array" ref="H234">FREQUENCY(IF('Data Transformation'!$B$4:$B$8425=B219,'Data Transformation'!$G$4:$G$8425),'Bin Analysis'!$B234)</f>
        <v>2073</v>
      </c>
      <c r="I234">
        <f t="shared" si="28"/>
        <v>0</v>
      </c>
      <c r="J234">
        <f t="shared" si="29"/>
        <v>0</v>
      </c>
      <c r="K234">
        <f>J234*Weighting!$W$18</f>
        <v>0</v>
      </c>
      <c r="M234" s="14"/>
    </row>
    <row r="235" spans="1:13" x14ac:dyDescent="0.25">
      <c r="A235" s="32" t="str">
        <f>IF(Weighting!$P$19&gt;0,B235,"")</f>
        <v/>
      </c>
      <c r="B235" t="e">
        <f>Weighting!$C$19</f>
        <v>#DIV/0!</v>
      </c>
      <c r="C235" t="e">
        <f>Weighting!$F$19</f>
        <v>#NUM!</v>
      </c>
      <c r="D235" t="e">
        <f>IF(C235=1,'Data Transformation'!$G$3+0.5*'Data Transformation'!$W$25,IF(C236=1,D236-'Data Transformation'!$W$25,FALSE))</f>
        <v>#NUM!</v>
      </c>
      <c r="E235">
        <f t="array" ref="E235">IF(ISLOGICAL(D235),"",FREQUENCY(IF('Data Transformation'!$B$425:$B$8425='Bin Analysis'!$B219,'Data Transformation'!$G$425:$G$8425),D235))</f>
        <v>2001</v>
      </c>
      <c r="F235">
        <f t="shared" si="27"/>
        <v>0</v>
      </c>
      <c r="G235">
        <f>Weighting!$H$19</f>
        <v>0</v>
      </c>
      <c r="H235">
        <f t="array" ref="H235">FREQUENCY(IF('Data Transformation'!$B$4:$B$8425=B219,'Data Transformation'!$G$4:$G$8425),'Bin Analysis'!$B235)</f>
        <v>2073</v>
      </c>
      <c r="I235">
        <f t="shared" si="28"/>
        <v>0</v>
      </c>
      <c r="J235">
        <f t="shared" si="29"/>
        <v>0</v>
      </c>
      <c r="K235">
        <f>J235*Weighting!$W$19</f>
        <v>0</v>
      </c>
      <c r="M235" s="14"/>
    </row>
    <row r="236" spans="1:13" x14ac:dyDescent="0.25">
      <c r="A236" s="32" t="str">
        <f>IF(Weighting!$P$20&gt;0,B236,"")</f>
        <v/>
      </c>
      <c r="B236" t="e">
        <f>Weighting!$C$20</f>
        <v>#DIV/0!</v>
      </c>
      <c r="C236" t="e">
        <f>Weighting!$F$20</f>
        <v>#NUM!</v>
      </c>
      <c r="D236" t="e">
        <f>IF(C236=1,'Data Transformation'!$G$3+0.5*'Data Transformation'!$W$25,IF(C237=1,D237-'Data Transformation'!$W$25,FALSE))</f>
        <v>#NUM!</v>
      </c>
      <c r="E236">
        <f t="array" ref="E236">IF(ISLOGICAL(D236),"",FREQUENCY(IF('Data Transformation'!$B$425:$B$8425='Bin Analysis'!$B219,'Data Transformation'!$G$425:$G$8425),D236))</f>
        <v>2001</v>
      </c>
      <c r="F236">
        <f t="shared" si="27"/>
        <v>0</v>
      </c>
      <c r="G236">
        <f>Weighting!$H$20</f>
        <v>0</v>
      </c>
      <c r="H236">
        <f t="array" ref="H236">FREQUENCY(IF('Data Transformation'!$B$4:$B$8425=B219,'Data Transformation'!$G$4:$G$8425),'Bin Analysis'!$B236)</f>
        <v>2073</v>
      </c>
      <c r="I236">
        <f t="shared" si="28"/>
        <v>0</v>
      </c>
      <c r="J236">
        <f t="shared" si="29"/>
        <v>0</v>
      </c>
      <c r="K236">
        <f>J236*Weighting!$W$20</f>
        <v>0</v>
      </c>
      <c r="M236" s="14"/>
    </row>
    <row r="237" spans="1:13" x14ac:dyDescent="0.25">
      <c r="A237" s="32" t="str">
        <f>IF(Weighting!$P$21&gt;0,B237,"")</f>
        <v/>
      </c>
      <c r="B237" t="e">
        <f>Weighting!$C$21</f>
        <v>#DIV/0!</v>
      </c>
      <c r="C237" t="e">
        <f>Weighting!$F$21</f>
        <v>#NUM!</v>
      </c>
      <c r="D237" t="e">
        <f>IF(C237=1,'Data Transformation'!$G$3+0.5*'Data Transformation'!$W$25,IF(C238=1,D238-'Data Transformation'!$W$25,FALSE))</f>
        <v>#NUM!</v>
      </c>
      <c r="E237">
        <f t="array" ref="E237">IF(ISLOGICAL(D237),"",FREQUENCY(IF('Data Transformation'!$B$425:$B$8425='Bin Analysis'!$B219,'Data Transformation'!$G$425:$G$8425),D237))</f>
        <v>2001</v>
      </c>
      <c r="F237">
        <f t="shared" si="27"/>
        <v>0</v>
      </c>
      <c r="G237">
        <f>Weighting!$H$21</f>
        <v>0</v>
      </c>
      <c r="H237">
        <f t="array" ref="H237">FREQUENCY(IF('Data Transformation'!$B$4:$B$8425=B219,'Data Transformation'!$G$4:$G$8425),'Bin Analysis'!$B237)</f>
        <v>2073</v>
      </c>
      <c r="I237">
        <f t="shared" si="28"/>
        <v>0</v>
      </c>
      <c r="J237">
        <f t="shared" si="29"/>
        <v>0</v>
      </c>
      <c r="K237">
        <f>J237*Weighting!$W$21</f>
        <v>0</v>
      </c>
      <c r="M237" s="14"/>
    </row>
    <row r="238" spans="1:13" x14ac:dyDescent="0.25">
      <c r="A238" s="32" t="str">
        <f>IF(Weighting!$P$22&gt;0,B238,"")</f>
        <v/>
      </c>
      <c r="B238" t="e">
        <f>Weighting!$C$22</f>
        <v>#DIV/0!</v>
      </c>
      <c r="C238" t="e">
        <f>Weighting!$F$22</f>
        <v>#NUM!</v>
      </c>
      <c r="D238" t="e">
        <f>IF(C238=1,'Data Transformation'!$G$3+0.5*'Data Transformation'!$W$25,IF(C239=1,D239-'Data Transformation'!$W$25,FALSE))</f>
        <v>#NUM!</v>
      </c>
      <c r="E238">
        <f t="array" ref="E238">IF(ISLOGICAL(D238),"",FREQUENCY(IF('Data Transformation'!$B$425:$B$8425='Bin Analysis'!$B219,'Data Transformation'!$G$425:$G$8425),D238))</f>
        <v>2001</v>
      </c>
      <c r="F238">
        <f t="shared" si="27"/>
        <v>0</v>
      </c>
      <c r="G238">
        <f>Weighting!$H$22</f>
        <v>0</v>
      </c>
      <c r="H238">
        <f t="array" ref="H238">FREQUENCY(IF('Data Transformation'!$B$4:$B$8425=B219,'Data Transformation'!$G$4:$G$8425),'Bin Analysis'!$B238)</f>
        <v>2073</v>
      </c>
      <c r="I238">
        <f t="shared" si="28"/>
        <v>0</v>
      </c>
      <c r="J238">
        <f t="shared" si="29"/>
        <v>0</v>
      </c>
      <c r="K238">
        <f>J238*Weighting!$W$22</f>
        <v>0</v>
      </c>
      <c r="M238" s="14"/>
    </row>
    <row r="239" spans="1:13" x14ac:dyDescent="0.25">
      <c r="A239" s="32" t="str">
        <f>IF(Weighting!$P$23&gt;0,B239,"")</f>
        <v/>
      </c>
      <c r="B239" t="e">
        <f>Weighting!$C$23</f>
        <v>#DIV/0!</v>
      </c>
      <c r="C239" t="e">
        <f>Weighting!$F$23</f>
        <v>#NUM!</v>
      </c>
      <c r="D239" t="e">
        <f>IF(C239=1,'Data Transformation'!$G$3+0.5*'Data Transformation'!$W$25,IF(C240=1,D240-'Data Transformation'!$W$25,FALSE))</f>
        <v>#NUM!</v>
      </c>
      <c r="E239">
        <f t="array" ref="E239">IF(ISLOGICAL(D239),"",FREQUENCY(IF('Data Transformation'!$B$425:$B$8425='Bin Analysis'!$B219,'Data Transformation'!$G$425:$G$8425),D239))</f>
        <v>2001</v>
      </c>
      <c r="F239">
        <f t="shared" si="27"/>
        <v>0</v>
      </c>
      <c r="G239">
        <f>Weighting!$H$23</f>
        <v>0</v>
      </c>
      <c r="H239">
        <f t="array" ref="H239">FREQUENCY(IF('Data Transformation'!$B$4:$B$8425=B219,'Data Transformation'!$G$4:$G$8425),'Bin Analysis'!$B239)</f>
        <v>2073</v>
      </c>
      <c r="I239">
        <f t="shared" si="28"/>
        <v>0</v>
      </c>
      <c r="J239">
        <f t="shared" si="29"/>
        <v>0</v>
      </c>
      <c r="K239">
        <f>J239*Weighting!$W$23</f>
        <v>0</v>
      </c>
      <c r="M239" s="14"/>
    </row>
    <row r="240" spans="1:13" x14ac:dyDescent="0.25">
      <c r="A240" s="32" t="str">
        <f>IF(Weighting!$P$24&gt;0,B240,"")</f>
        <v/>
      </c>
      <c r="B240" t="e">
        <f>Weighting!$C$24</f>
        <v>#DIV/0!</v>
      </c>
      <c r="C240" t="e">
        <f>Weighting!$F$24</f>
        <v>#NUM!</v>
      </c>
      <c r="D240" t="e">
        <f>IF(C240=1,'Data Transformation'!$G$3+0.5*'Data Transformation'!$W$25,IF(C241=1,D241-'Data Transformation'!$W$25,FALSE))</f>
        <v>#NUM!</v>
      </c>
      <c r="E240">
        <f t="array" ref="E240">IF(ISLOGICAL(D240),"",FREQUENCY(IF('Data Transformation'!$B$425:$B$8425='Bin Analysis'!$B219,'Data Transformation'!$G$425:$G$8425),D240))</f>
        <v>2001</v>
      </c>
      <c r="F240">
        <f t="shared" si="27"/>
        <v>0</v>
      </c>
      <c r="G240">
        <f>Weighting!$H$24</f>
        <v>0</v>
      </c>
      <c r="H240">
        <f t="array" ref="H240">FREQUENCY(IF('Data Transformation'!$B$4:$B$8425=B219,'Data Transformation'!$G$4:$G$8425),'Bin Analysis'!$B240)</f>
        <v>2073</v>
      </c>
      <c r="I240">
        <f t="shared" si="28"/>
        <v>0</v>
      </c>
      <c r="J240">
        <f t="shared" si="29"/>
        <v>0</v>
      </c>
      <c r="K240">
        <f>J240*Weighting!$W$24</f>
        <v>0</v>
      </c>
      <c r="M240" s="14"/>
    </row>
    <row r="241" spans="1:25" x14ac:dyDescent="0.25">
      <c r="A241" s="32" t="str">
        <f>IF(Weighting!$P$25&gt;0,B241,"")</f>
        <v/>
      </c>
      <c r="B241" t="e">
        <f>Weighting!$C$25</f>
        <v>#DIV/0!</v>
      </c>
      <c r="C241" t="e">
        <f>Weighting!$F$25</f>
        <v>#NUM!</v>
      </c>
      <c r="D241" t="e">
        <f>IF(C241=1,'Data Transformation'!$G$3+0.5*'Data Transformation'!$W$25,IF(C242=1,D242-'Data Transformation'!$W$25,FALSE))</f>
        <v>#NUM!</v>
      </c>
      <c r="E241">
        <f t="array" ref="E241">IF(ISLOGICAL(D241),"",FREQUENCY(IF('Data Transformation'!$B$425:$B$8425='Bin Analysis'!$B219,'Data Transformation'!$G$425:$G$8425),D241))</f>
        <v>2001</v>
      </c>
      <c r="F241">
        <f t="shared" si="27"/>
        <v>0</v>
      </c>
      <c r="G241">
        <f>Weighting!$H$25</f>
        <v>0</v>
      </c>
      <c r="H241">
        <f t="array" ref="H241">FREQUENCY(IF('Data Transformation'!$B$4:$B$8425=B219,'Data Transformation'!$G$4:$G$8425),'Bin Analysis'!$B241)</f>
        <v>2073</v>
      </c>
      <c r="I241">
        <f t="shared" si="28"/>
        <v>0</v>
      </c>
      <c r="J241">
        <f t="shared" si="29"/>
        <v>0</v>
      </c>
      <c r="K241">
        <f>J241*Weighting!$W$25</f>
        <v>0</v>
      </c>
      <c r="M241" s="14"/>
    </row>
    <row r="242" spans="1:25" x14ac:dyDescent="0.25">
      <c r="N242" s="57"/>
      <c r="O242"/>
      <c r="P242"/>
      <c r="Q242"/>
      <c r="R242"/>
    </row>
    <row r="243" spans="1:25" ht="23.25" x14ac:dyDescent="0.35">
      <c r="A243" s="21" t="s">
        <v>0</v>
      </c>
      <c r="B243" s="21" t="str">
        <f>IFERROR(VLOOKUP(C243,'Data Transformation'!$L$6:$M$426,2,FALSE),"")</f>
        <v/>
      </c>
      <c r="C243" s="21">
        <f>C219+1</f>
        <v>10</v>
      </c>
      <c r="D243" s="21"/>
      <c r="E243" s="21"/>
      <c r="F243" s="21"/>
      <c r="G243" s="21"/>
      <c r="H243" s="22"/>
      <c r="I243" s="22"/>
      <c r="J243" s="22"/>
      <c r="K243" s="21"/>
      <c r="L243" s="21" t="str">
        <f>B243</f>
        <v/>
      </c>
      <c r="M243" s="23" t="e">
        <f>INDEX('Data Transformation'!$O$4:$O$424,MATCH($B243,'Data Transformation'!$M$4:$M$424,0),MATCH($M$2,'Data Transformation'!$O$3,0))</f>
        <v>#N/A</v>
      </c>
      <c r="N243" s="27" t="e">
        <f>IF('Input and Summary Results'!$J$16="minimum",'Bin Analysis'!X244/(M243-1),'Bin Analysis'!Y243/('Bin Analysis'!M243-1))</f>
        <v>#N/A</v>
      </c>
      <c r="O243" s="27" t="e">
        <f>IF(M243=FALSE,NA(),(VLOOKUP(1,C246:K265,4,FALSE))/(M243-1))</f>
        <v>#N/A</v>
      </c>
      <c r="P243" s="27" t="e">
        <f>IF(M243=FALSE,NA(),SUM(J246:J265)/Weighting!$S$5)</f>
        <v>#N/A</v>
      </c>
      <c r="Q243" s="27" t="e">
        <f>IF(M243=FALSE,NA(),SUM(K246:K265)/Weighting!$S$6)</f>
        <v>#N/A</v>
      </c>
      <c r="R243" s="27" t="e">
        <f>IF(M243=FALSE,NA(),(VLOOKUP(1,G246:K265,3,FALSE))/(M243-1))</f>
        <v>#N/A</v>
      </c>
      <c r="S243" s="22" t="e">
        <f>IF(M243=FALSE,NA(),IF(SUM(J246:J265)=2,"yes","no"))</f>
        <v>#N/A</v>
      </c>
      <c r="X243" s="2" cm="2">
        <f t="array" ref="X243:X244">FREQUENCY(IF('Data Transformation'!$B$425:$B$6424='Bin Analysis'!L243,'Data Transformation'!$G$425:$G$6424),'Data Transformation'!$U$11)</f>
        <v>0</v>
      </c>
      <c r="Y243" s="2" cm="2">
        <f t="array" ref="Y243:Y244">FREQUENCY(IF('Data Transformation'!$B$425:$B$6424='Bin Analysis'!L243,'Data Transformation'!$G$425:$G$6424),'Data Transformation'!$U$12)</f>
        <v>0</v>
      </c>
    </row>
    <row r="244" spans="1:25" x14ac:dyDescent="0.25">
      <c r="A244" s="14" t="s">
        <v>67</v>
      </c>
      <c r="B244" t="s">
        <v>47</v>
      </c>
      <c r="C244" t="s">
        <v>5</v>
      </c>
      <c r="D244" t="s">
        <v>98</v>
      </c>
      <c r="E244" t="s">
        <v>99</v>
      </c>
      <c r="F244" t="s">
        <v>100</v>
      </c>
      <c r="G244" t="s">
        <v>69</v>
      </c>
      <c r="H244" t="s">
        <v>31</v>
      </c>
      <c r="I244" t="s">
        <v>32</v>
      </c>
      <c r="J244" t="s">
        <v>46</v>
      </c>
      <c r="K244" s="14" t="s">
        <v>45</v>
      </c>
      <c r="M244" s="14"/>
      <c r="X244" s="2">
        <v>0</v>
      </c>
      <c r="Y244" s="2">
        <v>0</v>
      </c>
    </row>
    <row r="245" spans="1:25" x14ac:dyDescent="0.25">
      <c r="A245" s="32"/>
      <c r="D245" t="e">
        <f>IF(C245=1,'Data Transformation'!$G$3+0.5*'Data Transformation'!$W$25,IF(C246=1,D246-'Data Transformation'!$W$25,FALSE))</f>
        <v>#NUM!</v>
      </c>
      <c r="E245">
        <f t="array" ref="E245">IF(ISLOGICAL(D245),"",FREQUENCY(IF('Data Transformation'!$B$425:$B$8425='Bin Analysis'!$B243,'Data Transformation'!$G$425:$G$8425),D245))</f>
        <v>2001</v>
      </c>
      <c r="F245" t="e">
        <f>IF(ISLOGICAL(D245),"",E245-E244)</f>
        <v>#VALUE!</v>
      </c>
      <c r="M245" s="14"/>
    </row>
    <row r="246" spans="1:25" x14ac:dyDescent="0.25">
      <c r="A246" s="32" t="e">
        <f>IF(Weighting!$P$6&gt;0,B246,"")</f>
        <v>#NUM!</v>
      </c>
      <c r="B246" t="e">
        <f>Weighting!$C$6</f>
        <v>#DIV/0!</v>
      </c>
      <c r="C246" t="e">
        <f>Weighting!$F$6</f>
        <v>#NUM!</v>
      </c>
      <c r="D246" t="e">
        <f>IF(C246=1,'Data Transformation'!$G$3+0.5*'Data Transformation'!$W$25,IF(C247=1,D247-'Data Transformation'!$W$25,FALSE))</f>
        <v>#NUM!</v>
      </c>
      <c r="E246">
        <f t="array" ref="E246">IF(ISLOGICAL(D246),"",FREQUENCY(IF('Data Transformation'!$B$425:$B$8425='Bin Analysis'!$B243,'Data Transformation'!$G$425:$G$8425),D246))</f>
        <v>2001</v>
      </c>
      <c r="F246">
        <f>IF(ISLOGICAL(D246),"",E246-E245)</f>
        <v>0</v>
      </c>
      <c r="G246">
        <f>Weighting!$H$6</f>
        <v>1</v>
      </c>
      <c r="H246">
        <f t="array" ref="H246">FREQUENCY(IF('Data Transformation'!$B$4:$B$8425=B243,'Data Transformation'!$G$4:$G$8425),'Bin Analysis'!$B246)</f>
        <v>2073</v>
      </c>
      <c r="I246">
        <f>H246-H245</f>
        <v>2073</v>
      </c>
      <c r="J246">
        <f>IF(I246=0,0,1)</f>
        <v>1</v>
      </c>
      <c r="K246" t="e">
        <f>J246*Weighting!$W$6</f>
        <v>#NUM!</v>
      </c>
      <c r="M246" s="14"/>
    </row>
    <row r="247" spans="1:25" x14ac:dyDescent="0.25">
      <c r="A247" s="32" t="str">
        <f>IF(Weighting!$P$7&gt;0,B247,"")</f>
        <v/>
      </c>
      <c r="B247" t="e">
        <f>Weighting!$C$7</f>
        <v>#DIV/0!</v>
      </c>
      <c r="C247" t="e">
        <f>Weighting!$F$7</f>
        <v>#NUM!</v>
      </c>
      <c r="D247" t="e">
        <f>IF(C247=1,'Data Transformation'!$G$3+0.5*'Data Transformation'!$W$25,IF(C248=1,D248-'Data Transformation'!$W$25,FALSE))</f>
        <v>#NUM!</v>
      </c>
      <c r="E247">
        <f t="array" ref="E247">IF(ISLOGICAL(D247),"",FREQUENCY(IF('Data Transformation'!$B$425:$B$8425='Bin Analysis'!$B243,'Data Transformation'!$G$425:$G$8425),D247))</f>
        <v>2001</v>
      </c>
      <c r="F247">
        <f t="shared" ref="F247:F265" si="30">IF(ISLOGICAL(D247),"",E247-E246)</f>
        <v>0</v>
      </c>
      <c r="G247">
        <f>Weighting!$H$7</f>
        <v>0</v>
      </c>
      <c r="H247">
        <f t="array" ref="H247">FREQUENCY(IF('Data Transformation'!$B$4:$B$8425=B243,'Data Transformation'!$G$4:$G$8425),'Bin Analysis'!$B247)</f>
        <v>2073</v>
      </c>
      <c r="I247">
        <f t="shared" ref="I247:I265" si="31">H247-H246</f>
        <v>0</v>
      </c>
      <c r="J247">
        <f>IF(I247=0,0,1)</f>
        <v>0</v>
      </c>
      <c r="K247">
        <f>J247*Weighting!$W$7</f>
        <v>0</v>
      </c>
      <c r="M247" s="14"/>
    </row>
    <row r="248" spans="1:25" x14ac:dyDescent="0.25">
      <c r="A248" s="32" t="str">
        <f>IF(Weighting!$P$8&gt;0,B248,"")</f>
        <v/>
      </c>
      <c r="B248" t="e">
        <f>Weighting!$C$8</f>
        <v>#DIV/0!</v>
      </c>
      <c r="C248" t="e">
        <f>Weighting!$F$8</f>
        <v>#NUM!</v>
      </c>
      <c r="D248" t="e">
        <f>IF(C248=1,'Data Transformation'!$G$3+0.5*'Data Transformation'!$W$25,IF(C249=1,D249-'Data Transformation'!$W$25,FALSE))</f>
        <v>#NUM!</v>
      </c>
      <c r="E248">
        <f t="array" ref="E248">IF(ISLOGICAL(D248),"",FREQUENCY(IF('Data Transformation'!$B$425:$B$8425='Bin Analysis'!$B243,'Data Transformation'!$G$425:$G$8425),D248))</f>
        <v>2001</v>
      </c>
      <c r="F248">
        <f t="shared" si="30"/>
        <v>0</v>
      </c>
      <c r="G248">
        <f>Weighting!$H$8</f>
        <v>0</v>
      </c>
      <c r="H248">
        <f t="array" ref="H248">FREQUENCY(IF('Data Transformation'!$B$4:$B$8425=B243,'Data Transformation'!$G$4:$G$8425),'Bin Analysis'!$B248)</f>
        <v>2073</v>
      </c>
      <c r="I248">
        <f t="shared" si="31"/>
        <v>0</v>
      </c>
      <c r="J248">
        <f t="shared" ref="J248:J265" si="32">IF(I248=0,0,1)</f>
        <v>0</v>
      </c>
      <c r="K248">
        <f>J248*Weighting!$W$8</f>
        <v>0</v>
      </c>
      <c r="M248" s="14"/>
    </row>
    <row r="249" spans="1:25" x14ac:dyDescent="0.25">
      <c r="A249" s="32" t="str">
        <f>IF(Weighting!$P$9&gt;0,B249,"")</f>
        <v/>
      </c>
      <c r="B249" s="50" t="e">
        <f>Weighting!$C$9</f>
        <v>#DIV/0!</v>
      </c>
      <c r="C249" t="e">
        <f>Weighting!$F$9</f>
        <v>#NUM!</v>
      </c>
      <c r="D249" t="e">
        <f>IF(C249=1,'Data Transformation'!$G$3+0.5*'Data Transformation'!$W$25,IF(C250=1,D250-'Data Transformation'!$W$25,FALSE))</f>
        <v>#NUM!</v>
      </c>
      <c r="E249">
        <f t="array" ref="E249">IF(ISLOGICAL(D249),"",FREQUENCY(IF('Data Transformation'!$B$425:$B$8425='Bin Analysis'!$B243,'Data Transformation'!$G$425:$G$8425),D249))</f>
        <v>2001</v>
      </c>
      <c r="F249">
        <f t="shared" si="30"/>
        <v>0</v>
      </c>
      <c r="G249">
        <f>Weighting!$H$9</f>
        <v>0</v>
      </c>
      <c r="H249">
        <f t="array" ref="H249">FREQUENCY(IF('Data Transformation'!$B$4:$B$8425=B243,'Data Transformation'!$G$4:$G$8425),'Bin Analysis'!$B249)</f>
        <v>2073</v>
      </c>
      <c r="I249">
        <f t="shared" si="31"/>
        <v>0</v>
      </c>
      <c r="J249">
        <f t="shared" si="32"/>
        <v>0</v>
      </c>
      <c r="K249">
        <f>J249*Weighting!$W$9</f>
        <v>0</v>
      </c>
      <c r="M249" s="14"/>
    </row>
    <row r="250" spans="1:25" x14ac:dyDescent="0.25">
      <c r="A250" s="32" t="str">
        <f>IF(Weighting!$P$10&gt;0,B250,"")</f>
        <v/>
      </c>
      <c r="B250" t="e">
        <f>Weighting!$C$10</f>
        <v>#DIV/0!</v>
      </c>
      <c r="C250" t="e">
        <f>Weighting!$F$10</f>
        <v>#NUM!</v>
      </c>
      <c r="D250" t="e">
        <f>IF(C250=1,'Data Transformation'!$G$3+0.5*'Data Transformation'!$W$25,IF(C251=1,D251-'Data Transformation'!$W$25,FALSE))</f>
        <v>#NUM!</v>
      </c>
      <c r="E250">
        <f t="array" ref="E250">IF(ISLOGICAL(D250),"",FREQUENCY(IF('Data Transformation'!$B$425:$B$8425='Bin Analysis'!$B243,'Data Transformation'!$G$425:$G$8425),D250))</f>
        <v>2001</v>
      </c>
      <c r="F250">
        <f t="shared" si="30"/>
        <v>0</v>
      </c>
      <c r="G250">
        <f>Weighting!$H$10</f>
        <v>0</v>
      </c>
      <c r="H250">
        <f t="array" ref="H250">FREQUENCY(IF('Data Transformation'!$B$4:$B$8425=B243,'Data Transformation'!$G$4:$G$8425),'Bin Analysis'!$B250)</f>
        <v>2073</v>
      </c>
      <c r="I250">
        <f t="shared" si="31"/>
        <v>0</v>
      </c>
      <c r="J250">
        <f t="shared" si="32"/>
        <v>0</v>
      </c>
      <c r="K250">
        <f>J250*Weighting!$W$10</f>
        <v>0</v>
      </c>
      <c r="M250" s="14"/>
    </row>
    <row r="251" spans="1:25" x14ac:dyDescent="0.25">
      <c r="A251" s="32" t="str">
        <f>IF(Weighting!$P$11&gt;0,B251,"")</f>
        <v/>
      </c>
      <c r="B251" t="e">
        <f>Weighting!$C$11</f>
        <v>#DIV/0!</v>
      </c>
      <c r="C251" t="e">
        <f>Weighting!$F$11</f>
        <v>#NUM!</v>
      </c>
      <c r="D251" t="e">
        <f>IF(C251=1,'Data Transformation'!$G$3+0.5*'Data Transformation'!$W$25,IF(C252=1,D252-'Data Transformation'!$W$25,FALSE))</f>
        <v>#NUM!</v>
      </c>
      <c r="E251">
        <f t="array" ref="E251">IF(ISLOGICAL(D251),"",FREQUENCY(IF('Data Transformation'!$B$425:$B$8425='Bin Analysis'!$B243,'Data Transformation'!$G$425:$G$8425),D251))</f>
        <v>2001</v>
      </c>
      <c r="F251">
        <f t="shared" si="30"/>
        <v>0</v>
      </c>
      <c r="G251">
        <f>Weighting!$H$11</f>
        <v>0</v>
      </c>
      <c r="H251">
        <f t="array" ref="H251">FREQUENCY(IF('Data Transformation'!$B$4:$B$8425=B243,'Data Transformation'!$G$4:$G$8425),'Bin Analysis'!$B251)</f>
        <v>2073</v>
      </c>
      <c r="I251">
        <f t="shared" si="31"/>
        <v>0</v>
      </c>
      <c r="J251">
        <f t="shared" si="32"/>
        <v>0</v>
      </c>
      <c r="K251">
        <f>J251*Weighting!$W$11</f>
        <v>0</v>
      </c>
      <c r="M251" s="14"/>
    </row>
    <row r="252" spans="1:25" x14ac:dyDescent="0.25">
      <c r="A252" s="32" t="str">
        <f>IF(Weighting!$P$12&gt;0,B252,"")</f>
        <v/>
      </c>
      <c r="B252" t="e">
        <f>Weighting!$C$12</f>
        <v>#DIV/0!</v>
      </c>
      <c r="C252" t="e">
        <f>Weighting!$F$12</f>
        <v>#NUM!</v>
      </c>
      <c r="D252" t="e">
        <f>IF(C252=1,'Data Transformation'!$G$3+0.5*'Data Transformation'!$W$25,IF(C253=1,D253-'Data Transformation'!$W$25,FALSE))</f>
        <v>#NUM!</v>
      </c>
      <c r="E252">
        <f t="array" ref="E252">IF(ISLOGICAL(D252),"",FREQUENCY(IF('Data Transformation'!$B$425:$B$8425='Bin Analysis'!$B243,'Data Transformation'!$G$425:$G$8425),D252))</f>
        <v>2001</v>
      </c>
      <c r="F252">
        <f t="shared" si="30"/>
        <v>0</v>
      </c>
      <c r="G252">
        <f>Weighting!$H$12</f>
        <v>0</v>
      </c>
      <c r="H252">
        <f t="array" ref="H252">FREQUENCY(IF('Data Transformation'!$B$4:$B$8425=B243,'Data Transformation'!$G$4:$G$8425),'Bin Analysis'!$B252)</f>
        <v>2073</v>
      </c>
      <c r="I252">
        <f t="shared" si="31"/>
        <v>0</v>
      </c>
      <c r="J252">
        <f t="shared" si="32"/>
        <v>0</v>
      </c>
      <c r="K252">
        <f>J252*Weighting!$W$12</f>
        <v>0</v>
      </c>
      <c r="M252" s="14"/>
    </row>
    <row r="253" spans="1:25" x14ac:dyDescent="0.25">
      <c r="A253" s="32" t="str">
        <f>IF(Weighting!$P$13&gt;0,B253,"")</f>
        <v/>
      </c>
      <c r="B253" t="e">
        <f>Weighting!$C$13</f>
        <v>#DIV/0!</v>
      </c>
      <c r="C253" t="e">
        <f>Weighting!$F$13</f>
        <v>#NUM!</v>
      </c>
      <c r="D253" t="e">
        <f>IF(C253=1,'Data Transformation'!$G$3+0.5*'Data Transformation'!$W$25,IF(C254=1,D254-'Data Transformation'!$W$25,FALSE))</f>
        <v>#NUM!</v>
      </c>
      <c r="E253">
        <f t="array" ref="E253">IF(ISLOGICAL(D253),"",FREQUENCY(IF('Data Transformation'!$B$425:$B$8425='Bin Analysis'!$B243,'Data Transformation'!$G$425:$G$8425),D253))</f>
        <v>2001</v>
      </c>
      <c r="F253">
        <f t="shared" si="30"/>
        <v>0</v>
      </c>
      <c r="G253">
        <f>Weighting!$H$13</f>
        <v>0</v>
      </c>
      <c r="H253">
        <f t="array" ref="H253">FREQUENCY(IF('Data Transformation'!$B$4:$B$8425=B243,'Data Transformation'!$G$4:$G$8425),'Bin Analysis'!$B253)</f>
        <v>2073</v>
      </c>
      <c r="I253">
        <f t="shared" si="31"/>
        <v>0</v>
      </c>
      <c r="J253">
        <f t="shared" si="32"/>
        <v>0</v>
      </c>
      <c r="K253">
        <f>J253*Weighting!$W$13</f>
        <v>0</v>
      </c>
      <c r="M253" s="14"/>
    </row>
    <row r="254" spans="1:25" x14ac:dyDescent="0.25">
      <c r="A254" s="32" t="str">
        <f>IF(Weighting!$P$14&gt;0,B254,"")</f>
        <v/>
      </c>
      <c r="B254" t="e">
        <f>Weighting!$C$14</f>
        <v>#DIV/0!</v>
      </c>
      <c r="C254" t="e">
        <f>Weighting!$F$14</f>
        <v>#NUM!</v>
      </c>
      <c r="D254" t="e">
        <f>IF(C254=1,'Data Transformation'!$G$3+0.5*'Data Transformation'!$W$25,IF(C255=1,D255-'Data Transformation'!$W$25,FALSE))</f>
        <v>#NUM!</v>
      </c>
      <c r="E254">
        <f t="array" ref="E254">IF(ISLOGICAL(D254),"",FREQUENCY(IF('Data Transformation'!$B$425:$B$8425='Bin Analysis'!$B243,'Data Transformation'!$G$425:$G$8425),D254))</f>
        <v>2001</v>
      </c>
      <c r="F254">
        <f t="shared" si="30"/>
        <v>0</v>
      </c>
      <c r="G254">
        <f>Weighting!$H$14</f>
        <v>0</v>
      </c>
      <c r="H254">
        <f t="array" ref="H254">FREQUENCY(IF('Data Transformation'!$B$4:$B$8425=B243,'Data Transformation'!$G$4:$G$8425),'Bin Analysis'!$B254)</f>
        <v>2073</v>
      </c>
      <c r="I254">
        <f t="shared" si="31"/>
        <v>0</v>
      </c>
      <c r="J254">
        <f t="shared" si="32"/>
        <v>0</v>
      </c>
      <c r="K254">
        <f>J254*Weighting!$W$14</f>
        <v>0</v>
      </c>
      <c r="M254" s="14"/>
    </row>
    <row r="255" spans="1:25" x14ac:dyDescent="0.25">
      <c r="A255" s="32" t="str">
        <f>IF(Weighting!$P$15&gt;0,B255,"")</f>
        <v/>
      </c>
      <c r="B255" t="e">
        <f>Weighting!$C$15</f>
        <v>#DIV/0!</v>
      </c>
      <c r="C255" t="e">
        <f>Weighting!$F$15</f>
        <v>#NUM!</v>
      </c>
      <c r="D255" t="e">
        <f>IF(C255=1,'Data Transformation'!$G$3+0.5*'Data Transformation'!$W$25,IF(C256=1,D256-'Data Transformation'!$W$25,FALSE))</f>
        <v>#NUM!</v>
      </c>
      <c r="E255">
        <f t="array" ref="E255">IF(ISLOGICAL(D255),"",FREQUENCY(IF('Data Transformation'!$B$425:$B$8425='Bin Analysis'!$B243,'Data Transformation'!$G$425:$G$8425),D255))</f>
        <v>2001</v>
      </c>
      <c r="F255">
        <f t="shared" si="30"/>
        <v>0</v>
      </c>
      <c r="G255">
        <f>Weighting!$H$15</f>
        <v>0</v>
      </c>
      <c r="H255">
        <f t="array" ref="H255">FREQUENCY(IF('Data Transformation'!$B$4:$B$8425=B243,'Data Transformation'!$G$4:$G$8425),'Bin Analysis'!$B255)</f>
        <v>2073</v>
      </c>
      <c r="I255">
        <f t="shared" si="31"/>
        <v>0</v>
      </c>
      <c r="J255">
        <f t="shared" si="32"/>
        <v>0</v>
      </c>
      <c r="K255">
        <f>J255*Weighting!$W$15</f>
        <v>0</v>
      </c>
      <c r="M255" s="14"/>
    </row>
    <row r="256" spans="1:25" x14ac:dyDescent="0.25">
      <c r="A256" s="32" t="str">
        <f>IF(Weighting!$P$16&gt;0,B256,"")</f>
        <v/>
      </c>
      <c r="B256" t="e">
        <f>Weighting!$C$16</f>
        <v>#DIV/0!</v>
      </c>
      <c r="C256" t="e">
        <f>Weighting!$F$16</f>
        <v>#NUM!</v>
      </c>
      <c r="D256" t="e">
        <f>IF(C256=1,'Data Transformation'!$G$3+0.5*'Data Transformation'!$W$25,IF(C257=1,D257-'Data Transformation'!$W$25,FALSE))</f>
        <v>#NUM!</v>
      </c>
      <c r="E256">
        <f t="array" ref="E256">IF(ISLOGICAL(D256),"",FREQUENCY(IF('Data Transformation'!$B$425:$B$8425='Bin Analysis'!$B243,'Data Transformation'!$G$425:$G$8425),D256))</f>
        <v>2001</v>
      </c>
      <c r="F256">
        <f t="shared" si="30"/>
        <v>0</v>
      </c>
      <c r="G256">
        <f>Weighting!$H$16</f>
        <v>0</v>
      </c>
      <c r="H256">
        <f t="array" ref="H256">FREQUENCY(IF('Data Transformation'!$B$4:$B$8425=B243,'Data Transformation'!$G$4:$G$8425),'Bin Analysis'!$B256)</f>
        <v>2073</v>
      </c>
      <c r="I256">
        <f t="shared" si="31"/>
        <v>0</v>
      </c>
      <c r="J256">
        <f t="shared" si="32"/>
        <v>0</v>
      </c>
      <c r="K256">
        <f>J256*Weighting!$W$16</f>
        <v>0</v>
      </c>
      <c r="M256" s="14"/>
    </row>
    <row r="257" spans="1:25" x14ac:dyDescent="0.25">
      <c r="A257" s="32" t="str">
        <f>IF(Weighting!$P$17&gt;0,B257,"")</f>
        <v/>
      </c>
      <c r="B257" t="e">
        <f>Weighting!$C$17</f>
        <v>#DIV/0!</v>
      </c>
      <c r="C257" t="e">
        <f>Weighting!$F$17</f>
        <v>#NUM!</v>
      </c>
      <c r="D257" t="e">
        <f>IF(C257=1,'Data Transformation'!$G$3+0.5*'Data Transformation'!$W$25,IF(C258=1,D258-'Data Transformation'!$W$25,FALSE))</f>
        <v>#NUM!</v>
      </c>
      <c r="E257">
        <f t="array" ref="E257">IF(ISLOGICAL(D257),"",FREQUENCY(IF('Data Transformation'!$B$425:$B$8425='Bin Analysis'!$B243,'Data Transformation'!$G$425:$G$8425),D257))</f>
        <v>2001</v>
      </c>
      <c r="F257">
        <f t="shared" si="30"/>
        <v>0</v>
      </c>
      <c r="G257">
        <f>Weighting!$H$17</f>
        <v>0</v>
      </c>
      <c r="H257">
        <f t="array" ref="H257">FREQUENCY(IF('Data Transformation'!$B$4:$B$8425=B243,'Data Transformation'!$G$4:$G$8425),'Bin Analysis'!$B257)</f>
        <v>2073</v>
      </c>
      <c r="I257">
        <f t="shared" si="31"/>
        <v>0</v>
      </c>
      <c r="J257">
        <f t="shared" si="32"/>
        <v>0</v>
      </c>
      <c r="K257">
        <f>J257*Weighting!$W$17</f>
        <v>0</v>
      </c>
      <c r="M257" s="14"/>
    </row>
    <row r="258" spans="1:25" x14ac:dyDescent="0.25">
      <c r="A258" s="32" t="str">
        <f>IF(Weighting!$P$18&gt;0,B258,"")</f>
        <v/>
      </c>
      <c r="B258" t="e">
        <f>Weighting!$C$18</f>
        <v>#DIV/0!</v>
      </c>
      <c r="C258" t="e">
        <f>Weighting!$F$18</f>
        <v>#NUM!</v>
      </c>
      <c r="D258" t="e">
        <f>IF(C258=1,'Data Transformation'!$G$3+0.5*'Data Transformation'!$W$25,IF(C259=1,D259-'Data Transformation'!$W$25,FALSE))</f>
        <v>#NUM!</v>
      </c>
      <c r="E258">
        <f t="array" ref="E258">IF(ISLOGICAL(D258),"",FREQUENCY(IF('Data Transformation'!$B$425:$B$8425='Bin Analysis'!$B243,'Data Transformation'!$G$425:$G$8425),D258))</f>
        <v>2001</v>
      </c>
      <c r="F258">
        <f t="shared" si="30"/>
        <v>0</v>
      </c>
      <c r="G258">
        <f>Weighting!$H$18</f>
        <v>0</v>
      </c>
      <c r="H258">
        <f t="array" ref="H258">FREQUENCY(IF('Data Transformation'!$B$4:$B$8425=B243,'Data Transformation'!$G$4:$G$8425),'Bin Analysis'!$B258)</f>
        <v>2073</v>
      </c>
      <c r="I258">
        <f t="shared" si="31"/>
        <v>0</v>
      </c>
      <c r="J258">
        <f t="shared" si="32"/>
        <v>0</v>
      </c>
      <c r="K258">
        <f>J258*Weighting!$W$18</f>
        <v>0</v>
      </c>
      <c r="M258" s="14"/>
    </row>
    <row r="259" spans="1:25" x14ac:dyDescent="0.25">
      <c r="A259" s="32" t="str">
        <f>IF(Weighting!$P$19&gt;0,B259,"")</f>
        <v/>
      </c>
      <c r="B259" t="e">
        <f>Weighting!$C$19</f>
        <v>#DIV/0!</v>
      </c>
      <c r="C259" t="e">
        <f>Weighting!$F$19</f>
        <v>#NUM!</v>
      </c>
      <c r="D259" t="e">
        <f>IF(C259=1,'Data Transformation'!$G$3+0.5*'Data Transformation'!$W$25,IF(C260=1,D260-'Data Transformation'!$W$25,FALSE))</f>
        <v>#NUM!</v>
      </c>
      <c r="E259">
        <f t="array" ref="E259">IF(ISLOGICAL(D259),"",FREQUENCY(IF('Data Transformation'!$B$425:$B$8425='Bin Analysis'!$B243,'Data Transformation'!$G$425:$G$8425),D259))</f>
        <v>2001</v>
      </c>
      <c r="F259">
        <f t="shared" si="30"/>
        <v>0</v>
      </c>
      <c r="G259">
        <f>Weighting!$H$19</f>
        <v>0</v>
      </c>
      <c r="H259">
        <f t="array" ref="H259">FREQUENCY(IF('Data Transformation'!$B$4:$B$8425=B243,'Data Transformation'!$G$4:$G$8425),'Bin Analysis'!$B259)</f>
        <v>2073</v>
      </c>
      <c r="I259">
        <f t="shared" si="31"/>
        <v>0</v>
      </c>
      <c r="J259">
        <f t="shared" si="32"/>
        <v>0</v>
      </c>
      <c r="K259">
        <f>J259*Weighting!$W$19</f>
        <v>0</v>
      </c>
      <c r="M259" s="14"/>
    </row>
    <row r="260" spans="1:25" x14ac:dyDescent="0.25">
      <c r="A260" s="32" t="str">
        <f>IF(Weighting!$P$20&gt;0,B260,"")</f>
        <v/>
      </c>
      <c r="B260" t="e">
        <f>Weighting!$C$20</f>
        <v>#DIV/0!</v>
      </c>
      <c r="C260" t="e">
        <f>Weighting!$F$20</f>
        <v>#NUM!</v>
      </c>
      <c r="D260" t="e">
        <f>IF(C260=1,'Data Transformation'!$G$3+0.5*'Data Transformation'!$W$25,IF(C261=1,D261-'Data Transformation'!$W$25,FALSE))</f>
        <v>#NUM!</v>
      </c>
      <c r="E260">
        <f t="array" ref="E260">IF(ISLOGICAL(D260),"",FREQUENCY(IF('Data Transformation'!$B$425:$B$8425='Bin Analysis'!$B243,'Data Transformation'!$G$425:$G$8425),D260))</f>
        <v>2001</v>
      </c>
      <c r="F260">
        <f t="shared" si="30"/>
        <v>0</v>
      </c>
      <c r="G260">
        <f>Weighting!$H$20</f>
        <v>0</v>
      </c>
      <c r="H260">
        <f t="array" ref="H260">FREQUENCY(IF('Data Transformation'!$B$4:$B$8425=B243,'Data Transformation'!$G$4:$G$8425),'Bin Analysis'!$B260)</f>
        <v>2073</v>
      </c>
      <c r="I260">
        <f t="shared" si="31"/>
        <v>0</v>
      </c>
      <c r="J260">
        <f t="shared" si="32"/>
        <v>0</v>
      </c>
      <c r="K260">
        <f>J260*Weighting!$W$20</f>
        <v>0</v>
      </c>
      <c r="M260" s="14"/>
    </row>
    <row r="261" spans="1:25" x14ac:dyDescent="0.25">
      <c r="A261" s="32" t="str">
        <f>IF(Weighting!$P$21&gt;0,B261,"")</f>
        <v/>
      </c>
      <c r="B261" t="e">
        <f>Weighting!$C$21</f>
        <v>#DIV/0!</v>
      </c>
      <c r="C261" t="e">
        <f>Weighting!$F$21</f>
        <v>#NUM!</v>
      </c>
      <c r="D261" t="e">
        <f>IF(C261=1,'Data Transformation'!$G$3+0.5*'Data Transformation'!$W$25,IF(C262=1,D262-'Data Transformation'!$W$25,FALSE))</f>
        <v>#NUM!</v>
      </c>
      <c r="E261">
        <f t="array" ref="E261">IF(ISLOGICAL(D261),"",FREQUENCY(IF('Data Transformation'!$B$425:$B$8425='Bin Analysis'!$B243,'Data Transformation'!$G$425:$G$8425),D261))</f>
        <v>2001</v>
      </c>
      <c r="F261">
        <f t="shared" si="30"/>
        <v>0</v>
      </c>
      <c r="G261">
        <f>Weighting!$H$21</f>
        <v>0</v>
      </c>
      <c r="H261">
        <f t="array" ref="H261">FREQUENCY(IF('Data Transformation'!$B$4:$B$8425=B243,'Data Transformation'!$G$4:$G$8425),'Bin Analysis'!$B261)</f>
        <v>2073</v>
      </c>
      <c r="I261">
        <f t="shared" si="31"/>
        <v>0</v>
      </c>
      <c r="J261">
        <f t="shared" si="32"/>
        <v>0</v>
      </c>
      <c r="K261">
        <f>J261*Weighting!$W$21</f>
        <v>0</v>
      </c>
      <c r="M261" s="14"/>
    </row>
    <row r="262" spans="1:25" x14ac:dyDescent="0.25">
      <c r="A262" s="32" t="str">
        <f>IF(Weighting!$P$22&gt;0,B262,"")</f>
        <v/>
      </c>
      <c r="B262" t="e">
        <f>Weighting!$C$22</f>
        <v>#DIV/0!</v>
      </c>
      <c r="C262" t="e">
        <f>Weighting!$F$22</f>
        <v>#NUM!</v>
      </c>
      <c r="D262" t="e">
        <f>IF(C262=1,'Data Transformation'!$G$3+0.5*'Data Transformation'!$W$25,IF(C263=1,D263-'Data Transformation'!$W$25,FALSE))</f>
        <v>#NUM!</v>
      </c>
      <c r="E262">
        <f t="array" ref="E262">IF(ISLOGICAL(D262),"",FREQUENCY(IF('Data Transformation'!$B$425:$B$8425='Bin Analysis'!$B243,'Data Transformation'!$G$425:$G$8425),D262))</f>
        <v>2001</v>
      </c>
      <c r="F262">
        <f t="shared" si="30"/>
        <v>0</v>
      </c>
      <c r="G262">
        <f>Weighting!$H$22</f>
        <v>0</v>
      </c>
      <c r="H262">
        <f t="array" ref="H262">FREQUENCY(IF('Data Transformation'!$B$4:$B$8425=B243,'Data Transformation'!$G$4:$G$8425),'Bin Analysis'!$B262)</f>
        <v>2073</v>
      </c>
      <c r="I262">
        <f t="shared" si="31"/>
        <v>0</v>
      </c>
      <c r="J262">
        <f t="shared" si="32"/>
        <v>0</v>
      </c>
      <c r="K262">
        <f>J262*Weighting!$W$22</f>
        <v>0</v>
      </c>
      <c r="M262" s="14"/>
    </row>
    <row r="263" spans="1:25" x14ac:dyDescent="0.25">
      <c r="A263" s="32" t="str">
        <f>IF(Weighting!$P$23&gt;0,B263,"")</f>
        <v/>
      </c>
      <c r="B263" t="e">
        <f>Weighting!$C$23</f>
        <v>#DIV/0!</v>
      </c>
      <c r="C263" t="e">
        <f>Weighting!$F$23</f>
        <v>#NUM!</v>
      </c>
      <c r="D263" t="e">
        <f>IF(C263=1,'Data Transformation'!$G$3+0.5*'Data Transformation'!$W$25,IF(C264=1,D264-'Data Transformation'!$W$25,FALSE))</f>
        <v>#NUM!</v>
      </c>
      <c r="E263">
        <f t="array" ref="E263">IF(ISLOGICAL(D263),"",FREQUENCY(IF('Data Transformation'!$B$425:$B$8425='Bin Analysis'!$B243,'Data Transformation'!$G$425:$G$8425),D263))</f>
        <v>2001</v>
      </c>
      <c r="F263">
        <f t="shared" si="30"/>
        <v>0</v>
      </c>
      <c r="G263">
        <f>Weighting!$H$23</f>
        <v>0</v>
      </c>
      <c r="H263">
        <f t="array" ref="H263">FREQUENCY(IF('Data Transformation'!$B$4:$B$8425=B243,'Data Transformation'!$G$4:$G$8425),'Bin Analysis'!$B263)</f>
        <v>2073</v>
      </c>
      <c r="I263">
        <f t="shared" si="31"/>
        <v>0</v>
      </c>
      <c r="J263">
        <f t="shared" si="32"/>
        <v>0</v>
      </c>
      <c r="K263">
        <f>J263*Weighting!$W$23</f>
        <v>0</v>
      </c>
      <c r="M263" s="14"/>
    </row>
    <row r="264" spans="1:25" x14ac:dyDescent="0.25">
      <c r="A264" s="32" t="str">
        <f>IF(Weighting!$P$24&gt;0,B264,"")</f>
        <v/>
      </c>
      <c r="B264" t="e">
        <f>Weighting!$C$24</f>
        <v>#DIV/0!</v>
      </c>
      <c r="C264" t="e">
        <f>Weighting!$F$24</f>
        <v>#NUM!</v>
      </c>
      <c r="D264" t="e">
        <f>IF(C264=1,'Data Transformation'!$G$3+0.5*'Data Transformation'!$W$25,IF(C265=1,D265-'Data Transformation'!$W$25,FALSE))</f>
        <v>#NUM!</v>
      </c>
      <c r="E264">
        <f t="array" ref="E264">IF(ISLOGICAL(D264),"",FREQUENCY(IF('Data Transformation'!$B$425:$B$8425='Bin Analysis'!$B243,'Data Transformation'!$G$425:$G$8425),D264))</f>
        <v>2001</v>
      </c>
      <c r="F264">
        <f t="shared" si="30"/>
        <v>0</v>
      </c>
      <c r="G264">
        <f>Weighting!$H$24</f>
        <v>0</v>
      </c>
      <c r="H264">
        <f t="array" ref="H264">FREQUENCY(IF('Data Transformation'!$B$4:$B$8425=B243,'Data Transformation'!$G$4:$G$8425),'Bin Analysis'!$B264)</f>
        <v>2073</v>
      </c>
      <c r="I264">
        <f t="shared" si="31"/>
        <v>0</v>
      </c>
      <c r="J264">
        <f t="shared" si="32"/>
        <v>0</v>
      </c>
      <c r="K264">
        <f>J264*Weighting!$W$24</f>
        <v>0</v>
      </c>
      <c r="M264" s="14"/>
    </row>
    <row r="265" spans="1:25" x14ac:dyDescent="0.25">
      <c r="A265" s="32" t="str">
        <f>IF(Weighting!$P$25&gt;0,B265,"")</f>
        <v/>
      </c>
      <c r="B265" t="e">
        <f>Weighting!$C$25</f>
        <v>#DIV/0!</v>
      </c>
      <c r="C265" t="e">
        <f>Weighting!$F$25</f>
        <v>#NUM!</v>
      </c>
      <c r="D265" t="e">
        <f>IF(C265=1,'Data Transformation'!$G$3+0.5*'Data Transformation'!$W$25,IF(C266=1,D266-'Data Transformation'!$W$25,FALSE))</f>
        <v>#NUM!</v>
      </c>
      <c r="E265">
        <f t="array" ref="E265">IF(ISLOGICAL(D265),"",FREQUENCY(IF('Data Transformation'!$B$425:$B$8425='Bin Analysis'!$B243,'Data Transformation'!$G$425:$G$8425),D265))</f>
        <v>2001</v>
      </c>
      <c r="F265">
        <f t="shared" si="30"/>
        <v>0</v>
      </c>
      <c r="G265">
        <f>Weighting!$H$25</f>
        <v>0</v>
      </c>
      <c r="H265">
        <f t="array" ref="H265">FREQUENCY(IF('Data Transformation'!$B$4:$B$8425=B243,'Data Transformation'!$G$4:$G$8425),'Bin Analysis'!$B265)</f>
        <v>2073</v>
      </c>
      <c r="I265">
        <f t="shared" si="31"/>
        <v>0</v>
      </c>
      <c r="J265">
        <f t="shared" si="32"/>
        <v>0</v>
      </c>
      <c r="K265">
        <f>J265*Weighting!$W$25</f>
        <v>0</v>
      </c>
      <c r="M265" s="14"/>
    </row>
    <row r="266" spans="1:25" x14ac:dyDescent="0.25">
      <c r="O266"/>
      <c r="P266"/>
      <c r="Q266"/>
      <c r="R266"/>
    </row>
    <row r="267" spans="1:25" ht="23.25" x14ac:dyDescent="0.35">
      <c r="A267" s="21" t="s">
        <v>0</v>
      </c>
      <c r="B267" s="21" t="str">
        <f>IFERROR(VLOOKUP(C267,'Data Transformation'!$L$6:$M$426,2,FALSE),"")</f>
        <v/>
      </c>
      <c r="C267" s="21">
        <f>C243+1</f>
        <v>11</v>
      </c>
      <c r="D267" s="21"/>
      <c r="E267" s="21"/>
      <c r="F267" s="21"/>
      <c r="G267" s="21"/>
      <c r="H267" s="22"/>
      <c r="I267" s="22"/>
      <c r="J267" s="22"/>
      <c r="K267" s="21"/>
      <c r="L267" s="21" t="str">
        <f>B267</f>
        <v/>
      </c>
      <c r="M267" s="23" t="e">
        <f>INDEX('Data Transformation'!$O$4:$O$424,MATCH($B267,'Data Transformation'!$M$4:$M$424,0),MATCH($M$2,'Data Transformation'!$O$3,0))</f>
        <v>#N/A</v>
      </c>
      <c r="N267" s="27" t="e">
        <f>IF('Input and Summary Results'!$J$16="minimum",'Bin Analysis'!X268/(M267-1),'Bin Analysis'!Y267/('Bin Analysis'!M267-1))</f>
        <v>#N/A</v>
      </c>
      <c r="O267" s="27" t="e">
        <f>IF(M267=FALSE,NA(),(VLOOKUP(1,C270:K289,4,FALSE))/(M267-1))</f>
        <v>#N/A</v>
      </c>
      <c r="P267" s="27" t="e">
        <f>IF(M267=FALSE,NA(),SUM(J270:J289)/Weighting!$S$5)</f>
        <v>#N/A</v>
      </c>
      <c r="Q267" s="27" t="e">
        <f>IF(M267=FALSE,NA(),SUM(K270:K289)/Weighting!$S$6)</f>
        <v>#N/A</v>
      </c>
      <c r="R267" s="27" t="e">
        <f>IF(M267=FALSE,NA(),(VLOOKUP(1,G270:K289,3,FALSE))/(M267-1))</f>
        <v>#N/A</v>
      </c>
      <c r="S267" s="22" t="e">
        <f>IF(M267=FALSE,NA(),IF(SUM(J270:J289)=2,"yes","no"))</f>
        <v>#N/A</v>
      </c>
      <c r="X267" s="2" cm="2">
        <f t="array" ref="X267:X268">FREQUENCY(IF('Data Transformation'!$B$425:$B$6424='Bin Analysis'!L267,'Data Transformation'!$G$425:$G$6424),'Data Transformation'!$U$11)</f>
        <v>0</v>
      </c>
      <c r="Y267" s="2" cm="2">
        <f t="array" ref="Y267:Y268">FREQUENCY(IF('Data Transformation'!$B$425:$B$6424='Bin Analysis'!L267,'Data Transformation'!$G$425:$G$6424),'Data Transformation'!$U$12)</f>
        <v>0</v>
      </c>
    </row>
    <row r="268" spans="1:25" x14ac:dyDescent="0.25">
      <c r="A268" s="14" t="s">
        <v>67</v>
      </c>
      <c r="B268" t="s">
        <v>47</v>
      </c>
      <c r="C268" t="s">
        <v>5</v>
      </c>
      <c r="D268" t="s">
        <v>98</v>
      </c>
      <c r="E268" t="s">
        <v>99</v>
      </c>
      <c r="F268" t="s">
        <v>100</v>
      </c>
      <c r="G268" t="s">
        <v>69</v>
      </c>
      <c r="H268" t="s">
        <v>31</v>
      </c>
      <c r="I268" t="s">
        <v>32</v>
      </c>
      <c r="J268" t="s">
        <v>46</v>
      </c>
      <c r="K268" s="14" t="s">
        <v>45</v>
      </c>
      <c r="M268" s="14"/>
      <c r="X268" s="2">
        <v>0</v>
      </c>
      <c r="Y268" s="2">
        <v>0</v>
      </c>
    </row>
    <row r="269" spans="1:25" x14ac:dyDescent="0.25">
      <c r="A269" s="32"/>
      <c r="D269" t="e">
        <f>IF(C269=1,'Data Transformation'!$G$3+0.5*'Data Transformation'!$W$25,IF(C270=1,D270-'Data Transformation'!$W$25,FALSE))</f>
        <v>#NUM!</v>
      </c>
      <c r="E269">
        <f t="array" ref="E269">IF(ISLOGICAL(D269),"",FREQUENCY(IF('Data Transformation'!$B$425:$B$8425='Bin Analysis'!$B267,'Data Transformation'!$G$425:$G$8425),D269))</f>
        <v>2001</v>
      </c>
      <c r="F269" t="e">
        <f>IF(ISLOGICAL(D269),"",E269-E268)</f>
        <v>#VALUE!</v>
      </c>
      <c r="M269" s="14"/>
    </row>
    <row r="270" spans="1:25" x14ac:dyDescent="0.25">
      <c r="A270" s="32" t="e">
        <f>IF(Weighting!$P$6&gt;0,B270,"")</f>
        <v>#NUM!</v>
      </c>
      <c r="B270" t="e">
        <f>Weighting!$C$6</f>
        <v>#DIV/0!</v>
      </c>
      <c r="C270" t="e">
        <f>Weighting!$F$6</f>
        <v>#NUM!</v>
      </c>
      <c r="D270" t="e">
        <f>IF(C270=1,'Data Transformation'!$G$3+0.5*'Data Transformation'!$W$25,IF(C271=1,D271-'Data Transformation'!$W$25,FALSE))</f>
        <v>#NUM!</v>
      </c>
      <c r="E270">
        <f t="array" ref="E270">IF(ISLOGICAL(D270),"",FREQUENCY(IF('Data Transformation'!$B$425:$B$8425='Bin Analysis'!$B267,'Data Transformation'!$G$425:$G$8425),D270))</f>
        <v>2001</v>
      </c>
      <c r="F270">
        <f>IF(ISLOGICAL(D270),"",E270-E269)</f>
        <v>0</v>
      </c>
      <c r="G270">
        <f>Weighting!$H$6</f>
        <v>1</v>
      </c>
      <c r="H270">
        <f t="array" ref="H270">FREQUENCY(IF('Data Transformation'!$B$4:$B$8425=B267,'Data Transformation'!$G$4:$G$8425),'Bin Analysis'!$B270)</f>
        <v>2073</v>
      </c>
      <c r="I270">
        <f>H270-H269</f>
        <v>2073</v>
      </c>
      <c r="J270">
        <f>IF(I270=0,0,1)</f>
        <v>1</v>
      </c>
      <c r="K270" t="e">
        <f>J270*Weighting!$W$6</f>
        <v>#NUM!</v>
      </c>
      <c r="M270" s="14"/>
    </row>
    <row r="271" spans="1:25" x14ac:dyDescent="0.25">
      <c r="A271" s="32" t="str">
        <f>IF(Weighting!$P$7&gt;0,B271,"")</f>
        <v/>
      </c>
      <c r="B271" t="e">
        <f>Weighting!$C$7</f>
        <v>#DIV/0!</v>
      </c>
      <c r="C271" t="e">
        <f>Weighting!$F$7</f>
        <v>#NUM!</v>
      </c>
      <c r="D271" t="e">
        <f>IF(C271=1,'Data Transformation'!$G$3+0.5*'Data Transformation'!$W$25,IF(C272=1,D272-'Data Transformation'!$W$25,FALSE))</f>
        <v>#NUM!</v>
      </c>
      <c r="E271">
        <f t="array" ref="E271">IF(ISLOGICAL(D271),"",FREQUENCY(IF('Data Transformation'!$B$425:$B$8425='Bin Analysis'!$B267,'Data Transformation'!$G$425:$G$8425),D271))</f>
        <v>2001</v>
      </c>
      <c r="F271">
        <f t="shared" ref="F271:F289" si="33">IF(ISLOGICAL(D271),"",E271-E270)</f>
        <v>0</v>
      </c>
      <c r="G271">
        <f>Weighting!$H$7</f>
        <v>0</v>
      </c>
      <c r="H271">
        <f t="array" ref="H271">FREQUENCY(IF('Data Transformation'!$B$4:$B$8425=B267,'Data Transformation'!$G$4:$G$8425),'Bin Analysis'!$B271)</f>
        <v>2073</v>
      </c>
      <c r="I271">
        <f t="shared" ref="I271:I289" si="34">H271-H270</f>
        <v>0</v>
      </c>
      <c r="J271">
        <f>IF(I271=0,0,1)</f>
        <v>0</v>
      </c>
      <c r="K271">
        <f>J271*Weighting!$W$7</f>
        <v>0</v>
      </c>
      <c r="M271" s="14"/>
    </row>
    <row r="272" spans="1:25" x14ac:dyDescent="0.25">
      <c r="A272" s="32" t="str">
        <f>IF(Weighting!$P$8&gt;0,B272,"")</f>
        <v/>
      </c>
      <c r="B272" t="e">
        <f>Weighting!$C$8</f>
        <v>#DIV/0!</v>
      </c>
      <c r="C272" t="e">
        <f>Weighting!$F$8</f>
        <v>#NUM!</v>
      </c>
      <c r="D272" t="e">
        <f>IF(C272=1,'Data Transformation'!$G$3+0.5*'Data Transformation'!$W$25,IF(C273=1,D273-'Data Transformation'!$W$25,FALSE))</f>
        <v>#NUM!</v>
      </c>
      <c r="E272">
        <f t="array" ref="E272">IF(ISLOGICAL(D272),"",FREQUENCY(IF('Data Transformation'!$B$425:$B$8425='Bin Analysis'!$B267,'Data Transformation'!$G$425:$G$8425),D272))</f>
        <v>2001</v>
      </c>
      <c r="F272">
        <f t="shared" si="33"/>
        <v>0</v>
      </c>
      <c r="G272">
        <f>Weighting!$H$8</f>
        <v>0</v>
      </c>
      <c r="H272">
        <f t="array" ref="H272">FREQUENCY(IF('Data Transformation'!$B$4:$B$8425=B267,'Data Transformation'!$G$4:$G$8425),'Bin Analysis'!$B272)</f>
        <v>2073</v>
      </c>
      <c r="I272">
        <f t="shared" si="34"/>
        <v>0</v>
      </c>
      <c r="J272">
        <f t="shared" ref="J272:J289" si="35">IF(I272=0,0,1)</f>
        <v>0</v>
      </c>
      <c r="K272">
        <f>J272*Weighting!$W$8</f>
        <v>0</v>
      </c>
      <c r="M272" s="14"/>
    </row>
    <row r="273" spans="1:13" x14ac:dyDescent="0.25">
      <c r="A273" s="32" t="str">
        <f>IF(Weighting!$P$9&gt;0,B273,"")</f>
        <v/>
      </c>
      <c r="B273" s="50" t="e">
        <f>Weighting!$C$9</f>
        <v>#DIV/0!</v>
      </c>
      <c r="C273" t="e">
        <f>Weighting!$F$9</f>
        <v>#NUM!</v>
      </c>
      <c r="D273" t="e">
        <f>IF(C273=1,'Data Transformation'!$G$3+0.5*'Data Transformation'!$W$25,IF(C274=1,D274-'Data Transformation'!$W$25,FALSE))</f>
        <v>#NUM!</v>
      </c>
      <c r="E273">
        <f t="array" ref="E273">IF(ISLOGICAL(D273),"",FREQUENCY(IF('Data Transformation'!$B$425:$B$8425='Bin Analysis'!$B267,'Data Transformation'!$G$425:$G$8425),D273))</f>
        <v>2001</v>
      </c>
      <c r="F273">
        <f t="shared" si="33"/>
        <v>0</v>
      </c>
      <c r="G273">
        <f>Weighting!$H$9</f>
        <v>0</v>
      </c>
      <c r="H273">
        <f t="array" ref="H273">FREQUENCY(IF('Data Transformation'!$B$4:$B$8425=B267,'Data Transformation'!$G$4:$G$8425),'Bin Analysis'!$B273)</f>
        <v>2073</v>
      </c>
      <c r="I273">
        <f t="shared" si="34"/>
        <v>0</v>
      </c>
      <c r="J273">
        <f t="shared" si="35"/>
        <v>0</v>
      </c>
      <c r="K273">
        <f>J273*Weighting!$W$9</f>
        <v>0</v>
      </c>
      <c r="M273" s="14"/>
    </row>
    <row r="274" spans="1:13" x14ac:dyDescent="0.25">
      <c r="A274" s="32" t="str">
        <f>IF(Weighting!$P$10&gt;0,B274,"")</f>
        <v/>
      </c>
      <c r="B274" t="e">
        <f>Weighting!$C$10</f>
        <v>#DIV/0!</v>
      </c>
      <c r="C274" t="e">
        <f>Weighting!$F$10</f>
        <v>#NUM!</v>
      </c>
      <c r="D274" t="e">
        <f>IF(C274=1,'Data Transformation'!$G$3+0.5*'Data Transformation'!$W$25,IF(C275=1,D275-'Data Transformation'!$W$25,FALSE))</f>
        <v>#NUM!</v>
      </c>
      <c r="E274">
        <f t="array" ref="E274">IF(ISLOGICAL(D274),"",FREQUENCY(IF('Data Transformation'!$B$425:$B$8425='Bin Analysis'!$B267,'Data Transformation'!$G$425:$G$8425),D274))</f>
        <v>2001</v>
      </c>
      <c r="F274">
        <f t="shared" si="33"/>
        <v>0</v>
      </c>
      <c r="G274">
        <f>Weighting!$H$10</f>
        <v>0</v>
      </c>
      <c r="H274">
        <f t="array" ref="H274">FREQUENCY(IF('Data Transformation'!$B$4:$B$8425=B267,'Data Transformation'!$G$4:$G$8425),'Bin Analysis'!$B274)</f>
        <v>2073</v>
      </c>
      <c r="I274">
        <f t="shared" si="34"/>
        <v>0</v>
      </c>
      <c r="J274">
        <f t="shared" si="35"/>
        <v>0</v>
      </c>
      <c r="K274">
        <f>J274*Weighting!$W$10</f>
        <v>0</v>
      </c>
      <c r="M274" s="14"/>
    </row>
    <row r="275" spans="1:13" x14ac:dyDescent="0.25">
      <c r="A275" s="32" t="str">
        <f>IF(Weighting!$P$11&gt;0,B275,"")</f>
        <v/>
      </c>
      <c r="B275" t="e">
        <f>Weighting!$C$11</f>
        <v>#DIV/0!</v>
      </c>
      <c r="C275" t="e">
        <f>Weighting!$F$11</f>
        <v>#NUM!</v>
      </c>
      <c r="D275" t="e">
        <f>IF(C275=1,'Data Transformation'!$G$3+0.5*'Data Transformation'!$W$25,IF(C276=1,D276-'Data Transformation'!$W$25,FALSE))</f>
        <v>#NUM!</v>
      </c>
      <c r="E275">
        <f t="array" ref="E275">IF(ISLOGICAL(D275),"",FREQUENCY(IF('Data Transformation'!$B$425:$B$8425='Bin Analysis'!$B267,'Data Transformation'!$G$425:$G$8425),D275))</f>
        <v>2001</v>
      </c>
      <c r="F275">
        <f t="shared" si="33"/>
        <v>0</v>
      </c>
      <c r="G275">
        <f>Weighting!$H$11</f>
        <v>0</v>
      </c>
      <c r="H275">
        <f t="array" ref="H275">FREQUENCY(IF('Data Transformation'!$B$4:$B$8425=B267,'Data Transformation'!$G$4:$G$8425),'Bin Analysis'!$B275)</f>
        <v>2073</v>
      </c>
      <c r="I275">
        <f t="shared" si="34"/>
        <v>0</v>
      </c>
      <c r="J275">
        <f t="shared" si="35"/>
        <v>0</v>
      </c>
      <c r="K275">
        <f>J275*Weighting!$W$11</f>
        <v>0</v>
      </c>
      <c r="M275" s="14"/>
    </row>
    <row r="276" spans="1:13" x14ac:dyDescent="0.25">
      <c r="A276" s="32" t="str">
        <f>IF(Weighting!$P$12&gt;0,B276,"")</f>
        <v/>
      </c>
      <c r="B276" t="e">
        <f>Weighting!$C$12</f>
        <v>#DIV/0!</v>
      </c>
      <c r="C276" t="e">
        <f>Weighting!$F$12</f>
        <v>#NUM!</v>
      </c>
      <c r="D276" t="e">
        <f>IF(C276=1,'Data Transformation'!$G$3+0.5*'Data Transformation'!$W$25,IF(C277=1,D277-'Data Transformation'!$W$25,FALSE))</f>
        <v>#NUM!</v>
      </c>
      <c r="E276">
        <f t="array" ref="E276">IF(ISLOGICAL(D276),"",FREQUENCY(IF('Data Transformation'!$B$425:$B$8425='Bin Analysis'!$B267,'Data Transformation'!$G$425:$G$8425),D276))</f>
        <v>2001</v>
      </c>
      <c r="F276">
        <f t="shared" si="33"/>
        <v>0</v>
      </c>
      <c r="G276">
        <f>Weighting!$H$12</f>
        <v>0</v>
      </c>
      <c r="H276">
        <f t="array" ref="H276">FREQUENCY(IF('Data Transformation'!$B$4:$B$8425=B267,'Data Transformation'!$G$4:$G$8425),'Bin Analysis'!$B276)</f>
        <v>2073</v>
      </c>
      <c r="I276">
        <f t="shared" si="34"/>
        <v>0</v>
      </c>
      <c r="J276">
        <f t="shared" si="35"/>
        <v>0</v>
      </c>
      <c r="K276">
        <f>J276*Weighting!$W$12</f>
        <v>0</v>
      </c>
      <c r="M276" s="14"/>
    </row>
    <row r="277" spans="1:13" x14ac:dyDescent="0.25">
      <c r="A277" s="32" t="str">
        <f>IF(Weighting!$P$13&gt;0,B277,"")</f>
        <v/>
      </c>
      <c r="B277" t="e">
        <f>Weighting!$C$13</f>
        <v>#DIV/0!</v>
      </c>
      <c r="C277" t="e">
        <f>Weighting!$F$13</f>
        <v>#NUM!</v>
      </c>
      <c r="D277" t="e">
        <f>IF(C277=1,'Data Transformation'!$G$3+0.5*'Data Transformation'!$W$25,IF(C278=1,D278-'Data Transformation'!$W$25,FALSE))</f>
        <v>#NUM!</v>
      </c>
      <c r="E277">
        <f t="array" ref="E277">IF(ISLOGICAL(D277),"",FREQUENCY(IF('Data Transformation'!$B$425:$B$8425='Bin Analysis'!$B267,'Data Transformation'!$G$425:$G$8425),D277))</f>
        <v>2001</v>
      </c>
      <c r="F277">
        <f t="shared" si="33"/>
        <v>0</v>
      </c>
      <c r="G277">
        <f>Weighting!$H$13</f>
        <v>0</v>
      </c>
      <c r="H277">
        <f t="array" ref="H277">FREQUENCY(IF('Data Transformation'!$B$4:$B$8425=B267,'Data Transformation'!$G$4:$G$8425),'Bin Analysis'!$B277)</f>
        <v>2073</v>
      </c>
      <c r="I277">
        <f t="shared" si="34"/>
        <v>0</v>
      </c>
      <c r="J277">
        <f t="shared" si="35"/>
        <v>0</v>
      </c>
      <c r="K277">
        <f>J277*Weighting!$W$13</f>
        <v>0</v>
      </c>
      <c r="M277" s="14"/>
    </row>
    <row r="278" spans="1:13" x14ac:dyDescent="0.25">
      <c r="A278" s="32" t="str">
        <f>IF(Weighting!$P$14&gt;0,B278,"")</f>
        <v/>
      </c>
      <c r="B278" t="e">
        <f>Weighting!$C$14</f>
        <v>#DIV/0!</v>
      </c>
      <c r="C278" t="e">
        <f>Weighting!$F$14</f>
        <v>#NUM!</v>
      </c>
      <c r="D278" t="e">
        <f>IF(C278=1,'Data Transformation'!$G$3+0.5*'Data Transformation'!$W$25,IF(C279=1,D279-'Data Transformation'!$W$25,FALSE))</f>
        <v>#NUM!</v>
      </c>
      <c r="E278">
        <f t="array" ref="E278">IF(ISLOGICAL(D278),"",FREQUENCY(IF('Data Transformation'!$B$425:$B$8425='Bin Analysis'!$B267,'Data Transformation'!$G$425:$G$8425),D278))</f>
        <v>2001</v>
      </c>
      <c r="F278">
        <f t="shared" si="33"/>
        <v>0</v>
      </c>
      <c r="G278">
        <f>Weighting!$H$14</f>
        <v>0</v>
      </c>
      <c r="H278">
        <f t="array" ref="H278">FREQUENCY(IF('Data Transformation'!$B$4:$B$8425=B267,'Data Transformation'!$G$4:$G$8425),'Bin Analysis'!$B278)</f>
        <v>2073</v>
      </c>
      <c r="I278">
        <f t="shared" si="34"/>
        <v>0</v>
      </c>
      <c r="J278">
        <f t="shared" si="35"/>
        <v>0</v>
      </c>
      <c r="K278">
        <f>J278*Weighting!$W$14</f>
        <v>0</v>
      </c>
      <c r="M278" s="14"/>
    </row>
    <row r="279" spans="1:13" x14ac:dyDescent="0.25">
      <c r="A279" s="32" t="str">
        <f>IF(Weighting!$P$15&gt;0,B279,"")</f>
        <v/>
      </c>
      <c r="B279" t="e">
        <f>Weighting!$C$15</f>
        <v>#DIV/0!</v>
      </c>
      <c r="C279" t="e">
        <f>Weighting!$F$15</f>
        <v>#NUM!</v>
      </c>
      <c r="D279" t="e">
        <f>IF(C279=1,'Data Transformation'!$G$3+0.5*'Data Transformation'!$W$25,IF(C280=1,D280-'Data Transformation'!$W$25,FALSE))</f>
        <v>#NUM!</v>
      </c>
      <c r="E279">
        <f t="array" ref="E279">IF(ISLOGICAL(D279),"",FREQUENCY(IF('Data Transformation'!$B$425:$B$8425='Bin Analysis'!$B267,'Data Transformation'!$G$425:$G$8425),D279))</f>
        <v>2001</v>
      </c>
      <c r="F279">
        <f t="shared" si="33"/>
        <v>0</v>
      </c>
      <c r="G279">
        <f>Weighting!$H$15</f>
        <v>0</v>
      </c>
      <c r="H279">
        <f t="array" ref="H279">FREQUENCY(IF('Data Transformation'!$B$4:$B$8425=B267,'Data Transformation'!$G$4:$G$8425),'Bin Analysis'!$B279)</f>
        <v>2073</v>
      </c>
      <c r="I279">
        <f t="shared" si="34"/>
        <v>0</v>
      </c>
      <c r="J279">
        <f t="shared" si="35"/>
        <v>0</v>
      </c>
      <c r="K279">
        <f>J279*Weighting!$W$15</f>
        <v>0</v>
      </c>
      <c r="M279" s="14"/>
    </row>
    <row r="280" spans="1:13" x14ac:dyDescent="0.25">
      <c r="A280" s="32" t="str">
        <f>IF(Weighting!$P$16&gt;0,B280,"")</f>
        <v/>
      </c>
      <c r="B280" t="e">
        <f>Weighting!$C$16</f>
        <v>#DIV/0!</v>
      </c>
      <c r="C280" t="e">
        <f>Weighting!$F$16</f>
        <v>#NUM!</v>
      </c>
      <c r="D280" t="e">
        <f>IF(C280=1,'Data Transformation'!$G$3+0.5*'Data Transformation'!$W$25,IF(C281=1,D281-'Data Transformation'!$W$25,FALSE))</f>
        <v>#NUM!</v>
      </c>
      <c r="E280">
        <f t="array" ref="E280">IF(ISLOGICAL(D280),"",FREQUENCY(IF('Data Transformation'!$B$425:$B$8425='Bin Analysis'!$B267,'Data Transformation'!$G$425:$G$8425),D280))</f>
        <v>2001</v>
      </c>
      <c r="F280">
        <f t="shared" si="33"/>
        <v>0</v>
      </c>
      <c r="G280">
        <f>Weighting!$H$16</f>
        <v>0</v>
      </c>
      <c r="H280">
        <f t="array" ref="H280">FREQUENCY(IF('Data Transformation'!$B$4:$B$8425=B267,'Data Transformation'!$G$4:$G$8425),'Bin Analysis'!$B280)</f>
        <v>2073</v>
      </c>
      <c r="I280">
        <f t="shared" si="34"/>
        <v>0</v>
      </c>
      <c r="J280">
        <f t="shared" si="35"/>
        <v>0</v>
      </c>
      <c r="K280">
        <f>J280*Weighting!$W$16</f>
        <v>0</v>
      </c>
      <c r="M280" s="14"/>
    </row>
    <row r="281" spans="1:13" x14ac:dyDescent="0.25">
      <c r="A281" s="32" t="str">
        <f>IF(Weighting!$P$17&gt;0,B281,"")</f>
        <v/>
      </c>
      <c r="B281" t="e">
        <f>Weighting!$C$17</f>
        <v>#DIV/0!</v>
      </c>
      <c r="C281" t="e">
        <f>Weighting!$F$17</f>
        <v>#NUM!</v>
      </c>
      <c r="D281" t="e">
        <f>IF(C281=1,'Data Transformation'!$G$3+0.5*'Data Transformation'!$W$25,IF(C282=1,D282-'Data Transformation'!$W$25,FALSE))</f>
        <v>#NUM!</v>
      </c>
      <c r="E281">
        <f t="array" ref="E281">IF(ISLOGICAL(D281),"",FREQUENCY(IF('Data Transformation'!$B$425:$B$8425='Bin Analysis'!$B267,'Data Transformation'!$G$425:$G$8425),D281))</f>
        <v>2001</v>
      </c>
      <c r="F281">
        <f t="shared" si="33"/>
        <v>0</v>
      </c>
      <c r="G281">
        <f>Weighting!$H$17</f>
        <v>0</v>
      </c>
      <c r="H281">
        <f t="array" ref="H281">FREQUENCY(IF('Data Transformation'!$B$4:$B$8425=B267,'Data Transformation'!$G$4:$G$8425),'Bin Analysis'!$B281)</f>
        <v>2073</v>
      </c>
      <c r="I281">
        <f t="shared" si="34"/>
        <v>0</v>
      </c>
      <c r="J281">
        <f t="shared" si="35"/>
        <v>0</v>
      </c>
      <c r="K281">
        <f>J281*Weighting!$W$17</f>
        <v>0</v>
      </c>
      <c r="M281" s="14"/>
    </row>
    <row r="282" spans="1:13" x14ac:dyDescent="0.25">
      <c r="A282" s="32" t="str">
        <f>IF(Weighting!$P$18&gt;0,B282,"")</f>
        <v/>
      </c>
      <c r="B282" t="e">
        <f>Weighting!$C$18</f>
        <v>#DIV/0!</v>
      </c>
      <c r="C282" t="e">
        <f>Weighting!$F$18</f>
        <v>#NUM!</v>
      </c>
      <c r="D282" t="e">
        <f>IF(C282=1,'Data Transformation'!$G$3+0.5*'Data Transformation'!$W$25,IF(C283=1,D283-'Data Transformation'!$W$25,FALSE))</f>
        <v>#NUM!</v>
      </c>
      <c r="E282">
        <f t="array" ref="E282">IF(ISLOGICAL(D282),"",FREQUENCY(IF('Data Transformation'!$B$425:$B$8425='Bin Analysis'!$B267,'Data Transformation'!$G$425:$G$8425),D282))</f>
        <v>2001</v>
      </c>
      <c r="F282">
        <f t="shared" si="33"/>
        <v>0</v>
      </c>
      <c r="G282">
        <f>Weighting!$H$18</f>
        <v>0</v>
      </c>
      <c r="H282">
        <f t="array" ref="H282">FREQUENCY(IF('Data Transformation'!$B$4:$B$8425=B267,'Data Transformation'!$G$4:$G$8425),'Bin Analysis'!$B282)</f>
        <v>2073</v>
      </c>
      <c r="I282">
        <f t="shared" si="34"/>
        <v>0</v>
      </c>
      <c r="J282">
        <f t="shared" si="35"/>
        <v>0</v>
      </c>
      <c r="K282">
        <f>J282*Weighting!$W$18</f>
        <v>0</v>
      </c>
      <c r="M282" s="14"/>
    </row>
    <row r="283" spans="1:13" x14ac:dyDescent="0.25">
      <c r="A283" s="32" t="str">
        <f>IF(Weighting!$P$19&gt;0,B283,"")</f>
        <v/>
      </c>
      <c r="B283" t="e">
        <f>Weighting!$C$19</f>
        <v>#DIV/0!</v>
      </c>
      <c r="C283" t="e">
        <f>Weighting!$F$19</f>
        <v>#NUM!</v>
      </c>
      <c r="D283" t="e">
        <f>IF(C283=1,'Data Transformation'!$G$3+0.5*'Data Transformation'!$W$25,IF(C284=1,D284-'Data Transformation'!$W$25,FALSE))</f>
        <v>#NUM!</v>
      </c>
      <c r="E283">
        <f t="array" ref="E283">IF(ISLOGICAL(D283),"",FREQUENCY(IF('Data Transformation'!$B$425:$B$8425='Bin Analysis'!$B267,'Data Transformation'!$G$425:$G$8425),D283))</f>
        <v>2001</v>
      </c>
      <c r="F283">
        <f t="shared" si="33"/>
        <v>0</v>
      </c>
      <c r="G283">
        <f>Weighting!$H$19</f>
        <v>0</v>
      </c>
      <c r="H283">
        <f t="array" ref="H283">FREQUENCY(IF('Data Transformation'!$B$4:$B$8425=B267,'Data Transformation'!$G$4:$G$8425),'Bin Analysis'!$B283)</f>
        <v>2073</v>
      </c>
      <c r="I283">
        <f t="shared" si="34"/>
        <v>0</v>
      </c>
      <c r="J283">
        <f t="shared" si="35"/>
        <v>0</v>
      </c>
      <c r="K283">
        <f>J283*Weighting!$W$19</f>
        <v>0</v>
      </c>
      <c r="M283" s="14"/>
    </row>
    <row r="284" spans="1:13" x14ac:dyDescent="0.25">
      <c r="A284" s="32" t="str">
        <f>IF(Weighting!$P$20&gt;0,B284,"")</f>
        <v/>
      </c>
      <c r="B284" t="e">
        <f>Weighting!$C$20</f>
        <v>#DIV/0!</v>
      </c>
      <c r="C284" t="e">
        <f>Weighting!$F$20</f>
        <v>#NUM!</v>
      </c>
      <c r="D284" t="e">
        <f>IF(C284=1,'Data Transformation'!$G$3+0.5*'Data Transformation'!$W$25,IF(C285=1,D285-'Data Transformation'!$W$25,FALSE))</f>
        <v>#NUM!</v>
      </c>
      <c r="E284">
        <f t="array" ref="E284">IF(ISLOGICAL(D284),"",FREQUENCY(IF('Data Transformation'!$B$425:$B$8425='Bin Analysis'!$B267,'Data Transformation'!$G$425:$G$8425),D284))</f>
        <v>2001</v>
      </c>
      <c r="F284">
        <f t="shared" si="33"/>
        <v>0</v>
      </c>
      <c r="G284">
        <f>Weighting!$H$20</f>
        <v>0</v>
      </c>
      <c r="H284">
        <f t="array" ref="H284">FREQUENCY(IF('Data Transformation'!$B$4:$B$8425=B267,'Data Transformation'!$G$4:$G$8425),'Bin Analysis'!$B284)</f>
        <v>2073</v>
      </c>
      <c r="I284">
        <f t="shared" si="34"/>
        <v>0</v>
      </c>
      <c r="J284">
        <f t="shared" si="35"/>
        <v>0</v>
      </c>
      <c r="K284">
        <f>J284*Weighting!$W$20</f>
        <v>0</v>
      </c>
      <c r="M284" s="14"/>
    </row>
    <row r="285" spans="1:13" x14ac:dyDescent="0.25">
      <c r="A285" s="32" t="str">
        <f>IF(Weighting!$P$21&gt;0,B285,"")</f>
        <v/>
      </c>
      <c r="B285" t="e">
        <f>Weighting!$C$21</f>
        <v>#DIV/0!</v>
      </c>
      <c r="C285" t="e">
        <f>Weighting!$F$21</f>
        <v>#NUM!</v>
      </c>
      <c r="D285" t="e">
        <f>IF(C285=1,'Data Transformation'!$G$3+0.5*'Data Transformation'!$W$25,IF(C286=1,D286-'Data Transformation'!$W$25,FALSE))</f>
        <v>#NUM!</v>
      </c>
      <c r="E285">
        <f t="array" ref="E285">IF(ISLOGICAL(D285),"",FREQUENCY(IF('Data Transformation'!$B$425:$B$8425='Bin Analysis'!$B267,'Data Transformation'!$G$425:$G$8425),D285))</f>
        <v>2001</v>
      </c>
      <c r="F285">
        <f t="shared" si="33"/>
        <v>0</v>
      </c>
      <c r="G285">
        <f>Weighting!$H$21</f>
        <v>0</v>
      </c>
      <c r="H285">
        <f t="array" ref="H285">FREQUENCY(IF('Data Transformation'!$B$4:$B$8425=B267,'Data Transformation'!$G$4:$G$8425),'Bin Analysis'!$B285)</f>
        <v>2073</v>
      </c>
      <c r="I285">
        <f t="shared" si="34"/>
        <v>0</v>
      </c>
      <c r="J285">
        <f t="shared" si="35"/>
        <v>0</v>
      </c>
      <c r="K285">
        <f>J285*Weighting!$W$21</f>
        <v>0</v>
      </c>
      <c r="M285" s="14"/>
    </row>
    <row r="286" spans="1:13" x14ac:dyDescent="0.25">
      <c r="A286" s="32" t="str">
        <f>IF(Weighting!$P$22&gt;0,B286,"")</f>
        <v/>
      </c>
      <c r="B286" t="e">
        <f>Weighting!$C$22</f>
        <v>#DIV/0!</v>
      </c>
      <c r="C286" t="e">
        <f>Weighting!$F$22</f>
        <v>#NUM!</v>
      </c>
      <c r="D286" t="e">
        <f>IF(C286=1,'Data Transformation'!$G$3+0.5*'Data Transformation'!$W$25,IF(C287=1,D287-'Data Transformation'!$W$25,FALSE))</f>
        <v>#NUM!</v>
      </c>
      <c r="E286">
        <f t="array" ref="E286">IF(ISLOGICAL(D286),"",FREQUENCY(IF('Data Transformation'!$B$425:$B$8425='Bin Analysis'!$B267,'Data Transformation'!$G$425:$G$8425),D286))</f>
        <v>2001</v>
      </c>
      <c r="F286">
        <f t="shared" si="33"/>
        <v>0</v>
      </c>
      <c r="G286">
        <f>Weighting!$H$22</f>
        <v>0</v>
      </c>
      <c r="H286">
        <f t="array" ref="H286">FREQUENCY(IF('Data Transformation'!$B$4:$B$8425=B267,'Data Transformation'!$G$4:$G$8425),'Bin Analysis'!$B286)</f>
        <v>2073</v>
      </c>
      <c r="I286">
        <f t="shared" si="34"/>
        <v>0</v>
      </c>
      <c r="J286">
        <f t="shared" si="35"/>
        <v>0</v>
      </c>
      <c r="K286">
        <f>J286*Weighting!$W$22</f>
        <v>0</v>
      </c>
      <c r="M286" s="14"/>
    </row>
    <row r="287" spans="1:13" x14ac:dyDescent="0.25">
      <c r="A287" s="32" t="str">
        <f>IF(Weighting!$P$23&gt;0,B287,"")</f>
        <v/>
      </c>
      <c r="B287" t="e">
        <f>Weighting!$C$23</f>
        <v>#DIV/0!</v>
      </c>
      <c r="C287" t="e">
        <f>Weighting!$F$23</f>
        <v>#NUM!</v>
      </c>
      <c r="D287" t="e">
        <f>IF(C287=1,'Data Transformation'!$G$3+0.5*'Data Transformation'!$W$25,IF(C288=1,D288-'Data Transformation'!$W$25,FALSE))</f>
        <v>#NUM!</v>
      </c>
      <c r="E287">
        <f t="array" ref="E287">IF(ISLOGICAL(D287),"",FREQUENCY(IF('Data Transformation'!$B$425:$B$8425='Bin Analysis'!$B267,'Data Transformation'!$G$425:$G$8425),D287))</f>
        <v>2001</v>
      </c>
      <c r="F287">
        <f t="shared" si="33"/>
        <v>0</v>
      </c>
      <c r="G287">
        <f>Weighting!$H$23</f>
        <v>0</v>
      </c>
      <c r="H287">
        <f t="array" ref="H287">FREQUENCY(IF('Data Transformation'!$B$4:$B$8425=B267,'Data Transformation'!$G$4:$G$8425),'Bin Analysis'!$B287)</f>
        <v>2073</v>
      </c>
      <c r="I287">
        <f t="shared" si="34"/>
        <v>0</v>
      </c>
      <c r="J287">
        <f t="shared" si="35"/>
        <v>0</v>
      </c>
      <c r="K287">
        <f>J287*Weighting!$W$23</f>
        <v>0</v>
      </c>
      <c r="M287" s="14"/>
    </row>
    <row r="288" spans="1:13" x14ac:dyDescent="0.25">
      <c r="A288" s="32" t="str">
        <f>IF(Weighting!$P$24&gt;0,B288,"")</f>
        <v/>
      </c>
      <c r="B288" t="e">
        <f>Weighting!$C$24</f>
        <v>#DIV/0!</v>
      </c>
      <c r="C288" t="e">
        <f>Weighting!$F$24</f>
        <v>#NUM!</v>
      </c>
      <c r="D288" t="e">
        <f>IF(C288=1,'Data Transformation'!$G$3+0.5*'Data Transformation'!$W$25,IF(C289=1,D289-'Data Transformation'!$W$25,FALSE))</f>
        <v>#NUM!</v>
      </c>
      <c r="E288">
        <f t="array" ref="E288">IF(ISLOGICAL(D288),"",FREQUENCY(IF('Data Transformation'!$B$425:$B$8425='Bin Analysis'!$B267,'Data Transformation'!$G$425:$G$8425),D288))</f>
        <v>2001</v>
      </c>
      <c r="F288">
        <f t="shared" si="33"/>
        <v>0</v>
      </c>
      <c r="G288">
        <f>Weighting!$H$24</f>
        <v>0</v>
      </c>
      <c r="H288">
        <f t="array" ref="H288">FREQUENCY(IF('Data Transformation'!$B$4:$B$8425=B267,'Data Transformation'!$G$4:$G$8425),'Bin Analysis'!$B288)</f>
        <v>2073</v>
      </c>
      <c r="I288">
        <f t="shared" si="34"/>
        <v>0</v>
      </c>
      <c r="J288">
        <f t="shared" si="35"/>
        <v>0</v>
      </c>
      <c r="K288">
        <f>J288*Weighting!$W$24</f>
        <v>0</v>
      </c>
      <c r="M288" s="14"/>
    </row>
    <row r="289" spans="1:25" x14ac:dyDescent="0.25">
      <c r="A289" s="32" t="str">
        <f>IF(Weighting!$P$25&gt;0,B289,"")</f>
        <v/>
      </c>
      <c r="B289" t="e">
        <f>Weighting!$C$25</f>
        <v>#DIV/0!</v>
      </c>
      <c r="C289" t="e">
        <f>Weighting!$F$25</f>
        <v>#NUM!</v>
      </c>
      <c r="D289" t="e">
        <f>IF(C289=1,'Data Transformation'!$G$3+0.5*'Data Transformation'!$W$25,IF(C290=1,D290-'Data Transformation'!$W$25,FALSE))</f>
        <v>#NUM!</v>
      </c>
      <c r="E289">
        <f t="array" ref="E289">IF(ISLOGICAL(D289),"",FREQUENCY(IF('Data Transformation'!$B$425:$B$8425='Bin Analysis'!$B267,'Data Transformation'!$G$425:$G$8425),D289))</f>
        <v>2001</v>
      </c>
      <c r="F289">
        <f t="shared" si="33"/>
        <v>0</v>
      </c>
      <c r="G289">
        <f>Weighting!$H$25</f>
        <v>0</v>
      </c>
      <c r="H289">
        <f t="array" ref="H289">FREQUENCY(IF('Data Transformation'!$B$4:$B$8425=B267,'Data Transformation'!$G$4:$G$8425),'Bin Analysis'!$B289)</f>
        <v>2073</v>
      </c>
      <c r="I289">
        <f t="shared" si="34"/>
        <v>0</v>
      </c>
      <c r="J289">
        <f t="shared" si="35"/>
        <v>0</v>
      </c>
      <c r="K289">
        <f>J289*Weighting!$W$25</f>
        <v>0</v>
      </c>
      <c r="M289" s="14"/>
    </row>
    <row r="290" spans="1:25" x14ac:dyDescent="0.25">
      <c r="O290"/>
      <c r="P290"/>
      <c r="Q290"/>
      <c r="R290"/>
    </row>
    <row r="291" spans="1:25" ht="23.25" x14ac:dyDescent="0.35">
      <c r="A291" s="21" t="s">
        <v>0</v>
      </c>
      <c r="B291" s="21" t="str">
        <f>IFERROR(VLOOKUP(C291,'Data Transformation'!$L$6:$M$426,2,FALSE),"")</f>
        <v/>
      </c>
      <c r="C291" s="21">
        <f>C267+1</f>
        <v>12</v>
      </c>
      <c r="D291" s="21"/>
      <c r="E291" s="21"/>
      <c r="F291" s="21"/>
      <c r="G291" s="21"/>
      <c r="H291" s="22"/>
      <c r="I291" s="22"/>
      <c r="J291" s="22"/>
      <c r="K291" s="21"/>
      <c r="L291" s="21" t="str">
        <f>B291</f>
        <v/>
      </c>
      <c r="M291" s="23" t="e">
        <f>INDEX('Data Transformation'!$O$4:$O$424,MATCH($B291,'Data Transformation'!$M$4:$M$424,0),MATCH($M$2,'Data Transformation'!$O$3,0))</f>
        <v>#N/A</v>
      </c>
      <c r="N291" s="27" t="e">
        <f>IF('Input and Summary Results'!$J$16="minimum",'Bin Analysis'!X292/(M291-1),'Bin Analysis'!Y291/('Bin Analysis'!M291-1))</f>
        <v>#N/A</v>
      </c>
      <c r="O291" s="27" t="e">
        <f>IF(M291=FALSE,NA(),(VLOOKUP(1,C294:K313,4,FALSE))/(M291-1))</f>
        <v>#N/A</v>
      </c>
      <c r="P291" s="27" t="e">
        <f>IF(M291=FALSE,NA(),SUM(J294:J313)/Weighting!$S$5)</f>
        <v>#N/A</v>
      </c>
      <c r="Q291" s="27" t="e">
        <f>IF(M291=FALSE,NA(),SUM(K294:K313)/Weighting!$S$6)</f>
        <v>#N/A</v>
      </c>
      <c r="R291" s="27" t="e">
        <f>IF(M291=FALSE,NA(),(VLOOKUP(1,G294:K313,3,FALSE))/(M291-1))</f>
        <v>#N/A</v>
      </c>
      <c r="S291" s="22" t="e">
        <f>IF(M291=FALSE,NA(),IF(SUM(J294:J313)=2,"yes","no"))</f>
        <v>#N/A</v>
      </c>
      <c r="X291" s="2" cm="2">
        <f t="array" ref="X291:X292">FREQUENCY(IF('Data Transformation'!$B$425:$B$6424='Bin Analysis'!L291,'Data Transformation'!$G$425:$G$6424),'Data Transformation'!$U$11)</f>
        <v>0</v>
      </c>
      <c r="Y291" s="2" cm="2">
        <f t="array" ref="Y291:Y292">FREQUENCY(IF('Data Transformation'!$B$425:$B$6424='Bin Analysis'!L291,'Data Transformation'!$G$425:$G$6424),'Data Transformation'!$U$12)</f>
        <v>0</v>
      </c>
    </row>
    <row r="292" spans="1:25" x14ac:dyDescent="0.25">
      <c r="A292" s="14" t="s">
        <v>67</v>
      </c>
      <c r="B292" t="s">
        <v>47</v>
      </c>
      <c r="C292" t="s">
        <v>5</v>
      </c>
      <c r="D292" t="s">
        <v>98</v>
      </c>
      <c r="E292" t="s">
        <v>99</v>
      </c>
      <c r="F292" t="s">
        <v>100</v>
      </c>
      <c r="G292" t="s">
        <v>69</v>
      </c>
      <c r="H292" t="s">
        <v>31</v>
      </c>
      <c r="I292" t="s">
        <v>32</v>
      </c>
      <c r="J292" t="s">
        <v>46</v>
      </c>
      <c r="K292" s="14" t="s">
        <v>45</v>
      </c>
      <c r="M292" s="14"/>
      <c r="X292" s="2">
        <v>0</v>
      </c>
      <c r="Y292" s="2">
        <v>0</v>
      </c>
    </row>
    <row r="293" spans="1:25" x14ac:dyDescent="0.25">
      <c r="A293" s="32"/>
      <c r="D293" t="e">
        <f>IF(C293=1,'Data Transformation'!$G$3+0.5*'Data Transformation'!$W$25,IF(C294=1,D294-'Data Transformation'!$W$25,FALSE))</f>
        <v>#NUM!</v>
      </c>
      <c r="E293">
        <f t="array" ref="E293">IF(ISLOGICAL(D293),"",FREQUENCY(IF('Data Transformation'!$B$425:$B$8425='Bin Analysis'!$B291,'Data Transformation'!$G$425:$G$8425),D293))</f>
        <v>2001</v>
      </c>
      <c r="F293" t="e">
        <f>IF(ISLOGICAL(D293),"",E293-E292)</f>
        <v>#VALUE!</v>
      </c>
      <c r="M293" s="14"/>
    </row>
    <row r="294" spans="1:25" x14ac:dyDescent="0.25">
      <c r="A294" s="32" t="e">
        <f>IF(Weighting!$P$6&gt;0,B294,"")</f>
        <v>#NUM!</v>
      </c>
      <c r="B294" t="e">
        <f>Weighting!$C$6</f>
        <v>#DIV/0!</v>
      </c>
      <c r="C294" t="e">
        <f>Weighting!$F$6</f>
        <v>#NUM!</v>
      </c>
      <c r="D294" t="e">
        <f>IF(C294=1,'Data Transformation'!$G$3+0.5*'Data Transformation'!$W$25,IF(C295=1,D295-'Data Transformation'!$W$25,FALSE))</f>
        <v>#NUM!</v>
      </c>
      <c r="E294">
        <f t="array" ref="E294">IF(ISLOGICAL(D294),"",FREQUENCY(IF('Data Transformation'!$B$425:$B$8425='Bin Analysis'!$B291,'Data Transformation'!$G$425:$G$8425),D294))</f>
        <v>2001</v>
      </c>
      <c r="F294">
        <f>IF(ISLOGICAL(D294),"",E294-E293)</f>
        <v>0</v>
      </c>
      <c r="G294">
        <f>Weighting!$H$6</f>
        <v>1</v>
      </c>
      <c r="H294">
        <f t="array" ref="H294">FREQUENCY(IF('Data Transformation'!$B$4:$B$8425=B291,'Data Transformation'!$G$4:$G$8425),'Bin Analysis'!$B294)</f>
        <v>2073</v>
      </c>
      <c r="I294">
        <f>H294-H293</f>
        <v>2073</v>
      </c>
      <c r="J294">
        <f>IF(I294=0,0,1)</f>
        <v>1</v>
      </c>
      <c r="K294" t="e">
        <f>J294*Weighting!$W$6</f>
        <v>#NUM!</v>
      </c>
      <c r="M294" s="14"/>
    </row>
    <row r="295" spans="1:25" x14ac:dyDescent="0.25">
      <c r="A295" s="32" t="str">
        <f>IF(Weighting!$P$7&gt;0,B295,"")</f>
        <v/>
      </c>
      <c r="B295" t="e">
        <f>Weighting!$C$7</f>
        <v>#DIV/0!</v>
      </c>
      <c r="C295" t="e">
        <f>Weighting!$F$7</f>
        <v>#NUM!</v>
      </c>
      <c r="D295" t="e">
        <f>IF(C295=1,'Data Transformation'!$G$3+0.5*'Data Transformation'!$W$25,IF(C296=1,D296-'Data Transformation'!$W$25,FALSE))</f>
        <v>#NUM!</v>
      </c>
      <c r="E295">
        <f t="array" ref="E295">IF(ISLOGICAL(D295),"",FREQUENCY(IF('Data Transformation'!$B$425:$B$8425='Bin Analysis'!$B291,'Data Transformation'!$G$425:$G$8425),D295))</f>
        <v>2001</v>
      </c>
      <c r="F295">
        <f t="shared" ref="F295:F313" si="36">IF(ISLOGICAL(D295),"",E295-E294)</f>
        <v>0</v>
      </c>
      <c r="G295">
        <f>Weighting!$H$7</f>
        <v>0</v>
      </c>
      <c r="H295">
        <f t="array" ref="H295">FREQUENCY(IF('Data Transformation'!$B$4:$B$8425=B291,'Data Transformation'!$G$4:$G$8425),'Bin Analysis'!$B295)</f>
        <v>2073</v>
      </c>
      <c r="I295">
        <f t="shared" ref="I295:I313" si="37">H295-H294</f>
        <v>0</v>
      </c>
      <c r="J295">
        <f>IF(I295=0,0,1)</f>
        <v>0</v>
      </c>
      <c r="K295">
        <f>J295*Weighting!$W$7</f>
        <v>0</v>
      </c>
      <c r="M295" s="14"/>
    </row>
    <row r="296" spans="1:25" x14ac:dyDescent="0.25">
      <c r="A296" s="32" t="str">
        <f>IF(Weighting!$P$8&gt;0,B296,"")</f>
        <v/>
      </c>
      <c r="B296" t="e">
        <f>Weighting!$C$8</f>
        <v>#DIV/0!</v>
      </c>
      <c r="C296" t="e">
        <f>Weighting!$F$8</f>
        <v>#NUM!</v>
      </c>
      <c r="D296" t="e">
        <f>IF(C296=1,'Data Transformation'!$G$3+0.5*'Data Transformation'!$W$25,IF(C297=1,D297-'Data Transformation'!$W$25,FALSE))</f>
        <v>#NUM!</v>
      </c>
      <c r="E296">
        <f t="array" ref="E296">IF(ISLOGICAL(D296),"",FREQUENCY(IF('Data Transformation'!$B$425:$B$8425='Bin Analysis'!$B291,'Data Transformation'!$G$425:$G$8425),D296))</f>
        <v>2001</v>
      </c>
      <c r="F296">
        <f t="shared" si="36"/>
        <v>0</v>
      </c>
      <c r="G296">
        <f>Weighting!$H$8</f>
        <v>0</v>
      </c>
      <c r="H296">
        <f t="array" ref="H296">FREQUENCY(IF('Data Transformation'!$B$4:$B$8425=B291,'Data Transformation'!$G$4:$G$8425),'Bin Analysis'!$B296)</f>
        <v>2073</v>
      </c>
      <c r="I296">
        <f t="shared" si="37"/>
        <v>0</v>
      </c>
      <c r="J296">
        <f t="shared" ref="J296:J313" si="38">IF(I296=0,0,1)</f>
        <v>0</v>
      </c>
      <c r="K296">
        <f>J296*Weighting!$W$8</f>
        <v>0</v>
      </c>
      <c r="M296" s="14"/>
    </row>
    <row r="297" spans="1:25" x14ac:dyDescent="0.25">
      <c r="A297" s="32" t="str">
        <f>IF(Weighting!$P$9&gt;0,B297,"")</f>
        <v/>
      </c>
      <c r="B297" s="50" t="e">
        <f>Weighting!$C$9</f>
        <v>#DIV/0!</v>
      </c>
      <c r="C297" t="e">
        <f>Weighting!$F$9</f>
        <v>#NUM!</v>
      </c>
      <c r="D297" t="e">
        <f>IF(C297=1,'Data Transformation'!$G$3+0.5*'Data Transformation'!$W$25,IF(C298=1,D298-'Data Transformation'!$W$25,FALSE))</f>
        <v>#NUM!</v>
      </c>
      <c r="E297">
        <f t="array" ref="E297">IF(ISLOGICAL(D297),"",FREQUENCY(IF('Data Transformation'!$B$425:$B$8425='Bin Analysis'!$B291,'Data Transformation'!$G$425:$G$8425),D297))</f>
        <v>2001</v>
      </c>
      <c r="F297">
        <f t="shared" si="36"/>
        <v>0</v>
      </c>
      <c r="G297">
        <f>Weighting!$H$9</f>
        <v>0</v>
      </c>
      <c r="H297">
        <f t="array" ref="H297">FREQUENCY(IF('Data Transformation'!$B$4:$B$8425=B291,'Data Transformation'!$G$4:$G$8425),'Bin Analysis'!$B297)</f>
        <v>2073</v>
      </c>
      <c r="I297">
        <f t="shared" si="37"/>
        <v>0</v>
      </c>
      <c r="J297">
        <f t="shared" si="38"/>
        <v>0</v>
      </c>
      <c r="K297">
        <f>J297*Weighting!$W$9</f>
        <v>0</v>
      </c>
      <c r="M297" s="14"/>
    </row>
    <row r="298" spans="1:25" x14ac:dyDescent="0.25">
      <c r="A298" s="32" t="str">
        <f>IF(Weighting!$P$10&gt;0,B298,"")</f>
        <v/>
      </c>
      <c r="B298" t="e">
        <f>Weighting!$C$10</f>
        <v>#DIV/0!</v>
      </c>
      <c r="C298" t="e">
        <f>Weighting!$F$10</f>
        <v>#NUM!</v>
      </c>
      <c r="D298" t="e">
        <f>IF(C298=1,'Data Transformation'!$G$3+0.5*'Data Transformation'!$W$25,IF(C299=1,D299-'Data Transformation'!$W$25,FALSE))</f>
        <v>#NUM!</v>
      </c>
      <c r="E298">
        <f t="array" ref="E298">IF(ISLOGICAL(D298),"",FREQUENCY(IF('Data Transformation'!$B$425:$B$8425='Bin Analysis'!$B291,'Data Transformation'!$G$425:$G$8425),D298))</f>
        <v>2001</v>
      </c>
      <c r="F298">
        <f t="shared" si="36"/>
        <v>0</v>
      </c>
      <c r="G298">
        <f>Weighting!$H$10</f>
        <v>0</v>
      </c>
      <c r="H298">
        <f t="array" ref="H298">FREQUENCY(IF('Data Transformation'!$B$4:$B$8425=B291,'Data Transformation'!$G$4:$G$8425),'Bin Analysis'!$B298)</f>
        <v>2073</v>
      </c>
      <c r="I298">
        <f t="shared" si="37"/>
        <v>0</v>
      </c>
      <c r="J298">
        <f t="shared" si="38"/>
        <v>0</v>
      </c>
      <c r="K298">
        <f>J298*Weighting!$W$10</f>
        <v>0</v>
      </c>
      <c r="M298" s="14"/>
    </row>
    <row r="299" spans="1:25" x14ac:dyDescent="0.25">
      <c r="A299" s="32" t="str">
        <f>IF(Weighting!$P$11&gt;0,B299,"")</f>
        <v/>
      </c>
      <c r="B299" t="e">
        <f>Weighting!$C$11</f>
        <v>#DIV/0!</v>
      </c>
      <c r="C299" t="e">
        <f>Weighting!$F$11</f>
        <v>#NUM!</v>
      </c>
      <c r="D299" t="e">
        <f>IF(C299=1,'Data Transformation'!$G$3+0.5*'Data Transformation'!$W$25,IF(C300=1,D300-'Data Transformation'!$W$25,FALSE))</f>
        <v>#NUM!</v>
      </c>
      <c r="E299">
        <f t="array" ref="E299">IF(ISLOGICAL(D299),"",FREQUENCY(IF('Data Transformation'!$B$425:$B$8425='Bin Analysis'!$B291,'Data Transformation'!$G$425:$G$8425),D299))</f>
        <v>2001</v>
      </c>
      <c r="F299">
        <f t="shared" si="36"/>
        <v>0</v>
      </c>
      <c r="G299">
        <f>Weighting!$H$11</f>
        <v>0</v>
      </c>
      <c r="H299">
        <f t="array" ref="H299">FREQUENCY(IF('Data Transformation'!$B$4:$B$8425=B291,'Data Transformation'!$G$4:$G$8425),'Bin Analysis'!$B299)</f>
        <v>2073</v>
      </c>
      <c r="I299">
        <f t="shared" si="37"/>
        <v>0</v>
      </c>
      <c r="J299">
        <f t="shared" si="38"/>
        <v>0</v>
      </c>
      <c r="K299">
        <f>J299*Weighting!$W$11</f>
        <v>0</v>
      </c>
      <c r="M299" s="14"/>
    </row>
    <row r="300" spans="1:25" x14ac:dyDescent="0.25">
      <c r="A300" s="32" t="str">
        <f>IF(Weighting!$P$12&gt;0,B300,"")</f>
        <v/>
      </c>
      <c r="B300" t="e">
        <f>Weighting!$C$12</f>
        <v>#DIV/0!</v>
      </c>
      <c r="C300" t="e">
        <f>Weighting!$F$12</f>
        <v>#NUM!</v>
      </c>
      <c r="D300" t="e">
        <f>IF(C300=1,'Data Transformation'!$G$3+0.5*'Data Transformation'!$W$25,IF(C301=1,D301-'Data Transformation'!$W$25,FALSE))</f>
        <v>#NUM!</v>
      </c>
      <c r="E300">
        <f t="array" ref="E300">IF(ISLOGICAL(D300),"",FREQUENCY(IF('Data Transformation'!$B$425:$B$8425='Bin Analysis'!$B291,'Data Transformation'!$G$425:$G$8425),D300))</f>
        <v>2001</v>
      </c>
      <c r="F300">
        <f t="shared" si="36"/>
        <v>0</v>
      </c>
      <c r="G300">
        <f>Weighting!$H$12</f>
        <v>0</v>
      </c>
      <c r="H300">
        <f t="array" ref="H300">FREQUENCY(IF('Data Transformation'!$B$4:$B$8425=B291,'Data Transformation'!$G$4:$G$8425),'Bin Analysis'!$B300)</f>
        <v>2073</v>
      </c>
      <c r="I300">
        <f t="shared" si="37"/>
        <v>0</v>
      </c>
      <c r="J300">
        <f t="shared" si="38"/>
        <v>0</v>
      </c>
      <c r="K300">
        <f>J300*Weighting!$W$12</f>
        <v>0</v>
      </c>
      <c r="M300" s="14"/>
    </row>
    <row r="301" spans="1:25" x14ac:dyDescent="0.25">
      <c r="A301" s="32" t="str">
        <f>IF(Weighting!$P$13&gt;0,B301,"")</f>
        <v/>
      </c>
      <c r="B301" t="e">
        <f>Weighting!$C$13</f>
        <v>#DIV/0!</v>
      </c>
      <c r="C301" t="e">
        <f>Weighting!$F$13</f>
        <v>#NUM!</v>
      </c>
      <c r="D301" t="e">
        <f>IF(C301=1,'Data Transformation'!$G$3+0.5*'Data Transformation'!$W$25,IF(C302=1,D302-'Data Transformation'!$W$25,FALSE))</f>
        <v>#NUM!</v>
      </c>
      <c r="E301">
        <f t="array" ref="E301">IF(ISLOGICAL(D301),"",FREQUENCY(IF('Data Transformation'!$B$425:$B$8425='Bin Analysis'!$B291,'Data Transformation'!$G$425:$G$8425),D301))</f>
        <v>2001</v>
      </c>
      <c r="F301">
        <f t="shared" si="36"/>
        <v>0</v>
      </c>
      <c r="G301">
        <f>Weighting!$H$13</f>
        <v>0</v>
      </c>
      <c r="H301">
        <f t="array" ref="H301">FREQUENCY(IF('Data Transformation'!$B$4:$B$8425=B291,'Data Transformation'!$G$4:$G$8425),'Bin Analysis'!$B301)</f>
        <v>2073</v>
      </c>
      <c r="I301">
        <f t="shared" si="37"/>
        <v>0</v>
      </c>
      <c r="J301">
        <f t="shared" si="38"/>
        <v>0</v>
      </c>
      <c r="K301">
        <f>J301*Weighting!$W$13</f>
        <v>0</v>
      </c>
      <c r="M301" s="14"/>
    </row>
    <row r="302" spans="1:25" x14ac:dyDescent="0.25">
      <c r="A302" s="32" t="str">
        <f>IF(Weighting!$P$14&gt;0,B302,"")</f>
        <v/>
      </c>
      <c r="B302" t="e">
        <f>Weighting!$C$14</f>
        <v>#DIV/0!</v>
      </c>
      <c r="C302" t="e">
        <f>Weighting!$F$14</f>
        <v>#NUM!</v>
      </c>
      <c r="D302" t="e">
        <f>IF(C302=1,'Data Transformation'!$G$3+0.5*'Data Transformation'!$W$25,IF(C303=1,D303-'Data Transformation'!$W$25,FALSE))</f>
        <v>#NUM!</v>
      </c>
      <c r="E302">
        <f t="array" ref="E302">IF(ISLOGICAL(D302),"",FREQUENCY(IF('Data Transformation'!$B$425:$B$8425='Bin Analysis'!$B291,'Data Transformation'!$G$425:$G$8425),D302))</f>
        <v>2001</v>
      </c>
      <c r="F302">
        <f t="shared" si="36"/>
        <v>0</v>
      </c>
      <c r="G302">
        <f>Weighting!$H$14</f>
        <v>0</v>
      </c>
      <c r="H302">
        <f t="array" ref="H302">FREQUENCY(IF('Data Transformation'!$B$4:$B$8425=B291,'Data Transformation'!$G$4:$G$8425),'Bin Analysis'!$B302)</f>
        <v>2073</v>
      </c>
      <c r="I302">
        <f t="shared" si="37"/>
        <v>0</v>
      </c>
      <c r="J302">
        <f t="shared" si="38"/>
        <v>0</v>
      </c>
      <c r="K302">
        <f>J302*Weighting!$W$14</f>
        <v>0</v>
      </c>
      <c r="M302" s="14"/>
    </row>
    <row r="303" spans="1:25" x14ac:dyDescent="0.25">
      <c r="A303" s="32" t="str">
        <f>IF(Weighting!$P$15&gt;0,B303,"")</f>
        <v/>
      </c>
      <c r="B303" t="e">
        <f>Weighting!$C$15</f>
        <v>#DIV/0!</v>
      </c>
      <c r="C303" t="e">
        <f>Weighting!$F$15</f>
        <v>#NUM!</v>
      </c>
      <c r="D303" t="e">
        <f>IF(C303=1,'Data Transformation'!$G$3+0.5*'Data Transformation'!$W$25,IF(C304=1,D304-'Data Transformation'!$W$25,FALSE))</f>
        <v>#NUM!</v>
      </c>
      <c r="E303">
        <f t="array" ref="E303">IF(ISLOGICAL(D303),"",FREQUENCY(IF('Data Transformation'!$B$425:$B$8425='Bin Analysis'!$B291,'Data Transformation'!$G$425:$G$8425),D303))</f>
        <v>2001</v>
      </c>
      <c r="F303">
        <f t="shared" si="36"/>
        <v>0</v>
      </c>
      <c r="G303">
        <f>Weighting!$H$15</f>
        <v>0</v>
      </c>
      <c r="H303">
        <f t="array" ref="H303">FREQUENCY(IF('Data Transformation'!$B$4:$B$8425=B291,'Data Transformation'!$G$4:$G$8425),'Bin Analysis'!$B303)</f>
        <v>2073</v>
      </c>
      <c r="I303">
        <f t="shared" si="37"/>
        <v>0</v>
      </c>
      <c r="J303">
        <f t="shared" si="38"/>
        <v>0</v>
      </c>
      <c r="K303">
        <f>J303*Weighting!$W$15</f>
        <v>0</v>
      </c>
      <c r="M303" s="14"/>
    </row>
    <row r="304" spans="1:25" x14ac:dyDescent="0.25">
      <c r="A304" s="32" t="str">
        <f>IF(Weighting!$P$16&gt;0,B304,"")</f>
        <v/>
      </c>
      <c r="B304" t="e">
        <f>Weighting!$C$16</f>
        <v>#DIV/0!</v>
      </c>
      <c r="C304" t="e">
        <f>Weighting!$F$16</f>
        <v>#NUM!</v>
      </c>
      <c r="D304" t="e">
        <f>IF(C304=1,'Data Transformation'!$G$3+0.5*'Data Transformation'!$W$25,IF(C305=1,D305-'Data Transformation'!$W$25,FALSE))</f>
        <v>#NUM!</v>
      </c>
      <c r="E304">
        <f t="array" ref="E304">IF(ISLOGICAL(D304),"",FREQUENCY(IF('Data Transformation'!$B$425:$B$8425='Bin Analysis'!$B291,'Data Transformation'!$G$425:$G$8425),D304))</f>
        <v>2001</v>
      </c>
      <c r="F304">
        <f t="shared" si="36"/>
        <v>0</v>
      </c>
      <c r="G304">
        <f>Weighting!$H$16</f>
        <v>0</v>
      </c>
      <c r="H304">
        <f t="array" ref="H304">FREQUENCY(IF('Data Transformation'!$B$4:$B$8425=B291,'Data Transformation'!$G$4:$G$8425),'Bin Analysis'!$B304)</f>
        <v>2073</v>
      </c>
      <c r="I304">
        <f t="shared" si="37"/>
        <v>0</v>
      </c>
      <c r="J304">
        <f t="shared" si="38"/>
        <v>0</v>
      </c>
      <c r="K304">
        <f>J304*Weighting!$W$16</f>
        <v>0</v>
      </c>
      <c r="M304" s="14"/>
    </row>
    <row r="305" spans="1:25" x14ac:dyDescent="0.25">
      <c r="A305" s="32" t="str">
        <f>IF(Weighting!$P$17&gt;0,B305,"")</f>
        <v/>
      </c>
      <c r="B305" t="e">
        <f>Weighting!$C$17</f>
        <v>#DIV/0!</v>
      </c>
      <c r="C305" t="e">
        <f>Weighting!$F$17</f>
        <v>#NUM!</v>
      </c>
      <c r="D305" t="e">
        <f>IF(C305=1,'Data Transformation'!$G$3+0.5*'Data Transformation'!$W$25,IF(C306=1,D306-'Data Transformation'!$W$25,FALSE))</f>
        <v>#NUM!</v>
      </c>
      <c r="E305">
        <f t="array" ref="E305">IF(ISLOGICAL(D305),"",FREQUENCY(IF('Data Transformation'!$B$425:$B$8425='Bin Analysis'!$B291,'Data Transformation'!$G$425:$G$8425),D305))</f>
        <v>2001</v>
      </c>
      <c r="F305">
        <f t="shared" si="36"/>
        <v>0</v>
      </c>
      <c r="G305">
        <f>Weighting!$H$17</f>
        <v>0</v>
      </c>
      <c r="H305">
        <f t="array" ref="H305">FREQUENCY(IF('Data Transformation'!$B$4:$B$8425=B291,'Data Transformation'!$G$4:$G$8425),'Bin Analysis'!$B305)</f>
        <v>2073</v>
      </c>
      <c r="I305">
        <f t="shared" si="37"/>
        <v>0</v>
      </c>
      <c r="J305">
        <f t="shared" si="38"/>
        <v>0</v>
      </c>
      <c r="K305">
        <f>J305*Weighting!$W$17</f>
        <v>0</v>
      </c>
      <c r="M305" s="14"/>
    </row>
    <row r="306" spans="1:25" x14ac:dyDescent="0.25">
      <c r="A306" s="32" t="str">
        <f>IF(Weighting!$P$18&gt;0,B306,"")</f>
        <v/>
      </c>
      <c r="B306" t="e">
        <f>Weighting!$C$18</f>
        <v>#DIV/0!</v>
      </c>
      <c r="C306" t="e">
        <f>Weighting!$F$18</f>
        <v>#NUM!</v>
      </c>
      <c r="D306" t="e">
        <f>IF(C306=1,'Data Transformation'!$G$3+0.5*'Data Transformation'!$W$25,IF(C307=1,D307-'Data Transformation'!$W$25,FALSE))</f>
        <v>#NUM!</v>
      </c>
      <c r="E306">
        <f t="array" ref="E306">IF(ISLOGICAL(D306),"",FREQUENCY(IF('Data Transformation'!$B$425:$B$8425='Bin Analysis'!$B291,'Data Transformation'!$G$425:$G$8425),D306))</f>
        <v>2001</v>
      </c>
      <c r="F306">
        <f t="shared" si="36"/>
        <v>0</v>
      </c>
      <c r="G306">
        <f>Weighting!$H$18</f>
        <v>0</v>
      </c>
      <c r="H306">
        <f t="array" ref="H306">FREQUENCY(IF('Data Transformation'!$B$4:$B$8425=B291,'Data Transformation'!$G$4:$G$8425),'Bin Analysis'!$B306)</f>
        <v>2073</v>
      </c>
      <c r="I306">
        <f t="shared" si="37"/>
        <v>0</v>
      </c>
      <c r="J306">
        <f t="shared" si="38"/>
        <v>0</v>
      </c>
      <c r="K306">
        <f>J306*Weighting!$W$18</f>
        <v>0</v>
      </c>
      <c r="M306" s="14"/>
    </row>
    <row r="307" spans="1:25" x14ac:dyDescent="0.25">
      <c r="A307" s="32" t="str">
        <f>IF(Weighting!$P$19&gt;0,B307,"")</f>
        <v/>
      </c>
      <c r="B307" t="e">
        <f>Weighting!$C$19</f>
        <v>#DIV/0!</v>
      </c>
      <c r="C307" t="e">
        <f>Weighting!$F$19</f>
        <v>#NUM!</v>
      </c>
      <c r="D307" t="e">
        <f>IF(C307=1,'Data Transformation'!$G$3+0.5*'Data Transformation'!$W$25,IF(C308=1,D308-'Data Transformation'!$W$25,FALSE))</f>
        <v>#NUM!</v>
      </c>
      <c r="E307">
        <f t="array" ref="E307">IF(ISLOGICAL(D307),"",FREQUENCY(IF('Data Transformation'!$B$425:$B$8425='Bin Analysis'!$B291,'Data Transformation'!$G$425:$G$8425),D307))</f>
        <v>2001</v>
      </c>
      <c r="F307">
        <f t="shared" si="36"/>
        <v>0</v>
      </c>
      <c r="G307">
        <f>Weighting!$H$19</f>
        <v>0</v>
      </c>
      <c r="H307">
        <f t="array" ref="H307">FREQUENCY(IF('Data Transformation'!$B$4:$B$8425=B291,'Data Transformation'!$G$4:$G$8425),'Bin Analysis'!$B307)</f>
        <v>2073</v>
      </c>
      <c r="I307">
        <f t="shared" si="37"/>
        <v>0</v>
      </c>
      <c r="J307">
        <f t="shared" si="38"/>
        <v>0</v>
      </c>
      <c r="K307">
        <f>J307*Weighting!$W$19</f>
        <v>0</v>
      </c>
      <c r="M307" s="14"/>
    </row>
    <row r="308" spans="1:25" x14ac:dyDescent="0.25">
      <c r="A308" s="32" t="str">
        <f>IF(Weighting!$P$20&gt;0,B308,"")</f>
        <v/>
      </c>
      <c r="B308" t="e">
        <f>Weighting!$C$20</f>
        <v>#DIV/0!</v>
      </c>
      <c r="C308" t="e">
        <f>Weighting!$F$20</f>
        <v>#NUM!</v>
      </c>
      <c r="D308" t="e">
        <f>IF(C308=1,'Data Transformation'!$G$3+0.5*'Data Transformation'!$W$25,IF(C309=1,D309-'Data Transformation'!$W$25,FALSE))</f>
        <v>#NUM!</v>
      </c>
      <c r="E308">
        <f t="array" ref="E308">IF(ISLOGICAL(D308),"",FREQUENCY(IF('Data Transformation'!$B$425:$B$8425='Bin Analysis'!$B291,'Data Transformation'!$G$425:$G$8425),D308))</f>
        <v>2001</v>
      </c>
      <c r="F308">
        <f t="shared" si="36"/>
        <v>0</v>
      </c>
      <c r="G308">
        <f>Weighting!$H$20</f>
        <v>0</v>
      </c>
      <c r="H308">
        <f t="array" ref="H308">FREQUENCY(IF('Data Transformation'!$B$4:$B$8425=B291,'Data Transformation'!$G$4:$G$8425),'Bin Analysis'!$B308)</f>
        <v>2073</v>
      </c>
      <c r="I308">
        <f t="shared" si="37"/>
        <v>0</v>
      </c>
      <c r="J308">
        <f t="shared" si="38"/>
        <v>0</v>
      </c>
      <c r="K308">
        <f>J308*Weighting!$W$20</f>
        <v>0</v>
      </c>
      <c r="M308" s="14"/>
    </row>
    <row r="309" spans="1:25" x14ac:dyDescent="0.25">
      <c r="A309" s="32" t="str">
        <f>IF(Weighting!$P$21&gt;0,B309,"")</f>
        <v/>
      </c>
      <c r="B309" t="e">
        <f>Weighting!$C$21</f>
        <v>#DIV/0!</v>
      </c>
      <c r="C309" t="e">
        <f>Weighting!$F$21</f>
        <v>#NUM!</v>
      </c>
      <c r="D309" t="e">
        <f>IF(C309=1,'Data Transformation'!$G$3+0.5*'Data Transformation'!$W$25,IF(C310=1,D310-'Data Transformation'!$W$25,FALSE))</f>
        <v>#NUM!</v>
      </c>
      <c r="E309">
        <f t="array" ref="E309">IF(ISLOGICAL(D309),"",FREQUENCY(IF('Data Transformation'!$B$425:$B$8425='Bin Analysis'!$B291,'Data Transformation'!$G$425:$G$8425),D309))</f>
        <v>2001</v>
      </c>
      <c r="F309">
        <f t="shared" si="36"/>
        <v>0</v>
      </c>
      <c r="G309">
        <f>Weighting!$H$21</f>
        <v>0</v>
      </c>
      <c r="H309">
        <f t="array" ref="H309">FREQUENCY(IF('Data Transformation'!$B$4:$B$8425=B291,'Data Transformation'!$G$4:$G$8425),'Bin Analysis'!$B309)</f>
        <v>2073</v>
      </c>
      <c r="I309">
        <f t="shared" si="37"/>
        <v>0</v>
      </c>
      <c r="J309">
        <f t="shared" si="38"/>
        <v>0</v>
      </c>
      <c r="K309">
        <f>J309*Weighting!$W$21</f>
        <v>0</v>
      </c>
      <c r="M309" s="14"/>
    </row>
    <row r="310" spans="1:25" x14ac:dyDescent="0.25">
      <c r="A310" s="32" t="str">
        <f>IF(Weighting!$P$22&gt;0,B310,"")</f>
        <v/>
      </c>
      <c r="B310" t="e">
        <f>Weighting!$C$22</f>
        <v>#DIV/0!</v>
      </c>
      <c r="C310" t="e">
        <f>Weighting!$F$22</f>
        <v>#NUM!</v>
      </c>
      <c r="D310" t="e">
        <f>IF(C310=1,'Data Transformation'!$G$3+0.5*'Data Transformation'!$W$25,IF(C311=1,D311-'Data Transformation'!$W$25,FALSE))</f>
        <v>#NUM!</v>
      </c>
      <c r="E310">
        <f t="array" ref="E310">IF(ISLOGICAL(D310),"",FREQUENCY(IF('Data Transformation'!$B$425:$B$8425='Bin Analysis'!$B291,'Data Transformation'!$G$425:$G$8425),D310))</f>
        <v>2001</v>
      </c>
      <c r="F310">
        <f t="shared" si="36"/>
        <v>0</v>
      </c>
      <c r="G310">
        <f>Weighting!$H$22</f>
        <v>0</v>
      </c>
      <c r="H310">
        <f t="array" ref="H310">FREQUENCY(IF('Data Transformation'!$B$4:$B$8425=B291,'Data Transformation'!$G$4:$G$8425),'Bin Analysis'!$B310)</f>
        <v>2073</v>
      </c>
      <c r="I310">
        <f t="shared" si="37"/>
        <v>0</v>
      </c>
      <c r="J310">
        <f t="shared" si="38"/>
        <v>0</v>
      </c>
      <c r="K310">
        <f>J310*Weighting!$W$22</f>
        <v>0</v>
      </c>
      <c r="M310" s="14"/>
    </row>
    <row r="311" spans="1:25" x14ac:dyDescent="0.25">
      <c r="A311" s="32" t="str">
        <f>IF(Weighting!$P$23&gt;0,B311,"")</f>
        <v/>
      </c>
      <c r="B311" t="e">
        <f>Weighting!$C$23</f>
        <v>#DIV/0!</v>
      </c>
      <c r="C311" t="e">
        <f>Weighting!$F$23</f>
        <v>#NUM!</v>
      </c>
      <c r="D311" t="e">
        <f>IF(C311=1,'Data Transformation'!$G$3+0.5*'Data Transformation'!$W$25,IF(C312=1,D312-'Data Transformation'!$W$25,FALSE))</f>
        <v>#NUM!</v>
      </c>
      <c r="E311">
        <f t="array" ref="E311">IF(ISLOGICAL(D311),"",FREQUENCY(IF('Data Transformation'!$B$425:$B$8425='Bin Analysis'!$B291,'Data Transformation'!$G$425:$G$8425),D311))</f>
        <v>2001</v>
      </c>
      <c r="F311">
        <f t="shared" si="36"/>
        <v>0</v>
      </c>
      <c r="G311">
        <f>Weighting!$H$23</f>
        <v>0</v>
      </c>
      <c r="H311">
        <f t="array" ref="H311">FREQUENCY(IF('Data Transformation'!$B$4:$B$8425=B291,'Data Transformation'!$G$4:$G$8425),'Bin Analysis'!$B311)</f>
        <v>2073</v>
      </c>
      <c r="I311">
        <f t="shared" si="37"/>
        <v>0</v>
      </c>
      <c r="J311">
        <f t="shared" si="38"/>
        <v>0</v>
      </c>
      <c r="K311">
        <f>J311*Weighting!$W$23</f>
        <v>0</v>
      </c>
      <c r="M311" s="14"/>
    </row>
    <row r="312" spans="1:25" x14ac:dyDescent="0.25">
      <c r="A312" s="32" t="str">
        <f>IF(Weighting!$P$24&gt;0,B312,"")</f>
        <v/>
      </c>
      <c r="B312" t="e">
        <f>Weighting!$C$24</f>
        <v>#DIV/0!</v>
      </c>
      <c r="C312" t="e">
        <f>Weighting!$F$24</f>
        <v>#NUM!</v>
      </c>
      <c r="D312" t="e">
        <f>IF(C312=1,'Data Transformation'!$G$3+0.5*'Data Transformation'!$W$25,IF(C313=1,D313-'Data Transformation'!$W$25,FALSE))</f>
        <v>#NUM!</v>
      </c>
      <c r="E312">
        <f t="array" ref="E312">IF(ISLOGICAL(D312),"",FREQUENCY(IF('Data Transformation'!$B$425:$B$8425='Bin Analysis'!$B291,'Data Transformation'!$G$425:$G$8425),D312))</f>
        <v>2001</v>
      </c>
      <c r="F312">
        <f t="shared" si="36"/>
        <v>0</v>
      </c>
      <c r="G312">
        <f>Weighting!$H$24</f>
        <v>0</v>
      </c>
      <c r="H312">
        <f t="array" ref="H312">FREQUENCY(IF('Data Transformation'!$B$4:$B$8425=B291,'Data Transformation'!$G$4:$G$8425),'Bin Analysis'!$B312)</f>
        <v>2073</v>
      </c>
      <c r="I312">
        <f t="shared" si="37"/>
        <v>0</v>
      </c>
      <c r="J312">
        <f t="shared" si="38"/>
        <v>0</v>
      </c>
      <c r="K312">
        <f>J312*Weighting!$W$24</f>
        <v>0</v>
      </c>
      <c r="M312" s="14"/>
    </row>
    <row r="313" spans="1:25" x14ac:dyDescent="0.25">
      <c r="A313" s="32" t="str">
        <f>IF(Weighting!$P$25&gt;0,B313,"")</f>
        <v/>
      </c>
      <c r="B313" t="e">
        <f>Weighting!$C$25</f>
        <v>#DIV/0!</v>
      </c>
      <c r="C313" t="e">
        <f>Weighting!$F$25</f>
        <v>#NUM!</v>
      </c>
      <c r="D313" t="e">
        <f>IF(C313=1,'Data Transformation'!$G$3+0.5*'Data Transformation'!$W$25,IF(C314=1,D314-'Data Transformation'!$W$25,FALSE))</f>
        <v>#NUM!</v>
      </c>
      <c r="E313">
        <f t="array" ref="E313">IF(ISLOGICAL(D313),"",FREQUENCY(IF('Data Transformation'!$B$425:$B$8425='Bin Analysis'!$B291,'Data Transformation'!$G$425:$G$8425),D313))</f>
        <v>2001</v>
      </c>
      <c r="F313">
        <f t="shared" si="36"/>
        <v>0</v>
      </c>
      <c r="G313">
        <f>Weighting!$H$25</f>
        <v>0</v>
      </c>
      <c r="H313">
        <f t="array" ref="H313">FREQUENCY(IF('Data Transformation'!$B$4:$B$8425=B291,'Data Transformation'!$G$4:$G$8425),'Bin Analysis'!$B313)</f>
        <v>2073</v>
      </c>
      <c r="I313">
        <f t="shared" si="37"/>
        <v>0</v>
      </c>
      <c r="J313">
        <f t="shared" si="38"/>
        <v>0</v>
      </c>
      <c r="K313">
        <f>J313*Weighting!$W$25</f>
        <v>0</v>
      </c>
      <c r="M313" s="14"/>
    </row>
    <row r="314" spans="1:25" x14ac:dyDescent="0.25">
      <c r="O314"/>
      <c r="P314"/>
      <c r="Q314"/>
      <c r="R314"/>
    </row>
    <row r="315" spans="1:25" ht="23.25" x14ac:dyDescent="0.35">
      <c r="A315" s="21" t="s">
        <v>0</v>
      </c>
      <c r="B315" s="21" t="str">
        <f>IFERROR(VLOOKUP(C315,'Data Transformation'!$L$6:$M$426,2,FALSE),"")</f>
        <v/>
      </c>
      <c r="C315" s="21">
        <f>C291+1</f>
        <v>13</v>
      </c>
      <c r="D315" s="21"/>
      <c r="E315" s="21"/>
      <c r="F315" s="21"/>
      <c r="G315" s="21"/>
      <c r="H315" s="22"/>
      <c r="I315" s="22"/>
      <c r="J315" s="22"/>
      <c r="K315" s="21"/>
      <c r="L315" s="21" t="str">
        <f>B315</f>
        <v/>
      </c>
      <c r="M315" s="23" t="e">
        <f>INDEX('Data Transformation'!$O$4:$O$424,MATCH($B315,'Data Transformation'!$M$4:$M$424,0),MATCH($M$2,'Data Transformation'!$O$3,0))</f>
        <v>#N/A</v>
      </c>
      <c r="N315" s="27" t="e">
        <f>IF('Input and Summary Results'!$J$16="minimum",'Bin Analysis'!X316/(M315-1),'Bin Analysis'!Y315/('Bin Analysis'!M315-1))</f>
        <v>#N/A</v>
      </c>
      <c r="O315" s="27" t="e">
        <f>IF(M315=FALSE,NA(),(VLOOKUP(1,C318:K337,4,FALSE))/(M315-1))</f>
        <v>#N/A</v>
      </c>
      <c r="P315" s="27" t="e">
        <f>IF(M315=FALSE,NA(),SUM(J318:J337)/Weighting!$S$5)</f>
        <v>#N/A</v>
      </c>
      <c r="Q315" s="27" t="e">
        <f>IF(M315=FALSE,NA(),SUM(K318:K337)/Weighting!$S$6)</f>
        <v>#N/A</v>
      </c>
      <c r="R315" s="27" t="e">
        <f>IF(M315=FALSE,NA(),(VLOOKUP(1,G318:K337,3,FALSE))/(M315-1))</f>
        <v>#N/A</v>
      </c>
      <c r="S315" s="22" t="e">
        <f>IF(M315=FALSE,NA(),IF(SUM(J318:J337)=2,"yes","no"))</f>
        <v>#N/A</v>
      </c>
      <c r="X315" s="2" cm="2">
        <f t="array" ref="X315:X316">FREQUENCY(IF('Data Transformation'!$B$425:$B$6424='Bin Analysis'!L315,'Data Transformation'!$G$425:$G$6424),'Data Transformation'!$U$11)</f>
        <v>0</v>
      </c>
      <c r="Y315" s="2" cm="2">
        <f t="array" ref="Y315:Y316">FREQUENCY(IF('Data Transformation'!$B$425:$B$6424='Bin Analysis'!L315,'Data Transformation'!$G$425:$G$6424),'Data Transformation'!$U$12)</f>
        <v>0</v>
      </c>
    </row>
    <row r="316" spans="1:25" x14ac:dyDescent="0.25">
      <c r="A316" s="14" t="s">
        <v>67</v>
      </c>
      <c r="B316" t="s">
        <v>47</v>
      </c>
      <c r="C316" t="s">
        <v>5</v>
      </c>
      <c r="D316" t="s">
        <v>98</v>
      </c>
      <c r="E316" t="s">
        <v>99</v>
      </c>
      <c r="F316" t="s">
        <v>100</v>
      </c>
      <c r="G316" t="s">
        <v>69</v>
      </c>
      <c r="H316" t="s">
        <v>31</v>
      </c>
      <c r="I316" t="s">
        <v>32</v>
      </c>
      <c r="J316" t="s">
        <v>46</v>
      </c>
      <c r="K316" s="14" t="s">
        <v>45</v>
      </c>
      <c r="M316" s="14"/>
      <c r="X316" s="2">
        <v>0</v>
      </c>
      <c r="Y316" s="2">
        <v>0</v>
      </c>
    </row>
    <row r="317" spans="1:25" x14ac:dyDescent="0.25">
      <c r="A317" s="32"/>
      <c r="D317" t="e">
        <f>IF(C317=1,'Data Transformation'!$G$3+0.5*'Data Transformation'!$W$25,IF(C318=1,D318-'Data Transformation'!$W$25,FALSE))</f>
        <v>#NUM!</v>
      </c>
      <c r="E317">
        <f t="array" ref="E317">IF(ISLOGICAL(D317),"",FREQUENCY(IF('Data Transformation'!$B$425:$B$8425='Bin Analysis'!$B315,'Data Transformation'!$G$425:$G$8425),D317))</f>
        <v>2001</v>
      </c>
      <c r="F317" t="e">
        <f>IF(ISLOGICAL(D317),"",E317-E316)</f>
        <v>#VALUE!</v>
      </c>
      <c r="M317" s="14"/>
    </row>
    <row r="318" spans="1:25" x14ac:dyDescent="0.25">
      <c r="A318" s="32" t="e">
        <f>IF(Weighting!$P$6&gt;0,B318,"")</f>
        <v>#NUM!</v>
      </c>
      <c r="B318" t="e">
        <f>Weighting!$C$6</f>
        <v>#DIV/0!</v>
      </c>
      <c r="C318" t="e">
        <f>Weighting!$F$6</f>
        <v>#NUM!</v>
      </c>
      <c r="D318" t="e">
        <f>IF(C318=1,'Data Transformation'!$G$3+0.5*'Data Transformation'!$W$25,IF(C319=1,D319-'Data Transformation'!$W$25,FALSE))</f>
        <v>#NUM!</v>
      </c>
      <c r="E318">
        <f t="array" ref="E318">IF(ISLOGICAL(D318),"",FREQUENCY(IF('Data Transformation'!$B$425:$B$8425='Bin Analysis'!$B315,'Data Transformation'!$G$425:$G$8425),D318))</f>
        <v>2001</v>
      </c>
      <c r="F318">
        <f>IF(ISLOGICAL(D318),"",E318-E317)</f>
        <v>0</v>
      </c>
      <c r="G318">
        <f>Weighting!$H$6</f>
        <v>1</v>
      </c>
      <c r="H318">
        <f t="array" ref="H318">FREQUENCY(IF('Data Transformation'!$B$4:$B$8425=B315,'Data Transformation'!$G$4:$G$8425),'Bin Analysis'!$B318)</f>
        <v>2073</v>
      </c>
      <c r="I318">
        <f>H318-H317</f>
        <v>2073</v>
      </c>
      <c r="J318">
        <f>IF(I318=0,0,1)</f>
        <v>1</v>
      </c>
      <c r="K318" t="e">
        <f>J318*Weighting!$W$6</f>
        <v>#NUM!</v>
      </c>
      <c r="M318" s="14"/>
    </row>
    <row r="319" spans="1:25" x14ac:dyDescent="0.25">
      <c r="A319" s="32" t="str">
        <f>IF(Weighting!$P$7&gt;0,B319,"")</f>
        <v/>
      </c>
      <c r="B319" t="e">
        <f>Weighting!$C$7</f>
        <v>#DIV/0!</v>
      </c>
      <c r="C319" t="e">
        <f>Weighting!$F$7</f>
        <v>#NUM!</v>
      </c>
      <c r="D319" t="e">
        <f>IF(C319=1,'Data Transformation'!$G$3+0.5*'Data Transformation'!$W$25,IF(C320=1,D320-'Data Transformation'!$W$25,FALSE))</f>
        <v>#NUM!</v>
      </c>
      <c r="E319">
        <f t="array" ref="E319">IF(ISLOGICAL(D319),"",FREQUENCY(IF('Data Transformation'!$B$425:$B$8425='Bin Analysis'!$B315,'Data Transformation'!$G$425:$G$8425),D319))</f>
        <v>2001</v>
      </c>
      <c r="F319">
        <f t="shared" ref="F319:F337" si="39">IF(ISLOGICAL(D319),"",E319-E318)</f>
        <v>0</v>
      </c>
      <c r="G319">
        <f>Weighting!$H$7</f>
        <v>0</v>
      </c>
      <c r="H319">
        <f t="array" ref="H319">FREQUENCY(IF('Data Transformation'!$B$4:$B$8425=B315,'Data Transformation'!$G$4:$G$8425),'Bin Analysis'!$B319)</f>
        <v>2073</v>
      </c>
      <c r="I319">
        <f t="shared" ref="I319:I337" si="40">H319-H318</f>
        <v>0</v>
      </c>
      <c r="J319">
        <f>IF(I319=0,0,1)</f>
        <v>0</v>
      </c>
      <c r="K319">
        <f>J319*Weighting!$W$7</f>
        <v>0</v>
      </c>
      <c r="M319" s="14"/>
    </row>
    <row r="320" spans="1:25" x14ac:dyDescent="0.25">
      <c r="A320" s="32" t="str">
        <f>IF(Weighting!$P$8&gt;0,B320,"")</f>
        <v/>
      </c>
      <c r="B320" t="e">
        <f>Weighting!$C$8</f>
        <v>#DIV/0!</v>
      </c>
      <c r="C320" t="e">
        <f>Weighting!$F$8</f>
        <v>#NUM!</v>
      </c>
      <c r="D320" t="e">
        <f>IF(C320=1,'Data Transformation'!$G$3+0.5*'Data Transformation'!$W$25,IF(C321=1,D321-'Data Transformation'!$W$25,FALSE))</f>
        <v>#NUM!</v>
      </c>
      <c r="E320">
        <f t="array" ref="E320">IF(ISLOGICAL(D320),"",FREQUENCY(IF('Data Transformation'!$B$425:$B$8425='Bin Analysis'!$B315,'Data Transformation'!$G$425:$G$8425),D320))</f>
        <v>2001</v>
      </c>
      <c r="F320">
        <f t="shared" si="39"/>
        <v>0</v>
      </c>
      <c r="G320">
        <f>Weighting!$H$8</f>
        <v>0</v>
      </c>
      <c r="H320">
        <f t="array" ref="H320">FREQUENCY(IF('Data Transformation'!$B$4:$B$8425=B315,'Data Transformation'!$G$4:$G$8425),'Bin Analysis'!$B320)</f>
        <v>2073</v>
      </c>
      <c r="I320">
        <f t="shared" si="40"/>
        <v>0</v>
      </c>
      <c r="J320">
        <f t="shared" ref="J320:J337" si="41">IF(I320=0,0,1)</f>
        <v>0</v>
      </c>
      <c r="K320">
        <f>J320*Weighting!$W$8</f>
        <v>0</v>
      </c>
      <c r="M320" s="14"/>
    </row>
    <row r="321" spans="1:13" x14ac:dyDescent="0.25">
      <c r="A321" s="32" t="str">
        <f>IF(Weighting!$P$9&gt;0,B321,"")</f>
        <v/>
      </c>
      <c r="B321" s="50" t="e">
        <f>Weighting!$C$9</f>
        <v>#DIV/0!</v>
      </c>
      <c r="C321" t="e">
        <f>Weighting!$F$9</f>
        <v>#NUM!</v>
      </c>
      <c r="D321" t="e">
        <f>IF(C321=1,'Data Transformation'!$G$3+0.5*'Data Transformation'!$W$25,IF(C322=1,D322-'Data Transformation'!$W$25,FALSE))</f>
        <v>#NUM!</v>
      </c>
      <c r="E321">
        <f t="array" ref="E321">IF(ISLOGICAL(D321),"",FREQUENCY(IF('Data Transformation'!$B$425:$B$8425='Bin Analysis'!$B315,'Data Transformation'!$G$425:$G$8425),D321))</f>
        <v>2001</v>
      </c>
      <c r="F321">
        <f t="shared" si="39"/>
        <v>0</v>
      </c>
      <c r="G321">
        <f>Weighting!$H$9</f>
        <v>0</v>
      </c>
      <c r="H321">
        <f t="array" ref="H321">FREQUENCY(IF('Data Transformation'!$B$4:$B$8425=B315,'Data Transformation'!$G$4:$G$8425),'Bin Analysis'!$B321)</f>
        <v>2073</v>
      </c>
      <c r="I321">
        <f t="shared" si="40"/>
        <v>0</v>
      </c>
      <c r="J321">
        <f t="shared" si="41"/>
        <v>0</v>
      </c>
      <c r="K321">
        <f>J321*Weighting!$W$9</f>
        <v>0</v>
      </c>
      <c r="M321" s="14"/>
    </row>
    <row r="322" spans="1:13" x14ac:dyDescent="0.25">
      <c r="A322" s="32" t="str">
        <f>IF(Weighting!$P$10&gt;0,B322,"")</f>
        <v/>
      </c>
      <c r="B322" t="e">
        <f>Weighting!$C$10</f>
        <v>#DIV/0!</v>
      </c>
      <c r="C322" t="e">
        <f>Weighting!$F$10</f>
        <v>#NUM!</v>
      </c>
      <c r="D322" t="e">
        <f>IF(C322=1,'Data Transformation'!$G$3+0.5*'Data Transformation'!$W$25,IF(C323=1,D323-'Data Transformation'!$W$25,FALSE))</f>
        <v>#NUM!</v>
      </c>
      <c r="E322">
        <f t="array" ref="E322">IF(ISLOGICAL(D322),"",FREQUENCY(IF('Data Transformation'!$B$425:$B$8425='Bin Analysis'!$B315,'Data Transformation'!$G$425:$G$8425),D322))</f>
        <v>2001</v>
      </c>
      <c r="F322">
        <f t="shared" si="39"/>
        <v>0</v>
      </c>
      <c r="G322">
        <f>Weighting!$H$10</f>
        <v>0</v>
      </c>
      <c r="H322">
        <f t="array" ref="H322">FREQUENCY(IF('Data Transformation'!$B$4:$B$8425=B315,'Data Transformation'!$G$4:$G$8425),'Bin Analysis'!$B322)</f>
        <v>2073</v>
      </c>
      <c r="I322">
        <f t="shared" si="40"/>
        <v>0</v>
      </c>
      <c r="J322">
        <f t="shared" si="41"/>
        <v>0</v>
      </c>
      <c r="K322">
        <f>J322*Weighting!$W$10</f>
        <v>0</v>
      </c>
      <c r="M322" s="14"/>
    </row>
    <row r="323" spans="1:13" x14ac:dyDescent="0.25">
      <c r="A323" s="32" t="str">
        <f>IF(Weighting!$P$11&gt;0,B323,"")</f>
        <v/>
      </c>
      <c r="B323" t="e">
        <f>Weighting!$C$11</f>
        <v>#DIV/0!</v>
      </c>
      <c r="C323" t="e">
        <f>Weighting!$F$11</f>
        <v>#NUM!</v>
      </c>
      <c r="D323" t="e">
        <f>IF(C323=1,'Data Transformation'!$G$3+0.5*'Data Transformation'!$W$25,IF(C324=1,D324-'Data Transformation'!$W$25,FALSE))</f>
        <v>#NUM!</v>
      </c>
      <c r="E323">
        <f t="array" ref="E323">IF(ISLOGICAL(D323),"",FREQUENCY(IF('Data Transformation'!$B$425:$B$8425='Bin Analysis'!$B315,'Data Transformation'!$G$425:$G$8425),D323))</f>
        <v>2001</v>
      </c>
      <c r="F323">
        <f t="shared" si="39"/>
        <v>0</v>
      </c>
      <c r="G323">
        <f>Weighting!$H$11</f>
        <v>0</v>
      </c>
      <c r="H323">
        <f t="array" ref="H323">FREQUENCY(IF('Data Transformation'!$B$4:$B$8425=B315,'Data Transformation'!$G$4:$G$8425),'Bin Analysis'!$B323)</f>
        <v>2073</v>
      </c>
      <c r="I323">
        <f t="shared" si="40"/>
        <v>0</v>
      </c>
      <c r="J323">
        <f t="shared" si="41"/>
        <v>0</v>
      </c>
      <c r="K323">
        <f>J323*Weighting!$W$11</f>
        <v>0</v>
      </c>
      <c r="M323" s="14"/>
    </row>
    <row r="324" spans="1:13" x14ac:dyDescent="0.25">
      <c r="A324" s="32" t="str">
        <f>IF(Weighting!$P$12&gt;0,B324,"")</f>
        <v/>
      </c>
      <c r="B324" t="e">
        <f>Weighting!$C$12</f>
        <v>#DIV/0!</v>
      </c>
      <c r="C324" t="e">
        <f>Weighting!$F$12</f>
        <v>#NUM!</v>
      </c>
      <c r="D324" t="e">
        <f>IF(C324=1,'Data Transformation'!$G$3+0.5*'Data Transformation'!$W$25,IF(C325=1,D325-'Data Transformation'!$W$25,FALSE))</f>
        <v>#NUM!</v>
      </c>
      <c r="E324">
        <f t="array" ref="E324">IF(ISLOGICAL(D324),"",FREQUENCY(IF('Data Transformation'!$B$425:$B$8425='Bin Analysis'!$B315,'Data Transformation'!$G$425:$G$8425),D324))</f>
        <v>2001</v>
      </c>
      <c r="F324">
        <f t="shared" si="39"/>
        <v>0</v>
      </c>
      <c r="G324">
        <f>Weighting!$H$12</f>
        <v>0</v>
      </c>
      <c r="H324">
        <f t="array" ref="H324">FREQUENCY(IF('Data Transformation'!$B$4:$B$8425=B315,'Data Transformation'!$G$4:$G$8425),'Bin Analysis'!$B324)</f>
        <v>2073</v>
      </c>
      <c r="I324">
        <f t="shared" si="40"/>
        <v>0</v>
      </c>
      <c r="J324">
        <f t="shared" si="41"/>
        <v>0</v>
      </c>
      <c r="K324">
        <f>J324*Weighting!$W$12</f>
        <v>0</v>
      </c>
      <c r="M324" s="14"/>
    </row>
    <row r="325" spans="1:13" x14ac:dyDescent="0.25">
      <c r="A325" s="32" t="str">
        <f>IF(Weighting!$P$13&gt;0,B325,"")</f>
        <v/>
      </c>
      <c r="B325" t="e">
        <f>Weighting!$C$13</f>
        <v>#DIV/0!</v>
      </c>
      <c r="C325" t="e">
        <f>Weighting!$F$13</f>
        <v>#NUM!</v>
      </c>
      <c r="D325" t="e">
        <f>IF(C325=1,'Data Transformation'!$G$3+0.5*'Data Transformation'!$W$25,IF(C326=1,D326-'Data Transformation'!$W$25,FALSE))</f>
        <v>#NUM!</v>
      </c>
      <c r="E325">
        <f t="array" ref="E325">IF(ISLOGICAL(D325),"",FREQUENCY(IF('Data Transformation'!$B$425:$B$8425='Bin Analysis'!$B315,'Data Transformation'!$G$425:$G$8425),D325))</f>
        <v>2001</v>
      </c>
      <c r="F325">
        <f t="shared" si="39"/>
        <v>0</v>
      </c>
      <c r="G325">
        <f>Weighting!$H$13</f>
        <v>0</v>
      </c>
      <c r="H325">
        <f t="array" ref="H325">FREQUENCY(IF('Data Transformation'!$B$4:$B$8425=B315,'Data Transformation'!$G$4:$G$8425),'Bin Analysis'!$B325)</f>
        <v>2073</v>
      </c>
      <c r="I325">
        <f t="shared" si="40"/>
        <v>0</v>
      </c>
      <c r="J325">
        <f t="shared" si="41"/>
        <v>0</v>
      </c>
      <c r="K325">
        <f>J325*Weighting!$W$13</f>
        <v>0</v>
      </c>
      <c r="M325" s="14"/>
    </row>
    <row r="326" spans="1:13" x14ac:dyDescent="0.25">
      <c r="A326" s="32" t="str">
        <f>IF(Weighting!$P$14&gt;0,B326,"")</f>
        <v/>
      </c>
      <c r="B326" t="e">
        <f>Weighting!$C$14</f>
        <v>#DIV/0!</v>
      </c>
      <c r="C326" t="e">
        <f>Weighting!$F$14</f>
        <v>#NUM!</v>
      </c>
      <c r="D326" t="e">
        <f>IF(C326=1,'Data Transformation'!$G$3+0.5*'Data Transformation'!$W$25,IF(C327=1,D327-'Data Transformation'!$W$25,FALSE))</f>
        <v>#NUM!</v>
      </c>
      <c r="E326">
        <f t="array" ref="E326">IF(ISLOGICAL(D326),"",FREQUENCY(IF('Data Transformation'!$B$425:$B$8425='Bin Analysis'!$B315,'Data Transformation'!$G$425:$G$8425),D326))</f>
        <v>2001</v>
      </c>
      <c r="F326">
        <f t="shared" si="39"/>
        <v>0</v>
      </c>
      <c r="G326">
        <f>Weighting!$H$14</f>
        <v>0</v>
      </c>
      <c r="H326">
        <f t="array" ref="H326">FREQUENCY(IF('Data Transformation'!$B$4:$B$8425=B315,'Data Transformation'!$G$4:$G$8425),'Bin Analysis'!$B326)</f>
        <v>2073</v>
      </c>
      <c r="I326">
        <f t="shared" si="40"/>
        <v>0</v>
      </c>
      <c r="J326">
        <f t="shared" si="41"/>
        <v>0</v>
      </c>
      <c r="K326">
        <f>J326*Weighting!$W$14</f>
        <v>0</v>
      </c>
      <c r="M326" s="14"/>
    </row>
    <row r="327" spans="1:13" x14ac:dyDescent="0.25">
      <c r="A327" s="32" t="str">
        <f>IF(Weighting!$P$15&gt;0,B327,"")</f>
        <v/>
      </c>
      <c r="B327" t="e">
        <f>Weighting!$C$15</f>
        <v>#DIV/0!</v>
      </c>
      <c r="C327" t="e">
        <f>Weighting!$F$15</f>
        <v>#NUM!</v>
      </c>
      <c r="D327" t="e">
        <f>IF(C327=1,'Data Transformation'!$G$3+0.5*'Data Transformation'!$W$25,IF(C328=1,D328-'Data Transformation'!$W$25,FALSE))</f>
        <v>#NUM!</v>
      </c>
      <c r="E327">
        <f t="array" ref="E327">IF(ISLOGICAL(D327),"",FREQUENCY(IF('Data Transformation'!$B$425:$B$8425='Bin Analysis'!$B315,'Data Transformation'!$G$425:$G$8425),D327))</f>
        <v>2001</v>
      </c>
      <c r="F327">
        <f t="shared" si="39"/>
        <v>0</v>
      </c>
      <c r="G327">
        <f>Weighting!$H$15</f>
        <v>0</v>
      </c>
      <c r="H327">
        <f t="array" ref="H327">FREQUENCY(IF('Data Transformation'!$B$4:$B$8425=B315,'Data Transformation'!$G$4:$G$8425),'Bin Analysis'!$B327)</f>
        <v>2073</v>
      </c>
      <c r="I327">
        <f t="shared" si="40"/>
        <v>0</v>
      </c>
      <c r="J327">
        <f t="shared" si="41"/>
        <v>0</v>
      </c>
      <c r="K327">
        <f>J327*Weighting!$W$15</f>
        <v>0</v>
      </c>
      <c r="M327" s="14"/>
    </row>
    <row r="328" spans="1:13" x14ac:dyDescent="0.25">
      <c r="A328" s="32" t="str">
        <f>IF(Weighting!$P$16&gt;0,B328,"")</f>
        <v/>
      </c>
      <c r="B328" t="e">
        <f>Weighting!$C$16</f>
        <v>#DIV/0!</v>
      </c>
      <c r="C328" t="e">
        <f>Weighting!$F$16</f>
        <v>#NUM!</v>
      </c>
      <c r="D328" t="e">
        <f>IF(C328=1,'Data Transformation'!$G$3+0.5*'Data Transformation'!$W$25,IF(C329=1,D329-'Data Transformation'!$W$25,FALSE))</f>
        <v>#NUM!</v>
      </c>
      <c r="E328">
        <f t="array" ref="E328">IF(ISLOGICAL(D328),"",FREQUENCY(IF('Data Transformation'!$B$425:$B$8425='Bin Analysis'!$B315,'Data Transformation'!$G$425:$G$8425),D328))</f>
        <v>2001</v>
      </c>
      <c r="F328">
        <f t="shared" si="39"/>
        <v>0</v>
      </c>
      <c r="G328">
        <f>Weighting!$H$16</f>
        <v>0</v>
      </c>
      <c r="H328">
        <f t="array" ref="H328">FREQUENCY(IF('Data Transformation'!$B$4:$B$8425=B315,'Data Transformation'!$G$4:$G$8425),'Bin Analysis'!$B328)</f>
        <v>2073</v>
      </c>
      <c r="I328">
        <f t="shared" si="40"/>
        <v>0</v>
      </c>
      <c r="J328">
        <f t="shared" si="41"/>
        <v>0</v>
      </c>
      <c r="K328">
        <f>J328*Weighting!$W$16</f>
        <v>0</v>
      </c>
      <c r="M328" s="14"/>
    </row>
    <row r="329" spans="1:13" x14ac:dyDescent="0.25">
      <c r="A329" s="32" t="str">
        <f>IF(Weighting!$P$17&gt;0,B329,"")</f>
        <v/>
      </c>
      <c r="B329" t="e">
        <f>Weighting!$C$17</f>
        <v>#DIV/0!</v>
      </c>
      <c r="C329" t="e">
        <f>Weighting!$F$17</f>
        <v>#NUM!</v>
      </c>
      <c r="D329" t="e">
        <f>IF(C329=1,'Data Transformation'!$G$3+0.5*'Data Transformation'!$W$25,IF(C330=1,D330-'Data Transformation'!$W$25,FALSE))</f>
        <v>#NUM!</v>
      </c>
      <c r="E329">
        <f t="array" ref="E329">IF(ISLOGICAL(D329),"",FREQUENCY(IF('Data Transformation'!$B$425:$B$8425='Bin Analysis'!$B315,'Data Transformation'!$G$425:$G$8425),D329))</f>
        <v>2001</v>
      </c>
      <c r="F329">
        <f t="shared" si="39"/>
        <v>0</v>
      </c>
      <c r="G329">
        <f>Weighting!$H$17</f>
        <v>0</v>
      </c>
      <c r="H329">
        <f t="array" ref="H329">FREQUENCY(IF('Data Transformation'!$B$4:$B$8425=B315,'Data Transformation'!$G$4:$G$8425),'Bin Analysis'!$B329)</f>
        <v>2073</v>
      </c>
      <c r="I329">
        <f t="shared" si="40"/>
        <v>0</v>
      </c>
      <c r="J329">
        <f t="shared" si="41"/>
        <v>0</v>
      </c>
      <c r="K329">
        <f>J329*Weighting!$W$17</f>
        <v>0</v>
      </c>
      <c r="M329" s="14"/>
    </row>
    <row r="330" spans="1:13" x14ac:dyDescent="0.25">
      <c r="A330" s="32" t="str">
        <f>IF(Weighting!$P$18&gt;0,B330,"")</f>
        <v/>
      </c>
      <c r="B330" t="e">
        <f>Weighting!$C$18</f>
        <v>#DIV/0!</v>
      </c>
      <c r="C330" t="e">
        <f>Weighting!$F$18</f>
        <v>#NUM!</v>
      </c>
      <c r="D330" t="e">
        <f>IF(C330=1,'Data Transformation'!$G$3+0.5*'Data Transformation'!$W$25,IF(C331=1,D331-'Data Transformation'!$W$25,FALSE))</f>
        <v>#NUM!</v>
      </c>
      <c r="E330">
        <f t="array" ref="E330">IF(ISLOGICAL(D330),"",FREQUENCY(IF('Data Transformation'!$B$425:$B$8425='Bin Analysis'!$B315,'Data Transformation'!$G$425:$G$8425),D330))</f>
        <v>2001</v>
      </c>
      <c r="F330">
        <f t="shared" si="39"/>
        <v>0</v>
      </c>
      <c r="G330">
        <f>Weighting!$H$18</f>
        <v>0</v>
      </c>
      <c r="H330">
        <f t="array" ref="H330">FREQUENCY(IF('Data Transformation'!$B$4:$B$8425=B315,'Data Transformation'!$G$4:$G$8425),'Bin Analysis'!$B330)</f>
        <v>2073</v>
      </c>
      <c r="I330">
        <f t="shared" si="40"/>
        <v>0</v>
      </c>
      <c r="J330">
        <f t="shared" si="41"/>
        <v>0</v>
      </c>
      <c r="K330">
        <f>J330*Weighting!$W$18</f>
        <v>0</v>
      </c>
      <c r="M330" s="14"/>
    </row>
    <row r="331" spans="1:13" x14ac:dyDescent="0.25">
      <c r="A331" s="32" t="str">
        <f>IF(Weighting!$P$19&gt;0,B331,"")</f>
        <v/>
      </c>
      <c r="B331" t="e">
        <f>Weighting!$C$19</f>
        <v>#DIV/0!</v>
      </c>
      <c r="C331" t="e">
        <f>Weighting!$F$19</f>
        <v>#NUM!</v>
      </c>
      <c r="D331" t="e">
        <f>IF(C331=1,'Data Transformation'!$G$3+0.5*'Data Transformation'!$W$25,IF(C332=1,D332-'Data Transformation'!$W$25,FALSE))</f>
        <v>#NUM!</v>
      </c>
      <c r="E331">
        <f t="array" ref="E331">IF(ISLOGICAL(D331),"",FREQUENCY(IF('Data Transformation'!$B$425:$B$8425='Bin Analysis'!$B315,'Data Transformation'!$G$425:$G$8425),D331))</f>
        <v>2001</v>
      </c>
      <c r="F331">
        <f t="shared" si="39"/>
        <v>0</v>
      </c>
      <c r="G331">
        <f>Weighting!$H$19</f>
        <v>0</v>
      </c>
      <c r="H331">
        <f t="array" ref="H331">FREQUENCY(IF('Data Transformation'!$B$4:$B$8425=B315,'Data Transformation'!$G$4:$G$8425),'Bin Analysis'!$B331)</f>
        <v>2073</v>
      </c>
      <c r="I331">
        <f t="shared" si="40"/>
        <v>0</v>
      </c>
      <c r="J331">
        <f t="shared" si="41"/>
        <v>0</v>
      </c>
      <c r="K331">
        <f>J331*Weighting!$W$19</f>
        <v>0</v>
      </c>
      <c r="M331" s="14"/>
    </row>
    <row r="332" spans="1:13" x14ac:dyDescent="0.25">
      <c r="A332" s="32" t="str">
        <f>IF(Weighting!$P$20&gt;0,B332,"")</f>
        <v/>
      </c>
      <c r="B332" t="e">
        <f>Weighting!$C$20</f>
        <v>#DIV/0!</v>
      </c>
      <c r="C332" t="e">
        <f>Weighting!$F$20</f>
        <v>#NUM!</v>
      </c>
      <c r="D332" t="e">
        <f>IF(C332=1,'Data Transformation'!$G$3+0.5*'Data Transformation'!$W$25,IF(C333=1,D333-'Data Transformation'!$W$25,FALSE))</f>
        <v>#NUM!</v>
      </c>
      <c r="E332">
        <f t="array" ref="E332">IF(ISLOGICAL(D332),"",FREQUENCY(IF('Data Transformation'!$B$425:$B$8425='Bin Analysis'!$B315,'Data Transformation'!$G$425:$G$8425),D332))</f>
        <v>2001</v>
      </c>
      <c r="F332">
        <f t="shared" si="39"/>
        <v>0</v>
      </c>
      <c r="G332">
        <f>Weighting!$H$20</f>
        <v>0</v>
      </c>
      <c r="H332">
        <f t="array" ref="H332">FREQUENCY(IF('Data Transformation'!$B$4:$B$8425=B315,'Data Transformation'!$G$4:$G$8425),'Bin Analysis'!$B332)</f>
        <v>2073</v>
      </c>
      <c r="I332">
        <f t="shared" si="40"/>
        <v>0</v>
      </c>
      <c r="J332">
        <f t="shared" si="41"/>
        <v>0</v>
      </c>
      <c r="K332">
        <f>J332*Weighting!$W$20</f>
        <v>0</v>
      </c>
      <c r="M332" s="14"/>
    </row>
    <row r="333" spans="1:13" x14ac:dyDescent="0.25">
      <c r="A333" s="32" t="str">
        <f>IF(Weighting!$P$21&gt;0,B333,"")</f>
        <v/>
      </c>
      <c r="B333" t="e">
        <f>Weighting!$C$21</f>
        <v>#DIV/0!</v>
      </c>
      <c r="C333" t="e">
        <f>Weighting!$F$21</f>
        <v>#NUM!</v>
      </c>
      <c r="D333" t="e">
        <f>IF(C333=1,'Data Transformation'!$G$3+0.5*'Data Transformation'!$W$25,IF(C334=1,D334-'Data Transformation'!$W$25,FALSE))</f>
        <v>#NUM!</v>
      </c>
      <c r="E333">
        <f t="array" ref="E333">IF(ISLOGICAL(D333),"",FREQUENCY(IF('Data Transformation'!$B$425:$B$8425='Bin Analysis'!$B315,'Data Transformation'!$G$425:$G$8425),D333))</f>
        <v>2001</v>
      </c>
      <c r="F333">
        <f t="shared" si="39"/>
        <v>0</v>
      </c>
      <c r="G333">
        <f>Weighting!$H$21</f>
        <v>0</v>
      </c>
      <c r="H333">
        <f t="array" ref="H333">FREQUENCY(IF('Data Transformation'!$B$4:$B$8425=B315,'Data Transformation'!$G$4:$G$8425),'Bin Analysis'!$B333)</f>
        <v>2073</v>
      </c>
      <c r="I333">
        <f t="shared" si="40"/>
        <v>0</v>
      </c>
      <c r="J333">
        <f t="shared" si="41"/>
        <v>0</v>
      </c>
      <c r="K333">
        <f>J333*Weighting!$W$21</f>
        <v>0</v>
      </c>
      <c r="M333" s="14"/>
    </row>
    <row r="334" spans="1:13" x14ac:dyDescent="0.25">
      <c r="A334" s="32" t="str">
        <f>IF(Weighting!$P$22&gt;0,B334,"")</f>
        <v/>
      </c>
      <c r="B334" t="e">
        <f>Weighting!$C$22</f>
        <v>#DIV/0!</v>
      </c>
      <c r="C334" t="e">
        <f>Weighting!$F$22</f>
        <v>#NUM!</v>
      </c>
      <c r="D334" t="e">
        <f>IF(C334=1,'Data Transformation'!$G$3+0.5*'Data Transformation'!$W$25,IF(C335=1,D335-'Data Transformation'!$W$25,FALSE))</f>
        <v>#NUM!</v>
      </c>
      <c r="E334">
        <f t="array" ref="E334">IF(ISLOGICAL(D334),"",FREQUENCY(IF('Data Transformation'!$B$425:$B$8425='Bin Analysis'!$B315,'Data Transformation'!$G$425:$G$8425),D334))</f>
        <v>2001</v>
      </c>
      <c r="F334">
        <f t="shared" si="39"/>
        <v>0</v>
      </c>
      <c r="G334">
        <f>Weighting!$H$22</f>
        <v>0</v>
      </c>
      <c r="H334">
        <f t="array" ref="H334">FREQUENCY(IF('Data Transformation'!$B$4:$B$8425=B315,'Data Transformation'!$G$4:$G$8425),'Bin Analysis'!$B334)</f>
        <v>2073</v>
      </c>
      <c r="I334">
        <f t="shared" si="40"/>
        <v>0</v>
      </c>
      <c r="J334">
        <f t="shared" si="41"/>
        <v>0</v>
      </c>
      <c r="K334">
        <f>J334*Weighting!$W$22</f>
        <v>0</v>
      </c>
      <c r="M334" s="14"/>
    </row>
    <row r="335" spans="1:13" x14ac:dyDescent="0.25">
      <c r="A335" s="32" t="str">
        <f>IF(Weighting!$P$23&gt;0,B335,"")</f>
        <v/>
      </c>
      <c r="B335" t="e">
        <f>Weighting!$C$23</f>
        <v>#DIV/0!</v>
      </c>
      <c r="C335" t="e">
        <f>Weighting!$F$23</f>
        <v>#NUM!</v>
      </c>
      <c r="D335" t="e">
        <f>IF(C335=1,'Data Transformation'!$G$3+0.5*'Data Transformation'!$W$25,IF(C336=1,D336-'Data Transformation'!$W$25,FALSE))</f>
        <v>#NUM!</v>
      </c>
      <c r="E335">
        <f t="array" ref="E335">IF(ISLOGICAL(D335),"",FREQUENCY(IF('Data Transformation'!$B$425:$B$8425='Bin Analysis'!$B315,'Data Transformation'!$G$425:$G$8425),D335))</f>
        <v>2001</v>
      </c>
      <c r="F335">
        <f t="shared" si="39"/>
        <v>0</v>
      </c>
      <c r="G335">
        <f>Weighting!$H$23</f>
        <v>0</v>
      </c>
      <c r="H335">
        <f t="array" ref="H335">FREQUENCY(IF('Data Transformation'!$B$4:$B$8425=B315,'Data Transformation'!$G$4:$G$8425),'Bin Analysis'!$B335)</f>
        <v>2073</v>
      </c>
      <c r="I335">
        <f t="shared" si="40"/>
        <v>0</v>
      </c>
      <c r="J335">
        <f t="shared" si="41"/>
        <v>0</v>
      </c>
      <c r="K335">
        <f>J335*Weighting!$W$23</f>
        <v>0</v>
      </c>
      <c r="M335" s="14"/>
    </row>
    <row r="336" spans="1:13" x14ac:dyDescent="0.25">
      <c r="A336" s="32" t="str">
        <f>IF(Weighting!$P$24&gt;0,B336,"")</f>
        <v/>
      </c>
      <c r="B336" t="e">
        <f>Weighting!$C$24</f>
        <v>#DIV/0!</v>
      </c>
      <c r="C336" t="e">
        <f>Weighting!$F$24</f>
        <v>#NUM!</v>
      </c>
      <c r="D336" t="e">
        <f>IF(C336=1,'Data Transformation'!$G$3+0.5*'Data Transformation'!$W$25,IF(C337=1,D337-'Data Transformation'!$W$25,FALSE))</f>
        <v>#NUM!</v>
      </c>
      <c r="E336">
        <f t="array" ref="E336">IF(ISLOGICAL(D336),"",FREQUENCY(IF('Data Transformation'!$B$425:$B$8425='Bin Analysis'!$B315,'Data Transformation'!$G$425:$G$8425),D336))</f>
        <v>2001</v>
      </c>
      <c r="F336">
        <f t="shared" si="39"/>
        <v>0</v>
      </c>
      <c r="G336">
        <f>Weighting!$H$24</f>
        <v>0</v>
      </c>
      <c r="H336">
        <f t="array" ref="H336">FREQUENCY(IF('Data Transformation'!$B$4:$B$8425=B315,'Data Transformation'!$G$4:$G$8425),'Bin Analysis'!$B336)</f>
        <v>2073</v>
      </c>
      <c r="I336">
        <f t="shared" si="40"/>
        <v>0</v>
      </c>
      <c r="J336">
        <f t="shared" si="41"/>
        <v>0</v>
      </c>
      <c r="K336">
        <f>J336*Weighting!$W$24</f>
        <v>0</v>
      </c>
      <c r="M336" s="14"/>
    </row>
    <row r="337" spans="1:25" x14ac:dyDescent="0.25">
      <c r="A337" s="32" t="str">
        <f>IF(Weighting!$P$25&gt;0,B337,"")</f>
        <v/>
      </c>
      <c r="B337" t="e">
        <f>Weighting!$C$25</f>
        <v>#DIV/0!</v>
      </c>
      <c r="C337" t="e">
        <f>Weighting!$F$25</f>
        <v>#NUM!</v>
      </c>
      <c r="D337" t="e">
        <f>IF(C337=1,'Data Transformation'!$G$3+0.5*'Data Transformation'!$W$25,IF(C338=1,D338-'Data Transformation'!$W$25,FALSE))</f>
        <v>#NUM!</v>
      </c>
      <c r="E337">
        <f t="array" ref="E337">IF(ISLOGICAL(D337),"",FREQUENCY(IF('Data Transformation'!$B$425:$B$8425='Bin Analysis'!$B315,'Data Transformation'!$G$425:$G$8425),D337))</f>
        <v>2001</v>
      </c>
      <c r="F337">
        <f t="shared" si="39"/>
        <v>0</v>
      </c>
      <c r="G337">
        <f>Weighting!$H$25</f>
        <v>0</v>
      </c>
      <c r="H337">
        <f t="array" ref="H337">FREQUENCY(IF('Data Transformation'!$B$4:$B$8425=B315,'Data Transformation'!$G$4:$G$8425),'Bin Analysis'!$B337)</f>
        <v>2073</v>
      </c>
      <c r="I337">
        <f t="shared" si="40"/>
        <v>0</v>
      </c>
      <c r="J337">
        <f t="shared" si="41"/>
        <v>0</v>
      </c>
      <c r="K337">
        <f>J337*Weighting!$W$25</f>
        <v>0</v>
      </c>
      <c r="M337" s="14"/>
    </row>
    <row r="338" spans="1:25" x14ac:dyDescent="0.25">
      <c r="O338"/>
      <c r="P338"/>
      <c r="Q338"/>
      <c r="R338"/>
    </row>
    <row r="339" spans="1:25" ht="23.25" x14ac:dyDescent="0.35">
      <c r="A339" s="21" t="s">
        <v>0</v>
      </c>
      <c r="B339" s="21" t="str">
        <f>IFERROR(VLOOKUP(C339,'Data Transformation'!$L$6:$M$426,2,FALSE),"")</f>
        <v/>
      </c>
      <c r="C339" s="21">
        <f>C315+1</f>
        <v>14</v>
      </c>
      <c r="D339" s="21"/>
      <c r="E339" s="21"/>
      <c r="F339" s="21"/>
      <c r="G339" s="21"/>
      <c r="H339" s="22"/>
      <c r="I339" s="22"/>
      <c r="J339" s="22"/>
      <c r="K339" s="21"/>
      <c r="L339" s="21" t="str">
        <f>B339</f>
        <v/>
      </c>
      <c r="M339" s="23" t="e">
        <f>INDEX('Data Transformation'!$O$4:$O$424,MATCH($B339,'Data Transformation'!$M$4:$M$424,0),MATCH($M$2,'Data Transformation'!$O$3,0))</f>
        <v>#N/A</v>
      </c>
      <c r="N339" s="27" t="e">
        <f>IF('Input and Summary Results'!$J$16="minimum",'Bin Analysis'!X340/(M339-1),'Bin Analysis'!Y339/('Bin Analysis'!M339-1))</f>
        <v>#N/A</v>
      </c>
      <c r="O339" s="27" t="e">
        <f>IF(M339=FALSE,NA(),(VLOOKUP(1,C342:K361,4,FALSE))/(M339-1))</f>
        <v>#N/A</v>
      </c>
      <c r="P339" s="27" t="e">
        <f>IF(M339=FALSE,NA(),SUM(J342:J361)/Weighting!$S$5)</f>
        <v>#N/A</v>
      </c>
      <c r="Q339" s="27" t="e">
        <f>IF(M339=FALSE,NA(),SUM(K342:K361)/Weighting!$S$6)</f>
        <v>#N/A</v>
      </c>
      <c r="R339" s="27" t="e">
        <f>IF(M339=FALSE,NA(),(VLOOKUP(1,G342:K361,3,FALSE))/(M339-1))</f>
        <v>#N/A</v>
      </c>
      <c r="S339" s="22" t="e">
        <f>IF(M339=FALSE,NA(),IF(SUM(J342:J361)=2,"yes","no"))</f>
        <v>#N/A</v>
      </c>
      <c r="X339" s="2" cm="2">
        <f t="array" ref="X339:X340">FREQUENCY(IF('Data Transformation'!$B$425:$B$6424='Bin Analysis'!L339,'Data Transformation'!$G$425:$G$6424),'Data Transformation'!$U$11)</f>
        <v>0</v>
      </c>
      <c r="Y339" s="2" cm="2">
        <f t="array" ref="Y339:Y340">FREQUENCY(IF('Data Transformation'!$B$425:$B$6424='Bin Analysis'!L339,'Data Transformation'!$G$425:$G$6424),'Data Transformation'!$U$12)</f>
        <v>0</v>
      </c>
    </row>
    <row r="340" spans="1:25" x14ac:dyDescent="0.25">
      <c r="A340" s="14" t="s">
        <v>67</v>
      </c>
      <c r="B340" t="s">
        <v>47</v>
      </c>
      <c r="C340" t="s">
        <v>5</v>
      </c>
      <c r="D340" t="s">
        <v>98</v>
      </c>
      <c r="E340" t="s">
        <v>99</v>
      </c>
      <c r="F340" t="s">
        <v>100</v>
      </c>
      <c r="G340" t="s">
        <v>69</v>
      </c>
      <c r="H340" t="s">
        <v>31</v>
      </c>
      <c r="I340" t="s">
        <v>32</v>
      </c>
      <c r="J340" t="s">
        <v>46</v>
      </c>
      <c r="K340" s="14" t="s">
        <v>45</v>
      </c>
      <c r="M340" s="14"/>
      <c r="X340" s="2">
        <v>0</v>
      </c>
      <c r="Y340" s="2">
        <v>0</v>
      </c>
    </row>
    <row r="341" spans="1:25" x14ac:dyDescent="0.25">
      <c r="A341" s="32"/>
      <c r="D341" t="e">
        <f>IF(C341=1,'Data Transformation'!$G$3+0.5*'Data Transformation'!$W$25,IF(C342=1,D342-'Data Transformation'!$W$25,FALSE))</f>
        <v>#NUM!</v>
      </c>
      <c r="E341">
        <f t="array" ref="E341">IF(ISLOGICAL(D341),"",FREQUENCY(IF('Data Transformation'!$B$425:$B$8425='Bin Analysis'!$B339,'Data Transformation'!$G$425:$G$8425),D341))</f>
        <v>2001</v>
      </c>
      <c r="F341" t="e">
        <f>IF(ISLOGICAL(D341),"",E341-E340)</f>
        <v>#VALUE!</v>
      </c>
      <c r="M341" s="14"/>
    </row>
    <row r="342" spans="1:25" x14ac:dyDescent="0.25">
      <c r="A342" s="32" t="e">
        <f>IF(Weighting!$P$6&gt;0,B342,"")</f>
        <v>#NUM!</v>
      </c>
      <c r="B342" t="e">
        <f>Weighting!$C$6</f>
        <v>#DIV/0!</v>
      </c>
      <c r="C342" t="e">
        <f>Weighting!$F$6</f>
        <v>#NUM!</v>
      </c>
      <c r="D342" t="e">
        <f>IF(C342=1,'Data Transformation'!$G$3+0.5*'Data Transformation'!$W$25,IF(C343=1,D343-'Data Transformation'!$W$25,FALSE))</f>
        <v>#NUM!</v>
      </c>
      <c r="E342">
        <f t="array" ref="E342">IF(ISLOGICAL(D342),"",FREQUENCY(IF('Data Transformation'!$B$425:$B$8425='Bin Analysis'!$B339,'Data Transformation'!$G$425:$G$8425),D342))</f>
        <v>2001</v>
      </c>
      <c r="F342">
        <f>IF(ISLOGICAL(D342),"",E342-E341)</f>
        <v>0</v>
      </c>
      <c r="G342">
        <f>Weighting!$H$6</f>
        <v>1</v>
      </c>
      <c r="H342">
        <f t="array" ref="H342">FREQUENCY(IF('Data Transformation'!$B$4:$B$8425=B339,'Data Transformation'!$G$4:$G$8425),'Bin Analysis'!$B342)</f>
        <v>2073</v>
      </c>
      <c r="I342">
        <f>H342-H341</f>
        <v>2073</v>
      </c>
      <c r="J342">
        <f>IF(I342=0,0,1)</f>
        <v>1</v>
      </c>
      <c r="K342" t="e">
        <f>J342*Weighting!$W$6</f>
        <v>#NUM!</v>
      </c>
      <c r="M342" s="14"/>
    </row>
    <row r="343" spans="1:25" x14ac:dyDescent="0.25">
      <c r="A343" s="32" t="str">
        <f>IF(Weighting!$P$7&gt;0,B343,"")</f>
        <v/>
      </c>
      <c r="B343" t="e">
        <f>Weighting!$C$7</f>
        <v>#DIV/0!</v>
      </c>
      <c r="C343" t="e">
        <f>Weighting!$F$7</f>
        <v>#NUM!</v>
      </c>
      <c r="D343" t="e">
        <f>IF(C343=1,'Data Transformation'!$G$3+0.5*'Data Transformation'!$W$25,IF(C344=1,D344-'Data Transformation'!$W$25,FALSE))</f>
        <v>#NUM!</v>
      </c>
      <c r="E343">
        <f t="array" ref="E343">IF(ISLOGICAL(D343),"",FREQUENCY(IF('Data Transformation'!$B$425:$B$8425='Bin Analysis'!$B339,'Data Transformation'!$G$425:$G$8425),D343))</f>
        <v>2001</v>
      </c>
      <c r="F343">
        <f t="shared" ref="F343:F361" si="42">IF(ISLOGICAL(D343),"",E343-E342)</f>
        <v>0</v>
      </c>
      <c r="G343">
        <f>Weighting!$H$7</f>
        <v>0</v>
      </c>
      <c r="H343">
        <f t="array" ref="H343">FREQUENCY(IF('Data Transformation'!$B$4:$B$8425=B339,'Data Transformation'!$G$4:$G$8425),'Bin Analysis'!$B343)</f>
        <v>2073</v>
      </c>
      <c r="I343">
        <f t="shared" ref="I343:I361" si="43">H343-H342</f>
        <v>0</v>
      </c>
      <c r="J343">
        <f>IF(I343=0,0,1)</f>
        <v>0</v>
      </c>
      <c r="K343">
        <f>J343*Weighting!$W$7</f>
        <v>0</v>
      </c>
      <c r="M343" s="14"/>
    </row>
    <row r="344" spans="1:25" x14ac:dyDescent="0.25">
      <c r="A344" s="32" t="str">
        <f>IF(Weighting!$P$8&gt;0,B344,"")</f>
        <v/>
      </c>
      <c r="B344" t="e">
        <f>Weighting!$C$8</f>
        <v>#DIV/0!</v>
      </c>
      <c r="C344" t="e">
        <f>Weighting!$F$8</f>
        <v>#NUM!</v>
      </c>
      <c r="D344" t="e">
        <f>IF(C344=1,'Data Transformation'!$G$3+0.5*'Data Transformation'!$W$25,IF(C345=1,D345-'Data Transformation'!$W$25,FALSE))</f>
        <v>#NUM!</v>
      </c>
      <c r="E344">
        <f t="array" ref="E344">IF(ISLOGICAL(D344),"",FREQUENCY(IF('Data Transformation'!$B$425:$B$8425='Bin Analysis'!$B339,'Data Transformation'!$G$425:$G$8425),D344))</f>
        <v>2001</v>
      </c>
      <c r="F344">
        <f t="shared" si="42"/>
        <v>0</v>
      </c>
      <c r="G344">
        <f>Weighting!$H$8</f>
        <v>0</v>
      </c>
      <c r="H344">
        <f t="array" ref="H344">FREQUENCY(IF('Data Transformation'!$B$4:$B$8425=B339,'Data Transformation'!$G$4:$G$8425),'Bin Analysis'!$B344)</f>
        <v>2073</v>
      </c>
      <c r="I344">
        <f t="shared" si="43"/>
        <v>0</v>
      </c>
      <c r="J344">
        <f t="shared" ref="J344:J361" si="44">IF(I344=0,0,1)</f>
        <v>0</v>
      </c>
      <c r="K344">
        <f>J344*Weighting!$W$8</f>
        <v>0</v>
      </c>
      <c r="M344" s="14"/>
    </row>
    <row r="345" spans="1:25" x14ac:dyDescent="0.25">
      <c r="A345" s="32" t="str">
        <f>IF(Weighting!$P$9&gt;0,B345,"")</f>
        <v/>
      </c>
      <c r="B345" s="50" t="e">
        <f>Weighting!$C$9</f>
        <v>#DIV/0!</v>
      </c>
      <c r="C345" t="e">
        <f>Weighting!$F$9</f>
        <v>#NUM!</v>
      </c>
      <c r="D345" t="e">
        <f>IF(C345=1,'Data Transformation'!$G$3+0.5*'Data Transformation'!$W$25,IF(C346=1,D346-'Data Transformation'!$W$25,FALSE))</f>
        <v>#NUM!</v>
      </c>
      <c r="E345">
        <f t="array" ref="E345">IF(ISLOGICAL(D345),"",FREQUENCY(IF('Data Transformation'!$B$425:$B$8425='Bin Analysis'!$B339,'Data Transformation'!$G$425:$G$8425),D345))</f>
        <v>2001</v>
      </c>
      <c r="F345">
        <f t="shared" si="42"/>
        <v>0</v>
      </c>
      <c r="G345">
        <f>Weighting!$H$9</f>
        <v>0</v>
      </c>
      <c r="H345">
        <f t="array" ref="H345">FREQUENCY(IF('Data Transformation'!$B$4:$B$8425=B339,'Data Transformation'!$G$4:$G$8425),'Bin Analysis'!$B345)</f>
        <v>2073</v>
      </c>
      <c r="I345">
        <f t="shared" si="43"/>
        <v>0</v>
      </c>
      <c r="J345">
        <f t="shared" si="44"/>
        <v>0</v>
      </c>
      <c r="K345">
        <f>J345*Weighting!$W$9</f>
        <v>0</v>
      </c>
      <c r="M345" s="14"/>
    </row>
    <row r="346" spans="1:25" x14ac:dyDescent="0.25">
      <c r="A346" s="32" t="str">
        <f>IF(Weighting!$P$10&gt;0,B346,"")</f>
        <v/>
      </c>
      <c r="B346" t="e">
        <f>Weighting!$C$10</f>
        <v>#DIV/0!</v>
      </c>
      <c r="C346" t="e">
        <f>Weighting!$F$10</f>
        <v>#NUM!</v>
      </c>
      <c r="D346" t="e">
        <f>IF(C346=1,'Data Transformation'!$G$3+0.5*'Data Transformation'!$W$25,IF(C347=1,D347-'Data Transformation'!$W$25,FALSE))</f>
        <v>#NUM!</v>
      </c>
      <c r="E346">
        <f t="array" ref="E346">IF(ISLOGICAL(D346),"",FREQUENCY(IF('Data Transformation'!$B$425:$B$8425='Bin Analysis'!$B339,'Data Transformation'!$G$425:$G$8425),D346))</f>
        <v>2001</v>
      </c>
      <c r="F346">
        <f t="shared" si="42"/>
        <v>0</v>
      </c>
      <c r="G346">
        <f>Weighting!$H$10</f>
        <v>0</v>
      </c>
      <c r="H346">
        <f t="array" ref="H346">FREQUENCY(IF('Data Transformation'!$B$4:$B$8425=B339,'Data Transformation'!$G$4:$G$8425),'Bin Analysis'!$B346)</f>
        <v>2073</v>
      </c>
      <c r="I346">
        <f t="shared" si="43"/>
        <v>0</v>
      </c>
      <c r="J346">
        <f t="shared" si="44"/>
        <v>0</v>
      </c>
      <c r="K346">
        <f>J346*Weighting!$W$10</f>
        <v>0</v>
      </c>
      <c r="M346" s="14"/>
    </row>
    <row r="347" spans="1:25" x14ac:dyDescent="0.25">
      <c r="A347" s="32" t="str">
        <f>IF(Weighting!$P$11&gt;0,B347,"")</f>
        <v/>
      </c>
      <c r="B347" t="e">
        <f>Weighting!$C$11</f>
        <v>#DIV/0!</v>
      </c>
      <c r="C347" t="e">
        <f>Weighting!$F$11</f>
        <v>#NUM!</v>
      </c>
      <c r="D347" t="e">
        <f>IF(C347=1,'Data Transformation'!$G$3+0.5*'Data Transformation'!$W$25,IF(C348=1,D348-'Data Transformation'!$W$25,FALSE))</f>
        <v>#NUM!</v>
      </c>
      <c r="E347">
        <f t="array" ref="E347">IF(ISLOGICAL(D347),"",FREQUENCY(IF('Data Transformation'!$B$425:$B$8425='Bin Analysis'!$B339,'Data Transformation'!$G$425:$G$8425),D347))</f>
        <v>2001</v>
      </c>
      <c r="F347">
        <f t="shared" si="42"/>
        <v>0</v>
      </c>
      <c r="G347">
        <f>Weighting!$H$11</f>
        <v>0</v>
      </c>
      <c r="H347">
        <f t="array" ref="H347">FREQUENCY(IF('Data Transformation'!$B$4:$B$8425=B339,'Data Transformation'!$G$4:$G$8425),'Bin Analysis'!$B347)</f>
        <v>2073</v>
      </c>
      <c r="I347">
        <f t="shared" si="43"/>
        <v>0</v>
      </c>
      <c r="J347">
        <f t="shared" si="44"/>
        <v>0</v>
      </c>
      <c r="K347">
        <f>J347*Weighting!$W$11</f>
        <v>0</v>
      </c>
      <c r="M347" s="14"/>
    </row>
    <row r="348" spans="1:25" x14ac:dyDescent="0.25">
      <c r="A348" s="32" t="str">
        <f>IF(Weighting!$P$12&gt;0,B348,"")</f>
        <v/>
      </c>
      <c r="B348" t="e">
        <f>Weighting!$C$12</f>
        <v>#DIV/0!</v>
      </c>
      <c r="C348" t="e">
        <f>Weighting!$F$12</f>
        <v>#NUM!</v>
      </c>
      <c r="D348" t="e">
        <f>IF(C348=1,'Data Transformation'!$G$3+0.5*'Data Transformation'!$W$25,IF(C349=1,D349-'Data Transformation'!$W$25,FALSE))</f>
        <v>#NUM!</v>
      </c>
      <c r="E348">
        <f t="array" ref="E348">IF(ISLOGICAL(D348),"",FREQUENCY(IF('Data Transformation'!$B$425:$B$8425='Bin Analysis'!$B339,'Data Transformation'!$G$425:$G$8425),D348))</f>
        <v>2001</v>
      </c>
      <c r="F348">
        <f t="shared" si="42"/>
        <v>0</v>
      </c>
      <c r="G348">
        <f>Weighting!$H$12</f>
        <v>0</v>
      </c>
      <c r="H348">
        <f t="array" ref="H348">FREQUENCY(IF('Data Transformation'!$B$4:$B$8425=B339,'Data Transformation'!$G$4:$G$8425),'Bin Analysis'!$B348)</f>
        <v>2073</v>
      </c>
      <c r="I348">
        <f t="shared" si="43"/>
        <v>0</v>
      </c>
      <c r="J348">
        <f t="shared" si="44"/>
        <v>0</v>
      </c>
      <c r="K348">
        <f>J348*Weighting!$W$12</f>
        <v>0</v>
      </c>
      <c r="M348" s="14"/>
    </row>
    <row r="349" spans="1:25" x14ac:dyDescent="0.25">
      <c r="A349" s="32" t="str">
        <f>IF(Weighting!$P$13&gt;0,B349,"")</f>
        <v/>
      </c>
      <c r="B349" t="e">
        <f>Weighting!$C$13</f>
        <v>#DIV/0!</v>
      </c>
      <c r="C349" t="e">
        <f>Weighting!$F$13</f>
        <v>#NUM!</v>
      </c>
      <c r="D349" t="e">
        <f>IF(C349=1,'Data Transformation'!$G$3+0.5*'Data Transformation'!$W$25,IF(C350=1,D350-'Data Transformation'!$W$25,FALSE))</f>
        <v>#NUM!</v>
      </c>
      <c r="E349">
        <f t="array" ref="E349">IF(ISLOGICAL(D349),"",FREQUENCY(IF('Data Transformation'!$B$425:$B$8425='Bin Analysis'!$B339,'Data Transformation'!$G$425:$G$8425),D349))</f>
        <v>2001</v>
      </c>
      <c r="F349">
        <f t="shared" si="42"/>
        <v>0</v>
      </c>
      <c r="G349">
        <f>Weighting!$H$13</f>
        <v>0</v>
      </c>
      <c r="H349">
        <f t="array" ref="H349">FREQUENCY(IF('Data Transformation'!$B$4:$B$8425=B339,'Data Transformation'!$G$4:$G$8425),'Bin Analysis'!$B349)</f>
        <v>2073</v>
      </c>
      <c r="I349">
        <f t="shared" si="43"/>
        <v>0</v>
      </c>
      <c r="J349">
        <f t="shared" si="44"/>
        <v>0</v>
      </c>
      <c r="K349">
        <f>J349*Weighting!$W$13</f>
        <v>0</v>
      </c>
      <c r="M349" s="14"/>
    </row>
    <row r="350" spans="1:25" x14ac:dyDescent="0.25">
      <c r="A350" s="32" t="str">
        <f>IF(Weighting!$P$14&gt;0,B350,"")</f>
        <v/>
      </c>
      <c r="B350" t="e">
        <f>Weighting!$C$14</f>
        <v>#DIV/0!</v>
      </c>
      <c r="C350" t="e">
        <f>Weighting!$F$14</f>
        <v>#NUM!</v>
      </c>
      <c r="D350" t="e">
        <f>IF(C350=1,'Data Transformation'!$G$3+0.5*'Data Transformation'!$W$25,IF(C351=1,D351-'Data Transformation'!$W$25,FALSE))</f>
        <v>#NUM!</v>
      </c>
      <c r="E350">
        <f t="array" ref="E350">IF(ISLOGICAL(D350),"",FREQUENCY(IF('Data Transformation'!$B$425:$B$8425='Bin Analysis'!$B339,'Data Transformation'!$G$425:$G$8425),D350))</f>
        <v>2001</v>
      </c>
      <c r="F350">
        <f t="shared" si="42"/>
        <v>0</v>
      </c>
      <c r="G350">
        <f>Weighting!$H$14</f>
        <v>0</v>
      </c>
      <c r="H350">
        <f t="array" ref="H350">FREQUENCY(IF('Data Transformation'!$B$4:$B$8425=B339,'Data Transformation'!$G$4:$G$8425),'Bin Analysis'!$B350)</f>
        <v>2073</v>
      </c>
      <c r="I350">
        <f t="shared" si="43"/>
        <v>0</v>
      </c>
      <c r="J350">
        <f t="shared" si="44"/>
        <v>0</v>
      </c>
      <c r="K350">
        <f>J350*Weighting!$W$14</f>
        <v>0</v>
      </c>
      <c r="M350" s="14"/>
    </row>
    <row r="351" spans="1:25" x14ac:dyDescent="0.25">
      <c r="A351" s="32" t="str">
        <f>IF(Weighting!$P$15&gt;0,B351,"")</f>
        <v/>
      </c>
      <c r="B351" t="e">
        <f>Weighting!$C$15</f>
        <v>#DIV/0!</v>
      </c>
      <c r="C351" t="e">
        <f>Weighting!$F$15</f>
        <v>#NUM!</v>
      </c>
      <c r="D351" t="e">
        <f>IF(C351=1,'Data Transformation'!$G$3+0.5*'Data Transformation'!$W$25,IF(C352=1,D352-'Data Transformation'!$W$25,FALSE))</f>
        <v>#NUM!</v>
      </c>
      <c r="E351">
        <f t="array" ref="E351">IF(ISLOGICAL(D351),"",FREQUENCY(IF('Data Transformation'!$B$425:$B$8425='Bin Analysis'!$B339,'Data Transformation'!$G$425:$G$8425),D351))</f>
        <v>2001</v>
      </c>
      <c r="F351">
        <f t="shared" si="42"/>
        <v>0</v>
      </c>
      <c r="G351">
        <f>Weighting!$H$15</f>
        <v>0</v>
      </c>
      <c r="H351">
        <f t="array" ref="H351">FREQUENCY(IF('Data Transformation'!$B$4:$B$8425=B339,'Data Transformation'!$G$4:$G$8425),'Bin Analysis'!$B351)</f>
        <v>2073</v>
      </c>
      <c r="I351">
        <f t="shared" si="43"/>
        <v>0</v>
      </c>
      <c r="J351">
        <f t="shared" si="44"/>
        <v>0</v>
      </c>
      <c r="K351">
        <f>J351*Weighting!$W$15</f>
        <v>0</v>
      </c>
      <c r="M351" s="14"/>
    </row>
    <row r="352" spans="1:25" x14ac:dyDescent="0.25">
      <c r="A352" s="32" t="str">
        <f>IF(Weighting!$P$16&gt;0,B352,"")</f>
        <v/>
      </c>
      <c r="B352" t="e">
        <f>Weighting!$C$16</f>
        <v>#DIV/0!</v>
      </c>
      <c r="C352" t="e">
        <f>Weighting!$F$16</f>
        <v>#NUM!</v>
      </c>
      <c r="D352" t="e">
        <f>IF(C352=1,'Data Transformation'!$G$3+0.5*'Data Transformation'!$W$25,IF(C353=1,D353-'Data Transformation'!$W$25,FALSE))</f>
        <v>#NUM!</v>
      </c>
      <c r="E352">
        <f t="array" ref="E352">IF(ISLOGICAL(D352),"",FREQUENCY(IF('Data Transformation'!$B$425:$B$8425='Bin Analysis'!$B339,'Data Transformation'!$G$425:$G$8425),D352))</f>
        <v>2001</v>
      </c>
      <c r="F352">
        <f t="shared" si="42"/>
        <v>0</v>
      </c>
      <c r="G352">
        <f>Weighting!$H$16</f>
        <v>0</v>
      </c>
      <c r="H352">
        <f t="array" ref="H352">FREQUENCY(IF('Data Transformation'!$B$4:$B$8425=B339,'Data Transformation'!$G$4:$G$8425),'Bin Analysis'!$B352)</f>
        <v>2073</v>
      </c>
      <c r="I352">
        <f t="shared" si="43"/>
        <v>0</v>
      </c>
      <c r="J352">
        <f t="shared" si="44"/>
        <v>0</v>
      </c>
      <c r="K352">
        <f>J352*Weighting!$W$16</f>
        <v>0</v>
      </c>
      <c r="M352" s="14"/>
    </row>
    <row r="353" spans="1:25" x14ac:dyDescent="0.25">
      <c r="A353" s="32" t="str">
        <f>IF(Weighting!$P$17&gt;0,B353,"")</f>
        <v/>
      </c>
      <c r="B353" t="e">
        <f>Weighting!$C$17</f>
        <v>#DIV/0!</v>
      </c>
      <c r="C353" t="e">
        <f>Weighting!$F$17</f>
        <v>#NUM!</v>
      </c>
      <c r="D353" t="e">
        <f>IF(C353=1,'Data Transformation'!$G$3+0.5*'Data Transformation'!$W$25,IF(C354=1,D354-'Data Transformation'!$W$25,FALSE))</f>
        <v>#NUM!</v>
      </c>
      <c r="E353">
        <f t="array" ref="E353">IF(ISLOGICAL(D353),"",FREQUENCY(IF('Data Transformation'!$B$425:$B$8425='Bin Analysis'!$B339,'Data Transformation'!$G$425:$G$8425),D353))</f>
        <v>2001</v>
      </c>
      <c r="F353">
        <f t="shared" si="42"/>
        <v>0</v>
      </c>
      <c r="G353">
        <f>Weighting!$H$17</f>
        <v>0</v>
      </c>
      <c r="H353">
        <f t="array" ref="H353">FREQUENCY(IF('Data Transformation'!$B$4:$B$8425=B339,'Data Transformation'!$G$4:$G$8425),'Bin Analysis'!$B353)</f>
        <v>2073</v>
      </c>
      <c r="I353">
        <f t="shared" si="43"/>
        <v>0</v>
      </c>
      <c r="J353">
        <f t="shared" si="44"/>
        <v>0</v>
      </c>
      <c r="K353">
        <f>J353*Weighting!$W$17</f>
        <v>0</v>
      </c>
      <c r="M353" s="14"/>
    </row>
    <row r="354" spans="1:25" x14ac:dyDescent="0.25">
      <c r="A354" s="32" t="str">
        <f>IF(Weighting!$P$18&gt;0,B354,"")</f>
        <v/>
      </c>
      <c r="B354" t="e">
        <f>Weighting!$C$18</f>
        <v>#DIV/0!</v>
      </c>
      <c r="C354" t="e">
        <f>Weighting!$F$18</f>
        <v>#NUM!</v>
      </c>
      <c r="D354" t="e">
        <f>IF(C354=1,'Data Transformation'!$G$3+0.5*'Data Transformation'!$W$25,IF(C355=1,D355-'Data Transformation'!$W$25,FALSE))</f>
        <v>#NUM!</v>
      </c>
      <c r="E354">
        <f t="array" ref="E354">IF(ISLOGICAL(D354),"",FREQUENCY(IF('Data Transformation'!$B$425:$B$8425='Bin Analysis'!$B339,'Data Transformation'!$G$425:$G$8425),D354))</f>
        <v>2001</v>
      </c>
      <c r="F354">
        <f t="shared" si="42"/>
        <v>0</v>
      </c>
      <c r="G354">
        <f>Weighting!$H$18</f>
        <v>0</v>
      </c>
      <c r="H354">
        <f t="array" ref="H354">FREQUENCY(IF('Data Transformation'!$B$4:$B$8425=B339,'Data Transformation'!$G$4:$G$8425),'Bin Analysis'!$B354)</f>
        <v>2073</v>
      </c>
      <c r="I354">
        <f t="shared" si="43"/>
        <v>0</v>
      </c>
      <c r="J354">
        <f t="shared" si="44"/>
        <v>0</v>
      </c>
      <c r="K354">
        <f>J354*Weighting!$W$18</f>
        <v>0</v>
      </c>
      <c r="M354" s="14"/>
    </row>
    <row r="355" spans="1:25" x14ac:dyDescent="0.25">
      <c r="A355" s="32" t="str">
        <f>IF(Weighting!$P$19&gt;0,B355,"")</f>
        <v/>
      </c>
      <c r="B355" t="e">
        <f>Weighting!$C$19</f>
        <v>#DIV/0!</v>
      </c>
      <c r="C355" t="e">
        <f>Weighting!$F$19</f>
        <v>#NUM!</v>
      </c>
      <c r="D355" t="e">
        <f>IF(C355=1,'Data Transformation'!$G$3+0.5*'Data Transformation'!$W$25,IF(C356=1,D356-'Data Transformation'!$W$25,FALSE))</f>
        <v>#NUM!</v>
      </c>
      <c r="E355">
        <f t="array" ref="E355">IF(ISLOGICAL(D355),"",FREQUENCY(IF('Data Transformation'!$B$425:$B$8425='Bin Analysis'!$B339,'Data Transformation'!$G$425:$G$8425),D355))</f>
        <v>2001</v>
      </c>
      <c r="F355">
        <f t="shared" si="42"/>
        <v>0</v>
      </c>
      <c r="G355">
        <f>Weighting!$H$19</f>
        <v>0</v>
      </c>
      <c r="H355">
        <f t="array" ref="H355">FREQUENCY(IF('Data Transformation'!$B$4:$B$8425=B339,'Data Transformation'!$G$4:$G$8425),'Bin Analysis'!$B355)</f>
        <v>2073</v>
      </c>
      <c r="I355">
        <f t="shared" si="43"/>
        <v>0</v>
      </c>
      <c r="J355">
        <f t="shared" si="44"/>
        <v>0</v>
      </c>
      <c r="K355">
        <f>J355*Weighting!$W$19</f>
        <v>0</v>
      </c>
      <c r="M355" s="14"/>
    </row>
    <row r="356" spans="1:25" x14ac:dyDescent="0.25">
      <c r="A356" s="32" t="str">
        <f>IF(Weighting!$P$20&gt;0,B356,"")</f>
        <v/>
      </c>
      <c r="B356" t="e">
        <f>Weighting!$C$20</f>
        <v>#DIV/0!</v>
      </c>
      <c r="C356" t="e">
        <f>Weighting!$F$20</f>
        <v>#NUM!</v>
      </c>
      <c r="D356" t="e">
        <f>IF(C356=1,'Data Transformation'!$G$3+0.5*'Data Transformation'!$W$25,IF(C357=1,D357-'Data Transformation'!$W$25,FALSE))</f>
        <v>#NUM!</v>
      </c>
      <c r="E356">
        <f t="array" ref="E356">IF(ISLOGICAL(D356),"",FREQUENCY(IF('Data Transformation'!$B$425:$B$8425='Bin Analysis'!$B339,'Data Transformation'!$G$425:$G$8425),D356))</f>
        <v>2001</v>
      </c>
      <c r="F356">
        <f t="shared" si="42"/>
        <v>0</v>
      </c>
      <c r="G356">
        <f>Weighting!$H$20</f>
        <v>0</v>
      </c>
      <c r="H356">
        <f t="array" ref="H356">FREQUENCY(IF('Data Transformation'!$B$4:$B$8425=B339,'Data Transformation'!$G$4:$G$8425),'Bin Analysis'!$B356)</f>
        <v>2073</v>
      </c>
      <c r="I356">
        <f t="shared" si="43"/>
        <v>0</v>
      </c>
      <c r="J356">
        <f t="shared" si="44"/>
        <v>0</v>
      </c>
      <c r="K356">
        <f>J356*Weighting!$W$20</f>
        <v>0</v>
      </c>
      <c r="M356" s="14"/>
    </row>
    <row r="357" spans="1:25" x14ac:dyDescent="0.25">
      <c r="A357" s="32" t="str">
        <f>IF(Weighting!$P$21&gt;0,B357,"")</f>
        <v/>
      </c>
      <c r="B357" t="e">
        <f>Weighting!$C$21</f>
        <v>#DIV/0!</v>
      </c>
      <c r="C357" t="e">
        <f>Weighting!$F$21</f>
        <v>#NUM!</v>
      </c>
      <c r="D357" t="e">
        <f>IF(C357=1,'Data Transformation'!$G$3+0.5*'Data Transformation'!$W$25,IF(C358=1,D358-'Data Transformation'!$W$25,FALSE))</f>
        <v>#NUM!</v>
      </c>
      <c r="E357">
        <f t="array" ref="E357">IF(ISLOGICAL(D357),"",FREQUENCY(IF('Data Transformation'!$B$425:$B$8425='Bin Analysis'!$B339,'Data Transformation'!$G$425:$G$8425),D357))</f>
        <v>2001</v>
      </c>
      <c r="F357">
        <f t="shared" si="42"/>
        <v>0</v>
      </c>
      <c r="G357">
        <f>Weighting!$H$21</f>
        <v>0</v>
      </c>
      <c r="H357">
        <f t="array" ref="H357">FREQUENCY(IF('Data Transformation'!$B$4:$B$8425=B339,'Data Transformation'!$G$4:$G$8425),'Bin Analysis'!$B357)</f>
        <v>2073</v>
      </c>
      <c r="I357">
        <f t="shared" si="43"/>
        <v>0</v>
      </c>
      <c r="J357">
        <f t="shared" si="44"/>
        <v>0</v>
      </c>
      <c r="K357">
        <f>J357*Weighting!$W$21</f>
        <v>0</v>
      </c>
      <c r="M357" s="14"/>
    </row>
    <row r="358" spans="1:25" x14ac:dyDescent="0.25">
      <c r="A358" s="32" t="str">
        <f>IF(Weighting!$P$22&gt;0,B358,"")</f>
        <v/>
      </c>
      <c r="B358" t="e">
        <f>Weighting!$C$22</f>
        <v>#DIV/0!</v>
      </c>
      <c r="C358" t="e">
        <f>Weighting!$F$22</f>
        <v>#NUM!</v>
      </c>
      <c r="D358" t="e">
        <f>IF(C358=1,'Data Transformation'!$G$3+0.5*'Data Transformation'!$W$25,IF(C359=1,D359-'Data Transformation'!$W$25,FALSE))</f>
        <v>#NUM!</v>
      </c>
      <c r="E358">
        <f t="array" ref="E358">IF(ISLOGICAL(D358),"",FREQUENCY(IF('Data Transformation'!$B$425:$B$8425='Bin Analysis'!$B339,'Data Transformation'!$G$425:$G$8425),D358))</f>
        <v>2001</v>
      </c>
      <c r="F358">
        <f t="shared" si="42"/>
        <v>0</v>
      </c>
      <c r="G358">
        <f>Weighting!$H$22</f>
        <v>0</v>
      </c>
      <c r="H358">
        <f t="array" ref="H358">FREQUENCY(IF('Data Transformation'!$B$4:$B$8425=B339,'Data Transformation'!$G$4:$G$8425),'Bin Analysis'!$B358)</f>
        <v>2073</v>
      </c>
      <c r="I358">
        <f t="shared" si="43"/>
        <v>0</v>
      </c>
      <c r="J358">
        <f t="shared" si="44"/>
        <v>0</v>
      </c>
      <c r="K358">
        <f>J358*Weighting!$W$22</f>
        <v>0</v>
      </c>
      <c r="M358" s="14"/>
    </row>
    <row r="359" spans="1:25" x14ac:dyDescent="0.25">
      <c r="A359" s="32" t="str">
        <f>IF(Weighting!$P$23&gt;0,B359,"")</f>
        <v/>
      </c>
      <c r="B359" t="e">
        <f>Weighting!$C$23</f>
        <v>#DIV/0!</v>
      </c>
      <c r="C359" t="e">
        <f>Weighting!$F$23</f>
        <v>#NUM!</v>
      </c>
      <c r="D359" t="e">
        <f>IF(C359=1,'Data Transformation'!$G$3+0.5*'Data Transformation'!$W$25,IF(C360=1,D360-'Data Transformation'!$W$25,FALSE))</f>
        <v>#NUM!</v>
      </c>
      <c r="E359">
        <f t="array" ref="E359">IF(ISLOGICAL(D359),"",FREQUENCY(IF('Data Transformation'!$B$425:$B$8425='Bin Analysis'!$B339,'Data Transformation'!$G$425:$G$8425),D359))</f>
        <v>2001</v>
      </c>
      <c r="F359">
        <f t="shared" si="42"/>
        <v>0</v>
      </c>
      <c r="G359">
        <f>Weighting!$H$23</f>
        <v>0</v>
      </c>
      <c r="H359">
        <f t="array" ref="H359">FREQUENCY(IF('Data Transformation'!$B$4:$B$8425=B339,'Data Transformation'!$G$4:$G$8425),'Bin Analysis'!$B359)</f>
        <v>2073</v>
      </c>
      <c r="I359">
        <f t="shared" si="43"/>
        <v>0</v>
      </c>
      <c r="J359">
        <f t="shared" si="44"/>
        <v>0</v>
      </c>
      <c r="K359">
        <f>J359*Weighting!$W$23</f>
        <v>0</v>
      </c>
      <c r="M359" s="14"/>
    </row>
    <row r="360" spans="1:25" x14ac:dyDescent="0.25">
      <c r="A360" s="32" t="str">
        <f>IF(Weighting!$P$24&gt;0,B360,"")</f>
        <v/>
      </c>
      <c r="B360" t="e">
        <f>Weighting!$C$24</f>
        <v>#DIV/0!</v>
      </c>
      <c r="C360" t="e">
        <f>Weighting!$F$24</f>
        <v>#NUM!</v>
      </c>
      <c r="D360" t="e">
        <f>IF(C360=1,'Data Transformation'!$G$3+0.5*'Data Transformation'!$W$25,IF(C361=1,D361-'Data Transformation'!$W$25,FALSE))</f>
        <v>#NUM!</v>
      </c>
      <c r="E360">
        <f t="array" ref="E360">IF(ISLOGICAL(D360),"",FREQUENCY(IF('Data Transformation'!$B$425:$B$8425='Bin Analysis'!$B339,'Data Transformation'!$G$425:$G$8425),D360))</f>
        <v>2001</v>
      </c>
      <c r="F360">
        <f t="shared" si="42"/>
        <v>0</v>
      </c>
      <c r="G360">
        <f>Weighting!$H$24</f>
        <v>0</v>
      </c>
      <c r="H360">
        <f t="array" ref="H360">FREQUENCY(IF('Data Transformation'!$B$4:$B$8425=B339,'Data Transformation'!$G$4:$G$8425),'Bin Analysis'!$B360)</f>
        <v>2073</v>
      </c>
      <c r="I360">
        <f t="shared" si="43"/>
        <v>0</v>
      </c>
      <c r="J360">
        <f t="shared" si="44"/>
        <v>0</v>
      </c>
      <c r="K360">
        <f>J360*Weighting!$W$24</f>
        <v>0</v>
      </c>
      <c r="M360" s="14"/>
    </row>
    <row r="361" spans="1:25" x14ac:dyDescent="0.25">
      <c r="A361" s="32" t="str">
        <f>IF(Weighting!$P$25&gt;0,B361,"")</f>
        <v/>
      </c>
      <c r="B361" t="e">
        <f>Weighting!$C$25</f>
        <v>#DIV/0!</v>
      </c>
      <c r="C361" t="e">
        <f>Weighting!$F$25</f>
        <v>#NUM!</v>
      </c>
      <c r="D361" t="e">
        <f>IF(C361=1,'Data Transformation'!$G$3+0.5*'Data Transformation'!$W$25,IF(C362=1,D362-'Data Transformation'!$W$25,FALSE))</f>
        <v>#NUM!</v>
      </c>
      <c r="E361">
        <f t="array" ref="E361">IF(ISLOGICAL(D361),"",FREQUENCY(IF('Data Transformation'!$B$425:$B$8425='Bin Analysis'!$B339,'Data Transformation'!$G$425:$G$8425),D361))</f>
        <v>2001</v>
      </c>
      <c r="F361">
        <f t="shared" si="42"/>
        <v>0</v>
      </c>
      <c r="G361">
        <f>Weighting!$H$25</f>
        <v>0</v>
      </c>
      <c r="H361">
        <f t="array" ref="H361">FREQUENCY(IF('Data Transformation'!$B$4:$B$8425=B339,'Data Transformation'!$G$4:$G$8425),'Bin Analysis'!$B361)</f>
        <v>2073</v>
      </c>
      <c r="I361">
        <f t="shared" si="43"/>
        <v>0</v>
      </c>
      <c r="J361">
        <f t="shared" si="44"/>
        <v>0</v>
      </c>
      <c r="K361">
        <f>J361*Weighting!$W$25</f>
        <v>0</v>
      </c>
      <c r="M361" s="14"/>
    </row>
    <row r="362" spans="1:25" x14ac:dyDescent="0.25">
      <c r="N362" s="57"/>
      <c r="O362"/>
      <c r="P362"/>
      <c r="Q362"/>
      <c r="R362"/>
    </row>
    <row r="363" spans="1:25" ht="23.25" x14ac:dyDescent="0.35">
      <c r="A363" s="21" t="s">
        <v>0</v>
      </c>
      <c r="B363" s="21" t="str">
        <f>IFERROR(VLOOKUP(C363,'Data Transformation'!$L$6:$M$426,2,FALSE),"")</f>
        <v/>
      </c>
      <c r="C363" s="21">
        <f>C339+1</f>
        <v>15</v>
      </c>
      <c r="D363" s="21"/>
      <c r="E363" s="21"/>
      <c r="F363" s="21"/>
      <c r="G363" s="21"/>
      <c r="H363" s="22"/>
      <c r="I363" s="22"/>
      <c r="J363" s="22"/>
      <c r="K363" s="21"/>
      <c r="L363" s="21" t="str">
        <f>B363</f>
        <v/>
      </c>
      <c r="M363" s="23" t="e">
        <f>INDEX('Data Transformation'!$O$4:$O$424,MATCH($B363,'Data Transformation'!$M$4:$M$424,0),MATCH($M$2,'Data Transformation'!$O$3,0))</f>
        <v>#N/A</v>
      </c>
      <c r="N363" s="27" t="e">
        <f>IF('Input and Summary Results'!$J$16="minimum",'Bin Analysis'!X364/(M363-1),'Bin Analysis'!Y363/('Bin Analysis'!M363-1))</f>
        <v>#N/A</v>
      </c>
      <c r="O363" s="27" t="e">
        <f>IF(M363=FALSE,NA(),(VLOOKUP(1,C366:K385,4,FALSE))/(M363-1))</f>
        <v>#N/A</v>
      </c>
      <c r="P363" s="27" t="e">
        <f>IF(M363=FALSE,NA(),SUM(J366:J385)/Weighting!$S$5)</f>
        <v>#N/A</v>
      </c>
      <c r="Q363" s="27" t="e">
        <f>IF(M363=FALSE,NA(),SUM(K366:K385)/Weighting!$S$6)</f>
        <v>#N/A</v>
      </c>
      <c r="R363" s="27" t="e">
        <f>IF(M363=FALSE,NA(),(VLOOKUP(1,G366:K385,3,FALSE))/(M363-1))</f>
        <v>#N/A</v>
      </c>
      <c r="S363" s="22" t="e">
        <f>IF(M363=FALSE,NA(),IF(SUM(J366:J385)=2,"yes","no"))</f>
        <v>#N/A</v>
      </c>
      <c r="X363" s="2" cm="2">
        <f t="array" ref="X363:X364">FREQUENCY(IF('Data Transformation'!$B$425:$B$6424='Bin Analysis'!L363,'Data Transformation'!$G$425:$G$6424),'Data Transformation'!$U$11)</f>
        <v>0</v>
      </c>
      <c r="Y363" s="2" cm="2">
        <f t="array" ref="Y363:Y364">FREQUENCY(IF('Data Transformation'!$B$425:$B$6424='Bin Analysis'!L363,'Data Transformation'!$G$425:$G$6424),'Data Transformation'!$U$12)</f>
        <v>0</v>
      </c>
    </row>
    <row r="364" spans="1:25" x14ac:dyDescent="0.25">
      <c r="A364" s="14" t="s">
        <v>67</v>
      </c>
      <c r="B364" t="s">
        <v>47</v>
      </c>
      <c r="C364" t="s">
        <v>5</v>
      </c>
      <c r="D364" t="s">
        <v>98</v>
      </c>
      <c r="E364" t="s">
        <v>99</v>
      </c>
      <c r="F364" t="s">
        <v>100</v>
      </c>
      <c r="G364" t="s">
        <v>69</v>
      </c>
      <c r="H364" t="s">
        <v>31</v>
      </c>
      <c r="I364" t="s">
        <v>32</v>
      </c>
      <c r="J364" t="s">
        <v>46</v>
      </c>
      <c r="K364" s="14" t="s">
        <v>45</v>
      </c>
      <c r="M364" s="14"/>
      <c r="X364" s="2">
        <v>0</v>
      </c>
      <c r="Y364" s="2">
        <v>0</v>
      </c>
    </row>
    <row r="365" spans="1:25" x14ac:dyDescent="0.25">
      <c r="A365" s="32"/>
      <c r="D365" t="e">
        <f>IF(C365=1,'Data Transformation'!$G$3+0.5*'Data Transformation'!$W$25,IF(C366=1,D366-'Data Transformation'!$W$25,FALSE))</f>
        <v>#NUM!</v>
      </c>
      <c r="E365">
        <f t="array" ref="E365">IF(ISLOGICAL(D365),"",FREQUENCY(IF('Data Transformation'!$B$425:$B$8425='Bin Analysis'!$B363,'Data Transformation'!$G$425:$G$8425),D365))</f>
        <v>2001</v>
      </c>
      <c r="F365" t="e">
        <f>IF(ISLOGICAL(D365),"",E365-E364)</f>
        <v>#VALUE!</v>
      </c>
      <c r="M365" s="14"/>
    </row>
    <row r="366" spans="1:25" x14ac:dyDescent="0.25">
      <c r="A366" s="32" t="e">
        <f>IF(Weighting!$P$6&gt;0,B366,"")</f>
        <v>#NUM!</v>
      </c>
      <c r="B366" t="e">
        <f>Weighting!$C$6</f>
        <v>#DIV/0!</v>
      </c>
      <c r="C366" t="e">
        <f>Weighting!$F$6</f>
        <v>#NUM!</v>
      </c>
      <c r="D366" t="e">
        <f>IF(C366=1,'Data Transformation'!$G$3+0.5*'Data Transformation'!$W$25,IF(C367=1,D367-'Data Transformation'!$W$25,FALSE))</f>
        <v>#NUM!</v>
      </c>
      <c r="E366">
        <f t="array" ref="E366">IF(ISLOGICAL(D366),"",FREQUENCY(IF('Data Transformation'!$B$425:$B$8425='Bin Analysis'!$B363,'Data Transformation'!$G$425:$G$8425),D366))</f>
        <v>2001</v>
      </c>
      <c r="F366">
        <f>IF(ISLOGICAL(D366),"",E366-E365)</f>
        <v>0</v>
      </c>
      <c r="G366">
        <f>Weighting!$H$6</f>
        <v>1</v>
      </c>
      <c r="H366">
        <f t="array" ref="H366">FREQUENCY(IF('Data Transformation'!$B$4:$B$8425=B363,'Data Transformation'!$G$4:$G$8425),'Bin Analysis'!$B366)</f>
        <v>2073</v>
      </c>
      <c r="I366">
        <f>H366-H365</f>
        <v>2073</v>
      </c>
      <c r="J366">
        <f>IF(I366=0,0,1)</f>
        <v>1</v>
      </c>
      <c r="K366" t="e">
        <f>J366*Weighting!$W$6</f>
        <v>#NUM!</v>
      </c>
      <c r="M366" s="14"/>
    </row>
    <row r="367" spans="1:25" x14ac:dyDescent="0.25">
      <c r="A367" s="32" t="str">
        <f>IF(Weighting!$P$7&gt;0,B367,"")</f>
        <v/>
      </c>
      <c r="B367" t="e">
        <f>Weighting!$C$7</f>
        <v>#DIV/0!</v>
      </c>
      <c r="C367" t="e">
        <f>Weighting!$F$7</f>
        <v>#NUM!</v>
      </c>
      <c r="D367" t="e">
        <f>IF(C367=1,'Data Transformation'!$G$3+0.5*'Data Transformation'!$W$25,IF(C368=1,D368-'Data Transformation'!$W$25,FALSE))</f>
        <v>#NUM!</v>
      </c>
      <c r="E367">
        <f t="array" ref="E367">IF(ISLOGICAL(D367),"",FREQUENCY(IF('Data Transformation'!$B$425:$B$8425='Bin Analysis'!$B363,'Data Transformation'!$G$425:$G$8425),D367))</f>
        <v>2001</v>
      </c>
      <c r="F367">
        <f t="shared" ref="F367:F385" si="45">IF(ISLOGICAL(D367),"",E367-E366)</f>
        <v>0</v>
      </c>
      <c r="G367">
        <f>Weighting!$H$7</f>
        <v>0</v>
      </c>
      <c r="H367">
        <f t="array" ref="H367">FREQUENCY(IF('Data Transformation'!$B$4:$B$8425=B363,'Data Transformation'!$G$4:$G$8425),'Bin Analysis'!$B367)</f>
        <v>2073</v>
      </c>
      <c r="I367">
        <f t="shared" ref="I367:I385" si="46">H367-H366</f>
        <v>0</v>
      </c>
      <c r="J367">
        <f>IF(I367=0,0,1)</f>
        <v>0</v>
      </c>
      <c r="K367">
        <f>J367*Weighting!$W$7</f>
        <v>0</v>
      </c>
      <c r="M367" s="14"/>
    </row>
    <row r="368" spans="1:25" x14ac:dyDescent="0.25">
      <c r="A368" s="32" t="str">
        <f>IF(Weighting!$P$8&gt;0,B368,"")</f>
        <v/>
      </c>
      <c r="B368" t="e">
        <f>Weighting!$C$8</f>
        <v>#DIV/0!</v>
      </c>
      <c r="C368" t="e">
        <f>Weighting!$F$8</f>
        <v>#NUM!</v>
      </c>
      <c r="D368" t="e">
        <f>IF(C368=1,'Data Transformation'!$G$3+0.5*'Data Transformation'!$W$25,IF(C369=1,D369-'Data Transformation'!$W$25,FALSE))</f>
        <v>#NUM!</v>
      </c>
      <c r="E368">
        <f t="array" ref="E368">IF(ISLOGICAL(D368),"",FREQUENCY(IF('Data Transformation'!$B$425:$B$8425='Bin Analysis'!$B363,'Data Transformation'!$G$425:$G$8425),D368))</f>
        <v>2001</v>
      </c>
      <c r="F368">
        <f t="shared" si="45"/>
        <v>0</v>
      </c>
      <c r="G368">
        <f>Weighting!$H$8</f>
        <v>0</v>
      </c>
      <c r="H368">
        <f t="array" ref="H368">FREQUENCY(IF('Data Transformation'!$B$4:$B$8425=B363,'Data Transformation'!$G$4:$G$8425),'Bin Analysis'!$B368)</f>
        <v>2073</v>
      </c>
      <c r="I368">
        <f t="shared" si="46"/>
        <v>0</v>
      </c>
      <c r="J368">
        <f t="shared" ref="J368:J385" si="47">IF(I368=0,0,1)</f>
        <v>0</v>
      </c>
      <c r="K368">
        <f>J368*Weighting!$W$8</f>
        <v>0</v>
      </c>
      <c r="M368" s="14"/>
    </row>
    <row r="369" spans="1:13" x14ac:dyDescent="0.25">
      <c r="A369" s="32" t="str">
        <f>IF(Weighting!$P$9&gt;0,B369,"")</f>
        <v/>
      </c>
      <c r="B369" s="50" t="e">
        <f>Weighting!$C$9</f>
        <v>#DIV/0!</v>
      </c>
      <c r="C369" t="e">
        <f>Weighting!$F$9</f>
        <v>#NUM!</v>
      </c>
      <c r="D369" t="e">
        <f>IF(C369=1,'Data Transformation'!$G$3+0.5*'Data Transformation'!$W$25,IF(C370=1,D370-'Data Transformation'!$W$25,FALSE))</f>
        <v>#NUM!</v>
      </c>
      <c r="E369">
        <f t="array" ref="E369">IF(ISLOGICAL(D369),"",FREQUENCY(IF('Data Transformation'!$B$425:$B$8425='Bin Analysis'!$B363,'Data Transformation'!$G$425:$G$8425),D369))</f>
        <v>2001</v>
      </c>
      <c r="F369">
        <f t="shared" si="45"/>
        <v>0</v>
      </c>
      <c r="G369">
        <f>Weighting!$H$9</f>
        <v>0</v>
      </c>
      <c r="H369">
        <f t="array" ref="H369">FREQUENCY(IF('Data Transformation'!$B$4:$B$8425=B363,'Data Transformation'!$G$4:$G$8425),'Bin Analysis'!$B369)</f>
        <v>2073</v>
      </c>
      <c r="I369">
        <f t="shared" si="46"/>
        <v>0</v>
      </c>
      <c r="J369">
        <f t="shared" si="47"/>
        <v>0</v>
      </c>
      <c r="K369">
        <f>J369*Weighting!$W$9</f>
        <v>0</v>
      </c>
      <c r="M369" s="14"/>
    </row>
    <row r="370" spans="1:13" x14ac:dyDescent="0.25">
      <c r="A370" s="32" t="str">
        <f>IF(Weighting!$P$10&gt;0,B370,"")</f>
        <v/>
      </c>
      <c r="B370" t="e">
        <f>Weighting!$C$10</f>
        <v>#DIV/0!</v>
      </c>
      <c r="C370" t="e">
        <f>Weighting!$F$10</f>
        <v>#NUM!</v>
      </c>
      <c r="D370" t="e">
        <f>IF(C370=1,'Data Transformation'!$G$3+0.5*'Data Transformation'!$W$25,IF(C371=1,D371-'Data Transformation'!$W$25,FALSE))</f>
        <v>#NUM!</v>
      </c>
      <c r="E370">
        <f t="array" ref="E370">IF(ISLOGICAL(D370),"",FREQUENCY(IF('Data Transformation'!$B$425:$B$8425='Bin Analysis'!$B363,'Data Transformation'!$G$425:$G$8425),D370))</f>
        <v>2001</v>
      </c>
      <c r="F370">
        <f t="shared" si="45"/>
        <v>0</v>
      </c>
      <c r="G370">
        <f>Weighting!$H$10</f>
        <v>0</v>
      </c>
      <c r="H370">
        <f t="array" ref="H370">FREQUENCY(IF('Data Transformation'!$B$4:$B$8425=B363,'Data Transformation'!$G$4:$G$8425),'Bin Analysis'!$B370)</f>
        <v>2073</v>
      </c>
      <c r="I370">
        <f t="shared" si="46"/>
        <v>0</v>
      </c>
      <c r="J370">
        <f t="shared" si="47"/>
        <v>0</v>
      </c>
      <c r="K370">
        <f>J370*Weighting!$W$10</f>
        <v>0</v>
      </c>
      <c r="M370" s="14"/>
    </row>
    <row r="371" spans="1:13" x14ac:dyDescent="0.25">
      <c r="A371" s="32" t="str">
        <f>IF(Weighting!$P$11&gt;0,B371,"")</f>
        <v/>
      </c>
      <c r="B371" t="e">
        <f>Weighting!$C$11</f>
        <v>#DIV/0!</v>
      </c>
      <c r="C371" t="e">
        <f>Weighting!$F$11</f>
        <v>#NUM!</v>
      </c>
      <c r="D371" t="e">
        <f>IF(C371=1,'Data Transformation'!$G$3+0.5*'Data Transformation'!$W$25,IF(C372=1,D372-'Data Transformation'!$W$25,FALSE))</f>
        <v>#NUM!</v>
      </c>
      <c r="E371">
        <f t="array" ref="E371">IF(ISLOGICAL(D371),"",FREQUENCY(IF('Data Transformation'!$B$425:$B$8425='Bin Analysis'!$B363,'Data Transformation'!$G$425:$G$8425),D371))</f>
        <v>2001</v>
      </c>
      <c r="F371">
        <f t="shared" si="45"/>
        <v>0</v>
      </c>
      <c r="G371">
        <f>Weighting!$H$11</f>
        <v>0</v>
      </c>
      <c r="H371">
        <f t="array" ref="H371">FREQUENCY(IF('Data Transformation'!$B$4:$B$8425=B363,'Data Transformation'!$G$4:$G$8425),'Bin Analysis'!$B371)</f>
        <v>2073</v>
      </c>
      <c r="I371">
        <f t="shared" si="46"/>
        <v>0</v>
      </c>
      <c r="J371">
        <f t="shared" si="47"/>
        <v>0</v>
      </c>
      <c r="K371">
        <f>J371*Weighting!$W$11</f>
        <v>0</v>
      </c>
      <c r="M371" s="14"/>
    </row>
    <row r="372" spans="1:13" x14ac:dyDescent="0.25">
      <c r="A372" s="32" t="str">
        <f>IF(Weighting!$P$12&gt;0,B372,"")</f>
        <v/>
      </c>
      <c r="B372" t="e">
        <f>Weighting!$C$12</f>
        <v>#DIV/0!</v>
      </c>
      <c r="C372" t="e">
        <f>Weighting!$F$12</f>
        <v>#NUM!</v>
      </c>
      <c r="D372" t="e">
        <f>IF(C372=1,'Data Transformation'!$G$3+0.5*'Data Transformation'!$W$25,IF(C373=1,D373-'Data Transformation'!$W$25,FALSE))</f>
        <v>#NUM!</v>
      </c>
      <c r="E372">
        <f t="array" ref="E372">IF(ISLOGICAL(D372),"",FREQUENCY(IF('Data Transformation'!$B$425:$B$8425='Bin Analysis'!$B363,'Data Transformation'!$G$425:$G$8425),D372))</f>
        <v>2001</v>
      </c>
      <c r="F372">
        <f t="shared" si="45"/>
        <v>0</v>
      </c>
      <c r="G372">
        <f>Weighting!$H$12</f>
        <v>0</v>
      </c>
      <c r="H372">
        <f t="array" ref="H372">FREQUENCY(IF('Data Transformation'!$B$4:$B$8425=B363,'Data Transformation'!$G$4:$G$8425),'Bin Analysis'!$B372)</f>
        <v>2073</v>
      </c>
      <c r="I372">
        <f t="shared" si="46"/>
        <v>0</v>
      </c>
      <c r="J372">
        <f t="shared" si="47"/>
        <v>0</v>
      </c>
      <c r="K372">
        <f>J372*Weighting!$W$12</f>
        <v>0</v>
      </c>
      <c r="M372" s="14"/>
    </row>
    <row r="373" spans="1:13" x14ac:dyDescent="0.25">
      <c r="A373" s="32" t="str">
        <f>IF(Weighting!$P$13&gt;0,B373,"")</f>
        <v/>
      </c>
      <c r="B373" t="e">
        <f>Weighting!$C$13</f>
        <v>#DIV/0!</v>
      </c>
      <c r="C373" t="e">
        <f>Weighting!$F$13</f>
        <v>#NUM!</v>
      </c>
      <c r="D373" t="e">
        <f>IF(C373=1,'Data Transformation'!$G$3+0.5*'Data Transformation'!$W$25,IF(C374=1,D374-'Data Transformation'!$W$25,FALSE))</f>
        <v>#NUM!</v>
      </c>
      <c r="E373">
        <f t="array" ref="E373">IF(ISLOGICAL(D373),"",FREQUENCY(IF('Data Transformation'!$B$425:$B$8425='Bin Analysis'!$B363,'Data Transformation'!$G$425:$G$8425),D373))</f>
        <v>2001</v>
      </c>
      <c r="F373">
        <f t="shared" si="45"/>
        <v>0</v>
      </c>
      <c r="G373">
        <f>Weighting!$H$13</f>
        <v>0</v>
      </c>
      <c r="H373">
        <f t="array" ref="H373">FREQUENCY(IF('Data Transformation'!$B$4:$B$8425=B363,'Data Transformation'!$G$4:$G$8425),'Bin Analysis'!$B373)</f>
        <v>2073</v>
      </c>
      <c r="I373">
        <f t="shared" si="46"/>
        <v>0</v>
      </c>
      <c r="J373">
        <f t="shared" si="47"/>
        <v>0</v>
      </c>
      <c r="K373">
        <f>J373*Weighting!$W$13</f>
        <v>0</v>
      </c>
      <c r="M373" s="14"/>
    </row>
    <row r="374" spans="1:13" x14ac:dyDescent="0.25">
      <c r="A374" s="32" t="str">
        <f>IF(Weighting!$P$14&gt;0,B374,"")</f>
        <v/>
      </c>
      <c r="B374" t="e">
        <f>Weighting!$C$14</f>
        <v>#DIV/0!</v>
      </c>
      <c r="C374" t="e">
        <f>Weighting!$F$14</f>
        <v>#NUM!</v>
      </c>
      <c r="D374" t="e">
        <f>IF(C374=1,'Data Transformation'!$G$3+0.5*'Data Transformation'!$W$25,IF(C375=1,D375-'Data Transformation'!$W$25,FALSE))</f>
        <v>#NUM!</v>
      </c>
      <c r="E374">
        <f t="array" ref="E374">IF(ISLOGICAL(D374),"",FREQUENCY(IF('Data Transformation'!$B$425:$B$8425='Bin Analysis'!$B363,'Data Transformation'!$G$425:$G$8425),D374))</f>
        <v>2001</v>
      </c>
      <c r="F374">
        <f t="shared" si="45"/>
        <v>0</v>
      </c>
      <c r="G374">
        <f>Weighting!$H$14</f>
        <v>0</v>
      </c>
      <c r="H374">
        <f t="array" ref="H374">FREQUENCY(IF('Data Transformation'!$B$4:$B$8425=B363,'Data Transformation'!$G$4:$G$8425),'Bin Analysis'!$B374)</f>
        <v>2073</v>
      </c>
      <c r="I374">
        <f t="shared" si="46"/>
        <v>0</v>
      </c>
      <c r="J374">
        <f t="shared" si="47"/>
        <v>0</v>
      </c>
      <c r="K374">
        <f>J374*Weighting!$W$14</f>
        <v>0</v>
      </c>
      <c r="M374" s="14"/>
    </row>
    <row r="375" spans="1:13" x14ac:dyDescent="0.25">
      <c r="A375" s="32" t="str">
        <f>IF(Weighting!$P$15&gt;0,B375,"")</f>
        <v/>
      </c>
      <c r="B375" t="e">
        <f>Weighting!$C$15</f>
        <v>#DIV/0!</v>
      </c>
      <c r="C375" t="e">
        <f>Weighting!$F$15</f>
        <v>#NUM!</v>
      </c>
      <c r="D375" t="e">
        <f>IF(C375=1,'Data Transformation'!$G$3+0.5*'Data Transformation'!$W$25,IF(C376=1,D376-'Data Transformation'!$W$25,FALSE))</f>
        <v>#NUM!</v>
      </c>
      <c r="E375">
        <f t="array" ref="E375">IF(ISLOGICAL(D375),"",FREQUENCY(IF('Data Transformation'!$B$425:$B$8425='Bin Analysis'!$B363,'Data Transformation'!$G$425:$G$8425),D375))</f>
        <v>2001</v>
      </c>
      <c r="F375">
        <f t="shared" si="45"/>
        <v>0</v>
      </c>
      <c r="G375">
        <f>Weighting!$H$15</f>
        <v>0</v>
      </c>
      <c r="H375">
        <f t="array" ref="H375">FREQUENCY(IF('Data Transformation'!$B$4:$B$8425=B363,'Data Transformation'!$G$4:$G$8425),'Bin Analysis'!$B375)</f>
        <v>2073</v>
      </c>
      <c r="I375">
        <f t="shared" si="46"/>
        <v>0</v>
      </c>
      <c r="J375">
        <f t="shared" si="47"/>
        <v>0</v>
      </c>
      <c r="K375">
        <f>J375*Weighting!$W$15</f>
        <v>0</v>
      </c>
      <c r="M375" s="14"/>
    </row>
    <row r="376" spans="1:13" x14ac:dyDescent="0.25">
      <c r="A376" s="32" t="str">
        <f>IF(Weighting!$P$16&gt;0,B376,"")</f>
        <v/>
      </c>
      <c r="B376" t="e">
        <f>Weighting!$C$16</f>
        <v>#DIV/0!</v>
      </c>
      <c r="C376" t="e">
        <f>Weighting!$F$16</f>
        <v>#NUM!</v>
      </c>
      <c r="D376" t="e">
        <f>IF(C376=1,'Data Transformation'!$G$3+0.5*'Data Transformation'!$W$25,IF(C377=1,D377-'Data Transformation'!$W$25,FALSE))</f>
        <v>#NUM!</v>
      </c>
      <c r="E376">
        <f t="array" ref="E376">IF(ISLOGICAL(D376),"",FREQUENCY(IF('Data Transformation'!$B$425:$B$8425='Bin Analysis'!$B363,'Data Transformation'!$G$425:$G$8425),D376))</f>
        <v>2001</v>
      </c>
      <c r="F376">
        <f t="shared" si="45"/>
        <v>0</v>
      </c>
      <c r="G376">
        <f>Weighting!$H$16</f>
        <v>0</v>
      </c>
      <c r="H376">
        <f t="array" ref="H376">FREQUENCY(IF('Data Transformation'!$B$4:$B$8425=B363,'Data Transformation'!$G$4:$G$8425),'Bin Analysis'!$B376)</f>
        <v>2073</v>
      </c>
      <c r="I376">
        <f t="shared" si="46"/>
        <v>0</v>
      </c>
      <c r="J376">
        <f t="shared" si="47"/>
        <v>0</v>
      </c>
      <c r="K376">
        <f>J376*Weighting!$W$16</f>
        <v>0</v>
      </c>
      <c r="M376" s="14"/>
    </row>
    <row r="377" spans="1:13" x14ac:dyDescent="0.25">
      <c r="A377" s="32" t="str">
        <f>IF(Weighting!$P$17&gt;0,B377,"")</f>
        <v/>
      </c>
      <c r="B377" t="e">
        <f>Weighting!$C$17</f>
        <v>#DIV/0!</v>
      </c>
      <c r="C377" t="e">
        <f>Weighting!$F$17</f>
        <v>#NUM!</v>
      </c>
      <c r="D377" t="e">
        <f>IF(C377=1,'Data Transformation'!$G$3+0.5*'Data Transformation'!$W$25,IF(C378=1,D378-'Data Transformation'!$W$25,FALSE))</f>
        <v>#NUM!</v>
      </c>
      <c r="E377">
        <f t="array" ref="E377">IF(ISLOGICAL(D377),"",FREQUENCY(IF('Data Transformation'!$B$425:$B$8425='Bin Analysis'!$B363,'Data Transformation'!$G$425:$G$8425),D377))</f>
        <v>2001</v>
      </c>
      <c r="F377">
        <f t="shared" si="45"/>
        <v>0</v>
      </c>
      <c r="G377">
        <f>Weighting!$H$17</f>
        <v>0</v>
      </c>
      <c r="H377">
        <f t="array" ref="H377">FREQUENCY(IF('Data Transformation'!$B$4:$B$8425=B363,'Data Transformation'!$G$4:$G$8425),'Bin Analysis'!$B377)</f>
        <v>2073</v>
      </c>
      <c r="I377">
        <f t="shared" si="46"/>
        <v>0</v>
      </c>
      <c r="J377">
        <f t="shared" si="47"/>
        <v>0</v>
      </c>
      <c r="K377">
        <f>J377*Weighting!$W$17</f>
        <v>0</v>
      </c>
      <c r="M377" s="14"/>
    </row>
    <row r="378" spans="1:13" x14ac:dyDescent="0.25">
      <c r="A378" s="32" t="str">
        <f>IF(Weighting!$P$18&gt;0,B378,"")</f>
        <v/>
      </c>
      <c r="B378" t="e">
        <f>Weighting!$C$18</f>
        <v>#DIV/0!</v>
      </c>
      <c r="C378" t="e">
        <f>Weighting!$F$18</f>
        <v>#NUM!</v>
      </c>
      <c r="D378" t="e">
        <f>IF(C378=1,'Data Transformation'!$G$3+0.5*'Data Transformation'!$W$25,IF(C379=1,D379-'Data Transformation'!$W$25,FALSE))</f>
        <v>#NUM!</v>
      </c>
      <c r="E378">
        <f t="array" ref="E378">IF(ISLOGICAL(D378),"",FREQUENCY(IF('Data Transformation'!$B$425:$B$8425='Bin Analysis'!$B363,'Data Transformation'!$G$425:$G$8425),D378))</f>
        <v>2001</v>
      </c>
      <c r="F378">
        <f t="shared" si="45"/>
        <v>0</v>
      </c>
      <c r="G378">
        <f>Weighting!$H$18</f>
        <v>0</v>
      </c>
      <c r="H378">
        <f t="array" ref="H378">FREQUENCY(IF('Data Transformation'!$B$4:$B$8425=B363,'Data Transformation'!$G$4:$G$8425),'Bin Analysis'!$B378)</f>
        <v>2073</v>
      </c>
      <c r="I378">
        <f t="shared" si="46"/>
        <v>0</v>
      </c>
      <c r="J378">
        <f t="shared" si="47"/>
        <v>0</v>
      </c>
      <c r="K378">
        <f>J378*Weighting!$W$18</f>
        <v>0</v>
      </c>
      <c r="M378" s="14"/>
    </row>
    <row r="379" spans="1:13" x14ac:dyDescent="0.25">
      <c r="A379" s="32" t="str">
        <f>IF(Weighting!$P$19&gt;0,B379,"")</f>
        <v/>
      </c>
      <c r="B379" t="e">
        <f>Weighting!$C$19</f>
        <v>#DIV/0!</v>
      </c>
      <c r="C379" t="e">
        <f>Weighting!$F$19</f>
        <v>#NUM!</v>
      </c>
      <c r="D379" t="e">
        <f>IF(C379=1,'Data Transformation'!$G$3+0.5*'Data Transformation'!$W$25,IF(C380=1,D380-'Data Transformation'!$W$25,FALSE))</f>
        <v>#NUM!</v>
      </c>
      <c r="E379">
        <f t="array" ref="E379">IF(ISLOGICAL(D379),"",FREQUENCY(IF('Data Transformation'!$B$425:$B$8425='Bin Analysis'!$B363,'Data Transformation'!$G$425:$G$8425),D379))</f>
        <v>2001</v>
      </c>
      <c r="F379">
        <f t="shared" si="45"/>
        <v>0</v>
      </c>
      <c r="G379">
        <f>Weighting!$H$19</f>
        <v>0</v>
      </c>
      <c r="H379">
        <f t="array" ref="H379">FREQUENCY(IF('Data Transformation'!$B$4:$B$8425=B363,'Data Transformation'!$G$4:$G$8425),'Bin Analysis'!$B379)</f>
        <v>2073</v>
      </c>
      <c r="I379">
        <f t="shared" si="46"/>
        <v>0</v>
      </c>
      <c r="J379">
        <f t="shared" si="47"/>
        <v>0</v>
      </c>
      <c r="K379">
        <f>J379*Weighting!$W$19</f>
        <v>0</v>
      </c>
      <c r="M379" s="14"/>
    </row>
    <row r="380" spans="1:13" x14ac:dyDescent="0.25">
      <c r="A380" s="32" t="str">
        <f>IF(Weighting!$P$20&gt;0,B380,"")</f>
        <v/>
      </c>
      <c r="B380" t="e">
        <f>Weighting!$C$20</f>
        <v>#DIV/0!</v>
      </c>
      <c r="C380" t="e">
        <f>Weighting!$F$20</f>
        <v>#NUM!</v>
      </c>
      <c r="D380" t="e">
        <f>IF(C380=1,'Data Transformation'!$G$3+0.5*'Data Transformation'!$W$25,IF(C381=1,D381-'Data Transformation'!$W$25,FALSE))</f>
        <v>#NUM!</v>
      </c>
      <c r="E380">
        <f t="array" ref="E380">IF(ISLOGICAL(D380),"",FREQUENCY(IF('Data Transformation'!$B$425:$B$8425='Bin Analysis'!$B363,'Data Transformation'!$G$425:$G$8425),D380))</f>
        <v>2001</v>
      </c>
      <c r="F380">
        <f t="shared" si="45"/>
        <v>0</v>
      </c>
      <c r="G380">
        <f>Weighting!$H$20</f>
        <v>0</v>
      </c>
      <c r="H380">
        <f t="array" ref="H380">FREQUENCY(IF('Data Transformation'!$B$4:$B$8425=B363,'Data Transformation'!$G$4:$G$8425),'Bin Analysis'!$B380)</f>
        <v>2073</v>
      </c>
      <c r="I380">
        <f t="shared" si="46"/>
        <v>0</v>
      </c>
      <c r="J380">
        <f t="shared" si="47"/>
        <v>0</v>
      </c>
      <c r="K380">
        <f>J380*Weighting!$W$20</f>
        <v>0</v>
      </c>
      <c r="M380" s="14"/>
    </row>
    <row r="381" spans="1:13" x14ac:dyDescent="0.25">
      <c r="A381" s="32" t="str">
        <f>IF(Weighting!$P$21&gt;0,B381,"")</f>
        <v/>
      </c>
      <c r="B381" t="e">
        <f>Weighting!$C$21</f>
        <v>#DIV/0!</v>
      </c>
      <c r="C381" t="e">
        <f>Weighting!$F$21</f>
        <v>#NUM!</v>
      </c>
      <c r="D381" t="e">
        <f>IF(C381=1,'Data Transformation'!$G$3+0.5*'Data Transformation'!$W$25,IF(C382=1,D382-'Data Transformation'!$W$25,FALSE))</f>
        <v>#NUM!</v>
      </c>
      <c r="E381">
        <f t="array" ref="E381">IF(ISLOGICAL(D381),"",FREQUENCY(IF('Data Transformation'!$B$425:$B$8425='Bin Analysis'!$B363,'Data Transformation'!$G$425:$G$8425),D381))</f>
        <v>2001</v>
      </c>
      <c r="F381">
        <f t="shared" si="45"/>
        <v>0</v>
      </c>
      <c r="G381">
        <f>Weighting!$H$21</f>
        <v>0</v>
      </c>
      <c r="H381">
        <f t="array" ref="H381">FREQUENCY(IF('Data Transformation'!$B$4:$B$8425=B363,'Data Transformation'!$G$4:$G$8425),'Bin Analysis'!$B381)</f>
        <v>2073</v>
      </c>
      <c r="I381">
        <f t="shared" si="46"/>
        <v>0</v>
      </c>
      <c r="J381">
        <f t="shared" si="47"/>
        <v>0</v>
      </c>
      <c r="K381">
        <f>J381*Weighting!$W$21</f>
        <v>0</v>
      </c>
      <c r="M381" s="14"/>
    </row>
    <row r="382" spans="1:13" x14ac:dyDescent="0.25">
      <c r="A382" s="32" t="str">
        <f>IF(Weighting!$P$22&gt;0,B382,"")</f>
        <v/>
      </c>
      <c r="B382" t="e">
        <f>Weighting!$C$22</f>
        <v>#DIV/0!</v>
      </c>
      <c r="C382" t="e">
        <f>Weighting!$F$22</f>
        <v>#NUM!</v>
      </c>
      <c r="D382" t="e">
        <f>IF(C382=1,'Data Transformation'!$G$3+0.5*'Data Transformation'!$W$25,IF(C383=1,D383-'Data Transformation'!$W$25,FALSE))</f>
        <v>#NUM!</v>
      </c>
      <c r="E382">
        <f t="array" ref="E382">IF(ISLOGICAL(D382),"",FREQUENCY(IF('Data Transformation'!$B$425:$B$8425='Bin Analysis'!$B363,'Data Transformation'!$G$425:$G$8425),D382))</f>
        <v>2001</v>
      </c>
      <c r="F382">
        <f t="shared" si="45"/>
        <v>0</v>
      </c>
      <c r="G382">
        <f>Weighting!$H$22</f>
        <v>0</v>
      </c>
      <c r="H382">
        <f t="array" ref="H382">FREQUENCY(IF('Data Transformation'!$B$4:$B$8425=B363,'Data Transformation'!$G$4:$G$8425),'Bin Analysis'!$B382)</f>
        <v>2073</v>
      </c>
      <c r="I382">
        <f t="shared" si="46"/>
        <v>0</v>
      </c>
      <c r="J382">
        <f t="shared" si="47"/>
        <v>0</v>
      </c>
      <c r="K382">
        <f>J382*Weighting!$W$22</f>
        <v>0</v>
      </c>
      <c r="M382" s="14"/>
    </row>
    <row r="383" spans="1:13" x14ac:dyDescent="0.25">
      <c r="A383" s="32" t="str">
        <f>IF(Weighting!$P$23&gt;0,B383,"")</f>
        <v/>
      </c>
      <c r="B383" t="e">
        <f>Weighting!$C$23</f>
        <v>#DIV/0!</v>
      </c>
      <c r="C383" t="e">
        <f>Weighting!$F$23</f>
        <v>#NUM!</v>
      </c>
      <c r="D383" t="e">
        <f>IF(C383=1,'Data Transformation'!$G$3+0.5*'Data Transformation'!$W$25,IF(C384=1,D384-'Data Transformation'!$W$25,FALSE))</f>
        <v>#NUM!</v>
      </c>
      <c r="E383">
        <f t="array" ref="E383">IF(ISLOGICAL(D383),"",FREQUENCY(IF('Data Transformation'!$B$425:$B$8425='Bin Analysis'!$B363,'Data Transformation'!$G$425:$G$8425),D383))</f>
        <v>2001</v>
      </c>
      <c r="F383">
        <f t="shared" si="45"/>
        <v>0</v>
      </c>
      <c r="G383">
        <f>Weighting!$H$23</f>
        <v>0</v>
      </c>
      <c r="H383">
        <f t="array" ref="H383">FREQUENCY(IF('Data Transformation'!$B$4:$B$8425=B363,'Data Transformation'!$G$4:$G$8425),'Bin Analysis'!$B383)</f>
        <v>2073</v>
      </c>
      <c r="I383">
        <f t="shared" si="46"/>
        <v>0</v>
      </c>
      <c r="J383">
        <f t="shared" si="47"/>
        <v>0</v>
      </c>
      <c r="K383">
        <f>J383*Weighting!$W$23</f>
        <v>0</v>
      </c>
      <c r="M383" s="14"/>
    </row>
    <row r="384" spans="1:13" x14ac:dyDescent="0.25">
      <c r="A384" s="32" t="str">
        <f>IF(Weighting!$P$24&gt;0,B384,"")</f>
        <v/>
      </c>
      <c r="B384" t="e">
        <f>Weighting!$C$24</f>
        <v>#DIV/0!</v>
      </c>
      <c r="C384" t="e">
        <f>Weighting!$F$24</f>
        <v>#NUM!</v>
      </c>
      <c r="D384" t="e">
        <f>IF(C384=1,'Data Transformation'!$G$3+0.5*'Data Transformation'!$W$25,IF(C385=1,D385-'Data Transformation'!$W$25,FALSE))</f>
        <v>#NUM!</v>
      </c>
      <c r="E384">
        <f t="array" ref="E384">IF(ISLOGICAL(D384),"",FREQUENCY(IF('Data Transformation'!$B$425:$B$8425='Bin Analysis'!$B363,'Data Transformation'!$G$425:$G$8425),D384))</f>
        <v>2001</v>
      </c>
      <c r="F384">
        <f t="shared" si="45"/>
        <v>0</v>
      </c>
      <c r="G384">
        <f>Weighting!$H$24</f>
        <v>0</v>
      </c>
      <c r="H384">
        <f t="array" ref="H384">FREQUENCY(IF('Data Transformation'!$B$4:$B$8425=B363,'Data Transformation'!$G$4:$G$8425),'Bin Analysis'!$B384)</f>
        <v>2073</v>
      </c>
      <c r="I384">
        <f t="shared" si="46"/>
        <v>0</v>
      </c>
      <c r="J384">
        <f t="shared" si="47"/>
        <v>0</v>
      </c>
      <c r="K384">
        <f>J384*Weighting!$W$24</f>
        <v>0</v>
      </c>
      <c r="M384" s="14"/>
    </row>
    <row r="385" spans="1:25" x14ac:dyDescent="0.25">
      <c r="A385" s="32" t="str">
        <f>IF(Weighting!$P$25&gt;0,B385,"")</f>
        <v/>
      </c>
      <c r="B385" t="e">
        <f>Weighting!$C$25</f>
        <v>#DIV/0!</v>
      </c>
      <c r="C385" t="e">
        <f>Weighting!$F$25</f>
        <v>#NUM!</v>
      </c>
      <c r="D385" t="e">
        <f>IF(C385=1,'Data Transformation'!$G$3+0.5*'Data Transformation'!$W$25,IF(C386=1,D386-'Data Transformation'!$W$25,FALSE))</f>
        <v>#NUM!</v>
      </c>
      <c r="E385">
        <f t="array" ref="E385">IF(ISLOGICAL(D385),"",FREQUENCY(IF('Data Transformation'!$B$425:$B$8425='Bin Analysis'!$B363,'Data Transformation'!$G$425:$G$8425),D385))</f>
        <v>2001</v>
      </c>
      <c r="F385">
        <f t="shared" si="45"/>
        <v>0</v>
      </c>
      <c r="G385">
        <f>Weighting!$H$25</f>
        <v>0</v>
      </c>
      <c r="H385">
        <f t="array" ref="H385">FREQUENCY(IF('Data Transformation'!$B$4:$B$8425=B363,'Data Transformation'!$G$4:$G$8425),'Bin Analysis'!$B385)</f>
        <v>2073</v>
      </c>
      <c r="I385">
        <f t="shared" si="46"/>
        <v>0</v>
      </c>
      <c r="J385">
        <f t="shared" si="47"/>
        <v>0</v>
      </c>
      <c r="K385">
        <f>J385*Weighting!$W$25</f>
        <v>0</v>
      </c>
      <c r="M385" s="14"/>
    </row>
    <row r="386" spans="1:25" x14ac:dyDescent="0.25">
      <c r="O386"/>
      <c r="P386"/>
      <c r="Q386"/>
      <c r="R386"/>
    </row>
    <row r="387" spans="1:25" ht="23.25" x14ac:dyDescent="0.35">
      <c r="A387" s="21" t="s">
        <v>0</v>
      </c>
      <c r="B387" s="21" t="str">
        <f>IFERROR(VLOOKUP(C387,'Data Transformation'!$L$6:$M$426,2,FALSE),"")</f>
        <v/>
      </c>
      <c r="C387" s="21">
        <f>C363+1</f>
        <v>16</v>
      </c>
      <c r="D387" s="21"/>
      <c r="E387" s="21"/>
      <c r="F387" s="21"/>
      <c r="G387" s="21"/>
      <c r="H387" s="22"/>
      <c r="I387" s="22"/>
      <c r="J387" s="22"/>
      <c r="K387" s="21"/>
      <c r="L387" s="21" t="str">
        <f>B387</f>
        <v/>
      </c>
      <c r="M387" s="23" t="e">
        <f>INDEX('Data Transformation'!$O$4:$O$424,MATCH($B387,'Data Transformation'!$M$4:$M$424,0),MATCH($M$2,'Data Transformation'!$O$3,0))</f>
        <v>#N/A</v>
      </c>
      <c r="N387" s="27" t="e">
        <f>IF('Input and Summary Results'!$J$16="minimum",'Bin Analysis'!X388/(M387-1),'Bin Analysis'!Y387/('Bin Analysis'!M387-1))</f>
        <v>#N/A</v>
      </c>
      <c r="O387" s="27" t="e">
        <f>IF(M387=FALSE,NA(),(VLOOKUP(1,C390:K409,4,FALSE))/(M387-1))</f>
        <v>#N/A</v>
      </c>
      <c r="P387" s="27" t="e">
        <f>IF(M387=FALSE,NA(),SUM(J390:J409)/Weighting!$S$5)</f>
        <v>#N/A</v>
      </c>
      <c r="Q387" s="27" t="e">
        <f>IF(M387=FALSE,NA(),SUM(K390:K409)/Weighting!$S$6)</f>
        <v>#N/A</v>
      </c>
      <c r="R387" s="27" t="e">
        <f>IF(M387=FALSE,NA(),(VLOOKUP(1,G390:K409,3,FALSE))/(M387-1))</f>
        <v>#N/A</v>
      </c>
      <c r="S387" s="22" t="e">
        <f>IF(M387=FALSE,NA(),IF(SUM(J390:J409)=2,"yes","no"))</f>
        <v>#N/A</v>
      </c>
      <c r="X387" s="2" cm="2">
        <f t="array" ref="X387:X388">FREQUENCY(IF('Data Transformation'!$B$425:$B$6424='Bin Analysis'!L387,'Data Transformation'!$G$425:$G$6424),'Data Transformation'!$U$11)</f>
        <v>0</v>
      </c>
      <c r="Y387" s="2" cm="2">
        <f t="array" ref="Y387:Y388">FREQUENCY(IF('Data Transformation'!$B$425:$B$6424='Bin Analysis'!L387,'Data Transformation'!$G$425:$G$6424),'Data Transformation'!$U$12)</f>
        <v>0</v>
      </c>
    </row>
    <row r="388" spans="1:25" x14ac:dyDescent="0.25">
      <c r="A388" s="14" t="s">
        <v>67</v>
      </c>
      <c r="B388" t="s">
        <v>47</v>
      </c>
      <c r="C388" t="s">
        <v>5</v>
      </c>
      <c r="D388" t="s">
        <v>98</v>
      </c>
      <c r="E388" t="s">
        <v>99</v>
      </c>
      <c r="F388" t="s">
        <v>100</v>
      </c>
      <c r="G388" t="s">
        <v>69</v>
      </c>
      <c r="H388" t="s">
        <v>31</v>
      </c>
      <c r="I388" t="s">
        <v>32</v>
      </c>
      <c r="J388" t="s">
        <v>46</v>
      </c>
      <c r="K388" s="14" t="s">
        <v>45</v>
      </c>
      <c r="M388" s="14"/>
      <c r="X388" s="2">
        <v>0</v>
      </c>
      <c r="Y388" s="2">
        <v>0</v>
      </c>
    </row>
    <row r="389" spans="1:25" x14ac:dyDescent="0.25">
      <c r="A389" s="32"/>
      <c r="D389" t="e">
        <f>IF(C389=1,'Data Transformation'!$G$3+0.5*'Data Transformation'!$W$25,IF(C390=1,D390-'Data Transformation'!$W$25,FALSE))</f>
        <v>#NUM!</v>
      </c>
      <c r="E389">
        <f t="array" ref="E389">IF(ISLOGICAL(D389),"",FREQUENCY(IF('Data Transformation'!$B$425:$B$8425='Bin Analysis'!$B387,'Data Transformation'!$G$425:$G$8425),D389))</f>
        <v>2001</v>
      </c>
      <c r="F389" t="e">
        <f>IF(ISLOGICAL(D389),"",E389-E388)</f>
        <v>#VALUE!</v>
      </c>
      <c r="M389" s="14"/>
    </row>
    <row r="390" spans="1:25" x14ac:dyDescent="0.25">
      <c r="A390" s="32" t="e">
        <f>IF(Weighting!$P$6&gt;0,B390,"")</f>
        <v>#NUM!</v>
      </c>
      <c r="B390" t="e">
        <f>Weighting!$C$6</f>
        <v>#DIV/0!</v>
      </c>
      <c r="C390" t="e">
        <f>Weighting!$F$6</f>
        <v>#NUM!</v>
      </c>
      <c r="D390" t="e">
        <f>IF(C390=1,'Data Transformation'!$G$3+0.5*'Data Transformation'!$W$25,IF(C391=1,D391-'Data Transformation'!$W$25,FALSE))</f>
        <v>#NUM!</v>
      </c>
      <c r="E390">
        <f t="array" ref="E390">IF(ISLOGICAL(D390),"",FREQUENCY(IF('Data Transformation'!$B$425:$B$8425='Bin Analysis'!$B387,'Data Transformation'!$G$425:$G$8425),D390))</f>
        <v>2001</v>
      </c>
      <c r="F390">
        <f>IF(ISLOGICAL(D390),"",E390-E389)</f>
        <v>0</v>
      </c>
      <c r="G390">
        <f>Weighting!$H$6</f>
        <v>1</v>
      </c>
      <c r="H390">
        <f t="array" ref="H390">FREQUENCY(IF('Data Transformation'!$B$4:$B$8425=B387,'Data Transformation'!$G$4:$G$8425),'Bin Analysis'!$B390)</f>
        <v>2073</v>
      </c>
      <c r="I390">
        <f>H390-H389</f>
        <v>2073</v>
      </c>
      <c r="J390">
        <f>IF(I390=0,0,1)</f>
        <v>1</v>
      </c>
      <c r="K390" t="e">
        <f>J390*Weighting!$W$6</f>
        <v>#NUM!</v>
      </c>
      <c r="M390" s="14"/>
    </row>
    <row r="391" spans="1:25" x14ac:dyDescent="0.25">
      <c r="A391" s="32" t="str">
        <f>IF(Weighting!$P$7&gt;0,B391,"")</f>
        <v/>
      </c>
      <c r="B391" t="e">
        <f>Weighting!$C$7</f>
        <v>#DIV/0!</v>
      </c>
      <c r="C391" t="e">
        <f>Weighting!$F$7</f>
        <v>#NUM!</v>
      </c>
      <c r="D391" t="e">
        <f>IF(C391=1,'Data Transformation'!$G$3+0.5*'Data Transformation'!$W$25,IF(C392=1,D392-'Data Transformation'!$W$25,FALSE))</f>
        <v>#NUM!</v>
      </c>
      <c r="E391">
        <f t="array" ref="E391">IF(ISLOGICAL(D391),"",FREQUENCY(IF('Data Transformation'!$B$425:$B$8425='Bin Analysis'!$B387,'Data Transformation'!$G$425:$G$8425),D391))</f>
        <v>2001</v>
      </c>
      <c r="F391">
        <f t="shared" ref="F391:F409" si="48">IF(ISLOGICAL(D391),"",E391-E390)</f>
        <v>0</v>
      </c>
      <c r="G391">
        <f>Weighting!$H$7</f>
        <v>0</v>
      </c>
      <c r="H391">
        <f t="array" ref="H391">FREQUENCY(IF('Data Transformation'!$B$4:$B$8425=B387,'Data Transformation'!$G$4:$G$8425),'Bin Analysis'!$B391)</f>
        <v>2073</v>
      </c>
      <c r="I391">
        <f t="shared" ref="I391:I409" si="49">H391-H390</f>
        <v>0</v>
      </c>
      <c r="J391">
        <f>IF(I391=0,0,1)</f>
        <v>0</v>
      </c>
      <c r="K391">
        <f>J391*Weighting!$W$7</f>
        <v>0</v>
      </c>
      <c r="M391" s="14"/>
    </row>
    <row r="392" spans="1:25" x14ac:dyDescent="0.25">
      <c r="A392" s="32" t="str">
        <f>IF(Weighting!$P$8&gt;0,B392,"")</f>
        <v/>
      </c>
      <c r="B392" t="e">
        <f>Weighting!$C$8</f>
        <v>#DIV/0!</v>
      </c>
      <c r="C392" t="e">
        <f>Weighting!$F$8</f>
        <v>#NUM!</v>
      </c>
      <c r="D392" t="e">
        <f>IF(C392=1,'Data Transformation'!$G$3+0.5*'Data Transformation'!$W$25,IF(C393=1,D393-'Data Transformation'!$W$25,FALSE))</f>
        <v>#NUM!</v>
      </c>
      <c r="E392">
        <f t="array" ref="E392">IF(ISLOGICAL(D392),"",FREQUENCY(IF('Data Transformation'!$B$425:$B$8425='Bin Analysis'!$B387,'Data Transformation'!$G$425:$G$8425),D392))</f>
        <v>2001</v>
      </c>
      <c r="F392">
        <f t="shared" si="48"/>
        <v>0</v>
      </c>
      <c r="G392">
        <f>Weighting!$H$8</f>
        <v>0</v>
      </c>
      <c r="H392">
        <f t="array" ref="H392">FREQUENCY(IF('Data Transformation'!$B$4:$B$8425=B387,'Data Transformation'!$G$4:$G$8425),'Bin Analysis'!$B392)</f>
        <v>2073</v>
      </c>
      <c r="I392">
        <f t="shared" si="49"/>
        <v>0</v>
      </c>
      <c r="J392">
        <f t="shared" ref="J392:J409" si="50">IF(I392=0,0,1)</f>
        <v>0</v>
      </c>
      <c r="K392">
        <f>J392*Weighting!$W$8</f>
        <v>0</v>
      </c>
      <c r="M392" s="14"/>
    </row>
    <row r="393" spans="1:25" x14ac:dyDescent="0.25">
      <c r="A393" s="32" t="str">
        <f>IF(Weighting!$P$9&gt;0,B393,"")</f>
        <v/>
      </c>
      <c r="B393" s="50" t="e">
        <f>Weighting!$C$9</f>
        <v>#DIV/0!</v>
      </c>
      <c r="C393" t="e">
        <f>Weighting!$F$9</f>
        <v>#NUM!</v>
      </c>
      <c r="D393" t="e">
        <f>IF(C393=1,'Data Transformation'!$G$3+0.5*'Data Transformation'!$W$25,IF(C394=1,D394-'Data Transformation'!$W$25,FALSE))</f>
        <v>#NUM!</v>
      </c>
      <c r="E393">
        <f t="array" ref="E393">IF(ISLOGICAL(D393),"",FREQUENCY(IF('Data Transformation'!$B$425:$B$8425='Bin Analysis'!$B387,'Data Transformation'!$G$425:$G$8425),D393))</f>
        <v>2001</v>
      </c>
      <c r="F393">
        <f t="shared" si="48"/>
        <v>0</v>
      </c>
      <c r="G393">
        <f>Weighting!$H$9</f>
        <v>0</v>
      </c>
      <c r="H393">
        <f t="array" ref="H393">FREQUENCY(IF('Data Transformation'!$B$4:$B$8425=B387,'Data Transformation'!$G$4:$G$8425),'Bin Analysis'!$B393)</f>
        <v>2073</v>
      </c>
      <c r="I393">
        <f t="shared" si="49"/>
        <v>0</v>
      </c>
      <c r="J393">
        <f t="shared" si="50"/>
        <v>0</v>
      </c>
      <c r="K393">
        <f>J393*Weighting!$W$9</f>
        <v>0</v>
      </c>
      <c r="M393" s="14"/>
    </row>
    <row r="394" spans="1:25" x14ac:dyDescent="0.25">
      <c r="A394" s="32" t="str">
        <f>IF(Weighting!$P$10&gt;0,B394,"")</f>
        <v/>
      </c>
      <c r="B394" t="e">
        <f>Weighting!$C$10</f>
        <v>#DIV/0!</v>
      </c>
      <c r="C394" t="e">
        <f>Weighting!$F$10</f>
        <v>#NUM!</v>
      </c>
      <c r="D394" t="e">
        <f>IF(C394=1,'Data Transformation'!$G$3+0.5*'Data Transformation'!$W$25,IF(C395=1,D395-'Data Transformation'!$W$25,FALSE))</f>
        <v>#NUM!</v>
      </c>
      <c r="E394">
        <f t="array" ref="E394">IF(ISLOGICAL(D394),"",FREQUENCY(IF('Data Transformation'!$B$425:$B$8425='Bin Analysis'!$B387,'Data Transformation'!$G$425:$G$8425),D394))</f>
        <v>2001</v>
      </c>
      <c r="F394">
        <f t="shared" si="48"/>
        <v>0</v>
      </c>
      <c r="G394">
        <f>Weighting!$H$10</f>
        <v>0</v>
      </c>
      <c r="H394">
        <f t="array" ref="H394">FREQUENCY(IF('Data Transformation'!$B$4:$B$8425=B387,'Data Transformation'!$G$4:$G$8425),'Bin Analysis'!$B394)</f>
        <v>2073</v>
      </c>
      <c r="I394">
        <f t="shared" si="49"/>
        <v>0</v>
      </c>
      <c r="J394">
        <f t="shared" si="50"/>
        <v>0</v>
      </c>
      <c r="K394">
        <f>J394*Weighting!$W$10</f>
        <v>0</v>
      </c>
      <c r="M394" s="14"/>
    </row>
    <row r="395" spans="1:25" x14ac:dyDescent="0.25">
      <c r="A395" s="32" t="str">
        <f>IF(Weighting!$P$11&gt;0,B395,"")</f>
        <v/>
      </c>
      <c r="B395" t="e">
        <f>Weighting!$C$11</f>
        <v>#DIV/0!</v>
      </c>
      <c r="C395" t="e">
        <f>Weighting!$F$11</f>
        <v>#NUM!</v>
      </c>
      <c r="D395" t="e">
        <f>IF(C395=1,'Data Transformation'!$G$3+0.5*'Data Transformation'!$W$25,IF(C396=1,D396-'Data Transformation'!$W$25,FALSE))</f>
        <v>#NUM!</v>
      </c>
      <c r="E395">
        <f t="array" ref="E395">IF(ISLOGICAL(D395),"",FREQUENCY(IF('Data Transformation'!$B$425:$B$8425='Bin Analysis'!$B387,'Data Transformation'!$G$425:$G$8425),D395))</f>
        <v>2001</v>
      </c>
      <c r="F395">
        <f t="shared" si="48"/>
        <v>0</v>
      </c>
      <c r="G395">
        <f>Weighting!$H$11</f>
        <v>0</v>
      </c>
      <c r="H395">
        <f t="array" ref="H395">FREQUENCY(IF('Data Transformation'!$B$4:$B$8425=B387,'Data Transformation'!$G$4:$G$8425),'Bin Analysis'!$B395)</f>
        <v>2073</v>
      </c>
      <c r="I395">
        <f t="shared" si="49"/>
        <v>0</v>
      </c>
      <c r="J395">
        <f t="shared" si="50"/>
        <v>0</v>
      </c>
      <c r="K395">
        <f>J395*Weighting!$W$11</f>
        <v>0</v>
      </c>
      <c r="M395" s="14"/>
    </row>
    <row r="396" spans="1:25" x14ac:dyDescent="0.25">
      <c r="A396" s="32" t="str">
        <f>IF(Weighting!$P$12&gt;0,B396,"")</f>
        <v/>
      </c>
      <c r="B396" t="e">
        <f>Weighting!$C$12</f>
        <v>#DIV/0!</v>
      </c>
      <c r="C396" t="e">
        <f>Weighting!$F$12</f>
        <v>#NUM!</v>
      </c>
      <c r="D396" t="e">
        <f>IF(C396=1,'Data Transformation'!$G$3+0.5*'Data Transformation'!$W$25,IF(C397=1,D397-'Data Transformation'!$W$25,FALSE))</f>
        <v>#NUM!</v>
      </c>
      <c r="E396">
        <f t="array" ref="E396">IF(ISLOGICAL(D396),"",FREQUENCY(IF('Data Transformation'!$B$425:$B$8425='Bin Analysis'!$B387,'Data Transformation'!$G$425:$G$8425),D396))</f>
        <v>2001</v>
      </c>
      <c r="F396">
        <f t="shared" si="48"/>
        <v>0</v>
      </c>
      <c r="G396">
        <f>Weighting!$H$12</f>
        <v>0</v>
      </c>
      <c r="H396">
        <f t="array" ref="H396">FREQUENCY(IF('Data Transformation'!$B$4:$B$8425=B387,'Data Transformation'!$G$4:$G$8425),'Bin Analysis'!$B396)</f>
        <v>2073</v>
      </c>
      <c r="I396">
        <f t="shared" si="49"/>
        <v>0</v>
      </c>
      <c r="J396">
        <f t="shared" si="50"/>
        <v>0</v>
      </c>
      <c r="K396">
        <f>J396*Weighting!$W$12</f>
        <v>0</v>
      </c>
      <c r="M396" s="14"/>
    </row>
    <row r="397" spans="1:25" x14ac:dyDescent="0.25">
      <c r="A397" s="32" t="str">
        <f>IF(Weighting!$P$13&gt;0,B397,"")</f>
        <v/>
      </c>
      <c r="B397" t="e">
        <f>Weighting!$C$13</f>
        <v>#DIV/0!</v>
      </c>
      <c r="C397" t="e">
        <f>Weighting!$F$13</f>
        <v>#NUM!</v>
      </c>
      <c r="D397" t="e">
        <f>IF(C397=1,'Data Transformation'!$G$3+0.5*'Data Transformation'!$W$25,IF(C398=1,D398-'Data Transformation'!$W$25,FALSE))</f>
        <v>#NUM!</v>
      </c>
      <c r="E397">
        <f t="array" ref="E397">IF(ISLOGICAL(D397),"",FREQUENCY(IF('Data Transformation'!$B$425:$B$8425='Bin Analysis'!$B387,'Data Transformation'!$G$425:$G$8425),D397))</f>
        <v>2001</v>
      </c>
      <c r="F397">
        <f t="shared" si="48"/>
        <v>0</v>
      </c>
      <c r="G397">
        <f>Weighting!$H$13</f>
        <v>0</v>
      </c>
      <c r="H397">
        <f t="array" ref="H397">FREQUENCY(IF('Data Transformation'!$B$4:$B$8425=B387,'Data Transformation'!$G$4:$G$8425),'Bin Analysis'!$B397)</f>
        <v>2073</v>
      </c>
      <c r="I397">
        <f t="shared" si="49"/>
        <v>0</v>
      </c>
      <c r="J397">
        <f t="shared" si="50"/>
        <v>0</v>
      </c>
      <c r="K397">
        <f>J397*Weighting!$W$13</f>
        <v>0</v>
      </c>
      <c r="M397" s="14"/>
    </row>
    <row r="398" spans="1:25" x14ac:dyDescent="0.25">
      <c r="A398" s="32" t="str">
        <f>IF(Weighting!$P$14&gt;0,B398,"")</f>
        <v/>
      </c>
      <c r="B398" t="e">
        <f>Weighting!$C$14</f>
        <v>#DIV/0!</v>
      </c>
      <c r="C398" t="e">
        <f>Weighting!$F$14</f>
        <v>#NUM!</v>
      </c>
      <c r="D398" t="e">
        <f>IF(C398=1,'Data Transformation'!$G$3+0.5*'Data Transformation'!$W$25,IF(C399=1,D399-'Data Transformation'!$W$25,FALSE))</f>
        <v>#NUM!</v>
      </c>
      <c r="E398">
        <f t="array" ref="E398">IF(ISLOGICAL(D398),"",FREQUENCY(IF('Data Transformation'!$B$425:$B$8425='Bin Analysis'!$B387,'Data Transformation'!$G$425:$G$8425),D398))</f>
        <v>2001</v>
      </c>
      <c r="F398">
        <f t="shared" si="48"/>
        <v>0</v>
      </c>
      <c r="G398">
        <f>Weighting!$H$14</f>
        <v>0</v>
      </c>
      <c r="H398">
        <f t="array" ref="H398">FREQUENCY(IF('Data Transformation'!$B$4:$B$8425=B387,'Data Transformation'!$G$4:$G$8425),'Bin Analysis'!$B398)</f>
        <v>2073</v>
      </c>
      <c r="I398">
        <f t="shared" si="49"/>
        <v>0</v>
      </c>
      <c r="J398">
        <f t="shared" si="50"/>
        <v>0</v>
      </c>
      <c r="K398">
        <f>J398*Weighting!$W$14</f>
        <v>0</v>
      </c>
      <c r="M398" s="14"/>
    </row>
    <row r="399" spans="1:25" x14ac:dyDescent="0.25">
      <c r="A399" s="32" t="str">
        <f>IF(Weighting!$P$15&gt;0,B399,"")</f>
        <v/>
      </c>
      <c r="B399" t="e">
        <f>Weighting!$C$15</f>
        <v>#DIV/0!</v>
      </c>
      <c r="C399" t="e">
        <f>Weighting!$F$15</f>
        <v>#NUM!</v>
      </c>
      <c r="D399" t="e">
        <f>IF(C399=1,'Data Transformation'!$G$3+0.5*'Data Transformation'!$W$25,IF(C400=1,D400-'Data Transformation'!$W$25,FALSE))</f>
        <v>#NUM!</v>
      </c>
      <c r="E399">
        <f t="array" ref="E399">IF(ISLOGICAL(D399),"",FREQUENCY(IF('Data Transformation'!$B$425:$B$8425='Bin Analysis'!$B387,'Data Transformation'!$G$425:$G$8425),D399))</f>
        <v>2001</v>
      </c>
      <c r="F399">
        <f t="shared" si="48"/>
        <v>0</v>
      </c>
      <c r="G399">
        <f>Weighting!$H$15</f>
        <v>0</v>
      </c>
      <c r="H399">
        <f t="array" ref="H399">FREQUENCY(IF('Data Transformation'!$B$4:$B$8425=B387,'Data Transformation'!$G$4:$G$8425),'Bin Analysis'!$B399)</f>
        <v>2073</v>
      </c>
      <c r="I399">
        <f t="shared" si="49"/>
        <v>0</v>
      </c>
      <c r="J399">
        <f t="shared" si="50"/>
        <v>0</v>
      </c>
      <c r="K399">
        <f>J399*Weighting!$W$15</f>
        <v>0</v>
      </c>
      <c r="M399" s="14"/>
    </row>
    <row r="400" spans="1:25" x14ac:dyDescent="0.25">
      <c r="A400" s="32" t="str">
        <f>IF(Weighting!$P$16&gt;0,B400,"")</f>
        <v/>
      </c>
      <c r="B400" t="e">
        <f>Weighting!$C$16</f>
        <v>#DIV/0!</v>
      </c>
      <c r="C400" t="e">
        <f>Weighting!$F$16</f>
        <v>#NUM!</v>
      </c>
      <c r="D400" t="e">
        <f>IF(C400=1,'Data Transformation'!$G$3+0.5*'Data Transformation'!$W$25,IF(C401=1,D401-'Data Transformation'!$W$25,FALSE))</f>
        <v>#NUM!</v>
      </c>
      <c r="E400">
        <f t="array" ref="E400">IF(ISLOGICAL(D400),"",FREQUENCY(IF('Data Transformation'!$B$425:$B$8425='Bin Analysis'!$B387,'Data Transformation'!$G$425:$G$8425),D400))</f>
        <v>2001</v>
      </c>
      <c r="F400">
        <f t="shared" si="48"/>
        <v>0</v>
      </c>
      <c r="G400">
        <f>Weighting!$H$16</f>
        <v>0</v>
      </c>
      <c r="H400">
        <f t="array" ref="H400">FREQUENCY(IF('Data Transformation'!$B$4:$B$8425=B387,'Data Transformation'!$G$4:$G$8425),'Bin Analysis'!$B400)</f>
        <v>2073</v>
      </c>
      <c r="I400">
        <f t="shared" si="49"/>
        <v>0</v>
      </c>
      <c r="J400">
        <f t="shared" si="50"/>
        <v>0</v>
      </c>
      <c r="K400">
        <f>J400*Weighting!$W$16</f>
        <v>0</v>
      </c>
      <c r="M400" s="14"/>
    </row>
    <row r="401" spans="1:25" x14ac:dyDescent="0.25">
      <c r="A401" s="32" t="str">
        <f>IF(Weighting!$P$17&gt;0,B401,"")</f>
        <v/>
      </c>
      <c r="B401" t="e">
        <f>Weighting!$C$17</f>
        <v>#DIV/0!</v>
      </c>
      <c r="C401" t="e">
        <f>Weighting!$F$17</f>
        <v>#NUM!</v>
      </c>
      <c r="D401" t="e">
        <f>IF(C401=1,'Data Transformation'!$G$3+0.5*'Data Transformation'!$W$25,IF(C402=1,D402-'Data Transformation'!$W$25,FALSE))</f>
        <v>#NUM!</v>
      </c>
      <c r="E401">
        <f t="array" ref="E401">IF(ISLOGICAL(D401),"",FREQUENCY(IF('Data Transformation'!$B$425:$B$8425='Bin Analysis'!$B387,'Data Transformation'!$G$425:$G$8425),D401))</f>
        <v>2001</v>
      </c>
      <c r="F401">
        <f t="shared" si="48"/>
        <v>0</v>
      </c>
      <c r="G401">
        <f>Weighting!$H$17</f>
        <v>0</v>
      </c>
      <c r="H401">
        <f t="array" ref="H401">FREQUENCY(IF('Data Transformation'!$B$4:$B$8425=B387,'Data Transformation'!$G$4:$G$8425),'Bin Analysis'!$B401)</f>
        <v>2073</v>
      </c>
      <c r="I401">
        <f t="shared" si="49"/>
        <v>0</v>
      </c>
      <c r="J401">
        <f t="shared" si="50"/>
        <v>0</v>
      </c>
      <c r="K401">
        <f>J401*Weighting!$W$17</f>
        <v>0</v>
      </c>
      <c r="M401" s="14"/>
    </row>
    <row r="402" spans="1:25" x14ac:dyDescent="0.25">
      <c r="A402" s="32" t="str">
        <f>IF(Weighting!$P$18&gt;0,B402,"")</f>
        <v/>
      </c>
      <c r="B402" t="e">
        <f>Weighting!$C$18</f>
        <v>#DIV/0!</v>
      </c>
      <c r="C402" t="e">
        <f>Weighting!$F$18</f>
        <v>#NUM!</v>
      </c>
      <c r="D402" t="e">
        <f>IF(C402=1,'Data Transformation'!$G$3+0.5*'Data Transformation'!$W$25,IF(C403=1,D403-'Data Transformation'!$W$25,FALSE))</f>
        <v>#NUM!</v>
      </c>
      <c r="E402">
        <f t="array" ref="E402">IF(ISLOGICAL(D402),"",FREQUENCY(IF('Data Transformation'!$B$425:$B$8425='Bin Analysis'!$B387,'Data Transformation'!$G$425:$G$8425),D402))</f>
        <v>2001</v>
      </c>
      <c r="F402">
        <f t="shared" si="48"/>
        <v>0</v>
      </c>
      <c r="G402">
        <f>Weighting!$H$18</f>
        <v>0</v>
      </c>
      <c r="H402">
        <f t="array" ref="H402">FREQUENCY(IF('Data Transformation'!$B$4:$B$8425=B387,'Data Transformation'!$G$4:$G$8425),'Bin Analysis'!$B402)</f>
        <v>2073</v>
      </c>
      <c r="I402">
        <f t="shared" si="49"/>
        <v>0</v>
      </c>
      <c r="J402">
        <f t="shared" si="50"/>
        <v>0</v>
      </c>
      <c r="K402">
        <f>J402*Weighting!$W$18</f>
        <v>0</v>
      </c>
      <c r="M402" s="14"/>
    </row>
    <row r="403" spans="1:25" x14ac:dyDescent="0.25">
      <c r="A403" s="32" t="str">
        <f>IF(Weighting!$P$19&gt;0,B403,"")</f>
        <v/>
      </c>
      <c r="B403" t="e">
        <f>Weighting!$C$19</f>
        <v>#DIV/0!</v>
      </c>
      <c r="C403" t="e">
        <f>Weighting!$F$19</f>
        <v>#NUM!</v>
      </c>
      <c r="D403" t="e">
        <f>IF(C403=1,'Data Transformation'!$G$3+0.5*'Data Transformation'!$W$25,IF(C404=1,D404-'Data Transformation'!$W$25,FALSE))</f>
        <v>#NUM!</v>
      </c>
      <c r="E403">
        <f t="array" ref="E403">IF(ISLOGICAL(D403),"",FREQUENCY(IF('Data Transformation'!$B$425:$B$8425='Bin Analysis'!$B387,'Data Transformation'!$G$425:$G$8425),D403))</f>
        <v>2001</v>
      </c>
      <c r="F403">
        <f t="shared" si="48"/>
        <v>0</v>
      </c>
      <c r="G403">
        <f>Weighting!$H$19</f>
        <v>0</v>
      </c>
      <c r="H403">
        <f t="array" ref="H403">FREQUENCY(IF('Data Transformation'!$B$4:$B$8425=B387,'Data Transformation'!$G$4:$G$8425),'Bin Analysis'!$B403)</f>
        <v>2073</v>
      </c>
      <c r="I403">
        <f t="shared" si="49"/>
        <v>0</v>
      </c>
      <c r="J403">
        <f t="shared" si="50"/>
        <v>0</v>
      </c>
      <c r="K403">
        <f>J403*Weighting!$W$19</f>
        <v>0</v>
      </c>
      <c r="M403" s="14"/>
    </row>
    <row r="404" spans="1:25" x14ac:dyDescent="0.25">
      <c r="A404" s="32" t="str">
        <f>IF(Weighting!$P$20&gt;0,B404,"")</f>
        <v/>
      </c>
      <c r="B404" t="e">
        <f>Weighting!$C$20</f>
        <v>#DIV/0!</v>
      </c>
      <c r="C404" t="e">
        <f>Weighting!$F$20</f>
        <v>#NUM!</v>
      </c>
      <c r="D404" t="e">
        <f>IF(C404=1,'Data Transformation'!$G$3+0.5*'Data Transformation'!$W$25,IF(C405=1,D405-'Data Transformation'!$W$25,FALSE))</f>
        <v>#NUM!</v>
      </c>
      <c r="E404">
        <f t="array" ref="E404">IF(ISLOGICAL(D404),"",FREQUENCY(IF('Data Transformation'!$B$425:$B$8425='Bin Analysis'!$B387,'Data Transformation'!$G$425:$G$8425),D404))</f>
        <v>2001</v>
      </c>
      <c r="F404">
        <f t="shared" si="48"/>
        <v>0</v>
      </c>
      <c r="G404">
        <f>Weighting!$H$20</f>
        <v>0</v>
      </c>
      <c r="H404">
        <f t="array" ref="H404">FREQUENCY(IF('Data Transformation'!$B$4:$B$8425=B387,'Data Transformation'!$G$4:$G$8425),'Bin Analysis'!$B404)</f>
        <v>2073</v>
      </c>
      <c r="I404">
        <f t="shared" si="49"/>
        <v>0</v>
      </c>
      <c r="J404">
        <f t="shared" si="50"/>
        <v>0</v>
      </c>
      <c r="K404">
        <f>J404*Weighting!$W$20</f>
        <v>0</v>
      </c>
      <c r="M404" s="14"/>
    </row>
    <row r="405" spans="1:25" x14ac:dyDescent="0.25">
      <c r="A405" s="32" t="str">
        <f>IF(Weighting!$P$21&gt;0,B405,"")</f>
        <v/>
      </c>
      <c r="B405" t="e">
        <f>Weighting!$C$21</f>
        <v>#DIV/0!</v>
      </c>
      <c r="C405" t="e">
        <f>Weighting!$F$21</f>
        <v>#NUM!</v>
      </c>
      <c r="D405" t="e">
        <f>IF(C405=1,'Data Transformation'!$G$3+0.5*'Data Transformation'!$W$25,IF(C406=1,D406-'Data Transformation'!$W$25,FALSE))</f>
        <v>#NUM!</v>
      </c>
      <c r="E405">
        <f t="array" ref="E405">IF(ISLOGICAL(D405),"",FREQUENCY(IF('Data Transformation'!$B$425:$B$8425='Bin Analysis'!$B387,'Data Transformation'!$G$425:$G$8425),D405))</f>
        <v>2001</v>
      </c>
      <c r="F405">
        <f t="shared" si="48"/>
        <v>0</v>
      </c>
      <c r="G405">
        <f>Weighting!$H$21</f>
        <v>0</v>
      </c>
      <c r="H405">
        <f t="array" ref="H405">FREQUENCY(IF('Data Transformation'!$B$4:$B$8425=B387,'Data Transformation'!$G$4:$G$8425),'Bin Analysis'!$B405)</f>
        <v>2073</v>
      </c>
      <c r="I405">
        <f t="shared" si="49"/>
        <v>0</v>
      </c>
      <c r="J405">
        <f t="shared" si="50"/>
        <v>0</v>
      </c>
      <c r="K405">
        <f>J405*Weighting!$W$21</f>
        <v>0</v>
      </c>
      <c r="M405" s="14"/>
    </row>
    <row r="406" spans="1:25" x14ac:dyDescent="0.25">
      <c r="A406" s="32" t="str">
        <f>IF(Weighting!$P$22&gt;0,B406,"")</f>
        <v/>
      </c>
      <c r="B406" t="e">
        <f>Weighting!$C$22</f>
        <v>#DIV/0!</v>
      </c>
      <c r="C406" t="e">
        <f>Weighting!$F$22</f>
        <v>#NUM!</v>
      </c>
      <c r="D406" t="e">
        <f>IF(C406=1,'Data Transformation'!$G$3+0.5*'Data Transformation'!$W$25,IF(C407=1,D407-'Data Transformation'!$W$25,FALSE))</f>
        <v>#NUM!</v>
      </c>
      <c r="E406">
        <f t="array" ref="E406">IF(ISLOGICAL(D406),"",FREQUENCY(IF('Data Transformation'!$B$425:$B$8425='Bin Analysis'!$B387,'Data Transformation'!$G$425:$G$8425),D406))</f>
        <v>2001</v>
      </c>
      <c r="F406">
        <f t="shared" si="48"/>
        <v>0</v>
      </c>
      <c r="G406">
        <f>Weighting!$H$22</f>
        <v>0</v>
      </c>
      <c r="H406">
        <f t="array" ref="H406">FREQUENCY(IF('Data Transformation'!$B$4:$B$8425=B387,'Data Transformation'!$G$4:$G$8425),'Bin Analysis'!$B406)</f>
        <v>2073</v>
      </c>
      <c r="I406">
        <f t="shared" si="49"/>
        <v>0</v>
      </c>
      <c r="J406">
        <f t="shared" si="50"/>
        <v>0</v>
      </c>
      <c r="K406">
        <f>J406*Weighting!$W$22</f>
        <v>0</v>
      </c>
      <c r="M406" s="14"/>
    </row>
    <row r="407" spans="1:25" x14ac:dyDescent="0.25">
      <c r="A407" s="32" t="str">
        <f>IF(Weighting!$P$23&gt;0,B407,"")</f>
        <v/>
      </c>
      <c r="B407" t="e">
        <f>Weighting!$C$23</f>
        <v>#DIV/0!</v>
      </c>
      <c r="C407" t="e">
        <f>Weighting!$F$23</f>
        <v>#NUM!</v>
      </c>
      <c r="D407" t="e">
        <f>IF(C407=1,'Data Transformation'!$G$3+0.5*'Data Transformation'!$W$25,IF(C408=1,D408-'Data Transformation'!$W$25,FALSE))</f>
        <v>#NUM!</v>
      </c>
      <c r="E407">
        <f t="array" ref="E407">IF(ISLOGICAL(D407),"",FREQUENCY(IF('Data Transformation'!$B$425:$B$8425='Bin Analysis'!$B387,'Data Transformation'!$G$425:$G$8425),D407))</f>
        <v>2001</v>
      </c>
      <c r="F407">
        <f t="shared" si="48"/>
        <v>0</v>
      </c>
      <c r="G407">
        <f>Weighting!$H$23</f>
        <v>0</v>
      </c>
      <c r="H407">
        <f t="array" ref="H407">FREQUENCY(IF('Data Transformation'!$B$4:$B$8425=B387,'Data Transformation'!$G$4:$G$8425),'Bin Analysis'!$B407)</f>
        <v>2073</v>
      </c>
      <c r="I407">
        <f t="shared" si="49"/>
        <v>0</v>
      </c>
      <c r="J407">
        <f t="shared" si="50"/>
        <v>0</v>
      </c>
      <c r="K407">
        <f>J407*Weighting!$W$23</f>
        <v>0</v>
      </c>
      <c r="M407" s="14"/>
    </row>
    <row r="408" spans="1:25" x14ac:dyDescent="0.25">
      <c r="A408" s="32" t="str">
        <f>IF(Weighting!$P$24&gt;0,B408,"")</f>
        <v/>
      </c>
      <c r="B408" t="e">
        <f>Weighting!$C$24</f>
        <v>#DIV/0!</v>
      </c>
      <c r="C408" t="e">
        <f>Weighting!$F$24</f>
        <v>#NUM!</v>
      </c>
      <c r="D408" t="e">
        <f>IF(C408=1,'Data Transformation'!$G$3+0.5*'Data Transformation'!$W$25,IF(C409=1,D409-'Data Transformation'!$W$25,FALSE))</f>
        <v>#NUM!</v>
      </c>
      <c r="E408">
        <f t="array" ref="E408">IF(ISLOGICAL(D408),"",FREQUENCY(IF('Data Transformation'!$B$425:$B$8425='Bin Analysis'!$B387,'Data Transformation'!$G$425:$G$8425),D408))</f>
        <v>2001</v>
      </c>
      <c r="F408">
        <f t="shared" si="48"/>
        <v>0</v>
      </c>
      <c r="G408">
        <f>Weighting!$H$24</f>
        <v>0</v>
      </c>
      <c r="H408">
        <f t="array" ref="H408">FREQUENCY(IF('Data Transformation'!$B$4:$B$8425=B387,'Data Transformation'!$G$4:$G$8425),'Bin Analysis'!$B408)</f>
        <v>2073</v>
      </c>
      <c r="I408">
        <f t="shared" si="49"/>
        <v>0</v>
      </c>
      <c r="J408">
        <f t="shared" si="50"/>
        <v>0</v>
      </c>
      <c r="K408">
        <f>J408*Weighting!$W$24</f>
        <v>0</v>
      </c>
      <c r="M408" s="14"/>
    </row>
    <row r="409" spans="1:25" x14ac:dyDescent="0.25">
      <c r="A409" s="32" t="str">
        <f>IF(Weighting!$P$25&gt;0,B409,"")</f>
        <v/>
      </c>
      <c r="B409" t="e">
        <f>Weighting!$C$25</f>
        <v>#DIV/0!</v>
      </c>
      <c r="C409" t="e">
        <f>Weighting!$F$25</f>
        <v>#NUM!</v>
      </c>
      <c r="D409" t="e">
        <f>IF(C409=1,'Data Transformation'!$G$3+0.5*'Data Transformation'!$W$25,IF(C410=1,D410-'Data Transformation'!$W$25,FALSE))</f>
        <v>#NUM!</v>
      </c>
      <c r="E409">
        <f t="array" ref="E409">IF(ISLOGICAL(D409),"",FREQUENCY(IF('Data Transformation'!$B$425:$B$8425='Bin Analysis'!$B387,'Data Transformation'!$G$425:$G$8425),D409))</f>
        <v>2001</v>
      </c>
      <c r="F409">
        <f t="shared" si="48"/>
        <v>0</v>
      </c>
      <c r="G409">
        <f>Weighting!$H$25</f>
        <v>0</v>
      </c>
      <c r="H409">
        <f t="array" ref="H409">FREQUENCY(IF('Data Transformation'!$B$4:$B$8425=B387,'Data Transformation'!$G$4:$G$8425),'Bin Analysis'!$B409)</f>
        <v>2073</v>
      </c>
      <c r="I409">
        <f t="shared" si="49"/>
        <v>0</v>
      </c>
      <c r="J409">
        <f t="shared" si="50"/>
        <v>0</v>
      </c>
      <c r="K409">
        <f>J409*Weighting!$W$25</f>
        <v>0</v>
      </c>
      <c r="M409" s="14"/>
    </row>
    <row r="410" spans="1:25" x14ac:dyDescent="0.25">
      <c r="O410"/>
      <c r="P410"/>
      <c r="Q410"/>
      <c r="R410"/>
    </row>
    <row r="411" spans="1:25" ht="23.25" x14ac:dyDescent="0.35">
      <c r="A411" s="21" t="s">
        <v>0</v>
      </c>
      <c r="B411" s="21" t="str">
        <f>IFERROR(VLOOKUP(C411,'Data Transformation'!$L$6:$M$426,2,FALSE),"")</f>
        <v/>
      </c>
      <c r="C411" s="21">
        <f>C387+1</f>
        <v>17</v>
      </c>
      <c r="D411" s="21"/>
      <c r="E411" s="21"/>
      <c r="F411" s="21"/>
      <c r="G411" s="21"/>
      <c r="H411" s="22"/>
      <c r="I411" s="22"/>
      <c r="J411" s="22"/>
      <c r="K411" s="21"/>
      <c r="L411" s="21" t="str">
        <f>B411</f>
        <v/>
      </c>
      <c r="M411" s="23" t="e">
        <f>INDEX('Data Transformation'!$O$4:$O$424,MATCH($B411,'Data Transformation'!$M$4:$M$424,0),MATCH($M$2,'Data Transformation'!$O$3,0))</f>
        <v>#N/A</v>
      </c>
      <c r="N411" s="27" t="e">
        <f>IF('Input and Summary Results'!$J$16="minimum",'Bin Analysis'!X412/(M411-1),'Bin Analysis'!Y411/('Bin Analysis'!M411-1))</f>
        <v>#N/A</v>
      </c>
      <c r="O411" s="27" t="e">
        <f>IF(M411=FALSE,NA(),(VLOOKUP(1,C414:K433,4,FALSE))/(M411-1))</f>
        <v>#N/A</v>
      </c>
      <c r="P411" s="27" t="e">
        <f>IF(M411=FALSE,NA(),SUM(J414:J433)/Weighting!$S$5)</f>
        <v>#N/A</v>
      </c>
      <c r="Q411" s="27" t="e">
        <f>IF(M411=FALSE,NA(),SUM(K414:K433)/Weighting!$S$6)</f>
        <v>#N/A</v>
      </c>
      <c r="R411" s="27" t="e">
        <f>IF(M411=FALSE,NA(),(VLOOKUP(1,G414:K433,3,FALSE))/(M411-1))</f>
        <v>#N/A</v>
      </c>
      <c r="S411" s="22" t="e">
        <f>IF(M411=FALSE,NA(),IF(SUM(J414:J433)=2,"yes","no"))</f>
        <v>#N/A</v>
      </c>
      <c r="X411" s="2" cm="2">
        <f t="array" ref="X411:X412">FREQUENCY(IF('Data Transformation'!$B$425:$B$6424='Bin Analysis'!L411,'Data Transformation'!$G$425:$G$6424),'Data Transformation'!$U$11)</f>
        <v>0</v>
      </c>
      <c r="Y411" s="2" cm="2">
        <f t="array" ref="Y411:Y412">FREQUENCY(IF('Data Transformation'!$B$425:$B$6424='Bin Analysis'!L411,'Data Transformation'!$G$425:$G$6424),'Data Transformation'!$U$12)</f>
        <v>0</v>
      </c>
    </row>
    <row r="412" spans="1:25" x14ac:dyDescent="0.25">
      <c r="A412" s="14" t="s">
        <v>67</v>
      </c>
      <c r="B412" t="s">
        <v>47</v>
      </c>
      <c r="C412" t="s">
        <v>5</v>
      </c>
      <c r="D412" t="s">
        <v>98</v>
      </c>
      <c r="E412" t="s">
        <v>99</v>
      </c>
      <c r="F412" t="s">
        <v>100</v>
      </c>
      <c r="G412" t="s">
        <v>69</v>
      </c>
      <c r="H412" t="s">
        <v>31</v>
      </c>
      <c r="I412" t="s">
        <v>32</v>
      </c>
      <c r="J412" t="s">
        <v>46</v>
      </c>
      <c r="K412" s="14" t="s">
        <v>45</v>
      </c>
      <c r="M412" s="14"/>
      <c r="X412" s="2">
        <v>0</v>
      </c>
      <c r="Y412" s="2">
        <v>0</v>
      </c>
    </row>
    <row r="413" spans="1:25" x14ac:dyDescent="0.25">
      <c r="A413" s="32"/>
      <c r="D413" t="e">
        <f>IF(C413=1,'Data Transformation'!$G$3+0.5*'Data Transformation'!$W$25,IF(C414=1,D414-'Data Transformation'!$W$25,FALSE))</f>
        <v>#NUM!</v>
      </c>
      <c r="E413">
        <f t="array" ref="E413">IF(ISLOGICAL(D413),"",FREQUENCY(IF('Data Transformation'!$B$425:$B$8425='Bin Analysis'!$B411,'Data Transformation'!$G$425:$G$8425),D413))</f>
        <v>2001</v>
      </c>
      <c r="F413" t="e">
        <f>IF(ISLOGICAL(D413),"",E413-E412)</f>
        <v>#VALUE!</v>
      </c>
      <c r="M413" s="14"/>
    </row>
    <row r="414" spans="1:25" x14ac:dyDescent="0.25">
      <c r="A414" s="32" t="e">
        <f>IF(Weighting!$P$6&gt;0,B414,"")</f>
        <v>#NUM!</v>
      </c>
      <c r="B414" t="e">
        <f>Weighting!$C$6</f>
        <v>#DIV/0!</v>
      </c>
      <c r="C414" t="e">
        <f>Weighting!$F$6</f>
        <v>#NUM!</v>
      </c>
      <c r="D414" t="e">
        <f>IF(C414=1,'Data Transformation'!$G$3+0.5*'Data Transformation'!$W$25,IF(C415=1,D415-'Data Transformation'!$W$25,FALSE))</f>
        <v>#NUM!</v>
      </c>
      <c r="E414">
        <f t="array" ref="E414">IF(ISLOGICAL(D414),"",FREQUENCY(IF('Data Transformation'!$B$425:$B$8425='Bin Analysis'!$B411,'Data Transformation'!$G$425:$G$8425),D414))</f>
        <v>2001</v>
      </c>
      <c r="F414">
        <f>IF(ISLOGICAL(D414),"",E414-E413)</f>
        <v>0</v>
      </c>
      <c r="G414">
        <f>Weighting!$H$6</f>
        <v>1</v>
      </c>
      <c r="H414">
        <f t="array" ref="H414">FREQUENCY(IF('Data Transformation'!$B$4:$B$8425=B411,'Data Transformation'!$G$4:$G$8425),'Bin Analysis'!$B414)</f>
        <v>2073</v>
      </c>
      <c r="I414">
        <f>H414-H413</f>
        <v>2073</v>
      </c>
      <c r="J414">
        <f>IF(I414=0,0,1)</f>
        <v>1</v>
      </c>
      <c r="K414" t="e">
        <f>J414*Weighting!$W$6</f>
        <v>#NUM!</v>
      </c>
      <c r="M414" s="14"/>
    </row>
    <row r="415" spans="1:25" x14ac:dyDescent="0.25">
      <c r="A415" s="32" t="str">
        <f>IF(Weighting!$P$7&gt;0,B415,"")</f>
        <v/>
      </c>
      <c r="B415" t="e">
        <f>Weighting!$C$7</f>
        <v>#DIV/0!</v>
      </c>
      <c r="C415" t="e">
        <f>Weighting!$F$7</f>
        <v>#NUM!</v>
      </c>
      <c r="D415" t="e">
        <f>IF(C415=1,'Data Transformation'!$G$3+0.5*'Data Transformation'!$W$25,IF(C416=1,D416-'Data Transformation'!$W$25,FALSE))</f>
        <v>#NUM!</v>
      </c>
      <c r="E415">
        <f t="array" ref="E415">IF(ISLOGICAL(D415),"",FREQUENCY(IF('Data Transformation'!$B$425:$B$8425='Bin Analysis'!$B411,'Data Transformation'!$G$425:$G$8425),D415))</f>
        <v>2001</v>
      </c>
      <c r="F415">
        <f t="shared" ref="F415:F433" si="51">IF(ISLOGICAL(D415),"",E415-E414)</f>
        <v>0</v>
      </c>
      <c r="G415">
        <f>Weighting!$H$7</f>
        <v>0</v>
      </c>
      <c r="H415">
        <f t="array" ref="H415">FREQUENCY(IF('Data Transformation'!$B$4:$B$8425=B411,'Data Transformation'!$G$4:$G$8425),'Bin Analysis'!$B415)</f>
        <v>2073</v>
      </c>
      <c r="I415">
        <f t="shared" ref="I415:I433" si="52">H415-H414</f>
        <v>0</v>
      </c>
      <c r="J415">
        <f>IF(I415=0,0,1)</f>
        <v>0</v>
      </c>
      <c r="K415">
        <f>J415*Weighting!$W$7</f>
        <v>0</v>
      </c>
      <c r="M415" s="14"/>
    </row>
    <row r="416" spans="1:25" x14ac:dyDescent="0.25">
      <c r="A416" s="32" t="str">
        <f>IF(Weighting!$P$8&gt;0,B416,"")</f>
        <v/>
      </c>
      <c r="B416" t="e">
        <f>Weighting!$C$8</f>
        <v>#DIV/0!</v>
      </c>
      <c r="C416" t="e">
        <f>Weighting!$F$8</f>
        <v>#NUM!</v>
      </c>
      <c r="D416" t="e">
        <f>IF(C416=1,'Data Transformation'!$G$3+0.5*'Data Transformation'!$W$25,IF(C417=1,D417-'Data Transformation'!$W$25,FALSE))</f>
        <v>#NUM!</v>
      </c>
      <c r="E416">
        <f t="array" ref="E416">IF(ISLOGICAL(D416),"",FREQUENCY(IF('Data Transformation'!$B$425:$B$8425='Bin Analysis'!$B411,'Data Transformation'!$G$425:$G$8425),D416))</f>
        <v>2001</v>
      </c>
      <c r="F416">
        <f t="shared" si="51"/>
        <v>0</v>
      </c>
      <c r="G416">
        <f>Weighting!$H$8</f>
        <v>0</v>
      </c>
      <c r="H416">
        <f t="array" ref="H416">FREQUENCY(IF('Data Transformation'!$B$4:$B$8425=B411,'Data Transformation'!$G$4:$G$8425),'Bin Analysis'!$B416)</f>
        <v>2073</v>
      </c>
      <c r="I416">
        <f t="shared" si="52"/>
        <v>0</v>
      </c>
      <c r="J416">
        <f t="shared" ref="J416:J433" si="53">IF(I416=0,0,1)</f>
        <v>0</v>
      </c>
      <c r="K416">
        <f>J416*Weighting!$W$8</f>
        <v>0</v>
      </c>
      <c r="M416" s="14"/>
    </row>
    <row r="417" spans="1:13" x14ac:dyDescent="0.25">
      <c r="A417" s="32" t="str">
        <f>IF(Weighting!$P$9&gt;0,B417,"")</f>
        <v/>
      </c>
      <c r="B417" s="50" t="e">
        <f>Weighting!$C$9</f>
        <v>#DIV/0!</v>
      </c>
      <c r="C417" t="e">
        <f>Weighting!$F$9</f>
        <v>#NUM!</v>
      </c>
      <c r="D417" t="e">
        <f>IF(C417=1,'Data Transformation'!$G$3+0.5*'Data Transformation'!$W$25,IF(C418=1,D418-'Data Transformation'!$W$25,FALSE))</f>
        <v>#NUM!</v>
      </c>
      <c r="E417">
        <f t="array" ref="E417">IF(ISLOGICAL(D417),"",FREQUENCY(IF('Data Transformation'!$B$425:$B$8425='Bin Analysis'!$B411,'Data Transformation'!$G$425:$G$8425),D417))</f>
        <v>2001</v>
      </c>
      <c r="F417">
        <f t="shared" si="51"/>
        <v>0</v>
      </c>
      <c r="G417">
        <f>Weighting!$H$9</f>
        <v>0</v>
      </c>
      <c r="H417">
        <f t="array" ref="H417">FREQUENCY(IF('Data Transformation'!$B$4:$B$8425=B411,'Data Transformation'!$G$4:$G$8425),'Bin Analysis'!$B417)</f>
        <v>2073</v>
      </c>
      <c r="I417">
        <f t="shared" si="52"/>
        <v>0</v>
      </c>
      <c r="J417">
        <f t="shared" si="53"/>
        <v>0</v>
      </c>
      <c r="K417">
        <f>J417*Weighting!$W$9</f>
        <v>0</v>
      </c>
      <c r="M417" s="14"/>
    </row>
    <row r="418" spans="1:13" x14ac:dyDescent="0.25">
      <c r="A418" s="32" t="str">
        <f>IF(Weighting!$P$10&gt;0,B418,"")</f>
        <v/>
      </c>
      <c r="B418" t="e">
        <f>Weighting!$C$10</f>
        <v>#DIV/0!</v>
      </c>
      <c r="C418" t="e">
        <f>Weighting!$F$10</f>
        <v>#NUM!</v>
      </c>
      <c r="D418" t="e">
        <f>IF(C418=1,'Data Transformation'!$G$3+0.5*'Data Transformation'!$W$25,IF(C419=1,D419-'Data Transformation'!$W$25,FALSE))</f>
        <v>#NUM!</v>
      </c>
      <c r="E418">
        <f t="array" ref="E418">IF(ISLOGICAL(D418),"",FREQUENCY(IF('Data Transformation'!$B$425:$B$8425='Bin Analysis'!$B411,'Data Transformation'!$G$425:$G$8425),D418))</f>
        <v>2001</v>
      </c>
      <c r="F418">
        <f t="shared" si="51"/>
        <v>0</v>
      </c>
      <c r="G418">
        <f>Weighting!$H$10</f>
        <v>0</v>
      </c>
      <c r="H418">
        <f t="array" ref="H418">FREQUENCY(IF('Data Transformation'!$B$4:$B$8425=B411,'Data Transformation'!$G$4:$G$8425),'Bin Analysis'!$B418)</f>
        <v>2073</v>
      </c>
      <c r="I418">
        <f t="shared" si="52"/>
        <v>0</v>
      </c>
      <c r="J418">
        <f t="shared" si="53"/>
        <v>0</v>
      </c>
      <c r="K418">
        <f>J418*Weighting!$W$10</f>
        <v>0</v>
      </c>
      <c r="M418" s="14"/>
    </row>
    <row r="419" spans="1:13" x14ac:dyDescent="0.25">
      <c r="A419" s="32" t="str">
        <f>IF(Weighting!$P$11&gt;0,B419,"")</f>
        <v/>
      </c>
      <c r="B419" t="e">
        <f>Weighting!$C$11</f>
        <v>#DIV/0!</v>
      </c>
      <c r="C419" t="e">
        <f>Weighting!$F$11</f>
        <v>#NUM!</v>
      </c>
      <c r="D419" t="e">
        <f>IF(C419=1,'Data Transformation'!$G$3+0.5*'Data Transformation'!$W$25,IF(C420=1,D420-'Data Transformation'!$W$25,FALSE))</f>
        <v>#NUM!</v>
      </c>
      <c r="E419">
        <f t="array" ref="E419">IF(ISLOGICAL(D419),"",FREQUENCY(IF('Data Transformation'!$B$425:$B$8425='Bin Analysis'!$B411,'Data Transformation'!$G$425:$G$8425),D419))</f>
        <v>2001</v>
      </c>
      <c r="F419">
        <f t="shared" si="51"/>
        <v>0</v>
      </c>
      <c r="G419">
        <f>Weighting!$H$11</f>
        <v>0</v>
      </c>
      <c r="H419">
        <f t="array" ref="H419">FREQUENCY(IF('Data Transformation'!$B$4:$B$8425=B411,'Data Transformation'!$G$4:$G$8425),'Bin Analysis'!$B419)</f>
        <v>2073</v>
      </c>
      <c r="I419">
        <f t="shared" si="52"/>
        <v>0</v>
      </c>
      <c r="J419">
        <f t="shared" si="53"/>
        <v>0</v>
      </c>
      <c r="K419">
        <f>J419*Weighting!$W$11</f>
        <v>0</v>
      </c>
      <c r="M419" s="14"/>
    </row>
    <row r="420" spans="1:13" x14ac:dyDescent="0.25">
      <c r="A420" s="32" t="str">
        <f>IF(Weighting!$P$12&gt;0,B420,"")</f>
        <v/>
      </c>
      <c r="B420" t="e">
        <f>Weighting!$C$12</f>
        <v>#DIV/0!</v>
      </c>
      <c r="C420" t="e">
        <f>Weighting!$F$12</f>
        <v>#NUM!</v>
      </c>
      <c r="D420" t="e">
        <f>IF(C420=1,'Data Transformation'!$G$3+0.5*'Data Transformation'!$W$25,IF(C421=1,D421-'Data Transformation'!$W$25,FALSE))</f>
        <v>#NUM!</v>
      </c>
      <c r="E420">
        <f t="array" ref="E420">IF(ISLOGICAL(D420),"",FREQUENCY(IF('Data Transformation'!$B$425:$B$8425='Bin Analysis'!$B411,'Data Transformation'!$G$425:$G$8425),D420))</f>
        <v>2001</v>
      </c>
      <c r="F420">
        <f t="shared" si="51"/>
        <v>0</v>
      </c>
      <c r="G420">
        <f>Weighting!$H$12</f>
        <v>0</v>
      </c>
      <c r="H420">
        <f t="array" ref="H420">FREQUENCY(IF('Data Transformation'!$B$4:$B$8425=B411,'Data Transformation'!$G$4:$G$8425),'Bin Analysis'!$B420)</f>
        <v>2073</v>
      </c>
      <c r="I420">
        <f t="shared" si="52"/>
        <v>0</v>
      </c>
      <c r="J420">
        <f t="shared" si="53"/>
        <v>0</v>
      </c>
      <c r="K420">
        <f>J420*Weighting!$W$12</f>
        <v>0</v>
      </c>
      <c r="M420" s="14"/>
    </row>
    <row r="421" spans="1:13" x14ac:dyDescent="0.25">
      <c r="A421" s="32" t="str">
        <f>IF(Weighting!$P$13&gt;0,B421,"")</f>
        <v/>
      </c>
      <c r="B421" t="e">
        <f>Weighting!$C$13</f>
        <v>#DIV/0!</v>
      </c>
      <c r="C421" t="e">
        <f>Weighting!$F$13</f>
        <v>#NUM!</v>
      </c>
      <c r="D421" t="e">
        <f>IF(C421=1,'Data Transformation'!$G$3+0.5*'Data Transformation'!$W$25,IF(C422=1,D422-'Data Transformation'!$W$25,FALSE))</f>
        <v>#NUM!</v>
      </c>
      <c r="E421">
        <f t="array" ref="E421">IF(ISLOGICAL(D421),"",FREQUENCY(IF('Data Transformation'!$B$425:$B$8425='Bin Analysis'!$B411,'Data Transformation'!$G$425:$G$8425),D421))</f>
        <v>2001</v>
      </c>
      <c r="F421">
        <f t="shared" si="51"/>
        <v>0</v>
      </c>
      <c r="G421">
        <f>Weighting!$H$13</f>
        <v>0</v>
      </c>
      <c r="H421">
        <f t="array" ref="H421">FREQUENCY(IF('Data Transformation'!$B$4:$B$8425=B411,'Data Transformation'!$G$4:$G$8425),'Bin Analysis'!$B421)</f>
        <v>2073</v>
      </c>
      <c r="I421">
        <f t="shared" si="52"/>
        <v>0</v>
      </c>
      <c r="J421">
        <f t="shared" si="53"/>
        <v>0</v>
      </c>
      <c r="K421">
        <f>J421*Weighting!$W$13</f>
        <v>0</v>
      </c>
      <c r="M421" s="14"/>
    </row>
    <row r="422" spans="1:13" x14ac:dyDescent="0.25">
      <c r="A422" s="32" t="str">
        <f>IF(Weighting!$P$14&gt;0,B422,"")</f>
        <v/>
      </c>
      <c r="B422" t="e">
        <f>Weighting!$C$14</f>
        <v>#DIV/0!</v>
      </c>
      <c r="C422" t="e">
        <f>Weighting!$F$14</f>
        <v>#NUM!</v>
      </c>
      <c r="D422" t="e">
        <f>IF(C422=1,'Data Transformation'!$G$3+0.5*'Data Transformation'!$W$25,IF(C423=1,D423-'Data Transformation'!$W$25,FALSE))</f>
        <v>#NUM!</v>
      </c>
      <c r="E422">
        <f t="array" ref="E422">IF(ISLOGICAL(D422),"",FREQUENCY(IF('Data Transformation'!$B$425:$B$8425='Bin Analysis'!$B411,'Data Transformation'!$G$425:$G$8425),D422))</f>
        <v>2001</v>
      </c>
      <c r="F422">
        <f t="shared" si="51"/>
        <v>0</v>
      </c>
      <c r="G422">
        <f>Weighting!$H$14</f>
        <v>0</v>
      </c>
      <c r="H422">
        <f t="array" ref="H422">FREQUENCY(IF('Data Transformation'!$B$4:$B$8425=B411,'Data Transformation'!$G$4:$G$8425),'Bin Analysis'!$B422)</f>
        <v>2073</v>
      </c>
      <c r="I422">
        <f t="shared" si="52"/>
        <v>0</v>
      </c>
      <c r="J422">
        <f t="shared" si="53"/>
        <v>0</v>
      </c>
      <c r="K422">
        <f>J422*Weighting!$W$14</f>
        <v>0</v>
      </c>
      <c r="M422" s="14"/>
    </row>
    <row r="423" spans="1:13" x14ac:dyDescent="0.25">
      <c r="A423" s="32" t="str">
        <f>IF(Weighting!$P$15&gt;0,B423,"")</f>
        <v/>
      </c>
      <c r="B423" t="e">
        <f>Weighting!$C$15</f>
        <v>#DIV/0!</v>
      </c>
      <c r="C423" t="e">
        <f>Weighting!$F$15</f>
        <v>#NUM!</v>
      </c>
      <c r="D423" t="e">
        <f>IF(C423=1,'Data Transformation'!$G$3+0.5*'Data Transformation'!$W$25,IF(C424=1,D424-'Data Transformation'!$W$25,FALSE))</f>
        <v>#NUM!</v>
      </c>
      <c r="E423">
        <f t="array" ref="E423">IF(ISLOGICAL(D423),"",FREQUENCY(IF('Data Transformation'!$B$425:$B$8425='Bin Analysis'!$B411,'Data Transformation'!$G$425:$G$8425),D423))</f>
        <v>2001</v>
      </c>
      <c r="F423">
        <f t="shared" si="51"/>
        <v>0</v>
      </c>
      <c r="G423">
        <f>Weighting!$H$15</f>
        <v>0</v>
      </c>
      <c r="H423">
        <f t="array" ref="H423">FREQUENCY(IF('Data Transformation'!$B$4:$B$8425=B411,'Data Transformation'!$G$4:$G$8425),'Bin Analysis'!$B423)</f>
        <v>2073</v>
      </c>
      <c r="I423">
        <f t="shared" si="52"/>
        <v>0</v>
      </c>
      <c r="J423">
        <f t="shared" si="53"/>
        <v>0</v>
      </c>
      <c r="K423">
        <f>J423*Weighting!$W$15</f>
        <v>0</v>
      </c>
      <c r="M423" s="14"/>
    </row>
    <row r="424" spans="1:13" x14ac:dyDescent="0.25">
      <c r="A424" s="32" t="str">
        <f>IF(Weighting!$P$16&gt;0,B424,"")</f>
        <v/>
      </c>
      <c r="B424" t="e">
        <f>Weighting!$C$16</f>
        <v>#DIV/0!</v>
      </c>
      <c r="C424" t="e">
        <f>Weighting!$F$16</f>
        <v>#NUM!</v>
      </c>
      <c r="D424" t="e">
        <f>IF(C424=1,'Data Transformation'!$G$3+0.5*'Data Transformation'!$W$25,IF(C425=1,D425-'Data Transformation'!$W$25,FALSE))</f>
        <v>#NUM!</v>
      </c>
      <c r="E424">
        <f t="array" ref="E424">IF(ISLOGICAL(D424),"",FREQUENCY(IF('Data Transformation'!$B$425:$B$8425='Bin Analysis'!$B411,'Data Transformation'!$G$425:$G$8425),D424))</f>
        <v>2001</v>
      </c>
      <c r="F424">
        <f t="shared" si="51"/>
        <v>0</v>
      </c>
      <c r="G424">
        <f>Weighting!$H$16</f>
        <v>0</v>
      </c>
      <c r="H424">
        <f t="array" ref="H424">FREQUENCY(IF('Data Transformation'!$B$4:$B$8425=B411,'Data Transformation'!$G$4:$G$8425),'Bin Analysis'!$B424)</f>
        <v>2073</v>
      </c>
      <c r="I424">
        <f t="shared" si="52"/>
        <v>0</v>
      </c>
      <c r="J424">
        <f t="shared" si="53"/>
        <v>0</v>
      </c>
      <c r="K424">
        <f>J424*Weighting!$W$16</f>
        <v>0</v>
      </c>
      <c r="M424" s="14"/>
    </row>
    <row r="425" spans="1:13" x14ac:dyDescent="0.25">
      <c r="A425" s="32" t="str">
        <f>IF(Weighting!$P$17&gt;0,B425,"")</f>
        <v/>
      </c>
      <c r="B425" t="e">
        <f>Weighting!$C$17</f>
        <v>#DIV/0!</v>
      </c>
      <c r="C425" t="e">
        <f>Weighting!$F$17</f>
        <v>#NUM!</v>
      </c>
      <c r="D425" t="e">
        <f>IF(C425=1,'Data Transformation'!$G$3+0.5*'Data Transformation'!$W$25,IF(C426=1,D426-'Data Transformation'!$W$25,FALSE))</f>
        <v>#NUM!</v>
      </c>
      <c r="E425">
        <f t="array" ref="E425">IF(ISLOGICAL(D425),"",FREQUENCY(IF('Data Transformation'!$B$425:$B$8425='Bin Analysis'!$B411,'Data Transformation'!$G$425:$G$8425),D425))</f>
        <v>2001</v>
      </c>
      <c r="F425">
        <f t="shared" si="51"/>
        <v>0</v>
      </c>
      <c r="G425">
        <f>Weighting!$H$17</f>
        <v>0</v>
      </c>
      <c r="H425">
        <f t="array" ref="H425">FREQUENCY(IF('Data Transformation'!$B$4:$B$8425=B411,'Data Transformation'!$G$4:$G$8425),'Bin Analysis'!$B425)</f>
        <v>2073</v>
      </c>
      <c r="I425">
        <f t="shared" si="52"/>
        <v>0</v>
      </c>
      <c r="J425">
        <f t="shared" si="53"/>
        <v>0</v>
      </c>
      <c r="K425">
        <f>J425*Weighting!$W$17</f>
        <v>0</v>
      </c>
      <c r="M425" s="14"/>
    </row>
    <row r="426" spans="1:13" x14ac:dyDescent="0.25">
      <c r="A426" s="32" t="str">
        <f>IF(Weighting!$P$18&gt;0,B426,"")</f>
        <v/>
      </c>
      <c r="B426" t="e">
        <f>Weighting!$C$18</f>
        <v>#DIV/0!</v>
      </c>
      <c r="C426" t="e">
        <f>Weighting!$F$18</f>
        <v>#NUM!</v>
      </c>
      <c r="D426" t="e">
        <f>IF(C426=1,'Data Transformation'!$G$3+0.5*'Data Transformation'!$W$25,IF(C427=1,D427-'Data Transformation'!$W$25,FALSE))</f>
        <v>#NUM!</v>
      </c>
      <c r="E426">
        <f t="array" ref="E426">IF(ISLOGICAL(D426),"",FREQUENCY(IF('Data Transformation'!$B$425:$B$8425='Bin Analysis'!$B411,'Data Transformation'!$G$425:$G$8425),D426))</f>
        <v>2001</v>
      </c>
      <c r="F426">
        <f t="shared" si="51"/>
        <v>0</v>
      </c>
      <c r="G426">
        <f>Weighting!$H$18</f>
        <v>0</v>
      </c>
      <c r="H426">
        <f t="array" ref="H426">FREQUENCY(IF('Data Transformation'!$B$4:$B$8425=B411,'Data Transformation'!$G$4:$G$8425),'Bin Analysis'!$B426)</f>
        <v>2073</v>
      </c>
      <c r="I426">
        <f t="shared" si="52"/>
        <v>0</v>
      </c>
      <c r="J426">
        <f t="shared" si="53"/>
        <v>0</v>
      </c>
      <c r="K426">
        <f>J426*Weighting!$W$18</f>
        <v>0</v>
      </c>
      <c r="M426" s="14"/>
    </row>
    <row r="427" spans="1:13" x14ac:dyDescent="0.25">
      <c r="A427" s="32" t="str">
        <f>IF(Weighting!$P$19&gt;0,B427,"")</f>
        <v/>
      </c>
      <c r="B427" t="e">
        <f>Weighting!$C$19</f>
        <v>#DIV/0!</v>
      </c>
      <c r="C427" t="e">
        <f>Weighting!$F$19</f>
        <v>#NUM!</v>
      </c>
      <c r="D427" t="e">
        <f>IF(C427=1,'Data Transformation'!$G$3+0.5*'Data Transformation'!$W$25,IF(C428=1,D428-'Data Transformation'!$W$25,FALSE))</f>
        <v>#NUM!</v>
      </c>
      <c r="E427">
        <f t="array" ref="E427">IF(ISLOGICAL(D427),"",FREQUENCY(IF('Data Transformation'!$B$425:$B$8425='Bin Analysis'!$B411,'Data Transformation'!$G$425:$G$8425),D427))</f>
        <v>2001</v>
      </c>
      <c r="F427">
        <f t="shared" si="51"/>
        <v>0</v>
      </c>
      <c r="G427">
        <f>Weighting!$H$19</f>
        <v>0</v>
      </c>
      <c r="H427">
        <f t="array" ref="H427">FREQUENCY(IF('Data Transformation'!$B$4:$B$8425=B411,'Data Transformation'!$G$4:$G$8425),'Bin Analysis'!$B427)</f>
        <v>2073</v>
      </c>
      <c r="I427">
        <f t="shared" si="52"/>
        <v>0</v>
      </c>
      <c r="J427">
        <f t="shared" si="53"/>
        <v>0</v>
      </c>
      <c r="K427">
        <f>J427*Weighting!$W$19</f>
        <v>0</v>
      </c>
      <c r="M427" s="14"/>
    </row>
    <row r="428" spans="1:13" x14ac:dyDescent="0.25">
      <c r="A428" s="32" t="str">
        <f>IF(Weighting!$P$20&gt;0,B428,"")</f>
        <v/>
      </c>
      <c r="B428" t="e">
        <f>Weighting!$C$20</f>
        <v>#DIV/0!</v>
      </c>
      <c r="C428" t="e">
        <f>Weighting!$F$20</f>
        <v>#NUM!</v>
      </c>
      <c r="D428" t="e">
        <f>IF(C428=1,'Data Transformation'!$G$3+0.5*'Data Transformation'!$W$25,IF(C429=1,D429-'Data Transformation'!$W$25,FALSE))</f>
        <v>#NUM!</v>
      </c>
      <c r="E428">
        <f t="array" ref="E428">IF(ISLOGICAL(D428),"",FREQUENCY(IF('Data Transformation'!$B$425:$B$8425='Bin Analysis'!$B411,'Data Transformation'!$G$425:$G$8425),D428))</f>
        <v>2001</v>
      </c>
      <c r="F428">
        <f t="shared" si="51"/>
        <v>0</v>
      </c>
      <c r="G428">
        <f>Weighting!$H$20</f>
        <v>0</v>
      </c>
      <c r="H428">
        <f t="array" ref="H428">FREQUENCY(IF('Data Transformation'!$B$4:$B$8425=B411,'Data Transformation'!$G$4:$G$8425),'Bin Analysis'!$B428)</f>
        <v>2073</v>
      </c>
      <c r="I428">
        <f t="shared" si="52"/>
        <v>0</v>
      </c>
      <c r="J428">
        <f t="shared" si="53"/>
        <v>0</v>
      </c>
      <c r="K428">
        <f>J428*Weighting!$W$20</f>
        <v>0</v>
      </c>
      <c r="M428" s="14"/>
    </row>
    <row r="429" spans="1:13" x14ac:dyDescent="0.25">
      <c r="A429" s="32" t="str">
        <f>IF(Weighting!$P$21&gt;0,B429,"")</f>
        <v/>
      </c>
      <c r="B429" t="e">
        <f>Weighting!$C$21</f>
        <v>#DIV/0!</v>
      </c>
      <c r="C429" t="e">
        <f>Weighting!$F$21</f>
        <v>#NUM!</v>
      </c>
      <c r="D429" t="e">
        <f>IF(C429=1,'Data Transformation'!$G$3+0.5*'Data Transformation'!$W$25,IF(C430=1,D430-'Data Transformation'!$W$25,FALSE))</f>
        <v>#NUM!</v>
      </c>
      <c r="E429">
        <f t="array" ref="E429">IF(ISLOGICAL(D429),"",FREQUENCY(IF('Data Transformation'!$B$425:$B$8425='Bin Analysis'!$B411,'Data Transformation'!$G$425:$G$8425),D429))</f>
        <v>2001</v>
      </c>
      <c r="F429">
        <f t="shared" si="51"/>
        <v>0</v>
      </c>
      <c r="G429">
        <f>Weighting!$H$21</f>
        <v>0</v>
      </c>
      <c r="H429">
        <f t="array" ref="H429">FREQUENCY(IF('Data Transformation'!$B$4:$B$8425=B411,'Data Transformation'!$G$4:$G$8425),'Bin Analysis'!$B429)</f>
        <v>2073</v>
      </c>
      <c r="I429">
        <f t="shared" si="52"/>
        <v>0</v>
      </c>
      <c r="J429">
        <f t="shared" si="53"/>
        <v>0</v>
      </c>
      <c r="K429">
        <f>J429*Weighting!$W$21</f>
        <v>0</v>
      </c>
      <c r="M429" s="14"/>
    </row>
    <row r="430" spans="1:13" x14ac:dyDescent="0.25">
      <c r="A430" s="32" t="str">
        <f>IF(Weighting!$P$22&gt;0,B430,"")</f>
        <v/>
      </c>
      <c r="B430" t="e">
        <f>Weighting!$C$22</f>
        <v>#DIV/0!</v>
      </c>
      <c r="C430" t="e">
        <f>Weighting!$F$22</f>
        <v>#NUM!</v>
      </c>
      <c r="D430" t="e">
        <f>IF(C430=1,'Data Transformation'!$G$3+0.5*'Data Transformation'!$W$25,IF(C431=1,D431-'Data Transformation'!$W$25,FALSE))</f>
        <v>#NUM!</v>
      </c>
      <c r="E430">
        <f t="array" ref="E430">IF(ISLOGICAL(D430),"",FREQUENCY(IF('Data Transformation'!$B$425:$B$8425='Bin Analysis'!$B411,'Data Transformation'!$G$425:$G$8425),D430))</f>
        <v>2001</v>
      </c>
      <c r="F430">
        <f t="shared" si="51"/>
        <v>0</v>
      </c>
      <c r="G430">
        <f>Weighting!$H$22</f>
        <v>0</v>
      </c>
      <c r="H430">
        <f t="array" ref="H430">FREQUENCY(IF('Data Transformation'!$B$4:$B$8425=B411,'Data Transformation'!$G$4:$G$8425),'Bin Analysis'!$B430)</f>
        <v>2073</v>
      </c>
      <c r="I430">
        <f t="shared" si="52"/>
        <v>0</v>
      </c>
      <c r="J430">
        <f t="shared" si="53"/>
        <v>0</v>
      </c>
      <c r="K430">
        <f>J430*Weighting!$W$22</f>
        <v>0</v>
      </c>
      <c r="M430" s="14"/>
    </row>
    <row r="431" spans="1:13" x14ac:dyDescent="0.25">
      <c r="A431" s="32" t="str">
        <f>IF(Weighting!$P$23&gt;0,B431,"")</f>
        <v/>
      </c>
      <c r="B431" t="e">
        <f>Weighting!$C$23</f>
        <v>#DIV/0!</v>
      </c>
      <c r="C431" t="e">
        <f>Weighting!$F$23</f>
        <v>#NUM!</v>
      </c>
      <c r="D431" t="e">
        <f>IF(C431=1,'Data Transformation'!$G$3+0.5*'Data Transformation'!$W$25,IF(C432=1,D432-'Data Transformation'!$W$25,FALSE))</f>
        <v>#NUM!</v>
      </c>
      <c r="E431">
        <f t="array" ref="E431">IF(ISLOGICAL(D431),"",FREQUENCY(IF('Data Transformation'!$B$425:$B$8425='Bin Analysis'!$B411,'Data Transformation'!$G$425:$G$8425),D431))</f>
        <v>2001</v>
      </c>
      <c r="F431">
        <f t="shared" si="51"/>
        <v>0</v>
      </c>
      <c r="G431">
        <f>Weighting!$H$23</f>
        <v>0</v>
      </c>
      <c r="H431">
        <f t="array" ref="H431">FREQUENCY(IF('Data Transformation'!$B$4:$B$8425=B411,'Data Transformation'!$G$4:$G$8425),'Bin Analysis'!$B431)</f>
        <v>2073</v>
      </c>
      <c r="I431">
        <f t="shared" si="52"/>
        <v>0</v>
      </c>
      <c r="J431">
        <f t="shared" si="53"/>
        <v>0</v>
      </c>
      <c r="K431">
        <f>J431*Weighting!$W$23</f>
        <v>0</v>
      </c>
      <c r="M431" s="14"/>
    </row>
    <row r="432" spans="1:13" x14ac:dyDescent="0.25">
      <c r="A432" s="32" t="str">
        <f>IF(Weighting!$P$24&gt;0,B432,"")</f>
        <v/>
      </c>
      <c r="B432" t="e">
        <f>Weighting!$C$24</f>
        <v>#DIV/0!</v>
      </c>
      <c r="C432" t="e">
        <f>Weighting!$F$24</f>
        <v>#NUM!</v>
      </c>
      <c r="D432" t="e">
        <f>IF(C432=1,'Data Transformation'!$G$3+0.5*'Data Transformation'!$W$25,IF(C433=1,D433-'Data Transformation'!$W$25,FALSE))</f>
        <v>#NUM!</v>
      </c>
      <c r="E432">
        <f t="array" ref="E432">IF(ISLOGICAL(D432),"",FREQUENCY(IF('Data Transformation'!$B$425:$B$8425='Bin Analysis'!$B411,'Data Transformation'!$G$425:$G$8425),D432))</f>
        <v>2001</v>
      </c>
      <c r="F432">
        <f t="shared" si="51"/>
        <v>0</v>
      </c>
      <c r="G432">
        <f>Weighting!$H$24</f>
        <v>0</v>
      </c>
      <c r="H432">
        <f t="array" ref="H432">FREQUENCY(IF('Data Transformation'!$B$4:$B$8425=B411,'Data Transformation'!$G$4:$G$8425),'Bin Analysis'!$B432)</f>
        <v>2073</v>
      </c>
      <c r="I432">
        <f t="shared" si="52"/>
        <v>0</v>
      </c>
      <c r="J432">
        <f t="shared" si="53"/>
        <v>0</v>
      </c>
      <c r="K432">
        <f>J432*Weighting!$W$24</f>
        <v>0</v>
      </c>
      <c r="M432" s="14"/>
    </row>
    <row r="433" spans="1:25" x14ac:dyDescent="0.25">
      <c r="A433" s="32" t="str">
        <f>IF(Weighting!$P$25&gt;0,B433,"")</f>
        <v/>
      </c>
      <c r="B433" t="e">
        <f>Weighting!$C$25</f>
        <v>#DIV/0!</v>
      </c>
      <c r="C433" t="e">
        <f>Weighting!$F$25</f>
        <v>#NUM!</v>
      </c>
      <c r="D433" t="e">
        <f>IF(C433=1,'Data Transformation'!$G$3+0.5*'Data Transformation'!$W$25,IF(C434=1,D434-'Data Transformation'!$W$25,FALSE))</f>
        <v>#NUM!</v>
      </c>
      <c r="E433">
        <f t="array" ref="E433">IF(ISLOGICAL(D433),"",FREQUENCY(IF('Data Transformation'!$B$425:$B$8425='Bin Analysis'!$B411,'Data Transformation'!$G$425:$G$8425),D433))</f>
        <v>2001</v>
      </c>
      <c r="F433">
        <f t="shared" si="51"/>
        <v>0</v>
      </c>
      <c r="G433">
        <f>Weighting!$H$25</f>
        <v>0</v>
      </c>
      <c r="H433">
        <f t="array" ref="H433">FREQUENCY(IF('Data Transformation'!$B$4:$B$8425=B411,'Data Transformation'!$G$4:$G$8425),'Bin Analysis'!$B433)</f>
        <v>2073</v>
      </c>
      <c r="I433">
        <f t="shared" si="52"/>
        <v>0</v>
      </c>
      <c r="J433">
        <f t="shared" si="53"/>
        <v>0</v>
      </c>
      <c r="K433">
        <f>J433*Weighting!$W$25</f>
        <v>0</v>
      </c>
      <c r="M433" s="14"/>
    </row>
    <row r="434" spans="1:25" x14ac:dyDescent="0.25">
      <c r="O434"/>
      <c r="P434"/>
      <c r="Q434"/>
      <c r="R434"/>
    </row>
    <row r="435" spans="1:25" ht="23.25" x14ac:dyDescent="0.35">
      <c r="A435" s="21" t="s">
        <v>0</v>
      </c>
      <c r="B435" s="21" t="str">
        <f>IFERROR(VLOOKUP(C435,'Data Transformation'!$L$6:$M$426,2,FALSE),"")</f>
        <v/>
      </c>
      <c r="C435" s="21">
        <f>C411+1</f>
        <v>18</v>
      </c>
      <c r="D435" s="21"/>
      <c r="E435" s="21"/>
      <c r="F435" s="21"/>
      <c r="G435" s="21"/>
      <c r="H435" s="22"/>
      <c r="I435" s="22"/>
      <c r="J435" s="22"/>
      <c r="K435" s="21"/>
      <c r="L435" s="21" t="str">
        <f>B435</f>
        <v/>
      </c>
      <c r="M435" s="23" t="e">
        <f>INDEX('Data Transformation'!$O$4:$O$424,MATCH($B435,'Data Transformation'!$M$4:$M$424,0),MATCH($M$2,'Data Transformation'!$O$3,0))</f>
        <v>#N/A</v>
      </c>
      <c r="N435" s="27" t="e">
        <f>IF('Input and Summary Results'!$J$16="minimum",'Bin Analysis'!X436/(M435-1),'Bin Analysis'!Y435/('Bin Analysis'!M435-1))</f>
        <v>#N/A</v>
      </c>
      <c r="O435" s="27" t="e">
        <f>IF(M435=FALSE,NA(),(VLOOKUP(1,C438:K457,4,FALSE))/(M435-1))</f>
        <v>#N/A</v>
      </c>
      <c r="P435" s="27" t="e">
        <f>IF(M435=FALSE,NA(),SUM(J438:J457)/Weighting!$S$5)</f>
        <v>#N/A</v>
      </c>
      <c r="Q435" s="27" t="e">
        <f>IF(M435=FALSE,NA(),SUM(K438:K457)/Weighting!$S$6)</f>
        <v>#N/A</v>
      </c>
      <c r="R435" s="27" t="e">
        <f>IF(M435=FALSE,NA(),(VLOOKUP(1,G438:K457,3,FALSE))/(M435-1))</f>
        <v>#N/A</v>
      </c>
      <c r="S435" s="22" t="e">
        <f>IF(M435=FALSE,NA(),IF(SUM(J438:J457)=2,"yes","no"))</f>
        <v>#N/A</v>
      </c>
      <c r="X435" s="2" cm="2">
        <f t="array" ref="X435:X436">FREQUENCY(IF('Data Transformation'!$B$425:$B$6424='Bin Analysis'!L435,'Data Transformation'!$G$425:$G$6424),'Data Transformation'!$U$11)</f>
        <v>0</v>
      </c>
      <c r="Y435" s="2" cm="2">
        <f t="array" ref="Y435:Y436">FREQUENCY(IF('Data Transformation'!$B$425:$B$6424='Bin Analysis'!L435,'Data Transformation'!$G$425:$G$6424),'Data Transformation'!$U$12)</f>
        <v>0</v>
      </c>
    </row>
    <row r="436" spans="1:25" x14ac:dyDescent="0.25">
      <c r="A436" s="14" t="s">
        <v>67</v>
      </c>
      <c r="B436" t="s">
        <v>47</v>
      </c>
      <c r="C436" t="s">
        <v>5</v>
      </c>
      <c r="D436" t="s">
        <v>98</v>
      </c>
      <c r="E436" t="s">
        <v>99</v>
      </c>
      <c r="F436" t="s">
        <v>100</v>
      </c>
      <c r="G436" t="s">
        <v>69</v>
      </c>
      <c r="H436" t="s">
        <v>31</v>
      </c>
      <c r="I436" t="s">
        <v>32</v>
      </c>
      <c r="J436" t="s">
        <v>46</v>
      </c>
      <c r="K436" s="14" t="s">
        <v>45</v>
      </c>
      <c r="M436" s="14"/>
      <c r="X436" s="2">
        <v>0</v>
      </c>
      <c r="Y436" s="2">
        <v>0</v>
      </c>
    </row>
    <row r="437" spans="1:25" x14ac:dyDescent="0.25">
      <c r="A437" s="32"/>
      <c r="D437" t="e">
        <f>IF(C437=1,'Data Transformation'!$G$3+0.5*'Data Transformation'!$W$25,IF(C438=1,D438-'Data Transformation'!$W$25,FALSE))</f>
        <v>#NUM!</v>
      </c>
      <c r="E437">
        <f t="array" ref="E437">IF(ISLOGICAL(D437),"",FREQUENCY(IF('Data Transformation'!$B$425:$B$8425='Bin Analysis'!$B435,'Data Transformation'!$G$425:$G$8425),D437))</f>
        <v>2001</v>
      </c>
      <c r="F437" t="e">
        <f>IF(ISLOGICAL(D437),"",E437-E436)</f>
        <v>#VALUE!</v>
      </c>
      <c r="M437" s="14"/>
    </row>
    <row r="438" spans="1:25" x14ac:dyDescent="0.25">
      <c r="A438" s="32" t="e">
        <f>IF(Weighting!$P$6&gt;0,B438,"")</f>
        <v>#NUM!</v>
      </c>
      <c r="B438" t="e">
        <f>Weighting!$C$6</f>
        <v>#DIV/0!</v>
      </c>
      <c r="C438" t="e">
        <f>Weighting!$F$6</f>
        <v>#NUM!</v>
      </c>
      <c r="D438" t="e">
        <f>IF(C438=1,'Data Transformation'!$G$3+0.5*'Data Transformation'!$W$25,IF(C439=1,D439-'Data Transformation'!$W$25,FALSE))</f>
        <v>#NUM!</v>
      </c>
      <c r="E438">
        <f t="array" ref="E438">IF(ISLOGICAL(D438),"",FREQUENCY(IF('Data Transformation'!$B$425:$B$8425='Bin Analysis'!$B435,'Data Transformation'!$G$425:$G$8425),D438))</f>
        <v>2001</v>
      </c>
      <c r="F438">
        <f>IF(ISLOGICAL(D438),"",E438-E437)</f>
        <v>0</v>
      </c>
      <c r="G438">
        <f>Weighting!$H$6</f>
        <v>1</v>
      </c>
      <c r="H438">
        <f t="array" ref="H438">FREQUENCY(IF('Data Transformation'!$B$4:$B$8425=B435,'Data Transformation'!$G$4:$G$8425),'Bin Analysis'!$B438)</f>
        <v>2073</v>
      </c>
      <c r="I438">
        <f>H438-H437</f>
        <v>2073</v>
      </c>
      <c r="J438">
        <f>IF(I438=0,0,1)</f>
        <v>1</v>
      </c>
      <c r="K438" t="e">
        <f>J438*Weighting!$W$6</f>
        <v>#NUM!</v>
      </c>
      <c r="M438" s="14"/>
    </row>
    <row r="439" spans="1:25" x14ac:dyDescent="0.25">
      <c r="A439" s="32" t="str">
        <f>IF(Weighting!$P$7&gt;0,B439,"")</f>
        <v/>
      </c>
      <c r="B439" t="e">
        <f>Weighting!$C$7</f>
        <v>#DIV/0!</v>
      </c>
      <c r="C439" t="e">
        <f>Weighting!$F$7</f>
        <v>#NUM!</v>
      </c>
      <c r="D439" t="e">
        <f>IF(C439=1,'Data Transformation'!$G$3+0.5*'Data Transformation'!$W$25,IF(C440=1,D440-'Data Transformation'!$W$25,FALSE))</f>
        <v>#NUM!</v>
      </c>
      <c r="E439">
        <f t="array" ref="E439">IF(ISLOGICAL(D439),"",FREQUENCY(IF('Data Transformation'!$B$425:$B$8425='Bin Analysis'!$B435,'Data Transformation'!$G$425:$G$8425),D439))</f>
        <v>2001</v>
      </c>
      <c r="F439">
        <f t="shared" ref="F439:F457" si="54">IF(ISLOGICAL(D439),"",E439-E438)</f>
        <v>0</v>
      </c>
      <c r="G439">
        <f>Weighting!$H$7</f>
        <v>0</v>
      </c>
      <c r="H439">
        <f t="array" ref="H439">FREQUENCY(IF('Data Transformation'!$B$4:$B$8425=B435,'Data Transformation'!$G$4:$G$8425),'Bin Analysis'!$B439)</f>
        <v>2073</v>
      </c>
      <c r="I439">
        <f t="shared" ref="I439:I457" si="55">H439-H438</f>
        <v>0</v>
      </c>
      <c r="J439">
        <f>IF(I439=0,0,1)</f>
        <v>0</v>
      </c>
      <c r="K439">
        <f>J439*Weighting!$W$7</f>
        <v>0</v>
      </c>
      <c r="M439" s="14"/>
    </row>
    <row r="440" spans="1:25" x14ac:dyDescent="0.25">
      <c r="A440" s="32" t="str">
        <f>IF(Weighting!$P$8&gt;0,B440,"")</f>
        <v/>
      </c>
      <c r="B440" t="e">
        <f>Weighting!$C$8</f>
        <v>#DIV/0!</v>
      </c>
      <c r="C440" t="e">
        <f>Weighting!$F$8</f>
        <v>#NUM!</v>
      </c>
      <c r="D440" t="e">
        <f>IF(C440=1,'Data Transformation'!$G$3+0.5*'Data Transformation'!$W$25,IF(C441=1,D441-'Data Transformation'!$W$25,FALSE))</f>
        <v>#NUM!</v>
      </c>
      <c r="E440">
        <f t="array" ref="E440">IF(ISLOGICAL(D440),"",FREQUENCY(IF('Data Transformation'!$B$425:$B$8425='Bin Analysis'!$B435,'Data Transformation'!$G$425:$G$8425),D440))</f>
        <v>2001</v>
      </c>
      <c r="F440">
        <f t="shared" si="54"/>
        <v>0</v>
      </c>
      <c r="G440">
        <f>Weighting!$H$8</f>
        <v>0</v>
      </c>
      <c r="H440">
        <f t="array" ref="H440">FREQUENCY(IF('Data Transformation'!$B$4:$B$8425=B435,'Data Transformation'!$G$4:$G$8425),'Bin Analysis'!$B440)</f>
        <v>2073</v>
      </c>
      <c r="I440">
        <f t="shared" si="55"/>
        <v>0</v>
      </c>
      <c r="J440">
        <f t="shared" ref="J440:J457" si="56">IF(I440=0,0,1)</f>
        <v>0</v>
      </c>
      <c r="K440">
        <f>J440*Weighting!$W$8</f>
        <v>0</v>
      </c>
      <c r="M440" s="14"/>
    </row>
    <row r="441" spans="1:25" x14ac:dyDescent="0.25">
      <c r="A441" s="32" t="str">
        <f>IF(Weighting!$P$9&gt;0,B441,"")</f>
        <v/>
      </c>
      <c r="B441" s="50" t="e">
        <f>Weighting!$C$9</f>
        <v>#DIV/0!</v>
      </c>
      <c r="C441" t="e">
        <f>Weighting!$F$9</f>
        <v>#NUM!</v>
      </c>
      <c r="D441" t="e">
        <f>IF(C441=1,'Data Transformation'!$G$3+0.5*'Data Transformation'!$W$25,IF(C442=1,D442-'Data Transformation'!$W$25,FALSE))</f>
        <v>#NUM!</v>
      </c>
      <c r="E441">
        <f t="array" ref="E441">IF(ISLOGICAL(D441),"",FREQUENCY(IF('Data Transformation'!$B$425:$B$8425='Bin Analysis'!$B435,'Data Transformation'!$G$425:$G$8425),D441))</f>
        <v>2001</v>
      </c>
      <c r="F441">
        <f t="shared" si="54"/>
        <v>0</v>
      </c>
      <c r="G441">
        <f>Weighting!$H$9</f>
        <v>0</v>
      </c>
      <c r="H441">
        <f t="array" ref="H441">FREQUENCY(IF('Data Transformation'!$B$4:$B$8425=B435,'Data Transformation'!$G$4:$G$8425),'Bin Analysis'!$B441)</f>
        <v>2073</v>
      </c>
      <c r="I441">
        <f t="shared" si="55"/>
        <v>0</v>
      </c>
      <c r="J441">
        <f t="shared" si="56"/>
        <v>0</v>
      </c>
      <c r="K441">
        <f>J441*Weighting!$W$9</f>
        <v>0</v>
      </c>
      <c r="M441" s="14"/>
    </row>
    <row r="442" spans="1:25" x14ac:dyDescent="0.25">
      <c r="A442" s="32" t="str">
        <f>IF(Weighting!$P$10&gt;0,B442,"")</f>
        <v/>
      </c>
      <c r="B442" t="e">
        <f>Weighting!$C$10</f>
        <v>#DIV/0!</v>
      </c>
      <c r="C442" t="e">
        <f>Weighting!$F$10</f>
        <v>#NUM!</v>
      </c>
      <c r="D442" t="e">
        <f>IF(C442=1,'Data Transformation'!$G$3+0.5*'Data Transformation'!$W$25,IF(C443=1,D443-'Data Transformation'!$W$25,FALSE))</f>
        <v>#NUM!</v>
      </c>
      <c r="E442">
        <f t="array" ref="E442">IF(ISLOGICAL(D442),"",FREQUENCY(IF('Data Transformation'!$B$425:$B$8425='Bin Analysis'!$B435,'Data Transformation'!$G$425:$G$8425),D442))</f>
        <v>2001</v>
      </c>
      <c r="F442">
        <f t="shared" si="54"/>
        <v>0</v>
      </c>
      <c r="G442">
        <f>Weighting!$H$10</f>
        <v>0</v>
      </c>
      <c r="H442">
        <f t="array" ref="H442">FREQUENCY(IF('Data Transformation'!$B$4:$B$8425=B435,'Data Transformation'!$G$4:$G$8425),'Bin Analysis'!$B442)</f>
        <v>2073</v>
      </c>
      <c r="I442">
        <f t="shared" si="55"/>
        <v>0</v>
      </c>
      <c r="J442">
        <f t="shared" si="56"/>
        <v>0</v>
      </c>
      <c r="K442">
        <f>J442*Weighting!$W$10</f>
        <v>0</v>
      </c>
      <c r="M442" s="14"/>
    </row>
    <row r="443" spans="1:25" x14ac:dyDescent="0.25">
      <c r="A443" s="32" t="str">
        <f>IF(Weighting!$P$11&gt;0,B443,"")</f>
        <v/>
      </c>
      <c r="B443" t="e">
        <f>Weighting!$C$11</f>
        <v>#DIV/0!</v>
      </c>
      <c r="C443" t="e">
        <f>Weighting!$F$11</f>
        <v>#NUM!</v>
      </c>
      <c r="D443" t="e">
        <f>IF(C443=1,'Data Transformation'!$G$3+0.5*'Data Transformation'!$W$25,IF(C444=1,D444-'Data Transformation'!$W$25,FALSE))</f>
        <v>#NUM!</v>
      </c>
      <c r="E443">
        <f t="array" ref="E443">IF(ISLOGICAL(D443),"",FREQUENCY(IF('Data Transformation'!$B$425:$B$8425='Bin Analysis'!$B435,'Data Transformation'!$G$425:$G$8425),D443))</f>
        <v>2001</v>
      </c>
      <c r="F443">
        <f t="shared" si="54"/>
        <v>0</v>
      </c>
      <c r="G443">
        <f>Weighting!$H$11</f>
        <v>0</v>
      </c>
      <c r="H443">
        <f t="array" ref="H443">FREQUENCY(IF('Data Transformation'!$B$4:$B$8425=B435,'Data Transformation'!$G$4:$G$8425),'Bin Analysis'!$B443)</f>
        <v>2073</v>
      </c>
      <c r="I443">
        <f t="shared" si="55"/>
        <v>0</v>
      </c>
      <c r="J443">
        <f t="shared" si="56"/>
        <v>0</v>
      </c>
      <c r="K443">
        <f>J443*Weighting!$W$11</f>
        <v>0</v>
      </c>
      <c r="M443" s="14"/>
    </row>
    <row r="444" spans="1:25" x14ac:dyDescent="0.25">
      <c r="A444" s="32" t="str">
        <f>IF(Weighting!$P$12&gt;0,B444,"")</f>
        <v/>
      </c>
      <c r="B444" t="e">
        <f>Weighting!$C$12</f>
        <v>#DIV/0!</v>
      </c>
      <c r="C444" t="e">
        <f>Weighting!$F$12</f>
        <v>#NUM!</v>
      </c>
      <c r="D444" t="e">
        <f>IF(C444=1,'Data Transformation'!$G$3+0.5*'Data Transformation'!$W$25,IF(C445=1,D445-'Data Transformation'!$W$25,FALSE))</f>
        <v>#NUM!</v>
      </c>
      <c r="E444">
        <f t="array" ref="E444">IF(ISLOGICAL(D444),"",FREQUENCY(IF('Data Transformation'!$B$425:$B$8425='Bin Analysis'!$B435,'Data Transformation'!$G$425:$G$8425),D444))</f>
        <v>2001</v>
      </c>
      <c r="F444">
        <f t="shared" si="54"/>
        <v>0</v>
      </c>
      <c r="G444">
        <f>Weighting!$H$12</f>
        <v>0</v>
      </c>
      <c r="H444">
        <f t="array" ref="H444">FREQUENCY(IF('Data Transformation'!$B$4:$B$8425=B435,'Data Transformation'!$G$4:$G$8425),'Bin Analysis'!$B444)</f>
        <v>2073</v>
      </c>
      <c r="I444">
        <f t="shared" si="55"/>
        <v>0</v>
      </c>
      <c r="J444">
        <f t="shared" si="56"/>
        <v>0</v>
      </c>
      <c r="K444">
        <f>J444*Weighting!$W$12</f>
        <v>0</v>
      </c>
      <c r="M444" s="14"/>
    </row>
    <row r="445" spans="1:25" x14ac:dyDescent="0.25">
      <c r="A445" s="32" t="str">
        <f>IF(Weighting!$P$13&gt;0,B445,"")</f>
        <v/>
      </c>
      <c r="B445" t="e">
        <f>Weighting!$C$13</f>
        <v>#DIV/0!</v>
      </c>
      <c r="C445" t="e">
        <f>Weighting!$F$13</f>
        <v>#NUM!</v>
      </c>
      <c r="D445" t="e">
        <f>IF(C445=1,'Data Transformation'!$G$3+0.5*'Data Transformation'!$W$25,IF(C446=1,D446-'Data Transformation'!$W$25,FALSE))</f>
        <v>#NUM!</v>
      </c>
      <c r="E445">
        <f t="array" ref="E445">IF(ISLOGICAL(D445),"",FREQUENCY(IF('Data Transformation'!$B$425:$B$8425='Bin Analysis'!$B435,'Data Transformation'!$G$425:$G$8425),D445))</f>
        <v>2001</v>
      </c>
      <c r="F445">
        <f t="shared" si="54"/>
        <v>0</v>
      </c>
      <c r="G445">
        <f>Weighting!$H$13</f>
        <v>0</v>
      </c>
      <c r="H445">
        <f t="array" ref="H445">FREQUENCY(IF('Data Transformation'!$B$4:$B$8425=B435,'Data Transformation'!$G$4:$G$8425),'Bin Analysis'!$B445)</f>
        <v>2073</v>
      </c>
      <c r="I445">
        <f t="shared" si="55"/>
        <v>0</v>
      </c>
      <c r="J445">
        <f t="shared" si="56"/>
        <v>0</v>
      </c>
      <c r="K445">
        <f>J445*Weighting!$W$13</f>
        <v>0</v>
      </c>
      <c r="M445" s="14"/>
    </row>
    <row r="446" spans="1:25" x14ac:dyDescent="0.25">
      <c r="A446" s="32" t="str">
        <f>IF(Weighting!$P$14&gt;0,B446,"")</f>
        <v/>
      </c>
      <c r="B446" t="e">
        <f>Weighting!$C$14</f>
        <v>#DIV/0!</v>
      </c>
      <c r="C446" t="e">
        <f>Weighting!$F$14</f>
        <v>#NUM!</v>
      </c>
      <c r="D446" t="e">
        <f>IF(C446=1,'Data Transformation'!$G$3+0.5*'Data Transformation'!$W$25,IF(C447=1,D447-'Data Transformation'!$W$25,FALSE))</f>
        <v>#NUM!</v>
      </c>
      <c r="E446">
        <f t="array" ref="E446">IF(ISLOGICAL(D446),"",FREQUENCY(IF('Data Transformation'!$B$425:$B$8425='Bin Analysis'!$B435,'Data Transformation'!$G$425:$G$8425),D446))</f>
        <v>2001</v>
      </c>
      <c r="F446">
        <f t="shared" si="54"/>
        <v>0</v>
      </c>
      <c r="G446">
        <f>Weighting!$H$14</f>
        <v>0</v>
      </c>
      <c r="H446">
        <f t="array" ref="H446">FREQUENCY(IF('Data Transformation'!$B$4:$B$8425=B435,'Data Transformation'!$G$4:$G$8425),'Bin Analysis'!$B446)</f>
        <v>2073</v>
      </c>
      <c r="I446">
        <f t="shared" si="55"/>
        <v>0</v>
      </c>
      <c r="J446">
        <f t="shared" si="56"/>
        <v>0</v>
      </c>
      <c r="K446">
        <f>J446*Weighting!$W$14</f>
        <v>0</v>
      </c>
      <c r="M446" s="14"/>
    </row>
    <row r="447" spans="1:25" x14ac:dyDescent="0.25">
      <c r="A447" s="32" t="str">
        <f>IF(Weighting!$P$15&gt;0,B447,"")</f>
        <v/>
      </c>
      <c r="B447" t="e">
        <f>Weighting!$C$15</f>
        <v>#DIV/0!</v>
      </c>
      <c r="C447" t="e">
        <f>Weighting!$F$15</f>
        <v>#NUM!</v>
      </c>
      <c r="D447" t="e">
        <f>IF(C447=1,'Data Transformation'!$G$3+0.5*'Data Transformation'!$W$25,IF(C448=1,D448-'Data Transformation'!$W$25,FALSE))</f>
        <v>#NUM!</v>
      </c>
      <c r="E447">
        <f t="array" ref="E447">IF(ISLOGICAL(D447),"",FREQUENCY(IF('Data Transformation'!$B$425:$B$8425='Bin Analysis'!$B435,'Data Transformation'!$G$425:$G$8425),D447))</f>
        <v>2001</v>
      </c>
      <c r="F447">
        <f t="shared" si="54"/>
        <v>0</v>
      </c>
      <c r="G447">
        <f>Weighting!$H$15</f>
        <v>0</v>
      </c>
      <c r="H447">
        <f t="array" ref="H447">FREQUENCY(IF('Data Transformation'!$B$4:$B$8425=B435,'Data Transformation'!$G$4:$G$8425),'Bin Analysis'!$B447)</f>
        <v>2073</v>
      </c>
      <c r="I447">
        <f t="shared" si="55"/>
        <v>0</v>
      </c>
      <c r="J447">
        <f t="shared" si="56"/>
        <v>0</v>
      </c>
      <c r="K447">
        <f>J447*Weighting!$W$15</f>
        <v>0</v>
      </c>
      <c r="M447" s="14"/>
    </row>
    <row r="448" spans="1:25" x14ac:dyDescent="0.25">
      <c r="A448" s="32" t="str">
        <f>IF(Weighting!$P$16&gt;0,B448,"")</f>
        <v/>
      </c>
      <c r="B448" t="e">
        <f>Weighting!$C$16</f>
        <v>#DIV/0!</v>
      </c>
      <c r="C448" t="e">
        <f>Weighting!$F$16</f>
        <v>#NUM!</v>
      </c>
      <c r="D448" t="e">
        <f>IF(C448=1,'Data Transformation'!$G$3+0.5*'Data Transformation'!$W$25,IF(C449=1,D449-'Data Transformation'!$W$25,FALSE))</f>
        <v>#NUM!</v>
      </c>
      <c r="E448">
        <f t="array" ref="E448">IF(ISLOGICAL(D448),"",FREQUENCY(IF('Data Transformation'!$B$425:$B$8425='Bin Analysis'!$B435,'Data Transformation'!$G$425:$G$8425),D448))</f>
        <v>2001</v>
      </c>
      <c r="F448">
        <f t="shared" si="54"/>
        <v>0</v>
      </c>
      <c r="G448">
        <f>Weighting!$H$16</f>
        <v>0</v>
      </c>
      <c r="H448">
        <f t="array" ref="H448">FREQUENCY(IF('Data Transformation'!$B$4:$B$8425=B435,'Data Transformation'!$G$4:$G$8425),'Bin Analysis'!$B448)</f>
        <v>2073</v>
      </c>
      <c r="I448">
        <f t="shared" si="55"/>
        <v>0</v>
      </c>
      <c r="J448">
        <f t="shared" si="56"/>
        <v>0</v>
      </c>
      <c r="K448">
        <f>J448*Weighting!$W$16</f>
        <v>0</v>
      </c>
      <c r="M448" s="14"/>
    </row>
    <row r="449" spans="1:25" x14ac:dyDescent="0.25">
      <c r="A449" s="32" t="str">
        <f>IF(Weighting!$P$17&gt;0,B449,"")</f>
        <v/>
      </c>
      <c r="B449" t="e">
        <f>Weighting!$C$17</f>
        <v>#DIV/0!</v>
      </c>
      <c r="C449" t="e">
        <f>Weighting!$F$17</f>
        <v>#NUM!</v>
      </c>
      <c r="D449" t="e">
        <f>IF(C449=1,'Data Transformation'!$G$3+0.5*'Data Transformation'!$W$25,IF(C450=1,D450-'Data Transformation'!$W$25,FALSE))</f>
        <v>#NUM!</v>
      </c>
      <c r="E449">
        <f t="array" ref="E449">IF(ISLOGICAL(D449),"",FREQUENCY(IF('Data Transformation'!$B$425:$B$8425='Bin Analysis'!$B435,'Data Transformation'!$G$425:$G$8425),D449))</f>
        <v>2001</v>
      </c>
      <c r="F449">
        <f t="shared" si="54"/>
        <v>0</v>
      </c>
      <c r="G449">
        <f>Weighting!$H$17</f>
        <v>0</v>
      </c>
      <c r="H449">
        <f t="array" ref="H449">FREQUENCY(IF('Data Transformation'!$B$4:$B$8425=B435,'Data Transformation'!$G$4:$G$8425),'Bin Analysis'!$B449)</f>
        <v>2073</v>
      </c>
      <c r="I449">
        <f t="shared" si="55"/>
        <v>0</v>
      </c>
      <c r="J449">
        <f t="shared" si="56"/>
        <v>0</v>
      </c>
      <c r="K449">
        <f>J449*Weighting!$W$17</f>
        <v>0</v>
      </c>
      <c r="M449" s="14"/>
    </row>
    <row r="450" spans="1:25" x14ac:dyDescent="0.25">
      <c r="A450" s="32" t="str">
        <f>IF(Weighting!$P$18&gt;0,B450,"")</f>
        <v/>
      </c>
      <c r="B450" t="e">
        <f>Weighting!$C$18</f>
        <v>#DIV/0!</v>
      </c>
      <c r="C450" t="e">
        <f>Weighting!$F$18</f>
        <v>#NUM!</v>
      </c>
      <c r="D450" t="e">
        <f>IF(C450=1,'Data Transformation'!$G$3+0.5*'Data Transformation'!$W$25,IF(C451=1,D451-'Data Transformation'!$W$25,FALSE))</f>
        <v>#NUM!</v>
      </c>
      <c r="E450">
        <f t="array" ref="E450">IF(ISLOGICAL(D450),"",FREQUENCY(IF('Data Transformation'!$B$425:$B$8425='Bin Analysis'!$B435,'Data Transformation'!$G$425:$G$8425),D450))</f>
        <v>2001</v>
      </c>
      <c r="F450">
        <f t="shared" si="54"/>
        <v>0</v>
      </c>
      <c r="G450">
        <f>Weighting!$H$18</f>
        <v>0</v>
      </c>
      <c r="H450">
        <f t="array" ref="H450">FREQUENCY(IF('Data Transformation'!$B$4:$B$8425=B435,'Data Transformation'!$G$4:$G$8425),'Bin Analysis'!$B450)</f>
        <v>2073</v>
      </c>
      <c r="I450">
        <f t="shared" si="55"/>
        <v>0</v>
      </c>
      <c r="J450">
        <f t="shared" si="56"/>
        <v>0</v>
      </c>
      <c r="K450">
        <f>J450*Weighting!$W$18</f>
        <v>0</v>
      </c>
      <c r="M450" s="14"/>
    </row>
    <row r="451" spans="1:25" x14ac:dyDescent="0.25">
      <c r="A451" s="32" t="str">
        <f>IF(Weighting!$P$19&gt;0,B451,"")</f>
        <v/>
      </c>
      <c r="B451" t="e">
        <f>Weighting!$C$19</f>
        <v>#DIV/0!</v>
      </c>
      <c r="C451" t="e">
        <f>Weighting!$F$19</f>
        <v>#NUM!</v>
      </c>
      <c r="D451" t="e">
        <f>IF(C451=1,'Data Transformation'!$G$3+0.5*'Data Transformation'!$W$25,IF(C452=1,D452-'Data Transformation'!$W$25,FALSE))</f>
        <v>#NUM!</v>
      </c>
      <c r="E451">
        <f t="array" ref="E451">IF(ISLOGICAL(D451),"",FREQUENCY(IF('Data Transformation'!$B$425:$B$8425='Bin Analysis'!$B435,'Data Transformation'!$G$425:$G$8425),D451))</f>
        <v>2001</v>
      </c>
      <c r="F451">
        <f t="shared" si="54"/>
        <v>0</v>
      </c>
      <c r="G451">
        <f>Weighting!$H$19</f>
        <v>0</v>
      </c>
      <c r="H451">
        <f t="array" ref="H451">FREQUENCY(IF('Data Transformation'!$B$4:$B$8425=B435,'Data Transformation'!$G$4:$G$8425),'Bin Analysis'!$B451)</f>
        <v>2073</v>
      </c>
      <c r="I451">
        <f t="shared" si="55"/>
        <v>0</v>
      </c>
      <c r="J451">
        <f t="shared" si="56"/>
        <v>0</v>
      </c>
      <c r="K451">
        <f>J451*Weighting!$W$19</f>
        <v>0</v>
      </c>
      <c r="M451" s="14"/>
    </row>
    <row r="452" spans="1:25" x14ac:dyDescent="0.25">
      <c r="A452" s="32" t="str">
        <f>IF(Weighting!$P$20&gt;0,B452,"")</f>
        <v/>
      </c>
      <c r="B452" t="e">
        <f>Weighting!$C$20</f>
        <v>#DIV/0!</v>
      </c>
      <c r="C452" t="e">
        <f>Weighting!$F$20</f>
        <v>#NUM!</v>
      </c>
      <c r="D452" t="e">
        <f>IF(C452=1,'Data Transformation'!$G$3+0.5*'Data Transformation'!$W$25,IF(C453=1,D453-'Data Transformation'!$W$25,FALSE))</f>
        <v>#NUM!</v>
      </c>
      <c r="E452">
        <f t="array" ref="E452">IF(ISLOGICAL(D452),"",FREQUENCY(IF('Data Transformation'!$B$425:$B$8425='Bin Analysis'!$B435,'Data Transformation'!$G$425:$G$8425),D452))</f>
        <v>2001</v>
      </c>
      <c r="F452">
        <f t="shared" si="54"/>
        <v>0</v>
      </c>
      <c r="G452">
        <f>Weighting!$H$20</f>
        <v>0</v>
      </c>
      <c r="H452">
        <f t="array" ref="H452">FREQUENCY(IF('Data Transformation'!$B$4:$B$8425=B435,'Data Transformation'!$G$4:$G$8425),'Bin Analysis'!$B452)</f>
        <v>2073</v>
      </c>
      <c r="I452">
        <f t="shared" si="55"/>
        <v>0</v>
      </c>
      <c r="J452">
        <f t="shared" si="56"/>
        <v>0</v>
      </c>
      <c r="K452">
        <f>J452*Weighting!$W$20</f>
        <v>0</v>
      </c>
      <c r="M452" s="14"/>
    </row>
    <row r="453" spans="1:25" x14ac:dyDescent="0.25">
      <c r="A453" s="32" t="str">
        <f>IF(Weighting!$P$21&gt;0,B453,"")</f>
        <v/>
      </c>
      <c r="B453" t="e">
        <f>Weighting!$C$21</f>
        <v>#DIV/0!</v>
      </c>
      <c r="C453" t="e">
        <f>Weighting!$F$21</f>
        <v>#NUM!</v>
      </c>
      <c r="D453" t="e">
        <f>IF(C453=1,'Data Transformation'!$G$3+0.5*'Data Transformation'!$W$25,IF(C454=1,D454-'Data Transformation'!$W$25,FALSE))</f>
        <v>#NUM!</v>
      </c>
      <c r="E453">
        <f t="array" ref="E453">IF(ISLOGICAL(D453),"",FREQUENCY(IF('Data Transformation'!$B$425:$B$8425='Bin Analysis'!$B435,'Data Transformation'!$G$425:$G$8425),D453))</f>
        <v>2001</v>
      </c>
      <c r="F453">
        <f t="shared" si="54"/>
        <v>0</v>
      </c>
      <c r="G453">
        <f>Weighting!$H$21</f>
        <v>0</v>
      </c>
      <c r="H453">
        <f t="array" ref="H453">FREQUENCY(IF('Data Transformation'!$B$4:$B$8425=B435,'Data Transformation'!$G$4:$G$8425),'Bin Analysis'!$B453)</f>
        <v>2073</v>
      </c>
      <c r="I453">
        <f t="shared" si="55"/>
        <v>0</v>
      </c>
      <c r="J453">
        <f t="shared" si="56"/>
        <v>0</v>
      </c>
      <c r="K453">
        <f>J453*Weighting!$W$21</f>
        <v>0</v>
      </c>
      <c r="M453" s="14"/>
    </row>
    <row r="454" spans="1:25" x14ac:dyDescent="0.25">
      <c r="A454" s="32" t="str">
        <f>IF(Weighting!$P$22&gt;0,B454,"")</f>
        <v/>
      </c>
      <c r="B454" t="e">
        <f>Weighting!$C$22</f>
        <v>#DIV/0!</v>
      </c>
      <c r="C454" t="e">
        <f>Weighting!$F$22</f>
        <v>#NUM!</v>
      </c>
      <c r="D454" t="e">
        <f>IF(C454=1,'Data Transformation'!$G$3+0.5*'Data Transformation'!$W$25,IF(C455=1,D455-'Data Transformation'!$W$25,FALSE))</f>
        <v>#NUM!</v>
      </c>
      <c r="E454">
        <f t="array" ref="E454">IF(ISLOGICAL(D454),"",FREQUENCY(IF('Data Transformation'!$B$425:$B$8425='Bin Analysis'!$B435,'Data Transformation'!$G$425:$G$8425),D454))</f>
        <v>2001</v>
      </c>
      <c r="F454">
        <f t="shared" si="54"/>
        <v>0</v>
      </c>
      <c r="G454">
        <f>Weighting!$H$22</f>
        <v>0</v>
      </c>
      <c r="H454">
        <f t="array" ref="H454">FREQUENCY(IF('Data Transformation'!$B$4:$B$8425=B435,'Data Transformation'!$G$4:$G$8425),'Bin Analysis'!$B454)</f>
        <v>2073</v>
      </c>
      <c r="I454">
        <f t="shared" si="55"/>
        <v>0</v>
      </c>
      <c r="J454">
        <f t="shared" si="56"/>
        <v>0</v>
      </c>
      <c r="K454">
        <f>J454*Weighting!$W$22</f>
        <v>0</v>
      </c>
      <c r="M454" s="14"/>
    </row>
    <row r="455" spans="1:25" x14ac:dyDescent="0.25">
      <c r="A455" s="32" t="str">
        <f>IF(Weighting!$P$23&gt;0,B455,"")</f>
        <v/>
      </c>
      <c r="B455" t="e">
        <f>Weighting!$C$23</f>
        <v>#DIV/0!</v>
      </c>
      <c r="C455" t="e">
        <f>Weighting!$F$23</f>
        <v>#NUM!</v>
      </c>
      <c r="D455" t="e">
        <f>IF(C455=1,'Data Transformation'!$G$3+0.5*'Data Transformation'!$W$25,IF(C456=1,D456-'Data Transformation'!$W$25,FALSE))</f>
        <v>#NUM!</v>
      </c>
      <c r="E455">
        <f t="array" ref="E455">IF(ISLOGICAL(D455),"",FREQUENCY(IF('Data Transformation'!$B$425:$B$8425='Bin Analysis'!$B435,'Data Transformation'!$G$425:$G$8425),D455))</f>
        <v>2001</v>
      </c>
      <c r="F455">
        <f t="shared" si="54"/>
        <v>0</v>
      </c>
      <c r="G455">
        <f>Weighting!$H$23</f>
        <v>0</v>
      </c>
      <c r="H455">
        <f t="array" ref="H455">FREQUENCY(IF('Data Transformation'!$B$4:$B$8425=B435,'Data Transformation'!$G$4:$G$8425),'Bin Analysis'!$B455)</f>
        <v>2073</v>
      </c>
      <c r="I455">
        <f t="shared" si="55"/>
        <v>0</v>
      </c>
      <c r="J455">
        <f t="shared" si="56"/>
        <v>0</v>
      </c>
      <c r="K455">
        <f>J455*Weighting!$W$23</f>
        <v>0</v>
      </c>
      <c r="M455" s="14"/>
    </row>
    <row r="456" spans="1:25" x14ac:dyDescent="0.25">
      <c r="A456" s="32" t="str">
        <f>IF(Weighting!$P$24&gt;0,B456,"")</f>
        <v/>
      </c>
      <c r="B456" t="e">
        <f>Weighting!$C$24</f>
        <v>#DIV/0!</v>
      </c>
      <c r="C456" t="e">
        <f>Weighting!$F$24</f>
        <v>#NUM!</v>
      </c>
      <c r="D456" t="e">
        <f>IF(C456=1,'Data Transformation'!$G$3+0.5*'Data Transformation'!$W$25,IF(C457=1,D457-'Data Transformation'!$W$25,FALSE))</f>
        <v>#NUM!</v>
      </c>
      <c r="E456">
        <f t="array" ref="E456">IF(ISLOGICAL(D456),"",FREQUENCY(IF('Data Transformation'!$B$425:$B$8425='Bin Analysis'!$B435,'Data Transformation'!$G$425:$G$8425),D456))</f>
        <v>2001</v>
      </c>
      <c r="F456">
        <f t="shared" si="54"/>
        <v>0</v>
      </c>
      <c r="G456">
        <f>Weighting!$H$24</f>
        <v>0</v>
      </c>
      <c r="H456">
        <f t="array" ref="H456">FREQUENCY(IF('Data Transformation'!$B$4:$B$8425=B435,'Data Transformation'!$G$4:$G$8425),'Bin Analysis'!$B456)</f>
        <v>2073</v>
      </c>
      <c r="I456">
        <f t="shared" si="55"/>
        <v>0</v>
      </c>
      <c r="J456">
        <f t="shared" si="56"/>
        <v>0</v>
      </c>
      <c r="K456">
        <f>J456*Weighting!$W$24</f>
        <v>0</v>
      </c>
      <c r="M456" s="14"/>
    </row>
    <row r="457" spans="1:25" x14ac:dyDescent="0.25">
      <c r="A457" s="32" t="str">
        <f>IF(Weighting!$P$25&gt;0,B457,"")</f>
        <v/>
      </c>
      <c r="B457" t="e">
        <f>Weighting!$C$25</f>
        <v>#DIV/0!</v>
      </c>
      <c r="C457" t="e">
        <f>Weighting!$F$25</f>
        <v>#NUM!</v>
      </c>
      <c r="D457" t="e">
        <f>IF(C457=1,'Data Transformation'!$G$3+0.5*'Data Transformation'!$W$25,IF(C458=1,D458-'Data Transformation'!$W$25,FALSE))</f>
        <v>#NUM!</v>
      </c>
      <c r="E457">
        <f t="array" ref="E457">IF(ISLOGICAL(D457),"",FREQUENCY(IF('Data Transformation'!$B$425:$B$8425='Bin Analysis'!$B435,'Data Transformation'!$G$425:$G$8425),D457))</f>
        <v>2001</v>
      </c>
      <c r="F457">
        <f t="shared" si="54"/>
        <v>0</v>
      </c>
      <c r="G457">
        <f>Weighting!$H$25</f>
        <v>0</v>
      </c>
      <c r="H457">
        <f t="array" ref="H457">FREQUENCY(IF('Data Transformation'!$B$4:$B$8425=B435,'Data Transformation'!$G$4:$G$8425),'Bin Analysis'!$B457)</f>
        <v>2073</v>
      </c>
      <c r="I457">
        <f t="shared" si="55"/>
        <v>0</v>
      </c>
      <c r="J457">
        <f t="shared" si="56"/>
        <v>0</v>
      </c>
      <c r="K457">
        <f>J457*Weighting!$W$25</f>
        <v>0</v>
      </c>
      <c r="M457" s="14"/>
    </row>
    <row r="458" spans="1:25" x14ac:dyDescent="0.25">
      <c r="O458"/>
      <c r="P458"/>
      <c r="Q458"/>
      <c r="R458"/>
    </row>
    <row r="459" spans="1:25" ht="23.25" x14ac:dyDescent="0.35">
      <c r="A459" s="21" t="s">
        <v>0</v>
      </c>
      <c r="B459" s="21" t="str">
        <f>IFERROR(VLOOKUP(C459,'Data Transformation'!$L$6:$M$426,2,FALSE),"")</f>
        <v/>
      </c>
      <c r="C459" s="21">
        <f>C435+1</f>
        <v>19</v>
      </c>
      <c r="D459" s="21"/>
      <c r="E459" s="21"/>
      <c r="F459" s="21"/>
      <c r="G459" s="21"/>
      <c r="H459" s="22"/>
      <c r="I459" s="22"/>
      <c r="J459" s="22"/>
      <c r="K459" s="21"/>
      <c r="L459" s="21" t="str">
        <f>B459</f>
        <v/>
      </c>
      <c r="M459" s="23" t="e">
        <f>INDEX('Data Transformation'!$O$4:$O$424,MATCH($B459,'Data Transformation'!$M$4:$M$424,0),MATCH($M$2,'Data Transformation'!$O$3,0))</f>
        <v>#N/A</v>
      </c>
      <c r="N459" s="27" t="e">
        <f>IF('Input and Summary Results'!$J$16="minimum",'Bin Analysis'!X460/(M459-1),'Bin Analysis'!Y459/('Bin Analysis'!M459-1))</f>
        <v>#N/A</v>
      </c>
      <c r="O459" s="27" t="e">
        <f>IF(M459=FALSE,NA(),(VLOOKUP(1,C462:K481,4,FALSE))/(M459-1))</f>
        <v>#N/A</v>
      </c>
      <c r="P459" s="27" t="e">
        <f>IF(M459=FALSE,NA(),SUM(J462:J481)/Weighting!$S$5)</f>
        <v>#N/A</v>
      </c>
      <c r="Q459" s="27" t="e">
        <f>IF(M459=FALSE,NA(),SUM(K462:K481)/Weighting!$S$6)</f>
        <v>#N/A</v>
      </c>
      <c r="R459" s="27" t="e">
        <f>IF(M459=FALSE,NA(),(VLOOKUP(1,G462:K481,3,FALSE))/(M459-1))</f>
        <v>#N/A</v>
      </c>
      <c r="S459" s="22" t="e">
        <f>IF(M459=FALSE,NA(),IF(SUM(J462:J481)=2,"yes","no"))</f>
        <v>#N/A</v>
      </c>
      <c r="X459" s="2" cm="2">
        <f t="array" ref="X459:X460">FREQUENCY(IF('Data Transformation'!$B$425:$B$6424='Bin Analysis'!L459,'Data Transformation'!$G$425:$G$6424),'Data Transformation'!$U$11)</f>
        <v>0</v>
      </c>
      <c r="Y459" s="2" cm="2">
        <f t="array" ref="Y459:Y460">FREQUENCY(IF('Data Transformation'!$B$425:$B$6424='Bin Analysis'!L459,'Data Transformation'!$G$425:$G$6424),'Data Transformation'!$U$12)</f>
        <v>0</v>
      </c>
    </row>
    <row r="460" spans="1:25" x14ac:dyDescent="0.25">
      <c r="A460" s="14" t="s">
        <v>67</v>
      </c>
      <c r="B460" t="s">
        <v>47</v>
      </c>
      <c r="C460" t="s">
        <v>5</v>
      </c>
      <c r="D460" t="s">
        <v>98</v>
      </c>
      <c r="E460" t="s">
        <v>99</v>
      </c>
      <c r="F460" t="s">
        <v>100</v>
      </c>
      <c r="G460" t="s">
        <v>69</v>
      </c>
      <c r="H460" t="s">
        <v>31</v>
      </c>
      <c r="I460" t="s">
        <v>32</v>
      </c>
      <c r="J460" t="s">
        <v>46</v>
      </c>
      <c r="K460" s="14" t="s">
        <v>45</v>
      </c>
      <c r="M460" s="14"/>
      <c r="X460" s="2">
        <v>0</v>
      </c>
      <c r="Y460" s="2">
        <v>0</v>
      </c>
    </row>
    <row r="461" spans="1:25" x14ac:dyDescent="0.25">
      <c r="A461" s="32"/>
      <c r="D461" t="e">
        <f>IF(C461=1,'Data Transformation'!$G$3+0.5*'Data Transformation'!$W$25,IF(C462=1,D462-'Data Transformation'!$W$25,FALSE))</f>
        <v>#NUM!</v>
      </c>
      <c r="E461">
        <f t="array" ref="E461">IF(ISLOGICAL(D461),"",FREQUENCY(IF('Data Transformation'!$B$425:$B$8425='Bin Analysis'!$B459,'Data Transformation'!$G$425:$G$8425),D461))</f>
        <v>2001</v>
      </c>
      <c r="F461" t="e">
        <f>IF(ISLOGICAL(D461),"",E461-E460)</f>
        <v>#VALUE!</v>
      </c>
      <c r="M461" s="14"/>
    </row>
    <row r="462" spans="1:25" x14ac:dyDescent="0.25">
      <c r="A462" s="32" t="e">
        <f>IF(Weighting!$P$6&gt;0,B462,"")</f>
        <v>#NUM!</v>
      </c>
      <c r="B462" t="e">
        <f>Weighting!$C$6</f>
        <v>#DIV/0!</v>
      </c>
      <c r="C462" t="e">
        <f>Weighting!$F$6</f>
        <v>#NUM!</v>
      </c>
      <c r="D462" t="e">
        <f>IF(C462=1,'Data Transformation'!$G$3+0.5*'Data Transformation'!$W$25,IF(C463=1,D463-'Data Transformation'!$W$25,FALSE))</f>
        <v>#NUM!</v>
      </c>
      <c r="E462">
        <f t="array" ref="E462">IF(ISLOGICAL(D462),"",FREQUENCY(IF('Data Transformation'!$B$425:$B$8425='Bin Analysis'!$B459,'Data Transformation'!$G$425:$G$8425),D462))</f>
        <v>2001</v>
      </c>
      <c r="F462">
        <f>IF(ISLOGICAL(D462),"",E462-E461)</f>
        <v>0</v>
      </c>
      <c r="G462">
        <f>Weighting!$H$6</f>
        <v>1</v>
      </c>
      <c r="H462">
        <f t="array" ref="H462">FREQUENCY(IF('Data Transformation'!$B$4:$B$8425=B459,'Data Transformation'!$G$4:$G$8425),'Bin Analysis'!$B462)</f>
        <v>2073</v>
      </c>
      <c r="I462">
        <f>H462-H461</f>
        <v>2073</v>
      </c>
      <c r="J462">
        <f>IF(I462=0,0,1)</f>
        <v>1</v>
      </c>
      <c r="K462" t="e">
        <f>J462*Weighting!$W$6</f>
        <v>#NUM!</v>
      </c>
      <c r="M462" s="14"/>
    </row>
    <row r="463" spans="1:25" x14ac:dyDescent="0.25">
      <c r="A463" s="32" t="str">
        <f>IF(Weighting!$P$7&gt;0,B463,"")</f>
        <v/>
      </c>
      <c r="B463" t="e">
        <f>Weighting!$C$7</f>
        <v>#DIV/0!</v>
      </c>
      <c r="C463" t="e">
        <f>Weighting!$F$7</f>
        <v>#NUM!</v>
      </c>
      <c r="D463" t="e">
        <f>IF(C463=1,'Data Transformation'!$G$3+0.5*'Data Transformation'!$W$25,IF(C464=1,D464-'Data Transformation'!$W$25,FALSE))</f>
        <v>#NUM!</v>
      </c>
      <c r="E463">
        <f t="array" ref="E463">IF(ISLOGICAL(D463),"",FREQUENCY(IF('Data Transformation'!$B$425:$B$8425='Bin Analysis'!$B459,'Data Transformation'!$G$425:$G$8425),D463))</f>
        <v>2001</v>
      </c>
      <c r="F463">
        <f t="shared" ref="F463:F481" si="57">IF(ISLOGICAL(D463),"",E463-E462)</f>
        <v>0</v>
      </c>
      <c r="G463">
        <f>Weighting!$H$7</f>
        <v>0</v>
      </c>
      <c r="H463">
        <f t="array" ref="H463">FREQUENCY(IF('Data Transformation'!$B$4:$B$8425=B459,'Data Transformation'!$G$4:$G$8425),'Bin Analysis'!$B463)</f>
        <v>2073</v>
      </c>
      <c r="I463">
        <f t="shared" ref="I463:I481" si="58">H463-H462</f>
        <v>0</v>
      </c>
      <c r="J463">
        <f>IF(I463=0,0,1)</f>
        <v>0</v>
      </c>
      <c r="K463">
        <f>J463*Weighting!$W$7</f>
        <v>0</v>
      </c>
      <c r="M463" s="14"/>
    </row>
    <row r="464" spans="1:25" x14ac:dyDescent="0.25">
      <c r="A464" s="32" t="str">
        <f>IF(Weighting!$P$8&gt;0,B464,"")</f>
        <v/>
      </c>
      <c r="B464" t="e">
        <f>Weighting!$C$8</f>
        <v>#DIV/0!</v>
      </c>
      <c r="C464" t="e">
        <f>Weighting!$F$8</f>
        <v>#NUM!</v>
      </c>
      <c r="D464" t="e">
        <f>IF(C464=1,'Data Transformation'!$G$3+0.5*'Data Transformation'!$W$25,IF(C465=1,D465-'Data Transformation'!$W$25,FALSE))</f>
        <v>#NUM!</v>
      </c>
      <c r="E464">
        <f t="array" ref="E464">IF(ISLOGICAL(D464),"",FREQUENCY(IF('Data Transformation'!$B$425:$B$8425='Bin Analysis'!$B459,'Data Transformation'!$G$425:$G$8425),D464))</f>
        <v>2001</v>
      </c>
      <c r="F464">
        <f t="shared" si="57"/>
        <v>0</v>
      </c>
      <c r="G464">
        <f>Weighting!$H$8</f>
        <v>0</v>
      </c>
      <c r="H464">
        <f t="array" ref="H464">FREQUENCY(IF('Data Transformation'!$B$4:$B$8425=B459,'Data Transformation'!$G$4:$G$8425),'Bin Analysis'!$B464)</f>
        <v>2073</v>
      </c>
      <c r="I464">
        <f t="shared" si="58"/>
        <v>0</v>
      </c>
      <c r="J464">
        <f t="shared" ref="J464:J481" si="59">IF(I464=0,0,1)</f>
        <v>0</v>
      </c>
      <c r="K464">
        <f>J464*Weighting!$W$8</f>
        <v>0</v>
      </c>
      <c r="M464" s="14"/>
    </row>
    <row r="465" spans="1:13" x14ac:dyDescent="0.25">
      <c r="A465" s="32" t="str">
        <f>IF(Weighting!$P$9&gt;0,B465,"")</f>
        <v/>
      </c>
      <c r="B465" s="50" t="e">
        <f>Weighting!$C$9</f>
        <v>#DIV/0!</v>
      </c>
      <c r="C465" t="e">
        <f>Weighting!$F$9</f>
        <v>#NUM!</v>
      </c>
      <c r="D465" t="e">
        <f>IF(C465=1,'Data Transformation'!$G$3+0.5*'Data Transformation'!$W$25,IF(C466=1,D466-'Data Transformation'!$W$25,FALSE))</f>
        <v>#NUM!</v>
      </c>
      <c r="E465">
        <f t="array" ref="E465">IF(ISLOGICAL(D465),"",FREQUENCY(IF('Data Transformation'!$B$425:$B$8425='Bin Analysis'!$B459,'Data Transformation'!$G$425:$G$8425),D465))</f>
        <v>2001</v>
      </c>
      <c r="F465">
        <f t="shared" si="57"/>
        <v>0</v>
      </c>
      <c r="G465">
        <f>Weighting!$H$9</f>
        <v>0</v>
      </c>
      <c r="H465">
        <f t="array" ref="H465">FREQUENCY(IF('Data Transformation'!$B$4:$B$8425=B459,'Data Transformation'!$G$4:$G$8425),'Bin Analysis'!$B465)</f>
        <v>2073</v>
      </c>
      <c r="I465">
        <f t="shared" si="58"/>
        <v>0</v>
      </c>
      <c r="J465">
        <f t="shared" si="59"/>
        <v>0</v>
      </c>
      <c r="K465">
        <f>J465*Weighting!$W$9</f>
        <v>0</v>
      </c>
      <c r="M465" s="14"/>
    </row>
    <row r="466" spans="1:13" x14ac:dyDescent="0.25">
      <c r="A466" s="32" t="str">
        <f>IF(Weighting!$P$10&gt;0,B466,"")</f>
        <v/>
      </c>
      <c r="B466" t="e">
        <f>Weighting!$C$10</f>
        <v>#DIV/0!</v>
      </c>
      <c r="C466" t="e">
        <f>Weighting!$F$10</f>
        <v>#NUM!</v>
      </c>
      <c r="D466" t="e">
        <f>IF(C466=1,'Data Transformation'!$G$3+0.5*'Data Transformation'!$W$25,IF(C467=1,D467-'Data Transformation'!$W$25,FALSE))</f>
        <v>#NUM!</v>
      </c>
      <c r="E466">
        <f t="array" ref="E466">IF(ISLOGICAL(D466),"",FREQUENCY(IF('Data Transformation'!$B$425:$B$8425='Bin Analysis'!$B459,'Data Transformation'!$G$425:$G$8425),D466))</f>
        <v>2001</v>
      </c>
      <c r="F466">
        <f t="shared" si="57"/>
        <v>0</v>
      </c>
      <c r="G466">
        <f>Weighting!$H$10</f>
        <v>0</v>
      </c>
      <c r="H466">
        <f t="array" ref="H466">FREQUENCY(IF('Data Transformation'!$B$4:$B$8425=B459,'Data Transformation'!$G$4:$G$8425),'Bin Analysis'!$B466)</f>
        <v>2073</v>
      </c>
      <c r="I466">
        <f t="shared" si="58"/>
        <v>0</v>
      </c>
      <c r="J466">
        <f t="shared" si="59"/>
        <v>0</v>
      </c>
      <c r="K466">
        <f>J466*Weighting!$W$10</f>
        <v>0</v>
      </c>
      <c r="M466" s="14"/>
    </row>
    <row r="467" spans="1:13" x14ac:dyDescent="0.25">
      <c r="A467" s="32" t="str">
        <f>IF(Weighting!$P$11&gt;0,B467,"")</f>
        <v/>
      </c>
      <c r="B467" t="e">
        <f>Weighting!$C$11</f>
        <v>#DIV/0!</v>
      </c>
      <c r="C467" t="e">
        <f>Weighting!$F$11</f>
        <v>#NUM!</v>
      </c>
      <c r="D467" t="e">
        <f>IF(C467=1,'Data Transformation'!$G$3+0.5*'Data Transformation'!$W$25,IF(C468=1,D468-'Data Transformation'!$W$25,FALSE))</f>
        <v>#NUM!</v>
      </c>
      <c r="E467">
        <f t="array" ref="E467">IF(ISLOGICAL(D467),"",FREQUENCY(IF('Data Transformation'!$B$425:$B$8425='Bin Analysis'!$B459,'Data Transformation'!$G$425:$G$8425),D467))</f>
        <v>2001</v>
      </c>
      <c r="F467">
        <f t="shared" si="57"/>
        <v>0</v>
      </c>
      <c r="G467">
        <f>Weighting!$H$11</f>
        <v>0</v>
      </c>
      <c r="H467">
        <f t="array" ref="H467">FREQUENCY(IF('Data Transformation'!$B$4:$B$8425=B459,'Data Transformation'!$G$4:$G$8425),'Bin Analysis'!$B467)</f>
        <v>2073</v>
      </c>
      <c r="I467">
        <f t="shared" si="58"/>
        <v>0</v>
      </c>
      <c r="J467">
        <f t="shared" si="59"/>
        <v>0</v>
      </c>
      <c r="K467">
        <f>J467*Weighting!$W$11</f>
        <v>0</v>
      </c>
      <c r="M467" s="14"/>
    </row>
    <row r="468" spans="1:13" x14ac:dyDescent="0.25">
      <c r="A468" s="32" t="str">
        <f>IF(Weighting!$P$12&gt;0,B468,"")</f>
        <v/>
      </c>
      <c r="B468" t="e">
        <f>Weighting!$C$12</f>
        <v>#DIV/0!</v>
      </c>
      <c r="C468" t="e">
        <f>Weighting!$F$12</f>
        <v>#NUM!</v>
      </c>
      <c r="D468" t="e">
        <f>IF(C468=1,'Data Transformation'!$G$3+0.5*'Data Transformation'!$W$25,IF(C469=1,D469-'Data Transformation'!$W$25,FALSE))</f>
        <v>#NUM!</v>
      </c>
      <c r="E468">
        <f t="array" ref="E468">IF(ISLOGICAL(D468),"",FREQUENCY(IF('Data Transformation'!$B$425:$B$8425='Bin Analysis'!$B459,'Data Transformation'!$G$425:$G$8425),D468))</f>
        <v>2001</v>
      </c>
      <c r="F468">
        <f t="shared" si="57"/>
        <v>0</v>
      </c>
      <c r="G468">
        <f>Weighting!$H$12</f>
        <v>0</v>
      </c>
      <c r="H468">
        <f t="array" ref="H468">FREQUENCY(IF('Data Transformation'!$B$4:$B$8425=B459,'Data Transformation'!$G$4:$G$8425),'Bin Analysis'!$B468)</f>
        <v>2073</v>
      </c>
      <c r="I468">
        <f t="shared" si="58"/>
        <v>0</v>
      </c>
      <c r="J468">
        <f t="shared" si="59"/>
        <v>0</v>
      </c>
      <c r="K468">
        <f>J468*Weighting!$W$12</f>
        <v>0</v>
      </c>
      <c r="M468" s="14"/>
    </row>
    <row r="469" spans="1:13" x14ac:dyDescent="0.25">
      <c r="A469" s="32" t="str">
        <f>IF(Weighting!$P$13&gt;0,B469,"")</f>
        <v/>
      </c>
      <c r="B469" t="e">
        <f>Weighting!$C$13</f>
        <v>#DIV/0!</v>
      </c>
      <c r="C469" t="e">
        <f>Weighting!$F$13</f>
        <v>#NUM!</v>
      </c>
      <c r="D469" t="e">
        <f>IF(C469=1,'Data Transformation'!$G$3+0.5*'Data Transformation'!$W$25,IF(C470=1,D470-'Data Transformation'!$W$25,FALSE))</f>
        <v>#NUM!</v>
      </c>
      <c r="E469">
        <f t="array" ref="E469">IF(ISLOGICAL(D469),"",FREQUENCY(IF('Data Transformation'!$B$425:$B$8425='Bin Analysis'!$B459,'Data Transformation'!$G$425:$G$8425),D469))</f>
        <v>2001</v>
      </c>
      <c r="F469">
        <f t="shared" si="57"/>
        <v>0</v>
      </c>
      <c r="G469">
        <f>Weighting!$H$13</f>
        <v>0</v>
      </c>
      <c r="H469">
        <f t="array" ref="H469">FREQUENCY(IF('Data Transformation'!$B$4:$B$8425=B459,'Data Transformation'!$G$4:$G$8425),'Bin Analysis'!$B469)</f>
        <v>2073</v>
      </c>
      <c r="I469">
        <f t="shared" si="58"/>
        <v>0</v>
      </c>
      <c r="J469">
        <f t="shared" si="59"/>
        <v>0</v>
      </c>
      <c r="K469">
        <f>J469*Weighting!$W$13</f>
        <v>0</v>
      </c>
      <c r="M469" s="14"/>
    </row>
    <row r="470" spans="1:13" x14ac:dyDescent="0.25">
      <c r="A470" s="32" t="str">
        <f>IF(Weighting!$P$14&gt;0,B470,"")</f>
        <v/>
      </c>
      <c r="B470" t="e">
        <f>Weighting!$C$14</f>
        <v>#DIV/0!</v>
      </c>
      <c r="C470" t="e">
        <f>Weighting!$F$14</f>
        <v>#NUM!</v>
      </c>
      <c r="D470" t="e">
        <f>IF(C470=1,'Data Transformation'!$G$3+0.5*'Data Transformation'!$W$25,IF(C471=1,D471-'Data Transformation'!$W$25,FALSE))</f>
        <v>#NUM!</v>
      </c>
      <c r="E470">
        <f t="array" ref="E470">IF(ISLOGICAL(D470),"",FREQUENCY(IF('Data Transformation'!$B$425:$B$8425='Bin Analysis'!$B459,'Data Transformation'!$G$425:$G$8425),D470))</f>
        <v>2001</v>
      </c>
      <c r="F470">
        <f t="shared" si="57"/>
        <v>0</v>
      </c>
      <c r="G470">
        <f>Weighting!$H$14</f>
        <v>0</v>
      </c>
      <c r="H470">
        <f t="array" ref="H470">FREQUENCY(IF('Data Transformation'!$B$4:$B$8425=B459,'Data Transformation'!$G$4:$G$8425),'Bin Analysis'!$B470)</f>
        <v>2073</v>
      </c>
      <c r="I470">
        <f t="shared" si="58"/>
        <v>0</v>
      </c>
      <c r="J470">
        <f t="shared" si="59"/>
        <v>0</v>
      </c>
      <c r="K470">
        <f>J470*Weighting!$W$14</f>
        <v>0</v>
      </c>
      <c r="M470" s="14"/>
    </row>
    <row r="471" spans="1:13" x14ac:dyDescent="0.25">
      <c r="A471" s="32" t="str">
        <f>IF(Weighting!$P$15&gt;0,B471,"")</f>
        <v/>
      </c>
      <c r="B471" t="e">
        <f>Weighting!$C$15</f>
        <v>#DIV/0!</v>
      </c>
      <c r="C471" t="e">
        <f>Weighting!$F$15</f>
        <v>#NUM!</v>
      </c>
      <c r="D471" t="e">
        <f>IF(C471=1,'Data Transformation'!$G$3+0.5*'Data Transformation'!$W$25,IF(C472=1,D472-'Data Transformation'!$W$25,FALSE))</f>
        <v>#NUM!</v>
      </c>
      <c r="E471">
        <f t="array" ref="E471">IF(ISLOGICAL(D471),"",FREQUENCY(IF('Data Transformation'!$B$425:$B$8425='Bin Analysis'!$B459,'Data Transformation'!$G$425:$G$8425),D471))</f>
        <v>2001</v>
      </c>
      <c r="F471">
        <f t="shared" si="57"/>
        <v>0</v>
      </c>
      <c r="G471">
        <f>Weighting!$H$15</f>
        <v>0</v>
      </c>
      <c r="H471">
        <f t="array" ref="H471">FREQUENCY(IF('Data Transformation'!$B$4:$B$8425=B459,'Data Transformation'!$G$4:$G$8425),'Bin Analysis'!$B471)</f>
        <v>2073</v>
      </c>
      <c r="I471">
        <f t="shared" si="58"/>
        <v>0</v>
      </c>
      <c r="J471">
        <f t="shared" si="59"/>
        <v>0</v>
      </c>
      <c r="K471">
        <f>J471*Weighting!$W$15</f>
        <v>0</v>
      </c>
      <c r="M471" s="14"/>
    </row>
    <row r="472" spans="1:13" x14ac:dyDescent="0.25">
      <c r="A472" s="32" t="str">
        <f>IF(Weighting!$P$16&gt;0,B472,"")</f>
        <v/>
      </c>
      <c r="B472" t="e">
        <f>Weighting!$C$16</f>
        <v>#DIV/0!</v>
      </c>
      <c r="C472" t="e">
        <f>Weighting!$F$16</f>
        <v>#NUM!</v>
      </c>
      <c r="D472" t="e">
        <f>IF(C472=1,'Data Transformation'!$G$3+0.5*'Data Transformation'!$W$25,IF(C473=1,D473-'Data Transformation'!$W$25,FALSE))</f>
        <v>#NUM!</v>
      </c>
      <c r="E472">
        <f t="array" ref="E472">IF(ISLOGICAL(D472),"",FREQUENCY(IF('Data Transformation'!$B$425:$B$8425='Bin Analysis'!$B459,'Data Transformation'!$G$425:$G$8425),D472))</f>
        <v>2001</v>
      </c>
      <c r="F472">
        <f t="shared" si="57"/>
        <v>0</v>
      </c>
      <c r="G472">
        <f>Weighting!$H$16</f>
        <v>0</v>
      </c>
      <c r="H472">
        <f t="array" ref="H472">FREQUENCY(IF('Data Transformation'!$B$4:$B$8425=B459,'Data Transformation'!$G$4:$G$8425),'Bin Analysis'!$B472)</f>
        <v>2073</v>
      </c>
      <c r="I472">
        <f t="shared" si="58"/>
        <v>0</v>
      </c>
      <c r="J472">
        <f t="shared" si="59"/>
        <v>0</v>
      </c>
      <c r="K472">
        <f>J472*Weighting!$W$16</f>
        <v>0</v>
      </c>
      <c r="M472" s="14"/>
    </row>
    <row r="473" spans="1:13" x14ac:dyDescent="0.25">
      <c r="A473" s="32" t="str">
        <f>IF(Weighting!$P$17&gt;0,B473,"")</f>
        <v/>
      </c>
      <c r="B473" t="e">
        <f>Weighting!$C$17</f>
        <v>#DIV/0!</v>
      </c>
      <c r="C473" t="e">
        <f>Weighting!$F$17</f>
        <v>#NUM!</v>
      </c>
      <c r="D473" t="e">
        <f>IF(C473=1,'Data Transformation'!$G$3+0.5*'Data Transformation'!$W$25,IF(C474=1,D474-'Data Transformation'!$W$25,FALSE))</f>
        <v>#NUM!</v>
      </c>
      <c r="E473">
        <f t="array" ref="E473">IF(ISLOGICAL(D473),"",FREQUENCY(IF('Data Transformation'!$B$425:$B$8425='Bin Analysis'!$B459,'Data Transformation'!$G$425:$G$8425),D473))</f>
        <v>2001</v>
      </c>
      <c r="F473">
        <f t="shared" si="57"/>
        <v>0</v>
      </c>
      <c r="G473">
        <f>Weighting!$H$17</f>
        <v>0</v>
      </c>
      <c r="H473">
        <f t="array" ref="H473">FREQUENCY(IF('Data Transformation'!$B$4:$B$8425=B459,'Data Transformation'!$G$4:$G$8425),'Bin Analysis'!$B473)</f>
        <v>2073</v>
      </c>
      <c r="I473">
        <f t="shared" si="58"/>
        <v>0</v>
      </c>
      <c r="J473">
        <f t="shared" si="59"/>
        <v>0</v>
      </c>
      <c r="K473">
        <f>J473*Weighting!$W$17</f>
        <v>0</v>
      </c>
      <c r="M473" s="14"/>
    </row>
    <row r="474" spans="1:13" x14ac:dyDescent="0.25">
      <c r="A474" s="32" t="str">
        <f>IF(Weighting!$P$18&gt;0,B474,"")</f>
        <v/>
      </c>
      <c r="B474" t="e">
        <f>Weighting!$C$18</f>
        <v>#DIV/0!</v>
      </c>
      <c r="C474" t="e">
        <f>Weighting!$F$18</f>
        <v>#NUM!</v>
      </c>
      <c r="D474" t="e">
        <f>IF(C474=1,'Data Transformation'!$G$3+0.5*'Data Transformation'!$W$25,IF(C475=1,D475-'Data Transformation'!$W$25,FALSE))</f>
        <v>#NUM!</v>
      </c>
      <c r="E474">
        <f t="array" ref="E474">IF(ISLOGICAL(D474),"",FREQUENCY(IF('Data Transformation'!$B$425:$B$8425='Bin Analysis'!$B459,'Data Transformation'!$G$425:$G$8425),D474))</f>
        <v>2001</v>
      </c>
      <c r="F474">
        <f t="shared" si="57"/>
        <v>0</v>
      </c>
      <c r="G474">
        <f>Weighting!$H$18</f>
        <v>0</v>
      </c>
      <c r="H474">
        <f t="array" ref="H474">FREQUENCY(IF('Data Transformation'!$B$4:$B$8425=B459,'Data Transformation'!$G$4:$G$8425),'Bin Analysis'!$B474)</f>
        <v>2073</v>
      </c>
      <c r="I474">
        <f t="shared" si="58"/>
        <v>0</v>
      </c>
      <c r="J474">
        <f t="shared" si="59"/>
        <v>0</v>
      </c>
      <c r="K474">
        <f>J474*Weighting!$W$18</f>
        <v>0</v>
      </c>
      <c r="M474" s="14"/>
    </row>
    <row r="475" spans="1:13" x14ac:dyDescent="0.25">
      <c r="A475" s="32" t="str">
        <f>IF(Weighting!$P$19&gt;0,B475,"")</f>
        <v/>
      </c>
      <c r="B475" t="e">
        <f>Weighting!$C$19</f>
        <v>#DIV/0!</v>
      </c>
      <c r="C475" t="e">
        <f>Weighting!$F$19</f>
        <v>#NUM!</v>
      </c>
      <c r="D475" t="e">
        <f>IF(C475=1,'Data Transformation'!$G$3+0.5*'Data Transformation'!$W$25,IF(C476=1,D476-'Data Transformation'!$W$25,FALSE))</f>
        <v>#NUM!</v>
      </c>
      <c r="E475">
        <f t="array" ref="E475">IF(ISLOGICAL(D475),"",FREQUENCY(IF('Data Transformation'!$B$425:$B$8425='Bin Analysis'!$B459,'Data Transformation'!$G$425:$G$8425),D475))</f>
        <v>2001</v>
      </c>
      <c r="F475">
        <f t="shared" si="57"/>
        <v>0</v>
      </c>
      <c r="G475">
        <f>Weighting!$H$19</f>
        <v>0</v>
      </c>
      <c r="H475">
        <f t="array" ref="H475">FREQUENCY(IF('Data Transformation'!$B$4:$B$8425=B459,'Data Transformation'!$G$4:$G$8425),'Bin Analysis'!$B475)</f>
        <v>2073</v>
      </c>
      <c r="I475">
        <f t="shared" si="58"/>
        <v>0</v>
      </c>
      <c r="J475">
        <f t="shared" si="59"/>
        <v>0</v>
      </c>
      <c r="K475">
        <f>J475*Weighting!$W$19</f>
        <v>0</v>
      </c>
      <c r="M475" s="14"/>
    </row>
    <row r="476" spans="1:13" x14ac:dyDescent="0.25">
      <c r="A476" s="32" t="str">
        <f>IF(Weighting!$P$20&gt;0,B476,"")</f>
        <v/>
      </c>
      <c r="B476" t="e">
        <f>Weighting!$C$20</f>
        <v>#DIV/0!</v>
      </c>
      <c r="C476" t="e">
        <f>Weighting!$F$20</f>
        <v>#NUM!</v>
      </c>
      <c r="D476" t="e">
        <f>IF(C476=1,'Data Transformation'!$G$3+0.5*'Data Transformation'!$W$25,IF(C477=1,D477-'Data Transformation'!$W$25,FALSE))</f>
        <v>#NUM!</v>
      </c>
      <c r="E476">
        <f t="array" ref="E476">IF(ISLOGICAL(D476),"",FREQUENCY(IF('Data Transformation'!$B$425:$B$8425='Bin Analysis'!$B459,'Data Transformation'!$G$425:$G$8425),D476))</f>
        <v>2001</v>
      </c>
      <c r="F476">
        <f t="shared" si="57"/>
        <v>0</v>
      </c>
      <c r="G476">
        <f>Weighting!$H$20</f>
        <v>0</v>
      </c>
      <c r="H476">
        <f t="array" ref="H476">FREQUENCY(IF('Data Transformation'!$B$4:$B$8425=B459,'Data Transformation'!$G$4:$G$8425),'Bin Analysis'!$B476)</f>
        <v>2073</v>
      </c>
      <c r="I476">
        <f t="shared" si="58"/>
        <v>0</v>
      </c>
      <c r="J476">
        <f t="shared" si="59"/>
        <v>0</v>
      </c>
      <c r="K476">
        <f>J476*Weighting!$W$20</f>
        <v>0</v>
      </c>
      <c r="M476" s="14"/>
    </row>
    <row r="477" spans="1:13" x14ac:dyDescent="0.25">
      <c r="A477" s="32" t="str">
        <f>IF(Weighting!$P$21&gt;0,B477,"")</f>
        <v/>
      </c>
      <c r="B477" t="e">
        <f>Weighting!$C$21</f>
        <v>#DIV/0!</v>
      </c>
      <c r="C477" t="e">
        <f>Weighting!$F$21</f>
        <v>#NUM!</v>
      </c>
      <c r="D477" t="e">
        <f>IF(C477=1,'Data Transformation'!$G$3+0.5*'Data Transformation'!$W$25,IF(C478=1,D478-'Data Transformation'!$W$25,FALSE))</f>
        <v>#NUM!</v>
      </c>
      <c r="E477">
        <f t="array" ref="E477">IF(ISLOGICAL(D477),"",FREQUENCY(IF('Data Transformation'!$B$425:$B$8425='Bin Analysis'!$B459,'Data Transformation'!$G$425:$G$8425),D477))</f>
        <v>2001</v>
      </c>
      <c r="F477">
        <f t="shared" si="57"/>
        <v>0</v>
      </c>
      <c r="G477">
        <f>Weighting!$H$21</f>
        <v>0</v>
      </c>
      <c r="H477">
        <f t="array" ref="H477">FREQUENCY(IF('Data Transformation'!$B$4:$B$8425=B459,'Data Transformation'!$G$4:$G$8425),'Bin Analysis'!$B477)</f>
        <v>2073</v>
      </c>
      <c r="I477">
        <f t="shared" si="58"/>
        <v>0</v>
      </c>
      <c r="J477">
        <f t="shared" si="59"/>
        <v>0</v>
      </c>
      <c r="K477">
        <f>J477*Weighting!$W$21</f>
        <v>0</v>
      </c>
      <c r="M477" s="14"/>
    </row>
    <row r="478" spans="1:13" x14ac:dyDescent="0.25">
      <c r="A478" s="32" t="str">
        <f>IF(Weighting!$P$22&gt;0,B478,"")</f>
        <v/>
      </c>
      <c r="B478" t="e">
        <f>Weighting!$C$22</f>
        <v>#DIV/0!</v>
      </c>
      <c r="C478" t="e">
        <f>Weighting!$F$22</f>
        <v>#NUM!</v>
      </c>
      <c r="D478" t="e">
        <f>IF(C478=1,'Data Transformation'!$G$3+0.5*'Data Transformation'!$W$25,IF(C479=1,D479-'Data Transformation'!$W$25,FALSE))</f>
        <v>#NUM!</v>
      </c>
      <c r="E478">
        <f t="array" ref="E478">IF(ISLOGICAL(D478),"",FREQUENCY(IF('Data Transformation'!$B$425:$B$8425='Bin Analysis'!$B459,'Data Transformation'!$G$425:$G$8425),D478))</f>
        <v>2001</v>
      </c>
      <c r="F478">
        <f t="shared" si="57"/>
        <v>0</v>
      </c>
      <c r="G478">
        <f>Weighting!$H$22</f>
        <v>0</v>
      </c>
      <c r="H478">
        <f t="array" ref="H478">FREQUENCY(IF('Data Transformation'!$B$4:$B$8425=B459,'Data Transformation'!$G$4:$G$8425),'Bin Analysis'!$B478)</f>
        <v>2073</v>
      </c>
      <c r="I478">
        <f t="shared" si="58"/>
        <v>0</v>
      </c>
      <c r="J478">
        <f t="shared" si="59"/>
        <v>0</v>
      </c>
      <c r="K478">
        <f>J478*Weighting!$W$22</f>
        <v>0</v>
      </c>
      <c r="M478" s="14"/>
    </row>
    <row r="479" spans="1:13" x14ac:dyDescent="0.25">
      <c r="A479" s="32" t="str">
        <f>IF(Weighting!$P$23&gt;0,B479,"")</f>
        <v/>
      </c>
      <c r="B479" t="e">
        <f>Weighting!$C$23</f>
        <v>#DIV/0!</v>
      </c>
      <c r="C479" t="e">
        <f>Weighting!$F$23</f>
        <v>#NUM!</v>
      </c>
      <c r="D479" t="e">
        <f>IF(C479=1,'Data Transformation'!$G$3+0.5*'Data Transformation'!$W$25,IF(C480=1,D480-'Data Transformation'!$W$25,FALSE))</f>
        <v>#NUM!</v>
      </c>
      <c r="E479">
        <f t="array" ref="E479">IF(ISLOGICAL(D479),"",FREQUENCY(IF('Data Transformation'!$B$425:$B$8425='Bin Analysis'!$B459,'Data Transformation'!$G$425:$G$8425),D479))</f>
        <v>2001</v>
      </c>
      <c r="F479">
        <f t="shared" si="57"/>
        <v>0</v>
      </c>
      <c r="G479">
        <f>Weighting!$H$23</f>
        <v>0</v>
      </c>
      <c r="H479">
        <f t="array" ref="H479">FREQUENCY(IF('Data Transformation'!$B$4:$B$8425=B459,'Data Transformation'!$G$4:$G$8425),'Bin Analysis'!$B479)</f>
        <v>2073</v>
      </c>
      <c r="I479">
        <f t="shared" si="58"/>
        <v>0</v>
      </c>
      <c r="J479">
        <f t="shared" si="59"/>
        <v>0</v>
      </c>
      <c r="K479">
        <f>J479*Weighting!$W$23</f>
        <v>0</v>
      </c>
      <c r="M479" s="14"/>
    </row>
    <row r="480" spans="1:13" x14ac:dyDescent="0.25">
      <c r="A480" s="32" t="str">
        <f>IF(Weighting!$P$24&gt;0,B480,"")</f>
        <v/>
      </c>
      <c r="B480" t="e">
        <f>Weighting!$C$24</f>
        <v>#DIV/0!</v>
      </c>
      <c r="C480" t="e">
        <f>Weighting!$F$24</f>
        <v>#NUM!</v>
      </c>
      <c r="D480" t="e">
        <f>IF(C480=1,'Data Transformation'!$G$3+0.5*'Data Transformation'!$W$25,IF(C481=1,D481-'Data Transformation'!$W$25,FALSE))</f>
        <v>#NUM!</v>
      </c>
      <c r="E480">
        <f t="array" ref="E480">IF(ISLOGICAL(D480),"",FREQUENCY(IF('Data Transformation'!$B$425:$B$8425='Bin Analysis'!$B459,'Data Transformation'!$G$425:$G$8425),D480))</f>
        <v>2001</v>
      </c>
      <c r="F480">
        <f t="shared" si="57"/>
        <v>0</v>
      </c>
      <c r="G480">
        <f>Weighting!$H$24</f>
        <v>0</v>
      </c>
      <c r="H480">
        <f t="array" ref="H480">FREQUENCY(IF('Data Transformation'!$B$4:$B$8425=B459,'Data Transformation'!$G$4:$G$8425),'Bin Analysis'!$B480)</f>
        <v>2073</v>
      </c>
      <c r="I480">
        <f t="shared" si="58"/>
        <v>0</v>
      </c>
      <c r="J480">
        <f t="shared" si="59"/>
        <v>0</v>
      </c>
      <c r="K480">
        <f>J480*Weighting!$W$24</f>
        <v>0</v>
      </c>
      <c r="M480" s="14"/>
    </row>
    <row r="481" spans="1:25" x14ac:dyDescent="0.25">
      <c r="A481" s="32" t="str">
        <f>IF(Weighting!$P$25&gt;0,B481,"")</f>
        <v/>
      </c>
      <c r="B481" t="e">
        <f>Weighting!$C$25</f>
        <v>#DIV/0!</v>
      </c>
      <c r="C481" t="e">
        <f>Weighting!$F$25</f>
        <v>#NUM!</v>
      </c>
      <c r="D481" t="e">
        <f>IF(C481=1,'Data Transformation'!$G$3+0.5*'Data Transformation'!$W$25,IF(C482=1,D482-'Data Transformation'!$W$25,FALSE))</f>
        <v>#NUM!</v>
      </c>
      <c r="E481">
        <f t="array" ref="E481">IF(ISLOGICAL(D481),"",FREQUENCY(IF('Data Transformation'!$B$425:$B$8425='Bin Analysis'!$B459,'Data Transformation'!$G$425:$G$8425),D481))</f>
        <v>2001</v>
      </c>
      <c r="F481">
        <f t="shared" si="57"/>
        <v>0</v>
      </c>
      <c r="G481">
        <f>Weighting!$H$25</f>
        <v>0</v>
      </c>
      <c r="H481">
        <f t="array" ref="H481">FREQUENCY(IF('Data Transformation'!$B$4:$B$8425=B459,'Data Transformation'!$G$4:$G$8425),'Bin Analysis'!$B481)</f>
        <v>2073</v>
      </c>
      <c r="I481">
        <f t="shared" si="58"/>
        <v>0</v>
      </c>
      <c r="J481">
        <f t="shared" si="59"/>
        <v>0</v>
      </c>
      <c r="K481">
        <f>J481*Weighting!$W$25</f>
        <v>0</v>
      </c>
      <c r="M481" s="14"/>
    </row>
    <row r="482" spans="1:25" x14ac:dyDescent="0.25">
      <c r="A482" s="32"/>
      <c r="M482" s="14"/>
      <c r="N482" s="57"/>
    </row>
    <row r="483" spans="1:25" ht="23.25" x14ac:dyDescent="0.35">
      <c r="A483" s="21" t="s">
        <v>0</v>
      </c>
      <c r="B483" s="21" t="str">
        <f>IFERROR(VLOOKUP(C483,'Data Transformation'!$L$6:$M$426,2,FALSE),"")</f>
        <v/>
      </c>
      <c r="C483" s="21">
        <f>C459+1</f>
        <v>20</v>
      </c>
      <c r="D483" s="21"/>
      <c r="E483" s="21"/>
      <c r="F483" s="21"/>
      <c r="G483" s="21"/>
      <c r="H483" s="22"/>
      <c r="I483" s="22"/>
      <c r="J483" s="22"/>
      <c r="K483" s="21"/>
      <c r="L483" s="21" t="str">
        <f>B483</f>
        <v/>
      </c>
      <c r="M483" s="23" t="e">
        <f>INDEX('Data Transformation'!$O$4:$O$424,MATCH($B483,'Data Transformation'!$M$4:$M$424,0),MATCH($M$2,'Data Transformation'!$O$3,0))</f>
        <v>#N/A</v>
      </c>
      <c r="N483" s="27" t="e">
        <f>IF('Input and Summary Results'!$J$16="minimum",'Bin Analysis'!X484/(M483-1),'Bin Analysis'!Y483/('Bin Analysis'!M483-1))</f>
        <v>#N/A</v>
      </c>
      <c r="O483" s="27" t="e">
        <f>IF(M483=FALSE,NA(),(VLOOKUP(1,C486:K505,4,FALSE))/(M483-1))</f>
        <v>#N/A</v>
      </c>
      <c r="P483" s="27" t="e">
        <f>IF(M483=FALSE,NA(),SUM(J486:J505)/Weighting!$S$5)</f>
        <v>#N/A</v>
      </c>
      <c r="Q483" s="27" t="e">
        <f>IF(M483=FALSE,NA(),SUM(K486:K505)/Weighting!$S$6)</f>
        <v>#N/A</v>
      </c>
      <c r="R483" s="27" t="e">
        <f>IF(M483=FALSE,NA(),(VLOOKUP(1,G486:K505,3,FALSE))/(M483-1))</f>
        <v>#N/A</v>
      </c>
      <c r="S483" s="22" t="e">
        <f>IF(M483=FALSE,NA(),IF(SUM(J486:J505)=2,"yes","no"))</f>
        <v>#N/A</v>
      </c>
      <c r="X483" s="2" cm="2">
        <f t="array" ref="X483:X484">FREQUENCY(IF('Data Transformation'!$B$425:$B$6424='Bin Analysis'!L483,'Data Transformation'!$G$425:$G$6424),'Data Transformation'!$U$11)</f>
        <v>0</v>
      </c>
      <c r="Y483" s="2" cm="2">
        <f t="array" ref="Y483:Y484">FREQUENCY(IF('Data Transformation'!$B$425:$B$6424='Bin Analysis'!L483,'Data Transformation'!$G$425:$G$6424),'Data Transformation'!$U$12)</f>
        <v>0</v>
      </c>
    </row>
    <row r="484" spans="1:25" x14ac:dyDescent="0.25">
      <c r="A484" s="14" t="s">
        <v>67</v>
      </c>
      <c r="B484" t="s">
        <v>47</v>
      </c>
      <c r="C484" t="s">
        <v>5</v>
      </c>
      <c r="D484" t="s">
        <v>98</v>
      </c>
      <c r="E484" t="s">
        <v>99</v>
      </c>
      <c r="F484" t="s">
        <v>100</v>
      </c>
      <c r="G484" t="s">
        <v>69</v>
      </c>
      <c r="H484" t="s">
        <v>31</v>
      </c>
      <c r="I484" t="s">
        <v>32</v>
      </c>
      <c r="J484" t="s">
        <v>46</v>
      </c>
      <c r="K484" s="14" t="s">
        <v>45</v>
      </c>
      <c r="M484" s="14"/>
      <c r="X484" s="2">
        <v>0</v>
      </c>
      <c r="Y484" s="2">
        <v>0</v>
      </c>
    </row>
    <row r="485" spans="1:25" x14ac:dyDescent="0.25">
      <c r="A485" s="32"/>
      <c r="D485" t="e">
        <f>IF(C485=1,'Data Transformation'!$G$3+0.5*'Data Transformation'!$W$25,IF(C486=1,D486-'Data Transformation'!$W$25,FALSE))</f>
        <v>#NUM!</v>
      </c>
      <c r="E485">
        <f t="array" ref="E485">IF(ISLOGICAL(D485),"",FREQUENCY(IF('Data Transformation'!$B$425:$B$8425='Bin Analysis'!$B483,'Data Transformation'!$G$425:$G$8425),D485))</f>
        <v>2001</v>
      </c>
      <c r="F485" t="e">
        <f>IF(ISLOGICAL(D485),"",E485-E484)</f>
        <v>#VALUE!</v>
      </c>
      <c r="M485" s="14"/>
    </row>
    <row r="486" spans="1:25" x14ac:dyDescent="0.25">
      <c r="A486" s="32" t="e">
        <f>IF(Weighting!$P$6&gt;0,B486,"")</f>
        <v>#NUM!</v>
      </c>
      <c r="B486" t="e">
        <f>Weighting!$C$6</f>
        <v>#DIV/0!</v>
      </c>
      <c r="C486" t="e">
        <f>Weighting!$F$6</f>
        <v>#NUM!</v>
      </c>
      <c r="D486" t="e">
        <f>IF(C486=1,'Data Transformation'!$G$3+0.5*'Data Transformation'!$W$25,IF(C487=1,D487-'Data Transformation'!$W$25,FALSE))</f>
        <v>#NUM!</v>
      </c>
      <c r="E486">
        <f t="array" ref="E486">IF(ISLOGICAL(D486),"",FREQUENCY(IF('Data Transformation'!$B$425:$B$8425='Bin Analysis'!$B483,'Data Transformation'!$G$425:$G$8425),D486))</f>
        <v>2001</v>
      </c>
      <c r="F486">
        <f>IF(ISLOGICAL(D486),"",E486-E485)</f>
        <v>0</v>
      </c>
      <c r="G486">
        <f>Weighting!$H$6</f>
        <v>1</v>
      </c>
      <c r="H486">
        <f t="array" ref="H486">FREQUENCY(IF('Data Transformation'!$B$4:$B$8425=B483,'Data Transformation'!$G$4:$G$8425),'Bin Analysis'!$B486)</f>
        <v>2073</v>
      </c>
      <c r="I486">
        <f>H486-H485</f>
        <v>2073</v>
      </c>
      <c r="J486">
        <f>IF(I486=0,0,1)</f>
        <v>1</v>
      </c>
      <c r="K486" t="e">
        <f>J486*Weighting!$W$6</f>
        <v>#NUM!</v>
      </c>
      <c r="M486" s="14"/>
    </row>
    <row r="487" spans="1:25" x14ac:dyDescent="0.25">
      <c r="A487" s="32" t="str">
        <f>IF(Weighting!$P$7&gt;0,B487,"")</f>
        <v/>
      </c>
      <c r="B487" t="e">
        <f>Weighting!$C$7</f>
        <v>#DIV/0!</v>
      </c>
      <c r="C487" t="e">
        <f>Weighting!$F$7</f>
        <v>#NUM!</v>
      </c>
      <c r="D487" t="e">
        <f>IF(C487=1,'Data Transformation'!$G$3+0.5*'Data Transformation'!$W$25,IF(C488=1,D488-'Data Transformation'!$W$25,FALSE))</f>
        <v>#NUM!</v>
      </c>
      <c r="E487">
        <f t="array" ref="E487">IF(ISLOGICAL(D487),"",FREQUENCY(IF('Data Transformation'!$B$425:$B$8425='Bin Analysis'!$B483,'Data Transformation'!$G$425:$G$8425),D487))</f>
        <v>2001</v>
      </c>
      <c r="F487">
        <f t="shared" ref="F487:F505" si="60">IF(ISLOGICAL(D487),"",E487-E486)</f>
        <v>0</v>
      </c>
      <c r="G487">
        <f>Weighting!$H$7</f>
        <v>0</v>
      </c>
      <c r="H487">
        <f t="array" ref="H487">FREQUENCY(IF('Data Transformation'!$B$4:$B$8425=B483,'Data Transformation'!$G$4:$G$8425),'Bin Analysis'!$B487)</f>
        <v>2073</v>
      </c>
      <c r="I487">
        <f t="shared" ref="I487:I505" si="61">H487-H486</f>
        <v>0</v>
      </c>
      <c r="J487">
        <f>IF(I487=0,0,1)</f>
        <v>0</v>
      </c>
      <c r="K487">
        <f>J487*Weighting!$W$7</f>
        <v>0</v>
      </c>
      <c r="M487" s="14"/>
    </row>
    <row r="488" spans="1:25" x14ac:dyDescent="0.25">
      <c r="A488" s="32" t="str">
        <f>IF(Weighting!$P$8&gt;0,B488,"")</f>
        <v/>
      </c>
      <c r="B488" t="e">
        <f>Weighting!$C$8</f>
        <v>#DIV/0!</v>
      </c>
      <c r="C488" t="e">
        <f>Weighting!$F$8</f>
        <v>#NUM!</v>
      </c>
      <c r="D488" t="e">
        <f>IF(C488=1,'Data Transformation'!$G$3+0.5*'Data Transformation'!$W$25,IF(C489=1,D489-'Data Transformation'!$W$25,FALSE))</f>
        <v>#NUM!</v>
      </c>
      <c r="E488">
        <f t="array" ref="E488">IF(ISLOGICAL(D488),"",FREQUENCY(IF('Data Transformation'!$B$425:$B$8425='Bin Analysis'!$B483,'Data Transformation'!$G$425:$G$8425),D488))</f>
        <v>2001</v>
      </c>
      <c r="F488">
        <f t="shared" si="60"/>
        <v>0</v>
      </c>
      <c r="G488">
        <f>Weighting!$H$8</f>
        <v>0</v>
      </c>
      <c r="H488">
        <f t="array" ref="H488">FREQUENCY(IF('Data Transformation'!$B$4:$B$8425=B483,'Data Transformation'!$G$4:$G$8425),'Bin Analysis'!$B488)</f>
        <v>2073</v>
      </c>
      <c r="I488">
        <f t="shared" si="61"/>
        <v>0</v>
      </c>
      <c r="J488">
        <f t="shared" ref="J488:J505" si="62">IF(I488=0,0,1)</f>
        <v>0</v>
      </c>
      <c r="K488">
        <f>J488*Weighting!$W$8</f>
        <v>0</v>
      </c>
      <c r="M488" s="14"/>
    </row>
    <row r="489" spans="1:25" x14ac:dyDescent="0.25">
      <c r="A489" s="32" t="str">
        <f>IF(Weighting!$P$9&gt;0,B489,"")</f>
        <v/>
      </c>
      <c r="B489" s="50" t="e">
        <f>Weighting!$C$9</f>
        <v>#DIV/0!</v>
      </c>
      <c r="C489" t="e">
        <f>Weighting!$F$9</f>
        <v>#NUM!</v>
      </c>
      <c r="D489" t="e">
        <f>IF(C489=1,'Data Transformation'!$G$3+0.5*'Data Transformation'!$W$25,IF(C490=1,D490-'Data Transformation'!$W$25,FALSE))</f>
        <v>#NUM!</v>
      </c>
      <c r="E489">
        <f t="array" ref="E489">IF(ISLOGICAL(D489),"",FREQUENCY(IF('Data Transformation'!$B$425:$B$8425='Bin Analysis'!$B483,'Data Transformation'!$G$425:$G$8425),D489))</f>
        <v>2001</v>
      </c>
      <c r="F489">
        <f t="shared" si="60"/>
        <v>0</v>
      </c>
      <c r="G489">
        <f>Weighting!$H$9</f>
        <v>0</v>
      </c>
      <c r="H489">
        <f t="array" ref="H489">FREQUENCY(IF('Data Transformation'!$B$4:$B$8425=B483,'Data Transformation'!$G$4:$G$8425),'Bin Analysis'!$B489)</f>
        <v>2073</v>
      </c>
      <c r="I489">
        <f t="shared" si="61"/>
        <v>0</v>
      </c>
      <c r="J489">
        <f t="shared" si="62"/>
        <v>0</v>
      </c>
      <c r="K489">
        <f>J489*Weighting!$W$9</f>
        <v>0</v>
      </c>
      <c r="M489" s="14"/>
    </row>
    <row r="490" spans="1:25" x14ac:dyDescent="0.25">
      <c r="A490" s="32" t="str">
        <f>IF(Weighting!$P$10&gt;0,B490,"")</f>
        <v/>
      </c>
      <c r="B490" t="e">
        <f>Weighting!$C$10</f>
        <v>#DIV/0!</v>
      </c>
      <c r="C490" t="e">
        <f>Weighting!$F$10</f>
        <v>#NUM!</v>
      </c>
      <c r="D490" t="e">
        <f>IF(C490=1,'Data Transformation'!$G$3+0.5*'Data Transformation'!$W$25,IF(C491=1,D491-'Data Transformation'!$W$25,FALSE))</f>
        <v>#NUM!</v>
      </c>
      <c r="E490">
        <f t="array" ref="E490">IF(ISLOGICAL(D490),"",FREQUENCY(IF('Data Transformation'!$B$425:$B$8425='Bin Analysis'!$B483,'Data Transformation'!$G$425:$G$8425),D490))</f>
        <v>2001</v>
      </c>
      <c r="F490">
        <f t="shared" si="60"/>
        <v>0</v>
      </c>
      <c r="G490">
        <f>Weighting!$H$10</f>
        <v>0</v>
      </c>
      <c r="H490">
        <f t="array" ref="H490">FREQUENCY(IF('Data Transformation'!$B$4:$B$8425=B483,'Data Transformation'!$G$4:$G$8425),'Bin Analysis'!$B490)</f>
        <v>2073</v>
      </c>
      <c r="I490">
        <f t="shared" si="61"/>
        <v>0</v>
      </c>
      <c r="J490">
        <f t="shared" si="62"/>
        <v>0</v>
      </c>
      <c r="K490">
        <f>J490*Weighting!$W$10</f>
        <v>0</v>
      </c>
      <c r="M490" s="14"/>
    </row>
    <row r="491" spans="1:25" x14ac:dyDescent="0.25">
      <c r="A491" s="32" t="str">
        <f>IF(Weighting!$P$11&gt;0,B491,"")</f>
        <v/>
      </c>
      <c r="B491" t="e">
        <f>Weighting!$C$11</f>
        <v>#DIV/0!</v>
      </c>
      <c r="C491" t="e">
        <f>Weighting!$F$11</f>
        <v>#NUM!</v>
      </c>
      <c r="D491" t="e">
        <f>IF(C491=1,'Data Transformation'!$G$3+0.5*'Data Transformation'!$W$25,IF(C492=1,D492-'Data Transformation'!$W$25,FALSE))</f>
        <v>#NUM!</v>
      </c>
      <c r="E491">
        <f t="array" ref="E491">IF(ISLOGICAL(D491),"",FREQUENCY(IF('Data Transformation'!$B$425:$B$8425='Bin Analysis'!$B483,'Data Transformation'!$G$425:$G$8425),D491))</f>
        <v>2001</v>
      </c>
      <c r="F491">
        <f t="shared" si="60"/>
        <v>0</v>
      </c>
      <c r="G491">
        <f>Weighting!$H$11</f>
        <v>0</v>
      </c>
      <c r="H491">
        <f t="array" ref="H491">FREQUENCY(IF('Data Transformation'!$B$4:$B$8425=B483,'Data Transformation'!$G$4:$G$8425),'Bin Analysis'!$B491)</f>
        <v>2073</v>
      </c>
      <c r="I491">
        <f t="shared" si="61"/>
        <v>0</v>
      </c>
      <c r="J491">
        <f t="shared" si="62"/>
        <v>0</v>
      </c>
      <c r="K491">
        <f>J491*Weighting!$W$11</f>
        <v>0</v>
      </c>
      <c r="M491" s="14"/>
    </row>
    <row r="492" spans="1:25" x14ac:dyDescent="0.25">
      <c r="A492" s="32" t="str">
        <f>IF(Weighting!$P$12&gt;0,B492,"")</f>
        <v/>
      </c>
      <c r="B492" t="e">
        <f>Weighting!$C$12</f>
        <v>#DIV/0!</v>
      </c>
      <c r="C492" t="e">
        <f>Weighting!$F$12</f>
        <v>#NUM!</v>
      </c>
      <c r="D492" t="e">
        <f>IF(C492=1,'Data Transformation'!$G$3+0.5*'Data Transformation'!$W$25,IF(C493=1,D493-'Data Transformation'!$W$25,FALSE))</f>
        <v>#NUM!</v>
      </c>
      <c r="E492">
        <f t="array" ref="E492">IF(ISLOGICAL(D492),"",FREQUENCY(IF('Data Transformation'!$B$425:$B$8425='Bin Analysis'!$B483,'Data Transformation'!$G$425:$G$8425),D492))</f>
        <v>2001</v>
      </c>
      <c r="F492">
        <f t="shared" si="60"/>
        <v>0</v>
      </c>
      <c r="G492">
        <f>Weighting!$H$12</f>
        <v>0</v>
      </c>
      <c r="H492">
        <f t="array" ref="H492">FREQUENCY(IF('Data Transformation'!$B$4:$B$8425=B483,'Data Transformation'!$G$4:$G$8425),'Bin Analysis'!$B492)</f>
        <v>2073</v>
      </c>
      <c r="I492">
        <f t="shared" si="61"/>
        <v>0</v>
      </c>
      <c r="J492">
        <f t="shared" si="62"/>
        <v>0</v>
      </c>
      <c r="K492">
        <f>J492*Weighting!$W$12</f>
        <v>0</v>
      </c>
      <c r="M492" s="14"/>
    </row>
    <row r="493" spans="1:25" x14ac:dyDescent="0.25">
      <c r="A493" s="32" t="str">
        <f>IF(Weighting!$P$13&gt;0,B493,"")</f>
        <v/>
      </c>
      <c r="B493" t="e">
        <f>Weighting!$C$13</f>
        <v>#DIV/0!</v>
      </c>
      <c r="C493" t="e">
        <f>Weighting!$F$13</f>
        <v>#NUM!</v>
      </c>
      <c r="D493" t="e">
        <f>IF(C493=1,'Data Transformation'!$G$3+0.5*'Data Transformation'!$W$25,IF(C494=1,D494-'Data Transformation'!$W$25,FALSE))</f>
        <v>#NUM!</v>
      </c>
      <c r="E493">
        <f t="array" ref="E493">IF(ISLOGICAL(D493),"",FREQUENCY(IF('Data Transformation'!$B$425:$B$8425='Bin Analysis'!$B483,'Data Transformation'!$G$425:$G$8425),D493))</f>
        <v>2001</v>
      </c>
      <c r="F493">
        <f t="shared" si="60"/>
        <v>0</v>
      </c>
      <c r="G493">
        <f>Weighting!$H$13</f>
        <v>0</v>
      </c>
      <c r="H493">
        <f t="array" ref="H493">FREQUENCY(IF('Data Transformation'!$B$4:$B$8425=B483,'Data Transformation'!$G$4:$G$8425),'Bin Analysis'!$B493)</f>
        <v>2073</v>
      </c>
      <c r="I493">
        <f t="shared" si="61"/>
        <v>0</v>
      </c>
      <c r="J493">
        <f t="shared" si="62"/>
        <v>0</v>
      </c>
      <c r="K493">
        <f>J493*Weighting!$W$13</f>
        <v>0</v>
      </c>
      <c r="M493" s="14"/>
    </row>
    <row r="494" spans="1:25" x14ac:dyDescent="0.25">
      <c r="A494" s="32" t="str">
        <f>IF(Weighting!$P$14&gt;0,B494,"")</f>
        <v/>
      </c>
      <c r="B494" t="e">
        <f>Weighting!$C$14</f>
        <v>#DIV/0!</v>
      </c>
      <c r="C494" t="e">
        <f>Weighting!$F$14</f>
        <v>#NUM!</v>
      </c>
      <c r="D494" t="e">
        <f>IF(C494=1,'Data Transformation'!$G$3+0.5*'Data Transformation'!$W$25,IF(C495=1,D495-'Data Transformation'!$W$25,FALSE))</f>
        <v>#NUM!</v>
      </c>
      <c r="E494">
        <f t="array" ref="E494">IF(ISLOGICAL(D494),"",FREQUENCY(IF('Data Transformation'!$B$425:$B$8425='Bin Analysis'!$B483,'Data Transformation'!$G$425:$G$8425),D494))</f>
        <v>2001</v>
      </c>
      <c r="F494">
        <f t="shared" si="60"/>
        <v>0</v>
      </c>
      <c r="G494">
        <f>Weighting!$H$14</f>
        <v>0</v>
      </c>
      <c r="H494">
        <f t="array" ref="H494">FREQUENCY(IF('Data Transformation'!$B$4:$B$8425=B483,'Data Transformation'!$G$4:$G$8425),'Bin Analysis'!$B494)</f>
        <v>2073</v>
      </c>
      <c r="I494">
        <f t="shared" si="61"/>
        <v>0</v>
      </c>
      <c r="J494">
        <f t="shared" si="62"/>
        <v>0</v>
      </c>
      <c r="K494">
        <f>J494*Weighting!$W$14</f>
        <v>0</v>
      </c>
      <c r="M494" s="14"/>
    </row>
    <row r="495" spans="1:25" x14ac:dyDescent="0.25">
      <c r="A495" s="32" t="str">
        <f>IF(Weighting!$P$15&gt;0,B495,"")</f>
        <v/>
      </c>
      <c r="B495" t="e">
        <f>Weighting!$C$15</f>
        <v>#DIV/0!</v>
      </c>
      <c r="C495" t="e">
        <f>Weighting!$F$15</f>
        <v>#NUM!</v>
      </c>
      <c r="D495" t="e">
        <f>IF(C495=1,'Data Transformation'!$G$3+0.5*'Data Transformation'!$W$25,IF(C496=1,D496-'Data Transformation'!$W$25,FALSE))</f>
        <v>#NUM!</v>
      </c>
      <c r="E495">
        <f t="array" ref="E495">IF(ISLOGICAL(D495),"",FREQUENCY(IF('Data Transformation'!$B$425:$B$8425='Bin Analysis'!$B483,'Data Transformation'!$G$425:$G$8425),D495))</f>
        <v>2001</v>
      </c>
      <c r="F495">
        <f t="shared" si="60"/>
        <v>0</v>
      </c>
      <c r="G495">
        <f>Weighting!$H$15</f>
        <v>0</v>
      </c>
      <c r="H495">
        <f t="array" ref="H495">FREQUENCY(IF('Data Transformation'!$B$4:$B$8425=B483,'Data Transformation'!$G$4:$G$8425),'Bin Analysis'!$B495)</f>
        <v>2073</v>
      </c>
      <c r="I495">
        <f t="shared" si="61"/>
        <v>0</v>
      </c>
      <c r="J495">
        <f t="shared" si="62"/>
        <v>0</v>
      </c>
      <c r="K495">
        <f>J495*Weighting!$W$15</f>
        <v>0</v>
      </c>
      <c r="M495" s="14"/>
    </row>
    <row r="496" spans="1:25" x14ac:dyDescent="0.25">
      <c r="A496" s="32" t="str">
        <f>IF(Weighting!$P$16&gt;0,B496,"")</f>
        <v/>
      </c>
      <c r="B496" t="e">
        <f>Weighting!$C$16</f>
        <v>#DIV/0!</v>
      </c>
      <c r="C496" t="e">
        <f>Weighting!$F$16</f>
        <v>#NUM!</v>
      </c>
      <c r="D496" t="e">
        <f>IF(C496=1,'Data Transformation'!$G$3+0.5*'Data Transformation'!$W$25,IF(C497=1,D497-'Data Transformation'!$W$25,FALSE))</f>
        <v>#NUM!</v>
      </c>
      <c r="E496">
        <f t="array" ref="E496">IF(ISLOGICAL(D496),"",FREQUENCY(IF('Data Transformation'!$B$425:$B$8425='Bin Analysis'!$B483,'Data Transformation'!$G$425:$G$8425),D496))</f>
        <v>2001</v>
      </c>
      <c r="F496">
        <f t="shared" si="60"/>
        <v>0</v>
      </c>
      <c r="G496">
        <f>Weighting!$H$16</f>
        <v>0</v>
      </c>
      <c r="H496">
        <f t="array" ref="H496">FREQUENCY(IF('Data Transformation'!$B$4:$B$8425=B483,'Data Transformation'!$G$4:$G$8425),'Bin Analysis'!$B496)</f>
        <v>2073</v>
      </c>
      <c r="I496">
        <f t="shared" si="61"/>
        <v>0</v>
      </c>
      <c r="J496">
        <f t="shared" si="62"/>
        <v>0</v>
      </c>
      <c r="K496">
        <f>J496*Weighting!$W$16</f>
        <v>0</v>
      </c>
      <c r="M496" s="14"/>
    </row>
    <row r="497" spans="1:25" x14ac:dyDescent="0.25">
      <c r="A497" s="32" t="str">
        <f>IF(Weighting!$P$17&gt;0,B497,"")</f>
        <v/>
      </c>
      <c r="B497" t="e">
        <f>Weighting!$C$17</f>
        <v>#DIV/0!</v>
      </c>
      <c r="C497" t="e">
        <f>Weighting!$F$17</f>
        <v>#NUM!</v>
      </c>
      <c r="D497" t="e">
        <f>IF(C497=1,'Data Transformation'!$G$3+0.5*'Data Transformation'!$W$25,IF(C498=1,D498-'Data Transformation'!$W$25,FALSE))</f>
        <v>#NUM!</v>
      </c>
      <c r="E497">
        <f t="array" ref="E497">IF(ISLOGICAL(D497),"",FREQUENCY(IF('Data Transformation'!$B$425:$B$8425='Bin Analysis'!$B483,'Data Transformation'!$G$425:$G$8425),D497))</f>
        <v>2001</v>
      </c>
      <c r="F497">
        <f t="shared" si="60"/>
        <v>0</v>
      </c>
      <c r="G497">
        <f>Weighting!$H$17</f>
        <v>0</v>
      </c>
      <c r="H497">
        <f t="array" ref="H497">FREQUENCY(IF('Data Transformation'!$B$4:$B$8425=B483,'Data Transformation'!$G$4:$G$8425),'Bin Analysis'!$B497)</f>
        <v>2073</v>
      </c>
      <c r="I497">
        <f t="shared" si="61"/>
        <v>0</v>
      </c>
      <c r="J497">
        <f t="shared" si="62"/>
        <v>0</v>
      </c>
      <c r="K497">
        <f>J497*Weighting!$W$17</f>
        <v>0</v>
      </c>
      <c r="M497" s="14"/>
    </row>
    <row r="498" spans="1:25" x14ac:dyDescent="0.25">
      <c r="A498" s="32" t="str">
        <f>IF(Weighting!$P$18&gt;0,B498,"")</f>
        <v/>
      </c>
      <c r="B498" t="e">
        <f>Weighting!$C$18</f>
        <v>#DIV/0!</v>
      </c>
      <c r="C498" t="e">
        <f>Weighting!$F$18</f>
        <v>#NUM!</v>
      </c>
      <c r="D498" t="e">
        <f>IF(C498=1,'Data Transformation'!$G$3+0.5*'Data Transformation'!$W$25,IF(C499=1,D499-'Data Transformation'!$W$25,FALSE))</f>
        <v>#NUM!</v>
      </c>
      <c r="E498">
        <f t="array" ref="E498">IF(ISLOGICAL(D498),"",FREQUENCY(IF('Data Transformation'!$B$425:$B$8425='Bin Analysis'!$B483,'Data Transformation'!$G$425:$G$8425),D498))</f>
        <v>2001</v>
      </c>
      <c r="F498">
        <f t="shared" si="60"/>
        <v>0</v>
      </c>
      <c r="G498">
        <f>Weighting!$H$18</f>
        <v>0</v>
      </c>
      <c r="H498">
        <f t="array" ref="H498">FREQUENCY(IF('Data Transformation'!$B$4:$B$8425=B483,'Data Transformation'!$G$4:$G$8425),'Bin Analysis'!$B498)</f>
        <v>2073</v>
      </c>
      <c r="I498">
        <f t="shared" si="61"/>
        <v>0</v>
      </c>
      <c r="J498">
        <f t="shared" si="62"/>
        <v>0</v>
      </c>
      <c r="K498">
        <f>J498*Weighting!$W$18</f>
        <v>0</v>
      </c>
      <c r="M498" s="14"/>
    </row>
    <row r="499" spans="1:25" x14ac:dyDescent="0.25">
      <c r="A499" s="32" t="str">
        <f>IF(Weighting!$P$19&gt;0,B499,"")</f>
        <v/>
      </c>
      <c r="B499" t="e">
        <f>Weighting!$C$19</f>
        <v>#DIV/0!</v>
      </c>
      <c r="C499" t="e">
        <f>Weighting!$F$19</f>
        <v>#NUM!</v>
      </c>
      <c r="D499" t="e">
        <f>IF(C499=1,'Data Transformation'!$G$3+0.5*'Data Transformation'!$W$25,IF(C500=1,D500-'Data Transformation'!$W$25,FALSE))</f>
        <v>#NUM!</v>
      </c>
      <c r="E499">
        <f t="array" ref="E499">IF(ISLOGICAL(D499),"",FREQUENCY(IF('Data Transformation'!$B$425:$B$8425='Bin Analysis'!$B483,'Data Transformation'!$G$425:$G$8425),D499))</f>
        <v>2001</v>
      </c>
      <c r="F499">
        <f t="shared" si="60"/>
        <v>0</v>
      </c>
      <c r="G499">
        <f>Weighting!$H$19</f>
        <v>0</v>
      </c>
      <c r="H499">
        <f t="array" ref="H499">FREQUENCY(IF('Data Transformation'!$B$4:$B$8425=B483,'Data Transformation'!$G$4:$G$8425),'Bin Analysis'!$B499)</f>
        <v>2073</v>
      </c>
      <c r="I499">
        <f t="shared" si="61"/>
        <v>0</v>
      </c>
      <c r="J499">
        <f t="shared" si="62"/>
        <v>0</v>
      </c>
      <c r="K499">
        <f>J499*Weighting!$W$19</f>
        <v>0</v>
      </c>
      <c r="M499" s="14"/>
    </row>
    <row r="500" spans="1:25" x14ac:dyDescent="0.25">
      <c r="A500" s="32" t="str">
        <f>IF(Weighting!$P$20&gt;0,B500,"")</f>
        <v/>
      </c>
      <c r="B500" t="e">
        <f>Weighting!$C$20</f>
        <v>#DIV/0!</v>
      </c>
      <c r="C500" t="e">
        <f>Weighting!$F$20</f>
        <v>#NUM!</v>
      </c>
      <c r="D500" t="e">
        <f>IF(C500=1,'Data Transformation'!$G$3+0.5*'Data Transformation'!$W$25,IF(C501=1,D501-'Data Transformation'!$W$25,FALSE))</f>
        <v>#NUM!</v>
      </c>
      <c r="E500">
        <f t="array" ref="E500">IF(ISLOGICAL(D500),"",FREQUENCY(IF('Data Transformation'!$B$425:$B$8425='Bin Analysis'!$B483,'Data Transformation'!$G$425:$G$8425),D500))</f>
        <v>2001</v>
      </c>
      <c r="F500">
        <f t="shared" si="60"/>
        <v>0</v>
      </c>
      <c r="G500">
        <f>Weighting!$H$20</f>
        <v>0</v>
      </c>
      <c r="H500">
        <f t="array" ref="H500">FREQUENCY(IF('Data Transformation'!$B$4:$B$8425=B483,'Data Transformation'!$G$4:$G$8425),'Bin Analysis'!$B500)</f>
        <v>2073</v>
      </c>
      <c r="I500">
        <f t="shared" si="61"/>
        <v>0</v>
      </c>
      <c r="J500">
        <f t="shared" si="62"/>
        <v>0</v>
      </c>
      <c r="K500">
        <f>J500*Weighting!$W$20</f>
        <v>0</v>
      </c>
      <c r="M500" s="14"/>
    </row>
    <row r="501" spans="1:25" x14ac:dyDescent="0.25">
      <c r="A501" s="32" t="str">
        <f>IF(Weighting!$P$21&gt;0,B501,"")</f>
        <v/>
      </c>
      <c r="B501" t="e">
        <f>Weighting!$C$21</f>
        <v>#DIV/0!</v>
      </c>
      <c r="C501" t="e">
        <f>Weighting!$F$21</f>
        <v>#NUM!</v>
      </c>
      <c r="D501" t="e">
        <f>IF(C501=1,'Data Transformation'!$G$3+0.5*'Data Transformation'!$W$25,IF(C502=1,D502-'Data Transformation'!$W$25,FALSE))</f>
        <v>#NUM!</v>
      </c>
      <c r="E501">
        <f t="array" ref="E501">IF(ISLOGICAL(D501),"",FREQUENCY(IF('Data Transformation'!$B$425:$B$8425='Bin Analysis'!$B483,'Data Transformation'!$G$425:$G$8425),D501))</f>
        <v>2001</v>
      </c>
      <c r="F501">
        <f t="shared" si="60"/>
        <v>0</v>
      </c>
      <c r="G501">
        <f>Weighting!$H$21</f>
        <v>0</v>
      </c>
      <c r="H501">
        <f t="array" ref="H501">FREQUENCY(IF('Data Transformation'!$B$4:$B$8425=B483,'Data Transformation'!$G$4:$G$8425),'Bin Analysis'!$B501)</f>
        <v>2073</v>
      </c>
      <c r="I501">
        <f t="shared" si="61"/>
        <v>0</v>
      </c>
      <c r="J501">
        <f t="shared" si="62"/>
        <v>0</v>
      </c>
      <c r="K501">
        <f>J501*Weighting!$W$21</f>
        <v>0</v>
      </c>
      <c r="M501" s="14"/>
    </row>
    <row r="502" spans="1:25" x14ac:dyDescent="0.25">
      <c r="A502" s="32" t="str">
        <f>IF(Weighting!$P$22&gt;0,B502,"")</f>
        <v/>
      </c>
      <c r="B502" t="e">
        <f>Weighting!$C$22</f>
        <v>#DIV/0!</v>
      </c>
      <c r="C502" t="e">
        <f>Weighting!$F$22</f>
        <v>#NUM!</v>
      </c>
      <c r="D502" t="e">
        <f>IF(C502=1,'Data Transformation'!$G$3+0.5*'Data Transformation'!$W$25,IF(C503=1,D503-'Data Transformation'!$W$25,FALSE))</f>
        <v>#NUM!</v>
      </c>
      <c r="E502">
        <f t="array" ref="E502">IF(ISLOGICAL(D502),"",FREQUENCY(IF('Data Transformation'!$B$425:$B$8425='Bin Analysis'!$B483,'Data Transformation'!$G$425:$G$8425),D502))</f>
        <v>2001</v>
      </c>
      <c r="F502">
        <f t="shared" si="60"/>
        <v>0</v>
      </c>
      <c r="G502">
        <f>Weighting!$H$22</f>
        <v>0</v>
      </c>
      <c r="H502">
        <f t="array" ref="H502">FREQUENCY(IF('Data Transformation'!$B$4:$B$8425=B483,'Data Transformation'!$G$4:$G$8425),'Bin Analysis'!$B502)</f>
        <v>2073</v>
      </c>
      <c r="I502">
        <f t="shared" si="61"/>
        <v>0</v>
      </c>
      <c r="J502">
        <f t="shared" si="62"/>
        <v>0</v>
      </c>
      <c r="K502">
        <f>J502*Weighting!$W$22</f>
        <v>0</v>
      </c>
      <c r="M502" s="14"/>
    </row>
    <row r="503" spans="1:25" x14ac:dyDescent="0.25">
      <c r="A503" s="32" t="str">
        <f>IF(Weighting!$P$23&gt;0,B503,"")</f>
        <v/>
      </c>
      <c r="B503" t="e">
        <f>Weighting!$C$23</f>
        <v>#DIV/0!</v>
      </c>
      <c r="C503" t="e">
        <f>Weighting!$F$23</f>
        <v>#NUM!</v>
      </c>
      <c r="D503" t="e">
        <f>IF(C503=1,'Data Transformation'!$G$3+0.5*'Data Transformation'!$W$25,IF(C504=1,D504-'Data Transformation'!$W$25,FALSE))</f>
        <v>#NUM!</v>
      </c>
      <c r="E503">
        <f t="array" ref="E503">IF(ISLOGICAL(D503),"",FREQUENCY(IF('Data Transformation'!$B$425:$B$8425='Bin Analysis'!$B483,'Data Transformation'!$G$425:$G$8425),D503))</f>
        <v>2001</v>
      </c>
      <c r="F503">
        <f t="shared" si="60"/>
        <v>0</v>
      </c>
      <c r="G503">
        <f>Weighting!$H$23</f>
        <v>0</v>
      </c>
      <c r="H503">
        <f t="array" ref="H503">FREQUENCY(IF('Data Transformation'!$B$4:$B$8425=B483,'Data Transformation'!$G$4:$G$8425),'Bin Analysis'!$B503)</f>
        <v>2073</v>
      </c>
      <c r="I503">
        <f t="shared" si="61"/>
        <v>0</v>
      </c>
      <c r="J503">
        <f t="shared" si="62"/>
        <v>0</v>
      </c>
      <c r="K503">
        <f>J503*Weighting!$W$23</f>
        <v>0</v>
      </c>
      <c r="M503" s="14"/>
    </row>
    <row r="504" spans="1:25" x14ac:dyDescent="0.25">
      <c r="A504" s="32" t="str">
        <f>IF(Weighting!$P$24&gt;0,B504,"")</f>
        <v/>
      </c>
      <c r="B504" t="e">
        <f>Weighting!$C$24</f>
        <v>#DIV/0!</v>
      </c>
      <c r="C504" t="e">
        <f>Weighting!$F$24</f>
        <v>#NUM!</v>
      </c>
      <c r="D504" t="e">
        <f>IF(C504=1,'Data Transformation'!$G$3+0.5*'Data Transformation'!$W$25,IF(C505=1,D505-'Data Transformation'!$W$25,FALSE))</f>
        <v>#NUM!</v>
      </c>
      <c r="E504">
        <f t="array" ref="E504">IF(ISLOGICAL(D504),"",FREQUENCY(IF('Data Transformation'!$B$425:$B$8425='Bin Analysis'!$B483,'Data Transformation'!$G$425:$G$8425),D504))</f>
        <v>2001</v>
      </c>
      <c r="F504">
        <f t="shared" si="60"/>
        <v>0</v>
      </c>
      <c r="G504">
        <f>Weighting!$H$24</f>
        <v>0</v>
      </c>
      <c r="H504">
        <f t="array" ref="H504">FREQUENCY(IF('Data Transformation'!$B$4:$B$8425=B483,'Data Transformation'!$G$4:$G$8425),'Bin Analysis'!$B504)</f>
        <v>2073</v>
      </c>
      <c r="I504">
        <f t="shared" si="61"/>
        <v>0</v>
      </c>
      <c r="J504">
        <f t="shared" si="62"/>
        <v>0</v>
      </c>
      <c r="K504">
        <f>J504*Weighting!$W$24</f>
        <v>0</v>
      </c>
      <c r="M504" s="14"/>
    </row>
    <row r="505" spans="1:25" x14ac:dyDescent="0.25">
      <c r="A505" s="32" t="str">
        <f>IF(Weighting!$P$25&gt;0,B505,"")</f>
        <v/>
      </c>
      <c r="B505" t="e">
        <f>Weighting!$C$25</f>
        <v>#DIV/0!</v>
      </c>
      <c r="C505" t="e">
        <f>Weighting!$F$25</f>
        <v>#NUM!</v>
      </c>
      <c r="D505" t="e">
        <f>IF(C505=1,'Data Transformation'!$G$3+0.5*'Data Transformation'!$W$25,IF(C506=1,D506-'Data Transformation'!$W$25,FALSE))</f>
        <v>#NUM!</v>
      </c>
      <c r="E505">
        <f t="array" ref="E505">IF(ISLOGICAL(D505),"",FREQUENCY(IF('Data Transformation'!$B$425:$B$8425='Bin Analysis'!$B483,'Data Transformation'!$G$425:$G$8425),D505))</f>
        <v>2001</v>
      </c>
      <c r="F505">
        <f t="shared" si="60"/>
        <v>0</v>
      </c>
      <c r="G505">
        <f>Weighting!$H$25</f>
        <v>0</v>
      </c>
      <c r="H505">
        <f t="array" ref="H505">FREQUENCY(IF('Data Transformation'!$B$4:$B$8425=B483,'Data Transformation'!$G$4:$G$8425),'Bin Analysis'!$B505)</f>
        <v>2073</v>
      </c>
      <c r="I505">
        <f t="shared" si="61"/>
        <v>0</v>
      </c>
      <c r="J505">
        <f t="shared" si="62"/>
        <v>0</v>
      </c>
      <c r="K505">
        <f>J505*Weighting!$W$25</f>
        <v>0</v>
      </c>
      <c r="M505" s="14"/>
    </row>
    <row r="506" spans="1:25" x14ac:dyDescent="0.25">
      <c r="O506"/>
      <c r="P506"/>
      <c r="Q506"/>
      <c r="R506"/>
    </row>
    <row r="507" spans="1:25" ht="23.25" x14ac:dyDescent="0.35">
      <c r="A507" s="21" t="s">
        <v>0</v>
      </c>
      <c r="B507" s="21" t="str">
        <f>IFERROR(VLOOKUP(C507,'Data Transformation'!$L$6:$M$426,2,FALSE),"")</f>
        <v/>
      </c>
      <c r="C507" s="21">
        <f>C483+1</f>
        <v>21</v>
      </c>
      <c r="D507" s="21"/>
      <c r="E507" s="21"/>
      <c r="F507" s="21"/>
      <c r="G507" s="21"/>
      <c r="H507" s="22"/>
      <c r="I507" s="22"/>
      <c r="J507" s="22"/>
      <c r="K507" s="21"/>
      <c r="L507" s="21" t="str">
        <f>B507</f>
        <v/>
      </c>
      <c r="M507" s="23" t="e">
        <f>INDEX('Data Transformation'!$O$4:$O$424,MATCH($B507,'Data Transformation'!$M$4:$M$424,0),MATCH($M$2,'Data Transformation'!$O$3,0))</f>
        <v>#N/A</v>
      </c>
      <c r="N507" s="27" t="e">
        <f>IF('Input and Summary Results'!$J$16="minimum",'Bin Analysis'!X508/(M507-1),'Bin Analysis'!Y507/('Bin Analysis'!M507-1))</f>
        <v>#N/A</v>
      </c>
      <c r="O507" s="27" t="e">
        <f>IF(M507=FALSE,NA(),(VLOOKUP(1,C510:K529,4,FALSE))/(M507-1))</f>
        <v>#N/A</v>
      </c>
      <c r="P507" s="27" t="e">
        <f>IF(M507=FALSE,NA(),SUM(J510:J529)/Weighting!$S$5)</f>
        <v>#N/A</v>
      </c>
      <c r="Q507" s="27" t="e">
        <f>IF(M507=FALSE,NA(),SUM(K510:K529)/Weighting!$S$6)</f>
        <v>#N/A</v>
      </c>
      <c r="R507" s="27" t="e">
        <f>IF(M507=FALSE,NA(),(VLOOKUP(1,G510:K529,3,FALSE))/(M507-1))</f>
        <v>#N/A</v>
      </c>
      <c r="S507" s="22" t="e">
        <f>IF(M507=FALSE,NA(),IF(SUM(J510:J529)=2,"yes","no"))</f>
        <v>#N/A</v>
      </c>
      <c r="X507" s="2" cm="2">
        <f t="array" ref="X507:X508">FREQUENCY(IF('Data Transformation'!$B$425:$B$6424='Bin Analysis'!L507,'Data Transformation'!$G$425:$G$6424),'Data Transformation'!$U$11)</f>
        <v>0</v>
      </c>
      <c r="Y507" s="2" cm="2">
        <f t="array" ref="Y507:Y508">FREQUENCY(IF('Data Transformation'!$B$425:$B$6424='Bin Analysis'!L507,'Data Transformation'!$G$425:$G$6424),'Data Transformation'!$U$12)</f>
        <v>0</v>
      </c>
    </row>
    <row r="508" spans="1:25" x14ac:dyDescent="0.25">
      <c r="A508" s="14" t="s">
        <v>67</v>
      </c>
      <c r="B508" t="s">
        <v>47</v>
      </c>
      <c r="C508" t="s">
        <v>5</v>
      </c>
      <c r="D508" t="s">
        <v>98</v>
      </c>
      <c r="E508" t="s">
        <v>99</v>
      </c>
      <c r="F508" t="s">
        <v>100</v>
      </c>
      <c r="G508" t="s">
        <v>69</v>
      </c>
      <c r="H508" t="s">
        <v>31</v>
      </c>
      <c r="I508" t="s">
        <v>32</v>
      </c>
      <c r="J508" t="s">
        <v>46</v>
      </c>
      <c r="K508" s="14" t="s">
        <v>45</v>
      </c>
      <c r="M508" s="14"/>
      <c r="X508" s="2">
        <v>0</v>
      </c>
      <c r="Y508" s="2">
        <v>0</v>
      </c>
    </row>
    <row r="509" spans="1:25" x14ac:dyDescent="0.25">
      <c r="A509" s="32"/>
      <c r="D509" t="e">
        <f>IF(C509=1,'Data Transformation'!$G$3+0.5*'Data Transformation'!$W$25,IF(C510=1,D510-'Data Transformation'!$W$25,FALSE))</f>
        <v>#NUM!</v>
      </c>
      <c r="E509">
        <f t="array" ref="E509">IF(ISLOGICAL(D509),"",FREQUENCY(IF('Data Transformation'!$B$425:$B$8425='Bin Analysis'!$B507,'Data Transformation'!$G$425:$G$8425),D509))</f>
        <v>2001</v>
      </c>
      <c r="F509" t="e">
        <f>IF(ISLOGICAL(D509),"",E509-E508)</f>
        <v>#VALUE!</v>
      </c>
      <c r="M509" s="14"/>
    </row>
    <row r="510" spans="1:25" x14ac:dyDescent="0.25">
      <c r="A510" s="32" t="e">
        <f>IF(Weighting!$P$6&gt;0,B510,"")</f>
        <v>#NUM!</v>
      </c>
      <c r="B510" t="e">
        <f>Weighting!$C$6</f>
        <v>#DIV/0!</v>
      </c>
      <c r="C510" t="e">
        <f>Weighting!$F$6</f>
        <v>#NUM!</v>
      </c>
      <c r="D510" t="e">
        <f>IF(C510=1,'Data Transformation'!$G$3+0.5*'Data Transformation'!$W$25,IF(C511=1,D511-'Data Transformation'!$W$25,FALSE))</f>
        <v>#NUM!</v>
      </c>
      <c r="E510">
        <f t="array" ref="E510">IF(ISLOGICAL(D510),"",FREQUENCY(IF('Data Transformation'!$B$425:$B$8425='Bin Analysis'!$B507,'Data Transformation'!$G$425:$G$8425),D510))</f>
        <v>2001</v>
      </c>
      <c r="F510">
        <f>IF(ISLOGICAL(D510),"",E510-E509)</f>
        <v>0</v>
      </c>
      <c r="G510">
        <f>Weighting!$H$6</f>
        <v>1</v>
      </c>
      <c r="H510">
        <f t="array" ref="H510">FREQUENCY(IF('Data Transformation'!$B$4:$B$8425=B507,'Data Transformation'!$G$4:$G$8425),'Bin Analysis'!$B510)</f>
        <v>2073</v>
      </c>
      <c r="I510">
        <f>H510-H509</f>
        <v>2073</v>
      </c>
      <c r="J510">
        <f>IF(I510=0,0,1)</f>
        <v>1</v>
      </c>
      <c r="K510" t="e">
        <f>J510*Weighting!$W$6</f>
        <v>#NUM!</v>
      </c>
      <c r="M510" s="14"/>
    </row>
    <row r="511" spans="1:25" x14ac:dyDescent="0.25">
      <c r="A511" s="32" t="str">
        <f>IF(Weighting!$P$7&gt;0,B511,"")</f>
        <v/>
      </c>
      <c r="B511" t="e">
        <f>Weighting!$C$7</f>
        <v>#DIV/0!</v>
      </c>
      <c r="C511" t="e">
        <f>Weighting!$F$7</f>
        <v>#NUM!</v>
      </c>
      <c r="D511" t="e">
        <f>IF(C511=1,'Data Transformation'!$G$3+0.5*'Data Transformation'!$W$25,IF(C512=1,D512-'Data Transformation'!$W$25,FALSE))</f>
        <v>#NUM!</v>
      </c>
      <c r="E511">
        <f t="array" ref="E511">IF(ISLOGICAL(D511),"",FREQUENCY(IF('Data Transformation'!$B$425:$B$8425='Bin Analysis'!$B507,'Data Transformation'!$G$425:$G$8425),D511))</f>
        <v>2001</v>
      </c>
      <c r="F511">
        <f t="shared" ref="F511:F529" si="63">IF(ISLOGICAL(D511),"",E511-E510)</f>
        <v>0</v>
      </c>
      <c r="G511">
        <f>Weighting!$H$7</f>
        <v>0</v>
      </c>
      <c r="H511">
        <f t="array" ref="H511">FREQUENCY(IF('Data Transformation'!$B$4:$B$8425=B507,'Data Transformation'!$G$4:$G$8425),'Bin Analysis'!$B511)</f>
        <v>2073</v>
      </c>
      <c r="I511">
        <f t="shared" ref="I511:I529" si="64">H511-H510</f>
        <v>0</v>
      </c>
      <c r="J511">
        <f>IF(I511=0,0,1)</f>
        <v>0</v>
      </c>
      <c r="K511">
        <f>J511*Weighting!$W$7</f>
        <v>0</v>
      </c>
      <c r="M511" s="14"/>
    </row>
    <row r="512" spans="1:25" x14ac:dyDescent="0.25">
      <c r="A512" s="32" t="str">
        <f>IF(Weighting!$P$8&gt;0,B512,"")</f>
        <v/>
      </c>
      <c r="B512" t="e">
        <f>Weighting!$C$8</f>
        <v>#DIV/0!</v>
      </c>
      <c r="C512" t="e">
        <f>Weighting!$F$8</f>
        <v>#NUM!</v>
      </c>
      <c r="D512" t="e">
        <f>IF(C512=1,'Data Transformation'!$G$3+0.5*'Data Transformation'!$W$25,IF(C513=1,D513-'Data Transformation'!$W$25,FALSE))</f>
        <v>#NUM!</v>
      </c>
      <c r="E512">
        <f t="array" ref="E512">IF(ISLOGICAL(D512),"",FREQUENCY(IF('Data Transformation'!$B$425:$B$8425='Bin Analysis'!$B507,'Data Transformation'!$G$425:$G$8425),D512))</f>
        <v>2001</v>
      </c>
      <c r="F512">
        <f t="shared" si="63"/>
        <v>0</v>
      </c>
      <c r="G512">
        <f>Weighting!$H$8</f>
        <v>0</v>
      </c>
      <c r="H512">
        <f t="array" ref="H512">FREQUENCY(IF('Data Transformation'!$B$4:$B$8425=B507,'Data Transformation'!$G$4:$G$8425),'Bin Analysis'!$B512)</f>
        <v>2073</v>
      </c>
      <c r="I512">
        <f t="shared" si="64"/>
        <v>0</v>
      </c>
      <c r="J512">
        <f t="shared" ref="J512:J529" si="65">IF(I512=0,0,1)</f>
        <v>0</v>
      </c>
      <c r="K512">
        <f>J512*Weighting!$W$8</f>
        <v>0</v>
      </c>
      <c r="M512" s="14"/>
    </row>
    <row r="513" spans="1:13" x14ac:dyDescent="0.25">
      <c r="A513" s="32" t="str">
        <f>IF(Weighting!$P$9&gt;0,B513,"")</f>
        <v/>
      </c>
      <c r="B513" s="50" t="e">
        <f>Weighting!$C$9</f>
        <v>#DIV/0!</v>
      </c>
      <c r="C513" t="e">
        <f>Weighting!$F$9</f>
        <v>#NUM!</v>
      </c>
      <c r="D513" t="e">
        <f>IF(C513=1,'Data Transformation'!$G$3+0.5*'Data Transformation'!$W$25,IF(C514=1,D514-'Data Transformation'!$W$25,FALSE))</f>
        <v>#NUM!</v>
      </c>
      <c r="E513">
        <f t="array" ref="E513">IF(ISLOGICAL(D513),"",FREQUENCY(IF('Data Transformation'!$B$425:$B$8425='Bin Analysis'!$B507,'Data Transformation'!$G$425:$G$8425),D513))</f>
        <v>2001</v>
      </c>
      <c r="F513">
        <f t="shared" si="63"/>
        <v>0</v>
      </c>
      <c r="G513">
        <f>Weighting!$H$9</f>
        <v>0</v>
      </c>
      <c r="H513">
        <f t="array" ref="H513">FREQUENCY(IF('Data Transformation'!$B$4:$B$8425=B507,'Data Transformation'!$G$4:$G$8425),'Bin Analysis'!$B513)</f>
        <v>2073</v>
      </c>
      <c r="I513">
        <f t="shared" si="64"/>
        <v>0</v>
      </c>
      <c r="J513">
        <f t="shared" si="65"/>
        <v>0</v>
      </c>
      <c r="K513">
        <f>J513*Weighting!$W$9</f>
        <v>0</v>
      </c>
      <c r="M513" s="14"/>
    </row>
    <row r="514" spans="1:13" x14ac:dyDescent="0.25">
      <c r="A514" s="32" t="str">
        <f>IF(Weighting!$P$10&gt;0,B514,"")</f>
        <v/>
      </c>
      <c r="B514" t="e">
        <f>Weighting!$C$10</f>
        <v>#DIV/0!</v>
      </c>
      <c r="C514" t="e">
        <f>Weighting!$F$10</f>
        <v>#NUM!</v>
      </c>
      <c r="D514" t="e">
        <f>IF(C514=1,'Data Transformation'!$G$3+0.5*'Data Transformation'!$W$25,IF(C515=1,D515-'Data Transformation'!$W$25,FALSE))</f>
        <v>#NUM!</v>
      </c>
      <c r="E514">
        <f t="array" ref="E514">IF(ISLOGICAL(D514),"",FREQUENCY(IF('Data Transformation'!$B$425:$B$8425='Bin Analysis'!$B507,'Data Transformation'!$G$425:$G$8425),D514))</f>
        <v>2001</v>
      </c>
      <c r="F514">
        <f t="shared" si="63"/>
        <v>0</v>
      </c>
      <c r="G514">
        <f>Weighting!$H$10</f>
        <v>0</v>
      </c>
      <c r="H514">
        <f t="array" ref="H514">FREQUENCY(IF('Data Transformation'!$B$4:$B$8425=B507,'Data Transformation'!$G$4:$G$8425),'Bin Analysis'!$B514)</f>
        <v>2073</v>
      </c>
      <c r="I514">
        <f t="shared" si="64"/>
        <v>0</v>
      </c>
      <c r="J514">
        <f t="shared" si="65"/>
        <v>0</v>
      </c>
      <c r="K514">
        <f>J514*Weighting!$W$10</f>
        <v>0</v>
      </c>
      <c r="M514" s="14"/>
    </row>
    <row r="515" spans="1:13" x14ac:dyDescent="0.25">
      <c r="A515" s="32" t="str">
        <f>IF(Weighting!$P$11&gt;0,B515,"")</f>
        <v/>
      </c>
      <c r="B515" t="e">
        <f>Weighting!$C$11</f>
        <v>#DIV/0!</v>
      </c>
      <c r="C515" t="e">
        <f>Weighting!$F$11</f>
        <v>#NUM!</v>
      </c>
      <c r="D515" t="e">
        <f>IF(C515=1,'Data Transformation'!$G$3+0.5*'Data Transformation'!$W$25,IF(C516=1,D516-'Data Transformation'!$W$25,FALSE))</f>
        <v>#NUM!</v>
      </c>
      <c r="E515">
        <f t="array" ref="E515">IF(ISLOGICAL(D515),"",FREQUENCY(IF('Data Transformation'!$B$425:$B$8425='Bin Analysis'!$B507,'Data Transformation'!$G$425:$G$8425),D515))</f>
        <v>2001</v>
      </c>
      <c r="F515">
        <f t="shared" si="63"/>
        <v>0</v>
      </c>
      <c r="G515">
        <f>Weighting!$H$11</f>
        <v>0</v>
      </c>
      <c r="H515">
        <f t="array" ref="H515">FREQUENCY(IF('Data Transformation'!$B$4:$B$8425=B507,'Data Transformation'!$G$4:$G$8425),'Bin Analysis'!$B515)</f>
        <v>2073</v>
      </c>
      <c r="I515">
        <f t="shared" si="64"/>
        <v>0</v>
      </c>
      <c r="J515">
        <f t="shared" si="65"/>
        <v>0</v>
      </c>
      <c r="K515">
        <f>J515*Weighting!$W$11</f>
        <v>0</v>
      </c>
      <c r="M515" s="14"/>
    </row>
    <row r="516" spans="1:13" x14ac:dyDescent="0.25">
      <c r="A516" s="32" t="str">
        <f>IF(Weighting!$P$12&gt;0,B516,"")</f>
        <v/>
      </c>
      <c r="B516" t="e">
        <f>Weighting!$C$12</f>
        <v>#DIV/0!</v>
      </c>
      <c r="C516" t="e">
        <f>Weighting!$F$12</f>
        <v>#NUM!</v>
      </c>
      <c r="D516" t="e">
        <f>IF(C516=1,'Data Transformation'!$G$3+0.5*'Data Transformation'!$W$25,IF(C517=1,D517-'Data Transformation'!$W$25,FALSE))</f>
        <v>#NUM!</v>
      </c>
      <c r="E516">
        <f t="array" ref="E516">IF(ISLOGICAL(D516),"",FREQUENCY(IF('Data Transformation'!$B$425:$B$8425='Bin Analysis'!$B507,'Data Transformation'!$G$425:$G$8425),D516))</f>
        <v>2001</v>
      </c>
      <c r="F516">
        <f t="shared" si="63"/>
        <v>0</v>
      </c>
      <c r="G516">
        <f>Weighting!$H$12</f>
        <v>0</v>
      </c>
      <c r="H516">
        <f t="array" ref="H516">FREQUENCY(IF('Data Transformation'!$B$4:$B$8425=B507,'Data Transformation'!$G$4:$G$8425),'Bin Analysis'!$B516)</f>
        <v>2073</v>
      </c>
      <c r="I516">
        <f t="shared" si="64"/>
        <v>0</v>
      </c>
      <c r="J516">
        <f t="shared" si="65"/>
        <v>0</v>
      </c>
      <c r="K516">
        <f>J516*Weighting!$W$12</f>
        <v>0</v>
      </c>
      <c r="M516" s="14"/>
    </row>
    <row r="517" spans="1:13" x14ac:dyDescent="0.25">
      <c r="A517" s="32" t="str">
        <f>IF(Weighting!$P$13&gt;0,B517,"")</f>
        <v/>
      </c>
      <c r="B517" t="e">
        <f>Weighting!$C$13</f>
        <v>#DIV/0!</v>
      </c>
      <c r="C517" t="e">
        <f>Weighting!$F$13</f>
        <v>#NUM!</v>
      </c>
      <c r="D517" t="e">
        <f>IF(C517=1,'Data Transformation'!$G$3+0.5*'Data Transformation'!$W$25,IF(C518=1,D518-'Data Transformation'!$W$25,FALSE))</f>
        <v>#NUM!</v>
      </c>
      <c r="E517">
        <f t="array" ref="E517">IF(ISLOGICAL(D517),"",FREQUENCY(IF('Data Transformation'!$B$425:$B$8425='Bin Analysis'!$B507,'Data Transformation'!$G$425:$G$8425),D517))</f>
        <v>2001</v>
      </c>
      <c r="F517">
        <f t="shared" si="63"/>
        <v>0</v>
      </c>
      <c r="G517">
        <f>Weighting!$H$13</f>
        <v>0</v>
      </c>
      <c r="H517">
        <f t="array" ref="H517">FREQUENCY(IF('Data Transformation'!$B$4:$B$8425=B507,'Data Transformation'!$G$4:$G$8425),'Bin Analysis'!$B517)</f>
        <v>2073</v>
      </c>
      <c r="I517">
        <f t="shared" si="64"/>
        <v>0</v>
      </c>
      <c r="J517">
        <f t="shared" si="65"/>
        <v>0</v>
      </c>
      <c r="K517">
        <f>J517*Weighting!$W$13</f>
        <v>0</v>
      </c>
      <c r="M517" s="14"/>
    </row>
    <row r="518" spans="1:13" x14ac:dyDescent="0.25">
      <c r="A518" s="32" t="str">
        <f>IF(Weighting!$P$14&gt;0,B518,"")</f>
        <v/>
      </c>
      <c r="B518" t="e">
        <f>Weighting!$C$14</f>
        <v>#DIV/0!</v>
      </c>
      <c r="C518" t="e">
        <f>Weighting!$F$14</f>
        <v>#NUM!</v>
      </c>
      <c r="D518" t="e">
        <f>IF(C518=1,'Data Transformation'!$G$3+0.5*'Data Transformation'!$W$25,IF(C519=1,D519-'Data Transformation'!$W$25,FALSE))</f>
        <v>#NUM!</v>
      </c>
      <c r="E518">
        <f t="array" ref="E518">IF(ISLOGICAL(D518),"",FREQUENCY(IF('Data Transformation'!$B$425:$B$8425='Bin Analysis'!$B507,'Data Transformation'!$G$425:$G$8425),D518))</f>
        <v>2001</v>
      </c>
      <c r="F518">
        <f t="shared" si="63"/>
        <v>0</v>
      </c>
      <c r="G518">
        <f>Weighting!$H$14</f>
        <v>0</v>
      </c>
      <c r="H518">
        <f t="array" ref="H518">FREQUENCY(IF('Data Transformation'!$B$4:$B$8425=B507,'Data Transformation'!$G$4:$G$8425),'Bin Analysis'!$B518)</f>
        <v>2073</v>
      </c>
      <c r="I518">
        <f t="shared" si="64"/>
        <v>0</v>
      </c>
      <c r="J518">
        <f t="shared" si="65"/>
        <v>0</v>
      </c>
      <c r="K518">
        <f>J518*Weighting!$W$14</f>
        <v>0</v>
      </c>
      <c r="M518" s="14"/>
    </row>
    <row r="519" spans="1:13" x14ac:dyDescent="0.25">
      <c r="A519" s="32" t="str">
        <f>IF(Weighting!$P$15&gt;0,B519,"")</f>
        <v/>
      </c>
      <c r="B519" t="e">
        <f>Weighting!$C$15</f>
        <v>#DIV/0!</v>
      </c>
      <c r="C519" t="e">
        <f>Weighting!$F$15</f>
        <v>#NUM!</v>
      </c>
      <c r="D519" t="e">
        <f>IF(C519=1,'Data Transformation'!$G$3+0.5*'Data Transformation'!$W$25,IF(C520=1,D520-'Data Transformation'!$W$25,FALSE))</f>
        <v>#NUM!</v>
      </c>
      <c r="E519">
        <f t="array" ref="E519">IF(ISLOGICAL(D519),"",FREQUENCY(IF('Data Transformation'!$B$425:$B$8425='Bin Analysis'!$B507,'Data Transformation'!$G$425:$G$8425),D519))</f>
        <v>2001</v>
      </c>
      <c r="F519">
        <f t="shared" si="63"/>
        <v>0</v>
      </c>
      <c r="G519">
        <f>Weighting!$H$15</f>
        <v>0</v>
      </c>
      <c r="H519">
        <f t="array" ref="H519">FREQUENCY(IF('Data Transformation'!$B$4:$B$8425=B507,'Data Transformation'!$G$4:$G$8425),'Bin Analysis'!$B519)</f>
        <v>2073</v>
      </c>
      <c r="I519">
        <f t="shared" si="64"/>
        <v>0</v>
      </c>
      <c r="J519">
        <f t="shared" si="65"/>
        <v>0</v>
      </c>
      <c r="K519">
        <f>J519*Weighting!$W$15</f>
        <v>0</v>
      </c>
      <c r="M519" s="14"/>
    </row>
    <row r="520" spans="1:13" x14ac:dyDescent="0.25">
      <c r="A520" s="32" t="str">
        <f>IF(Weighting!$P$16&gt;0,B520,"")</f>
        <v/>
      </c>
      <c r="B520" t="e">
        <f>Weighting!$C$16</f>
        <v>#DIV/0!</v>
      </c>
      <c r="C520" t="e">
        <f>Weighting!$F$16</f>
        <v>#NUM!</v>
      </c>
      <c r="D520" t="e">
        <f>IF(C520=1,'Data Transformation'!$G$3+0.5*'Data Transformation'!$W$25,IF(C521=1,D521-'Data Transformation'!$W$25,FALSE))</f>
        <v>#NUM!</v>
      </c>
      <c r="E520">
        <f t="array" ref="E520">IF(ISLOGICAL(D520),"",FREQUENCY(IF('Data Transformation'!$B$425:$B$8425='Bin Analysis'!$B507,'Data Transformation'!$G$425:$G$8425),D520))</f>
        <v>2001</v>
      </c>
      <c r="F520">
        <f t="shared" si="63"/>
        <v>0</v>
      </c>
      <c r="G520">
        <f>Weighting!$H$16</f>
        <v>0</v>
      </c>
      <c r="H520">
        <f t="array" ref="H520">FREQUENCY(IF('Data Transformation'!$B$4:$B$8425=B507,'Data Transformation'!$G$4:$G$8425),'Bin Analysis'!$B520)</f>
        <v>2073</v>
      </c>
      <c r="I520">
        <f t="shared" si="64"/>
        <v>0</v>
      </c>
      <c r="J520">
        <f t="shared" si="65"/>
        <v>0</v>
      </c>
      <c r="K520">
        <f>J520*Weighting!$W$16</f>
        <v>0</v>
      </c>
      <c r="M520" s="14"/>
    </row>
    <row r="521" spans="1:13" x14ac:dyDescent="0.25">
      <c r="A521" s="32" t="str">
        <f>IF(Weighting!$P$17&gt;0,B521,"")</f>
        <v/>
      </c>
      <c r="B521" t="e">
        <f>Weighting!$C$17</f>
        <v>#DIV/0!</v>
      </c>
      <c r="C521" t="e">
        <f>Weighting!$F$17</f>
        <v>#NUM!</v>
      </c>
      <c r="D521" t="e">
        <f>IF(C521=1,'Data Transformation'!$G$3+0.5*'Data Transformation'!$W$25,IF(C522=1,D522-'Data Transformation'!$W$25,FALSE))</f>
        <v>#NUM!</v>
      </c>
      <c r="E521">
        <f t="array" ref="E521">IF(ISLOGICAL(D521),"",FREQUENCY(IF('Data Transformation'!$B$425:$B$8425='Bin Analysis'!$B507,'Data Transformation'!$G$425:$G$8425),D521))</f>
        <v>2001</v>
      </c>
      <c r="F521">
        <f t="shared" si="63"/>
        <v>0</v>
      </c>
      <c r="G521">
        <f>Weighting!$H$17</f>
        <v>0</v>
      </c>
      <c r="H521">
        <f t="array" ref="H521">FREQUENCY(IF('Data Transformation'!$B$4:$B$8425=B507,'Data Transformation'!$G$4:$G$8425),'Bin Analysis'!$B521)</f>
        <v>2073</v>
      </c>
      <c r="I521">
        <f t="shared" si="64"/>
        <v>0</v>
      </c>
      <c r="J521">
        <f t="shared" si="65"/>
        <v>0</v>
      </c>
      <c r="K521">
        <f>J521*Weighting!$W$17</f>
        <v>0</v>
      </c>
      <c r="M521" s="14"/>
    </row>
    <row r="522" spans="1:13" x14ac:dyDescent="0.25">
      <c r="A522" s="32" t="str">
        <f>IF(Weighting!$P$18&gt;0,B522,"")</f>
        <v/>
      </c>
      <c r="B522" t="e">
        <f>Weighting!$C$18</f>
        <v>#DIV/0!</v>
      </c>
      <c r="C522" t="e">
        <f>Weighting!$F$18</f>
        <v>#NUM!</v>
      </c>
      <c r="D522" t="e">
        <f>IF(C522=1,'Data Transformation'!$G$3+0.5*'Data Transformation'!$W$25,IF(C523=1,D523-'Data Transformation'!$W$25,FALSE))</f>
        <v>#NUM!</v>
      </c>
      <c r="E522">
        <f t="array" ref="E522">IF(ISLOGICAL(D522),"",FREQUENCY(IF('Data Transformation'!$B$425:$B$8425='Bin Analysis'!$B507,'Data Transformation'!$G$425:$G$8425),D522))</f>
        <v>2001</v>
      </c>
      <c r="F522">
        <f t="shared" si="63"/>
        <v>0</v>
      </c>
      <c r="G522">
        <f>Weighting!$H$18</f>
        <v>0</v>
      </c>
      <c r="H522">
        <f t="array" ref="H522">FREQUENCY(IF('Data Transformation'!$B$4:$B$8425=B507,'Data Transformation'!$G$4:$G$8425),'Bin Analysis'!$B522)</f>
        <v>2073</v>
      </c>
      <c r="I522">
        <f t="shared" si="64"/>
        <v>0</v>
      </c>
      <c r="J522">
        <f t="shared" si="65"/>
        <v>0</v>
      </c>
      <c r="K522">
        <f>J522*Weighting!$W$18</f>
        <v>0</v>
      </c>
      <c r="M522" s="14"/>
    </row>
    <row r="523" spans="1:13" x14ac:dyDescent="0.25">
      <c r="A523" s="32" t="str">
        <f>IF(Weighting!$P$19&gt;0,B523,"")</f>
        <v/>
      </c>
      <c r="B523" t="e">
        <f>Weighting!$C$19</f>
        <v>#DIV/0!</v>
      </c>
      <c r="C523" t="e">
        <f>Weighting!$F$19</f>
        <v>#NUM!</v>
      </c>
      <c r="D523" t="e">
        <f>IF(C523=1,'Data Transformation'!$G$3+0.5*'Data Transformation'!$W$25,IF(C524=1,D524-'Data Transformation'!$W$25,FALSE))</f>
        <v>#NUM!</v>
      </c>
      <c r="E523">
        <f t="array" ref="E523">IF(ISLOGICAL(D523),"",FREQUENCY(IF('Data Transformation'!$B$425:$B$8425='Bin Analysis'!$B507,'Data Transformation'!$G$425:$G$8425),D523))</f>
        <v>2001</v>
      </c>
      <c r="F523">
        <f t="shared" si="63"/>
        <v>0</v>
      </c>
      <c r="G523">
        <f>Weighting!$H$19</f>
        <v>0</v>
      </c>
      <c r="H523">
        <f t="array" ref="H523">FREQUENCY(IF('Data Transformation'!$B$4:$B$8425=B507,'Data Transformation'!$G$4:$G$8425),'Bin Analysis'!$B523)</f>
        <v>2073</v>
      </c>
      <c r="I523">
        <f t="shared" si="64"/>
        <v>0</v>
      </c>
      <c r="J523">
        <f t="shared" si="65"/>
        <v>0</v>
      </c>
      <c r="K523">
        <f>J523*Weighting!$W$19</f>
        <v>0</v>
      </c>
      <c r="M523" s="14"/>
    </row>
    <row r="524" spans="1:13" x14ac:dyDescent="0.25">
      <c r="A524" s="32" t="str">
        <f>IF(Weighting!$P$20&gt;0,B524,"")</f>
        <v/>
      </c>
      <c r="B524" t="e">
        <f>Weighting!$C$20</f>
        <v>#DIV/0!</v>
      </c>
      <c r="C524" t="e">
        <f>Weighting!$F$20</f>
        <v>#NUM!</v>
      </c>
      <c r="D524" t="e">
        <f>IF(C524=1,'Data Transformation'!$G$3+0.5*'Data Transformation'!$W$25,IF(C525=1,D525-'Data Transformation'!$W$25,FALSE))</f>
        <v>#NUM!</v>
      </c>
      <c r="E524">
        <f t="array" ref="E524">IF(ISLOGICAL(D524),"",FREQUENCY(IF('Data Transformation'!$B$425:$B$8425='Bin Analysis'!$B507,'Data Transformation'!$G$425:$G$8425),D524))</f>
        <v>2001</v>
      </c>
      <c r="F524">
        <f t="shared" si="63"/>
        <v>0</v>
      </c>
      <c r="G524">
        <f>Weighting!$H$20</f>
        <v>0</v>
      </c>
      <c r="H524">
        <f t="array" ref="H524">FREQUENCY(IF('Data Transformation'!$B$4:$B$8425=B507,'Data Transformation'!$G$4:$G$8425),'Bin Analysis'!$B524)</f>
        <v>2073</v>
      </c>
      <c r="I524">
        <f t="shared" si="64"/>
        <v>0</v>
      </c>
      <c r="J524">
        <f t="shared" si="65"/>
        <v>0</v>
      </c>
      <c r="K524">
        <f>J524*Weighting!$W$20</f>
        <v>0</v>
      </c>
      <c r="M524" s="14"/>
    </row>
    <row r="525" spans="1:13" x14ac:dyDescent="0.25">
      <c r="A525" s="32" t="str">
        <f>IF(Weighting!$P$21&gt;0,B525,"")</f>
        <v/>
      </c>
      <c r="B525" t="e">
        <f>Weighting!$C$21</f>
        <v>#DIV/0!</v>
      </c>
      <c r="C525" t="e">
        <f>Weighting!$F$21</f>
        <v>#NUM!</v>
      </c>
      <c r="D525" t="e">
        <f>IF(C525=1,'Data Transformation'!$G$3+0.5*'Data Transformation'!$W$25,IF(C526=1,D526-'Data Transformation'!$W$25,FALSE))</f>
        <v>#NUM!</v>
      </c>
      <c r="E525">
        <f t="array" ref="E525">IF(ISLOGICAL(D525),"",FREQUENCY(IF('Data Transformation'!$B$425:$B$8425='Bin Analysis'!$B507,'Data Transformation'!$G$425:$G$8425),D525))</f>
        <v>2001</v>
      </c>
      <c r="F525">
        <f t="shared" si="63"/>
        <v>0</v>
      </c>
      <c r="G525">
        <f>Weighting!$H$21</f>
        <v>0</v>
      </c>
      <c r="H525">
        <f t="array" ref="H525">FREQUENCY(IF('Data Transformation'!$B$4:$B$8425=B507,'Data Transformation'!$G$4:$G$8425),'Bin Analysis'!$B525)</f>
        <v>2073</v>
      </c>
      <c r="I525">
        <f t="shared" si="64"/>
        <v>0</v>
      </c>
      <c r="J525">
        <f t="shared" si="65"/>
        <v>0</v>
      </c>
      <c r="K525">
        <f>J525*Weighting!$W$21</f>
        <v>0</v>
      </c>
      <c r="M525" s="14"/>
    </row>
    <row r="526" spans="1:13" x14ac:dyDescent="0.25">
      <c r="A526" s="32" t="str">
        <f>IF(Weighting!$P$22&gt;0,B526,"")</f>
        <v/>
      </c>
      <c r="B526" t="e">
        <f>Weighting!$C$22</f>
        <v>#DIV/0!</v>
      </c>
      <c r="C526" t="e">
        <f>Weighting!$F$22</f>
        <v>#NUM!</v>
      </c>
      <c r="D526" t="e">
        <f>IF(C526=1,'Data Transformation'!$G$3+0.5*'Data Transformation'!$W$25,IF(C527=1,D527-'Data Transformation'!$W$25,FALSE))</f>
        <v>#NUM!</v>
      </c>
      <c r="E526">
        <f t="array" ref="E526">IF(ISLOGICAL(D526),"",FREQUENCY(IF('Data Transformation'!$B$425:$B$8425='Bin Analysis'!$B507,'Data Transformation'!$G$425:$G$8425),D526))</f>
        <v>2001</v>
      </c>
      <c r="F526">
        <f t="shared" si="63"/>
        <v>0</v>
      </c>
      <c r="G526">
        <f>Weighting!$H$22</f>
        <v>0</v>
      </c>
      <c r="H526">
        <f t="array" ref="H526">FREQUENCY(IF('Data Transformation'!$B$4:$B$8425=B507,'Data Transformation'!$G$4:$G$8425),'Bin Analysis'!$B526)</f>
        <v>2073</v>
      </c>
      <c r="I526">
        <f t="shared" si="64"/>
        <v>0</v>
      </c>
      <c r="J526">
        <f t="shared" si="65"/>
        <v>0</v>
      </c>
      <c r="K526">
        <f>J526*Weighting!$W$22</f>
        <v>0</v>
      </c>
      <c r="M526" s="14"/>
    </row>
    <row r="527" spans="1:13" x14ac:dyDescent="0.25">
      <c r="A527" s="32" t="str">
        <f>IF(Weighting!$P$23&gt;0,B527,"")</f>
        <v/>
      </c>
      <c r="B527" t="e">
        <f>Weighting!$C$23</f>
        <v>#DIV/0!</v>
      </c>
      <c r="C527" t="e">
        <f>Weighting!$F$23</f>
        <v>#NUM!</v>
      </c>
      <c r="D527" t="e">
        <f>IF(C527=1,'Data Transformation'!$G$3+0.5*'Data Transformation'!$W$25,IF(C528=1,D528-'Data Transformation'!$W$25,FALSE))</f>
        <v>#NUM!</v>
      </c>
      <c r="E527">
        <f t="array" ref="E527">IF(ISLOGICAL(D527),"",FREQUENCY(IF('Data Transformation'!$B$425:$B$8425='Bin Analysis'!$B507,'Data Transformation'!$G$425:$G$8425),D527))</f>
        <v>2001</v>
      </c>
      <c r="F527">
        <f t="shared" si="63"/>
        <v>0</v>
      </c>
      <c r="G527">
        <f>Weighting!$H$23</f>
        <v>0</v>
      </c>
      <c r="H527">
        <f t="array" ref="H527">FREQUENCY(IF('Data Transformation'!$B$4:$B$8425=B507,'Data Transformation'!$G$4:$G$8425),'Bin Analysis'!$B527)</f>
        <v>2073</v>
      </c>
      <c r="I527">
        <f t="shared" si="64"/>
        <v>0</v>
      </c>
      <c r="J527">
        <f t="shared" si="65"/>
        <v>0</v>
      </c>
      <c r="K527">
        <f>J527*Weighting!$W$23</f>
        <v>0</v>
      </c>
      <c r="M527" s="14"/>
    </row>
    <row r="528" spans="1:13" x14ac:dyDescent="0.25">
      <c r="A528" s="32" t="str">
        <f>IF(Weighting!$P$24&gt;0,B528,"")</f>
        <v/>
      </c>
      <c r="B528" t="e">
        <f>Weighting!$C$24</f>
        <v>#DIV/0!</v>
      </c>
      <c r="C528" t="e">
        <f>Weighting!$F$24</f>
        <v>#NUM!</v>
      </c>
      <c r="D528" t="e">
        <f>IF(C528=1,'Data Transformation'!$G$3+0.5*'Data Transformation'!$W$25,IF(C529=1,D529-'Data Transformation'!$W$25,FALSE))</f>
        <v>#NUM!</v>
      </c>
      <c r="E528">
        <f t="array" ref="E528">IF(ISLOGICAL(D528),"",FREQUENCY(IF('Data Transformation'!$B$425:$B$8425='Bin Analysis'!$B507,'Data Transformation'!$G$425:$G$8425),D528))</f>
        <v>2001</v>
      </c>
      <c r="F528">
        <f t="shared" si="63"/>
        <v>0</v>
      </c>
      <c r="G528">
        <f>Weighting!$H$24</f>
        <v>0</v>
      </c>
      <c r="H528">
        <f t="array" ref="H528">FREQUENCY(IF('Data Transformation'!$B$4:$B$8425=B507,'Data Transformation'!$G$4:$G$8425),'Bin Analysis'!$B528)</f>
        <v>2073</v>
      </c>
      <c r="I528">
        <f t="shared" si="64"/>
        <v>0</v>
      </c>
      <c r="J528">
        <f t="shared" si="65"/>
        <v>0</v>
      </c>
      <c r="K528">
        <f>J528*Weighting!$W$24</f>
        <v>0</v>
      </c>
      <c r="M528" s="14"/>
    </row>
    <row r="529" spans="1:25" x14ac:dyDescent="0.25">
      <c r="A529" s="32" t="str">
        <f>IF(Weighting!$P$25&gt;0,B529,"")</f>
        <v/>
      </c>
      <c r="B529" t="e">
        <f>Weighting!$C$25</f>
        <v>#DIV/0!</v>
      </c>
      <c r="C529" t="e">
        <f>Weighting!$F$25</f>
        <v>#NUM!</v>
      </c>
      <c r="D529" t="e">
        <f>IF(C529=1,'Data Transformation'!$G$3+0.5*'Data Transformation'!$W$25,IF(C530=1,D530-'Data Transformation'!$W$25,FALSE))</f>
        <v>#NUM!</v>
      </c>
      <c r="E529">
        <f t="array" ref="E529">IF(ISLOGICAL(D529),"",FREQUENCY(IF('Data Transformation'!$B$425:$B$8425='Bin Analysis'!$B507,'Data Transformation'!$G$425:$G$8425),D529))</f>
        <v>2001</v>
      </c>
      <c r="F529">
        <f t="shared" si="63"/>
        <v>0</v>
      </c>
      <c r="G529">
        <f>Weighting!$H$25</f>
        <v>0</v>
      </c>
      <c r="H529">
        <f t="array" ref="H529">FREQUENCY(IF('Data Transformation'!$B$4:$B$8425=B507,'Data Transformation'!$G$4:$G$8425),'Bin Analysis'!$B529)</f>
        <v>2073</v>
      </c>
      <c r="I529">
        <f t="shared" si="64"/>
        <v>0</v>
      </c>
      <c r="J529">
        <f t="shared" si="65"/>
        <v>0</v>
      </c>
      <c r="K529">
        <f>J529*Weighting!$W$25</f>
        <v>0</v>
      </c>
      <c r="M529" s="14"/>
    </row>
    <row r="530" spans="1:25" x14ac:dyDescent="0.25">
      <c r="O530"/>
      <c r="P530"/>
      <c r="Q530"/>
      <c r="R530"/>
    </row>
    <row r="531" spans="1:25" ht="23.25" x14ac:dyDescent="0.35">
      <c r="A531" s="21" t="s">
        <v>0</v>
      </c>
      <c r="B531" s="21" t="str">
        <f>IFERROR(VLOOKUP(C531,'Data Transformation'!$L$6:$M$426,2,FALSE),"")</f>
        <v/>
      </c>
      <c r="C531" s="21">
        <f>C507+1</f>
        <v>22</v>
      </c>
      <c r="D531" s="21"/>
      <c r="E531" s="21"/>
      <c r="F531" s="21"/>
      <c r="G531" s="21"/>
      <c r="H531" s="22"/>
      <c r="I531" s="22"/>
      <c r="J531" s="22"/>
      <c r="K531" s="21"/>
      <c r="L531" s="21" t="str">
        <f>B531</f>
        <v/>
      </c>
      <c r="M531" s="23" t="e">
        <f>INDEX('Data Transformation'!$O$4:$O$424,MATCH($B531,'Data Transformation'!$M$4:$M$424,0),MATCH($M$2,'Data Transformation'!$O$3,0))</f>
        <v>#N/A</v>
      </c>
      <c r="N531" s="27" t="e">
        <f>IF('Input and Summary Results'!$J$16="minimum",'Bin Analysis'!X532/(M531-1),'Bin Analysis'!Y531/('Bin Analysis'!M531-1))</f>
        <v>#N/A</v>
      </c>
      <c r="O531" s="27" t="e">
        <f>IF(M531=FALSE,NA(),(VLOOKUP(1,C534:K553,4,FALSE))/(M531-1))</f>
        <v>#N/A</v>
      </c>
      <c r="P531" s="27" t="e">
        <f>IF(M531=FALSE,NA(),SUM(J534:J553)/Weighting!$S$5)</f>
        <v>#N/A</v>
      </c>
      <c r="Q531" s="27" t="e">
        <f>IF(M531=FALSE,NA(),SUM(K534:K553)/Weighting!$S$6)</f>
        <v>#N/A</v>
      </c>
      <c r="R531" s="27" t="e">
        <f>IF(M531=FALSE,NA(),(VLOOKUP(1,G534:K553,3,FALSE))/(M531-1))</f>
        <v>#N/A</v>
      </c>
      <c r="S531" s="22" t="e">
        <f>IF(M531=FALSE,NA(),IF(SUM(J534:J553)=2,"yes","no"))</f>
        <v>#N/A</v>
      </c>
      <c r="X531" s="2" cm="2">
        <f t="array" ref="X531:X532">FREQUENCY(IF('Data Transformation'!$B$425:$B$6424='Bin Analysis'!L531,'Data Transformation'!$G$425:$G$6424),'Data Transformation'!$U$11)</f>
        <v>0</v>
      </c>
      <c r="Y531" s="2" cm="2">
        <f t="array" ref="Y531:Y532">FREQUENCY(IF('Data Transformation'!$B$425:$B$6424='Bin Analysis'!L531,'Data Transformation'!$G$425:$G$6424),'Data Transformation'!$U$12)</f>
        <v>0</v>
      </c>
    </row>
    <row r="532" spans="1:25" x14ac:dyDescent="0.25">
      <c r="A532" s="14" t="s">
        <v>67</v>
      </c>
      <c r="B532" t="s">
        <v>47</v>
      </c>
      <c r="C532" t="s">
        <v>5</v>
      </c>
      <c r="D532" t="s">
        <v>98</v>
      </c>
      <c r="E532" t="s">
        <v>99</v>
      </c>
      <c r="F532" t="s">
        <v>100</v>
      </c>
      <c r="G532" t="s">
        <v>69</v>
      </c>
      <c r="H532" t="s">
        <v>31</v>
      </c>
      <c r="I532" t="s">
        <v>32</v>
      </c>
      <c r="J532" t="s">
        <v>46</v>
      </c>
      <c r="K532" s="14" t="s">
        <v>45</v>
      </c>
      <c r="M532" s="14"/>
      <c r="X532" s="2">
        <v>0</v>
      </c>
      <c r="Y532" s="2">
        <v>0</v>
      </c>
    </row>
    <row r="533" spans="1:25" x14ac:dyDescent="0.25">
      <c r="A533" s="32"/>
      <c r="D533" t="e">
        <f>IF(C533=1,'Data Transformation'!$G$3+0.5*'Data Transformation'!$W$25,IF(C534=1,D534-'Data Transformation'!$W$25,FALSE))</f>
        <v>#NUM!</v>
      </c>
      <c r="E533">
        <f t="array" ref="E533">IF(ISLOGICAL(D533),"",FREQUENCY(IF('Data Transformation'!$B$425:$B$8425='Bin Analysis'!$B531,'Data Transformation'!$G$425:$G$8425),D533))</f>
        <v>2001</v>
      </c>
      <c r="F533" t="e">
        <f>IF(ISLOGICAL(D533),"",E533-E532)</f>
        <v>#VALUE!</v>
      </c>
      <c r="M533" s="14"/>
    </row>
    <row r="534" spans="1:25" x14ac:dyDescent="0.25">
      <c r="A534" s="32" t="e">
        <f>IF(Weighting!$P$6&gt;0,B534,"")</f>
        <v>#NUM!</v>
      </c>
      <c r="B534" t="e">
        <f>Weighting!$C$6</f>
        <v>#DIV/0!</v>
      </c>
      <c r="C534" t="e">
        <f>Weighting!$F$6</f>
        <v>#NUM!</v>
      </c>
      <c r="D534" t="e">
        <f>IF(C534=1,'Data Transformation'!$G$3+0.5*'Data Transformation'!$W$25,IF(C535=1,D535-'Data Transformation'!$W$25,FALSE))</f>
        <v>#NUM!</v>
      </c>
      <c r="E534">
        <f t="array" ref="E534">IF(ISLOGICAL(D534),"",FREQUENCY(IF('Data Transformation'!$B$425:$B$8425='Bin Analysis'!$B531,'Data Transformation'!$G$425:$G$8425),D534))</f>
        <v>2001</v>
      </c>
      <c r="F534">
        <f>IF(ISLOGICAL(D534),"",E534-E533)</f>
        <v>0</v>
      </c>
      <c r="G534">
        <f>Weighting!$H$6</f>
        <v>1</v>
      </c>
      <c r="H534">
        <f t="array" ref="H534">FREQUENCY(IF('Data Transformation'!$B$4:$B$8425=B531,'Data Transformation'!$G$4:$G$8425),'Bin Analysis'!$B534)</f>
        <v>2073</v>
      </c>
      <c r="I534">
        <f>H534-H533</f>
        <v>2073</v>
      </c>
      <c r="J534">
        <f>IF(I534=0,0,1)</f>
        <v>1</v>
      </c>
      <c r="K534" t="e">
        <f>J534*Weighting!$W$6</f>
        <v>#NUM!</v>
      </c>
      <c r="M534" s="14"/>
    </row>
    <row r="535" spans="1:25" x14ac:dyDescent="0.25">
      <c r="A535" s="32" t="str">
        <f>IF(Weighting!$P$7&gt;0,B535,"")</f>
        <v/>
      </c>
      <c r="B535" t="e">
        <f>Weighting!$C$7</f>
        <v>#DIV/0!</v>
      </c>
      <c r="C535" t="e">
        <f>Weighting!$F$7</f>
        <v>#NUM!</v>
      </c>
      <c r="D535" t="e">
        <f>IF(C535=1,'Data Transformation'!$G$3+0.5*'Data Transformation'!$W$25,IF(C536=1,D536-'Data Transformation'!$W$25,FALSE))</f>
        <v>#NUM!</v>
      </c>
      <c r="E535">
        <f t="array" ref="E535">IF(ISLOGICAL(D535),"",FREQUENCY(IF('Data Transformation'!$B$425:$B$8425='Bin Analysis'!$B531,'Data Transformation'!$G$425:$G$8425),D535))</f>
        <v>2001</v>
      </c>
      <c r="F535">
        <f t="shared" ref="F535:F553" si="66">IF(ISLOGICAL(D535),"",E535-E534)</f>
        <v>0</v>
      </c>
      <c r="G535">
        <f>Weighting!$H$7</f>
        <v>0</v>
      </c>
      <c r="H535">
        <f t="array" ref="H535">FREQUENCY(IF('Data Transformation'!$B$4:$B$8425=B531,'Data Transformation'!$G$4:$G$8425),'Bin Analysis'!$B535)</f>
        <v>2073</v>
      </c>
      <c r="I535">
        <f t="shared" ref="I535:I553" si="67">H535-H534</f>
        <v>0</v>
      </c>
      <c r="J535">
        <f>IF(I535=0,0,1)</f>
        <v>0</v>
      </c>
      <c r="K535">
        <f>J535*Weighting!$W$7</f>
        <v>0</v>
      </c>
      <c r="M535" s="14"/>
    </row>
    <row r="536" spans="1:25" x14ac:dyDescent="0.25">
      <c r="A536" s="32" t="str">
        <f>IF(Weighting!$P$8&gt;0,B536,"")</f>
        <v/>
      </c>
      <c r="B536" t="e">
        <f>Weighting!$C$8</f>
        <v>#DIV/0!</v>
      </c>
      <c r="C536" t="e">
        <f>Weighting!$F$8</f>
        <v>#NUM!</v>
      </c>
      <c r="D536" t="e">
        <f>IF(C536=1,'Data Transformation'!$G$3+0.5*'Data Transformation'!$W$25,IF(C537=1,D537-'Data Transformation'!$W$25,FALSE))</f>
        <v>#NUM!</v>
      </c>
      <c r="E536">
        <f t="array" ref="E536">IF(ISLOGICAL(D536),"",FREQUENCY(IF('Data Transformation'!$B$425:$B$8425='Bin Analysis'!$B531,'Data Transformation'!$G$425:$G$8425),D536))</f>
        <v>2001</v>
      </c>
      <c r="F536">
        <f t="shared" si="66"/>
        <v>0</v>
      </c>
      <c r="G536">
        <f>Weighting!$H$8</f>
        <v>0</v>
      </c>
      <c r="H536">
        <f t="array" ref="H536">FREQUENCY(IF('Data Transformation'!$B$4:$B$8425=B531,'Data Transformation'!$G$4:$G$8425),'Bin Analysis'!$B536)</f>
        <v>2073</v>
      </c>
      <c r="I536">
        <f t="shared" si="67"/>
        <v>0</v>
      </c>
      <c r="J536">
        <f t="shared" ref="J536:J553" si="68">IF(I536=0,0,1)</f>
        <v>0</v>
      </c>
      <c r="K536">
        <f>J536*Weighting!$W$8</f>
        <v>0</v>
      </c>
      <c r="M536" s="14"/>
    </row>
    <row r="537" spans="1:25" x14ac:dyDescent="0.25">
      <c r="A537" s="32" t="str">
        <f>IF(Weighting!$P$9&gt;0,B537,"")</f>
        <v/>
      </c>
      <c r="B537" s="50" t="e">
        <f>Weighting!$C$9</f>
        <v>#DIV/0!</v>
      </c>
      <c r="C537" t="e">
        <f>Weighting!$F$9</f>
        <v>#NUM!</v>
      </c>
      <c r="D537" t="e">
        <f>IF(C537=1,'Data Transformation'!$G$3+0.5*'Data Transformation'!$W$25,IF(C538=1,D538-'Data Transformation'!$W$25,FALSE))</f>
        <v>#NUM!</v>
      </c>
      <c r="E537">
        <f t="array" ref="E537">IF(ISLOGICAL(D537),"",FREQUENCY(IF('Data Transformation'!$B$425:$B$8425='Bin Analysis'!$B531,'Data Transformation'!$G$425:$G$8425),D537))</f>
        <v>2001</v>
      </c>
      <c r="F537">
        <f t="shared" si="66"/>
        <v>0</v>
      </c>
      <c r="G537">
        <f>Weighting!$H$9</f>
        <v>0</v>
      </c>
      <c r="H537">
        <f t="array" ref="H537">FREQUENCY(IF('Data Transformation'!$B$4:$B$8425=B531,'Data Transformation'!$G$4:$G$8425),'Bin Analysis'!$B537)</f>
        <v>2073</v>
      </c>
      <c r="I537">
        <f t="shared" si="67"/>
        <v>0</v>
      </c>
      <c r="J537">
        <f t="shared" si="68"/>
        <v>0</v>
      </c>
      <c r="K537">
        <f>J537*Weighting!$W$9</f>
        <v>0</v>
      </c>
      <c r="M537" s="14"/>
    </row>
    <row r="538" spans="1:25" x14ac:dyDescent="0.25">
      <c r="A538" s="32" t="str">
        <f>IF(Weighting!$P$10&gt;0,B538,"")</f>
        <v/>
      </c>
      <c r="B538" t="e">
        <f>Weighting!$C$10</f>
        <v>#DIV/0!</v>
      </c>
      <c r="C538" t="e">
        <f>Weighting!$F$10</f>
        <v>#NUM!</v>
      </c>
      <c r="D538" t="e">
        <f>IF(C538=1,'Data Transformation'!$G$3+0.5*'Data Transformation'!$W$25,IF(C539=1,D539-'Data Transformation'!$W$25,FALSE))</f>
        <v>#NUM!</v>
      </c>
      <c r="E538">
        <f t="array" ref="E538">IF(ISLOGICAL(D538),"",FREQUENCY(IF('Data Transformation'!$B$425:$B$8425='Bin Analysis'!$B531,'Data Transformation'!$G$425:$G$8425),D538))</f>
        <v>2001</v>
      </c>
      <c r="F538">
        <f t="shared" si="66"/>
        <v>0</v>
      </c>
      <c r="G538">
        <f>Weighting!$H$10</f>
        <v>0</v>
      </c>
      <c r="H538">
        <f t="array" ref="H538">FREQUENCY(IF('Data Transformation'!$B$4:$B$8425=B531,'Data Transformation'!$G$4:$G$8425),'Bin Analysis'!$B538)</f>
        <v>2073</v>
      </c>
      <c r="I538">
        <f t="shared" si="67"/>
        <v>0</v>
      </c>
      <c r="J538">
        <f t="shared" si="68"/>
        <v>0</v>
      </c>
      <c r="K538">
        <f>J538*Weighting!$W$10</f>
        <v>0</v>
      </c>
      <c r="M538" s="14"/>
    </row>
    <row r="539" spans="1:25" x14ac:dyDescent="0.25">
      <c r="A539" s="32" t="str">
        <f>IF(Weighting!$P$11&gt;0,B539,"")</f>
        <v/>
      </c>
      <c r="B539" t="e">
        <f>Weighting!$C$11</f>
        <v>#DIV/0!</v>
      </c>
      <c r="C539" t="e">
        <f>Weighting!$F$11</f>
        <v>#NUM!</v>
      </c>
      <c r="D539" t="e">
        <f>IF(C539=1,'Data Transformation'!$G$3+0.5*'Data Transformation'!$W$25,IF(C540=1,D540-'Data Transformation'!$W$25,FALSE))</f>
        <v>#NUM!</v>
      </c>
      <c r="E539">
        <f t="array" ref="E539">IF(ISLOGICAL(D539),"",FREQUENCY(IF('Data Transformation'!$B$425:$B$8425='Bin Analysis'!$B531,'Data Transformation'!$G$425:$G$8425),D539))</f>
        <v>2001</v>
      </c>
      <c r="F539">
        <f t="shared" si="66"/>
        <v>0</v>
      </c>
      <c r="G539">
        <f>Weighting!$H$11</f>
        <v>0</v>
      </c>
      <c r="H539">
        <f t="array" ref="H539">FREQUENCY(IF('Data Transformation'!$B$4:$B$8425=B531,'Data Transformation'!$G$4:$G$8425),'Bin Analysis'!$B539)</f>
        <v>2073</v>
      </c>
      <c r="I539">
        <f t="shared" si="67"/>
        <v>0</v>
      </c>
      <c r="J539">
        <f t="shared" si="68"/>
        <v>0</v>
      </c>
      <c r="K539">
        <f>J539*Weighting!$W$11</f>
        <v>0</v>
      </c>
      <c r="M539" s="14"/>
    </row>
    <row r="540" spans="1:25" x14ac:dyDescent="0.25">
      <c r="A540" s="32" t="str">
        <f>IF(Weighting!$P$12&gt;0,B540,"")</f>
        <v/>
      </c>
      <c r="B540" t="e">
        <f>Weighting!$C$12</f>
        <v>#DIV/0!</v>
      </c>
      <c r="C540" t="e">
        <f>Weighting!$F$12</f>
        <v>#NUM!</v>
      </c>
      <c r="D540" t="e">
        <f>IF(C540=1,'Data Transformation'!$G$3+0.5*'Data Transformation'!$W$25,IF(C541=1,D541-'Data Transformation'!$W$25,FALSE))</f>
        <v>#NUM!</v>
      </c>
      <c r="E540">
        <f t="array" ref="E540">IF(ISLOGICAL(D540),"",FREQUENCY(IF('Data Transformation'!$B$425:$B$8425='Bin Analysis'!$B531,'Data Transformation'!$G$425:$G$8425),D540))</f>
        <v>2001</v>
      </c>
      <c r="F540">
        <f t="shared" si="66"/>
        <v>0</v>
      </c>
      <c r="G540">
        <f>Weighting!$H$12</f>
        <v>0</v>
      </c>
      <c r="H540">
        <f t="array" ref="H540">FREQUENCY(IF('Data Transformation'!$B$4:$B$8425=B531,'Data Transformation'!$G$4:$G$8425),'Bin Analysis'!$B540)</f>
        <v>2073</v>
      </c>
      <c r="I540">
        <f t="shared" si="67"/>
        <v>0</v>
      </c>
      <c r="J540">
        <f t="shared" si="68"/>
        <v>0</v>
      </c>
      <c r="K540">
        <f>J540*Weighting!$W$12</f>
        <v>0</v>
      </c>
      <c r="M540" s="14"/>
    </row>
    <row r="541" spans="1:25" x14ac:dyDescent="0.25">
      <c r="A541" s="32" t="str">
        <f>IF(Weighting!$P$13&gt;0,B541,"")</f>
        <v/>
      </c>
      <c r="B541" t="e">
        <f>Weighting!$C$13</f>
        <v>#DIV/0!</v>
      </c>
      <c r="C541" t="e">
        <f>Weighting!$F$13</f>
        <v>#NUM!</v>
      </c>
      <c r="D541" t="e">
        <f>IF(C541=1,'Data Transformation'!$G$3+0.5*'Data Transformation'!$W$25,IF(C542=1,D542-'Data Transformation'!$W$25,FALSE))</f>
        <v>#NUM!</v>
      </c>
      <c r="E541">
        <f t="array" ref="E541">IF(ISLOGICAL(D541),"",FREQUENCY(IF('Data Transformation'!$B$425:$B$8425='Bin Analysis'!$B531,'Data Transformation'!$G$425:$G$8425),D541))</f>
        <v>2001</v>
      </c>
      <c r="F541">
        <f t="shared" si="66"/>
        <v>0</v>
      </c>
      <c r="G541">
        <f>Weighting!$H$13</f>
        <v>0</v>
      </c>
      <c r="H541">
        <f t="array" ref="H541">FREQUENCY(IF('Data Transformation'!$B$4:$B$8425=B531,'Data Transformation'!$G$4:$G$8425),'Bin Analysis'!$B541)</f>
        <v>2073</v>
      </c>
      <c r="I541">
        <f t="shared" si="67"/>
        <v>0</v>
      </c>
      <c r="J541">
        <f t="shared" si="68"/>
        <v>0</v>
      </c>
      <c r="K541">
        <f>J541*Weighting!$W$13</f>
        <v>0</v>
      </c>
      <c r="M541" s="14"/>
    </row>
    <row r="542" spans="1:25" x14ac:dyDescent="0.25">
      <c r="A542" s="32" t="str">
        <f>IF(Weighting!$P$14&gt;0,B542,"")</f>
        <v/>
      </c>
      <c r="B542" t="e">
        <f>Weighting!$C$14</f>
        <v>#DIV/0!</v>
      </c>
      <c r="C542" t="e">
        <f>Weighting!$F$14</f>
        <v>#NUM!</v>
      </c>
      <c r="D542" t="e">
        <f>IF(C542=1,'Data Transformation'!$G$3+0.5*'Data Transformation'!$W$25,IF(C543=1,D543-'Data Transformation'!$W$25,FALSE))</f>
        <v>#NUM!</v>
      </c>
      <c r="E542">
        <f t="array" ref="E542">IF(ISLOGICAL(D542),"",FREQUENCY(IF('Data Transformation'!$B$425:$B$8425='Bin Analysis'!$B531,'Data Transformation'!$G$425:$G$8425),D542))</f>
        <v>2001</v>
      </c>
      <c r="F542">
        <f t="shared" si="66"/>
        <v>0</v>
      </c>
      <c r="G542">
        <f>Weighting!$H$14</f>
        <v>0</v>
      </c>
      <c r="H542">
        <f t="array" ref="H542">FREQUENCY(IF('Data Transformation'!$B$4:$B$8425=B531,'Data Transformation'!$G$4:$G$8425),'Bin Analysis'!$B542)</f>
        <v>2073</v>
      </c>
      <c r="I542">
        <f t="shared" si="67"/>
        <v>0</v>
      </c>
      <c r="J542">
        <f t="shared" si="68"/>
        <v>0</v>
      </c>
      <c r="K542">
        <f>J542*Weighting!$W$14</f>
        <v>0</v>
      </c>
      <c r="M542" s="14"/>
    </row>
    <row r="543" spans="1:25" x14ac:dyDescent="0.25">
      <c r="A543" s="32" t="str">
        <f>IF(Weighting!$P$15&gt;0,B543,"")</f>
        <v/>
      </c>
      <c r="B543" t="e">
        <f>Weighting!$C$15</f>
        <v>#DIV/0!</v>
      </c>
      <c r="C543" t="e">
        <f>Weighting!$F$15</f>
        <v>#NUM!</v>
      </c>
      <c r="D543" t="e">
        <f>IF(C543=1,'Data Transformation'!$G$3+0.5*'Data Transformation'!$W$25,IF(C544=1,D544-'Data Transformation'!$W$25,FALSE))</f>
        <v>#NUM!</v>
      </c>
      <c r="E543">
        <f t="array" ref="E543">IF(ISLOGICAL(D543),"",FREQUENCY(IF('Data Transformation'!$B$425:$B$8425='Bin Analysis'!$B531,'Data Transformation'!$G$425:$G$8425),D543))</f>
        <v>2001</v>
      </c>
      <c r="F543">
        <f t="shared" si="66"/>
        <v>0</v>
      </c>
      <c r="G543">
        <f>Weighting!$H$15</f>
        <v>0</v>
      </c>
      <c r="H543">
        <f t="array" ref="H543">FREQUENCY(IF('Data Transformation'!$B$4:$B$8425=B531,'Data Transformation'!$G$4:$G$8425),'Bin Analysis'!$B543)</f>
        <v>2073</v>
      </c>
      <c r="I543">
        <f t="shared" si="67"/>
        <v>0</v>
      </c>
      <c r="J543">
        <f t="shared" si="68"/>
        <v>0</v>
      </c>
      <c r="K543">
        <f>J543*Weighting!$W$15</f>
        <v>0</v>
      </c>
      <c r="M543" s="14"/>
    </row>
    <row r="544" spans="1:25" x14ac:dyDescent="0.25">
      <c r="A544" s="32" t="str">
        <f>IF(Weighting!$P$16&gt;0,B544,"")</f>
        <v/>
      </c>
      <c r="B544" t="e">
        <f>Weighting!$C$16</f>
        <v>#DIV/0!</v>
      </c>
      <c r="C544" t="e">
        <f>Weighting!$F$16</f>
        <v>#NUM!</v>
      </c>
      <c r="D544" t="e">
        <f>IF(C544=1,'Data Transformation'!$G$3+0.5*'Data Transformation'!$W$25,IF(C545=1,D545-'Data Transformation'!$W$25,FALSE))</f>
        <v>#NUM!</v>
      </c>
      <c r="E544">
        <f t="array" ref="E544">IF(ISLOGICAL(D544),"",FREQUENCY(IF('Data Transformation'!$B$425:$B$8425='Bin Analysis'!$B531,'Data Transformation'!$G$425:$G$8425),D544))</f>
        <v>2001</v>
      </c>
      <c r="F544">
        <f t="shared" si="66"/>
        <v>0</v>
      </c>
      <c r="G544">
        <f>Weighting!$H$16</f>
        <v>0</v>
      </c>
      <c r="H544">
        <f t="array" ref="H544">FREQUENCY(IF('Data Transformation'!$B$4:$B$8425=B531,'Data Transformation'!$G$4:$G$8425),'Bin Analysis'!$B544)</f>
        <v>2073</v>
      </c>
      <c r="I544">
        <f t="shared" si="67"/>
        <v>0</v>
      </c>
      <c r="J544">
        <f t="shared" si="68"/>
        <v>0</v>
      </c>
      <c r="K544">
        <f>J544*Weighting!$W$16</f>
        <v>0</v>
      </c>
      <c r="M544" s="14"/>
    </row>
    <row r="545" spans="1:25" x14ac:dyDescent="0.25">
      <c r="A545" s="32" t="str">
        <f>IF(Weighting!$P$17&gt;0,B545,"")</f>
        <v/>
      </c>
      <c r="B545" t="e">
        <f>Weighting!$C$17</f>
        <v>#DIV/0!</v>
      </c>
      <c r="C545" t="e">
        <f>Weighting!$F$17</f>
        <v>#NUM!</v>
      </c>
      <c r="D545" t="e">
        <f>IF(C545=1,'Data Transformation'!$G$3+0.5*'Data Transformation'!$W$25,IF(C546=1,D546-'Data Transformation'!$W$25,FALSE))</f>
        <v>#NUM!</v>
      </c>
      <c r="E545">
        <f t="array" ref="E545">IF(ISLOGICAL(D545),"",FREQUENCY(IF('Data Transformation'!$B$425:$B$8425='Bin Analysis'!$B531,'Data Transformation'!$G$425:$G$8425),D545))</f>
        <v>2001</v>
      </c>
      <c r="F545">
        <f t="shared" si="66"/>
        <v>0</v>
      </c>
      <c r="G545">
        <f>Weighting!$H$17</f>
        <v>0</v>
      </c>
      <c r="H545">
        <f t="array" ref="H545">FREQUENCY(IF('Data Transformation'!$B$4:$B$8425=B531,'Data Transformation'!$G$4:$G$8425),'Bin Analysis'!$B545)</f>
        <v>2073</v>
      </c>
      <c r="I545">
        <f t="shared" si="67"/>
        <v>0</v>
      </c>
      <c r="J545">
        <f t="shared" si="68"/>
        <v>0</v>
      </c>
      <c r="K545">
        <f>J545*Weighting!$W$17</f>
        <v>0</v>
      </c>
      <c r="M545" s="14"/>
    </row>
    <row r="546" spans="1:25" x14ac:dyDescent="0.25">
      <c r="A546" s="32" t="str">
        <f>IF(Weighting!$P$18&gt;0,B546,"")</f>
        <v/>
      </c>
      <c r="B546" t="e">
        <f>Weighting!$C$18</f>
        <v>#DIV/0!</v>
      </c>
      <c r="C546" t="e">
        <f>Weighting!$F$18</f>
        <v>#NUM!</v>
      </c>
      <c r="D546" t="e">
        <f>IF(C546=1,'Data Transformation'!$G$3+0.5*'Data Transformation'!$W$25,IF(C547=1,D547-'Data Transformation'!$W$25,FALSE))</f>
        <v>#NUM!</v>
      </c>
      <c r="E546">
        <f t="array" ref="E546">IF(ISLOGICAL(D546),"",FREQUENCY(IF('Data Transformation'!$B$425:$B$8425='Bin Analysis'!$B531,'Data Transformation'!$G$425:$G$8425),D546))</f>
        <v>2001</v>
      </c>
      <c r="F546">
        <f t="shared" si="66"/>
        <v>0</v>
      </c>
      <c r="G546">
        <f>Weighting!$H$18</f>
        <v>0</v>
      </c>
      <c r="H546">
        <f t="array" ref="H546">FREQUENCY(IF('Data Transformation'!$B$4:$B$8425=B531,'Data Transformation'!$G$4:$G$8425),'Bin Analysis'!$B546)</f>
        <v>2073</v>
      </c>
      <c r="I546">
        <f t="shared" si="67"/>
        <v>0</v>
      </c>
      <c r="J546">
        <f t="shared" si="68"/>
        <v>0</v>
      </c>
      <c r="K546">
        <f>J546*Weighting!$W$18</f>
        <v>0</v>
      </c>
      <c r="M546" s="14"/>
    </row>
    <row r="547" spans="1:25" x14ac:dyDescent="0.25">
      <c r="A547" s="32" t="str">
        <f>IF(Weighting!$P$19&gt;0,B547,"")</f>
        <v/>
      </c>
      <c r="B547" t="e">
        <f>Weighting!$C$19</f>
        <v>#DIV/0!</v>
      </c>
      <c r="C547" t="e">
        <f>Weighting!$F$19</f>
        <v>#NUM!</v>
      </c>
      <c r="D547" t="e">
        <f>IF(C547=1,'Data Transformation'!$G$3+0.5*'Data Transformation'!$W$25,IF(C548=1,D548-'Data Transformation'!$W$25,FALSE))</f>
        <v>#NUM!</v>
      </c>
      <c r="E547">
        <f t="array" ref="E547">IF(ISLOGICAL(D547),"",FREQUENCY(IF('Data Transformation'!$B$425:$B$8425='Bin Analysis'!$B531,'Data Transformation'!$G$425:$G$8425),D547))</f>
        <v>2001</v>
      </c>
      <c r="F547">
        <f t="shared" si="66"/>
        <v>0</v>
      </c>
      <c r="G547">
        <f>Weighting!$H$19</f>
        <v>0</v>
      </c>
      <c r="H547">
        <f t="array" ref="H547">FREQUENCY(IF('Data Transformation'!$B$4:$B$8425=B531,'Data Transformation'!$G$4:$G$8425),'Bin Analysis'!$B547)</f>
        <v>2073</v>
      </c>
      <c r="I547">
        <f t="shared" si="67"/>
        <v>0</v>
      </c>
      <c r="J547">
        <f t="shared" si="68"/>
        <v>0</v>
      </c>
      <c r="K547">
        <f>J547*Weighting!$W$19</f>
        <v>0</v>
      </c>
      <c r="M547" s="14"/>
    </row>
    <row r="548" spans="1:25" x14ac:dyDescent="0.25">
      <c r="A548" s="32" t="str">
        <f>IF(Weighting!$P$20&gt;0,B548,"")</f>
        <v/>
      </c>
      <c r="B548" t="e">
        <f>Weighting!$C$20</f>
        <v>#DIV/0!</v>
      </c>
      <c r="C548" t="e">
        <f>Weighting!$F$20</f>
        <v>#NUM!</v>
      </c>
      <c r="D548" t="e">
        <f>IF(C548=1,'Data Transformation'!$G$3+0.5*'Data Transformation'!$W$25,IF(C549=1,D549-'Data Transformation'!$W$25,FALSE))</f>
        <v>#NUM!</v>
      </c>
      <c r="E548">
        <f t="array" ref="E548">IF(ISLOGICAL(D548),"",FREQUENCY(IF('Data Transformation'!$B$425:$B$8425='Bin Analysis'!$B531,'Data Transformation'!$G$425:$G$8425),D548))</f>
        <v>2001</v>
      </c>
      <c r="F548">
        <f t="shared" si="66"/>
        <v>0</v>
      </c>
      <c r="G548">
        <f>Weighting!$H$20</f>
        <v>0</v>
      </c>
      <c r="H548">
        <f t="array" ref="H548">FREQUENCY(IF('Data Transformation'!$B$4:$B$8425=B531,'Data Transformation'!$G$4:$G$8425),'Bin Analysis'!$B548)</f>
        <v>2073</v>
      </c>
      <c r="I548">
        <f t="shared" si="67"/>
        <v>0</v>
      </c>
      <c r="J548">
        <f t="shared" si="68"/>
        <v>0</v>
      </c>
      <c r="K548">
        <f>J548*Weighting!$W$20</f>
        <v>0</v>
      </c>
      <c r="M548" s="14"/>
    </row>
    <row r="549" spans="1:25" x14ac:dyDescent="0.25">
      <c r="A549" s="32" t="str">
        <f>IF(Weighting!$P$21&gt;0,B549,"")</f>
        <v/>
      </c>
      <c r="B549" t="e">
        <f>Weighting!$C$21</f>
        <v>#DIV/0!</v>
      </c>
      <c r="C549" t="e">
        <f>Weighting!$F$21</f>
        <v>#NUM!</v>
      </c>
      <c r="D549" t="e">
        <f>IF(C549=1,'Data Transformation'!$G$3+0.5*'Data Transformation'!$W$25,IF(C550=1,D550-'Data Transformation'!$W$25,FALSE))</f>
        <v>#NUM!</v>
      </c>
      <c r="E549">
        <f t="array" ref="E549">IF(ISLOGICAL(D549),"",FREQUENCY(IF('Data Transformation'!$B$425:$B$8425='Bin Analysis'!$B531,'Data Transformation'!$G$425:$G$8425),D549))</f>
        <v>2001</v>
      </c>
      <c r="F549">
        <f t="shared" si="66"/>
        <v>0</v>
      </c>
      <c r="G549">
        <f>Weighting!$H$21</f>
        <v>0</v>
      </c>
      <c r="H549">
        <f t="array" ref="H549">FREQUENCY(IF('Data Transformation'!$B$4:$B$8425=B531,'Data Transformation'!$G$4:$G$8425),'Bin Analysis'!$B549)</f>
        <v>2073</v>
      </c>
      <c r="I549">
        <f t="shared" si="67"/>
        <v>0</v>
      </c>
      <c r="J549">
        <f t="shared" si="68"/>
        <v>0</v>
      </c>
      <c r="K549">
        <f>J549*Weighting!$W$21</f>
        <v>0</v>
      </c>
      <c r="M549" s="14"/>
    </row>
    <row r="550" spans="1:25" x14ac:dyDescent="0.25">
      <c r="A550" s="32" t="str">
        <f>IF(Weighting!$P$22&gt;0,B550,"")</f>
        <v/>
      </c>
      <c r="B550" t="e">
        <f>Weighting!$C$22</f>
        <v>#DIV/0!</v>
      </c>
      <c r="C550" t="e">
        <f>Weighting!$F$22</f>
        <v>#NUM!</v>
      </c>
      <c r="D550" t="e">
        <f>IF(C550=1,'Data Transformation'!$G$3+0.5*'Data Transformation'!$W$25,IF(C551=1,D551-'Data Transformation'!$W$25,FALSE))</f>
        <v>#NUM!</v>
      </c>
      <c r="E550">
        <f t="array" ref="E550">IF(ISLOGICAL(D550),"",FREQUENCY(IF('Data Transformation'!$B$425:$B$8425='Bin Analysis'!$B531,'Data Transformation'!$G$425:$G$8425),D550))</f>
        <v>2001</v>
      </c>
      <c r="F550">
        <f t="shared" si="66"/>
        <v>0</v>
      </c>
      <c r="G550">
        <f>Weighting!$H$22</f>
        <v>0</v>
      </c>
      <c r="H550">
        <f t="array" ref="H550">FREQUENCY(IF('Data Transformation'!$B$4:$B$8425=B531,'Data Transformation'!$G$4:$G$8425),'Bin Analysis'!$B550)</f>
        <v>2073</v>
      </c>
      <c r="I550">
        <f t="shared" si="67"/>
        <v>0</v>
      </c>
      <c r="J550">
        <f t="shared" si="68"/>
        <v>0</v>
      </c>
      <c r="K550">
        <f>J550*Weighting!$W$22</f>
        <v>0</v>
      </c>
      <c r="M550" s="14"/>
    </row>
    <row r="551" spans="1:25" x14ac:dyDescent="0.25">
      <c r="A551" s="32" t="str">
        <f>IF(Weighting!$P$23&gt;0,B551,"")</f>
        <v/>
      </c>
      <c r="B551" t="e">
        <f>Weighting!$C$23</f>
        <v>#DIV/0!</v>
      </c>
      <c r="C551" t="e">
        <f>Weighting!$F$23</f>
        <v>#NUM!</v>
      </c>
      <c r="D551" t="e">
        <f>IF(C551=1,'Data Transformation'!$G$3+0.5*'Data Transformation'!$W$25,IF(C552=1,D552-'Data Transformation'!$W$25,FALSE))</f>
        <v>#NUM!</v>
      </c>
      <c r="E551">
        <f t="array" ref="E551">IF(ISLOGICAL(D551),"",FREQUENCY(IF('Data Transformation'!$B$425:$B$8425='Bin Analysis'!$B531,'Data Transformation'!$G$425:$G$8425),D551))</f>
        <v>2001</v>
      </c>
      <c r="F551">
        <f t="shared" si="66"/>
        <v>0</v>
      </c>
      <c r="G551">
        <f>Weighting!$H$23</f>
        <v>0</v>
      </c>
      <c r="H551">
        <f t="array" ref="H551">FREQUENCY(IF('Data Transformation'!$B$4:$B$8425=B531,'Data Transformation'!$G$4:$G$8425),'Bin Analysis'!$B551)</f>
        <v>2073</v>
      </c>
      <c r="I551">
        <f t="shared" si="67"/>
        <v>0</v>
      </c>
      <c r="J551">
        <f t="shared" si="68"/>
        <v>0</v>
      </c>
      <c r="K551">
        <f>J551*Weighting!$W$23</f>
        <v>0</v>
      </c>
      <c r="M551" s="14"/>
    </row>
    <row r="552" spans="1:25" x14ac:dyDescent="0.25">
      <c r="A552" s="32" t="str">
        <f>IF(Weighting!$P$24&gt;0,B552,"")</f>
        <v/>
      </c>
      <c r="B552" t="e">
        <f>Weighting!$C$24</f>
        <v>#DIV/0!</v>
      </c>
      <c r="C552" t="e">
        <f>Weighting!$F$24</f>
        <v>#NUM!</v>
      </c>
      <c r="D552" t="e">
        <f>IF(C552=1,'Data Transformation'!$G$3+0.5*'Data Transformation'!$W$25,IF(C553=1,D553-'Data Transformation'!$W$25,FALSE))</f>
        <v>#NUM!</v>
      </c>
      <c r="E552">
        <f t="array" ref="E552">IF(ISLOGICAL(D552),"",FREQUENCY(IF('Data Transformation'!$B$425:$B$8425='Bin Analysis'!$B531,'Data Transformation'!$G$425:$G$8425),D552))</f>
        <v>2001</v>
      </c>
      <c r="F552">
        <f t="shared" si="66"/>
        <v>0</v>
      </c>
      <c r="G552">
        <f>Weighting!$H$24</f>
        <v>0</v>
      </c>
      <c r="H552">
        <f t="array" ref="H552">FREQUENCY(IF('Data Transformation'!$B$4:$B$8425=B531,'Data Transformation'!$G$4:$G$8425),'Bin Analysis'!$B552)</f>
        <v>2073</v>
      </c>
      <c r="I552">
        <f t="shared" si="67"/>
        <v>0</v>
      </c>
      <c r="J552">
        <f t="shared" si="68"/>
        <v>0</v>
      </c>
      <c r="K552">
        <f>J552*Weighting!$W$24</f>
        <v>0</v>
      </c>
      <c r="M552" s="14"/>
    </row>
    <row r="553" spans="1:25" x14ac:dyDescent="0.25">
      <c r="A553" s="32" t="str">
        <f>IF(Weighting!$P$25&gt;0,B553,"")</f>
        <v/>
      </c>
      <c r="B553" t="e">
        <f>Weighting!$C$25</f>
        <v>#DIV/0!</v>
      </c>
      <c r="C553" t="e">
        <f>Weighting!$F$25</f>
        <v>#NUM!</v>
      </c>
      <c r="D553" t="e">
        <f>IF(C553=1,'Data Transformation'!$G$3+0.5*'Data Transformation'!$W$25,IF(C554=1,D554-'Data Transformation'!$W$25,FALSE))</f>
        <v>#NUM!</v>
      </c>
      <c r="E553">
        <f t="array" ref="E553">IF(ISLOGICAL(D553),"",FREQUENCY(IF('Data Transformation'!$B$425:$B$8425='Bin Analysis'!$B531,'Data Transformation'!$G$425:$G$8425),D553))</f>
        <v>2001</v>
      </c>
      <c r="F553">
        <f t="shared" si="66"/>
        <v>0</v>
      </c>
      <c r="G553">
        <f>Weighting!$H$25</f>
        <v>0</v>
      </c>
      <c r="H553">
        <f t="array" ref="H553">FREQUENCY(IF('Data Transformation'!$B$4:$B$8425=B531,'Data Transformation'!$G$4:$G$8425),'Bin Analysis'!$B553)</f>
        <v>2073</v>
      </c>
      <c r="I553">
        <f t="shared" si="67"/>
        <v>0</v>
      </c>
      <c r="J553">
        <f t="shared" si="68"/>
        <v>0</v>
      </c>
      <c r="K553">
        <f>J553*Weighting!$W$25</f>
        <v>0</v>
      </c>
      <c r="M553" s="14"/>
    </row>
    <row r="554" spans="1:25" x14ac:dyDescent="0.25">
      <c r="O554"/>
      <c r="P554"/>
      <c r="Q554"/>
      <c r="R554"/>
    </row>
    <row r="555" spans="1:25" ht="23.25" x14ac:dyDescent="0.35">
      <c r="A555" s="21" t="s">
        <v>0</v>
      </c>
      <c r="B555" s="21" t="str">
        <f>IFERROR(VLOOKUP(C555,'Data Transformation'!$L$6:$M$426,2,FALSE),"")</f>
        <v/>
      </c>
      <c r="C555" s="21">
        <f>C531+1</f>
        <v>23</v>
      </c>
      <c r="D555" s="21"/>
      <c r="E555" s="21"/>
      <c r="F555" s="21"/>
      <c r="G555" s="21"/>
      <c r="H555" s="22"/>
      <c r="I555" s="22"/>
      <c r="J555" s="22"/>
      <c r="K555" s="21"/>
      <c r="L555" s="21" t="str">
        <f>B555</f>
        <v/>
      </c>
      <c r="M555" s="23" t="e">
        <f>INDEX('Data Transformation'!$O$4:$O$424,MATCH($B555,'Data Transformation'!$M$4:$M$424,0),MATCH($M$2,'Data Transformation'!$O$3,0))</f>
        <v>#N/A</v>
      </c>
      <c r="N555" s="27" t="e">
        <f>IF('Input and Summary Results'!$J$16="minimum",'Bin Analysis'!X556/(M555-1),'Bin Analysis'!Y555/('Bin Analysis'!M555-1))</f>
        <v>#N/A</v>
      </c>
      <c r="O555" s="27" t="e">
        <f>IF(M555=FALSE,NA(),(VLOOKUP(1,C558:K577,4,FALSE))/(M555-1))</f>
        <v>#N/A</v>
      </c>
      <c r="P555" s="27" t="e">
        <f>IF(M555=FALSE,NA(),SUM(J558:J577)/Weighting!$S$5)</f>
        <v>#N/A</v>
      </c>
      <c r="Q555" s="27" t="e">
        <f>IF(M555=FALSE,NA(),SUM(K558:K577)/Weighting!$S$6)</f>
        <v>#N/A</v>
      </c>
      <c r="R555" s="27" t="e">
        <f>IF(M555=FALSE,NA(),(VLOOKUP(1,G558:K577,3,FALSE))/(M555-1))</f>
        <v>#N/A</v>
      </c>
      <c r="S555" s="22" t="e">
        <f>IF(M555=FALSE,NA(),IF(SUM(J558:J577)=2,"yes","no"))</f>
        <v>#N/A</v>
      </c>
      <c r="X555" s="2" cm="2">
        <f t="array" ref="X555:X556">FREQUENCY(IF('Data Transformation'!$B$425:$B$6424='Bin Analysis'!L555,'Data Transformation'!$G$425:$G$6424),'Data Transformation'!$U$11)</f>
        <v>0</v>
      </c>
      <c r="Y555" s="2" cm="2">
        <f t="array" ref="Y555:Y556">FREQUENCY(IF('Data Transformation'!$B$425:$B$6424='Bin Analysis'!L555,'Data Transformation'!$G$425:$G$6424),'Data Transformation'!$U$12)</f>
        <v>0</v>
      </c>
    </row>
    <row r="556" spans="1:25" x14ac:dyDescent="0.25">
      <c r="A556" s="14" t="s">
        <v>67</v>
      </c>
      <c r="B556" t="s">
        <v>47</v>
      </c>
      <c r="C556" t="s">
        <v>5</v>
      </c>
      <c r="D556" t="s">
        <v>98</v>
      </c>
      <c r="E556" t="s">
        <v>99</v>
      </c>
      <c r="F556" t="s">
        <v>100</v>
      </c>
      <c r="G556" t="s">
        <v>69</v>
      </c>
      <c r="H556" t="s">
        <v>31</v>
      </c>
      <c r="I556" t="s">
        <v>32</v>
      </c>
      <c r="J556" t="s">
        <v>46</v>
      </c>
      <c r="K556" s="14" t="s">
        <v>45</v>
      </c>
      <c r="M556" s="14"/>
      <c r="X556" s="2">
        <v>0</v>
      </c>
      <c r="Y556" s="2">
        <v>0</v>
      </c>
    </row>
    <row r="557" spans="1:25" x14ac:dyDescent="0.25">
      <c r="A557" s="32"/>
      <c r="D557" t="e">
        <f>IF(C557=1,'Data Transformation'!$G$3+0.5*'Data Transformation'!$W$25,IF(C558=1,D558-'Data Transformation'!$W$25,FALSE))</f>
        <v>#NUM!</v>
      </c>
      <c r="E557">
        <f t="array" ref="E557">IF(ISLOGICAL(D557),"",FREQUENCY(IF('Data Transformation'!$B$425:$B$8425='Bin Analysis'!$B555,'Data Transformation'!$G$425:$G$8425),D557))</f>
        <v>2001</v>
      </c>
      <c r="F557" t="e">
        <f>IF(ISLOGICAL(D557),"",E557-E556)</f>
        <v>#VALUE!</v>
      </c>
      <c r="M557" s="14"/>
    </row>
    <row r="558" spans="1:25" x14ac:dyDescent="0.25">
      <c r="A558" s="32" t="e">
        <f>IF(Weighting!$P$6&gt;0,B558,"")</f>
        <v>#NUM!</v>
      </c>
      <c r="B558" t="e">
        <f>Weighting!$C$6</f>
        <v>#DIV/0!</v>
      </c>
      <c r="C558" t="e">
        <f>Weighting!$F$6</f>
        <v>#NUM!</v>
      </c>
      <c r="D558" t="e">
        <f>IF(C558=1,'Data Transformation'!$G$3+0.5*'Data Transformation'!$W$25,IF(C559=1,D559-'Data Transformation'!$W$25,FALSE))</f>
        <v>#NUM!</v>
      </c>
      <c r="E558">
        <f t="array" ref="E558">IF(ISLOGICAL(D558),"",FREQUENCY(IF('Data Transformation'!$B$425:$B$8425='Bin Analysis'!$B555,'Data Transformation'!$G$425:$G$8425),D558))</f>
        <v>2001</v>
      </c>
      <c r="F558">
        <f>IF(ISLOGICAL(D558),"",E558-E557)</f>
        <v>0</v>
      </c>
      <c r="G558">
        <f>Weighting!$H$6</f>
        <v>1</v>
      </c>
      <c r="H558">
        <f t="array" ref="H558">FREQUENCY(IF('Data Transformation'!$B$4:$B$8425=B555,'Data Transformation'!$G$4:$G$8425),'Bin Analysis'!$B558)</f>
        <v>2073</v>
      </c>
      <c r="I558">
        <f>H558-H557</f>
        <v>2073</v>
      </c>
      <c r="J558">
        <f>IF(I558=0,0,1)</f>
        <v>1</v>
      </c>
      <c r="K558" t="e">
        <f>J558*Weighting!$W$6</f>
        <v>#NUM!</v>
      </c>
      <c r="M558" s="14"/>
    </row>
    <row r="559" spans="1:25" x14ac:dyDescent="0.25">
      <c r="A559" s="32" t="str">
        <f>IF(Weighting!$P$7&gt;0,B559,"")</f>
        <v/>
      </c>
      <c r="B559" t="e">
        <f>Weighting!$C$7</f>
        <v>#DIV/0!</v>
      </c>
      <c r="C559" t="e">
        <f>Weighting!$F$7</f>
        <v>#NUM!</v>
      </c>
      <c r="D559" t="e">
        <f>IF(C559=1,'Data Transformation'!$G$3+0.5*'Data Transformation'!$W$25,IF(C560=1,D560-'Data Transformation'!$W$25,FALSE))</f>
        <v>#NUM!</v>
      </c>
      <c r="E559">
        <f t="array" ref="E559">IF(ISLOGICAL(D559),"",FREQUENCY(IF('Data Transformation'!$B$425:$B$8425='Bin Analysis'!$B555,'Data Transformation'!$G$425:$G$8425),D559))</f>
        <v>2001</v>
      </c>
      <c r="F559">
        <f t="shared" ref="F559:F577" si="69">IF(ISLOGICAL(D559),"",E559-E558)</f>
        <v>0</v>
      </c>
      <c r="G559">
        <f>Weighting!$H$7</f>
        <v>0</v>
      </c>
      <c r="H559">
        <f t="array" ref="H559">FREQUENCY(IF('Data Transformation'!$B$4:$B$8425=B555,'Data Transformation'!$G$4:$G$8425),'Bin Analysis'!$B559)</f>
        <v>2073</v>
      </c>
      <c r="I559">
        <f t="shared" ref="I559:I577" si="70">H559-H558</f>
        <v>0</v>
      </c>
      <c r="J559">
        <f>IF(I559=0,0,1)</f>
        <v>0</v>
      </c>
      <c r="K559">
        <f>J559*Weighting!$W$7</f>
        <v>0</v>
      </c>
      <c r="M559" s="14"/>
    </row>
    <row r="560" spans="1:25" x14ac:dyDescent="0.25">
      <c r="A560" s="32" t="str">
        <f>IF(Weighting!$P$8&gt;0,B560,"")</f>
        <v/>
      </c>
      <c r="B560" t="e">
        <f>Weighting!$C$8</f>
        <v>#DIV/0!</v>
      </c>
      <c r="C560" t="e">
        <f>Weighting!$F$8</f>
        <v>#NUM!</v>
      </c>
      <c r="D560" t="e">
        <f>IF(C560=1,'Data Transformation'!$G$3+0.5*'Data Transformation'!$W$25,IF(C561=1,D561-'Data Transformation'!$W$25,FALSE))</f>
        <v>#NUM!</v>
      </c>
      <c r="E560">
        <f t="array" ref="E560">IF(ISLOGICAL(D560),"",FREQUENCY(IF('Data Transformation'!$B$425:$B$8425='Bin Analysis'!$B555,'Data Transformation'!$G$425:$G$8425),D560))</f>
        <v>2001</v>
      </c>
      <c r="F560">
        <f t="shared" si="69"/>
        <v>0</v>
      </c>
      <c r="G560">
        <f>Weighting!$H$8</f>
        <v>0</v>
      </c>
      <c r="H560">
        <f t="array" ref="H560">FREQUENCY(IF('Data Transformation'!$B$4:$B$8425=B555,'Data Transformation'!$G$4:$G$8425),'Bin Analysis'!$B560)</f>
        <v>2073</v>
      </c>
      <c r="I560">
        <f t="shared" si="70"/>
        <v>0</v>
      </c>
      <c r="J560">
        <f t="shared" ref="J560:J577" si="71">IF(I560=0,0,1)</f>
        <v>0</v>
      </c>
      <c r="K560">
        <f>J560*Weighting!$W$8</f>
        <v>0</v>
      </c>
      <c r="M560" s="14"/>
    </row>
    <row r="561" spans="1:13" x14ac:dyDescent="0.25">
      <c r="A561" s="32" t="str">
        <f>IF(Weighting!$P$9&gt;0,B561,"")</f>
        <v/>
      </c>
      <c r="B561" s="50" t="e">
        <f>Weighting!$C$9</f>
        <v>#DIV/0!</v>
      </c>
      <c r="C561" t="e">
        <f>Weighting!$F$9</f>
        <v>#NUM!</v>
      </c>
      <c r="D561" t="e">
        <f>IF(C561=1,'Data Transformation'!$G$3+0.5*'Data Transformation'!$W$25,IF(C562=1,D562-'Data Transformation'!$W$25,FALSE))</f>
        <v>#NUM!</v>
      </c>
      <c r="E561">
        <f t="array" ref="E561">IF(ISLOGICAL(D561),"",FREQUENCY(IF('Data Transformation'!$B$425:$B$8425='Bin Analysis'!$B555,'Data Transformation'!$G$425:$G$8425),D561))</f>
        <v>2001</v>
      </c>
      <c r="F561">
        <f t="shared" si="69"/>
        <v>0</v>
      </c>
      <c r="G561">
        <f>Weighting!$H$9</f>
        <v>0</v>
      </c>
      <c r="H561">
        <f t="array" ref="H561">FREQUENCY(IF('Data Transformation'!$B$4:$B$8425=B555,'Data Transformation'!$G$4:$G$8425),'Bin Analysis'!$B561)</f>
        <v>2073</v>
      </c>
      <c r="I561">
        <f t="shared" si="70"/>
        <v>0</v>
      </c>
      <c r="J561">
        <f t="shared" si="71"/>
        <v>0</v>
      </c>
      <c r="K561">
        <f>J561*Weighting!$W$9</f>
        <v>0</v>
      </c>
      <c r="M561" s="14"/>
    </row>
    <row r="562" spans="1:13" x14ac:dyDescent="0.25">
      <c r="A562" s="32" t="str">
        <f>IF(Weighting!$P$10&gt;0,B562,"")</f>
        <v/>
      </c>
      <c r="B562" t="e">
        <f>Weighting!$C$10</f>
        <v>#DIV/0!</v>
      </c>
      <c r="C562" t="e">
        <f>Weighting!$F$10</f>
        <v>#NUM!</v>
      </c>
      <c r="D562" t="e">
        <f>IF(C562=1,'Data Transformation'!$G$3+0.5*'Data Transformation'!$W$25,IF(C563=1,D563-'Data Transformation'!$W$25,FALSE))</f>
        <v>#NUM!</v>
      </c>
      <c r="E562">
        <f t="array" ref="E562">IF(ISLOGICAL(D562),"",FREQUENCY(IF('Data Transformation'!$B$425:$B$8425='Bin Analysis'!$B555,'Data Transformation'!$G$425:$G$8425),D562))</f>
        <v>2001</v>
      </c>
      <c r="F562">
        <f t="shared" si="69"/>
        <v>0</v>
      </c>
      <c r="G562">
        <f>Weighting!$H$10</f>
        <v>0</v>
      </c>
      <c r="H562">
        <f t="array" ref="H562">FREQUENCY(IF('Data Transformation'!$B$4:$B$8425=B555,'Data Transformation'!$G$4:$G$8425),'Bin Analysis'!$B562)</f>
        <v>2073</v>
      </c>
      <c r="I562">
        <f t="shared" si="70"/>
        <v>0</v>
      </c>
      <c r="J562">
        <f t="shared" si="71"/>
        <v>0</v>
      </c>
      <c r="K562">
        <f>J562*Weighting!$W$10</f>
        <v>0</v>
      </c>
      <c r="M562" s="14"/>
    </row>
    <row r="563" spans="1:13" x14ac:dyDescent="0.25">
      <c r="A563" s="32" t="str">
        <f>IF(Weighting!$P$11&gt;0,B563,"")</f>
        <v/>
      </c>
      <c r="B563" t="e">
        <f>Weighting!$C$11</f>
        <v>#DIV/0!</v>
      </c>
      <c r="C563" t="e">
        <f>Weighting!$F$11</f>
        <v>#NUM!</v>
      </c>
      <c r="D563" t="e">
        <f>IF(C563=1,'Data Transformation'!$G$3+0.5*'Data Transformation'!$W$25,IF(C564=1,D564-'Data Transformation'!$W$25,FALSE))</f>
        <v>#NUM!</v>
      </c>
      <c r="E563">
        <f t="array" ref="E563">IF(ISLOGICAL(D563),"",FREQUENCY(IF('Data Transformation'!$B$425:$B$8425='Bin Analysis'!$B555,'Data Transformation'!$G$425:$G$8425),D563))</f>
        <v>2001</v>
      </c>
      <c r="F563">
        <f t="shared" si="69"/>
        <v>0</v>
      </c>
      <c r="G563">
        <f>Weighting!$H$11</f>
        <v>0</v>
      </c>
      <c r="H563">
        <f t="array" ref="H563">FREQUENCY(IF('Data Transformation'!$B$4:$B$8425=B555,'Data Transformation'!$G$4:$G$8425),'Bin Analysis'!$B563)</f>
        <v>2073</v>
      </c>
      <c r="I563">
        <f t="shared" si="70"/>
        <v>0</v>
      </c>
      <c r="J563">
        <f t="shared" si="71"/>
        <v>0</v>
      </c>
      <c r="K563">
        <f>J563*Weighting!$W$11</f>
        <v>0</v>
      </c>
      <c r="M563" s="14"/>
    </row>
    <row r="564" spans="1:13" x14ac:dyDescent="0.25">
      <c r="A564" s="32" t="str">
        <f>IF(Weighting!$P$12&gt;0,B564,"")</f>
        <v/>
      </c>
      <c r="B564" t="e">
        <f>Weighting!$C$12</f>
        <v>#DIV/0!</v>
      </c>
      <c r="C564" t="e">
        <f>Weighting!$F$12</f>
        <v>#NUM!</v>
      </c>
      <c r="D564" t="e">
        <f>IF(C564=1,'Data Transformation'!$G$3+0.5*'Data Transformation'!$W$25,IF(C565=1,D565-'Data Transformation'!$W$25,FALSE))</f>
        <v>#NUM!</v>
      </c>
      <c r="E564">
        <f t="array" ref="E564">IF(ISLOGICAL(D564),"",FREQUENCY(IF('Data Transformation'!$B$425:$B$8425='Bin Analysis'!$B555,'Data Transformation'!$G$425:$G$8425),D564))</f>
        <v>2001</v>
      </c>
      <c r="F564">
        <f t="shared" si="69"/>
        <v>0</v>
      </c>
      <c r="G564">
        <f>Weighting!$H$12</f>
        <v>0</v>
      </c>
      <c r="H564">
        <f t="array" ref="H564">FREQUENCY(IF('Data Transformation'!$B$4:$B$8425=B555,'Data Transformation'!$G$4:$G$8425),'Bin Analysis'!$B564)</f>
        <v>2073</v>
      </c>
      <c r="I564">
        <f t="shared" si="70"/>
        <v>0</v>
      </c>
      <c r="J564">
        <f t="shared" si="71"/>
        <v>0</v>
      </c>
      <c r="K564">
        <f>J564*Weighting!$W$12</f>
        <v>0</v>
      </c>
      <c r="M564" s="14"/>
    </row>
    <row r="565" spans="1:13" x14ac:dyDescent="0.25">
      <c r="A565" s="32" t="str">
        <f>IF(Weighting!$P$13&gt;0,B565,"")</f>
        <v/>
      </c>
      <c r="B565" t="e">
        <f>Weighting!$C$13</f>
        <v>#DIV/0!</v>
      </c>
      <c r="C565" t="e">
        <f>Weighting!$F$13</f>
        <v>#NUM!</v>
      </c>
      <c r="D565" t="e">
        <f>IF(C565=1,'Data Transformation'!$G$3+0.5*'Data Transformation'!$W$25,IF(C566=1,D566-'Data Transformation'!$W$25,FALSE))</f>
        <v>#NUM!</v>
      </c>
      <c r="E565">
        <f t="array" ref="E565">IF(ISLOGICAL(D565),"",FREQUENCY(IF('Data Transformation'!$B$425:$B$8425='Bin Analysis'!$B555,'Data Transformation'!$G$425:$G$8425),D565))</f>
        <v>2001</v>
      </c>
      <c r="F565">
        <f t="shared" si="69"/>
        <v>0</v>
      </c>
      <c r="G565">
        <f>Weighting!$H$13</f>
        <v>0</v>
      </c>
      <c r="H565">
        <f t="array" ref="H565">FREQUENCY(IF('Data Transformation'!$B$4:$B$8425=B555,'Data Transformation'!$G$4:$G$8425),'Bin Analysis'!$B565)</f>
        <v>2073</v>
      </c>
      <c r="I565">
        <f t="shared" si="70"/>
        <v>0</v>
      </c>
      <c r="J565">
        <f t="shared" si="71"/>
        <v>0</v>
      </c>
      <c r="K565">
        <f>J565*Weighting!$W$13</f>
        <v>0</v>
      </c>
      <c r="M565" s="14"/>
    </row>
    <row r="566" spans="1:13" x14ac:dyDescent="0.25">
      <c r="A566" s="32" t="str">
        <f>IF(Weighting!$P$14&gt;0,B566,"")</f>
        <v/>
      </c>
      <c r="B566" t="e">
        <f>Weighting!$C$14</f>
        <v>#DIV/0!</v>
      </c>
      <c r="C566" t="e">
        <f>Weighting!$F$14</f>
        <v>#NUM!</v>
      </c>
      <c r="D566" t="e">
        <f>IF(C566=1,'Data Transformation'!$G$3+0.5*'Data Transformation'!$W$25,IF(C567=1,D567-'Data Transformation'!$W$25,FALSE))</f>
        <v>#NUM!</v>
      </c>
      <c r="E566">
        <f t="array" ref="E566">IF(ISLOGICAL(D566),"",FREQUENCY(IF('Data Transformation'!$B$425:$B$8425='Bin Analysis'!$B555,'Data Transformation'!$G$425:$G$8425),D566))</f>
        <v>2001</v>
      </c>
      <c r="F566">
        <f t="shared" si="69"/>
        <v>0</v>
      </c>
      <c r="G566">
        <f>Weighting!$H$14</f>
        <v>0</v>
      </c>
      <c r="H566">
        <f t="array" ref="H566">FREQUENCY(IF('Data Transformation'!$B$4:$B$8425=B555,'Data Transformation'!$G$4:$G$8425),'Bin Analysis'!$B566)</f>
        <v>2073</v>
      </c>
      <c r="I566">
        <f t="shared" si="70"/>
        <v>0</v>
      </c>
      <c r="J566">
        <f t="shared" si="71"/>
        <v>0</v>
      </c>
      <c r="K566">
        <f>J566*Weighting!$W$14</f>
        <v>0</v>
      </c>
      <c r="M566" s="14"/>
    </row>
    <row r="567" spans="1:13" x14ac:dyDescent="0.25">
      <c r="A567" s="32" t="str">
        <f>IF(Weighting!$P$15&gt;0,B567,"")</f>
        <v/>
      </c>
      <c r="B567" t="e">
        <f>Weighting!$C$15</f>
        <v>#DIV/0!</v>
      </c>
      <c r="C567" t="e">
        <f>Weighting!$F$15</f>
        <v>#NUM!</v>
      </c>
      <c r="D567" t="e">
        <f>IF(C567=1,'Data Transformation'!$G$3+0.5*'Data Transformation'!$W$25,IF(C568=1,D568-'Data Transformation'!$W$25,FALSE))</f>
        <v>#NUM!</v>
      </c>
      <c r="E567">
        <f t="array" ref="E567">IF(ISLOGICAL(D567),"",FREQUENCY(IF('Data Transformation'!$B$425:$B$8425='Bin Analysis'!$B555,'Data Transformation'!$G$425:$G$8425),D567))</f>
        <v>2001</v>
      </c>
      <c r="F567">
        <f t="shared" si="69"/>
        <v>0</v>
      </c>
      <c r="G567">
        <f>Weighting!$H$15</f>
        <v>0</v>
      </c>
      <c r="H567">
        <f t="array" ref="H567">FREQUENCY(IF('Data Transformation'!$B$4:$B$8425=B555,'Data Transformation'!$G$4:$G$8425),'Bin Analysis'!$B567)</f>
        <v>2073</v>
      </c>
      <c r="I567">
        <f t="shared" si="70"/>
        <v>0</v>
      </c>
      <c r="J567">
        <f t="shared" si="71"/>
        <v>0</v>
      </c>
      <c r="K567">
        <f>J567*Weighting!$W$15</f>
        <v>0</v>
      </c>
      <c r="M567" s="14"/>
    </row>
    <row r="568" spans="1:13" x14ac:dyDescent="0.25">
      <c r="A568" s="32" t="str">
        <f>IF(Weighting!$P$16&gt;0,B568,"")</f>
        <v/>
      </c>
      <c r="B568" t="e">
        <f>Weighting!$C$16</f>
        <v>#DIV/0!</v>
      </c>
      <c r="C568" t="e">
        <f>Weighting!$F$16</f>
        <v>#NUM!</v>
      </c>
      <c r="D568" t="e">
        <f>IF(C568=1,'Data Transformation'!$G$3+0.5*'Data Transformation'!$W$25,IF(C569=1,D569-'Data Transformation'!$W$25,FALSE))</f>
        <v>#NUM!</v>
      </c>
      <c r="E568">
        <f t="array" ref="E568">IF(ISLOGICAL(D568),"",FREQUENCY(IF('Data Transformation'!$B$425:$B$8425='Bin Analysis'!$B555,'Data Transformation'!$G$425:$G$8425),D568))</f>
        <v>2001</v>
      </c>
      <c r="F568">
        <f t="shared" si="69"/>
        <v>0</v>
      </c>
      <c r="G568">
        <f>Weighting!$H$16</f>
        <v>0</v>
      </c>
      <c r="H568">
        <f t="array" ref="H568">FREQUENCY(IF('Data Transformation'!$B$4:$B$8425=B555,'Data Transformation'!$G$4:$G$8425),'Bin Analysis'!$B568)</f>
        <v>2073</v>
      </c>
      <c r="I568">
        <f t="shared" si="70"/>
        <v>0</v>
      </c>
      <c r="J568">
        <f t="shared" si="71"/>
        <v>0</v>
      </c>
      <c r="K568">
        <f>J568*Weighting!$W$16</f>
        <v>0</v>
      </c>
      <c r="M568" s="14"/>
    </row>
    <row r="569" spans="1:13" x14ac:dyDescent="0.25">
      <c r="A569" s="32" t="str">
        <f>IF(Weighting!$P$17&gt;0,B569,"")</f>
        <v/>
      </c>
      <c r="B569" t="e">
        <f>Weighting!$C$17</f>
        <v>#DIV/0!</v>
      </c>
      <c r="C569" t="e">
        <f>Weighting!$F$17</f>
        <v>#NUM!</v>
      </c>
      <c r="D569" t="e">
        <f>IF(C569=1,'Data Transformation'!$G$3+0.5*'Data Transformation'!$W$25,IF(C570=1,D570-'Data Transformation'!$W$25,FALSE))</f>
        <v>#NUM!</v>
      </c>
      <c r="E569">
        <f t="array" ref="E569">IF(ISLOGICAL(D569),"",FREQUENCY(IF('Data Transformation'!$B$425:$B$8425='Bin Analysis'!$B555,'Data Transformation'!$G$425:$G$8425),D569))</f>
        <v>2001</v>
      </c>
      <c r="F569">
        <f t="shared" si="69"/>
        <v>0</v>
      </c>
      <c r="G569">
        <f>Weighting!$H$17</f>
        <v>0</v>
      </c>
      <c r="H569">
        <f t="array" ref="H569">FREQUENCY(IF('Data Transformation'!$B$4:$B$8425=B555,'Data Transformation'!$G$4:$G$8425),'Bin Analysis'!$B569)</f>
        <v>2073</v>
      </c>
      <c r="I569">
        <f t="shared" si="70"/>
        <v>0</v>
      </c>
      <c r="J569">
        <f t="shared" si="71"/>
        <v>0</v>
      </c>
      <c r="K569">
        <f>J569*Weighting!$W$17</f>
        <v>0</v>
      </c>
      <c r="M569" s="14"/>
    </row>
    <row r="570" spans="1:13" x14ac:dyDescent="0.25">
      <c r="A570" s="32" t="str">
        <f>IF(Weighting!$P$18&gt;0,B570,"")</f>
        <v/>
      </c>
      <c r="B570" t="e">
        <f>Weighting!$C$18</f>
        <v>#DIV/0!</v>
      </c>
      <c r="C570" t="e">
        <f>Weighting!$F$18</f>
        <v>#NUM!</v>
      </c>
      <c r="D570" t="e">
        <f>IF(C570=1,'Data Transformation'!$G$3+0.5*'Data Transformation'!$W$25,IF(C571=1,D571-'Data Transformation'!$W$25,FALSE))</f>
        <v>#NUM!</v>
      </c>
      <c r="E570">
        <f t="array" ref="E570">IF(ISLOGICAL(D570),"",FREQUENCY(IF('Data Transformation'!$B$425:$B$8425='Bin Analysis'!$B555,'Data Transformation'!$G$425:$G$8425),D570))</f>
        <v>2001</v>
      </c>
      <c r="F570">
        <f t="shared" si="69"/>
        <v>0</v>
      </c>
      <c r="G570">
        <f>Weighting!$H$18</f>
        <v>0</v>
      </c>
      <c r="H570">
        <f t="array" ref="H570">FREQUENCY(IF('Data Transformation'!$B$4:$B$8425=B555,'Data Transformation'!$G$4:$G$8425),'Bin Analysis'!$B570)</f>
        <v>2073</v>
      </c>
      <c r="I570">
        <f t="shared" si="70"/>
        <v>0</v>
      </c>
      <c r="J570">
        <f t="shared" si="71"/>
        <v>0</v>
      </c>
      <c r="K570">
        <f>J570*Weighting!$W$18</f>
        <v>0</v>
      </c>
      <c r="M570" s="14"/>
    </row>
    <row r="571" spans="1:13" x14ac:dyDescent="0.25">
      <c r="A571" s="32" t="str">
        <f>IF(Weighting!$P$19&gt;0,B571,"")</f>
        <v/>
      </c>
      <c r="B571" t="e">
        <f>Weighting!$C$19</f>
        <v>#DIV/0!</v>
      </c>
      <c r="C571" t="e">
        <f>Weighting!$F$19</f>
        <v>#NUM!</v>
      </c>
      <c r="D571" t="e">
        <f>IF(C571=1,'Data Transformation'!$G$3+0.5*'Data Transformation'!$W$25,IF(C572=1,D572-'Data Transformation'!$W$25,FALSE))</f>
        <v>#NUM!</v>
      </c>
      <c r="E571">
        <f t="array" ref="E571">IF(ISLOGICAL(D571),"",FREQUENCY(IF('Data Transformation'!$B$425:$B$8425='Bin Analysis'!$B555,'Data Transformation'!$G$425:$G$8425),D571))</f>
        <v>2001</v>
      </c>
      <c r="F571">
        <f t="shared" si="69"/>
        <v>0</v>
      </c>
      <c r="G571">
        <f>Weighting!$H$19</f>
        <v>0</v>
      </c>
      <c r="H571">
        <f t="array" ref="H571">FREQUENCY(IF('Data Transformation'!$B$4:$B$8425=B555,'Data Transformation'!$G$4:$G$8425),'Bin Analysis'!$B571)</f>
        <v>2073</v>
      </c>
      <c r="I571">
        <f t="shared" si="70"/>
        <v>0</v>
      </c>
      <c r="J571">
        <f t="shared" si="71"/>
        <v>0</v>
      </c>
      <c r="K571">
        <f>J571*Weighting!$W$19</f>
        <v>0</v>
      </c>
      <c r="M571" s="14"/>
    </row>
    <row r="572" spans="1:13" x14ac:dyDescent="0.25">
      <c r="A572" s="32" t="str">
        <f>IF(Weighting!$P$20&gt;0,B572,"")</f>
        <v/>
      </c>
      <c r="B572" t="e">
        <f>Weighting!$C$20</f>
        <v>#DIV/0!</v>
      </c>
      <c r="C572" t="e">
        <f>Weighting!$F$20</f>
        <v>#NUM!</v>
      </c>
      <c r="D572" t="e">
        <f>IF(C572=1,'Data Transformation'!$G$3+0.5*'Data Transformation'!$W$25,IF(C573=1,D573-'Data Transformation'!$W$25,FALSE))</f>
        <v>#NUM!</v>
      </c>
      <c r="E572">
        <f t="array" ref="E572">IF(ISLOGICAL(D572),"",FREQUENCY(IF('Data Transformation'!$B$425:$B$8425='Bin Analysis'!$B555,'Data Transformation'!$G$425:$G$8425),D572))</f>
        <v>2001</v>
      </c>
      <c r="F572">
        <f t="shared" si="69"/>
        <v>0</v>
      </c>
      <c r="G572">
        <f>Weighting!$H$20</f>
        <v>0</v>
      </c>
      <c r="H572">
        <f t="array" ref="H572">FREQUENCY(IF('Data Transformation'!$B$4:$B$8425=B555,'Data Transformation'!$G$4:$G$8425),'Bin Analysis'!$B572)</f>
        <v>2073</v>
      </c>
      <c r="I572">
        <f t="shared" si="70"/>
        <v>0</v>
      </c>
      <c r="J572">
        <f t="shared" si="71"/>
        <v>0</v>
      </c>
      <c r="K572">
        <f>J572*Weighting!$W$20</f>
        <v>0</v>
      </c>
      <c r="M572" s="14"/>
    </row>
    <row r="573" spans="1:13" x14ac:dyDescent="0.25">
      <c r="A573" s="32" t="str">
        <f>IF(Weighting!$P$21&gt;0,B573,"")</f>
        <v/>
      </c>
      <c r="B573" t="e">
        <f>Weighting!$C$21</f>
        <v>#DIV/0!</v>
      </c>
      <c r="C573" t="e">
        <f>Weighting!$F$21</f>
        <v>#NUM!</v>
      </c>
      <c r="D573" t="e">
        <f>IF(C573=1,'Data Transformation'!$G$3+0.5*'Data Transformation'!$W$25,IF(C574=1,D574-'Data Transformation'!$W$25,FALSE))</f>
        <v>#NUM!</v>
      </c>
      <c r="E573">
        <f t="array" ref="E573">IF(ISLOGICAL(D573),"",FREQUENCY(IF('Data Transformation'!$B$425:$B$8425='Bin Analysis'!$B555,'Data Transformation'!$G$425:$G$8425),D573))</f>
        <v>2001</v>
      </c>
      <c r="F573">
        <f t="shared" si="69"/>
        <v>0</v>
      </c>
      <c r="G573">
        <f>Weighting!$H$21</f>
        <v>0</v>
      </c>
      <c r="H573">
        <f t="array" ref="H573">FREQUENCY(IF('Data Transformation'!$B$4:$B$8425=B555,'Data Transformation'!$G$4:$G$8425),'Bin Analysis'!$B573)</f>
        <v>2073</v>
      </c>
      <c r="I573">
        <f t="shared" si="70"/>
        <v>0</v>
      </c>
      <c r="J573">
        <f t="shared" si="71"/>
        <v>0</v>
      </c>
      <c r="K573">
        <f>J573*Weighting!$W$21</f>
        <v>0</v>
      </c>
      <c r="M573" s="14"/>
    </row>
    <row r="574" spans="1:13" x14ac:dyDescent="0.25">
      <c r="A574" s="32" t="str">
        <f>IF(Weighting!$P$22&gt;0,B574,"")</f>
        <v/>
      </c>
      <c r="B574" t="e">
        <f>Weighting!$C$22</f>
        <v>#DIV/0!</v>
      </c>
      <c r="C574" t="e">
        <f>Weighting!$F$22</f>
        <v>#NUM!</v>
      </c>
      <c r="D574" t="e">
        <f>IF(C574=1,'Data Transformation'!$G$3+0.5*'Data Transformation'!$W$25,IF(C575=1,D575-'Data Transformation'!$W$25,FALSE))</f>
        <v>#NUM!</v>
      </c>
      <c r="E574">
        <f t="array" ref="E574">IF(ISLOGICAL(D574),"",FREQUENCY(IF('Data Transformation'!$B$425:$B$8425='Bin Analysis'!$B555,'Data Transformation'!$G$425:$G$8425),D574))</f>
        <v>2001</v>
      </c>
      <c r="F574">
        <f t="shared" si="69"/>
        <v>0</v>
      </c>
      <c r="G574">
        <f>Weighting!$H$22</f>
        <v>0</v>
      </c>
      <c r="H574">
        <f t="array" ref="H574">FREQUENCY(IF('Data Transformation'!$B$4:$B$8425=B555,'Data Transformation'!$G$4:$G$8425),'Bin Analysis'!$B574)</f>
        <v>2073</v>
      </c>
      <c r="I574">
        <f t="shared" si="70"/>
        <v>0</v>
      </c>
      <c r="J574">
        <f t="shared" si="71"/>
        <v>0</v>
      </c>
      <c r="K574">
        <f>J574*Weighting!$W$22</f>
        <v>0</v>
      </c>
      <c r="M574" s="14"/>
    </row>
    <row r="575" spans="1:13" x14ac:dyDescent="0.25">
      <c r="A575" s="32" t="str">
        <f>IF(Weighting!$P$23&gt;0,B575,"")</f>
        <v/>
      </c>
      <c r="B575" t="e">
        <f>Weighting!$C$23</f>
        <v>#DIV/0!</v>
      </c>
      <c r="C575" t="e">
        <f>Weighting!$F$23</f>
        <v>#NUM!</v>
      </c>
      <c r="D575" t="e">
        <f>IF(C575=1,'Data Transformation'!$G$3+0.5*'Data Transformation'!$W$25,IF(C576=1,D576-'Data Transformation'!$W$25,FALSE))</f>
        <v>#NUM!</v>
      </c>
      <c r="E575">
        <f t="array" ref="E575">IF(ISLOGICAL(D575),"",FREQUENCY(IF('Data Transformation'!$B$425:$B$8425='Bin Analysis'!$B555,'Data Transformation'!$G$425:$G$8425),D575))</f>
        <v>2001</v>
      </c>
      <c r="F575">
        <f t="shared" si="69"/>
        <v>0</v>
      </c>
      <c r="G575">
        <f>Weighting!$H$23</f>
        <v>0</v>
      </c>
      <c r="H575">
        <f t="array" ref="H575">FREQUENCY(IF('Data Transformation'!$B$4:$B$8425=B555,'Data Transformation'!$G$4:$G$8425),'Bin Analysis'!$B575)</f>
        <v>2073</v>
      </c>
      <c r="I575">
        <f t="shared" si="70"/>
        <v>0</v>
      </c>
      <c r="J575">
        <f t="shared" si="71"/>
        <v>0</v>
      </c>
      <c r="K575">
        <f>J575*Weighting!$W$23</f>
        <v>0</v>
      </c>
      <c r="M575" s="14"/>
    </row>
    <row r="576" spans="1:13" x14ac:dyDescent="0.25">
      <c r="A576" s="32" t="str">
        <f>IF(Weighting!$P$24&gt;0,B576,"")</f>
        <v/>
      </c>
      <c r="B576" t="e">
        <f>Weighting!$C$24</f>
        <v>#DIV/0!</v>
      </c>
      <c r="C576" t="e">
        <f>Weighting!$F$24</f>
        <v>#NUM!</v>
      </c>
      <c r="D576" t="e">
        <f>IF(C576=1,'Data Transformation'!$G$3+0.5*'Data Transformation'!$W$25,IF(C577=1,D577-'Data Transformation'!$W$25,FALSE))</f>
        <v>#NUM!</v>
      </c>
      <c r="E576">
        <f t="array" ref="E576">IF(ISLOGICAL(D576),"",FREQUENCY(IF('Data Transformation'!$B$425:$B$8425='Bin Analysis'!$B555,'Data Transformation'!$G$425:$G$8425),D576))</f>
        <v>2001</v>
      </c>
      <c r="F576">
        <f t="shared" si="69"/>
        <v>0</v>
      </c>
      <c r="G576">
        <f>Weighting!$H$24</f>
        <v>0</v>
      </c>
      <c r="H576">
        <f t="array" ref="H576">FREQUENCY(IF('Data Transformation'!$B$4:$B$8425=B555,'Data Transformation'!$G$4:$G$8425),'Bin Analysis'!$B576)</f>
        <v>2073</v>
      </c>
      <c r="I576">
        <f t="shared" si="70"/>
        <v>0</v>
      </c>
      <c r="J576">
        <f t="shared" si="71"/>
        <v>0</v>
      </c>
      <c r="K576">
        <f>J576*Weighting!$W$24</f>
        <v>0</v>
      </c>
      <c r="M576" s="14"/>
    </row>
    <row r="577" spans="1:25" x14ac:dyDescent="0.25">
      <c r="A577" s="32" t="str">
        <f>IF(Weighting!$P$25&gt;0,B577,"")</f>
        <v/>
      </c>
      <c r="B577" t="e">
        <f>Weighting!$C$25</f>
        <v>#DIV/0!</v>
      </c>
      <c r="C577" t="e">
        <f>Weighting!$F$25</f>
        <v>#NUM!</v>
      </c>
      <c r="D577" t="e">
        <f>IF(C577=1,'Data Transformation'!$G$3+0.5*'Data Transformation'!$W$25,IF(C578=1,D578-'Data Transformation'!$W$25,FALSE))</f>
        <v>#NUM!</v>
      </c>
      <c r="E577">
        <f t="array" ref="E577">IF(ISLOGICAL(D577),"",FREQUENCY(IF('Data Transformation'!$B$425:$B$8425='Bin Analysis'!$B555,'Data Transformation'!$G$425:$G$8425),D577))</f>
        <v>2001</v>
      </c>
      <c r="F577">
        <f t="shared" si="69"/>
        <v>0</v>
      </c>
      <c r="G577">
        <f>Weighting!$H$25</f>
        <v>0</v>
      </c>
      <c r="H577">
        <f t="array" ref="H577">FREQUENCY(IF('Data Transformation'!$B$4:$B$8425=B555,'Data Transformation'!$G$4:$G$8425),'Bin Analysis'!$B577)</f>
        <v>2073</v>
      </c>
      <c r="I577">
        <f t="shared" si="70"/>
        <v>0</v>
      </c>
      <c r="J577">
        <f t="shared" si="71"/>
        <v>0</v>
      </c>
      <c r="K577">
        <f>J577*Weighting!$W$25</f>
        <v>0</v>
      </c>
      <c r="M577" s="14"/>
    </row>
    <row r="578" spans="1:25" x14ac:dyDescent="0.25">
      <c r="O578"/>
      <c r="P578"/>
      <c r="Q578"/>
      <c r="R578"/>
    </row>
    <row r="579" spans="1:25" ht="23.25" x14ac:dyDescent="0.35">
      <c r="A579" s="21" t="s">
        <v>0</v>
      </c>
      <c r="B579" s="21" t="str">
        <f>IFERROR(VLOOKUP(C579,'Data Transformation'!$L$6:$M$426,2,FALSE),"")</f>
        <v/>
      </c>
      <c r="C579" s="21">
        <f>C555+1</f>
        <v>24</v>
      </c>
      <c r="D579" s="21"/>
      <c r="E579" s="21"/>
      <c r="F579" s="21"/>
      <c r="G579" s="21"/>
      <c r="H579" s="22"/>
      <c r="I579" s="22"/>
      <c r="J579" s="22"/>
      <c r="K579" s="21"/>
      <c r="L579" s="21" t="str">
        <f>B579</f>
        <v/>
      </c>
      <c r="M579" s="23" t="e">
        <f>INDEX('Data Transformation'!$O$4:$O$424,MATCH($B579,'Data Transformation'!$M$4:$M$424,0),MATCH($M$2,'Data Transformation'!$O$3,0))</f>
        <v>#N/A</v>
      </c>
      <c r="N579" s="27" t="e">
        <f>IF('Input and Summary Results'!$J$16="minimum",'Bin Analysis'!X580/(M579-1),'Bin Analysis'!Y579/('Bin Analysis'!M579-1))</f>
        <v>#N/A</v>
      </c>
      <c r="O579" s="27" t="e">
        <f>IF(M579=FALSE,NA(),(VLOOKUP(1,C582:K601,4,FALSE))/(M579-1))</f>
        <v>#N/A</v>
      </c>
      <c r="P579" s="27" t="e">
        <f>IF(M579=FALSE,NA(),SUM(J582:J601)/Weighting!$S$5)</f>
        <v>#N/A</v>
      </c>
      <c r="Q579" s="27" t="e">
        <f>IF(M579=FALSE,NA(),SUM(K582:K601)/Weighting!$S$6)</f>
        <v>#N/A</v>
      </c>
      <c r="R579" s="27" t="e">
        <f>IF(M579=FALSE,NA(),(VLOOKUP(1,G582:K601,3,FALSE))/(M579-1))</f>
        <v>#N/A</v>
      </c>
      <c r="S579" s="22" t="e">
        <f>IF(M579=FALSE,NA(),IF(SUM(J582:J601)=2,"yes","no"))</f>
        <v>#N/A</v>
      </c>
      <c r="X579" s="2" cm="2">
        <f t="array" ref="X579:X580">FREQUENCY(IF('Data Transformation'!$B$425:$B$6424='Bin Analysis'!L579,'Data Transformation'!$G$425:$G$6424),'Data Transformation'!$U$11)</f>
        <v>0</v>
      </c>
      <c r="Y579" s="2" cm="2">
        <f t="array" ref="Y579:Y580">FREQUENCY(IF('Data Transformation'!$B$425:$B$6424='Bin Analysis'!L579,'Data Transformation'!$G$425:$G$6424),'Data Transformation'!$U$12)</f>
        <v>0</v>
      </c>
    </row>
    <row r="580" spans="1:25" x14ac:dyDescent="0.25">
      <c r="A580" s="14" t="s">
        <v>67</v>
      </c>
      <c r="B580" t="s">
        <v>47</v>
      </c>
      <c r="C580" t="s">
        <v>5</v>
      </c>
      <c r="D580" t="s">
        <v>98</v>
      </c>
      <c r="E580" t="s">
        <v>99</v>
      </c>
      <c r="F580" t="s">
        <v>100</v>
      </c>
      <c r="G580" t="s">
        <v>69</v>
      </c>
      <c r="H580" t="s">
        <v>31</v>
      </c>
      <c r="I580" t="s">
        <v>32</v>
      </c>
      <c r="J580" t="s">
        <v>46</v>
      </c>
      <c r="K580" s="14" t="s">
        <v>45</v>
      </c>
      <c r="M580" s="14"/>
      <c r="X580" s="2">
        <v>0</v>
      </c>
      <c r="Y580" s="2">
        <v>0</v>
      </c>
    </row>
    <row r="581" spans="1:25" x14ac:dyDescent="0.25">
      <c r="A581" s="32"/>
      <c r="D581" t="e">
        <f>IF(C581=1,'Data Transformation'!$G$3+0.5*'Data Transformation'!$W$25,IF(C582=1,D582-'Data Transformation'!$W$25,FALSE))</f>
        <v>#NUM!</v>
      </c>
      <c r="E581">
        <f t="array" ref="E581">IF(ISLOGICAL(D581),"",FREQUENCY(IF('Data Transformation'!$B$425:$B$8425='Bin Analysis'!$B579,'Data Transformation'!$G$425:$G$8425),D581))</f>
        <v>2001</v>
      </c>
      <c r="F581" t="e">
        <f>IF(ISLOGICAL(D581),"",E581-E580)</f>
        <v>#VALUE!</v>
      </c>
      <c r="M581" s="14"/>
    </row>
    <row r="582" spans="1:25" x14ac:dyDescent="0.25">
      <c r="A582" s="32" t="e">
        <f>IF(Weighting!$P$6&gt;0,B582,"")</f>
        <v>#NUM!</v>
      </c>
      <c r="B582" t="e">
        <f>Weighting!$C$6</f>
        <v>#DIV/0!</v>
      </c>
      <c r="C582" t="e">
        <f>Weighting!$F$6</f>
        <v>#NUM!</v>
      </c>
      <c r="D582" t="e">
        <f>IF(C582=1,'Data Transformation'!$G$3+0.5*'Data Transformation'!$W$25,IF(C583=1,D583-'Data Transformation'!$W$25,FALSE))</f>
        <v>#NUM!</v>
      </c>
      <c r="E582">
        <f t="array" ref="E582">IF(ISLOGICAL(D582),"",FREQUENCY(IF('Data Transformation'!$B$425:$B$8425='Bin Analysis'!$B579,'Data Transformation'!$G$425:$G$8425),D582))</f>
        <v>2001</v>
      </c>
      <c r="F582">
        <f>IF(ISLOGICAL(D582),"",E582-E581)</f>
        <v>0</v>
      </c>
      <c r="G582">
        <f>Weighting!$H$6</f>
        <v>1</v>
      </c>
      <c r="H582">
        <f t="array" ref="H582">FREQUENCY(IF('Data Transformation'!$B$4:$B$8425=B579,'Data Transformation'!$G$4:$G$8425),'Bin Analysis'!$B582)</f>
        <v>2073</v>
      </c>
      <c r="I582">
        <f>H582-H581</f>
        <v>2073</v>
      </c>
      <c r="J582">
        <f>IF(I582=0,0,1)</f>
        <v>1</v>
      </c>
      <c r="K582" t="e">
        <f>J582*Weighting!$W$6</f>
        <v>#NUM!</v>
      </c>
      <c r="M582" s="14"/>
    </row>
    <row r="583" spans="1:25" x14ac:dyDescent="0.25">
      <c r="A583" s="32" t="str">
        <f>IF(Weighting!$P$7&gt;0,B583,"")</f>
        <v/>
      </c>
      <c r="B583" t="e">
        <f>Weighting!$C$7</f>
        <v>#DIV/0!</v>
      </c>
      <c r="C583" t="e">
        <f>Weighting!$F$7</f>
        <v>#NUM!</v>
      </c>
      <c r="D583" t="e">
        <f>IF(C583=1,'Data Transformation'!$G$3+0.5*'Data Transformation'!$W$25,IF(C584=1,D584-'Data Transformation'!$W$25,FALSE))</f>
        <v>#NUM!</v>
      </c>
      <c r="E583">
        <f t="array" ref="E583">IF(ISLOGICAL(D583),"",FREQUENCY(IF('Data Transformation'!$B$425:$B$8425='Bin Analysis'!$B579,'Data Transformation'!$G$425:$G$8425),D583))</f>
        <v>2001</v>
      </c>
      <c r="F583">
        <f t="shared" ref="F583:F601" si="72">IF(ISLOGICAL(D583),"",E583-E582)</f>
        <v>0</v>
      </c>
      <c r="G583">
        <f>Weighting!$H$7</f>
        <v>0</v>
      </c>
      <c r="H583">
        <f t="array" ref="H583">FREQUENCY(IF('Data Transformation'!$B$4:$B$8425=B579,'Data Transformation'!$G$4:$G$8425),'Bin Analysis'!$B583)</f>
        <v>2073</v>
      </c>
      <c r="I583">
        <f t="shared" ref="I583:I601" si="73">H583-H582</f>
        <v>0</v>
      </c>
      <c r="J583">
        <f>IF(I583=0,0,1)</f>
        <v>0</v>
      </c>
      <c r="K583">
        <f>J583*Weighting!$W$7</f>
        <v>0</v>
      </c>
      <c r="M583" s="14"/>
    </row>
    <row r="584" spans="1:25" x14ac:dyDescent="0.25">
      <c r="A584" s="32" t="str">
        <f>IF(Weighting!$P$8&gt;0,B584,"")</f>
        <v/>
      </c>
      <c r="B584" t="e">
        <f>Weighting!$C$8</f>
        <v>#DIV/0!</v>
      </c>
      <c r="C584" t="e">
        <f>Weighting!$F$8</f>
        <v>#NUM!</v>
      </c>
      <c r="D584" t="e">
        <f>IF(C584=1,'Data Transformation'!$G$3+0.5*'Data Transformation'!$W$25,IF(C585=1,D585-'Data Transformation'!$W$25,FALSE))</f>
        <v>#NUM!</v>
      </c>
      <c r="E584">
        <f t="array" ref="E584">IF(ISLOGICAL(D584),"",FREQUENCY(IF('Data Transformation'!$B$425:$B$8425='Bin Analysis'!$B579,'Data Transformation'!$G$425:$G$8425),D584))</f>
        <v>2001</v>
      </c>
      <c r="F584">
        <f t="shared" si="72"/>
        <v>0</v>
      </c>
      <c r="G584">
        <f>Weighting!$H$8</f>
        <v>0</v>
      </c>
      <c r="H584">
        <f t="array" ref="H584">FREQUENCY(IF('Data Transformation'!$B$4:$B$8425=B579,'Data Transformation'!$G$4:$G$8425),'Bin Analysis'!$B584)</f>
        <v>2073</v>
      </c>
      <c r="I584">
        <f t="shared" si="73"/>
        <v>0</v>
      </c>
      <c r="J584">
        <f t="shared" ref="J584:J601" si="74">IF(I584=0,0,1)</f>
        <v>0</v>
      </c>
      <c r="K584">
        <f>J584*Weighting!$W$8</f>
        <v>0</v>
      </c>
      <c r="M584" s="14"/>
    </row>
    <row r="585" spans="1:25" x14ac:dyDescent="0.25">
      <c r="A585" s="32" t="str">
        <f>IF(Weighting!$P$9&gt;0,B585,"")</f>
        <v/>
      </c>
      <c r="B585" s="50" t="e">
        <f>Weighting!$C$9</f>
        <v>#DIV/0!</v>
      </c>
      <c r="C585" t="e">
        <f>Weighting!$F$9</f>
        <v>#NUM!</v>
      </c>
      <c r="D585" t="e">
        <f>IF(C585=1,'Data Transformation'!$G$3+0.5*'Data Transformation'!$W$25,IF(C586=1,D586-'Data Transformation'!$W$25,FALSE))</f>
        <v>#NUM!</v>
      </c>
      <c r="E585">
        <f t="array" ref="E585">IF(ISLOGICAL(D585),"",FREQUENCY(IF('Data Transformation'!$B$425:$B$8425='Bin Analysis'!$B579,'Data Transformation'!$G$425:$G$8425),D585))</f>
        <v>2001</v>
      </c>
      <c r="F585">
        <f t="shared" si="72"/>
        <v>0</v>
      </c>
      <c r="G585">
        <f>Weighting!$H$9</f>
        <v>0</v>
      </c>
      <c r="H585">
        <f t="array" ref="H585">FREQUENCY(IF('Data Transformation'!$B$4:$B$8425=B579,'Data Transformation'!$G$4:$G$8425),'Bin Analysis'!$B585)</f>
        <v>2073</v>
      </c>
      <c r="I585">
        <f t="shared" si="73"/>
        <v>0</v>
      </c>
      <c r="J585">
        <f t="shared" si="74"/>
        <v>0</v>
      </c>
      <c r="K585">
        <f>J585*Weighting!$W$9</f>
        <v>0</v>
      </c>
      <c r="M585" s="14"/>
    </row>
    <row r="586" spans="1:25" x14ac:dyDescent="0.25">
      <c r="A586" s="32" t="str">
        <f>IF(Weighting!$P$10&gt;0,B586,"")</f>
        <v/>
      </c>
      <c r="B586" t="e">
        <f>Weighting!$C$10</f>
        <v>#DIV/0!</v>
      </c>
      <c r="C586" t="e">
        <f>Weighting!$F$10</f>
        <v>#NUM!</v>
      </c>
      <c r="D586" t="e">
        <f>IF(C586=1,'Data Transformation'!$G$3+0.5*'Data Transformation'!$W$25,IF(C587=1,D587-'Data Transformation'!$W$25,FALSE))</f>
        <v>#NUM!</v>
      </c>
      <c r="E586">
        <f t="array" ref="E586">IF(ISLOGICAL(D586),"",FREQUENCY(IF('Data Transformation'!$B$425:$B$8425='Bin Analysis'!$B579,'Data Transformation'!$G$425:$G$8425),D586))</f>
        <v>2001</v>
      </c>
      <c r="F586">
        <f t="shared" si="72"/>
        <v>0</v>
      </c>
      <c r="G586">
        <f>Weighting!$H$10</f>
        <v>0</v>
      </c>
      <c r="H586">
        <f t="array" ref="H586">FREQUENCY(IF('Data Transformation'!$B$4:$B$8425=B579,'Data Transformation'!$G$4:$G$8425),'Bin Analysis'!$B586)</f>
        <v>2073</v>
      </c>
      <c r="I586">
        <f t="shared" si="73"/>
        <v>0</v>
      </c>
      <c r="J586">
        <f t="shared" si="74"/>
        <v>0</v>
      </c>
      <c r="K586">
        <f>J586*Weighting!$W$10</f>
        <v>0</v>
      </c>
      <c r="M586" s="14"/>
    </row>
    <row r="587" spans="1:25" x14ac:dyDescent="0.25">
      <c r="A587" s="32" t="str">
        <f>IF(Weighting!$P$11&gt;0,B587,"")</f>
        <v/>
      </c>
      <c r="B587" t="e">
        <f>Weighting!$C$11</f>
        <v>#DIV/0!</v>
      </c>
      <c r="C587" t="e">
        <f>Weighting!$F$11</f>
        <v>#NUM!</v>
      </c>
      <c r="D587" t="e">
        <f>IF(C587=1,'Data Transformation'!$G$3+0.5*'Data Transformation'!$W$25,IF(C588=1,D588-'Data Transformation'!$W$25,FALSE))</f>
        <v>#NUM!</v>
      </c>
      <c r="E587">
        <f t="array" ref="E587">IF(ISLOGICAL(D587),"",FREQUENCY(IF('Data Transformation'!$B$425:$B$8425='Bin Analysis'!$B579,'Data Transformation'!$G$425:$G$8425),D587))</f>
        <v>2001</v>
      </c>
      <c r="F587">
        <f t="shared" si="72"/>
        <v>0</v>
      </c>
      <c r="G587">
        <f>Weighting!$H$11</f>
        <v>0</v>
      </c>
      <c r="H587">
        <f t="array" ref="H587">FREQUENCY(IF('Data Transformation'!$B$4:$B$8425=B579,'Data Transformation'!$G$4:$G$8425),'Bin Analysis'!$B587)</f>
        <v>2073</v>
      </c>
      <c r="I587">
        <f t="shared" si="73"/>
        <v>0</v>
      </c>
      <c r="J587">
        <f t="shared" si="74"/>
        <v>0</v>
      </c>
      <c r="K587">
        <f>J587*Weighting!$W$11</f>
        <v>0</v>
      </c>
      <c r="M587" s="14"/>
    </row>
    <row r="588" spans="1:25" x14ac:dyDescent="0.25">
      <c r="A588" s="32" t="str">
        <f>IF(Weighting!$P$12&gt;0,B588,"")</f>
        <v/>
      </c>
      <c r="B588" t="e">
        <f>Weighting!$C$12</f>
        <v>#DIV/0!</v>
      </c>
      <c r="C588" t="e">
        <f>Weighting!$F$12</f>
        <v>#NUM!</v>
      </c>
      <c r="D588" t="e">
        <f>IF(C588=1,'Data Transformation'!$G$3+0.5*'Data Transformation'!$W$25,IF(C589=1,D589-'Data Transformation'!$W$25,FALSE))</f>
        <v>#NUM!</v>
      </c>
      <c r="E588">
        <f t="array" ref="E588">IF(ISLOGICAL(D588),"",FREQUENCY(IF('Data Transformation'!$B$425:$B$8425='Bin Analysis'!$B579,'Data Transformation'!$G$425:$G$8425),D588))</f>
        <v>2001</v>
      </c>
      <c r="F588">
        <f t="shared" si="72"/>
        <v>0</v>
      </c>
      <c r="G588">
        <f>Weighting!$H$12</f>
        <v>0</v>
      </c>
      <c r="H588">
        <f t="array" ref="H588">FREQUENCY(IF('Data Transformation'!$B$4:$B$8425=B579,'Data Transformation'!$G$4:$G$8425),'Bin Analysis'!$B588)</f>
        <v>2073</v>
      </c>
      <c r="I588">
        <f t="shared" si="73"/>
        <v>0</v>
      </c>
      <c r="J588">
        <f t="shared" si="74"/>
        <v>0</v>
      </c>
      <c r="K588">
        <f>J588*Weighting!$W$12</f>
        <v>0</v>
      </c>
      <c r="M588" s="14"/>
    </row>
    <row r="589" spans="1:25" x14ac:dyDescent="0.25">
      <c r="A589" s="32" t="str">
        <f>IF(Weighting!$P$13&gt;0,B589,"")</f>
        <v/>
      </c>
      <c r="B589" t="e">
        <f>Weighting!$C$13</f>
        <v>#DIV/0!</v>
      </c>
      <c r="C589" t="e">
        <f>Weighting!$F$13</f>
        <v>#NUM!</v>
      </c>
      <c r="D589" t="e">
        <f>IF(C589=1,'Data Transformation'!$G$3+0.5*'Data Transformation'!$W$25,IF(C590=1,D590-'Data Transformation'!$W$25,FALSE))</f>
        <v>#NUM!</v>
      </c>
      <c r="E589">
        <f t="array" ref="E589">IF(ISLOGICAL(D589),"",FREQUENCY(IF('Data Transformation'!$B$425:$B$8425='Bin Analysis'!$B579,'Data Transformation'!$G$425:$G$8425),D589))</f>
        <v>2001</v>
      </c>
      <c r="F589">
        <f t="shared" si="72"/>
        <v>0</v>
      </c>
      <c r="G589">
        <f>Weighting!$H$13</f>
        <v>0</v>
      </c>
      <c r="H589">
        <f t="array" ref="H589">FREQUENCY(IF('Data Transformation'!$B$4:$B$8425=B579,'Data Transformation'!$G$4:$G$8425),'Bin Analysis'!$B589)</f>
        <v>2073</v>
      </c>
      <c r="I589">
        <f t="shared" si="73"/>
        <v>0</v>
      </c>
      <c r="J589">
        <f t="shared" si="74"/>
        <v>0</v>
      </c>
      <c r="K589">
        <f>J589*Weighting!$W$13</f>
        <v>0</v>
      </c>
      <c r="M589" s="14"/>
    </row>
    <row r="590" spans="1:25" x14ac:dyDescent="0.25">
      <c r="A590" s="32" t="str">
        <f>IF(Weighting!$P$14&gt;0,B590,"")</f>
        <v/>
      </c>
      <c r="B590" t="e">
        <f>Weighting!$C$14</f>
        <v>#DIV/0!</v>
      </c>
      <c r="C590" t="e">
        <f>Weighting!$F$14</f>
        <v>#NUM!</v>
      </c>
      <c r="D590" t="e">
        <f>IF(C590=1,'Data Transformation'!$G$3+0.5*'Data Transformation'!$W$25,IF(C591=1,D591-'Data Transformation'!$W$25,FALSE))</f>
        <v>#NUM!</v>
      </c>
      <c r="E590">
        <f t="array" ref="E590">IF(ISLOGICAL(D590),"",FREQUENCY(IF('Data Transformation'!$B$425:$B$8425='Bin Analysis'!$B579,'Data Transformation'!$G$425:$G$8425),D590))</f>
        <v>2001</v>
      </c>
      <c r="F590">
        <f t="shared" si="72"/>
        <v>0</v>
      </c>
      <c r="G590">
        <f>Weighting!$H$14</f>
        <v>0</v>
      </c>
      <c r="H590">
        <f t="array" ref="H590">FREQUENCY(IF('Data Transformation'!$B$4:$B$8425=B579,'Data Transformation'!$G$4:$G$8425),'Bin Analysis'!$B590)</f>
        <v>2073</v>
      </c>
      <c r="I590">
        <f t="shared" si="73"/>
        <v>0</v>
      </c>
      <c r="J590">
        <f t="shared" si="74"/>
        <v>0</v>
      </c>
      <c r="K590">
        <f>J590*Weighting!$W$14</f>
        <v>0</v>
      </c>
      <c r="M590" s="14"/>
    </row>
    <row r="591" spans="1:25" x14ac:dyDescent="0.25">
      <c r="A591" s="32" t="str">
        <f>IF(Weighting!$P$15&gt;0,B591,"")</f>
        <v/>
      </c>
      <c r="B591" t="e">
        <f>Weighting!$C$15</f>
        <v>#DIV/0!</v>
      </c>
      <c r="C591" t="e">
        <f>Weighting!$F$15</f>
        <v>#NUM!</v>
      </c>
      <c r="D591" t="e">
        <f>IF(C591=1,'Data Transformation'!$G$3+0.5*'Data Transformation'!$W$25,IF(C592=1,D592-'Data Transformation'!$W$25,FALSE))</f>
        <v>#NUM!</v>
      </c>
      <c r="E591">
        <f t="array" ref="E591">IF(ISLOGICAL(D591),"",FREQUENCY(IF('Data Transformation'!$B$425:$B$8425='Bin Analysis'!$B579,'Data Transformation'!$G$425:$G$8425),D591))</f>
        <v>2001</v>
      </c>
      <c r="F591">
        <f t="shared" si="72"/>
        <v>0</v>
      </c>
      <c r="G591">
        <f>Weighting!$H$15</f>
        <v>0</v>
      </c>
      <c r="H591">
        <f t="array" ref="H591">FREQUENCY(IF('Data Transformation'!$B$4:$B$8425=B579,'Data Transformation'!$G$4:$G$8425),'Bin Analysis'!$B591)</f>
        <v>2073</v>
      </c>
      <c r="I591">
        <f t="shared" si="73"/>
        <v>0</v>
      </c>
      <c r="J591">
        <f t="shared" si="74"/>
        <v>0</v>
      </c>
      <c r="K591">
        <f>J591*Weighting!$W$15</f>
        <v>0</v>
      </c>
      <c r="M591" s="14"/>
    </row>
    <row r="592" spans="1:25" x14ac:dyDescent="0.25">
      <c r="A592" s="32" t="str">
        <f>IF(Weighting!$P$16&gt;0,B592,"")</f>
        <v/>
      </c>
      <c r="B592" t="e">
        <f>Weighting!$C$16</f>
        <v>#DIV/0!</v>
      </c>
      <c r="C592" t="e">
        <f>Weighting!$F$16</f>
        <v>#NUM!</v>
      </c>
      <c r="D592" t="e">
        <f>IF(C592=1,'Data Transformation'!$G$3+0.5*'Data Transformation'!$W$25,IF(C593=1,D593-'Data Transformation'!$W$25,FALSE))</f>
        <v>#NUM!</v>
      </c>
      <c r="E592">
        <f t="array" ref="E592">IF(ISLOGICAL(D592),"",FREQUENCY(IF('Data Transformation'!$B$425:$B$8425='Bin Analysis'!$B579,'Data Transformation'!$G$425:$G$8425),D592))</f>
        <v>2001</v>
      </c>
      <c r="F592">
        <f t="shared" si="72"/>
        <v>0</v>
      </c>
      <c r="G592">
        <f>Weighting!$H$16</f>
        <v>0</v>
      </c>
      <c r="H592">
        <f t="array" ref="H592">FREQUENCY(IF('Data Transformation'!$B$4:$B$8425=B579,'Data Transformation'!$G$4:$G$8425),'Bin Analysis'!$B592)</f>
        <v>2073</v>
      </c>
      <c r="I592">
        <f t="shared" si="73"/>
        <v>0</v>
      </c>
      <c r="J592">
        <f t="shared" si="74"/>
        <v>0</v>
      </c>
      <c r="K592">
        <f>J592*Weighting!$W$16</f>
        <v>0</v>
      </c>
      <c r="M592" s="14"/>
    </row>
    <row r="593" spans="1:25" x14ac:dyDescent="0.25">
      <c r="A593" s="32" t="str">
        <f>IF(Weighting!$P$17&gt;0,B593,"")</f>
        <v/>
      </c>
      <c r="B593" t="e">
        <f>Weighting!$C$17</f>
        <v>#DIV/0!</v>
      </c>
      <c r="C593" t="e">
        <f>Weighting!$F$17</f>
        <v>#NUM!</v>
      </c>
      <c r="D593" t="e">
        <f>IF(C593=1,'Data Transformation'!$G$3+0.5*'Data Transformation'!$W$25,IF(C594=1,D594-'Data Transformation'!$W$25,FALSE))</f>
        <v>#NUM!</v>
      </c>
      <c r="E593">
        <f t="array" ref="E593">IF(ISLOGICAL(D593),"",FREQUENCY(IF('Data Transformation'!$B$425:$B$8425='Bin Analysis'!$B579,'Data Transformation'!$G$425:$G$8425),D593))</f>
        <v>2001</v>
      </c>
      <c r="F593">
        <f t="shared" si="72"/>
        <v>0</v>
      </c>
      <c r="G593">
        <f>Weighting!$H$17</f>
        <v>0</v>
      </c>
      <c r="H593">
        <f t="array" ref="H593">FREQUENCY(IF('Data Transformation'!$B$4:$B$8425=B579,'Data Transformation'!$G$4:$G$8425),'Bin Analysis'!$B593)</f>
        <v>2073</v>
      </c>
      <c r="I593">
        <f t="shared" si="73"/>
        <v>0</v>
      </c>
      <c r="J593">
        <f t="shared" si="74"/>
        <v>0</v>
      </c>
      <c r="K593">
        <f>J593*Weighting!$W$17</f>
        <v>0</v>
      </c>
      <c r="M593" s="14"/>
    </row>
    <row r="594" spans="1:25" x14ac:dyDescent="0.25">
      <c r="A594" s="32" t="str">
        <f>IF(Weighting!$P$18&gt;0,B594,"")</f>
        <v/>
      </c>
      <c r="B594" t="e">
        <f>Weighting!$C$18</f>
        <v>#DIV/0!</v>
      </c>
      <c r="C594" t="e">
        <f>Weighting!$F$18</f>
        <v>#NUM!</v>
      </c>
      <c r="D594" t="e">
        <f>IF(C594=1,'Data Transformation'!$G$3+0.5*'Data Transformation'!$W$25,IF(C595=1,D595-'Data Transformation'!$W$25,FALSE))</f>
        <v>#NUM!</v>
      </c>
      <c r="E594">
        <f t="array" ref="E594">IF(ISLOGICAL(D594),"",FREQUENCY(IF('Data Transformation'!$B$425:$B$8425='Bin Analysis'!$B579,'Data Transformation'!$G$425:$G$8425),D594))</f>
        <v>2001</v>
      </c>
      <c r="F594">
        <f t="shared" si="72"/>
        <v>0</v>
      </c>
      <c r="G594">
        <f>Weighting!$H$18</f>
        <v>0</v>
      </c>
      <c r="H594">
        <f t="array" ref="H594">FREQUENCY(IF('Data Transformation'!$B$4:$B$8425=B579,'Data Transformation'!$G$4:$G$8425),'Bin Analysis'!$B594)</f>
        <v>2073</v>
      </c>
      <c r="I594">
        <f t="shared" si="73"/>
        <v>0</v>
      </c>
      <c r="J594">
        <f t="shared" si="74"/>
        <v>0</v>
      </c>
      <c r="K594">
        <f>J594*Weighting!$W$18</f>
        <v>0</v>
      </c>
      <c r="M594" s="14"/>
    </row>
    <row r="595" spans="1:25" x14ac:dyDescent="0.25">
      <c r="A595" s="32" t="str">
        <f>IF(Weighting!$P$19&gt;0,B595,"")</f>
        <v/>
      </c>
      <c r="B595" t="e">
        <f>Weighting!$C$19</f>
        <v>#DIV/0!</v>
      </c>
      <c r="C595" t="e">
        <f>Weighting!$F$19</f>
        <v>#NUM!</v>
      </c>
      <c r="D595" t="e">
        <f>IF(C595=1,'Data Transformation'!$G$3+0.5*'Data Transformation'!$W$25,IF(C596=1,D596-'Data Transformation'!$W$25,FALSE))</f>
        <v>#NUM!</v>
      </c>
      <c r="E595">
        <f t="array" ref="E595">IF(ISLOGICAL(D595),"",FREQUENCY(IF('Data Transformation'!$B$425:$B$8425='Bin Analysis'!$B579,'Data Transformation'!$G$425:$G$8425),D595))</f>
        <v>2001</v>
      </c>
      <c r="F595">
        <f t="shared" si="72"/>
        <v>0</v>
      </c>
      <c r="G595">
        <f>Weighting!$H$19</f>
        <v>0</v>
      </c>
      <c r="H595">
        <f t="array" ref="H595">FREQUENCY(IF('Data Transformation'!$B$4:$B$8425=B579,'Data Transformation'!$G$4:$G$8425),'Bin Analysis'!$B595)</f>
        <v>2073</v>
      </c>
      <c r="I595">
        <f t="shared" si="73"/>
        <v>0</v>
      </c>
      <c r="J595">
        <f t="shared" si="74"/>
        <v>0</v>
      </c>
      <c r="K595">
        <f>J595*Weighting!$W$19</f>
        <v>0</v>
      </c>
      <c r="M595" s="14"/>
    </row>
    <row r="596" spans="1:25" x14ac:dyDescent="0.25">
      <c r="A596" s="32" t="str">
        <f>IF(Weighting!$P$20&gt;0,B596,"")</f>
        <v/>
      </c>
      <c r="B596" t="e">
        <f>Weighting!$C$20</f>
        <v>#DIV/0!</v>
      </c>
      <c r="C596" t="e">
        <f>Weighting!$F$20</f>
        <v>#NUM!</v>
      </c>
      <c r="D596" t="e">
        <f>IF(C596=1,'Data Transformation'!$G$3+0.5*'Data Transformation'!$W$25,IF(C597=1,D597-'Data Transformation'!$W$25,FALSE))</f>
        <v>#NUM!</v>
      </c>
      <c r="E596">
        <f t="array" ref="E596">IF(ISLOGICAL(D596),"",FREQUENCY(IF('Data Transformation'!$B$425:$B$8425='Bin Analysis'!$B579,'Data Transformation'!$G$425:$G$8425),D596))</f>
        <v>2001</v>
      </c>
      <c r="F596">
        <f t="shared" si="72"/>
        <v>0</v>
      </c>
      <c r="G596">
        <f>Weighting!$H$20</f>
        <v>0</v>
      </c>
      <c r="H596">
        <f t="array" ref="H596">FREQUENCY(IF('Data Transformation'!$B$4:$B$8425=B579,'Data Transformation'!$G$4:$G$8425),'Bin Analysis'!$B596)</f>
        <v>2073</v>
      </c>
      <c r="I596">
        <f t="shared" si="73"/>
        <v>0</v>
      </c>
      <c r="J596">
        <f t="shared" si="74"/>
        <v>0</v>
      </c>
      <c r="K596">
        <f>J596*Weighting!$W$20</f>
        <v>0</v>
      </c>
      <c r="M596" s="14"/>
    </row>
    <row r="597" spans="1:25" x14ac:dyDescent="0.25">
      <c r="A597" s="32" t="str">
        <f>IF(Weighting!$P$21&gt;0,B597,"")</f>
        <v/>
      </c>
      <c r="B597" t="e">
        <f>Weighting!$C$21</f>
        <v>#DIV/0!</v>
      </c>
      <c r="C597" t="e">
        <f>Weighting!$F$21</f>
        <v>#NUM!</v>
      </c>
      <c r="D597" t="e">
        <f>IF(C597=1,'Data Transformation'!$G$3+0.5*'Data Transformation'!$W$25,IF(C598=1,D598-'Data Transformation'!$W$25,FALSE))</f>
        <v>#NUM!</v>
      </c>
      <c r="E597">
        <f t="array" ref="E597">IF(ISLOGICAL(D597),"",FREQUENCY(IF('Data Transformation'!$B$425:$B$8425='Bin Analysis'!$B579,'Data Transformation'!$G$425:$G$8425),D597))</f>
        <v>2001</v>
      </c>
      <c r="F597">
        <f t="shared" si="72"/>
        <v>0</v>
      </c>
      <c r="G597">
        <f>Weighting!$H$21</f>
        <v>0</v>
      </c>
      <c r="H597">
        <f t="array" ref="H597">FREQUENCY(IF('Data Transformation'!$B$4:$B$8425=B579,'Data Transformation'!$G$4:$G$8425),'Bin Analysis'!$B597)</f>
        <v>2073</v>
      </c>
      <c r="I597">
        <f t="shared" si="73"/>
        <v>0</v>
      </c>
      <c r="J597">
        <f t="shared" si="74"/>
        <v>0</v>
      </c>
      <c r="K597">
        <f>J597*Weighting!$W$21</f>
        <v>0</v>
      </c>
      <c r="M597" s="14"/>
    </row>
    <row r="598" spans="1:25" x14ac:dyDescent="0.25">
      <c r="A598" s="32" t="str">
        <f>IF(Weighting!$P$22&gt;0,B598,"")</f>
        <v/>
      </c>
      <c r="B598" t="e">
        <f>Weighting!$C$22</f>
        <v>#DIV/0!</v>
      </c>
      <c r="C598" t="e">
        <f>Weighting!$F$22</f>
        <v>#NUM!</v>
      </c>
      <c r="D598" t="e">
        <f>IF(C598=1,'Data Transformation'!$G$3+0.5*'Data Transformation'!$W$25,IF(C599=1,D599-'Data Transformation'!$W$25,FALSE))</f>
        <v>#NUM!</v>
      </c>
      <c r="E598">
        <f t="array" ref="E598">IF(ISLOGICAL(D598),"",FREQUENCY(IF('Data Transformation'!$B$425:$B$8425='Bin Analysis'!$B579,'Data Transformation'!$G$425:$G$8425),D598))</f>
        <v>2001</v>
      </c>
      <c r="F598">
        <f t="shared" si="72"/>
        <v>0</v>
      </c>
      <c r="G598">
        <f>Weighting!$H$22</f>
        <v>0</v>
      </c>
      <c r="H598">
        <f t="array" ref="H598">FREQUENCY(IF('Data Transformation'!$B$4:$B$8425=B579,'Data Transformation'!$G$4:$G$8425),'Bin Analysis'!$B598)</f>
        <v>2073</v>
      </c>
      <c r="I598">
        <f t="shared" si="73"/>
        <v>0</v>
      </c>
      <c r="J598">
        <f t="shared" si="74"/>
        <v>0</v>
      </c>
      <c r="K598">
        <f>J598*Weighting!$W$22</f>
        <v>0</v>
      </c>
      <c r="M598" s="14"/>
    </row>
    <row r="599" spans="1:25" x14ac:dyDescent="0.25">
      <c r="A599" s="32" t="str">
        <f>IF(Weighting!$P$23&gt;0,B599,"")</f>
        <v/>
      </c>
      <c r="B599" t="e">
        <f>Weighting!$C$23</f>
        <v>#DIV/0!</v>
      </c>
      <c r="C599" t="e">
        <f>Weighting!$F$23</f>
        <v>#NUM!</v>
      </c>
      <c r="D599" t="e">
        <f>IF(C599=1,'Data Transformation'!$G$3+0.5*'Data Transformation'!$W$25,IF(C600=1,D600-'Data Transformation'!$W$25,FALSE))</f>
        <v>#NUM!</v>
      </c>
      <c r="E599">
        <f t="array" ref="E599">IF(ISLOGICAL(D599),"",FREQUENCY(IF('Data Transformation'!$B$425:$B$8425='Bin Analysis'!$B579,'Data Transformation'!$G$425:$G$8425),D599))</f>
        <v>2001</v>
      </c>
      <c r="F599">
        <f t="shared" si="72"/>
        <v>0</v>
      </c>
      <c r="G599">
        <f>Weighting!$H$23</f>
        <v>0</v>
      </c>
      <c r="H599">
        <f t="array" ref="H599">FREQUENCY(IF('Data Transformation'!$B$4:$B$8425=B579,'Data Transformation'!$G$4:$G$8425),'Bin Analysis'!$B599)</f>
        <v>2073</v>
      </c>
      <c r="I599">
        <f t="shared" si="73"/>
        <v>0</v>
      </c>
      <c r="J599">
        <f t="shared" si="74"/>
        <v>0</v>
      </c>
      <c r="K599">
        <f>J599*Weighting!$W$23</f>
        <v>0</v>
      </c>
      <c r="M599" s="14"/>
    </row>
    <row r="600" spans="1:25" x14ac:dyDescent="0.25">
      <c r="A600" s="32" t="str">
        <f>IF(Weighting!$P$24&gt;0,B600,"")</f>
        <v/>
      </c>
      <c r="B600" t="e">
        <f>Weighting!$C$24</f>
        <v>#DIV/0!</v>
      </c>
      <c r="C600" t="e">
        <f>Weighting!$F$24</f>
        <v>#NUM!</v>
      </c>
      <c r="D600" t="e">
        <f>IF(C600=1,'Data Transformation'!$G$3+0.5*'Data Transformation'!$W$25,IF(C601=1,D601-'Data Transformation'!$W$25,FALSE))</f>
        <v>#NUM!</v>
      </c>
      <c r="E600">
        <f t="array" ref="E600">IF(ISLOGICAL(D600),"",FREQUENCY(IF('Data Transformation'!$B$425:$B$8425='Bin Analysis'!$B579,'Data Transformation'!$G$425:$G$8425),D600))</f>
        <v>2001</v>
      </c>
      <c r="F600">
        <f t="shared" si="72"/>
        <v>0</v>
      </c>
      <c r="G600">
        <f>Weighting!$H$24</f>
        <v>0</v>
      </c>
      <c r="H600">
        <f t="array" ref="H600">FREQUENCY(IF('Data Transformation'!$B$4:$B$8425=B579,'Data Transformation'!$G$4:$G$8425),'Bin Analysis'!$B600)</f>
        <v>2073</v>
      </c>
      <c r="I600">
        <f t="shared" si="73"/>
        <v>0</v>
      </c>
      <c r="J600">
        <f t="shared" si="74"/>
        <v>0</v>
      </c>
      <c r="K600">
        <f>J600*Weighting!$W$24</f>
        <v>0</v>
      </c>
      <c r="M600" s="14"/>
    </row>
    <row r="601" spans="1:25" x14ac:dyDescent="0.25">
      <c r="A601" s="32" t="str">
        <f>IF(Weighting!$P$25&gt;0,B601,"")</f>
        <v/>
      </c>
      <c r="B601" t="e">
        <f>Weighting!$C$25</f>
        <v>#DIV/0!</v>
      </c>
      <c r="C601" t="e">
        <f>Weighting!$F$25</f>
        <v>#NUM!</v>
      </c>
      <c r="D601" t="e">
        <f>IF(C601=1,'Data Transformation'!$G$3+0.5*'Data Transformation'!$W$25,IF(C602=1,D602-'Data Transformation'!$W$25,FALSE))</f>
        <v>#NUM!</v>
      </c>
      <c r="E601">
        <f t="array" ref="E601">IF(ISLOGICAL(D601),"",FREQUENCY(IF('Data Transformation'!$B$425:$B$8425='Bin Analysis'!$B579,'Data Transformation'!$G$425:$G$8425),D601))</f>
        <v>2001</v>
      </c>
      <c r="F601">
        <f t="shared" si="72"/>
        <v>0</v>
      </c>
      <c r="G601">
        <f>Weighting!$H$25</f>
        <v>0</v>
      </c>
      <c r="H601">
        <f t="array" ref="H601">FREQUENCY(IF('Data Transformation'!$B$4:$B$8425=B579,'Data Transformation'!$G$4:$G$8425),'Bin Analysis'!$B601)</f>
        <v>2073</v>
      </c>
      <c r="I601">
        <f t="shared" si="73"/>
        <v>0</v>
      </c>
      <c r="J601">
        <f t="shared" si="74"/>
        <v>0</v>
      </c>
      <c r="K601">
        <f>J601*Weighting!$W$25</f>
        <v>0</v>
      </c>
      <c r="M601" s="14"/>
    </row>
    <row r="602" spans="1:25" x14ac:dyDescent="0.25">
      <c r="N602" s="57"/>
      <c r="O602"/>
      <c r="P602"/>
      <c r="Q602"/>
      <c r="R602"/>
    </row>
    <row r="603" spans="1:25" ht="23.25" x14ac:dyDescent="0.35">
      <c r="A603" s="21" t="s">
        <v>0</v>
      </c>
      <c r="B603" s="21" t="str">
        <f>IFERROR(VLOOKUP(C603,'Data Transformation'!$L$6:$M$426,2,FALSE),"")</f>
        <v/>
      </c>
      <c r="C603" s="21">
        <f>C579+1</f>
        <v>25</v>
      </c>
      <c r="D603" s="21"/>
      <c r="E603" s="21"/>
      <c r="F603" s="21"/>
      <c r="G603" s="21"/>
      <c r="H603" s="22"/>
      <c r="I603" s="22"/>
      <c r="J603" s="22"/>
      <c r="K603" s="21"/>
      <c r="L603" s="21" t="str">
        <f>B603</f>
        <v/>
      </c>
      <c r="M603" s="23" t="e">
        <f>INDEX('Data Transformation'!$O$4:$O$424,MATCH($B603,'Data Transformation'!$M$4:$M$424,0),MATCH($M$2,'Data Transformation'!$O$3,0))</f>
        <v>#N/A</v>
      </c>
      <c r="N603" s="27" t="e">
        <f>IF('Input and Summary Results'!$J$16="minimum",'Bin Analysis'!X604/(M603-1),'Bin Analysis'!Y603/('Bin Analysis'!M603-1))</f>
        <v>#N/A</v>
      </c>
      <c r="O603" s="27" t="e">
        <f>IF(M603=FALSE,NA(),(VLOOKUP(1,C606:K625,4,FALSE))/(M603-1))</f>
        <v>#N/A</v>
      </c>
      <c r="P603" s="27" t="e">
        <f>IF(M603=FALSE,NA(),SUM(J606:J625)/Weighting!$S$5)</f>
        <v>#N/A</v>
      </c>
      <c r="Q603" s="27" t="e">
        <f>IF(M603=FALSE,NA(),SUM(K606:K625)/Weighting!$S$6)</f>
        <v>#N/A</v>
      </c>
      <c r="R603" s="27" t="e">
        <f>IF(M603=FALSE,NA(),(VLOOKUP(1,G606:K625,3,FALSE))/(M603-1))</f>
        <v>#N/A</v>
      </c>
      <c r="S603" s="22" t="e">
        <f>IF(M603=FALSE,NA(),IF(SUM(J606:J625)=2,"yes","no"))</f>
        <v>#N/A</v>
      </c>
      <c r="X603" s="2" cm="2">
        <f t="array" ref="X603:X604">FREQUENCY(IF('Data Transformation'!$B$425:$B$6424='Bin Analysis'!L603,'Data Transformation'!$G$425:$G$6424),'Data Transformation'!$U$11)</f>
        <v>0</v>
      </c>
      <c r="Y603" s="2" cm="2">
        <f t="array" ref="Y603:Y604">FREQUENCY(IF('Data Transformation'!$B$425:$B$6424='Bin Analysis'!L603,'Data Transformation'!$G$425:$G$6424),'Data Transformation'!$U$12)</f>
        <v>0</v>
      </c>
    </row>
    <row r="604" spans="1:25" x14ac:dyDescent="0.25">
      <c r="A604" s="14" t="s">
        <v>67</v>
      </c>
      <c r="B604" t="s">
        <v>47</v>
      </c>
      <c r="C604" t="s">
        <v>5</v>
      </c>
      <c r="D604" t="s">
        <v>98</v>
      </c>
      <c r="E604" t="s">
        <v>99</v>
      </c>
      <c r="F604" t="s">
        <v>100</v>
      </c>
      <c r="G604" t="s">
        <v>69</v>
      </c>
      <c r="H604" t="s">
        <v>31</v>
      </c>
      <c r="I604" t="s">
        <v>32</v>
      </c>
      <c r="J604" t="s">
        <v>46</v>
      </c>
      <c r="K604" s="14" t="s">
        <v>45</v>
      </c>
      <c r="M604" s="14"/>
      <c r="X604" s="2">
        <v>0</v>
      </c>
      <c r="Y604" s="2">
        <v>0</v>
      </c>
    </row>
    <row r="605" spans="1:25" x14ac:dyDescent="0.25">
      <c r="A605" s="32"/>
      <c r="D605" t="e">
        <f>IF(C605=1,'Data Transformation'!$G$3+0.5*'Data Transformation'!$W$25,IF(C606=1,D606-'Data Transformation'!$W$25,FALSE))</f>
        <v>#NUM!</v>
      </c>
      <c r="E605">
        <f t="array" ref="E605">IF(ISLOGICAL(D605),"",FREQUENCY(IF('Data Transformation'!$B$425:$B$8425='Bin Analysis'!$B603,'Data Transformation'!$G$425:$G$8425),D605))</f>
        <v>2001</v>
      </c>
      <c r="F605" t="e">
        <f>IF(ISLOGICAL(D605),"",E605-E604)</f>
        <v>#VALUE!</v>
      </c>
      <c r="M605" s="14"/>
    </row>
    <row r="606" spans="1:25" x14ac:dyDescent="0.25">
      <c r="A606" s="32" t="e">
        <f>IF(Weighting!$P$6&gt;0,B606,"")</f>
        <v>#NUM!</v>
      </c>
      <c r="B606" t="e">
        <f>Weighting!$C$6</f>
        <v>#DIV/0!</v>
      </c>
      <c r="C606" t="e">
        <f>Weighting!$F$6</f>
        <v>#NUM!</v>
      </c>
      <c r="D606" t="e">
        <f>IF(C606=1,'Data Transformation'!$G$3+0.5*'Data Transformation'!$W$25,IF(C607=1,D607-'Data Transformation'!$W$25,FALSE))</f>
        <v>#NUM!</v>
      </c>
      <c r="E606">
        <f t="array" ref="E606">IF(ISLOGICAL(D606),"",FREQUENCY(IF('Data Transformation'!$B$425:$B$8425='Bin Analysis'!$B603,'Data Transformation'!$G$425:$G$8425),D606))</f>
        <v>2001</v>
      </c>
      <c r="F606">
        <f>IF(ISLOGICAL(D606),"",E606-E605)</f>
        <v>0</v>
      </c>
      <c r="G606">
        <f>Weighting!$H$6</f>
        <v>1</v>
      </c>
      <c r="H606">
        <f t="array" ref="H606">FREQUENCY(IF('Data Transformation'!$B$4:$B$8425=B603,'Data Transformation'!$G$4:$G$8425),'Bin Analysis'!$B606)</f>
        <v>2073</v>
      </c>
      <c r="I606">
        <f>H606-H605</f>
        <v>2073</v>
      </c>
      <c r="J606">
        <f>IF(I606=0,0,1)</f>
        <v>1</v>
      </c>
      <c r="K606" t="e">
        <f>J606*Weighting!$W$6</f>
        <v>#NUM!</v>
      </c>
      <c r="M606" s="14"/>
    </row>
    <row r="607" spans="1:25" x14ac:dyDescent="0.25">
      <c r="A607" s="32" t="str">
        <f>IF(Weighting!$P$7&gt;0,B607,"")</f>
        <v/>
      </c>
      <c r="B607" t="e">
        <f>Weighting!$C$7</f>
        <v>#DIV/0!</v>
      </c>
      <c r="C607" t="e">
        <f>Weighting!$F$7</f>
        <v>#NUM!</v>
      </c>
      <c r="D607" t="e">
        <f>IF(C607=1,'Data Transformation'!$G$3+0.5*'Data Transformation'!$W$25,IF(C608=1,D608-'Data Transformation'!$W$25,FALSE))</f>
        <v>#NUM!</v>
      </c>
      <c r="E607">
        <f t="array" ref="E607">IF(ISLOGICAL(D607),"",FREQUENCY(IF('Data Transformation'!$B$425:$B$8425='Bin Analysis'!$B603,'Data Transformation'!$G$425:$G$8425),D607))</f>
        <v>2001</v>
      </c>
      <c r="F607">
        <f t="shared" ref="F607:F625" si="75">IF(ISLOGICAL(D607),"",E607-E606)</f>
        <v>0</v>
      </c>
      <c r="G607">
        <f>Weighting!$H$7</f>
        <v>0</v>
      </c>
      <c r="H607">
        <f t="array" ref="H607">FREQUENCY(IF('Data Transformation'!$B$4:$B$8425=B603,'Data Transformation'!$G$4:$G$8425),'Bin Analysis'!$B607)</f>
        <v>2073</v>
      </c>
      <c r="I607">
        <f t="shared" ref="I607:I625" si="76">H607-H606</f>
        <v>0</v>
      </c>
      <c r="J607">
        <f>IF(I607=0,0,1)</f>
        <v>0</v>
      </c>
      <c r="K607">
        <f>J607*Weighting!$W$7</f>
        <v>0</v>
      </c>
      <c r="M607" s="14"/>
    </row>
    <row r="608" spans="1:25" x14ac:dyDescent="0.25">
      <c r="A608" s="32" t="str">
        <f>IF(Weighting!$P$8&gt;0,B608,"")</f>
        <v/>
      </c>
      <c r="B608" t="e">
        <f>Weighting!$C$8</f>
        <v>#DIV/0!</v>
      </c>
      <c r="C608" t="e">
        <f>Weighting!$F$8</f>
        <v>#NUM!</v>
      </c>
      <c r="D608" t="e">
        <f>IF(C608=1,'Data Transformation'!$G$3+0.5*'Data Transformation'!$W$25,IF(C609=1,D609-'Data Transformation'!$W$25,FALSE))</f>
        <v>#NUM!</v>
      </c>
      <c r="E608">
        <f t="array" ref="E608">IF(ISLOGICAL(D608),"",FREQUENCY(IF('Data Transformation'!$B$425:$B$8425='Bin Analysis'!$B603,'Data Transformation'!$G$425:$G$8425),D608))</f>
        <v>2001</v>
      </c>
      <c r="F608">
        <f t="shared" si="75"/>
        <v>0</v>
      </c>
      <c r="G608">
        <f>Weighting!$H$8</f>
        <v>0</v>
      </c>
      <c r="H608">
        <f t="array" ref="H608">FREQUENCY(IF('Data Transformation'!$B$4:$B$8425=B603,'Data Transformation'!$G$4:$G$8425),'Bin Analysis'!$B608)</f>
        <v>2073</v>
      </c>
      <c r="I608">
        <f t="shared" si="76"/>
        <v>0</v>
      </c>
      <c r="J608">
        <f t="shared" ref="J608:J625" si="77">IF(I608=0,0,1)</f>
        <v>0</v>
      </c>
      <c r="K608">
        <f>J608*Weighting!$W$8</f>
        <v>0</v>
      </c>
      <c r="M608" s="14"/>
    </row>
    <row r="609" spans="1:13" x14ac:dyDescent="0.25">
      <c r="A609" s="32" t="str">
        <f>IF(Weighting!$P$9&gt;0,B609,"")</f>
        <v/>
      </c>
      <c r="B609" s="50" t="e">
        <f>Weighting!$C$9</f>
        <v>#DIV/0!</v>
      </c>
      <c r="C609" t="e">
        <f>Weighting!$F$9</f>
        <v>#NUM!</v>
      </c>
      <c r="D609" t="e">
        <f>IF(C609=1,'Data Transformation'!$G$3+0.5*'Data Transformation'!$W$25,IF(C610=1,D610-'Data Transformation'!$W$25,FALSE))</f>
        <v>#NUM!</v>
      </c>
      <c r="E609">
        <f t="array" ref="E609">IF(ISLOGICAL(D609),"",FREQUENCY(IF('Data Transformation'!$B$425:$B$8425='Bin Analysis'!$B603,'Data Transformation'!$G$425:$G$8425),D609))</f>
        <v>2001</v>
      </c>
      <c r="F609">
        <f t="shared" si="75"/>
        <v>0</v>
      </c>
      <c r="G609">
        <f>Weighting!$H$9</f>
        <v>0</v>
      </c>
      <c r="H609">
        <f t="array" ref="H609">FREQUENCY(IF('Data Transformation'!$B$4:$B$8425=B603,'Data Transformation'!$G$4:$G$8425),'Bin Analysis'!$B609)</f>
        <v>2073</v>
      </c>
      <c r="I609">
        <f t="shared" si="76"/>
        <v>0</v>
      </c>
      <c r="J609">
        <f t="shared" si="77"/>
        <v>0</v>
      </c>
      <c r="K609">
        <f>J609*Weighting!$W$9</f>
        <v>0</v>
      </c>
      <c r="M609" s="14"/>
    </row>
    <row r="610" spans="1:13" x14ac:dyDescent="0.25">
      <c r="A610" s="32" t="str">
        <f>IF(Weighting!$P$10&gt;0,B610,"")</f>
        <v/>
      </c>
      <c r="B610" t="e">
        <f>Weighting!$C$10</f>
        <v>#DIV/0!</v>
      </c>
      <c r="C610" t="e">
        <f>Weighting!$F$10</f>
        <v>#NUM!</v>
      </c>
      <c r="D610" t="e">
        <f>IF(C610=1,'Data Transformation'!$G$3+0.5*'Data Transformation'!$W$25,IF(C611=1,D611-'Data Transformation'!$W$25,FALSE))</f>
        <v>#NUM!</v>
      </c>
      <c r="E610">
        <f t="array" ref="E610">IF(ISLOGICAL(D610),"",FREQUENCY(IF('Data Transformation'!$B$425:$B$8425='Bin Analysis'!$B603,'Data Transformation'!$G$425:$G$8425),D610))</f>
        <v>2001</v>
      </c>
      <c r="F610">
        <f t="shared" si="75"/>
        <v>0</v>
      </c>
      <c r="G610">
        <f>Weighting!$H$10</f>
        <v>0</v>
      </c>
      <c r="H610">
        <f t="array" ref="H610">FREQUENCY(IF('Data Transformation'!$B$4:$B$8425=B603,'Data Transformation'!$G$4:$G$8425),'Bin Analysis'!$B610)</f>
        <v>2073</v>
      </c>
      <c r="I610">
        <f t="shared" si="76"/>
        <v>0</v>
      </c>
      <c r="J610">
        <f t="shared" si="77"/>
        <v>0</v>
      </c>
      <c r="K610">
        <f>J610*Weighting!$W$10</f>
        <v>0</v>
      </c>
      <c r="M610" s="14"/>
    </row>
    <row r="611" spans="1:13" x14ac:dyDescent="0.25">
      <c r="A611" s="32" t="str">
        <f>IF(Weighting!$P$11&gt;0,B611,"")</f>
        <v/>
      </c>
      <c r="B611" t="e">
        <f>Weighting!$C$11</f>
        <v>#DIV/0!</v>
      </c>
      <c r="C611" t="e">
        <f>Weighting!$F$11</f>
        <v>#NUM!</v>
      </c>
      <c r="D611" t="e">
        <f>IF(C611=1,'Data Transformation'!$G$3+0.5*'Data Transformation'!$W$25,IF(C612=1,D612-'Data Transformation'!$W$25,FALSE))</f>
        <v>#NUM!</v>
      </c>
      <c r="E611">
        <f t="array" ref="E611">IF(ISLOGICAL(D611),"",FREQUENCY(IF('Data Transformation'!$B$425:$B$8425='Bin Analysis'!$B603,'Data Transformation'!$G$425:$G$8425),D611))</f>
        <v>2001</v>
      </c>
      <c r="F611">
        <f t="shared" si="75"/>
        <v>0</v>
      </c>
      <c r="G611">
        <f>Weighting!$H$11</f>
        <v>0</v>
      </c>
      <c r="H611">
        <f t="array" ref="H611">FREQUENCY(IF('Data Transformation'!$B$4:$B$8425=B603,'Data Transformation'!$G$4:$G$8425),'Bin Analysis'!$B611)</f>
        <v>2073</v>
      </c>
      <c r="I611">
        <f t="shared" si="76"/>
        <v>0</v>
      </c>
      <c r="J611">
        <f t="shared" si="77"/>
        <v>0</v>
      </c>
      <c r="K611">
        <f>J611*Weighting!$W$11</f>
        <v>0</v>
      </c>
      <c r="M611" s="14"/>
    </row>
    <row r="612" spans="1:13" x14ac:dyDescent="0.25">
      <c r="A612" s="32" t="str">
        <f>IF(Weighting!$P$12&gt;0,B612,"")</f>
        <v/>
      </c>
      <c r="B612" t="e">
        <f>Weighting!$C$12</f>
        <v>#DIV/0!</v>
      </c>
      <c r="C612" t="e">
        <f>Weighting!$F$12</f>
        <v>#NUM!</v>
      </c>
      <c r="D612" t="e">
        <f>IF(C612=1,'Data Transformation'!$G$3+0.5*'Data Transformation'!$W$25,IF(C613=1,D613-'Data Transformation'!$W$25,FALSE))</f>
        <v>#NUM!</v>
      </c>
      <c r="E612">
        <f t="array" ref="E612">IF(ISLOGICAL(D612),"",FREQUENCY(IF('Data Transformation'!$B$425:$B$8425='Bin Analysis'!$B603,'Data Transformation'!$G$425:$G$8425),D612))</f>
        <v>2001</v>
      </c>
      <c r="F612">
        <f t="shared" si="75"/>
        <v>0</v>
      </c>
      <c r="G612">
        <f>Weighting!$H$12</f>
        <v>0</v>
      </c>
      <c r="H612">
        <f t="array" ref="H612">FREQUENCY(IF('Data Transformation'!$B$4:$B$8425=B603,'Data Transformation'!$G$4:$G$8425),'Bin Analysis'!$B612)</f>
        <v>2073</v>
      </c>
      <c r="I612">
        <f t="shared" si="76"/>
        <v>0</v>
      </c>
      <c r="J612">
        <f t="shared" si="77"/>
        <v>0</v>
      </c>
      <c r="K612">
        <f>J612*Weighting!$W$12</f>
        <v>0</v>
      </c>
      <c r="M612" s="14"/>
    </row>
    <row r="613" spans="1:13" x14ac:dyDescent="0.25">
      <c r="A613" s="32" t="str">
        <f>IF(Weighting!$P$13&gt;0,B613,"")</f>
        <v/>
      </c>
      <c r="B613" t="e">
        <f>Weighting!$C$13</f>
        <v>#DIV/0!</v>
      </c>
      <c r="C613" t="e">
        <f>Weighting!$F$13</f>
        <v>#NUM!</v>
      </c>
      <c r="D613" t="e">
        <f>IF(C613=1,'Data Transformation'!$G$3+0.5*'Data Transformation'!$W$25,IF(C614=1,D614-'Data Transformation'!$W$25,FALSE))</f>
        <v>#NUM!</v>
      </c>
      <c r="E613">
        <f t="array" ref="E613">IF(ISLOGICAL(D613),"",FREQUENCY(IF('Data Transformation'!$B$425:$B$8425='Bin Analysis'!$B603,'Data Transformation'!$G$425:$G$8425),D613))</f>
        <v>2001</v>
      </c>
      <c r="F613">
        <f t="shared" si="75"/>
        <v>0</v>
      </c>
      <c r="G613">
        <f>Weighting!$H$13</f>
        <v>0</v>
      </c>
      <c r="H613">
        <f t="array" ref="H613">FREQUENCY(IF('Data Transformation'!$B$4:$B$8425=B603,'Data Transformation'!$G$4:$G$8425),'Bin Analysis'!$B613)</f>
        <v>2073</v>
      </c>
      <c r="I613">
        <f t="shared" si="76"/>
        <v>0</v>
      </c>
      <c r="J613">
        <f t="shared" si="77"/>
        <v>0</v>
      </c>
      <c r="K613">
        <f>J613*Weighting!$W$13</f>
        <v>0</v>
      </c>
      <c r="M613" s="14"/>
    </row>
    <row r="614" spans="1:13" x14ac:dyDescent="0.25">
      <c r="A614" s="32" t="str">
        <f>IF(Weighting!$P$14&gt;0,B614,"")</f>
        <v/>
      </c>
      <c r="B614" t="e">
        <f>Weighting!$C$14</f>
        <v>#DIV/0!</v>
      </c>
      <c r="C614" t="e">
        <f>Weighting!$F$14</f>
        <v>#NUM!</v>
      </c>
      <c r="D614" t="e">
        <f>IF(C614=1,'Data Transformation'!$G$3+0.5*'Data Transformation'!$W$25,IF(C615=1,D615-'Data Transformation'!$W$25,FALSE))</f>
        <v>#NUM!</v>
      </c>
      <c r="E614">
        <f t="array" ref="E614">IF(ISLOGICAL(D614),"",FREQUENCY(IF('Data Transformation'!$B$425:$B$8425='Bin Analysis'!$B603,'Data Transformation'!$G$425:$G$8425),D614))</f>
        <v>2001</v>
      </c>
      <c r="F614">
        <f t="shared" si="75"/>
        <v>0</v>
      </c>
      <c r="G614">
        <f>Weighting!$H$14</f>
        <v>0</v>
      </c>
      <c r="H614">
        <f t="array" ref="H614">FREQUENCY(IF('Data Transformation'!$B$4:$B$8425=B603,'Data Transformation'!$G$4:$G$8425),'Bin Analysis'!$B614)</f>
        <v>2073</v>
      </c>
      <c r="I614">
        <f t="shared" si="76"/>
        <v>0</v>
      </c>
      <c r="J614">
        <f t="shared" si="77"/>
        <v>0</v>
      </c>
      <c r="K614">
        <f>J614*Weighting!$W$14</f>
        <v>0</v>
      </c>
      <c r="M614" s="14"/>
    </row>
    <row r="615" spans="1:13" x14ac:dyDescent="0.25">
      <c r="A615" s="32" t="str">
        <f>IF(Weighting!$P$15&gt;0,B615,"")</f>
        <v/>
      </c>
      <c r="B615" t="e">
        <f>Weighting!$C$15</f>
        <v>#DIV/0!</v>
      </c>
      <c r="C615" t="e">
        <f>Weighting!$F$15</f>
        <v>#NUM!</v>
      </c>
      <c r="D615" t="e">
        <f>IF(C615=1,'Data Transformation'!$G$3+0.5*'Data Transformation'!$W$25,IF(C616=1,D616-'Data Transformation'!$W$25,FALSE))</f>
        <v>#NUM!</v>
      </c>
      <c r="E615">
        <f t="array" ref="E615">IF(ISLOGICAL(D615),"",FREQUENCY(IF('Data Transformation'!$B$425:$B$8425='Bin Analysis'!$B603,'Data Transformation'!$G$425:$G$8425),D615))</f>
        <v>2001</v>
      </c>
      <c r="F615">
        <f t="shared" si="75"/>
        <v>0</v>
      </c>
      <c r="G615">
        <f>Weighting!$H$15</f>
        <v>0</v>
      </c>
      <c r="H615">
        <f t="array" ref="H615">FREQUENCY(IF('Data Transformation'!$B$4:$B$8425=B603,'Data Transformation'!$G$4:$G$8425),'Bin Analysis'!$B615)</f>
        <v>2073</v>
      </c>
      <c r="I615">
        <f t="shared" si="76"/>
        <v>0</v>
      </c>
      <c r="J615">
        <f t="shared" si="77"/>
        <v>0</v>
      </c>
      <c r="K615">
        <f>J615*Weighting!$W$15</f>
        <v>0</v>
      </c>
      <c r="M615" s="14"/>
    </row>
    <row r="616" spans="1:13" x14ac:dyDescent="0.25">
      <c r="A616" s="32" t="str">
        <f>IF(Weighting!$P$16&gt;0,B616,"")</f>
        <v/>
      </c>
      <c r="B616" t="e">
        <f>Weighting!$C$16</f>
        <v>#DIV/0!</v>
      </c>
      <c r="C616" t="e">
        <f>Weighting!$F$16</f>
        <v>#NUM!</v>
      </c>
      <c r="D616" t="e">
        <f>IF(C616=1,'Data Transformation'!$G$3+0.5*'Data Transformation'!$W$25,IF(C617=1,D617-'Data Transformation'!$W$25,FALSE))</f>
        <v>#NUM!</v>
      </c>
      <c r="E616">
        <f t="array" ref="E616">IF(ISLOGICAL(D616),"",FREQUENCY(IF('Data Transformation'!$B$425:$B$8425='Bin Analysis'!$B603,'Data Transformation'!$G$425:$G$8425),D616))</f>
        <v>2001</v>
      </c>
      <c r="F616">
        <f t="shared" si="75"/>
        <v>0</v>
      </c>
      <c r="G616">
        <f>Weighting!$H$16</f>
        <v>0</v>
      </c>
      <c r="H616">
        <f t="array" ref="H616">FREQUENCY(IF('Data Transformation'!$B$4:$B$8425=B603,'Data Transformation'!$G$4:$G$8425),'Bin Analysis'!$B616)</f>
        <v>2073</v>
      </c>
      <c r="I616">
        <f t="shared" si="76"/>
        <v>0</v>
      </c>
      <c r="J616">
        <f t="shared" si="77"/>
        <v>0</v>
      </c>
      <c r="K616">
        <f>J616*Weighting!$W$16</f>
        <v>0</v>
      </c>
      <c r="M616" s="14"/>
    </row>
    <row r="617" spans="1:13" x14ac:dyDescent="0.25">
      <c r="A617" s="32" t="str">
        <f>IF(Weighting!$P$17&gt;0,B617,"")</f>
        <v/>
      </c>
      <c r="B617" t="e">
        <f>Weighting!$C$17</f>
        <v>#DIV/0!</v>
      </c>
      <c r="C617" t="e">
        <f>Weighting!$F$17</f>
        <v>#NUM!</v>
      </c>
      <c r="D617" t="e">
        <f>IF(C617=1,'Data Transformation'!$G$3+0.5*'Data Transformation'!$W$25,IF(C618=1,D618-'Data Transformation'!$W$25,FALSE))</f>
        <v>#NUM!</v>
      </c>
      <c r="E617">
        <f t="array" ref="E617">IF(ISLOGICAL(D617),"",FREQUENCY(IF('Data Transformation'!$B$425:$B$8425='Bin Analysis'!$B603,'Data Transformation'!$G$425:$G$8425),D617))</f>
        <v>2001</v>
      </c>
      <c r="F617">
        <f t="shared" si="75"/>
        <v>0</v>
      </c>
      <c r="G617">
        <f>Weighting!$H$17</f>
        <v>0</v>
      </c>
      <c r="H617">
        <f t="array" ref="H617">FREQUENCY(IF('Data Transformation'!$B$4:$B$8425=B603,'Data Transformation'!$G$4:$G$8425),'Bin Analysis'!$B617)</f>
        <v>2073</v>
      </c>
      <c r="I617">
        <f t="shared" si="76"/>
        <v>0</v>
      </c>
      <c r="J617">
        <f t="shared" si="77"/>
        <v>0</v>
      </c>
      <c r="K617">
        <f>J617*Weighting!$W$17</f>
        <v>0</v>
      </c>
      <c r="M617" s="14"/>
    </row>
    <row r="618" spans="1:13" x14ac:dyDescent="0.25">
      <c r="A618" s="32" t="str">
        <f>IF(Weighting!$P$18&gt;0,B618,"")</f>
        <v/>
      </c>
      <c r="B618" t="e">
        <f>Weighting!$C$18</f>
        <v>#DIV/0!</v>
      </c>
      <c r="C618" t="e">
        <f>Weighting!$F$18</f>
        <v>#NUM!</v>
      </c>
      <c r="D618" t="e">
        <f>IF(C618=1,'Data Transformation'!$G$3+0.5*'Data Transformation'!$W$25,IF(C619=1,D619-'Data Transformation'!$W$25,FALSE))</f>
        <v>#NUM!</v>
      </c>
      <c r="E618">
        <f t="array" ref="E618">IF(ISLOGICAL(D618),"",FREQUENCY(IF('Data Transformation'!$B$425:$B$8425='Bin Analysis'!$B603,'Data Transformation'!$G$425:$G$8425),D618))</f>
        <v>2001</v>
      </c>
      <c r="F618">
        <f t="shared" si="75"/>
        <v>0</v>
      </c>
      <c r="G618">
        <f>Weighting!$H$18</f>
        <v>0</v>
      </c>
      <c r="H618">
        <f t="array" ref="H618">FREQUENCY(IF('Data Transformation'!$B$4:$B$8425=B603,'Data Transformation'!$G$4:$G$8425),'Bin Analysis'!$B618)</f>
        <v>2073</v>
      </c>
      <c r="I618">
        <f t="shared" si="76"/>
        <v>0</v>
      </c>
      <c r="J618">
        <f t="shared" si="77"/>
        <v>0</v>
      </c>
      <c r="K618">
        <f>J618*Weighting!$W$18</f>
        <v>0</v>
      </c>
      <c r="M618" s="14"/>
    </row>
    <row r="619" spans="1:13" x14ac:dyDescent="0.25">
      <c r="A619" s="32" t="str">
        <f>IF(Weighting!$P$19&gt;0,B619,"")</f>
        <v/>
      </c>
      <c r="B619" t="e">
        <f>Weighting!$C$19</f>
        <v>#DIV/0!</v>
      </c>
      <c r="C619" t="e">
        <f>Weighting!$F$19</f>
        <v>#NUM!</v>
      </c>
      <c r="D619" t="e">
        <f>IF(C619=1,'Data Transformation'!$G$3+0.5*'Data Transformation'!$W$25,IF(C620=1,D620-'Data Transformation'!$W$25,FALSE))</f>
        <v>#NUM!</v>
      </c>
      <c r="E619">
        <f t="array" ref="E619">IF(ISLOGICAL(D619),"",FREQUENCY(IF('Data Transformation'!$B$425:$B$8425='Bin Analysis'!$B603,'Data Transformation'!$G$425:$G$8425),D619))</f>
        <v>2001</v>
      </c>
      <c r="F619">
        <f t="shared" si="75"/>
        <v>0</v>
      </c>
      <c r="G619">
        <f>Weighting!$H$19</f>
        <v>0</v>
      </c>
      <c r="H619">
        <f t="array" ref="H619">FREQUENCY(IF('Data Transformation'!$B$4:$B$8425=B603,'Data Transformation'!$G$4:$G$8425),'Bin Analysis'!$B619)</f>
        <v>2073</v>
      </c>
      <c r="I619">
        <f t="shared" si="76"/>
        <v>0</v>
      </c>
      <c r="J619">
        <f t="shared" si="77"/>
        <v>0</v>
      </c>
      <c r="K619">
        <f>J619*Weighting!$W$19</f>
        <v>0</v>
      </c>
      <c r="M619" s="14"/>
    </row>
    <row r="620" spans="1:13" x14ac:dyDescent="0.25">
      <c r="A620" s="32" t="str">
        <f>IF(Weighting!$P$20&gt;0,B620,"")</f>
        <v/>
      </c>
      <c r="B620" t="e">
        <f>Weighting!$C$20</f>
        <v>#DIV/0!</v>
      </c>
      <c r="C620" t="e">
        <f>Weighting!$F$20</f>
        <v>#NUM!</v>
      </c>
      <c r="D620" t="e">
        <f>IF(C620=1,'Data Transformation'!$G$3+0.5*'Data Transformation'!$W$25,IF(C621=1,D621-'Data Transformation'!$W$25,FALSE))</f>
        <v>#NUM!</v>
      </c>
      <c r="E620">
        <f t="array" ref="E620">IF(ISLOGICAL(D620),"",FREQUENCY(IF('Data Transformation'!$B$425:$B$8425='Bin Analysis'!$B603,'Data Transformation'!$G$425:$G$8425),D620))</f>
        <v>2001</v>
      </c>
      <c r="F620">
        <f t="shared" si="75"/>
        <v>0</v>
      </c>
      <c r="G620">
        <f>Weighting!$H$20</f>
        <v>0</v>
      </c>
      <c r="H620">
        <f t="array" ref="H620">FREQUENCY(IF('Data Transformation'!$B$4:$B$8425=B603,'Data Transformation'!$G$4:$G$8425),'Bin Analysis'!$B620)</f>
        <v>2073</v>
      </c>
      <c r="I620">
        <f t="shared" si="76"/>
        <v>0</v>
      </c>
      <c r="J620">
        <f t="shared" si="77"/>
        <v>0</v>
      </c>
      <c r="K620">
        <f>J620*Weighting!$W$20</f>
        <v>0</v>
      </c>
      <c r="M620" s="14"/>
    </row>
    <row r="621" spans="1:13" x14ac:dyDescent="0.25">
      <c r="A621" s="32" t="str">
        <f>IF(Weighting!$P$21&gt;0,B621,"")</f>
        <v/>
      </c>
      <c r="B621" t="e">
        <f>Weighting!$C$21</f>
        <v>#DIV/0!</v>
      </c>
      <c r="C621" t="e">
        <f>Weighting!$F$21</f>
        <v>#NUM!</v>
      </c>
      <c r="D621" t="e">
        <f>IF(C621=1,'Data Transformation'!$G$3+0.5*'Data Transformation'!$W$25,IF(C622=1,D622-'Data Transformation'!$W$25,FALSE))</f>
        <v>#NUM!</v>
      </c>
      <c r="E621">
        <f t="array" ref="E621">IF(ISLOGICAL(D621),"",FREQUENCY(IF('Data Transformation'!$B$425:$B$8425='Bin Analysis'!$B603,'Data Transformation'!$G$425:$G$8425),D621))</f>
        <v>2001</v>
      </c>
      <c r="F621">
        <f t="shared" si="75"/>
        <v>0</v>
      </c>
      <c r="G621">
        <f>Weighting!$H$21</f>
        <v>0</v>
      </c>
      <c r="H621">
        <f t="array" ref="H621">FREQUENCY(IF('Data Transformation'!$B$4:$B$8425=B603,'Data Transformation'!$G$4:$G$8425),'Bin Analysis'!$B621)</f>
        <v>2073</v>
      </c>
      <c r="I621">
        <f t="shared" si="76"/>
        <v>0</v>
      </c>
      <c r="J621">
        <f t="shared" si="77"/>
        <v>0</v>
      </c>
      <c r="K621">
        <f>J621*Weighting!$W$21</f>
        <v>0</v>
      </c>
      <c r="M621" s="14"/>
    </row>
    <row r="622" spans="1:13" x14ac:dyDescent="0.25">
      <c r="A622" s="32" t="str">
        <f>IF(Weighting!$P$22&gt;0,B622,"")</f>
        <v/>
      </c>
      <c r="B622" t="e">
        <f>Weighting!$C$22</f>
        <v>#DIV/0!</v>
      </c>
      <c r="C622" t="e">
        <f>Weighting!$F$22</f>
        <v>#NUM!</v>
      </c>
      <c r="D622" t="e">
        <f>IF(C622=1,'Data Transformation'!$G$3+0.5*'Data Transformation'!$W$25,IF(C623=1,D623-'Data Transformation'!$W$25,FALSE))</f>
        <v>#NUM!</v>
      </c>
      <c r="E622">
        <f t="array" ref="E622">IF(ISLOGICAL(D622),"",FREQUENCY(IF('Data Transformation'!$B$425:$B$8425='Bin Analysis'!$B603,'Data Transformation'!$G$425:$G$8425),D622))</f>
        <v>2001</v>
      </c>
      <c r="F622">
        <f t="shared" si="75"/>
        <v>0</v>
      </c>
      <c r="G622">
        <f>Weighting!$H$22</f>
        <v>0</v>
      </c>
      <c r="H622">
        <f t="array" ref="H622">FREQUENCY(IF('Data Transformation'!$B$4:$B$8425=B603,'Data Transformation'!$G$4:$G$8425),'Bin Analysis'!$B622)</f>
        <v>2073</v>
      </c>
      <c r="I622">
        <f t="shared" si="76"/>
        <v>0</v>
      </c>
      <c r="J622">
        <f t="shared" si="77"/>
        <v>0</v>
      </c>
      <c r="K622">
        <f>J622*Weighting!$W$22</f>
        <v>0</v>
      </c>
      <c r="M622" s="14"/>
    </row>
    <row r="623" spans="1:13" x14ac:dyDescent="0.25">
      <c r="A623" s="32" t="str">
        <f>IF(Weighting!$P$23&gt;0,B623,"")</f>
        <v/>
      </c>
      <c r="B623" t="e">
        <f>Weighting!$C$23</f>
        <v>#DIV/0!</v>
      </c>
      <c r="C623" t="e">
        <f>Weighting!$F$23</f>
        <v>#NUM!</v>
      </c>
      <c r="D623" t="e">
        <f>IF(C623=1,'Data Transformation'!$G$3+0.5*'Data Transformation'!$W$25,IF(C624=1,D624-'Data Transformation'!$W$25,FALSE))</f>
        <v>#NUM!</v>
      </c>
      <c r="E623">
        <f t="array" ref="E623">IF(ISLOGICAL(D623),"",FREQUENCY(IF('Data Transformation'!$B$425:$B$8425='Bin Analysis'!$B603,'Data Transformation'!$G$425:$G$8425),D623))</f>
        <v>2001</v>
      </c>
      <c r="F623">
        <f t="shared" si="75"/>
        <v>0</v>
      </c>
      <c r="G623">
        <f>Weighting!$H$23</f>
        <v>0</v>
      </c>
      <c r="H623">
        <f t="array" ref="H623">FREQUENCY(IF('Data Transformation'!$B$4:$B$8425=B603,'Data Transformation'!$G$4:$G$8425),'Bin Analysis'!$B623)</f>
        <v>2073</v>
      </c>
      <c r="I623">
        <f t="shared" si="76"/>
        <v>0</v>
      </c>
      <c r="J623">
        <f t="shared" si="77"/>
        <v>0</v>
      </c>
      <c r="K623">
        <f>J623*Weighting!$W$23</f>
        <v>0</v>
      </c>
      <c r="M623" s="14"/>
    </row>
    <row r="624" spans="1:13" x14ac:dyDescent="0.25">
      <c r="A624" s="32" t="str">
        <f>IF(Weighting!$P$24&gt;0,B624,"")</f>
        <v/>
      </c>
      <c r="B624" t="e">
        <f>Weighting!$C$24</f>
        <v>#DIV/0!</v>
      </c>
      <c r="C624" t="e">
        <f>Weighting!$F$24</f>
        <v>#NUM!</v>
      </c>
      <c r="D624" t="e">
        <f>IF(C624=1,'Data Transformation'!$G$3+0.5*'Data Transformation'!$W$25,IF(C625=1,D625-'Data Transformation'!$W$25,FALSE))</f>
        <v>#NUM!</v>
      </c>
      <c r="E624">
        <f t="array" ref="E624">IF(ISLOGICAL(D624),"",FREQUENCY(IF('Data Transformation'!$B$425:$B$8425='Bin Analysis'!$B603,'Data Transformation'!$G$425:$G$8425),D624))</f>
        <v>2001</v>
      </c>
      <c r="F624">
        <f t="shared" si="75"/>
        <v>0</v>
      </c>
      <c r="G624">
        <f>Weighting!$H$24</f>
        <v>0</v>
      </c>
      <c r="H624">
        <f t="array" ref="H624">FREQUENCY(IF('Data Transformation'!$B$4:$B$8425=B603,'Data Transformation'!$G$4:$G$8425),'Bin Analysis'!$B624)</f>
        <v>2073</v>
      </c>
      <c r="I624">
        <f t="shared" si="76"/>
        <v>0</v>
      </c>
      <c r="J624">
        <f t="shared" si="77"/>
        <v>0</v>
      </c>
      <c r="K624">
        <f>J624*Weighting!$W$24</f>
        <v>0</v>
      </c>
      <c r="M624" s="14"/>
    </row>
    <row r="625" spans="1:25" x14ac:dyDescent="0.25">
      <c r="A625" s="32" t="str">
        <f>IF(Weighting!$P$25&gt;0,B625,"")</f>
        <v/>
      </c>
      <c r="B625" t="e">
        <f>Weighting!$C$25</f>
        <v>#DIV/0!</v>
      </c>
      <c r="C625" t="e">
        <f>Weighting!$F$25</f>
        <v>#NUM!</v>
      </c>
      <c r="D625" t="e">
        <f>IF(C625=1,'Data Transformation'!$G$3+0.5*'Data Transformation'!$W$25,IF(C626=1,D626-'Data Transformation'!$W$25,FALSE))</f>
        <v>#NUM!</v>
      </c>
      <c r="E625">
        <f t="array" ref="E625">IF(ISLOGICAL(D625),"",FREQUENCY(IF('Data Transformation'!$B$425:$B$8425='Bin Analysis'!$B603,'Data Transformation'!$G$425:$G$8425),D625))</f>
        <v>2001</v>
      </c>
      <c r="F625">
        <f t="shared" si="75"/>
        <v>0</v>
      </c>
      <c r="G625">
        <f>Weighting!$H$25</f>
        <v>0</v>
      </c>
      <c r="H625">
        <f t="array" ref="H625">FREQUENCY(IF('Data Transformation'!$B$4:$B$8425=B603,'Data Transformation'!$G$4:$G$8425),'Bin Analysis'!$B625)</f>
        <v>2073</v>
      </c>
      <c r="I625">
        <f t="shared" si="76"/>
        <v>0</v>
      </c>
      <c r="J625">
        <f t="shared" si="77"/>
        <v>0</v>
      </c>
      <c r="K625">
        <f>J625*Weighting!$W$25</f>
        <v>0</v>
      </c>
      <c r="M625" s="14"/>
    </row>
    <row r="626" spans="1:25" x14ac:dyDescent="0.25">
      <c r="O626"/>
      <c r="P626"/>
      <c r="Q626"/>
      <c r="R626"/>
    </row>
    <row r="627" spans="1:25" ht="23.25" x14ac:dyDescent="0.35">
      <c r="A627" s="21" t="s">
        <v>0</v>
      </c>
      <c r="B627" s="21" t="str">
        <f>IFERROR(VLOOKUP(C627,'Data Transformation'!$L$6:$M$426,2,FALSE),"")</f>
        <v/>
      </c>
      <c r="C627" s="21">
        <f>C603+1</f>
        <v>26</v>
      </c>
      <c r="D627" s="21"/>
      <c r="E627" s="21"/>
      <c r="F627" s="21"/>
      <c r="G627" s="21"/>
      <c r="H627" s="22"/>
      <c r="I627" s="22"/>
      <c r="J627" s="22"/>
      <c r="K627" s="21"/>
      <c r="L627" s="21" t="str">
        <f>B627</f>
        <v/>
      </c>
      <c r="M627" s="23" t="e">
        <f>INDEX('Data Transformation'!$O$4:$O$424,MATCH($B627,'Data Transformation'!$M$4:$M$424,0),MATCH($M$2,'Data Transformation'!$O$3,0))</f>
        <v>#N/A</v>
      </c>
      <c r="N627" s="27" t="e">
        <f>IF('Input and Summary Results'!$J$16="minimum",'Bin Analysis'!X628/(M627-1),'Bin Analysis'!Y627/('Bin Analysis'!M627-1))</f>
        <v>#N/A</v>
      </c>
      <c r="O627" s="27" t="e">
        <f>IF(M627=FALSE,NA(),(VLOOKUP(1,C630:K649,4,FALSE))/(M627-1))</f>
        <v>#N/A</v>
      </c>
      <c r="P627" s="27" t="e">
        <f>IF(M627=FALSE,NA(),SUM(J630:J649)/Weighting!$S$5)</f>
        <v>#N/A</v>
      </c>
      <c r="Q627" s="27" t="e">
        <f>IF(M627=FALSE,NA(),SUM(K630:K649)/Weighting!$S$6)</f>
        <v>#N/A</v>
      </c>
      <c r="R627" s="27" t="e">
        <f>IF(M627=FALSE,NA(),(VLOOKUP(1,G630:K649,3,FALSE))/(M627-1))</f>
        <v>#N/A</v>
      </c>
      <c r="S627" s="22" t="e">
        <f>IF(M627=FALSE,NA(),IF(SUM(J630:J649)=2,"yes","no"))</f>
        <v>#N/A</v>
      </c>
      <c r="X627" s="2" cm="2">
        <f t="array" ref="X627:X628">FREQUENCY(IF('Data Transformation'!$B$425:$B$6424='Bin Analysis'!L627,'Data Transformation'!$G$425:$G$6424),'Data Transformation'!$U$11)</f>
        <v>0</v>
      </c>
      <c r="Y627" s="2" cm="2">
        <f t="array" ref="Y627:Y628">FREQUENCY(IF('Data Transformation'!$B$425:$B$6424='Bin Analysis'!L627,'Data Transformation'!$G$425:$G$6424),'Data Transformation'!$U$12)</f>
        <v>0</v>
      </c>
    </row>
    <row r="628" spans="1:25" x14ac:dyDescent="0.25">
      <c r="A628" s="14" t="s">
        <v>67</v>
      </c>
      <c r="B628" t="s">
        <v>47</v>
      </c>
      <c r="C628" t="s">
        <v>5</v>
      </c>
      <c r="D628" t="s">
        <v>98</v>
      </c>
      <c r="E628" t="s">
        <v>99</v>
      </c>
      <c r="F628" t="s">
        <v>100</v>
      </c>
      <c r="G628" t="s">
        <v>69</v>
      </c>
      <c r="H628" t="s">
        <v>31</v>
      </c>
      <c r="I628" t="s">
        <v>32</v>
      </c>
      <c r="J628" t="s">
        <v>46</v>
      </c>
      <c r="K628" s="14" t="s">
        <v>45</v>
      </c>
      <c r="M628" s="14"/>
      <c r="X628" s="2">
        <v>0</v>
      </c>
      <c r="Y628" s="2">
        <v>0</v>
      </c>
    </row>
    <row r="629" spans="1:25" x14ac:dyDescent="0.25">
      <c r="A629" s="32"/>
      <c r="D629" t="e">
        <f>IF(C629=1,'Data Transformation'!$G$3+0.5*'Data Transformation'!$W$25,IF(C630=1,D630-'Data Transformation'!$W$25,FALSE))</f>
        <v>#NUM!</v>
      </c>
      <c r="E629">
        <f t="array" ref="E629">IF(ISLOGICAL(D629),"",FREQUENCY(IF('Data Transformation'!$B$425:$B$8425='Bin Analysis'!$B627,'Data Transformation'!$G$425:$G$8425),D629))</f>
        <v>2001</v>
      </c>
      <c r="F629" t="e">
        <f>IF(ISLOGICAL(D629),"",E629-E628)</f>
        <v>#VALUE!</v>
      </c>
      <c r="M629" s="14"/>
    </row>
    <row r="630" spans="1:25" x14ac:dyDescent="0.25">
      <c r="A630" s="32" t="e">
        <f>IF(Weighting!$P$6&gt;0,B630,"")</f>
        <v>#NUM!</v>
      </c>
      <c r="B630" t="e">
        <f>Weighting!$C$6</f>
        <v>#DIV/0!</v>
      </c>
      <c r="C630" t="e">
        <f>Weighting!$F$6</f>
        <v>#NUM!</v>
      </c>
      <c r="D630" t="e">
        <f>IF(C630=1,'Data Transformation'!$G$3+0.5*'Data Transformation'!$W$25,IF(C631=1,D631-'Data Transformation'!$W$25,FALSE))</f>
        <v>#NUM!</v>
      </c>
      <c r="E630">
        <f t="array" ref="E630">IF(ISLOGICAL(D630),"",FREQUENCY(IF('Data Transformation'!$B$425:$B$8425='Bin Analysis'!$B627,'Data Transformation'!$G$425:$G$8425),D630))</f>
        <v>2001</v>
      </c>
      <c r="F630">
        <f>IF(ISLOGICAL(D630),"",E630-E629)</f>
        <v>0</v>
      </c>
      <c r="G630">
        <f>Weighting!$H$6</f>
        <v>1</v>
      </c>
      <c r="H630">
        <f t="array" ref="H630">FREQUENCY(IF('Data Transformation'!$B$4:$B$8425=B627,'Data Transformation'!$G$4:$G$8425),'Bin Analysis'!$B630)</f>
        <v>2073</v>
      </c>
      <c r="I630">
        <f>H630-H629</f>
        <v>2073</v>
      </c>
      <c r="J630">
        <f>IF(I630=0,0,1)</f>
        <v>1</v>
      </c>
      <c r="K630" t="e">
        <f>J630*Weighting!$W$6</f>
        <v>#NUM!</v>
      </c>
      <c r="M630" s="14"/>
    </row>
    <row r="631" spans="1:25" x14ac:dyDescent="0.25">
      <c r="A631" s="32" t="str">
        <f>IF(Weighting!$P$7&gt;0,B631,"")</f>
        <v/>
      </c>
      <c r="B631" t="e">
        <f>Weighting!$C$7</f>
        <v>#DIV/0!</v>
      </c>
      <c r="C631" t="e">
        <f>Weighting!$F$7</f>
        <v>#NUM!</v>
      </c>
      <c r="D631" t="e">
        <f>IF(C631=1,'Data Transformation'!$G$3+0.5*'Data Transformation'!$W$25,IF(C632=1,D632-'Data Transformation'!$W$25,FALSE))</f>
        <v>#NUM!</v>
      </c>
      <c r="E631">
        <f t="array" ref="E631">IF(ISLOGICAL(D631),"",FREQUENCY(IF('Data Transformation'!$B$425:$B$8425='Bin Analysis'!$B627,'Data Transformation'!$G$425:$G$8425),D631))</f>
        <v>2001</v>
      </c>
      <c r="F631">
        <f t="shared" ref="F631:F649" si="78">IF(ISLOGICAL(D631),"",E631-E630)</f>
        <v>0</v>
      </c>
      <c r="G631">
        <f>Weighting!$H$7</f>
        <v>0</v>
      </c>
      <c r="H631">
        <f t="array" ref="H631">FREQUENCY(IF('Data Transformation'!$B$4:$B$8425=B627,'Data Transformation'!$G$4:$G$8425),'Bin Analysis'!$B631)</f>
        <v>2073</v>
      </c>
      <c r="I631">
        <f t="shared" ref="I631:I649" si="79">H631-H630</f>
        <v>0</v>
      </c>
      <c r="J631">
        <f>IF(I631=0,0,1)</f>
        <v>0</v>
      </c>
      <c r="K631">
        <f>J631*Weighting!$W$7</f>
        <v>0</v>
      </c>
      <c r="M631" s="14"/>
    </row>
    <row r="632" spans="1:25" x14ac:dyDescent="0.25">
      <c r="A632" s="32" t="str">
        <f>IF(Weighting!$P$8&gt;0,B632,"")</f>
        <v/>
      </c>
      <c r="B632" t="e">
        <f>Weighting!$C$8</f>
        <v>#DIV/0!</v>
      </c>
      <c r="C632" t="e">
        <f>Weighting!$F$8</f>
        <v>#NUM!</v>
      </c>
      <c r="D632" t="e">
        <f>IF(C632=1,'Data Transformation'!$G$3+0.5*'Data Transformation'!$W$25,IF(C633=1,D633-'Data Transformation'!$W$25,FALSE))</f>
        <v>#NUM!</v>
      </c>
      <c r="E632">
        <f t="array" ref="E632">IF(ISLOGICAL(D632),"",FREQUENCY(IF('Data Transformation'!$B$425:$B$8425='Bin Analysis'!$B627,'Data Transformation'!$G$425:$G$8425),D632))</f>
        <v>2001</v>
      </c>
      <c r="F632">
        <f t="shared" si="78"/>
        <v>0</v>
      </c>
      <c r="G632">
        <f>Weighting!$H$8</f>
        <v>0</v>
      </c>
      <c r="H632">
        <f t="array" ref="H632">FREQUENCY(IF('Data Transformation'!$B$4:$B$8425=B627,'Data Transformation'!$G$4:$G$8425),'Bin Analysis'!$B632)</f>
        <v>2073</v>
      </c>
      <c r="I632">
        <f t="shared" si="79"/>
        <v>0</v>
      </c>
      <c r="J632">
        <f t="shared" ref="J632:J649" si="80">IF(I632=0,0,1)</f>
        <v>0</v>
      </c>
      <c r="K632">
        <f>J632*Weighting!$W$8</f>
        <v>0</v>
      </c>
      <c r="M632" s="14"/>
    </row>
    <row r="633" spans="1:25" x14ac:dyDescent="0.25">
      <c r="A633" s="32" t="str">
        <f>IF(Weighting!$P$9&gt;0,B633,"")</f>
        <v/>
      </c>
      <c r="B633" s="50" t="e">
        <f>Weighting!$C$9</f>
        <v>#DIV/0!</v>
      </c>
      <c r="C633" t="e">
        <f>Weighting!$F$9</f>
        <v>#NUM!</v>
      </c>
      <c r="D633" t="e">
        <f>IF(C633=1,'Data Transformation'!$G$3+0.5*'Data Transformation'!$W$25,IF(C634=1,D634-'Data Transformation'!$W$25,FALSE))</f>
        <v>#NUM!</v>
      </c>
      <c r="E633">
        <f t="array" ref="E633">IF(ISLOGICAL(D633),"",FREQUENCY(IF('Data Transformation'!$B$425:$B$8425='Bin Analysis'!$B627,'Data Transformation'!$G$425:$G$8425),D633))</f>
        <v>2001</v>
      </c>
      <c r="F633">
        <f t="shared" si="78"/>
        <v>0</v>
      </c>
      <c r="G633">
        <f>Weighting!$H$9</f>
        <v>0</v>
      </c>
      <c r="H633">
        <f t="array" ref="H633">FREQUENCY(IF('Data Transformation'!$B$4:$B$8425=B627,'Data Transformation'!$G$4:$G$8425),'Bin Analysis'!$B633)</f>
        <v>2073</v>
      </c>
      <c r="I633">
        <f t="shared" si="79"/>
        <v>0</v>
      </c>
      <c r="J633">
        <f t="shared" si="80"/>
        <v>0</v>
      </c>
      <c r="K633">
        <f>J633*Weighting!$W$9</f>
        <v>0</v>
      </c>
      <c r="M633" s="14"/>
    </row>
    <row r="634" spans="1:25" x14ac:dyDescent="0.25">
      <c r="A634" s="32" t="str">
        <f>IF(Weighting!$P$10&gt;0,B634,"")</f>
        <v/>
      </c>
      <c r="B634" t="e">
        <f>Weighting!$C$10</f>
        <v>#DIV/0!</v>
      </c>
      <c r="C634" t="e">
        <f>Weighting!$F$10</f>
        <v>#NUM!</v>
      </c>
      <c r="D634" t="e">
        <f>IF(C634=1,'Data Transformation'!$G$3+0.5*'Data Transformation'!$W$25,IF(C635=1,D635-'Data Transformation'!$W$25,FALSE))</f>
        <v>#NUM!</v>
      </c>
      <c r="E634">
        <f t="array" ref="E634">IF(ISLOGICAL(D634),"",FREQUENCY(IF('Data Transformation'!$B$425:$B$8425='Bin Analysis'!$B627,'Data Transformation'!$G$425:$G$8425),D634))</f>
        <v>2001</v>
      </c>
      <c r="F634">
        <f t="shared" si="78"/>
        <v>0</v>
      </c>
      <c r="G634">
        <f>Weighting!$H$10</f>
        <v>0</v>
      </c>
      <c r="H634">
        <f t="array" ref="H634">FREQUENCY(IF('Data Transformation'!$B$4:$B$8425=B627,'Data Transformation'!$G$4:$G$8425),'Bin Analysis'!$B634)</f>
        <v>2073</v>
      </c>
      <c r="I634">
        <f t="shared" si="79"/>
        <v>0</v>
      </c>
      <c r="J634">
        <f t="shared" si="80"/>
        <v>0</v>
      </c>
      <c r="K634">
        <f>J634*Weighting!$W$10</f>
        <v>0</v>
      </c>
      <c r="M634" s="14"/>
    </row>
    <row r="635" spans="1:25" x14ac:dyDescent="0.25">
      <c r="A635" s="32" t="str">
        <f>IF(Weighting!$P$11&gt;0,B635,"")</f>
        <v/>
      </c>
      <c r="B635" t="e">
        <f>Weighting!$C$11</f>
        <v>#DIV/0!</v>
      </c>
      <c r="C635" t="e">
        <f>Weighting!$F$11</f>
        <v>#NUM!</v>
      </c>
      <c r="D635" t="e">
        <f>IF(C635=1,'Data Transformation'!$G$3+0.5*'Data Transformation'!$W$25,IF(C636=1,D636-'Data Transformation'!$W$25,FALSE))</f>
        <v>#NUM!</v>
      </c>
      <c r="E635">
        <f t="array" ref="E635">IF(ISLOGICAL(D635),"",FREQUENCY(IF('Data Transformation'!$B$425:$B$8425='Bin Analysis'!$B627,'Data Transformation'!$G$425:$G$8425),D635))</f>
        <v>2001</v>
      </c>
      <c r="F635">
        <f t="shared" si="78"/>
        <v>0</v>
      </c>
      <c r="G635">
        <f>Weighting!$H$11</f>
        <v>0</v>
      </c>
      <c r="H635">
        <f t="array" ref="H635">FREQUENCY(IF('Data Transformation'!$B$4:$B$8425=B627,'Data Transformation'!$G$4:$G$8425),'Bin Analysis'!$B635)</f>
        <v>2073</v>
      </c>
      <c r="I635">
        <f t="shared" si="79"/>
        <v>0</v>
      </c>
      <c r="J635">
        <f t="shared" si="80"/>
        <v>0</v>
      </c>
      <c r="K635">
        <f>J635*Weighting!$W$11</f>
        <v>0</v>
      </c>
      <c r="M635" s="14"/>
    </row>
    <row r="636" spans="1:25" x14ac:dyDescent="0.25">
      <c r="A636" s="32" t="str">
        <f>IF(Weighting!$P$12&gt;0,B636,"")</f>
        <v/>
      </c>
      <c r="B636" t="e">
        <f>Weighting!$C$12</f>
        <v>#DIV/0!</v>
      </c>
      <c r="C636" t="e">
        <f>Weighting!$F$12</f>
        <v>#NUM!</v>
      </c>
      <c r="D636" t="e">
        <f>IF(C636=1,'Data Transformation'!$G$3+0.5*'Data Transformation'!$W$25,IF(C637=1,D637-'Data Transformation'!$W$25,FALSE))</f>
        <v>#NUM!</v>
      </c>
      <c r="E636">
        <f t="array" ref="E636">IF(ISLOGICAL(D636),"",FREQUENCY(IF('Data Transformation'!$B$425:$B$8425='Bin Analysis'!$B627,'Data Transformation'!$G$425:$G$8425),D636))</f>
        <v>2001</v>
      </c>
      <c r="F636">
        <f t="shared" si="78"/>
        <v>0</v>
      </c>
      <c r="G636">
        <f>Weighting!$H$12</f>
        <v>0</v>
      </c>
      <c r="H636">
        <f t="array" ref="H636">FREQUENCY(IF('Data Transformation'!$B$4:$B$8425=B627,'Data Transformation'!$G$4:$G$8425),'Bin Analysis'!$B636)</f>
        <v>2073</v>
      </c>
      <c r="I636">
        <f t="shared" si="79"/>
        <v>0</v>
      </c>
      <c r="J636">
        <f t="shared" si="80"/>
        <v>0</v>
      </c>
      <c r="K636">
        <f>J636*Weighting!$W$12</f>
        <v>0</v>
      </c>
      <c r="M636" s="14"/>
    </row>
    <row r="637" spans="1:25" x14ac:dyDescent="0.25">
      <c r="A637" s="32" t="str">
        <f>IF(Weighting!$P$13&gt;0,B637,"")</f>
        <v/>
      </c>
      <c r="B637" t="e">
        <f>Weighting!$C$13</f>
        <v>#DIV/0!</v>
      </c>
      <c r="C637" t="e">
        <f>Weighting!$F$13</f>
        <v>#NUM!</v>
      </c>
      <c r="D637" t="e">
        <f>IF(C637=1,'Data Transformation'!$G$3+0.5*'Data Transformation'!$W$25,IF(C638=1,D638-'Data Transformation'!$W$25,FALSE))</f>
        <v>#NUM!</v>
      </c>
      <c r="E637">
        <f t="array" ref="E637">IF(ISLOGICAL(D637),"",FREQUENCY(IF('Data Transformation'!$B$425:$B$8425='Bin Analysis'!$B627,'Data Transformation'!$G$425:$G$8425),D637))</f>
        <v>2001</v>
      </c>
      <c r="F637">
        <f t="shared" si="78"/>
        <v>0</v>
      </c>
      <c r="G637">
        <f>Weighting!$H$13</f>
        <v>0</v>
      </c>
      <c r="H637">
        <f t="array" ref="H637">FREQUENCY(IF('Data Transformation'!$B$4:$B$8425=B627,'Data Transformation'!$G$4:$G$8425),'Bin Analysis'!$B637)</f>
        <v>2073</v>
      </c>
      <c r="I637">
        <f t="shared" si="79"/>
        <v>0</v>
      </c>
      <c r="J637">
        <f t="shared" si="80"/>
        <v>0</v>
      </c>
      <c r="K637">
        <f>J637*Weighting!$W$13</f>
        <v>0</v>
      </c>
      <c r="M637" s="14"/>
    </row>
    <row r="638" spans="1:25" x14ac:dyDescent="0.25">
      <c r="A638" s="32" t="str">
        <f>IF(Weighting!$P$14&gt;0,B638,"")</f>
        <v/>
      </c>
      <c r="B638" t="e">
        <f>Weighting!$C$14</f>
        <v>#DIV/0!</v>
      </c>
      <c r="C638" t="e">
        <f>Weighting!$F$14</f>
        <v>#NUM!</v>
      </c>
      <c r="D638" t="e">
        <f>IF(C638=1,'Data Transformation'!$G$3+0.5*'Data Transformation'!$W$25,IF(C639=1,D639-'Data Transformation'!$W$25,FALSE))</f>
        <v>#NUM!</v>
      </c>
      <c r="E638">
        <f t="array" ref="E638">IF(ISLOGICAL(D638),"",FREQUENCY(IF('Data Transformation'!$B$425:$B$8425='Bin Analysis'!$B627,'Data Transformation'!$G$425:$G$8425),D638))</f>
        <v>2001</v>
      </c>
      <c r="F638">
        <f t="shared" si="78"/>
        <v>0</v>
      </c>
      <c r="G638">
        <f>Weighting!$H$14</f>
        <v>0</v>
      </c>
      <c r="H638">
        <f t="array" ref="H638">FREQUENCY(IF('Data Transformation'!$B$4:$B$8425=B627,'Data Transformation'!$G$4:$G$8425),'Bin Analysis'!$B638)</f>
        <v>2073</v>
      </c>
      <c r="I638">
        <f t="shared" si="79"/>
        <v>0</v>
      </c>
      <c r="J638">
        <f t="shared" si="80"/>
        <v>0</v>
      </c>
      <c r="K638">
        <f>J638*Weighting!$W$14</f>
        <v>0</v>
      </c>
      <c r="M638" s="14"/>
    </row>
    <row r="639" spans="1:25" x14ac:dyDescent="0.25">
      <c r="A639" s="32" t="str">
        <f>IF(Weighting!$P$15&gt;0,B639,"")</f>
        <v/>
      </c>
      <c r="B639" t="e">
        <f>Weighting!$C$15</f>
        <v>#DIV/0!</v>
      </c>
      <c r="C639" t="e">
        <f>Weighting!$F$15</f>
        <v>#NUM!</v>
      </c>
      <c r="D639" t="e">
        <f>IF(C639=1,'Data Transformation'!$G$3+0.5*'Data Transformation'!$W$25,IF(C640=1,D640-'Data Transformation'!$W$25,FALSE))</f>
        <v>#NUM!</v>
      </c>
      <c r="E639">
        <f t="array" ref="E639">IF(ISLOGICAL(D639),"",FREQUENCY(IF('Data Transformation'!$B$425:$B$8425='Bin Analysis'!$B627,'Data Transformation'!$G$425:$G$8425),D639))</f>
        <v>2001</v>
      </c>
      <c r="F639">
        <f t="shared" si="78"/>
        <v>0</v>
      </c>
      <c r="G639">
        <f>Weighting!$H$15</f>
        <v>0</v>
      </c>
      <c r="H639">
        <f t="array" ref="H639">FREQUENCY(IF('Data Transformation'!$B$4:$B$8425=B627,'Data Transformation'!$G$4:$G$8425),'Bin Analysis'!$B639)</f>
        <v>2073</v>
      </c>
      <c r="I639">
        <f t="shared" si="79"/>
        <v>0</v>
      </c>
      <c r="J639">
        <f t="shared" si="80"/>
        <v>0</v>
      </c>
      <c r="K639">
        <f>J639*Weighting!$W$15</f>
        <v>0</v>
      </c>
      <c r="M639" s="14"/>
    </row>
    <row r="640" spans="1:25" x14ac:dyDescent="0.25">
      <c r="A640" s="32" t="str">
        <f>IF(Weighting!$P$16&gt;0,B640,"")</f>
        <v/>
      </c>
      <c r="B640" t="e">
        <f>Weighting!$C$16</f>
        <v>#DIV/0!</v>
      </c>
      <c r="C640" t="e">
        <f>Weighting!$F$16</f>
        <v>#NUM!</v>
      </c>
      <c r="D640" t="e">
        <f>IF(C640=1,'Data Transformation'!$G$3+0.5*'Data Transformation'!$W$25,IF(C641=1,D641-'Data Transformation'!$W$25,FALSE))</f>
        <v>#NUM!</v>
      </c>
      <c r="E640">
        <f t="array" ref="E640">IF(ISLOGICAL(D640),"",FREQUENCY(IF('Data Transformation'!$B$425:$B$8425='Bin Analysis'!$B627,'Data Transformation'!$G$425:$G$8425),D640))</f>
        <v>2001</v>
      </c>
      <c r="F640">
        <f t="shared" si="78"/>
        <v>0</v>
      </c>
      <c r="G640">
        <f>Weighting!$H$16</f>
        <v>0</v>
      </c>
      <c r="H640">
        <f t="array" ref="H640">FREQUENCY(IF('Data Transformation'!$B$4:$B$8425=B627,'Data Transformation'!$G$4:$G$8425),'Bin Analysis'!$B640)</f>
        <v>2073</v>
      </c>
      <c r="I640">
        <f t="shared" si="79"/>
        <v>0</v>
      </c>
      <c r="J640">
        <f t="shared" si="80"/>
        <v>0</v>
      </c>
      <c r="K640">
        <f>J640*Weighting!$W$16</f>
        <v>0</v>
      </c>
      <c r="M640" s="14"/>
    </row>
    <row r="641" spans="1:25" x14ac:dyDescent="0.25">
      <c r="A641" s="32" t="str">
        <f>IF(Weighting!$P$17&gt;0,B641,"")</f>
        <v/>
      </c>
      <c r="B641" t="e">
        <f>Weighting!$C$17</f>
        <v>#DIV/0!</v>
      </c>
      <c r="C641" t="e">
        <f>Weighting!$F$17</f>
        <v>#NUM!</v>
      </c>
      <c r="D641" t="e">
        <f>IF(C641=1,'Data Transformation'!$G$3+0.5*'Data Transformation'!$W$25,IF(C642=1,D642-'Data Transformation'!$W$25,FALSE))</f>
        <v>#NUM!</v>
      </c>
      <c r="E641">
        <f t="array" ref="E641">IF(ISLOGICAL(D641),"",FREQUENCY(IF('Data Transformation'!$B$425:$B$8425='Bin Analysis'!$B627,'Data Transformation'!$G$425:$G$8425),D641))</f>
        <v>2001</v>
      </c>
      <c r="F641">
        <f t="shared" si="78"/>
        <v>0</v>
      </c>
      <c r="G641">
        <f>Weighting!$H$17</f>
        <v>0</v>
      </c>
      <c r="H641">
        <f t="array" ref="H641">FREQUENCY(IF('Data Transformation'!$B$4:$B$8425=B627,'Data Transformation'!$G$4:$G$8425),'Bin Analysis'!$B641)</f>
        <v>2073</v>
      </c>
      <c r="I641">
        <f t="shared" si="79"/>
        <v>0</v>
      </c>
      <c r="J641">
        <f t="shared" si="80"/>
        <v>0</v>
      </c>
      <c r="K641">
        <f>J641*Weighting!$W$17</f>
        <v>0</v>
      </c>
      <c r="M641" s="14"/>
    </row>
    <row r="642" spans="1:25" x14ac:dyDescent="0.25">
      <c r="A642" s="32" t="str">
        <f>IF(Weighting!$P$18&gt;0,B642,"")</f>
        <v/>
      </c>
      <c r="B642" t="e">
        <f>Weighting!$C$18</f>
        <v>#DIV/0!</v>
      </c>
      <c r="C642" t="e">
        <f>Weighting!$F$18</f>
        <v>#NUM!</v>
      </c>
      <c r="D642" t="e">
        <f>IF(C642=1,'Data Transformation'!$G$3+0.5*'Data Transformation'!$W$25,IF(C643=1,D643-'Data Transformation'!$W$25,FALSE))</f>
        <v>#NUM!</v>
      </c>
      <c r="E642">
        <f t="array" ref="E642">IF(ISLOGICAL(D642),"",FREQUENCY(IF('Data Transformation'!$B$425:$B$8425='Bin Analysis'!$B627,'Data Transformation'!$G$425:$G$8425),D642))</f>
        <v>2001</v>
      </c>
      <c r="F642">
        <f t="shared" si="78"/>
        <v>0</v>
      </c>
      <c r="G642">
        <f>Weighting!$H$18</f>
        <v>0</v>
      </c>
      <c r="H642">
        <f t="array" ref="H642">FREQUENCY(IF('Data Transformation'!$B$4:$B$8425=B627,'Data Transformation'!$G$4:$G$8425),'Bin Analysis'!$B642)</f>
        <v>2073</v>
      </c>
      <c r="I642">
        <f t="shared" si="79"/>
        <v>0</v>
      </c>
      <c r="J642">
        <f t="shared" si="80"/>
        <v>0</v>
      </c>
      <c r="K642">
        <f>J642*Weighting!$W$18</f>
        <v>0</v>
      </c>
      <c r="M642" s="14"/>
    </row>
    <row r="643" spans="1:25" x14ac:dyDescent="0.25">
      <c r="A643" s="32" t="str">
        <f>IF(Weighting!$P$19&gt;0,B643,"")</f>
        <v/>
      </c>
      <c r="B643" t="e">
        <f>Weighting!$C$19</f>
        <v>#DIV/0!</v>
      </c>
      <c r="C643" t="e">
        <f>Weighting!$F$19</f>
        <v>#NUM!</v>
      </c>
      <c r="D643" t="e">
        <f>IF(C643=1,'Data Transformation'!$G$3+0.5*'Data Transformation'!$W$25,IF(C644=1,D644-'Data Transformation'!$W$25,FALSE))</f>
        <v>#NUM!</v>
      </c>
      <c r="E643">
        <f t="array" ref="E643">IF(ISLOGICAL(D643),"",FREQUENCY(IF('Data Transformation'!$B$425:$B$8425='Bin Analysis'!$B627,'Data Transformation'!$G$425:$G$8425),D643))</f>
        <v>2001</v>
      </c>
      <c r="F643">
        <f t="shared" si="78"/>
        <v>0</v>
      </c>
      <c r="G643">
        <f>Weighting!$H$19</f>
        <v>0</v>
      </c>
      <c r="H643">
        <f t="array" ref="H643">FREQUENCY(IF('Data Transformation'!$B$4:$B$8425=B627,'Data Transformation'!$G$4:$G$8425),'Bin Analysis'!$B643)</f>
        <v>2073</v>
      </c>
      <c r="I643">
        <f t="shared" si="79"/>
        <v>0</v>
      </c>
      <c r="J643">
        <f t="shared" si="80"/>
        <v>0</v>
      </c>
      <c r="K643">
        <f>J643*Weighting!$W$19</f>
        <v>0</v>
      </c>
      <c r="M643" s="14"/>
    </row>
    <row r="644" spans="1:25" x14ac:dyDescent="0.25">
      <c r="A644" s="32" t="str">
        <f>IF(Weighting!$P$20&gt;0,B644,"")</f>
        <v/>
      </c>
      <c r="B644" t="e">
        <f>Weighting!$C$20</f>
        <v>#DIV/0!</v>
      </c>
      <c r="C644" t="e">
        <f>Weighting!$F$20</f>
        <v>#NUM!</v>
      </c>
      <c r="D644" t="e">
        <f>IF(C644=1,'Data Transformation'!$G$3+0.5*'Data Transformation'!$W$25,IF(C645=1,D645-'Data Transformation'!$W$25,FALSE))</f>
        <v>#NUM!</v>
      </c>
      <c r="E644">
        <f t="array" ref="E644">IF(ISLOGICAL(D644),"",FREQUENCY(IF('Data Transformation'!$B$425:$B$8425='Bin Analysis'!$B627,'Data Transformation'!$G$425:$G$8425),D644))</f>
        <v>2001</v>
      </c>
      <c r="F644">
        <f t="shared" si="78"/>
        <v>0</v>
      </c>
      <c r="G644">
        <f>Weighting!$H$20</f>
        <v>0</v>
      </c>
      <c r="H644">
        <f t="array" ref="H644">FREQUENCY(IF('Data Transformation'!$B$4:$B$8425=B627,'Data Transformation'!$G$4:$G$8425),'Bin Analysis'!$B644)</f>
        <v>2073</v>
      </c>
      <c r="I644">
        <f t="shared" si="79"/>
        <v>0</v>
      </c>
      <c r="J644">
        <f t="shared" si="80"/>
        <v>0</v>
      </c>
      <c r="K644">
        <f>J644*Weighting!$W$20</f>
        <v>0</v>
      </c>
      <c r="M644" s="14"/>
    </row>
    <row r="645" spans="1:25" x14ac:dyDescent="0.25">
      <c r="A645" s="32" t="str">
        <f>IF(Weighting!$P$21&gt;0,B645,"")</f>
        <v/>
      </c>
      <c r="B645" t="e">
        <f>Weighting!$C$21</f>
        <v>#DIV/0!</v>
      </c>
      <c r="C645" t="e">
        <f>Weighting!$F$21</f>
        <v>#NUM!</v>
      </c>
      <c r="D645" t="e">
        <f>IF(C645=1,'Data Transformation'!$G$3+0.5*'Data Transformation'!$W$25,IF(C646=1,D646-'Data Transformation'!$W$25,FALSE))</f>
        <v>#NUM!</v>
      </c>
      <c r="E645">
        <f t="array" ref="E645">IF(ISLOGICAL(D645),"",FREQUENCY(IF('Data Transformation'!$B$425:$B$8425='Bin Analysis'!$B627,'Data Transformation'!$G$425:$G$8425),D645))</f>
        <v>2001</v>
      </c>
      <c r="F645">
        <f t="shared" si="78"/>
        <v>0</v>
      </c>
      <c r="G645">
        <f>Weighting!$H$21</f>
        <v>0</v>
      </c>
      <c r="H645">
        <f t="array" ref="H645">FREQUENCY(IF('Data Transformation'!$B$4:$B$8425=B627,'Data Transformation'!$G$4:$G$8425),'Bin Analysis'!$B645)</f>
        <v>2073</v>
      </c>
      <c r="I645">
        <f t="shared" si="79"/>
        <v>0</v>
      </c>
      <c r="J645">
        <f t="shared" si="80"/>
        <v>0</v>
      </c>
      <c r="K645">
        <f>J645*Weighting!$W$21</f>
        <v>0</v>
      </c>
      <c r="M645" s="14"/>
    </row>
    <row r="646" spans="1:25" x14ac:dyDescent="0.25">
      <c r="A646" s="32" t="str">
        <f>IF(Weighting!$P$22&gt;0,B646,"")</f>
        <v/>
      </c>
      <c r="B646" t="e">
        <f>Weighting!$C$22</f>
        <v>#DIV/0!</v>
      </c>
      <c r="C646" t="e">
        <f>Weighting!$F$22</f>
        <v>#NUM!</v>
      </c>
      <c r="D646" t="e">
        <f>IF(C646=1,'Data Transformation'!$G$3+0.5*'Data Transformation'!$W$25,IF(C647=1,D647-'Data Transformation'!$W$25,FALSE))</f>
        <v>#NUM!</v>
      </c>
      <c r="E646">
        <f t="array" ref="E646">IF(ISLOGICAL(D646),"",FREQUENCY(IF('Data Transformation'!$B$425:$B$8425='Bin Analysis'!$B627,'Data Transformation'!$G$425:$G$8425),D646))</f>
        <v>2001</v>
      </c>
      <c r="F646">
        <f t="shared" si="78"/>
        <v>0</v>
      </c>
      <c r="G646">
        <f>Weighting!$H$22</f>
        <v>0</v>
      </c>
      <c r="H646">
        <f t="array" ref="H646">FREQUENCY(IF('Data Transformation'!$B$4:$B$8425=B627,'Data Transformation'!$G$4:$G$8425),'Bin Analysis'!$B646)</f>
        <v>2073</v>
      </c>
      <c r="I646">
        <f t="shared" si="79"/>
        <v>0</v>
      </c>
      <c r="J646">
        <f t="shared" si="80"/>
        <v>0</v>
      </c>
      <c r="K646">
        <f>J646*Weighting!$W$22</f>
        <v>0</v>
      </c>
      <c r="M646" s="14"/>
    </row>
    <row r="647" spans="1:25" x14ac:dyDescent="0.25">
      <c r="A647" s="32" t="str">
        <f>IF(Weighting!$P$23&gt;0,B647,"")</f>
        <v/>
      </c>
      <c r="B647" t="e">
        <f>Weighting!$C$23</f>
        <v>#DIV/0!</v>
      </c>
      <c r="C647" t="e">
        <f>Weighting!$F$23</f>
        <v>#NUM!</v>
      </c>
      <c r="D647" t="e">
        <f>IF(C647=1,'Data Transformation'!$G$3+0.5*'Data Transformation'!$W$25,IF(C648=1,D648-'Data Transformation'!$W$25,FALSE))</f>
        <v>#NUM!</v>
      </c>
      <c r="E647">
        <f t="array" ref="E647">IF(ISLOGICAL(D647),"",FREQUENCY(IF('Data Transformation'!$B$425:$B$8425='Bin Analysis'!$B627,'Data Transformation'!$G$425:$G$8425),D647))</f>
        <v>2001</v>
      </c>
      <c r="F647">
        <f t="shared" si="78"/>
        <v>0</v>
      </c>
      <c r="G647">
        <f>Weighting!$H$23</f>
        <v>0</v>
      </c>
      <c r="H647">
        <f t="array" ref="H647">FREQUENCY(IF('Data Transformation'!$B$4:$B$8425=B627,'Data Transformation'!$G$4:$G$8425),'Bin Analysis'!$B647)</f>
        <v>2073</v>
      </c>
      <c r="I647">
        <f t="shared" si="79"/>
        <v>0</v>
      </c>
      <c r="J647">
        <f t="shared" si="80"/>
        <v>0</v>
      </c>
      <c r="K647">
        <f>J647*Weighting!$W$23</f>
        <v>0</v>
      </c>
      <c r="M647" s="14"/>
    </row>
    <row r="648" spans="1:25" x14ac:dyDescent="0.25">
      <c r="A648" s="32" t="str">
        <f>IF(Weighting!$P$24&gt;0,B648,"")</f>
        <v/>
      </c>
      <c r="B648" t="e">
        <f>Weighting!$C$24</f>
        <v>#DIV/0!</v>
      </c>
      <c r="C648" t="e">
        <f>Weighting!$F$24</f>
        <v>#NUM!</v>
      </c>
      <c r="D648" t="e">
        <f>IF(C648=1,'Data Transformation'!$G$3+0.5*'Data Transformation'!$W$25,IF(C649=1,D649-'Data Transformation'!$W$25,FALSE))</f>
        <v>#NUM!</v>
      </c>
      <c r="E648">
        <f t="array" ref="E648">IF(ISLOGICAL(D648),"",FREQUENCY(IF('Data Transformation'!$B$425:$B$8425='Bin Analysis'!$B627,'Data Transformation'!$G$425:$G$8425),D648))</f>
        <v>2001</v>
      </c>
      <c r="F648">
        <f t="shared" si="78"/>
        <v>0</v>
      </c>
      <c r="G648">
        <f>Weighting!$H$24</f>
        <v>0</v>
      </c>
      <c r="H648">
        <f t="array" ref="H648">FREQUENCY(IF('Data Transformation'!$B$4:$B$8425=B627,'Data Transformation'!$G$4:$G$8425),'Bin Analysis'!$B648)</f>
        <v>2073</v>
      </c>
      <c r="I648">
        <f t="shared" si="79"/>
        <v>0</v>
      </c>
      <c r="J648">
        <f t="shared" si="80"/>
        <v>0</v>
      </c>
      <c r="K648">
        <f>J648*Weighting!$W$24</f>
        <v>0</v>
      </c>
      <c r="M648" s="14"/>
    </row>
    <row r="649" spans="1:25" x14ac:dyDescent="0.25">
      <c r="A649" s="32" t="str">
        <f>IF(Weighting!$P$25&gt;0,B649,"")</f>
        <v/>
      </c>
      <c r="B649" t="e">
        <f>Weighting!$C$25</f>
        <v>#DIV/0!</v>
      </c>
      <c r="C649" t="e">
        <f>Weighting!$F$25</f>
        <v>#NUM!</v>
      </c>
      <c r="D649" t="e">
        <f>IF(C649=1,'Data Transformation'!$G$3+0.5*'Data Transformation'!$W$25,IF(C650=1,D650-'Data Transformation'!$W$25,FALSE))</f>
        <v>#NUM!</v>
      </c>
      <c r="E649">
        <f t="array" ref="E649">IF(ISLOGICAL(D649),"",FREQUENCY(IF('Data Transformation'!$B$425:$B$8425='Bin Analysis'!$B627,'Data Transformation'!$G$425:$G$8425),D649))</f>
        <v>2001</v>
      </c>
      <c r="F649">
        <f t="shared" si="78"/>
        <v>0</v>
      </c>
      <c r="G649">
        <f>Weighting!$H$25</f>
        <v>0</v>
      </c>
      <c r="H649">
        <f t="array" ref="H649">FREQUENCY(IF('Data Transformation'!$B$4:$B$8425=B627,'Data Transformation'!$G$4:$G$8425),'Bin Analysis'!$B649)</f>
        <v>2073</v>
      </c>
      <c r="I649">
        <f t="shared" si="79"/>
        <v>0</v>
      </c>
      <c r="J649">
        <f t="shared" si="80"/>
        <v>0</v>
      </c>
      <c r="K649">
        <f>J649*Weighting!$W$25</f>
        <v>0</v>
      </c>
      <c r="M649" s="14"/>
    </row>
    <row r="650" spans="1:25" x14ac:dyDescent="0.25">
      <c r="O650"/>
      <c r="P650"/>
      <c r="Q650"/>
      <c r="R650"/>
    </row>
    <row r="651" spans="1:25" ht="23.25" x14ac:dyDescent="0.35">
      <c r="A651" s="21" t="s">
        <v>0</v>
      </c>
      <c r="B651" s="21" t="str">
        <f>IFERROR(VLOOKUP(C651,'Data Transformation'!$L$6:$M$426,2,FALSE),"")</f>
        <v/>
      </c>
      <c r="C651" s="21">
        <f>C627+1</f>
        <v>27</v>
      </c>
      <c r="D651" s="21"/>
      <c r="E651" s="21"/>
      <c r="F651" s="21"/>
      <c r="G651" s="21"/>
      <c r="H651" s="22"/>
      <c r="I651" s="22"/>
      <c r="J651" s="22"/>
      <c r="K651" s="21"/>
      <c r="L651" s="21" t="str">
        <f>B651</f>
        <v/>
      </c>
      <c r="M651" s="23" t="e">
        <f>INDEX('Data Transformation'!$O$4:$O$424,MATCH($B651,'Data Transformation'!$M$4:$M$424,0),MATCH($M$2,'Data Transformation'!$O$3,0))</f>
        <v>#N/A</v>
      </c>
      <c r="N651" s="27" t="e">
        <f>IF('Input and Summary Results'!$J$16="minimum",'Bin Analysis'!X652/(M651-1),'Bin Analysis'!Y651/('Bin Analysis'!M651-1))</f>
        <v>#N/A</v>
      </c>
      <c r="O651" s="27" t="e">
        <f>IF(M651=FALSE,NA(),(VLOOKUP(1,C654:K673,4,FALSE))/(M651-1))</f>
        <v>#N/A</v>
      </c>
      <c r="P651" s="27" t="e">
        <f>IF(M651=FALSE,NA(),SUM(J654:J673)/Weighting!$S$5)</f>
        <v>#N/A</v>
      </c>
      <c r="Q651" s="27" t="e">
        <f>IF(M651=FALSE,NA(),SUM(K654:K673)/Weighting!$S$6)</f>
        <v>#N/A</v>
      </c>
      <c r="R651" s="27" t="e">
        <f>IF(M651=FALSE,NA(),(VLOOKUP(1,G654:K673,3,FALSE))/(M651-1))</f>
        <v>#N/A</v>
      </c>
      <c r="S651" s="22" t="e">
        <f>IF(M651=FALSE,NA(),IF(SUM(J654:J673)=2,"yes","no"))</f>
        <v>#N/A</v>
      </c>
      <c r="X651" s="2" cm="2">
        <f t="array" ref="X651:X652">FREQUENCY(IF('Data Transformation'!$B$425:$B$6424='Bin Analysis'!L651,'Data Transformation'!$G$425:$G$6424),'Data Transformation'!$U$11)</f>
        <v>0</v>
      </c>
      <c r="Y651" s="2" cm="2">
        <f t="array" ref="Y651:Y652">FREQUENCY(IF('Data Transformation'!$B$425:$B$6424='Bin Analysis'!L651,'Data Transformation'!$G$425:$G$6424),'Data Transformation'!$U$12)</f>
        <v>0</v>
      </c>
    </row>
    <row r="652" spans="1:25" x14ac:dyDescent="0.25">
      <c r="A652" s="14" t="s">
        <v>67</v>
      </c>
      <c r="B652" t="s">
        <v>47</v>
      </c>
      <c r="C652" t="s">
        <v>5</v>
      </c>
      <c r="D652" t="s">
        <v>98</v>
      </c>
      <c r="E652" t="s">
        <v>99</v>
      </c>
      <c r="F652" t="s">
        <v>100</v>
      </c>
      <c r="G652" t="s">
        <v>69</v>
      </c>
      <c r="H652" t="s">
        <v>31</v>
      </c>
      <c r="I652" t="s">
        <v>32</v>
      </c>
      <c r="J652" t="s">
        <v>46</v>
      </c>
      <c r="K652" s="14" t="s">
        <v>45</v>
      </c>
      <c r="M652" s="14"/>
      <c r="X652" s="2">
        <v>0</v>
      </c>
      <c r="Y652" s="2">
        <v>0</v>
      </c>
    </row>
    <row r="653" spans="1:25" x14ac:dyDescent="0.25">
      <c r="A653" s="32"/>
      <c r="D653" t="e">
        <f>IF(C653=1,'Data Transformation'!$G$3+0.5*'Data Transformation'!$W$25,IF(C654=1,D654-'Data Transformation'!$W$25,FALSE))</f>
        <v>#NUM!</v>
      </c>
      <c r="E653">
        <f t="array" ref="E653">IF(ISLOGICAL(D653),"",FREQUENCY(IF('Data Transformation'!$B$425:$B$8425='Bin Analysis'!$B651,'Data Transformation'!$G$425:$G$8425),D653))</f>
        <v>2001</v>
      </c>
      <c r="F653" t="e">
        <f>IF(ISLOGICAL(D653),"",E653-E652)</f>
        <v>#VALUE!</v>
      </c>
      <c r="M653" s="14"/>
    </row>
    <row r="654" spans="1:25" x14ac:dyDescent="0.25">
      <c r="A654" s="32" t="e">
        <f>IF(Weighting!$P$6&gt;0,B654,"")</f>
        <v>#NUM!</v>
      </c>
      <c r="B654" t="e">
        <f>Weighting!$C$6</f>
        <v>#DIV/0!</v>
      </c>
      <c r="C654" t="e">
        <f>Weighting!$F$6</f>
        <v>#NUM!</v>
      </c>
      <c r="D654" t="e">
        <f>IF(C654=1,'Data Transformation'!$G$3+0.5*'Data Transformation'!$W$25,IF(C655=1,D655-'Data Transformation'!$W$25,FALSE))</f>
        <v>#NUM!</v>
      </c>
      <c r="E654">
        <f t="array" ref="E654">IF(ISLOGICAL(D654),"",FREQUENCY(IF('Data Transformation'!$B$425:$B$8425='Bin Analysis'!$B651,'Data Transformation'!$G$425:$G$8425),D654))</f>
        <v>2001</v>
      </c>
      <c r="F654">
        <f>IF(ISLOGICAL(D654),"",E654-E653)</f>
        <v>0</v>
      </c>
      <c r="G654">
        <f>Weighting!$H$6</f>
        <v>1</v>
      </c>
      <c r="H654">
        <f t="array" ref="H654">FREQUENCY(IF('Data Transformation'!$B$4:$B$8425=B651,'Data Transformation'!$G$4:$G$8425),'Bin Analysis'!$B654)</f>
        <v>2073</v>
      </c>
      <c r="I654">
        <f>H654-H653</f>
        <v>2073</v>
      </c>
      <c r="J654">
        <f>IF(I654=0,0,1)</f>
        <v>1</v>
      </c>
      <c r="K654" t="e">
        <f>J654*Weighting!$W$6</f>
        <v>#NUM!</v>
      </c>
      <c r="M654" s="14"/>
    </row>
    <row r="655" spans="1:25" x14ac:dyDescent="0.25">
      <c r="A655" s="32" t="str">
        <f>IF(Weighting!$P$7&gt;0,B655,"")</f>
        <v/>
      </c>
      <c r="B655" t="e">
        <f>Weighting!$C$7</f>
        <v>#DIV/0!</v>
      </c>
      <c r="C655" t="e">
        <f>Weighting!$F$7</f>
        <v>#NUM!</v>
      </c>
      <c r="D655" t="e">
        <f>IF(C655=1,'Data Transformation'!$G$3+0.5*'Data Transformation'!$W$25,IF(C656=1,D656-'Data Transformation'!$W$25,FALSE))</f>
        <v>#NUM!</v>
      </c>
      <c r="E655">
        <f t="array" ref="E655">IF(ISLOGICAL(D655),"",FREQUENCY(IF('Data Transformation'!$B$425:$B$8425='Bin Analysis'!$B651,'Data Transformation'!$G$425:$G$8425),D655))</f>
        <v>2001</v>
      </c>
      <c r="F655">
        <f t="shared" ref="F655:F673" si="81">IF(ISLOGICAL(D655),"",E655-E654)</f>
        <v>0</v>
      </c>
      <c r="G655">
        <f>Weighting!$H$7</f>
        <v>0</v>
      </c>
      <c r="H655">
        <f t="array" ref="H655">FREQUENCY(IF('Data Transformation'!$B$4:$B$8425=B651,'Data Transformation'!$G$4:$G$8425),'Bin Analysis'!$B655)</f>
        <v>2073</v>
      </c>
      <c r="I655">
        <f t="shared" ref="I655:I673" si="82">H655-H654</f>
        <v>0</v>
      </c>
      <c r="J655">
        <f>IF(I655=0,0,1)</f>
        <v>0</v>
      </c>
      <c r="K655">
        <f>J655*Weighting!$W$7</f>
        <v>0</v>
      </c>
      <c r="M655" s="14"/>
    </row>
    <row r="656" spans="1:25" x14ac:dyDescent="0.25">
      <c r="A656" s="32" t="str">
        <f>IF(Weighting!$P$8&gt;0,B656,"")</f>
        <v/>
      </c>
      <c r="B656" t="e">
        <f>Weighting!$C$8</f>
        <v>#DIV/0!</v>
      </c>
      <c r="C656" t="e">
        <f>Weighting!$F$8</f>
        <v>#NUM!</v>
      </c>
      <c r="D656" t="e">
        <f>IF(C656=1,'Data Transformation'!$G$3+0.5*'Data Transformation'!$W$25,IF(C657=1,D657-'Data Transformation'!$W$25,FALSE))</f>
        <v>#NUM!</v>
      </c>
      <c r="E656">
        <f t="array" ref="E656">IF(ISLOGICAL(D656),"",FREQUENCY(IF('Data Transformation'!$B$425:$B$8425='Bin Analysis'!$B651,'Data Transformation'!$G$425:$G$8425),D656))</f>
        <v>2001</v>
      </c>
      <c r="F656">
        <f t="shared" si="81"/>
        <v>0</v>
      </c>
      <c r="G656">
        <f>Weighting!$H$8</f>
        <v>0</v>
      </c>
      <c r="H656">
        <f t="array" ref="H656">FREQUENCY(IF('Data Transformation'!$B$4:$B$8425=B651,'Data Transformation'!$G$4:$G$8425),'Bin Analysis'!$B656)</f>
        <v>2073</v>
      </c>
      <c r="I656">
        <f t="shared" si="82"/>
        <v>0</v>
      </c>
      <c r="J656">
        <f t="shared" ref="J656:J673" si="83">IF(I656=0,0,1)</f>
        <v>0</v>
      </c>
      <c r="K656">
        <f>J656*Weighting!$W$8</f>
        <v>0</v>
      </c>
      <c r="M656" s="14"/>
    </row>
    <row r="657" spans="1:13" x14ac:dyDescent="0.25">
      <c r="A657" s="32" t="str">
        <f>IF(Weighting!$P$9&gt;0,B657,"")</f>
        <v/>
      </c>
      <c r="B657" s="50" t="e">
        <f>Weighting!$C$9</f>
        <v>#DIV/0!</v>
      </c>
      <c r="C657" t="e">
        <f>Weighting!$F$9</f>
        <v>#NUM!</v>
      </c>
      <c r="D657" t="e">
        <f>IF(C657=1,'Data Transformation'!$G$3+0.5*'Data Transformation'!$W$25,IF(C658=1,D658-'Data Transformation'!$W$25,FALSE))</f>
        <v>#NUM!</v>
      </c>
      <c r="E657">
        <f t="array" ref="E657">IF(ISLOGICAL(D657),"",FREQUENCY(IF('Data Transformation'!$B$425:$B$8425='Bin Analysis'!$B651,'Data Transformation'!$G$425:$G$8425),D657))</f>
        <v>2001</v>
      </c>
      <c r="F657">
        <f t="shared" si="81"/>
        <v>0</v>
      </c>
      <c r="G657">
        <f>Weighting!$H$9</f>
        <v>0</v>
      </c>
      <c r="H657">
        <f t="array" ref="H657">FREQUENCY(IF('Data Transformation'!$B$4:$B$8425=B651,'Data Transformation'!$G$4:$G$8425),'Bin Analysis'!$B657)</f>
        <v>2073</v>
      </c>
      <c r="I657">
        <f t="shared" si="82"/>
        <v>0</v>
      </c>
      <c r="J657">
        <f t="shared" si="83"/>
        <v>0</v>
      </c>
      <c r="K657">
        <f>J657*Weighting!$W$9</f>
        <v>0</v>
      </c>
      <c r="M657" s="14"/>
    </row>
    <row r="658" spans="1:13" x14ac:dyDescent="0.25">
      <c r="A658" s="32" t="str">
        <f>IF(Weighting!$P$10&gt;0,B658,"")</f>
        <v/>
      </c>
      <c r="B658" t="e">
        <f>Weighting!$C$10</f>
        <v>#DIV/0!</v>
      </c>
      <c r="C658" t="e">
        <f>Weighting!$F$10</f>
        <v>#NUM!</v>
      </c>
      <c r="D658" t="e">
        <f>IF(C658=1,'Data Transformation'!$G$3+0.5*'Data Transformation'!$W$25,IF(C659=1,D659-'Data Transformation'!$W$25,FALSE))</f>
        <v>#NUM!</v>
      </c>
      <c r="E658">
        <f t="array" ref="E658">IF(ISLOGICAL(D658),"",FREQUENCY(IF('Data Transformation'!$B$425:$B$8425='Bin Analysis'!$B651,'Data Transformation'!$G$425:$G$8425),D658))</f>
        <v>2001</v>
      </c>
      <c r="F658">
        <f t="shared" si="81"/>
        <v>0</v>
      </c>
      <c r="G658">
        <f>Weighting!$H$10</f>
        <v>0</v>
      </c>
      <c r="H658">
        <f t="array" ref="H658">FREQUENCY(IF('Data Transformation'!$B$4:$B$8425=B651,'Data Transformation'!$G$4:$G$8425),'Bin Analysis'!$B658)</f>
        <v>2073</v>
      </c>
      <c r="I658">
        <f t="shared" si="82"/>
        <v>0</v>
      </c>
      <c r="J658">
        <f t="shared" si="83"/>
        <v>0</v>
      </c>
      <c r="K658">
        <f>J658*Weighting!$W$10</f>
        <v>0</v>
      </c>
      <c r="M658" s="14"/>
    </row>
    <row r="659" spans="1:13" x14ac:dyDescent="0.25">
      <c r="A659" s="32" t="str">
        <f>IF(Weighting!$P$11&gt;0,B659,"")</f>
        <v/>
      </c>
      <c r="B659" t="e">
        <f>Weighting!$C$11</f>
        <v>#DIV/0!</v>
      </c>
      <c r="C659" t="e">
        <f>Weighting!$F$11</f>
        <v>#NUM!</v>
      </c>
      <c r="D659" t="e">
        <f>IF(C659=1,'Data Transformation'!$G$3+0.5*'Data Transformation'!$W$25,IF(C660=1,D660-'Data Transformation'!$W$25,FALSE))</f>
        <v>#NUM!</v>
      </c>
      <c r="E659">
        <f t="array" ref="E659">IF(ISLOGICAL(D659),"",FREQUENCY(IF('Data Transformation'!$B$425:$B$8425='Bin Analysis'!$B651,'Data Transformation'!$G$425:$G$8425),D659))</f>
        <v>2001</v>
      </c>
      <c r="F659">
        <f t="shared" si="81"/>
        <v>0</v>
      </c>
      <c r="G659">
        <f>Weighting!$H$11</f>
        <v>0</v>
      </c>
      <c r="H659">
        <f t="array" ref="H659">FREQUENCY(IF('Data Transformation'!$B$4:$B$8425=B651,'Data Transformation'!$G$4:$G$8425),'Bin Analysis'!$B659)</f>
        <v>2073</v>
      </c>
      <c r="I659">
        <f t="shared" si="82"/>
        <v>0</v>
      </c>
      <c r="J659">
        <f t="shared" si="83"/>
        <v>0</v>
      </c>
      <c r="K659">
        <f>J659*Weighting!$W$11</f>
        <v>0</v>
      </c>
      <c r="M659" s="14"/>
    </row>
    <row r="660" spans="1:13" x14ac:dyDescent="0.25">
      <c r="A660" s="32" t="str">
        <f>IF(Weighting!$P$12&gt;0,B660,"")</f>
        <v/>
      </c>
      <c r="B660" t="e">
        <f>Weighting!$C$12</f>
        <v>#DIV/0!</v>
      </c>
      <c r="C660" t="e">
        <f>Weighting!$F$12</f>
        <v>#NUM!</v>
      </c>
      <c r="D660" t="e">
        <f>IF(C660=1,'Data Transformation'!$G$3+0.5*'Data Transformation'!$W$25,IF(C661=1,D661-'Data Transformation'!$W$25,FALSE))</f>
        <v>#NUM!</v>
      </c>
      <c r="E660">
        <f t="array" ref="E660">IF(ISLOGICAL(D660),"",FREQUENCY(IF('Data Transformation'!$B$425:$B$8425='Bin Analysis'!$B651,'Data Transformation'!$G$425:$G$8425),D660))</f>
        <v>2001</v>
      </c>
      <c r="F660">
        <f t="shared" si="81"/>
        <v>0</v>
      </c>
      <c r="G660">
        <f>Weighting!$H$12</f>
        <v>0</v>
      </c>
      <c r="H660">
        <f t="array" ref="H660">FREQUENCY(IF('Data Transformation'!$B$4:$B$8425=B651,'Data Transformation'!$G$4:$G$8425),'Bin Analysis'!$B660)</f>
        <v>2073</v>
      </c>
      <c r="I660">
        <f t="shared" si="82"/>
        <v>0</v>
      </c>
      <c r="J660">
        <f t="shared" si="83"/>
        <v>0</v>
      </c>
      <c r="K660">
        <f>J660*Weighting!$W$12</f>
        <v>0</v>
      </c>
      <c r="M660" s="14"/>
    </row>
    <row r="661" spans="1:13" x14ac:dyDescent="0.25">
      <c r="A661" s="32" t="str">
        <f>IF(Weighting!$P$13&gt;0,B661,"")</f>
        <v/>
      </c>
      <c r="B661" t="e">
        <f>Weighting!$C$13</f>
        <v>#DIV/0!</v>
      </c>
      <c r="C661" t="e">
        <f>Weighting!$F$13</f>
        <v>#NUM!</v>
      </c>
      <c r="D661" t="e">
        <f>IF(C661=1,'Data Transformation'!$G$3+0.5*'Data Transformation'!$W$25,IF(C662=1,D662-'Data Transformation'!$W$25,FALSE))</f>
        <v>#NUM!</v>
      </c>
      <c r="E661">
        <f t="array" ref="E661">IF(ISLOGICAL(D661),"",FREQUENCY(IF('Data Transformation'!$B$425:$B$8425='Bin Analysis'!$B651,'Data Transformation'!$G$425:$G$8425),D661))</f>
        <v>2001</v>
      </c>
      <c r="F661">
        <f t="shared" si="81"/>
        <v>0</v>
      </c>
      <c r="G661">
        <f>Weighting!$H$13</f>
        <v>0</v>
      </c>
      <c r="H661">
        <f t="array" ref="H661">FREQUENCY(IF('Data Transformation'!$B$4:$B$8425=B651,'Data Transformation'!$G$4:$G$8425),'Bin Analysis'!$B661)</f>
        <v>2073</v>
      </c>
      <c r="I661">
        <f t="shared" si="82"/>
        <v>0</v>
      </c>
      <c r="J661">
        <f t="shared" si="83"/>
        <v>0</v>
      </c>
      <c r="K661">
        <f>J661*Weighting!$W$13</f>
        <v>0</v>
      </c>
      <c r="M661" s="14"/>
    </row>
    <row r="662" spans="1:13" x14ac:dyDescent="0.25">
      <c r="A662" s="32" t="str">
        <f>IF(Weighting!$P$14&gt;0,B662,"")</f>
        <v/>
      </c>
      <c r="B662" t="e">
        <f>Weighting!$C$14</f>
        <v>#DIV/0!</v>
      </c>
      <c r="C662" t="e">
        <f>Weighting!$F$14</f>
        <v>#NUM!</v>
      </c>
      <c r="D662" t="e">
        <f>IF(C662=1,'Data Transformation'!$G$3+0.5*'Data Transformation'!$W$25,IF(C663=1,D663-'Data Transformation'!$W$25,FALSE))</f>
        <v>#NUM!</v>
      </c>
      <c r="E662">
        <f t="array" ref="E662">IF(ISLOGICAL(D662),"",FREQUENCY(IF('Data Transformation'!$B$425:$B$8425='Bin Analysis'!$B651,'Data Transformation'!$G$425:$G$8425),D662))</f>
        <v>2001</v>
      </c>
      <c r="F662">
        <f t="shared" si="81"/>
        <v>0</v>
      </c>
      <c r="G662">
        <f>Weighting!$H$14</f>
        <v>0</v>
      </c>
      <c r="H662">
        <f t="array" ref="H662">FREQUENCY(IF('Data Transformation'!$B$4:$B$8425=B651,'Data Transformation'!$G$4:$G$8425),'Bin Analysis'!$B662)</f>
        <v>2073</v>
      </c>
      <c r="I662">
        <f t="shared" si="82"/>
        <v>0</v>
      </c>
      <c r="J662">
        <f t="shared" si="83"/>
        <v>0</v>
      </c>
      <c r="K662">
        <f>J662*Weighting!$W$14</f>
        <v>0</v>
      </c>
      <c r="M662" s="14"/>
    </row>
    <row r="663" spans="1:13" x14ac:dyDescent="0.25">
      <c r="A663" s="32" t="str">
        <f>IF(Weighting!$P$15&gt;0,B663,"")</f>
        <v/>
      </c>
      <c r="B663" t="e">
        <f>Weighting!$C$15</f>
        <v>#DIV/0!</v>
      </c>
      <c r="C663" t="e">
        <f>Weighting!$F$15</f>
        <v>#NUM!</v>
      </c>
      <c r="D663" t="e">
        <f>IF(C663=1,'Data Transformation'!$G$3+0.5*'Data Transformation'!$W$25,IF(C664=1,D664-'Data Transformation'!$W$25,FALSE))</f>
        <v>#NUM!</v>
      </c>
      <c r="E663">
        <f t="array" ref="E663">IF(ISLOGICAL(D663),"",FREQUENCY(IF('Data Transformation'!$B$425:$B$8425='Bin Analysis'!$B651,'Data Transformation'!$G$425:$G$8425),D663))</f>
        <v>2001</v>
      </c>
      <c r="F663">
        <f t="shared" si="81"/>
        <v>0</v>
      </c>
      <c r="G663">
        <f>Weighting!$H$15</f>
        <v>0</v>
      </c>
      <c r="H663">
        <f t="array" ref="H663">FREQUENCY(IF('Data Transformation'!$B$4:$B$8425=B651,'Data Transformation'!$G$4:$G$8425),'Bin Analysis'!$B663)</f>
        <v>2073</v>
      </c>
      <c r="I663">
        <f t="shared" si="82"/>
        <v>0</v>
      </c>
      <c r="J663">
        <f t="shared" si="83"/>
        <v>0</v>
      </c>
      <c r="K663">
        <f>J663*Weighting!$W$15</f>
        <v>0</v>
      </c>
      <c r="M663" s="14"/>
    </row>
    <row r="664" spans="1:13" x14ac:dyDescent="0.25">
      <c r="A664" s="32" t="str">
        <f>IF(Weighting!$P$16&gt;0,B664,"")</f>
        <v/>
      </c>
      <c r="B664" t="e">
        <f>Weighting!$C$16</f>
        <v>#DIV/0!</v>
      </c>
      <c r="C664" t="e">
        <f>Weighting!$F$16</f>
        <v>#NUM!</v>
      </c>
      <c r="D664" t="e">
        <f>IF(C664=1,'Data Transformation'!$G$3+0.5*'Data Transformation'!$W$25,IF(C665=1,D665-'Data Transformation'!$W$25,FALSE))</f>
        <v>#NUM!</v>
      </c>
      <c r="E664">
        <f t="array" ref="E664">IF(ISLOGICAL(D664),"",FREQUENCY(IF('Data Transformation'!$B$425:$B$8425='Bin Analysis'!$B651,'Data Transformation'!$G$425:$G$8425),D664))</f>
        <v>2001</v>
      </c>
      <c r="F664">
        <f t="shared" si="81"/>
        <v>0</v>
      </c>
      <c r="G664">
        <f>Weighting!$H$16</f>
        <v>0</v>
      </c>
      <c r="H664">
        <f t="array" ref="H664">FREQUENCY(IF('Data Transformation'!$B$4:$B$8425=B651,'Data Transformation'!$G$4:$G$8425),'Bin Analysis'!$B664)</f>
        <v>2073</v>
      </c>
      <c r="I664">
        <f t="shared" si="82"/>
        <v>0</v>
      </c>
      <c r="J664">
        <f t="shared" si="83"/>
        <v>0</v>
      </c>
      <c r="K664">
        <f>J664*Weighting!$W$16</f>
        <v>0</v>
      </c>
      <c r="M664" s="14"/>
    </row>
    <row r="665" spans="1:13" x14ac:dyDescent="0.25">
      <c r="A665" s="32" t="str">
        <f>IF(Weighting!$P$17&gt;0,B665,"")</f>
        <v/>
      </c>
      <c r="B665" t="e">
        <f>Weighting!$C$17</f>
        <v>#DIV/0!</v>
      </c>
      <c r="C665" t="e">
        <f>Weighting!$F$17</f>
        <v>#NUM!</v>
      </c>
      <c r="D665" t="e">
        <f>IF(C665=1,'Data Transformation'!$G$3+0.5*'Data Transformation'!$W$25,IF(C666=1,D666-'Data Transformation'!$W$25,FALSE))</f>
        <v>#NUM!</v>
      </c>
      <c r="E665">
        <f t="array" ref="E665">IF(ISLOGICAL(D665),"",FREQUENCY(IF('Data Transformation'!$B$425:$B$8425='Bin Analysis'!$B651,'Data Transformation'!$G$425:$G$8425),D665))</f>
        <v>2001</v>
      </c>
      <c r="F665">
        <f t="shared" si="81"/>
        <v>0</v>
      </c>
      <c r="G665">
        <f>Weighting!$H$17</f>
        <v>0</v>
      </c>
      <c r="H665">
        <f t="array" ref="H665">FREQUENCY(IF('Data Transformation'!$B$4:$B$8425=B651,'Data Transformation'!$G$4:$G$8425),'Bin Analysis'!$B665)</f>
        <v>2073</v>
      </c>
      <c r="I665">
        <f t="shared" si="82"/>
        <v>0</v>
      </c>
      <c r="J665">
        <f t="shared" si="83"/>
        <v>0</v>
      </c>
      <c r="K665">
        <f>J665*Weighting!$W$17</f>
        <v>0</v>
      </c>
      <c r="M665" s="14"/>
    </row>
    <row r="666" spans="1:13" x14ac:dyDescent="0.25">
      <c r="A666" s="32" t="str">
        <f>IF(Weighting!$P$18&gt;0,B666,"")</f>
        <v/>
      </c>
      <c r="B666" t="e">
        <f>Weighting!$C$18</f>
        <v>#DIV/0!</v>
      </c>
      <c r="C666" t="e">
        <f>Weighting!$F$18</f>
        <v>#NUM!</v>
      </c>
      <c r="D666" t="e">
        <f>IF(C666=1,'Data Transformation'!$G$3+0.5*'Data Transformation'!$W$25,IF(C667=1,D667-'Data Transformation'!$W$25,FALSE))</f>
        <v>#NUM!</v>
      </c>
      <c r="E666">
        <f t="array" ref="E666">IF(ISLOGICAL(D666),"",FREQUENCY(IF('Data Transformation'!$B$425:$B$8425='Bin Analysis'!$B651,'Data Transformation'!$G$425:$G$8425),D666))</f>
        <v>2001</v>
      </c>
      <c r="F666">
        <f t="shared" si="81"/>
        <v>0</v>
      </c>
      <c r="G666">
        <f>Weighting!$H$18</f>
        <v>0</v>
      </c>
      <c r="H666">
        <f t="array" ref="H666">FREQUENCY(IF('Data Transformation'!$B$4:$B$8425=B651,'Data Transformation'!$G$4:$G$8425),'Bin Analysis'!$B666)</f>
        <v>2073</v>
      </c>
      <c r="I666">
        <f t="shared" si="82"/>
        <v>0</v>
      </c>
      <c r="J666">
        <f t="shared" si="83"/>
        <v>0</v>
      </c>
      <c r="K666">
        <f>J666*Weighting!$W$18</f>
        <v>0</v>
      </c>
      <c r="M666" s="14"/>
    </row>
    <row r="667" spans="1:13" x14ac:dyDescent="0.25">
      <c r="A667" s="32" t="str">
        <f>IF(Weighting!$P$19&gt;0,B667,"")</f>
        <v/>
      </c>
      <c r="B667" t="e">
        <f>Weighting!$C$19</f>
        <v>#DIV/0!</v>
      </c>
      <c r="C667" t="e">
        <f>Weighting!$F$19</f>
        <v>#NUM!</v>
      </c>
      <c r="D667" t="e">
        <f>IF(C667=1,'Data Transformation'!$G$3+0.5*'Data Transformation'!$W$25,IF(C668=1,D668-'Data Transformation'!$W$25,FALSE))</f>
        <v>#NUM!</v>
      </c>
      <c r="E667">
        <f t="array" ref="E667">IF(ISLOGICAL(D667),"",FREQUENCY(IF('Data Transformation'!$B$425:$B$8425='Bin Analysis'!$B651,'Data Transformation'!$G$425:$G$8425),D667))</f>
        <v>2001</v>
      </c>
      <c r="F667">
        <f t="shared" si="81"/>
        <v>0</v>
      </c>
      <c r="G667">
        <f>Weighting!$H$19</f>
        <v>0</v>
      </c>
      <c r="H667">
        <f t="array" ref="H667">FREQUENCY(IF('Data Transformation'!$B$4:$B$8425=B651,'Data Transformation'!$G$4:$G$8425),'Bin Analysis'!$B667)</f>
        <v>2073</v>
      </c>
      <c r="I667">
        <f t="shared" si="82"/>
        <v>0</v>
      </c>
      <c r="J667">
        <f t="shared" si="83"/>
        <v>0</v>
      </c>
      <c r="K667">
        <f>J667*Weighting!$W$19</f>
        <v>0</v>
      </c>
      <c r="M667" s="14"/>
    </row>
    <row r="668" spans="1:13" x14ac:dyDescent="0.25">
      <c r="A668" s="32" t="str">
        <f>IF(Weighting!$P$20&gt;0,B668,"")</f>
        <v/>
      </c>
      <c r="B668" t="e">
        <f>Weighting!$C$20</f>
        <v>#DIV/0!</v>
      </c>
      <c r="C668" t="e">
        <f>Weighting!$F$20</f>
        <v>#NUM!</v>
      </c>
      <c r="D668" t="e">
        <f>IF(C668=1,'Data Transformation'!$G$3+0.5*'Data Transformation'!$W$25,IF(C669=1,D669-'Data Transformation'!$W$25,FALSE))</f>
        <v>#NUM!</v>
      </c>
      <c r="E668">
        <f t="array" ref="E668">IF(ISLOGICAL(D668),"",FREQUENCY(IF('Data Transformation'!$B$425:$B$8425='Bin Analysis'!$B651,'Data Transformation'!$G$425:$G$8425),D668))</f>
        <v>2001</v>
      </c>
      <c r="F668">
        <f t="shared" si="81"/>
        <v>0</v>
      </c>
      <c r="G668">
        <f>Weighting!$H$20</f>
        <v>0</v>
      </c>
      <c r="H668">
        <f t="array" ref="H668">FREQUENCY(IF('Data Transformation'!$B$4:$B$8425=B651,'Data Transformation'!$G$4:$G$8425),'Bin Analysis'!$B668)</f>
        <v>2073</v>
      </c>
      <c r="I668">
        <f t="shared" si="82"/>
        <v>0</v>
      </c>
      <c r="J668">
        <f t="shared" si="83"/>
        <v>0</v>
      </c>
      <c r="K668">
        <f>J668*Weighting!$W$20</f>
        <v>0</v>
      </c>
      <c r="M668" s="14"/>
    </row>
    <row r="669" spans="1:13" x14ac:dyDescent="0.25">
      <c r="A669" s="32" t="str">
        <f>IF(Weighting!$P$21&gt;0,B669,"")</f>
        <v/>
      </c>
      <c r="B669" t="e">
        <f>Weighting!$C$21</f>
        <v>#DIV/0!</v>
      </c>
      <c r="C669" t="e">
        <f>Weighting!$F$21</f>
        <v>#NUM!</v>
      </c>
      <c r="D669" t="e">
        <f>IF(C669=1,'Data Transformation'!$G$3+0.5*'Data Transformation'!$W$25,IF(C670=1,D670-'Data Transformation'!$W$25,FALSE))</f>
        <v>#NUM!</v>
      </c>
      <c r="E669">
        <f t="array" ref="E669">IF(ISLOGICAL(D669),"",FREQUENCY(IF('Data Transformation'!$B$425:$B$8425='Bin Analysis'!$B651,'Data Transformation'!$G$425:$G$8425),D669))</f>
        <v>2001</v>
      </c>
      <c r="F669">
        <f t="shared" si="81"/>
        <v>0</v>
      </c>
      <c r="G669">
        <f>Weighting!$H$21</f>
        <v>0</v>
      </c>
      <c r="H669">
        <f t="array" ref="H669">FREQUENCY(IF('Data Transformation'!$B$4:$B$8425=B651,'Data Transformation'!$G$4:$G$8425),'Bin Analysis'!$B669)</f>
        <v>2073</v>
      </c>
      <c r="I669">
        <f t="shared" si="82"/>
        <v>0</v>
      </c>
      <c r="J669">
        <f t="shared" si="83"/>
        <v>0</v>
      </c>
      <c r="K669">
        <f>J669*Weighting!$W$21</f>
        <v>0</v>
      </c>
      <c r="M669" s="14"/>
    </row>
    <row r="670" spans="1:13" x14ac:dyDescent="0.25">
      <c r="A670" s="32" t="str">
        <f>IF(Weighting!$P$22&gt;0,B670,"")</f>
        <v/>
      </c>
      <c r="B670" t="e">
        <f>Weighting!$C$22</f>
        <v>#DIV/0!</v>
      </c>
      <c r="C670" t="e">
        <f>Weighting!$F$22</f>
        <v>#NUM!</v>
      </c>
      <c r="D670" t="e">
        <f>IF(C670=1,'Data Transformation'!$G$3+0.5*'Data Transformation'!$W$25,IF(C671=1,D671-'Data Transformation'!$W$25,FALSE))</f>
        <v>#NUM!</v>
      </c>
      <c r="E670">
        <f t="array" ref="E670">IF(ISLOGICAL(D670),"",FREQUENCY(IF('Data Transformation'!$B$425:$B$8425='Bin Analysis'!$B651,'Data Transformation'!$G$425:$G$8425),D670))</f>
        <v>2001</v>
      </c>
      <c r="F670">
        <f t="shared" si="81"/>
        <v>0</v>
      </c>
      <c r="G670">
        <f>Weighting!$H$22</f>
        <v>0</v>
      </c>
      <c r="H670">
        <f t="array" ref="H670">FREQUENCY(IF('Data Transformation'!$B$4:$B$8425=B651,'Data Transformation'!$G$4:$G$8425),'Bin Analysis'!$B670)</f>
        <v>2073</v>
      </c>
      <c r="I670">
        <f t="shared" si="82"/>
        <v>0</v>
      </c>
      <c r="J670">
        <f t="shared" si="83"/>
        <v>0</v>
      </c>
      <c r="K670">
        <f>J670*Weighting!$W$22</f>
        <v>0</v>
      </c>
      <c r="M670" s="14"/>
    </row>
    <row r="671" spans="1:13" x14ac:dyDescent="0.25">
      <c r="A671" s="32" t="str">
        <f>IF(Weighting!$P$23&gt;0,B671,"")</f>
        <v/>
      </c>
      <c r="B671" t="e">
        <f>Weighting!$C$23</f>
        <v>#DIV/0!</v>
      </c>
      <c r="C671" t="e">
        <f>Weighting!$F$23</f>
        <v>#NUM!</v>
      </c>
      <c r="D671" t="e">
        <f>IF(C671=1,'Data Transformation'!$G$3+0.5*'Data Transformation'!$W$25,IF(C672=1,D672-'Data Transformation'!$W$25,FALSE))</f>
        <v>#NUM!</v>
      </c>
      <c r="E671">
        <f t="array" ref="E671">IF(ISLOGICAL(D671),"",FREQUENCY(IF('Data Transformation'!$B$425:$B$8425='Bin Analysis'!$B651,'Data Transformation'!$G$425:$G$8425),D671))</f>
        <v>2001</v>
      </c>
      <c r="F671">
        <f t="shared" si="81"/>
        <v>0</v>
      </c>
      <c r="G671">
        <f>Weighting!$H$23</f>
        <v>0</v>
      </c>
      <c r="H671">
        <f t="array" ref="H671">FREQUENCY(IF('Data Transformation'!$B$4:$B$8425=B651,'Data Transformation'!$G$4:$G$8425),'Bin Analysis'!$B671)</f>
        <v>2073</v>
      </c>
      <c r="I671">
        <f t="shared" si="82"/>
        <v>0</v>
      </c>
      <c r="J671">
        <f t="shared" si="83"/>
        <v>0</v>
      </c>
      <c r="K671">
        <f>J671*Weighting!$W$23</f>
        <v>0</v>
      </c>
      <c r="M671" s="14"/>
    </row>
    <row r="672" spans="1:13" x14ac:dyDescent="0.25">
      <c r="A672" s="32" t="str">
        <f>IF(Weighting!$P$24&gt;0,B672,"")</f>
        <v/>
      </c>
      <c r="B672" t="e">
        <f>Weighting!$C$24</f>
        <v>#DIV/0!</v>
      </c>
      <c r="C672" t="e">
        <f>Weighting!$F$24</f>
        <v>#NUM!</v>
      </c>
      <c r="D672" t="e">
        <f>IF(C672=1,'Data Transformation'!$G$3+0.5*'Data Transformation'!$W$25,IF(C673=1,D673-'Data Transformation'!$W$25,FALSE))</f>
        <v>#NUM!</v>
      </c>
      <c r="E672">
        <f t="array" ref="E672">IF(ISLOGICAL(D672),"",FREQUENCY(IF('Data Transformation'!$B$425:$B$8425='Bin Analysis'!$B651,'Data Transformation'!$G$425:$G$8425),D672))</f>
        <v>2001</v>
      </c>
      <c r="F672">
        <f t="shared" si="81"/>
        <v>0</v>
      </c>
      <c r="G672">
        <f>Weighting!$H$24</f>
        <v>0</v>
      </c>
      <c r="H672">
        <f t="array" ref="H672">FREQUENCY(IF('Data Transformation'!$B$4:$B$8425=B651,'Data Transformation'!$G$4:$G$8425),'Bin Analysis'!$B672)</f>
        <v>2073</v>
      </c>
      <c r="I672">
        <f t="shared" si="82"/>
        <v>0</v>
      </c>
      <c r="J672">
        <f t="shared" si="83"/>
        <v>0</v>
      </c>
      <c r="K672">
        <f>J672*Weighting!$W$24</f>
        <v>0</v>
      </c>
      <c r="M672" s="14"/>
    </row>
    <row r="673" spans="1:25" x14ac:dyDescent="0.25">
      <c r="A673" s="32" t="str">
        <f>IF(Weighting!$P$25&gt;0,B673,"")</f>
        <v/>
      </c>
      <c r="B673" t="e">
        <f>Weighting!$C$25</f>
        <v>#DIV/0!</v>
      </c>
      <c r="C673" t="e">
        <f>Weighting!$F$25</f>
        <v>#NUM!</v>
      </c>
      <c r="D673" t="e">
        <f>IF(C673=1,'Data Transformation'!$G$3+0.5*'Data Transformation'!$W$25,IF(C674=1,D674-'Data Transformation'!$W$25,FALSE))</f>
        <v>#NUM!</v>
      </c>
      <c r="E673">
        <f t="array" ref="E673">IF(ISLOGICAL(D673),"",FREQUENCY(IF('Data Transformation'!$B$425:$B$8425='Bin Analysis'!$B651,'Data Transformation'!$G$425:$G$8425),D673))</f>
        <v>2001</v>
      </c>
      <c r="F673">
        <f t="shared" si="81"/>
        <v>0</v>
      </c>
      <c r="G673">
        <f>Weighting!$H$25</f>
        <v>0</v>
      </c>
      <c r="H673">
        <f t="array" ref="H673">FREQUENCY(IF('Data Transformation'!$B$4:$B$8425=B651,'Data Transformation'!$G$4:$G$8425),'Bin Analysis'!$B673)</f>
        <v>2073</v>
      </c>
      <c r="I673">
        <f t="shared" si="82"/>
        <v>0</v>
      </c>
      <c r="J673">
        <f t="shared" si="83"/>
        <v>0</v>
      </c>
      <c r="K673">
        <f>J673*Weighting!$W$25</f>
        <v>0</v>
      </c>
      <c r="M673" s="14"/>
    </row>
    <row r="674" spans="1:25" x14ac:dyDescent="0.25">
      <c r="O674"/>
      <c r="P674"/>
      <c r="Q674"/>
      <c r="R674"/>
    </row>
    <row r="675" spans="1:25" ht="23.25" x14ac:dyDescent="0.35">
      <c r="A675" s="21" t="s">
        <v>0</v>
      </c>
      <c r="B675" s="21" t="str">
        <f>IFERROR(VLOOKUP(C675,'Data Transformation'!$L$6:$M$426,2,FALSE),"")</f>
        <v/>
      </c>
      <c r="C675" s="21">
        <f>C651+1</f>
        <v>28</v>
      </c>
      <c r="D675" s="21"/>
      <c r="E675" s="21"/>
      <c r="F675" s="21"/>
      <c r="G675" s="21"/>
      <c r="H675" s="22"/>
      <c r="I675" s="22"/>
      <c r="J675" s="22"/>
      <c r="K675" s="21"/>
      <c r="L675" s="21" t="str">
        <f>B675</f>
        <v/>
      </c>
      <c r="M675" s="23" t="e">
        <f>INDEX('Data Transformation'!$O$4:$O$424,MATCH($B675,'Data Transformation'!$M$4:$M$424,0),MATCH($M$2,'Data Transformation'!$O$3,0))</f>
        <v>#N/A</v>
      </c>
      <c r="N675" s="27" t="e">
        <f>IF('Input and Summary Results'!$J$16="minimum",'Bin Analysis'!X676/(M675-1),'Bin Analysis'!Y675/('Bin Analysis'!M675-1))</f>
        <v>#N/A</v>
      </c>
      <c r="O675" s="27" t="e">
        <f>IF(M675=FALSE,NA(),(VLOOKUP(1,C678:K697,4,FALSE))/(M675-1))</f>
        <v>#N/A</v>
      </c>
      <c r="P675" s="27" t="e">
        <f>IF(M675=FALSE,NA(),SUM(J678:J697)/Weighting!$S$5)</f>
        <v>#N/A</v>
      </c>
      <c r="Q675" s="27" t="e">
        <f>IF(M675=FALSE,NA(),SUM(K678:K697)/Weighting!$S$6)</f>
        <v>#N/A</v>
      </c>
      <c r="R675" s="27" t="e">
        <f>IF(M675=FALSE,NA(),(VLOOKUP(1,G678:K697,3,FALSE))/(M675-1))</f>
        <v>#N/A</v>
      </c>
      <c r="S675" s="22" t="e">
        <f>IF(M675=FALSE,NA(),IF(SUM(J678:J697)=2,"yes","no"))</f>
        <v>#N/A</v>
      </c>
      <c r="X675" s="2" cm="2">
        <f t="array" ref="X675:X676">FREQUENCY(IF('Data Transformation'!$B$425:$B$6424='Bin Analysis'!L675,'Data Transformation'!$G$425:$G$6424),'Data Transformation'!$U$11)</f>
        <v>0</v>
      </c>
      <c r="Y675" s="2" cm="2">
        <f t="array" ref="Y675:Y676">FREQUENCY(IF('Data Transformation'!$B$425:$B$6424='Bin Analysis'!L675,'Data Transformation'!$G$425:$G$6424),'Data Transformation'!$U$12)</f>
        <v>0</v>
      </c>
    </row>
    <row r="676" spans="1:25" x14ac:dyDescent="0.25">
      <c r="A676" s="14" t="s">
        <v>67</v>
      </c>
      <c r="B676" t="s">
        <v>47</v>
      </c>
      <c r="C676" t="s">
        <v>5</v>
      </c>
      <c r="D676" t="s">
        <v>98</v>
      </c>
      <c r="E676" t="s">
        <v>99</v>
      </c>
      <c r="F676" t="s">
        <v>100</v>
      </c>
      <c r="G676" t="s">
        <v>69</v>
      </c>
      <c r="H676" t="s">
        <v>31</v>
      </c>
      <c r="I676" t="s">
        <v>32</v>
      </c>
      <c r="J676" t="s">
        <v>46</v>
      </c>
      <c r="K676" s="14" t="s">
        <v>45</v>
      </c>
      <c r="M676" s="14"/>
      <c r="X676" s="2">
        <v>0</v>
      </c>
      <c r="Y676" s="2">
        <v>0</v>
      </c>
    </row>
    <row r="677" spans="1:25" x14ac:dyDescent="0.25">
      <c r="A677" s="32"/>
      <c r="D677" t="e">
        <f>IF(C677=1,'Data Transformation'!$G$3+0.5*'Data Transformation'!$W$25,IF(C678=1,D678-'Data Transformation'!$W$25,FALSE))</f>
        <v>#NUM!</v>
      </c>
      <c r="E677">
        <f t="array" ref="E677">IF(ISLOGICAL(D677),"",FREQUENCY(IF('Data Transformation'!$B$425:$B$8425='Bin Analysis'!$B675,'Data Transformation'!$G$425:$G$8425),D677))</f>
        <v>2001</v>
      </c>
      <c r="F677" t="e">
        <f>IF(ISLOGICAL(D677),"",E677-E676)</f>
        <v>#VALUE!</v>
      </c>
      <c r="M677" s="14"/>
    </row>
    <row r="678" spans="1:25" x14ac:dyDescent="0.25">
      <c r="A678" s="32" t="e">
        <f>IF(Weighting!$P$6&gt;0,B678,"")</f>
        <v>#NUM!</v>
      </c>
      <c r="B678" t="e">
        <f>Weighting!$C$6</f>
        <v>#DIV/0!</v>
      </c>
      <c r="C678" t="e">
        <f>Weighting!$F$6</f>
        <v>#NUM!</v>
      </c>
      <c r="D678" t="e">
        <f>IF(C678=1,'Data Transformation'!$G$3+0.5*'Data Transformation'!$W$25,IF(C679=1,D679-'Data Transformation'!$W$25,FALSE))</f>
        <v>#NUM!</v>
      </c>
      <c r="E678">
        <f t="array" ref="E678">IF(ISLOGICAL(D678),"",FREQUENCY(IF('Data Transformation'!$B$425:$B$8425='Bin Analysis'!$B675,'Data Transformation'!$G$425:$G$8425),D678))</f>
        <v>2001</v>
      </c>
      <c r="F678">
        <f>IF(ISLOGICAL(D678),"",E678-E677)</f>
        <v>0</v>
      </c>
      <c r="G678">
        <f>Weighting!$H$6</f>
        <v>1</v>
      </c>
      <c r="H678">
        <f t="array" ref="H678">FREQUENCY(IF('Data Transformation'!$B$4:$B$8425=B675,'Data Transformation'!$G$4:$G$8425),'Bin Analysis'!$B678)</f>
        <v>2073</v>
      </c>
      <c r="I678">
        <f>H678-H677</f>
        <v>2073</v>
      </c>
      <c r="J678">
        <f>IF(I678=0,0,1)</f>
        <v>1</v>
      </c>
      <c r="K678" t="e">
        <f>J678*Weighting!$W$6</f>
        <v>#NUM!</v>
      </c>
      <c r="M678" s="14"/>
    </row>
    <row r="679" spans="1:25" x14ac:dyDescent="0.25">
      <c r="A679" s="32" t="str">
        <f>IF(Weighting!$P$7&gt;0,B679,"")</f>
        <v/>
      </c>
      <c r="B679" t="e">
        <f>Weighting!$C$7</f>
        <v>#DIV/0!</v>
      </c>
      <c r="C679" t="e">
        <f>Weighting!$F$7</f>
        <v>#NUM!</v>
      </c>
      <c r="D679" t="e">
        <f>IF(C679=1,'Data Transformation'!$G$3+0.5*'Data Transformation'!$W$25,IF(C680=1,D680-'Data Transformation'!$W$25,FALSE))</f>
        <v>#NUM!</v>
      </c>
      <c r="E679">
        <f t="array" ref="E679">IF(ISLOGICAL(D679),"",FREQUENCY(IF('Data Transformation'!$B$425:$B$8425='Bin Analysis'!$B675,'Data Transformation'!$G$425:$G$8425),D679))</f>
        <v>2001</v>
      </c>
      <c r="F679">
        <f t="shared" ref="F679:F697" si="84">IF(ISLOGICAL(D679),"",E679-E678)</f>
        <v>0</v>
      </c>
      <c r="G679">
        <f>Weighting!$H$7</f>
        <v>0</v>
      </c>
      <c r="H679">
        <f t="array" ref="H679">FREQUENCY(IF('Data Transformation'!$B$4:$B$8425=B675,'Data Transformation'!$G$4:$G$8425),'Bin Analysis'!$B679)</f>
        <v>2073</v>
      </c>
      <c r="I679">
        <f t="shared" ref="I679:I697" si="85">H679-H678</f>
        <v>0</v>
      </c>
      <c r="J679">
        <f>IF(I679=0,0,1)</f>
        <v>0</v>
      </c>
      <c r="K679">
        <f>J679*Weighting!$W$7</f>
        <v>0</v>
      </c>
      <c r="M679" s="14"/>
    </row>
    <row r="680" spans="1:25" x14ac:dyDescent="0.25">
      <c r="A680" s="32" t="str">
        <f>IF(Weighting!$P$8&gt;0,B680,"")</f>
        <v/>
      </c>
      <c r="B680" t="e">
        <f>Weighting!$C$8</f>
        <v>#DIV/0!</v>
      </c>
      <c r="C680" t="e">
        <f>Weighting!$F$8</f>
        <v>#NUM!</v>
      </c>
      <c r="D680" t="e">
        <f>IF(C680=1,'Data Transformation'!$G$3+0.5*'Data Transformation'!$W$25,IF(C681=1,D681-'Data Transformation'!$W$25,FALSE))</f>
        <v>#NUM!</v>
      </c>
      <c r="E680">
        <f t="array" ref="E680">IF(ISLOGICAL(D680),"",FREQUENCY(IF('Data Transformation'!$B$425:$B$8425='Bin Analysis'!$B675,'Data Transformation'!$G$425:$G$8425),D680))</f>
        <v>2001</v>
      </c>
      <c r="F680">
        <f t="shared" si="84"/>
        <v>0</v>
      </c>
      <c r="G680">
        <f>Weighting!$H$8</f>
        <v>0</v>
      </c>
      <c r="H680">
        <f t="array" ref="H680">FREQUENCY(IF('Data Transformation'!$B$4:$B$8425=B675,'Data Transformation'!$G$4:$G$8425),'Bin Analysis'!$B680)</f>
        <v>2073</v>
      </c>
      <c r="I680">
        <f t="shared" si="85"/>
        <v>0</v>
      </c>
      <c r="J680">
        <f t="shared" ref="J680:J697" si="86">IF(I680=0,0,1)</f>
        <v>0</v>
      </c>
      <c r="K680">
        <f>J680*Weighting!$W$8</f>
        <v>0</v>
      </c>
      <c r="M680" s="14"/>
    </row>
    <row r="681" spans="1:25" x14ac:dyDescent="0.25">
      <c r="A681" s="32" t="str">
        <f>IF(Weighting!$P$9&gt;0,B681,"")</f>
        <v/>
      </c>
      <c r="B681" s="50" t="e">
        <f>Weighting!$C$9</f>
        <v>#DIV/0!</v>
      </c>
      <c r="C681" t="e">
        <f>Weighting!$F$9</f>
        <v>#NUM!</v>
      </c>
      <c r="D681" t="e">
        <f>IF(C681=1,'Data Transformation'!$G$3+0.5*'Data Transformation'!$W$25,IF(C682=1,D682-'Data Transformation'!$W$25,FALSE))</f>
        <v>#NUM!</v>
      </c>
      <c r="E681">
        <f t="array" ref="E681">IF(ISLOGICAL(D681),"",FREQUENCY(IF('Data Transformation'!$B$425:$B$8425='Bin Analysis'!$B675,'Data Transformation'!$G$425:$G$8425),D681))</f>
        <v>2001</v>
      </c>
      <c r="F681">
        <f t="shared" si="84"/>
        <v>0</v>
      </c>
      <c r="G681">
        <f>Weighting!$H$9</f>
        <v>0</v>
      </c>
      <c r="H681">
        <f t="array" ref="H681">FREQUENCY(IF('Data Transformation'!$B$4:$B$8425=B675,'Data Transformation'!$G$4:$G$8425),'Bin Analysis'!$B681)</f>
        <v>2073</v>
      </c>
      <c r="I681">
        <f t="shared" si="85"/>
        <v>0</v>
      </c>
      <c r="J681">
        <f t="shared" si="86"/>
        <v>0</v>
      </c>
      <c r="K681">
        <f>J681*Weighting!$W$9</f>
        <v>0</v>
      </c>
      <c r="M681" s="14"/>
    </row>
    <row r="682" spans="1:25" x14ac:dyDescent="0.25">
      <c r="A682" s="32" t="str">
        <f>IF(Weighting!$P$10&gt;0,B682,"")</f>
        <v/>
      </c>
      <c r="B682" t="e">
        <f>Weighting!$C$10</f>
        <v>#DIV/0!</v>
      </c>
      <c r="C682" t="e">
        <f>Weighting!$F$10</f>
        <v>#NUM!</v>
      </c>
      <c r="D682" t="e">
        <f>IF(C682=1,'Data Transformation'!$G$3+0.5*'Data Transformation'!$W$25,IF(C683=1,D683-'Data Transformation'!$W$25,FALSE))</f>
        <v>#NUM!</v>
      </c>
      <c r="E682">
        <f t="array" ref="E682">IF(ISLOGICAL(D682),"",FREQUENCY(IF('Data Transformation'!$B$425:$B$8425='Bin Analysis'!$B675,'Data Transformation'!$G$425:$G$8425),D682))</f>
        <v>2001</v>
      </c>
      <c r="F682">
        <f t="shared" si="84"/>
        <v>0</v>
      </c>
      <c r="G682">
        <f>Weighting!$H$10</f>
        <v>0</v>
      </c>
      <c r="H682">
        <f t="array" ref="H682">FREQUENCY(IF('Data Transformation'!$B$4:$B$8425=B675,'Data Transformation'!$G$4:$G$8425),'Bin Analysis'!$B682)</f>
        <v>2073</v>
      </c>
      <c r="I682">
        <f t="shared" si="85"/>
        <v>0</v>
      </c>
      <c r="J682">
        <f t="shared" si="86"/>
        <v>0</v>
      </c>
      <c r="K682">
        <f>J682*Weighting!$W$10</f>
        <v>0</v>
      </c>
      <c r="M682" s="14"/>
    </row>
    <row r="683" spans="1:25" x14ac:dyDescent="0.25">
      <c r="A683" s="32" t="str">
        <f>IF(Weighting!$P$11&gt;0,B683,"")</f>
        <v/>
      </c>
      <c r="B683" t="e">
        <f>Weighting!$C$11</f>
        <v>#DIV/0!</v>
      </c>
      <c r="C683" t="e">
        <f>Weighting!$F$11</f>
        <v>#NUM!</v>
      </c>
      <c r="D683" t="e">
        <f>IF(C683=1,'Data Transformation'!$G$3+0.5*'Data Transformation'!$W$25,IF(C684=1,D684-'Data Transformation'!$W$25,FALSE))</f>
        <v>#NUM!</v>
      </c>
      <c r="E683">
        <f t="array" ref="E683">IF(ISLOGICAL(D683),"",FREQUENCY(IF('Data Transformation'!$B$425:$B$8425='Bin Analysis'!$B675,'Data Transformation'!$G$425:$G$8425),D683))</f>
        <v>2001</v>
      </c>
      <c r="F683">
        <f t="shared" si="84"/>
        <v>0</v>
      </c>
      <c r="G683">
        <f>Weighting!$H$11</f>
        <v>0</v>
      </c>
      <c r="H683">
        <f t="array" ref="H683">FREQUENCY(IF('Data Transformation'!$B$4:$B$8425=B675,'Data Transformation'!$G$4:$G$8425),'Bin Analysis'!$B683)</f>
        <v>2073</v>
      </c>
      <c r="I683">
        <f t="shared" si="85"/>
        <v>0</v>
      </c>
      <c r="J683">
        <f t="shared" si="86"/>
        <v>0</v>
      </c>
      <c r="K683">
        <f>J683*Weighting!$W$11</f>
        <v>0</v>
      </c>
      <c r="M683" s="14"/>
    </row>
    <row r="684" spans="1:25" x14ac:dyDescent="0.25">
      <c r="A684" s="32" t="str">
        <f>IF(Weighting!$P$12&gt;0,B684,"")</f>
        <v/>
      </c>
      <c r="B684" t="e">
        <f>Weighting!$C$12</f>
        <v>#DIV/0!</v>
      </c>
      <c r="C684" t="e">
        <f>Weighting!$F$12</f>
        <v>#NUM!</v>
      </c>
      <c r="D684" t="e">
        <f>IF(C684=1,'Data Transformation'!$G$3+0.5*'Data Transformation'!$W$25,IF(C685=1,D685-'Data Transformation'!$W$25,FALSE))</f>
        <v>#NUM!</v>
      </c>
      <c r="E684">
        <f t="array" ref="E684">IF(ISLOGICAL(D684),"",FREQUENCY(IF('Data Transformation'!$B$425:$B$8425='Bin Analysis'!$B675,'Data Transformation'!$G$425:$G$8425),D684))</f>
        <v>2001</v>
      </c>
      <c r="F684">
        <f t="shared" si="84"/>
        <v>0</v>
      </c>
      <c r="G684">
        <f>Weighting!$H$12</f>
        <v>0</v>
      </c>
      <c r="H684">
        <f t="array" ref="H684">FREQUENCY(IF('Data Transformation'!$B$4:$B$8425=B675,'Data Transformation'!$G$4:$G$8425),'Bin Analysis'!$B684)</f>
        <v>2073</v>
      </c>
      <c r="I684">
        <f t="shared" si="85"/>
        <v>0</v>
      </c>
      <c r="J684">
        <f t="shared" si="86"/>
        <v>0</v>
      </c>
      <c r="K684">
        <f>J684*Weighting!$W$12</f>
        <v>0</v>
      </c>
      <c r="M684" s="14"/>
    </row>
    <row r="685" spans="1:25" x14ac:dyDescent="0.25">
      <c r="A685" s="32" t="str">
        <f>IF(Weighting!$P$13&gt;0,B685,"")</f>
        <v/>
      </c>
      <c r="B685" t="e">
        <f>Weighting!$C$13</f>
        <v>#DIV/0!</v>
      </c>
      <c r="C685" t="e">
        <f>Weighting!$F$13</f>
        <v>#NUM!</v>
      </c>
      <c r="D685" t="e">
        <f>IF(C685=1,'Data Transformation'!$G$3+0.5*'Data Transformation'!$W$25,IF(C686=1,D686-'Data Transformation'!$W$25,FALSE))</f>
        <v>#NUM!</v>
      </c>
      <c r="E685">
        <f t="array" ref="E685">IF(ISLOGICAL(D685),"",FREQUENCY(IF('Data Transformation'!$B$425:$B$8425='Bin Analysis'!$B675,'Data Transformation'!$G$425:$G$8425),D685))</f>
        <v>2001</v>
      </c>
      <c r="F685">
        <f t="shared" si="84"/>
        <v>0</v>
      </c>
      <c r="G685">
        <f>Weighting!$H$13</f>
        <v>0</v>
      </c>
      <c r="H685">
        <f t="array" ref="H685">FREQUENCY(IF('Data Transformation'!$B$4:$B$8425=B675,'Data Transformation'!$G$4:$G$8425),'Bin Analysis'!$B685)</f>
        <v>2073</v>
      </c>
      <c r="I685">
        <f t="shared" si="85"/>
        <v>0</v>
      </c>
      <c r="J685">
        <f t="shared" si="86"/>
        <v>0</v>
      </c>
      <c r="K685">
        <f>J685*Weighting!$W$13</f>
        <v>0</v>
      </c>
      <c r="M685" s="14"/>
    </row>
    <row r="686" spans="1:25" x14ac:dyDescent="0.25">
      <c r="A686" s="32" t="str">
        <f>IF(Weighting!$P$14&gt;0,B686,"")</f>
        <v/>
      </c>
      <c r="B686" t="e">
        <f>Weighting!$C$14</f>
        <v>#DIV/0!</v>
      </c>
      <c r="C686" t="e">
        <f>Weighting!$F$14</f>
        <v>#NUM!</v>
      </c>
      <c r="D686" t="e">
        <f>IF(C686=1,'Data Transformation'!$G$3+0.5*'Data Transformation'!$W$25,IF(C687=1,D687-'Data Transformation'!$W$25,FALSE))</f>
        <v>#NUM!</v>
      </c>
      <c r="E686">
        <f t="array" ref="E686">IF(ISLOGICAL(D686),"",FREQUENCY(IF('Data Transformation'!$B$425:$B$8425='Bin Analysis'!$B675,'Data Transformation'!$G$425:$G$8425),D686))</f>
        <v>2001</v>
      </c>
      <c r="F686">
        <f t="shared" si="84"/>
        <v>0</v>
      </c>
      <c r="G686">
        <f>Weighting!$H$14</f>
        <v>0</v>
      </c>
      <c r="H686">
        <f t="array" ref="H686">FREQUENCY(IF('Data Transformation'!$B$4:$B$8425=B675,'Data Transformation'!$G$4:$G$8425),'Bin Analysis'!$B686)</f>
        <v>2073</v>
      </c>
      <c r="I686">
        <f t="shared" si="85"/>
        <v>0</v>
      </c>
      <c r="J686">
        <f t="shared" si="86"/>
        <v>0</v>
      </c>
      <c r="K686">
        <f>J686*Weighting!$W$14</f>
        <v>0</v>
      </c>
      <c r="M686" s="14"/>
    </row>
    <row r="687" spans="1:25" x14ac:dyDescent="0.25">
      <c r="A687" s="32" t="str">
        <f>IF(Weighting!$P$15&gt;0,B687,"")</f>
        <v/>
      </c>
      <c r="B687" t="e">
        <f>Weighting!$C$15</f>
        <v>#DIV/0!</v>
      </c>
      <c r="C687" t="e">
        <f>Weighting!$F$15</f>
        <v>#NUM!</v>
      </c>
      <c r="D687" t="e">
        <f>IF(C687=1,'Data Transformation'!$G$3+0.5*'Data Transformation'!$W$25,IF(C688=1,D688-'Data Transformation'!$W$25,FALSE))</f>
        <v>#NUM!</v>
      </c>
      <c r="E687">
        <f t="array" ref="E687">IF(ISLOGICAL(D687),"",FREQUENCY(IF('Data Transformation'!$B$425:$B$8425='Bin Analysis'!$B675,'Data Transformation'!$G$425:$G$8425),D687))</f>
        <v>2001</v>
      </c>
      <c r="F687">
        <f t="shared" si="84"/>
        <v>0</v>
      </c>
      <c r="G687">
        <f>Weighting!$H$15</f>
        <v>0</v>
      </c>
      <c r="H687">
        <f t="array" ref="H687">FREQUENCY(IF('Data Transformation'!$B$4:$B$8425=B675,'Data Transformation'!$G$4:$G$8425),'Bin Analysis'!$B687)</f>
        <v>2073</v>
      </c>
      <c r="I687">
        <f t="shared" si="85"/>
        <v>0</v>
      </c>
      <c r="J687">
        <f t="shared" si="86"/>
        <v>0</v>
      </c>
      <c r="K687">
        <f>J687*Weighting!$W$15</f>
        <v>0</v>
      </c>
      <c r="M687" s="14"/>
    </row>
    <row r="688" spans="1:25" x14ac:dyDescent="0.25">
      <c r="A688" s="32" t="str">
        <f>IF(Weighting!$P$16&gt;0,B688,"")</f>
        <v/>
      </c>
      <c r="B688" t="e">
        <f>Weighting!$C$16</f>
        <v>#DIV/0!</v>
      </c>
      <c r="C688" t="e">
        <f>Weighting!$F$16</f>
        <v>#NUM!</v>
      </c>
      <c r="D688" t="e">
        <f>IF(C688=1,'Data Transformation'!$G$3+0.5*'Data Transformation'!$W$25,IF(C689=1,D689-'Data Transformation'!$W$25,FALSE))</f>
        <v>#NUM!</v>
      </c>
      <c r="E688">
        <f t="array" ref="E688">IF(ISLOGICAL(D688),"",FREQUENCY(IF('Data Transformation'!$B$425:$B$8425='Bin Analysis'!$B675,'Data Transformation'!$G$425:$G$8425),D688))</f>
        <v>2001</v>
      </c>
      <c r="F688">
        <f t="shared" si="84"/>
        <v>0</v>
      </c>
      <c r="G688">
        <f>Weighting!$H$16</f>
        <v>0</v>
      </c>
      <c r="H688">
        <f t="array" ref="H688">FREQUENCY(IF('Data Transformation'!$B$4:$B$8425=B675,'Data Transformation'!$G$4:$G$8425),'Bin Analysis'!$B688)</f>
        <v>2073</v>
      </c>
      <c r="I688">
        <f t="shared" si="85"/>
        <v>0</v>
      </c>
      <c r="J688">
        <f t="shared" si="86"/>
        <v>0</v>
      </c>
      <c r="K688">
        <f>J688*Weighting!$W$16</f>
        <v>0</v>
      </c>
      <c r="M688" s="14"/>
    </row>
    <row r="689" spans="1:25" x14ac:dyDescent="0.25">
      <c r="A689" s="32" t="str">
        <f>IF(Weighting!$P$17&gt;0,B689,"")</f>
        <v/>
      </c>
      <c r="B689" t="e">
        <f>Weighting!$C$17</f>
        <v>#DIV/0!</v>
      </c>
      <c r="C689" t="e">
        <f>Weighting!$F$17</f>
        <v>#NUM!</v>
      </c>
      <c r="D689" t="e">
        <f>IF(C689=1,'Data Transformation'!$G$3+0.5*'Data Transformation'!$W$25,IF(C690=1,D690-'Data Transformation'!$W$25,FALSE))</f>
        <v>#NUM!</v>
      </c>
      <c r="E689">
        <f t="array" ref="E689">IF(ISLOGICAL(D689),"",FREQUENCY(IF('Data Transformation'!$B$425:$B$8425='Bin Analysis'!$B675,'Data Transformation'!$G$425:$G$8425),D689))</f>
        <v>2001</v>
      </c>
      <c r="F689">
        <f t="shared" si="84"/>
        <v>0</v>
      </c>
      <c r="G689">
        <f>Weighting!$H$17</f>
        <v>0</v>
      </c>
      <c r="H689">
        <f t="array" ref="H689">FREQUENCY(IF('Data Transformation'!$B$4:$B$8425=B675,'Data Transformation'!$G$4:$G$8425),'Bin Analysis'!$B689)</f>
        <v>2073</v>
      </c>
      <c r="I689">
        <f t="shared" si="85"/>
        <v>0</v>
      </c>
      <c r="J689">
        <f t="shared" si="86"/>
        <v>0</v>
      </c>
      <c r="K689">
        <f>J689*Weighting!$W$17</f>
        <v>0</v>
      </c>
      <c r="M689" s="14"/>
    </row>
    <row r="690" spans="1:25" x14ac:dyDescent="0.25">
      <c r="A690" s="32" t="str">
        <f>IF(Weighting!$P$18&gt;0,B690,"")</f>
        <v/>
      </c>
      <c r="B690" t="e">
        <f>Weighting!$C$18</f>
        <v>#DIV/0!</v>
      </c>
      <c r="C690" t="e">
        <f>Weighting!$F$18</f>
        <v>#NUM!</v>
      </c>
      <c r="D690" t="e">
        <f>IF(C690=1,'Data Transformation'!$G$3+0.5*'Data Transformation'!$W$25,IF(C691=1,D691-'Data Transformation'!$W$25,FALSE))</f>
        <v>#NUM!</v>
      </c>
      <c r="E690">
        <f t="array" ref="E690">IF(ISLOGICAL(D690),"",FREQUENCY(IF('Data Transformation'!$B$425:$B$8425='Bin Analysis'!$B675,'Data Transformation'!$G$425:$G$8425),D690))</f>
        <v>2001</v>
      </c>
      <c r="F690">
        <f t="shared" si="84"/>
        <v>0</v>
      </c>
      <c r="G690">
        <f>Weighting!$H$18</f>
        <v>0</v>
      </c>
      <c r="H690">
        <f t="array" ref="H690">FREQUENCY(IF('Data Transformation'!$B$4:$B$8425=B675,'Data Transformation'!$G$4:$G$8425),'Bin Analysis'!$B690)</f>
        <v>2073</v>
      </c>
      <c r="I690">
        <f t="shared" si="85"/>
        <v>0</v>
      </c>
      <c r="J690">
        <f t="shared" si="86"/>
        <v>0</v>
      </c>
      <c r="K690">
        <f>J690*Weighting!$W$18</f>
        <v>0</v>
      </c>
      <c r="M690" s="14"/>
    </row>
    <row r="691" spans="1:25" x14ac:dyDescent="0.25">
      <c r="A691" s="32" t="str">
        <f>IF(Weighting!$P$19&gt;0,B691,"")</f>
        <v/>
      </c>
      <c r="B691" t="e">
        <f>Weighting!$C$19</f>
        <v>#DIV/0!</v>
      </c>
      <c r="C691" t="e">
        <f>Weighting!$F$19</f>
        <v>#NUM!</v>
      </c>
      <c r="D691" t="e">
        <f>IF(C691=1,'Data Transformation'!$G$3+0.5*'Data Transformation'!$W$25,IF(C692=1,D692-'Data Transformation'!$W$25,FALSE))</f>
        <v>#NUM!</v>
      </c>
      <c r="E691">
        <f t="array" ref="E691">IF(ISLOGICAL(D691),"",FREQUENCY(IF('Data Transformation'!$B$425:$B$8425='Bin Analysis'!$B675,'Data Transformation'!$G$425:$G$8425),D691))</f>
        <v>2001</v>
      </c>
      <c r="F691">
        <f t="shared" si="84"/>
        <v>0</v>
      </c>
      <c r="G691">
        <f>Weighting!$H$19</f>
        <v>0</v>
      </c>
      <c r="H691">
        <f t="array" ref="H691">FREQUENCY(IF('Data Transformation'!$B$4:$B$8425=B675,'Data Transformation'!$G$4:$G$8425),'Bin Analysis'!$B691)</f>
        <v>2073</v>
      </c>
      <c r="I691">
        <f t="shared" si="85"/>
        <v>0</v>
      </c>
      <c r="J691">
        <f t="shared" si="86"/>
        <v>0</v>
      </c>
      <c r="K691">
        <f>J691*Weighting!$W$19</f>
        <v>0</v>
      </c>
      <c r="M691" s="14"/>
    </row>
    <row r="692" spans="1:25" x14ac:dyDescent="0.25">
      <c r="A692" s="32" t="str">
        <f>IF(Weighting!$P$20&gt;0,B692,"")</f>
        <v/>
      </c>
      <c r="B692" t="e">
        <f>Weighting!$C$20</f>
        <v>#DIV/0!</v>
      </c>
      <c r="C692" t="e">
        <f>Weighting!$F$20</f>
        <v>#NUM!</v>
      </c>
      <c r="D692" t="e">
        <f>IF(C692=1,'Data Transformation'!$G$3+0.5*'Data Transformation'!$W$25,IF(C693=1,D693-'Data Transformation'!$W$25,FALSE))</f>
        <v>#NUM!</v>
      </c>
      <c r="E692">
        <f t="array" ref="E692">IF(ISLOGICAL(D692),"",FREQUENCY(IF('Data Transformation'!$B$425:$B$8425='Bin Analysis'!$B675,'Data Transformation'!$G$425:$G$8425),D692))</f>
        <v>2001</v>
      </c>
      <c r="F692">
        <f t="shared" si="84"/>
        <v>0</v>
      </c>
      <c r="G692">
        <f>Weighting!$H$20</f>
        <v>0</v>
      </c>
      <c r="H692">
        <f t="array" ref="H692">FREQUENCY(IF('Data Transformation'!$B$4:$B$8425=B675,'Data Transformation'!$G$4:$G$8425),'Bin Analysis'!$B692)</f>
        <v>2073</v>
      </c>
      <c r="I692">
        <f t="shared" si="85"/>
        <v>0</v>
      </c>
      <c r="J692">
        <f t="shared" si="86"/>
        <v>0</v>
      </c>
      <c r="K692">
        <f>J692*Weighting!$W$20</f>
        <v>0</v>
      </c>
      <c r="M692" s="14"/>
    </row>
    <row r="693" spans="1:25" x14ac:dyDescent="0.25">
      <c r="A693" s="32" t="str">
        <f>IF(Weighting!$P$21&gt;0,B693,"")</f>
        <v/>
      </c>
      <c r="B693" t="e">
        <f>Weighting!$C$21</f>
        <v>#DIV/0!</v>
      </c>
      <c r="C693" t="e">
        <f>Weighting!$F$21</f>
        <v>#NUM!</v>
      </c>
      <c r="D693" t="e">
        <f>IF(C693=1,'Data Transformation'!$G$3+0.5*'Data Transformation'!$W$25,IF(C694=1,D694-'Data Transformation'!$W$25,FALSE))</f>
        <v>#NUM!</v>
      </c>
      <c r="E693">
        <f t="array" ref="E693">IF(ISLOGICAL(D693),"",FREQUENCY(IF('Data Transformation'!$B$425:$B$8425='Bin Analysis'!$B675,'Data Transformation'!$G$425:$G$8425),D693))</f>
        <v>2001</v>
      </c>
      <c r="F693">
        <f t="shared" si="84"/>
        <v>0</v>
      </c>
      <c r="G693">
        <f>Weighting!$H$21</f>
        <v>0</v>
      </c>
      <c r="H693">
        <f t="array" ref="H693">FREQUENCY(IF('Data Transformation'!$B$4:$B$8425=B675,'Data Transformation'!$G$4:$G$8425),'Bin Analysis'!$B693)</f>
        <v>2073</v>
      </c>
      <c r="I693">
        <f t="shared" si="85"/>
        <v>0</v>
      </c>
      <c r="J693">
        <f t="shared" si="86"/>
        <v>0</v>
      </c>
      <c r="K693">
        <f>J693*Weighting!$W$21</f>
        <v>0</v>
      </c>
      <c r="M693" s="14"/>
    </row>
    <row r="694" spans="1:25" x14ac:dyDescent="0.25">
      <c r="A694" s="32" t="str">
        <f>IF(Weighting!$P$22&gt;0,B694,"")</f>
        <v/>
      </c>
      <c r="B694" t="e">
        <f>Weighting!$C$22</f>
        <v>#DIV/0!</v>
      </c>
      <c r="C694" t="e">
        <f>Weighting!$F$22</f>
        <v>#NUM!</v>
      </c>
      <c r="D694" t="e">
        <f>IF(C694=1,'Data Transformation'!$G$3+0.5*'Data Transformation'!$W$25,IF(C695=1,D695-'Data Transformation'!$W$25,FALSE))</f>
        <v>#NUM!</v>
      </c>
      <c r="E694">
        <f t="array" ref="E694">IF(ISLOGICAL(D694),"",FREQUENCY(IF('Data Transformation'!$B$425:$B$8425='Bin Analysis'!$B675,'Data Transformation'!$G$425:$G$8425),D694))</f>
        <v>2001</v>
      </c>
      <c r="F694">
        <f t="shared" si="84"/>
        <v>0</v>
      </c>
      <c r="G694">
        <f>Weighting!$H$22</f>
        <v>0</v>
      </c>
      <c r="H694">
        <f t="array" ref="H694">FREQUENCY(IF('Data Transformation'!$B$4:$B$8425=B675,'Data Transformation'!$G$4:$G$8425),'Bin Analysis'!$B694)</f>
        <v>2073</v>
      </c>
      <c r="I694">
        <f t="shared" si="85"/>
        <v>0</v>
      </c>
      <c r="J694">
        <f t="shared" si="86"/>
        <v>0</v>
      </c>
      <c r="K694">
        <f>J694*Weighting!$W$22</f>
        <v>0</v>
      </c>
      <c r="M694" s="14"/>
    </row>
    <row r="695" spans="1:25" x14ac:dyDescent="0.25">
      <c r="A695" s="32" t="str">
        <f>IF(Weighting!$P$23&gt;0,B695,"")</f>
        <v/>
      </c>
      <c r="B695" t="e">
        <f>Weighting!$C$23</f>
        <v>#DIV/0!</v>
      </c>
      <c r="C695" t="e">
        <f>Weighting!$F$23</f>
        <v>#NUM!</v>
      </c>
      <c r="D695" t="e">
        <f>IF(C695=1,'Data Transformation'!$G$3+0.5*'Data Transformation'!$W$25,IF(C696=1,D696-'Data Transformation'!$W$25,FALSE))</f>
        <v>#NUM!</v>
      </c>
      <c r="E695">
        <f t="array" ref="E695">IF(ISLOGICAL(D695),"",FREQUENCY(IF('Data Transformation'!$B$425:$B$8425='Bin Analysis'!$B675,'Data Transformation'!$G$425:$G$8425),D695))</f>
        <v>2001</v>
      </c>
      <c r="F695">
        <f t="shared" si="84"/>
        <v>0</v>
      </c>
      <c r="G695">
        <f>Weighting!$H$23</f>
        <v>0</v>
      </c>
      <c r="H695">
        <f t="array" ref="H695">FREQUENCY(IF('Data Transformation'!$B$4:$B$8425=B675,'Data Transformation'!$G$4:$G$8425),'Bin Analysis'!$B695)</f>
        <v>2073</v>
      </c>
      <c r="I695">
        <f t="shared" si="85"/>
        <v>0</v>
      </c>
      <c r="J695">
        <f t="shared" si="86"/>
        <v>0</v>
      </c>
      <c r="K695">
        <f>J695*Weighting!$W$23</f>
        <v>0</v>
      </c>
      <c r="M695" s="14"/>
    </row>
    <row r="696" spans="1:25" x14ac:dyDescent="0.25">
      <c r="A696" s="32" t="str">
        <f>IF(Weighting!$P$24&gt;0,B696,"")</f>
        <v/>
      </c>
      <c r="B696" t="e">
        <f>Weighting!$C$24</f>
        <v>#DIV/0!</v>
      </c>
      <c r="C696" t="e">
        <f>Weighting!$F$24</f>
        <v>#NUM!</v>
      </c>
      <c r="D696" t="e">
        <f>IF(C696=1,'Data Transformation'!$G$3+0.5*'Data Transformation'!$W$25,IF(C697=1,D697-'Data Transformation'!$W$25,FALSE))</f>
        <v>#NUM!</v>
      </c>
      <c r="E696">
        <f t="array" ref="E696">IF(ISLOGICAL(D696),"",FREQUENCY(IF('Data Transformation'!$B$425:$B$8425='Bin Analysis'!$B675,'Data Transformation'!$G$425:$G$8425),D696))</f>
        <v>2001</v>
      </c>
      <c r="F696">
        <f t="shared" si="84"/>
        <v>0</v>
      </c>
      <c r="G696">
        <f>Weighting!$H$24</f>
        <v>0</v>
      </c>
      <c r="H696">
        <f t="array" ref="H696">FREQUENCY(IF('Data Transformation'!$B$4:$B$8425=B675,'Data Transformation'!$G$4:$G$8425),'Bin Analysis'!$B696)</f>
        <v>2073</v>
      </c>
      <c r="I696">
        <f t="shared" si="85"/>
        <v>0</v>
      </c>
      <c r="J696">
        <f t="shared" si="86"/>
        <v>0</v>
      </c>
      <c r="K696">
        <f>J696*Weighting!$W$24</f>
        <v>0</v>
      </c>
      <c r="M696" s="14"/>
    </row>
    <row r="697" spans="1:25" x14ac:dyDescent="0.25">
      <c r="A697" s="32" t="str">
        <f>IF(Weighting!$P$25&gt;0,B697,"")</f>
        <v/>
      </c>
      <c r="B697" t="e">
        <f>Weighting!$C$25</f>
        <v>#DIV/0!</v>
      </c>
      <c r="C697" t="e">
        <f>Weighting!$F$25</f>
        <v>#NUM!</v>
      </c>
      <c r="D697" t="e">
        <f>IF(C697=1,'Data Transformation'!$G$3+0.5*'Data Transformation'!$W$25,IF(C698=1,D698-'Data Transformation'!$W$25,FALSE))</f>
        <v>#NUM!</v>
      </c>
      <c r="E697">
        <f t="array" ref="E697">IF(ISLOGICAL(D697),"",FREQUENCY(IF('Data Transformation'!$B$425:$B$8425='Bin Analysis'!$B675,'Data Transformation'!$G$425:$G$8425),D697))</f>
        <v>2001</v>
      </c>
      <c r="F697">
        <f t="shared" si="84"/>
        <v>0</v>
      </c>
      <c r="G697">
        <f>Weighting!$H$25</f>
        <v>0</v>
      </c>
      <c r="H697">
        <f t="array" ref="H697">FREQUENCY(IF('Data Transformation'!$B$4:$B$8425=B675,'Data Transformation'!$G$4:$G$8425),'Bin Analysis'!$B697)</f>
        <v>2073</v>
      </c>
      <c r="I697">
        <f t="shared" si="85"/>
        <v>0</v>
      </c>
      <c r="J697">
        <f t="shared" si="86"/>
        <v>0</v>
      </c>
      <c r="K697">
        <f>J697*Weighting!$W$25</f>
        <v>0</v>
      </c>
      <c r="M697" s="14"/>
    </row>
    <row r="698" spans="1:25" x14ac:dyDescent="0.25">
      <c r="O698"/>
      <c r="P698"/>
      <c r="Q698"/>
      <c r="R698"/>
    </row>
    <row r="699" spans="1:25" ht="23.25" x14ac:dyDescent="0.35">
      <c r="A699" s="21" t="s">
        <v>0</v>
      </c>
      <c r="B699" s="21" t="str">
        <f>IFERROR(VLOOKUP(C699,'Data Transformation'!$L$6:$M$426,2,FALSE),"")</f>
        <v/>
      </c>
      <c r="C699" s="21">
        <f>C675+1</f>
        <v>29</v>
      </c>
      <c r="D699" s="21"/>
      <c r="E699" s="21"/>
      <c r="F699" s="21"/>
      <c r="G699" s="21"/>
      <c r="H699" s="22"/>
      <c r="I699" s="22"/>
      <c r="J699" s="22"/>
      <c r="K699" s="21"/>
      <c r="L699" s="21" t="str">
        <f>B699</f>
        <v/>
      </c>
      <c r="M699" s="23" t="e">
        <f>INDEX('Data Transformation'!$O$4:$O$424,MATCH($B699,'Data Transformation'!$M$4:$M$424,0),MATCH($M$2,'Data Transformation'!$O$3,0))</f>
        <v>#N/A</v>
      </c>
      <c r="N699" s="27" t="e">
        <f>IF('Input and Summary Results'!$J$16="minimum",'Bin Analysis'!X700/(M699-1),'Bin Analysis'!Y699/('Bin Analysis'!M699-1))</f>
        <v>#N/A</v>
      </c>
      <c r="O699" s="27" t="e">
        <f>IF(M699=FALSE,NA(),(VLOOKUP(1,C702:K721,4,FALSE))/(M699-1))</f>
        <v>#N/A</v>
      </c>
      <c r="P699" s="27" t="e">
        <f>IF(M699=FALSE,NA(),SUM(J702:J721)/Weighting!$S$5)</f>
        <v>#N/A</v>
      </c>
      <c r="Q699" s="27" t="e">
        <f>IF(M699=FALSE,NA(),SUM(K702:K721)/Weighting!$S$6)</f>
        <v>#N/A</v>
      </c>
      <c r="R699" s="27" t="e">
        <f>IF(M699=FALSE,NA(),(VLOOKUP(1,G702:K721,3,FALSE))/(M699-1))</f>
        <v>#N/A</v>
      </c>
      <c r="S699" s="22" t="e">
        <f>IF(M699=FALSE,NA(),IF(SUM(J702:J721)=2,"yes","no"))</f>
        <v>#N/A</v>
      </c>
      <c r="X699" s="2" cm="2">
        <f t="array" ref="X699:X700">FREQUENCY(IF('Data Transformation'!$B$425:$B$6424='Bin Analysis'!L699,'Data Transformation'!$G$425:$G$6424),'Data Transformation'!$U$11)</f>
        <v>0</v>
      </c>
      <c r="Y699" s="2" cm="2">
        <f t="array" ref="Y699:Y700">FREQUENCY(IF('Data Transformation'!$B$425:$B$6424='Bin Analysis'!L699,'Data Transformation'!$G$425:$G$6424),'Data Transformation'!$U$12)</f>
        <v>0</v>
      </c>
    </row>
    <row r="700" spans="1:25" x14ac:dyDescent="0.25">
      <c r="A700" s="14" t="s">
        <v>67</v>
      </c>
      <c r="B700" t="s">
        <v>47</v>
      </c>
      <c r="C700" t="s">
        <v>5</v>
      </c>
      <c r="D700" t="s">
        <v>98</v>
      </c>
      <c r="E700" t="s">
        <v>99</v>
      </c>
      <c r="F700" t="s">
        <v>100</v>
      </c>
      <c r="G700" t="s">
        <v>69</v>
      </c>
      <c r="H700" t="s">
        <v>31</v>
      </c>
      <c r="I700" t="s">
        <v>32</v>
      </c>
      <c r="J700" t="s">
        <v>46</v>
      </c>
      <c r="K700" s="14" t="s">
        <v>45</v>
      </c>
      <c r="M700" s="14"/>
      <c r="X700" s="2">
        <v>0</v>
      </c>
      <c r="Y700" s="2">
        <v>0</v>
      </c>
    </row>
    <row r="701" spans="1:25" x14ac:dyDescent="0.25">
      <c r="A701" s="32"/>
      <c r="D701" t="e">
        <f>IF(C701=1,'Data Transformation'!$G$3+0.5*'Data Transformation'!$W$25,IF(C702=1,D702-'Data Transformation'!$W$25,FALSE))</f>
        <v>#NUM!</v>
      </c>
      <c r="E701">
        <f t="array" ref="E701">IF(ISLOGICAL(D701),"",FREQUENCY(IF('Data Transformation'!$B$425:$B$8425='Bin Analysis'!$B699,'Data Transformation'!$G$425:$G$8425),D701))</f>
        <v>2001</v>
      </c>
      <c r="F701" t="e">
        <f>IF(ISLOGICAL(D701),"",E701-E700)</f>
        <v>#VALUE!</v>
      </c>
      <c r="M701" s="14"/>
    </row>
    <row r="702" spans="1:25" x14ac:dyDescent="0.25">
      <c r="A702" s="32" t="e">
        <f>IF(Weighting!$P$6&gt;0,B702,"")</f>
        <v>#NUM!</v>
      </c>
      <c r="B702" t="e">
        <f>Weighting!$C$6</f>
        <v>#DIV/0!</v>
      </c>
      <c r="C702" t="e">
        <f>Weighting!$F$6</f>
        <v>#NUM!</v>
      </c>
      <c r="D702" t="e">
        <f>IF(C702=1,'Data Transformation'!$G$3+0.5*'Data Transformation'!$W$25,IF(C703=1,D703-'Data Transformation'!$W$25,FALSE))</f>
        <v>#NUM!</v>
      </c>
      <c r="E702">
        <f t="array" ref="E702">IF(ISLOGICAL(D702),"",FREQUENCY(IF('Data Transformation'!$B$425:$B$8425='Bin Analysis'!$B699,'Data Transformation'!$G$425:$G$8425),D702))</f>
        <v>2001</v>
      </c>
      <c r="F702">
        <f>IF(ISLOGICAL(D702),"",E702-E701)</f>
        <v>0</v>
      </c>
      <c r="G702">
        <f>Weighting!$H$6</f>
        <v>1</v>
      </c>
      <c r="H702">
        <f t="array" ref="H702">FREQUENCY(IF('Data Transformation'!$B$4:$B$8425=B699,'Data Transformation'!$G$4:$G$8425),'Bin Analysis'!$B702)</f>
        <v>2073</v>
      </c>
      <c r="I702">
        <f>H702-H701</f>
        <v>2073</v>
      </c>
      <c r="J702">
        <f>IF(I702=0,0,1)</f>
        <v>1</v>
      </c>
      <c r="K702" t="e">
        <f>J702*Weighting!$W$6</f>
        <v>#NUM!</v>
      </c>
      <c r="M702" s="14"/>
    </row>
    <row r="703" spans="1:25" x14ac:dyDescent="0.25">
      <c r="A703" s="32" t="str">
        <f>IF(Weighting!$P$7&gt;0,B703,"")</f>
        <v/>
      </c>
      <c r="B703" t="e">
        <f>Weighting!$C$7</f>
        <v>#DIV/0!</v>
      </c>
      <c r="C703" t="e">
        <f>Weighting!$F$7</f>
        <v>#NUM!</v>
      </c>
      <c r="D703" t="e">
        <f>IF(C703=1,'Data Transformation'!$G$3+0.5*'Data Transformation'!$W$25,IF(C704=1,D704-'Data Transformation'!$W$25,FALSE))</f>
        <v>#NUM!</v>
      </c>
      <c r="E703">
        <f t="array" ref="E703">IF(ISLOGICAL(D703),"",FREQUENCY(IF('Data Transformation'!$B$425:$B$8425='Bin Analysis'!$B699,'Data Transformation'!$G$425:$G$8425),D703))</f>
        <v>2001</v>
      </c>
      <c r="F703">
        <f t="shared" ref="F703:F721" si="87">IF(ISLOGICAL(D703),"",E703-E702)</f>
        <v>0</v>
      </c>
      <c r="G703">
        <f>Weighting!$H$7</f>
        <v>0</v>
      </c>
      <c r="H703">
        <f t="array" ref="H703">FREQUENCY(IF('Data Transformation'!$B$4:$B$8425=B699,'Data Transformation'!$G$4:$G$8425),'Bin Analysis'!$B703)</f>
        <v>2073</v>
      </c>
      <c r="I703">
        <f t="shared" ref="I703:I721" si="88">H703-H702</f>
        <v>0</v>
      </c>
      <c r="J703">
        <f>IF(I703=0,0,1)</f>
        <v>0</v>
      </c>
      <c r="K703">
        <f>J703*Weighting!$W$7</f>
        <v>0</v>
      </c>
      <c r="M703" s="14"/>
    </row>
    <row r="704" spans="1:25" x14ac:dyDescent="0.25">
      <c r="A704" s="32" t="str">
        <f>IF(Weighting!$P$8&gt;0,B704,"")</f>
        <v/>
      </c>
      <c r="B704" t="e">
        <f>Weighting!$C$8</f>
        <v>#DIV/0!</v>
      </c>
      <c r="C704" t="e">
        <f>Weighting!$F$8</f>
        <v>#NUM!</v>
      </c>
      <c r="D704" t="e">
        <f>IF(C704=1,'Data Transformation'!$G$3+0.5*'Data Transformation'!$W$25,IF(C705=1,D705-'Data Transformation'!$W$25,FALSE))</f>
        <v>#NUM!</v>
      </c>
      <c r="E704">
        <f t="array" ref="E704">IF(ISLOGICAL(D704),"",FREQUENCY(IF('Data Transformation'!$B$425:$B$8425='Bin Analysis'!$B699,'Data Transformation'!$G$425:$G$8425),D704))</f>
        <v>2001</v>
      </c>
      <c r="F704">
        <f t="shared" si="87"/>
        <v>0</v>
      </c>
      <c r="G704">
        <f>Weighting!$H$8</f>
        <v>0</v>
      </c>
      <c r="H704">
        <f t="array" ref="H704">FREQUENCY(IF('Data Transformation'!$B$4:$B$8425=B699,'Data Transformation'!$G$4:$G$8425),'Bin Analysis'!$B704)</f>
        <v>2073</v>
      </c>
      <c r="I704">
        <f t="shared" si="88"/>
        <v>0</v>
      </c>
      <c r="J704">
        <f t="shared" ref="J704:J721" si="89">IF(I704=0,0,1)</f>
        <v>0</v>
      </c>
      <c r="K704">
        <f>J704*Weighting!$W$8</f>
        <v>0</v>
      </c>
      <c r="M704" s="14"/>
    </row>
    <row r="705" spans="1:13" x14ac:dyDescent="0.25">
      <c r="A705" s="32" t="str">
        <f>IF(Weighting!$P$9&gt;0,B705,"")</f>
        <v/>
      </c>
      <c r="B705" s="50" t="e">
        <f>Weighting!$C$9</f>
        <v>#DIV/0!</v>
      </c>
      <c r="C705" t="e">
        <f>Weighting!$F$9</f>
        <v>#NUM!</v>
      </c>
      <c r="D705" t="e">
        <f>IF(C705=1,'Data Transformation'!$G$3+0.5*'Data Transformation'!$W$25,IF(C706=1,D706-'Data Transformation'!$W$25,FALSE))</f>
        <v>#NUM!</v>
      </c>
      <c r="E705">
        <f t="array" ref="E705">IF(ISLOGICAL(D705),"",FREQUENCY(IF('Data Transformation'!$B$425:$B$8425='Bin Analysis'!$B699,'Data Transformation'!$G$425:$G$8425),D705))</f>
        <v>2001</v>
      </c>
      <c r="F705">
        <f t="shared" si="87"/>
        <v>0</v>
      </c>
      <c r="G705">
        <f>Weighting!$H$9</f>
        <v>0</v>
      </c>
      <c r="H705">
        <f t="array" ref="H705">FREQUENCY(IF('Data Transformation'!$B$4:$B$8425=B699,'Data Transformation'!$G$4:$G$8425),'Bin Analysis'!$B705)</f>
        <v>2073</v>
      </c>
      <c r="I705">
        <f t="shared" si="88"/>
        <v>0</v>
      </c>
      <c r="J705">
        <f t="shared" si="89"/>
        <v>0</v>
      </c>
      <c r="K705">
        <f>J705*Weighting!$W$9</f>
        <v>0</v>
      </c>
      <c r="M705" s="14"/>
    </row>
    <row r="706" spans="1:13" x14ac:dyDescent="0.25">
      <c r="A706" s="32" t="str">
        <f>IF(Weighting!$P$10&gt;0,B706,"")</f>
        <v/>
      </c>
      <c r="B706" t="e">
        <f>Weighting!$C$10</f>
        <v>#DIV/0!</v>
      </c>
      <c r="C706" t="e">
        <f>Weighting!$F$10</f>
        <v>#NUM!</v>
      </c>
      <c r="D706" t="e">
        <f>IF(C706=1,'Data Transformation'!$G$3+0.5*'Data Transformation'!$W$25,IF(C707=1,D707-'Data Transformation'!$W$25,FALSE))</f>
        <v>#NUM!</v>
      </c>
      <c r="E706">
        <f t="array" ref="E706">IF(ISLOGICAL(D706),"",FREQUENCY(IF('Data Transformation'!$B$425:$B$8425='Bin Analysis'!$B699,'Data Transformation'!$G$425:$G$8425),D706))</f>
        <v>2001</v>
      </c>
      <c r="F706">
        <f t="shared" si="87"/>
        <v>0</v>
      </c>
      <c r="G706">
        <f>Weighting!$H$10</f>
        <v>0</v>
      </c>
      <c r="H706">
        <f t="array" ref="H706">FREQUENCY(IF('Data Transformation'!$B$4:$B$8425=B699,'Data Transformation'!$G$4:$G$8425),'Bin Analysis'!$B706)</f>
        <v>2073</v>
      </c>
      <c r="I706">
        <f t="shared" si="88"/>
        <v>0</v>
      </c>
      <c r="J706">
        <f t="shared" si="89"/>
        <v>0</v>
      </c>
      <c r="K706">
        <f>J706*Weighting!$W$10</f>
        <v>0</v>
      </c>
      <c r="M706" s="14"/>
    </row>
    <row r="707" spans="1:13" x14ac:dyDescent="0.25">
      <c r="A707" s="32" t="str">
        <f>IF(Weighting!$P$11&gt;0,B707,"")</f>
        <v/>
      </c>
      <c r="B707" t="e">
        <f>Weighting!$C$11</f>
        <v>#DIV/0!</v>
      </c>
      <c r="C707" t="e">
        <f>Weighting!$F$11</f>
        <v>#NUM!</v>
      </c>
      <c r="D707" t="e">
        <f>IF(C707=1,'Data Transformation'!$G$3+0.5*'Data Transformation'!$W$25,IF(C708=1,D708-'Data Transformation'!$W$25,FALSE))</f>
        <v>#NUM!</v>
      </c>
      <c r="E707">
        <f t="array" ref="E707">IF(ISLOGICAL(D707),"",FREQUENCY(IF('Data Transformation'!$B$425:$B$8425='Bin Analysis'!$B699,'Data Transformation'!$G$425:$G$8425),D707))</f>
        <v>2001</v>
      </c>
      <c r="F707">
        <f t="shared" si="87"/>
        <v>0</v>
      </c>
      <c r="G707">
        <f>Weighting!$H$11</f>
        <v>0</v>
      </c>
      <c r="H707">
        <f t="array" ref="H707">FREQUENCY(IF('Data Transformation'!$B$4:$B$8425=B699,'Data Transformation'!$G$4:$G$8425),'Bin Analysis'!$B707)</f>
        <v>2073</v>
      </c>
      <c r="I707">
        <f t="shared" si="88"/>
        <v>0</v>
      </c>
      <c r="J707">
        <f t="shared" si="89"/>
        <v>0</v>
      </c>
      <c r="K707">
        <f>J707*Weighting!$W$11</f>
        <v>0</v>
      </c>
      <c r="M707" s="14"/>
    </row>
    <row r="708" spans="1:13" x14ac:dyDescent="0.25">
      <c r="A708" s="32" t="str">
        <f>IF(Weighting!$P$12&gt;0,B708,"")</f>
        <v/>
      </c>
      <c r="B708" t="e">
        <f>Weighting!$C$12</f>
        <v>#DIV/0!</v>
      </c>
      <c r="C708" t="e">
        <f>Weighting!$F$12</f>
        <v>#NUM!</v>
      </c>
      <c r="D708" t="e">
        <f>IF(C708=1,'Data Transformation'!$G$3+0.5*'Data Transformation'!$W$25,IF(C709=1,D709-'Data Transformation'!$W$25,FALSE))</f>
        <v>#NUM!</v>
      </c>
      <c r="E708">
        <f t="array" ref="E708">IF(ISLOGICAL(D708),"",FREQUENCY(IF('Data Transformation'!$B$425:$B$8425='Bin Analysis'!$B699,'Data Transformation'!$G$425:$G$8425),D708))</f>
        <v>2001</v>
      </c>
      <c r="F708">
        <f t="shared" si="87"/>
        <v>0</v>
      </c>
      <c r="G708">
        <f>Weighting!$H$12</f>
        <v>0</v>
      </c>
      <c r="H708">
        <f t="array" ref="H708">FREQUENCY(IF('Data Transformation'!$B$4:$B$8425=B699,'Data Transformation'!$G$4:$G$8425),'Bin Analysis'!$B708)</f>
        <v>2073</v>
      </c>
      <c r="I708">
        <f t="shared" si="88"/>
        <v>0</v>
      </c>
      <c r="J708">
        <f t="shared" si="89"/>
        <v>0</v>
      </c>
      <c r="K708">
        <f>J708*Weighting!$W$12</f>
        <v>0</v>
      </c>
      <c r="M708" s="14"/>
    </row>
    <row r="709" spans="1:13" x14ac:dyDescent="0.25">
      <c r="A709" s="32" t="str">
        <f>IF(Weighting!$P$13&gt;0,B709,"")</f>
        <v/>
      </c>
      <c r="B709" t="e">
        <f>Weighting!$C$13</f>
        <v>#DIV/0!</v>
      </c>
      <c r="C709" t="e">
        <f>Weighting!$F$13</f>
        <v>#NUM!</v>
      </c>
      <c r="D709" t="e">
        <f>IF(C709=1,'Data Transformation'!$G$3+0.5*'Data Transformation'!$W$25,IF(C710=1,D710-'Data Transformation'!$W$25,FALSE))</f>
        <v>#NUM!</v>
      </c>
      <c r="E709">
        <f t="array" ref="E709">IF(ISLOGICAL(D709),"",FREQUENCY(IF('Data Transformation'!$B$425:$B$8425='Bin Analysis'!$B699,'Data Transformation'!$G$425:$G$8425),D709))</f>
        <v>2001</v>
      </c>
      <c r="F709">
        <f t="shared" si="87"/>
        <v>0</v>
      </c>
      <c r="G709">
        <f>Weighting!$H$13</f>
        <v>0</v>
      </c>
      <c r="H709">
        <f t="array" ref="H709">FREQUENCY(IF('Data Transformation'!$B$4:$B$8425=B699,'Data Transformation'!$G$4:$G$8425),'Bin Analysis'!$B709)</f>
        <v>2073</v>
      </c>
      <c r="I709">
        <f t="shared" si="88"/>
        <v>0</v>
      </c>
      <c r="J709">
        <f t="shared" si="89"/>
        <v>0</v>
      </c>
      <c r="K709">
        <f>J709*Weighting!$W$13</f>
        <v>0</v>
      </c>
      <c r="M709" s="14"/>
    </row>
    <row r="710" spans="1:13" x14ac:dyDescent="0.25">
      <c r="A710" s="32" t="str">
        <f>IF(Weighting!$P$14&gt;0,B710,"")</f>
        <v/>
      </c>
      <c r="B710" t="e">
        <f>Weighting!$C$14</f>
        <v>#DIV/0!</v>
      </c>
      <c r="C710" t="e">
        <f>Weighting!$F$14</f>
        <v>#NUM!</v>
      </c>
      <c r="D710" t="e">
        <f>IF(C710=1,'Data Transformation'!$G$3+0.5*'Data Transformation'!$W$25,IF(C711=1,D711-'Data Transformation'!$W$25,FALSE))</f>
        <v>#NUM!</v>
      </c>
      <c r="E710">
        <f t="array" ref="E710">IF(ISLOGICAL(D710),"",FREQUENCY(IF('Data Transformation'!$B$425:$B$8425='Bin Analysis'!$B699,'Data Transformation'!$G$425:$G$8425),D710))</f>
        <v>2001</v>
      </c>
      <c r="F710">
        <f t="shared" si="87"/>
        <v>0</v>
      </c>
      <c r="G710">
        <f>Weighting!$H$14</f>
        <v>0</v>
      </c>
      <c r="H710">
        <f t="array" ref="H710">FREQUENCY(IF('Data Transformation'!$B$4:$B$8425=B699,'Data Transformation'!$G$4:$G$8425),'Bin Analysis'!$B710)</f>
        <v>2073</v>
      </c>
      <c r="I710">
        <f t="shared" si="88"/>
        <v>0</v>
      </c>
      <c r="J710">
        <f t="shared" si="89"/>
        <v>0</v>
      </c>
      <c r="K710">
        <f>J710*Weighting!$W$14</f>
        <v>0</v>
      </c>
      <c r="M710" s="14"/>
    </row>
    <row r="711" spans="1:13" x14ac:dyDescent="0.25">
      <c r="A711" s="32" t="str">
        <f>IF(Weighting!$P$15&gt;0,B711,"")</f>
        <v/>
      </c>
      <c r="B711" t="e">
        <f>Weighting!$C$15</f>
        <v>#DIV/0!</v>
      </c>
      <c r="C711" t="e">
        <f>Weighting!$F$15</f>
        <v>#NUM!</v>
      </c>
      <c r="D711" t="e">
        <f>IF(C711=1,'Data Transformation'!$G$3+0.5*'Data Transformation'!$W$25,IF(C712=1,D712-'Data Transformation'!$W$25,FALSE))</f>
        <v>#NUM!</v>
      </c>
      <c r="E711">
        <f t="array" ref="E711">IF(ISLOGICAL(D711),"",FREQUENCY(IF('Data Transformation'!$B$425:$B$8425='Bin Analysis'!$B699,'Data Transformation'!$G$425:$G$8425),D711))</f>
        <v>2001</v>
      </c>
      <c r="F711">
        <f t="shared" si="87"/>
        <v>0</v>
      </c>
      <c r="G711">
        <f>Weighting!$H$15</f>
        <v>0</v>
      </c>
      <c r="H711">
        <f t="array" ref="H711">FREQUENCY(IF('Data Transformation'!$B$4:$B$8425=B699,'Data Transformation'!$G$4:$G$8425),'Bin Analysis'!$B711)</f>
        <v>2073</v>
      </c>
      <c r="I711">
        <f t="shared" si="88"/>
        <v>0</v>
      </c>
      <c r="J711">
        <f t="shared" si="89"/>
        <v>0</v>
      </c>
      <c r="K711">
        <f>J711*Weighting!$W$15</f>
        <v>0</v>
      </c>
      <c r="M711" s="14"/>
    </row>
    <row r="712" spans="1:13" x14ac:dyDescent="0.25">
      <c r="A712" s="32" t="str">
        <f>IF(Weighting!$P$16&gt;0,B712,"")</f>
        <v/>
      </c>
      <c r="B712" t="e">
        <f>Weighting!$C$16</f>
        <v>#DIV/0!</v>
      </c>
      <c r="C712" t="e">
        <f>Weighting!$F$16</f>
        <v>#NUM!</v>
      </c>
      <c r="D712" t="e">
        <f>IF(C712=1,'Data Transformation'!$G$3+0.5*'Data Transformation'!$W$25,IF(C713=1,D713-'Data Transformation'!$W$25,FALSE))</f>
        <v>#NUM!</v>
      </c>
      <c r="E712">
        <f t="array" ref="E712">IF(ISLOGICAL(D712),"",FREQUENCY(IF('Data Transformation'!$B$425:$B$8425='Bin Analysis'!$B699,'Data Transformation'!$G$425:$G$8425),D712))</f>
        <v>2001</v>
      </c>
      <c r="F712">
        <f t="shared" si="87"/>
        <v>0</v>
      </c>
      <c r="G712">
        <f>Weighting!$H$16</f>
        <v>0</v>
      </c>
      <c r="H712">
        <f t="array" ref="H712">FREQUENCY(IF('Data Transformation'!$B$4:$B$8425=B699,'Data Transformation'!$G$4:$G$8425),'Bin Analysis'!$B712)</f>
        <v>2073</v>
      </c>
      <c r="I712">
        <f t="shared" si="88"/>
        <v>0</v>
      </c>
      <c r="J712">
        <f t="shared" si="89"/>
        <v>0</v>
      </c>
      <c r="K712">
        <f>J712*Weighting!$W$16</f>
        <v>0</v>
      </c>
      <c r="M712" s="14"/>
    </row>
    <row r="713" spans="1:13" x14ac:dyDescent="0.25">
      <c r="A713" s="32" t="str">
        <f>IF(Weighting!$P$17&gt;0,B713,"")</f>
        <v/>
      </c>
      <c r="B713" t="e">
        <f>Weighting!$C$17</f>
        <v>#DIV/0!</v>
      </c>
      <c r="C713" t="e">
        <f>Weighting!$F$17</f>
        <v>#NUM!</v>
      </c>
      <c r="D713" t="e">
        <f>IF(C713=1,'Data Transformation'!$G$3+0.5*'Data Transformation'!$W$25,IF(C714=1,D714-'Data Transformation'!$W$25,FALSE))</f>
        <v>#NUM!</v>
      </c>
      <c r="E713">
        <f t="array" ref="E713">IF(ISLOGICAL(D713),"",FREQUENCY(IF('Data Transformation'!$B$425:$B$8425='Bin Analysis'!$B699,'Data Transformation'!$G$425:$G$8425),D713))</f>
        <v>2001</v>
      </c>
      <c r="F713">
        <f t="shared" si="87"/>
        <v>0</v>
      </c>
      <c r="G713">
        <f>Weighting!$H$17</f>
        <v>0</v>
      </c>
      <c r="H713">
        <f t="array" ref="H713">FREQUENCY(IF('Data Transformation'!$B$4:$B$8425=B699,'Data Transformation'!$G$4:$G$8425),'Bin Analysis'!$B713)</f>
        <v>2073</v>
      </c>
      <c r="I713">
        <f t="shared" si="88"/>
        <v>0</v>
      </c>
      <c r="J713">
        <f t="shared" si="89"/>
        <v>0</v>
      </c>
      <c r="K713">
        <f>J713*Weighting!$W$17</f>
        <v>0</v>
      </c>
      <c r="M713" s="14"/>
    </row>
    <row r="714" spans="1:13" x14ac:dyDescent="0.25">
      <c r="A714" s="32" t="str">
        <f>IF(Weighting!$P$18&gt;0,B714,"")</f>
        <v/>
      </c>
      <c r="B714" t="e">
        <f>Weighting!$C$18</f>
        <v>#DIV/0!</v>
      </c>
      <c r="C714" t="e">
        <f>Weighting!$F$18</f>
        <v>#NUM!</v>
      </c>
      <c r="D714" t="e">
        <f>IF(C714=1,'Data Transformation'!$G$3+0.5*'Data Transformation'!$W$25,IF(C715=1,D715-'Data Transformation'!$W$25,FALSE))</f>
        <v>#NUM!</v>
      </c>
      <c r="E714">
        <f t="array" ref="E714">IF(ISLOGICAL(D714),"",FREQUENCY(IF('Data Transformation'!$B$425:$B$8425='Bin Analysis'!$B699,'Data Transformation'!$G$425:$G$8425),D714))</f>
        <v>2001</v>
      </c>
      <c r="F714">
        <f t="shared" si="87"/>
        <v>0</v>
      </c>
      <c r="G714">
        <f>Weighting!$H$18</f>
        <v>0</v>
      </c>
      <c r="H714">
        <f t="array" ref="H714">FREQUENCY(IF('Data Transformation'!$B$4:$B$8425=B699,'Data Transformation'!$G$4:$G$8425),'Bin Analysis'!$B714)</f>
        <v>2073</v>
      </c>
      <c r="I714">
        <f t="shared" si="88"/>
        <v>0</v>
      </c>
      <c r="J714">
        <f t="shared" si="89"/>
        <v>0</v>
      </c>
      <c r="K714">
        <f>J714*Weighting!$W$18</f>
        <v>0</v>
      </c>
      <c r="M714" s="14"/>
    </row>
    <row r="715" spans="1:13" x14ac:dyDescent="0.25">
      <c r="A715" s="32" t="str">
        <f>IF(Weighting!$P$19&gt;0,B715,"")</f>
        <v/>
      </c>
      <c r="B715" t="e">
        <f>Weighting!$C$19</f>
        <v>#DIV/0!</v>
      </c>
      <c r="C715" t="e">
        <f>Weighting!$F$19</f>
        <v>#NUM!</v>
      </c>
      <c r="D715" t="e">
        <f>IF(C715=1,'Data Transformation'!$G$3+0.5*'Data Transformation'!$W$25,IF(C716=1,D716-'Data Transformation'!$W$25,FALSE))</f>
        <v>#NUM!</v>
      </c>
      <c r="E715">
        <f t="array" ref="E715">IF(ISLOGICAL(D715),"",FREQUENCY(IF('Data Transformation'!$B$425:$B$8425='Bin Analysis'!$B699,'Data Transformation'!$G$425:$G$8425),D715))</f>
        <v>2001</v>
      </c>
      <c r="F715">
        <f t="shared" si="87"/>
        <v>0</v>
      </c>
      <c r="G715">
        <f>Weighting!$H$19</f>
        <v>0</v>
      </c>
      <c r="H715">
        <f t="array" ref="H715">FREQUENCY(IF('Data Transformation'!$B$4:$B$8425=B699,'Data Transformation'!$G$4:$G$8425),'Bin Analysis'!$B715)</f>
        <v>2073</v>
      </c>
      <c r="I715">
        <f t="shared" si="88"/>
        <v>0</v>
      </c>
      <c r="J715">
        <f t="shared" si="89"/>
        <v>0</v>
      </c>
      <c r="K715">
        <f>J715*Weighting!$W$19</f>
        <v>0</v>
      </c>
      <c r="M715" s="14"/>
    </row>
    <row r="716" spans="1:13" x14ac:dyDescent="0.25">
      <c r="A716" s="32" t="str">
        <f>IF(Weighting!$P$20&gt;0,B716,"")</f>
        <v/>
      </c>
      <c r="B716" t="e">
        <f>Weighting!$C$20</f>
        <v>#DIV/0!</v>
      </c>
      <c r="C716" t="e">
        <f>Weighting!$F$20</f>
        <v>#NUM!</v>
      </c>
      <c r="D716" t="e">
        <f>IF(C716=1,'Data Transformation'!$G$3+0.5*'Data Transformation'!$W$25,IF(C717=1,D717-'Data Transformation'!$W$25,FALSE))</f>
        <v>#NUM!</v>
      </c>
      <c r="E716">
        <f t="array" ref="E716">IF(ISLOGICAL(D716),"",FREQUENCY(IF('Data Transformation'!$B$425:$B$8425='Bin Analysis'!$B699,'Data Transformation'!$G$425:$G$8425),D716))</f>
        <v>2001</v>
      </c>
      <c r="F716">
        <f t="shared" si="87"/>
        <v>0</v>
      </c>
      <c r="G716">
        <f>Weighting!$H$20</f>
        <v>0</v>
      </c>
      <c r="H716">
        <f t="array" ref="H716">FREQUENCY(IF('Data Transformation'!$B$4:$B$8425=B699,'Data Transformation'!$G$4:$G$8425),'Bin Analysis'!$B716)</f>
        <v>2073</v>
      </c>
      <c r="I716">
        <f t="shared" si="88"/>
        <v>0</v>
      </c>
      <c r="J716">
        <f t="shared" si="89"/>
        <v>0</v>
      </c>
      <c r="K716">
        <f>J716*Weighting!$W$20</f>
        <v>0</v>
      </c>
      <c r="M716" s="14"/>
    </row>
    <row r="717" spans="1:13" x14ac:dyDescent="0.25">
      <c r="A717" s="32" t="str">
        <f>IF(Weighting!$P$21&gt;0,B717,"")</f>
        <v/>
      </c>
      <c r="B717" t="e">
        <f>Weighting!$C$21</f>
        <v>#DIV/0!</v>
      </c>
      <c r="C717" t="e">
        <f>Weighting!$F$21</f>
        <v>#NUM!</v>
      </c>
      <c r="D717" t="e">
        <f>IF(C717=1,'Data Transformation'!$G$3+0.5*'Data Transformation'!$W$25,IF(C718=1,D718-'Data Transformation'!$W$25,FALSE))</f>
        <v>#NUM!</v>
      </c>
      <c r="E717">
        <f t="array" ref="E717">IF(ISLOGICAL(D717),"",FREQUENCY(IF('Data Transformation'!$B$425:$B$8425='Bin Analysis'!$B699,'Data Transformation'!$G$425:$G$8425),D717))</f>
        <v>2001</v>
      </c>
      <c r="F717">
        <f t="shared" si="87"/>
        <v>0</v>
      </c>
      <c r="G717">
        <f>Weighting!$H$21</f>
        <v>0</v>
      </c>
      <c r="H717">
        <f t="array" ref="H717">FREQUENCY(IF('Data Transformation'!$B$4:$B$8425=B699,'Data Transformation'!$G$4:$G$8425),'Bin Analysis'!$B717)</f>
        <v>2073</v>
      </c>
      <c r="I717">
        <f t="shared" si="88"/>
        <v>0</v>
      </c>
      <c r="J717">
        <f t="shared" si="89"/>
        <v>0</v>
      </c>
      <c r="K717">
        <f>J717*Weighting!$W$21</f>
        <v>0</v>
      </c>
      <c r="M717" s="14"/>
    </row>
    <row r="718" spans="1:13" x14ac:dyDescent="0.25">
      <c r="A718" s="32" t="str">
        <f>IF(Weighting!$P$22&gt;0,B718,"")</f>
        <v/>
      </c>
      <c r="B718" t="e">
        <f>Weighting!$C$22</f>
        <v>#DIV/0!</v>
      </c>
      <c r="C718" t="e">
        <f>Weighting!$F$22</f>
        <v>#NUM!</v>
      </c>
      <c r="D718" t="e">
        <f>IF(C718=1,'Data Transformation'!$G$3+0.5*'Data Transformation'!$W$25,IF(C719=1,D719-'Data Transformation'!$W$25,FALSE))</f>
        <v>#NUM!</v>
      </c>
      <c r="E718">
        <f t="array" ref="E718">IF(ISLOGICAL(D718),"",FREQUENCY(IF('Data Transformation'!$B$425:$B$8425='Bin Analysis'!$B699,'Data Transformation'!$G$425:$G$8425),D718))</f>
        <v>2001</v>
      </c>
      <c r="F718">
        <f t="shared" si="87"/>
        <v>0</v>
      </c>
      <c r="G718">
        <f>Weighting!$H$22</f>
        <v>0</v>
      </c>
      <c r="H718">
        <f t="array" ref="H718">FREQUENCY(IF('Data Transformation'!$B$4:$B$8425=B699,'Data Transformation'!$G$4:$G$8425),'Bin Analysis'!$B718)</f>
        <v>2073</v>
      </c>
      <c r="I718">
        <f t="shared" si="88"/>
        <v>0</v>
      </c>
      <c r="J718">
        <f t="shared" si="89"/>
        <v>0</v>
      </c>
      <c r="K718">
        <f>J718*Weighting!$W$22</f>
        <v>0</v>
      </c>
      <c r="M718" s="14"/>
    </row>
    <row r="719" spans="1:13" x14ac:dyDescent="0.25">
      <c r="A719" s="32" t="str">
        <f>IF(Weighting!$P$23&gt;0,B719,"")</f>
        <v/>
      </c>
      <c r="B719" t="e">
        <f>Weighting!$C$23</f>
        <v>#DIV/0!</v>
      </c>
      <c r="C719" t="e">
        <f>Weighting!$F$23</f>
        <v>#NUM!</v>
      </c>
      <c r="D719" t="e">
        <f>IF(C719=1,'Data Transformation'!$G$3+0.5*'Data Transformation'!$W$25,IF(C720=1,D720-'Data Transformation'!$W$25,FALSE))</f>
        <v>#NUM!</v>
      </c>
      <c r="E719">
        <f t="array" ref="E719">IF(ISLOGICAL(D719),"",FREQUENCY(IF('Data Transformation'!$B$425:$B$8425='Bin Analysis'!$B699,'Data Transformation'!$G$425:$G$8425),D719))</f>
        <v>2001</v>
      </c>
      <c r="F719">
        <f t="shared" si="87"/>
        <v>0</v>
      </c>
      <c r="G719">
        <f>Weighting!$H$23</f>
        <v>0</v>
      </c>
      <c r="H719">
        <f t="array" ref="H719">FREQUENCY(IF('Data Transformation'!$B$4:$B$8425=B699,'Data Transformation'!$G$4:$G$8425),'Bin Analysis'!$B719)</f>
        <v>2073</v>
      </c>
      <c r="I719">
        <f t="shared" si="88"/>
        <v>0</v>
      </c>
      <c r="J719">
        <f t="shared" si="89"/>
        <v>0</v>
      </c>
      <c r="K719">
        <f>J719*Weighting!$W$23</f>
        <v>0</v>
      </c>
      <c r="M719" s="14"/>
    </row>
    <row r="720" spans="1:13" x14ac:dyDescent="0.25">
      <c r="A720" s="32" t="str">
        <f>IF(Weighting!$P$24&gt;0,B720,"")</f>
        <v/>
      </c>
      <c r="B720" t="e">
        <f>Weighting!$C$24</f>
        <v>#DIV/0!</v>
      </c>
      <c r="C720" t="e">
        <f>Weighting!$F$24</f>
        <v>#NUM!</v>
      </c>
      <c r="D720" t="e">
        <f>IF(C720=1,'Data Transformation'!$G$3+0.5*'Data Transformation'!$W$25,IF(C721=1,D721-'Data Transformation'!$W$25,FALSE))</f>
        <v>#NUM!</v>
      </c>
      <c r="E720">
        <f t="array" ref="E720">IF(ISLOGICAL(D720),"",FREQUENCY(IF('Data Transformation'!$B$425:$B$8425='Bin Analysis'!$B699,'Data Transformation'!$G$425:$G$8425),D720))</f>
        <v>2001</v>
      </c>
      <c r="F720">
        <f t="shared" si="87"/>
        <v>0</v>
      </c>
      <c r="G720">
        <f>Weighting!$H$24</f>
        <v>0</v>
      </c>
      <c r="H720">
        <f t="array" ref="H720">FREQUENCY(IF('Data Transformation'!$B$4:$B$8425=B699,'Data Transformation'!$G$4:$G$8425),'Bin Analysis'!$B720)</f>
        <v>2073</v>
      </c>
      <c r="I720">
        <f t="shared" si="88"/>
        <v>0</v>
      </c>
      <c r="J720">
        <f t="shared" si="89"/>
        <v>0</v>
      </c>
      <c r="K720">
        <f>J720*Weighting!$W$24</f>
        <v>0</v>
      </c>
      <c r="M720" s="14"/>
    </row>
    <row r="721" spans="1:25" x14ac:dyDescent="0.25">
      <c r="A721" s="32" t="str">
        <f>IF(Weighting!$P$25&gt;0,B721,"")</f>
        <v/>
      </c>
      <c r="B721" t="e">
        <f>Weighting!$C$25</f>
        <v>#DIV/0!</v>
      </c>
      <c r="C721" t="e">
        <f>Weighting!$F$25</f>
        <v>#NUM!</v>
      </c>
      <c r="D721" t="e">
        <f>IF(C721=1,'Data Transformation'!$G$3+0.5*'Data Transformation'!$W$25,IF(C722=1,D722-'Data Transformation'!$W$25,FALSE))</f>
        <v>#NUM!</v>
      </c>
      <c r="E721">
        <f t="array" ref="E721">IF(ISLOGICAL(D721),"",FREQUENCY(IF('Data Transformation'!$B$425:$B$8425='Bin Analysis'!$B699,'Data Transformation'!$G$425:$G$8425),D721))</f>
        <v>2001</v>
      </c>
      <c r="F721">
        <f t="shared" si="87"/>
        <v>0</v>
      </c>
      <c r="G721">
        <f>Weighting!$H$25</f>
        <v>0</v>
      </c>
      <c r="H721">
        <f t="array" ref="H721">FREQUENCY(IF('Data Transformation'!$B$4:$B$8425=B699,'Data Transformation'!$G$4:$G$8425),'Bin Analysis'!$B721)</f>
        <v>2073</v>
      </c>
      <c r="I721">
        <f t="shared" si="88"/>
        <v>0</v>
      </c>
      <c r="J721">
        <f t="shared" si="89"/>
        <v>0</v>
      </c>
      <c r="K721">
        <f>J721*Weighting!$W$25</f>
        <v>0</v>
      </c>
      <c r="M721" s="14"/>
    </row>
    <row r="722" spans="1:25" x14ac:dyDescent="0.25">
      <c r="N722" s="57"/>
      <c r="O722"/>
      <c r="P722"/>
      <c r="Q722"/>
      <c r="R722"/>
    </row>
    <row r="723" spans="1:25" ht="23.25" x14ac:dyDescent="0.35">
      <c r="A723" s="21" t="s">
        <v>0</v>
      </c>
      <c r="B723" s="21" t="str">
        <f>IFERROR(VLOOKUP(C723,'Data Transformation'!$L$6:$M$426,2,FALSE),"")</f>
        <v/>
      </c>
      <c r="C723" s="21">
        <f>C699+1</f>
        <v>30</v>
      </c>
      <c r="D723" s="21"/>
      <c r="E723" s="21"/>
      <c r="F723" s="21"/>
      <c r="G723" s="21"/>
      <c r="H723" s="22"/>
      <c r="I723" s="22"/>
      <c r="J723" s="22"/>
      <c r="K723" s="21"/>
      <c r="L723" s="21" t="str">
        <f>B723</f>
        <v/>
      </c>
      <c r="M723" s="23" t="e">
        <f>INDEX('Data Transformation'!$O$4:$O$424,MATCH($B723,'Data Transformation'!$M$4:$M$424,0),MATCH($M$2,'Data Transformation'!$O$3,0))</f>
        <v>#N/A</v>
      </c>
      <c r="N723" s="27" t="e">
        <f>IF('Input and Summary Results'!$J$16="minimum",'Bin Analysis'!X724/(M723-1),'Bin Analysis'!Y723/('Bin Analysis'!M723-1))</f>
        <v>#N/A</v>
      </c>
      <c r="O723" s="27" t="e">
        <f>IF(M723=FALSE,NA(),(VLOOKUP(1,C726:K745,4,FALSE))/(M723-1))</f>
        <v>#N/A</v>
      </c>
      <c r="P723" s="27" t="e">
        <f>IF(M723=FALSE,NA(),SUM(J726:J745)/Weighting!$S$5)</f>
        <v>#N/A</v>
      </c>
      <c r="Q723" s="27" t="e">
        <f>IF(M723=FALSE,NA(),SUM(K726:K745)/Weighting!$S$6)</f>
        <v>#N/A</v>
      </c>
      <c r="R723" s="27" t="e">
        <f>IF(M723=FALSE,NA(),(VLOOKUP(1,G726:K745,3,FALSE))/(M723-1))</f>
        <v>#N/A</v>
      </c>
      <c r="S723" s="22" t="e">
        <f>IF(M723=FALSE,NA(),IF(SUM(J726:J745)=2,"yes","no"))</f>
        <v>#N/A</v>
      </c>
      <c r="X723" s="2" cm="2">
        <f t="array" ref="X723:X724">FREQUENCY(IF('Data Transformation'!$B$425:$B$6424='Bin Analysis'!L723,'Data Transformation'!$G$425:$G$6424),'Data Transformation'!$U$11)</f>
        <v>0</v>
      </c>
      <c r="Y723" s="2" cm="2">
        <f t="array" ref="Y723:Y724">FREQUENCY(IF('Data Transformation'!$B$425:$B$6424='Bin Analysis'!L723,'Data Transformation'!$G$425:$G$6424),'Data Transformation'!$U$12)</f>
        <v>0</v>
      </c>
    </row>
    <row r="724" spans="1:25" x14ac:dyDescent="0.25">
      <c r="A724" s="14" t="s">
        <v>67</v>
      </c>
      <c r="B724" t="s">
        <v>47</v>
      </c>
      <c r="C724" t="s">
        <v>5</v>
      </c>
      <c r="D724" t="s">
        <v>98</v>
      </c>
      <c r="E724" t="s">
        <v>99</v>
      </c>
      <c r="F724" t="s">
        <v>100</v>
      </c>
      <c r="G724" t="s">
        <v>69</v>
      </c>
      <c r="H724" t="s">
        <v>31</v>
      </c>
      <c r="I724" t="s">
        <v>32</v>
      </c>
      <c r="J724" t="s">
        <v>46</v>
      </c>
      <c r="K724" s="14" t="s">
        <v>45</v>
      </c>
      <c r="M724" s="14"/>
      <c r="X724" s="2">
        <v>0</v>
      </c>
      <c r="Y724" s="2">
        <v>0</v>
      </c>
    </row>
    <row r="725" spans="1:25" x14ac:dyDescent="0.25">
      <c r="A725" s="32"/>
      <c r="D725" t="e">
        <f>IF(C725=1,'Data Transformation'!$G$3+0.5*'Data Transformation'!$W$25,IF(C726=1,D726-'Data Transformation'!$W$25,FALSE))</f>
        <v>#NUM!</v>
      </c>
      <c r="E725">
        <f t="array" ref="E725">IF(ISLOGICAL(D725),"",FREQUENCY(IF('Data Transformation'!$B$425:$B$8425='Bin Analysis'!$B723,'Data Transformation'!$G$425:$G$8425),D725))</f>
        <v>2001</v>
      </c>
      <c r="F725" t="e">
        <f>IF(ISLOGICAL(D725),"",E725-E724)</f>
        <v>#VALUE!</v>
      </c>
      <c r="M725" s="14"/>
    </row>
    <row r="726" spans="1:25" x14ac:dyDescent="0.25">
      <c r="A726" s="32" t="e">
        <f>IF(Weighting!$P$6&gt;0,B726,"")</f>
        <v>#NUM!</v>
      </c>
      <c r="B726" t="e">
        <f>Weighting!$C$6</f>
        <v>#DIV/0!</v>
      </c>
      <c r="C726" t="e">
        <f>Weighting!$F$6</f>
        <v>#NUM!</v>
      </c>
      <c r="D726" t="e">
        <f>IF(C726=1,'Data Transformation'!$G$3+0.5*'Data Transformation'!$W$25,IF(C727=1,D727-'Data Transformation'!$W$25,FALSE))</f>
        <v>#NUM!</v>
      </c>
      <c r="E726">
        <f t="array" ref="E726">IF(ISLOGICAL(D726),"",FREQUENCY(IF('Data Transformation'!$B$425:$B$8425='Bin Analysis'!$B723,'Data Transformation'!$G$425:$G$8425),D726))</f>
        <v>2001</v>
      </c>
      <c r="F726">
        <f>IF(ISLOGICAL(D726),"",E726-E725)</f>
        <v>0</v>
      </c>
      <c r="G726">
        <f>Weighting!$H$6</f>
        <v>1</v>
      </c>
      <c r="H726">
        <f t="array" ref="H726">FREQUENCY(IF('Data Transformation'!$B$4:$B$8425=B723,'Data Transformation'!$G$4:$G$8425),'Bin Analysis'!$B726)</f>
        <v>2073</v>
      </c>
      <c r="I726">
        <f>H726-H725</f>
        <v>2073</v>
      </c>
      <c r="J726">
        <f>IF(I726=0,0,1)</f>
        <v>1</v>
      </c>
      <c r="K726" t="e">
        <f>J726*Weighting!$W$6</f>
        <v>#NUM!</v>
      </c>
      <c r="M726" s="14"/>
    </row>
    <row r="727" spans="1:25" x14ac:dyDescent="0.25">
      <c r="A727" s="32" t="str">
        <f>IF(Weighting!$P$7&gt;0,B727,"")</f>
        <v/>
      </c>
      <c r="B727" t="e">
        <f>Weighting!$C$7</f>
        <v>#DIV/0!</v>
      </c>
      <c r="C727" t="e">
        <f>Weighting!$F$7</f>
        <v>#NUM!</v>
      </c>
      <c r="D727" t="e">
        <f>IF(C727=1,'Data Transformation'!$G$3+0.5*'Data Transformation'!$W$25,IF(C728=1,D728-'Data Transformation'!$W$25,FALSE))</f>
        <v>#NUM!</v>
      </c>
      <c r="E727">
        <f t="array" ref="E727">IF(ISLOGICAL(D727),"",FREQUENCY(IF('Data Transformation'!$B$425:$B$8425='Bin Analysis'!$B723,'Data Transformation'!$G$425:$G$8425),D727))</f>
        <v>2001</v>
      </c>
      <c r="F727">
        <f t="shared" ref="F727:F745" si="90">IF(ISLOGICAL(D727),"",E727-E726)</f>
        <v>0</v>
      </c>
      <c r="G727">
        <f>Weighting!$H$7</f>
        <v>0</v>
      </c>
      <c r="H727">
        <f t="array" ref="H727">FREQUENCY(IF('Data Transformation'!$B$4:$B$8425=B723,'Data Transformation'!$G$4:$G$8425),'Bin Analysis'!$B727)</f>
        <v>2073</v>
      </c>
      <c r="I727">
        <f t="shared" ref="I727:I745" si="91">H727-H726</f>
        <v>0</v>
      </c>
      <c r="J727">
        <f>IF(I727=0,0,1)</f>
        <v>0</v>
      </c>
      <c r="K727">
        <f>J727*Weighting!$W$7</f>
        <v>0</v>
      </c>
      <c r="M727" s="14"/>
    </row>
    <row r="728" spans="1:25" x14ac:dyDescent="0.25">
      <c r="A728" s="32" t="str">
        <f>IF(Weighting!$P$8&gt;0,B728,"")</f>
        <v/>
      </c>
      <c r="B728" t="e">
        <f>Weighting!$C$8</f>
        <v>#DIV/0!</v>
      </c>
      <c r="C728" t="e">
        <f>Weighting!$F$8</f>
        <v>#NUM!</v>
      </c>
      <c r="D728" t="e">
        <f>IF(C728=1,'Data Transformation'!$G$3+0.5*'Data Transformation'!$W$25,IF(C729=1,D729-'Data Transformation'!$W$25,FALSE))</f>
        <v>#NUM!</v>
      </c>
      <c r="E728">
        <f t="array" ref="E728">IF(ISLOGICAL(D728),"",FREQUENCY(IF('Data Transformation'!$B$425:$B$8425='Bin Analysis'!$B723,'Data Transformation'!$G$425:$G$8425),D728))</f>
        <v>2001</v>
      </c>
      <c r="F728">
        <f t="shared" si="90"/>
        <v>0</v>
      </c>
      <c r="G728">
        <f>Weighting!$H$8</f>
        <v>0</v>
      </c>
      <c r="H728">
        <f t="array" ref="H728">FREQUENCY(IF('Data Transformation'!$B$4:$B$8425=B723,'Data Transformation'!$G$4:$G$8425),'Bin Analysis'!$B728)</f>
        <v>2073</v>
      </c>
      <c r="I728">
        <f t="shared" si="91"/>
        <v>0</v>
      </c>
      <c r="J728">
        <f t="shared" ref="J728:J745" si="92">IF(I728=0,0,1)</f>
        <v>0</v>
      </c>
      <c r="K728">
        <f>J728*Weighting!$W$8</f>
        <v>0</v>
      </c>
      <c r="M728" s="14"/>
    </row>
    <row r="729" spans="1:25" x14ac:dyDescent="0.25">
      <c r="A729" s="32" t="str">
        <f>IF(Weighting!$P$9&gt;0,B729,"")</f>
        <v/>
      </c>
      <c r="B729" s="50" t="e">
        <f>Weighting!$C$9</f>
        <v>#DIV/0!</v>
      </c>
      <c r="C729" t="e">
        <f>Weighting!$F$9</f>
        <v>#NUM!</v>
      </c>
      <c r="D729" t="e">
        <f>IF(C729=1,'Data Transformation'!$G$3+0.5*'Data Transformation'!$W$25,IF(C730=1,D730-'Data Transformation'!$W$25,FALSE))</f>
        <v>#NUM!</v>
      </c>
      <c r="E729">
        <f t="array" ref="E729">IF(ISLOGICAL(D729),"",FREQUENCY(IF('Data Transformation'!$B$425:$B$8425='Bin Analysis'!$B723,'Data Transformation'!$G$425:$G$8425),D729))</f>
        <v>2001</v>
      </c>
      <c r="F729">
        <f t="shared" si="90"/>
        <v>0</v>
      </c>
      <c r="G729">
        <f>Weighting!$H$9</f>
        <v>0</v>
      </c>
      <c r="H729">
        <f t="array" ref="H729">FREQUENCY(IF('Data Transformation'!$B$4:$B$8425=B723,'Data Transformation'!$G$4:$G$8425),'Bin Analysis'!$B729)</f>
        <v>2073</v>
      </c>
      <c r="I729">
        <f t="shared" si="91"/>
        <v>0</v>
      </c>
      <c r="J729">
        <f t="shared" si="92"/>
        <v>0</v>
      </c>
      <c r="K729">
        <f>J729*Weighting!$W$9</f>
        <v>0</v>
      </c>
      <c r="M729" s="14"/>
    </row>
    <row r="730" spans="1:25" x14ac:dyDescent="0.25">
      <c r="A730" s="32" t="str">
        <f>IF(Weighting!$P$10&gt;0,B730,"")</f>
        <v/>
      </c>
      <c r="B730" t="e">
        <f>Weighting!$C$10</f>
        <v>#DIV/0!</v>
      </c>
      <c r="C730" t="e">
        <f>Weighting!$F$10</f>
        <v>#NUM!</v>
      </c>
      <c r="D730" t="e">
        <f>IF(C730=1,'Data Transformation'!$G$3+0.5*'Data Transformation'!$W$25,IF(C731=1,D731-'Data Transformation'!$W$25,FALSE))</f>
        <v>#NUM!</v>
      </c>
      <c r="E730">
        <f t="array" ref="E730">IF(ISLOGICAL(D730),"",FREQUENCY(IF('Data Transformation'!$B$425:$B$8425='Bin Analysis'!$B723,'Data Transformation'!$G$425:$G$8425),D730))</f>
        <v>2001</v>
      </c>
      <c r="F730">
        <f t="shared" si="90"/>
        <v>0</v>
      </c>
      <c r="G730">
        <f>Weighting!$H$10</f>
        <v>0</v>
      </c>
      <c r="H730">
        <f t="array" ref="H730">FREQUENCY(IF('Data Transformation'!$B$4:$B$8425=B723,'Data Transformation'!$G$4:$G$8425),'Bin Analysis'!$B730)</f>
        <v>2073</v>
      </c>
      <c r="I730">
        <f t="shared" si="91"/>
        <v>0</v>
      </c>
      <c r="J730">
        <f t="shared" si="92"/>
        <v>0</v>
      </c>
      <c r="K730">
        <f>J730*Weighting!$W$10</f>
        <v>0</v>
      </c>
      <c r="M730" s="14"/>
    </row>
    <row r="731" spans="1:25" x14ac:dyDescent="0.25">
      <c r="A731" s="32" t="str">
        <f>IF(Weighting!$P$11&gt;0,B731,"")</f>
        <v/>
      </c>
      <c r="B731" t="e">
        <f>Weighting!$C$11</f>
        <v>#DIV/0!</v>
      </c>
      <c r="C731" t="e">
        <f>Weighting!$F$11</f>
        <v>#NUM!</v>
      </c>
      <c r="D731" t="e">
        <f>IF(C731=1,'Data Transformation'!$G$3+0.5*'Data Transformation'!$W$25,IF(C732=1,D732-'Data Transformation'!$W$25,FALSE))</f>
        <v>#NUM!</v>
      </c>
      <c r="E731">
        <f t="array" ref="E731">IF(ISLOGICAL(D731),"",FREQUENCY(IF('Data Transformation'!$B$425:$B$8425='Bin Analysis'!$B723,'Data Transformation'!$G$425:$G$8425),D731))</f>
        <v>2001</v>
      </c>
      <c r="F731">
        <f t="shared" si="90"/>
        <v>0</v>
      </c>
      <c r="G731">
        <f>Weighting!$H$11</f>
        <v>0</v>
      </c>
      <c r="H731">
        <f t="array" ref="H731">FREQUENCY(IF('Data Transformation'!$B$4:$B$8425=B723,'Data Transformation'!$G$4:$G$8425),'Bin Analysis'!$B731)</f>
        <v>2073</v>
      </c>
      <c r="I731">
        <f t="shared" si="91"/>
        <v>0</v>
      </c>
      <c r="J731">
        <f t="shared" si="92"/>
        <v>0</v>
      </c>
      <c r="K731">
        <f>J731*Weighting!$W$11</f>
        <v>0</v>
      </c>
      <c r="M731" s="14"/>
    </row>
    <row r="732" spans="1:25" x14ac:dyDescent="0.25">
      <c r="A732" s="32" t="str">
        <f>IF(Weighting!$P$12&gt;0,B732,"")</f>
        <v/>
      </c>
      <c r="B732" t="e">
        <f>Weighting!$C$12</f>
        <v>#DIV/0!</v>
      </c>
      <c r="C732" t="e">
        <f>Weighting!$F$12</f>
        <v>#NUM!</v>
      </c>
      <c r="D732" t="e">
        <f>IF(C732=1,'Data Transformation'!$G$3+0.5*'Data Transformation'!$W$25,IF(C733=1,D733-'Data Transformation'!$W$25,FALSE))</f>
        <v>#NUM!</v>
      </c>
      <c r="E732">
        <f t="array" ref="E732">IF(ISLOGICAL(D732),"",FREQUENCY(IF('Data Transformation'!$B$425:$B$8425='Bin Analysis'!$B723,'Data Transformation'!$G$425:$G$8425),D732))</f>
        <v>2001</v>
      </c>
      <c r="F732">
        <f t="shared" si="90"/>
        <v>0</v>
      </c>
      <c r="G732">
        <f>Weighting!$H$12</f>
        <v>0</v>
      </c>
      <c r="H732">
        <f t="array" ref="H732">FREQUENCY(IF('Data Transformation'!$B$4:$B$8425=B723,'Data Transformation'!$G$4:$G$8425),'Bin Analysis'!$B732)</f>
        <v>2073</v>
      </c>
      <c r="I732">
        <f t="shared" si="91"/>
        <v>0</v>
      </c>
      <c r="J732">
        <f t="shared" si="92"/>
        <v>0</v>
      </c>
      <c r="K732">
        <f>J732*Weighting!$W$12</f>
        <v>0</v>
      </c>
      <c r="M732" s="14"/>
    </row>
    <row r="733" spans="1:25" x14ac:dyDescent="0.25">
      <c r="A733" s="32" t="str">
        <f>IF(Weighting!$P$13&gt;0,B733,"")</f>
        <v/>
      </c>
      <c r="B733" t="e">
        <f>Weighting!$C$13</f>
        <v>#DIV/0!</v>
      </c>
      <c r="C733" t="e">
        <f>Weighting!$F$13</f>
        <v>#NUM!</v>
      </c>
      <c r="D733" t="e">
        <f>IF(C733=1,'Data Transformation'!$G$3+0.5*'Data Transformation'!$W$25,IF(C734=1,D734-'Data Transformation'!$W$25,FALSE))</f>
        <v>#NUM!</v>
      </c>
      <c r="E733">
        <f t="array" ref="E733">IF(ISLOGICAL(D733),"",FREQUENCY(IF('Data Transformation'!$B$425:$B$8425='Bin Analysis'!$B723,'Data Transformation'!$G$425:$G$8425),D733))</f>
        <v>2001</v>
      </c>
      <c r="F733">
        <f t="shared" si="90"/>
        <v>0</v>
      </c>
      <c r="G733">
        <f>Weighting!$H$13</f>
        <v>0</v>
      </c>
      <c r="H733">
        <f t="array" ref="H733">FREQUENCY(IF('Data Transformation'!$B$4:$B$8425=B723,'Data Transformation'!$G$4:$G$8425),'Bin Analysis'!$B733)</f>
        <v>2073</v>
      </c>
      <c r="I733">
        <f t="shared" si="91"/>
        <v>0</v>
      </c>
      <c r="J733">
        <f t="shared" si="92"/>
        <v>0</v>
      </c>
      <c r="K733">
        <f>J733*Weighting!$W$13</f>
        <v>0</v>
      </c>
      <c r="M733" s="14"/>
    </row>
    <row r="734" spans="1:25" x14ac:dyDescent="0.25">
      <c r="A734" s="32" t="str">
        <f>IF(Weighting!$P$14&gt;0,B734,"")</f>
        <v/>
      </c>
      <c r="B734" t="e">
        <f>Weighting!$C$14</f>
        <v>#DIV/0!</v>
      </c>
      <c r="C734" t="e">
        <f>Weighting!$F$14</f>
        <v>#NUM!</v>
      </c>
      <c r="D734" t="e">
        <f>IF(C734=1,'Data Transformation'!$G$3+0.5*'Data Transformation'!$W$25,IF(C735=1,D735-'Data Transformation'!$W$25,FALSE))</f>
        <v>#NUM!</v>
      </c>
      <c r="E734">
        <f t="array" ref="E734">IF(ISLOGICAL(D734),"",FREQUENCY(IF('Data Transformation'!$B$425:$B$8425='Bin Analysis'!$B723,'Data Transformation'!$G$425:$G$8425),D734))</f>
        <v>2001</v>
      </c>
      <c r="F734">
        <f t="shared" si="90"/>
        <v>0</v>
      </c>
      <c r="G734">
        <f>Weighting!$H$14</f>
        <v>0</v>
      </c>
      <c r="H734">
        <f t="array" ref="H734">FREQUENCY(IF('Data Transformation'!$B$4:$B$8425=B723,'Data Transformation'!$G$4:$G$8425),'Bin Analysis'!$B734)</f>
        <v>2073</v>
      </c>
      <c r="I734">
        <f t="shared" si="91"/>
        <v>0</v>
      </c>
      <c r="J734">
        <f t="shared" si="92"/>
        <v>0</v>
      </c>
      <c r="K734">
        <f>J734*Weighting!$W$14</f>
        <v>0</v>
      </c>
      <c r="M734" s="14"/>
    </row>
    <row r="735" spans="1:25" x14ac:dyDescent="0.25">
      <c r="A735" s="32" t="str">
        <f>IF(Weighting!$P$15&gt;0,B735,"")</f>
        <v/>
      </c>
      <c r="B735" t="e">
        <f>Weighting!$C$15</f>
        <v>#DIV/0!</v>
      </c>
      <c r="C735" t="e">
        <f>Weighting!$F$15</f>
        <v>#NUM!</v>
      </c>
      <c r="D735" t="e">
        <f>IF(C735=1,'Data Transformation'!$G$3+0.5*'Data Transformation'!$W$25,IF(C736=1,D736-'Data Transformation'!$W$25,FALSE))</f>
        <v>#NUM!</v>
      </c>
      <c r="E735">
        <f t="array" ref="E735">IF(ISLOGICAL(D735),"",FREQUENCY(IF('Data Transformation'!$B$425:$B$8425='Bin Analysis'!$B723,'Data Transformation'!$G$425:$G$8425),D735))</f>
        <v>2001</v>
      </c>
      <c r="F735">
        <f t="shared" si="90"/>
        <v>0</v>
      </c>
      <c r="G735">
        <f>Weighting!$H$15</f>
        <v>0</v>
      </c>
      <c r="H735">
        <f t="array" ref="H735">FREQUENCY(IF('Data Transformation'!$B$4:$B$8425=B723,'Data Transformation'!$G$4:$G$8425),'Bin Analysis'!$B735)</f>
        <v>2073</v>
      </c>
      <c r="I735">
        <f t="shared" si="91"/>
        <v>0</v>
      </c>
      <c r="J735">
        <f t="shared" si="92"/>
        <v>0</v>
      </c>
      <c r="K735">
        <f>J735*Weighting!$W$15</f>
        <v>0</v>
      </c>
      <c r="M735" s="14"/>
    </row>
    <row r="736" spans="1:25" x14ac:dyDescent="0.25">
      <c r="A736" s="32" t="str">
        <f>IF(Weighting!$P$16&gt;0,B736,"")</f>
        <v/>
      </c>
      <c r="B736" t="e">
        <f>Weighting!$C$16</f>
        <v>#DIV/0!</v>
      </c>
      <c r="C736" t="e">
        <f>Weighting!$F$16</f>
        <v>#NUM!</v>
      </c>
      <c r="D736" t="e">
        <f>IF(C736=1,'Data Transformation'!$G$3+0.5*'Data Transformation'!$W$25,IF(C737=1,D737-'Data Transformation'!$W$25,FALSE))</f>
        <v>#NUM!</v>
      </c>
      <c r="E736">
        <f t="array" ref="E736">IF(ISLOGICAL(D736),"",FREQUENCY(IF('Data Transformation'!$B$425:$B$8425='Bin Analysis'!$B723,'Data Transformation'!$G$425:$G$8425),D736))</f>
        <v>2001</v>
      </c>
      <c r="F736">
        <f t="shared" si="90"/>
        <v>0</v>
      </c>
      <c r="G736">
        <f>Weighting!$H$16</f>
        <v>0</v>
      </c>
      <c r="H736">
        <f t="array" ref="H736">FREQUENCY(IF('Data Transformation'!$B$4:$B$8425=B723,'Data Transformation'!$G$4:$G$8425),'Bin Analysis'!$B736)</f>
        <v>2073</v>
      </c>
      <c r="I736">
        <f t="shared" si="91"/>
        <v>0</v>
      </c>
      <c r="J736">
        <f t="shared" si="92"/>
        <v>0</v>
      </c>
      <c r="K736">
        <f>J736*Weighting!$W$16</f>
        <v>0</v>
      </c>
      <c r="M736" s="14"/>
    </row>
    <row r="737" spans="1:25" x14ac:dyDescent="0.25">
      <c r="A737" s="32" t="str">
        <f>IF(Weighting!$P$17&gt;0,B737,"")</f>
        <v/>
      </c>
      <c r="B737" t="e">
        <f>Weighting!$C$17</f>
        <v>#DIV/0!</v>
      </c>
      <c r="C737" t="e">
        <f>Weighting!$F$17</f>
        <v>#NUM!</v>
      </c>
      <c r="D737" t="e">
        <f>IF(C737=1,'Data Transformation'!$G$3+0.5*'Data Transformation'!$W$25,IF(C738=1,D738-'Data Transformation'!$W$25,FALSE))</f>
        <v>#NUM!</v>
      </c>
      <c r="E737">
        <f t="array" ref="E737">IF(ISLOGICAL(D737),"",FREQUENCY(IF('Data Transformation'!$B$425:$B$8425='Bin Analysis'!$B723,'Data Transformation'!$G$425:$G$8425),D737))</f>
        <v>2001</v>
      </c>
      <c r="F737">
        <f t="shared" si="90"/>
        <v>0</v>
      </c>
      <c r="G737">
        <f>Weighting!$H$17</f>
        <v>0</v>
      </c>
      <c r="H737">
        <f t="array" ref="H737">FREQUENCY(IF('Data Transformation'!$B$4:$B$8425=B723,'Data Transformation'!$G$4:$G$8425),'Bin Analysis'!$B737)</f>
        <v>2073</v>
      </c>
      <c r="I737">
        <f t="shared" si="91"/>
        <v>0</v>
      </c>
      <c r="J737">
        <f t="shared" si="92"/>
        <v>0</v>
      </c>
      <c r="K737">
        <f>J737*Weighting!$W$17</f>
        <v>0</v>
      </c>
      <c r="M737" s="14"/>
    </row>
    <row r="738" spans="1:25" x14ac:dyDescent="0.25">
      <c r="A738" s="32" t="str">
        <f>IF(Weighting!$P$18&gt;0,B738,"")</f>
        <v/>
      </c>
      <c r="B738" t="e">
        <f>Weighting!$C$18</f>
        <v>#DIV/0!</v>
      </c>
      <c r="C738" t="e">
        <f>Weighting!$F$18</f>
        <v>#NUM!</v>
      </c>
      <c r="D738" t="e">
        <f>IF(C738=1,'Data Transformation'!$G$3+0.5*'Data Transformation'!$W$25,IF(C739=1,D739-'Data Transformation'!$W$25,FALSE))</f>
        <v>#NUM!</v>
      </c>
      <c r="E738">
        <f t="array" ref="E738">IF(ISLOGICAL(D738),"",FREQUENCY(IF('Data Transformation'!$B$425:$B$8425='Bin Analysis'!$B723,'Data Transformation'!$G$425:$G$8425),D738))</f>
        <v>2001</v>
      </c>
      <c r="F738">
        <f t="shared" si="90"/>
        <v>0</v>
      </c>
      <c r="G738">
        <f>Weighting!$H$18</f>
        <v>0</v>
      </c>
      <c r="H738">
        <f t="array" ref="H738">FREQUENCY(IF('Data Transformation'!$B$4:$B$8425=B723,'Data Transformation'!$G$4:$G$8425),'Bin Analysis'!$B738)</f>
        <v>2073</v>
      </c>
      <c r="I738">
        <f t="shared" si="91"/>
        <v>0</v>
      </c>
      <c r="J738">
        <f t="shared" si="92"/>
        <v>0</v>
      </c>
      <c r="K738">
        <f>J738*Weighting!$W$18</f>
        <v>0</v>
      </c>
      <c r="M738" s="14"/>
    </row>
    <row r="739" spans="1:25" x14ac:dyDescent="0.25">
      <c r="A739" s="32" t="str">
        <f>IF(Weighting!$P$19&gt;0,B739,"")</f>
        <v/>
      </c>
      <c r="B739" t="e">
        <f>Weighting!$C$19</f>
        <v>#DIV/0!</v>
      </c>
      <c r="C739" t="e">
        <f>Weighting!$F$19</f>
        <v>#NUM!</v>
      </c>
      <c r="D739" t="e">
        <f>IF(C739=1,'Data Transformation'!$G$3+0.5*'Data Transformation'!$W$25,IF(C740=1,D740-'Data Transformation'!$W$25,FALSE))</f>
        <v>#NUM!</v>
      </c>
      <c r="E739">
        <f t="array" ref="E739">IF(ISLOGICAL(D739),"",FREQUENCY(IF('Data Transformation'!$B$425:$B$8425='Bin Analysis'!$B723,'Data Transformation'!$G$425:$G$8425),D739))</f>
        <v>2001</v>
      </c>
      <c r="F739">
        <f t="shared" si="90"/>
        <v>0</v>
      </c>
      <c r="G739">
        <f>Weighting!$H$19</f>
        <v>0</v>
      </c>
      <c r="H739">
        <f t="array" ref="H739">FREQUENCY(IF('Data Transformation'!$B$4:$B$8425=B723,'Data Transformation'!$G$4:$G$8425),'Bin Analysis'!$B739)</f>
        <v>2073</v>
      </c>
      <c r="I739">
        <f t="shared" si="91"/>
        <v>0</v>
      </c>
      <c r="J739">
        <f t="shared" si="92"/>
        <v>0</v>
      </c>
      <c r="K739">
        <f>J739*Weighting!$W$19</f>
        <v>0</v>
      </c>
      <c r="M739" s="14"/>
    </row>
    <row r="740" spans="1:25" x14ac:dyDescent="0.25">
      <c r="A740" s="32" t="str">
        <f>IF(Weighting!$P$20&gt;0,B740,"")</f>
        <v/>
      </c>
      <c r="B740" t="e">
        <f>Weighting!$C$20</f>
        <v>#DIV/0!</v>
      </c>
      <c r="C740" t="e">
        <f>Weighting!$F$20</f>
        <v>#NUM!</v>
      </c>
      <c r="D740" t="e">
        <f>IF(C740=1,'Data Transformation'!$G$3+0.5*'Data Transformation'!$W$25,IF(C741=1,D741-'Data Transformation'!$W$25,FALSE))</f>
        <v>#NUM!</v>
      </c>
      <c r="E740">
        <f t="array" ref="E740">IF(ISLOGICAL(D740),"",FREQUENCY(IF('Data Transformation'!$B$425:$B$8425='Bin Analysis'!$B723,'Data Transformation'!$G$425:$G$8425),D740))</f>
        <v>2001</v>
      </c>
      <c r="F740">
        <f t="shared" si="90"/>
        <v>0</v>
      </c>
      <c r="G740">
        <f>Weighting!$H$20</f>
        <v>0</v>
      </c>
      <c r="H740">
        <f t="array" ref="H740">FREQUENCY(IF('Data Transformation'!$B$4:$B$8425=B723,'Data Transformation'!$G$4:$G$8425),'Bin Analysis'!$B740)</f>
        <v>2073</v>
      </c>
      <c r="I740">
        <f t="shared" si="91"/>
        <v>0</v>
      </c>
      <c r="J740">
        <f t="shared" si="92"/>
        <v>0</v>
      </c>
      <c r="K740">
        <f>J740*Weighting!$W$20</f>
        <v>0</v>
      </c>
      <c r="M740" s="14"/>
    </row>
    <row r="741" spans="1:25" x14ac:dyDescent="0.25">
      <c r="A741" s="32" t="str">
        <f>IF(Weighting!$P$21&gt;0,B741,"")</f>
        <v/>
      </c>
      <c r="B741" t="e">
        <f>Weighting!$C$21</f>
        <v>#DIV/0!</v>
      </c>
      <c r="C741" t="e">
        <f>Weighting!$F$21</f>
        <v>#NUM!</v>
      </c>
      <c r="D741" t="e">
        <f>IF(C741=1,'Data Transformation'!$G$3+0.5*'Data Transformation'!$W$25,IF(C742=1,D742-'Data Transformation'!$W$25,FALSE))</f>
        <v>#NUM!</v>
      </c>
      <c r="E741">
        <f t="array" ref="E741">IF(ISLOGICAL(D741),"",FREQUENCY(IF('Data Transformation'!$B$425:$B$8425='Bin Analysis'!$B723,'Data Transformation'!$G$425:$G$8425),D741))</f>
        <v>2001</v>
      </c>
      <c r="F741">
        <f t="shared" si="90"/>
        <v>0</v>
      </c>
      <c r="G741">
        <f>Weighting!$H$21</f>
        <v>0</v>
      </c>
      <c r="H741">
        <f t="array" ref="H741">FREQUENCY(IF('Data Transformation'!$B$4:$B$8425=B723,'Data Transformation'!$G$4:$G$8425),'Bin Analysis'!$B741)</f>
        <v>2073</v>
      </c>
      <c r="I741">
        <f t="shared" si="91"/>
        <v>0</v>
      </c>
      <c r="J741">
        <f t="shared" si="92"/>
        <v>0</v>
      </c>
      <c r="K741">
        <f>J741*Weighting!$W$21</f>
        <v>0</v>
      </c>
      <c r="M741" s="14"/>
    </row>
    <row r="742" spans="1:25" x14ac:dyDescent="0.25">
      <c r="A742" s="32" t="str">
        <f>IF(Weighting!$P$22&gt;0,B742,"")</f>
        <v/>
      </c>
      <c r="B742" t="e">
        <f>Weighting!$C$22</f>
        <v>#DIV/0!</v>
      </c>
      <c r="C742" t="e">
        <f>Weighting!$F$22</f>
        <v>#NUM!</v>
      </c>
      <c r="D742" t="e">
        <f>IF(C742=1,'Data Transformation'!$G$3+0.5*'Data Transformation'!$W$25,IF(C743=1,D743-'Data Transformation'!$W$25,FALSE))</f>
        <v>#NUM!</v>
      </c>
      <c r="E742">
        <f t="array" ref="E742">IF(ISLOGICAL(D742),"",FREQUENCY(IF('Data Transformation'!$B$425:$B$8425='Bin Analysis'!$B723,'Data Transformation'!$G$425:$G$8425),D742))</f>
        <v>2001</v>
      </c>
      <c r="F742">
        <f t="shared" si="90"/>
        <v>0</v>
      </c>
      <c r="G742">
        <f>Weighting!$H$22</f>
        <v>0</v>
      </c>
      <c r="H742">
        <f t="array" ref="H742">FREQUENCY(IF('Data Transformation'!$B$4:$B$8425=B723,'Data Transformation'!$G$4:$G$8425),'Bin Analysis'!$B742)</f>
        <v>2073</v>
      </c>
      <c r="I742">
        <f t="shared" si="91"/>
        <v>0</v>
      </c>
      <c r="J742">
        <f t="shared" si="92"/>
        <v>0</v>
      </c>
      <c r="K742">
        <f>J742*Weighting!$W$22</f>
        <v>0</v>
      </c>
      <c r="M742" s="14"/>
    </row>
    <row r="743" spans="1:25" x14ac:dyDescent="0.25">
      <c r="A743" s="32" t="str">
        <f>IF(Weighting!$P$23&gt;0,B743,"")</f>
        <v/>
      </c>
      <c r="B743" t="e">
        <f>Weighting!$C$23</f>
        <v>#DIV/0!</v>
      </c>
      <c r="C743" t="e">
        <f>Weighting!$F$23</f>
        <v>#NUM!</v>
      </c>
      <c r="D743" t="e">
        <f>IF(C743=1,'Data Transformation'!$G$3+0.5*'Data Transformation'!$W$25,IF(C744=1,D744-'Data Transformation'!$W$25,FALSE))</f>
        <v>#NUM!</v>
      </c>
      <c r="E743">
        <f t="array" ref="E743">IF(ISLOGICAL(D743),"",FREQUENCY(IF('Data Transformation'!$B$425:$B$8425='Bin Analysis'!$B723,'Data Transformation'!$G$425:$G$8425),D743))</f>
        <v>2001</v>
      </c>
      <c r="F743">
        <f t="shared" si="90"/>
        <v>0</v>
      </c>
      <c r="G743">
        <f>Weighting!$H$23</f>
        <v>0</v>
      </c>
      <c r="H743">
        <f t="array" ref="H743">FREQUENCY(IF('Data Transformation'!$B$4:$B$8425=B723,'Data Transformation'!$G$4:$G$8425),'Bin Analysis'!$B743)</f>
        <v>2073</v>
      </c>
      <c r="I743">
        <f t="shared" si="91"/>
        <v>0</v>
      </c>
      <c r="J743">
        <f t="shared" si="92"/>
        <v>0</v>
      </c>
      <c r="K743">
        <f>J743*Weighting!$W$23</f>
        <v>0</v>
      </c>
      <c r="M743" s="14"/>
    </row>
    <row r="744" spans="1:25" x14ac:dyDescent="0.25">
      <c r="A744" s="32" t="str">
        <f>IF(Weighting!$P$24&gt;0,B744,"")</f>
        <v/>
      </c>
      <c r="B744" t="e">
        <f>Weighting!$C$24</f>
        <v>#DIV/0!</v>
      </c>
      <c r="C744" t="e">
        <f>Weighting!$F$24</f>
        <v>#NUM!</v>
      </c>
      <c r="D744" t="e">
        <f>IF(C744=1,'Data Transformation'!$G$3+0.5*'Data Transformation'!$W$25,IF(C745=1,D745-'Data Transformation'!$W$25,FALSE))</f>
        <v>#NUM!</v>
      </c>
      <c r="E744">
        <f t="array" ref="E744">IF(ISLOGICAL(D744),"",FREQUENCY(IF('Data Transformation'!$B$425:$B$8425='Bin Analysis'!$B723,'Data Transformation'!$G$425:$G$8425),D744))</f>
        <v>2001</v>
      </c>
      <c r="F744">
        <f t="shared" si="90"/>
        <v>0</v>
      </c>
      <c r="G744">
        <f>Weighting!$H$24</f>
        <v>0</v>
      </c>
      <c r="H744">
        <f t="array" ref="H744">FREQUENCY(IF('Data Transformation'!$B$4:$B$8425=B723,'Data Transformation'!$G$4:$G$8425),'Bin Analysis'!$B744)</f>
        <v>2073</v>
      </c>
      <c r="I744">
        <f t="shared" si="91"/>
        <v>0</v>
      </c>
      <c r="J744">
        <f t="shared" si="92"/>
        <v>0</v>
      </c>
      <c r="K744">
        <f>J744*Weighting!$W$24</f>
        <v>0</v>
      </c>
      <c r="M744" s="14"/>
    </row>
    <row r="745" spans="1:25" x14ac:dyDescent="0.25">
      <c r="A745" s="32" t="str">
        <f>IF(Weighting!$P$25&gt;0,B745,"")</f>
        <v/>
      </c>
      <c r="B745" t="e">
        <f>Weighting!$C$25</f>
        <v>#DIV/0!</v>
      </c>
      <c r="C745" t="e">
        <f>Weighting!$F$25</f>
        <v>#NUM!</v>
      </c>
      <c r="D745" t="e">
        <f>IF(C745=1,'Data Transformation'!$G$3+0.5*'Data Transformation'!$W$25,IF(C746=1,D746-'Data Transformation'!$W$25,FALSE))</f>
        <v>#NUM!</v>
      </c>
      <c r="E745">
        <f t="array" ref="E745">IF(ISLOGICAL(D745),"",FREQUENCY(IF('Data Transformation'!$B$425:$B$8425='Bin Analysis'!$B723,'Data Transformation'!$G$425:$G$8425),D745))</f>
        <v>2001</v>
      </c>
      <c r="F745">
        <f t="shared" si="90"/>
        <v>0</v>
      </c>
      <c r="G745">
        <f>Weighting!$H$25</f>
        <v>0</v>
      </c>
      <c r="H745">
        <f t="array" ref="H745">FREQUENCY(IF('Data Transformation'!$B$4:$B$8425=B723,'Data Transformation'!$G$4:$G$8425),'Bin Analysis'!$B745)</f>
        <v>2073</v>
      </c>
      <c r="I745">
        <f t="shared" si="91"/>
        <v>0</v>
      </c>
      <c r="J745">
        <f t="shared" si="92"/>
        <v>0</v>
      </c>
      <c r="K745">
        <f>J745*Weighting!$W$25</f>
        <v>0</v>
      </c>
      <c r="M745" s="14"/>
    </row>
    <row r="746" spans="1:25" x14ac:dyDescent="0.25">
      <c r="O746"/>
      <c r="P746"/>
      <c r="Q746"/>
      <c r="R746"/>
    </row>
    <row r="747" spans="1:25" ht="23.25" x14ac:dyDescent="0.35">
      <c r="A747" s="21" t="s">
        <v>0</v>
      </c>
      <c r="B747" s="21" t="str">
        <f>IFERROR(VLOOKUP(C747,'Data Transformation'!$L$6:$M$426,2,FALSE),"")</f>
        <v/>
      </c>
      <c r="C747" s="21">
        <f>C723+1</f>
        <v>31</v>
      </c>
      <c r="D747" s="21"/>
      <c r="E747" s="21"/>
      <c r="F747" s="21"/>
      <c r="G747" s="21"/>
      <c r="H747" s="22"/>
      <c r="I747" s="22"/>
      <c r="J747" s="22"/>
      <c r="K747" s="21"/>
      <c r="L747" s="21" t="str">
        <f>B747</f>
        <v/>
      </c>
      <c r="M747" s="23" t="e">
        <f>INDEX('Data Transformation'!$O$4:$O$424,MATCH($B747,'Data Transformation'!$M$4:$M$424,0),MATCH($M$2,'Data Transformation'!$O$3,0))</f>
        <v>#N/A</v>
      </c>
      <c r="N747" s="27" t="e">
        <f>IF('Input and Summary Results'!$J$16="minimum",'Bin Analysis'!X748/(M747-1),'Bin Analysis'!Y747/('Bin Analysis'!M747-1))</f>
        <v>#N/A</v>
      </c>
      <c r="O747" s="27" t="e">
        <f>IF(M747=FALSE,NA(),(VLOOKUP(1,C750:K769,4,FALSE))/(M747-1))</f>
        <v>#N/A</v>
      </c>
      <c r="P747" s="27" t="e">
        <f>IF(M747=FALSE,NA(),SUM(J750:J769)/Weighting!$S$5)</f>
        <v>#N/A</v>
      </c>
      <c r="Q747" s="27" t="e">
        <f>IF(M747=FALSE,NA(),SUM(K750:K769)/Weighting!$S$6)</f>
        <v>#N/A</v>
      </c>
      <c r="R747" s="27" t="e">
        <f>IF(M747=FALSE,NA(),(VLOOKUP(1,G750:K769,3,FALSE))/(M747-1))</f>
        <v>#N/A</v>
      </c>
      <c r="S747" s="22" t="e">
        <f>IF(M747=FALSE,NA(),IF(SUM(J750:J769)=2,"yes","no"))</f>
        <v>#N/A</v>
      </c>
      <c r="X747" s="2" cm="2">
        <f t="array" ref="X747:X748">FREQUENCY(IF('Data Transformation'!$B$425:$B$6424='Bin Analysis'!L747,'Data Transformation'!$G$425:$G$6424),'Data Transformation'!$U$11)</f>
        <v>0</v>
      </c>
      <c r="Y747" s="2" cm="2">
        <f t="array" ref="Y747:Y748">FREQUENCY(IF('Data Transformation'!$B$425:$B$6424='Bin Analysis'!L747,'Data Transformation'!$G$425:$G$6424),'Data Transformation'!$U$12)</f>
        <v>0</v>
      </c>
    </row>
    <row r="748" spans="1:25" x14ac:dyDescent="0.25">
      <c r="A748" s="14" t="s">
        <v>67</v>
      </c>
      <c r="B748" t="s">
        <v>47</v>
      </c>
      <c r="C748" t="s">
        <v>5</v>
      </c>
      <c r="D748" t="s">
        <v>98</v>
      </c>
      <c r="E748" t="s">
        <v>99</v>
      </c>
      <c r="F748" t="s">
        <v>100</v>
      </c>
      <c r="G748" t="s">
        <v>69</v>
      </c>
      <c r="H748" t="s">
        <v>31</v>
      </c>
      <c r="I748" t="s">
        <v>32</v>
      </c>
      <c r="J748" t="s">
        <v>46</v>
      </c>
      <c r="K748" s="14" t="s">
        <v>45</v>
      </c>
      <c r="M748" s="14"/>
      <c r="X748" s="2">
        <v>0</v>
      </c>
      <c r="Y748" s="2">
        <v>0</v>
      </c>
    </row>
    <row r="749" spans="1:25" x14ac:dyDescent="0.25">
      <c r="A749" s="32"/>
      <c r="D749" t="e">
        <f>IF(C749=1,'Data Transformation'!$G$3+0.5*'Data Transformation'!$W$25,IF(C750=1,D750-'Data Transformation'!$W$25,FALSE))</f>
        <v>#NUM!</v>
      </c>
      <c r="E749">
        <f t="array" ref="E749">IF(ISLOGICAL(D749),"",FREQUENCY(IF('Data Transformation'!$B$425:$B$8425='Bin Analysis'!$B747,'Data Transformation'!$G$425:$G$8425),D749))</f>
        <v>2001</v>
      </c>
      <c r="F749" t="e">
        <f>IF(ISLOGICAL(D749),"",E749-E748)</f>
        <v>#VALUE!</v>
      </c>
      <c r="M749" s="14"/>
    </row>
    <row r="750" spans="1:25" x14ac:dyDescent="0.25">
      <c r="A750" s="32" t="e">
        <f>IF(Weighting!$P$6&gt;0,B750,"")</f>
        <v>#NUM!</v>
      </c>
      <c r="B750" t="e">
        <f>Weighting!$C$6</f>
        <v>#DIV/0!</v>
      </c>
      <c r="C750" t="e">
        <f>Weighting!$F$6</f>
        <v>#NUM!</v>
      </c>
      <c r="D750" t="e">
        <f>IF(C750=1,'Data Transformation'!$G$3+0.5*'Data Transformation'!$W$25,IF(C751=1,D751-'Data Transformation'!$W$25,FALSE))</f>
        <v>#NUM!</v>
      </c>
      <c r="E750">
        <f t="array" ref="E750">IF(ISLOGICAL(D750),"",FREQUENCY(IF('Data Transformation'!$B$425:$B$8425='Bin Analysis'!$B747,'Data Transformation'!$G$425:$G$8425),D750))</f>
        <v>2001</v>
      </c>
      <c r="F750">
        <f>IF(ISLOGICAL(D750),"",E750-E749)</f>
        <v>0</v>
      </c>
      <c r="G750">
        <f>Weighting!$H$6</f>
        <v>1</v>
      </c>
      <c r="H750">
        <f t="array" ref="H750">FREQUENCY(IF('Data Transformation'!$B$4:$B$8425=B747,'Data Transformation'!$G$4:$G$8425),'Bin Analysis'!$B750)</f>
        <v>2073</v>
      </c>
      <c r="I750">
        <f>H750-H749</f>
        <v>2073</v>
      </c>
      <c r="J750">
        <f>IF(I750=0,0,1)</f>
        <v>1</v>
      </c>
      <c r="K750" t="e">
        <f>J750*Weighting!$W$6</f>
        <v>#NUM!</v>
      </c>
      <c r="M750" s="14"/>
    </row>
    <row r="751" spans="1:25" x14ac:dyDescent="0.25">
      <c r="A751" s="32" t="str">
        <f>IF(Weighting!$P$7&gt;0,B751,"")</f>
        <v/>
      </c>
      <c r="B751" t="e">
        <f>Weighting!$C$7</f>
        <v>#DIV/0!</v>
      </c>
      <c r="C751" t="e">
        <f>Weighting!$F$7</f>
        <v>#NUM!</v>
      </c>
      <c r="D751" t="e">
        <f>IF(C751=1,'Data Transformation'!$G$3+0.5*'Data Transformation'!$W$25,IF(C752=1,D752-'Data Transformation'!$W$25,FALSE))</f>
        <v>#NUM!</v>
      </c>
      <c r="E751">
        <f t="array" ref="E751">IF(ISLOGICAL(D751),"",FREQUENCY(IF('Data Transformation'!$B$425:$B$8425='Bin Analysis'!$B747,'Data Transformation'!$G$425:$G$8425),D751))</f>
        <v>2001</v>
      </c>
      <c r="F751">
        <f t="shared" ref="F751:F769" si="93">IF(ISLOGICAL(D751),"",E751-E750)</f>
        <v>0</v>
      </c>
      <c r="G751">
        <f>Weighting!$H$7</f>
        <v>0</v>
      </c>
      <c r="H751">
        <f t="array" ref="H751">FREQUENCY(IF('Data Transformation'!$B$4:$B$8425=B747,'Data Transformation'!$G$4:$G$8425),'Bin Analysis'!$B751)</f>
        <v>2073</v>
      </c>
      <c r="I751">
        <f t="shared" ref="I751:I769" si="94">H751-H750</f>
        <v>0</v>
      </c>
      <c r="J751">
        <f>IF(I751=0,0,1)</f>
        <v>0</v>
      </c>
      <c r="K751">
        <f>J751*Weighting!$W$7</f>
        <v>0</v>
      </c>
      <c r="M751" s="14"/>
    </row>
    <row r="752" spans="1:25" x14ac:dyDescent="0.25">
      <c r="A752" s="32" t="str">
        <f>IF(Weighting!$P$8&gt;0,B752,"")</f>
        <v/>
      </c>
      <c r="B752" t="e">
        <f>Weighting!$C$8</f>
        <v>#DIV/0!</v>
      </c>
      <c r="C752" t="e">
        <f>Weighting!$F$8</f>
        <v>#NUM!</v>
      </c>
      <c r="D752" t="e">
        <f>IF(C752=1,'Data Transformation'!$G$3+0.5*'Data Transformation'!$W$25,IF(C753=1,D753-'Data Transformation'!$W$25,FALSE))</f>
        <v>#NUM!</v>
      </c>
      <c r="E752">
        <f t="array" ref="E752">IF(ISLOGICAL(D752),"",FREQUENCY(IF('Data Transformation'!$B$425:$B$8425='Bin Analysis'!$B747,'Data Transformation'!$G$425:$G$8425),D752))</f>
        <v>2001</v>
      </c>
      <c r="F752">
        <f t="shared" si="93"/>
        <v>0</v>
      </c>
      <c r="G752">
        <f>Weighting!$H$8</f>
        <v>0</v>
      </c>
      <c r="H752">
        <f t="array" ref="H752">FREQUENCY(IF('Data Transformation'!$B$4:$B$8425=B747,'Data Transformation'!$G$4:$G$8425),'Bin Analysis'!$B752)</f>
        <v>2073</v>
      </c>
      <c r="I752">
        <f t="shared" si="94"/>
        <v>0</v>
      </c>
      <c r="J752">
        <f t="shared" ref="J752:J769" si="95">IF(I752=0,0,1)</f>
        <v>0</v>
      </c>
      <c r="K752">
        <f>J752*Weighting!$W$8</f>
        <v>0</v>
      </c>
      <c r="M752" s="14"/>
    </row>
    <row r="753" spans="1:13" x14ac:dyDescent="0.25">
      <c r="A753" s="32" t="str">
        <f>IF(Weighting!$P$9&gt;0,B753,"")</f>
        <v/>
      </c>
      <c r="B753" s="50" t="e">
        <f>Weighting!$C$9</f>
        <v>#DIV/0!</v>
      </c>
      <c r="C753" t="e">
        <f>Weighting!$F$9</f>
        <v>#NUM!</v>
      </c>
      <c r="D753" t="e">
        <f>IF(C753=1,'Data Transformation'!$G$3+0.5*'Data Transformation'!$W$25,IF(C754=1,D754-'Data Transformation'!$W$25,FALSE))</f>
        <v>#NUM!</v>
      </c>
      <c r="E753">
        <f t="array" ref="E753">IF(ISLOGICAL(D753),"",FREQUENCY(IF('Data Transformation'!$B$425:$B$8425='Bin Analysis'!$B747,'Data Transformation'!$G$425:$G$8425),D753))</f>
        <v>2001</v>
      </c>
      <c r="F753">
        <f t="shared" si="93"/>
        <v>0</v>
      </c>
      <c r="G753">
        <f>Weighting!$H$9</f>
        <v>0</v>
      </c>
      <c r="H753">
        <f t="array" ref="H753">FREQUENCY(IF('Data Transformation'!$B$4:$B$8425=B747,'Data Transformation'!$G$4:$G$8425),'Bin Analysis'!$B753)</f>
        <v>2073</v>
      </c>
      <c r="I753">
        <f t="shared" si="94"/>
        <v>0</v>
      </c>
      <c r="J753">
        <f t="shared" si="95"/>
        <v>0</v>
      </c>
      <c r="K753">
        <f>J753*Weighting!$W$9</f>
        <v>0</v>
      </c>
      <c r="M753" s="14"/>
    </row>
    <row r="754" spans="1:13" x14ac:dyDescent="0.25">
      <c r="A754" s="32" t="str">
        <f>IF(Weighting!$P$10&gt;0,B754,"")</f>
        <v/>
      </c>
      <c r="B754" t="e">
        <f>Weighting!$C$10</f>
        <v>#DIV/0!</v>
      </c>
      <c r="C754" t="e">
        <f>Weighting!$F$10</f>
        <v>#NUM!</v>
      </c>
      <c r="D754" t="e">
        <f>IF(C754=1,'Data Transformation'!$G$3+0.5*'Data Transformation'!$W$25,IF(C755=1,D755-'Data Transformation'!$W$25,FALSE))</f>
        <v>#NUM!</v>
      </c>
      <c r="E754">
        <f t="array" ref="E754">IF(ISLOGICAL(D754),"",FREQUENCY(IF('Data Transformation'!$B$425:$B$8425='Bin Analysis'!$B747,'Data Transformation'!$G$425:$G$8425),D754))</f>
        <v>2001</v>
      </c>
      <c r="F754">
        <f t="shared" si="93"/>
        <v>0</v>
      </c>
      <c r="G754">
        <f>Weighting!$H$10</f>
        <v>0</v>
      </c>
      <c r="H754">
        <f t="array" ref="H754">FREQUENCY(IF('Data Transformation'!$B$4:$B$8425=B747,'Data Transformation'!$G$4:$G$8425),'Bin Analysis'!$B754)</f>
        <v>2073</v>
      </c>
      <c r="I754">
        <f t="shared" si="94"/>
        <v>0</v>
      </c>
      <c r="J754">
        <f t="shared" si="95"/>
        <v>0</v>
      </c>
      <c r="K754">
        <f>J754*Weighting!$W$10</f>
        <v>0</v>
      </c>
      <c r="M754" s="14"/>
    </row>
    <row r="755" spans="1:13" x14ac:dyDescent="0.25">
      <c r="A755" s="32" t="str">
        <f>IF(Weighting!$P$11&gt;0,B755,"")</f>
        <v/>
      </c>
      <c r="B755" t="e">
        <f>Weighting!$C$11</f>
        <v>#DIV/0!</v>
      </c>
      <c r="C755" t="e">
        <f>Weighting!$F$11</f>
        <v>#NUM!</v>
      </c>
      <c r="D755" t="e">
        <f>IF(C755=1,'Data Transformation'!$G$3+0.5*'Data Transformation'!$W$25,IF(C756=1,D756-'Data Transformation'!$W$25,FALSE))</f>
        <v>#NUM!</v>
      </c>
      <c r="E755">
        <f t="array" ref="E755">IF(ISLOGICAL(D755),"",FREQUENCY(IF('Data Transformation'!$B$425:$B$8425='Bin Analysis'!$B747,'Data Transformation'!$G$425:$G$8425),D755))</f>
        <v>2001</v>
      </c>
      <c r="F755">
        <f t="shared" si="93"/>
        <v>0</v>
      </c>
      <c r="G755">
        <f>Weighting!$H$11</f>
        <v>0</v>
      </c>
      <c r="H755">
        <f t="array" ref="H755">FREQUENCY(IF('Data Transformation'!$B$4:$B$8425=B747,'Data Transformation'!$G$4:$G$8425),'Bin Analysis'!$B755)</f>
        <v>2073</v>
      </c>
      <c r="I755">
        <f t="shared" si="94"/>
        <v>0</v>
      </c>
      <c r="J755">
        <f t="shared" si="95"/>
        <v>0</v>
      </c>
      <c r="K755">
        <f>J755*Weighting!$W$11</f>
        <v>0</v>
      </c>
      <c r="M755" s="14"/>
    </row>
    <row r="756" spans="1:13" x14ac:dyDescent="0.25">
      <c r="A756" s="32" t="str">
        <f>IF(Weighting!$P$12&gt;0,B756,"")</f>
        <v/>
      </c>
      <c r="B756" t="e">
        <f>Weighting!$C$12</f>
        <v>#DIV/0!</v>
      </c>
      <c r="C756" t="e">
        <f>Weighting!$F$12</f>
        <v>#NUM!</v>
      </c>
      <c r="D756" t="e">
        <f>IF(C756=1,'Data Transformation'!$G$3+0.5*'Data Transformation'!$W$25,IF(C757=1,D757-'Data Transformation'!$W$25,FALSE))</f>
        <v>#NUM!</v>
      </c>
      <c r="E756">
        <f t="array" ref="E756">IF(ISLOGICAL(D756),"",FREQUENCY(IF('Data Transformation'!$B$425:$B$8425='Bin Analysis'!$B747,'Data Transformation'!$G$425:$G$8425),D756))</f>
        <v>2001</v>
      </c>
      <c r="F756">
        <f t="shared" si="93"/>
        <v>0</v>
      </c>
      <c r="G756">
        <f>Weighting!$H$12</f>
        <v>0</v>
      </c>
      <c r="H756">
        <f t="array" ref="H756">FREQUENCY(IF('Data Transformation'!$B$4:$B$8425=B747,'Data Transformation'!$G$4:$G$8425),'Bin Analysis'!$B756)</f>
        <v>2073</v>
      </c>
      <c r="I756">
        <f t="shared" si="94"/>
        <v>0</v>
      </c>
      <c r="J756">
        <f t="shared" si="95"/>
        <v>0</v>
      </c>
      <c r="K756">
        <f>J756*Weighting!$W$12</f>
        <v>0</v>
      </c>
      <c r="M756" s="14"/>
    </row>
    <row r="757" spans="1:13" x14ac:dyDescent="0.25">
      <c r="A757" s="32" t="str">
        <f>IF(Weighting!$P$13&gt;0,B757,"")</f>
        <v/>
      </c>
      <c r="B757" t="e">
        <f>Weighting!$C$13</f>
        <v>#DIV/0!</v>
      </c>
      <c r="C757" t="e">
        <f>Weighting!$F$13</f>
        <v>#NUM!</v>
      </c>
      <c r="D757" t="e">
        <f>IF(C757=1,'Data Transformation'!$G$3+0.5*'Data Transformation'!$W$25,IF(C758=1,D758-'Data Transformation'!$W$25,FALSE))</f>
        <v>#NUM!</v>
      </c>
      <c r="E757">
        <f t="array" ref="E757">IF(ISLOGICAL(D757),"",FREQUENCY(IF('Data Transformation'!$B$425:$B$8425='Bin Analysis'!$B747,'Data Transformation'!$G$425:$G$8425),D757))</f>
        <v>2001</v>
      </c>
      <c r="F757">
        <f t="shared" si="93"/>
        <v>0</v>
      </c>
      <c r="G757">
        <f>Weighting!$H$13</f>
        <v>0</v>
      </c>
      <c r="H757">
        <f t="array" ref="H757">FREQUENCY(IF('Data Transformation'!$B$4:$B$8425=B747,'Data Transformation'!$G$4:$G$8425),'Bin Analysis'!$B757)</f>
        <v>2073</v>
      </c>
      <c r="I757">
        <f t="shared" si="94"/>
        <v>0</v>
      </c>
      <c r="J757">
        <f t="shared" si="95"/>
        <v>0</v>
      </c>
      <c r="K757">
        <f>J757*Weighting!$W$13</f>
        <v>0</v>
      </c>
      <c r="M757" s="14"/>
    </row>
    <row r="758" spans="1:13" x14ac:dyDescent="0.25">
      <c r="A758" s="32" t="str">
        <f>IF(Weighting!$P$14&gt;0,B758,"")</f>
        <v/>
      </c>
      <c r="B758" t="e">
        <f>Weighting!$C$14</f>
        <v>#DIV/0!</v>
      </c>
      <c r="C758" t="e">
        <f>Weighting!$F$14</f>
        <v>#NUM!</v>
      </c>
      <c r="D758" t="e">
        <f>IF(C758=1,'Data Transformation'!$G$3+0.5*'Data Transformation'!$W$25,IF(C759=1,D759-'Data Transformation'!$W$25,FALSE))</f>
        <v>#NUM!</v>
      </c>
      <c r="E758">
        <f t="array" ref="E758">IF(ISLOGICAL(D758),"",FREQUENCY(IF('Data Transformation'!$B$425:$B$8425='Bin Analysis'!$B747,'Data Transformation'!$G$425:$G$8425),D758))</f>
        <v>2001</v>
      </c>
      <c r="F758">
        <f t="shared" si="93"/>
        <v>0</v>
      </c>
      <c r="G758">
        <f>Weighting!$H$14</f>
        <v>0</v>
      </c>
      <c r="H758">
        <f t="array" ref="H758">FREQUENCY(IF('Data Transformation'!$B$4:$B$8425=B747,'Data Transformation'!$G$4:$G$8425),'Bin Analysis'!$B758)</f>
        <v>2073</v>
      </c>
      <c r="I758">
        <f t="shared" si="94"/>
        <v>0</v>
      </c>
      <c r="J758">
        <f t="shared" si="95"/>
        <v>0</v>
      </c>
      <c r="K758">
        <f>J758*Weighting!$W$14</f>
        <v>0</v>
      </c>
      <c r="M758" s="14"/>
    </row>
    <row r="759" spans="1:13" x14ac:dyDescent="0.25">
      <c r="A759" s="32" t="str">
        <f>IF(Weighting!$P$15&gt;0,B759,"")</f>
        <v/>
      </c>
      <c r="B759" t="e">
        <f>Weighting!$C$15</f>
        <v>#DIV/0!</v>
      </c>
      <c r="C759" t="e">
        <f>Weighting!$F$15</f>
        <v>#NUM!</v>
      </c>
      <c r="D759" t="e">
        <f>IF(C759=1,'Data Transformation'!$G$3+0.5*'Data Transformation'!$W$25,IF(C760=1,D760-'Data Transformation'!$W$25,FALSE))</f>
        <v>#NUM!</v>
      </c>
      <c r="E759">
        <f t="array" ref="E759">IF(ISLOGICAL(D759),"",FREQUENCY(IF('Data Transformation'!$B$425:$B$8425='Bin Analysis'!$B747,'Data Transformation'!$G$425:$G$8425),D759))</f>
        <v>2001</v>
      </c>
      <c r="F759">
        <f t="shared" si="93"/>
        <v>0</v>
      </c>
      <c r="G759">
        <f>Weighting!$H$15</f>
        <v>0</v>
      </c>
      <c r="H759">
        <f t="array" ref="H759">FREQUENCY(IF('Data Transformation'!$B$4:$B$8425=B747,'Data Transformation'!$G$4:$G$8425),'Bin Analysis'!$B759)</f>
        <v>2073</v>
      </c>
      <c r="I759">
        <f t="shared" si="94"/>
        <v>0</v>
      </c>
      <c r="J759">
        <f t="shared" si="95"/>
        <v>0</v>
      </c>
      <c r="K759">
        <f>J759*Weighting!$W$15</f>
        <v>0</v>
      </c>
      <c r="M759" s="14"/>
    </row>
    <row r="760" spans="1:13" x14ac:dyDescent="0.25">
      <c r="A760" s="32" t="str">
        <f>IF(Weighting!$P$16&gt;0,B760,"")</f>
        <v/>
      </c>
      <c r="B760" t="e">
        <f>Weighting!$C$16</f>
        <v>#DIV/0!</v>
      </c>
      <c r="C760" t="e">
        <f>Weighting!$F$16</f>
        <v>#NUM!</v>
      </c>
      <c r="D760" t="e">
        <f>IF(C760=1,'Data Transformation'!$G$3+0.5*'Data Transformation'!$W$25,IF(C761=1,D761-'Data Transformation'!$W$25,FALSE))</f>
        <v>#NUM!</v>
      </c>
      <c r="E760">
        <f t="array" ref="E760">IF(ISLOGICAL(D760),"",FREQUENCY(IF('Data Transformation'!$B$425:$B$8425='Bin Analysis'!$B747,'Data Transformation'!$G$425:$G$8425),D760))</f>
        <v>2001</v>
      </c>
      <c r="F760">
        <f t="shared" si="93"/>
        <v>0</v>
      </c>
      <c r="G760">
        <f>Weighting!$H$16</f>
        <v>0</v>
      </c>
      <c r="H760">
        <f t="array" ref="H760">FREQUENCY(IF('Data Transformation'!$B$4:$B$8425=B747,'Data Transformation'!$G$4:$G$8425),'Bin Analysis'!$B760)</f>
        <v>2073</v>
      </c>
      <c r="I760">
        <f t="shared" si="94"/>
        <v>0</v>
      </c>
      <c r="J760">
        <f t="shared" si="95"/>
        <v>0</v>
      </c>
      <c r="K760">
        <f>J760*Weighting!$W$16</f>
        <v>0</v>
      </c>
      <c r="M760" s="14"/>
    </row>
    <row r="761" spans="1:13" x14ac:dyDescent="0.25">
      <c r="A761" s="32" t="str">
        <f>IF(Weighting!$P$17&gt;0,B761,"")</f>
        <v/>
      </c>
      <c r="B761" t="e">
        <f>Weighting!$C$17</f>
        <v>#DIV/0!</v>
      </c>
      <c r="C761" t="e">
        <f>Weighting!$F$17</f>
        <v>#NUM!</v>
      </c>
      <c r="D761" t="e">
        <f>IF(C761=1,'Data Transformation'!$G$3+0.5*'Data Transformation'!$W$25,IF(C762=1,D762-'Data Transformation'!$W$25,FALSE))</f>
        <v>#NUM!</v>
      </c>
      <c r="E761">
        <f t="array" ref="E761">IF(ISLOGICAL(D761),"",FREQUENCY(IF('Data Transformation'!$B$425:$B$8425='Bin Analysis'!$B747,'Data Transformation'!$G$425:$G$8425),D761))</f>
        <v>2001</v>
      </c>
      <c r="F761">
        <f t="shared" si="93"/>
        <v>0</v>
      </c>
      <c r="G761">
        <f>Weighting!$H$17</f>
        <v>0</v>
      </c>
      <c r="H761">
        <f t="array" ref="H761">FREQUENCY(IF('Data Transformation'!$B$4:$B$8425=B747,'Data Transformation'!$G$4:$G$8425),'Bin Analysis'!$B761)</f>
        <v>2073</v>
      </c>
      <c r="I761">
        <f t="shared" si="94"/>
        <v>0</v>
      </c>
      <c r="J761">
        <f t="shared" si="95"/>
        <v>0</v>
      </c>
      <c r="K761">
        <f>J761*Weighting!$W$17</f>
        <v>0</v>
      </c>
      <c r="M761" s="14"/>
    </row>
    <row r="762" spans="1:13" x14ac:dyDescent="0.25">
      <c r="A762" s="32" t="str">
        <f>IF(Weighting!$P$18&gt;0,B762,"")</f>
        <v/>
      </c>
      <c r="B762" t="e">
        <f>Weighting!$C$18</f>
        <v>#DIV/0!</v>
      </c>
      <c r="C762" t="e">
        <f>Weighting!$F$18</f>
        <v>#NUM!</v>
      </c>
      <c r="D762" t="e">
        <f>IF(C762=1,'Data Transformation'!$G$3+0.5*'Data Transformation'!$W$25,IF(C763=1,D763-'Data Transformation'!$W$25,FALSE))</f>
        <v>#NUM!</v>
      </c>
      <c r="E762">
        <f t="array" ref="E762">IF(ISLOGICAL(D762),"",FREQUENCY(IF('Data Transformation'!$B$425:$B$8425='Bin Analysis'!$B747,'Data Transformation'!$G$425:$G$8425),D762))</f>
        <v>2001</v>
      </c>
      <c r="F762">
        <f t="shared" si="93"/>
        <v>0</v>
      </c>
      <c r="G762">
        <f>Weighting!$H$18</f>
        <v>0</v>
      </c>
      <c r="H762">
        <f t="array" ref="H762">FREQUENCY(IF('Data Transformation'!$B$4:$B$8425=B747,'Data Transformation'!$G$4:$G$8425),'Bin Analysis'!$B762)</f>
        <v>2073</v>
      </c>
      <c r="I762">
        <f t="shared" si="94"/>
        <v>0</v>
      </c>
      <c r="J762">
        <f t="shared" si="95"/>
        <v>0</v>
      </c>
      <c r="K762">
        <f>J762*Weighting!$W$18</f>
        <v>0</v>
      </c>
      <c r="M762" s="14"/>
    </row>
    <row r="763" spans="1:13" x14ac:dyDescent="0.25">
      <c r="A763" s="32" t="str">
        <f>IF(Weighting!$P$19&gt;0,B763,"")</f>
        <v/>
      </c>
      <c r="B763" t="e">
        <f>Weighting!$C$19</f>
        <v>#DIV/0!</v>
      </c>
      <c r="C763" t="e">
        <f>Weighting!$F$19</f>
        <v>#NUM!</v>
      </c>
      <c r="D763" t="e">
        <f>IF(C763=1,'Data Transformation'!$G$3+0.5*'Data Transformation'!$W$25,IF(C764=1,D764-'Data Transformation'!$W$25,FALSE))</f>
        <v>#NUM!</v>
      </c>
      <c r="E763">
        <f t="array" ref="E763">IF(ISLOGICAL(D763),"",FREQUENCY(IF('Data Transformation'!$B$425:$B$8425='Bin Analysis'!$B747,'Data Transformation'!$G$425:$G$8425),D763))</f>
        <v>2001</v>
      </c>
      <c r="F763">
        <f t="shared" si="93"/>
        <v>0</v>
      </c>
      <c r="G763">
        <f>Weighting!$H$19</f>
        <v>0</v>
      </c>
      <c r="H763">
        <f t="array" ref="H763">FREQUENCY(IF('Data Transformation'!$B$4:$B$8425=B747,'Data Transformation'!$G$4:$G$8425),'Bin Analysis'!$B763)</f>
        <v>2073</v>
      </c>
      <c r="I763">
        <f t="shared" si="94"/>
        <v>0</v>
      </c>
      <c r="J763">
        <f t="shared" si="95"/>
        <v>0</v>
      </c>
      <c r="K763">
        <f>J763*Weighting!$W$19</f>
        <v>0</v>
      </c>
      <c r="M763" s="14"/>
    </row>
    <row r="764" spans="1:13" x14ac:dyDescent="0.25">
      <c r="A764" s="32" t="str">
        <f>IF(Weighting!$P$20&gt;0,B764,"")</f>
        <v/>
      </c>
      <c r="B764" t="e">
        <f>Weighting!$C$20</f>
        <v>#DIV/0!</v>
      </c>
      <c r="C764" t="e">
        <f>Weighting!$F$20</f>
        <v>#NUM!</v>
      </c>
      <c r="D764" t="e">
        <f>IF(C764=1,'Data Transformation'!$G$3+0.5*'Data Transformation'!$W$25,IF(C765=1,D765-'Data Transformation'!$W$25,FALSE))</f>
        <v>#NUM!</v>
      </c>
      <c r="E764">
        <f t="array" ref="E764">IF(ISLOGICAL(D764),"",FREQUENCY(IF('Data Transformation'!$B$425:$B$8425='Bin Analysis'!$B747,'Data Transformation'!$G$425:$G$8425),D764))</f>
        <v>2001</v>
      </c>
      <c r="F764">
        <f t="shared" si="93"/>
        <v>0</v>
      </c>
      <c r="G764">
        <f>Weighting!$H$20</f>
        <v>0</v>
      </c>
      <c r="H764">
        <f t="array" ref="H764">FREQUENCY(IF('Data Transformation'!$B$4:$B$8425=B747,'Data Transformation'!$G$4:$G$8425),'Bin Analysis'!$B764)</f>
        <v>2073</v>
      </c>
      <c r="I764">
        <f t="shared" si="94"/>
        <v>0</v>
      </c>
      <c r="J764">
        <f t="shared" si="95"/>
        <v>0</v>
      </c>
      <c r="K764">
        <f>J764*Weighting!$W$20</f>
        <v>0</v>
      </c>
      <c r="M764" s="14"/>
    </row>
    <row r="765" spans="1:13" x14ac:dyDescent="0.25">
      <c r="A765" s="32" t="str">
        <f>IF(Weighting!$P$21&gt;0,B765,"")</f>
        <v/>
      </c>
      <c r="B765" t="e">
        <f>Weighting!$C$21</f>
        <v>#DIV/0!</v>
      </c>
      <c r="C765" t="e">
        <f>Weighting!$F$21</f>
        <v>#NUM!</v>
      </c>
      <c r="D765" t="e">
        <f>IF(C765=1,'Data Transformation'!$G$3+0.5*'Data Transformation'!$W$25,IF(C766=1,D766-'Data Transformation'!$W$25,FALSE))</f>
        <v>#NUM!</v>
      </c>
      <c r="E765">
        <f t="array" ref="E765">IF(ISLOGICAL(D765),"",FREQUENCY(IF('Data Transformation'!$B$425:$B$8425='Bin Analysis'!$B747,'Data Transformation'!$G$425:$G$8425),D765))</f>
        <v>2001</v>
      </c>
      <c r="F765">
        <f t="shared" si="93"/>
        <v>0</v>
      </c>
      <c r="G765">
        <f>Weighting!$H$21</f>
        <v>0</v>
      </c>
      <c r="H765">
        <f t="array" ref="H765">FREQUENCY(IF('Data Transformation'!$B$4:$B$8425=B747,'Data Transformation'!$G$4:$G$8425),'Bin Analysis'!$B765)</f>
        <v>2073</v>
      </c>
      <c r="I765">
        <f t="shared" si="94"/>
        <v>0</v>
      </c>
      <c r="J765">
        <f t="shared" si="95"/>
        <v>0</v>
      </c>
      <c r="K765">
        <f>J765*Weighting!$W$21</f>
        <v>0</v>
      </c>
      <c r="M765" s="14"/>
    </row>
    <row r="766" spans="1:13" x14ac:dyDescent="0.25">
      <c r="A766" s="32" t="str">
        <f>IF(Weighting!$P$22&gt;0,B766,"")</f>
        <v/>
      </c>
      <c r="B766" t="e">
        <f>Weighting!$C$22</f>
        <v>#DIV/0!</v>
      </c>
      <c r="C766" t="e">
        <f>Weighting!$F$22</f>
        <v>#NUM!</v>
      </c>
      <c r="D766" t="e">
        <f>IF(C766=1,'Data Transformation'!$G$3+0.5*'Data Transformation'!$W$25,IF(C767=1,D767-'Data Transformation'!$W$25,FALSE))</f>
        <v>#NUM!</v>
      </c>
      <c r="E766">
        <f t="array" ref="E766">IF(ISLOGICAL(D766),"",FREQUENCY(IF('Data Transformation'!$B$425:$B$8425='Bin Analysis'!$B747,'Data Transformation'!$G$425:$G$8425),D766))</f>
        <v>2001</v>
      </c>
      <c r="F766">
        <f t="shared" si="93"/>
        <v>0</v>
      </c>
      <c r="G766">
        <f>Weighting!$H$22</f>
        <v>0</v>
      </c>
      <c r="H766">
        <f t="array" ref="H766">FREQUENCY(IF('Data Transformation'!$B$4:$B$8425=B747,'Data Transformation'!$G$4:$G$8425),'Bin Analysis'!$B766)</f>
        <v>2073</v>
      </c>
      <c r="I766">
        <f t="shared" si="94"/>
        <v>0</v>
      </c>
      <c r="J766">
        <f t="shared" si="95"/>
        <v>0</v>
      </c>
      <c r="K766">
        <f>J766*Weighting!$W$22</f>
        <v>0</v>
      </c>
      <c r="M766" s="14"/>
    </row>
    <row r="767" spans="1:13" x14ac:dyDescent="0.25">
      <c r="A767" s="32" t="str">
        <f>IF(Weighting!$P$23&gt;0,B767,"")</f>
        <v/>
      </c>
      <c r="B767" t="e">
        <f>Weighting!$C$23</f>
        <v>#DIV/0!</v>
      </c>
      <c r="C767" t="e">
        <f>Weighting!$F$23</f>
        <v>#NUM!</v>
      </c>
      <c r="D767" t="e">
        <f>IF(C767=1,'Data Transformation'!$G$3+0.5*'Data Transformation'!$W$25,IF(C768=1,D768-'Data Transformation'!$W$25,FALSE))</f>
        <v>#NUM!</v>
      </c>
      <c r="E767">
        <f t="array" ref="E767">IF(ISLOGICAL(D767),"",FREQUENCY(IF('Data Transformation'!$B$425:$B$8425='Bin Analysis'!$B747,'Data Transformation'!$G$425:$G$8425),D767))</f>
        <v>2001</v>
      </c>
      <c r="F767">
        <f t="shared" si="93"/>
        <v>0</v>
      </c>
      <c r="G767">
        <f>Weighting!$H$23</f>
        <v>0</v>
      </c>
      <c r="H767">
        <f t="array" ref="H767">FREQUENCY(IF('Data Transformation'!$B$4:$B$8425=B747,'Data Transformation'!$G$4:$G$8425),'Bin Analysis'!$B767)</f>
        <v>2073</v>
      </c>
      <c r="I767">
        <f t="shared" si="94"/>
        <v>0</v>
      </c>
      <c r="J767">
        <f t="shared" si="95"/>
        <v>0</v>
      </c>
      <c r="K767">
        <f>J767*Weighting!$W$23</f>
        <v>0</v>
      </c>
      <c r="M767" s="14"/>
    </row>
    <row r="768" spans="1:13" x14ac:dyDescent="0.25">
      <c r="A768" s="32" t="str">
        <f>IF(Weighting!$P$24&gt;0,B768,"")</f>
        <v/>
      </c>
      <c r="B768" t="e">
        <f>Weighting!$C$24</f>
        <v>#DIV/0!</v>
      </c>
      <c r="C768" t="e">
        <f>Weighting!$F$24</f>
        <v>#NUM!</v>
      </c>
      <c r="D768" t="e">
        <f>IF(C768=1,'Data Transformation'!$G$3+0.5*'Data Transformation'!$W$25,IF(C769=1,D769-'Data Transformation'!$W$25,FALSE))</f>
        <v>#NUM!</v>
      </c>
      <c r="E768">
        <f t="array" ref="E768">IF(ISLOGICAL(D768),"",FREQUENCY(IF('Data Transformation'!$B$425:$B$8425='Bin Analysis'!$B747,'Data Transformation'!$G$425:$G$8425),D768))</f>
        <v>2001</v>
      </c>
      <c r="F768">
        <f t="shared" si="93"/>
        <v>0</v>
      </c>
      <c r="G768">
        <f>Weighting!$H$24</f>
        <v>0</v>
      </c>
      <c r="H768">
        <f t="array" ref="H768">FREQUENCY(IF('Data Transformation'!$B$4:$B$8425=B747,'Data Transformation'!$G$4:$G$8425),'Bin Analysis'!$B768)</f>
        <v>2073</v>
      </c>
      <c r="I768">
        <f t="shared" si="94"/>
        <v>0</v>
      </c>
      <c r="J768">
        <f t="shared" si="95"/>
        <v>0</v>
      </c>
      <c r="K768">
        <f>J768*Weighting!$W$24</f>
        <v>0</v>
      </c>
      <c r="M768" s="14"/>
    </row>
    <row r="769" spans="1:25" x14ac:dyDescent="0.25">
      <c r="A769" s="32" t="str">
        <f>IF(Weighting!$P$25&gt;0,B769,"")</f>
        <v/>
      </c>
      <c r="B769" t="e">
        <f>Weighting!$C$25</f>
        <v>#DIV/0!</v>
      </c>
      <c r="C769" t="e">
        <f>Weighting!$F$25</f>
        <v>#NUM!</v>
      </c>
      <c r="D769" t="e">
        <f>IF(C769=1,'Data Transformation'!$G$3+0.5*'Data Transformation'!$W$25,IF(C770=1,D770-'Data Transformation'!$W$25,FALSE))</f>
        <v>#NUM!</v>
      </c>
      <c r="E769">
        <f t="array" ref="E769">IF(ISLOGICAL(D769),"",FREQUENCY(IF('Data Transformation'!$B$425:$B$8425='Bin Analysis'!$B747,'Data Transformation'!$G$425:$G$8425),D769))</f>
        <v>2001</v>
      </c>
      <c r="F769">
        <f t="shared" si="93"/>
        <v>0</v>
      </c>
      <c r="G769">
        <f>Weighting!$H$25</f>
        <v>0</v>
      </c>
      <c r="H769">
        <f t="array" ref="H769">FREQUENCY(IF('Data Transformation'!$B$4:$B$8425=B747,'Data Transformation'!$G$4:$G$8425),'Bin Analysis'!$B769)</f>
        <v>2073</v>
      </c>
      <c r="I769">
        <f t="shared" si="94"/>
        <v>0</v>
      </c>
      <c r="J769">
        <f t="shared" si="95"/>
        <v>0</v>
      </c>
      <c r="K769">
        <f>J769*Weighting!$W$25</f>
        <v>0</v>
      </c>
      <c r="M769" s="14"/>
    </row>
    <row r="770" spans="1:25" x14ac:dyDescent="0.25">
      <c r="O770"/>
      <c r="P770"/>
      <c r="Q770"/>
      <c r="R770"/>
    </row>
    <row r="771" spans="1:25" ht="23.25" x14ac:dyDescent="0.35">
      <c r="A771" s="21" t="s">
        <v>0</v>
      </c>
      <c r="B771" s="21" t="str">
        <f>IFERROR(VLOOKUP(C771,'Data Transformation'!$L$6:$M$426,2,FALSE),"")</f>
        <v/>
      </c>
      <c r="C771" s="21">
        <f>C747+1</f>
        <v>32</v>
      </c>
      <c r="D771" s="21"/>
      <c r="E771" s="21"/>
      <c r="F771" s="21"/>
      <c r="G771" s="21"/>
      <c r="H771" s="22"/>
      <c r="I771" s="22"/>
      <c r="J771" s="22"/>
      <c r="K771" s="21"/>
      <c r="L771" s="21" t="str">
        <f>B771</f>
        <v/>
      </c>
      <c r="M771" s="23" t="e">
        <f>INDEX('Data Transformation'!$O$4:$O$424,MATCH($B771,'Data Transformation'!$M$4:$M$424,0),MATCH($M$2,'Data Transformation'!$O$3,0))</f>
        <v>#N/A</v>
      </c>
      <c r="N771" s="27" t="e">
        <f>IF('Input and Summary Results'!$J$16="minimum",'Bin Analysis'!X772/(M771-1),'Bin Analysis'!Y771/('Bin Analysis'!M771-1))</f>
        <v>#N/A</v>
      </c>
      <c r="O771" s="27" t="e">
        <f>IF(M771=FALSE,NA(),(VLOOKUP(1,C774:K793,4,FALSE))/(M771-1))</f>
        <v>#N/A</v>
      </c>
      <c r="P771" s="27" t="e">
        <f>IF(M771=FALSE,NA(),SUM(J774:J793)/Weighting!$S$5)</f>
        <v>#N/A</v>
      </c>
      <c r="Q771" s="27" t="e">
        <f>IF(M771=FALSE,NA(),SUM(K774:K793)/Weighting!$S$6)</f>
        <v>#N/A</v>
      </c>
      <c r="R771" s="27" t="e">
        <f>IF(M771=FALSE,NA(),(VLOOKUP(1,G774:K793,3,FALSE))/(M771-1))</f>
        <v>#N/A</v>
      </c>
      <c r="S771" s="22" t="e">
        <f>IF(M771=FALSE,NA(),IF(SUM(J774:J793)=2,"yes","no"))</f>
        <v>#N/A</v>
      </c>
      <c r="X771" s="2" cm="2">
        <f t="array" ref="X771:X772">FREQUENCY(IF('Data Transformation'!$B$425:$B$6424='Bin Analysis'!L771,'Data Transformation'!$G$425:$G$6424),'Data Transformation'!$U$11)</f>
        <v>0</v>
      </c>
      <c r="Y771" s="2" cm="2">
        <f t="array" ref="Y771:Y772">FREQUENCY(IF('Data Transformation'!$B$425:$B$6424='Bin Analysis'!L771,'Data Transformation'!$G$425:$G$6424),'Data Transformation'!$U$12)</f>
        <v>0</v>
      </c>
    </row>
    <row r="772" spans="1:25" x14ac:dyDescent="0.25">
      <c r="A772" s="14" t="s">
        <v>67</v>
      </c>
      <c r="B772" t="s">
        <v>47</v>
      </c>
      <c r="C772" t="s">
        <v>5</v>
      </c>
      <c r="D772" t="s">
        <v>98</v>
      </c>
      <c r="E772" t="s">
        <v>99</v>
      </c>
      <c r="F772" t="s">
        <v>100</v>
      </c>
      <c r="G772" t="s">
        <v>69</v>
      </c>
      <c r="H772" t="s">
        <v>31</v>
      </c>
      <c r="I772" t="s">
        <v>32</v>
      </c>
      <c r="J772" t="s">
        <v>46</v>
      </c>
      <c r="K772" s="14" t="s">
        <v>45</v>
      </c>
      <c r="M772" s="14"/>
      <c r="X772" s="2">
        <v>0</v>
      </c>
      <c r="Y772" s="2">
        <v>0</v>
      </c>
    </row>
    <row r="773" spans="1:25" x14ac:dyDescent="0.25">
      <c r="A773" s="32"/>
      <c r="D773" t="e">
        <f>IF(C773=1,'Data Transformation'!$G$3+0.5*'Data Transformation'!$W$25,IF(C774=1,D774-'Data Transformation'!$W$25,FALSE))</f>
        <v>#NUM!</v>
      </c>
      <c r="E773">
        <f t="array" ref="E773">IF(ISLOGICAL(D773),"",FREQUENCY(IF('Data Transformation'!$B$425:$B$8425='Bin Analysis'!$B771,'Data Transformation'!$G$425:$G$8425),D773))</f>
        <v>2001</v>
      </c>
      <c r="F773" t="e">
        <f>IF(ISLOGICAL(D773),"",E773-E772)</f>
        <v>#VALUE!</v>
      </c>
      <c r="M773" s="14"/>
    </row>
    <row r="774" spans="1:25" x14ac:dyDescent="0.25">
      <c r="A774" s="32" t="e">
        <f>IF(Weighting!$P$6&gt;0,B774,"")</f>
        <v>#NUM!</v>
      </c>
      <c r="B774" t="e">
        <f>Weighting!$C$6</f>
        <v>#DIV/0!</v>
      </c>
      <c r="C774" t="e">
        <f>Weighting!$F$6</f>
        <v>#NUM!</v>
      </c>
      <c r="D774" t="e">
        <f>IF(C774=1,'Data Transformation'!$G$3+0.5*'Data Transformation'!$W$25,IF(C775=1,D775-'Data Transformation'!$W$25,FALSE))</f>
        <v>#NUM!</v>
      </c>
      <c r="E774">
        <f t="array" ref="E774">IF(ISLOGICAL(D774),"",FREQUENCY(IF('Data Transformation'!$B$425:$B$8425='Bin Analysis'!$B771,'Data Transformation'!$G$425:$G$8425),D774))</f>
        <v>2001</v>
      </c>
      <c r="F774">
        <f>IF(ISLOGICAL(D774),"",E774-E773)</f>
        <v>0</v>
      </c>
      <c r="G774">
        <f>Weighting!$H$6</f>
        <v>1</v>
      </c>
      <c r="H774">
        <f t="array" ref="H774">FREQUENCY(IF('Data Transformation'!$B$4:$B$8425=B771,'Data Transformation'!$G$4:$G$8425),'Bin Analysis'!$B774)</f>
        <v>2073</v>
      </c>
      <c r="I774">
        <f>H774-H773</f>
        <v>2073</v>
      </c>
      <c r="J774">
        <f>IF(I774=0,0,1)</f>
        <v>1</v>
      </c>
      <c r="K774" t="e">
        <f>J774*Weighting!$W$6</f>
        <v>#NUM!</v>
      </c>
      <c r="M774" s="14"/>
    </row>
    <row r="775" spans="1:25" x14ac:dyDescent="0.25">
      <c r="A775" s="32" t="str">
        <f>IF(Weighting!$P$7&gt;0,B775,"")</f>
        <v/>
      </c>
      <c r="B775" t="e">
        <f>Weighting!$C$7</f>
        <v>#DIV/0!</v>
      </c>
      <c r="C775" t="e">
        <f>Weighting!$F$7</f>
        <v>#NUM!</v>
      </c>
      <c r="D775" t="e">
        <f>IF(C775=1,'Data Transformation'!$G$3+0.5*'Data Transformation'!$W$25,IF(C776=1,D776-'Data Transformation'!$W$25,FALSE))</f>
        <v>#NUM!</v>
      </c>
      <c r="E775">
        <f t="array" ref="E775">IF(ISLOGICAL(D775),"",FREQUENCY(IF('Data Transformation'!$B$425:$B$8425='Bin Analysis'!$B771,'Data Transformation'!$G$425:$G$8425),D775))</f>
        <v>2001</v>
      </c>
      <c r="F775">
        <f t="shared" ref="F775:F793" si="96">IF(ISLOGICAL(D775),"",E775-E774)</f>
        <v>0</v>
      </c>
      <c r="G775">
        <f>Weighting!$H$7</f>
        <v>0</v>
      </c>
      <c r="H775">
        <f t="array" ref="H775">FREQUENCY(IF('Data Transformation'!$B$4:$B$8425=B771,'Data Transformation'!$G$4:$G$8425),'Bin Analysis'!$B775)</f>
        <v>2073</v>
      </c>
      <c r="I775">
        <f t="shared" ref="I775:I793" si="97">H775-H774</f>
        <v>0</v>
      </c>
      <c r="J775">
        <f>IF(I775=0,0,1)</f>
        <v>0</v>
      </c>
      <c r="K775">
        <f>J775*Weighting!$W$7</f>
        <v>0</v>
      </c>
      <c r="M775" s="14"/>
    </row>
    <row r="776" spans="1:25" x14ac:dyDescent="0.25">
      <c r="A776" s="32" t="str">
        <f>IF(Weighting!$P$8&gt;0,B776,"")</f>
        <v/>
      </c>
      <c r="B776" t="e">
        <f>Weighting!$C$8</f>
        <v>#DIV/0!</v>
      </c>
      <c r="C776" t="e">
        <f>Weighting!$F$8</f>
        <v>#NUM!</v>
      </c>
      <c r="D776" t="e">
        <f>IF(C776=1,'Data Transformation'!$G$3+0.5*'Data Transformation'!$W$25,IF(C777=1,D777-'Data Transformation'!$W$25,FALSE))</f>
        <v>#NUM!</v>
      </c>
      <c r="E776">
        <f t="array" ref="E776">IF(ISLOGICAL(D776),"",FREQUENCY(IF('Data Transformation'!$B$425:$B$8425='Bin Analysis'!$B771,'Data Transformation'!$G$425:$G$8425),D776))</f>
        <v>2001</v>
      </c>
      <c r="F776">
        <f t="shared" si="96"/>
        <v>0</v>
      </c>
      <c r="G776">
        <f>Weighting!$H$8</f>
        <v>0</v>
      </c>
      <c r="H776">
        <f t="array" ref="H776">FREQUENCY(IF('Data Transformation'!$B$4:$B$8425=B771,'Data Transformation'!$G$4:$G$8425),'Bin Analysis'!$B776)</f>
        <v>2073</v>
      </c>
      <c r="I776">
        <f t="shared" si="97"/>
        <v>0</v>
      </c>
      <c r="J776">
        <f t="shared" ref="J776:J793" si="98">IF(I776=0,0,1)</f>
        <v>0</v>
      </c>
      <c r="K776">
        <f>J776*Weighting!$W$8</f>
        <v>0</v>
      </c>
      <c r="M776" s="14"/>
    </row>
    <row r="777" spans="1:25" x14ac:dyDescent="0.25">
      <c r="A777" s="32" t="str">
        <f>IF(Weighting!$P$9&gt;0,B777,"")</f>
        <v/>
      </c>
      <c r="B777" s="50" t="e">
        <f>Weighting!$C$9</f>
        <v>#DIV/0!</v>
      </c>
      <c r="C777" t="e">
        <f>Weighting!$F$9</f>
        <v>#NUM!</v>
      </c>
      <c r="D777" t="e">
        <f>IF(C777=1,'Data Transformation'!$G$3+0.5*'Data Transformation'!$W$25,IF(C778=1,D778-'Data Transformation'!$W$25,FALSE))</f>
        <v>#NUM!</v>
      </c>
      <c r="E777">
        <f t="array" ref="E777">IF(ISLOGICAL(D777),"",FREQUENCY(IF('Data Transformation'!$B$425:$B$8425='Bin Analysis'!$B771,'Data Transformation'!$G$425:$G$8425),D777))</f>
        <v>2001</v>
      </c>
      <c r="F777">
        <f t="shared" si="96"/>
        <v>0</v>
      </c>
      <c r="G777">
        <f>Weighting!$H$9</f>
        <v>0</v>
      </c>
      <c r="H777">
        <f t="array" ref="H777">FREQUENCY(IF('Data Transformation'!$B$4:$B$8425=B771,'Data Transformation'!$G$4:$G$8425),'Bin Analysis'!$B777)</f>
        <v>2073</v>
      </c>
      <c r="I777">
        <f t="shared" si="97"/>
        <v>0</v>
      </c>
      <c r="J777">
        <f t="shared" si="98"/>
        <v>0</v>
      </c>
      <c r="K777">
        <f>J777*Weighting!$W$9</f>
        <v>0</v>
      </c>
      <c r="M777" s="14"/>
    </row>
    <row r="778" spans="1:25" x14ac:dyDescent="0.25">
      <c r="A778" s="32" t="str">
        <f>IF(Weighting!$P$10&gt;0,B778,"")</f>
        <v/>
      </c>
      <c r="B778" t="e">
        <f>Weighting!$C$10</f>
        <v>#DIV/0!</v>
      </c>
      <c r="C778" t="e">
        <f>Weighting!$F$10</f>
        <v>#NUM!</v>
      </c>
      <c r="D778" t="e">
        <f>IF(C778=1,'Data Transformation'!$G$3+0.5*'Data Transformation'!$W$25,IF(C779=1,D779-'Data Transformation'!$W$25,FALSE))</f>
        <v>#NUM!</v>
      </c>
      <c r="E778">
        <f t="array" ref="E778">IF(ISLOGICAL(D778),"",FREQUENCY(IF('Data Transformation'!$B$425:$B$8425='Bin Analysis'!$B771,'Data Transformation'!$G$425:$G$8425),D778))</f>
        <v>2001</v>
      </c>
      <c r="F778">
        <f t="shared" si="96"/>
        <v>0</v>
      </c>
      <c r="G778">
        <f>Weighting!$H$10</f>
        <v>0</v>
      </c>
      <c r="H778">
        <f t="array" ref="H778">FREQUENCY(IF('Data Transformation'!$B$4:$B$8425=B771,'Data Transformation'!$G$4:$G$8425),'Bin Analysis'!$B778)</f>
        <v>2073</v>
      </c>
      <c r="I778">
        <f t="shared" si="97"/>
        <v>0</v>
      </c>
      <c r="J778">
        <f t="shared" si="98"/>
        <v>0</v>
      </c>
      <c r="K778">
        <f>J778*Weighting!$W$10</f>
        <v>0</v>
      </c>
      <c r="M778" s="14"/>
    </row>
    <row r="779" spans="1:25" x14ac:dyDescent="0.25">
      <c r="A779" s="32" t="str">
        <f>IF(Weighting!$P$11&gt;0,B779,"")</f>
        <v/>
      </c>
      <c r="B779" t="e">
        <f>Weighting!$C$11</f>
        <v>#DIV/0!</v>
      </c>
      <c r="C779" t="e">
        <f>Weighting!$F$11</f>
        <v>#NUM!</v>
      </c>
      <c r="D779" t="e">
        <f>IF(C779=1,'Data Transformation'!$G$3+0.5*'Data Transformation'!$W$25,IF(C780=1,D780-'Data Transformation'!$W$25,FALSE))</f>
        <v>#NUM!</v>
      </c>
      <c r="E779">
        <f t="array" ref="E779">IF(ISLOGICAL(D779),"",FREQUENCY(IF('Data Transformation'!$B$425:$B$8425='Bin Analysis'!$B771,'Data Transformation'!$G$425:$G$8425),D779))</f>
        <v>2001</v>
      </c>
      <c r="F779">
        <f t="shared" si="96"/>
        <v>0</v>
      </c>
      <c r="G779">
        <f>Weighting!$H$11</f>
        <v>0</v>
      </c>
      <c r="H779">
        <f t="array" ref="H779">FREQUENCY(IF('Data Transformation'!$B$4:$B$8425=B771,'Data Transformation'!$G$4:$G$8425),'Bin Analysis'!$B779)</f>
        <v>2073</v>
      </c>
      <c r="I779">
        <f t="shared" si="97"/>
        <v>0</v>
      </c>
      <c r="J779">
        <f t="shared" si="98"/>
        <v>0</v>
      </c>
      <c r="K779">
        <f>J779*Weighting!$W$11</f>
        <v>0</v>
      </c>
      <c r="M779" s="14"/>
    </row>
    <row r="780" spans="1:25" x14ac:dyDescent="0.25">
      <c r="A780" s="32" t="str">
        <f>IF(Weighting!$P$12&gt;0,B780,"")</f>
        <v/>
      </c>
      <c r="B780" t="e">
        <f>Weighting!$C$12</f>
        <v>#DIV/0!</v>
      </c>
      <c r="C780" t="e">
        <f>Weighting!$F$12</f>
        <v>#NUM!</v>
      </c>
      <c r="D780" t="e">
        <f>IF(C780=1,'Data Transformation'!$G$3+0.5*'Data Transformation'!$W$25,IF(C781=1,D781-'Data Transformation'!$W$25,FALSE))</f>
        <v>#NUM!</v>
      </c>
      <c r="E780">
        <f t="array" ref="E780">IF(ISLOGICAL(D780),"",FREQUENCY(IF('Data Transformation'!$B$425:$B$8425='Bin Analysis'!$B771,'Data Transformation'!$G$425:$G$8425),D780))</f>
        <v>2001</v>
      </c>
      <c r="F780">
        <f t="shared" si="96"/>
        <v>0</v>
      </c>
      <c r="G780">
        <f>Weighting!$H$12</f>
        <v>0</v>
      </c>
      <c r="H780">
        <f t="array" ref="H780">FREQUENCY(IF('Data Transformation'!$B$4:$B$8425=B771,'Data Transformation'!$G$4:$G$8425),'Bin Analysis'!$B780)</f>
        <v>2073</v>
      </c>
      <c r="I780">
        <f t="shared" si="97"/>
        <v>0</v>
      </c>
      <c r="J780">
        <f t="shared" si="98"/>
        <v>0</v>
      </c>
      <c r="K780">
        <f>J780*Weighting!$W$12</f>
        <v>0</v>
      </c>
      <c r="M780" s="14"/>
    </row>
    <row r="781" spans="1:25" x14ac:dyDescent="0.25">
      <c r="A781" s="32" t="str">
        <f>IF(Weighting!$P$13&gt;0,B781,"")</f>
        <v/>
      </c>
      <c r="B781" t="e">
        <f>Weighting!$C$13</f>
        <v>#DIV/0!</v>
      </c>
      <c r="C781" t="e">
        <f>Weighting!$F$13</f>
        <v>#NUM!</v>
      </c>
      <c r="D781" t="e">
        <f>IF(C781=1,'Data Transformation'!$G$3+0.5*'Data Transformation'!$W$25,IF(C782=1,D782-'Data Transformation'!$W$25,FALSE))</f>
        <v>#NUM!</v>
      </c>
      <c r="E781">
        <f t="array" ref="E781">IF(ISLOGICAL(D781),"",FREQUENCY(IF('Data Transformation'!$B$425:$B$8425='Bin Analysis'!$B771,'Data Transformation'!$G$425:$G$8425),D781))</f>
        <v>2001</v>
      </c>
      <c r="F781">
        <f t="shared" si="96"/>
        <v>0</v>
      </c>
      <c r="G781">
        <f>Weighting!$H$13</f>
        <v>0</v>
      </c>
      <c r="H781">
        <f t="array" ref="H781">FREQUENCY(IF('Data Transformation'!$B$4:$B$8425=B771,'Data Transformation'!$G$4:$G$8425),'Bin Analysis'!$B781)</f>
        <v>2073</v>
      </c>
      <c r="I781">
        <f t="shared" si="97"/>
        <v>0</v>
      </c>
      <c r="J781">
        <f t="shared" si="98"/>
        <v>0</v>
      </c>
      <c r="K781">
        <f>J781*Weighting!$W$13</f>
        <v>0</v>
      </c>
      <c r="M781" s="14"/>
    </row>
    <row r="782" spans="1:25" x14ac:dyDescent="0.25">
      <c r="A782" s="32" t="str">
        <f>IF(Weighting!$P$14&gt;0,B782,"")</f>
        <v/>
      </c>
      <c r="B782" t="e">
        <f>Weighting!$C$14</f>
        <v>#DIV/0!</v>
      </c>
      <c r="C782" t="e">
        <f>Weighting!$F$14</f>
        <v>#NUM!</v>
      </c>
      <c r="D782" t="e">
        <f>IF(C782=1,'Data Transformation'!$G$3+0.5*'Data Transformation'!$W$25,IF(C783=1,D783-'Data Transformation'!$W$25,FALSE))</f>
        <v>#NUM!</v>
      </c>
      <c r="E782">
        <f t="array" ref="E782">IF(ISLOGICAL(D782),"",FREQUENCY(IF('Data Transformation'!$B$425:$B$8425='Bin Analysis'!$B771,'Data Transformation'!$G$425:$G$8425),D782))</f>
        <v>2001</v>
      </c>
      <c r="F782">
        <f t="shared" si="96"/>
        <v>0</v>
      </c>
      <c r="G782">
        <f>Weighting!$H$14</f>
        <v>0</v>
      </c>
      <c r="H782">
        <f t="array" ref="H782">FREQUENCY(IF('Data Transformation'!$B$4:$B$8425=B771,'Data Transformation'!$G$4:$G$8425),'Bin Analysis'!$B782)</f>
        <v>2073</v>
      </c>
      <c r="I782">
        <f t="shared" si="97"/>
        <v>0</v>
      </c>
      <c r="J782">
        <f t="shared" si="98"/>
        <v>0</v>
      </c>
      <c r="K782">
        <f>J782*Weighting!$W$14</f>
        <v>0</v>
      </c>
      <c r="M782" s="14"/>
    </row>
    <row r="783" spans="1:25" x14ac:dyDescent="0.25">
      <c r="A783" s="32" t="str">
        <f>IF(Weighting!$P$15&gt;0,B783,"")</f>
        <v/>
      </c>
      <c r="B783" t="e">
        <f>Weighting!$C$15</f>
        <v>#DIV/0!</v>
      </c>
      <c r="C783" t="e">
        <f>Weighting!$F$15</f>
        <v>#NUM!</v>
      </c>
      <c r="D783" t="e">
        <f>IF(C783=1,'Data Transformation'!$G$3+0.5*'Data Transformation'!$W$25,IF(C784=1,D784-'Data Transformation'!$W$25,FALSE))</f>
        <v>#NUM!</v>
      </c>
      <c r="E783">
        <f t="array" ref="E783">IF(ISLOGICAL(D783),"",FREQUENCY(IF('Data Transformation'!$B$425:$B$8425='Bin Analysis'!$B771,'Data Transformation'!$G$425:$G$8425),D783))</f>
        <v>2001</v>
      </c>
      <c r="F783">
        <f t="shared" si="96"/>
        <v>0</v>
      </c>
      <c r="G783">
        <f>Weighting!$H$15</f>
        <v>0</v>
      </c>
      <c r="H783">
        <f t="array" ref="H783">FREQUENCY(IF('Data Transformation'!$B$4:$B$8425=B771,'Data Transformation'!$G$4:$G$8425),'Bin Analysis'!$B783)</f>
        <v>2073</v>
      </c>
      <c r="I783">
        <f t="shared" si="97"/>
        <v>0</v>
      </c>
      <c r="J783">
        <f t="shared" si="98"/>
        <v>0</v>
      </c>
      <c r="K783">
        <f>J783*Weighting!$W$15</f>
        <v>0</v>
      </c>
      <c r="M783" s="14"/>
    </row>
    <row r="784" spans="1:25" x14ac:dyDescent="0.25">
      <c r="A784" s="32" t="str">
        <f>IF(Weighting!$P$16&gt;0,B784,"")</f>
        <v/>
      </c>
      <c r="B784" t="e">
        <f>Weighting!$C$16</f>
        <v>#DIV/0!</v>
      </c>
      <c r="C784" t="e">
        <f>Weighting!$F$16</f>
        <v>#NUM!</v>
      </c>
      <c r="D784" t="e">
        <f>IF(C784=1,'Data Transformation'!$G$3+0.5*'Data Transformation'!$W$25,IF(C785=1,D785-'Data Transformation'!$W$25,FALSE))</f>
        <v>#NUM!</v>
      </c>
      <c r="E784">
        <f t="array" ref="E784">IF(ISLOGICAL(D784),"",FREQUENCY(IF('Data Transformation'!$B$425:$B$8425='Bin Analysis'!$B771,'Data Transformation'!$G$425:$G$8425),D784))</f>
        <v>2001</v>
      </c>
      <c r="F784">
        <f t="shared" si="96"/>
        <v>0</v>
      </c>
      <c r="G784">
        <f>Weighting!$H$16</f>
        <v>0</v>
      </c>
      <c r="H784">
        <f t="array" ref="H784">FREQUENCY(IF('Data Transformation'!$B$4:$B$8425=B771,'Data Transformation'!$G$4:$G$8425),'Bin Analysis'!$B784)</f>
        <v>2073</v>
      </c>
      <c r="I784">
        <f t="shared" si="97"/>
        <v>0</v>
      </c>
      <c r="J784">
        <f t="shared" si="98"/>
        <v>0</v>
      </c>
      <c r="K784">
        <f>J784*Weighting!$W$16</f>
        <v>0</v>
      </c>
      <c r="M784" s="14"/>
    </row>
    <row r="785" spans="1:25" x14ac:dyDescent="0.25">
      <c r="A785" s="32" t="str">
        <f>IF(Weighting!$P$17&gt;0,B785,"")</f>
        <v/>
      </c>
      <c r="B785" t="e">
        <f>Weighting!$C$17</f>
        <v>#DIV/0!</v>
      </c>
      <c r="C785" t="e">
        <f>Weighting!$F$17</f>
        <v>#NUM!</v>
      </c>
      <c r="D785" t="e">
        <f>IF(C785=1,'Data Transformation'!$G$3+0.5*'Data Transformation'!$W$25,IF(C786=1,D786-'Data Transformation'!$W$25,FALSE))</f>
        <v>#NUM!</v>
      </c>
      <c r="E785">
        <f t="array" ref="E785">IF(ISLOGICAL(D785),"",FREQUENCY(IF('Data Transformation'!$B$425:$B$8425='Bin Analysis'!$B771,'Data Transformation'!$G$425:$G$8425),D785))</f>
        <v>2001</v>
      </c>
      <c r="F785">
        <f t="shared" si="96"/>
        <v>0</v>
      </c>
      <c r="G785">
        <f>Weighting!$H$17</f>
        <v>0</v>
      </c>
      <c r="H785">
        <f t="array" ref="H785">FREQUENCY(IF('Data Transformation'!$B$4:$B$8425=B771,'Data Transformation'!$G$4:$G$8425),'Bin Analysis'!$B785)</f>
        <v>2073</v>
      </c>
      <c r="I785">
        <f t="shared" si="97"/>
        <v>0</v>
      </c>
      <c r="J785">
        <f t="shared" si="98"/>
        <v>0</v>
      </c>
      <c r="K785">
        <f>J785*Weighting!$W$17</f>
        <v>0</v>
      </c>
      <c r="M785" s="14"/>
    </row>
    <row r="786" spans="1:25" x14ac:dyDescent="0.25">
      <c r="A786" s="32" t="str">
        <f>IF(Weighting!$P$18&gt;0,B786,"")</f>
        <v/>
      </c>
      <c r="B786" t="e">
        <f>Weighting!$C$18</f>
        <v>#DIV/0!</v>
      </c>
      <c r="C786" t="e">
        <f>Weighting!$F$18</f>
        <v>#NUM!</v>
      </c>
      <c r="D786" t="e">
        <f>IF(C786=1,'Data Transformation'!$G$3+0.5*'Data Transformation'!$W$25,IF(C787=1,D787-'Data Transformation'!$W$25,FALSE))</f>
        <v>#NUM!</v>
      </c>
      <c r="E786">
        <f t="array" ref="E786">IF(ISLOGICAL(D786),"",FREQUENCY(IF('Data Transformation'!$B$425:$B$8425='Bin Analysis'!$B771,'Data Transformation'!$G$425:$G$8425),D786))</f>
        <v>2001</v>
      </c>
      <c r="F786">
        <f t="shared" si="96"/>
        <v>0</v>
      </c>
      <c r="G786">
        <f>Weighting!$H$18</f>
        <v>0</v>
      </c>
      <c r="H786">
        <f t="array" ref="H786">FREQUENCY(IF('Data Transformation'!$B$4:$B$8425=B771,'Data Transformation'!$G$4:$G$8425),'Bin Analysis'!$B786)</f>
        <v>2073</v>
      </c>
      <c r="I786">
        <f t="shared" si="97"/>
        <v>0</v>
      </c>
      <c r="J786">
        <f t="shared" si="98"/>
        <v>0</v>
      </c>
      <c r="K786">
        <f>J786*Weighting!$W$18</f>
        <v>0</v>
      </c>
      <c r="M786" s="14"/>
    </row>
    <row r="787" spans="1:25" x14ac:dyDescent="0.25">
      <c r="A787" s="32" t="str">
        <f>IF(Weighting!$P$19&gt;0,B787,"")</f>
        <v/>
      </c>
      <c r="B787" t="e">
        <f>Weighting!$C$19</f>
        <v>#DIV/0!</v>
      </c>
      <c r="C787" t="e">
        <f>Weighting!$F$19</f>
        <v>#NUM!</v>
      </c>
      <c r="D787" t="e">
        <f>IF(C787=1,'Data Transformation'!$G$3+0.5*'Data Transformation'!$W$25,IF(C788=1,D788-'Data Transformation'!$W$25,FALSE))</f>
        <v>#NUM!</v>
      </c>
      <c r="E787">
        <f t="array" ref="E787">IF(ISLOGICAL(D787),"",FREQUENCY(IF('Data Transformation'!$B$425:$B$8425='Bin Analysis'!$B771,'Data Transformation'!$G$425:$G$8425),D787))</f>
        <v>2001</v>
      </c>
      <c r="F787">
        <f t="shared" si="96"/>
        <v>0</v>
      </c>
      <c r="G787">
        <f>Weighting!$H$19</f>
        <v>0</v>
      </c>
      <c r="H787">
        <f t="array" ref="H787">FREQUENCY(IF('Data Transformation'!$B$4:$B$8425=B771,'Data Transformation'!$G$4:$G$8425),'Bin Analysis'!$B787)</f>
        <v>2073</v>
      </c>
      <c r="I787">
        <f t="shared" si="97"/>
        <v>0</v>
      </c>
      <c r="J787">
        <f t="shared" si="98"/>
        <v>0</v>
      </c>
      <c r="K787">
        <f>J787*Weighting!$W$19</f>
        <v>0</v>
      </c>
      <c r="M787" s="14"/>
    </row>
    <row r="788" spans="1:25" x14ac:dyDescent="0.25">
      <c r="A788" s="32" t="str">
        <f>IF(Weighting!$P$20&gt;0,B788,"")</f>
        <v/>
      </c>
      <c r="B788" t="e">
        <f>Weighting!$C$20</f>
        <v>#DIV/0!</v>
      </c>
      <c r="C788" t="e">
        <f>Weighting!$F$20</f>
        <v>#NUM!</v>
      </c>
      <c r="D788" t="e">
        <f>IF(C788=1,'Data Transformation'!$G$3+0.5*'Data Transformation'!$W$25,IF(C789=1,D789-'Data Transformation'!$W$25,FALSE))</f>
        <v>#NUM!</v>
      </c>
      <c r="E788">
        <f t="array" ref="E788">IF(ISLOGICAL(D788),"",FREQUENCY(IF('Data Transformation'!$B$425:$B$8425='Bin Analysis'!$B771,'Data Transformation'!$G$425:$G$8425),D788))</f>
        <v>2001</v>
      </c>
      <c r="F788">
        <f t="shared" si="96"/>
        <v>0</v>
      </c>
      <c r="G788">
        <f>Weighting!$H$20</f>
        <v>0</v>
      </c>
      <c r="H788">
        <f t="array" ref="H788">FREQUENCY(IF('Data Transformation'!$B$4:$B$8425=B771,'Data Transformation'!$G$4:$G$8425),'Bin Analysis'!$B788)</f>
        <v>2073</v>
      </c>
      <c r="I788">
        <f t="shared" si="97"/>
        <v>0</v>
      </c>
      <c r="J788">
        <f t="shared" si="98"/>
        <v>0</v>
      </c>
      <c r="K788">
        <f>J788*Weighting!$W$20</f>
        <v>0</v>
      </c>
      <c r="M788" s="14"/>
    </row>
    <row r="789" spans="1:25" x14ac:dyDescent="0.25">
      <c r="A789" s="32" t="str">
        <f>IF(Weighting!$P$21&gt;0,B789,"")</f>
        <v/>
      </c>
      <c r="B789" t="e">
        <f>Weighting!$C$21</f>
        <v>#DIV/0!</v>
      </c>
      <c r="C789" t="e">
        <f>Weighting!$F$21</f>
        <v>#NUM!</v>
      </c>
      <c r="D789" t="e">
        <f>IF(C789=1,'Data Transformation'!$G$3+0.5*'Data Transformation'!$W$25,IF(C790=1,D790-'Data Transformation'!$W$25,FALSE))</f>
        <v>#NUM!</v>
      </c>
      <c r="E789">
        <f t="array" ref="E789">IF(ISLOGICAL(D789),"",FREQUENCY(IF('Data Transformation'!$B$425:$B$8425='Bin Analysis'!$B771,'Data Transformation'!$G$425:$G$8425),D789))</f>
        <v>2001</v>
      </c>
      <c r="F789">
        <f t="shared" si="96"/>
        <v>0</v>
      </c>
      <c r="G789">
        <f>Weighting!$H$21</f>
        <v>0</v>
      </c>
      <c r="H789">
        <f t="array" ref="H789">FREQUENCY(IF('Data Transformation'!$B$4:$B$8425=B771,'Data Transformation'!$G$4:$G$8425),'Bin Analysis'!$B789)</f>
        <v>2073</v>
      </c>
      <c r="I789">
        <f t="shared" si="97"/>
        <v>0</v>
      </c>
      <c r="J789">
        <f t="shared" si="98"/>
        <v>0</v>
      </c>
      <c r="K789">
        <f>J789*Weighting!$W$21</f>
        <v>0</v>
      </c>
      <c r="M789" s="14"/>
    </row>
    <row r="790" spans="1:25" x14ac:dyDescent="0.25">
      <c r="A790" s="32" t="str">
        <f>IF(Weighting!$P$22&gt;0,B790,"")</f>
        <v/>
      </c>
      <c r="B790" t="e">
        <f>Weighting!$C$22</f>
        <v>#DIV/0!</v>
      </c>
      <c r="C790" t="e">
        <f>Weighting!$F$22</f>
        <v>#NUM!</v>
      </c>
      <c r="D790" t="e">
        <f>IF(C790=1,'Data Transformation'!$G$3+0.5*'Data Transformation'!$W$25,IF(C791=1,D791-'Data Transformation'!$W$25,FALSE))</f>
        <v>#NUM!</v>
      </c>
      <c r="E790">
        <f t="array" ref="E790">IF(ISLOGICAL(D790),"",FREQUENCY(IF('Data Transformation'!$B$425:$B$8425='Bin Analysis'!$B771,'Data Transformation'!$G$425:$G$8425),D790))</f>
        <v>2001</v>
      </c>
      <c r="F790">
        <f t="shared" si="96"/>
        <v>0</v>
      </c>
      <c r="G790">
        <f>Weighting!$H$22</f>
        <v>0</v>
      </c>
      <c r="H790">
        <f t="array" ref="H790">FREQUENCY(IF('Data Transformation'!$B$4:$B$8425=B771,'Data Transformation'!$G$4:$G$8425),'Bin Analysis'!$B790)</f>
        <v>2073</v>
      </c>
      <c r="I790">
        <f t="shared" si="97"/>
        <v>0</v>
      </c>
      <c r="J790">
        <f t="shared" si="98"/>
        <v>0</v>
      </c>
      <c r="K790">
        <f>J790*Weighting!$W$22</f>
        <v>0</v>
      </c>
      <c r="M790" s="14"/>
    </row>
    <row r="791" spans="1:25" x14ac:dyDescent="0.25">
      <c r="A791" s="32" t="str">
        <f>IF(Weighting!$P$23&gt;0,B791,"")</f>
        <v/>
      </c>
      <c r="B791" t="e">
        <f>Weighting!$C$23</f>
        <v>#DIV/0!</v>
      </c>
      <c r="C791" t="e">
        <f>Weighting!$F$23</f>
        <v>#NUM!</v>
      </c>
      <c r="D791" t="e">
        <f>IF(C791=1,'Data Transformation'!$G$3+0.5*'Data Transformation'!$W$25,IF(C792=1,D792-'Data Transformation'!$W$25,FALSE))</f>
        <v>#NUM!</v>
      </c>
      <c r="E791">
        <f t="array" ref="E791">IF(ISLOGICAL(D791),"",FREQUENCY(IF('Data Transformation'!$B$425:$B$8425='Bin Analysis'!$B771,'Data Transformation'!$G$425:$G$8425),D791))</f>
        <v>2001</v>
      </c>
      <c r="F791">
        <f t="shared" si="96"/>
        <v>0</v>
      </c>
      <c r="G791">
        <f>Weighting!$H$23</f>
        <v>0</v>
      </c>
      <c r="H791">
        <f t="array" ref="H791">FREQUENCY(IF('Data Transformation'!$B$4:$B$8425=B771,'Data Transformation'!$G$4:$G$8425),'Bin Analysis'!$B791)</f>
        <v>2073</v>
      </c>
      <c r="I791">
        <f t="shared" si="97"/>
        <v>0</v>
      </c>
      <c r="J791">
        <f t="shared" si="98"/>
        <v>0</v>
      </c>
      <c r="K791">
        <f>J791*Weighting!$W$23</f>
        <v>0</v>
      </c>
      <c r="M791" s="14"/>
    </row>
    <row r="792" spans="1:25" x14ac:dyDescent="0.25">
      <c r="A792" s="32" t="str">
        <f>IF(Weighting!$P$24&gt;0,B792,"")</f>
        <v/>
      </c>
      <c r="B792" t="e">
        <f>Weighting!$C$24</f>
        <v>#DIV/0!</v>
      </c>
      <c r="C792" t="e">
        <f>Weighting!$F$24</f>
        <v>#NUM!</v>
      </c>
      <c r="D792" t="e">
        <f>IF(C792=1,'Data Transformation'!$G$3+0.5*'Data Transformation'!$W$25,IF(C793=1,D793-'Data Transformation'!$W$25,FALSE))</f>
        <v>#NUM!</v>
      </c>
      <c r="E792">
        <f t="array" ref="E792">IF(ISLOGICAL(D792),"",FREQUENCY(IF('Data Transformation'!$B$425:$B$8425='Bin Analysis'!$B771,'Data Transformation'!$G$425:$G$8425),D792))</f>
        <v>2001</v>
      </c>
      <c r="F792">
        <f t="shared" si="96"/>
        <v>0</v>
      </c>
      <c r="G792">
        <f>Weighting!$H$24</f>
        <v>0</v>
      </c>
      <c r="H792">
        <f t="array" ref="H792">FREQUENCY(IF('Data Transformation'!$B$4:$B$8425=B771,'Data Transformation'!$G$4:$G$8425),'Bin Analysis'!$B792)</f>
        <v>2073</v>
      </c>
      <c r="I792">
        <f t="shared" si="97"/>
        <v>0</v>
      </c>
      <c r="J792">
        <f t="shared" si="98"/>
        <v>0</v>
      </c>
      <c r="K792">
        <f>J792*Weighting!$W$24</f>
        <v>0</v>
      </c>
      <c r="M792" s="14"/>
    </row>
    <row r="793" spans="1:25" x14ac:dyDescent="0.25">
      <c r="A793" s="32" t="str">
        <f>IF(Weighting!$P$25&gt;0,B793,"")</f>
        <v/>
      </c>
      <c r="B793" t="e">
        <f>Weighting!$C$25</f>
        <v>#DIV/0!</v>
      </c>
      <c r="C793" t="e">
        <f>Weighting!$F$25</f>
        <v>#NUM!</v>
      </c>
      <c r="D793" t="e">
        <f>IF(C793=1,'Data Transformation'!$G$3+0.5*'Data Transformation'!$W$25,IF(C794=1,D794-'Data Transformation'!$W$25,FALSE))</f>
        <v>#NUM!</v>
      </c>
      <c r="E793">
        <f t="array" ref="E793">IF(ISLOGICAL(D793),"",FREQUENCY(IF('Data Transformation'!$B$425:$B$8425='Bin Analysis'!$B771,'Data Transformation'!$G$425:$G$8425),D793))</f>
        <v>2001</v>
      </c>
      <c r="F793">
        <f t="shared" si="96"/>
        <v>0</v>
      </c>
      <c r="G793">
        <f>Weighting!$H$25</f>
        <v>0</v>
      </c>
      <c r="H793">
        <f t="array" ref="H793">FREQUENCY(IF('Data Transformation'!$B$4:$B$8425=B771,'Data Transformation'!$G$4:$G$8425),'Bin Analysis'!$B793)</f>
        <v>2073</v>
      </c>
      <c r="I793">
        <f t="shared" si="97"/>
        <v>0</v>
      </c>
      <c r="J793">
        <f t="shared" si="98"/>
        <v>0</v>
      </c>
      <c r="K793">
        <f>J793*Weighting!$W$25</f>
        <v>0</v>
      </c>
      <c r="M793" s="14"/>
    </row>
    <row r="794" spans="1:25" x14ac:dyDescent="0.25">
      <c r="O794"/>
      <c r="P794"/>
      <c r="Q794"/>
      <c r="R794"/>
    </row>
    <row r="795" spans="1:25" ht="23.25" x14ac:dyDescent="0.35">
      <c r="A795" s="21" t="s">
        <v>0</v>
      </c>
      <c r="B795" s="21" t="str">
        <f>IFERROR(VLOOKUP(C795,'Data Transformation'!$L$6:$M$426,2,FALSE),"")</f>
        <v/>
      </c>
      <c r="C795" s="21">
        <f>C771+1</f>
        <v>33</v>
      </c>
      <c r="D795" s="21"/>
      <c r="E795" s="21"/>
      <c r="F795" s="21"/>
      <c r="G795" s="21"/>
      <c r="H795" s="22"/>
      <c r="I795" s="22"/>
      <c r="J795" s="22"/>
      <c r="K795" s="21"/>
      <c r="L795" s="21" t="str">
        <f>B795</f>
        <v/>
      </c>
      <c r="M795" s="23" t="e">
        <f>INDEX('Data Transformation'!$O$4:$O$424,MATCH($B795,'Data Transformation'!$M$4:$M$424,0),MATCH($M$2,'Data Transformation'!$O$3,0))</f>
        <v>#N/A</v>
      </c>
      <c r="N795" s="27" t="e">
        <f>IF('Input and Summary Results'!$J$16="minimum",'Bin Analysis'!X796/(M795-1),'Bin Analysis'!Y795/('Bin Analysis'!M795-1))</f>
        <v>#N/A</v>
      </c>
      <c r="O795" s="27" t="e">
        <f>IF(M795=FALSE,NA(),(VLOOKUP(1,C798:K817,4,FALSE))/(M795-1))</f>
        <v>#N/A</v>
      </c>
      <c r="P795" s="27" t="e">
        <f>IF(M795=FALSE,NA(),SUM(J798:J817)/Weighting!$S$5)</f>
        <v>#N/A</v>
      </c>
      <c r="Q795" s="27" t="e">
        <f>IF(M795=FALSE,NA(),SUM(K798:K817)/Weighting!$S$6)</f>
        <v>#N/A</v>
      </c>
      <c r="R795" s="27" t="e">
        <f>IF(M795=FALSE,NA(),(VLOOKUP(1,G798:K817,3,FALSE))/(M795-1))</f>
        <v>#N/A</v>
      </c>
      <c r="S795" s="22" t="e">
        <f>IF(M795=FALSE,NA(),IF(SUM(J798:J817)=2,"yes","no"))</f>
        <v>#N/A</v>
      </c>
      <c r="X795" s="2" cm="2">
        <f t="array" ref="X795:X796">FREQUENCY(IF('Data Transformation'!$B$425:$B$6424='Bin Analysis'!L795,'Data Transformation'!$G$425:$G$6424),'Data Transformation'!$U$11)</f>
        <v>0</v>
      </c>
      <c r="Y795" s="2" cm="2">
        <f t="array" ref="Y795:Y796">FREQUENCY(IF('Data Transformation'!$B$425:$B$6424='Bin Analysis'!L795,'Data Transformation'!$G$425:$G$6424),'Data Transformation'!$U$12)</f>
        <v>0</v>
      </c>
    </row>
    <row r="796" spans="1:25" x14ac:dyDescent="0.25">
      <c r="A796" s="14" t="s">
        <v>67</v>
      </c>
      <c r="B796" t="s">
        <v>47</v>
      </c>
      <c r="C796" t="s">
        <v>5</v>
      </c>
      <c r="D796" t="s">
        <v>98</v>
      </c>
      <c r="E796" t="s">
        <v>99</v>
      </c>
      <c r="F796" t="s">
        <v>100</v>
      </c>
      <c r="G796" t="s">
        <v>69</v>
      </c>
      <c r="H796" t="s">
        <v>31</v>
      </c>
      <c r="I796" t="s">
        <v>32</v>
      </c>
      <c r="J796" t="s">
        <v>46</v>
      </c>
      <c r="K796" s="14" t="s">
        <v>45</v>
      </c>
      <c r="M796" s="14"/>
      <c r="X796" s="2">
        <v>0</v>
      </c>
      <c r="Y796" s="2">
        <v>0</v>
      </c>
    </row>
    <row r="797" spans="1:25" x14ac:dyDescent="0.25">
      <c r="A797" s="32"/>
      <c r="D797" t="e">
        <f>IF(C797=1,'Data Transformation'!$G$3+0.5*'Data Transformation'!$W$25,IF(C798=1,D798-'Data Transformation'!$W$25,FALSE))</f>
        <v>#NUM!</v>
      </c>
      <c r="E797">
        <f t="array" ref="E797">IF(ISLOGICAL(D797),"",FREQUENCY(IF('Data Transformation'!$B$425:$B$8425='Bin Analysis'!$B795,'Data Transformation'!$G$425:$G$8425),D797))</f>
        <v>2001</v>
      </c>
      <c r="F797" t="e">
        <f>IF(ISLOGICAL(D797),"",E797-E796)</f>
        <v>#VALUE!</v>
      </c>
      <c r="M797" s="14"/>
    </row>
    <row r="798" spans="1:25" x14ac:dyDescent="0.25">
      <c r="A798" s="32" t="e">
        <f>IF(Weighting!$P$6&gt;0,B798,"")</f>
        <v>#NUM!</v>
      </c>
      <c r="B798" t="e">
        <f>Weighting!$C$6</f>
        <v>#DIV/0!</v>
      </c>
      <c r="C798" t="e">
        <f>Weighting!$F$6</f>
        <v>#NUM!</v>
      </c>
      <c r="D798" t="e">
        <f>IF(C798=1,'Data Transformation'!$G$3+0.5*'Data Transformation'!$W$25,IF(C799=1,D799-'Data Transformation'!$W$25,FALSE))</f>
        <v>#NUM!</v>
      </c>
      <c r="E798">
        <f t="array" ref="E798">IF(ISLOGICAL(D798),"",FREQUENCY(IF('Data Transformation'!$B$425:$B$8425='Bin Analysis'!$B795,'Data Transformation'!$G$425:$G$8425),D798))</f>
        <v>2001</v>
      </c>
      <c r="F798">
        <f>IF(ISLOGICAL(D798),"",E798-E797)</f>
        <v>0</v>
      </c>
      <c r="G798">
        <f>Weighting!$H$6</f>
        <v>1</v>
      </c>
      <c r="H798">
        <f t="array" ref="H798">FREQUENCY(IF('Data Transformation'!$B$4:$B$8425=B795,'Data Transformation'!$G$4:$G$8425),'Bin Analysis'!$B798)</f>
        <v>2073</v>
      </c>
      <c r="I798">
        <f>H798-H797</f>
        <v>2073</v>
      </c>
      <c r="J798">
        <f>IF(I798=0,0,1)</f>
        <v>1</v>
      </c>
      <c r="K798" t="e">
        <f>J798*Weighting!$W$6</f>
        <v>#NUM!</v>
      </c>
      <c r="M798" s="14"/>
    </row>
    <row r="799" spans="1:25" x14ac:dyDescent="0.25">
      <c r="A799" s="32" t="str">
        <f>IF(Weighting!$P$7&gt;0,B799,"")</f>
        <v/>
      </c>
      <c r="B799" t="e">
        <f>Weighting!$C$7</f>
        <v>#DIV/0!</v>
      </c>
      <c r="C799" t="e">
        <f>Weighting!$F$7</f>
        <v>#NUM!</v>
      </c>
      <c r="D799" t="e">
        <f>IF(C799=1,'Data Transformation'!$G$3+0.5*'Data Transformation'!$W$25,IF(C800=1,D800-'Data Transformation'!$W$25,FALSE))</f>
        <v>#NUM!</v>
      </c>
      <c r="E799">
        <f t="array" ref="E799">IF(ISLOGICAL(D799),"",FREQUENCY(IF('Data Transformation'!$B$425:$B$8425='Bin Analysis'!$B795,'Data Transformation'!$G$425:$G$8425),D799))</f>
        <v>2001</v>
      </c>
      <c r="F799">
        <f t="shared" ref="F799:F817" si="99">IF(ISLOGICAL(D799),"",E799-E798)</f>
        <v>0</v>
      </c>
      <c r="G799">
        <f>Weighting!$H$7</f>
        <v>0</v>
      </c>
      <c r="H799">
        <f t="array" ref="H799">FREQUENCY(IF('Data Transformation'!$B$4:$B$8425=B795,'Data Transformation'!$G$4:$G$8425),'Bin Analysis'!$B799)</f>
        <v>2073</v>
      </c>
      <c r="I799">
        <f t="shared" ref="I799:I817" si="100">H799-H798</f>
        <v>0</v>
      </c>
      <c r="J799">
        <f>IF(I799=0,0,1)</f>
        <v>0</v>
      </c>
      <c r="K799">
        <f>J799*Weighting!$W$7</f>
        <v>0</v>
      </c>
      <c r="M799" s="14"/>
    </row>
    <row r="800" spans="1:25" x14ac:dyDescent="0.25">
      <c r="A800" s="32" t="str">
        <f>IF(Weighting!$P$8&gt;0,B800,"")</f>
        <v/>
      </c>
      <c r="B800" t="e">
        <f>Weighting!$C$8</f>
        <v>#DIV/0!</v>
      </c>
      <c r="C800" t="e">
        <f>Weighting!$F$8</f>
        <v>#NUM!</v>
      </c>
      <c r="D800" t="e">
        <f>IF(C800=1,'Data Transformation'!$G$3+0.5*'Data Transformation'!$W$25,IF(C801=1,D801-'Data Transformation'!$W$25,FALSE))</f>
        <v>#NUM!</v>
      </c>
      <c r="E800">
        <f t="array" ref="E800">IF(ISLOGICAL(D800),"",FREQUENCY(IF('Data Transformation'!$B$425:$B$8425='Bin Analysis'!$B795,'Data Transformation'!$G$425:$G$8425),D800))</f>
        <v>2001</v>
      </c>
      <c r="F800">
        <f t="shared" si="99"/>
        <v>0</v>
      </c>
      <c r="G800">
        <f>Weighting!$H$8</f>
        <v>0</v>
      </c>
      <c r="H800">
        <f t="array" ref="H800">FREQUENCY(IF('Data Transformation'!$B$4:$B$8425=B795,'Data Transformation'!$G$4:$G$8425),'Bin Analysis'!$B800)</f>
        <v>2073</v>
      </c>
      <c r="I800">
        <f t="shared" si="100"/>
        <v>0</v>
      </c>
      <c r="J800">
        <f t="shared" ref="J800:J817" si="101">IF(I800=0,0,1)</f>
        <v>0</v>
      </c>
      <c r="K800">
        <f>J800*Weighting!$W$8</f>
        <v>0</v>
      </c>
      <c r="M800" s="14"/>
    </row>
    <row r="801" spans="1:13" x14ac:dyDescent="0.25">
      <c r="A801" s="32" t="str">
        <f>IF(Weighting!$P$9&gt;0,B801,"")</f>
        <v/>
      </c>
      <c r="B801" s="50" t="e">
        <f>Weighting!$C$9</f>
        <v>#DIV/0!</v>
      </c>
      <c r="C801" t="e">
        <f>Weighting!$F$9</f>
        <v>#NUM!</v>
      </c>
      <c r="D801" t="e">
        <f>IF(C801=1,'Data Transformation'!$G$3+0.5*'Data Transformation'!$W$25,IF(C802=1,D802-'Data Transformation'!$W$25,FALSE))</f>
        <v>#NUM!</v>
      </c>
      <c r="E801">
        <f t="array" ref="E801">IF(ISLOGICAL(D801),"",FREQUENCY(IF('Data Transformation'!$B$425:$B$8425='Bin Analysis'!$B795,'Data Transformation'!$G$425:$G$8425),D801))</f>
        <v>2001</v>
      </c>
      <c r="F801">
        <f t="shared" si="99"/>
        <v>0</v>
      </c>
      <c r="G801">
        <f>Weighting!$H$9</f>
        <v>0</v>
      </c>
      <c r="H801">
        <f t="array" ref="H801">FREQUENCY(IF('Data Transformation'!$B$4:$B$8425=B795,'Data Transformation'!$G$4:$G$8425),'Bin Analysis'!$B801)</f>
        <v>2073</v>
      </c>
      <c r="I801">
        <f t="shared" si="100"/>
        <v>0</v>
      </c>
      <c r="J801">
        <f t="shared" si="101"/>
        <v>0</v>
      </c>
      <c r="K801">
        <f>J801*Weighting!$W$9</f>
        <v>0</v>
      </c>
      <c r="M801" s="14"/>
    </row>
    <row r="802" spans="1:13" x14ac:dyDescent="0.25">
      <c r="A802" s="32" t="str">
        <f>IF(Weighting!$P$10&gt;0,B802,"")</f>
        <v/>
      </c>
      <c r="B802" t="e">
        <f>Weighting!$C$10</f>
        <v>#DIV/0!</v>
      </c>
      <c r="C802" t="e">
        <f>Weighting!$F$10</f>
        <v>#NUM!</v>
      </c>
      <c r="D802" t="e">
        <f>IF(C802=1,'Data Transformation'!$G$3+0.5*'Data Transformation'!$W$25,IF(C803=1,D803-'Data Transformation'!$W$25,FALSE))</f>
        <v>#NUM!</v>
      </c>
      <c r="E802">
        <f t="array" ref="E802">IF(ISLOGICAL(D802),"",FREQUENCY(IF('Data Transformation'!$B$425:$B$8425='Bin Analysis'!$B795,'Data Transformation'!$G$425:$G$8425),D802))</f>
        <v>2001</v>
      </c>
      <c r="F802">
        <f t="shared" si="99"/>
        <v>0</v>
      </c>
      <c r="G802">
        <f>Weighting!$H$10</f>
        <v>0</v>
      </c>
      <c r="H802">
        <f t="array" ref="H802">FREQUENCY(IF('Data Transformation'!$B$4:$B$8425=B795,'Data Transformation'!$G$4:$G$8425),'Bin Analysis'!$B802)</f>
        <v>2073</v>
      </c>
      <c r="I802">
        <f t="shared" si="100"/>
        <v>0</v>
      </c>
      <c r="J802">
        <f t="shared" si="101"/>
        <v>0</v>
      </c>
      <c r="K802">
        <f>J802*Weighting!$W$10</f>
        <v>0</v>
      </c>
      <c r="M802" s="14"/>
    </row>
    <row r="803" spans="1:13" x14ac:dyDescent="0.25">
      <c r="A803" s="32" t="str">
        <f>IF(Weighting!$P$11&gt;0,B803,"")</f>
        <v/>
      </c>
      <c r="B803" t="e">
        <f>Weighting!$C$11</f>
        <v>#DIV/0!</v>
      </c>
      <c r="C803" t="e">
        <f>Weighting!$F$11</f>
        <v>#NUM!</v>
      </c>
      <c r="D803" t="e">
        <f>IF(C803=1,'Data Transformation'!$G$3+0.5*'Data Transformation'!$W$25,IF(C804=1,D804-'Data Transformation'!$W$25,FALSE))</f>
        <v>#NUM!</v>
      </c>
      <c r="E803">
        <f t="array" ref="E803">IF(ISLOGICAL(D803),"",FREQUENCY(IF('Data Transformation'!$B$425:$B$8425='Bin Analysis'!$B795,'Data Transformation'!$G$425:$G$8425),D803))</f>
        <v>2001</v>
      </c>
      <c r="F803">
        <f t="shared" si="99"/>
        <v>0</v>
      </c>
      <c r="G803">
        <f>Weighting!$H$11</f>
        <v>0</v>
      </c>
      <c r="H803">
        <f t="array" ref="H803">FREQUENCY(IF('Data Transformation'!$B$4:$B$8425=B795,'Data Transformation'!$G$4:$G$8425),'Bin Analysis'!$B803)</f>
        <v>2073</v>
      </c>
      <c r="I803">
        <f t="shared" si="100"/>
        <v>0</v>
      </c>
      <c r="J803">
        <f t="shared" si="101"/>
        <v>0</v>
      </c>
      <c r="K803">
        <f>J803*Weighting!$W$11</f>
        <v>0</v>
      </c>
      <c r="M803" s="14"/>
    </row>
    <row r="804" spans="1:13" x14ac:dyDescent="0.25">
      <c r="A804" s="32" t="str">
        <f>IF(Weighting!$P$12&gt;0,B804,"")</f>
        <v/>
      </c>
      <c r="B804" t="e">
        <f>Weighting!$C$12</f>
        <v>#DIV/0!</v>
      </c>
      <c r="C804" t="e">
        <f>Weighting!$F$12</f>
        <v>#NUM!</v>
      </c>
      <c r="D804" t="e">
        <f>IF(C804=1,'Data Transformation'!$G$3+0.5*'Data Transformation'!$W$25,IF(C805=1,D805-'Data Transformation'!$W$25,FALSE))</f>
        <v>#NUM!</v>
      </c>
      <c r="E804">
        <f t="array" ref="E804">IF(ISLOGICAL(D804),"",FREQUENCY(IF('Data Transformation'!$B$425:$B$8425='Bin Analysis'!$B795,'Data Transformation'!$G$425:$G$8425),D804))</f>
        <v>2001</v>
      </c>
      <c r="F804">
        <f t="shared" si="99"/>
        <v>0</v>
      </c>
      <c r="G804">
        <f>Weighting!$H$12</f>
        <v>0</v>
      </c>
      <c r="H804">
        <f t="array" ref="H804">FREQUENCY(IF('Data Transformation'!$B$4:$B$8425=B795,'Data Transformation'!$G$4:$G$8425),'Bin Analysis'!$B804)</f>
        <v>2073</v>
      </c>
      <c r="I804">
        <f t="shared" si="100"/>
        <v>0</v>
      </c>
      <c r="J804">
        <f t="shared" si="101"/>
        <v>0</v>
      </c>
      <c r="K804">
        <f>J804*Weighting!$W$12</f>
        <v>0</v>
      </c>
      <c r="M804" s="14"/>
    </row>
    <row r="805" spans="1:13" x14ac:dyDescent="0.25">
      <c r="A805" s="32" t="str">
        <f>IF(Weighting!$P$13&gt;0,B805,"")</f>
        <v/>
      </c>
      <c r="B805" t="e">
        <f>Weighting!$C$13</f>
        <v>#DIV/0!</v>
      </c>
      <c r="C805" t="e">
        <f>Weighting!$F$13</f>
        <v>#NUM!</v>
      </c>
      <c r="D805" t="e">
        <f>IF(C805=1,'Data Transformation'!$G$3+0.5*'Data Transformation'!$W$25,IF(C806=1,D806-'Data Transformation'!$W$25,FALSE))</f>
        <v>#NUM!</v>
      </c>
      <c r="E805">
        <f t="array" ref="E805">IF(ISLOGICAL(D805),"",FREQUENCY(IF('Data Transformation'!$B$425:$B$8425='Bin Analysis'!$B795,'Data Transformation'!$G$425:$G$8425),D805))</f>
        <v>2001</v>
      </c>
      <c r="F805">
        <f t="shared" si="99"/>
        <v>0</v>
      </c>
      <c r="G805">
        <f>Weighting!$H$13</f>
        <v>0</v>
      </c>
      <c r="H805">
        <f t="array" ref="H805">FREQUENCY(IF('Data Transformation'!$B$4:$B$8425=B795,'Data Transformation'!$G$4:$G$8425),'Bin Analysis'!$B805)</f>
        <v>2073</v>
      </c>
      <c r="I805">
        <f t="shared" si="100"/>
        <v>0</v>
      </c>
      <c r="J805">
        <f t="shared" si="101"/>
        <v>0</v>
      </c>
      <c r="K805">
        <f>J805*Weighting!$W$13</f>
        <v>0</v>
      </c>
      <c r="M805" s="14"/>
    </row>
    <row r="806" spans="1:13" x14ac:dyDescent="0.25">
      <c r="A806" s="32" t="str">
        <f>IF(Weighting!$P$14&gt;0,B806,"")</f>
        <v/>
      </c>
      <c r="B806" t="e">
        <f>Weighting!$C$14</f>
        <v>#DIV/0!</v>
      </c>
      <c r="C806" t="e">
        <f>Weighting!$F$14</f>
        <v>#NUM!</v>
      </c>
      <c r="D806" t="e">
        <f>IF(C806=1,'Data Transformation'!$G$3+0.5*'Data Transformation'!$W$25,IF(C807=1,D807-'Data Transformation'!$W$25,FALSE))</f>
        <v>#NUM!</v>
      </c>
      <c r="E806">
        <f t="array" ref="E806">IF(ISLOGICAL(D806),"",FREQUENCY(IF('Data Transformation'!$B$425:$B$8425='Bin Analysis'!$B795,'Data Transformation'!$G$425:$G$8425),D806))</f>
        <v>2001</v>
      </c>
      <c r="F806">
        <f t="shared" si="99"/>
        <v>0</v>
      </c>
      <c r="G806">
        <f>Weighting!$H$14</f>
        <v>0</v>
      </c>
      <c r="H806">
        <f t="array" ref="H806">FREQUENCY(IF('Data Transformation'!$B$4:$B$8425=B795,'Data Transformation'!$G$4:$G$8425),'Bin Analysis'!$B806)</f>
        <v>2073</v>
      </c>
      <c r="I806">
        <f t="shared" si="100"/>
        <v>0</v>
      </c>
      <c r="J806">
        <f t="shared" si="101"/>
        <v>0</v>
      </c>
      <c r="K806">
        <f>J806*Weighting!$W$14</f>
        <v>0</v>
      </c>
      <c r="M806" s="14"/>
    </row>
    <row r="807" spans="1:13" x14ac:dyDescent="0.25">
      <c r="A807" s="32" t="str">
        <f>IF(Weighting!$P$15&gt;0,B807,"")</f>
        <v/>
      </c>
      <c r="B807" t="e">
        <f>Weighting!$C$15</f>
        <v>#DIV/0!</v>
      </c>
      <c r="C807" t="e">
        <f>Weighting!$F$15</f>
        <v>#NUM!</v>
      </c>
      <c r="D807" t="e">
        <f>IF(C807=1,'Data Transformation'!$G$3+0.5*'Data Transformation'!$W$25,IF(C808=1,D808-'Data Transformation'!$W$25,FALSE))</f>
        <v>#NUM!</v>
      </c>
      <c r="E807">
        <f t="array" ref="E807">IF(ISLOGICAL(D807),"",FREQUENCY(IF('Data Transformation'!$B$425:$B$8425='Bin Analysis'!$B795,'Data Transformation'!$G$425:$G$8425),D807))</f>
        <v>2001</v>
      </c>
      <c r="F807">
        <f t="shared" si="99"/>
        <v>0</v>
      </c>
      <c r="G807">
        <f>Weighting!$H$15</f>
        <v>0</v>
      </c>
      <c r="H807">
        <f t="array" ref="H807">FREQUENCY(IF('Data Transformation'!$B$4:$B$8425=B795,'Data Transformation'!$G$4:$G$8425),'Bin Analysis'!$B807)</f>
        <v>2073</v>
      </c>
      <c r="I807">
        <f t="shared" si="100"/>
        <v>0</v>
      </c>
      <c r="J807">
        <f t="shared" si="101"/>
        <v>0</v>
      </c>
      <c r="K807">
        <f>J807*Weighting!$W$15</f>
        <v>0</v>
      </c>
      <c r="M807" s="14"/>
    </row>
    <row r="808" spans="1:13" x14ac:dyDescent="0.25">
      <c r="A808" s="32" t="str">
        <f>IF(Weighting!$P$16&gt;0,B808,"")</f>
        <v/>
      </c>
      <c r="B808" t="e">
        <f>Weighting!$C$16</f>
        <v>#DIV/0!</v>
      </c>
      <c r="C808" t="e">
        <f>Weighting!$F$16</f>
        <v>#NUM!</v>
      </c>
      <c r="D808" t="e">
        <f>IF(C808=1,'Data Transformation'!$G$3+0.5*'Data Transformation'!$W$25,IF(C809=1,D809-'Data Transformation'!$W$25,FALSE))</f>
        <v>#NUM!</v>
      </c>
      <c r="E808">
        <f t="array" ref="E808">IF(ISLOGICAL(D808),"",FREQUENCY(IF('Data Transformation'!$B$425:$B$8425='Bin Analysis'!$B795,'Data Transformation'!$G$425:$G$8425),D808))</f>
        <v>2001</v>
      </c>
      <c r="F808">
        <f t="shared" si="99"/>
        <v>0</v>
      </c>
      <c r="G808">
        <f>Weighting!$H$16</f>
        <v>0</v>
      </c>
      <c r="H808">
        <f t="array" ref="H808">FREQUENCY(IF('Data Transformation'!$B$4:$B$8425=B795,'Data Transformation'!$G$4:$G$8425),'Bin Analysis'!$B808)</f>
        <v>2073</v>
      </c>
      <c r="I808">
        <f t="shared" si="100"/>
        <v>0</v>
      </c>
      <c r="J808">
        <f t="shared" si="101"/>
        <v>0</v>
      </c>
      <c r="K808">
        <f>J808*Weighting!$W$16</f>
        <v>0</v>
      </c>
      <c r="M808" s="14"/>
    </row>
    <row r="809" spans="1:13" x14ac:dyDescent="0.25">
      <c r="A809" s="32" t="str">
        <f>IF(Weighting!$P$17&gt;0,B809,"")</f>
        <v/>
      </c>
      <c r="B809" t="e">
        <f>Weighting!$C$17</f>
        <v>#DIV/0!</v>
      </c>
      <c r="C809" t="e">
        <f>Weighting!$F$17</f>
        <v>#NUM!</v>
      </c>
      <c r="D809" t="e">
        <f>IF(C809=1,'Data Transformation'!$G$3+0.5*'Data Transformation'!$W$25,IF(C810=1,D810-'Data Transformation'!$W$25,FALSE))</f>
        <v>#NUM!</v>
      </c>
      <c r="E809">
        <f t="array" ref="E809">IF(ISLOGICAL(D809),"",FREQUENCY(IF('Data Transformation'!$B$425:$B$8425='Bin Analysis'!$B795,'Data Transformation'!$G$425:$G$8425),D809))</f>
        <v>2001</v>
      </c>
      <c r="F809">
        <f t="shared" si="99"/>
        <v>0</v>
      </c>
      <c r="G809">
        <f>Weighting!$H$17</f>
        <v>0</v>
      </c>
      <c r="H809">
        <f t="array" ref="H809">FREQUENCY(IF('Data Transformation'!$B$4:$B$8425=B795,'Data Transformation'!$G$4:$G$8425),'Bin Analysis'!$B809)</f>
        <v>2073</v>
      </c>
      <c r="I809">
        <f t="shared" si="100"/>
        <v>0</v>
      </c>
      <c r="J809">
        <f t="shared" si="101"/>
        <v>0</v>
      </c>
      <c r="K809">
        <f>J809*Weighting!$W$17</f>
        <v>0</v>
      </c>
      <c r="M809" s="14"/>
    </row>
    <row r="810" spans="1:13" x14ac:dyDescent="0.25">
      <c r="A810" s="32" t="str">
        <f>IF(Weighting!$P$18&gt;0,B810,"")</f>
        <v/>
      </c>
      <c r="B810" t="e">
        <f>Weighting!$C$18</f>
        <v>#DIV/0!</v>
      </c>
      <c r="C810" t="e">
        <f>Weighting!$F$18</f>
        <v>#NUM!</v>
      </c>
      <c r="D810" t="e">
        <f>IF(C810=1,'Data Transformation'!$G$3+0.5*'Data Transformation'!$W$25,IF(C811=1,D811-'Data Transformation'!$W$25,FALSE))</f>
        <v>#NUM!</v>
      </c>
      <c r="E810">
        <f t="array" ref="E810">IF(ISLOGICAL(D810),"",FREQUENCY(IF('Data Transformation'!$B$425:$B$8425='Bin Analysis'!$B795,'Data Transformation'!$G$425:$G$8425),D810))</f>
        <v>2001</v>
      </c>
      <c r="F810">
        <f t="shared" si="99"/>
        <v>0</v>
      </c>
      <c r="G810">
        <f>Weighting!$H$18</f>
        <v>0</v>
      </c>
      <c r="H810">
        <f t="array" ref="H810">FREQUENCY(IF('Data Transformation'!$B$4:$B$8425=B795,'Data Transformation'!$G$4:$G$8425),'Bin Analysis'!$B810)</f>
        <v>2073</v>
      </c>
      <c r="I810">
        <f t="shared" si="100"/>
        <v>0</v>
      </c>
      <c r="J810">
        <f t="shared" si="101"/>
        <v>0</v>
      </c>
      <c r="K810">
        <f>J810*Weighting!$W$18</f>
        <v>0</v>
      </c>
      <c r="M810" s="14"/>
    </row>
    <row r="811" spans="1:13" x14ac:dyDescent="0.25">
      <c r="A811" s="32" t="str">
        <f>IF(Weighting!$P$19&gt;0,B811,"")</f>
        <v/>
      </c>
      <c r="B811" t="e">
        <f>Weighting!$C$19</f>
        <v>#DIV/0!</v>
      </c>
      <c r="C811" t="e">
        <f>Weighting!$F$19</f>
        <v>#NUM!</v>
      </c>
      <c r="D811" t="e">
        <f>IF(C811=1,'Data Transformation'!$G$3+0.5*'Data Transformation'!$W$25,IF(C812=1,D812-'Data Transformation'!$W$25,FALSE))</f>
        <v>#NUM!</v>
      </c>
      <c r="E811">
        <f t="array" ref="E811">IF(ISLOGICAL(D811),"",FREQUENCY(IF('Data Transformation'!$B$425:$B$8425='Bin Analysis'!$B795,'Data Transformation'!$G$425:$G$8425),D811))</f>
        <v>2001</v>
      </c>
      <c r="F811">
        <f t="shared" si="99"/>
        <v>0</v>
      </c>
      <c r="G811">
        <f>Weighting!$H$19</f>
        <v>0</v>
      </c>
      <c r="H811">
        <f t="array" ref="H811">FREQUENCY(IF('Data Transformation'!$B$4:$B$8425=B795,'Data Transformation'!$G$4:$G$8425),'Bin Analysis'!$B811)</f>
        <v>2073</v>
      </c>
      <c r="I811">
        <f t="shared" si="100"/>
        <v>0</v>
      </c>
      <c r="J811">
        <f t="shared" si="101"/>
        <v>0</v>
      </c>
      <c r="K811">
        <f>J811*Weighting!$W$19</f>
        <v>0</v>
      </c>
      <c r="M811" s="14"/>
    </row>
    <row r="812" spans="1:13" x14ac:dyDescent="0.25">
      <c r="A812" s="32" t="str">
        <f>IF(Weighting!$P$20&gt;0,B812,"")</f>
        <v/>
      </c>
      <c r="B812" t="e">
        <f>Weighting!$C$20</f>
        <v>#DIV/0!</v>
      </c>
      <c r="C812" t="e">
        <f>Weighting!$F$20</f>
        <v>#NUM!</v>
      </c>
      <c r="D812" t="e">
        <f>IF(C812=1,'Data Transformation'!$G$3+0.5*'Data Transformation'!$W$25,IF(C813=1,D813-'Data Transformation'!$W$25,FALSE))</f>
        <v>#NUM!</v>
      </c>
      <c r="E812">
        <f t="array" ref="E812">IF(ISLOGICAL(D812),"",FREQUENCY(IF('Data Transformation'!$B$425:$B$8425='Bin Analysis'!$B795,'Data Transformation'!$G$425:$G$8425),D812))</f>
        <v>2001</v>
      </c>
      <c r="F812">
        <f t="shared" si="99"/>
        <v>0</v>
      </c>
      <c r="G812">
        <f>Weighting!$H$20</f>
        <v>0</v>
      </c>
      <c r="H812">
        <f t="array" ref="H812">FREQUENCY(IF('Data Transformation'!$B$4:$B$8425=B795,'Data Transformation'!$G$4:$G$8425),'Bin Analysis'!$B812)</f>
        <v>2073</v>
      </c>
      <c r="I812">
        <f t="shared" si="100"/>
        <v>0</v>
      </c>
      <c r="J812">
        <f t="shared" si="101"/>
        <v>0</v>
      </c>
      <c r="K812">
        <f>J812*Weighting!$W$20</f>
        <v>0</v>
      </c>
      <c r="M812" s="14"/>
    </row>
    <row r="813" spans="1:13" x14ac:dyDescent="0.25">
      <c r="A813" s="32" t="str">
        <f>IF(Weighting!$P$21&gt;0,B813,"")</f>
        <v/>
      </c>
      <c r="B813" t="e">
        <f>Weighting!$C$21</f>
        <v>#DIV/0!</v>
      </c>
      <c r="C813" t="e">
        <f>Weighting!$F$21</f>
        <v>#NUM!</v>
      </c>
      <c r="D813" t="e">
        <f>IF(C813=1,'Data Transformation'!$G$3+0.5*'Data Transformation'!$W$25,IF(C814=1,D814-'Data Transformation'!$W$25,FALSE))</f>
        <v>#NUM!</v>
      </c>
      <c r="E813">
        <f t="array" ref="E813">IF(ISLOGICAL(D813),"",FREQUENCY(IF('Data Transformation'!$B$425:$B$8425='Bin Analysis'!$B795,'Data Transformation'!$G$425:$G$8425),D813))</f>
        <v>2001</v>
      </c>
      <c r="F813">
        <f t="shared" si="99"/>
        <v>0</v>
      </c>
      <c r="G813">
        <f>Weighting!$H$21</f>
        <v>0</v>
      </c>
      <c r="H813">
        <f t="array" ref="H813">FREQUENCY(IF('Data Transformation'!$B$4:$B$8425=B795,'Data Transformation'!$G$4:$G$8425),'Bin Analysis'!$B813)</f>
        <v>2073</v>
      </c>
      <c r="I813">
        <f t="shared" si="100"/>
        <v>0</v>
      </c>
      <c r="J813">
        <f t="shared" si="101"/>
        <v>0</v>
      </c>
      <c r="K813">
        <f>J813*Weighting!$W$21</f>
        <v>0</v>
      </c>
      <c r="M813" s="14"/>
    </row>
    <row r="814" spans="1:13" x14ac:dyDescent="0.25">
      <c r="A814" s="32" t="str">
        <f>IF(Weighting!$P$22&gt;0,B814,"")</f>
        <v/>
      </c>
      <c r="B814" t="e">
        <f>Weighting!$C$22</f>
        <v>#DIV/0!</v>
      </c>
      <c r="C814" t="e">
        <f>Weighting!$F$22</f>
        <v>#NUM!</v>
      </c>
      <c r="D814" t="e">
        <f>IF(C814=1,'Data Transformation'!$G$3+0.5*'Data Transformation'!$W$25,IF(C815=1,D815-'Data Transformation'!$W$25,FALSE))</f>
        <v>#NUM!</v>
      </c>
      <c r="E814">
        <f t="array" ref="E814">IF(ISLOGICAL(D814),"",FREQUENCY(IF('Data Transformation'!$B$425:$B$8425='Bin Analysis'!$B795,'Data Transformation'!$G$425:$G$8425),D814))</f>
        <v>2001</v>
      </c>
      <c r="F814">
        <f t="shared" si="99"/>
        <v>0</v>
      </c>
      <c r="G814">
        <f>Weighting!$H$22</f>
        <v>0</v>
      </c>
      <c r="H814">
        <f t="array" ref="H814">FREQUENCY(IF('Data Transformation'!$B$4:$B$8425=B795,'Data Transformation'!$G$4:$G$8425),'Bin Analysis'!$B814)</f>
        <v>2073</v>
      </c>
      <c r="I814">
        <f t="shared" si="100"/>
        <v>0</v>
      </c>
      <c r="J814">
        <f t="shared" si="101"/>
        <v>0</v>
      </c>
      <c r="K814">
        <f>J814*Weighting!$W$22</f>
        <v>0</v>
      </c>
      <c r="M814" s="14"/>
    </row>
    <row r="815" spans="1:13" x14ac:dyDescent="0.25">
      <c r="A815" s="32" t="str">
        <f>IF(Weighting!$P$23&gt;0,B815,"")</f>
        <v/>
      </c>
      <c r="B815" t="e">
        <f>Weighting!$C$23</f>
        <v>#DIV/0!</v>
      </c>
      <c r="C815" t="e">
        <f>Weighting!$F$23</f>
        <v>#NUM!</v>
      </c>
      <c r="D815" t="e">
        <f>IF(C815=1,'Data Transformation'!$G$3+0.5*'Data Transformation'!$W$25,IF(C816=1,D816-'Data Transformation'!$W$25,FALSE))</f>
        <v>#NUM!</v>
      </c>
      <c r="E815">
        <f t="array" ref="E815">IF(ISLOGICAL(D815),"",FREQUENCY(IF('Data Transformation'!$B$425:$B$8425='Bin Analysis'!$B795,'Data Transformation'!$G$425:$G$8425),D815))</f>
        <v>2001</v>
      </c>
      <c r="F815">
        <f t="shared" si="99"/>
        <v>0</v>
      </c>
      <c r="G815">
        <f>Weighting!$H$23</f>
        <v>0</v>
      </c>
      <c r="H815">
        <f t="array" ref="H815">FREQUENCY(IF('Data Transformation'!$B$4:$B$8425=B795,'Data Transformation'!$G$4:$G$8425),'Bin Analysis'!$B815)</f>
        <v>2073</v>
      </c>
      <c r="I815">
        <f t="shared" si="100"/>
        <v>0</v>
      </c>
      <c r="J815">
        <f t="shared" si="101"/>
        <v>0</v>
      </c>
      <c r="K815">
        <f>J815*Weighting!$W$23</f>
        <v>0</v>
      </c>
      <c r="M815" s="14"/>
    </row>
    <row r="816" spans="1:13" x14ac:dyDescent="0.25">
      <c r="A816" s="32" t="str">
        <f>IF(Weighting!$P$24&gt;0,B816,"")</f>
        <v/>
      </c>
      <c r="B816" t="e">
        <f>Weighting!$C$24</f>
        <v>#DIV/0!</v>
      </c>
      <c r="C816" t="e">
        <f>Weighting!$F$24</f>
        <v>#NUM!</v>
      </c>
      <c r="D816" t="e">
        <f>IF(C816=1,'Data Transformation'!$G$3+0.5*'Data Transformation'!$W$25,IF(C817=1,D817-'Data Transformation'!$W$25,FALSE))</f>
        <v>#NUM!</v>
      </c>
      <c r="E816">
        <f t="array" ref="E816">IF(ISLOGICAL(D816),"",FREQUENCY(IF('Data Transformation'!$B$425:$B$8425='Bin Analysis'!$B795,'Data Transformation'!$G$425:$G$8425),D816))</f>
        <v>2001</v>
      </c>
      <c r="F816">
        <f t="shared" si="99"/>
        <v>0</v>
      </c>
      <c r="G816">
        <f>Weighting!$H$24</f>
        <v>0</v>
      </c>
      <c r="H816">
        <f t="array" ref="H816">FREQUENCY(IF('Data Transformation'!$B$4:$B$8425=B795,'Data Transformation'!$G$4:$G$8425),'Bin Analysis'!$B816)</f>
        <v>2073</v>
      </c>
      <c r="I816">
        <f t="shared" si="100"/>
        <v>0</v>
      </c>
      <c r="J816">
        <f t="shared" si="101"/>
        <v>0</v>
      </c>
      <c r="K816">
        <f>J816*Weighting!$W$24</f>
        <v>0</v>
      </c>
      <c r="M816" s="14"/>
    </row>
    <row r="817" spans="1:25" x14ac:dyDescent="0.25">
      <c r="A817" s="32" t="str">
        <f>IF(Weighting!$P$25&gt;0,B817,"")</f>
        <v/>
      </c>
      <c r="B817" t="e">
        <f>Weighting!$C$25</f>
        <v>#DIV/0!</v>
      </c>
      <c r="C817" t="e">
        <f>Weighting!$F$25</f>
        <v>#NUM!</v>
      </c>
      <c r="D817" t="e">
        <f>IF(C817=1,'Data Transformation'!$G$3+0.5*'Data Transformation'!$W$25,IF(C818=1,D818-'Data Transformation'!$W$25,FALSE))</f>
        <v>#NUM!</v>
      </c>
      <c r="E817">
        <f t="array" ref="E817">IF(ISLOGICAL(D817),"",FREQUENCY(IF('Data Transformation'!$B$425:$B$8425='Bin Analysis'!$B795,'Data Transformation'!$G$425:$G$8425),D817))</f>
        <v>2001</v>
      </c>
      <c r="F817">
        <f t="shared" si="99"/>
        <v>0</v>
      </c>
      <c r="G817">
        <f>Weighting!$H$25</f>
        <v>0</v>
      </c>
      <c r="H817">
        <f t="array" ref="H817">FREQUENCY(IF('Data Transformation'!$B$4:$B$8425=B795,'Data Transformation'!$G$4:$G$8425),'Bin Analysis'!$B817)</f>
        <v>2073</v>
      </c>
      <c r="I817">
        <f t="shared" si="100"/>
        <v>0</v>
      </c>
      <c r="J817">
        <f t="shared" si="101"/>
        <v>0</v>
      </c>
      <c r="K817">
        <f>J817*Weighting!$W$25</f>
        <v>0</v>
      </c>
      <c r="M817" s="14"/>
    </row>
    <row r="818" spans="1:25" x14ac:dyDescent="0.25">
      <c r="O818"/>
      <c r="P818"/>
      <c r="Q818"/>
      <c r="R818"/>
    </row>
    <row r="819" spans="1:25" ht="23.25" x14ac:dyDescent="0.35">
      <c r="A819" s="21" t="s">
        <v>0</v>
      </c>
      <c r="B819" s="21" t="str">
        <f>IFERROR(VLOOKUP(C819,'Data Transformation'!$L$6:$M$426,2,FALSE),"")</f>
        <v/>
      </c>
      <c r="C819" s="21">
        <f>C795+1</f>
        <v>34</v>
      </c>
      <c r="D819" s="21"/>
      <c r="E819" s="21"/>
      <c r="F819" s="21"/>
      <c r="G819" s="21"/>
      <c r="H819" s="22"/>
      <c r="I819" s="22"/>
      <c r="J819" s="22"/>
      <c r="K819" s="21"/>
      <c r="L819" s="21" t="str">
        <f>B819</f>
        <v/>
      </c>
      <c r="M819" s="23" t="e">
        <f>INDEX('Data Transformation'!$O$4:$O$424,MATCH($B819,'Data Transformation'!$M$4:$M$424,0),MATCH($M$2,'Data Transformation'!$O$3,0))</f>
        <v>#N/A</v>
      </c>
      <c r="N819" s="27" t="e">
        <f>IF('Input and Summary Results'!$J$16="minimum",'Bin Analysis'!X820/(M819-1),'Bin Analysis'!Y819/('Bin Analysis'!M819-1))</f>
        <v>#N/A</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0</v>
      </c>
      <c r="Y819" s="2" cm="2">
        <f t="array" ref="Y819:Y820">FREQUENCY(IF('Data Transformation'!$B$425:$B$6424='Bin Analysis'!L819,'Data Transformation'!$G$425:$G$6424),'Data Transformation'!$U$12)</f>
        <v>0</v>
      </c>
    </row>
    <row r="820" spans="1:25" x14ac:dyDescent="0.25">
      <c r="A820" s="14" t="s">
        <v>67</v>
      </c>
      <c r="B820" t="s">
        <v>47</v>
      </c>
      <c r="C820" t="s">
        <v>5</v>
      </c>
      <c r="D820" t="s">
        <v>98</v>
      </c>
      <c r="E820" t="s">
        <v>99</v>
      </c>
      <c r="F820" t="s">
        <v>100</v>
      </c>
      <c r="G820" t="s">
        <v>69</v>
      </c>
      <c r="H820" t="s">
        <v>31</v>
      </c>
      <c r="I820" t="s">
        <v>32</v>
      </c>
      <c r="J820" t="s">
        <v>46</v>
      </c>
      <c r="K820" s="14" t="s">
        <v>45</v>
      </c>
      <c r="M820" s="14"/>
      <c r="X820" s="2">
        <v>0</v>
      </c>
      <c r="Y820" s="2">
        <v>0</v>
      </c>
    </row>
    <row r="821" spans="1:25" x14ac:dyDescent="0.25">
      <c r="A821" s="32"/>
      <c r="D821" t="e">
        <f>IF(C821=1,'Data Transformation'!$G$3+0.5*'Data Transformation'!$W$25,IF(C822=1,D822-'Data Transformation'!$W$25,FALSE))</f>
        <v>#NUM!</v>
      </c>
      <c r="E821">
        <f t="array" ref="E821">IF(ISLOGICAL(D821),"",FREQUENCY(IF('Data Transformation'!$B$425:$B$8425='Bin Analysis'!$B819,'Data Transformation'!$G$425:$G$8425),D821))</f>
        <v>2001</v>
      </c>
      <c r="F821" t="e">
        <f>IF(ISLOGICAL(D821),"",E821-E820)</f>
        <v>#VALUE!</v>
      </c>
      <c r="M821" s="14"/>
    </row>
    <row r="822" spans="1:25" x14ac:dyDescent="0.25">
      <c r="A822" s="32" t="e">
        <f>IF(Weighting!$P$6&gt;0,B822,"")</f>
        <v>#NUM!</v>
      </c>
      <c r="B822" t="e">
        <f>Weighting!$C$6</f>
        <v>#DIV/0!</v>
      </c>
      <c r="C822" t="e">
        <f>Weighting!$F$6</f>
        <v>#NUM!</v>
      </c>
      <c r="D822" t="e">
        <f>IF(C822=1,'Data Transformation'!$G$3+0.5*'Data Transformation'!$W$25,IF(C823=1,D823-'Data Transformation'!$W$25,FALSE))</f>
        <v>#NUM!</v>
      </c>
      <c r="E822">
        <f t="array" ref="E822">IF(ISLOGICAL(D822),"",FREQUENCY(IF('Data Transformation'!$B$425:$B$8425='Bin Analysis'!$B819,'Data Transformation'!$G$425:$G$8425),D822))</f>
        <v>2001</v>
      </c>
      <c r="F822">
        <f>IF(ISLOGICAL(D822),"",E822-E821)</f>
        <v>0</v>
      </c>
      <c r="G822">
        <f>Weighting!$H$6</f>
        <v>1</v>
      </c>
      <c r="H822">
        <f t="array" ref="H822">FREQUENCY(IF('Data Transformation'!$B$4:$B$8425=B819,'Data Transformation'!$G$4:$G$8425),'Bin Analysis'!$B822)</f>
        <v>2073</v>
      </c>
      <c r="I822">
        <f>H822-H821</f>
        <v>2073</v>
      </c>
      <c r="J822">
        <f>IF(I822=0,0,1)</f>
        <v>1</v>
      </c>
      <c r="K822" t="e">
        <f>J822*Weighting!$W$6</f>
        <v>#NUM!</v>
      </c>
      <c r="M822" s="14"/>
    </row>
    <row r="823" spans="1:25" x14ac:dyDescent="0.25">
      <c r="A823" s="32" t="str">
        <f>IF(Weighting!$P$7&gt;0,B823,"")</f>
        <v/>
      </c>
      <c r="B823" t="e">
        <f>Weighting!$C$7</f>
        <v>#DIV/0!</v>
      </c>
      <c r="C823" t="e">
        <f>Weighting!$F$7</f>
        <v>#NUM!</v>
      </c>
      <c r="D823" t="e">
        <f>IF(C823=1,'Data Transformation'!$G$3+0.5*'Data Transformation'!$W$25,IF(C824=1,D824-'Data Transformation'!$W$25,FALSE))</f>
        <v>#NUM!</v>
      </c>
      <c r="E823">
        <f t="array" ref="E823">IF(ISLOGICAL(D823),"",FREQUENCY(IF('Data Transformation'!$B$425:$B$8425='Bin Analysis'!$B819,'Data Transformation'!$G$425:$G$8425),D823))</f>
        <v>2001</v>
      </c>
      <c r="F823">
        <f t="shared" ref="F823:F841" si="102">IF(ISLOGICAL(D823),"",E823-E822)</f>
        <v>0</v>
      </c>
      <c r="G823">
        <f>Weighting!$H$7</f>
        <v>0</v>
      </c>
      <c r="H823">
        <f t="array" ref="H823">FREQUENCY(IF('Data Transformation'!$B$4:$B$8425=B819,'Data Transformation'!$G$4:$G$8425),'Bin Analysis'!$B823)</f>
        <v>2073</v>
      </c>
      <c r="I823">
        <f t="shared" ref="I823:I841" si="103">H823-H822</f>
        <v>0</v>
      </c>
      <c r="J823">
        <f>IF(I823=0,0,1)</f>
        <v>0</v>
      </c>
      <c r="K823">
        <f>J823*Weighting!$W$7</f>
        <v>0</v>
      </c>
      <c r="M823" s="14"/>
    </row>
    <row r="824" spans="1:25" x14ac:dyDescent="0.25">
      <c r="A824" s="32" t="str">
        <f>IF(Weighting!$P$8&gt;0,B824,"")</f>
        <v/>
      </c>
      <c r="B824" t="e">
        <f>Weighting!$C$8</f>
        <v>#DIV/0!</v>
      </c>
      <c r="C824" t="e">
        <f>Weighting!$F$8</f>
        <v>#NUM!</v>
      </c>
      <c r="D824" t="e">
        <f>IF(C824=1,'Data Transformation'!$G$3+0.5*'Data Transformation'!$W$25,IF(C825=1,D825-'Data Transformation'!$W$25,FALSE))</f>
        <v>#NUM!</v>
      </c>
      <c r="E824">
        <f t="array" ref="E824">IF(ISLOGICAL(D824),"",FREQUENCY(IF('Data Transformation'!$B$425:$B$8425='Bin Analysis'!$B819,'Data Transformation'!$G$425:$G$8425),D824))</f>
        <v>2001</v>
      </c>
      <c r="F824">
        <f t="shared" si="102"/>
        <v>0</v>
      </c>
      <c r="G824">
        <f>Weighting!$H$8</f>
        <v>0</v>
      </c>
      <c r="H824">
        <f t="array" ref="H824">FREQUENCY(IF('Data Transformation'!$B$4:$B$8425=B819,'Data Transformation'!$G$4:$G$8425),'Bin Analysis'!$B824)</f>
        <v>2073</v>
      </c>
      <c r="I824">
        <f t="shared" si="103"/>
        <v>0</v>
      </c>
      <c r="J824">
        <f t="shared" ref="J824:J841" si="104">IF(I824=0,0,1)</f>
        <v>0</v>
      </c>
      <c r="K824">
        <f>J824*Weighting!$W$8</f>
        <v>0</v>
      </c>
      <c r="M824" s="14"/>
    </row>
    <row r="825" spans="1:25" x14ac:dyDescent="0.25">
      <c r="A825" s="32" t="str">
        <f>IF(Weighting!$P$9&gt;0,B825,"")</f>
        <v/>
      </c>
      <c r="B825" s="50" t="e">
        <f>Weighting!$C$9</f>
        <v>#DIV/0!</v>
      </c>
      <c r="C825" t="e">
        <f>Weighting!$F$9</f>
        <v>#NUM!</v>
      </c>
      <c r="D825" t="e">
        <f>IF(C825=1,'Data Transformation'!$G$3+0.5*'Data Transformation'!$W$25,IF(C826=1,D826-'Data Transformation'!$W$25,FALSE))</f>
        <v>#NUM!</v>
      </c>
      <c r="E825">
        <f t="array" ref="E825">IF(ISLOGICAL(D825),"",FREQUENCY(IF('Data Transformation'!$B$425:$B$8425='Bin Analysis'!$B819,'Data Transformation'!$G$425:$G$8425),D825))</f>
        <v>2001</v>
      </c>
      <c r="F825">
        <f t="shared" si="102"/>
        <v>0</v>
      </c>
      <c r="G825">
        <f>Weighting!$H$9</f>
        <v>0</v>
      </c>
      <c r="H825">
        <f t="array" ref="H825">FREQUENCY(IF('Data Transformation'!$B$4:$B$8425=B819,'Data Transformation'!$G$4:$G$8425),'Bin Analysis'!$B825)</f>
        <v>2073</v>
      </c>
      <c r="I825">
        <f t="shared" si="103"/>
        <v>0</v>
      </c>
      <c r="J825">
        <f t="shared" si="104"/>
        <v>0</v>
      </c>
      <c r="K825">
        <f>J825*Weighting!$W$9</f>
        <v>0</v>
      </c>
      <c r="M825" s="14"/>
    </row>
    <row r="826" spans="1:25" x14ac:dyDescent="0.25">
      <c r="A826" s="32" t="str">
        <f>IF(Weighting!$P$10&gt;0,B826,"")</f>
        <v/>
      </c>
      <c r="B826" t="e">
        <f>Weighting!$C$10</f>
        <v>#DIV/0!</v>
      </c>
      <c r="C826" t="e">
        <f>Weighting!$F$10</f>
        <v>#NUM!</v>
      </c>
      <c r="D826" t="e">
        <f>IF(C826=1,'Data Transformation'!$G$3+0.5*'Data Transformation'!$W$25,IF(C827=1,D827-'Data Transformation'!$W$25,FALSE))</f>
        <v>#NUM!</v>
      </c>
      <c r="E826">
        <f t="array" ref="E826">IF(ISLOGICAL(D826),"",FREQUENCY(IF('Data Transformation'!$B$425:$B$8425='Bin Analysis'!$B819,'Data Transformation'!$G$425:$G$8425),D826))</f>
        <v>2001</v>
      </c>
      <c r="F826">
        <f t="shared" si="102"/>
        <v>0</v>
      </c>
      <c r="G826">
        <f>Weighting!$H$10</f>
        <v>0</v>
      </c>
      <c r="H826">
        <f t="array" ref="H826">FREQUENCY(IF('Data Transformation'!$B$4:$B$8425=B819,'Data Transformation'!$G$4:$G$8425),'Bin Analysis'!$B826)</f>
        <v>2073</v>
      </c>
      <c r="I826">
        <f t="shared" si="103"/>
        <v>0</v>
      </c>
      <c r="J826">
        <f t="shared" si="104"/>
        <v>0</v>
      </c>
      <c r="K826">
        <f>J826*Weighting!$W$10</f>
        <v>0</v>
      </c>
      <c r="M826" s="14"/>
    </row>
    <row r="827" spans="1:25" x14ac:dyDescent="0.25">
      <c r="A827" s="32" t="str">
        <f>IF(Weighting!$P$11&gt;0,B827,"")</f>
        <v/>
      </c>
      <c r="B827" t="e">
        <f>Weighting!$C$11</f>
        <v>#DIV/0!</v>
      </c>
      <c r="C827" t="e">
        <f>Weighting!$F$11</f>
        <v>#NUM!</v>
      </c>
      <c r="D827" t="e">
        <f>IF(C827=1,'Data Transformation'!$G$3+0.5*'Data Transformation'!$W$25,IF(C828=1,D828-'Data Transformation'!$W$25,FALSE))</f>
        <v>#NUM!</v>
      </c>
      <c r="E827">
        <f t="array" ref="E827">IF(ISLOGICAL(D827),"",FREQUENCY(IF('Data Transformation'!$B$425:$B$8425='Bin Analysis'!$B819,'Data Transformation'!$G$425:$G$8425),D827))</f>
        <v>2001</v>
      </c>
      <c r="F827">
        <f t="shared" si="102"/>
        <v>0</v>
      </c>
      <c r="G827">
        <f>Weighting!$H$11</f>
        <v>0</v>
      </c>
      <c r="H827">
        <f t="array" ref="H827">FREQUENCY(IF('Data Transformation'!$B$4:$B$8425=B819,'Data Transformation'!$G$4:$G$8425),'Bin Analysis'!$B827)</f>
        <v>2073</v>
      </c>
      <c r="I827">
        <f t="shared" si="103"/>
        <v>0</v>
      </c>
      <c r="J827">
        <f t="shared" si="104"/>
        <v>0</v>
      </c>
      <c r="K827">
        <f>J827*Weighting!$W$11</f>
        <v>0</v>
      </c>
      <c r="M827" s="14"/>
    </row>
    <row r="828" spans="1:25" x14ac:dyDescent="0.25">
      <c r="A828" s="32" t="str">
        <f>IF(Weighting!$P$12&gt;0,B828,"")</f>
        <v/>
      </c>
      <c r="B828" t="e">
        <f>Weighting!$C$12</f>
        <v>#DIV/0!</v>
      </c>
      <c r="C828" t="e">
        <f>Weighting!$F$12</f>
        <v>#NUM!</v>
      </c>
      <c r="D828" t="e">
        <f>IF(C828=1,'Data Transformation'!$G$3+0.5*'Data Transformation'!$W$25,IF(C829=1,D829-'Data Transformation'!$W$25,FALSE))</f>
        <v>#NUM!</v>
      </c>
      <c r="E828">
        <f t="array" ref="E828">IF(ISLOGICAL(D828),"",FREQUENCY(IF('Data Transformation'!$B$425:$B$8425='Bin Analysis'!$B819,'Data Transformation'!$G$425:$G$8425),D828))</f>
        <v>2001</v>
      </c>
      <c r="F828">
        <f t="shared" si="102"/>
        <v>0</v>
      </c>
      <c r="G828">
        <f>Weighting!$H$12</f>
        <v>0</v>
      </c>
      <c r="H828">
        <f t="array" ref="H828">FREQUENCY(IF('Data Transformation'!$B$4:$B$8425=B819,'Data Transformation'!$G$4:$G$8425),'Bin Analysis'!$B828)</f>
        <v>2073</v>
      </c>
      <c r="I828">
        <f t="shared" si="103"/>
        <v>0</v>
      </c>
      <c r="J828">
        <f t="shared" si="104"/>
        <v>0</v>
      </c>
      <c r="K828">
        <f>J828*Weighting!$W$12</f>
        <v>0</v>
      </c>
      <c r="M828" s="14"/>
    </row>
    <row r="829" spans="1:25" x14ac:dyDescent="0.25">
      <c r="A829" s="32" t="str">
        <f>IF(Weighting!$P$13&gt;0,B829,"")</f>
        <v/>
      </c>
      <c r="B829" t="e">
        <f>Weighting!$C$13</f>
        <v>#DIV/0!</v>
      </c>
      <c r="C829" t="e">
        <f>Weighting!$F$13</f>
        <v>#NUM!</v>
      </c>
      <c r="D829" t="e">
        <f>IF(C829=1,'Data Transformation'!$G$3+0.5*'Data Transformation'!$W$25,IF(C830=1,D830-'Data Transformation'!$W$25,FALSE))</f>
        <v>#NUM!</v>
      </c>
      <c r="E829">
        <f t="array" ref="E829">IF(ISLOGICAL(D829),"",FREQUENCY(IF('Data Transformation'!$B$425:$B$8425='Bin Analysis'!$B819,'Data Transformation'!$G$425:$G$8425),D829))</f>
        <v>2001</v>
      </c>
      <c r="F829">
        <f t="shared" si="102"/>
        <v>0</v>
      </c>
      <c r="G829">
        <f>Weighting!$H$13</f>
        <v>0</v>
      </c>
      <c r="H829">
        <f t="array" ref="H829">FREQUENCY(IF('Data Transformation'!$B$4:$B$8425=B819,'Data Transformation'!$G$4:$G$8425),'Bin Analysis'!$B829)</f>
        <v>2073</v>
      </c>
      <c r="I829">
        <f t="shared" si="103"/>
        <v>0</v>
      </c>
      <c r="J829">
        <f t="shared" si="104"/>
        <v>0</v>
      </c>
      <c r="K829">
        <f>J829*Weighting!$W$13</f>
        <v>0</v>
      </c>
      <c r="M829" s="14"/>
    </row>
    <row r="830" spans="1:25" x14ac:dyDescent="0.25">
      <c r="A830" s="32" t="str">
        <f>IF(Weighting!$P$14&gt;0,B830,"")</f>
        <v/>
      </c>
      <c r="B830" t="e">
        <f>Weighting!$C$14</f>
        <v>#DIV/0!</v>
      </c>
      <c r="C830" t="e">
        <f>Weighting!$F$14</f>
        <v>#NUM!</v>
      </c>
      <c r="D830" t="e">
        <f>IF(C830=1,'Data Transformation'!$G$3+0.5*'Data Transformation'!$W$25,IF(C831=1,D831-'Data Transformation'!$W$25,FALSE))</f>
        <v>#NUM!</v>
      </c>
      <c r="E830">
        <f t="array" ref="E830">IF(ISLOGICAL(D830),"",FREQUENCY(IF('Data Transformation'!$B$425:$B$8425='Bin Analysis'!$B819,'Data Transformation'!$G$425:$G$8425),D830))</f>
        <v>2001</v>
      </c>
      <c r="F830">
        <f t="shared" si="102"/>
        <v>0</v>
      </c>
      <c r="G830">
        <f>Weighting!$H$14</f>
        <v>0</v>
      </c>
      <c r="H830">
        <f t="array" ref="H830">FREQUENCY(IF('Data Transformation'!$B$4:$B$8425=B819,'Data Transformation'!$G$4:$G$8425),'Bin Analysis'!$B830)</f>
        <v>2073</v>
      </c>
      <c r="I830">
        <f t="shared" si="103"/>
        <v>0</v>
      </c>
      <c r="J830">
        <f t="shared" si="104"/>
        <v>0</v>
      </c>
      <c r="K830">
        <f>J830*Weighting!$W$14</f>
        <v>0</v>
      </c>
      <c r="M830" s="14"/>
    </row>
    <row r="831" spans="1:25" x14ac:dyDescent="0.25">
      <c r="A831" s="32" t="str">
        <f>IF(Weighting!$P$15&gt;0,B831,"")</f>
        <v/>
      </c>
      <c r="B831" t="e">
        <f>Weighting!$C$15</f>
        <v>#DIV/0!</v>
      </c>
      <c r="C831" t="e">
        <f>Weighting!$F$15</f>
        <v>#NUM!</v>
      </c>
      <c r="D831" t="e">
        <f>IF(C831=1,'Data Transformation'!$G$3+0.5*'Data Transformation'!$W$25,IF(C832=1,D832-'Data Transformation'!$W$25,FALSE))</f>
        <v>#NUM!</v>
      </c>
      <c r="E831">
        <f t="array" ref="E831">IF(ISLOGICAL(D831),"",FREQUENCY(IF('Data Transformation'!$B$425:$B$8425='Bin Analysis'!$B819,'Data Transformation'!$G$425:$G$8425),D831))</f>
        <v>2001</v>
      </c>
      <c r="F831">
        <f t="shared" si="102"/>
        <v>0</v>
      </c>
      <c r="G831">
        <f>Weighting!$H$15</f>
        <v>0</v>
      </c>
      <c r="H831">
        <f t="array" ref="H831">FREQUENCY(IF('Data Transformation'!$B$4:$B$8425=B819,'Data Transformation'!$G$4:$G$8425),'Bin Analysis'!$B831)</f>
        <v>2073</v>
      </c>
      <c r="I831">
        <f t="shared" si="103"/>
        <v>0</v>
      </c>
      <c r="J831">
        <f t="shared" si="104"/>
        <v>0</v>
      </c>
      <c r="K831">
        <f>J831*Weighting!$W$15</f>
        <v>0</v>
      </c>
      <c r="M831" s="14"/>
    </row>
    <row r="832" spans="1:25" x14ac:dyDescent="0.25">
      <c r="A832" s="32" t="str">
        <f>IF(Weighting!$P$16&gt;0,B832,"")</f>
        <v/>
      </c>
      <c r="B832" t="e">
        <f>Weighting!$C$16</f>
        <v>#DIV/0!</v>
      </c>
      <c r="C832" t="e">
        <f>Weighting!$F$16</f>
        <v>#NUM!</v>
      </c>
      <c r="D832" t="e">
        <f>IF(C832=1,'Data Transformation'!$G$3+0.5*'Data Transformation'!$W$25,IF(C833=1,D833-'Data Transformation'!$W$25,FALSE))</f>
        <v>#NUM!</v>
      </c>
      <c r="E832">
        <f t="array" ref="E832">IF(ISLOGICAL(D832),"",FREQUENCY(IF('Data Transformation'!$B$425:$B$8425='Bin Analysis'!$B819,'Data Transformation'!$G$425:$G$8425),D832))</f>
        <v>2001</v>
      </c>
      <c r="F832">
        <f t="shared" si="102"/>
        <v>0</v>
      </c>
      <c r="G832">
        <f>Weighting!$H$16</f>
        <v>0</v>
      </c>
      <c r="H832">
        <f t="array" ref="H832">FREQUENCY(IF('Data Transformation'!$B$4:$B$8425=B819,'Data Transformation'!$G$4:$G$8425),'Bin Analysis'!$B832)</f>
        <v>2073</v>
      </c>
      <c r="I832">
        <f t="shared" si="103"/>
        <v>0</v>
      </c>
      <c r="J832">
        <f t="shared" si="104"/>
        <v>0</v>
      </c>
      <c r="K832">
        <f>J832*Weighting!$W$16</f>
        <v>0</v>
      </c>
      <c r="M832" s="14"/>
    </row>
    <row r="833" spans="1:25" x14ac:dyDescent="0.25">
      <c r="A833" s="32" t="str">
        <f>IF(Weighting!$P$17&gt;0,B833,"")</f>
        <v/>
      </c>
      <c r="B833" t="e">
        <f>Weighting!$C$17</f>
        <v>#DIV/0!</v>
      </c>
      <c r="C833" t="e">
        <f>Weighting!$F$17</f>
        <v>#NUM!</v>
      </c>
      <c r="D833" t="e">
        <f>IF(C833=1,'Data Transformation'!$G$3+0.5*'Data Transformation'!$W$25,IF(C834=1,D834-'Data Transformation'!$W$25,FALSE))</f>
        <v>#NUM!</v>
      </c>
      <c r="E833">
        <f t="array" ref="E833">IF(ISLOGICAL(D833),"",FREQUENCY(IF('Data Transformation'!$B$425:$B$8425='Bin Analysis'!$B819,'Data Transformation'!$G$425:$G$8425),D833))</f>
        <v>2001</v>
      </c>
      <c r="F833">
        <f t="shared" si="102"/>
        <v>0</v>
      </c>
      <c r="G833">
        <f>Weighting!$H$17</f>
        <v>0</v>
      </c>
      <c r="H833">
        <f t="array" ref="H833">FREQUENCY(IF('Data Transformation'!$B$4:$B$8425=B819,'Data Transformation'!$G$4:$G$8425),'Bin Analysis'!$B833)</f>
        <v>2073</v>
      </c>
      <c r="I833">
        <f t="shared" si="103"/>
        <v>0</v>
      </c>
      <c r="J833">
        <f t="shared" si="104"/>
        <v>0</v>
      </c>
      <c r="K833">
        <f>J833*Weighting!$W$17</f>
        <v>0</v>
      </c>
      <c r="M833" s="14"/>
    </row>
    <row r="834" spans="1:25" x14ac:dyDescent="0.25">
      <c r="A834" s="32" t="str">
        <f>IF(Weighting!$P$18&gt;0,B834,"")</f>
        <v/>
      </c>
      <c r="B834" t="e">
        <f>Weighting!$C$18</f>
        <v>#DIV/0!</v>
      </c>
      <c r="C834" t="e">
        <f>Weighting!$F$18</f>
        <v>#NUM!</v>
      </c>
      <c r="D834" t="e">
        <f>IF(C834=1,'Data Transformation'!$G$3+0.5*'Data Transformation'!$W$25,IF(C835=1,D835-'Data Transformation'!$W$25,FALSE))</f>
        <v>#NUM!</v>
      </c>
      <c r="E834">
        <f t="array" ref="E834">IF(ISLOGICAL(D834),"",FREQUENCY(IF('Data Transformation'!$B$425:$B$8425='Bin Analysis'!$B819,'Data Transformation'!$G$425:$G$8425),D834))</f>
        <v>2001</v>
      </c>
      <c r="F834">
        <f t="shared" si="102"/>
        <v>0</v>
      </c>
      <c r="G834">
        <f>Weighting!$H$18</f>
        <v>0</v>
      </c>
      <c r="H834">
        <f t="array" ref="H834">FREQUENCY(IF('Data Transformation'!$B$4:$B$8425=B819,'Data Transformation'!$G$4:$G$8425),'Bin Analysis'!$B834)</f>
        <v>2073</v>
      </c>
      <c r="I834">
        <f t="shared" si="103"/>
        <v>0</v>
      </c>
      <c r="J834">
        <f t="shared" si="104"/>
        <v>0</v>
      </c>
      <c r="K834">
        <f>J834*Weighting!$W$18</f>
        <v>0</v>
      </c>
      <c r="M834" s="14"/>
    </row>
    <row r="835" spans="1:25" x14ac:dyDescent="0.25">
      <c r="A835" s="32" t="str">
        <f>IF(Weighting!$P$19&gt;0,B835,"")</f>
        <v/>
      </c>
      <c r="B835" t="e">
        <f>Weighting!$C$19</f>
        <v>#DIV/0!</v>
      </c>
      <c r="C835" t="e">
        <f>Weighting!$F$19</f>
        <v>#NUM!</v>
      </c>
      <c r="D835" t="e">
        <f>IF(C835=1,'Data Transformation'!$G$3+0.5*'Data Transformation'!$W$25,IF(C836=1,D836-'Data Transformation'!$W$25,FALSE))</f>
        <v>#NUM!</v>
      </c>
      <c r="E835">
        <f t="array" ref="E835">IF(ISLOGICAL(D835),"",FREQUENCY(IF('Data Transformation'!$B$425:$B$8425='Bin Analysis'!$B819,'Data Transformation'!$G$425:$G$8425),D835))</f>
        <v>2001</v>
      </c>
      <c r="F835">
        <f t="shared" si="102"/>
        <v>0</v>
      </c>
      <c r="G835">
        <f>Weighting!$H$19</f>
        <v>0</v>
      </c>
      <c r="H835">
        <f t="array" ref="H835">FREQUENCY(IF('Data Transformation'!$B$4:$B$8425=B819,'Data Transformation'!$G$4:$G$8425),'Bin Analysis'!$B835)</f>
        <v>2073</v>
      </c>
      <c r="I835">
        <f t="shared" si="103"/>
        <v>0</v>
      </c>
      <c r="J835">
        <f t="shared" si="104"/>
        <v>0</v>
      </c>
      <c r="K835">
        <f>J835*Weighting!$W$19</f>
        <v>0</v>
      </c>
      <c r="M835" s="14"/>
    </row>
    <row r="836" spans="1:25" x14ac:dyDescent="0.25">
      <c r="A836" s="32" t="str">
        <f>IF(Weighting!$P$20&gt;0,B836,"")</f>
        <v/>
      </c>
      <c r="B836" t="e">
        <f>Weighting!$C$20</f>
        <v>#DIV/0!</v>
      </c>
      <c r="C836" t="e">
        <f>Weighting!$F$20</f>
        <v>#NUM!</v>
      </c>
      <c r="D836" t="e">
        <f>IF(C836=1,'Data Transformation'!$G$3+0.5*'Data Transformation'!$W$25,IF(C837=1,D837-'Data Transformation'!$W$25,FALSE))</f>
        <v>#NUM!</v>
      </c>
      <c r="E836">
        <f t="array" ref="E836">IF(ISLOGICAL(D836),"",FREQUENCY(IF('Data Transformation'!$B$425:$B$8425='Bin Analysis'!$B819,'Data Transformation'!$G$425:$G$8425),D836))</f>
        <v>2001</v>
      </c>
      <c r="F836">
        <f t="shared" si="102"/>
        <v>0</v>
      </c>
      <c r="G836">
        <f>Weighting!$H$20</f>
        <v>0</v>
      </c>
      <c r="H836">
        <f t="array" ref="H836">FREQUENCY(IF('Data Transformation'!$B$4:$B$8425=B819,'Data Transformation'!$G$4:$G$8425),'Bin Analysis'!$B836)</f>
        <v>2073</v>
      </c>
      <c r="I836">
        <f t="shared" si="103"/>
        <v>0</v>
      </c>
      <c r="J836">
        <f t="shared" si="104"/>
        <v>0</v>
      </c>
      <c r="K836">
        <f>J836*Weighting!$W$20</f>
        <v>0</v>
      </c>
      <c r="M836" s="14"/>
    </row>
    <row r="837" spans="1:25" x14ac:dyDescent="0.25">
      <c r="A837" s="32" t="str">
        <f>IF(Weighting!$P$21&gt;0,B837,"")</f>
        <v/>
      </c>
      <c r="B837" t="e">
        <f>Weighting!$C$21</f>
        <v>#DIV/0!</v>
      </c>
      <c r="C837" t="e">
        <f>Weighting!$F$21</f>
        <v>#NUM!</v>
      </c>
      <c r="D837" t="e">
        <f>IF(C837=1,'Data Transformation'!$G$3+0.5*'Data Transformation'!$W$25,IF(C838=1,D838-'Data Transformation'!$W$25,FALSE))</f>
        <v>#NUM!</v>
      </c>
      <c r="E837">
        <f t="array" ref="E837">IF(ISLOGICAL(D837),"",FREQUENCY(IF('Data Transformation'!$B$425:$B$8425='Bin Analysis'!$B819,'Data Transformation'!$G$425:$G$8425),D837))</f>
        <v>2001</v>
      </c>
      <c r="F837">
        <f t="shared" si="102"/>
        <v>0</v>
      </c>
      <c r="G837">
        <f>Weighting!$H$21</f>
        <v>0</v>
      </c>
      <c r="H837">
        <f t="array" ref="H837">FREQUENCY(IF('Data Transformation'!$B$4:$B$8425=B819,'Data Transformation'!$G$4:$G$8425),'Bin Analysis'!$B837)</f>
        <v>2073</v>
      </c>
      <c r="I837">
        <f t="shared" si="103"/>
        <v>0</v>
      </c>
      <c r="J837">
        <f t="shared" si="104"/>
        <v>0</v>
      </c>
      <c r="K837">
        <f>J837*Weighting!$W$21</f>
        <v>0</v>
      </c>
      <c r="M837" s="14"/>
    </row>
    <row r="838" spans="1:25" x14ac:dyDescent="0.25">
      <c r="A838" s="32" t="str">
        <f>IF(Weighting!$P$22&gt;0,B838,"")</f>
        <v/>
      </c>
      <c r="B838" t="e">
        <f>Weighting!$C$22</f>
        <v>#DIV/0!</v>
      </c>
      <c r="C838" t="e">
        <f>Weighting!$F$22</f>
        <v>#NUM!</v>
      </c>
      <c r="D838" t="e">
        <f>IF(C838=1,'Data Transformation'!$G$3+0.5*'Data Transformation'!$W$25,IF(C839=1,D839-'Data Transformation'!$W$25,FALSE))</f>
        <v>#NUM!</v>
      </c>
      <c r="E838">
        <f t="array" ref="E838">IF(ISLOGICAL(D838),"",FREQUENCY(IF('Data Transformation'!$B$425:$B$8425='Bin Analysis'!$B819,'Data Transformation'!$G$425:$G$8425),D838))</f>
        <v>2001</v>
      </c>
      <c r="F838">
        <f t="shared" si="102"/>
        <v>0</v>
      </c>
      <c r="G838">
        <f>Weighting!$H$22</f>
        <v>0</v>
      </c>
      <c r="H838">
        <f t="array" ref="H838">FREQUENCY(IF('Data Transformation'!$B$4:$B$8425=B819,'Data Transformation'!$G$4:$G$8425),'Bin Analysis'!$B838)</f>
        <v>2073</v>
      </c>
      <c r="I838">
        <f t="shared" si="103"/>
        <v>0</v>
      </c>
      <c r="J838">
        <f t="shared" si="104"/>
        <v>0</v>
      </c>
      <c r="K838">
        <f>J838*Weighting!$W$22</f>
        <v>0</v>
      </c>
      <c r="M838" s="14"/>
    </row>
    <row r="839" spans="1:25" x14ac:dyDescent="0.25">
      <c r="A839" s="32" t="str">
        <f>IF(Weighting!$P$23&gt;0,B839,"")</f>
        <v/>
      </c>
      <c r="B839" t="e">
        <f>Weighting!$C$23</f>
        <v>#DIV/0!</v>
      </c>
      <c r="C839" t="e">
        <f>Weighting!$F$23</f>
        <v>#NUM!</v>
      </c>
      <c r="D839" t="e">
        <f>IF(C839=1,'Data Transformation'!$G$3+0.5*'Data Transformation'!$W$25,IF(C840=1,D840-'Data Transformation'!$W$25,FALSE))</f>
        <v>#NUM!</v>
      </c>
      <c r="E839">
        <f t="array" ref="E839">IF(ISLOGICAL(D839),"",FREQUENCY(IF('Data Transformation'!$B$425:$B$8425='Bin Analysis'!$B819,'Data Transformation'!$G$425:$G$8425),D839))</f>
        <v>2001</v>
      </c>
      <c r="F839">
        <f t="shared" si="102"/>
        <v>0</v>
      </c>
      <c r="G839">
        <f>Weighting!$H$23</f>
        <v>0</v>
      </c>
      <c r="H839">
        <f t="array" ref="H839">FREQUENCY(IF('Data Transformation'!$B$4:$B$8425=B819,'Data Transformation'!$G$4:$G$8425),'Bin Analysis'!$B839)</f>
        <v>2073</v>
      </c>
      <c r="I839">
        <f t="shared" si="103"/>
        <v>0</v>
      </c>
      <c r="J839">
        <f t="shared" si="104"/>
        <v>0</v>
      </c>
      <c r="K839">
        <f>J839*Weighting!$W$23</f>
        <v>0</v>
      </c>
      <c r="M839" s="14"/>
    </row>
    <row r="840" spans="1:25" x14ac:dyDescent="0.25">
      <c r="A840" s="32" t="str">
        <f>IF(Weighting!$P$24&gt;0,B840,"")</f>
        <v/>
      </c>
      <c r="B840" t="e">
        <f>Weighting!$C$24</f>
        <v>#DIV/0!</v>
      </c>
      <c r="C840" t="e">
        <f>Weighting!$F$24</f>
        <v>#NUM!</v>
      </c>
      <c r="D840" t="e">
        <f>IF(C840=1,'Data Transformation'!$G$3+0.5*'Data Transformation'!$W$25,IF(C841=1,D841-'Data Transformation'!$W$25,FALSE))</f>
        <v>#NUM!</v>
      </c>
      <c r="E840">
        <f t="array" ref="E840">IF(ISLOGICAL(D840),"",FREQUENCY(IF('Data Transformation'!$B$425:$B$8425='Bin Analysis'!$B819,'Data Transformation'!$G$425:$G$8425),D840))</f>
        <v>2001</v>
      </c>
      <c r="F840">
        <f t="shared" si="102"/>
        <v>0</v>
      </c>
      <c r="G840">
        <f>Weighting!$H$24</f>
        <v>0</v>
      </c>
      <c r="H840">
        <f t="array" ref="H840">FREQUENCY(IF('Data Transformation'!$B$4:$B$8425=B819,'Data Transformation'!$G$4:$G$8425),'Bin Analysis'!$B840)</f>
        <v>2073</v>
      </c>
      <c r="I840">
        <f t="shared" si="103"/>
        <v>0</v>
      </c>
      <c r="J840">
        <f t="shared" si="104"/>
        <v>0</v>
      </c>
      <c r="K840">
        <f>J840*Weighting!$W$24</f>
        <v>0</v>
      </c>
      <c r="M840" s="14"/>
    </row>
    <row r="841" spans="1:25" x14ac:dyDescent="0.25">
      <c r="A841" s="32" t="str">
        <f>IF(Weighting!$P$25&gt;0,B841,"")</f>
        <v/>
      </c>
      <c r="B841" t="e">
        <f>Weighting!$C$25</f>
        <v>#DIV/0!</v>
      </c>
      <c r="C841" t="e">
        <f>Weighting!$F$25</f>
        <v>#NUM!</v>
      </c>
      <c r="D841" t="e">
        <f>IF(C841=1,'Data Transformation'!$G$3+0.5*'Data Transformation'!$W$25,IF(C842=1,D842-'Data Transformation'!$W$25,FALSE))</f>
        <v>#NUM!</v>
      </c>
      <c r="E841">
        <f t="array" ref="E841">IF(ISLOGICAL(D841),"",FREQUENCY(IF('Data Transformation'!$B$425:$B$8425='Bin Analysis'!$B819,'Data Transformation'!$G$425:$G$8425),D841))</f>
        <v>2001</v>
      </c>
      <c r="F841">
        <f t="shared" si="102"/>
        <v>0</v>
      </c>
      <c r="G841">
        <f>Weighting!$H$25</f>
        <v>0</v>
      </c>
      <c r="H841">
        <f t="array" ref="H841">FREQUENCY(IF('Data Transformation'!$B$4:$B$8425=B819,'Data Transformation'!$G$4:$G$8425),'Bin Analysis'!$B841)</f>
        <v>2073</v>
      </c>
      <c r="I841">
        <f t="shared" si="103"/>
        <v>0</v>
      </c>
      <c r="J841">
        <f t="shared" si="104"/>
        <v>0</v>
      </c>
      <c r="K841">
        <f>J841*Weighting!$W$25</f>
        <v>0</v>
      </c>
      <c r="M841" s="14"/>
    </row>
    <row r="842" spans="1:25" x14ac:dyDescent="0.25">
      <c r="N842" s="57"/>
      <c r="O842"/>
      <c r="P842"/>
      <c r="Q842"/>
      <c r="R842"/>
    </row>
    <row r="843" spans="1:25" ht="23.25" x14ac:dyDescent="0.35">
      <c r="A843" s="21" t="s">
        <v>0</v>
      </c>
      <c r="B843" s="21" t="str">
        <f>IFERROR(VLOOKUP(C843,'Data Transformation'!$L$6:$M$426,2,FALSE),"")</f>
        <v/>
      </c>
      <c r="C843" s="21">
        <f>C819+1</f>
        <v>35</v>
      </c>
      <c r="D843" s="21"/>
      <c r="E843" s="21"/>
      <c r="F843" s="21"/>
      <c r="G843" s="21"/>
      <c r="H843" s="22"/>
      <c r="I843" s="22"/>
      <c r="J843" s="22"/>
      <c r="K843" s="21"/>
      <c r="L843" s="21" t="str">
        <f>B843</f>
        <v/>
      </c>
      <c r="M843" s="23" t="e">
        <f>INDEX('Data Transformation'!$O$4:$O$424,MATCH($B843,'Data Transformation'!$M$4:$M$424,0),MATCH($M$2,'Data Transformation'!$O$3,0))</f>
        <v>#N/A</v>
      </c>
      <c r="N843" s="27" t="e">
        <f>IF('Input and Summary Results'!$J$16="minimum",'Bin Analysis'!X844/(M843-1),'Bin Analysis'!Y843/('Bin Analysis'!M843-1))</f>
        <v>#N/A</v>
      </c>
      <c r="O843" s="27" t="e">
        <f>IF(M843=FALSE,NA(),(VLOOKUP(1,C846:K865,4,FALSE))/(M843-1))</f>
        <v>#N/A</v>
      </c>
      <c r="P843" s="27" t="e">
        <f>IF(M843=FALSE,NA(),SUM(J846:J865)/Weighting!$S$5)</f>
        <v>#N/A</v>
      </c>
      <c r="Q843" s="27" t="e">
        <f>IF(M843=FALSE,NA(),SUM(K846:K865)/Weighting!$S$6)</f>
        <v>#N/A</v>
      </c>
      <c r="R843" s="27" t="e">
        <f>IF(M843=FALSE,NA(),(VLOOKUP(1,G846:K865,3,FALSE))/(M843-1))</f>
        <v>#N/A</v>
      </c>
      <c r="S843" s="22" t="e">
        <f>IF(M843=FALSE,NA(),IF(SUM(J846:J865)=2,"yes","no"))</f>
        <v>#N/A</v>
      </c>
      <c r="X843" s="2" cm="2">
        <f t="array" ref="X843:X844">FREQUENCY(IF('Data Transformation'!$B$425:$B$6424='Bin Analysis'!L843,'Data Transformation'!$G$425:$G$6424),'Data Transformation'!$U$11)</f>
        <v>0</v>
      </c>
      <c r="Y843" s="2" cm="2">
        <f t="array" ref="Y843:Y844">FREQUENCY(IF('Data Transformation'!$B$425:$B$6424='Bin Analysis'!L843,'Data Transformation'!$G$425:$G$6424),'Data Transformation'!$U$12)</f>
        <v>0</v>
      </c>
    </row>
    <row r="844" spans="1:25" x14ac:dyDescent="0.25">
      <c r="A844" s="14" t="s">
        <v>67</v>
      </c>
      <c r="B844" t="s">
        <v>47</v>
      </c>
      <c r="C844" t="s">
        <v>5</v>
      </c>
      <c r="D844" t="s">
        <v>98</v>
      </c>
      <c r="E844" t="s">
        <v>99</v>
      </c>
      <c r="F844" t="s">
        <v>100</v>
      </c>
      <c r="G844" t="s">
        <v>69</v>
      </c>
      <c r="H844" t="s">
        <v>31</v>
      </c>
      <c r="I844" t="s">
        <v>32</v>
      </c>
      <c r="J844" t="s">
        <v>46</v>
      </c>
      <c r="K844" s="14" t="s">
        <v>45</v>
      </c>
      <c r="M844" s="14"/>
      <c r="X844" s="2">
        <v>0</v>
      </c>
      <c r="Y844" s="2">
        <v>0</v>
      </c>
    </row>
    <row r="845" spans="1:25" x14ac:dyDescent="0.25">
      <c r="A845" s="32"/>
      <c r="D845" t="e">
        <f>IF(C845=1,'Data Transformation'!$G$3+0.5*'Data Transformation'!$W$25,IF(C846=1,D846-'Data Transformation'!$W$25,FALSE))</f>
        <v>#NUM!</v>
      </c>
      <c r="E845">
        <f t="array" ref="E845">IF(ISLOGICAL(D845),"",FREQUENCY(IF('Data Transformation'!$B$425:$B$8425='Bin Analysis'!$B843,'Data Transformation'!$G$425:$G$8425),D845))</f>
        <v>2001</v>
      </c>
      <c r="F845" t="e">
        <f>IF(ISLOGICAL(D845),"",E845-E844)</f>
        <v>#VALUE!</v>
      </c>
      <c r="M845" s="14"/>
    </row>
    <row r="846" spans="1:25" x14ac:dyDescent="0.25">
      <c r="A846" s="32" t="e">
        <f>IF(Weighting!$P$6&gt;0,B846,"")</f>
        <v>#NUM!</v>
      </c>
      <c r="B846" t="e">
        <f>Weighting!$C$6</f>
        <v>#DIV/0!</v>
      </c>
      <c r="C846" t="e">
        <f>Weighting!$F$6</f>
        <v>#NUM!</v>
      </c>
      <c r="D846" t="e">
        <f>IF(C846=1,'Data Transformation'!$G$3+0.5*'Data Transformation'!$W$25,IF(C847=1,D847-'Data Transformation'!$W$25,FALSE))</f>
        <v>#NUM!</v>
      </c>
      <c r="E846">
        <f t="array" ref="E846">IF(ISLOGICAL(D846),"",FREQUENCY(IF('Data Transformation'!$B$425:$B$8425='Bin Analysis'!$B843,'Data Transformation'!$G$425:$G$8425),D846))</f>
        <v>2001</v>
      </c>
      <c r="F846">
        <f>IF(ISLOGICAL(D846),"",E846-E845)</f>
        <v>0</v>
      </c>
      <c r="G846">
        <f>Weighting!$H$6</f>
        <v>1</v>
      </c>
      <c r="H846">
        <f t="array" ref="H846">FREQUENCY(IF('Data Transformation'!$B$4:$B$8425=B843,'Data Transformation'!$G$4:$G$8425),'Bin Analysis'!$B846)</f>
        <v>2073</v>
      </c>
      <c r="I846">
        <f>H846-H845</f>
        <v>2073</v>
      </c>
      <c r="J846">
        <f>IF(I846=0,0,1)</f>
        <v>1</v>
      </c>
      <c r="K846" t="e">
        <f>J846*Weighting!$W$6</f>
        <v>#NUM!</v>
      </c>
      <c r="M846" s="14"/>
    </row>
    <row r="847" spans="1:25" x14ac:dyDescent="0.25">
      <c r="A847" s="32" t="str">
        <f>IF(Weighting!$P$7&gt;0,B847,"")</f>
        <v/>
      </c>
      <c r="B847" t="e">
        <f>Weighting!$C$7</f>
        <v>#DIV/0!</v>
      </c>
      <c r="C847" t="e">
        <f>Weighting!$F$7</f>
        <v>#NUM!</v>
      </c>
      <c r="D847" t="e">
        <f>IF(C847=1,'Data Transformation'!$G$3+0.5*'Data Transformation'!$W$25,IF(C848=1,D848-'Data Transformation'!$W$25,FALSE))</f>
        <v>#NUM!</v>
      </c>
      <c r="E847">
        <f t="array" ref="E847">IF(ISLOGICAL(D847),"",FREQUENCY(IF('Data Transformation'!$B$425:$B$8425='Bin Analysis'!$B843,'Data Transformation'!$G$425:$G$8425),D847))</f>
        <v>2001</v>
      </c>
      <c r="F847">
        <f t="shared" ref="F847:F865" si="105">IF(ISLOGICAL(D847),"",E847-E846)</f>
        <v>0</v>
      </c>
      <c r="G847">
        <f>Weighting!$H$7</f>
        <v>0</v>
      </c>
      <c r="H847">
        <f t="array" ref="H847">FREQUENCY(IF('Data Transformation'!$B$4:$B$8425=B843,'Data Transformation'!$G$4:$G$8425),'Bin Analysis'!$B847)</f>
        <v>2073</v>
      </c>
      <c r="I847">
        <f t="shared" ref="I847:I865" si="106">H847-H846</f>
        <v>0</v>
      </c>
      <c r="J847">
        <f>IF(I847=0,0,1)</f>
        <v>0</v>
      </c>
      <c r="K847">
        <f>J847*Weighting!$W$7</f>
        <v>0</v>
      </c>
      <c r="M847" s="14"/>
    </row>
    <row r="848" spans="1:25" x14ac:dyDescent="0.25">
      <c r="A848" s="32" t="str">
        <f>IF(Weighting!$P$8&gt;0,B848,"")</f>
        <v/>
      </c>
      <c r="B848" t="e">
        <f>Weighting!$C$8</f>
        <v>#DIV/0!</v>
      </c>
      <c r="C848" t="e">
        <f>Weighting!$F$8</f>
        <v>#NUM!</v>
      </c>
      <c r="D848" t="e">
        <f>IF(C848=1,'Data Transformation'!$G$3+0.5*'Data Transformation'!$W$25,IF(C849=1,D849-'Data Transformation'!$W$25,FALSE))</f>
        <v>#NUM!</v>
      </c>
      <c r="E848">
        <f t="array" ref="E848">IF(ISLOGICAL(D848),"",FREQUENCY(IF('Data Transformation'!$B$425:$B$8425='Bin Analysis'!$B843,'Data Transformation'!$G$425:$G$8425),D848))</f>
        <v>2001</v>
      </c>
      <c r="F848">
        <f t="shared" si="105"/>
        <v>0</v>
      </c>
      <c r="G848">
        <f>Weighting!$H$8</f>
        <v>0</v>
      </c>
      <c r="H848">
        <f t="array" ref="H848">FREQUENCY(IF('Data Transformation'!$B$4:$B$8425=B843,'Data Transformation'!$G$4:$G$8425),'Bin Analysis'!$B848)</f>
        <v>2073</v>
      </c>
      <c r="I848">
        <f t="shared" si="106"/>
        <v>0</v>
      </c>
      <c r="J848">
        <f t="shared" ref="J848:J865" si="107">IF(I848=0,0,1)</f>
        <v>0</v>
      </c>
      <c r="K848">
        <f>J848*Weighting!$W$8</f>
        <v>0</v>
      </c>
      <c r="M848" s="14"/>
    </row>
    <row r="849" spans="1:13" x14ac:dyDescent="0.25">
      <c r="A849" s="32" t="str">
        <f>IF(Weighting!$P$9&gt;0,B849,"")</f>
        <v/>
      </c>
      <c r="B849" s="50" t="e">
        <f>Weighting!$C$9</f>
        <v>#DIV/0!</v>
      </c>
      <c r="C849" t="e">
        <f>Weighting!$F$9</f>
        <v>#NUM!</v>
      </c>
      <c r="D849" t="e">
        <f>IF(C849=1,'Data Transformation'!$G$3+0.5*'Data Transformation'!$W$25,IF(C850=1,D850-'Data Transformation'!$W$25,FALSE))</f>
        <v>#NUM!</v>
      </c>
      <c r="E849">
        <f t="array" ref="E849">IF(ISLOGICAL(D849),"",FREQUENCY(IF('Data Transformation'!$B$425:$B$8425='Bin Analysis'!$B843,'Data Transformation'!$G$425:$G$8425),D849))</f>
        <v>2001</v>
      </c>
      <c r="F849">
        <f t="shared" si="105"/>
        <v>0</v>
      </c>
      <c r="G849">
        <f>Weighting!$H$9</f>
        <v>0</v>
      </c>
      <c r="H849">
        <f t="array" ref="H849">FREQUENCY(IF('Data Transformation'!$B$4:$B$8425=B843,'Data Transformation'!$G$4:$G$8425),'Bin Analysis'!$B849)</f>
        <v>2073</v>
      </c>
      <c r="I849">
        <f t="shared" si="106"/>
        <v>0</v>
      </c>
      <c r="J849">
        <f t="shared" si="107"/>
        <v>0</v>
      </c>
      <c r="K849">
        <f>J849*Weighting!$W$9</f>
        <v>0</v>
      </c>
      <c r="M849" s="14"/>
    </row>
    <row r="850" spans="1:13" x14ac:dyDescent="0.25">
      <c r="A850" s="32" t="str">
        <f>IF(Weighting!$P$10&gt;0,B850,"")</f>
        <v/>
      </c>
      <c r="B850" t="e">
        <f>Weighting!$C$10</f>
        <v>#DIV/0!</v>
      </c>
      <c r="C850" t="e">
        <f>Weighting!$F$10</f>
        <v>#NUM!</v>
      </c>
      <c r="D850" t="e">
        <f>IF(C850=1,'Data Transformation'!$G$3+0.5*'Data Transformation'!$W$25,IF(C851=1,D851-'Data Transformation'!$W$25,FALSE))</f>
        <v>#NUM!</v>
      </c>
      <c r="E850">
        <f t="array" ref="E850">IF(ISLOGICAL(D850),"",FREQUENCY(IF('Data Transformation'!$B$425:$B$8425='Bin Analysis'!$B843,'Data Transformation'!$G$425:$G$8425),D850))</f>
        <v>2001</v>
      </c>
      <c r="F850">
        <f t="shared" si="105"/>
        <v>0</v>
      </c>
      <c r="G850">
        <f>Weighting!$H$10</f>
        <v>0</v>
      </c>
      <c r="H850">
        <f t="array" ref="H850">FREQUENCY(IF('Data Transformation'!$B$4:$B$8425=B843,'Data Transformation'!$G$4:$G$8425),'Bin Analysis'!$B850)</f>
        <v>2073</v>
      </c>
      <c r="I850">
        <f t="shared" si="106"/>
        <v>0</v>
      </c>
      <c r="J850">
        <f t="shared" si="107"/>
        <v>0</v>
      </c>
      <c r="K850">
        <f>J850*Weighting!$W$10</f>
        <v>0</v>
      </c>
      <c r="M850" s="14"/>
    </row>
    <row r="851" spans="1:13" x14ac:dyDescent="0.25">
      <c r="A851" s="32" t="str">
        <f>IF(Weighting!$P$11&gt;0,B851,"")</f>
        <v/>
      </c>
      <c r="B851" t="e">
        <f>Weighting!$C$11</f>
        <v>#DIV/0!</v>
      </c>
      <c r="C851" t="e">
        <f>Weighting!$F$11</f>
        <v>#NUM!</v>
      </c>
      <c r="D851" t="e">
        <f>IF(C851=1,'Data Transformation'!$G$3+0.5*'Data Transformation'!$W$25,IF(C852=1,D852-'Data Transformation'!$W$25,FALSE))</f>
        <v>#NUM!</v>
      </c>
      <c r="E851">
        <f t="array" ref="E851">IF(ISLOGICAL(D851),"",FREQUENCY(IF('Data Transformation'!$B$425:$B$8425='Bin Analysis'!$B843,'Data Transformation'!$G$425:$G$8425),D851))</f>
        <v>2001</v>
      </c>
      <c r="F851">
        <f t="shared" si="105"/>
        <v>0</v>
      </c>
      <c r="G851">
        <f>Weighting!$H$11</f>
        <v>0</v>
      </c>
      <c r="H851">
        <f t="array" ref="H851">FREQUENCY(IF('Data Transformation'!$B$4:$B$8425=B843,'Data Transformation'!$G$4:$G$8425),'Bin Analysis'!$B851)</f>
        <v>2073</v>
      </c>
      <c r="I851">
        <f t="shared" si="106"/>
        <v>0</v>
      </c>
      <c r="J851">
        <f t="shared" si="107"/>
        <v>0</v>
      </c>
      <c r="K851">
        <f>J851*Weighting!$W$11</f>
        <v>0</v>
      </c>
      <c r="M851" s="14"/>
    </row>
    <row r="852" spans="1:13" x14ac:dyDescent="0.25">
      <c r="A852" s="32" t="str">
        <f>IF(Weighting!$P$12&gt;0,B852,"")</f>
        <v/>
      </c>
      <c r="B852" t="e">
        <f>Weighting!$C$12</f>
        <v>#DIV/0!</v>
      </c>
      <c r="C852" t="e">
        <f>Weighting!$F$12</f>
        <v>#NUM!</v>
      </c>
      <c r="D852" t="e">
        <f>IF(C852=1,'Data Transformation'!$G$3+0.5*'Data Transformation'!$W$25,IF(C853=1,D853-'Data Transformation'!$W$25,FALSE))</f>
        <v>#NUM!</v>
      </c>
      <c r="E852">
        <f t="array" ref="E852">IF(ISLOGICAL(D852),"",FREQUENCY(IF('Data Transformation'!$B$425:$B$8425='Bin Analysis'!$B843,'Data Transformation'!$G$425:$G$8425),D852))</f>
        <v>2001</v>
      </c>
      <c r="F852">
        <f t="shared" si="105"/>
        <v>0</v>
      </c>
      <c r="G852">
        <f>Weighting!$H$12</f>
        <v>0</v>
      </c>
      <c r="H852">
        <f t="array" ref="H852">FREQUENCY(IF('Data Transformation'!$B$4:$B$8425=B843,'Data Transformation'!$G$4:$G$8425),'Bin Analysis'!$B852)</f>
        <v>2073</v>
      </c>
      <c r="I852">
        <f t="shared" si="106"/>
        <v>0</v>
      </c>
      <c r="J852">
        <f t="shared" si="107"/>
        <v>0</v>
      </c>
      <c r="K852">
        <f>J852*Weighting!$W$12</f>
        <v>0</v>
      </c>
      <c r="M852" s="14"/>
    </row>
    <row r="853" spans="1:13" x14ac:dyDescent="0.25">
      <c r="A853" s="32" t="str">
        <f>IF(Weighting!$P$13&gt;0,B853,"")</f>
        <v/>
      </c>
      <c r="B853" t="e">
        <f>Weighting!$C$13</f>
        <v>#DIV/0!</v>
      </c>
      <c r="C853" t="e">
        <f>Weighting!$F$13</f>
        <v>#NUM!</v>
      </c>
      <c r="D853" t="e">
        <f>IF(C853=1,'Data Transformation'!$G$3+0.5*'Data Transformation'!$W$25,IF(C854=1,D854-'Data Transformation'!$W$25,FALSE))</f>
        <v>#NUM!</v>
      </c>
      <c r="E853">
        <f t="array" ref="E853">IF(ISLOGICAL(D853),"",FREQUENCY(IF('Data Transformation'!$B$425:$B$8425='Bin Analysis'!$B843,'Data Transformation'!$G$425:$G$8425),D853))</f>
        <v>2001</v>
      </c>
      <c r="F853">
        <f t="shared" si="105"/>
        <v>0</v>
      </c>
      <c r="G853">
        <f>Weighting!$H$13</f>
        <v>0</v>
      </c>
      <c r="H853">
        <f t="array" ref="H853">FREQUENCY(IF('Data Transformation'!$B$4:$B$8425=B843,'Data Transformation'!$G$4:$G$8425),'Bin Analysis'!$B853)</f>
        <v>2073</v>
      </c>
      <c r="I853">
        <f t="shared" si="106"/>
        <v>0</v>
      </c>
      <c r="J853">
        <f t="shared" si="107"/>
        <v>0</v>
      </c>
      <c r="K853">
        <f>J853*Weighting!$W$13</f>
        <v>0</v>
      </c>
      <c r="M853" s="14"/>
    </row>
    <row r="854" spans="1:13" x14ac:dyDescent="0.25">
      <c r="A854" s="32" t="str">
        <f>IF(Weighting!$P$14&gt;0,B854,"")</f>
        <v/>
      </c>
      <c r="B854" t="e">
        <f>Weighting!$C$14</f>
        <v>#DIV/0!</v>
      </c>
      <c r="C854" t="e">
        <f>Weighting!$F$14</f>
        <v>#NUM!</v>
      </c>
      <c r="D854" t="e">
        <f>IF(C854=1,'Data Transformation'!$G$3+0.5*'Data Transformation'!$W$25,IF(C855=1,D855-'Data Transformation'!$W$25,FALSE))</f>
        <v>#NUM!</v>
      </c>
      <c r="E854">
        <f t="array" ref="E854">IF(ISLOGICAL(D854),"",FREQUENCY(IF('Data Transformation'!$B$425:$B$8425='Bin Analysis'!$B843,'Data Transformation'!$G$425:$G$8425),D854))</f>
        <v>2001</v>
      </c>
      <c r="F854">
        <f t="shared" si="105"/>
        <v>0</v>
      </c>
      <c r="G854">
        <f>Weighting!$H$14</f>
        <v>0</v>
      </c>
      <c r="H854">
        <f t="array" ref="H854">FREQUENCY(IF('Data Transformation'!$B$4:$B$8425=B843,'Data Transformation'!$G$4:$G$8425),'Bin Analysis'!$B854)</f>
        <v>2073</v>
      </c>
      <c r="I854">
        <f t="shared" si="106"/>
        <v>0</v>
      </c>
      <c r="J854">
        <f t="shared" si="107"/>
        <v>0</v>
      </c>
      <c r="K854">
        <f>J854*Weighting!$W$14</f>
        <v>0</v>
      </c>
      <c r="M854" s="14"/>
    </row>
    <row r="855" spans="1:13" x14ac:dyDescent="0.25">
      <c r="A855" s="32" t="str">
        <f>IF(Weighting!$P$15&gt;0,B855,"")</f>
        <v/>
      </c>
      <c r="B855" t="e">
        <f>Weighting!$C$15</f>
        <v>#DIV/0!</v>
      </c>
      <c r="C855" t="e">
        <f>Weighting!$F$15</f>
        <v>#NUM!</v>
      </c>
      <c r="D855" t="e">
        <f>IF(C855=1,'Data Transformation'!$G$3+0.5*'Data Transformation'!$W$25,IF(C856=1,D856-'Data Transformation'!$W$25,FALSE))</f>
        <v>#NUM!</v>
      </c>
      <c r="E855">
        <f t="array" ref="E855">IF(ISLOGICAL(D855),"",FREQUENCY(IF('Data Transformation'!$B$425:$B$8425='Bin Analysis'!$B843,'Data Transformation'!$G$425:$G$8425),D855))</f>
        <v>2001</v>
      </c>
      <c r="F855">
        <f t="shared" si="105"/>
        <v>0</v>
      </c>
      <c r="G855">
        <f>Weighting!$H$15</f>
        <v>0</v>
      </c>
      <c r="H855">
        <f t="array" ref="H855">FREQUENCY(IF('Data Transformation'!$B$4:$B$8425=B843,'Data Transformation'!$G$4:$G$8425),'Bin Analysis'!$B855)</f>
        <v>2073</v>
      </c>
      <c r="I855">
        <f t="shared" si="106"/>
        <v>0</v>
      </c>
      <c r="J855">
        <f t="shared" si="107"/>
        <v>0</v>
      </c>
      <c r="K855">
        <f>J855*Weighting!$W$15</f>
        <v>0</v>
      </c>
      <c r="M855" s="14"/>
    </row>
    <row r="856" spans="1:13" x14ac:dyDescent="0.25">
      <c r="A856" s="32" t="str">
        <f>IF(Weighting!$P$16&gt;0,B856,"")</f>
        <v/>
      </c>
      <c r="B856" t="e">
        <f>Weighting!$C$16</f>
        <v>#DIV/0!</v>
      </c>
      <c r="C856" t="e">
        <f>Weighting!$F$16</f>
        <v>#NUM!</v>
      </c>
      <c r="D856" t="e">
        <f>IF(C856=1,'Data Transformation'!$G$3+0.5*'Data Transformation'!$W$25,IF(C857=1,D857-'Data Transformation'!$W$25,FALSE))</f>
        <v>#NUM!</v>
      </c>
      <c r="E856">
        <f t="array" ref="E856">IF(ISLOGICAL(D856),"",FREQUENCY(IF('Data Transformation'!$B$425:$B$8425='Bin Analysis'!$B843,'Data Transformation'!$G$425:$G$8425),D856))</f>
        <v>2001</v>
      </c>
      <c r="F856">
        <f t="shared" si="105"/>
        <v>0</v>
      </c>
      <c r="G856">
        <f>Weighting!$H$16</f>
        <v>0</v>
      </c>
      <c r="H856">
        <f t="array" ref="H856">FREQUENCY(IF('Data Transformation'!$B$4:$B$8425=B843,'Data Transformation'!$G$4:$G$8425),'Bin Analysis'!$B856)</f>
        <v>2073</v>
      </c>
      <c r="I856">
        <f t="shared" si="106"/>
        <v>0</v>
      </c>
      <c r="J856">
        <f t="shared" si="107"/>
        <v>0</v>
      </c>
      <c r="K856">
        <f>J856*Weighting!$W$16</f>
        <v>0</v>
      </c>
      <c r="M856" s="14"/>
    </row>
    <row r="857" spans="1:13" x14ac:dyDescent="0.25">
      <c r="A857" s="32" t="str">
        <f>IF(Weighting!$P$17&gt;0,B857,"")</f>
        <v/>
      </c>
      <c r="B857" t="e">
        <f>Weighting!$C$17</f>
        <v>#DIV/0!</v>
      </c>
      <c r="C857" t="e">
        <f>Weighting!$F$17</f>
        <v>#NUM!</v>
      </c>
      <c r="D857" t="e">
        <f>IF(C857=1,'Data Transformation'!$G$3+0.5*'Data Transformation'!$W$25,IF(C858=1,D858-'Data Transformation'!$W$25,FALSE))</f>
        <v>#NUM!</v>
      </c>
      <c r="E857">
        <f t="array" ref="E857">IF(ISLOGICAL(D857),"",FREQUENCY(IF('Data Transformation'!$B$425:$B$8425='Bin Analysis'!$B843,'Data Transformation'!$G$425:$G$8425),D857))</f>
        <v>2001</v>
      </c>
      <c r="F857">
        <f t="shared" si="105"/>
        <v>0</v>
      </c>
      <c r="G857">
        <f>Weighting!$H$17</f>
        <v>0</v>
      </c>
      <c r="H857">
        <f t="array" ref="H857">FREQUENCY(IF('Data Transformation'!$B$4:$B$8425=B843,'Data Transformation'!$G$4:$G$8425),'Bin Analysis'!$B857)</f>
        <v>2073</v>
      </c>
      <c r="I857">
        <f t="shared" si="106"/>
        <v>0</v>
      </c>
      <c r="J857">
        <f t="shared" si="107"/>
        <v>0</v>
      </c>
      <c r="K857">
        <f>J857*Weighting!$W$17</f>
        <v>0</v>
      </c>
      <c r="M857" s="14"/>
    </row>
    <row r="858" spans="1:13" x14ac:dyDescent="0.25">
      <c r="A858" s="32" t="str">
        <f>IF(Weighting!$P$18&gt;0,B858,"")</f>
        <v/>
      </c>
      <c r="B858" t="e">
        <f>Weighting!$C$18</f>
        <v>#DIV/0!</v>
      </c>
      <c r="C858" t="e">
        <f>Weighting!$F$18</f>
        <v>#NUM!</v>
      </c>
      <c r="D858" t="e">
        <f>IF(C858=1,'Data Transformation'!$G$3+0.5*'Data Transformation'!$W$25,IF(C859=1,D859-'Data Transformation'!$W$25,FALSE))</f>
        <v>#NUM!</v>
      </c>
      <c r="E858">
        <f t="array" ref="E858">IF(ISLOGICAL(D858),"",FREQUENCY(IF('Data Transformation'!$B$425:$B$8425='Bin Analysis'!$B843,'Data Transformation'!$G$425:$G$8425),D858))</f>
        <v>2001</v>
      </c>
      <c r="F858">
        <f t="shared" si="105"/>
        <v>0</v>
      </c>
      <c r="G858">
        <f>Weighting!$H$18</f>
        <v>0</v>
      </c>
      <c r="H858">
        <f t="array" ref="H858">FREQUENCY(IF('Data Transformation'!$B$4:$B$8425=B843,'Data Transformation'!$G$4:$G$8425),'Bin Analysis'!$B858)</f>
        <v>2073</v>
      </c>
      <c r="I858">
        <f t="shared" si="106"/>
        <v>0</v>
      </c>
      <c r="J858">
        <f t="shared" si="107"/>
        <v>0</v>
      </c>
      <c r="K858">
        <f>J858*Weighting!$W$18</f>
        <v>0</v>
      </c>
      <c r="M858" s="14"/>
    </row>
    <row r="859" spans="1:13" x14ac:dyDescent="0.25">
      <c r="A859" s="32" t="str">
        <f>IF(Weighting!$P$19&gt;0,B859,"")</f>
        <v/>
      </c>
      <c r="B859" t="e">
        <f>Weighting!$C$19</f>
        <v>#DIV/0!</v>
      </c>
      <c r="C859" t="e">
        <f>Weighting!$F$19</f>
        <v>#NUM!</v>
      </c>
      <c r="D859" t="e">
        <f>IF(C859=1,'Data Transformation'!$G$3+0.5*'Data Transformation'!$W$25,IF(C860=1,D860-'Data Transformation'!$W$25,FALSE))</f>
        <v>#NUM!</v>
      </c>
      <c r="E859">
        <f t="array" ref="E859">IF(ISLOGICAL(D859),"",FREQUENCY(IF('Data Transformation'!$B$425:$B$8425='Bin Analysis'!$B843,'Data Transformation'!$G$425:$G$8425),D859))</f>
        <v>2001</v>
      </c>
      <c r="F859">
        <f t="shared" si="105"/>
        <v>0</v>
      </c>
      <c r="G859">
        <f>Weighting!$H$19</f>
        <v>0</v>
      </c>
      <c r="H859">
        <f t="array" ref="H859">FREQUENCY(IF('Data Transformation'!$B$4:$B$8425=B843,'Data Transformation'!$G$4:$G$8425),'Bin Analysis'!$B859)</f>
        <v>2073</v>
      </c>
      <c r="I859">
        <f t="shared" si="106"/>
        <v>0</v>
      </c>
      <c r="J859">
        <f t="shared" si="107"/>
        <v>0</v>
      </c>
      <c r="K859">
        <f>J859*Weighting!$W$19</f>
        <v>0</v>
      </c>
      <c r="M859" s="14"/>
    </row>
    <row r="860" spans="1:13" x14ac:dyDescent="0.25">
      <c r="A860" s="32" t="str">
        <f>IF(Weighting!$P$20&gt;0,B860,"")</f>
        <v/>
      </c>
      <c r="B860" t="e">
        <f>Weighting!$C$20</f>
        <v>#DIV/0!</v>
      </c>
      <c r="C860" t="e">
        <f>Weighting!$F$20</f>
        <v>#NUM!</v>
      </c>
      <c r="D860" t="e">
        <f>IF(C860=1,'Data Transformation'!$G$3+0.5*'Data Transformation'!$W$25,IF(C861=1,D861-'Data Transformation'!$W$25,FALSE))</f>
        <v>#NUM!</v>
      </c>
      <c r="E860">
        <f t="array" ref="E860">IF(ISLOGICAL(D860),"",FREQUENCY(IF('Data Transformation'!$B$425:$B$8425='Bin Analysis'!$B843,'Data Transformation'!$G$425:$G$8425),D860))</f>
        <v>2001</v>
      </c>
      <c r="F860">
        <f t="shared" si="105"/>
        <v>0</v>
      </c>
      <c r="G860">
        <f>Weighting!$H$20</f>
        <v>0</v>
      </c>
      <c r="H860">
        <f t="array" ref="H860">FREQUENCY(IF('Data Transformation'!$B$4:$B$8425=B843,'Data Transformation'!$G$4:$G$8425),'Bin Analysis'!$B860)</f>
        <v>2073</v>
      </c>
      <c r="I860">
        <f t="shared" si="106"/>
        <v>0</v>
      </c>
      <c r="J860">
        <f t="shared" si="107"/>
        <v>0</v>
      </c>
      <c r="K860">
        <f>J860*Weighting!$W$20</f>
        <v>0</v>
      </c>
      <c r="M860" s="14"/>
    </row>
    <row r="861" spans="1:13" x14ac:dyDescent="0.25">
      <c r="A861" s="32" t="str">
        <f>IF(Weighting!$P$21&gt;0,B861,"")</f>
        <v/>
      </c>
      <c r="B861" t="e">
        <f>Weighting!$C$21</f>
        <v>#DIV/0!</v>
      </c>
      <c r="C861" t="e">
        <f>Weighting!$F$21</f>
        <v>#NUM!</v>
      </c>
      <c r="D861" t="e">
        <f>IF(C861=1,'Data Transformation'!$G$3+0.5*'Data Transformation'!$W$25,IF(C862=1,D862-'Data Transformation'!$W$25,FALSE))</f>
        <v>#NUM!</v>
      </c>
      <c r="E861">
        <f t="array" ref="E861">IF(ISLOGICAL(D861),"",FREQUENCY(IF('Data Transformation'!$B$425:$B$8425='Bin Analysis'!$B843,'Data Transformation'!$G$425:$G$8425),D861))</f>
        <v>2001</v>
      </c>
      <c r="F861">
        <f t="shared" si="105"/>
        <v>0</v>
      </c>
      <c r="G861">
        <f>Weighting!$H$21</f>
        <v>0</v>
      </c>
      <c r="H861">
        <f t="array" ref="H861">FREQUENCY(IF('Data Transformation'!$B$4:$B$8425=B843,'Data Transformation'!$G$4:$G$8425),'Bin Analysis'!$B861)</f>
        <v>2073</v>
      </c>
      <c r="I861">
        <f t="shared" si="106"/>
        <v>0</v>
      </c>
      <c r="J861">
        <f t="shared" si="107"/>
        <v>0</v>
      </c>
      <c r="K861">
        <f>J861*Weighting!$W$21</f>
        <v>0</v>
      </c>
      <c r="M861" s="14"/>
    </row>
    <row r="862" spans="1:13" x14ac:dyDescent="0.25">
      <c r="A862" s="32" t="str">
        <f>IF(Weighting!$P$22&gt;0,B862,"")</f>
        <v/>
      </c>
      <c r="B862" t="e">
        <f>Weighting!$C$22</f>
        <v>#DIV/0!</v>
      </c>
      <c r="C862" t="e">
        <f>Weighting!$F$22</f>
        <v>#NUM!</v>
      </c>
      <c r="D862" t="e">
        <f>IF(C862=1,'Data Transformation'!$G$3+0.5*'Data Transformation'!$W$25,IF(C863=1,D863-'Data Transformation'!$W$25,FALSE))</f>
        <v>#NUM!</v>
      </c>
      <c r="E862">
        <f t="array" ref="E862">IF(ISLOGICAL(D862),"",FREQUENCY(IF('Data Transformation'!$B$425:$B$8425='Bin Analysis'!$B843,'Data Transformation'!$G$425:$G$8425),D862))</f>
        <v>2001</v>
      </c>
      <c r="F862">
        <f t="shared" si="105"/>
        <v>0</v>
      </c>
      <c r="G862">
        <f>Weighting!$H$22</f>
        <v>0</v>
      </c>
      <c r="H862">
        <f t="array" ref="H862">FREQUENCY(IF('Data Transformation'!$B$4:$B$8425=B843,'Data Transformation'!$G$4:$G$8425),'Bin Analysis'!$B862)</f>
        <v>2073</v>
      </c>
      <c r="I862">
        <f t="shared" si="106"/>
        <v>0</v>
      </c>
      <c r="J862">
        <f t="shared" si="107"/>
        <v>0</v>
      </c>
      <c r="K862">
        <f>J862*Weighting!$W$22</f>
        <v>0</v>
      </c>
      <c r="M862" s="14"/>
    </row>
    <row r="863" spans="1:13" x14ac:dyDescent="0.25">
      <c r="A863" s="32" t="str">
        <f>IF(Weighting!$P$23&gt;0,B863,"")</f>
        <v/>
      </c>
      <c r="B863" t="e">
        <f>Weighting!$C$23</f>
        <v>#DIV/0!</v>
      </c>
      <c r="C863" t="e">
        <f>Weighting!$F$23</f>
        <v>#NUM!</v>
      </c>
      <c r="D863" t="e">
        <f>IF(C863=1,'Data Transformation'!$G$3+0.5*'Data Transformation'!$W$25,IF(C864=1,D864-'Data Transformation'!$W$25,FALSE))</f>
        <v>#NUM!</v>
      </c>
      <c r="E863">
        <f t="array" ref="E863">IF(ISLOGICAL(D863),"",FREQUENCY(IF('Data Transformation'!$B$425:$B$8425='Bin Analysis'!$B843,'Data Transformation'!$G$425:$G$8425),D863))</f>
        <v>2001</v>
      </c>
      <c r="F863">
        <f t="shared" si="105"/>
        <v>0</v>
      </c>
      <c r="G863">
        <f>Weighting!$H$23</f>
        <v>0</v>
      </c>
      <c r="H863">
        <f t="array" ref="H863">FREQUENCY(IF('Data Transformation'!$B$4:$B$8425=B843,'Data Transformation'!$G$4:$G$8425),'Bin Analysis'!$B863)</f>
        <v>2073</v>
      </c>
      <c r="I863">
        <f t="shared" si="106"/>
        <v>0</v>
      </c>
      <c r="J863">
        <f t="shared" si="107"/>
        <v>0</v>
      </c>
      <c r="K863">
        <f>J863*Weighting!$W$23</f>
        <v>0</v>
      </c>
      <c r="M863" s="14"/>
    </row>
    <row r="864" spans="1:13" x14ac:dyDescent="0.25">
      <c r="A864" s="32" t="str">
        <f>IF(Weighting!$P$24&gt;0,B864,"")</f>
        <v/>
      </c>
      <c r="B864" t="e">
        <f>Weighting!$C$24</f>
        <v>#DIV/0!</v>
      </c>
      <c r="C864" t="e">
        <f>Weighting!$F$24</f>
        <v>#NUM!</v>
      </c>
      <c r="D864" t="e">
        <f>IF(C864=1,'Data Transformation'!$G$3+0.5*'Data Transformation'!$W$25,IF(C865=1,D865-'Data Transformation'!$W$25,FALSE))</f>
        <v>#NUM!</v>
      </c>
      <c r="E864">
        <f t="array" ref="E864">IF(ISLOGICAL(D864),"",FREQUENCY(IF('Data Transformation'!$B$425:$B$8425='Bin Analysis'!$B843,'Data Transformation'!$G$425:$G$8425),D864))</f>
        <v>2001</v>
      </c>
      <c r="F864">
        <f t="shared" si="105"/>
        <v>0</v>
      </c>
      <c r="G864">
        <f>Weighting!$H$24</f>
        <v>0</v>
      </c>
      <c r="H864">
        <f t="array" ref="H864">FREQUENCY(IF('Data Transformation'!$B$4:$B$8425=B843,'Data Transformation'!$G$4:$G$8425),'Bin Analysis'!$B864)</f>
        <v>2073</v>
      </c>
      <c r="I864">
        <f t="shared" si="106"/>
        <v>0</v>
      </c>
      <c r="J864">
        <f t="shared" si="107"/>
        <v>0</v>
      </c>
      <c r="K864">
        <f>J864*Weighting!$W$24</f>
        <v>0</v>
      </c>
      <c r="M864" s="14"/>
    </row>
    <row r="865" spans="1:25" x14ac:dyDescent="0.25">
      <c r="A865" s="32" t="str">
        <f>IF(Weighting!$P$25&gt;0,B865,"")</f>
        <v/>
      </c>
      <c r="B865" t="e">
        <f>Weighting!$C$25</f>
        <v>#DIV/0!</v>
      </c>
      <c r="C865" t="e">
        <f>Weighting!$F$25</f>
        <v>#NUM!</v>
      </c>
      <c r="D865" t="e">
        <f>IF(C865=1,'Data Transformation'!$G$3+0.5*'Data Transformation'!$W$25,IF(C866=1,D866-'Data Transformation'!$W$25,FALSE))</f>
        <v>#NUM!</v>
      </c>
      <c r="E865">
        <f t="array" ref="E865">IF(ISLOGICAL(D865),"",FREQUENCY(IF('Data Transformation'!$B$425:$B$8425='Bin Analysis'!$B843,'Data Transformation'!$G$425:$G$8425),D865))</f>
        <v>2001</v>
      </c>
      <c r="F865">
        <f t="shared" si="105"/>
        <v>0</v>
      </c>
      <c r="G865">
        <f>Weighting!$H$25</f>
        <v>0</v>
      </c>
      <c r="H865">
        <f t="array" ref="H865">FREQUENCY(IF('Data Transformation'!$B$4:$B$8425=B843,'Data Transformation'!$G$4:$G$8425),'Bin Analysis'!$B865)</f>
        <v>2073</v>
      </c>
      <c r="I865">
        <f t="shared" si="106"/>
        <v>0</v>
      </c>
      <c r="J865">
        <f t="shared" si="107"/>
        <v>0</v>
      </c>
      <c r="K865">
        <f>J865*Weighting!$W$25</f>
        <v>0</v>
      </c>
      <c r="M865" s="14"/>
    </row>
    <row r="866" spans="1:25" x14ac:dyDescent="0.25">
      <c r="O866"/>
      <c r="P866"/>
      <c r="Q866"/>
      <c r="R866"/>
    </row>
    <row r="867" spans="1:25" ht="23.25" x14ac:dyDescent="0.35">
      <c r="A867" s="21" t="s">
        <v>0</v>
      </c>
      <c r="B867" s="21" t="str">
        <f>IFERROR(VLOOKUP(C867,'Data Transformation'!$L$6:$M$426,2,FALSE),"")</f>
        <v/>
      </c>
      <c r="C867" s="21">
        <f>C843+1</f>
        <v>36</v>
      </c>
      <c r="D867" s="21"/>
      <c r="E867" s="21"/>
      <c r="F867" s="21"/>
      <c r="G867" s="21"/>
      <c r="H867" s="22"/>
      <c r="I867" s="22"/>
      <c r="J867" s="22"/>
      <c r="K867" s="21"/>
      <c r="L867" s="21" t="str">
        <f>B867</f>
        <v/>
      </c>
      <c r="M867" s="23" t="e">
        <f>INDEX('Data Transformation'!$O$4:$O$424,MATCH($B867,'Data Transformation'!$M$4:$M$424,0),MATCH($M$2,'Data Transformation'!$O$3,0))</f>
        <v>#N/A</v>
      </c>
      <c r="N867" s="27" t="e">
        <f>IF('Input and Summary Results'!$J$16="minimum",'Bin Analysis'!X868/(M867-1),'Bin Analysis'!Y867/('Bin Analysis'!M867-1))</f>
        <v>#N/A</v>
      </c>
      <c r="O867" s="27" t="e">
        <f>IF(M867=FALSE,NA(),(VLOOKUP(1,C870:K889,4,FALSE))/(M867-1))</f>
        <v>#N/A</v>
      </c>
      <c r="P867" s="27" t="e">
        <f>IF(M867=FALSE,NA(),SUM(J870:J889)/Weighting!$S$5)</f>
        <v>#N/A</v>
      </c>
      <c r="Q867" s="27" t="e">
        <f>IF(M867=FALSE,NA(),SUM(K870:K889)/Weighting!$S$6)</f>
        <v>#N/A</v>
      </c>
      <c r="R867" s="27" t="e">
        <f>IF(M867=FALSE,NA(),(VLOOKUP(1,G870:K889,3,FALSE))/(M867-1))</f>
        <v>#N/A</v>
      </c>
      <c r="S867" s="22" t="e">
        <f>IF(M867=FALSE,NA(),IF(SUM(J870:J889)=2,"yes","no"))</f>
        <v>#N/A</v>
      </c>
      <c r="X867" s="2" cm="2">
        <f t="array" ref="X867:X868">FREQUENCY(IF('Data Transformation'!$B$425:$B$6424='Bin Analysis'!L867,'Data Transformation'!$G$425:$G$6424),'Data Transformation'!$U$11)</f>
        <v>0</v>
      </c>
      <c r="Y867" s="2" cm="2">
        <f t="array" ref="Y867:Y868">FREQUENCY(IF('Data Transformation'!$B$425:$B$6424='Bin Analysis'!L867,'Data Transformation'!$G$425:$G$6424),'Data Transformation'!$U$12)</f>
        <v>0</v>
      </c>
    </row>
    <row r="868" spans="1:25" x14ac:dyDescent="0.25">
      <c r="A868" s="14" t="s">
        <v>67</v>
      </c>
      <c r="B868" t="s">
        <v>47</v>
      </c>
      <c r="C868" t="s">
        <v>5</v>
      </c>
      <c r="D868" t="s">
        <v>98</v>
      </c>
      <c r="E868" t="s">
        <v>99</v>
      </c>
      <c r="F868" t="s">
        <v>100</v>
      </c>
      <c r="G868" t="s">
        <v>69</v>
      </c>
      <c r="H868" t="s">
        <v>31</v>
      </c>
      <c r="I868" t="s">
        <v>32</v>
      </c>
      <c r="J868" t="s">
        <v>46</v>
      </c>
      <c r="K868" s="14" t="s">
        <v>45</v>
      </c>
      <c r="M868" s="14"/>
      <c r="X868" s="2">
        <v>0</v>
      </c>
      <c r="Y868" s="2">
        <v>0</v>
      </c>
    </row>
    <row r="869" spans="1:25" x14ac:dyDescent="0.25">
      <c r="A869" s="32"/>
      <c r="D869" t="e">
        <f>IF(C869=1,'Data Transformation'!$G$3+0.5*'Data Transformation'!$W$25,IF(C870=1,D870-'Data Transformation'!$W$25,FALSE))</f>
        <v>#NUM!</v>
      </c>
      <c r="E869">
        <f t="array" ref="E869">IF(ISLOGICAL(D869),"",FREQUENCY(IF('Data Transformation'!$B$425:$B$8425='Bin Analysis'!$B867,'Data Transformation'!$G$425:$G$8425),D869))</f>
        <v>2001</v>
      </c>
      <c r="F869" t="e">
        <f>IF(ISLOGICAL(D869),"",E869-E868)</f>
        <v>#VALUE!</v>
      </c>
      <c r="M869" s="14"/>
    </row>
    <row r="870" spans="1:25" x14ac:dyDescent="0.25">
      <c r="A870" s="32" t="e">
        <f>IF(Weighting!$P$6&gt;0,B870,"")</f>
        <v>#NUM!</v>
      </c>
      <c r="B870" t="e">
        <f>Weighting!$C$6</f>
        <v>#DIV/0!</v>
      </c>
      <c r="C870" t="e">
        <f>Weighting!$F$6</f>
        <v>#NUM!</v>
      </c>
      <c r="D870" t="e">
        <f>IF(C870=1,'Data Transformation'!$G$3+0.5*'Data Transformation'!$W$25,IF(C871=1,D871-'Data Transformation'!$W$25,FALSE))</f>
        <v>#NUM!</v>
      </c>
      <c r="E870">
        <f t="array" ref="E870">IF(ISLOGICAL(D870),"",FREQUENCY(IF('Data Transformation'!$B$425:$B$8425='Bin Analysis'!$B867,'Data Transformation'!$G$425:$G$8425),D870))</f>
        <v>2001</v>
      </c>
      <c r="F870">
        <f>IF(ISLOGICAL(D870),"",E870-E869)</f>
        <v>0</v>
      </c>
      <c r="G870">
        <f>Weighting!$H$6</f>
        <v>1</v>
      </c>
      <c r="H870">
        <f t="array" ref="H870">FREQUENCY(IF('Data Transformation'!$B$4:$B$8425=B867,'Data Transformation'!$G$4:$G$8425),'Bin Analysis'!$B870)</f>
        <v>2073</v>
      </c>
      <c r="I870">
        <f>H870-H869</f>
        <v>2073</v>
      </c>
      <c r="J870">
        <f>IF(I870=0,0,1)</f>
        <v>1</v>
      </c>
      <c r="K870" t="e">
        <f>J870*Weighting!$W$6</f>
        <v>#NUM!</v>
      </c>
      <c r="M870" s="14"/>
    </row>
    <row r="871" spans="1:25" x14ac:dyDescent="0.25">
      <c r="A871" s="32" t="str">
        <f>IF(Weighting!$P$7&gt;0,B871,"")</f>
        <v/>
      </c>
      <c r="B871" t="e">
        <f>Weighting!$C$7</f>
        <v>#DIV/0!</v>
      </c>
      <c r="C871" t="e">
        <f>Weighting!$F$7</f>
        <v>#NUM!</v>
      </c>
      <c r="D871" t="e">
        <f>IF(C871=1,'Data Transformation'!$G$3+0.5*'Data Transformation'!$W$25,IF(C872=1,D872-'Data Transformation'!$W$25,FALSE))</f>
        <v>#NUM!</v>
      </c>
      <c r="E871">
        <f t="array" ref="E871">IF(ISLOGICAL(D871),"",FREQUENCY(IF('Data Transformation'!$B$425:$B$8425='Bin Analysis'!$B867,'Data Transformation'!$G$425:$G$8425),D871))</f>
        <v>2001</v>
      </c>
      <c r="F871">
        <f t="shared" ref="F871:F889" si="108">IF(ISLOGICAL(D871),"",E871-E870)</f>
        <v>0</v>
      </c>
      <c r="G871">
        <f>Weighting!$H$7</f>
        <v>0</v>
      </c>
      <c r="H871">
        <f t="array" ref="H871">FREQUENCY(IF('Data Transformation'!$B$4:$B$8425=B867,'Data Transformation'!$G$4:$G$8425),'Bin Analysis'!$B871)</f>
        <v>2073</v>
      </c>
      <c r="I871">
        <f t="shared" ref="I871:I889" si="109">H871-H870</f>
        <v>0</v>
      </c>
      <c r="J871">
        <f>IF(I871=0,0,1)</f>
        <v>0</v>
      </c>
      <c r="K871">
        <f>J871*Weighting!$W$7</f>
        <v>0</v>
      </c>
      <c r="M871" s="14"/>
    </row>
    <row r="872" spans="1:25" x14ac:dyDescent="0.25">
      <c r="A872" s="32" t="str">
        <f>IF(Weighting!$P$8&gt;0,B872,"")</f>
        <v/>
      </c>
      <c r="B872" t="e">
        <f>Weighting!$C$8</f>
        <v>#DIV/0!</v>
      </c>
      <c r="C872" t="e">
        <f>Weighting!$F$8</f>
        <v>#NUM!</v>
      </c>
      <c r="D872" t="e">
        <f>IF(C872=1,'Data Transformation'!$G$3+0.5*'Data Transformation'!$W$25,IF(C873=1,D873-'Data Transformation'!$W$25,FALSE))</f>
        <v>#NUM!</v>
      </c>
      <c r="E872">
        <f t="array" ref="E872">IF(ISLOGICAL(D872),"",FREQUENCY(IF('Data Transformation'!$B$425:$B$8425='Bin Analysis'!$B867,'Data Transformation'!$G$425:$G$8425),D872))</f>
        <v>2001</v>
      </c>
      <c r="F872">
        <f t="shared" si="108"/>
        <v>0</v>
      </c>
      <c r="G872">
        <f>Weighting!$H$8</f>
        <v>0</v>
      </c>
      <c r="H872">
        <f t="array" ref="H872">FREQUENCY(IF('Data Transformation'!$B$4:$B$8425=B867,'Data Transformation'!$G$4:$G$8425),'Bin Analysis'!$B872)</f>
        <v>2073</v>
      </c>
      <c r="I872">
        <f t="shared" si="109"/>
        <v>0</v>
      </c>
      <c r="J872">
        <f t="shared" ref="J872:J889" si="110">IF(I872=0,0,1)</f>
        <v>0</v>
      </c>
      <c r="K872">
        <f>J872*Weighting!$W$8</f>
        <v>0</v>
      </c>
      <c r="M872" s="14"/>
    </row>
    <row r="873" spans="1:25" x14ac:dyDescent="0.25">
      <c r="A873" s="32" t="str">
        <f>IF(Weighting!$P$9&gt;0,B873,"")</f>
        <v/>
      </c>
      <c r="B873" s="50" t="e">
        <f>Weighting!$C$9</f>
        <v>#DIV/0!</v>
      </c>
      <c r="C873" t="e">
        <f>Weighting!$F$9</f>
        <v>#NUM!</v>
      </c>
      <c r="D873" t="e">
        <f>IF(C873=1,'Data Transformation'!$G$3+0.5*'Data Transformation'!$W$25,IF(C874=1,D874-'Data Transformation'!$W$25,FALSE))</f>
        <v>#NUM!</v>
      </c>
      <c r="E873">
        <f t="array" ref="E873">IF(ISLOGICAL(D873),"",FREQUENCY(IF('Data Transformation'!$B$425:$B$8425='Bin Analysis'!$B867,'Data Transformation'!$G$425:$G$8425),D873))</f>
        <v>2001</v>
      </c>
      <c r="F873">
        <f t="shared" si="108"/>
        <v>0</v>
      </c>
      <c r="G873">
        <f>Weighting!$H$9</f>
        <v>0</v>
      </c>
      <c r="H873">
        <f t="array" ref="H873">FREQUENCY(IF('Data Transformation'!$B$4:$B$8425=B867,'Data Transformation'!$G$4:$G$8425),'Bin Analysis'!$B873)</f>
        <v>2073</v>
      </c>
      <c r="I873">
        <f t="shared" si="109"/>
        <v>0</v>
      </c>
      <c r="J873">
        <f t="shared" si="110"/>
        <v>0</v>
      </c>
      <c r="K873">
        <f>J873*Weighting!$W$9</f>
        <v>0</v>
      </c>
      <c r="M873" s="14"/>
    </row>
    <row r="874" spans="1:25" x14ac:dyDescent="0.25">
      <c r="A874" s="32" t="str">
        <f>IF(Weighting!$P$10&gt;0,B874,"")</f>
        <v/>
      </c>
      <c r="B874" t="e">
        <f>Weighting!$C$10</f>
        <v>#DIV/0!</v>
      </c>
      <c r="C874" t="e">
        <f>Weighting!$F$10</f>
        <v>#NUM!</v>
      </c>
      <c r="D874" t="e">
        <f>IF(C874=1,'Data Transformation'!$G$3+0.5*'Data Transformation'!$W$25,IF(C875=1,D875-'Data Transformation'!$W$25,FALSE))</f>
        <v>#NUM!</v>
      </c>
      <c r="E874">
        <f t="array" ref="E874">IF(ISLOGICAL(D874),"",FREQUENCY(IF('Data Transformation'!$B$425:$B$8425='Bin Analysis'!$B867,'Data Transformation'!$G$425:$G$8425),D874))</f>
        <v>2001</v>
      </c>
      <c r="F874">
        <f t="shared" si="108"/>
        <v>0</v>
      </c>
      <c r="G874">
        <f>Weighting!$H$10</f>
        <v>0</v>
      </c>
      <c r="H874">
        <f t="array" ref="H874">FREQUENCY(IF('Data Transformation'!$B$4:$B$8425=B867,'Data Transformation'!$G$4:$G$8425),'Bin Analysis'!$B874)</f>
        <v>2073</v>
      </c>
      <c r="I874">
        <f t="shared" si="109"/>
        <v>0</v>
      </c>
      <c r="J874">
        <f t="shared" si="110"/>
        <v>0</v>
      </c>
      <c r="K874">
        <f>J874*Weighting!$W$10</f>
        <v>0</v>
      </c>
      <c r="M874" s="14"/>
    </row>
    <row r="875" spans="1:25" x14ac:dyDescent="0.25">
      <c r="A875" s="32" t="str">
        <f>IF(Weighting!$P$11&gt;0,B875,"")</f>
        <v/>
      </c>
      <c r="B875" t="e">
        <f>Weighting!$C$11</f>
        <v>#DIV/0!</v>
      </c>
      <c r="C875" t="e">
        <f>Weighting!$F$11</f>
        <v>#NUM!</v>
      </c>
      <c r="D875" t="e">
        <f>IF(C875=1,'Data Transformation'!$G$3+0.5*'Data Transformation'!$W$25,IF(C876=1,D876-'Data Transformation'!$W$25,FALSE))</f>
        <v>#NUM!</v>
      </c>
      <c r="E875">
        <f t="array" ref="E875">IF(ISLOGICAL(D875),"",FREQUENCY(IF('Data Transformation'!$B$425:$B$8425='Bin Analysis'!$B867,'Data Transformation'!$G$425:$G$8425),D875))</f>
        <v>2001</v>
      </c>
      <c r="F875">
        <f t="shared" si="108"/>
        <v>0</v>
      </c>
      <c r="G875">
        <f>Weighting!$H$11</f>
        <v>0</v>
      </c>
      <c r="H875">
        <f t="array" ref="H875">FREQUENCY(IF('Data Transformation'!$B$4:$B$8425=B867,'Data Transformation'!$G$4:$G$8425),'Bin Analysis'!$B875)</f>
        <v>2073</v>
      </c>
      <c r="I875">
        <f t="shared" si="109"/>
        <v>0</v>
      </c>
      <c r="J875">
        <f t="shared" si="110"/>
        <v>0</v>
      </c>
      <c r="K875">
        <f>J875*Weighting!$W$11</f>
        <v>0</v>
      </c>
      <c r="M875" s="14"/>
    </row>
    <row r="876" spans="1:25" x14ac:dyDescent="0.25">
      <c r="A876" s="32" t="str">
        <f>IF(Weighting!$P$12&gt;0,B876,"")</f>
        <v/>
      </c>
      <c r="B876" t="e">
        <f>Weighting!$C$12</f>
        <v>#DIV/0!</v>
      </c>
      <c r="C876" t="e">
        <f>Weighting!$F$12</f>
        <v>#NUM!</v>
      </c>
      <c r="D876" t="e">
        <f>IF(C876=1,'Data Transformation'!$G$3+0.5*'Data Transformation'!$W$25,IF(C877=1,D877-'Data Transformation'!$W$25,FALSE))</f>
        <v>#NUM!</v>
      </c>
      <c r="E876">
        <f t="array" ref="E876">IF(ISLOGICAL(D876),"",FREQUENCY(IF('Data Transformation'!$B$425:$B$8425='Bin Analysis'!$B867,'Data Transformation'!$G$425:$G$8425),D876))</f>
        <v>2001</v>
      </c>
      <c r="F876">
        <f t="shared" si="108"/>
        <v>0</v>
      </c>
      <c r="G876">
        <f>Weighting!$H$12</f>
        <v>0</v>
      </c>
      <c r="H876">
        <f t="array" ref="H876">FREQUENCY(IF('Data Transformation'!$B$4:$B$8425=B867,'Data Transformation'!$G$4:$G$8425),'Bin Analysis'!$B876)</f>
        <v>2073</v>
      </c>
      <c r="I876">
        <f t="shared" si="109"/>
        <v>0</v>
      </c>
      <c r="J876">
        <f t="shared" si="110"/>
        <v>0</v>
      </c>
      <c r="K876">
        <f>J876*Weighting!$W$12</f>
        <v>0</v>
      </c>
      <c r="M876" s="14"/>
    </row>
    <row r="877" spans="1:25" x14ac:dyDescent="0.25">
      <c r="A877" s="32" t="str">
        <f>IF(Weighting!$P$13&gt;0,B877,"")</f>
        <v/>
      </c>
      <c r="B877" t="e">
        <f>Weighting!$C$13</f>
        <v>#DIV/0!</v>
      </c>
      <c r="C877" t="e">
        <f>Weighting!$F$13</f>
        <v>#NUM!</v>
      </c>
      <c r="D877" t="e">
        <f>IF(C877=1,'Data Transformation'!$G$3+0.5*'Data Transformation'!$W$25,IF(C878=1,D878-'Data Transformation'!$W$25,FALSE))</f>
        <v>#NUM!</v>
      </c>
      <c r="E877">
        <f t="array" ref="E877">IF(ISLOGICAL(D877),"",FREQUENCY(IF('Data Transformation'!$B$425:$B$8425='Bin Analysis'!$B867,'Data Transformation'!$G$425:$G$8425),D877))</f>
        <v>2001</v>
      </c>
      <c r="F877">
        <f t="shared" si="108"/>
        <v>0</v>
      </c>
      <c r="G877">
        <f>Weighting!$H$13</f>
        <v>0</v>
      </c>
      <c r="H877">
        <f t="array" ref="H877">FREQUENCY(IF('Data Transformation'!$B$4:$B$8425=B867,'Data Transformation'!$G$4:$G$8425),'Bin Analysis'!$B877)</f>
        <v>2073</v>
      </c>
      <c r="I877">
        <f t="shared" si="109"/>
        <v>0</v>
      </c>
      <c r="J877">
        <f t="shared" si="110"/>
        <v>0</v>
      </c>
      <c r="K877">
        <f>J877*Weighting!$W$13</f>
        <v>0</v>
      </c>
      <c r="M877" s="14"/>
    </row>
    <row r="878" spans="1:25" x14ac:dyDescent="0.25">
      <c r="A878" s="32" t="str">
        <f>IF(Weighting!$P$14&gt;0,B878,"")</f>
        <v/>
      </c>
      <c r="B878" t="e">
        <f>Weighting!$C$14</f>
        <v>#DIV/0!</v>
      </c>
      <c r="C878" t="e">
        <f>Weighting!$F$14</f>
        <v>#NUM!</v>
      </c>
      <c r="D878" t="e">
        <f>IF(C878=1,'Data Transformation'!$G$3+0.5*'Data Transformation'!$W$25,IF(C879=1,D879-'Data Transformation'!$W$25,FALSE))</f>
        <v>#NUM!</v>
      </c>
      <c r="E878">
        <f t="array" ref="E878">IF(ISLOGICAL(D878),"",FREQUENCY(IF('Data Transformation'!$B$425:$B$8425='Bin Analysis'!$B867,'Data Transformation'!$G$425:$G$8425),D878))</f>
        <v>2001</v>
      </c>
      <c r="F878">
        <f t="shared" si="108"/>
        <v>0</v>
      </c>
      <c r="G878">
        <f>Weighting!$H$14</f>
        <v>0</v>
      </c>
      <c r="H878">
        <f t="array" ref="H878">FREQUENCY(IF('Data Transformation'!$B$4:$B$8425=B867,'Data Transformation'!$G$4:$G$8425),'Bin Analysis'!$B878)</f>
        <v>2073</v>
      </c>
      <c r="I878">
        <f t="shared" si="109"/>
        <v>0</v>
      </c>
      <c r="J878">
        <f t="shared" si="110"/>
        <v>0</v>
      </c>
      <c r="K878">
        <f>J878*Weighting!$W$14</f>
        <v>0</v>
      </c>
      <c r="M878" s="14"/>
    </row>
    <row r="879" spans="1:25" x14ac:dyDescent="0.25">
      <c r="A879" s="32" t="str">
        <f>IF(Weighting!$P$15&gt;0,B879,"")</f>
        <v/>
      </c>
      <c r="B879" t="e">
        <f>Weighting!$C$15</f>
        <v>#DIV/0!</v>
      </c>
      <c r="C879" t="e">
        <f>Weighting!$F$15</f>
        <v>#NUM!</v>
      </c>
      <c r="D879" t="e">
        <f>IF(C879=1,'Data Transformation'!$G$3+0.5*'Data Transformation'!$W$25,IF(C880=1,D880-'Data Transformation'!$W$25,FALSE))</f>
        <v>#NUM!</v>
      </c>
      <c r="E879">
        <f t="array" ref="E879">IF(ISLOGICAL(D879),"",FREQUENCY(IF('Data Transformation'!$B$425:$B$8425='Bin Analysis'!$B867,'Data Transformation'!$G$425:$G$8425),D879))</f>
        <v>2001</v>
      </c>
      <c r="F879">
        <f t="shared" si="108"/>
        <v>0</v>
      </c>
      <c r="G879">
        <f>Weighting!$H$15</f>
        <v>0</v>
      </c>
      <c r="H879">
        <f t="array" ref="H879">FREQUENCY(IF('Data Transformation'!$B$4:$B$8425=B867,'Data Transformation'!$G$4:$G$8425),'Bin Analysis'!$B879)</f>
        <v>2073</v>
      </c>
      <c r="I879">
        <f t="shared" si="109"/>
        <v>0</v>
      </c>
      <c r="J879">
        <f t="shared" si="110"/>
        <v>0</v>
      </c>
      <c r="K879">
        <f>J879*Weighting!$W$15</f>
        <v>0</v>
      </c>
      <c r="M879" s="14"/>
    </row>
    <row r="880" spans="1:25" x14ac:dyDescent="0.25">
      <c r="A880" s="32" t="str">
        <f>IF(Weighting!$P$16&gt;0,B880,"")</f>
        <v/>
      </c>
      <c r="B880" t="e">
        <f>Weighting!$C$16</f>
        <v>#DIV/0!</v>
      </c>
      <c r="C880" t="e">
        <f>Weighting!$F$16</f>
        <v>#NUM!</v>
      </c>
      <c r="D880" t="e">
        <f>IF(C880=1,'Data Transformation'!$G$3+0.5*'Data Transformation'!$W$25,IF(C881=1,D881-'Data Transformation'!$W$25,FALSE))</f>
        <v>#NUM!</v>
      </c>
      <c r="E880">
        <f t="array" ref="E880">IF(ISLOGICAL(D880),"",FREQUENCY(IF('Data Transformation'!$B$425:$B$8425='Bin Analysis'!$B867,'Data Transformation'!$G$425:$G$8425),D880))</f>
        <v>2001</v>
      </c>
      <c r="F880">
        <f t="shared" si="108"/>
        <v>0</v>
      </c>
      <c r="G880">
        <f>Weighting!$H$16</f>
        <v>0</v>
      </c>
      <c r="H880">
        <f t="array" ref="H880">FREQUENCY(IF('Data Transformation'!$B$4:$B$8425=B867,'Data Transformation'!$G$4:$G$8425),'Bin Analysis'!$B880)</f>
        <v>2073</v>
      </c>
      <c r="I880">
        <f t="shared" si="109"/>
        <v>0</v>
      </c>
      <c r="J880">
        <f t="shared" si="110"/>
        <v>0</v>
      </c>
      <c r="K880">
        <f>J880*Weighting!$W$16</f>
        <v>0</v>
      </c>
      <c r="M880" s="14"/>
    </row>
    <row r="881" spans="1:25" x14ac:dyDescent="0.25">
      <c r="A881" s="32" t="str">
        <f>IF(Weighting!$P$17&gt;0,B881,"")</f>
        <v/>
      </c>
      <c r="B881" t="e">
        <f>Weighting!$C$17</f>
        <v>#DIV/0!</v>
      </c>
      <c r="C881" t="e">
        <f>Weighting!$F$17</f>
        <v>#NUM!</v>
      </c>
      <c r="D881" t="e">
        <f>IF(C881=1,'Data Transformation'!$G$3+0.5*'Data Transformation'!$W$25,IF(C882=1,D882-'Data Transformation'!$W$25,FALSE))</f>
        <v>#NUM!</v>
      </c>
      <c r="E881">
        <f t="array" ref="E881">IF(ISLOGICAL(D881),"",FREQUENCY(IF('Data Transformation'!$B$425:$B$8425='Bin Analysis'!$B867,'Data Transformation'!$G$425:$G$8425),D881))</f>
        <v>2001</v>
      </c>
      <c r="F881">
        <f t="shared" si="108"/>
        <v>0</v>
      </c>
      <c r="G881">
        <f>Weighting!$H$17</f>
        <v>0</v>
      </c>
      <c r="H881">
        <f t="array" ref="H881">FREQUENCY(IF('Data Transformation'!$B$4:$B$8425=B867,'Data Transformation'!$G$4:$G$8425),'Bin Analysis'!$B881)</f>
        <v>2073</v>
      </c>
      <c r="I881">
        <f t="shared" si="109"/>
        <v>0</v>
      </c>
      <c r="J881">
        <f t="shared" si="110"/>
        <v>0</v>
      </c>
      <c r="K881">
        <f>J881*Weighting!$W$17</f>
        <v>0</v>
      </c>
      <c r="M881" s="14"/>
    </row>
    <row r="882" spans="1:25" x14ac:dyDescent="0.25">
      <c r="A882" s="32" t="str">
        <f>IF(Weighting!$P$18&gt;0,B882,"")</f>
        <v/>
      </c>
      <c r="B882" t="e">
        <f>Weighting!$C$18</f>
        <v>#DIV/0!</v>
      </c>
      <c r="C882" t="e">
        <f>Weighting!$F$18</f>
        <v>#NUM!</v>
      </c>
      <c r="D882" t="e">
        <f>IF(C882=1,'Data Transformation'!$G$3+0.5*'Data Transformation'!$W$25,IF(C883=1,D883-'Data Transformation'!$W$25,FALSE))</f>
        <v>#NUM!</v>
      </c>
      <c r="E882">
        <f t="array" ref="E882">IF(ISLOGICAL(D882),"",FREQUENCY(IF('Data Transformation'!$B$425:$B$8425='Bin Analysis'!$B867,'Data Transformation'!$G$425:$G$8425),D882))</f>
        <v>2001</v>
      </c>
      <c r="F882">
        <f t="shared" si="108"/>
        <v>0</v>
      </c>
      <c r="G882">
        <f>Weighting!$H$18</f>
        <v>0</v>
      </c>
      <c r="H882">
        <f t="array" ref="H882">FREQUENCY(IF('Data Transformation'!$B$4:$B$8425=B867,'Data Transformation'!$G$4:$G$8425),'Bin Analysis'!$B882)</f>
        <v>2073</v>
      </c>
      <c r="I882">
        <f t="shared" si="109"/>
        <v>0</v>
      </c>
      <c r="J882">
        <f t="shared" si="110"/>
        <v>0</v>
      </c>
      <c r="K882">
        <f>J882*Weighting!$W$18</f>
        <v>0</v>
      </c>
      <c r="M882" s="14"/>
    </row>
    <row r="883" spans="1:25" x14ac:dyDescent="0.25">
      <c r="A883" s="32" t="str">
        <f>IF(Weighting!$P$19&gt;0,B883,"")</f>
        <v/>
      </c>
      <c r="B883" t="e">
        <f>Weighting!$C$19</f>
        <v>#DIV/0!</v>
      </c>
      <c r="C883" t="e">
        <f>Weighting!$F$19</f>
        <v>#NUM!</v>
      </c>
      <c r="D883" t="e">
        <f>IF(C883=1,'Data Transformation'!$G$3+0.5*'Data Transformation'!$W$25,IF(C884=1,D884-'Data Transformation'!$W$25,FALSE))</f>
        <v>#NUM!</v>
      </c>
      <c r="E883">
        <f t="array" ref="E883">IF(ISLOGICAL(D883),"",FREQUENCY(IF('Data Transformation'!$B$425:$B$8425='Bin Analysis'!$B867,'Data Transformation'!$G$425:$G$8425),D883))</f>
        <v>2001</v>
      </c>
      <c r="F883">
        <f t="shared" si="108"/>
        <v>0</v>
      </c>
      <c r="G883">
        <f>Weighting!$H$19</f>
        <v>0</v>
      </c>
      <c r="H883">
        <f t="array" ref="H883">FREQUENCY(IF('Data Transformation'!$B$4:$B$8425=B867,'Data Transformation'!$G$4:$G$8425),'Bin Analysis'!$B883)</f>
        <v>2073</v>
      </c>
      <c r="I883">
        <f t="shared" si="109"/>
        <v>0</v>
      </c>
      <c r="J883">
        <f t="shared" si="110"/>
        <v>0</v>
      </c>
      <c r="K883">
        <f>J883*Weighting!$W$19</f>
        <v>0</v>
      </c>
      <c r="M883" s="14"/>
    </row>
    <row r="884" spans="1:25" x14ac:dyDescent="0.25">
      <c r="A884" s="32" t="str">
        <f>IF(Weighting!$P$20&gt;0,B884,"")</f>
        <v/>
      </c>
      <c r="B884" t="e">
        <f>Weighting!$C$20</f>
        <v>#DIV/0!</v>
      </c>
      <c r="C884" t="e">
        <f>Weighting!$F$20</f>
        <v>#NUM!</v>
      </c>
      <c r="D884" t="e">
        <f>IF(C884=1,'Data Transformation'!$G$3+0.5*'Data Transformation'!$W$25,IF(C885=1,D885-'Data Transformation'!$W$25,FALSE))</f>
        <v>#NUM!</v>
      </c>
      <c r="E884">
        <f t="array" ref="E884">IF(ISLOGICAL(D884),"",FREQUENCY(IF('Data Transformation'!$B$425:$B$8425='Bin Analysis'!$B867,'Data Transformation'!$G$425:$G$8425),D884))</f>
        <v>2001</v>
      </c>
      <c r="F884">
        <f t="shared" si="108"/>
        <v>0</v>
      </c>
      <c r="G884">
        <f>Weighting!$H$20</f>
        <v>0</v>
      </c>
      <c r="H884">
        <f t="array" ref="H884">FREQUENCY(IF('Data Transformation'!$B$4:$B$8425=B867,'Data Transformation'!$G$4:$G$8425),'Bin Analysis'!$B884)</f>
        <v>2073</v>
      </c>
      <c r="I884">
        <f t="shared" si="109"/>
        <v>0</v>
      </c>
      <c r="J884">
        <f t="shared" si="110"/>
        <v>0</v>
      </c>
      <c r="K884">
        <f>J884*Weighting!$W$20</f>
        <v>0</v>
      </c>
      <c r="M884" s="14"/>
    </row>
    <row r="885" spans="1:25" x14ac:dyDescent="0.25">
      <c r="A885" s="32" t="str">
        <f>IF(Weighting!$P$21&gt;0,B885,"")</f>
        <v/>
      </c>
      <c r="B885" t="e">
        <f>Weighting!$C$21</f>
        <v>#DIV/0!</v>
      </c>
      <c r="C885" t="e">
        <f>Weighting!$F$21</f>
        <v>#NUM!</v>
      </c>
      <c r="D885" t="e">
        <f>IF(C885=1,'Data Transformation'!$G$3+0.5*'Data Transformation'!$W$25,IF(C886=1,D886-'Data Transformation'!$W$25,FALSE))</f>
        <v>#NUM!</v>
      </c>
      <c r="E885">
        <f t="array" ref="E885">IF(ISLOGICAL(D885),"",FREQUENCY(IF('Data Transformation'!$B$425:$B$8425='Bin Analysis'!$B867,'Data Transformation'!$G$425:$G$8425),D885))</f>
        <v>2001</v>
      </c>
      <c r="F885">
        <f t="shared" si="108"/>
        <v>0</v>
      </c>
      <c r="G885">
        <f>Weighting!$H$21</f>
        <v>0</v>
      </c>
      <c r="H885">
        <f t="array" ref="H885">FREQUENCY(IF('Data Transformation'!$B$4:$B$8425=B867,'Data Transformation'!$G$4:$G$8425),'Bin Analysis'!$B885)</f>
        <v>2073</v>
      </c>
      <c r="I885">
        <f t="shared" si="109"/>
        <v>0</v>
      </c>
      <c r="J885">
        <f t="shared" si="110"/>
        <v>0</v>
      </c>
      <c r="K885">
        <f>J885*Weighting!$W$21</f>
        <v>0</v>
      </c>
      <c r="M885" s="14"/>
    </row>
    <row r="886" spans="1:25" x14ac:dyDescent="0.25">
      <c r="A886" s="32" t="str">
        <f>IF(Weighting!$P$22&gt;0,B886,"")</f>
        <v/>
      </c>
      <c r="B886" t="e">
        <f>Weighting!$C$22</f>
        <v>#DIV/0!</v>
      </c>
      <c r="C886" t="e">
        <f>Weighting!$F$22</f>
        <v>#NUM!</v>
      </c>
      <c r="D886" t="e">
        <f>IF(C886=1,'Data Transformation'!$G$3+0.5*'Data Transformation'!$W$25,IF(C887=1,D887-'Data Transformation'!$W$25,FALSE))</f>
        <v>#NUM!</v>
      </c>
      <c r="E886">
        <f t="array" ref="E886">IF(ISLOGICAL(D886),"",FREQUENCY(IF('Data Transformation'!$B$425:$B$8425='Bin Analysis'!$B867,'Data Transformation'!$G$425:$G$8425),D886))</f>
        <v>2001</v>
      </c>
      <c r="F886">
        <f t="shared" si="108"/>
        <v>0</v>
      </c>
      <c r="G886">
        <f>Weighting!$H$22</f>
        <v>0</v>
      </c>
      <c r="H886">
        <f t="array" ref="H886">FREQUENCY(IF('Data Transformation'!$B$4:$B$8425=B867,'Data Transformation'!$G$4:$G$8425),'Bin Analysis'!$B886)</f>
        <v>2073</v>
      </c>
      <c r="I886">
        <f t="shared" si="109"/>
        <v>0</v>
      </c>
      <c r="J886">
        <f t="shared" si="110"/>
        <v>0</v>
      </c>
      <c r="K886">
        <f>J886*Weighting!$W$22</f>
        <v>0</v>
      </c>
      <c r="M886" s="14"/>
    </row>
    <row r="887" spans="1:25" x14ac:dyDescent="0.25">
      <c r="A887" s="32" t="str">
        <f>IF(Weighting!$P$23&gt;0,B887,"")</f>
        <v/>
      </c>
      <c r="B887" t="e">
        <f>Weighting!$C$23</f>
        <v>#DIV/0!</v>
      </c>
      <c r="C887" t="e">
        <f>Weighting!$F$23</f>
        <v>#NUM!</v>
      </c>
      <c r="D887" t="e">
        <f>IF(C887=1,'Data Transformation'!$G$3+0.5*'Data Transformation'!$W$25,IF(C888=1,D888-'Data Transformation'!$W$25,FALSE))</f>
        <v>#NUM!</v>
      </c>
      <c r="E887">
        <f t="array" ref="E887">IF(ISLOGICAL(D887),"",FREQUENCY(IF('Data Transformation'!$B$425:$B$8425='Bin Analysis'!$B867,'Data Transformation'!$G$425:$G$8425),D887))</f>
        <v>2001</v>
      </c>
      <c r="F887">
        <f t="shared" si="108"/>
        <v>0</v>
      </c>
      <c r="G887">
        <f>Weighting!$H$23</f>
        <v>0</v>
      </c>
      <c r="H887">
        <f t="array" ref="H887">FREQUENCY(IF('Data Transformation'!$B$4:$B$8425=B867,'Data Transformation'!$G$4:$G$8425),'Bin Analysis'!$B887)</f>
        <v>2073</v>
      </c>
      <c r="I887">
        <f t="shared" si="109"/>
        <v>0</v>
      </c>
      <c r="J887">
        <f t="shared" si="110"/>
        <v>0</v>
      </c>
      <c r="K887">
        <f>J887*Weighting!$W$23</f>
        <v>0</v>
      </c>
      <c r="M887" s="14"/>
    </row>
    <row r="888" spans="1:25" x14ac:dyDescent="0.25">
      <c r="A888" s="32" t="str">
        <f>IF(Weighting!$P$24&gt;0,B888,"")</f>
        <v/>
      </c>
      <c r="B888" t="e">
        <f>Weighting!$C$24</f>
        <v>#DIV/0!</v>
      </c>
      <c r="C888" t="e">
        <f>Weighting!$F$24</f>
        <v>#NUM!</v>
      </c>
      <c r="D888" t="e">
        <f>IF(C888=1,'Data Transformation'!$G$3+0.5*'Data Transformation'!$W$25,IF(C889=1,D889-'Data Transformation'!$W$25,FALSE))</f>
        <v>#NUM!</v>
      </c>
      <c r="E888">
        <f t="array" ref="E888">IF(ISLOGICAL(D888),"",FREQUENCY(IF('Data Transformation'!$B$425:$B$8425='Bin Analysis'!$B867,'Data Transformation'!$G$425:$G$8425),D888))</f>
        <v>2001</v>
      </c>
      <c r="F888">
        <f t="shared" si="108"/>
        <v>0</v>
      </c>
      <c r="G888">
        <f>Weighting!$H$24</f>
        <v>0</v>
      </c>
      <c r="H888">
        <f t="array" ref="H888">FREQUENCY(IF('Data Transformation'!$B$4:$B$8425=B867,'Data Transformation'!$G$4:$G$8425),'Bin Analysis'!$B888)</f>
        <v>2073</v>
      </c>
      <c r="I888">
        <f t="shared" si="109"/>
        <v>0</v>
      </c>
      <c r="J888">
        <f t="shared" si="110"/>
        <v>0</v>
      </c>
      <c r="K888">
        <f>J888*Weighting!$W$24</f>
        <v>0</v>
      </c>
      <c r="M888" s="14"/>
    </row>
    <row r="889" spans="1:25" x14ac:dyDescent="0.25">
      <c r="A889" s="32" t="str">
        <f>IF(Weighting!$P$25&gt;0,B889,"")</f>
        <v/>
      </c>
      <c r="B889" t="e">
        <f>Weighting!$C$25</f>
        <v>#DIV/0!</v>
      </c>
      <c r="C889" t="e">
        <f>Weighting!$F$25</f>
        <v>#NUM!</v>
      </c>
      <c r="D889" t="e">
        <f>IF(C889=1,'Data Transformation'!$G$3+0.5*'Data Transformation'!$W$25,IF(C890=1,D890-'Data Transformation'!$W$25,FALSE))</f>
        <v>#NUM!</v>
      </c>
      <c r="E889">
        <f t="array" ref="E889">IF(ISLOGICAL(D889),"",FREQUENCY(IF('Data Transformation'!$B$425:$B$8425='Bin Analysis'!$B867,'Data Transformation'!$G$425:$G$8425),D889))</f>
        <v>2001</v>
      </c>
      <c r="F889">
        <f t="shared" si="108"/>
        <v>0</v>
      </c>
      <c r="G889">
        <f>Weighting!$H$25</f>
        <v>0</v>
      </c>
      <c r="H889">
        <f t="array" ref="H889">FREQUENCY(IF('Data Transformation'!$B$4:$B$8425=B867,'Data Transformation'!$G$4:$G$8425),'Bin Analysis'!$B889)</f>
        <v>2073</v>
      </c>
      <c r="I889">
        <f t="shared" si="109"/>
        <v>0</v>
      </c>
      <c r="J889">
        <f t="shared" si="110"/>
        <v>0</v>
      </c>
      <c r="K889">
        <f>J889*Weighting!$W$25</f>
        <v>0</v>
      </c>
      <c r="M889" s="14"/>
    </row>
    <row r="890" spans="1:25" x14ac:dyDescent="0.25">
      <c r="A890" s="32"/>
      <c r="M890" s="14"/>
    </row>
    <row r="891" spans="1:25" ht="23.25" x14ac:dyDescent="0.35">
      <c r="A891" s="21" t="s">
        <v>0</v>
      </c>
      <c r="B891" s="21" t="str">
        <f>IFERROR(VLOOKUP(C891,'Data Transformation'!$L$6:$M$426,2,FALSE),"")</f>
        <v/>
      </c>
      <c r="C891" s="21">
        <f>C867+1</f>
        <v>37</v>
      </c>
      <c r="D891" s="21"/>
      <c r="E891" s="21"/>
      <c r="F891" s="21"/>
      <c r="G891" s="21"/>
      <c r="H891" s="22"/>
      <c r="I891" s="22"/>
      <c r="J891" s="22"/>
      <c r="K891" s="21"/>
      <c r="L891" s="21" t="str">
        <f>B891</f>
        <v/>
      </c>
      <c r="M891" s="23" t="e">
        <f>INDEX('Data Transformation'!$O$4:$O$424,MATCH($B891,'Data Transformation'!$M$4:$M$424,0),MATCH($M$2,'Data Transformation'!$O$3,0))</f>
        <v>#N/A</v>
      </c>
      <c r="N891" s="27" t="e">
        <f>IF('Input and Summary Results'!$J$16="minimum",'Bin Analysis'!X892/(M891-1),'Bin Analysis'!Y891/('Bin Analysis'!M891-1))</f>
        <v>#N/A</v>
      </c>
      <c r="O891" s="27" t="e">
        <f>IF(M891=FALSE,NA(),(VLOOKUP(1,C894:K913,4,FALSE))/(M891-1))</f>
        <v>#N/A</v>
      </c>
      <c r="P891" s="27" t="e">
        <f>IF(M891=FALSE,NA(),SUM(J894:J913)/Weighting!$S$5)</f>
        <v>#N/A</v>
      </c>
      <c r="Q891" s="27" t="e">
        <f>IF(M891=FALSE,NA(),SUM(K894:K913)/Weighting!$S$6)</f>
        <v>#N/A</v>
      </c>
      <c r="R891" s="27" t="e">
        <f>IF(M891=FALSE,NA(),(VLOOKUP(1,G894:K913,3,FALSE))/(M891-1))</f>
        <v>#N/A</v>
      </c>
      <c r="S891" s="22" t="e">
        <f>IF(M891=FALSE,NA(),IF(SUM(J894:J913)=2,"yes","no"))</f>
        <v>#N/A</v>
      </c>
      <c r="X891" s="2" cm="2">
        <f t="array" ref="X891:X892">FREQUENCY(IF('Data Transformation'!$B$425:$B$6424='Bin Analysis'!L891,'Data Transformation'!$G$425:$G$6424),'Data Transformation'!$U$11)</f>
        <v>0</v>
      </c>
      <c r="Y891" s="2" cm="2">
        <f t="array" ref="Y891:Y892">FREQUENCY(IF('Data Transformation'!$B$425:$B$6424='Bin Analysis'!L891,'Data Transformation'!$G$425:$G$6424),'Data Transformation'!$U$12)</f>
        <v>0</v>
      </c>
    </row>
    <row r="892" spans="1:25" x14ac:dyDescent="0.25">
      <c r="A892" s="14" t="s">
        <v>67</v>
      </c>
      <c r="B892" t="s">
        <v>47</v>
      </c>
      <c r="C892" t="s">
        <v>5</v>
      </c>
      <c r="D892" t="s">
        <v>98</v>
      </c>
      <c r="E892" t="s">
        <v>99</v>
      </c>
      <c r="F892" t="s">
        <v>100</v>
      </c>
      <c r="G892" t="s">
        <v>69</v>
      </c>
      <c r="H892" t="s">
        <v>31</v>
      </c>
      <c r="I892" t="s">
        <v>32</v>
      </c>
      <c r="J892" t="s">
        <v>46</v>
      </c>
      <c r="K892" s="14" t="s">
        <v>45</v>
      </c>
      <c r="M892" s="14"/>
      <c r="X892" s="2">
        <v>0</v>
      </c>
      <c r="Y892" s="2">
        <v>0</v>
      </c>
    </row>
    <row r="893" spans="1:25" x14ac:dyDescent="0.25">
      <c r="A893" s="32"/>
      <c r="D893" t="e">
        <f>IF(C893=1,'Data Transformation'!$G$3+0.5*'Data Transformation'!$W$25,IF(C894=1,D894-'Data Transformation'!$W$25,FALSE))</f>
        <v>#NUM!</v>
      </c>
      <c r="E893">
        <f t="array" ref="E893">IF(ISLOGICAL(D893),"",FREQUENCY(IF('Data Transformation'!$B$425:$B$8425='Bin Analysis'!$B891,'Data Transformation'!$G$425:$G$8425),D893))</f>
        <v>2001</v>
      </c>
      <c r="F893" t="e">
        <f>IF(ISLOGICAL(D893),"",E893-E892)</f>
        <v>#VALUE!</v>
      </c>
      <c r="M893" s="14"/>
    </row>
    <row r="894" spans="1:25" x14ac:dyDescent="0.25">
      <c r="A894" s="32" t="e">
        <f>IF(Weighting!$P$6&gt;0,B894,"")</f>
        <v>#NUM!</v>
      </c>
      <c r="B894" t="e">
        <f>Weighting!$C$6</f>
        <v>#DIV/0!</v>
      </c>
      <c r="C894" t="e">
        <f>Weighting!$F$6</f>
        <v>#NUM!</v>
      </c>
      <c r="D894" t="e">
        <f>IF(C894=1,'Data Transformation'!$G$3+0.5*'Data Transformation'!$W$25,IF(C895=1,D895-'Data Transformation'!$W$25,FALSE))</f>
        <v>#NUM!</v>
      </c>
      <c r="E894">
        <f t="array" ref="E894">IF(ISLOGICAL(D894),"",FREQUENCY(IF('Data Transformation'!$B$425:$B$8425='Bin Analysis'!$B891,'Data Transformation'!$G$425:$G$8425),D894))</f>
        <v>2001</v>
      </c>
      <c r="F894">
        <f>IF(ISLOGICAL(D894),"",E894-E893)</f>
        <v>0</v>
      </c>
      <c r="G894">
        <f>Weighting!$H$6</f>
        <v>1</v>
      </c>
      <c r="H894">
        <f t="array" ref="H894">FREQUENCY(IF('Data Transformation'!$B$4:$B$8425=B891,'Data Transformation'!$G$4:$G$8425),'Bin Analysis'!$B894)</f>
        <v>2073</v>
      </c>
      <c r="I894">
        <f>H894-H893</f>
        <v>2073</v>
      </c>
      <c r="J894">
        <f>IF(I894=0,0,1)</f>
        <v>1</v>
      </c>
      <c r="K894" t="e">
        <f>J894*Weighting!$W$6</f>
        <v>#NUM!</v>
      </c>
      <c r="M894" s="14"/>
    </row>
    <row r="895" spans="1:25" x14ac:dyDescent="0.25">
      <c r="A895" s="32" t="str">
        <f>IF(Weighting!$P$7&gt;0,B895,"")</f>
        <v/>
      </c>
      <c r="B895" t="e">
        <f>Weighting!$C$7</f>
        <v>#DIV/0!</v>
      </c>
      <c r="C895" t="e">
        <f>Weighting!$F$7</f>
        <v>#NUM!</v>
      </c>
      <c r="D895" t="e">
        <f>IF(C895=1,'Data Transformation'!$G$3+0.5*'Data Transformation'!$W$25,IF(C896=1,D896-'Data Transformation'!$W$25,FALSE))</f>
        <v>#NUM!</v>
      </c>
      <c r="E895">
        <f t="array" ref="E895">IF(ISLOGICAL(D895),"",FREQUENCY(IF('Data Transformation'!$B$425:$B$8425='Bin Analysis'!$B891,'Data Transformation'!$G$425:$G$8425),D895))</f>
        <v>2001</v>
      </c>
      <c r="F895">
        <f t="shared" ref="F895:F913" si="111">IF(ISLOGICAL(D895),"",E895-E894)</f>
        <v>0</v>
      </c>
      <c r="G895">
        <f>Weighting!$H$7</f>
        <v>0</v>
      </c>
      <c r="H895">
        <f t="array" ref="H895">FREQUENCY(IF('Data Transformation'!$B$4:$B$8425=B891,'Data Transformation'!$G$4:$G$8425),'Bin Analysis'!$B895)</f>
        <v>2073</v>
      </c>
      <c r="I895">
        <f t="shared" ref="I895:I913" si="112">H895-H894</f>
        <v>0</v>
      </c>
      <c r="J895">
        <f>IF(I895=0,0,1)</f>
        <v>0</v>
      </c>
      <c r="K895">
        <f>J895*Weighting!$W$7</f>
        <v>0</v>
      </c>
      <c r="M895" s="14"/>
    </row>
    <row r="896" spans="1:25" x14ac:dyDescent="0.25">
      <c r="A896" s="32" t="str">
        <f>IF(Weighting!$P$8&gt;0,B896,"")</f>
        <v/>
      </c>
      <c r="B896" t="e">
        <f>Weighting!$C$8</f>
        <v>#DIV/0!</v>
      </c>
      <c r="C896" t="e">
        <f>Weighting!$F$8</f>
        <v>#NUM!</v>
      </c>
      <c r="D896" t="e">
        <f>IF(C896=1,'Data Transformation'!$G$3+0.5*'Data Transformation'!$W$25,IF(C897=1,D897-'Data Transformation'!$W$25,FALSE))</f>
        <v>#NUM!</v>
      </c>
      <c r="E896">
        <f t="array" ref="E896">IF(ISLOGICAL(D896),"",FREQUENCY(IF('Data Transformation'!$B$425:$B$8425='Bin Analysis'!$B891,'Data Transformation'!$G$425:$G$8425),D896))</f>
        <v>2001</v>
      </c>
      <c r="F896">
        <f t="shared" si="111"/>
        <v>0</v>
      </c>
      <c r="G896">
        <f>Weighting!$H$8</f>
        <v>0</v>
      </c>
      <c r="H896">
        <f t="array" ref="H896">FREQUENCY(IF('Data Transformation'!$B$4:$B$8425=B891,'Data Transformation'!$G$4:$G$8425),'Bin Analysis'!$B896)</f>
        <v>2073</v>
      </c>
      <c r="I896">
        <f t="shared" si="112"/>
        <v>0</v>
      </c>
      <c r="J896">
        <f t="shared" ref="J896:J913" si="113">IF(I896=0,0,1)</f>
        <v>0</v>
      </c>
      <c r="K896">
        <f>J896*Weighting!$W$8</f>
        <v>0</v>
      </c>
      <c r="M896" s="14"/>
    </row>
    <row r="897" spans="1:13" x14ac:dyDescent="0.25">
      <c r="A897" s="32" t="str">
        <f>IF(Weighting!$P$9&gt;0,B897,"")</f>
        <v/>
      </c>
      <c r="B897" s="50" t="e">
        <f>Weighting!$C$9</f>
        <v>#DIV/0!</v>
      </c>
      <c r="C897" t="e">
        <f>Weighting!$F$9</f>
        <v>#NUM!</v>
      </c>
      <c r="D897" t="e">
        <f>IF(C897=1,'Data Transformation'!$G$3+0.5*'Data Transformation'!$W$25,IF(C898=1,D898-'Data Transformation'!$W$25,FALSE))</f>
        <v>#NUM!</v>
      </c>
      <c r="E897">
        <f t="array" ref="E897">IF(ISLOGICAL(D897),"",FREQUENCY(IF('Data Transformation'!$B$425:$B$8425='Bin Analysis'!$B891,'Data Transformation'!$G$425:$G$8425),D897))</f>
        <v>2001</v>
      </c>
      <c r="F897">
        <f t="shared" si="111"/>
        <v>0</v>
      </c>
      <c r="G897">
        <f>Weighting!$H$9</f>
        <v>0</v>
      </c>
      <c r="H897">
        <f t="array" ref="H897">FREQUENCY(IF('Data Transformation'!$B$4:$B$8425=B891,'Data Transformation'!$G$4:$G$8425),'Bin Analysis'!$B897)</f>
        <v>2073</v>
      </c>
      <c r="I897">
        <f t="shared" si="112"/>
        <v>0</v>
      </c>
      <c r="J897">
        <f t="shared" si="113"/>
        <v>0</v>
      </c>
      <c r="K897">
        <f>J897*Weighting!$W$9</f>
        <v>0</v>
      </c>
      <c r="M897" s="14"/>
    </row>
    <row r="898" spans="1:13" x14ac:dyDescent="0.25">
      <c r="A898" s="32" t="str">
        <f>IF(Weighting!$P$10&gt;0,B898,"")</f>
        <v/>
      </c>
      <c r="B898" t="e">
        <f>Weighting!$C$10</f>
        <v>#DIV/0!</v>
      </c>
      <c r="C898" t="e">
        <f>Weighting!$F$10</f>
        <v>#NUM!</v>
      </c>
      <c r="D898" t="e">
        <f>IF(C898=1,'Data Transformation'!$G$3+0.5*'Data Transformation'!$W$25,IF(C899=1,D899-'Data Transformation'!$W$25,FALSE))</f>
        <v>#NUM!</v>
      </c>
      <c r="E898">
        <f t="array" ref="E898">IF(ISLOGICAL(D898),"",FREQUENCY(IF('Data Transformation'!$B$425:$B$8425='Bin Analysis'!$B891,'Data Transformation'!$G$425:$G$8425),D898))</f>
        <v>2001</v>
      </c>
      <c r="F898">
        <f t="shared" si="111"/>
        <v>0</v>
      </c>
      <c r="G898">
        <f>Weighting!$H$10</f>
        <v>0</v>
      </c>
      <c r="H898">
        <f t="array" ref="H898">FREQUENCY(IF('Data Transformation'!$B$4:$B$8425=B891,'Data Transformation'!$G$4:$G$8425),'Bin Analysis'!$B898)</f>
        <v>2073</v>
      </c>
      <c r="I898">
        <f t="shared" si="112"/>
        <v>0</v>
      </c>
      <c r="J898">
        <f t="shared" si="113"/>
        <v>0</v>
      </c>
      <c r="K898">
        <f>J898*Weighting!$W$10</f>
        <v>0</v>
      </c>
      <c r="M898" s="14"/>
    </row>
    <row r="899" spans="1:13" x14ac:dyDescent="0.25">
      <c r="A899" s="32" t="str">
        <f>IF(Weighting!$P$11&gt;0,B899,"")</f>
        <v/>
      </c>
      <c r="B899" t="e">
        <f>Weighting!$C$11</f>
        <v>#DIV/0!</v>
      </c>
      <c r="C899" t="e">
        <f>Weighting!$F$11</f>
        <v>#NUM!</v>
      </c>
      <c r="D899" t="e">
        <f>IF(C899=1,'Data Transformation'!$G$3+0.5*'Data Transformation'!$W$25,IF(C900=1,D900-'Data Transformation'!$W$25,FALSE))</f>
        <v>#NUM!</v>
      </c>
      <c r="E899">
        <f t="array" ref="E899">IF(ISLOGICAL(D899),"",FREQUENCY(IF('Data Transformation'!$B$425:$B$8425='Bin Analysis'!$B891,'Data Transformation'!$G$425:$G$8425),D899))</f>
        <v>2001</v>
      </c>
      <c r="F899">
        <f t="shared" si="111"/>
        <v>0</v>
      </c>
      <c r="G899">
        <f>Weighting!$H$11</f>
        <v>0</v>
      </c>
      <c r="H899">
        <f t="array" ref="H899">FREQUENCY(IF('Data Transformation'!$B$4:$B$8425=B891,'Data Transformation'!$G$4:$G$8425),'Bin Analysis'!$B899)</f>
        <v>2073</v>
      </c>
      <c r="I899">
        <f t="shared" si="112"/>
        <v>0</v>
      </c>
      <c r="J899">
        <f t="shared" si="113"/>
        <v>0</v>
      </c>
      <c r="K899">
        <f>J899*Weighting!$W$11</f>
        <v>0</v>
      </c>
      <c r="M899" s="14"/>
    </row>
    <row r="900" spans="1:13" x14ac:dyDescent="0.25">
      <c r="A900" s="32" t="str">
        <f>IF(Weighting!$P$12&gt;0,B900,"")</f>
        <v/>
      </c>
      <c r="B900" t="e">
        <f>Weighting!$C$12</f>
        <v>#DIV/0!</v>
      </c>
      <c r="C900" t="e">
        <f>Weighting!$F$12</f>
        <v>#NUM!</v>
      </c>
      <c r="D900" t="e">
        <f>IF(C900=1,'Data Transformation'!$G$3+0.5*'Data Transformation'!$W$25,IF(C901=1,D901-'Data Transformation'!$W$25,FALSE))</f>
        <v>#NUM!</v>
      </c>
      <c r="E900">
        <f t="array" ref="E900">IF(ISLOGICAL(D900),"",FREQUENCY(IF('Data Transformation'!$B$425:$B$8425='Bin Analysis'!$B891,'Data Transformation'!$G$425:$G$8425),D900))</f>
        <v>2001</v>
      </c>
      <c r="F900">
        <f t="shared" si="111"/>
        <v>0</v>
      </c>
      <c r="G900">
        <f>Weighting!$H$12</f>
        <v>0</v>
      </c>
      <c r="H900">
        <f t="array" ref="H900">FREQUENCY(IF('Data Transformation'!$B$4:$B$8425=B891,'Data Transformation'!$G$4:$G$8425),'Bin Analysis'!$B900)</f>
        <v>2073</v>
      </c>
      <c r="I900">
        <f t="shared" si="112"/>
        <v>0</v>
      </c>
      <c r="J900">
        <f t="shared" si="113"/>
        <v>0</v>
      </c>
      <c r="K900">
        <f>J900*Weighting!$W$12</f>
        <v>0</v>
      </c>
      <c r="M900" s="14"/>
    </row>
    <row r="901" spans="1:13" x14ac:dyDescent="0.25">
      <c r="A901" s="32" t="str">
        <f>IF(Weighting!$P$13&gt;0,B901,"")</f>
        <v/>
      </c>
      <c r="B901" t="e">
        <f>Weighting!$C$13</f>
        <v>#DIV/0!</v>
      </c>
      <c r="C901" t="e">
        <f>Weighting!$F$13</f>
        <v>#NUM!</v>
      </c>
      <c r="D901" t="e">
        <f>IF(C901=1,'Data Transformation'!$G$3+0.5*'Data Transformation'!$W$25,IF(C902=1,D902-'Data Transformation'!$W$25,FALSE))</f>
        <v>#NUM!</v>
      </c>
      <c r="E901">
        <f t="array" ref="E901">IF(ISLOGICAL(D901),"",FREQUENCY(IF('Data Transformation'!$B$425:$B$8425='Bin Analysis'!$B891,'Data Transformation'!$G$425:$G$8425),D901))</f>
        <v>2001</v>
      </c>
      <c r="F901">
        <f t="shared" si="111"/>
        <v>0</v>
      </c>
      <c r="G901">
        <f>Weighting!$H$13</f>
        <v>0</v>
      </c>
      <c r="H901">
        <f t="array" ref="H901">FREQUENCY(IF('Data Transformation'!$B$4:$B$8425=B891,'Data Transformation'!$G$4:$G$8425),'Bin Analysis'!$B901)</f>
        <v>2073</v>
      </c>
      <c r="I901">
        <f t="shared" si="112"/>
        <v>0</v>
      </c>
      <c r="J901">
        <f t="shared" si="113"/>
        <v>0</v>
      </c>
      <c r="K901">
        <f>J901*Weighting!$W$13</f>
        <v>0</v>
      </c>
      <c r="M901" s="14"/>
    </row>
    <row r="902" spans="1:13" x14ac:dyDescent="0.25">
      <c r="A902" s="32" t="str">
        <f>IF(Weighting!$P$14&gt;0,B902,"")</f>
        <v/>
      </c>
      <c r="B902" t="e">
        <f>Weighting!$C$14</f>
        <v>#DIV/0!</v>
      </c>
      <c r="C902" t="e">
        <f>Weighting!$F$14</f>
        <v>#NUM!</v>
      </c>
      <c r="D902" t="e">
        <f>IF(C902=1,'Data Transformation'!$G$3+0.5*'Data Transformation'!$W$25,IF(C903=1,D903-'Data Transformation'!$W$25,FALSE))</f>
        <v>#NUM!</v>
      </c>
      <c r="E902">
        <f t="array" ref="E902">IF(ISLOGICAL(D902),"",FREQUENCY(IF('Data Transformation'!$B$425:$B$8425='Bin Analysis'!$B891,'Data Transformation'!$G$425:$G$8425),D902))</f>
        <v>2001</v>
      </c>
      <c r="F902">
        <f t="shared" si="111"/>
        <v>0</v>
      </c>
      <c r="G902">
        <f>Weighting!$H$14</f>
        <v>0</v>
      </c>
      <c r="H902">
        <f t="array" ref="H902">FREQUENCY(IF('Data Transformation'!$B$4:$B$8425=B891,'Data Transformation'!$G$4:$G$8425),'Bin Analysis'!$B902)</f>
        <v>2073</v>
      </c>
      <c r="I902">
        <f t="shared" si="112"/>
        <v>0</v>
      </c>
      <c r="J902">
        <f t="shared" si="113"/>
        <v>0</v>
      </c>
      <c r="K902">
        <f>J902*Weighting!$W$14</f>
        <v>0</v>
      </c>
      <c r="M902" s="14"/>
    </row>
    <row r="903" spans="1:13" x14ac:dyDescent="0.25">
      <c r="A903" s="32" t="str">
        <f>IF(Weighting!$P$15&gt;0,B903,"")</f>
        <v/>
      </c>
      <c r="B903" t="e">
        <f>Weighting!$C$15</f>
        <v>#DIV/0!</v>
      </c>
      <c r="C903" t="e">
        <f>Weighting!$F$15</f>
        <v>#NUM!</v>
      </c>
      <c r="D903" t="e">
        <f>IF(C903=1,'Data Transformation'!$G$3+0.5*'Data Transformation'!$W$25,IF(C904=1,D904-'Data Transformation'!$W$25,FALSE))</f>
        <v>#NUM!</v>
      </c>
      <c r="E903">
        <f t="array" ref="E903">IF(ISLOGICAL(D903),"",FREQUENCY(IF('Data Transformation'!$B$425:$B$8425='Bin Analysis'!$B891,'Data Transformation'!$G$425:$G$8425),D903))</f>
        <v>2001</v>
      </c>
      <c r="F903">
        <f t="shared" si="111"/>
        <v>0</v>
      </c>
      <c r="G903">
        <f>Weighting!$H$15</f>
        <v>0</v>
      </c>
      <c r="H903">
        <f t="array" ref="H903">FREQUENCY(IF('Data Transformation'!$B$4:$B$8425=B891,'Data Transformation'!$G$4:$G$8425),'Bin Analysis'!$B903)</f>
        <v>2073</v>
      </c>
      <c r="I903">
        <f t="shared" si="112"/>
        <v>0</v>
      </c>
      <c r="J903">
        <f t="shared" si="113"/>
        <v>0</v>
      </c>
      <c r="K903">
        <f>J903*Weighting!$W$15</f>
        <v>0</v>
      </c>
      <c r="M903" s="14"/>
    </row>
    <row r="904" spans="1:13" x14ac:dyDescent="0.25">
      <c r="A904" s="32" t="str">
        <f>IF(Weighting!$P$16&gt;0,B904,"")</f>
        <v/>
      </c>
      <c r="B904" t="e">
        <f>Weighting!$C$16</f>
        <v>#DIV/0!</v>
      </c>
      <c r="C904" t="e">
        <f>Weighting!$F$16</f>
        <v>#NUM!</v>
      </c>
      <c r="D904" t="e">
        <f>IF(C904=1,'Data Transformation'!$G$3+0.5*'Data Transformation'!$W$25,IF(C905=1,D905-'Data Transformation'!$W$25,FALSE))</f>
        <v>#NUM!</v>
      </c>
      <c r="E904">
        <f t="array" ref="E904">IF(ISLOGICAL(D904),"",FREQUENCY(IF('Data Transformation'!$B$425:$B$8425='Bin Analysis'!$B891,'Data Transformation'!$G$425:$G$8425),D904))</f>
        <v>2001</v>
      </c>
      <c r="F904">
        <f t="shared" si="111"/>
        <v>0</v>
      </c>
      <c r="G904">
        <f>Weighting!$H$16</f>
        <v>0</v>
      </c>
      <c r="H904">
        <f t="array" ref="H904">FREQUENCY(IF('Data Transformation'!$B$4:$B$8425=B891,'Data Transformation'!$G$4:$G$8425),'Bin Analysis'!$B904)</f>
        <v>2073</v>
      </c>
      <c r="I904">
        <f t="shared" si="112"/>
        <v>0</v>
      </c>
      <c r="J904">
        <f t="shared" si="113"/>
        <v>0</v>
      </c>
      <c r="K904">
        <f>J904*Weighting!$W$16</f>
        <v>0</v>
      </c>
      <c r="M904" s="14"/>
    </row>
    <row r="905" spans="1:13" x14ac:dyDescent="0.25">
      <c r="A905" s="32" t="str">
        <f>IF(Weighting!$P$17&gt;0,B905,"")</f>
        <v/>
      </c>
      <c r="B905" t="e">
        <f>Weighting!$C$17</f>
        <v>#DIV/0!</v>
      </c>
      <c r="C905" t="e">
        <f>Weighting!$F$17</f>
        <v>#NUM!</v>
      </c>
      <c r="D905" t="e">
        <f>IF(C905=1,'Data Transformation'!$G$3+0.5*'Data Transformation'!$W$25,IF(C906=1,D906-'Data Transformation'!$W$25,FALSE))</f>
        <v>#NUM!</v>
      </c>
      <c r="E905">
        <f t="array" ref="E905">IF(ISLOGICAL(D905),"",FREQUENCY(IF('Data Transformation'!$B$425:$B$8425='Bin Analysis'!$B891,'Data Transformation'!$G$425:$G$8425),D905))</f>
        <v>2001</v>
      </c>
      <c r="F905">
        <f t="shared" si="111"/>
        <v>0</v>
      </c>
      <c r="G905">
        <f>Weighting!$H$17</f>
        <v>0</v>
      </c>
      <c r="H905">
        <f t="array" ref="H905">FREQUENCY(IF('Data Transformation'!$B$4:$B$8425=B891,'Data Transformation'!$G$4:$G$8425),'Bin Analysis'!$B905)</f>
        <v>2073</v>
      </c>
      <c r="I905">
        <f t="shared" si="112"/>
        <v>0</v>
      </c>
      <c r="J905">
        <f t="shared" si="113"/>
        <v>0</v>
      </c>
      <c r="K905">
        <f>J905*Weighting!$W$17</f>
        <v>0</v>
      </c>
      <c r="M905" s="14"/>
    </row>
    <row r="906" spans="1:13" x14ac:dyDescent="0.25">
      <c r="A906" s="32" t="str">
        <f>IF(Weighting!$P$18&gt;0,B906,"")</f>
        <v/>
      </c>
      <c r="B906" t="e">
        <f>Weighting!$C$18</f>
        <v>#DIV/0!</v>
      </c>
      <c r="C906" t="e">
        <f>Weighting!$F$18</f>
        <v>#NUM!</v>
      </c>
      <c r="D906" t="e">
        <f>IF(C906=1,'Data Transformation'!$G$3+0.5*'Data Transformation'!$W$25,IF(C907=1,D907-'Data Transformation'!$W$25,FALSE))</f>
        <v>#NUM!</v>
      </c>
      <c r="E906">
        <f t="array" ref="E906">IF(ISLOGICAL(D906),"",FREQUENCY(IF('Data Transformation'!$B$425:$B$8425='Bin Analysis'!$B891,'Data Transformation'!$G$425:$G$8425),D906))</f>
        <v>2001</v>
      </c>
      <c r="F906">
        <f t="shared" si="111"/>
        <v>0</v>
      </c>
      <c r="G906">
        <f>Weighting!$H$18</f>
        <v>0</v>
      </c>
      <c r="H906">
        <f t="array" ref="H906">FREQUENCY(IF('Data Transformation'!$B$4:$B$8425=B891,'Data Transformation'!$G$4:$G$8425),'Bin Analysis'!$B906)</f>
        <v>2073</v>
      </c>
      <c r="I906">
        <f t="shared" si="112"/>
        <v>0</v>
      </c>
      <c r="J906">
        <f t="shared" si="113"/>
        <v>0</v>
      </c>
      <c r="K906">
        <f>J906*Weighting!$W$18</f>
        <v>0</v>
      </c>
      <c r="M906" s="14"/>
    </row>
    <row r="907" spans="1:13" x14ac:dyDescent="0.25">
      <c r="A907" s="32" t="str">
        <f>IF(Weighting!$P$19&gt;0,B907,"")</f>
        <v/>
      </c>
      <c r="B907" t="e">
        <f>Weighting!$C$19</f>
        <v>#DIV/0!</v>
      </c>
      <c r="C907" t="e">
        <f>Weighting!$F$19</f>
        <v>#NUM!</v>
      </c>
      <c r="D907" t="e">
        <f>IF(C907=1,'Data Transformation'!$G$3+0.5*'Data Transformation'!$W$25,IF(C908=1,D908-'Data Transformation'!$W$25,FALSE))</f>
        <v>#NUM!</v>
      </c>
      <c r="E907">
        <f t="array" ref="E907">IF(ISLOGICAL(D907),"",FREQUENCY(IF('Data Transformation'!$B$425:$B$8425='Bin Analysis'!$B891,'Data Transformation'!$G$425:$G$8425),D907))</f>
        <v>2001</v>
      </c>
      <c r="F907">
        <f t="shared" si="111"/>
        <v>0</v>
      </c>
      <c r="G907">
        <f>Weighting!$H$19</f>
        <v>0</v>
      </c>
      <c r="H907">
        <f t="array" ref="H907">FREQUENCY(IF('Data Transformation'!$B$4:$B$8425=B891,'Data Transformation'!$G$4:$G$8425),'Bin Analysis'!$B907)</f>
        <v>2073</v>
      </c>
      <c r="I907">
        <f t="shared" si="112"/>
        <v>0</v>
      </c>
      <c r="J907">
        <f t="shared" si="113"/>
        <v>0</v>
      </c>
      <c r="K907">
        <f>J907*Weighting!$W$19</f>
        <v>0</v>
      </c>
      <c r="M907" s="14"/>
    </row>
    <row r="908" spans="1:13" x14ac:dyDescent="0.25">
      <c r="A908" s="32" t="str">
        <f>IF(Weighting!$P$20&gt;0,B908,"")</f>
        <v/>
      </c>
      <c r="B908" t="e">
        <f>Weighting!$C$20</f>
        <v>#DIV/0!</v>
      </c>
      <c r="C908" t="e">
        <f>Weighting!$F$20</f>
        <v>#NUM!</v>
      </c>
      <c r="D908" t="e">
        <f>IF(C908=1,'Data Transformation'!$G$3+0.5*'Data Transformation'!$W$25,IF(C909=1,D909-'Data Transformation'!$W$25,FALSE))</f>
        <v>#NUM!</v>
      </c>
      <c r="E908">
        <f t="array" ref="E908">IF(ISLOGICAL(D908),"",FREQUENCY(IF('Data Transformation'!$B$425:$B$8425='Bin Analysis'!$B891,'Data Transformation'!$G$425:$G$8425),D908))</f>
        <v>2001</v>
      </c>
      <c r="F908">
        <f t="shared" si="111"/>
        <v>0</v>
      </c>
      <c r="G908">
        <f>Weighting!$H$20</f>
        <v>0</v>
      </c>
      <c r="H908">
        <f t="array" ref="H908">FREQUENCY(IF('Data Transformation'!$B$4:$B$8425=B891,'Data Transformation'!$G$4:$G$8425),'Bin Analysis'!$B908)</f>
        <v>2073</v>
      </c>
      <c r="I908">
        <f t="shared" si="112"/>
        <v>0</v>
      </c>
      <c r="J908">
        <f t="shared" si="113"/>
        <v>0</v>
      </c>
      <c r="K908">
        <f>J908*Weighting!$W$20</f>
        <v>0</v>
      </c>
      <c r="M908" s="14"/>
    </row>
    <row r="909" spans="1:13" x14ac:dyDescent="0.25">
      <c r="A909" s="32" t="str">
        <f>IF(Weighting!$P$21&gt;0,B909,"")</f>
        <v/>
      </c>
      <c r="B909" t="e">
        <f>Weighting!$C$21</f>
        <v>#DIV/0!</v>
      </c>
      <c r="C909" t="e">
        <f>Weighting!$F$21</f>
        <v>#NUM!</v>
      </c>
      <c r="D909" t="e">
        <f>IF(C909=1,'Data Transformation'!$G$3+0.5*'Data Transformation'!$W$25,IF(C910=1,D910-'Data Transformation'!$W$25,FALSE))</f>
        <v>#NUM!</v>
      </c>
      <c r="E909">
        <f t="array" ref="E909">IF(ISLOGICAL(D909),"",FREQUENCY(IF('Data Transformation'!$B$425:$B$8425='Bin Analysis'!$B891,'Data Transformation'!$G$425:$G$8425),D909))</f>
        <v>2001</v>
      </c>
      <c r="F909">
        <f t="shared" si="111"/>
        <v>0</v>
      </c>
      <c r="G909">
        <f>Weighting!$H$21</f>
        <v>0</v>
      </c>
      <c r="H909">
        <f t="array" ref="H909">FREQUENCY(IF('Data Transformation'!$B$4:$B$8425=B891,'Data Transformation'!$G$4:$G$8425),'Bin Analysis'!$B909)</f>
        <v>2073</v>
      </c>
      <c r="I909">
        <f t="shared" si="112"/>
        <v>0</v>
      </c>
      <c r="J909">
        <f t="shared" si="113"/>
        <v>0</v>
      </c>
      <c r="K909">
        <f>J909*Weighting!$W$21</f>
        <v>0</v>
      </c>
      <c r="M909" s="14"/>
    </row>
    <row r="910" spans="1:13" x14ac:dyDescent="0.25">
      <c r="A910" s="32" t="str">
        <f>IF(Weighting!$P$22&gt;0,B910,"")</f>
        <v/>
      </c>
      <c r="B910" t="e">
        <f>Weighting!$C$22</f>
        <v>#DIV/0!</v>
      </c>
      <c r="C910" t="e">
        <f>Weighting!$F$22</f>
        <v>#NUM!</v>
      </c>
      <c r="D910" t="e">
        <f>IF(C910=1,'Data Transformation'!$G$3+0.5*'Data Transformation'!$W$25,IF(C911=1,D911-'Data Transformation'!$W$25,FALSE))</f>
        <v>#NUM!</v>
      </c>
      <c r="E910">
        <f t="array" ref="E910">IF(ISLOGICAL(D910),"",FREQUENCY(IF('Data Transformation'!$B$425:$B$8425='Bin Analysis'!$B891,'Data Transformation'!$G$425:$G$8425),D910))</f>
        <v>2001</v>
      </c>
      <c r="F910">
        <f t="shared" si="111"/>
        <v>0</v>
      </c>
      <c r="G910">
        <f>Weighting!$H$22</f>
        <v>0</v>
      </c>
      <c r="H910">
        <f t="array" ref="H910">FREQUENCY(IF('Data Transformation'!$B$4:$B$8425=B891,'Data Transformation'!$G$4:$G$8425),'Bin Analysis'!$B910)</f>
        <v>2073</v>
      </c>
      <c r="I910">
        <f t="shared" si="112"/>
        <v>0</v>
      </c>
      <c r="J910">
        <f t="shared" si="113"/>
        <v>0</v>
      </c>
      <c r="K910">
        <f>J910*Weighting!$W$22</f>
        <v>0</v>
      </c>
      <c r="M910" s="14"/>
    </row>
    <row r="911" spans="1:13" x14ac:dyDescent="0.25">
      <c r="A911" s="32" t="str">
        <f>IF(Weighting!$P$23&gt;0,B911,"")</f>
        <v/>
      </c>
      <c r="B911" t="e">
        <f>Weighting!$C$23</f>
        <v>#DIV/0!</v>
      </c>
      <c r="C911" t="e">
        <f>Weighting!$F$23</f>
        <v>#NUM!</v>
      </c>
      <c r="D911" t="e">
        <f>IF(C911=1,'Data Transformation'!$G$3+0.5*'Data Transformation'!$W$25,IF(C912=1,D912-'Data Transformation'!$W$25,FALSE))</f>
        <v>#NUM!</v>
      </c>
      <c r="E911">
        <f t="array" ref="E911">IF(ISLOGICAL(D911),"",FREQUENCY(IF('Data Transformation'!$B$425:$B$8425='Bin Analysis'!$B891,'Data Transformation'!$G$425:$G$8425),D911))</f>
        <v>2001</v>
      </c>
      <c r="F911">
        <f t="shared" si="111"/>
        <v>0</v>
      </c>
      <c r="G911">
        <f>Weighting!$H$23</f>
        <v>0</v>
      </c>
      <c r="H911">
        <f t="array" ref="H911">FREQUENCY(IF('Data Transformation'!$B$4:$B$8425=B891,'Data Transformation'!$G$4:$G$8425),'Bin Analysis'!$B911)</f>
        <v>2073</v>
      </c>
      <c r="I911">
        <f t="shared" si="112"/>
        <v>0</v>
      </c>
      <c r="J911">
        <f t="shared" si="113"/>
        <v>0</v>
      </c>
      <c r="K911">
        <f>J911*Weighting!$W$23</f>
        <v>0</v>
      </c>
      <c r="M911" s="14"/>
    </row>
    <row r="912" spans="1:13" x14ac:dyDescent="0.25">
      <c r="A912" s="32" t="str">
        <f>IF(Weighting!$P$24&gt;0,B912,"")</f>
        <v/>
      </c>
      <c r="B912" t="e">
        <f>Weighting!$C$24</f>
        <v>#DIV/0!</v>
      </c>
      <c r="C912" t="e">
        <f>Weighting!$F$24</f>
        <v>#NUM!</v>
      </c>
      <c r="D912" t="e">
        <f>IF(C912=1,'Data Transformation'!$G$3+0.5*'Data Transformation'!$W$25,IF(C913=1,D913-'Data Transformation'!$W$25,FALSE))</f>
        <v>#NUM!</v>
      </c>
      <c r="E912">
        <f t="array" ref="E912">IF(ISLOGICAL(D912),"",FREQUENCY(IF('Data Transformation'!$B$425:$B$8425='Bin Analysis'!$B891,'Data Transformation'!$G$425:$G$8425),D912))</f>
        <v>2001</v>
      </c>
      <c r="F912">
        <f t="shared" si="111"/>
        <v>0</v>
      </c>
      <c r="G912">
        <f>Weighting!$H$24</f>
        <v>0</v>
      </c>
      <c r="H912">
        <f t="array" ref="H912">FREQUENCY(IF('Data Transformation'!$B$4:$B$8425=B891,'Data Transformation'!$G$4:$G$8425),'Bin Analysis'!$B912)</f>
        <v>2073</v>
      </c>
      <c r="I912">
        <f t="shared" si="112"/>
        <v>0</v>
      </c>
      <c r="J912">
        <f t="shared" si="113"/>
        <v>0</v>
      </c>
      <c r="K912">
        <f>J912*Weighting!$W$24</f>
        <v>0</v>
      </c>
      <c r="M912" s="14"/>
    </row>
    <row r="913" spans="1:25" x14ac:dyDescent="0.25">
      <c r="A913" s="32" t="str">
        <f>IF(Weighting!$P$25&gt;0,B913,"")</f>
        <v/>
      </c>
      <c r="B913" t="e">
        <f>Weighting!$C$25</f>
        <v>#DIV/0!</v>
      </c>
      <c r="C913" t="e">
        <f>Weighting!$F$25</f>
        <v>#NUM!</v>
      </c>
      <c r="D913" t="e">
        <f>IF(C913=1,'Data Transformation'!$G$3+0.5*'Data Transformation'!$W$25,IF(C914=1,D914-'Data Transformation'!$W$25,FALSE))</f>
        <v>#NUM!</v>
      </c>
      <c r="E913">
        <f t="array" ref="E913">IF(ISLOGICAL(D913),"",FREQUENCY(IF('Data Transformation'!$B$425:$B$8425='Bin Analysis'!$B891,'Data Transformation'!$G$425:$G$8425),D913))</f>
        <v>2001</v>
      </c>
      <c r="F913">
        <f t="shared" si="111"/>
        <v>0</v>
      </c>
      <c r="G913">
        <f>Weighting!$H$25</f>
        <v>0</v>
      </c>
      <c r="H913">
        <f t="array" ref="H913">FREQUENCY(IF('Data Transformation'!$B$4:$B$8425=B891,'Data Transformation'!$G$4:$G$8425),'Bin Analysis'!$B913)</f>
        <v>2073</v>
      </c>
      <c r="I913">
        <f t="shared" si="112"/>
        <v>0</v>
      </c>
      <c r="J913">
        <f t="shared" si="113"/>
        <v>0</v>
      </c>
      <c r="K913">
        <f>J913*Weighting!$W$25</f>
        <v>0</v>
      </c>
      <c r="M913" s="14"/>
    </row>
    <row r="914" spans="1:25" x14ac:dyDescent="0.25">
      <c r="O914"/>
      <c r="P914"/>
      <c r="Q914"/>
      <c r="R914"/>
    </row>
    <row r="915" spans="1:25" ht="23.25" x14ac:dyDescent="0.35">
      <c r="A915" s="21" t="s">
        <v>0</v>
      </c>
      <c r="B915" s="21" t="str">
        <f>IFERROR(VLOOKUP(C915,'Data Transformation'!$L$6:$M$426,2,FALSE),"")</f>
        <v/>
      </c>
      <c r="C915" s="21">
        <f>C891+1</f>
        <v>38</v>
      </c>
      <c r="D915" s="21"/>
      <c r="E915" s="21"/>
      <c r="F915" s="21"/>
      <c r="G915" s="21"/>
      <c r="H915" s="22"/>
      <c r="I915" s="22"/>
      <c r="J915" s="22"/>
      <c r="K915" s="21"/>
      <c r="L915" s="21" t="str">
        <f>B915</f>
        <v/>
      </c>
      <c r="M915" s="23" t="e">
        <f>INDEX('Data Transformation'!$O$4:$O$424,MATCH($B915,'Data Transformation'!$M$4:$M$424,0),MATCH($M$2,'Data Transformation'!$O$3,0))</f>
        <v>#N/A</v>
      </c>
      <c r="N915" s="27" t="e">
        <f>IF('Input and Summary Results'!$J$16="minimum",'Bin Analysis'!X916/(M915-1),'Bin Analysis'!Y915/('Bin Analysis'!M915-1))</f>
        <v>#N/A</v>
      </c>
      <c r="O915" s="27" t="e">
        <f>IF(M915=FALSE,NA(),(VLOOKUP(1,C918:K937,4,FALSE))/(M915-1))</f>
        <v>#N/A</v>
      </c>
      <c r="P915" s="27" t="e">
        <f>IF(M915=FALSE,NA(),SUM(J918:J937)/Weighting!$S$5)</f>
        <v>#N/A</v>
      </c>
      <c r="Q915" s="27" t="e">
        <f>IF(M915=FALSE,NA(),SUM(K918:K937)/Weighting!$S$6)</f>
        <v>#N/A</v>
      </c>
      <c r="R915" s="27" t="e">
        <f>IF(M915=FALSE,NA(),(VLOOKUP(1,G918:K937,3,FALSE))/(M915-1))</f>
        <v>#N/A</v>
      </c>
      <c r="S915" s="22" t="e">
        <f>IF(M915=FALSE,NA(),IF(SUM(J918:J937)=2,"yes","no"))</f>
        <v>#N/A</v>
      </c>
      <c r="X915" s="2" cm="2">
        <f t="array" ref="X915:X916">FREQUENCY(IF('Data Transformation'!$B$425:$B$6424='Bin Analysis'!L915,'Data Transformation'!$G$425:$G$6424),'Data Transformation'!$U$11)</f>
        <v>0</v>
      </c>
      <c r="Y915" s="2" cm="2">
        <f t="array" ref="Y915:Y916">FREQUENCY(IF('Data Transformation'!$B$425:$B$6424='Bin Analysis'!L915,'Data Transformation'!$G$425:$G$6424),'Data Transformation'!$U$12)</f>
        <v>0</v>
      </c>
    </row>
    <row r="916" spans="1:25" x14ac:dyDescent="0.25">
      <c r="A916" s="14" t="s">
        <v>67</v>
      </c>
      <c r="B916" t="s">
        <v>47</v>
      </c>
      <c r="C916" t="s">
        <v>5</v>
      </c>
      <c r="D916" t="s">
        <v>98</v>
      </c>
      <c r="E916" t="s">
        <v>99</v>
      </c>
      <c r="F916" t="s">
        <v>100</v>
      </c>
      <c r="G916" t="s">
        <v>69</v>
      </c>
      <c r="H916" t="s">
        <v>31</v>
      </c>
      <c r="I916" t="s">
        <v>32</v>
      </c>
      <c r="J916" t="s">
        <v>46</v>
      </c>
      <c r="K916" s="14" t="s">
        <v>45</v>
      </c>
      <c r="M916" s="14"/>
      <c r="X916" s="2">
        <v>0</v>
      </c>
      <c r="Y916" s="2">
        <v>0</v>
      </c>
    </row>
    <row r="917" spans="1:25" x14ac:dyDescent="0.25">
      <c r="A917" s="32"/>
      <c r="D917" t="e">
        <f>IF(C917=1,'Data Transformation'!$G$3+0.5*'Data Transformation'!$W$25,IF(C918=1,D918-'Data Transformation'!$W$25,FALSE))</f>
        <v>#NUM!</v>
      </c>
      <c r="E917">
        <f t="array" ref="E917">IF(ISLOGICAL(D917),"",FREQUENCY(IF('Data Transformation'!$B$425:$B$8425='Bin Analysis'!$B915,'Data Transformation'!$G$425:$G$8425),D917))</f>
        <v>2001</v>
      </c>
      <c r="F917" t="e">
        <f>IF(ISLOGICAL(D917),"",E917-E916)</f>
        <v>#VALUE!</v>
      </c>
      <c r="M917" s="14"/>
    </row>
    <row r="918" spans="1:25" x14ac:dyDescent="0.25">
      <c r="A918" s="32" t="e">
        <f>IF(Weighting!$P$6&gt;0,B918,"")</f>
        <v>#NUM!</v>
      </c>
      <c r="B918" t="e">
        <f>Weighting!$C$6</f>
        <v>#DIV/0!</v>
      </c>
      <c r="C918" t="e">
        <f>Weighting!$F$6</f>
        <v>#NUM!</v>
      </c>
      <c r="D918" t="e">
        <f>IF(C918=1,'Data Transformation'!$G$3+0.5*'Data Transformation'!$W$25,IF(C919=1,D919-'Data Transformation'!$W$25,FALSE))</f>
        <v>#NUM!</v>
      </c>
      <c r="E918">
        <f t="array" ref="E918">IF(ISLOGICAL(D918),"",FREQUENCY(IF('Data Transformation'!$B$425:$B$8425='Bin Analysis'!$B915,'Data Transformation'!$G$425:$G$8425),D918))</f>
        <v>2001</v>
      </c>
      <c r="F918">
        <f>IF(ISLOGICAL(D918),"",E918-E917)</f>
        <v>0</v>
      </c>
      <c r="G918">
        <f>Weighting!$H$6</f>
        <v>1</v>
      </c>
      <c r="H918">
        <f t="array" ref="H918">FREQUENCY(IF('Data Transformation'!$B$4:$B$8425=B915,'Data Transformation'!$G$4:$G$8425),'Bin Analysis'!$B918)</f>
        <v>2073</v>
      </c>
      <c r="I918">
        <f>H918-H917</f>
        <v>2073</v>
      </c>
      <c r="J918">
        <f>IF(I918=0,0,1)</f>
        <v>1</v>
      </c>
      <c r="K918" t="e">
        <f>J918*Weighting!$W$6</f>
        <v>#NUM!</v>
      </c>
      <c r="M918" s="14"/>
    </row>
    <row r="919" spans="1:25" x14ac:dyDescent="0.25">
      <c r="A919" s="32" t="str">
        <f>IF(Weighting!$P$7&gt;0,B919,"")</f>
        <v/>
      </c>
      <c r="B919" t="e">
        <f>Weighting!$C$7</f>
        <v>#DIV/0!</v>
      </c>
      <c r="C919" t="e">
        <f>Weighting!$F$7</f>
        <v>#NUM!</v>
      </c>
      <c r="D919" t="e">
        <f>IF(C919=1,'Data Transformation'!$G$3+0.5*'Data Transformation'!$W$25,IF(C920=1,D920-'Data Transformation'!$W$25,FALSE))</f>
        <v>#NUM!</v>
      </c>
      <c r="E919">
        <f t="array" ref="E919">IF(ISLOGICAL(D919),"",FREQUENCY(IF('Data Transformation'!$B$425:$B$8425='Bin Analysis'!$B915,'Data Transformation'!$G$425:$G$8425),D919))</f>
        <v>2001</v>
      </c>
      <c r="F919">
        <f t="shared" ref="F919:F937" si="114">IF(ISLOGICAL(D919),"",E919-E918)</f>
        <v>0</v>
      </c>
      <c r="G919">
        <f>Weighting!$H$7</f>
        <v>0</v>
      </c>
      <c r="H919">
        <f t="array" ref="H919">FREQUENCY(IF('Data Transformation'!$B$4:$B$8425=B915,'Data Transformation'!$G$4:$G$8425),'Bin Analysis'!$B919)</f>
        <v>2073</v>
      </c>
      <c r="I919">
        <f t="shared" ref="I919:I937" si="115">H919-H918</f>
        <v>0</v>
      </c>
      <c r="J919">
        <f>IF(I919=0,0,1)</f>
        <v>0</v>
      </c>
      <c r="K919">
        <f>J919*Weighting!$W$7</f>
        <v>0</v>
      </c>
      <c r="M919" s="14"/>
    </row>
    <row r="920" spans="1:25" x14ac:dyDescent="0.25">
      <c r="A920" s="32" t="str">
        <f>IF(Weighting!$P$8&gt;0,B920,"")</f>
        <v/>
      </c>
      <c r="B920" t="e">
        <f>Weighting!$C$8</f>
        <v>#DIV/0!</v>
      </c>
      <c r="C920" t="e">
        <f>Weighting!$F$8</f>
        <v>#NUM!</v>
      </c>
      <c r="D920" t="e">
        <f>IF(C920=1,'Data Transformation'!$G$3+0.5*'Data Transformation'!$W$25,IF(C921=1,D921-'Data Transformation'!$W$25,FALSE))</f>
        <v>#NUM!</v>
      </c>
      <c r="E920">
        <f t="array" ref="E920">IF(ISLOGICAL(D920),"",FREQUENCY(IF('Data Transformation'!$B$425:$B$8425='Bin Analysis'!$B915,'Data Transformation'!$G$425:$G$8425),D920))</f>
        <v>2001</v>
      </c>
      <c r="F920">
        <f t="shared" si="114"/>
        <v>0</v>
      </c>
      <c r="G920">
        <f>Weighting!$H$8</f>
        <v>0</v>
      </c>
      <c r="H920">
        <f t="array" ref="H920">FREQUENCY(IF('Data Transformation'!$B$4:$B$8425=B915,'Data Transformation'!$G$4:$G$8425),'Bin Analysis'!$B920)</f>
        <v>2073</v>
      </c>
      <c r="I920">
        <f t="shared" si="115"/>
        <v>0</v>
      </c>
      <c r="J920">
        <f t="shared" ref="J920:J937" si="116">IF(I920=0,0,1)</f>
        <v>0</v>
      </c>
      <c r="K920">
        <f>J920*Weighting!$W$8</f>
        <v>0</v>
      </c>
      <c r="M920" s="14"/>
    </row>
    <row r="921" spans="1:25" x14ac:dyDescent="0.25">
      <c r="A921" s="32" t="str">
        <f>IF(Weighting!$P$9&gt;0,B921,"")</f>
        <v/>
      </c>
      <c r="B921" s="50" t="e">
        <f>Weighting!$C$9</f>
        <v>#DIV/0!</v>
      </c>
      <c r="C921" t="e">
        <f>Weighting!$F$9</f>
        <v>#NUM!</v>
      </c>
      <c r="D921" t="e">
        <f>IF(C921=1,'Data Transformation'!$G$3+0.5*'Data Transformation'!$W$25,IF(C922=1,D922-'Data Transformation'!$W$25,FALSE))</f>
        <v>#NUM!</v>
      </c>
      <c r="E921">
        <f t="array" ref="E921">IF(ISLOGICAL(D921),"",FREQUENCY(IF('Data Transformation'!$B$425:$B$8425='Bin Analysis'!$B915,'Data Transformation'!$G$425:$G$8425),D921))</f>
        <v>2001</v>
      </c>
      <c r="F921">
        <f t="shared" si="114"/>
        <v>0</v>
      </c>
      <c r="G921">
        <f>Weighting!$H$9</f>
        <v>0</v>
      </c>
      <c r="H921">
        <f t="array" ref="H921">FREQUENCY(IF('Data Transformation'!$B$4:$B$8425=B915,'Data Transformation'!$G$4:$G$8425),'Bin Analysis'!$B921)</f>
        <v>2073</v>
      </c>
      <c r="I921">
        <f t="shared" si="115"/>
        <v>0</v>
      </c>
      <c r="J921">
        <f t="shared" si="116"/>
        <v>0</v>
      </c>
      <c r="K921">
        <f>J921*Weighting!$W$9</f>
        <v>0</v>
      </c>
      <c r="M921" s="14"/>
    </row>
    <row r="922" spans="1:25" x14ac:dyDescent="0.25">
      <c r="A922" s="32" t="str">
        <f>IF(Weighting!$P$10&gt;0,B922,"")</f>
        <v/>
      </c>
      <c r="B922" t="e">
        <f>Weighting!$C$10</f>
        <v>#DIV/0!</v>
      </c>
      <c r="C922" t="e">
        <f>Weighting!$F$10</f>
        <v>#NUM!</v>
      </c>
      <c r="D922" t="e">
        <f>IF(C922=1,'Data Transformation'!$G$3+0.5*'Data Transformation'!$W$25,IF(C923=1,D923-'Data Transformation'!$W$25,FALSE))</f>
        <v>#NUM!</v>
      </c>
      <c r="E922">
        <f t="array" ref="E922">IF(ISLOGICAL(D922),"",FREQUENCY(IF('Data Transformation'!$B$425:$B$8425='Bin Analysis'!$B915,'Data Transformation'!$G$425:$G$8425),D922))</f>
        <v>2001</v>
      </c>
      <c r="F922">
        <f t="shared" si="114"/>
        <v>0</v>
      </c>
      <c r="G922">
        <f>Weighting!$H$10</f>
        <v>0</v>
      </c>
      <c r="H922">
        <f t="array" ref="H922">FREQUENCY(IF('Data Transformation'!$B$4:$B$8425=B915,'Data Transformation'!$G$4:$G$8425),'Bin Analysis'!$B922)</f>
        <v>2073</v>
      </c>
      <c r="I922">
        <f t="shared" si="115"/>
        <v>0</v>
      </c>
      <c r="J922">
        <f t="shared" si="116"/>
        <v>0</v>
      </c>
      <c r="K922">
        <f>J922*Weighting!$W$10</f>
        <v>0</v>
      </c>
      <c r="M922" s="14"/>
    </row>
    <row r="923" spans="1:25" x14ac:dyDescent="0.25">
      <c r="A923" s="32" t="str">
        <f>IF(Weighting!$P$11&gt;0,B923,"")</f>
        <v/>
      </c>
      <c r="B923" t="e">
        <f>Weighting!$C$11</f>
        <v>#DIV/0!</v>
      </c>
      <c r="C923" t="e">
        <f>Weighting!$F$11</f>
        <v>#NUM!</v>
      </c>
      <c r="D923" t="e">
        <f>IF(C923=1,'Data Transformation'!$G$3+0.5*'Data Transformation'!$W$25,IF(C924=1,D924-'Data Transformation'!$W$25,FALSE))</f>
        <v>#NUM!</v>
      </c>
      <c r="E923">
        <f t="array" ref="E923">IF(ISLOGICAL(D923),"",FREQUENCY(IF('Data Transformation'!$B$425:$B$8425='Bin Analysis'!$B915,'Data Transformation'!$G$425:$G$8425),D923))</f>
        <v>2001</v>
      </c>
      <c r="F923">
        <f t="shared" si="114"/>
        <v>0</v>
      </c>
      <c r="G923">
        <f>Weighting!$H$11</f>
        <v>0</v>
      </c>
      <c r="H923">
        <f t="array" ref="H923">FREQUENCY(IF('Data Transformation'!$B$4:$B$8425=B915,'Data Transformation'!$G$4:$G$8425),'Bin Analysis'!$B923)</f>
        <v>2073</v>
      </c>
      <c r="I923">
        <f t="shared" si="115"/>
        <v>0</v>
      </c>
      <c r="J923">
        <f t="shared" si="116"/>
        <v>0</v>
      </c>
      <c r="K923">
        <f>J923*Weighting!$W$11</f>
        <v>0</v>
      </c>
      <c r="M923" s="14"/>
    </row>
    <row r="924" spans="1:25" x14ac:dyDescent="0.25">
      <c r="A924" s="32" t="str">
        <f>IF(Weighting!$P$12&gt;0,B924,"")</f>
        <v/>
      </c>
      <c r="B924" t="e">
        <f>Weighting!$C$12</f>
        <v>#DIV/0!</v>
      </c>
      <c r="C924" t="e">
        <f>Weighting!$F$12</f>
        <v>#NUM!</v>
      </c>
      <c r="D924" t="e">
        <f>IF(C924=1,'Data Transformation'!$G$3+0.5*'Data Transformation'!$W$25,IF(C925=1,D925-'Data Transformation'!$W$25,FALSE))</f>
        <v>#NUM!</v>
      </c>
      <c r="E924">
        <f t="array" ref="E924">IF(ISLOGICAL(D924),"",FREQUENCY(IF('Data Transformation'!$B$425:$B$8425='Bin Analysis'!$B915,'Data Transformation'!$G$425:$G$8425),D924))</f>
        <v>2001</v>
      </c>
      <c r="F924">
        <f t="shared" si="114"/>
        <v>0</v>
      </c>
      <c r="G924">
        <f>Weighting!$H$12</f>
        <v>0</v>
      </c>
      <c r="H924">
        <f t="array" ref="H924">FREQUENCY(IF('Data Transformation'!$B$4:$B$8425=B915,'Data Transformation'!$G$4:$G$8425),'Bin Analysis'!$B924)</f>
        <v>2073</v>
      </c>
      <c r="I924">
        <f t="shared" si="115"/>
        <v>0</v>
      </c>
      <c r="J924">
        <f t="shared" si="116"/>
        <v>0</v>
      </c>
      <c r="K924">
        <f>J924*Weighting!$W$12</f>
        <v>0</v>
      </c>
      <c r="M924" s="14"/>
    </row>
    <row r="925" spans="1:25" x14ac:dyDescent="0.25">
      <c r="A925" s="32" t="str">
        <f>IF(Weighting!$P$13&gt;0,B925,"")</f>
        <v/>
      </c>
      <c r="B925" t="e">
        <f>Weighting!$C$13</f>
        <v>#DIV/0!</v>
      </c>
      <c r="C925" t="e">
        <f>Weighting!$F$13</f>
        <v>#NUM!</v>
      </c>
      <c r="D925" t="e">
        <f>IF(C925=1,'Data Transformation'!$G$3+0.5*'Data Transformation'!$W$25,IF(C926=1,D926-'Data Transformation'!$W$25,FALSE))</f>
        <v>#NUM!</v>
      </c>
      <c r="E925">
        <f t="array" ref="E925">IF(ISLOGICAL(D925),"",FREQUENCY(IF('Data Transformation'!$B$425:$B$8425='Bin Analysis'!$B915,'Data Transformation'!$G$425:$G$8425),D925))</f>
        <v>2001</v>
      </c>
      <c r="F925">
        <f t="shared" si="114"/>
        <v>0</v>
      </c>
      <c r="G925">
        <f>Weighting!$H$13</f>
        <v>0</v>
      </c>
      <c r="H925">
        <f t="array" ref="H925">FREQUENCY(IF('Data Transformation'!$B$4:$B$8425=B915,'Data Transformation'!$G$4:$G$8425),'Bin Analysis'!$B925)</f>
        <v>2073</v>
      </c>
      <c r="I925">
        <f t="shared" si="115"/>
        <v>0</v>
      </c>
      <c r="J925">
        <f t="shared" si="116"/>
        <v>0</v>
      </c>
      <c r="K925">
        <f>J925*Weighting!$W$13</f>
        <v>0</v>
      </c>
      <c r="M925" s="14"/>
    </row>
    <row r="926" spans="1:25" x14ac:dyDescent="0.25">
      <c r="A926" s="32" t="str">
        <f>IF(Weighting!$P$14&gt;0,B926,"")</f>
        <v/>
      </c>
      <c r="B926" t="e">
        <f>Weighting!$C$14</f>
        <v>#DIV/0!</v>
      </c>
      <c r="C926" t="e">
        <f>Weighting!$F$14</f>
        <v>#NUM!</v>
      </c>
      <c r="D926" t="e">
        <f>IF(C926=1,'Data Transformation'!$G$3+0.5*'Data Transformation'!$W$25,IF(C927=1,D927-'Data Transformation'!$W$25,FALSE))</f>
        <v>#NUM!</v>
      </c>
      <c r="E926">
        <f t="array" ref="E926">IF(ISLOGICAL(D926),"",FREQUENCY(IF('Data Transformation'!$B$425:$B$8425='Bin Analysis'!$B915,'Data Transformation'!$G$425:$G$8425),D926))</f>
        <v>2001</v>
      </c>
      <c r="F926">
        <f t="shared" si="114"/>
        <v>0</v>
      </c>
      <c r="G926">
        <f>Weighting!$H$14</f>
        <v>0</v>
      </c>
      <c r="H926">
        <f t="array" ref="H926">FREQUENCY(IF('Data Transformation'!$B$4:$B$8425=B915,'Data Transformation'!$G$4:$G$8425),'Bin Analysis'!$B926)</f>
        <v>2073</v>
      </c>
      <c r="I926">
        <f t="shared" si="115"/>
        <v>0</v>
      </c>
      <c r="J926">
        <f t="shared" si="116"/>
        <v>0</v>
      </c>
      <c r="K926">
        <f>J926*Weighting!$W$14</f>
        <v>0</v>
      </c>
      <c r="M926" s="14"/>
    </row>
    <row r="927" spans="1:25" x14ac:dyDescent="0.25">
      <c r="A927" s="32" t="str">
        <f>IF(Weighting!$P$15&gt;0,B927,"")</f>
        <v/>
      </c>
      <c r="B927" t="e">
        <f>Weighting!$C$15</f>
        <v>#DIV/0!</v>
      </c>
      <c r="C927" t="e">
        <f>Weighting!$F$15</f>
        <v>#NUM!</v>
      </c>
      <c r="D927" t="e">
        <f>IF(C927=1,'Data Transformation'!$G$3+0.5*'Data Transformation'!$W$25,IF(C928=1,D928-'Data Transformation'!$W$25,FALSE))</f>
        <v>#NUM!</v>
      </c>
      <c r="E927">
        <f t="array" ref="E927">IF(ISLOGICAL(D927),"",FREQUENCY(IF('Data Transformation'!$B$425:$B$8425='Bin Analysis'!$B915,'Data Transformation'!$G$425:$G$8425),D927))</f>
        <v>2001</v>
      </c>
      <c r="F927">
        <f t="shared" si="114"/>
        <v>0</v>
      </c>
      <c r="G927">
        <f>Weighting!$H$15</f>
        <v>0</v>
      </c>
      <c r="H927">
        <f t="array" ref="H927">FREQUENCY(IF('Data Transformation'!$B$4:$B$8425=B915,'Data Transformation'!$G$4:$G$8425),'Bin Analysis'!$B927)</f>
        <v>2073</v>
      </c>
      <c r="I927">
        <f t="shared" si="115"/>
        <v>0</v>
      </c>
      <c r="J927">
        <f t="shared" si="116"/>
        <v>0</v>
      </c>
      <c r="K927">
        <f>J927*Weighting!$W$15</f>
        <v>0</v>
      </c>
      <c r="M927" s="14"/>
    </row>
    <row r="928" spans="1:25" x14ac:dyDescent="0.25">
      <c r="A928" s="32" t="str">
        <f>IF(Weighting!$P$16&gt;0,B928,"")</f>
        <v/>
      </c>
      <c r="B928" t="e">
        <f>Weighting!$C$16</f>
        <v>#DIV/0!</v>
      </c>
      <c r="C928" t="e">
        <f>Weighting!$F$16</f>
        <v>#NUM!</v>
      </c>
      <c r="D928" t="e">
        <f>IF(C928=1,'Data Transformation'!$G$3+0.5*'Data Transformation'!$W$25,IF(C929=1,D929-'Data Transformation'!$W$25,FALSE))</f>
        <v>#NUM!</v>
      </c>
      <c r="E928">
        <f t="array" ref="E928">IF(ISLOGICAL(D928),"",FREQUENCY(IF('Data Transformation'!$B$425:$B$8425='Bin Analysis'!$B915,'Data Transformation'!$G$425:$G$8425),D928))</f>
        <v>2001</v>
      </c>
      <c r="F928">
        <f t="shared" si="114"/>
        <v>0</v>
      </c>
      <c r="G928">
        <f>Weighting!$H$16</f>
        <v>0</v>
      </c>
      <c r="H928">
        <f t="array" ref="H928">FREQUENCY(IF('Data Transformation'!$B$4:$B$8425=B915,'Data Transformation'!$G$4:$G$8425),'Bin Analysis'!$B928)</f>
        <v>2073</v>
      </c>
      <c r="I928">
        <f t="shared" si="115"/>
        <v>0</v>
      </c>
      <c r="J928">
        <f t="shared" si="116"/>
        <v>0</v>
      </c>
      <c r="K928">
        <f>J928*Weighting!$W$16</f>
        <v>0</v>
      </c>
      <c r="M928" s="14"/>
    </row>
    <row r="929" spans="1:25" x14ac:dyDescent="0.25">
      <c r="A929" s="32" t="str">
        <f>IF(Weighting!$P$17&gt;0,B929,"")</f>
        <v/>
      </c>
      <c r="B929" t="e">
        <f>Weighting!$C$17</f>
        <v>#DIV/0!</v>
      </c>
      <c r="C929" t="e">
        <f>Weighting!$F$17</f>
        <v>#NUM!</v>
      </c>
      <c r="D929" t="e">
        <f>IF(C929=1,'Data Transformation'!$G$3+0.5*'Data Transformation'!$W$25,IF(C930=1,D930-'Data Transformation'!$W$25,FALSE))</f>
        <v>#NUM!</v>
      </c>
      <c r="E929">
        <f t="array" ref="E929">IF(ISLOGICAL(D929),"",FREQUENCY(IF('Data Transformation'!$B$425:$B$8425='Bin Analysis'!$B915,'Data Transformation'!$G$425:$G$8425),D929))</f>
        <v>2001</v>
      </c>
      <c r="F929">
        <f t="shared" si="114"/>
        <v>0</v>
      </c>
      <c r="G929">
        <f>Weighting!$H$17</f>
        <v>0</v>
      </c>
      <c r="H929">
        <f t="array" ref="H929">FREQUENCY(IF('Data Transformation'!$B$4:$B$8425=B915,'Data Transformation'!$G$4:$G$8425),'Bin Analysis'!$B929)</f>
        <v>2073</v>
      </c>
      <c r="I929">
        <f t="shared" si="115"/>
        <v>0</v>
      </c>
      <c r="J929">
        <f t="shared" si="116"/>
        <v>0</v>
      </c>
      <c r="K929">
        <f>J929*Weighting!$W$17</f>
        <v>0</v>
      </c>
      <c r="M929" s="14"/>
    </row>
    <row r="930" spans="1:25" x14ac:dyDescent="0.25">
      <c r="A930" s="32" t="str">
        <f>IF(Weighting!$P$18&gt;0,B930,"")</f>
        <v/>
      </c>
      <c r="B930" t="e">
        <f>Weighting!$C$18</f>
        <v>#DIV/0!</v>
      </c>
      <c r="C930" t="e">
        <f>Weighting!$F$18</f>
        <v>#NUM!</v>
      </c>
      <c r="D930" t="e">
        <f>IF(C930=1,'Data Transformation'!$G$3+0.5*'Data Transformation'!$W$25,IF(C931=1,D931-'Data Transformation'!$W$25,FALSE))</f>
        <v>#NUM!</v>
      </c>
      <c r="E930">
        <f t="array" ref="E930">IF(ISLOGICAL(D930),"",FREQUENCY(IF('Data Transformation'!$B$425:$B$8425='Bin Analysis'!$B915,'Data Transformation'!$G$425:$G$8425),D930))</f>
        <v>2001</v>
      </c>
      <c r="F930">
        <f t="shared" si="114"/>
        <v>0</v>
      </c>
      <c r="G930">
        <f>Weighting!$H$18</f>
        <v>0</v>
      </c>
      <c r="H930">
        <f t="array" ref="H930">FREQUENCY(IF('Data Transformation'!$B$4:$B$8425=B915,'Data Transformation'!$G$4:$G$8425),'Bin Analysis'!$B930)</f>
        <v>2073</v>
      </c>
      <c r="I930">
        <f t="shared" si="115"/>
        <v>0</v>
      </c>
      <c r="J930">
        <f t="shared" si="116"/>
        <v>0</v>
      </c>
      <c r="K930">
        <f>J930*Weighting!$W$18</f>
        <v>0</v>
      </c>
      <c r="M930" s="14"/>
    </row>
    <row r="931" spans="1:25" x14ac:dyDescent="0.25">
      <c r="A931" s="32" t="str">
        <f>IF(Weighting!$P$19&gt;0,B931,"")</f>
        <v/>
      </c>
      <c r="B931" t="e">
        <f>Weighting!$C$19</f>
        <v>#DIV/0!</v>
      </c>
      <c r="C931" t="e">
        <f>Weighting!$F$19</f>
        <v>#NUM!</v>
      </c>
      <c r="D931" t="e">
        <f>IF(C931=1,'Data Transformation'!$G$3+0.5*'Data Transformation'!$W$25,IF(C932=1,D932-'Data Transformation'!$W$25,FALSE))</f>
        <v>#NUM!</v>
      </c>
      <c r="E931">
        <f t="array" ref="E931">IF(ISLOGICAL(D931),"",FREQUENCY(IF('Data Transformation'!$B$425:$B$8425='Bin Analysis'!$B915,'Data Transformation'!$G$425:$G$8425),D931))</f>
        <v>2001</v>
      </c>
      <c r="F931">
        <f t="shared" si="114"/>
        <v>0</v>
      </c>
      <c r="G931">
        <f>Weighting!$H$19</f>
        <v>0</v>
      </c>
      <c r="H931">
        <f t="array" ref="H931">FREQUENCY(IF('Data Transformation'!$B$4:$B$8425=B915,'Data Transformation'!$G$4:$G$8425),'Bin Analysis'!$B931)</f>
        <v>2073</v>
      </c>
      <c r="I931">
        <f t="shared" si="115"/>
        <v>0</v>
      </c>
      <c r="J931">
        <f t="shared" si="116"/>
        <v>0</v>
      </c>
      <c r="K931">
        <f>J931*Weighting!$W$19</f>
        <v>0</v>
      </c>
      <c r="M931" s="14"/>
    </row>
    <row r="932" spans="1:25" x14ac:dyDescent="0.25">
      <c r="A932" s="32" t="str">
        <f>IF(Weighting!$P$20&gt;0,B932,"")</f>
        <v/>
      </c>
      <c r="B932" t="e">
        <f>Weighting!$C$20</f>
        <v>#DIV/0!</v>
      </c>
      <c r="C932" t="e">
        <f>Weighting!$F$20</f>
        <v>#NUM!</v>
      </c>
      <c r="D932" t="e">
        <f>IF(C932=1,'Data Transformation'!$G$3+0.5*'Data Transformation'!$W$25,IF(C933=1,D933-'Data Transformation'!$W$25,FALSE))</f>
        <v>#NUM!</v>
      </c>
      <c r="E932">
        <f t="array" ref="E932">IF(ISLOGICAL(D932),"",FREQUENCY(IF('Data Transformation'!$B$425:$B$8425='Bin Analysis'!$B915,'Data Transformation'!$G$425:$G$8425),D932))</f>
        <v>2001</v>
      </c>
      <c r="F932">
        <f t="shared" si="114"/>
        <v>0</v>
      </c>
      <c r="G932">
        <f>Weighting!$H$20</f>
        <v>0</v>
      </c>
      <c r="H932">
        <f t="array" ref="H932">FREQUENCY(IF('Data Transformation'!$B$4:$B$8425=B915,'Data Transformation'!$G$4:$G$8425),'Bin Analysis'!$B932)</f>
        <v>2073</v>
      </c>
      <c r="I932">
        <f t="shared" si="115"/>
        <v>0</v>
      </c>
      <c r="J932">
        <f t="shared" si="116"/>
        <v>0</v>
      </c>
      <c r="K932">
        <f>J932*Weighting!$W$20</f>
        <v>0</v>
      </c>
      <c r="M932" s="14"/>
    </row>
    <row r="933" spans="1:25" x14ac:dyDescent="0.25">
      <c r="A933" s="32" t="str">
        <f>IF(Weighting!$P$21&gt;0,B933,"")</f>
        <v/>
      </c>
      <c r="B933" t="e">
        <f>Weighting!$C$21</f>
        <v>#DIV/0!</v>
      </c>
      <c r="C933" t="e">
        <f>Weighting!$F$21</f>
        <v>#NUM!</v>
      </c>
      <c r="D933" t="e">
        <f>IF(C933=1,'Data Transformation'!$G$3+0.5*'Data Transformation'!$W$25,IF(C934=1,D934-'Data Transformation'!$W$25,FALSE))</f>
        <v>#NUM!</v>
      </c>
      <c r="E933">
        <f t="array" ref="E933">IF(ISLOGICAL(D933),"",FREQUENCY(IF('Data Transformation'!$B$425:$B$8425='Bin Analysis'!$B915,'Data Transformation'!$G$425:$G$8425),D933))</f>
        <v>2001</v>
      </c>
      <c r="F933">
        <f t="shared" si="114"/>
        <v>0</v>
      </c>
      <c r="G933">
        <f>Weighting!$H$21</f>
        <v>0</v>
      </c>
      <c r="H933">
        <f t="array" ref="H933">FREQUENCY(IF('Data Transformation'!$B$4:$B$8425=B915,'Data Transformation'!$G$4:$G$8425),'Bin Analysis'!$B933)</f>
        <v>2073</v>
      </c>
      <c r="I933">
        <f t="shared" si="115"/>
        <v>0</v>
      </c>
      <c r="J933">
        <f t="shared" si="116"/>
        <v>0</v>
      </c>
      <c r="K933">
        <f>J933*Weighting!$W$21</f>
        <v>0</v>
      </c>
      <c r="M933" s="14"/>
    </row>
    <row r="934" spans="1:25" x14ac:dyDescent="0.25">
      <c r="A934" s="32" t="str">
        <f>IF(Weighting!$P$22&gt;0,B934,"")</f>
        <v/>
      </c>
      <c r="B934" t="e">
        <f>Weighting!$C$22</f>
        <v>#DIV/0!</v>
      </c>
      <c r="C934" t="e">
        <f>Weighting!$F$22</f>
        <v>#NUM!</v>
      </c>
      <c r="D934" t="e">
        <f>IF(C934=1,'Data Transformation'!$G$3+0.5*'Data Transformation'!$W$25,IF(C935=1,D935-'Data Transformation'!$W$25,FALSE))</f>
        <v>#NUM!</v>
      </c>
      <c r="E934">
        <f t="array" ref="E934">IF(ISLOGICAL(D934),"",FREQUENCY(IF('Data Transformation'!$B$425:$B$8425='Bin Analysis'!$B915,'Data Transformation'!$G$425:$G$8425),D934))</f>
        <v>2001</v>
      </c>
      <c r="F934">
        <f t="shared" si="114"/>
        <v>0</v>
      </c>
      <c r="G934">
        <f>Weighting!$H$22</f>
        <v>0</v>
      </c>
      <c r="H934">
        <f t="array" ref="H934">FREQUENCY(IF('Data Transformation'!$B$4:$B$8425=B915,'Data Transformation'!$G$4:$G$8425),'Bin Analysis'!$B934)</f>
        <v>2073</v>
      </c>
      <c r="I934">
        <f t="shared" si="115"/>
        <v>0</v>
      </c>
      <c r="J934">
        <f t="shared" si="116"/>
        <v>0</v>
      </c>
      <c r="K934">
        <f>J934*Weighting!$W$22</f>
        <v>0</v>
      </c>
      <c r="M934" s="14"/>
    </row>
    <row r="935" spans="1:25" x14ac:dyDescent="0.25">
      <c r="A935" s="32" t="str">
        <f>IF(Weighting!$P$23&gt;0,B935,"")</f>
        <v/>
      </c>
      <c r="B935" t="e">
        <f>Weighting!$C$23</f>
        <v>#DIV/0!</v>
      </c>
      <c r="C935" t="e">
        <f>Weighting!$F$23</f>
        <v>#NUM!</v>
      </c>
      <c r="D935" t="e">
        <f>IF(C935=1,'Data Transformation'!$G$3+0.5*'Data Transformation'!$W$25,IF(C936=1,D936-'Data Transformation'!$W$25,FALSE))</f>
        <v>#NUM!</v>
      </c>
      <c r="E935">
        <f t="array" ref="E935">IF(ISLOGICAL(D935),"",FREQUENCY(IF('Data Transformation'!$B$425:$B$8425='Bin Analysis'!$B915,'Data Transformation'!$G$425:$G$8425),D935))</f>
        <v>2001</v>
      </c>
      <c r="F935">
        <f t="shared" si="114"/>
        <v>0</v>
      </c>
      <c r="G935">
        <f>Weighting!$H$23</f>
        <v>0</v>
      </c>
      <c r="H935">
        <f t="array" ref="H935">FREQUENCY(IF('Data Transformation'!$B$4:$B$8425=B915,'Data Transformation'!$G$4:$G$8425),'Bin Analysis'!$B935)</f>
        <v>2073</v>
      </c>
      <c r="I935">
        <f t="shared" si="115"/>
        <v>0</v>
      </c>
      <c r="J935">
        <f t="shared" si="116"/>
        <v>0</v>
      </c>
      <c r="K935">
        <f>J935*Weighting!$W$23</f>
        <v>0</v>
      </c>
      <c r="M935" s="14"/>
    </row>
    <row r="936" spans="1:25" x14ac:dyDescent="0.25">
      <c r="A936" s="32" t="str">
        <f>IF(Weighting!$P$24&gt;0,B936,"")</f>
        <v/>
      </c>
      <c r="B936" t="e">
        <f>Weighting!$C$24</f>
        <v>#DIV/0!</v>
      </c>
      <c r="C936" t="e">
        <f>Weighting!$F$24</f>
        <v>#NUM!</v>
      </c>
      <c r="D936" t="e">
        <f>IF(C936=1,'Data Transformation'!$G$3+0.5*'Data Transformation'!$W$25,IF(C937=1,D937-'Data Transformation'!$W$25,FALSE))</f>
        <v>#NUM!</v>
      </c>
      <c r="E936">
        <f t="array" ref="E936">IF(ISLOGICAL(D936),"",FREQUENCY(IF('Data Transformation'!$B$425:$B$8425='Bin Analysis'!$B915,'Data Transformation'!$G$425:$G$8425),D936))</f>
        <v>2001</v>
      </c>
      <c r="F936">
        <f t="shared" si="114"/>
        <v>0</v>
      </c>
      <c r="G936">
        <f>Weighting!$H$24</f>
        <v>0</v>
      </c>
      <c r="H936">
        <f t="array" ref="H936">FREQUENCY(IF('Data Transformation'!$B$4:$B$8425=B915,'Data Transformation'!$G$4:$G$8425),'Bin Analysis'!$B936)</f>
        <v>2073</v>
      </c>
      <c r="I936">
        <f t="shared" si="115"/>
        <v>0</v>
      </c>
      <c r="J936">
        <f t="shared" si="116"/>
        <v>0</v>
      </c>
      <c r="K936">
        <f>J936*Weighting!$W$24</f>
        <v>0</v>
      </c>
      <c r="M936" s="14"/>
    </row>
    <row r="937" spans="1:25" x14ac:dyDescent="0.25">
      <c r="A937" s="32" t="str">
        <f>IF(Weighting!$P$25&gt;0,B937,"")</f>
        <v/>
      </c>
      <c r="B937" t="e">
        <f>Weighting!$C$25</f>
        <v>#DIV/0!</v>
      </c>
      <c r="C937" t="e">
        <f>Weighting!$F$25</f>
        <v>#NUM!</v>
      </c>
      <c r="D937" t="e">
        <f>IF(C937=1,'Data Transformation'!$G$3+0.5*'Data Transformation'!$W$25,IF(C938=1,D938-'Data Transformation'!$W$25,FALSE))</f>
        <v>#NUM!</v>
      </c>
      <c r="E937">
        <f t="array" ref="E937">IF(ISLOGICAL(D937),"",FREQUENCY(IF('Data Transformation'!$B$425:$B$8425='Bin Analysis'!$B915,'Data Transformation'!$G$425:$G$8425),D937))</f>
        <v>2001</v>
      </c>
      <c r="F937">
        <f t="shared" si="114"/>
        <v>0</v>
      </c>
      <c r="G937">
        <f>Weighting!$H$25</f>
        <v>0</v>
      </c>
      <c r="H937">
        <f t="array" ref="H937">FREQUENCY(IF('Data Transformation'!$B$4:$B$8425=B915,'Data Transformation'!$G$4:$G$8425),'Bin Analysis'!$B937)</f>
        <v>2073</v>
      </c>
      <c r="I937">
        <f t="shared" si="115"/>
        <v>0</v>
      </c>
      <c r="J937">
        <f t="shared" si="116"/>
        <v>0</v>
      </c>
      <c r="K937">
        <f>J937*Weighting!$W$25</f>
        <v>0</v>
      </c>
      <c r="M937" s="14"/>
    </row>
    <row r="938" spans="1:25" x14ac:dyDescent="0.25">
      <c r="O938"/>
      <c r="P938"/>
      <c r="Q938"/>
      <c r="R938"/>
    </row>
    <row r="939" spans="1:25" ht="23.25" x14ac:dyDescent="0.35">
      <c r="A939" s="21" t="s">
        <v>0</v>
      </c>
      <c r="B939" s="21" t="str">
        <f>IFERROR(VLOOKUP(C939,'Data Transformation'!$L$6:$M$426,2,FALSE),"")</f>
        <v/>
      </c>
      <c r="C939" s="21">
        <f>C915+1</f>
        <v>39</v>
      </c>
      <c r="D939" s="21"/>
      <c r="E939" s="21"/>
      <c r="F939" s="21"/>
      <c r="G939" s="21"/>
      <c r="H939" s="22"/>
      <c r="I939" s="22"/>
      <c r="J939" s="22"/>
      <c r="K939" s="21"/>
      <c r="L939" s="21" t="str">
        <f>B939</f>
        <v/>
      </c>
      <c r="M939" s="23" t="e">
        <f>INDEX('Data Transformation'!$O$4:$O$424,MATCH($B939,'Data Transformation'!$M$4:$M$424,0),MATCH($M$2,'Data Transformation'!$O$3,0))</f>
        <v>#N/A</v>
      </c>
      <c r="N939" s="27" t="e">
        <f>IF('Input and Summary Results'!$J$16="minimum",'Bin Analysis'!X940/(M939-1),'Bin Analysis'!Y939/('Bin Analysis'!M939-1))</f>
        <v>#N/A</v>
      </c>
      <c r="O939" s="27" t="e">
        <f>IF(M939=FALSE,NA(),(VLOOKUP(1,C942:K961,4,FALSE))/(M939-1))</f>
        <v>#N/A</v>
      </c>
      <c r="P939" s="27" t="e">
        <f>IF(M939=FALSE,NA(),SUM(J942:J961)/Weighting!$S$5)</f>
        <v>#N/A</v>
      </c>
      <c r="Q939" s="27" t="e">
        <f>IF(M939=FALSE,NA(),SUM(K942:K961)/Weighting!$S$6)</f>
        <v>#N/A</v>
      </c>
      <c r="R939" s="27" t="e">
        <f>IF(M939=FALSE,NA(),(VLOOKUP(1,G942:K961,3,FALSE))/(M939-1))</f>
        <v>#N/A</v>
      </c>
      <c r="S939" s="22" t="e">
        <f>IF(M939=FALSE,NA(),IF(SUM(J942:J961)=2,"yes","no"))</f>
        <v>#N/A</v>
      </c>
      <c r="X939" s="2" cm="2">
        <f t="array" ref="X939:X940">FREQUENCY(IF('Data Transformation'!$B$425:$B$6424='Bin Analysis'!L939,'Data Transformation'!$G$425:$G$6424),'Data Transformation'!$U$11)</f>
        <v>0</v>
      </c>
      <c r="Y939" s="2" cm="2">
        <f t="array" ref="Y939:Y940">FREQUENCY(IF('Data Transformation'!$B$425:$B$6424='Bin Analysis'!L939,'Data Transformation'!$G$425:$G$6424),'Data Transformation'!$U$12)</f>
        <v>0</v>
      </c>
    </row>
    <row r="940" spans="1:25" x14ac:dyDescent="0.25">
      <c r="A940" s="14" t="s">
        <v>67</v>
      </c>
      <c r="B940" t="s">
        <v>47</v>
      </c>
      <c r="C940" t="s">
        <v>5</v>
      </c>
      <c r="D940" t="s">
        <v>98</v>
      </c>
      <c r="E940" t="s">
        <v>99</v>
      </c>
      <c r="F940" t="s">
        <v>100</v>
      </c>
      <c r="G940" t="s">
        <v>69</v>
      </c>
      <c r="H940" t="s">
        <v>31</v>
      </c>
      <c r="I940" t="s">
        <v>32</v>
      </c>
      <c r="J940" t="s">
        <v>46</v>
      </c>
      <c r="K940" s="14" t="s">
        <v>45</v>
      </c>
      <c r="M940" s="14"/>
      <c r="X940" s="2">
        <v>0</v>
      </c>
      <c r="Y940" s="2">
        <v>0</v>
      </c>
    </row>
    <row r="941" spans="1:25" x14ac:dyDescent="0.25">
      <c r="A941" s="32"/>
      <c r="D941" t="e">
        <f>IF(C941=1,'Data Transformation'!$G$3+0.5*'Data Transformation'!$W$25,IF(C942=1,D942-'Data Transformation'!$W$25,FALSE))</f>
        <v>#NUM!</v>
      </c>
      <c r="E941">
        <f t="array" ref="E941">IF(ISLOGICAL(D941),"",FREQUENCY(IF('Data Transformation'!$B$425:$B$8425='Bin Analysis'!$B939,'Data Transformation'!$G$425:$G$8425),D941))</f>
        <v>2001</v>
      </c>
      <c r="F941" t="e">
        <f>IF(ISLOGICAL(D941),"",E941-E940)</f>
        <v>#VALUE!</v>
      </c>
      <c r="M941" s="14"/>
    </row>
    <row r="942" spans="1:25" x14ac:dyDescent="0.25">
      <c r="A942" s="32" t="e">
        <f>IF(Weighting!$P$6&gt;0,B942,"")</f>
        <v>#NUM!</v>
      </c>
      <c r="B942" t="e">
        <f>Weighting!$C$6</f>
        <v>#DIV/0!</v>
      </c>
      <c r="C942" t="e">
        <f>Weighting!$F$6</f>
        <v>#NUM!</v>
      </c>
      <c r="D942" t="e">
        <f>IF(C942=1,'Data Transformation'!$G$3+0.5*'Data Transformation'!$W$25,IF(C943=1,D943-'Data Transformation'!$W$25,FALSE))</f>
        <v>#NUM!</v>
      </c>
      <c r="E942">
        <f t="array" ref="E942">IF(ISLOGICAL(D942),"",FREQUENCY(IF('Data Transformation'!$B$425:$B$8425='Bin Analysis'!$B939,'Data Transformation'!$G$425:$G$8425),D942))</f>
        <v>2001</v>
      </c>
      <c r="F942">
        <f>IF(ISLOGICAL(D942),"",E942-E941)</f>
        <v>0</v>
      </c>
      <c r="G942">
        <f>Weighting!$H$6</f>
        <v>1</v>
      </c>
      <c r="H942">
        <f t="array" ref="H942">FREQUENCY(IF('Data Transformation'!$B$4:$B$8425=B939,'Data Transformation'!$G$4:$G$8425),'Bin Analysis'!$B942)</f>
        <v>2073</v>
      </c>
      <c r="I942">
        <f>H942-H941</f>
        <v>2073</v>
      </c>
      <c r="J942">
        <f>IF(I942=0,0,1)</f>
        <v>1</v>
      </c>
      <c r="K942" t="e">
        <f>J942*Weighting!$W$6</f>
        <v>#NUM!</v>
      </c>
      <c r="M942" s="14"/>
    </row>
    <row r="943" spans="1:25" x14ac:dyDescent="0.25">
      <c r="A943" s="32" t="str">
        <f>IF(Weighting!$P$7&gt;0,B943,"")</f>
        <v/>
      </c>
      <c r="B943" t="e">
        <f>Weighting!$C$7</f>
        <v>#DIV/0!</v>
      </c>
      <c r="C943" t="e">
        <f>Weighting!$F$7</f>
        <v>#NUM!</v>
      </c>
      <c r="D943" t="e">
        <f>IF(C943=1,'Data Transformation'!$G$3+0.5*'Data Transformation'!$W$25,IF(C944=1,D944-'Data Transformation'!$W$25,FALSE))</f>
        <v>#NUM!</v>
      </c>
      <c r="E943">
        <f t="array" ref="E943">IF(ISLOGICAL(D943),"",FREQUENCY(IF('Data Transformation'!$B$425:$B$8425='Bin Analysis'!$B939,'Data Transformation'!$G$425:$G$8425),D943))</f>
        <v>2001</v>
      </c>
      <c r="F943">
        <f t="shared" ref="F943:F961" si="117">IF(ISLOGICAL(D943),"",E943-E942)</f>
        <v>0</v>
      </c>
      <c r="G943">
        <f>Weighting!$H$7</f>
        <v>0</v>
      </c>
      <c r="H943">
        <f t="array" ref="H943">FREQUENCY(IF('Data Transformation'!$B$4:$B$8425=B939,'Data Transformation'!$G$4:$G$8425),'Bin Analysis'!$B943)</f>
        <v>2073</v>
      </c>
      <c r="I943">
        <f t="shared" ref="I943:I961" si="118">H943-H942</f>
        <v>0</v>
      </c>
      <c r="J943">
        <f>IF(I943=0,0,1)</f>
        <v>0</v>
      </c>
      <c r="K943">
        <f>J943*Weighting!$W$7</f>
        <v>0</v>
      </c>
      <c r="M943" s="14"/>
    </row>
    <row r="944" spans="1:25" x14ac:dyDescent="0.25">
      <c r="A944" s="32" t="str">
        <f>IF(Weighting!$P$8&gt;0,B944,"")</f>
        <v/>
      </c>
      <c r="B944" t="e">
        <f>Weighting!$C$8</f>
        <v>#DIV/0!</v>
      </c>
      <c r="C944" t="e">
        <f>Weighting!$F$8</f>
        <v>#NUM!</v>
      </c>
      <c r="D944" t="e">
        <f>IF(C944=1,'Data Transformation'!$G$3+0.5*'Data Transformation'!$W$25,IF(C945=1,D945-'Data Transformation'!$W$25,FALSE))</f>
        <v>#NUM!</v>
      </c>
      <c r="E944">
        <f t="array" ref="E944">IF(ISLOGICAL(D944),"",FREQUENCY(IF('Data Transformation'!$B$425:$B$8425='Bin Analysis'!$B939,'Data Transformation'!$G$425:$G$8425),D944))</f>
        <v>2001</v>
      </c>
      <c r="F944">
        <f t="shared" si="117"/>
        <v>0</v>
      </c>
      <c r="G944">
        <f>Weighting!$H$8</f>
        <v>0</v>
      </c>
      <c r="H944">
        <f t="array" ref="H944">FREQUENCY(IF('Data Transformation'!$B$4:$B$8425=B939,'Data Transformation'!$G$4:$G$8425),'Bin Analysis'!$B944)</f>
        <v>2073</v>
      </c>
      <c r="I944">
        <f t="shared" si="118"/>
        <v>0</v>
      </c>
      <c r="J944">
        <f t="shared" ref="J944:J961" si="119">IF(I944=0,0,1)</f>
        <v>0</v>
      </c>
      <c r="K944">
        <f>J944*Weighting!$W$8</f>
        <v>0</v>
      </c>
      <c r="M944" s="14"/>
    </row>
    <row r="945" spans="1:13" x14ac:dyDescent="0.25">
      <c r="A945" s="32" t="str">
        <f>IF(Weighting!$P$9&gt;0,B945,"")</f>
        <v/>
      </c>
      <c r="B945" s="50" t="e">
        <f>Weighting!$C$9</f>
        <v>#DIV/0!</v>
      </c>
      <c r="C945" t="e">
        <f>Weighting!$F$9</f>
        <v>#NUM!</v>
      </c>
      <c r="D945" t="e">
        <f>IF(C945=1,'Data Transformation'!$G$3+0.5*'Data Transformation'!$W$25,IF(C946=1,D946-'Data Transformation'!$W$25,FALSE))</f>
        <v>#NUM!</v>
      </c>
      <c r="E945">
        <f t="array" ref="E945">IF(ISLOGICAL(D945),"",FREQUENCY(IF('Data Transformation'!$B$425:$B$8425='Bin Analysis'!$B939,'Data Transformation'!$G$425:$G$8425),D945))</f>
        <v>2001</v>
      </c>
      <c r="F945">
        <f t="shared" si="117"/>
        <v>0</v>
      </c>
      <c r="G945">
        <f>Weighting!$H$9</f>
        <v>0</v>
      </c>
      <c r="H945">
        <f t="array" ref="H945">FREQUENCY(IF('Data Transformation'!$B$4:$B$8425=B939,'Data Transformation'!$G$4:$G$8425),'Bin Analysis'!$B945)</f>
        <v>2073</v>
      </c>
      <c r="I945">
        <f t="shared" si="118"/>
        <v>0</v>
      </c>
      <c r="J945">
        <f t="shared" si="119"/>
        <v>0</v>
      </c>
      <c r="K945">
        <f>J945*Weighting!$W$9</f>
        <v>0</v>
      </c>
      <c r="M945" s="14"/>
    </row>
    <row r="946" spans="1:13" x14ac:dyDescent="0.25">
      <c r="A946" s="32" t="str">
        <f>IF(Weighting!$P$10&gt;0,B946,"")</f>
        <v/>
      </c>
      <c r="B946" t="e">
        <f>Weighting!$C$10</f>
        <v>#DIV/0!</v>
      </c>
      <c r="C946" t="e">
        <f>Weighting!$F$10</f>
        <v>#NUM!</v>
      </c>
      <c r="D946" t="e">
        <f>IF(C946=1,'Data Transformation'!$G$3+0.5*'Data Transformation'!$W$25,IF(C947=1,D947-'Data Transformation'!$W$25,FALSE))</f>
        <v>#NUM!</v>
      </c>
      <c r="E946">
        <f t="array" ref="E946">IF(ISLOGICAL(D946),"",FREQUENCY(IF('Data Transformation'!$B$425:$B$8425='Bin Analysis'!$B939,'Data Transformation'!$G$425:$G$8425),D946))</f>
        <v>2001</v>
      </c>
      <c r="F946">
        <f t="shared" si="117"/>
        <v>0</v>
      </c>
      <c r="G946">
        <f>Weighting!$H$10</f>
        <v>0</v>
      </c>
      <c r="H946">
        <f t="array" ref="H946">FREQUENCY(IF('Data Transformation'!$B$4:$B$8425=B939,'Data Transformation'!$G$4:$G$8425),'Bin Analysis'!$B946)</f>
        <v>2073</v>
      </c>
      <c r="I946">
        <f t="shared" si="118"/>
        <v>0</v>
      </c>
      <c r="J946">
        <f t="shared" si="119"/>
        <v>0</v>
      </c>
      <c r="K946">
        <f>J946*Weighting!$W$10</f>
        <v>0</v>
      </c>
      <c r="M946" s="14"/>
    </row>
    <row r="947" spans="1:13" x14ac:dyDescent="0.25">
      <c r="A947" s="32" t="str">
        <f>IF(Weighting!$P$11&gt;0,B947,"")</f>
        <v/>
      </c>
      <c r="B947" t="e">
        <f>Weighting!$C$11</f>
        <v>#DIV/0!</v>
      </c>
      <c r="C947" t="e">
        <f>Weighting!$F$11</f>
        <v>#NUM!</v>
      </c>
      <c r="D947" t="e">
        <f>IF(C947=1,'Data Transformation'!$G$3+0.5*'Data Transformation'!$W$25,IF(C948=1,D948-'Data Transformation'!$W$25,FALSE))</f>
        <v>#NUM!</v>
      </c>
      <c r="E947">
        <f t="array" ref="E947">IF(ISLOGICAL(D947),"",FREQUENCY(IF('Data Transformation'!$B$425:$B$8425='Bin Analysis'!$B939,'Data Transformation'!$G$425:$G$8425),D947))</f>
        <v>2001</v>
      </c>
      <c r="F947">
        <f t="shared" si="117"/>
        <v>0</v>
      </c>
      <c r="G947">
        <f>Weighting!$H$11</f>
        <v>0</v>
      </c>
      <c r="H947">
        <f t="array" ref="H947">FREQUENCY(IF('Data Transformation'!$B$4:$B$8425=B939,'Data Transformation'!$G$4:$G$8425),'Bin Analysis'!$B947)</f>
        <v>2073</v>
      </c>
      <c r="I947">
        <f t="shared" si="118"/>
        <v>0</v>
      </c>
      <c r="J947">
        <f t="shared" si="119"/>
        <v>0</v>
      </c>
      <c r="K947">
        <f>J947*Weighting!$W$11</f>
        <v>0</v>
      </c>
      <c r="M947" s="14"/>
    </row>
    <row r="948" spans="1:13" x14ac:dyDescent="0.25">
      <c r="A948" s="32" t="str">
        <f>IF(Weighting!$P$12&gt;0,B948,"")</f>
        <v/>
      </c>
      <c r="B948" t="e">
        <f>Weighting!$C$12</f>
        <v>#DIV/0!</v>
      </c>
      <c r="C948" t="e">
        <f>Weighting!$F$12</f>
        <v>#NUM!</v>
      </c>
      <c r="D948" t="e">
        <f>IF(C948=1,'Data Transformation'!$G$3+0.5*'Data Transformation'!$W$25,IF(C949=1,D949-'Data Transformation'!$W$25,FALSE))</f>
        <v>#NUM!</v>
      </c>
      <c r="E948">
        <f t="array" ref="E948">IF(ISLOGICAL(D948),"",FREQUENCY(IF('Data Transformation'!$B$425:$B$8425='Bin Analysis'!$B939,'Data Transformation'!$G$425:$G$8425),D948))</f>
        <v>2001</v>
      </c>
      <c r="F948">
        <f t="shared" si="117"/>
        <v>0</v>
      </c>
      <c r="G948">
        <f>Weighting!$H$12</f>
        <v>0</v>
      </c>
      <c r="H948">
        <f t="array" ref="H948">FREQUENCY(IF('Data Transformation'!$B$4:$B$8425=B939,'Data Transformation'!$G$4:$G$8425),'Bin Analysis'!$B948)</f>
        <v>2073</v>
      </c>
      <c r="I948">
        <f t="shared" si="118"/>
        <v>0</v>
      </c>
      <c r="J948">
        <f t="shared" si="119"/>
        <v>0</v>
      </c>
      <c r="K948">
        <f>J948*Weighting!$W$12</f>
        <v>0</v>
      </c>
      <c r="M948" s="14"/>
    </row>
    <row r="949" spans="1:13" x14ac:dyDescent="0.25">
      <c r="A949" s="32" t="str">
        <f>IF(Weighting!$P$13&gt;0,B949,"")</f>
        <v/>
      </c>
      <c r="B949" t="e">
        <f>Weighting!$C$13</f>
        <v>#DIV/0!</v>
      </c>
      <c r="C949" t="e">
        <f>Weighting!$F$13</f>
        <v>#NUM!</v>
      </c>
      <c r="D949" t="e">
        <f>IF(C949=1,'Data Transformation'!$G$3+0.5*'Data Transformation'!$W$25,IF(C950=1,D950-'Data Transformation'!$W$25,FALSE))</f>
        <v>#NUM!</v>
      </c>
      <c r="E949">
        <f t="array" ref="E949">IF(ISLOGICAL(D949),"",FREQUENCY(IF('Data Transformation'!$B$425:$B$8425='Bin Analysis'!$B939,'Data Transformation'!$G$425:$G$8425),D949))</f>
        <v>2001</v>
      </c>
      <c r="F949">
        <f t="shared" si="117"/>
        <v>0</v>
      </c>
      <c r="G949">
        <f>Weighting!$H$13</f>
        <v>0</v>
      </c>
      <c r="H949">
        <f t="array" ref="H949">FREQUENCY(IF('Data Transformation'!$B$4:$B$8425=B939,'Data Transformation'!$G$4:$G$8425),'Bin Analysis'!$B949)</f>
        <v>2073</v>
      </c>
      <c r="I949">
        <f t="shared" si="118"/>
        <v>0</v>
      </c>
      <c r="J949">
        <f t="shared" si="119"/>
        <v>0</v>
      </c>
      <c r="K949">
        <f>J949*Weighting!$W$13</f>
        <v>0</v>
      </c>
      <c r="M949" s="14"/>
    </row>
    <row r="950" spans="1:13" x14ac:dyDescent="0.25">
      <c r="A950" s="32" t="str">
        <f>IF(Weighting!$P$14&gt;0,B950,"")</f>
        <v/>
      </c>
      <c r="B950" t="e">
        <f>Weighting!$C$14</f>
        <v>#DIV/0!</v>
      </c>
      <c r="C950" t="e">
        <f>Weighting!$F$14</f>
        <v>#NUM!</v>
      </c>
      <c r="D950" t="e">
        <f>IF(C950=1,'Data Transformation'!$G$3+0.5*'Data Transformation'!$W$25,IF(C951=1,D951-'Data Transformation'!$W$25,FALSE))</f>
        <v>#NUM!</v>
      </c>
      <c r="E950">
        <f t="array" ref="E950">IF(ISLOGICAL(D950),"",FREQUENCY(IF('Data Transformation'!$B$425:$B$8425='Bin Analysis'!$B939,'Data Transformation'!$G$425:$G$8425),D950))</f>
        <v>2001</v>
      </c>
      <c r="F950">
        <f t="shared" si="117"/>
        <v>0</v>
      </c>
      <c r="G950">
        <f>Weighting!$H$14</f>
        <v>0</v>
      </c>
      <c r="H950">
        <f t="array" ref="H950">FREQUENCY(IF('Data Transformation'!$B$4:$B$8425=B939,'Data Transformation'!$G$4:$G$8425),'Bin Analysis'!$B950)</f>
        <v>2073</v>
      </c>
      <c r="I950">
        <f t="shared" si="118"/>
        <v>0</v>
      </c>
      <c r="J950">
        <f t="shared" si="119"/>
        <v>0</v>
      </c>
      <c r="K950">
        <f>J950*Weighting!$W$14</f>
        <v>0</v>
      </c>
      <c r="M950" s="14"/>
    </row>
    <row r="951" spans="1:13" x14ac:dyDescent="0.25">
      <c r="A951" s="32" t="str">
        <f>IF(Weighting!$P$15&gt;0,B951,"")</f>
        <v/>
      </c>
      <c r="B951" t="e">
        <f>Weighting!$C$15</f>
        <v>#DIV/0!</v>
      </c>
      <c r="C951" t="e">
        <f>Weighting!$F$15</f>
        <v>#NUM!</v>
      </c>
      <c r="D951" t="e">
        <f>IF(C951=1,'Data Transformation'!$G$3+0.5*'Data Transformation'!$W$25,IF(C952=1,D952-'Data Transformation'!$W$25,FALSE))</f>
        <v>#NUM!</v>
      </c>
      <c r="E951">
        <f t="array" ref="E951">IF(ISLOGICAL(D951),"",FREQUENCY(IF('Data Transformation'!$B$425:$B$8425='Bin Analysis'!$B939,'Data Transformation'!$G$425:$G$8425),D951))</f>
        <v>2001</v>
      </c>
      <c r="F951">
        <f t="shared" si="117"/>
        <v>0</v>
      </c>
      <c r="G951">
        <f>Weighting!$H$15</f>
        <v>0</v>
      </c>
      <c r="H951">
        <f t="array" ref="H951">FREQUENCY(IF('Data Transformation'!$B$4:$B$8425=B939,'Data Transformation'!$G$4:$G$8425),'Bin Analysis'!$B951)</f>
        <v>2073</v>
      </c>
      <c r="I951">
        <f t="shared" si="118"/>
        <v>0</v>
      </c>
      <c r="J951">
        <f t="shared" si="119"/>
        <v>0</v>
      </c>
      <c r="K951">
        <f>J951*Weighting!$W$15</f>
        <v>0</v>
      </c>
      <c r="M951" s="14"/>
    </row>
    <row r="952" spans="1:13" x14ac:dyDescent="0.25">
      <c r="A952" s="32" t="str">
        <f>IF(Weighting!$P$16&gt;0,B952,"")</f>
        <v/>
      </c>
      <c r="B952" t="e">
        <f>Weighting!$C$16</f>
        <v>#DIV/0!</v>
      </c>
      <c r="C952" t="e">
        <f>Weighting!$F$16</f>
        <v>#NUM!</v>
      </c>
      <c r="D952" t="e">
        <f>IF(C952=1,'Data Transformation'!$G$3+0.5*'Data Transformation'!$W$25,IF(C953=1,D953-'Data Transformation'!$W$25,FALSE))</f>
        <v>#NUM!</v>
      </c>
      <c r="E952">
        <f t="array" ref="E952">IF(ISLOGICAL(D952),"",FREQUENCY(IF('Data Transformation'!$B$425:$B$8425='Bin Analysis'!$B939,'Data Transformation'!$G$425:$G$8425),D952))</f>
        <v>2001</v>
      </c>
      <c r="F952">
        <f t="shared" si="117"/>
        <v>0</v>
      </c>
      <c r="G952">
        <f>Weighting!$H$16</f>
        <v>0</v>
      </c>
      <c r="H952">
        <f t="array" ref="H952">FREQUENCY(IF('Data Transformation'!$B$4:$B$8425=B939,'Data Transformation'!$G$4:$G$8425),'Bin Analysis'!$B952)</f>
        <v>2073</v>
      </c>
      <c r="I952">
        <f t="shared" si="118"/>
        <v>0</v>
      </c>
      <c r="J952">
        <f t="shared" si="119"/>
        <v>0</v>
      </c>
      <c r="K952">
        <f>J952*Weighting!$W$16</f>
        <v>0</v>
      </c>
      <c r="M952" s="14"/>
    </row>
    <row r="953" spans="1:13" x14ac:dyDescent="0.25">
      <c r="A953" s="32" t="str">
        <f>IF(Weighting!$P$17&gt;0,B953,"")</f>
        <v/>
      </c>
      <c r="B953" t="e">
        <f>Weighting!$C$17</f>
        <v>#DIV/0!</v>
      </c>
      <c r="C953" t="e">
        <f>Weighting!$F$17</f>
        <v>#NUM!</v>
      </c>
      <c r="D953" t="e">
        <f>IF(C953=1,'Data Transformation'!$G$3+0.5*'Data Transformation'!$W$25,IF(C954=1,D954-'Data Transformation'!$W$25,FALSE))</f>
        <v>#NUM!</v>
      </c>
      <c r="E953">
        <f t="array" ref="E953">IF(ISLOGICAL(D953),"",FREQUENCY(IF('Data Transformation'!$B$425:$B$8425='Bin Analysis'!$B939,'Data Transformation'!$G$425:$G$8425),D953))</f>
        <v>2001</v>
      </c>
      <c r="F953">
        <f t="shared" si="117"/>
        <v>0</v>
      </c>
      <c r="G953">
        <f>Weighting!$H$17</f>
        <v>0</v>
      </c>
      <c r="H953">
        <f t="array" ref="H953">FREQUENCY(IF('Data Transformation'!$B$4:$B$8425=B939,'Data Transformation'!$G$4:$G$8425),'Bin Analysis'!$B953)</f>
        <v>2073</v>
      </c>
      <c r="I953">
        <f t="shared" si="118"/>
        <v>0</v>
      </c>
      <c r="J953">
        <f t="shared" si="119"/>
        <v>0</v>
      </c>
      <c r="K953">
        <f>J953*Weighting!$W$17</f>
        <v>0</v>
      </c>
      <c r="M953" s="14"/>
    </row>
    <row r="954" spans="1:13" x14ac:dyDescent="0.25">
      <c r="A954" s="32" t="str">
        <f>IF(Weighting!$P$18&gt;0,B954,"")</f>
        <v/>
      </c>
      <c r="B954" t="e">
        <f>Weighting!$C$18</f>
        <v>#DIV/0!</v>
      </c>
      <c r="C954" t="e">
        <f>Weighting!$F$18</f>
        <v>#NUM!</v>
      </c>
      <c r="D954" t="e">
        <f>IF(C954=1,'Data Transformation'!$G$3+0.5*'Data Transformation'!$W$25,IF(C955=1,D955-'Data Transformation'!$W$25,FALSE))</f>
        <v>#NUM!</v>
      </c>
      <c r="E954">
        <f t="array" ref="E954">IF(ISLOGICAL(D954),"",FREQUENCY(IF('Data Transformation'!$B$425:$B$8425='Bin Analysis'!$B939,'Data Transformation'!$G$425:$G$8425),D954))</f>
        <v>2001</v>
      </c>
      <c r="F954">
        <f t="shared" si="117"/>
        <v>0</v>
      </c>
      <c r="G954">
        <f>Weighting!$H$18</f>
        <v>0</v>
      </c>
      <c r="H954">
        <f t="array" ref="H954">FREQUENCY(IF('Data Transformation'!$B$4:$B$8425=B939,'Data Transformation'!$G$4:$G$8425),'Bin Analysis'!$B954)</f>
        <v>2073</v>
      </c>
      <c r="I954">
        <f t="shared" si="118"/>
        <v>0</v>
      </c>
      <c r="J954">
        <f t="shared" si="119"/>
        <v>0</v>
      </c>
      <c r="K954">
        <f>J954*Weighting!$W$18</f>
        <v>0</v>
      </c>
      <c r="M954" s="14"/>
    </row>
    <row r="955" spans="1:13" x14ac:dyDescent="0.25">
      <c r="A955" s="32" t="str">
        <f>IF(Weighting!$P$19&gt;0,B955,"")</f>
        <v/>
      </c>
      <c r="B955" t="e">
        <f>Weighting!$C$19</f>
        <v>#DIV/0!</v>
      </c>
      <c r="C955" t="e">
        <f>Weighting!$F$19</f>
        <v>#NUM!</v>
      </c>
      <c r="D955" t="e">
        <f>IF(C955=1,'Data Transformation'!$G$3+0.5*'Data Transformation'!$W$25,IF(C956=1,D956-'Data Transformation'!$W$25,FALSE))</f>
        <v>#NUM!</v>
      </c>
      <c r="E955">
        <f t="array" ref="E955">IF(ISLOGICAL(D955),"",FREQUENCY(IF('Data Transformation'!$B$425:$B$8425='Bin Analysis'!$B939,'Data Transformation'!$G$425:$G$8425),D955))</f>
        <v>2001</v>
      </c>
      <c r="F955">
        <f t="shared" si="117"/>
        <v>0</v>
      </c>
      <c r="G955">
        <f>Weighting!$H$19</f>
        <v>0</v>
      </c>
      <c r="H955">
        <f t="array" ref="H955">FREQUENCY(IF('Data Transformation'!$B$4:$B$8425=B939,'Data Transformation'!$G$4:$G$8425),'Bin Analysis'!$B955)</f>
        <v>2073</v>
      </c>
      <c r="I955">
        <f t="shared" si="118"/>
        <v>0</v>
      </c>
      <c r="J955">
        <f t="shared" si="119"/>
        <v>0</v>
      </c>
      <c r="K955">
        <f>J955*Weighting!$W$19</f>
        <v>0</v>
      </c>
      <c r="M955" s="14"/>
    </row>
    <row r="956" spans="1:13" x14ac:dyDescent="0.25">
      <c r="A956" s="32" t="str">
        <f>IF(Weighting!$P$20&gt;0,B956,"")</f>
        <v/>
      </c>
      <c r="B956" t="e">
        <f>Weighting!$C$20</f>
        <v>#DIV/0!</v>
      </c>
      <c r="C956" t="e">
        <f>Weighting!$F$20</f>
        <v>#NUM!</v>
      </c>
      <c r="D956" t="e">
        <f>IF(C956=1,'Data Transformation'!$G$3+0.5*'Data Transformation'!$W$25,IF(C957=1,D957-'Data Transformation'!$W$25,FALSE))</f>
        <v>#NUM!</v>
      </c>
      <c r="E956">
        <f t="array" ref="E956">IF(ISLOGICAL(D956),"",FREQUENCY(IF('Data Transformation'!$B$425:$B$8425='Bin Analysis'!$B939,'Data Transformation'!$G$425:$G$8425),D956))</f>
        <v>2001</v>
      </c>
      <c r="F956">
        <f t="shared" si="117"/>
        <v>0</v>
      </c>
      <c r="G956">
        <f>Weighting!$H$20</f>
        <v>0</v>
      </c>
      <c r="H956">
        <f t="array" ref="H956">FREQUENCY(IF('Data Transformation'!$B$4:$B$8425=B939,'Data Transformation'!$G$4:$G$8425),'Bin Analysis'!$B956)</f>
        <v>2073</v>
      </c>
      <c r="I956">
        <f t="shared" si="118"/>
        <v>0</v>
      </c>
      <c r="J956">
        <f t="shared" si="119"/>
        <v>0</v>
      </c>
      <c r="K956">
        <f>J956*Weighting!$W$20</f>
        <v>0</v>
      </c>
      <c r="M956" s="14"/>
    </row>
    <row r="957" spans="1:13" x14ac:dyDescent="0.25">
      <c r="A957" s="32" t="str">
        <f>IF(Weighting!$P$21&gt;0,B957,"")</f>
        <v/>
      </c>
      <c r="B957" t="e">
        <f>Weighting!$C$21</f>
        <v>#DIV/0!</v>
      </c>
      <c r="C957" t="e">
        <f>Weighting!$F$21</f>
        <v>#NUM!</v>
      </c>
      <c r="D957" t="e">
        <f>IF(C957=1,'Data Transformation'!$G$3+0.5*'Data Transformation'!$W$25,IF(C958=1,D958-'Data Transformation'!$W$25,FALSE))</f>
        <v>#NUM!</v>
      </c>
      <c r="E957">
        <f t="array" ref="E957">IF(ISLOGICAL(D957),"",FREQUENCY(IF('Data Transformation'!$B$425:$B$8425='Bin Analysis'!$B939,'Data Transformation'!$G$425:$G$8425),D957))</f>
        <v>2001</v>
      </c>
      <c r="F957">
        <f t="shared" si="117"/>
        <v>0</v>
      </c>
      <c r="G957">
        <f>Weighting!$H$21</f>
        <v>0</v>
      </c>
      <c r="H957">
        <f t="array" ref="H957">FREQUENCY(IF('Data Transformation'!$B$4:$B$8425=B939,'Data Transformation'!$G$4:$G$8425),'Bin Analysis'!$B957)</f>
        <v>2073</v>
      </c>
      <c r="I957">
        <f t="shared" si="118"/>
        <v>0</v>
      </c>
      <c r="J957">
        <f t="shared" si="119"/>
        <v>0</v>
      </c>
      <c r="K957">
        <f>J957*Weighting!$W$21</f>
        <v>0</v>
      </c>
      <c r="M957" s="14"/>
    </row>
    <row r="958" spans="1:13" x14ac:dyDescent="0.25">
      <c r="A958" s="32" t="str">
        <f>IF(Weighting!$P$22&gt;0,B958,"")</f>
        <v/>
      </c>
      <c r="B958" t="e">
        <f>Weighting!$C$22</f>
        <v>#DIV/0!</v>
      </c>
      <c r="C958" t="e">
        <f>Weighting!$F$22</f>
        <v>#NUM!</v>
      </c>
      <c r="D958" t="e">
        <f>IF(C958=1,'Data Transformation'!$G$3+0.5*'Data Transformation'!$W$25,IF(C959=1,D959-'Data Transformation'!$W$25,FALSE))</f>
        <v>#NUM!</v>
      </c>
      <c r="E958">
        <f t="array" ref="E958">IF(ISLOGICAL(D958),"",FREQUENCY(IF('Data Transformation'!$B$425:$B$8425='Bin Analysis'!$B939,'Data Transformation'!$G$425:$G$8425),D958))</f>
        <v>2001</v>
      </c>
      <c r="F958">
        <f t="shared" si="117"/>
        <v>0</v>
      </c>
      <c r="G958">
        <f>Weighting!$H$22</f>
        <v>0</v>
      </c>
      <c r="H958">
        <f t="array" ref="H958">FREQUENCY(IF('Data Transformation'!$B$4:$B$8425=B939,'Data Transformation'!$G$4:$G$8425),'Bin Analysis'!$B958)</f>
        <v>2073</v>
      </c>
      <c r="I958">
        <f t="shared" si="118"/>
        <v>0</v>
      </c>
      <c r="J958">
        <f t="shared" si="119"/>
        <v>0</v>
      </c>
      <c r="K958">
        <f>J958*Weighting!$W$22</f>
        <v>0</v>
      </c>
      <c r="M958" s="14"/>
    </row>
    <row r="959" spans="1:13" x14ac:dyDescent="0.25">
      <c r="A959" s="32" t="str">
        <f>IF(Weighting!$P$23&gt;0,B959,"")</f>
        <v/>
      </c>
      <c r="B959" t="e">
        <f>Weighting!$C$23</f>
        <v>#DIV/0!</v>
      </c>
      <c r="C959" t="e">
        <f>Weighting!$F$23</f>
        <v>#NUM!</v>
      </c>
      <c r="D959" t="e">
        <f>IF(C959=1,'Data Transformation'!$G$3+0.5*'Data Transformation'!$W$25,IF(C960=1,D960-'Data Transformation'!$W$25,FALSE))</f>
        <v>#NUM!</v>
      </c>
      <c r="E959">
        <f t="array" ref="E959">IF(ISLOGICAL(D959),"",FREQUENCY(IF('Data Transformation'!$B$425:$B$8425='Bin Analysis'!$B939,'Data Transformation'!$G$425:$G$8425),D959))</f>
        <v>2001</v>
      </c>
      <c r="F959">
        <f t="shared" si="117"/>
        <v>0</v>
      </c>
      <c r="G959">
        <f>Weighting!$H$23</f>
        <v>0</v>
      </c>
      <c r="H959">
        <f t="array" ref="H959">FREQUENCY(IF('Data Transformation'!$B$4:$B$8425=B939,'Data Transformation'!$G$4:$G$8425),'Bin Analysis'!$B959)</f>
        <v>2073</v>
      </c>
      <c r="I959">
        <f t="shared" si="118"/>
        <v>0</v>
      </c>
      <c r="J959">
        <f t="shared" si="119"/>
        <v>0</v>
      </c>
      <c r="K959">
        <f>J959*Weighting!$W$23</f>
        <v>0</v>
      </c>
      <c r="M959" s="14"/>
    </row>
    <row r="960" spans="1:13" x14ac:dyDescent="0.25">
      <c r="A960" s="32" t="str">
        <f>IF(Weighting!$P$24&gt;0,B960,"")</f>
        <v/>
      </c>
      <c r="B960" t="e">
        <f>Weighting!$C$24</f>
        <v>#DIV/0!</v>
      </c>
      <c r="C960" t="e">
        <f>Weighting!$F$24</f>
        <v>#NUM!</v>
      </c>
      <c r="D960" t="e">
        <f>IF(C960=1,'Data Transformation'!$G$3+0.5*'Data Transformation'!$W$25,IF(C961=1,D961-'Data Transformation'!$W$25,FALSE))</f>
        <v>#NUM!</v>
      </c>
      <c r="E960">
        <f t="array" ref="E960">IF(ISLOGICAL(D960),"",FREQUENCY(IF('Data Transformation'!$B$425:$B$8425='Bin Analysis'!$B939,'Data Transformation'!$G$425:$G$8425),D960))</f>
        <v>2001</v>
      </c>
      <c r="F960">
        <f t="shared" si="117"/>
        <v>0</v>
      </c>
      <c r="G960">
        <f>Weighting!$H$24</f>
        <v>0</v>
      </c>
      <c r="H960">
        <f t="array" ref="H960">FREQUENCY(IF('Data Transformation'!$B$4:$B$8425=B939,'Data Transformation'!$G$4:$G$8425),'Bin Analysis'!$B960)</f>
        <v>2073</v>
      </c>
      <c r="I960">
        <f t="shared" si="118"/>
        <v>0</v>
      </c>
      <c r="J960">
        <f t="shared" si="119"/>
        <v>0</v>
      </c>
      <c r="K960">
        <f>J960*Weighting!$W$24</f>
        <v>0</v>
      </c>
      <c r="M960" s="14"/>
    </row>
    <row r="961" spans="1:25" x14ac:dyDescent="0.25">
      <c r="A961" s="32" t="str">
        <f>IF(Weighting!$P$25&gt;0,B961,"")</f>
        <v/>
      </c>
      <c r="B961" t="e">
        <f>Weighting!$C$25</f>
        <v>#DIV/0!</v>
      </c>
      <c r="C961" t="e">
        <f>Weighting!$F$25</f>
        <v>#NUM!</v>
      </c>
      <c r="D961" t="e">
        <f>IF(C961=1,'Data Transformation'!$G$3+0.5*'Data Transformation'!$W$25,IF(C962=1,D962-'Data Transformation'!$W$25,FALSE))</f>
        <v>#NUM!</v>
      </c>
      <c r="E961">
        <f t="array" ref="E961">IF(ISLOGICAL(D961),"",FREQUENCY(IF('Data Transformation'!$B$425:$B$8425='Bin Analysis'!$B939,'Data Transformation'!$G$425:$G$8425),D961))</f>
        <v>2001</v>
      </c>
      <c r="F961">
        <f t="shared" si="117"/>
        <v>0</v>
      </c>
      <c r="G961">
        <f>Weighting!$H$25</f>
        <v>0</v>
      </c>
      <c r="H961">
        <f t="array" ref="H961">FREQUENCY(IF('Data Transformation'!$B$4:$B$8425=B939,'Data Transformation'!$G$4:$G$8425),'Bin Analysis'!$B961)</f>
        <v>2073</v>
      </c>
      <c r="I961">
        <f t="shared" si="118"/>
        <v>0</v>
      </c>
      <c r="J961">
        <f t="shared" si="119"/>
        <v>0</v>
      </c>
      <c r="K961">
        <f>J961*Weighting!$W$25</f>
        <v>0</v>
      </c>
      <c r="M961" s="14"/>
    </row>
    <row r="962" spans="1:25" x14ac:dyDescent="0.25">
      <c r="N962" s="57"/>
      <c r="O962"/>
      <c r="P962"/>
      <c r="Q962"/>
      <c r="R962"/>
    </row>
    <row r="963" spans="1:25" ht="23.25" x14ac:dyDescent="0.35">
      <c r="A963" s="21" t="s">
        <v>0</v>
      </c>
      <c r="B963" s="21" t="str">
        <f>IFERROR(VLOOKUP(C963,'Data Transformation'!$L$6:$M$426,2,FALSE),"")</f>
        <v/>
      </c>
      <c r="C963" s="21">
        <f>C939+1</f>
        <v>40</v>
      </c>
      <c r="D963" s="21"/>
      <c r="E963" s="21"/>
      <c r="F963" s="21"/>
      <c r="G963" s="21"/>
      <c r="H963" s="22"/>
      <c r="I963" s="22"/>
      <c r="J963" s="22"/>
      <c r="K963" s="21"/>
      <c r="L963" s="21" t="str">
        <f>B963</f>
        <v/>
      </c>
      <c r="M963" s="23" t="e">
        <f>INDEX('Data Transformation'!$O$4:$O$424,MATCH($B963,'Data Transformation'!$M$4:$M$424,0),MATCH($M$2,'Data Transformation'!$O$3,0))</f>
        <v>#N/A</v>
      </c>
      <c r="N963" s="27" t="e">
        <f>IF('Input and Summary Results'!$J$16="minimum",'Bin Analysis'!X964/(M963-1),'Bin Analysis'!Y963/('Bin Analysis'!M963-1))</f>
        <v>#N/A</v>
      </c>
      <c r="O963" s="27" t="e">
        <f>IF(M963=FALSE,NA(),(VLOOKUP(1,C966:K985,4,FALSE))/(M963-1))</f>
        <v>#N/A</v>
      </c>
      <c r="P963" s="27" t="e">
        <f>IF(M963=FALSE,NA(),SUM(J966:J985)/Weighting!$S$5)</f>
        <v>#N/A</v>
      </c>
      <c r="Q963" s="27" t="e">
        <f>IF(M963=FALSE,NA(),SUM(K966:K985)/Weighting!$S$6)</f>
        <v>#N/A</v>
      </c>
      <c r="R963" s="27" t="e">
        <f>IF(M963=FALSE,NA(),(VLOOKUP(1,G966:K985,3,FALSE))/(M963-1))</f>
        <v>#N/A</v>
      </c>
      <c r="S963" s="22" t="e">
        <f>IF(M963=FALSE,NA(),IF(SUM(J966:J985)=2,"yes","no"))</f>
        <v>#N/A</v>
      </c>
      <c r="X963" s="2" cm="2">
        <f t="array" ref="X963:X964">FREQUENCY(IF('Data Transformation'!$B$425:$B$6424='Bin Analysis'!L963,'Data Transformation'!$G$425:$G$6424),'Data Transformation'!$U$11)</f>
        <v>0</v>
      </c>
      <c r="Y963" s="2" cm="2">
        <f t="array" ref="Y963:Y964">FREQUENCY(IF('Data Transformation'!$B$425:$B$6424='Bin Analysis'!L963,'Data Transformation'!$G$425:$G$6424),'Data Transformation'!$U$12)</f>
        <v>0</v>
      </c>
    </row>
    <row r="964" spans="1:25" x14ac:dyDescent="0.25">
      <c r="A964" s="14" t="s">
        <v>67</v>
      </c>
      <c r="B964" t="s">
        <v>47</v>
      </c>
      <c r="C964" t="s">
        <v>5</v>
      </c>
      <c r="D964" t="s">
        <v>98</v>
      </c>
      <c r="E964" t="s">
        <v>99</v>
      </c>
      <c r="F964" t="s">
        <v>100</v>
      </c>
      <c r="G964" t="s">
        <v>69</v>
      </c>
      <c r="H964" t="s">
        <v>31</v>
      </c>
      <c r="I964" t="s">
        <v>32</v>
      </c>
      <c r="J964" t="s">
        <v>46</v>
      </c>
      <c r="K964" s="14" t="s">
        <v>45</v>
      </c>
      <c r="M964" s="14"/>
      <c r="X964" s="2">
        <v>0</v>
      </c>
      <c r="Y964" s="2">
        <v>0</v>
      </c>
    </row>
    <row r="965" spans="1:25" x14ac:dyDescent="0.25">
      <c r="A965" s="32"/>
      <c r="D965" t="e">
        <f>IF(C965=1,'Data Transformation'!$G$3+0.5*'Data Transformation'!$W$25,IF(C966=1,D966-'Data Transformation'!$W$25,FALSE))</f>
        <v>#NUM!</v>
      </c>
      <c r="E965">
        <f t="array" ref="E965">IF(ISLOGICAL(D965),"",FREQUENCY(IF('Data Transformation'!$B$425:$B$8425='Bin Analysis'!$B963,'Data Transformation'!$G$425:$G$8425),D965))</f>
        <v>2001</v>
      </c>
      <c r="F965" t="e">
        <f>IF(ISLOGICAL(D965),"",E965-E964)</f>
        <v>#VALUE!</v>
      </c>
      <c r="M965" s="14"/>
    </row>
    <row r="966" spans="1:25" x14ac:dyDescent="0.25">
      <c r="A966" s="32" t="e">
        <f>IF(Weighting!$P$6&gt;0,B966,"")</f>
        <v>#NUM!</v>
      </c>
      <c r="B966" t="e">
        <f>Weighting!$C$6</f>
        <v>#DIV/0!</v>
      </c>
      <c r="C966" t="e">
        <f>Weighting!$F$6</f>
        <v>#NUM!</v>
      </c>
      <c r="D966" t="e">
        <f>IF(C966=1,'Data Transformation'!$G$3+0.5*'Data Transformation'!$W$25,IF(C967=1,D967-'Data Transformation'!$W$25,FALSE))</f>
        <v>#NUM!</v>
      </c>
      <c r="E966">
        <f t="array" ref="E966">IF(ISLOGICAL(D966),"",FREQUENCY(IF('Data Transformation'!$B$425:$B$8425='Bin Analysis'!$B963,'Data Transformation'!$G$425:$G$8425),D966))</f>
        <v>2001</v>
      </c>
      <c r="F966">
        <f>IF(ISLOGICAL(D966),"",E966-E965)</f>
        <v>0</v>
      </c>
      <c r="G966">
        <f>Weighting!$H$6</f>
        <v>1</v>
      </c>
      <c r="H966">
        <f t="array" ref="H966">FREQUENCY(IF('Data Transformation'!$B$4:$B$8425=B963,'Data Transformation'!$G$4:$G$8425),'Bin Analysis'!$B966)</f>
        <v>2073</v>
      </c>
      <c r="I966">
        <f>H966-H965</f>
        <v>2073</v>
      </c>
      <c r="J966">
        <f>IF(I966=0,0,1)</f>
        <v>1</v>
      </c>
      <c r="K966" t="e">
        <f>J966*Weighting!$W$6</f>
        <v>#NUM!</v>
      </c>
      <c r="M966" s="14"/>
    </row>
    <row r="967" spans="1:25" x14ac:dyDescent="0.25">
      <c r="A967" s="32" t="str">
        <f>IF(Weighting!$P$7&gt;0,B967,"")</f>
        <v/>
      </c>
      <c r="B967" t="e">
        <f>Weighting!$C$7</f>
        <v>#DIV/0!</v>
      </c>
      <c r="C967" t="e">
        <f>Weighting!$F$7</f>
        <v>#NUM!</v>
      </c>
      <c r="D967" t="e">
        <f>IF(C967=1,'Data Transformation'!$G$3+0.5*'Data Transformation'!$W$25,IF(C968=1,D968-'Data Transformation'!$W$25,FALSE))</f>
        <v>#NUM!</v>
      </c>
      <c r="E967">
        <f t="array" ref="E967">IF(ISLOGICAL(D967),"",FREQUENCY(IF('Data Transformation'!$B$425:$B$8425='Bin Analysis'!$B963,'Data Transformation'!$G$425:$G$8425),D967))</f>
        <v>2001</v>
      </c>
      <c r="F967">
        <f t="shared" ref="F967:F985" si="120">IF(ISLOGICAL(D967),"",E967-E966)</f>
        <v>0</v>
      </c>
      <c r="G967">
        <f>Weighting!$H$7</f>
        <v>0</v>
      </c>
      <c r="H967">
        <f t="array" ref="H967">FREQUENCY(IF('Data Transformation'!$B$4:$B$8425=B963,'Data Transformation'!$G$4:$G$8425),'Bin Analysis'!$B967)</f>
        <v>2073</v>
      </c>
      <c r="I967">
        <f t="shared" ref="I967:I985" si="121">H967-H966</f>
        <v>0</v>
      </c>
      <c r="J967">
        <f>IF(I967=0,0,1)</f>
        <v>0</v>
      </c>
      <c r="K967">
        <f>J967*Weighting!$W$7</f>
        <v>0</v>
      </c>
      <c r="M967" s="14"/>
    </row>
    <row r="968" spans="1:25" x14ac:dyDescent="0.25">
      <c r="A968" s="32" t="str">
        <f>IF(Weighting!$P$8&gt;0,B968,"")</f>
        <v/>
      </c>
      <c r="B968" t="e">
        <f>Weighting!$C$8</f>
        <v>#DIV/0!</v>
      </c>
      <c r="C968" t="e">
        <f>Weighting!$F$8</f>
        <v>#NUM!</v>
      </c>
      <c r="D968" t="e">
        <f>IF(C968=1,'Data Transformation'!$G$3+0.5*'Data Transformation'!$W$25,IF(C969=1,D969-'Data Transformation'!$W$25,FALSE))</f>
        <v>#NUM!</v>
      </c>
      <c r="E968">
        <f t="array" ref="E968">IF(ISLOGICAL(D968),"",FREQUENCY(IF('Data Transformation'!$B$425:$B$8425='Bin Analysis'!$B963,'Data Transformation'!$G$425:$G$8425),D968))</f>
        <v>2001</v>
      </c>
      <c r="F968">
        <f t="shared" si="120"/>
        <v>0</v>
      </c>
      <c r="G968">
        <f>Weighting!$H$8</f>
        <v>0</v>
      </c>
      <c r="H968">
        <f t="array" ref="H968">FREQUENCY(IF('Data Transformation'!$B$4:$B$8425=B963,'Data Transformation'!$G$4:$G$8425),'Bin Analysis'!$B968)</f>
        <v>2073</v>
      </c>
      <c r="I968">
        <f t="shared" si="121"/>
        <v>0</v>
      </c>
      <c r="J968">
        <f t="shared" ref="J968:J985" si="122">IF(I968=0,0,1)</f>
        <v>0</v>
      </c>
      <c r="K968">
        <f>J968*Weighting!$W$8</f>
        <v>0</v>
      </c>
      <c r="M968" s="14"/>
    </row>
    <row r="969" spans="1:25" x14ac:dyDescent="0.25">
      <c r="A969" s="32" t="str">
        <f>IF(Weighting!$P$9&gt;0,B969,"")</f>
        <v/>
      </c>
      <c r="B969" s="50" t="e">
        <f>Weighting!$C$9</f>
        <v>#DIV/0!</v>
      </c>
      <c r="C969" t="e">
        <f>Weighting!$F$9</f>
        <v>#NUM!</v>
      </c>
      <c r="D969" t="e">
        <f>IF(C969=1,'Data Transformation'!$G$3+0.5*'Data Transformation'!$W$25,IF(C970=1,D970-'Data Transformation'!$W$25,FALSE))</f>
        <v>#NUM!</v>
      </c>
      <c r="E969">
        <f t="array" ref="E969">IF(ISLOGICAL(D969),"",FREQUENCY(IF('Data Transformation'!$B$425:$B$8425='Bin Analysis'!$B963,'Data Transformation'!$G$425:$G$8425),D969))</f>
        <v>2001</v>
      </c>
      <c r="F969">
        <f t="shared" si="120"/>
        <v>0</v>
      </c>
      <c r="G969">
        <f>Weighting!$H$9</f>
        <v>0</v>
      </c>
      <c r="H969">
        <f t="array" ref="H969">FREQUENCY(IF('Data Transformation'!$B$4:$B$8425=B963,'Data Transformation'!$G$4:$G$8425),'Bin Analysis'!$B969)</f>
        <v>2073</v>
      </c>
      <c r="I969">
        <f t="shared" si="121"/>
        <v>0</v>
      </c>
      <c r="J969">
        <f t="shared" si="122"/>
        <v>0</v>
      </c>
      <c r="K969">
        <f>J969*Weighting!$W$9</f>
        <v>0</v>
      </c>
      <c r="M969" s="14"/>
    </row>
    <row r="970" spans="1:25" x14ac:dyDescent="0.25">
      <c r="A970" s="32" t="str">
        <f>IF(Weighting!$P$10&gt;0,B970,"")</f>
        <v/>
      </c>
      <c r="B970" t="e">
        <f>Weighting!$C$10</f>
        <v>#DIV/0!</v>
      </c>
      <c r="C970" t="e">
        <f>Weighting!$F$10</f>
        <v>#NUM!</v>
      </c>
      <c r="D970" t="e">
        <f>IF(C970=1,'Data Transformation'!$G$3+0.5*'Data Transformation'!$W$25,IF(C971=1,D971-'Data Transformation'!$W$25,FALSE))</f>
        <v>#NUM!</v>
      </c>
      <c r="E970">
        <f t="array" ref="E970">IF(ISLOGICAL(D970),"",FREQUENCY(IF('Data Transformation'!$B$425:$B$8425='Bin Analysis'!$B963,'Data Transformation'!$G$425:$G$8425),D970))</f>
        <v>2001</v>
      </c>
      <c r="F970">
        <f t="shared" si="120"/>
        <v>0</v>
      </c>
      <c r="G970">
        <f>Weighting!$H$10</f>
        <v>0</v>
      </c>
      <c r="H970">
        <f t="array" ref="H970">FREQUENCY(IF('Data Transformation'!$B$4:$B$8425=B963,'Data Transformation'!$G$4:$G$8425),'Bin Analysis'!$B970)</f>
        <v>2073</v>
      </c>
      <c r="I970">
        <f t="shared" si="121"/>
        <v>0</v>
      </c>
      <c r="J970">
        <f t="shared" si="122"/>
        <v>0</v>
      </c>
      <c r="K970">
        <f>J970*Weighting!$W$10</f>
        <v>0</v>
      </c>
      <c r="M970" s="14"/>
    </row>
    <row r="971" spans="1:25" x14ac:dyDescent="0.25">
      <c r="A971" s="32" t="str">
        <f>IF(Weighting!$P$11&gt;0,B971,"")</f>
        <v/>
      </c>
      <c r="B971" t="e">
        <f>Weighting!$C$11</f>
        <v>#DIV/0!</v>
      </c>
      <c r="C971" t="e">
        <f>Weighting!$F$11</f>
        <v>#NUM!</v>
      </c>
      <c r="D971" t="e">
        <f>IF(C971=1,'Data Transformation'!$G$3+0.5*'Data Transformation'!$W$25,IF(C972=1,D972-'Data Transformation'!$W$25,FALSE))</f>
        <v>#NUM!</v>
      </c>
      <c r="E971">
        <f t="array" ref="E971">IF(ISLOGICAL(D971),"",FREQUENCY(IF('Data Transformation'!$B$425:$B$8425='Bin Analysis'!$B963,'Data Transformation'!$G$425:$G$8425),D971))</f>
        <v>2001</v>
      </c>
      <c r="F971">
        <f t="shared" si="120"/>
        <v>0</v>
      </c>
      <c r="G971">
        <f>Weighting!$H$11</f>
        <v>0</v>
      </c>
      <c r="H971">
        <f t="array" ref="H971">FREQUENCY(IF('Data Transformation'!$B$4:$B$8425=B963,'Data Transformation'!$G$4:$G$8425),'Bin Analysis'!$B971)</f>
        <v>2073</v>
      </c>
      <c r="I971">
        <f t="shared" si="121"/>
        <v>0</v>
      </c>
      <c r="J971">
        <f t="shared" si="122"/>
        <v>0</v>
      </c>
      <c r="K971">
        <f>J971*Weighting!$W$11</f>
        <v>0</v>
      </c>
      <c r="M971" s="14"/>
    </row>
    <row r="972" spans="1:25" x14ac:dyDescent="0.25">
      <c r="A972" s="32" t="str">
        <f>IF(Weighting!$P$12&gt;0,B972,"")</f>
        <v/>
      </c>
      <c r="B972" t="e">
        <f>Weighting!$C$12</f>
        <v>#DIV/0!</v>
      </c>
      <c r="C972" t="e">
        <f>Weighting!$F$12</f>
        <v>#NUM!</v>
      </c>
      <c r="D972" t="e">
        <f>IF(C972=1,'Data Transformation'!$G$3+0.5*'Data Transformation'!$W$25,IF(C973=1,D973-'Data Transformation'!$W$25,FALSE))</f>
        <v>#NUM!</v>
      </c>
      <c r="E972">
        <f t="array" ref="E972">IF(ISLOGICAL(D972),"",FREQUENCY(IF('Data Transformation'!$B$425:$B$8425='Bin Analysis'!$B963,'Data Transformation'!$G$425:$G$8425),D972))</f>
        <v>2001</v>
      </c>
      <c r="F972">
        <f t="shared" si="120"/>
        <v>0</v>
      </c>
      <c r="G972">
        <f>Weighting!$H$12</f>
        <v>0</v>
      </c>
      <c r="H972">
        <f t="array" ref="H972">FREQUENCY(IF('Data Transformation'!$B$4:$B$8425=B963,'Data Transformation'!$G$4:$G$8425),'Bin Analysis'!$B972)</f>
        <v>2073</v>
      </c>
      <c r="I972">
        <f t="shared" si="121"/>
        <v>0</v>
      </c>
      <c r="J972">
        <f t="shared" si="122"/>
        <v>0</v>
      </c>
      <c r="K972">
        <f>J972*Weighting!$W$12</f>
        <v>0</v>
      </c>
      <c r="M972" s="14"/>
    </row>
    <row r="973" spans="1:25" x14ac:dyDescent="0.25">
      <c r="A973" s="32" t="str">
        <f>IF(Weighting!$P$13&gt;0,B973,"")</f>
        <v/>
      </c>
      <c r="B973" t="e">
        <f>Weighting!$C$13</f>
        <v>#DIV/0!</v>
      </c>
      <c r="C973" t="e">
        <f>Weighting!$F$13</f>
        <v>#NUM!</v>
      </c>
      <c r="D973" t="e">
        <f>IF(C973=1,'Data Transformation'!$G$3+0.5*'Data Transformation'!$W$25,IF(C974=1,D974-'Data Transformation'!$W$25,FALSE))</f>
        <v>#NUM!</v>
      </c>
      <c r="E973">
        <f t="array" ref="E973">IF(ISLOGICAL(D973),"",FREQUENCY(IF('Data Transformation'!$B$425:$B$8425='Bin Analysis'!$B963,'Data Transformation'!$G$425:$G$8425),D973))</f>
        <v>2001</v>
      </c>
      <c r="F973">
        <f t="shared" si="120"/>
        <v>0</v>
      </c>
      <c r="G973">
        <f>Weighting!$H$13</f>
        <v>0</v>
      </c>
      <c r="H973">
        <f t="array" ref="H973">FREQUENCY(IF('Data Transformation'!$B$4:$B$8425=B963,'Data Transformation'!$G$4:$G$8425),'Bin Analysis'!$B973)</f>
        <v>2073</v>
      </c>
      <c r="I973">
        <f t="shared" si="121"/>
        <v>0</v>
      </c>
      <c r="J973">
        <f t="shared" si="122"/>
        <v>0</v>
      </c>
      <c r="K973">
        <f>J973*Weighting!$W$13</f>
        <v>0</v>
      </c>
      <c r="M973" s="14"/>
    </row>
    <row r="974" spans="1:25" x14ac:dyDescent="0.25">
      <c r="A974" s="32" t="str">
        <f>IF(Weighting!$P$14&gt;0,B974,"")</f>
        <v/>
      </c>
      <c r="B974" t="e">
        <f>Weighting!$C$14</f>
        <v>#DIV/0!</v>
      </c>
      <c r="C974" t="e">
        <f>Weighting!$F$14</f>
        <v>#NUM!</v>
      </c>
      <c r="D974" t="e">
        <f>IF(C974=1,'Data Transformation'!$G$3+0.5*'Data Transformation'!$W$25,IF(C975=1,D975-'Data Transformation'!$W$25,FALSE))</f>
        <v>#NUM!</v>
      </c>
      <c r="E974">
        <f t="array" ref="E974">IF(ISLOGICAL(D974),"",FREQUENCY(IF('Data Transformation'!$B$425:$B$8425='Bin Analysis'!$B963,'Data Transformation'!$G$425:$G$8425),D974))</f>
        <v>2001</v>
      </c>
      <c r="F974">
        <f t="shared" si="120"/>
        <v>0</v>
      </c>
      <c r="G974">
        <f>Weighting!$H$14</f>
        <v>0</v>
      </c>
      <c r="H974">
        <f t="array" ref="H974">FREQUENCY(IF('Data Transformation'!$B$4:$B$8425=B963,'Data Transformation'!$G$4:$G$8425),'Bin Analysis'!$B974)</f>
        <v>2073</v>
      </c>
      <c r="I974">
        <f t="shared" si="121"/>
        <v>0</v>
      </c>
      <c r="J974">
        <f t="shared" si="122"/>
        <v>0</v>
      </c>
      <c r="K974">
        <f>J974*Weighting!$W$14</f>
        <v>0</v>
      </c>
      <c r="M974" s="14"/>
    </row>
    <row r="975" spans="1:25" x14ac:dyDescent="0.25">
      <c r="A975" s="32" t="str">
        <f>IF(Weighting!$P$15&gt;0,B975,"")</f>
        <v/>
      </c>
      <c r="B975" t="e">
        <f>Weighting!$C$15</f>
        <v>#DIV/0!</v>
      </c>
      <c r="C975" t="e">
        <f>Weighting!$F$15</f>
        <v>#NUM!</v>
      </c>
      <c r="D975" t="e">
        <f>IF(C975=1,'Data Transformation'!$G$3+0.5*'Data Transformation'!$W$25,IF(C976=1,D976-'Data Transformation'!$W$25,FALSE))</f>
        <v>#NUM!</v>
      </c>
      <c r="E975">
        <f t="array" ref="E975">IF(ISLOGICAL(D975),"",FREQUENCY(IF('Data Transformation'!$B$425:$B$8425='Bin Analysis'!$B963,'Data Transformation'!$G$425:$G$8425),D975))</f>
        <v>2001</v>
      </c>
      <c r="F975">
        <f t="shared" si="120"/>
        <v>0</v>
      </c>
      <c r="G975">
        <f>Weighting!$H$15</f>
        <v>0</v>
      </c>
      <c r="H975">
        <f t="array" ref="H975">FREQUENCY(IF('Data Transformation'!$B$4:$B$8425=B963,'Data Transformation'!$G$4:$G$8425),'Bin Analysis'!$B975)</f>
        <v>2073</v>
      </c>
      <c r="I975">
        <f t="shared" si="121"/>
        <v>0</v>
      </c>
      <c r="J975">
        <f t="shared" si="122"/>
        <v>0</v>
      </c>
      <c r="K975">
        <f>J975*Weighting!$W$15</f>
        <v>0</v>
      </c>
      <c r="M975" s="14"/>
    </row>
    <row r="976" spans="1:25" x14ac:dyDescent="0.25">
      <c r="A976" s="32" t="str">
        <f>IF(Weighting!$P$16&gt;0,B976,"")</f>
        <v/>
      </c>
      <c r="B976" t="e">
        <f>Weighting!$C$16</f>
        <v>#DIV/0!</v>
      </c>
      <c r="C976" t="e">
        <f>Weighting!$F$16</f>
        <v>#NUM!</v>
      </c>
      <c r="D976" t="e">
        <f>IF(C976=1,'Data Transformation'!$G$3+0.5*'Data Transformation'!$W$25,IF(C977=1,D977-'Data Transformation'!$W$25,FALSE))</f>
        <v>#NUM!</v>
      </c>
      <c r="E976">
        <f t="array" ref="E976">IF(ISLOGICAL(D976),"",FREQUENCY(IF('Data Transformation'!$B$425:$B$8425='Bin Analysis'!$B963,'Data Transformation'!$G$425:$G$8425),D976))</f>
        <v>2001</v>
      </c>
      <c r="F976">
        <f t="shared" si="120"/>
        <v>0</v>
      </c>
      <c r="G976">
        <f>Weighting!$H$16</f>
        <v>0</v>
      </c>
      <c r="H976">
        <f t="array" ref="H976">FREQUENCY(IF('Data Transformation'!$B$4:$B$8425=B963,'Data Transformation'!$G$4:$G$8425),'Bin Analysis'!$B976)</f>
        <v>2073</v>
      </c>
      <c r="I976">
        <f t="shared" si="121"/>
        <v>0</v>
      </c>
      <c r="J976">
        <f t="shared" si="122"/>
        <v>0</v>
      </c>
      <c r="K976">
        <f>J976*Weighting!$W$16</f>
        <v>0</v>
      </c>
      <c r="M976" s="14"/>
    </row>
    <row r="977" spans="1:25" x14ac:dyDescent="0.25">
      <c r="A977" s="32" t="str">
        <f>IF(Weighting!$P$17&gt;0,B977,"")</f>
        <v/>
      </c>
      <c r="B977" t="e">
        <f>Weighting!$C$17</f>
        <v>#DIV/0!</v>
      </c>
      <c r="C977" t="e">
        <f>Weighting!$F$17</f>
        <v>#NUM!</v>
      </c>
      <c r="D977" t="e">
        <f>IF(C977=1,'Data Transformation'!$G$3+0.5*'Data Transformation'!$W$25,IF(C978=1,D978-'Data Transformation'!$W$25,FALSE))</f>
        <v>#NUM!</v>
      </c>
      <c r="E977">
        <f t="array" ref="E977">IF(ISLOGICAL(D977),"",FREQUENCY(IF('Data Transformation'!$B$425:$B$8425='Bin Analysis'!$B963,'Data Transformation'!$G$425:$G$8425),D977))</f>
        <v>2001</v>
      </c>
      <c r="F977">
        <f t="shared" si="120"/>
        <v>0</v>
      </c>
      <c r="G977">
        <f>Weighting!$H$17</f>
        <v>0</v>
      </c>
      <c r="H977">
        <f t="array" ref="H977">FREQUENCY(IF('Data Transformation'!$B$4:$B$8425=B963,'Data Transformation'!$G$4:$G$8425),'Bin Analysis'!$B977)</f>
        <v>2073</v>
      </c>
      <c r="I977">
        <f t="shared" si="121"/>
        <v>0</v>
      </c>
      <c r="J977">
        <f t="shared" si="122"/>
        <v>0</v>
      </c>
      <c r="K977">
        <f>J977*Weighting!$W$17</f>
        <v>0</v>
      </c>
      <c r="M977" s="14"/>
    </row>
    <row r="978" spans="1:25" x14ac:dyDescent="0.25">
      <c r="A978" s="32" t="str">
        <f>IF(Weighting!$P$18&gt;0,B978,"")</f>
        <v/>
      </c>
      <c r="B978" t="e">
        <f>Weighting!$C$18</f>
        <v>#DIV/0!</v>
      </c>
      <c r="C978" t="e">
        <f>Weighting!$F$18</f>
        <v>#NUM!</v>
      </c>
      <c r="D978" t="e">
        <f>IF(C978=1,'Data Transformation'!$G$3+0.5*'Data Transformation'!$W$25,IF(C979=1,D979-'Data Transformation'!$W$25,FALSE))</f>
        <v>#NUM!</v>
      </c>
      <c r="E978">
        <f t="array" ref="E978">IF(ISLOGICAL(D978),"",FREQUENCY(IF('Data Transformation'!$B$425:$B$8425='Bin Analysis'!$B963,'Data Transformation'!$G$425:$G$8425),D978))</f>
        <v>2001</v>
      </c>
      <c r="F978">
        <f t="shared" si="120"/>
        <v>0</v>
      </c>
      <c r="G978">
        <f>Weighting!$H$18</f>
        <v>0</v>
      </c>
      <c r="H978">
        <f t="array" ref="H978">FREQUENCY(IF('Data Transformation'!$B$4:$B$8425=B963,'Data Transformation'!$G$4:$G$8425),'Bin Analysis'!$B978)</f>
        <v>2073</v>
      </c>
      <c r="I978">
        <f t="shared" si="121"/>
        <v>0</v>
      </c>
      <c r="J978">
        <f t="shared" si="122"/>
        <v>0</v>
      </c>
      <c r="K978">
        <f>J978*Weighting!$W$18</f>
        <v>0</v>
      </c>
      <c r="M978" s="14"/>
    </row>
    <row r="979" spans="1:25" x14ac:dyDescent="0.25">
      <c r="A979" s="32" t="str">
        <f>IF(Weighting!$P$19&gt;0,B979,"")</f>
        <v/>
      </c>
      <c r="B979" t="e">
        <f>Weighting!$C$19</f>
        <v>#DIV/0!</v>
      </c>
      <c r="C979" t="e">
        <f>Weighting!$F$19</f>
        <v>#NUM!</v>
      </c>
      <c r="D979" t="e">
        <f>IF(C979=1,'Data Transformation'!$G$3+0.5*'Data Transformation'!$W$25,IF(C980=1,D980-'Data Transformation'!$W$25,FALSE))</f>
        <v>#NUM!</v>
      </c>
      <c r="E979">
        <f t="array" ref="E979">IF(ISLOGICAL(D979),"",FREQUENCY(IF('Data Transformation'!$B$425:$B$8425='Bin Analysis'!$B963,'Data Transformation'!$G$425:$G$8425),D979))</f>
        <v>2001</v>
      </c>
      <c r="F979">
        <f t="shared" si="120"/>
        <v>0</v>
      </c>
      <c r="G979">
        <f>Weighting!$H$19</f>
        <v>0</v>
      </c>
      <c r="H979">
        <f t="array" ref="H979">FREQUENCY(IF('Data Transformation'!$B$4:$B$8425=B963,'Data Transformation'!$G$4:$G$8425),'Bin Analysis'!$B979)</f>
        <v>2073</v>
      </c>
      <c r="I979">
        <f t="shared" si="121"/>
        <v>0</v>
      </c>
      <c r="J979">
        <f t="shared" si="122"/>
        <v>0</v>
      </c>
      <c r="K979">
        <f>J979*Weighting!$W$19</f>
        <v>0</v>
      </c>
      <c r="M979" s="14"/>
    </row>
    <row r="980" spans="1:25" x14ac:dyDescent="0.25">
      <c r="A980" s="32" t="str">
        <f>IF(Weighting!$P$20&gt;0,B980,"")</f>
        <v/>
      </c>
      <c r="B980" t="e">
        <f>Weighting!$C$20</f>
        <v>#DIV/0!</v>
      </c>
      <c r="C980" t="e">
        <f>Weighting!$F$20</f>
        <v>#NUM!</v>
      </c>
      <c r="D980" t="e">
        <f>IF(C980=1,'Data Transformation'!$G$3+0.5*'Data Transformation'!$W$25,IF(C981=1,D981-'Data Transformation'!$W$25,FALSE))</f>
        <v>#NUM!</v>
      </c>
      <c r="E980">
        <f t="array" ref="E980">IF(ISLOGICAL(D980),"",FREQUENCY(IF('Data Transformation'!$B$425:$B$8425='Bin Analysis'!$B963,'Data Transformation'!$G$425:$G$8425),D980))</f>
        <v>2001</v>
      </c>
      <c r="F980">
        <f t="shared" si="120"/>
        <v>0</v>
      </c>
      <c r="G980">
        <f>Weighting!$H$20</f>
        <v>0</v>
      </c>
      <c r="H980">
        <f t="array" ref="H980">FREQUENCY(IF('Data Transformation'!$B$4:$B$8425=B963,'Data Transformation'!$G$4:$G$8425),'Bin Analysis'!$B980)</f>
        <v>2073</v>
      </c>
      <c r="I980">
        <f t="shared" si="121"/>
        <v>0</v>
      </c>
      <c r="J980">
        <f t="shared" si="122"/>
        <v>0</v>
      </c>
      <c r="K980">
        <f>J980*Weighting!$W$20</f>
        <v>0</v>
      </c>
      <c r="M980" s="14"/>
    </row>
    <row r="981" spans="1:25" x14ac:dyDescent="0.25">
      <c r="A981" s="32" t="str">
        <f>IF(Weighting!$P$21&gt;0,B981,"")</f>
        <v/>
      </c>
      <c r="B981" t="e">
        <f>Weighting!$C$21</f>
        <v>#DIV/0!</v>
      </c>
      <c r="C981" t="e">
        <f>Weighting!$F$21</f>
        <v>#NUM!</v>
      </c>
      <c r="D981" t="e">
        <f>IF(C981=1,'Data Transformation'!$G$3+0.5*'Data Transformation'!$W$25,IF(C982=1,D982-'Data Transformation'!$W$25,FALSE))</f>
        <v>#NUM!</v>
      </c>
      <c r="E981">
        <f t="array" ref="E981">IF(ISLOGICAL(D981),"",FREQUENCY(IF('Data Transformation'!$B$425:$B$8425='Bin Analysis'!$B963,'Data Transformation'!$G$425:$G$8425),D981))</f>
        <v>2001</v>
      </c>
      <c r="F981">
        <f t="shared" si="120"/>
        <v>0</v>
      </c>
      <c r="G981">
        <f>Weighting!$H$21</f>
        <v>0</v>
      </c>
      <c r="H981">
        <f t="array" ref="H981">FREQUENCY(IF('Data Transformation'!$B$4:$B$8425=B963,'Data Transformation'!$G$4:$G$8425),'Bin Analysis'!$B981)</f>
        <v>2073</v>
      </c>
      <c r="I981">
        <f t="shared" si="121"/>
        <v>0</v>
      </c>
      <c r="J981">
        <f t="shared" si="122"/>
        <v>0</v>
      </c>
      <c r="K981">
        <f>J981*Weighting!$W$21</f>
        <v>0</v>
      </c>
      <c r="M981" s="14"/>
    </row>
    <row r="982" spans="1:25" x14ac:dyDescent="0.25">
      <c r="A982" s="32" t="str">
        <f>IF(Weighting!$P$22&gt;0,B982,"")</f>
        <v/>
      </c>
      <c r="B982" t="e">
        <f>Weighting!$C$22</f>
        <v>#DIV/0!</v>
      </c>
      <c r="C982" t="e">
        <f>Weighting!$F$22</f>
        <v>#NUM!</v>
      </c>
      <c r="D982" t="e">
        <f>IF(C982=1,'Data Transformation'!$G$3+0.5*'Data Transformation'!$W$25,IF(C983=1,D983-'Data Transformation'!$W$25,FALSE))</f>
        <v>#NUM!</v>
      </c>
      <c r="E982">
        <f t="array" ref="E982">IF(ISLOGICAL(D982),"",FREQUENCY(IF('Data Transformation'!$B$425:$B$8425='Bin Analysis'!$B963,'Data Transformation'!$G$425:$G$8425),D982))</f>
        <v>2001</v>
      </c>
      <c r="F982">
        <f t="shared" si="120"/>
        <v>0</v>
      </c>
      <c r="G982">
        <f>Weighting!$H$22</f>
        <v>0</v>
      </c>
      <c r="H982">
        <f t="array" ref="H982">FREQUENCY(IF('Data Transformation'!$B$4:$B$8425=B963,'Data Transformation'!$G$4:$G$8425),'Bin Analysis'!$B982)</f>
        <v>2073</v>
      </c>
      <c r="I982">
        <f t="shared" si="121"/>
        <v>0</v>
      </c>
      <c r="J982">
        <f t="shared" si="122"/>
        <v>0</v>
      </c>
      <c r="K982">
        <f>J982*Weighting!$W$22</f>
        <v>0</v>
      </c>
      <c r="M982" s="14"/>
    </row>
    <row r="983" spans="1:25" x14ac:dyDescent="0.25">
      <c r="A983" s="32" t="str">
        <f>IF(Weighting!$P$23&gt;0,B983,"")</f>
        <v/>
      </c>
      <c r="B983" t="e">
        <f>Weighting!$C$23</f>
        <v>#DIV/0!</v>
      </c>
      <c r="C983" t="e">
        <f>Weighting!$F$23</f>
        <v>#NUM!</v>
      </c>
      <c r="D983" t="e">
        <f>IF(C983=1,'Data Transformation'!$G$3+0.5*'Data Transformation'!$W$25,IF(C984=1,D984-'Data Transformation'!$W$25,FALSE))</f>
        <v>#NUM!</v>
      </c>
      <c r="E983">
        <f t="array" ref="E983">IF(ISLOGICAL(D983),"",FREQUENCY(IF('Data Transformation'!$B$425:$B$8425='Bin Analysis'!$B963,'Data Transformation'!$G$425:$G$8425),D983))</f>
        <v>2001</v>
      </c>
      <c r="F983">
        <f t="shared" si="120"/>
        <v>0</v>
      </c>
      <c r="G983">
        <f>Weighting!$H$23</f>
        <v>0</v>
      </c>
      <c r="H983">
        <f t="array" ref="H983">FREQUENCY(IF('Data Transformation'!$B$4:$B$8425=B963,'Data Transformation'!$G$4:$G$8425),'Bin Analysis'!$B983)</f>
        <v>2073</v>
      </c>
      <c r="I983">
        <f t="shared" si="121"/>
        <v>0</v>
      </c>
      <c r="J983">
        <f t="shared" si="122"/>
        <v>0</v>
      </c>
      <c r="K983">
        <f>J983*Weighting!$W$23</f>
        <v>0</v>
      </c>
      <c r="M983" s="14"/>
    </row>
    <row r="984" spans="1:25" x14ac:dyDescent="0.25">
      <c r="A984" s="32" t="str">
        <f>IF(Weighting!$P$24&gt;0,B984,"")</f>
        <v/>
      </c>
      <c r="B984" t="e">
        <f>Weighting!$C$24</f>
        <v>#DIV/0!</v>
      </c>
      <c r="C984" t="e">
        <f>Weighting!$F$24</f>
        <v>#NUM!</v>
      </c>
      <c r="D984" t="e">
        <f>IF(C984=1,'Data Transformation'!$G$3+0.5*'Data Transformation'!$W$25,IF(C985=1,D985-'Data Transformation'!$W$25,FALSE))</f>
        <v>#NUM!</v>
      </c>
      <c r="E984">
        <f t="array" ref="E984">IF(ISLOGICAL(D984),"",FREQUENCY(IF('Data Transformation'!$B$425:$B$8425='Bin Analysis'!$B963,'Data Transformation'!$G$425:$G$8425),D984))</f>
        <v>2001</v>
      </c>
      <c r="F984">
        <f t="shared" si="120"/>
        <v>0</v>
      </c>
      <c r="G984">
        <f>Weighting!$H$24</f>
        <v>0</v>
      </c>
      <c r="H984">
        <f t="array" ref="H984">FREQUENCY(IF('Data Transformation'!$B$4:$B$8425=B963,'Data Transformation'!$G$4:$G$8425),'Bin Analysis'!$B984)</f>
        <v>2073</v>
      </c>
      <c r="I984">
        <f t="shared" si="121"/>
        <v>0</v>
      </c>
      <c r="J984">
        <f t="shared" si="122"/>
        <v>0</v>
      </c>
      <c r="K984">
        <f>J984*Weighting!$W$24</f>
        <v>0</v>
      </c>
      <c r="M984" s="14"/>
    </row>
    <row r="985" spans="1:25" x14ac:dyDescent="0.25">
      <c r="A985" s="32" t="str">
        <f>IF(Weighting!$P$25&gt;0,B985,"")</f>
        <v/>
      </c>
      <c r="B985" t="e">
        <f>Weighting!$C$25</f>
        <v>#DIV/0!</v>
      </c>
      <c r="C985" t="e">
        <f>Weighting!$F$25</f>
        <v>#NUM!</v>
      </c>
      <c r="D985" t="e">
        <f>IF(C985=1,'Data Transformation'!$G$3+0.5*'Data Transformation'!$W$25,IF(C986=1,D986-'Data Transformation'!$W$25,FALSE))</f>
        <v>#NUM!</v>
      </c>
      <c r="E985">
        <f t="array" ref="E985">IF(ISLOGICAL(D985),"",FREQUENCY(IF('Data Transformation'!$B$425:$B$8425='Bin Analysis'!$B963,'Data Transformation'!$G$425:$G$8425),D985))</f>
        <v>2001</v>
      </c>
      <c r="F985">
        <f t="shared" si="120"/>
        <v>0</v>
      </c>
      <c r="G985">
        <f>Weighting!$H$25</f>
        <v>0</v>
      </c>
      <c r="H985">
        <f t="array" ref="H985">FREQUENCY(IF('Data Transformation'!$B$4:$B$8425=B963,'Data Transformation'!$G$4:$G$8425),'Bin Analysis'!$B985)</f>
        <v>2073</v>
      </c>
      <c r="I985">
        <f t="shared" si="121"/>
        <v>0</v>
      </c>
      <c r="J985">
        <f t="shared" si="122"/>
        <v>0</v>
      </c>
      <c r="K985">
        <f>J985*Weighting!$W$25</f>
        <v>0</v>
      </c>
      <c r="M985" s="14"/>
    </row>
    <row r="986" spans="1:25" x14ac:dyDescent="0.25">
      <c r="O986"/>
      <c r="P986"/>
      <c r="Q986"/>
      <c r="R986"/>
    </row>
    <row r="987" spans="1:25" ht="23.25" x14ac:dyDescent="0.35">
      <c r="A987" s="21" t="s">
        <v>0</v>
      </c>
      <c r="B987" s="21" t="str">
        <f>IFERROR(VLOOKUP(C987,'Data Transformation'!$L$6:$M$426,2,FALSE),"")</f>
        <v/>
      </c>
      <c r="C987" s="21">
        <f>C963+1</f>
        <v>41</v>
      </c>
      <c r="D987" s="21"/>
      <c r="E987" s="21"/>
      <c r="F987" s="21"/>
      <c r="G987" s="21"/>
      <c r="H987" s="22"/>
      <c r="I987" s="22"/>
      <c r="J987" s="22"/>
      <c r="K987" s="21"/>
      <c r="L987" s="21" t="str">
        <f>B987</f>
        <v/>
      </c>
      <c r="M987" s="23" t="e">
        <f>INDEX('Data Transformation'!$O$4:$O$424,MATCH($B987,'Data Transformation'!$M$4:$M$424,0),MATCH($M$2,'Data Transformation'!$O$3,0))</f>
        <v>#N/A</v>
      </c>
      <c r="N987" s="27" t="e">
        <f>IF('Input and Summary Results'!$J$16="minimum",'Bin Analysis'!X988/(M987-1),'Bin Analysis'!Y987/('Bin Analysis'!M987-1))</f>
        <v>#N/A</v>
      </c>
      <c r="O987" s="27" t="e">
        <f>IF(M987=FALSE,NA(),(VLOOKUP(1,C990:K1009,4,FALSE))/(M987-1))</f>
        <v>#N/A</v>
      </c>
      <c r="P987" s="27" t="e">
        <f>IF(M987=FALSE,NA(),SUM(J990:J1009)/Weighting!$S$5)</f>
        <v>#N/A</v>
      </c>
      <c r="Q987" s="27" t="e">
        <f>IF(M987=FALSE,NA(),SUM(K990:K1009)/Weighting!$S$6)</f>
        <v>#N/A</v>
      </c>
      <c r="R987" s="27" t="e">
        <f>IF(M987=FALSE,NA(),(VLOOKUP(1,G990:K1009,3,FALSE))/(M987-1))</f>
        <v>#N/A</v>
      </c>
      <c r="S987" s="22" t="e">
        <f>IF(M987=FALSE,NA(),IF(SUM(J990:J1009)=2,"yes","no"))</f>
        <v>#N/A</v>
      </c>
      <c r="X987" s="2" cm="2">
        <f t="array" ref="X987:X988">FREQUENCY(IF('Data Transformation'!$B$425:$B$6424='Bin Analysis'!L987,'Data Transformation'!$G$425:$G$6424),'Data Transformation'!$U$11)</f>
        <v>0</v>
      </c>
      <c r="Y987" s="2" cm="2">
        <f t="array" ref="Y987:Y988">FREQUENCY(IF('Data Transformation'!$B$425:$B$6424='Bin Analysis'!L987,'Data Transformation'!$G$425:$G$6424),'Data Transformation'!$U$12)</f>
        <v>0</v>
      </c>
    </row>
    <row r="988" spans="1:25" x14ac:dyDescent="0.25">
      <c r="A988" s="14" t="s">
        <v>67</v>
      </c>
      <c r="B988" t="s">
        <v>47</v>
      </c>
      <c r="C988" t="s">
        <v>5</v>
      </c>
      <c r="D988" t="s">
        <v>98</v>
      </c>
      <c r="E988" t="s">
        <v>99</v>
      </c>
      <c r="F988" t="s">
        <v>100</v>
      </c>
      <c r="G988" t="s">
        <v>69</v>
      </c>
      <c r="H988" t="s">
        <v>31</v>
      </c>
      <c r="I988" t="s">
        <v>32</v>
      </c>
      <c r="J988" t="s">
        <v>46</v>
      </c>
      <c r="K988" s="14" t="s">
        <v>45</v>
      </c>
      <c r="M988" s="14"/>
      <c r="X988" s="2">
        <v>0</v>
      </c>
      <c r="Y988" s="2">
        <v>0</v>
      </c>
    </row>
    <row r="989" spans="1:25" x14ac:dyDescent="0.25">
      <c r="A989" s="32"/>
      <c r="D989" t="e">
        <f>IF(C989=1,'Data Transformation'!$G$3+0.5*'Data Transformation'!$W$25,IF(C990=1,D990-'Data Transformation'!$W$25,FALSE))</f>
        <v>#NUM!</v>
      </c>
      <c r="E989">
        <f t="array" ref="E989">IF(ISLOGICAL(D989),"",FREQUENCY(IF('Data Transformation'!$B$425:$B$8425='Bin Analysis'!$B987,'Data Transformation'!$G$425:$G$8425),D989))</f>
        <v>2001</v>
      </c>
      <c r="F989" t="e">
        <f>IF(ISLOGICAL(D989),"",E989-E988)</f>
        <v>#VALUE!</v>
      </c>
      <c r="M989" s="14"/>
    </row>
    <row r="990" spans="1:25" x14ac:dyDescent="0.25">
      <c r="A990" s="32" t="e">
        <f>IF(Weighting!$P$6&gt;0,B990,"")</f>
        <v>#NUM!</v>
      </c>
      <c r="B990" t="e">
        <f>Weighting!$C$6</f>
        <v>#DIV/0!</v>
      </c>
      <c r="C990" t="e">
        <f>Weighting!$F$6</f>
        <v>#NUM!</v>
      </c>
      <c r="D990" t="e">
        <f>IF(C990=1,'Data Transformation'!$G$3+0.5*'Data Transformation'!$W$25,IF(C991=1,D991-'Data Transformation'!$W$25,FALSE))</f>
        <v>#NUM!</v>
      </c>
      <c r="E990">
        <f t="array" ref="E990">IF(ISLOGICAL(D990),"",FREQUENCY(IF('Data Transformation'!$B$425:$B$8425='Bin Analysis'!$B987,'Data Transformation'!$G$425:$G$8425),D990))</f>
        <v>2001</v>
      </c>
      <c r="F990">
        <f>IF(ISLOGICAL(D990),"",E990-E989)</f>
        <v>0</v>
      </c>
      <c r="G990">
        <f>Weighting!$H$6</f>
        <v>1</v>
      </c>
      <c r="H990">
        <f t="array" ref="H990">FREQUENCY(IF('Data Transformation'!$B$4:$B$8425=B987,'Data Transformation'!$G$4:$G$8425),'Bin Analysis'!$B990)</f>
        <v>2073</v>
      </c>
      <c r="I990">
        <f>H990-H989</f>
        <v>2073</v>
      </c>
      <c r="J990">
        <f>IF(I990=0,0,1)</f>
        <v>1</v>
      </c>
      <c r="K990" t="e">
        <f>J990*Weighting!$W$6</f>
        <v>#NUM!</v>
      </c>
      <c r="M990" s="14"/>
    </row>
    <row r="991" spans="1:25" x14ac:dyDescent="0.25">
      <c r="A991" s="32" t="str">
        <f>IF(Weighting!$P$7&gt;0,B991,"")</f>
        <v/>
      </c>
      <c r="B991" t="e">
        <f>Weighting!$C$7</f>
        <v>#DIV/0!</v>
      </c>
      <c r="C991" t="e">
        <f>Weighting!$F$7</f>
        <v>#NUM!</v>
      </c>
      <c r="D991" t="e">
        <f>IF(C991=1,'Data Transformation'!$G$3+0.5*'Data Transformation'!$W$25,IF(C992=1,D992-'Data Transformation'!$W$25,FALSE))</f>
        <v>#NUM!</v>
      </c>
      <c r="E991">
        <f t="array" ref="E991">IF(ISLOGICAL(D991),"",FREQUENCY(IF('Data Transformation'!$B$425:$B$8425='Bin Analysis'!$B987,'Data Transformation'!$G$425:$G$8425),D991))</f>
        <v>2001</v>
      </c>
      <c r="F991">
        <f t="shared" ref="F991:F1009" si="123">IF(ISLOGICAL(D991),"",E991-E990)</f>
        <v>0</v>
      </c>
      <c r="G991">
        <f>Weighting!$H$7</f>
        <v>0</v>
      </c>
      <c r="H991">
        <f t="array" ref="H991">FREQUENCY(IF('Data Transformation'!$B$4:$B$8425=B987,'Data Transformation'!$G$4:$G$8425),'Bin Analysis'!$B991)</f>
        <v>2073</v>
      </c>
      <c r="I991">
        <f t="shared" ref="I991:I1009" si="124">H991-H990</f>
        <v>0</v>
      </c>
      <c r="J991">
        <f>IF(I991=0,0,1)</f>
        <v>0</v>
      </c>
      <c r="K991">
        <f>J991*Weighting!$W$7</f>
        <v>0</v>
      </c>
      <c r="M991" s="14"/>
    </row>
    <row r="992" spans="1:25" x14ac:dyDescent="0.25">
      <c r="A992" s="32" t="str">
        <f>IF(Weighting!$P$8&gt;0,B992,"")</f>
        <v/>
      </c>
      <c r="B992" t="e">
        <f>Weighting!$C$8</f>
        <v>#DIV/0!</v>
      </c>
      <c r="C992" t="e">
        <f>Weighting!$F$8</f>
        <v>#NUM!</v>
      </c>
      <c r="D992" t="e">
        <f>IF(C992=1,'Data Transformation'!$G$3+0.5*'Data Transformation'!$W$25,IF(C993=1,D993-'Data Transformation'!$W$25,FALSE))</f>
        <v>#NUM!</v>
      </c>
      <c r="E992">
        <f t="array" ref="E992">IF(ISLOGICAL(D992),"",FREQUENCY(IF('Data Transformation'!$B$425:$B$8425='Bin Analysis'!$B987,'Data Transformation'!$G$425:$G$8425),D992))</f>
        <v>2001</v>
      </c>
      <c r="F992">
        <f t="shared" si="123"/>
        <v>0</v>
      </c>
      <c r="G992">
        <f>Weighting!$H$8</f>
        <v>0</v>
      </c>
      <c r="H992">
        <f t="array" ref="H992">FREQUENCY(IF('Data Transformation'!$B$4:$B$8425=B987,'Data Transformation'!$G$4:$G$8425),'Bin Analysis'!$B992)</f>
        <v>2073</v>
      </c>
      <c r="I992">
        <f t="shared" si="124"/>
        <v>0</v>
      </c>
      <c r="J992">
        <f t="shared" ref="J992:J1009" si="125">IF(I992=0,0,1)</f>
        <v>0</v>
      </c>
      <c r="K992">
        <f>J992*Weighting!$W$8</f>
        <v>0</v>
      </c>
      <c r="M992" s="14"/>
    </row>
    <row r="993" spans="1:13" x14ac:dyDescent="0.25">
      <c r="A993" s="32" t="str">
        <f>IF(Weighting!$P$9&gt;0,B993,"")</f>
        <v/>
      </c>
      <c r="B993" s="50" t="e">
        <f>Weighting!$C$9</f>
        <v>#DIV/0!</v>
      </c>
      <c r="C993" t="e">
        <f>Weighting!$F$9</f>
        <v>#NUM!</v>
      </c>
      <c r="D993" t="e">
        <f>IF(C993=1,'Data Transformation'!$G$3+0.5*'Data Transformation'!$W$25,IF(C994=1,D994-'Data Transformation'!$W$25,FALSE))</f>
        <v>#NUM!</v>
      </c>
      <c r="E993">
        <f t="array" ref="E993">IF(ISLOGICAL(D993),"",FREQUENCY(IF('Data Transformation'!$B$425:$B$8425='Bin Analysis'!$B987,'Data Transformation'!$G$425:$G$8425),D993))</f>
        <v>2001</v>
      </c>
      <c r="F993">
        <f t="shared" si="123"/>
        <v>0</v>
      </c>
      <c r="G993">
        <f>Weighting!$H$9</f>
        <v>0</v>
      </c>
      <c r="H993">
        <f t="array" ref="H993">FREQUENCY(IF('Data Transformation'!$B$4:$B$8425=B987,'Data Transformation'!$G$4:$G$8425),'Bin Analysis'!$B993)</f>
        <v>2073</v>
      </c>
      <c r="I993">
        <f t="shared" si="124"/>
        <v>0</v>
      </c>
      <c r="J993">
        <f t="shared" si="125"/>
        <v>0</v>
      </c>
      <c r="K993">
        <f>J993*Weighting!$W$9</f>
        <v>0</v>
      </c>
      <c r="M993" s="14"/>
    </row>
    <row r="994" spans="1:13" x14ac:dyDescent="0.25">
      <c r="A994" s="32" t="str">
        <f>IF(Weighting!$P$10&gt;0,B994,"")</f>
        <v/>
      </c>
      <c r="B994" t="e">
        <f>Weighting!$C$10</f>
        <v>#DIV/0!</v>
      </c>
      <c r="C994" t="e">
        <f>Weighting!$F$10</f>
        <v>#NUM!</v>
      </c>
      <c r="D994" t="e">
        <f>IF(C994=1,'Data Transformation'!$G$3+0.5*'Data Transformation'!$W$25,IF(C995=1,D995-'Data Transformation'!$W$25,FALSE))</f>
        <v>#NUM!</v>
      </c>
      <c r="E994">
        <f t="array" ref="E994">IF(ISLOGICAL(D994),"",FREQUENCY(IF('Data Transformation'!$B$425:$B$8425='Bin Analysis'!$B987,'Data Transformation'!$G$425:$G$8425),D994))</f>
        <v>2001</v>
      </c>
      <c r="F994">
        <f t="shared" si="123"/>
        <v>0</v>
      </c>
      <c r="G994">
        <f>Weighting!$H$10</f>
        <v>0</v>
      </c>
      <c r="H994">
        <f t="array" ref="H994">FREQUENCY(IF('Data Transformation'!$B$4:$B$8425=B987,'Data Transformation'!$G$4:$G$8425),'Bin Analysis'!$B994)</f>
        <v>2073</v>
      </c>
      <c r="I994">
        <f t="shared" si="124"/>
        <v>0</v>
      </c>
      <c r="J994">
        <f t="shared" si="125"/>
        <v>0</v>
      </c>
      <c r="K994">
        <f>J994*Weighting!$W$10</f>
        <v>0</v>
      </c>
      <c r="M994" s="14"/>
    </row>
    <row r="995" spans="1:13" x14ac:dyDescent="0.25">
      <c r="A995" s="32" t="str">
        <f>IF(Weighting!$P$11&gt;0,B995,"")</f>
        <v/>
      </c>
      <c r="B995" t="e">
        <f>Weighting!$C$11</f>
        <v>#DIV/0!</v>
      </c>
      <c r="C995" t="e">
        <f>Weighting!$F$11</f>
        <v>#NUM!</v>
      </c>
      <c r="D995" t="e">
        <f>IF(C995=1,'Data Transformation'!$G$3+0.5*'Data Transformation'!$W$25,IF(C996=1,D996-'Data Transformation'!$W$25,FALSE))</f>
        <v>#NUM!</v>
      </c>
      <c r="E995">
        <f t="array" ref="E995">IF(ISLOGICAL(D995),"",FREQUENCY(IF('Data Transformation'!$B$425:$B$8425='Bin Analysis'!$B987,'Data Transformation'!$G$425:$G$8425),D995))</f>
        <v>2001</v>
      </c>
      <c r="F995">
        <f t="shared" si="123"/>
        <v>0</v>
      </c>
      <c r="G995">
        <f>Weighting!$H$11</f>
        <v>0</v>
      </c>
      <c r="H995">
        <f t="array" ref="H995">FREQUENCY(IF('Data Transformation'!$B$4:$B$8425=B987,'Data Transformation'!$G$4:$G$8425),'Bin Analysis'!$B995)</f>
        <v>2073</v>
      </c>
      <c r="I995">
        <f t="shared" si="124"/>
        <v>0</v>
      </c>
      <c r="J995">
        <f t="shared" si="125"/>
        <v>0</v>
      </c>
      <c r="K995">
        <f>J995*Weighting!$W$11</f>
        <v>0</v>
      </c>
      <c r="M995" s="14"/>
    </row>
    <row r="996" spans="1:13" x14ac:dyDescent="0.25">
      <c r="A996" s="32" t="str">
        <f>IF(Weighting!$P$12&gt;0,B996,"")</f>
        <v/>
      </c>
      <c r="B996" t="e">
        <f>Weighting!$C$12</f>
        <v>#DIV/0!</v>
      </c>
      <c r="C996" t="e">
        <f>Weighting!$F$12</f>
        <v>#NUM!</v>
      </c>
      <c r="D996" t="e">
        <f>IF(C996=1,'Data Transformation'!$G$3+0.5*'Data Transformation'!$W$25,IF(C997=1,D997-'Data Transformation'!$W$25,FALSE))</f>
        <v>#NUM!</v>
      </c>
      <c r="E996">
        <f t="array" ref="E996">IF(ISLOGICAL(D996),"",FREQUENCY(IF('Data Transformation'!$B$425:$B$8425='Bin Analysis'!$B987,'Data Transformation'!$G$425:$G$8425),D996))</f>
        <v>2001</v>
      </c>
      <c r="F996">
        <f t="shared" si="123"/>
        <v>0</v>
      </c>
      <c r="G996">
        <f>Weighting!$H$12</f>
        <v>0</v>
      </c>
      <c r="H996">
        <f t="array" ref="H996">FREQUENCY(IF('Data Transformation'!$B$4:$B$8425=B987,'Data Transformation'!$G$4:$G$8425),'Bin Analysis'!$B996)</f>
        <v>2073</v>
      </c>
      <c r="I996">
        <f t="shared" si="124"/>
        <v>0</v>
      </c>
      <c r="J996">
        <f t="shared" si="125"/>
        <v>0</v>
      </c>
      <c r="K996">
        <f>J996*Weighting!$W$12</f>
        <v>0</v>
      </c>
      <c r="M996" s="14"/>
    </row>
    <row r="997" spans="1:13" x14ac:dyDescent="0.25">
      <c r="A997" s="32" t="str">
        <f>IF(Weighting!$P$13&gt;0,B997,"")</f>
        <v/>
      </c>
      <c r="B997" t="e">
        <f>Weighting!$C$13</f>
        <v>#DIV/0!</v>
      </c>
      <c r="C997" t="e">
        <f>Weighting!$F$13</f>
        <v>#NUM!</v>
      </c>
      <c r="D997" t="e">
        <f>IF(C997=1,'Data Transformation'!$G$3+0.5*'Data Transformation'!$W$25,IF(C998=1,D998-'Data Transformation'!$W$25,FALSE))</f>
        <v>#NUM!</v>
      </c>
      <c r="E997">
        <f t="array" ref="E997">IF(ISLOGICAL(D997),"",FREQUENCY(IF('Data Transformation'!$B$425:$B$8425='Bin Analysis'!$B987,'Data Transformation'!$G$425:$G$8425),D997))</f>
        <v>2001</v>
      </c>
      <c r="F997">
        <f t="shared" si="123"/>
        <v>0</v>
      </c>
      <c r="G997">
        <f>Weighting!$H$13</f>
        <v>0</v>
      </c>
      <c r="H997">
        <f t="array" ref="H997">FREQUENCY(IF('Data Transformation'!$B$4:$B$8425=B987,'Data Transformation'!$G$4:$G$8425),'Bin Analysis'!$B997)</f>
        <v>2073</v>
      </c>
      <c r="I997">
        <f t="shared" si="124"/>
        <v>0</v>
      </c>
      <c r="J997">
        <f t="shared" si="125"/>
        <v>0</v>
      </c>
      <c r="K997">
        <f>J997*Weighting!$W$13</f>
        <v>0</v>
      </c>
      <c r="M997" s="14"/>
    </row>
    <row r="998" spans="1:13" x14ac:dyDescent="0.25">
      <c r="A998" s="32" t="str">
        <f>IF(Weighting!$P$14&gt;0,B998,"")</f>
        <v/>
      </c>
      <c r="B998" t="e">
        <f>Weighting!$C$14</f>
        <v>#DIV/0!</v>
      </c>
      <c r="C998" t="e">
        <f>Weighting!$F$14</f>
        <v>#NUM!</v>
      </c>
      <c r="D998" t="e">
        <f>IF(C998=1,'Data Transformation'!$G$3+0.5*'Data Transformation'!$W$25,IF(C999=1,D999-'Data Transformation'!$W$25,FALSE))</f>
        <v>#NUM!</v>
      </c>
      <c r="E998">
        <f t="array" ref="E998">IF(ISLOGICAL(D998),"",FREQUENCY(IF('Data Transformation'!$B$425:$B$8425='Bin Analysis'!$B987,'Data Transformation'!$G$425:$G$8425),D998))</f>
        <v>2001</v>
      </c>
      <c r="F998">
        <f t="shared" si="123"/>
        <v>0</v>
      </c>
      <c r="G998">
        <f>Weighting!$H$14</f>
        <v>0</v>
      </c>
      <c r="H998">
        <f t="array" ref="H998">FREQUENCY(IF('Data Transformation'!$B$4:$B$8425=B987,'Data Transformation'!$G$4:$G$8425),'Bin Analysis'!$B998)</f>
        <v>2073</v>
      </c>
      <c r="I998">
        <f t="shared" si="124"/>
        <v>0</v>
      </c>
      <c r="J998">
        <f t="shared" si="125"/>
        <v>0</v>
      </c>
      <c r="K998">
        <f>J998*Weighting!$W$14</f>
        <v>0</v>
      </c>
      <c r="M998" s="14"/>
    </row>
    <row r="999" spans="1:13" x14ac:dyDescent="0.25">
      <c r="A999" s="32" t="str">
        <f>IF(Weighting!$P$15&gt;0,B999,"")</f>
        <v/>
      </c>
      <c r="B999" t="e">
        <f>Weighting!$C$15</f>
        <v>#DIV/0!</v>
      </c>
      <c r="C999" t="e">
        <f>Weighting!$F$15</f>
        <v>#NUM!</v>
      </c>
      <c r="D999" t="e">
        <f>IF(C999=1,'Data Transformation'!$G$3+0.5*'Data Transformation'!$W$25,IF(C1000=1,D1000-'Data Transformation'!$W$25,FALSE))</f>
        <v>#NUM!</v>
      </c>
      <c r="E999">
        <f t="array" ref="E999">IF(ISLOGICAL(D999),"",FREQUENCY(IF('Data Transformation'!$B$425:$B$8425='Bin Analysis'!$B987,'Data Transformation'!$G$425:$G$8425),D999))</f>
        <v>2001</v>
      </c>
      <c r="F999">
        <f t="shared" si="123"/>
        <v>0</v>
      </c>
      <c r="G999">
        <f>Weighting!$H$15</f>
        <v>0</v>
      </c>
      <c r="H999">
        <f t="array" ref="H999">FREQUENCY(IF('Data Transformation'!$B$4:$B$8425=B987,'Data Transformation'!$G$4:$G$8425),'Bin Analysis'!$B999)</f>
        <v>2073</v>
      </c>
      <c r="I999">
        <f t="shared" si="124"/>
        <v>0</v>
      </c>
      <c r="J999">
        <f t="shared" si="125"/>
        <v>0</v>
      </c>
      <c r="K999">
        <f>J999*Weighting!$W$15</f>
        <v>0</v>
      </c>
      <c r="M999" s="14"/>
    </row>
    <row r="1000" spans="1:13" x14ac:dyDescent="0.25">
      <c r="A1000" s="32" t="str">
        <f>IF(Weighting!$P$16&gt;0,B1000,"")</f>
        <v/>
      </c>
      <c r="B1000" t="e">
        <f>Weighting!$C$16</f>
        <v>#DIV/0!</v>
      </c>
      <c r="C1000" t="e">
        <f>Weighting!$F$16</f>
        <v>#NUM!</v>
      </c>
      <c r="D1000" t="e">
        <f>IF(C1000=1,'Data Transformation'!$G$3+0.5*'Data Transformation'!$W$25,IF(C1001=1,D1001-'Data Transformation'!$W$25,FALSE))</f>
        <v>#NUM!</v>
      </c>
      <c r="E1000">
        <f t="array" ref="E1000">IF(ISLOGICAL(D1000),"",FREQUENCY(IF('Data Transformation'!$B$425:$B$8425='Bin Analysis'!$B987,'Data Transformation'!$G$425:$G$8425),D1000))</f>
        <v>2001</v>
      </c>
      <c r="F1000">
        <f t="shared" si="123"/>
        <v>0</v>
      </c>
      <c r="G1000">
        <f>Weighting!$H$16</f>
        <v>0</v>
      </c>
      <c r="H1000">
        <f t="array" ref="H1000">FREQUENCY(IF('Data Transformation'!$B$4:$B$8425=B987,'Data Transformation'!$G$4:$G$8425),'Bin Analysis'!$B1000)</f>
        <v>2073</v>
      </c>
      <c r="I1000">
        <f t="shared" si="124"/>
        <v>0</v>
      </c>
      <c r="J1000">
        <f t="shared" si="125"/>
        <v>0</v>
      </c>
      <c r="K1000">
        <f>J1000*Weighting!$W$16</f>
        <v>0</v>
      </c>
      <c r="M1000" s="14"/>
    </row>
    <row r="1001" spans="1:13" x14ac:dyDescent="0.25">
      <c r="A1001" s="32" t="str">
        <f>IF(Weighting!$P$17&gt;0,B1001,"")</f>
        <v/>
      </c>
      <c r="B1001" t="e">
        <f>Weighting!$C$17</f>
        <v>#DIV/0!</v>
      </c>
      <c r="C1001" t="e">
        <f>Weighting!$F$17</f>
        <v>#NUM!</v>
      </c>
      <c r="D1001" t="e">
        <f>IF(C1001=1,'Data Transformation'!$G$3+0.5*'Data Transformation'!$W$25,IF(C1002=1,D1002-'Data Transformation'!$W$25,FALSE))</f>
        <v>#NUM!</v>
      </c>
      <c r="E1001">
        <f t="array" ref="E1001">IF(ISLOGICAL(D1001),"",FREQUENCY(IF('Data Transformation'!$B$425:$B$8425='Bin Analysis'!$B987,'Data Transformation'!$G$425:$G$8425),D1001))</f>
        <v>2001</v>
      </c>
      <c r="F1001">
        <f t="shared" si="123"/>
        <v>0</v>
      </c>
      <c r="G1001">
        <f>Weighting!$H$17</f>
        <v>0</v>
      </c>
      <c r="H1001">
        <f t="array" ref="H1001">FREQUENCY(IF('Data Transformation'!$B$4:$B$8425=B987,'Data Transformation'!$G$4:$G$8425),'Bin Analysis'!$B1001)</f>
        <v>2073</v>
      </c>
      <c r="I1001">
        <f t="shared" si="124"/>
        <v>0</v>
      </c>
      <c r="J1001">
        <f t="shared" si="125"/>
        <v>0</v>
      </c>
      <c r="K1001">
        <f>J1001*Weighting!$W$17</f>
        <v>0</v>
      </c>
      <c r="M1001" s="14"/>
    </row>
    <row r="1002" spans="1:13" x14ac:dyDescent="0.25">
      <c r="A1002" s="32" t="str">
        <f>IF(Weighting!$P$18&gt;0,B1002,"")</f>
        <v/>
      </c>
      <c r="B1002" t="e">
        <f>Weighting!$C$18</f>
        <v>#DIV/0!</v>
      </c>
      <c r="C1002" t="e">
        <f>Weighting!$F$18</f>
        <v>#NUM!</v>
      </c>
      <c r="D1002" t="e">
        <f>IF(C1002=1,'Data Transformation'!$G$3+0.5*'Data Transformation'!$W$25,IF(C1003=1,D1003-'Data Transformation'!$W$25,FALSE))</f>
        <v>#NUM!</v>
      </c>
      <c r="E1002">
        <f t="array" ref="E1002">IF(ISLOGICAL(D1002),"",FREQUENCY(IF('Data Transformation'!$B$425:$B$8425='Bin Analysis'!$B987,'Data Transformation'!$G$425:$G$8425),D1002))</f>
        <v>2001</v>
      </c>
      <c r="F1002">
        <f t="shared" si="123"/>
        <v>0</v>
      </c>
      <c r="G1002">
        <f>Weighting!$H$18</f>
        <v>0</v>
      </c>
      <c r="H1002">
        <f t="array" ref="H1002">FREQUENCY(IF('Data Transformation'!$B$4:$B$8425=B987,'Data Transformation'!$G$4:$G$8425),'Bin Analysis'!$B1002)</f>
        <v>2073</v>
      </c>
      <c r="I1002">
        <f t="shared" si="124"/>
        <v>0</v>
      </c>
      <c r="J1002">
        <f t="shared" si="125"/>
        <v>0</v>
      </c>
      <c r="K1002">
        <f>J1002*Weighting!$W$18</f>
        <v>0</v>
      </c>
      <c r="M1002" s="14"/>
    </row>
    <row r="1003" spans="1:13" x14ac:dyDescent="0.25">
      <c r="A1003" s="32" t="str">
        <f>IF(Weighting!$P$19&gt;0,B1003,"")</f>
        <v/>
      </c>
      <c r="B1003" t="e">
        <f>Weighting!$C$19</f>
        <v>#DIV/0!</v>
      </c>
      <c r="C1003" t="e">
        <f>Weighting!$F$19</f>
        <v>#NUM!</v>
      </c>
      <c r="D1003" t="e">
        <f>IF(C1003=1,'Data Transformation'!$G$3+0.5*'Data Transformation'!$W$25,IF(C1004=1,D1004-'Data Transformation'!$W$25,FALSE))</f>
        <v>#NUM!</v>
      </c>
      <c r="E1003">
        <f t="array" ref="E1003">IF(ISLOGICAL(D1003),"",FREQUENCY(IF('Data Transformation'!$B$425:$B$8425='Bin Analysis'!$B987,'Data Transformation'!$G$425:$G$8425),D1003))</f>
        <v>2001</v>
      </c>
      <c r="F1003">
        <f t="shared" si="123"/>
        <v>0</v>
      </c>
      <c r="G1003">
        <f>Weighting!$H$19</f>
        <v>0</v>
      </c>
      <c r="H1003">
        <f t="array" ref="H1003">FREQUENCY(IF('Data Transformation'!$B$4:$B$8425=B987,'Data Transformation'!$G$4:$G$8425),'Bin Analysis'!$B1003)</f>
        <v>2073</v>
      </c>
      <c r="I1003">
        <f t="shared" si="124"/>
        <v>0</v>
      </c>
      <c r="J1003">
        <f t="shared" si="125"/>
        <v>0</v>
      </c>
      <c r="K1003">
        <f>J1003*Weighting!$W$19</f>
        <v>0</v>
      </c>
      <c r="M1003" s="14"/>
    </row>
    <row r="1004" spans="1:13" x14ac:dyDescent="0.25">
      <c r="A1004" s="32" t="str">
        <f>IF(Weighting!$P$20&gt;0,B1004,"")</f>
        <v/>
      </c>
      <c r="B1004" t="e">
        <f>Weighting!$C$20</f>
        <v>#DIV/0!</v>
      </c>
      <c r="C1004" t="e">
        <f>Weighting!$F$20</f>
        <v>#NUM!</v>
      </c>
      <c r="D1004" t="e">
        <f>IF(C1004=1,'Data Transformation'!$G$3+0.5*'Data Transformation'!$W$25,IF(C1005=1,D1005-'Data Transformation'!$W$25,FALSE))</f>
        <v>#NUM!</v>
      </c>
      <c r="E1004">
        <f t="array" ref="E1004">IF(ISLOGICAL(D1004),"",FREQUENCY(IF('Data Transformation'!$B$425:$B$8425='Bin Analysis'!$B987,'Data Transformation'!$G$425:$G$8425),D1004))</f>
        <v>2001</v>
      </c>
      <c r="F1004">
        <f t="shared" si="123"/>
        <v>0</v>
      </c>
      <c r="G1004">
        <f>Weighting!$H$20</f>
        <v>0</v>
      </c>
      <c r="H1004">
        <f t="array" ref="H1004">FREQUENCY(IF('Data Transformation'!$B$4:$B$8425=B987,'Data Transformation'!$G$4:$G$8425),'Bin Analysis'!$B1004)</f>
        <v>2073</v>
      </c>
      <c r="I1004">
        <f t="shared" si="124"/>
        <v>0</v>
      </c>
      <c r="J1004">
        <f t="shared" si="125"/>
        <v>0</v>
      </c>
      <c r="K1004">
        <f>J1004*Weighting!$W$20</f>
        <v>0</v>
      </c>
      <c r="M1004" s="14"/>
    </row>
    <row r="1005" spans="1:13" x14ac:dyDescent="0.25">
      <c r="A1005" s="32" t="str">
        <f>IF(Weighting!$P$21&gt;0,B1005,"")</f>
        <v/>
      </c>
      <c r="B1005" t="e">
        <f>Weighting!$C$21</f>
        <v>#DIV/0!</v>
      </c>
      <c r="C1005" t="e">
        <f>Weighting!$F$21</f>
        <v>#NUM!</v>
      </c>
      <c r="D1005" t="e">
        <f>IF(C1005=1,'Data Transformation'!$G$3+0.5*'Data Transformation'!$W$25,IF(C1006=1,D1006-'Data Transformation'!$W$25,FALSE))</f>
        <v>#NUM!</v>
      </c>
      <c r="E1005">
        <f t="array" ref="E1005">IF(ISLOGICAL(D1005),"",FREQUENCY(IF('Data Transformation'!$B$425:$B$8425='Bin Analysis'!$B987,'Data Transformation'!$G$425:$G$8425),D1005))</f>
        <v>2001</v>
      </c>
      <c r="F1005">
        <f t="shared" si="123"/>
        <v>0</v>
      </c>
      <c r="G1005">
        <f>Weighting!$H$21</f>
        <v>0</v>
      </c>
      <c r="H1005">
        <f t="array" ref="H1005">FREQUENCY(IF('Data Transformation'!$B$4:$B$8425=B987,'Data Transformation'!$G$4:$G$8425),'Bin Analysis'!$B1005)</f>
        <v>2073</v>
      </c>
      <c r="I1005">
        <f t="shared" si="124"/>
        <v>0</v>
      </c>
      <c r="J1005">
        <f t="shared" si="125"/>
        <v>0</v>
      </c>
      <c r="K1005">
        <f>J1005*Weighting!$W$21</f>
        <v>0</v>
      </c>
      <c r="M1005" s="14"/>
    </row>
    <row r="1006" spans="1:13" x14ac:dyDescent="0.25">
      <c r="A1006" s="32" t="str">
        <f>IF(Weighting!$P$22&gt;0,B1006,"")</f>
        <v/>
      </c>
      <c r="B1006" t="e">
        <f>Weighting!$C$22</f>
        <v>#DIV/0!</v>
      </c>
      <c r="C1006" t="e">
        <f>Weighting!$F$22</f>
        <v>#NUM!</v>
      </c>
      <c r="D1006" t="e">
        <f>IF(C1006=1,'Data Transformation'!$G$3+0.5*'Data Transformation'!$W$25,IF(C1007=1,D1007-'Data Transformation'!$W$25,FALSE))</f>
        <v>#NUM!</v>
      </c>
      <c r="E1006">
        <f t="array" ref="E1006">IF(ISLOGICAL(D1006),"",FREQUENCY(IF('Data Transformation'!$B$425:$B$8425='Bin Analysis'!$B987,'Data Transformation'!$G$425:$G$8425),D1006))</f>
        <v>2001</v>
      </c>
      <c r="F1006">
        <f t="shared" si="123"/>
        <v>0</v>
      </c>
      <c r="G1006">
        <f>Weighting!$H$22</f>
        <v>0</v>
      </c>
      <c r="H1006">
        <f t="array" ref="H1006">FREQUENCY(IF('Data Transformation'!$B$4:$B$8425=B987,'Data Transformation'!$G$4:$G$8425),'Bin Analysis'!$B1006)</f>
        <v>2073</v>
      </c>
      <c r="I1006">
        <f t="shared" si="124"/>
        <v>0</v>
      </c>
      <c r="J1006">
        <f t="shared" si="125"/>
        <v>0</v>
      </c>
      <c r="K1006">
        <f>J1006*Weighting!$W$22</f>
        <v>0</v>
      </c>
      <c r="M1006" s="14"/>
    </row>
    <row r="1007" spans="1:13" x14ac:dyDescent="0.25">
      <c r="A1007" s="32" t="str">
        <f>IF(Weighting!$P$23&gt;0,B1007,"")</f>
        <v/>
      </c>
      <c r="B1007" t="e">
        <f>Weighting!$C$23</f>
        <v>#DIV/0!</v>
      </c>
      <c r="C1007" t="e">
        <f>Weighting!$F$23</f>
        <v>#NUM!</v>
      </c>
      <c r="D1007" t="e">
        <f>IF(C1007=1,'Data Transformation'!$G$3+0.5*'Data Transformation'!$W$25,IF(C1008=1,D1008-'Data Transformation'!$W$25,FALSE))</f>
        <v>#NUM!</v>
      </c>
      <c r="E1007">
        <f t="array" ref="E1007">IF(ISLOGICAL(D1007),"",FREQUENCY(IF('Data Transformation'!$B$425:$B$8425='Bin Analysis'!$B987,'Data Transformation'!$G$425:$G$8425),D1007))</f>
        <v>2001</v>
      </c>
      <c r="F1007">
        <f t="shared" si="123"/>
        <v>0</v>
      </c>
      <c r="G1007">
        <f>Weighting!$H$23</f>
        <v>0</v>
      </c>
      <c r="H1007">
        <f t="array" ref="H1007">FREQUENCY(IF('Data Transformation'!$B$4:$B$8425=B987,'Data Transformation'!$G$4:$G$8425),'Bin Analysis'!$B1007)</f>
        <v>2073</v>
      </c>
      <c r="I1007">
        <f t="shared" si="124"/>
        <v>0</v>
      </c>
      <c r="J1007">
        <f t="shared" si="125"/>
        <v>0</v>
      </c>
      <c r="K1007">
        <f>J1007*Weighting!$W$23</f>
        <v>0</v>
      </c>
      <c r="M1007" s="14"/>
    </row>
    <row r="1008" spans="1:13" x14ac:dyDescent="0.25">
      <c r="A1008" s="32" t="str">
        <f>IF(Weighting!$P$24&gt;0,B1008,"")</f>
        <v/>
      </c>
      <c r="B1008" t="e">
        <f>Weighting!$C$24</f>
        <v>#DIV/0!</v>
      </c>
      <c r="C1008" t="e">
        <f>Weighting!$F$24</f>
        <v>#NUM!</v>
      </c>
      <c r="D1008" t="e">
        <f>IF(C1008=1,'Data Transformation'!$G$3+0.5*'Data Transformation'!$W$25,IF(C1009=1,D1009-'Data Transformation'!$W$25,FALSE))</f>
        <v>#NUM!</v>
      </c>
      <c r="E1008">
        <f t="array" ref="E1008">IF(ISLOGICAL(D1008),"",FREQUENCY(IF('Data Transformation'!$B$425:$B$8425='Bin Analysis'!$B987,'Data Transformation'!$G$425:$G$8425),D1008))</f>
        <v>2001</v>
      </c>
      <c r="F1008">
        <f t="shared" si="123"/>
        <v>0</v>
      </c>
      <c r="G1008">
        <f>Weighting!$H$24</f>
        <v>0</v>
      </c>
      <c r="H1008">
        <f t="array" ref="H1008">FREQUENCY(IF('Data Transformation'!$B$4:$B$8425=B987,'Data Transformation'!$G$4:$G$8425),'Bin Analysis'!$B1008)</f>
        <v>2073</v>
      </c>
      <c r="I1008">
        <f t="shared" si="124"/>
        <v>0</v>
      </c>
      <c r="J1008">
        <f t="shared" si="125"/>
        <v>0</v>
      </c>
      <c r="K1008">
        <f>J1008*Weighting!$W$24</f>
        <v>0</v>
      </c>
      <c r="M1008" s="14"/>
    </row>
    <row r="1009" spans="1:25" x14ac:dyDescent="0.25">
      <c r="A1009" s="32" t="str">
        <f>IF(Weighting!$P$25&gt;0,B1009,"")</f>
        <v/>
      </c>
      <c r="B1009" t="e">
        <f>Weighting!$C$25</f>
        <v>#DIV/0!</v>
      </c>
      <c r="C1009" t="e">
        <f>Weighting!$F$25</f>
        <v>#NUM!</v>
      </c>
      <c r="D1009" t="e">
        <f>IF(C1009=1,'Data Transformation'!$G$3+0.5*'Data Transformation'!$W$25,IF(C1010=1,D1010-'Data Transformation'!$W$25,FALSE))</f>
        <v>#NUM!</v>
      </c>
      <c r="E1009">
        <f t="array" ref="E1009">IF(ISLOGICAL(D1009),"",FREQUENCY(IF('Data Transformation'!$B$425:$B$8425='Bin Analysis'!$B987,'Data Transformation'!$G$425:$G$8425),D1009))</f>
        <v>2001</v>
      </c>
      <c r="F1009">
        <f t="shared" si="123"/>
        <v>0</v>
      </c>
      <c r="G1009">
        <f>Weighting!$H$25</f>
        <v>0</v>
      </c>
      <c r="H1009">
        <f t="array" ref="H1009">FREQUENCY(IF('Data Transformation'!$B$4:$B$8425=B987,'Data Transformation'!$G$4:$G$8425),'Bin Analysis'!$B1009)</f>
        <v>2073</v>
      </c>
      <c r="I1009">
        <f t="shared" si="124"/>
        <v>0</v>
      </c>
      <c r="J1009">
        <f t="shared" si="125"/>
        <v>0</v>
      </c>
      <c r="K1009">
        <f>J1009*Weighting!$W$25</f>
        <v>0</v>
      </c>
      <c r="M1009" s="14"/>
    </row>
    <row r="1010" spans="1:25" x14ac:dyDescent="0.25">
      <c r="O1010"/>
      <c r="P1010"/>
      <c r="Q1010"/>
      <c r="R1010"/>
    </row>
    <row r="1011" spans="1:25" ht="23.25" x14ac:dyDescent="0.35">
      <c r="A1011" s="21" t="s">
        <v>0</v>
      </c>
      <c r="B1011" s="21" t="str">
        <f>IFERROR(VLOOKUP(C1011,'Data Transformation'!$L$6:$M$426,2,FALSE),"")</f>
        <v/>
      </c>
      <c r="C1011" s="21">
        <f>C987+1</f>
        <v>42</v>
      </c>
      <c r="D1011" s="21"/>
      <c r="E1011" s="21"/>
      <c r="F1011" s="21"/>
      <c r="G1011" s="21"/>
      <c r="H1011" s="22"/>
      <c r="I1011" s="22"/>
      <c r="J1011" s="22"/>
      <c r="K1011" s="21"/>
      <c r="L1011" s="21" t="str">
        <f>B1011</f>
        <v/>
      </c>
      <c r="M1011" s="23" t="e">
        <f>INDEX('Data Transformation'!$O$4:$O$424,MATCH($B1011,'Data Transformation'!$M$4:$M$424,0),MATCH($M$2,'Data Transformation'!$O$3,0))</f>
        <v>#N/A</v>
      </c>
      <c r="N1011" s="27" t="e">
        <f>IF('Input and Summary Results'!$J$16="minimum",'Bin Analysis'!X1012/(M1011-1),'Bin Analysis'!Y1011/('Bin Analysis'!M1011-1))</f>
        <v>#N/A</v>
      </c>
      <c r="O1011" s="27" t="e">
        <f>IF(M1011=FALSE,NA(),(VLOOKUP(1,C1014:K1033,4,FALSE))/(M1011-1))</f>
        <v>#N/A</v>
      </c>
      <c r="P1011" s="27" t="e">
        <f>IF(M1011=FALSE,NA(),SUM(J1014:J1033)/Weighting!$S$5)</f>
        <v>#N/A</v>
      </c>
      <c r="Q1011" s="27" t="e">
        <f>IF(M1011=FALSE,NA(),SUM(K1014:K1033)/Weighting!$S$6)</f>
        <v>#N/A</v>
      </c>
      <c r="R1011" s="27" t="e">
        <f>IF(M1011=FALSE,NA(),(VLOOKUP(1,G1014:K1033,3,FALSE))/(M1011-1))</f>
        <v>#N/A</v>
      </c>
      <c r="S1011" s="22" t="e">
        <f>IF(M1011=FALSE,NA(),IF(SUM(J1014:J1033)=2,"yes","no"))</f>
        <v>#N/A</v>
      </c>
      <c r="X1011" s="2" cm="2">
        <f t="array" ref="X1011:X1012">FREQUENCY(IF('Data Transformation'!$B$425:$B$6424='Bin Analysis'!L1011,'Data Transformation'!$G$425:$G$6424),'Data Transformation'!$U$11)</f>
        <v>0</v>
      </c>
      <c r="Y1011" s="2" cm="2">
        <f t="array" ref="Y1011:Y1012">FREQUENCY(IF('Data Transformation'!$B$425:$B$6424='Bin Analysis'!L1011,'Data Transformation'!$G$425:$G$6424),'Data Transformation'!$U$12)</f>
        <v>0</v>
      </c>
    </row>
    <row r="1012" spans="1:25" x14ac:dyDescent="0.25">
      <c r="A1012" s="14" t="s">
        <v>67</v>
      </c>
      <c r="B1012" t="s">
        <v>47</v>
      </c>
      <c r="C1012" t="s">
        <v>5</v>
      </c>
      <c r="D1012" t="s">
        <v>98</v>
      </c>
      <c r="E1012" t="s">
        <v>99</v>
      </c>
      <c r="F1012" t="s">
        <v>100</v>
      </c>
      <c r="G1012" t="s">
        <v>69</v>
      </c>
      <c r="H1012" t="s">
        <v>31</v>
      </c>
      <c r="I1012" t="s">
        <v>32</v>
      </c>
      <c r="J1012" t="s">
        <v>46</v>
      </c>
      <c r="K1012" s="14" t="s">
        <v>45</v>
      </c>
      <c r="M1012" s="14"/>
      <c r="X1012" s="2">
        <v>0</v>
      </c>
      <c r="Y1012" s="2">
        <v>0</v>
      </c>
    </row>
    <row r="1013" spans="1:25" x14ac:dyDescent="0.25">
      <c r="A1013" s="32"/>
      <c r="D1013" t="e">
        <f>IF(C1013=1,'Data Transformation'!$G$3+0.5*'Data Transformation'!$W$25,IF(C1014=1,D1014-'Data Transformation'!$W$25,FALSE))</f>
        <v>#NUM!</v>
      </c>
      <c r="E1013">
        <f t="array" ref="E1013">IF(ISLOGICAL(D1013),"",FREQUENCY(IF('Data Transformation'!$B$425:$B$8425='Bin Analysis'!$B1011,'Data Transformation'!$G$425:$G$8425),D1013))</f>
        <v>2001</v>
      </c>
      <c r="F1013" t="e">
        <f>IF(ISLOGICAL(D1013),"",E1013-E1012)</f>
        <v>#VALUE!</v>
      </c>
      <c r="M1013" s="14"/>
    </row>
    <row r="1014" spans="1:25" x14ac:dyDescent="0.25">
      <c r="A1014" s="32" t="e">
        <f>IF(Weighting!$P$6&gt;0,B1014,"")</f>
        <v>#NUM!</v>
      </c>
      <c r="B1014" t="e">
        <f>Weighting!$C$6</f>
        <v>#DIV/0!</v>
      </c>
      <c r="C1014" t="e">
        <f>Weighting!$F$6</f>
        <v>#NUM!</v>
      </c>
      <c r="D1014" t="e">
        <f>IF(C1014=1,'Data Transformation'!$G$3+0.5*'Data Transformation'!$W$25,IF(C1015=1,D1015-'Data Transformation'!$W$25,FALSE))</f>
        <v>#NUM!</v>
      </c>
      <c r="E1014">
        <f t="array" ref="E1014">IF(ISLOGICAL(D1014),"",FREQUENCY(IF('Data Transformation'!$B$425:$B$8425='Bin Analysis'!$B1011,'Data Transformation'!$G$425:$G$8425),D1014))</f>
        <v>2001</v>
      </c>
      <c r="F1014">
        <f>IF(ISLOGICAL(D1014),"",E1014-E1013)</f>
        <v>0</v>
      </c>
      <c r="G1014">
        <f>Weighting!$H$6</f>
        <v>1</v>
      </c>
      <c r="H1014">
        <f t="array" ref="H1014">FREQUENCY(IF('Data Transformation'!$B$4:$B$8425=B1011,'Data Transformation'!$G$4:$G$8425),'Bin Analysis'!$B1014)</f>
        <v>2073</v>
      </c>
      <c r="I1014">
        <f>H1014-H1013</f>
        <v>2073</v>
      </c>
      <c r="J1014">
        <f>IF(I1014=0,0,1)</f>
        <v>1</v>
      </c>
      <c r="K1014" t="e">
        <f>J1014*Weighting!$W$6</f>
        <v>#NUM!</v>
      </c>
      <c r="M1014" s="14"/>
    </row>
    <row r="1015" spans="1:25" x14ac:dyDescent="0.25">
      <c r="A1015" s="32" t="str">
        <f>IF(Weighting!$P$7&gt;0,B1015,"")</f>
        <v/>
      </c>
      <c r="B1015" t="e">
        <f>Weighting!$C$7</f>
        <v>#DIV/0!</v>
      </c>
      <c r="C1015" t="e">
        <f>Weighting!$F$7</f>
        <v>#NUM!</v>
      </c>
      <c r="D1015" t="e">
        <f>IF(C1015=1,'Data Transformation'!$G$3+0.5*'Data Transformation'!$W$25,IF(C1016=1,D1016-'Data Transformation'!$W$25,FALSE))</f>
        <v>#NUM!</v>
      </c>
      <c r="E1015">
        <f t="array" ref="E1015">IF(ISLOGICAL(D1015),"",FREQUENCY(IF('Data Transformation'!$B$425:$B$8425='Bin Analysis'!$B1011,'Data Transformation'!$G$425:$G$8425),D1015))</f>
        <v>2001</v>
      </c>
      <c r="F1015">
        <f t="shared" ref="F1015:F1033" si="126">IF(ISLOGICAL(D1015),"",E1015-E1014)</f>
        <v>0</v>
      </c>
      <c r="G1015">
        <f>Weighting!$H$7</f>
        <v>0</v>
      </c>
      <c r="H1015">
        <f t="array" ref="H1015">FREQUENCY(IF('Data Transformation'!$B$4:$B$8425=B1011,'Data Transformation'!$G$4:$G$8425),'Bin Analysis'!$B1015)</f>
        <v>2073</v>
      </c>
      <c r="I1015">
        <f t="shared" ref="I1015:I1033" si="127">H1015-H1014</f>
        <v>0</v>
      </c>
      <c r="J1015">
        <f>IF(I1015=0,0,1)</f>
        <v>0</v>
      </c>
      <c r="K1015">
        <f>J1015*Weighting!$W$7</f>
        <v>0</v>
      </c>
      <c r="M1015" s="14"/>
    </row>
    <row r="1016" spans="1:25" x14ac:dyDescent="0.25">
      <c r="A1016" s="32" t="str">
        <f>IF(Weighting!$P$8&gt;0,B1016,"")</f>
        <v/>
      </c>
      <c r="B1016" t="e">
        <f>Weighting!$C$8</f>
        <v>#DIV/0!</v>
      </c>
      <c r="C1016" t="e">
        <f>Weighting!$F$8</f>
        <v>#NUM!</v>
      </c>
      <c r="D1016" t="e">
        <f>IF(C1016=1,'Data Transformation'!$G$3+0.5*'Data Transformation'!$W$25,IF(C1017=1,D1017-'Data Transformation'!$W$25,FALSE))</f>
        <v>#NUM!</v>
      </c>
      <c r="E1016">
        <f t="array" ref="E1016">IF(ISLOGICAL(D1016),"",FREQUENCY(IF('Data Transformation'!$B$425:$B$8425='Bin Analysis'!$B1011,'Data Transformation'!$G$425:$G$8425),D1016))</f>
        <v>2001</v>
      </c>
      <c r="F1016">
        <f t="shared" si="126"/>
        <v>0</v>
      </c>
      <c r="G1016">
        <f>Weighting!$H$8</f>
        <v>0</v>
      </c>
      <c r="H1016">
        <f t="array" ref="H1016">FREQUENCY(IF('Data Transformation'!$B$4:$B$8425=B1011,'Data Transformation'!$G$4:$G$8425),'Bin Analysis'!$B1016)</f>
        <v>2073</v>
      </c>
      <c r="I1016">
        <f t="shared" si="127"/>
        <v>0</v>
      </c>
      <c r="J1016">
        <f t="shared" ref="J1016:J1033" si="128">IF(I1016=0,0,1)</f>
        <v>0</v>
      </c>
      <c r="K1016">
        <f>J1016*Weighting!$W$8</f>
        <v>0</v>
      </c>
      <c r="M1016" s="14"/>
    </row>
    <row r="1017" spans="1:25" x14ac:dyDescent="0.25">
      <c r="A1017" s="32" t="str">
        <f>IF(Weighting!$P$9&gt;0,B1017,"")</f>
        <v/>
      </c>
      <c r="B1017" s="50" t="e">
        <f>Weighting!$C$9</f>
        <v>#DIV/0!</v>
      </c>
      <c r="C1017" t="e">
        <f>Weighting!$F$9</f>
        <v>#NUM!</v>
      </c>
      <c r="D1017" t="e">
        <f>IF(C1017=1,'Data Transformation'!$G$3+0.5*'Data Transformation'!$W$25,IF(C1018=1,D1018-'Data Transformation'!$W$25,FALSE))</f>
        <v>#NUM!</v>
      </c>
      <c r="E1017">
        <f t="array" ref="E1017">IF(ISLOGICAL(D1017),"",FREQUENCY(IF('Data Transformation'!$B$425:$B$8425='Bin Analysis'!$B1011,'Data Transformation'!$G$425:$G$8425),D1017))</f>
        <v>2001</v>
      </c>
      <c r="F1017">
        <f t="shared" si="126"/>
        <v>0</v>
      </c>
      <c r="G1017">
        <f>Weighting!$H$9</f>
        <v>0</v>
      </c>
      <c r="H1017">
        <f t="array" ref="H1017">FREQUENCY(IF('Data Transformation'!$B$4:$B$8425=B1011,'Data Transformation'!$G$4:$G$8425),'Bin Analysis'!$B1017)</f>
        <v>2073</v>
      </c>
      <c r="I1017">
        <f t="shared" si="127"/>
        <v>0</v>
      </c>
      <c r="J1017">
        <f t="shared" si="128"/>
        <v>0</v>
      </c>
      <c r="K1017">
        <f>J1017*Weighting!$W$9</f>
        <v>0</v>
      </c>
      <c r="M1017" s="14"/>
    </row>
    <row r="1018" spans="1:25" x14ac:dyDescent="0.25">
      <c r="A1018" s="32" t="str">
        <f>IF(Weighting!$P$10&gt;0,B1018,"")</f>
        <v/>
      </c>
      <c r="B1018" t="e">
        <f>Weighting!$C$10</f>
        <v>#DIV/0!</v>
      </c>
      <c r="C1018" t="e">
        <f>Weighting!$F$10</f>
        <v>#NUM!</v>
      </c>
      <c r="D1018" t="e">
        <f>IF(C1018=1,'Data Transformation'!$G$3+0.5*'Data Transformation'!$W$25,IF(C1019=1,D1019-'Data Transformation'!$W$25,FALSE))</f>
        <v>#NUM!</v>
      </c>
      <c r="E1018">
        <f t="array" ref="E1018">IF(ISLOGICAL(D1018),"",FREQUENCY(IF('Data Transformation'!$B$425:$B$8425='Bin Analysis'!$B1011,'Data Transformation'!$G$425:$G$8425),D1018))</f>
        <v>2001</v>
      </c>
      <c r="F1018">
        <f t="shared" si="126"/>
        <v>0</v>
      </c>
      <c r="G1018">
        <f>Weighting!$H$10</f>
        <v>0</v>
      </c>
      <c r="H1018">
        <f t="array" ref="H1018">FREQUENCY(IF('Data Transformation'!$B$4:$B$8425=B1011,'Data Transformation'!$G$4:$G$8425),'Bin Analysis'!$B1018)</f>
        <v>2073</v>
      </c>
      <c r="I1018">
        <f t="shared" si="127"/>
        <v>0</v>
      </c>
      <c r="J1018">
        <f t="shared" si="128"/>
        <v>0</v>
      </c>
      <c r="K1018">
        <f>J1018*Weighting!$W$10</f>
        <v>0</v>
      </c>
      <c r="M1018" s="14"/>
    </row>
    <row r="1019" spans="1:25" x14ac:dyDescent="0.25">
      <c r="A1019" s="32" t="str">
        <f>IF(Weighting!$P$11&gt;0,B1019,"")</f>
        <v/>
      </c>
      <c r="B1019" t="e">
        <f>Weighting!$C$11</f>
        <v>#DIV/0!</v>
      </c>
      <c r="C1019" t="e">
        <f>Weighting!$F$11</f>
        <v>#NUM!</v>
      </c>
      <c r="D1019" t="e">
        <f>IF(C1019=1,'Data Transformation'!$G$3+0.5*'Data Transformation'!$W$25,IF(C1020=1,D1020-'Data Transformation'!$W$25,FALSE))</f>
        <v>#NUM!</v>
      </c>
      <c r="E1019">
        <f t="array" ref="E1019">IF(ISLOGICAL(D1019),"",FREQUENCY(IF('Data Transformation'!$B$425:$B$8425='Bin Analysis'!$B1011,'Data Transformation'!$G$425:$G$8425),D1019))</f>
        <v>2001</v>
      </c>
      <c r="F1019">
        <f t="shared" si="126"/>
        <v>0</v>
      </c>
      <c r="G1019">
        <f>Weighting!$H$11</f>
        <v>0</v>
      </c>
      <c r="H1019">
        <f t="array" ref="H1019">FREQUENCY(IF('Data Transformation'!$B$4:$B$8425=B1011,'Data Transformation'!$G$4:$G$8425),'Bin Analysis'!$B1019)</f>
        <v>2073</v>
      </c>
      <c r="I1019">
        <f t="shared" si="127"/>
        <v>0</v>
      </c>
      <c r="J1019">
        <f t="shared" si="128"/>
        <v>0</v>
      </c>
      <c r="K1019">
        <f>J1019*Weighting!$W$11</f>
        <v>0</v>
      </c>
      <c r="M1019" s="14"/>
    </row>
    <row r="1020" spans="1:25" x14ac:dyDescent="0.25">
      <c r="A1020" s="32" t="str">
        <f>IF(Weighting!$P$12&gt;0,B1020,"")</f>
        <v/>
      </c>
      <c r="B1020" t="e">
        <f>Weighting!$C$12</f>
        <v>#DIV/0!</v>
      </c>
      <c r="C1020" t="e">
        <f>Weighting!$F$12</f>
        <v>#NUM!</v>
      </c>
      <c r="D1020" t="e">
        <f>IF(C1020=1,'Data Transformation'!$G$3+0.5*'Data Transformation'!$W$25,IF(C1021=1,D1021-'Data Transformation'!$W$25,FALSE))</f>
        <v>#NUM!</v>
      </c>
      <c r="E1020">
        <f t="array" ref="E1020">IF(ISLOGICAL(D1020),"",FREQUENCY(IF('Data Transformation'!$B$425:$B$8425='Bin Analysis'!$B1011,'Data Transformation'!$G$425:$G$8425),D1020))</f>
        <v>2001</v>
      </c>
      <c r="F1020">
        <f t="shared" si="126"/>
        <v>0</v>
      </c>
      <c r="G1020">
        <f>Weighting!$H$12</f>
        <v>0</v>
      </c>
      <c r="H1020">
        <f t="array" ref="H1020">FREQUENCY(IF('Data Transformation'!$B$4:$B$8425=B1011,'Data Transformation'!$G$4:$G$8425),'Bin Analysis'!$B1020)</f>
        <v>2073</v>
      </c>
      <c r="I1020">
        <f t="shared" si="127"/>
        <v>0</v>
      </c>
      <c r="J1020">
        <f t="shared" si="128"/>
        <v>0</v>
      </c>
      <c r="K1020">
        <f>J1020*Weighting!$W$12</f>
        <v>0</v>
      </c>
      <c r="M1020" s="14"/>
    </row>
    <row r="1021" spans="1:25" x14ac:dyDescent="0.25">
      <c r="A1021" s="32" t="str">
        <f>IF(Weighting!$P$13&gt;0,B1021,"")</f>
        <v/>
      </c>
      <c r="B1021" t="e">
        <f>Weighting!$C$13</f>
        <v>#DIV/0!</v>
      </c>
      <c r="C1021" t="e">
        <f>Weighting!$F$13</f>
        <v>#NUM!</v>
      </c>
      <c r="D1021" t="e">
        <f>IF(C1021=1,'Data Transformation'!$G$3+0.5*'Data Transformation'!$W$25,IF(C1022=1,D1022-'Data Transformation'!$W$25,FALSE))</f>
        <v>#NUM!</v>
      </c>
      <c r="E1021">
        <f t="array" ref="E1021">IF(ISLOGICAL(D1021),"",FREQUENCY(IF('Data Transformation'!$B$425:$B$8425='Bin Analysis'!$B1011,'Data Transformation'!$G$425:$G$8425),D1021))</f>
        <v>2001</v>
      </c>
      <c r="F1021">
        <f t="shared" si="126"/>
        <v>0</v>
      </c>
      <c r="G1021">
        <f>Weighting!$H$13</f>
        <v>0</v>
      </c>
      <c r="H1021">
        <f t="array" ref="H1021">FREQUENCY(IF('Data Transformation'!$B$4:$B$8425=B1011,'Data Transformation'!$G$4:$G$8425),'Bin Analysis'!$B1021)</f>
        <v>2073</v>
      </c>
      <c r="I1021">
        <f t="shared" si="127"/>
        <v>0</v>
      </c>
      <c r="J1021">
        <f t="shared" si="128"/>
        <v>0</v>
      </c>
      <c r="K1021">
        <f>J1021*Weighting!$W$13</f>
        <v>0</v>
      </c>
      <c r="M1021" s="14"/>
    </row>
    <row r="1022" spans="1:25" x14ac:dyDescent="0.25">
      <c r="A1022" s="32" t="str">
        <f>IF(Weighting!$P$14&gt;0,B1022,"")</f>
        <v/>
      </c>
      <c r="B1022" t="e">
        <f>Weighting!$C$14</f>
        <v>#DIV/0!</v>
      </c>
      <c r="C1022" t="e">
        <f>Weighting!$F$14</f>
        <v>#NUM!</v>
      </c>
      <c r="D1022" t="e">
        <f>IF(C1022=1,'Data Transformation'!$G$3+0.5*'Data Transformation'!$W$25,IF(C1023=1,D1023-'Data Transformation'!$W$25,FALSE))</f>
        <v>#NUM!</v>
      </c>
      <c r="E1022">
        <f t="array" ref="E1022">IF(ISLOGICAL(D1022),"",FREQUENCY(IF('Data Transformation'!$B$425:$B$8425='Bin Analysis'!$B1011,'Data Transformation'!$G$425:$G$8425),D1022))</f>
        <v>2001</v>
      </c>
      <c r="F1022">
        <f t="shared" si="126"/>
        <v>0</v>
      </c>
      <c r="G1022">
        <f>Weighting!$H$14</f>
        <v>0</v>
      </c>
      <c r="H1022">
        <f t="array" ref="H1022">FREQUENCY(IF('Data Transformation'!$B$4:$B$8425=B1011,'Data Transformation'!$G$4:$G$8425),'Bin Analysis'!$B1022)</f>
        <v>2073</v>
      </c>
      <c r="I1022">
        <f t="shared" si="127"/>
        <v>0</v>
      </c>
      <c r="J1022">
        <f t="shared" si="128"/>
        <v>0</v>
      </c>
      <c r="K1022">
        <f>J1022*Weighting!$W$14</f>
        <v>0</v>
      </c>
      <c r="M1022" s="14"/>
    </row>
    <row r="1023" spans="1:25" x14ac:dyDescent="0.25">
      <c r="A1023" s="32" t="str">
        <f>IF(Weighting!$P$15&gt;0,B1023,"")</f>
        <v/>
      </c>
      <c r="B1023" t="e">
        <f>Weighting!$C$15</f>
        <v>#DIV/0!</v>
      </c>
      <c r="C1023" t="e">
        <f>Weighting!$F$15</f>
        <v>#NUM!</v>
      </c>
      <c r="D1023" t="e">
        <f>IF(C1023=1,'Data Transformation'!$G$3+0.5*'Data Transformation'!$W$25,IF(C1024=1,D1024-'Data Transformation'!$W$25,FALSE))</f>
        <v>#NUM!</v>
      </c>
      <c r="E1023">
        <f t="array" ref="E1023">IF(ISLOGICAL(D1023),"",FREQUENCY(IF('Data Transformation'!$B$425:$B$8425='Bin Analysis'!$B1011,'Data Transformation'!$G$425:$G$8425),D1023))</f>
        <v>2001</v>
      </c>
      <c r="F1023">
        <f t="shared" si="126"/>
        <v>0</v>
      </c>
      <c r="G1023">
        <f>Weighting!$H$15</f>
        <v>0</v>
      </c>
      <c r="H1023">
        <f t="array" ref="H1023">FREQUENCY(IF('Data Transformation'!$B$4:$B$8425=B1011,'Data Transformation'!$G$4:$G$8425),'Bin Analysis'!$B1023)</f>
        <v>2073</v>
      </c>
      <c r="I1023">
        <f t="shared" si="127"/>
        <v>0</v>
      </c>
      <c r="J1023">
        <f t="shared" si="128"/>
        <v>0</v>
      </c>
      <c r="K1023">
        <f>J1023*Weighting!$W$15</f>
        <v>0</v>
      </c>
      <c r="M1023" s="14"/>
    </row>
    <row r="1024" spans="1:25" x14ac:dyDescent="0.25">
      <c r="A1024" s="32" t="str">
        <f>IF(Weighting!$P$16&gt;0,B1024,"")</f>
        <v/>
      </c>
      <c r="B1024" t="e">
        <f>Weighting!$C$16</f>
        <v>#DIV/0!</v>
      </c>
      <c r="C1024" t="e">
        <f>Weighting!$F$16</f>
        <v>#NUM!</v>
      </c>
      <c r="D1024" t="e">
        <f>IF(C1024=1,'Data Transformation'!$G$3+0.5*'Data Transformation'!$W$25,IF(C1025=1,D1025-'Data Transformation'!$W$25,FALSE))</f>
        <v>#NUM!</v>
      </c>
      <c r="E1024">
        <f t="array" ref="E1024">IF(ISLOGICAL(D1024),"",FREQUENCY(IF('Data Transformation'!$B$425:$B$8425='Bin Analysis'!$B1011,'Data Transformation'!$G$425:$G$8425),D1024))</f>
        <v>2001</v>
      </c>
      <c r="F1024">
        <f t="shared" si="126"/>
        <v>0</v>
      </c>
      <c r="G1024">
        <f>Weighting!$H$16</f>
        <v>0</v>
      </c>
      <c r="H1024">
        <f t="array" ref="H1024">FREQUENCY(IF('Data Transformation'!$B$4:$B$8425=B1011,'Data Transformation'!$G$4:$G$8425),'Bin Analysis'!$B1024)</f>
        <v>2073</v>
      </c>
      <c r="I1024">
        <f t="shared" si="127"/>
        <v>0</v>
      </c>
      <c r="J1024">
        <f t="shared" si="128"/>
        <v>0</v>
      </c>
      <c r="K1024">
        <f>J1024*Weighting!$W$16</f>
        <v>0</v>
      </c>
      <c r="M1024" s="14"/>
    </row>
    <row r="1025" spans="1:25" x14ac:dyDescent="0.25">
      <c r="A1025" s="32" t="str">
        <f>IF(Weighting!$P$17&gt;0,B1025,"")</f>
        <v/>
      </c>
      <c r="B1025" t="e">
        <f>Weighting!$C$17</f>
        <v>#DIV/0!</v>
      </c>
      <c r="C1025" t="e">
        <f>Weighting!$F$17</f>
        <v>#NUM!</v>
      </c>
      <c r="D1025" t="e">
        <f>IF(C1025=1,'Data Transformation'!$G$3+0.5*'Data Transformation'!$W$25,IF(C1026=1,D1026-'Data Transformation'!$W$25,FALSE))</f>
        <v>#NUM!</v>
      </c>
      <c r="E1025">
        <f t="array" ref="E1025">IF(ISLOGICAL(D1025),"",FREQUENCY(IF('Data Transformation'!$B$425:$B$8425='Bin Analysis'!$B1011,'Data Transformation'!$G$425:$G$8425),D1025))</f>
        <v>2001</v>
      </c>
      <c r="F1025">
        <f t="shared" si="126"/>
        <v>0</v>
      </c>
      <c r="G1025">
        <f>Weighting!$H$17</f>
        <v>0</v>
      </c>
      <c r="H1025">
        <f t="array" ref="H1025">FREQUENCY(IF('Data Transformation'!$B$4:$B$8425=B1011,'Data Transformation'!$G$4:$G$8425),'Bin Analysis'!$B1025)</f>
        <v>2073</v>
      </c>
      <c r="I1025">
        <f t="shared" si="127"/>
        <v>0</v>
      </c>
      <c r="J1025">
        <f t="shared" si="128"/>
        <v>0</v>
      </c>
      <c r="K1025">
        <f>J1025*Weighting!$W$17</f>
        <v>0</v>
      </c>
      <c r="M1025" s="14"/>
    </row>
    <row r="1026" spans="1:25" x14ac:dyDescent="0.25">
      <c r="A1026" s="32" t="str">
        <f>IF(Weighting!$P$18&gt;0,B1026,"")</f>
        <v/>
      </c>
      <c r="B1026" t="e">
        <f>Weighting!$C$18</f>
        <v>#DIV/0!</v>
      </c>
      <c r="C1026" t="e">
        <f>Weighting!$F$18</f>
        <v>#NUM!</v>
      </c>
      <c r="D1026" t="e">
        <f>IF(C1026=1,'Data Transformation'!$G$3+0.5*'Data Transformation'!$W$25,IF(C1027=1,D1027-'Data Transformation'!$W$25,FALSE))</f>
        <v>#NUM!</v>
      </c>
      <c r="E1026">
        <f t="array" ref="E1026">IF(ISLOGICAL(D1026),"",FREQUENCY(IF('Data Transformation'!$B$425:$B$8425='Bin Analysis'!$B1011,'Data Transformation'!$G$425:$G$8425),D1026))</f>
        <v>2001</v>
      </c>
      <c r="F1026">
        <f t="shared" si="126"/>
        <v>0</v>
      </c>
      <c r="G1026">
        <f>Weighting!$H$18</f>
        <v>0</v>
      </c>
      <c r="H1026">
        <f t="array" ref="H1026">FREQUENCY(IF('Data Transformation'!$B$4:$B$8425=B1011,'Data Transformation'!$G$4:$G$8425),'Bin Analysis'!$B1026)</f>
        <v>2073</v>
      </c>
      <c r="I1026">
        <f t="shared" si="127"/>
        <v>0</v>
      </c>
      <c r="J1026">
        <f t="shared" si="128"/>
        <v>0</v>
      </c>
      <c r="K1026">
        <f>J1026*Weighting!$W$18</f>
        <v>0</v>
      </c>
      <c r="M1026" s="14"/>
    </row>
    <row r="1027" spans="1:25" x14ac:dyDescent="0.25">
      <c r="A1027" s="32" t="str">
        <f>IF(Weighting!$P$19&gt;0,B1027,"")</f>
        <v/>
      </c>
      <c r="B1027" t="e">
        <f>Weighting!$C$19</f>
        <v>#DIV/0!</v>
      </c>
      <c r="C1027" t="e">
        <f>Weighting!$F$19</f>
        <v>#NUM!</v>
      </c>
      <c r="D1027" t="e">
        <f>IF(C1027=1,'Data Transformation'!$G$3+0.5*'Data Transformation'!$W$25,IF(C1028=1,D1028-'Data Transformation'!$W$25,FALSE))</f>
        <v>#NUM!</v>
      </c>
      <c r="E1027">
        <f t="array" ref="E1027">IF(ISLOGICAL(D1027),"",FREQUENCY(IF('Data Transformation'!$B$425:$B$8425='Bin Analysis'!$B1011,'Data Transformation'!$G$425:$G$8425),D1027))</f>
        <v>2001</v>
      </c>
      <c r="F1027">
        <f t="shared" si="126"/>
        <v>0</v>
      </c>
      <c r="G1027">
        <f>Weighting!$H$19</f>
        <v>0</v>
      </c>
      <c r="H1027">
        <f t="array" ref="H1027">FREQUENCY(IF('Data Transformation'!$B$4:$B$8425=B1011,'Data Transformation'!$G$4:$G$8425),'Bin Analysis'!$B1027)</f>
        <v>2073</v>
      </c>
      <c r="I1027">
        <f t="shared" si="127"/>
        <v>0</v>
      </c>
      <c r="J1027">
        <f t="shared" si="128"/>
        <v>0</v>
      </c>
      <c r="K1027">
        <f>J1027*Weighting!$W$19</f>
        <v>0</v>
      </c>
      <c r="M1027" s="14"/>
    </row>
    <row r="1028" spans="1:25" x14ac:dyDescent="0.25">
      <c r="A1028" s="32" t="str">
        <f>IF(Weighting!$P$20&gt;0,B1028,"")</f>
        <v/>
      </c>
      <c r="B1028" t="e">
        <f>Weighting!$C$20</f>
        <v>#DIV/0!</v>
      </c>
      <c r="C1028" t="e">
        <f>Weighting!$F$20</f>
        <v>#NUM!</v>
      </c>
      <c r="D1028" t="e">
        <f>IF(C1028=1,'Data Transformation'!$G$3+0.5*'Data Transformation'!$W$25,IF(C1029=1,D1029-'Data Transformation'!$W$25,FALSE))</f>
        <v>#NUM!</v>
      </c>
      <c r="E1028">
        <f t="array" ref="E1028">IF(ISLOGICAL(D1028),"",FREQUENCY(IF('Data Transformation'!$B$425:$B$8425='Bin Analysis'!$B1011,'Data Transformation'!$G$425:$G$8425),D1028))</f>
        <v>2001</v>
      </c>
      <c r="F1028">
        <f t="shared" si="126"/>
        <v>0</v>
      </c>
      <c r="G1028">
        <f>Weighting!$H$20</f>
        <v>0</v>
      </c>
      <c r="H1028">
        <f t="array" ref="H1028">FREQUENCY(IF('Data Transformation'!$B$4:$B$8425=B1011,'Data Transformation'!$G$4:$G$8425),'Bin Analysis'!$B1028)</f>
        <v>2073</v>
      </c>
      <c r="I1028">
        <f t="shared" si="127"/>
        <v>0</v>
      </c>
      <c r="J1028">
        <f t="shared" si="128"/>
        <v>0</v>
      </c>
      <c r="K1028">
        <f>J1028*Weighting!$W$20</f>
        <v>0</v>
      </c>
      <c r="M1028" s="14"/>
    </row>
    <row r="1029" spans="1:25" x14ac:dyDescent="0.25">
      <c r="A1029" s="32" t="str">
        <f>IF(Weighting!$P$21&gt;0,B1029,"")</f>
        <v/>
      </c>
      <c r="B1029" t="e">
        <f>Weighting!$C$21</f>
        <v>#DIV/0!</v>
      </c>
      <c r="C1029" t="e">
        <f>Weighting!$F$21</f>
        <v>#NUM!</v>
      </c>
      <c r="D1029" t="e">
        <f>IF(C1029=1,'Data Transformation'!$G$3+0.5*'Data Transformation'!$W$25,IF(C1030=1,D1030-'Data Transformation'!$W$25,FALSE))</f>
        <v>#NUM!</v>
      </c>
      <c r="E1029">
        <f t="array" ref="E1029">IF(ISLOGICAL(D1029),"",FREQUENCY(IF('Data Transformation'!$B$425:$B$8425='Bin Analysis'!$B1011,'Data Transformation'!$G$425:$G$8425),D1029))</f>
        <v>2001</v>
      </c>
      <c r="F1029">
        <f t="shared" si="126"/>
        <v>0</v>
      </c>
      <c r="G1029">
        <f>Weighting!$H$21</f>
        <v>0</v>
      </c>
      <c r="H1029">
        <f t="array" ref="H1029">FREQUENCY(IF('Data Transformation'!$B$4:$B$8425=B1011,'Data Transformation'!$G$4:$G$8425),'Bin Analysis'!$B1029)</f>
        <v>2073</v>
      </c>
      <c r="I1029">
        <f t="shared" si="127"/>
        <v>0</v>
      </c>
      <c r="J1029">
        <f t="shared" si="128"/>
        <v>0</v>
      </c>
      <c r="K1029">
        <f>J1029*Weighting!$W$21</f>
        <v>0</v>
      </c>
      <c r="M1029" s="14"/>
    </row>
    <row r="1030" spans="1:25" x14ac:dyDescent="0.25">
      <c r="A1030" s="32" t="str">
        <f>IF(Weighting!$P$22&gt;0,B1030,"")</f>
        <v/>
      </c>
      <c r="B1030" t="e">
        <f>Weighting!$C$22</f>
        <v>#DIV/0!</v>
      </c>
      <c r="C1030" t="e">
        <f>Weighting!$F$22</f>
        <v>#NUM!</v>
      </c>
      <c r="D1030" t="e">
        <f>IF(C1030=1,'Data Transformation'!$G$3+0.5*'Data Transformation'!$W$25,IF(C1031=1,D1031-'Data Transformation'!$W$25,FALSE))</f>
        <v>#NUM!</v>
      </c>
      <c r="E1030">
        <f t="array" ref="E1030">IF(ISLOGICAL(D1030),"",FREQUENCY(IF('Data Transformation'!$B$425:$B$8425='Bin Analysis'!$B1011,'Data Transformation'!$G$425:$G$8425),D1030))</f>
        <v>2001</v>
      </c>
      <c r="F1030">
        <f t="shared" si="126"/>
        <v>0</v>
      </c>
      <c r="G1030">
        <f>Weighting!$H$22</f>
        <v>0</v>
      </c>
      <c r="H1030">
        <f t="array" ref="H1030">FREQUENCY(IF('Data Transformation'!$B$4:$B$8425=B1011,'Data Transformation'!$G$4:$G$8425),'Bin Analysis'!$B1030)</f>
        <v>2073</v>
      </c>
      <c r="I1030">
        <f t="shared" si="127"/>
        <v>0</v>
      </c>
      <c r="J1030">
        <f t="shared" si="128"/>
        <v>0</v>
      </c>
      <c r="K1030">
        <f>J1030*Weighting!$W$22</f>
        <v>0</v>
      </c>
      <c r="M1030" s="14"/>
    </row>
    <row r="1031" spans="1:25" x14ac:dyDescent="0.25">
      <c r="A1031" s="32" t="str">
        <f>IF(Weighting!$P$23&gt;0,B1031,"")</f>
        <v/>
      </c>
      <c r="B1031" t="e">
        <f>Weighting!$C$23</f>
        <v>#DIV/0!</v>
      </c>
      <c r="C1031" t="e">
        <f>Weighting!$F$23</f>
        <v>#NUM!</v>
      </c>
      <c r="D1031" t="e">
        <f>IF(C1031=1,'Data Transformation'!$G$3+0.5*'Data Transformation'!$W$25,IF(C1032=1,D1032-'Data Transformation'!$W$25,FALSE))</f>
        <v>#NUM!</v>
      </c>
      <c r="E1031">
        <f t="array" ref="E1031">IF(ISLOGICAL(D1031),"",FREQUENCY(IF('Data Transformation'!$B$425:$B$8425='Bin Analysis'!$B1011,'Data Transformation'!$G$425:$G$8425),D1031))</f>
        <v>2001</v>
      </c>
      <c r="F1031">
        <f t="shared" si="126"/>
        <v>0</v>
      </c>
      <c r="G1031">
        <f>Weighting!$H$23</f>
        <v>0</v>
      </c>
      <c r="H1031">
        <f t="array" ref="H1031">FREQUENCY(IF('Data Transformation'!$B$4:$B$8425=B1011,'Data Transformation'!$G$4:$G$8425),'Bin Analysis'!$B1031)</f>
        <v>2073</v>
      </c>
      <c r="I1031">
        <f t="shared" si="127"/>
        <v>0</v>
      </c>
      <c r="J1031">
        <f t="shared" si="128"/>
        <v>0</v>
      </c>
      <c r="K1031">
        <f>J1031*Weighting!$W$23</f>
        <v>0</v>
      </c>
      <c r="M1031" s="14"/>
    </row>
    <row r="1032" spans="1:25" x14ac:dyDescent="0.25">
      <c r="A1032" s="32" t="str">
        <f>IF(Weighting!$P$24&gt;0,B1032,"")</f>
        <v/>
      </c>
      <c r="B1032" t="e">
        <f>Weighting!$C$24</f>
        <v>#DIV/0!</v>
      </c>
      <c r="C1032" t="e">
        <f>Weighting!$F$24</f>
        <v>#NUM!</v>
      </c>
      <c r="D1032" t="e">
        <f>IF(C1032=1,'Data Transformation'!$G$3+0.5*'Data Transformation'!$W$25,IF(C1033=1,D1033-'Data Transformation'!$W$25,FALSE))</f>
        <v>#NUM!</v>
      </c>
      <c r="E1032">
        <f t="array" ref="E1032">IF(ISLOGICAL(D1032),"",FREQUENCY(IF('Data Transformation'!$B$425:$B$8425='Bin Analysis'!$B1011,'Data Transformation'!$G$425:$G$8425),D1032))</f>
        <v>2001</v>
      </c>
      <c r="F1032">
        <f t="shared" si="126"/>
        <v>0</v>
      </c>
      <c r="G1032">
        <f>Weighting!$H$24</f>
        <v>0</v>
      </c>
      <c r="H1032">
        <f t="array" ref="H1032">FREQUENCY(IF('Data Transformation'!$B$4:$B$8425=B1011,'Data Transformation'!$G$4:$G$8425),'Bin Analysis'!$B1032)</f>
        <v>2073</v>
      </c>
      <c r="I1032">
        <f t="shared" si="127"/>
        <v>0</v>
      </c>
      <c r="J1032">
        <f t="shared" si="128"/>
        <v>0</v>
      </c>
      <c r="K1032">
        <f>J1032*Weighting!$W$24</f>
        <v>0</v>
      </c>
      <c r="M1032" s="14"/>
    </row>
    <row r="1033" spans="1:25" x14ac:dyDescent="0.25">
      <c r="A1033" s="32" t="str">
        <f>IF(Weighting!$P$25&gt;0,B1033,"")</f>
        <v/>
      </c>
      <c r="B1033" t="e">
        <f>Weighting!$C$25</f>
        <v>#DIV/0!</v>
      </c>
      <c r="C1033" t="e">
        <f>Weighting!$F$25</f>
        <v>#NUM!</v>
      </c>
      <c r="D1033" t="e">
        <f>IF(C1033=1,'Data Transformation'!$G$3+0.5*'Data Transformation'!$W$25,IF(C1034=1,D1034-'Data Transformation'!$W$25,FALSE))</f>
        <v>#NUM!</v>
      </c>
      <c r="E1033">
        <f t="array" ref="E1033">IF(ISLOGICAL(D1033),"",FREQUENCY(IF('Data Transformation'!$B$425:$B$8425='Bin Analysis'!$B1011,'Data Transformation'!$G$425:$G$8425),D1033))</f>
        <v>2001</v>
      </c>
      <c r="F1033">
        <f t="shared" si="126"/>
        <v>0</v>
      </c>
      <c r="G1033">
        <f>Weighting!$H$25</f>
        <v>0</v>
      </c>
      <c r="H1033">
        <f t="array" ref="H1033">FREQUENCY(IF('Data Transformation'!$B$4:$B$8425=B1011,'Data Transformation'!$G$4:$G$8425),'Bin Analysis'!$B1033)</f>
        <v>2073</v>
      </c>
      <c r="I1033">
        <f t="shared" si="127"/>
        <v>0</v>
      </c>
      <c r="J1033">
        <f t="shared" si="128"/>
        <v>0</v>
      </c>
      <c r="K1033">
        <f>J1033*Weighting!$W$25</f>
        <v>0</v>
      </c>
      <c r="M1033" s="14"/>
    </row>
    <row r="1034" spans="1:25" x14ac:dyDescent="0.25">
      <c r="O1034"/>
      <c r="P1034"/>
      <c r="Q1034"/>
      <c r="R1034"/>
    </row>
    <row r="1035" spans="1:25" ht="23.25" x14ac:dyDescent="0.35">
      <c r="A1035" s="21" t="s">
        <v>0</v>
      </c>
      <c r="B1035" s="21" t="str">
        <f>IFERROR(VLOOKUP(C1035,'Data Transformation'!$L$6:$M$426,2,FALSE),"")</f>
        <v/>
      </c>
      <c r="C1035" s="21">
        <f>C1011+1</f>
        <v>43</v>
      </c>
      <c r="D1035" s="21"/>
      <c r="E1035" s="21"/>
      <c r="F1035" s="21"/>
      <c r="G1035" s="21"/>
      <c r="H1035" s="22"/>
      <c r="I1035" s="22"/>
      <c r="J1035" s="22"/>
      <c r="K1035" s="21"/>
      <c r="L1035" s="21" t="str">
        <f>B1035</f>
        <v/>
      </c>
      <c r="M1035" s="23" t="e">
        <f>INDEX('Data Transformation'!$O$4:$O$424,MATCH($B1035,'Data Transformation'!$M$4:$M$424,0),MATCH($M$2,'Data Transformation'!$O$3,0))</f>
        <v>#N/A</v>
      </c>
      <c r="N1035" s="27" t="e">
        <f>IF('Input and Summary Results'!$J$16="minimum",'Bin Analysis'!X1036/(M1035-1),'Bin Analysis'!Y1035/('Bin Analysis'!M1035-1))</f>
        <v>#N/A</v>
      </c>
      <c r="O1035" s="27" t="e">
        <f>IF(M1035=FALSE,NA(),(VLOOKUP(1,C1038:K1057,4,FALSE))/(M1035-1))</f>
        <v>#N/A</v>
      </c>
      <c r="P1035" s="27" t="e">
        <f>IF(M1035=FALSE,NA(),SUM(J1038:J1057)/Weighting!$S$5)</f>
        <v>#N/A</v>
      </c>
      <c r="Q1035" s="27" t="e">
        <f>IF(M1035=FALSE,NA(),SUM(K1038:K1057)/Weighting!$S$6)</f>
        <v>#N/A</v>
      </c>
      <c r="R1035" s="27" t="e">
        <f>IF(M1035=FALSE,NA(),(VLOOKUP(1,G1038:K1057,3,FALSE))/(M1035-1))</f>
        <v>#N/A</v>
      </c>
      <c r="S1035" s="22" t="e">
        <f>IF(M1035=FALSE,NA(),IF(SUM(J1038:J1057)=2,"yes","no"))</f>
        <v>#N/A</v>
      </c>
      <c r="X1035" s="2" cm="2">
        <f t="array" ref="X1035:X1036">FREQUENCY(IF('Data Transformation'!$B$425:$B$6424='Bin Analysis'!L1035,'Data Transformation'!$G$425:$G$6424),'Data Transformation'!$U$11)</f>
        <v>0</v>
      </c>
      <c r="Y1035" s="2" cm="2">
        <f t="array" ref="Y1035:Y1036">FREQUENCY(IF('Data Transformation'!$B$425:$B$6424='Bin Analysis'!L1035,'Data Transformation'!$G$425:$G$6424),'Data Transformation'!$U$12)</f>
        <v>0</v>
      </c>
    </row>
    <row r="1036" spans="1:25" x14ac:dyDescent="0.25">
      <c r="A1036" s="14" t="s">
        <v>67</v>
      </c>
      <c r="B1036" t="s">
        <v>47</v>
      </c>
      <c r="C1036" t="s">
        <v>5</v>
      </c>
      <c r="D1036" t="s">
        <v>98</v>
      </c>
      <c r="E1036" t="s">
        <v>99</v>
      </c>
      <c r="F1036" t="s">
        <v>100</v>
      </c>
      <c r="G1036" t="s">
        <v>69</v>
      </c>
      <c r="H1036" t="s">
        <v>31</v>
      </c>
      <c r="I1036" t="s">
        <v>32</v>
      </c>
      <c r="J1036" t="s">
        <v>46</v>
      </c>
      <c r="K1036" s="14" t="s">
        <v>45</v>
      </c>
      <c r="M1036" s="14"/>
      <c r="X1036" s="2">
        <v>0</v>
      </c>
      <c r="Y1036" s="2">
        <v>0</v>
      </c>
    </row>
    <row r="1037" spans="1:25" x14ac:dyDescent="0.25">
      <c r="A1037" s="32"/>
      <c r="D1037" t="e">
        <f>IF(C1037=1,'Data Transformation'!$G$3+0.5*'Data Transformation'!$W$25,IF(C1038=1,D1038-'Data Transformation'!$W$25,FALSE))</f>
        <v>#NUM!</v>
      </c>
      <c r="E1037">
        <f t="array" ref="E1037">IF(ISLOGICAL(D1037),"",FREQUENCY(IF('Data Transformation'!$B$425:$B$8425='Bin Analysis'!$B1035,'Data Transformation'!$G$425:$G$8425),D1037))</f>
        <v>2001</v>
      </c>
      <c r="F1037" t="e">
        <f>IF(ISLOGICAL(D1037),"",E1037-E1036)</f>
        <v>#VALUE!</v>
      </c>
      <c r="M1037" s="14"/>
    </row>
    <row r="1038" spans="1:25" x14ac:dyDescent="0.25">
      <c r="A1038" s="32" t="e">
        <f>IF(Weighting!$P$6&gt;0,B1038,"")</f>
        <v>#NUM!</v>
      </c>
      <c r="B1038" t="e">
        <f>Weighting!$C$6</f>
        <v>#DIV/0!</v>
      </c>
      <c r="C1038" t="e">
        <f>Weighting!$F$6</f>
        <v>#NUM!</v>
      </c>
      <c r="D1038" t="e">
        <f>IF(C1038=1,'Data Transformation'!$G$3+0.5*'Data Transformation'!$W$25,IF(C1039=1,D1039-'Data Transformation'!$W$25,FALSE))</f>
        <v>#NUM!</v>
      </c>
      <c r="E1038">
        <f t="array" ref="E1038">IF(ISLOGICAL(D1038),"",FREQUENCY(IF('Data Transformation'!$B$425:$B$8425='Bin Analysis'!$B1035,'Data Transformation'!$G$425:$G$8425),D1038))</f>
        <v>2001</v>
      </c>
      <c r="F1038">
        <f>IF(ISLOGICAL(D1038),"",E1038-E1037)</f>
        <v>0</v>
      </c>
      <c r="G1038">
        <f>Weighting!$H$6</f>
        <v>1</v>
      </c>
      <c r="H1038">
        <f t="array" ref="H1038">FREQUENCY(IF('Data Transformation'!$B$4:$B$8425=B1035,'Data Transformation'!$G$4:$G$8425),'Bin Analysis'!$B1038)</f>
        <v>2073</v>
      </c>
      <c r="I1038">
        <f>H1038-H1037</f>
        <v>2073</v>
      </c>
      <c r="J1038">
        <f>IF(I1038=0,0,1)</f>
        <v>1</v>
      </c>
      <c r="K1038" t="e">
        <f>J1038*Weighting!$W$6</f>
        <v>#NUM!</v>
      </c>
      <c r="M1038" s="14"/>
    </row>
    <row r="1039" spans="1:25" x14ac:dyDescent="0.25">
      <c r="A1039" s="32" t="str">
        <f>IF(Weighting!$P$7&gt;0,B1039,"")</f>
        <v/>
      </c>
      <c r="B1039" t="e">
        <f>Weighting!$C$7</f>
        <v>#DIV/0!</v>
      </c>
      <c r="C1039" t="e">
        <f>Weighting!$F$7</f>
        <v>#NUM!</v>
      </c>
      <c r="D1039" t="e">
        <f>IF(C1039=1,'Data Transformation'!$G$3+0.5*'Data Transformation'!$W$25,IF(C1040=1,D1040-'Data Transformation'!$W$25,FALSE))</f>
        <v>#NUM!</v>
      </c>
      <c r="E1039">
        <f t="array" ref="E1039">IF(ISLOGICAL(D1039),"",FREQUENCY(IF('Data Transformation'!$B$425:$B$8425='Bin Analysis'!$B1035,'Data Transformation'!$G$425:$G$8425),D1039))</f>
        <v>2001</v>
      </c>
      <c r="F1039">
        <f t="shared" ref="F1039:F1057" si="129">IF(ISLOGICAL(D1039),"",E1039-E1038)</f>
        <v>0</v>
      </c>
      <c r="G1039">
        <f>Weighting!$H$7</f>
        <v>0</v>
      </c>
      <c r="H1039">
        <f t="array" ref="H1039">FREQUENCY(IF('Data Transformation'!$B$4:$B$8425=B1035,'Data Transformation'!$G$4:$G$8425),'Bin Analysis'!$B1039)</f>
        <v>2073</v>
      </c>
      <c r="I1039">
        <f t="shared" ref="I1039:I1057" si="130">H1039-H1038</f>
        <v>0</v>
      </c>
      <c r="J1039">
        <f>IF(I1039=0,0,1)</f>
        <v>0</v>
      </c>
      <c r="K1039">
        <f>J1039*Weighting!$W$7</f>
        <v>0</v>
      </c>
      <c r="M1039" s="14"/>
    </row>
    <row r="1040" spans="1:25" x14ac:dyDescent="0.25">
      <c r="A1040" s="32" t="str">
        <f>IF(Weighting!$P$8&gt;0,B1040,"")</f>
        <v/>
      </c>
      <c r="B1040" t="e">
        <f>Weighting!$C$8</f>
        <v>#DIV/0!</v>
      </c>
      <c r="C1040" t="e">
        <f>Weighting!$F$8</f>
        <v>#NUM!</v>
      </c>
      <c r="D1040" t="e">
        <f>IF(C1040=1,'Data Transformation'!$G$3+0.5*'Data Transformation'!$W$25,IF(C1041=1,D1041-'Data Transformation'!$W$25,FALSE))</f>
        <v>#NUM!</v>
      </c>
      <c r="E1040">
        <f t="array" ref="E1040">IF(ISLOGICAL(D1040),"",FREQUENCY(IF('Data Transformation'!$B$425:$B$8425='Bin Analysis'!$B1035,'Data Transformation'!$G$425:$G$8425),D1040))</f>
        <v>2001</v>
      </c>
      <c r="F1040">
        <f t="shared" si="129"/>
        <v>0</v>
      </c>
      <c r="G1040">
        <f>Weighting!$H$8</f>
        <v>0</v>
      </c>
      <c r="H1040">
        <f t="array" ref="H1040">FREQUENCY(IF('Data Transformation'!$B$4:$B$8425=B1035,'Data Transformation'!$G$4:$G$8425),'Bin Analysis'!$B1040)</f>
        <v>2073</v>
      </c>
      <c r="I1040">
        <f t="shared" si="130"/>
        <v>0</v>
      </c>
      <c r="J1040">
        <f t="shared" ref="J1040:J1057" si="131">IF(I1040=0,0,1)</f>
        <v>0</v>
      </c>
      <c r="K1040">
        <f>J1040*Weighting!$W$8</f>
        <v>0</v>
      </c>
      <c r="M1040" s="14"/>
    </row>
    <row r="1041" spans="1:13" x14ac:dyDescent="0.25">
      <c r="A1041" s="32" t="str">
        <f>IF(Weighting!$P$9&gt;0,B1041,"")</f>
        <v/>
      </c>
      <c r="B1041" s="50" t="e">
        <f>Weighting!$C$9</f>
        <v>#DIV/0!</v>
      </c>
      <c r="C1041" t="e">
        <f>Weighting!$F$9</f>
        <v>#NUM!</v>
      </c>
      <c r="D1041" t="e">
        <f>IF(C1041=1,'Data Transformation'!$G$3+0.5*'Data Transformation'!$W$25,IF(C1042=1,D1042-'Data Transformation'!$W$25,FALSE))</f>
        <v>#NUM!</v>
      </c>
      <c r="E1041">
        <f t="array" ref="E1041">IF(ISLOGICAL(D1041),"",FREQUENCY(IF('Data Transformation'!$B$425:$B$8425='Bin Analysis'!$B1035,'Data Transformation'!$G$425:$G$8425),D1041))</f>
        <v>2001</v>
      </c>
      <c r="F1041">
        <f t="shared" si="129"/>
        <v>0</v>
      </c>
      <c r="G1041">
        <f>Weighting!$H$9</f>
        <v>0</v>
      </c>
      <c r="H1041">
        <f t="array" ref="H1041">FREQUENCY(IF('Data Transformation'!$B$4:$B$8425=B1035,'Data Transformation'!$G$4:$G$8425),'Bin Analysis'!$B1041)</f>
        <v>2073</v>
      </c>
      <c r="I1041">
        <f t="shared" si="130"/>
        <v>0</v>
      </c>
      <c r="J1041">
        <f t="shared" si="131"/>
        <v>0</v>
      </c>
      <c r="K1041">
        <f>J1041*Weighting!$W$9</f>
        <v>0</v>
      </c>
      <c r="M1041" s="14"/>
    </row>
    <row r="1042" spans="1:13" x14ac:dyDescent="0.25">
      <c r="A1042" s="32" t="str">
        <f>IF(Weighting!$P$10&gt;0,B1042,"")</f>
        <v/>
      </c>
      <c r="B1042" t="e">
        <f>Weighting!$C$10</f>
        <v>#DIV/0!</v>
      </c>
      <c r="C1042" t="e">
        <f>Weighting!$F$10</f>
        <v>#NUM!</v>
      </c>
      <c r="D1042" t="e">
        <f>IF(C1042=1,'Data Transformation'!$G$3+0.5*'Data Transformation'!$W$25,IF(C1043=1,D1043-'Data Transformation'!$W$25,FALSE))</f>
        <v>#NUM!</v>
      </c>
      <c r="E1042">
        <f t="array" ref="E1042">IF(ISLOGICAL(D1042),"",FREQUENCY(IF('Data Transformation'!$B$425:$B$8425='Bin Analysis'!$B1035,'Data Transformation'!$G$425:$G$8425),D1042))</f>
        <v>2001</v>
      </c>
      <c r="F1042">
        <f t="shared" si="129"/>
        <v>0</v>
      </c>
      <c r="G1042">
        <f>Weighting!$H$10</f>
        <v>0</v>
      </c>
      <c r="H1042">
        <f t="array" ref="H1042">FREQUENCY(IF('Data Transformation'!$B$4:$B$8425=B1035,'Data Transformation'!$G$4:$G$8425),'Bin Analysis'!$B1042)</f>
        <v>2073</v>
      </c>
      <c r="I1042">
        <f t="shared" si="130"/>
        <v>0</v>
      </c>
      <c r="J1042">
        <f t="shared" si="131"/>
        <v>0</v>
      </c>
      <c r="K1042">
        <f>J1042*Weighting!$W$10</f>
        <v>0</v>
      </c>
      <c r="M1042" s="14"/>
    </row>
    <row r="1043" spans="1:13" x14ac:dyDescent="0.25">
      <c r="A1043" s="32" t="str">
        <f>IF(Weighting!$P$11&gt;0,B1043,"")</f>
        <v/>
      </c>
      <c r="B1043" t="e">
        <f>Weighting!$C$11</f>
        <v>#DIV/0!</v>
      </c>
      <c r="C1043" t="e">
        <f>Weighting!$F$11</f>
        <v>#NUM!</v>
      </c>
      <c r="D1043" t="e">
        <f>IF(C1043=1,'Data Transformation'!$G$3+0.5*'Data Transformation'!$W$25,IF(C1044=1,D1044-'Data Transformation'!$W$25,FALSE))</f>
        <v>#NUM!</v>
      </c>
      <c r="E1043">
        <f t="array" ref="E1043">IF(ISLOGICAL(D1043),"",FREQUENCY(IF('Data Transformation'!$B$425:$B$8425='Bin Analysis'!$B1035,'Data Transformation'!$G$425:$G$8425),D1043))</f>
        <v>2001</v>
      </c>
      <c r="F1043">
        <f t="shared" si="129"/>
        <v>0</v>
      </c>
      <c r="G1043">
        <f>Weighting!$H$11</f>
        <v>0</v>
      </c>
      <c r="H1043">
        <f t="array" ref="H1043">FREQUENCY(IF('Data Transformation'!$B$4:$B$8425=B1035,'Data Transformation'!$G$4:$G$8425),'Bin Analysis'!$B1043)</f>
        <v>2073</v>
      </c>
      <c r="I1043">
        <f t="shared" si="130"/>
        <v>0</v>
      </c>
      <c r="J1043">
        <f t="shared" si="131"/>
        <v>0</v>
      </c>
      <c r="K1043">
        <f>J1043*Weighting!$W$11</f>
        <v>0</v>
      </c>
      <c r="M1043" s="14"/>
    </row>
    <row r="1044" spans="1:13" x14ac:dyDescent="0.25">
      <c r="A1044" s="32" t="str">
        <f>IF(Weighting!$P$12&gt;0,B1044,"")</f>
        <v/>
      </c>
      <c r="B1044" t="e">
        <f>Weighting!$C$12</f>
        <v>#DIV/0!</v>
      </c>
      <c r="C1044" t="e">
        <f>Weighting!$F$12</f>
        <v>#NUM!</v>
      </c>
      <c r="D1044" t="e">
        <f>IF(C1044=1,'Data Transformation'!$G$3+0.5*'Data Transformation'!$W$25,IF(C1045=1,D1045-'Data Transformation'!$W$25,FALSE))</f>
        <v>#NUM!</v>
      </c>
      <c r="E1044">
        <f t="array" ref="E1044">IF(ISLOGICAL(D1044),"",FREQUENCY(IF('Data Transformation'!$B$425:$B$8425='Bin Analysis'!$B1035,'Data Transformation'!$G$425:$G$8425),D1044))</f>
        <v>2001</v>
      </c>
      <c r="F1044">
        <f t="shared" si="129"/>
        <v>0</v>
      </c>
      <c r="G1044">
        <f>Weighting!$H$12</f>
        <v>0</v>
      </c>
      <c r="H1044">
        <f t="array" ref="H1044">FREQUENCY(IF('Data Transformation'!$B$4:$B$8425=B1035,'Data Transformation'!$G$4:$G$8425),'Bin Analysis'!$B1044)</f>
        <v>2073</v>
      </c>
      <c r="I1044">
        <f t="shared" si="130"/>
        <v>0</v>
      </c>
      <c r="J1044">
        <f t="shared" si="131"/>
        <v>0</v>
      </c>
      <c r="K1044">
        <f>J1044*Weighting!$W$12</f>
        <v>0</v>
      </c>
      <c r="M1044" s="14"/>
    </row>
    <row r="1045" spans="1:13" x14ac:dyDescent="0.25">
      <c r="A1045" s="32" t="str">
        <f>IF(Weighting!$P$13&gt;0,B1045,"")</f>
        <v/>
      </c>
      <c r="B1045" t="e">
        <f>Weighting!$C$13</f>
        <v>#DIV/0!</v>
      </c>
      <c r="C1045" t="e">
        <f>Weighting!$F$13</f>
        <v>#NUM!</v>
      </c>
      <c r="D1045" t="e">
        <f>IF(C1045=1,'Data Transformation'!$G$3+0.5*'Data Transformation'!$W$25,IF(C1046=1,D1046-'Data Transformation'!$W$25,FALSE))</f>
        <v>#NUM!</v>
      </c>
      <c r="E1045">
        <f t="array" ref="E1045">IF(ISLOGICAL(D1045),"",FREQUENCY(IF('Data Transformation'!$B$425:$B$8425='Bin Analysis'!$B1035,'Data Transformation'!$G$425:$G$8425),D1045))</f>
        <v>2001</v>
      </c>
      <c r="F1045">
        <f t="shared" si="129"/>
        <v>0</v>
      </c>
      <c r="G1045">
        <f>Weighting!$H$13</f>
        <v>0</v>
      </c>
      <c r="H1045">
        <f t="array" ref="H1045">FREQUENCY(IF('Data Transformation'!$B$4:$B$8425=B1035,'Data Transformation'!$G$4:$G$8425),'Bin Analysis'!$B1045)</f>
        <v>2073</v>
      </c>
      <c r="I1045">
        <f t="shared" si="130"/>
        <v>0</v>
      </c>
      <c r="J1045">
        <f t="shared" si="131"/>
        <v>0</v>
      </c>
      <c r="K1045">
        <f>J1045*Weighting!$W$13</f>
        <v>0</v>
      </c>
      <c r="M1045" s="14"/>
    </row>
    <row r="1046" spans="1:13" x14ac:dyDescent="0.25">
      <c r="A1046" s="32" t="str">
        <f>IF(Weighting!$P$14&gt;0,B1046,"")</f>
        <v/>
      </c>
      <c r="B1046" t="e">
        <f>Weighting!$C$14</f>
        <v>#DIV/0!</v>
      </c>
      <c r="C1046" t="e">
        <f>Weighting!$F$14</f>
        <v>#NUM!</v>
      </c>
      <c r="D1046" t="e">
        <f>IF(C1046=1,'Data Transformation'!$G$3+0.5*'Data Transformation'!$W$25,IF(C1047=1,D1047-'Data Transformation'!$W$25,FALSE))</f>
        <v>#NUM!</v>
      </c>
      <c r="E1046">
        <f t="array" ref="E1046">IF(ISLOGICAL(D1046),"",FREQUENCY(IF('Data Transformation'!$B$425:$B$8425='Bin Analysis'!$B1035,'Data Transformation'!$G$425:$G$8425),D1046))</f>
        <v>2001</v>
      </c>
      <c r="F1046">
        <f t="shared" si="129"/>
        <v>0</v>
      </c>
      <c r="G1046">
        <f>Weighting!$H$14</f>
        <v>0</v>
      </c>
      <c r="H1046">
        <f t="array" ref="H1046">FREQUENCY(IF('Data Transformation'!$B$4:$B$8425=B1035,'Data Transformation'!$G$4:$G$8425),'Bin Analysis'!$B1046)</f>
        <v>2073</v>
      </c>
      <c r="I1046">
        <f t="shared" si="130"/>
        <v>0</v>
      </c>
      <c r="J1046">
        <f t="shared" si="131"/>
        <v>0</v>
      </c>
      <c r="K1046">
        <f>J1046*Weighting!$W$14</f>
        <v>0</v>
      </c>
      <c r="M1046" s="14"/>
    </row>
    <row r="1047" spans="1:13" x14ac:dyDescent="0.25">
      <c r="A1047" s="32" t="str">
        <f>IF(Weighting!$P$15&gt;0,B1047,"")</f>
        <v/>
      </c>
      <c r="B1047" t="e">
        <f>Weighting!$C$15</f>
        <v>#DIV/0!</v>
      </c>
      <c r="C1047" t="e">
        <f>Weighting!$F$15</f>
        <v>#NUM!</v>
      </c>
      <c r="D1047" t="e">
        <f>IF(C1047=1,'Data Transformation'!$G$3+0.5*'Data Transformation'!$W$25,IF(C1048=1,D1048-'Data Transformation'!$W$25,FALSE))</f>
        <v>#NUM!</v>
      </c>
      <c r="E1047">
        <f t="array" ref="E1047">IF(ISLOGICAL(D1047),"",FREQUENCY(IF('Data Transformation'!$B$425:$B$8425='Bin Analysis'!$B1035,'Data Transformation'!$G$425:$G$8425),D1047))</f>
        <v>2001</v>
      </c>
      <c r="F1047">
        <f t="shared" si="129"/>
        <v>0</v>
      </c>
      <c r="G1047">
        <f>Weighting!$H$15</f>
        <v>0</v>
      </c>
      <c r="H1047">
        <f t="array" ref="H1047">FREQUENCY(IF('Data Transformation'!$B$4:$B$8425=B1035,'Data Transformation'!$G$4:$G$8425),'Bin Analysis'!$B1047)</f>
        <v>2073</v>
      </c>
      <c r="I1047">
        <f t="shared" si="130"/>
        <v>0</v>
      </c>
      <c r="J1047">
        <f t="shared" si="131"/>
        <v>0</v>
      </c>
      <c r="K1047">
        <f>J1047*Weighting!$W$15</f>
        <v>0</v>
      </c>
      <c r="M1047" s="14"/>
    </row>
    <row r="1048" spans="1:13" x14ac:dyDescent="0.25">
      <c r="A1048" s="32" t="str">
        <f>IF(Weighting!$P$16&gt;0,B1048,"")</f>
        <v/>
      </c>
      <c r="B1048" t="e">
        <f>Weighting!$C$16</f>
        <v>#DIV/0!</v>
      </c>
      <c r="C1048" t="e">
        <f>Weighting!$F$16</f>
        <v>#NUM!</v>
      </c>
      <c r="D1048" t="e">
        <f>IF(C1048=1,'Data Transformation'!$G$3+0.5*'Data Transformation'!$W$25,IF(C1049=1,D1049-'Data Transformation'!$W$25,FALSE))</f>
        <v>#NUM!</v>
      </c>
      <c r="E1048">
        <f t="array" ref="E1048">IF(ISLOGICAL(D1048),"",FREQUENCY(IF('Data Transformation'!$B$425:$B$8425='Bin Analysis'!$B1035,'Data Transformation'!$G$425:$G$8425),D1048))</f>
        <v>2001</v>
      </c>
      <c r="F1048">
        <f t="shared" si="129"/>
        <v>0</v>
      </c>
      <c r="G1048">
        <f>Weighting!$H$16</f>
        <v>0</v>
      </c>
      <c r="H1048">
        <f t="array" ref="H1048">FREQUENCY(IF('Data Transformation'!$B$4:$B$8425=B1035,'Data Transformation'!$G$4:$G$8425),'Bin Analysis'!$B1048)</f>
        <v>2073</v>
      </c>
      <c r="I1048">
        <f t="shared" si="130"/>
        <v>0</v>
      </c>
      <c r="J1048">
        <f t="shared" si="131"/>
        <v>0</v>
      </c>
      <c r="K1048">
        <f>J1048*Weighting!$W$16</f>
        <v>0</v>
      </c>
      <c r="M1048" s="14"/>
    </row>
    <row r="1049" spans="1:13" x14ac:dyDescent="0.25">
      <c r="A1049" s="32" t="str">
        <f>IF(Weighting!$P$17&gt;0,B1049,"")</f>
        <v/>
      </c>
      <c r="B1049" t="e">
        <f>Weighting!$C$17</f>
        <v>#DIV/0!</v>
      </c>
      <c r="C1049" t="e">
        <f>Weighting!$F$17</f>
        <v>#NUM!</v>
      </c>
      <c r="D1049" t="e">
        <f>IF(C1049=1,'Data Transformation'!$G$3+0.5*'Data Transformation'!$W$25,IF(C1050=1,D1050-'Data Transformation'!$W$25,FALSE))</f>
        <v>#NUM!</v>
      </c>
      <c r="E1049">
        <f t="array" ref="E1049">IF(ISLOGICAL(D1049),"",FREQUENCY(IF('Data Transformation'!$B$425:$B$8425='Bin Analysis'!$B1035,'Data Transformation'!$G$425:$G$8425),D1049))</f>
        <v>2001</v>
      </c>
      <c r="F1049">
        <f t="shared" si="129"/>
        <v>0</v>
      </c>
      <c r="G1049">
        <f>Weighting!$H$17</f>
        <v>0</v>
      </c>
      <c r="H1049">
        <f t="array" ref="H1049">FREQUENCY(IF('Data Transformation'!$B$4:$B$8425=B1035,'Data Transformation'!$G$4:$G$8425),'Bin Analysis'!$B1049)</f>
        <v>2073</v>
      </c>
      <c r="I1049">
        <f t="shared" si="130"/>
        <v>0</v>
      </c>
      <c r="J1049">
        <f t="shared" si="131"/>
        <v>0</v>
      </c>
      <c r="K1049">
        <f>J1049*Weighting!$W$17</f>
        <v>0</v>
      </c>
      <c r="M1049" s="14"/>
    </row>
    <row r="1050" spans="1:13" x14ac:dyDescent="0.25">
      <c r="A1050" s="32" t="str">
        <f>IF(Weighting!$P$18&gt;0,B1050,"")</f>
        <v/>
      </c>
      <c r="B1050" t="e">
        <f>Weighting!$C$18</f>
        <v>#DIV/0!</v>
      </c>
      <c r="C1050" t="e">
        <f>Weighting!$F$18</f>
        <v>#NUM!</v>
      </c>
      <c r="D1050" t="e">
        <f>IF(C1050=1,'Data Transformation'!$G$3+0.5*'Data Transformation'!$W$25,IF(C1051=1,D1051-'Data Transformation'!$W$25,FALSE))</f>
        <v>#NUM!</v>
      </c>
      <c r="E1050">
        <f t="array" ref="E1050">IF(ISLOGICAL(D1050),"",FREQUENCY(IF('Data Transformation'!$B$425:$B$8425='Bin Analysis'!$B1035,'Data Transformation'!$G$425:$G$8425),D1050))</f>
        <v>2001</v>
      </c>
      <c r="F1050">
        <f t="shared" si="129"/>
        <v>0</v>
      </c>
      <c r="G1050">
        <f>Weighting!$H$18</f>
        <v>0</v>
      </c>
      <c r="H1050">
        <f t="array" ref="H1050">FREQUENCY(IF('Data Transformation'!$B$4:$B$8425=B1035,'Data Transformation'!$G$4:$G$8425),'Bin Analysis'!$B1050)</f>
        <v>2073</v>
      </c>
      <c r="I1050">
        <f t="shared" si="130"/>
        <v>0</v>
      </c>
      <c r="J1050">
        <f t="shared" si="131"/>
        <v>0</v>
      </c>
      <c r="K1050">
        <f>J1050*Weighting!$W$18</f>
        <v>0</v>
      </c>
      <c r="M1050" s="14"/>
    </row>
    <row r="1051" spans="1:13" x14ac:dyDescent="0.25">
      <c r="A1051" s="32" t="str">
        <f>IF(Weighting!$P$19&gt;0,B1051,"")</f>
        <v/>
      </c>
      <c r="B1051" t="e">
        <f>Weighting!$C$19</f>
        <v>#DIV/0!</v>
      </c>
      <c r="C1051" t="e">
        <f>Weighting!$F$19</f>
        <v>#NUM!</v>
      </c>
      <c r="D1051" t="e">
        <f>IF(C1051=1,'Data Transformation'!$G$3+0.5*'Data Transformation'!$W$25,IF(C1052=1,D1052-'Data Transformation'!$W$25,FALSE))</f>
        <v>#NUM!</v>
      </c>
      <c r="E1051">
        <f t="array" ref="E1051">IF(ISLOGICAL(D1051),"",FREQUENCY(IF('Data Transformation'!$B$425:$B$8425='Bin Analysis'!$B1035,'Data Transformation'!$G$425:$G$8425),D1051))</f>
        <v>2001</v>
      </c>
      <c r="F1051">
        <f t="shared" si="129"/>
        <v>0</v>
      </c>
      <c r="G1051">
        <f>Weighting!$H$19</f>
        <v>0</v>
      </c>
      <c r="H1051">
        <f t="array" ref="H1051">FREQUENCY(IF('Data Transformation'!$B$4:$B$8425=B1035,'Data Transformation'!$G$4:$G$8425),'Bin Analysis'!$B1051)</f>
        <v>2073</v>
      </c>
      <c r="I1051">
        <f t="shared" si="130"/>
        <v>0</v>
      </c>
      <c r="J1051">
        <f t="shared" si="131"/>
        <v>0</v>
      </c>
      <c r="K1051">
        <f>J1051*Weighting!$W$19</f>
        <v>0</v>
      </c>
      <c r="M1051" s="14"/>
    </row>
    <row r="1052" spans="1:13" x14ac:dyDescent="0.25">
      <c r="A1052" s="32" t="str">
        <f>IF(Weighting!$P$20&gt;0,B1052,"")</f>
        <v/>
      </c>
      <c r="B1052" t="e">
        <f>Weighting!$C$20</f>
        <v>#DIV/0!</v>
      </c>
      <c r="C1052" t="e">
        <f>Weighting!$F$20</f>
        <v>#NUM!</v>
      </c>
      <c r="D1052" t="e">
        <f>IF(C1052=1,'Data Transformation'!$G$3+0.5*'Data Transformation'!$W$25,IF(C1053=1,D1053-'Data Transformation'!$W$25,FALSE))</f>
        <v>#NUM!</v>
      </c>
      <c r="E1052">
        <f t="array" ref="E1052">IF(ISLOGICAL(D1052),"",FREQUENCY(IF('Data Transformation'!$B$425:$B$8425='Bin Analysis'!$B1035,'Data Transformation'!$G$425:$G$8425),D1052))</f>
        <v>2001</v>
      </c>
      <c r="F1052">
        <f t="shared" si="129"/>
        <v>0</v>
      </c>
      <c r="G1052">
        <f>Weighting!$H$20</f>
        <v>0</v>
      </c>
      <c r="H1052">
        <f t="array" ref="H1052">FREQUENCY(IF('Data Transformation'!$B$4:$B$8425=B1035,'Data Transformation'!$G$4:$G$8425),'Bin Analysis'!$B1052)</f>
        <v>2073</v>
      </c>
      <c r="I1052">
        <f t="shared" si="130"/>
        <v>0</v>
      </c>
      <c r="J1052">
        <f t="shared" si="131"/>
        <v>0</v>
      </c>
      <c r="K1052">
        <f>J1052*Weighting!$W$20</f>
        <v>0</v>
      </c>
      <c r="M1052" s="14"/>
    </row>
    <row r="1053" spans="1:13" x14ac:dyDescent="0.25">
      <c r="A1053" s="32" t="str">
        <f>IF(Weighting!$P$21&gt;0,B1053,"")</f>
        <v/>
      </c>
      <c r="B1053" t="e">
        <f>Weighting!$C$21</f>
        <v>#DIV/0!</v>
      </c>
      <c r="C1053" t="e">
        <f>Weighting!$F$21</f>
        <v>#NUM!</v>
      </c>
      <c r="D1053" t="e">
        <f>IF(C1053=1,'Data Transformation'!$G$3+0.5*'Data Transformation'!$W$25,IF(C1054=1,D1054-'Data Transformation'!$W$25,FALSE))</f>
        <v>#NUM!</v>
      </c>
      <c r="E1053">
        <f t="array" ref="E1053">IF(ISLOGICAL(D1053),"",FREQUENCY(IF('Data Transformation'!$B$425:$B$8425='Bin Analysis'!$B1035,'Data Transformation'!$G$425:$G$8425),D1053))</f>
        <v>2001</v>
      </c>
      <c r="F1053">
        <f t="shared" si="129"/>
        <v>0</v>
      </c>
      <c r="G1053">
        <f>Weighting!$H$21</f>
        <v>0</v>
      </c>
      <c r="H1053">
        <f t="array" ref="H1053">FREQUENCY(IF('Data Transformation'!$B$4:$B$8425=B1035,'Data Transformation'!$G$4:$G$8425),'Bin Analysis'!$B1053)</f>
        <v>2073</v>
      </c>
      <c r="I1053">
        <f t="shared" si="130"/>
        <v>0</v>
      </c>
      <c r="J1053">
        <f t="shared" si="131"/>
        <v>0</v>
      </c>
      <c r="K1053">
        <f>J1053*Weighting!$W$21</f>
        <v>0</v>
      </c>
      <c r="M1053" s="14"/>
    </row>
    <row r="1054" spans="1:13" x14ac:dyDescent="0.25">
      <c r="A1054" s="32" t="str">
        <f>IF(Weighting!$P$22&gt;0,B1054,"")</f>
        <v/>
      </c>
      <c r="B1054" t="e">
        <f>Weighting!$C$22</f>
        <v>#DIV/0!</v>
      </c>
      <c r="C1054" t="e">
        <f>Weighting!$F$22</f>
        <v>#NUM!</v>
      </c>
      <c r="D1054" t="e">
        <f>IF(C1054=1,'Data Transformation'!$G$3+0.5*'Data Transformation'!$W$25,IF(C1055=1,D1055-'Data Transformation'!$W$25,FALSE))</f>
        <v>#NUM!</v>
      </c>
      <c r="E1054">
        <f t="array" ref="E1054">IF(ISLOGICAL(D1054),"",FREQUENCY(IF('Data Transformation'!$B$425:$B$8425='Bin Analysis'!$B1035,'Data Transformation'!$G$425:$G$8425),D1054))</f>
        <v>2001</v>
      </c>
      <c r="F1054">
        <f t="shared" si="129"/>
        <v>0</v>
      </c>
      <c r="G1054">
        <f>Weighting!$H$22</f>
        <v>0</v>
      </c>
      <c r="H1054">
        <f t="array" ref="H1054">FREQUENCY(IF('Data Transformation'!$B$4:$B$8425=B1035,'Data Transformation'!$G$4:$G$8425),'Bin Analysis'!$B1054)</f>
        <v>2073</v>
      </c>
      <c r="I1054">
        <f t="shared" si="130"/>
        <v>0</v>
      </c>
      <c r="J1054">
        <f t="shared" si="131"/>
        <v>0</v>
      </c>
      <c r="K1054">
        <f>J1054*Weighting!$W$22</f>
        <v>0</v>
      </c>
      <c r="M1054" s="14"/>
    </row>
    <row r="1055" spans="1:13" x14ac:dyDescent="0.25">
      <c r="A1055" s="32" t="str">
        <f>IF(Weighting!$P$23&gt;0,B1055,"")</f>
        <v/>
      </c>
      <c r="B1055" t="e">
        <f>Weighting!$C$23</f>
        <v>#DIV/0!</v>
      </c>
      <c r="C1055" t="e">
        <f>Weighting!$F$23</f>
        <v>#NUM!</v>
      </c>
      <c r="D1055" t="e">
        <f>IF(C1055=1,'Data Transformation'!$G$3+0.5*'Data Transformation'!$W$25,IF(C1056=1,D1056-'Data Transformation'!$W$25,FALSE))</f>
        <v>#NUM!</v>
      </c>
      <c r="E1055">
        <f t="array" ref="E1055">IF(ISLOGICAL(D1055),"",FREQUENCY(IF('Data Transformation'!$B$425:$B$8425='Bin Analysis'!$B1035,'Data Transformation'!$G$425:$G$8425),D1055))</f>
        <v>2001</v>
      </c>
      <c r="F1055">
        <f t="shared" si="129"/>
        <v>0</v>
      </c>
      <c r="G1055">
        <f>Weighting!$H$23</f>
        <v>0</v>
      </c>
      <c r="H1055">
        <f t="array" ref="H1055">FREQUENCY(IF('Data Transformation'!$B$4:$B$8425=B1035,'Data Transformation'!$G$4:$G$8425),'Bin Analysis'!$B1055)</f>
        <v>2073</v>
      </c>
      <c r="I1055">
        <f t="shared" si="130"/>
        <v>0</v>
      </c>
      <c r="J1055">
        <f t="shared" si="131"/>
        <v>0</v>
      </c>
      <c r="K1055">
        <f>J1055*Weighting!$W$23</f>
        <v>0</v>
      </c>
      <c r="M1055" s="14"/>
    </row>
    <row r="1056" spans="1:13" x14ac:dyDescent="0.25">
      <c r="A1056" s="32" t="str">
        <f>IF(Weighting!$P$24&gt;0,B1056,"")</f>
        <v/>
      </c>
      <c r="B1056" t="e">
        <f>Weighting!$C$24</f>
        <v>#DIV/0!</v>
      </c>
      <c r="C1056" t="e">
        <f>Weighting!$F$24</f>
        <v>#NUM!</v>
      </c>
      <c r="D1056" t="e">
        <f>IF(C1056=1,'Data Transformation'!$G$3+0.5*'Data Transformation'!$W$25,IF(C1057=1,D1057-'Data Transformation'!$W$25,FALSE))</f>
        <v>#NUM!</v>
      </c>
      <c r="E1056">
        <f t="array" ref="E1056">IF(ISLOGICAL(D1056),"",FREQUENCY(IF('Data Transformation'!$B$425:$B$8425='Bin Analysis'!$B1035,'Data Transformation'!$G$425:$G$8425),D1056))</f>
        <v>2001</v>
      </c>
      <c r="F1056">
        <f t="shared" si="129"/>
        <v>0</v>
      </c>
      <c r="G1056">
        <f>Weighting!$H$24</f>
        <v>0</v>
      </c>
      <c r="H1056">
        <f t="array" ref="H1056">FREQUENCY(IF('Data Transformation'!$B$4:$B$8425=B1035,'Data Transformation'!$G$4:$G$8425),'Bin Analysis'!$B1056)</f>
        <v>2073</v>
      </c>
      <c r="I1056">
        <f t="shared" si="130"/>
        <v>0</v>
      </c>
      <c r="J1056">
        <f t="shared" si="131"/>
        <v>0</v>
      </c>
      <c r="K1056">
        <f>J1056*Weighting!$W$24</f>
        <v>0</v>
      </c>
      <c r="M1056" s="14"/>
    </row>
    <row r="1057" spans="1:25" x14ac:dyDescent="0.25">
      <c r="A1057" s="32" t="str">
        <f>IF(Weighting!$P$25&gt;0,B1057,"")</f>
        <v/>
      </c>
      <c r="B1057" t="e">
        <f>Weighting!$C$25</f>
        <v>#DIV/0!</v>
      </c>
      <c r="C1057" t="e">
        <f>Weighting!$F$25</f>
        <v>#NUM!</v>
      </c>
      <c r="D1057" t="e">
        <f>IF(C1057=1,'Data Transformation'!$G$3+0.5*'Data Transformation'!$W$25,IF(C1058=1,D1058-'Data Transformation'!$W$25,FALSE))</f>
        <v>#NUM!</v>
      </c>
      <c r="E1057">
        <f t="array" ref="E1057">IF(ISLOGICAL(D1057),"",FREQUENCY(IF('Data Transformation'!$B$425:$B$8425='Bin Analysis'!$B1035,'Data Transformation'!$G$425:$G$8425),D1057))</f>
        <v>2001</v>
      </c>
      <c r="F1057">
        <f t="shared" si="129"/>
        <v>0</v>
      </c>
      <c r="G1057">
        <f>Weighting!$H$25</f>
        <v>0</v>
      </c>
      <c r="H1057">
        <f t="array" ref="H1057">FREQUENCY(IF('Data Transformation'!$B$4:$B$8425=B1035,'Data Transformation'!$G$4:$G$8425),'Bin Analysis'!$B1057)</f>
        <v>2073</v>
      </c>
      <c r="I1057">
        <f t="shared" si="130"/>
        <v>0</v>
      </c>
      <c r="J1057">
        <f t="shared" si="131"/>
        <v>0</v>
      </c>
      <c r="K1057">
        <f>J1057*Weighting!$W$25</f>
        <v>0</v>
      </c>
      <c r="M1057" s="14"/>
    </row>
    <row r="1058" spans="1:25" x14ac:dyDescent="0.25">
      <c r="O1058"/>
      <c r="P1058"/>
      <c r="Q1058"/>
      <c r="R1058"/>
    </row>
    <row r="1059" spans="1:25" ht="23.25" x14ac:dyDescent="0.35">
      <c r="A1059" s="21" t="s">
        <v>0</v>
      </c>
      <c r="B1059" s="21" t="str">
        <f>IFERROR(VLOOKUP(C1059,'Data Transformation'!$L$6:$M$426,2,FALSE),"")</f>
        <v/>
      </c>
      <c r="C1059" s="21">
        <f>C1035+1</f>
        <v>44</v>
      </c>
      <c r="D1059" s="21"/>
      <c r="E1059" s="21"/>
      <c r="F1059" s="21"/>
      <c r="G1059" s="21"/>
      <c r="H1059" s="22"/>
      <c r="I1059" s="22"/>
      <c r="J1059" s="22"/>
      <c r="K1059" s="21"/>
      <c r="L1059" s="21" t="str">
        <f>B1059</f>
        <v/>
      </c>
      <c r="M1059" s="23" t="e">
        <f>INDEX('Data Transformation'!$O$4:$O$424,MATCH($B1059,'Data Transformation'!$M$4:$M$424,0),MATCH($M$2,'Data Transformation'!$O$3,0))</f>
        <v>#N/A</v>
      </c>
      <c r="N1059" s="27" t="e">
        <f>IF('Input and Summary Results'!$J$16="minimum",'Bin Analysis'!X1060/(M1059-1),'Bin Analysis'!Y1059/('Bin Analysis'!M1059-1))</f>
        <v>#N/A</v>
      </c>
      <c r="O1059" s="27" t="e">
        <f>IF(M1059=FALSE,NA(),(VLOOKUP(1,C1062:K1081,4,FALSE))/(M1059-1))</f>
        <v>#N/A</v>
      </c>
      <c r="P1059" s="27" t="e">
        <f>IF(M1059=FALSE,NA(),SUM(J1062:J1081)/Weighting!$S$5)</f>
        <v>#N/A</v>
      </c>
      <c r="Q1059" s="27" t="e">
        <f>IF(M1059=FALSE,NA(),SUM(K1062:K1081)/Weighting!$S$6)</f>
        <v>#N/A</v>
      </c>
      <c r="R1059" s="27" t="e">
        <f>IF(M1059=FALSE,NA(),(VLOOKUP(1,G1062:K1081,3,FALSE))/(M1059-1))</f>
        <v>#N/A</v>
      </c>
      <c r="S1059" s="22" t="e">
        <f>IF(M1059=FALSE,NA(),IF(SUM(J1062:J1081)=2,"yes","no"))</f>
        <v>#N/A</v>
      </c>
      <c r="X1059" s="2" cm="2">
        <f t="array" ref="X1059:X1060">FREQUENCY(IF('Data Transformation'!$B$425:$B$6424='Bin Analysis'!L1059,'Data Transformation'!$G$425:$G$6424),'Data Transformation'!$U$11)</f>
        <v>0</v>
      </c>
      <c r="Y1059" s="2" cm="2">
        <f t="array" ref="Y1059:Y1060">FREQUENCY(IF('Data Transformation'!$B$425:$B$6424='Bin Analysis'!L1059,'Data Transformation'!$G$425:$G$6424),'Data Transformation'!$U$12)</f>
        <v>0</v>
      </c>
    </row>
    <row r="1060" spans="1:25" x14ac:dyDescent="0.25">
      <c r="A1060" s="14" t="s">
        <v>67</v>
      </c>
      <c r="B1060" t="s">
        <v>47</v>
      </c>
      <c r="C1060" t="s">
        <v>5</v>
      </c>
      <c r="D1060" t="s">
        <v>98</v>
      </c>
      <c r="E1060" t="s">
        <v>99</v>
      </c>
      <c r="F1060" t="s">
        <v>100</v>
      </c>
      <c r="G1060" t="s">
        <v>69</v>
      </c>
      <c r="H1060" t="s">
        <v>31</v>
      </c>
      <c r="I1060" t="s">
        <v>32</v>
      </c>
      <c r="J1060" t="s">
        <v>46</v>
      </c>
      <c r="K1060" s="14" t="s">
        <v>45</v>
      </c>
      <c r="M1060" s="14"/>
      <c r="X1060" s="2">
        <v>0</v>
      </c>
      <c r="Y1060" s="2">
        <v>0</v>
      </c>
    </row>
    <row r="1061" spans="1:25" x14ac:dyDescent="0.25">
      <c r="A1061" s="32"/>
      <c r="D1061" t="e">
        <f>IF(C1061=1,'Data Transformation'!$G$3+0.5*'Data Transformation'!$W$25,IF(C1062=1,D1062-'Data Transformation'!$W$25,FALSE))</f>
        <v>#NUM!</v>
      </c>
      <c r="E1061">
        <f t="array" ref="E1061">IF(ISLOGICAL(D1061),"",FREQUENCY(IF('Data Transformation'!$B$425:$B$8425='Bin Analysis'!$B1059,'Data Transformation'!$G$425:$G$8425),D1061))</f>
        <v>2001</v>
      </c>
      <c r="F1061" t="e">
        <f>IF(ISLOGICAL(D1061),"",E1061-E1060)</f>
        <v>#VALUE!</v>
      </c>
      <c r="M1061" s="14"/>
    </row>
    <row r="1062" spans="1:25" x14ac:dyDescent="0.25">
      <c r="A1062" s="32" t="e">
        <f>IF(Weighting!$P$6&gt;0,B1062,"")</f>
        <v>#NUM!</v>
      </c>
      <c r="B1062" t="e">
        <f>Weighting!$C$6</f>
        <v>#DIV/0!</v>
      </c>
      <c r="C1062" t="e">
        <f>Weighting!$F$6</f>
        <v>#NUM!</v>
      </c>
      <c r="D1062" t="e">
        <f>IF(C1062=1,'Data Transformation'!$G$3+0.5*'Data Transformation'!$W$25,IF(C1063=1,D1063-'Data Transformation'!$W$25,FALSE))</f>
        <v>#NUM!</v>
      </c>
      <c r="E1062">
        <f t="array" ref="E1062">IF(ISLOGICAL(D1062),"",FREQUENCY(IF('Data Transformation'!$B$425:$B$8425='Bin Analysis'!$B1059,'Data Transformation'!$G$425:$G$8425),D1062))</f>
        <v>2001</v>
      </c>
      <c r="F1062">
        <f>IF(ISLOGICAL(D1062),"",E1062-E1061)</f>
        <v>0</v>
      </c>
      <c r="G1062">
        <f>Weighting!$H$6</f>
        <v>1</v>
      </c>
      <c r="H1062">
        <f t="array" ref="H1062">FREQUENCY(IF('Data Transformation'!$B$4:$B$8425=B1059,'Data Transformation'!$G$4:$G$8425),'Bin Analysis'!$B1062)</f>
        <v>2073</v>
      </c>
      <c r="I1062">
        <f>H1062-H1061</f>
        <v>2073</v>
      </c>
      <c r="J1062">
        <f>IF(I1062=0,0,1)</f>
        <v>1</v>
      </c>
      <c r="K1062" t="e">
        <f>J1062*Weighting!$W$6</f>
        <v>#NUM!</v>
      </c>
      <c r="M1062" s="14"/>
    </row>
    <row r="1063" spans="1:25" x14ac:dyDescent="0.25">
      <c r="A1063" s="32" t="str">
        <f>IF(Weighting!$P$7&gt;0,B1063,"")</f>
        <v/>
      </c>
      <c r="B1063" t="e">
        <f>Weighting!$C$7</f>
        <v>#DIV/0!</v>
      </c>
      <c r="C1063" t="e">
        <f>Weighting!$F$7</f>
        <v>#NUM!</v>
      </c>
      <c r="D1063" t="e">
        <f>IF(C1063=1,'Data Transformation'!$G$3+0.5*'Data Transformation'!$W$25,IF(C1064=1,D1064-'Data Transformation'!$W$25,FALSE))</f>
        <v>#NUM!</v>
      </c>
      <c r="E1063">
        <f t="array" ref="E1063">IF(ISLOGICAL(D1063),"",FREQUENCY(IF('Data Transformation'!$B$425:$B$8425='Bin Analysis'!$B1059,'Data Transformation'!$G$425:$G$8425),D1063))</f>
        <v>2001</v>
      </c>
      <c r="F1063">
        <f t="shared" ref="F1063:F1081" si="132">IF(ISLOGICAL(D1063),"",E1063-E1062)</f>
        <v>0</v>
      </c>
      <c r="G1063">
        <f>Weighting!$H$7</f>
        <v>0</v>
      </c>
      <c r="H1063">
        <f t="array" ref="H1063">FREQUENCY(IF('Data Transformation'!$B$4:$B$8425=B1059,'Data Transformation'!$G$4:$G$8425),'Bin Analysis'!$B1063)</f>
        <v>2073</v>
      </c>
      <c r="I1063">
        <f t="shared" ref="I1063:I1081" si="133">H1063-H1062</f>
        <v>0</v>
      </c>
      <c r="J1063">
        <f>IF(I1063=0,0,1)</f>
        <v>0</v>
      </c>
      <c r="K1063">
        <f>J1063*Weighting!$W$7</f>
        <v>0</v>
      </c>
      <c r="M1063" s="14"/>
    </row>
    <row r="1064" spans="1:25" x14ac:dyDescent="0.25">
      <c r="A1064" s="32" t="str">
        <f>IF(Weighting!$P$8&gt;0,B1064,"")</f>
        <v/>
      </c>
      <c r="B1064" t="e">
        <f>Weighting!$C$8</f>
        <v>#DIV/0!</v>
      </c>
      <c r="C1064" t="e">
        <f>Weighting!$F$8</f>
        <v>#NUM!</v>
      </c>
      <c r="D1064" t="e">
        <f>IF(C1064=1,'Data Transformation'!$G$3+0.5*'Data Transformation'!$W$25,IF(C1065=1,D1065-'Data Transformation'!$W$25,FALSE))</f>
        <v>#NUM!</v>
      </c>
      <c r="E1064">
        <f t="array" ref="E1064">IF(ISLOGICAL(D1064),"",FREQUENCY(IF('Data Transformation'!$B$425:$B$8425='Bin Analysis'!$B1059,'Data Transformation'!$G$425:$G$8425),D1064))</f>
        <v>2001</v>
      </c>
      <c r="F1064">
        <f t="shared" si="132"/>
        <v>0</v>
      </c>
      <c r="G1064">
        <f>Weighting!$H$8</f>
        <v>0</v>
      </c>
      <c r="H1064">
        <f t="array" ref="H1064">FREQUENCY(IF('Data Transformation'!$B$4:$B$8425=B1059,'Data Transformation'!$G$4:$G$8425),'Bin Analysis'!$B1064)</f>
        <v>2073</v>
      </c>
      <c r="I1064">
        <f t="shared" si="133"/>
        <v>0</v>
      </c>
      <c r="J1064">
        <f t="shared" ref="J1064:J1081" si="134">IF(I1064=0,0,1)</f>
        <v>0</v>
      </c>
      <c r="K1064">
        <f>J1064*Weighting!$W$8</f>
        <v>0</v>
      </c>
      <c r="M1064" s="14"/>
    </row>
    <row r="1065" spans="1:25" x14ac:dyDescent="0.25">
      <c r="A1065" s="32" t="str">
        <f>IF(Weighting!$P$9&gt;0,B1065,"")</f>
        <v/>
      </c>
      <c r="B1065" s="50" t="e">
        <f>Weighting!$C$9</f>
        <v>#DIV/0!</v>
      </c>
      <c r="C1065" t="e">
        <f>Weighting!$F$9</f>
        <v>#NUM!</v>
      </c>
      <c r="D1065" t="e">
        <f>IF(C1065=1,'Data Transformation'!$G$3+0.5*'Data Transformation'!$W$25,IF(C1066=1,D1066-'Data Transformation'!$W$25,FALSE))</f>
        <v>#NUM!</v>
      </c>
      <c r="E1065">
        <f t="array" ref="E1065">IF(ISLOGICAL(D1065),"",FREQUENCY(IF('Data Transformation'!$B$425:$B$8425='Bin Analysis'!$B1059,'Data Transformation'!$G$425:$G$8425),D1065))</f>
        <v>2001</v>
      </c>
      <c r="F1065">
        <f t="shared" si="132"/>
        <v>0</v>
      </c>
      <c r="G1065">
        <f>Weighting!$H$9</f>
        <v>0</v>
      </c>
      <c r="H1065">
        <f t="array" ref="H1065">FREQUENCY(IF('Data Transformation'!$B$4:$B$8425=B1059,'Data Transformation'!$G$4:$G$8425),'Bin Analysis'!$B1065)</f>
        <v>2073</v>
      </c>
      <c r="I1065">
        <f t="shared" si="133"/>
        <v>0</v>
      </c>
      <c r="J1065">
        <f t="shared" si="134"/>
        <v>0</v>
      </c>
      <c r="K1065">
        <f>J1065*Weighting!$W$9</f>
        <v>0</v>
      </c>
      <c r="M1065" s="14"/>
    </row>
    <row r="1066" spans="1:25" x14ac:dyDescent="0.25">
      <c r="A1066" s="32" t="str">
        <f>IF(Weighting!$P$10&gt;0,B1066,"")</f>
        <v/>
      </c>
      <c r="B1066" t="e">
        <f>Weighting!$C$10</f>
        <v>#DIV/0!</v>
      </c>
      <c r="C1066" t="e">
        <f>Weighting!$F$10</f>
        <v>#NUM!</v>
      </c>
      <c r="D1066" t="e">
        <f>IF(C1066=1,'Data Transformation'!$G$3+0.5*'Data Transformation'!$W$25,IF(C1067=1,D1067-'Data Transformation'!$W$25,FALSE))</f>
        <v>#NUM!</v>
      </c>
      <c r="E1066">
        <f t="array" ref="E1066">IF(ISLOGICAL(D1066),"",FREQUENCY(IF('Data Transformation'!$B$425:$B$8425='Bin Analysis'!$B1059,'Data Transformation'!$G$425:$G$8425),D1066))</f>
        <v>2001</v>
      </c>
      <c r="F1066">
        <f t="shared" si="132"/>
        <v>0</v>
      </c>
      <c r="G1066">
        <f>Weighting!$H$10</f>
        <v>0</v>
      </c>
      <c r="H1066">
        <f t="array" ref="H1066">FREQUENCY(IF('Data Transformation'!$B$4:$B$8425=B1059,'Data Transformation'!$G$4:$G$8425),'Bin Analysis'!$B1066)</f>
        <v>2073</v>
      </c>
      <c r="I1066">
        <f t="shared" si="133"/>
        <v>0</v>
      </c>
      <c r="J1066">
        <f t="shared" si="134"/>
        <v>0</v>
      </c>
      <c r="K1066">
        <f>J1066*Weighting!$W$10</f>
        <v>0</v>
      </c>
      <c r="M1066" s="14"/>
    </row>
    <row r="1067" spans="1:25" x14ac:dyDescent="0.25">
      <c r="A1067" s="32" t="str">
        <f>IF(Weighting!$P$11&gt;0,B1067,"")</f>
        <v/>
      </c>
      <c r="B1067" t="e">
        <f>Weighting!$C$11</f>
        <v>#DIV/0!</v>
      </c>
      <c r="C1067" t="e">
        <f>Weighting!$F$11</f>
        <v>#NUM!</v>
      </c>
      <c r="D1067" t="e">
        <f>IF(C1067=1,'Data Transformation'!$G$3+0.5*'Data Transformation'!$W$25,IF(C1068=1,D1068-'Data Transformation'!$W$25,FALSE))</f>
        <v>#NUM!</v>
      </c>
      <c r="E1067">
        <f t="array" ref="E1067">IF(ISLOGICAL(D1067),"",FREQUENCY(IF('Data Transformation'!$B$425:$B$8425='Bin Analysis'!$B1059,'Data Transformation'!$G$425:$G$8425),D1067))</f>
        <v>2001</v>
      </c>
      <c r="F1067">
        <f t="shared" si="132"/>
        <v>0</v>
      </c>
      <c r="G1067">
        <f>Weighting!$H$11</f>
        <v>0</v>
      </c>
      <c r="H1067">
        <f t="array" ref="H1067">FREQUENCY(IF('Data Transformation'!$B$4:$B$8425=B1059,'Data Transformation'!$G$4:$G$8425),'Bin Analysis'!$B1067)</f>
        <v>2073</v>
      </c>
      <c r="I1067">
        <f t="shared" si="133"/>
        <v>0</v>
      </c>
      <c r="J1067">
        <f t="shared" si="134"/>
        <v>0</v>
      </c>
      <c r="K1067">
        <f>J1067*Weighting!$W$11</f>
        <v>0</v>
      </c>
      <c r="M1067" s="14"/>
    </row>
    <row r="1068" spans="1:25" x14ac:dyDescent="0.25">
      <c r="A1068" s="32" t="str">
        <f>IF(Weighting!$P$12&gt;0,B1068,"")</f>
        <v/>
      </c>
      <c r="B1068" t="e">
        <f>Weighting!$C$12</f>
        <v>#DIV/0!</v>
      </c>
      <c r="C1068" t="e">
        <f>Weighting!$F$12</f>
        <v>#NUM!</v>
      </c>
      <c r="D1068" t="e">
        <f>IF(C1068=1,'Data Transformation'!$G$3+0.5*'Data Transformation'!$W$25,IF(C1069=1,D1069-'Data Transformation'!$W$25,FALSE))</f>
        <v>#NUM!</v>
      </c>
      <c r="E1068">
        <f t="array" ref="E1068">IF(ISLOGICAL(D1068),"",FREQUENCY(IF('Data Transformation'!$B$425:$B$8425='Bin Analysis'!$B1059,'Data Transformation'!$G$425:$G$8425),D1068))</f>
        <v>2001</v>
      </c>
      <c r="F1068">
        <f t="shared" si="132"/>
        <v>0</v>
      </c>
      <c r="G1068">
        <f>Weighting!$H$12</f>
        <v>0</v>
      </c>
      <c r="H1068">
        <f t="array" ref="H1068">FREQUENCY(IF('Data Transformation'!$B$4:$B$8425=B1059,'Data Transformation'!$G$4:$G$8425),'Bin Analysis'!$B1068)</f>
        <v>2073</v>
      </c>
      <c r="I1068">
        <f t="shared" si="133"/>
        <v>0</v>
      </c>
      <c r="J1068">
        <f t="shared" si="134"/>
        <v>0</v>
      </c>
      <c r="K1068">
        <f>J1068*Weighting!$W$12</f>
        <v>0</v>
      </c>
      <c r="M1068" s="14"/>
    </row>
    <row r="1069" spans="1:25" x14ac:dyDescent="0.25">
      <c r="A1069" s="32" t="str">
        <f>IF(Weighting!$P$13&gt;0,B1069,"")</f>
        <v/>
      </c>
      <c r="B1069" t="e">
        <f>Weighting!$C$13</f>
        <v>#DIV/0!</v>
      </c>
      <c r="C1069" t="e">
        <f>Weighting!$F$13</f>
        <v>#NUM!</v>
      </c>
      <c r="D1069" t="e">
        <f>IF(C1069=1,'Data Transformation'!$G$3+0.5*'Data Transformation'!$W$25,IF(C1070=1,D1070-'Data Transformation'!$W$25,FALSE))</f>
        <v>#NUM!</v>
      </c>
      <c r="E1069">
        <f t="array" ref="E1069">IF(ISLOGICAL(D1069),"",FREQUENCY(IF('Data Transformation'!$B$425:$B$8425='Bin Analysis'!$B1059,'Data Transformation'!$G$425:$G$8425),D1069))</f>
        <v>2001</v>
      </c>
      <c r="F1069">
        <f t="shared" si="132"/>
        <v>0</v>
      </c>
      <c r="G1069">
        <f>Weighting!$H$13</f>
        <v>0</v>
      </c>
      <c r="H1069">
        <f t="array" ref="H1069">FREQUENCY(IF('Data Transformation'!$B$4:$B$8425=B1059,'Data Transformation'!$G$4:$G$8425),'Bin Analysis'!$B1069)</f>
        <v>2073</v>
      </c>
      <c r="I1069">
        <f t="shared" si="133"/>
        <v>0</v>
      </c>
      <c r="J1069">
        <f t="shared" si="134"/>
        <v>0</v>
      </c>
      <c r="K1069">
        <f>J1069*Weighting!$W$13</f>
        <v>0</v>
      </c>
      <c r="M1069" s="14"/>
    </row>
    <row r="1070" spans="1:25" x14ac:dyDescent="0.25">
      <c r="A1070" s="32" t="str">
        <f>IF(Weighting!$P$14&gt;0,B1070,"")</f>
        <v/>
      </c>
      <c r="B1070" t="e">
        <f>Weighting!$C$14</f>
        <v>#DIV/0!</v>
      </c>
      <c r="C1070" t="e">
        <f>Weighting!$F$14</f>
        <v>#NUM!</v>
      </c>
      <c r="D1070" t="e">
        <f>IF(C1070=1,'Data Transformation'!$G$3+0.5*'Data Transformation'!$W$25,IF(C1071=1,D1071-'Data Transformation'!$W$25,FALSE))</f>
        <v>#NUM!</v>
      </c>
      <c r="E1070">
        <f t="array" ref="E1070">IF(ISLOGICAL(D1070),"",FREQUENCY(IF('Data Transformation'!$B$425:$B$8425='Bin Analysis'!$B1059,'Data Transformation'!$G$425:$G$8425),D1070))</f>
        <v>2001</v>
      </c>
      <c r="F1070">
        <f t="shared" si="132"/>
        <v>0</v>
      </c>
      <c r="G1070">
        <f>Weighting!$H$14</f>
        <v>0</v>
      </c>
      <c r="H1070">
        <f t="array" ref="H1070">FREQUENCY(IF('Data Transformation'!$B$4:$B$8425=B1059,'Data Transformation'!$G$4:$G$8425),'Bin Analysis'!$B1070)</f>
        <v>2073</v>
      </c>
      <c r="I1070">
        <f t="shared" si="133"/>
        <v>0</v>
      </c>
      <c r="J1070">
        <f t="shared" si="134"/>
        <v>0</v>
      </c>
      <c r="K1070">
        <f>J1070*Weighting!$W$14</f>
        <v>0</v>
      </c>
      <c r="M1070" s="14"/>
    </row>
    <row r="1071" spans="1:25" x14ac:dyDescent="0.25">
      <c r="A1071" s="32" t="str">
        <f>IF(Weighting!$P$15&gt;0,B1071,"")</f>
        <v/>
      </c>
      <c r="B1071" t="e">
        <f>Weighting!$C$15</f>
        <v>#DIV/0!</v>
      </c>
      <c r="C1071" t="e">
        <f>Weighting!$F$15</f>
        <v>#NUM!</v>
      </c>
      <c r="D1071" t="e">
        <f>IF(C1071=1,'Data Transformation'!$G$3+0.5*'Data Transformation'!$W$25,IF(C1072=1,D1072-'Data Transformation'!$W$25,FALSE))</f>
        <v>#NUM!</v>
      </c>
      <c r="E1071">
        <f t="array" ref="E1071">IF(ISLOGICAL(D1071),"",FREQUENCY(IF('Data Transformation'!$B$425:$B$8425='Bin Analysis'!$B1059,'Data Transformation'!$G$425:$G$8425),D1071))</f>
        <v>2001</v>
      </c>
      <c r="F1071">
        <f t="shared" si="132"/>
        <v>0</v>
      </c>
      <c r="G1071">
        <f>Weighting!$H$15</f>
        <v>0</v>
      </c>
      <c r="H1071">
        <f t="array" ref="H1071">FREQUENCY(IF('Data Transformation'!$B$4:$B$8425=B1059,'Data Transformation'!$G$4:$G$8425),'Bin Analysis'!$B1071)</f>
        <v>2073</v>
      </c>
      <c r="I1071">
        <f t="shared" si="133"/>
        <v>0</v>
      </c>
      <c r="J1071">
        <f t="shared" si="134"/>
        <v>0</v>
      </c>
      <c r="K1071">
        <f>J1071*Weighting!$W$15</f>
        <v>0</v>
      </c>
      <c r="M1071" s="14"/>
    </row>
    <row r="1072" spans="1:25" x14ac:dyDescent="0.25">
      <c r="A1072" s="32" t="str">
        <f>IF(Weighting!$P$16&gt;0,B1072,"")</f>
        <v/>
      </c>
      <c r="B1072" t="e">
        <f>Weighting!$C$16</f>
        <v>#DIV/0!</v>
      </c>
      <c r="C1072" t="e">
        <f>Weighting!$F$16</f>
        <v>#NUM!</v>
      </c>
      <c r="D1072" t="e">
        <f>IF(C1072=1,'Data Transformation'!$G$3+0.5*'Data Transformation'!$W$25,IF(C1073=1,D1073-'Data Transformation'!$W$25,FALSE))</f>
        <v>#NUM!</v>
      </c>
      <c r="E1072">
        <f t="array" ref="E1072">IF(ISLOGICAL(D1072),"",FREQUENCY(IF('Data Transformation'!$B$425:$B$8425='Bin Analysis'!$B1059,'Data Transformation'!$G$425:$G$8425),D1072))</f>
        <v>2001</v>
      </c>
      <c r="F1072">
        <f t="shared" si="132"/>
        <v>0</v>
      </c>
      <c r="G1072">
        <f>Weighting!$H$16</f>
        <v>0</v>
      </c>
      <c r="H1072">
        <f t="array" ref="H1072">FREQUENCY(IF('Data Transformation'!$B$4:$B$8425=B1059,'Data Transformation'!$G$4:$G$8425),'Bin Analysis'!$B1072)</f>
        <v>2073</v>
      </c>
      <c r="I1072">
        <f t="shared" si="133"/>
        <v>0</v>
      </c>
      <c r="J1072">
        <f t="shared" si="134"/>
        <v>0</v>
      </c>
      <c r="K1072">
        <f>J1072*Weighting!$W$16</f>
        <v>0</v>
      </c>
      <c r="M1072" s="14"/>
    </row>
    <row r="1073" spans="1:25" x14ac:dyDescent="0.25">
      <c r="A1073" s="32" t="str">
        <f>IF(Weighting!$P$17&gt;0,B1073,"")</f>
        <v/>
      </c>
      <c r="B1073" t="e">
        <f>Weighting!$C$17</f>
        <v>#DIV/0!</v>
      </c>
      <c r="C1073" t="e">
        <f>Weighting!$F$17</f>
        <v>#NUM!</v>
      </c>
      <c r="D1073" t="e">
        <f>IF(C1073=1,'Data Transformation'!$G$3+0.5*'Data Transformation'!$W$25,IF(C1074=1,D1074-'Data Transformation'!$W$25,FALSE))</f>
        <v>#NUM!</v>
      </c>
      <c r="E1073">
        <f t="array" ref="E1073">IF(ISLOGICAL(D1073),"",FREQUENCY(IF('Data Transformation'!$B$425:$B$8425='Bin Analysis'!$B1059,'Data Transformation'!$G$425:$G$8425),D1073))</f>
        <v>2001</v>
      </c>
      <c r="F1073">
        <f t="shared" si="132"/>
        <v>0</v>
      </c>
      <c r="G1073">
        <f>Weighting!$H$17</f>
        <v>0</v>
      </c>
      <c r="H1073">
        <f t="array" ref="H1073">FREQUENCY(IF('Data Transformation'!$B$4:$B$8425=B1059,'Data Transformation'!$G$4:$G$8425),'Bin Analysis'!$B1073)</f>
        <v>2073</v>
      </c>
      <c r="I1073">
        <f t="shared" si="133"/>
        <v>0</v>
      </c>
      <c r="J1073">
        <f t="shared" si="134"/>
        <v>0</v>
      </c>
      <c r="K1073">
        <f>J1073*Weighting!$W$17</f>
        <v>0</v>
      </c>
      <c r="M1073" s="14"/>
    </row>
    <row r="1074" spans="1:25" x14ac:dyDescent="0.25">
      <c r="A1074" s="32" t="str">
        <f>IF(Weighting!$P$18&gt;0,B1074,"")</f>
        <v/>
      </c>
      <c r="B1074" t="e">
        <f>Weighting!$C$18</f>
        <v>#DIV/0!</v>
      </c>
      <c r="C1074" t="e">
        <f>Weighting!$F$18</f>
        <v>#NUM!</v>
      </c>
      <c r="D1074" t="e">
        <f>IF(C1074=1,'Data Transformation'!$G$3+0.5*'Data Transformation'!$W$25,IF(C1075=1,D1075-'Data Transformation'!$W$25,FALSE))</f>
        <v>#NUM!</v>
      </c>
      <c r="E1074">
        <f t="array" ref="E1074">IF(ISLOGICAL(D1074),"",FREQUENCY(IF('Data Transformation'!$B$425:$B$8425='Bin Analysis'!$B1059,'Data Transformation'!$G$425:$G$8425),D1074))</f>
        <v>2001</v>
      </c>
      <c r="F1074">
        <f t="shared" si="132"/>
        <v>0</v>
      </c>
      <c r="G1074">
        <f>Weighting!$H$18</f>
        <v>0</v>
      </c>
      <c r="H1074">
        <f t="array" ref="H1074">FREQUENCY(IF('Data Transformation'!$B$4:$B$8425=B1059,'Data Transformation'!$G$4:$G$8425),'Bin Analysis'!$B1074)</f>
        <v>2073</v>
      </c>
      <c r="I1074">
        <f t="shared" si="133"/>
        <v>0</v>
      </c>
      <c r="J1074">
        <f t="shared" si="134"/>
        <v>0</v>
      </c>
      <c r="K1074">
        <f>J1074*Weighting!$W$18</f>
        <v>0</v>
      </c>
      <c r="M1074" s="14"/>
    </row>
    <row r="1075" spans="1:25" x14ac:dyDescent="0.25">
      <c r="A1075" s="32" t="str">
        <f>IF(Weighting!$P$19&gt;0,B1075,"")</f>
        <v/>
      </c>
      <c r="B1075" t="e">
        <f>Weighting!$C$19</f>
        <v>#DIV/0!</v>
      </c>
      <c r="C1075" t="e">
        <f>Weighting!$F$19</f>
        <v>#NUM!</v>
      </c>
      <c r="D1075" t="e">
        <f>IF(C1075=1,'Data Transformation'!$G$3+0.5*'Data Transformation'!$W$25,IF(C1076=1,D1076-'Data Transformation'!$W$25,FALSE))</f>
        <v>#NUM!</v>
      </c>
      <c r="E1075">
        <f t="array" ref="E1075">IF(ISLOGICAL(D1075),"",FREQUENCY(IF('Data Transformation'!$B$425:$B$8425='Bin Analysis'!$B1059,'Data Transformation'!$G$425:$G$8425),D1075))</f>
        <v>2001</v>
      </c>
      <c r="F1075">
        <f t="shared" si="132"/>
        <v>0</v>
      </c>
      <c r="G1075">
        <f>Weighting!$H$19</f>
        <v>0</v>
      </c>
      <c r="H1075">
        <f t="array" ref="H1075">FREQUENCY(IF('Data Transformation'!$B$4:$B$8425=B1059,'Data Transformation'!$G$4:$G$8425),'Bin Analysis'!$B1075)</f>
        <v>2073</v>
      </c>
      <c r="I1075">
        <f t="shared" si="133"/>
        <v>0</v>
      </c>
      <c r="J1075">
        <f t="shared" si="134"/>
        <v>0</v>
      </c>
      <c r="K1075">
        <f>J1075*Weighting!$W$19</f>
        <v>0</v>
      </c>
      <c r="M1075" s="14"/>
    </row>
    <row r="1076" spans="1:25" x14ac:dyDescent="0.25">
      <c r="A1076" s="32" t="str">
        <f>IF(Weighting!$P$20&gt;0,B1076,"")</f>
        <v/>
      </c>
      <c r="B1076" t="e">
        <f>Weighting!$C$20</f>
        <v>#DIV/0!</v>
      </c>
      <c r="C1076" t="e">
        <f>Weighting!$F$20</f>
        <v>#NUM!</v>
      </c>
      <c r="D1076" t="e">
        <f>IF(C1076=1,'Data Transformation'!$G$3+0.5*'Data Transformation'!$W$25,IF(C1077=1,D1077-'Data Transformation'!$W$25,FALSE))</f>
        <v>#NUM!</v>
      </c>
      <c r="E1076">
        <f t="array" ref="E1076">IF(ISLOGICAL(D1076),"",FREQUENCY(IF('Data Transformation'!$B$425:$B$8425='Bin Analysis'!$B1059,'Data Transformation'!$G$425:$G$8425),D1076))</f>
        <v>2001</v>
      </c>
      <c r="F1076">
        <f t="shared" si="132"/>
        <v>0</v>
      </c>
      <c r="G1076">
        <f>Weighting!$H$20</f>
        <v>0</v>
      </c>
      <c r="H1076">
        <f t="array" ref="H1076">FREQUENCY(IF('Data Transformation'!$B$4:$B$8425=B1059,'Data Transformation'!$G$4:$G$8425),'Bin Analysis'!$B1076)</f>
        <v>2073</v>
      </c>
      <c r="I1076">
        <f t="shared" si="133"/>
        <v>0</v>
      </c>
      <c r="J1076">
        <f t="shared" si="134"/>
        <v>0</v>
      </c>
      <c r="K1076">
        <f>J1076*Weighting!$W$20</f>
        <v>0</v>
      </c>
      <c r="M1076" s="14"/>
    </row>
    <row r="1077" spans="1:25" x14ac:dyDescent="0.25">
      <c r="A1077" s="32" t="str">
        <f>IF(Weighting!$P$21&gt;0,B1077,"")</f>
        <v/>
      </c>
      <c r="B1077" t="e">
        <f>Weighting!$C$21</f>
        <v>#DIV/0!</v>
      </c>
      <c r="C1077" t="e">
        <f>Weighting!$F$21</f>
        <v>#NUM!</v>
      </c>
      <c r="D1077" t="e">
        <f>IF(C1077=1,'Data Transformation'!$G$3+0.5*'Data Transformation'!$W$25,IF(C1078=1,D1078-'Data Transformation'!$W$25,FALSE))</f>
        <v>#NUM!</v>
      </c>
      <c r="E1077">
        <f t="array" ref="E1077">IF(ISLOGICAL(D1077),"",FREQUENCY(IF('Data Transformation'!$B$425:$B$8425='Bin Analysis'!$B1059,'Data Transformation'!$G$425:$G$8425),D1077))</f>
        <v>2001</v>
      </c>
      <c r="F1077">
        <f t="shared" si="132"/>
        <v>0</v>
      </c>
      <c r="G1077">
        <f>Weighting!$H$21</f>
        <v>0</v>
      </c>
      <c r="H1077">
        <f t="array" ref="H1077">FREQUENCY(IF('Data Transformation'!$B$4:$B$8425=B1059,'Data Transformation'!$G$4:$G$8425),'Bin Analysis'!$B1077)</f>
        <v>2073</v>
      </c>
      <c r="I1077">
        <f t="shared" si="133"/>
        <v>0</v>
      </c>
      <c r="J1077">
        <f t="shared" si="134"/>
        <v>0</v>
      </c>
      <c r="K1077">
        <f>J1077*Weighting!$W$21</f>
        <v>0</v>
      </c>
      <c r="M1077" s="14"/>
    </row>
    <row r="1078" spans="1:25" x14ac:dyDescent="0.25">
      <c r="A1078" s="32" t="str">
        <f>IF(Weighting!$P$22&gt;0,B1078,"")</f>
        <v/>
      </c>
      <c r="B1078" t="e">
        <f>Weighting!$C$22</f>
        <v>#DIV/0!</v>
      </c>
      <c r="C1078" t="e">
        <f>Weighting!$F$22</f>
        <v>#NUM!</v>
      </c>
      <c r="D1078" t="e">
        <f>IF(C1078=1,'Data Transformation'!$G$3+0.5*'Data Transformation'!$W$25,IF(C1079=1,D1079-'Data Transformation'!$W$25,FALSE))</f>
        <v>#NUM!</v>
      </c>
      <c r="E1078">
        <f t="array" ref="E1078">IF(ISLOGICAL(D1078),"",FREQUENCY(IF('Data Transformation'!$B$425:$B$8425='Bin Analysis'!$B1059,'Data Transformation'!$G$425:$G$8425),D1078))</f>
        <v>2001</v>
      </c>
      <c r="F1078">
        <f t="shared" si="132"/>
        <v>0</v>
      </c>
      <c r="G1078">
        <f>Weighting!$H$22</f>
        <v>0</v>
      </c>
      <c r="H1078">
        <f t="array" ref="H1078">FREQUENCY(IF('Data Transformation'!$B$4:$B$8425=B1059,'Data Transformation'!$G$4:$G$8425),'Bin Analysis'!$B1078)</f>
        <v>2073</v>
      </c>
      <c r="I1078">
        <f t="shared" si="133"/>
        <v>0</v>
      </c>
      <c r="J1078">
        <f t="shared" si="134"/>
        <v>0</v>
      </c>
      <c r="K1078">
        <f>J1078*Weighting!$W$22</f>
        <v>0</v>
      </c>
      <c r="M1078" s="14"/>
    </row>
    <row r="1079" spans="1:25" x14ac:dyDescent="0.25">
      <c r="A1079" s="32" t="str">
        <f>IF(Weighting!$P$23&gt;0,B1079,"")</f>
        <v/>
      </c>
      <c r="B1079" t="e">
        <f>Weighting!$C$23</f>
        <v>#DIV/0!</v>
      </c>
      <c r="C1079" t="e">
        <f>Weighting!$F$23</f>
        <v>#NUM!</v>
      </c>
      <c r="D1079" t="e">
        <f>IF(C1079=1,'Data Transformation'!$G$3+0.5*'Data Transformation'!$W$25,IF(C1080=1,D1080-'Data Transformation'!$W$25,FALSE))</f>
        <v>#NUM!</v>
      </c>
      <c r="E1079">
        <f t="array" ref="E1079">IF(ISLOGICAL(D1079),"",FREQUENCY(IF('Data Transformation'!$B$425:$B$8425='Bin Analysis'!$B1059,'Data Transformation'!$G$425:$G$8425),D1079))</f>
        <v>2001</v>
      </c>
      <c r="F1079">
        <f t="shared" si="132"/>
        <v>0</v>
      </c>
      <c r="G1079">
        <f>Weighting!$H$23</f>
        <v>0</v>
      </c>
      <c r="H1079">
        <f t="array" ref="H1079">FREQUENCY(IF('Data Transformation'!$B$4:$B$8425=B1059,'Data Transformation'!$G$4:$G$8425),'Bin Analysis'!$B1079)</f>
        <v>2073</v>
      </c>
      <c r="I1079">
        <f t="shared" si="133"/>
        <v>0</v>
      </c>
      <c r="J1079">
        <f t="shared" si="134"/>
        <v>0</v>
      </c>
      <c r="K1079">
        <f>J1079*Weighting!$W$23</f>
        <v>0</v>
      </c>
      <c r="M1079" s="14"/>
    </row>
    <row r="1080" spans="1:25" x14ac:dyDescent="0.25">
      <c r="A1080" s="32" t="str">
        <f>IF(Weighting!$P$24&gt;0,B1080,"")</f>
        <v/>
      </c>
      <c r="B1080" t="e">
        <f>Weighting!$C$24</f>
        <v>#DIV/0!</v>
      </c>
      <c r="C1080" t="e">
        <f>Weighting!$F$24</f>
        <v>#NUM!</v>
      </c>
      <c r="D1080" t="e">
        <f>IF(C1080=1,'Data Transformation'!$G$3+0.5*'Data Transformation'!$W$25,IF(C1081=1,D1081-'Data Transformation'!$W$25,FALSE))</f>
        <v>#NUM!</v>
      </c>
      <c r="E1080">
        <f t="array" ref="E1080">IF(ISLOGICAL(D1080),"",FREQUENCY(IF('Data Transformation'!$B$425:$B$8425='Bin Analysis'!$B1059,'Data Transformation'!$G$425:$G$8425),D1080))</f>
        <v>2001</v>
      </c>
      <c r="F1080">
        <f t="shared" si="132"/>
        <v>0</v>
      </c>
      <c r="G1080">
        <f>Weighting!$H$24</f>
        <v>0</v>
      </c>
      <c r="H1080">
        <f t="array" ref="H1080">FREQUENCY(IF('Data Transformation'!$B$4:$B$8425=B1059,'Data Transformation'!$G$4:$G$8425),'Bin Analysis'!$B1080)</f>
        <v>2073</v>
      </c>
      <c r="I1080">
        <f t="shared" si="133"/>
        <v>0</v>
      </c>
      <c r="J1080">
        <f t="shared" si="134"/>
        <v>0</v>
      </c>
      <c r="K1080">
        <f>J1080*Weighting!$W$24</f>
        <v>0</v>
      </c>
      <c r="M1080" s="14"/>
    </row>
    <row r="1081" spans="1:25" x14ac:dyDescent="0.25">
      <c r="A1081" s="32" t="str">
        <f>IF(Weighting!$P$25&gt;0,B1081,"")</f>
        <v/>
      </c>
      <c r="B1081" t="e">
        <f>Weighting!$C$25</f>
        <v>#DIV/0!</v>
      </c>
      <c r="C1081" t="e">
        <f>Weighting!$F$25</f>
        <v>#NUM!</v>
      </c>
      <c r="D1081" t="e">
        <f>IF(C1081=1,'Data Transformation'!$G$3+0.5*'Data Transformation'!$W$25,IF(C1082=1,D1082-'Data Transformation'!$W$25,FALSE))</f>
        <v>#NUM!</v>
      </c>
      <c r="E1081">
        <f t="array" ref="E1081">IF(ISLOGICAL(D1081),"",FREQUENCY(IF('Data Transformation'!$B$425:$B$8425='Bin Analysis'!$B1059,'Data Transformation'!$G$425:$G$8425),D1081))</f>
        <v>2001</v>
      </c>
      <c r="F1081">
        <f t="shared" si="132"/>
        <v>0</v>
      </c>
      <c r="G1081">
        <f>Weighting!$H$25</f>
        <v>0</v>
      </c>
      <c r="H1081">
        <f t="array" ref="H1081">FREQUENCY(IF('Data Transformation'!$B$4:$B$8425=B1059,'Data Transformation'!$G$4:$G$8425),'Bin Analysis'!$B1081)</f>
        <v>2073</v>
      </c>
      <c r="I1081">
        <f t="shared" si="133"/>
        <v>0</v>
      </c>
      <c r="J1081">
        <f t="shared" si="134"/>
        <v>0</v>
      </c>
      <c r="K1081">
        <f>J1081*Weighting!$W$25</f>
        <v>0</v>
      </c>
      <c r="M1081" s="14"/>
    </row>
    <row r="1082" spans="1:25" x14ac:dyDescent="0.25">
      <c r="N1082" s="57"/>
      <c r="O1082"/>
      <c r="P1082"/>
      <c r="Q1082"/>
      <c r="R1082"/>
    </row>
    <row r="1083" spans="1:25" ht="23.25" x14ac:dyDescent="0.35">
      <c r="A1083" s="21" t="s">
        <v>0</v>
      </c>
      <c r="B1083" s="21" t="str">
        <f>IFERROR(VLOOKUP(C1083,'Data Transformation'!$L$6:$M$426,2,FALSE),"")</f>
        <v/>
      </c>
      <c r="C1083" s="21">
        <f>C1059+1</f>
        <v>45</v>
      </c>
      <c r="D1083" s="21"/>
      <c r="E1083" s="21"/>
      <c r="F1083" s="21"/>
      <c r="G1083" s="21"/>
      <c r="H1083" s="22"/>
      <c r="I1083" s="22"/>
      <c r="J1083" s="22"/>
      <c r="K1083" s="21"/>
      <c r="L1083" s="21" t="str">
        <f>B1083</f>
        <v/>
      </c>
      <c r="M1083" s="23" t="e">
        <f>INDEX('Data Transformation'!$O$4:$O$424,MATCH($B1083,'Data Transformation'!$M$4:$M$424,0),MATCH($M$2,'Data Transformation'!$O$3,0))</f>
        <v>#N/A</v>
      </c>
      <c r="N1083" s="27" t="e">
        <f>IF('Input and Summary Results'!$J$16="minimum",'Bin Analysis'!X1084/(M1083-1),'Bin Analysis'!Y1083/('Bin Analysis'!M1083-1))</f>
        <v>#N/A</v>
      </c>
      <c r="O1083" s="27" t="e">
        <f>IF(M1083=FALSE,NA(),(VLOOKUP(1,C1086:K1105,4,FALSE))/(M1083-1))</f>
        <v>#N/A</v>
      </c>
      <c r="P1083" s="27" t="e">
        <f>IF(M1083=FALSE,NA(),SUM(J1086:J1105)/Weighting!$S$5)</f>
        <v>#N/A</v>
      </c>
      <c r="Q1083" s="27" t="e">
        <f>IF(M1083=FALSE,NA(),SUM(K1086:K1105)/Weighting!$S$6)</f>
        <v>#N/A</v>
      </c>
      <c r="R1083" s="27" t="e">
        <f>IF(M1083=FALSE,NA(),(VLOOKUP(1,G1086:K1105,3,FALSE))/(M1083-1))</f>
        <v>#N/A</v>
      </c>
      <c r="S1083" s="22" t="e">
        <f>IF(M1083=FALSE,NA(),IF(SUM(J1086:J1105)=2,"yes","no"))</f>
        <v>#N/A</v>
      </c>
      <c r="X1083" s="2" cm="2">
        <f t="array" ref="X1083:X1084">FREQUENCY(IF('Data Transformation'!$B$425:$B$6424='Bin Analysis'!L1083,'Data Transformation'!$G$425:$G$6424),'Data Transformation'!$U$11)</f>
        <v>0</v>
      </c>
      <c r="Y1083" s="2" cm="2">
        <f t="array" ref="Y1083:Y1084">FREQUENCY(IF('Data Transformation'!$B$425:$B$6424='Bin Analysis'!L1083,'Data Transformation'!$G$425:$G$6424),'Data Transformation'!$U$12)</f>
        <v>0</v>
      </c>
    </row>
    <row r="1084" spans="1:25" x14ac:dyDescent="0.25">
      <c r="A1084" s="14" t="s">
        <v>67</v>
      </c>
      <c r="B1084" t="s">
        <v>47</v>
      </c>
      <c r="C1084" t="s">
        <v>5</v>
      </c>
      <c r="D1084" t="s">
        <v>98</v>
      </c>
      <c r="E1084" t="s">
        <v>99</v>
      </c>
      <c r="F1084" t="s">
        <v>100</v>
      </c>
      <c r="G1084" t="s">
        <v>69</v>
      </c>
      <c r="H1084" t="s">
        <v>31</v>
      </c>
      <c r="I1084" t="s">
        <v>32</v>
      </c>
      <c r="J1084" t="s">
        <v>46</v>
      </c>
      <c r="K1084" s="14" t="s">
        <v>45</v>
      </c>
      <c r="M1084" s="14"/>
      <c r="X1084" s="2">
        <v>0</v>
      </c>
      <c r="Y1084" s="2">
        <v>0</v>
      </c>
    </row>
    <row r="1085" spans="1:25" x14ac:dyDescent="0.25">
      <c r="A1085" s="32"/>
      <c r="D1085" t="e">
        <f>IF(C1085=1,'Data Transformation'!$G$3+0.5*'Data Transformation'!$W$25,IF(C1086=1,D1086-'Data Transformation'!$W$25,FALSE))</f>
        <v>#NUM!</v>
      </c>
      <c r="E1085">
        <f t="array" ref="E1085">IF(ISLOGICAL(D1085),"",FREQUENCY(IF('Data Transformation'!$B$425:$B$8425='Bin Analysis'!$B1083,'Data Transformation'!$G$425:$G$8425),D1085))</f>
        <v>2001</v>
      </c>
      <c r="F1085" t="e">
        <f>IF(ISLOGICAL(D1085),"",E1085-E1084)</f>
        <v>#VALUE!</v>
      </c>
      <c r="M1085" s="14"/>
    </row>
    <row r="1086" spans="1:25" x14ac:dyDescent="0.25">
      <c r="A1086" s="32" t="e">
        <f>IF(Weighting!$P$6&gt;0,B1086,"")</f>
        <v>#NUM!</v>
      </c>
      <c r="B1086" t="e">
        <f>Weighting!$C$6</f>
        <v>#DIV/0!</v>
      </c>
      <c r="C1086" t="e">
        <f>Weighting!$F$6</f>
        <v>#NUM!</v>
      </c>
      <c r="D1086" t="e">
        <f>IF(C1086=1,'Data Transformation'!$G$3+0.5*'Data Transformation'!$W$25,IF(C1087=1,D1087-'Data Transformation'!$W$25,FALSE))</f>
        <v>#NUM!</v>
      </c>
      <c r="E1086">
        <f t="array" ref="E1086">IF(ISLOGICAL(D1086),"",FREQUENCY(IF('Data Transformation'!$B$425:$B$8425='Bin Analysis'!$B1083,'Data Transformation'!$G$425:$G$8425),D1086))</f>
        <v>2001</v>
      </c>
      <c r="F1086">
        <f>IF(ISLOGICAL(D1086),"",E1086-E1085)</f>
        <v>0</v>
      </c>
      <c r="G1086">
        <f>Weighting!$H$6</f>
        <v>1</v>
      </c>
      <c r="H1086">
        <f t="array" ref="H1086">FREQUENCY(IF('Data Transformation'!$B$4:$B$8425=B1083,'Data Transformation'!$G$4:$G$8425),'Bin Analysis'!$B1086)</f>
        <v>2073</v>
      </c>
      <c r="I1086">
        <f>H1086-H1085</f>
        <v>2073</v>
      </c>
      <c r="J1086">
        <f>IF(I1086=0,0,1)</f>
        <v>1</v>
      </c>
      <c r="K1086" t="e">
        <f>J1086*Weighting!$W$6</f>
        <v>#NUM!</v>
      </c>
      <c r="M1086" s="14"/>
    </row>
    <row r="1087" spans="1:25" x14ac:dyDescent="0.25">
      <c r="A1087" s="32" t="str">
        <f>IF(Weighting!$P$7&gt;0,B1087,"")</f>
        <v/>
      </c>
      <c r="B1087" t="e">
        <f>Weighting!$C$7</f>
        <v>#DIV/0!</v>
      </c>
      <c r="C1087" t="e">
        <f>Weighting!$F$7</f>
        <v>#NUM!</v>
      </c>
      <c r="D1087" t="e">
        <f>IF(C1087=1,'Data Transformation'!$G$3+0.5*'Data Transformation'!$W$25,IF(C1088=1,D1088-'Data Transformation'!$W$25,FALSE))</f>
        <v>#NUM!</v>
      </c>
      <c r="E1087">
        <f t="array" ref="E1087">IF(ISLOGICAL(D1087),"",FREQUENCY(IF('Data Transformation'!$B$425:$B$8425='Bin Analysis'!$B1083,'Data Transformation'!$G$425:$G$8425),D1087))</f>
        <v>2001</v>
      </c>
      <c r="F1087">
        <f t="shared" ref="F1087:F1105" si="135">IF(ISLOGICAL(D1087),"",E1087-E1086)</f>
        <v>0</v>
      </c>
      <c r="G1087">
        <f>Weighting!$H$7</f>
        <v>0</v>
      </c>
      <c r="H1087">
        <f t="array" ref="H1087">FREQUENCY(IF('Data Transformation'!$B$4:$B$8425=B1083,'Data Transformation'!$G$4:$G$8425),'Bin Analysis'!$B1087)</f>
        <v>2073</v>
      </c>
      <c r="I1087">
        <f t="shared" ref="I1087:I1105" si="136">H1087-H1086</f>
        <v>0</v>
      </c>
      <c r="J1087">
        <f>IF(I1087=0,0,1)</f>
        <v>0</v>
      </c>
      <c r="K1087">
        <f>J1087*Weighting!$W$7</f>
        <v>0</v>
      </c>
      <c r="M1087" s="14"/>
    </row>
    <row r="1088" spans="1:25" x14ac:dyDescent="0.25">
      <c r="A1088" s="32" t="str">
        <f>IF(Weighting!$P$8&gt;0,B1088,"")</f>
        <v/>
      </c>
      <c r="B1088" t="e">
        <f>Weighting!$C$8</f>
        <v>#DIV/0!</v>
      </c>
      <c r="C1088" t="e">
        <f>Weighting!$F$8</f>
        <v>#NUM!</v>
      </c>
      <c r="D1088" t="e">
        <f>IF(C1088=1,'Data Transformation'!$G$3+0.5*'Data Transformation'!$W$25,IF(C1089=1,D1089-'Data Transformation'!$W$25,FALSE))</f>
        <v>#NUM!</v>
      </c>
      <c r="E1088">
        <f t="array" ref="E1088">IF(ISLOGICAL(D1088),"",FREQUENCY(IF('Data Transformation'!$B$425:$B$8425='Bin Analysis'!$B1083,'Data Transformation'!$G$425:$G$8425),D1088))</f>
        <v>2001</v>
      </c>
      <c r="F1088">
        <f t="shared" si="135"/>
        <v>0</v>
      </c>
      <c r="G1088">
        <f>Weighting!$H$8</f>
        <v>0</v>
      </c>
      <c r="H1088">
        <f t="array" ref="H1088">FREQUENCY(IF('Data Transformation'!$B$4:$B$8425=B1083,'Data Transformation'!$G$4:$G$8425),'Bin Analysis'!$B1088)</f>
        <v>2073</v>
      </c>
      <c r="I1088">
        <f t="shared" si="136"/>
        <v>0</v>
      </c>
      <c r="J1088">
        <f t="shared" ref="J1088:J1105" si="137">IF(I1088=0,0,1)</f>
        <v>0</v>
      </c>
      <c r="K1088">
        <f>J1088*Weighting!$W$8</f>
        <v>0</v>
      </c>
      <c r="M1088" s="14"/>
    </row>
    <row r="1089" spans="1:13" x14ac:dyDescent="0.25">
      <c r="A1089" s="32" t="str">
        <f>IF(Weighting!$P$9&gt;0,B1089,"")</f>
        <v/>
      </c>
      <c r="B1089" s="50" t="e">
        <f>Weighting!$C$9</f>
        <v>#DIV/0!</v>
      </c>
      <c r="C1089" t="e">
        <f>Weighting!$F$9</f>
        <v>#NUM!</v>
      </c>
      <c r="D1089" t="e">
        <f>IF(C1089=1,'Data Transformation'!$G$3+0.5*'Data Transformation'!$W$25,IF(C1090=1,D1090-'Data Transformation'!$W$25,FALSE))</f>
        <v>#NUM!</v>
      </c>
      <c r="E1089">
        <f t="array" ref="E1089">IF(ISLOGICAL(D1089),"",FREQUENCY(IF('Data Transformation'!$B$425:$B$8425='Bin Analysis'!$B1083,'Data Transformation'!$G$425:$G$8425),D1089))</f>
        <v>2001</v>
      </c>
      <c r="F1089">
        <f t="shared" si="135"/>
        <v>0</v>
      </c>
      <c r="G1089">
        <f>Weighting!$H$9</f>
        <v>0</v>
      </c>
      <c r="H1089">
        <f t="array" ref="H1089">FREQUENCY(IF('Data Transformation'!$B$4:$B$8425=B1083,'Data Transformation'!$G$4:$G$8425),'Bin Analysis'!$B1089)</f>
        <v>2073</v>
      </c>
      <c r="I1089">
        <f t="shared" si="136"/>
        <v>0</v>
      </c>
      <c r="J1089">
        <f t="shared" si="137"/>
        <v>0</v>
      </c>
      <c r="K1089">
        <f>J1089*Weighting!$W$9</f>
        <v>0</v>
      </c>
      <c r="M1089" s="14"/>
    </row>
    <row r="1090" spans="1:13" x14ac:dyDescent="0.25">
      <c r="A1090" s="32" t="str">
        <f>IF(Weighting!$P$10&gt;0,B1090,"")</f>
        <v/>
      </c>
      <c r="B1090" t="e">
        <f>Weighting!$C$10</f>
        <v>#DIV/0!</v>
      </c>
      <c r="C1090" t="e">
        <f>Weighting!$F$10</f>
        <v>#NUM!</v>
      </c>
      <c r="D1090" t="e">
        <f>IF(C1090=1,'Data Transformation'!$G$3+0.5*'Data Transformation'!$W$25,IF(C1091=1,D1091-'Data Transformation'!$W$25,FALSE))</f>
        <v>#NUM!</v>
      </c>
      <c r="E1090">
        <f t="array" ref="E1090">IF(ISLOGICAL(D1090),"",FREQUENCY(IF('Data Transformation'!$B$425:$B$8425='Bin Analysis'!$B1083,'Data Transformation'!$G$425:$G$8425),D1090))</f>
        <v>2001</v>
      </c>
      <c r="F1090">
        <f t="shared" si="135"/>
        <v>0</v>
      </c>
      <c r="G1090">
        <f>Weighting!$H$10</f>
        <v>0</v>
      </c>
      <c r="H1090">
        <f t="array" ref="H1090">FREQUENCY(IF('Data Transformation'!$B$4:$B$8425=B1083,'Data Transformation'!$G$4:$G$8425),'Bin Analysis'!$B1090)</f>
        <v>2073</v>
      </c>
      <c r="I1090">
        <f t="shared" si="136"/>
        <v>0</v>
      </c>
      <c r="J1090">
        <f t="shared" si="137"/>
        <v>0</v>
      </c>
      <c r="K1090">
        <f>J1090*Weighting!$W$10</f>
        <v>0</v>
      </c>
      <c r="M1090" s="14"/>
    </row>
    <row r="1091" spans="1:13" x14ac:dyDescent="0.25">
      <c r="A1091" s="32" t="str">
        <f>IF(Weighting!$P$11&gt;0,B1091,"")</f>
        <v/>
      </c>
      <c r="B1091" t="e">
        <f>Weighting!$C$11</f>
        <v>#DIV/0!</v>
      </c>
      <c r="C1091" t="e">
        <f>Weighting!$F$11</f>
        <v>#NUM!</v>
      </c>
      <c r="D1091" t="e">
        <f>IF(C1091=1,'Data Transformation'!$G$3+0.5*'Data Transformation'!$W$25,IF(C1092=1,D1092-'Data Transformation'!$W$25,FALSE))</f>
        <v>#NUM!</v>
      </c>
      <c r="E1091">
        <f t="array" ref="E1091">IF(ISLOGICAL(D1091),"",FREQUENCY(IF('Data Transformation'!$B$425:$B$8425='Bin Analysis'!$B1083,'Data Transformation'!$G$425:$G$8425),D1091))</f>
        <v>2001</v>
      </c>
      <c r="F1091">
        <f t="shared" si="135"/>
        <v>0</v>
      </c>
      <c r="G1091">
        <f>Weighting!$H$11</f>
        <v>0</v>
      </c>
      <c r="H1091">
        <f t="array" ref="H1091">FREQUENCY(IF('Data Transformation'!$B$4:$B$8425=B1083,'Data Transformation'!$G$4:$G$8425),'Bin Analysis'!$B1091)</f>
        <v>2073</v>
      </c>
      <c r="I1091">
        <f t="shared" si="136"/>
        <v>0</v>
      </c>
      <c r="J1091">
        <f t="shared" si="137"/>
        <v>0</v>
      </c>
      <c r="K1091">
        <f>J1091*Weighting!$W$11</f>
        <v>0</v>
      </c>
      <c r="M1091" s="14"/>
    </row>
    <row r="1092" spans="1:13" x14ac:dyDescent="0.25">
      <c r="A1092" s="32" t="str">
        <f>IF(Weighting!$P$12&gt;0,B1092,"")</f>
        <v/>
      </c>
      <c r="B1092" t="e">
        <f>Weighting!$C$12</f>
        <v>#DIV/0!</v>
      </c>
      <c r="C1092" t="e">
        <f>Weighting!$F$12</f>
        <v>#NUM!</v>
      </c>
      <c r="D1092" t="e">
        <f>IF(C1092=1,'Data Transformation'!$G$3+0.5*'Data Transformation'!$W$25,IF(C1093=1,D1093-'Data Transformation'!$W$25,FALSE))</f>
        <v>#NUM!</v>
      </c>
      <c r="E1092">
        <f t="array" ref="E1092">IF(ISLOGICAL(D1092),"",FREQUENCY(IF('Data Transformation'!$B$425:$B$8425='Bin Analysis'!$B1083,'Data Transformation'!$G$425:$G$8425),D1092))</f>
        <v>2001</v>
      </c>
      <c r="F1092">
        <f t="shared" si="135"/>
        <v>0</v>
      </c>
      <c r="G1092">
        <f>Weighting!$H$12</f>
        <v>0</v>
      </c>
      <c r="H1092">
        <f t="array" ref="H1092">FREQUENCY(IF('Data Transformation'!$B$4:$B$8425=B1083,'Data Transformation'!$G$4:$G$8425),'Bin Analysis'!$B1092)</f>
        <v>2073</v>
      </c>
      <c r="I1092">
        <f t="shared" si="136"/>
        <v>0</v>
      </c>
      <c r="J1092">
        <f t="shared" si="137"/>
        <v>0</v>
      </c>
      <c r="K1092">
        <f>J1092*Weighting!$W$12</f>
        <v>0</v>
      </c>
      <c r="M1092" s="14"/>
    </row>
    <row r="1093" spans="1:13" x14ac:dyDescent="0.25">
      <c r="A1093" s="32" t="str">
        <f>IF(Weighting!$P$13&gt;0,B1093,"")</f>
        <v/>
      </c>
      <c r="B1093" t="e">
        <f>Weighting!$C$13</f>
        <v>#DIV/0!</v>
      </c>
      <c r="C1093" t="e">
        <f>Weighting!$F$13</f>
        <v>#NUM!</v>
      </c>
      <c r="D1093" t="e">
        <f>IF(C1093=1,'Data Transformation'!$G$3+0.5*'Data Transformation'!$W$25,IF(C1094=1,D1094-'Data Transformation'!$W$25,FALSE))</f>
        <v>#NUM!</v>
      </c>
      <c r="E1093">
        <f t="array" ref="E1093">IF(ISLOGICAL(D1093),"",FREQUENCY(IF('Data Transformation'!$B$425:$B$8425='Bin Analysis'!$B1083,'Data Transformation'!$G$425:$G$8425),D1093))</f>
        <v>2001</v>
      </c>
      <c r="F1093">
        <f t="shared" si="135"/>
        <v>0</v>
      </c>
      <c r="G1093">
        <f>Weighting!$H$13</f>
        <v>0</v>
      </c>
      <c r="H1093">
        <f t="array" ref="H1093">FREQUENCY(IF('Data Transformation'!$B$4:$B$8425=B1083,'Data Transformation'!$G$4:$G$8425),'Bin Analysis'!$B1093)</f>
        <v>2073</v>
      </c>
      <c r="I1093">
        <f t="shared" si="136"/>
        <v>0</v>
      </c>
      <c r="J1093">
        <f t="shared" si="137"/>
        <v>0</v>
      </c>
      <c r="K1093">
        <f>J1093*Weighting!$W$13</f>
        <v>0</v>
      </c>
      <c r="M1093" s="14"/>
    </row>
    <row r="1094" spans="1:13" x14ac:dyDescent="0.25">
      <c r="A1094" s="32" t="str">
        <f>IF(Weighting!$P$14&gt;0,B1094,"")</f>
        <v/>
      </c>
      <c r="B1094" t="e">
        <f>Weighting!$C$14</f>
        <v>#DIV/0!</v>
      </c>
      <c r="C1094" t="e">
        <f>Weighting!$F$14</f>
        <v>#NUM!</v>
      </c>
      <c r="D1094" t="e">
        <f>IF(C1094=1,'Data Transformation'!$G$3+0.5*'Data Transformation'!$W$25,IF(C1095=1,D1095-'Data Transformation'!$W$25,FALSE))</f>
        <v>#NUM!</v>
      </c>
      <c r="E1094">
        <f t="array" ref="E1094">IF(ISLOGICAL(D1094),"",FREQUENCY(IF('Data Transformation'!$B$425:$B$8425='Bin Analysis'!$B1083,'Data Transformation'!$G$425:$G$8425),D1094))</f>
        <v>2001</v>
      </c>
      <c r="F1094">
        <f t="shared" si="135"/>
        <v>0</v>
      </c>
      <c r="G1094">
        <f>Weighting!$H$14</f>
        <v>0</v>
      </c>
      <c r="H1094">
        <f t="array" ref="H1094">FREQUENCY(IF('Data Transformation'!$B$4:$B$8425=B1083,'Data Transformation'!$G$4:$G$8425),'Bin Analysis'!$B1094)</f>
        <v>2073</v>
      </c>
      <c r="I1094">
        <f t="shared" si="136"/>
        <v>0</v>
      </c>
      <c r="J1094">
        <f t="shared" si="137"/>
        <v>0</v>
      </c>
      <c r="K1094">
        <f>J1094*Weighting!$W$14</f>
        <v>0</v>
      </c>
      <c r="M1094" s="14"/>
    </row>
    <row r="1095" spans="1:13" x14ac:dyDescent="0.25">
      <c r="A1095" s="32" t="str">
        <f>IF(Weighting!$P$15&gt;0,B1095,"")</f>
        <v/>
      </c>
      <c r="B1095" t="e">
        <f>Weighting!$C$15</f>
        <v>#DIV/0!</v>
      </c>
      <c r="C1095" t="e">
        <f>Weighting!$F$15</f>
        <v>#NUM!</v>
      </c>
      <c r="D1095" t="e">
        <f>IF(C1095=1,'Data Transformation'!$G$3+0.5*'Data Transformation'!$W$25,IF(C1096=1,D1096-'Data Transformation'!$W$25,FALSE))</f>
        <v>#NUM!</v>
      </c>
      <c r="E1095">
        <f t="array" ref="E1095">IF(ISLOGICAL(D1095),"",FREQUENCY(IF('Data Transformation'!$B$425:$B$8425='Bin Analysis'!$B1083,'Data Transformation'!$G$425:$G$8425),D1095))</f>
        <v>2001</v>
      </c>
      <c r="F1095">
        <f t="shared" si="135"/>
        <v>0</v>
      </c>
      <c r="G1095">
        <f>Weighting!$H$15</f>
        <v>0</v>
      </c>
      <c r="H1095">
        <f t="array" ref="H1095">FREQUENCY(IF('Data Transformation'!$B$4:$B$8425=B1083,'Data Transformation'!$G$4:$G$8425),'Bin Analysis'!$B1095)</f>
        <v>2073</v>
      </c>
      <c r="I1095">
        <f t="shared" si="136"/>
        <v>0</v>
      </c>
      <c r="J1095">
        <f t="shared" si="137"/>
        <v>0</v>
      </c>
      <c r="K1095">
        <f>J1095*Weighting!$W$15</f>
        <v>0</v>
      </c>
      <c r="M1095" s="14"/>
    </row>
    <row r="1096" spans="1:13" x14ac:dyDescent="0.25">
      <c r="A1096" s="32" t="str">
        <f>IF(Weighting!$P$16&gt;0,B1096,"")</f>
        <v/>
      </c>
      <c r="B1096" t="e">
        <f>Weighting!$C$16</f>
        <v>#DIV/0!</v>
      </c>
      <c r="C1096" t="e">
        <f>Weighting!$F$16</f>
        <v>#NUM!</v>
      </c>
      <c r="D1096" t="e">
        <f>IF(C1096=1,'Data Transformation'!$G$3+0.5*'Data Transformation'!$W$25,IF(C1097=1,D1097-'Data Transformation'!$W$25,FALSE))</f>
        <v>#NUM!</v>
      </c>
      <c r="E1096">
        <f t="array" ref="E1096">IF(ISLOGICAL(D1096),"",FREQUENCY(IF('Data Transformation'!$B$425:$B$8425='Bin Analysis'!$B1083,'Data Transformation'!$G$425:$G$8425),D1096))</f>
        <v>2001</v>
      </c>
      <c r="F1096">
        <f t="shared" si="135"/>
        <v>0</v>
      </c>
      <c r="G1096">
        <f>Weighting!$H$16</f>
        <v>0</v>
      </c>
      <c r="H1096">
        <f t="array" ref="H1096">FREQUENCY(IF('Data Transformation'!$B$4:$B$8425=B1083,'Data Transformation'!$G$4:$G$8425),'Bin Analysis'!$B1096)</f>
        <v>2073</v>
      </c>
      <c r="I1096">
        <f t="shared" si="136"/>
        <v>0</v>
      </c>
      <c r="J1096">
        <f t="shared" si="137"/>
        <v>0</v>
      </c>
      <c r="K1096">
        <f>J1096*Weighting!$W$16</f>
        <v>0</v>
      </c>
      <c r="M1096" s="14"/>
    </row>
    <row r="1097" spans="1:13" x14ac:dyDescent="0.25">
      <c r="A1097" s="32" t="str">
        <f>IF(Weighting!$P$17&gt;0,B1097,"")</f>
        <v/>
      </c>
      <c r="B1097" t="e">
        <f>Weighting!$C$17</f>
        <v>#DIV/0!</v>
      </c>
      <c r="C1097" t="e">
        <f>Weighting!$F$17</f>
        <v>#NUM!</v>
      </c>
      <c r="D1097" t="e">
        <f>IF(C1097=1,'Data Transformation'!$G$3+0.5*'Data Transformation'!$W$25,IF(C1098=1,D1098-'Data Transformation'!$W$25,FALSE))</f>
        <v>#NUM!</v>
      </c>
      <c r="E1097">
        <f t="array" ref="E1097">IF(ISLOGICAL(D1097),"",FREQUENCY(IF('Data Transformation'!$B$425:$B$8425='Bin Analysis'!$B1083,'Data Transformation'!$G$425:$G$8425),D1097))</f>
        <v>2001</v>
      </c>
      <c r="F1097">
        <f t="shared" si="135"/>
        <v>0</v>
      </c>
      <c r="G1097">
        <f>Weighting!$H$17</f>
        <v>0</v>
      </c>
      <c r="H1097">
        <f t="array" ref="H1097">FREQUENCY(IF('Data Transformation'!$B$4:$B$8425=B1083,'Data Transformation'!$G$4:$G$8425),'Bin Analysis'!$B1097)</f>
        <v>2073</v>
      </c>
      <c r="I1097">
        <f t="shared" si="136"/>
        <v>0</v>
      </c>
      <c r="J1097">
        <f t="shared" si="137"/>
        <v>0</v>
      </c>
      <c r="K1097">
        <f>J1097*Weighting!$W$17</f>
        <v>0</v>
      </c>
      <c r="M1097" s="14"/>
    </row>
    <row r="1098" spans="1:13" x14ac:dyDescent="0.25">
      <c r="A1098" s="32" t="str">
        <f>IF(Weighting!$P$18&gt;0,B1098,"")</f>
        <v/>
      </c>
      <c r="B1098" t="e">
        <f>Weighting!$C$18</f>
        <v>#DIV/0!</v>
      </c>
      <c r="C1098" t="e">
        <f>Weighting!$F$18</f>
        <v>#NUM!</v>
      </c>
      <c r="D1098" t="e">
        <f>IF(C1098=1,'Data Transformation'!$G$3+0.5*'Data Transformation'!$W$25,IF(C1099=1,D1099-'Data Transformation'!$W$25,FALSE))</f>
        <v>#NUM!</v>
      </c>
      <c r="E1098">
        <f t="array" ref="E1098">IF(ISLOGICAL(D1098),"",FREQUENCY(IF('Data Transformation'!$B$425:$B$8425='Bin Analysis'!$B1083,'Data Transformation'!$G$425:$G$8425),D1098))</f>
        <v>2001</v>
      </c>
      <c r="F1098">
        <f t="shared" si="135"/>
        <v>0</v>
      </c>
      <c r="G1098">
        <f>Weighting!$H$18</f>
        <v>0</v>
      </c>
      <c r="H1098">
        <f t="array" ref="H1098">FREQUENCY(IF('Data Transformation'!$B$4:$B$8425=B1083,'Data Transformation'!$G$4:$G$8425),'Bin Analysis'!$B1098)</f>
        <v>2073</v>
      </c>
      <c r="I1098">
        <f t="shared" si="136"/>
        <v>0</v>
      </c>
      <c r="J1098">
        <f t="shared" si="137"/>
        <v>0</v>
      </c>
      <c r="K1098">
        <f>J1098*Weighting!$W$18</f>
        <v>0</v>
      </c>
      <c r="M1098" s="14"/>
    </row>
    <row r="1099" spans="1:13" x14ac:dyDescent="0.25">
      <c r="A1099" s="32" t="str">
        <f>IF(Weighting!$P$19&gt;0,B1099,"")</f>
        <v/>
      </c>
      <c r="B1099" t="e">
        <f>Weighting!$C$19</f>
        <v>#DIV/0!</v>
      </c>
      <c r="C1099" t="e">
        <f>Weighting!$F$19</f>
        <v>#NUM!</v>
      </c>
      <c r="D1099" t="e">
        <f>IF(C1099=1,'Data Transformation'!$G$3+0.5*'Data Transformation'!$W$25,IF(C1100=1,D1100-'Data Transformation'!$W$25,FALSE))</f>
        <v>#NUM!</v>
      </c>
      <c r="E1099">
        <f t="array" ref="E1099">IF(ISLOGICAL(D1099),"",FREQUENCY(IF('Data Transformation'!$B$425:$B$8425='Bin Analysis'!$B1083,'Data Transformation'!$G$425:$G$8425),D1099))</f>
        <v>2001</v>
      </c>
      <c r="F1099">
        <f t="shared" si="135"/>
        <v>0</v>
      </c>
      <c r="G1099">
        <f>Weighting!$H$19</f>
        <v>0</v>
      </c>
      <c r="H1099">
        <f t="array" ref="H1099">FREQUENCY(IF('Data Transformation'!$B$4:$B$8425=B1083,'Data Transformation'!$G$4:$G$8425),'Bin Analysis'!$B1099)</f>
        <v>2073</v>
      </c>
      <c r="I1099">
        <f t="shared" si="136"/>
        <v>0</v>
      </c>
      <c r="J1099">
        <f t="shared" si="137"/>
        <v>0</v>
      </c>
      <c r="K1099">
        <f>J1099*Weighting!$W$19</f>
        <v>0</v>
      </c>
      <c r="M1099" s="14"/>
    </row>
    <row r="1100" spans="1:13" x14ac:dyDescent="0.25">
      <c r="A1100" s="32" t="str">
        <f>IF(Weighting!$P$20&gt;0,B1100,"")</f>
        <v/>
      </c>
      <c r="B1100" t="e">
        <f>Weighting!$C$20</f>
        <v>#DIV/0!</v>
      </c>
      <c r="C1100" t="e">
        <f>Weighting!$F$20</f>
        <v>#NUM!</v>
      </c>
      <c r="D1100" t="e">
        <f>IF(C1100=1,'Data Transformation'!$G$3+0.5*'Data Transformation'!$W$25,IF(C1101=1,D1101-'Data Transformation'!$W$25,FALSE))</f>
        <v>#NUM!</v>
      </c>
      <c r="E1100">
        <f t="array" ref="E1100">IF(ISLOGICAL(D1100),"",FREQUENCY(IF('Data Transformation'!$B$425:$B$8425='Bin Analysis'!$B1083,'Data Transformation'!$G$425:$G$8425),D1100))</f>
        <v>2001</v>
      </c>
      <c r="F1100">
        <f t="shared" si="135"/>
        <v>0</v>
      </c>
      <c r="G1100">
        <f>Weighting!$H$20</f>
        <v>0</v>
      </c>
      <c r="H1100">
        <f t="array" ref="H1100">FREQUENCY(IF('Data Transformation'!$B$4:$B$8425=B1083,'Data Transformation'!$G$4:$G$8425),'Bin Analysis'!$B1100)</f>
        <v>2073</v>
      </c>
      <c r="I1100">
        <f t="shared" si="136"/>
        <v>0</v>
      </c>
      <c r="J1100">
        <f t="shared" si="137"/>
        <v>0</v>
      </c>
      <c r="K1100">
        <f>J1100*Weighting!$W$20</f>
        <v>0</v>
      </c>
      <c r="M1100" s="14"/>
    </row>
    <row r="1101" spans="1:13" x14ac:dyDescent="0.25">
      <c r="A1101" s="32" t="str">
        <f>IF(Weighting!$P$21&gt;0,B1101,"")</f>
        <v/>
      </c>
      <c r="B1101" t="e">
        <f>Weighting!$C$21</f>
        <v>#DIV/0!</v>
      </c>
      <c r="C1101" t="e">
        <f>Weighting!$F$21</f>
        <v>#NUM!</v>
      </c>
      <c r="D1101" t="e">
        <f>IF(C1101=1,'Data Transformation'!$G$3+0.5*'Data Transformation'!$W$25,IF(C1102=1,D1102-'Data Transformation'!$W$25,FALSE))</f>
        <v>#NUM!</v>
      </c>
      <c r="E1101">
        <f t="array" ref="E1101">IF(ISLOGICAL(D1101),"",FREQUENCY(IF('Data Transformation'!$B$425:$B$8425='Bin Analysis'!$B1083,'Data Transformation'!$G$425:$G$8425),D1101))</f>
        <v>2001</v>
      </c>
      <c r="F1101">
        <f t="shared" si="135"/>
        <v>0</v>
      </c>
      <c r="G1101">
        <f>Weighting!$H$21</f>
        <v>0</v>
      </c>
      <c r="H1101">
        <f t="array" ref="H1101">FREQUENCY(IF('Data Transformation'!$B$4:$B$8425=B1083,'Data Transformation'!$G$4:$G$8425),'Bin Analysis'!$B1101)</f>
        <v>2073</v>
      </c>
      <c r="I1101">
        <f t="shared" si="136"/>
        <v>0</v>
      </c>
      <c r="J1101">
        <f t="shared" si="137"/>
        <v>0</v>
      </c>
      <c r="K1101">
        <f>J1101*Weighting!$W$21</f>
        <v>0</v>
      </c>
      <c r="M1101" s="14"/>
    </row>
    <row r="1102" spans="1:13" x14ac:dyDescent="0.25">
      <c r="A1102" s="32" t="str">
        <f>IF(Weighting!$P$22&gt;0,B1102,"")</f>
        <v/>
      </c>
      <c r="B1102" t="e">
        <f>Weighting!$C$22</f>
        <v>#DIV/0!</v>
      </c>
      <c r="C1102" t="e">
        <f>Weighting!$F$22</f>
        <v>#NUM!</v>
      </c>
      <c r="D1102" t="e">
        <f>IF(C1102=1,'Data Transformation'!$G$3+0.5*'Data Transformation'!$W$25,IF(C1103=1,D1103-'Data Transformation'!$W$25,FALSE))</f>
        <v>#NUM!</v>
      </c>
      <c r="E1102">
        <f t="array" ref="E1102">IF(ISLOGICAL(D1102),"",FREQUENCY(IF('Data Transformation'!$B$425:$B$8425='Bin Analysis'!$B1083,'Data Transformation'!$G$425:$G$8425),D1102))</f>
        <v>2001</v>
      </c>
      <c r="F1102">
        <f t="shared" si="135"/>
        <v>0</v>
      </c>
      <c r="G1102">
        <f>Weighting!$H$22</f>
        <v>0</v>
      </c>
      <c r="H1102">
        <f t="array" ref="H1102">FREQUENCY(IF('Data Transformation'!$B$4:$B$8425=B1083,'Data Transformation'!$G$4:$G$8425),'Bin Analysis'!$B1102)</f>
        <v>2073</v>
      </c>
      <c r="I1102">
        <f t="shared" si="136"/>
        <v>0</v>
      </c>
      <c r="J1102">
        <f t="shared" si="137"/>
        <v>0</v>
      </c>
      <c r="K1102">
        <f>J1102*Weighting!$W$22</f>
        <v>0</v>
      </c>
      <c r="M1102" s="14"/>
    </row>
    <row r="1103" spans="1:13" x14ac:dyDescent="0.25">
      <c r="A1103" s="32" t="str">
        <f>IF(Weighting!$P$23&gt;0,B1103,"")</f>
        <v/>
      </c>
      <c r="B1103" t="e">
        <f>Weighting!$C$23</f>
        <v>#DIV/0!</v>
      </c>
      <c r="C1103" t="e">
        <f>Weighting!$F$23</f>
        <v>#NUM!</v>
      </c>
      <c r="D1103" t="e">
        <f>IF(C1103=1,'Data Transformation'!$G$3+0.5*'Data Transformation'!$W$25,IF(C1104=1,D1104-'Data Transformation'!$W$25,FALSE))</f>
        <v>#NUM!</v>
      </c>
      <c r="E1103">
        <f t="array" ref="E1103">IF(ISLOGICAL(D1103),"",FREQUENCY(IF('Data Transformation'!$B$425:$B$8425='Bin Analysis'!$B1083,'Data Transformation'!$G$425:$G$8425),D1103))</f>
        <v>2001</v>
      </c>
      <c r="F1103">
        <f t="shared" si="135"/>
        <v>0</v>
      </c>
      <c r="G1103">
        <f>Weighting!$H$23</f>
        <v>0</v>
      </c>
      <c r="H1103">
        <f t="array" ref="H1103">FREQUENCY(IF('Data Transformation'!$B$4:$B$8425=B1083,'Data Transformation'!$G$4:$G$8425),'Bin Analysis'!$B1103)</f>
        <v>2073</v>
      </c>
      <c r="I1103">
        <f t="shared" si="136"/>
        <v>0</v>
      </c>
      <c r="J1103">
        <f t="shared" si="137"/>
        <v>0</v>
      </c>
      <c r="K1103">
        <f>J1103*Weighting!$W$23</f>
        <v>0</v>
      </c>
      <c r="M1103" s="14"/>
    </row>
    <row r="1104" spans="1:13" x14ac:dyDescent="0.25">
      <c r="A1104" s="32" t="str">
        <f>IF(Weighting!$P$24&gt;0,B1104,"")</f>
        <v/>
      </c>
      <c r="B1104" t="e">
        <f>Weighting!$C$24</f>
        <v>#DIV/0!</v>
      </c>
      <c r="C1104" t="e">
        <f>Weighting!$F$24</f>
        <v>#NUM!</v>
      </c>
      <c r="D1104" t="e">
        <f>IF(C1104=1,'Data Transformation'!$G$3+0.5*'Data Transformation'!$W$25,IF(C1105=1,D1105-'Data Transformation'!$W$25,FALSE))</f>
        <v>#NUM!</v>
      </c>
      <c r="E1104">
        <f t="array" ref="E1104">IF(ISLOGICAL(D1104),"",FREQUENCY(IF('Data Transformation'!$B$425:$B$8425='Bin Analysis'!$B1083,'Data Transformation'!$G$425:$G$8425),D1104))</f>
        <v>2001</v>
      </c>
      <c r="F1104">
        <f t="shared" si="135"/>
        <v>0</v>
      </c>
      <c r="G1104">
        <f>Weighting!$H$24</f>
        <v>0</v>
      </c>
      <c r="H1104">
        <f t="array" ref="H1104">FREQUENCY(IF('Data Transformation'!$B$4:$B$8425=B1083,'Data Transformation'!$G$4:$G$8425),'Bin Analysis'!$B1104)</f>
        <v>2073</v>
      </c>
      <c r="I1104">
        <f t="shared" si="136"/>
        <v>0</v>
      </c>
      <c r="J1104">
        <f t="shared" si="137"/>
        <v>0</v>
      </c>
      <c r="K1104">
        <f>J1104*Weighting!$W$24</f>
        <v>0</v>
      </c>
      <c r="M1104" s="14"/>
    </row>
    <row r="1105" spans="1:25" x14ac:dyDescent="0.25">
      <c r="A1105" s="32" t="str">
        <f>IF(Weighting!$P$25&gt;0,B1105,"")</f>
        <v/>
      </c>
      <c r="B1105" t="e">
        <f>Weighting!$C$25</f>
        <v>#DIV/0!</v>
      </c>
      <c r="C1105" t="e">
        <f>Weighting!$F$25</f>
        <v>#NUM!</v>
      </c>
      <c r="D1105" t="e">
        <f>IF(C1105=1,'Data Transformation'!$G$3+0.5*'Data Transformation'!$W$25,IF(C1106=1,D1106-'Data Transformation'!$W$25,FALSE))</f>
        <v>#NUM!</v>
      </c>
      <c r="E1105">
        <f t="array" ref="E1105">IF(ISLOGICAL(D1105),"",FREQUENCY(IF('Data Transformation'!$B$425:$B$8425='Bin Analysis'!$B1083,'Data Transformation'!$G$425:$G$8425),D1105))</f>
        <v>2001</v>
      </c>
      <c r="F1105">
        <f t="shared" si="135"/>
        <v>0</v>
      </c>
      <c r="G1105">
        <f>Weighting!$H$25</f>
        <v>0</v>
      </c>
      <c r="H1105">
        <f t="array" ref="H1105">FREQUENCY(IF('Data Transformation'!$B$4:$B$8425=B1083,'Data Transformation'!$G$4:$G$8425),'Bin Analysis'!$B1105)</f>
        <v>2073</v>
      </c>
      <c r="I1105">
        <f t="shared" si="136"/>
        <v>0</v>
      </c>
      <c r="J1105">
        <f t="shared" si="137"/>
        <v>0</v>
      </c>
      <c r="K1105">
        <f>J1105*Weighting!$W$25</f>
        <v>0</v>
      </c>
      <c r="M1105" s="14"/>
    </row>
    <row r="1106" spans="1:25" x14ac:dyDescent="0.25">
      <c r="O1106"/>
      <c r="P1106"/>
      <c r="Q1106"/>
      <c r="R1106"/>
    </row>
    <row r="1107" spans="1:25" ht="23.25" x14ac:dyDescent="0.35">
      <c r="A1107" s="21" t="s">
        <v>0</v>
      </c>
      <c r="B1107" s="21" t="str">
        <f>IFERROR(VLOOKUP(C1107,'Data Transformation'!$L$6:$M$426,2,FALSE),"")</f>
        <v/>
      </c>
      <c r="C1107" s="21">
        <f>C1083+1</f>
        <v>46</v>
      </c>
      <c r="D1107" s="21"/>
      <c r="E1107" s="21"/>
      <c r="F1107" s="21"/>
      <c r="G1107" s="21"/>
      <c r="H1107" s="22"/>
      <c r="I1107" s="22"/>
      <c r="J1107" s="22"/>
      <c r="K1107" s="21"/>
      <c r="L1107" s="21" t="str">
        <f>B1107</f>
        <v/>
      </c>
      <c r="M1107" s="23" t="e">
        <f>INDEX('Data Transformation'!$O$4:$O$424,MATCH($B1107,'Data Transformation'!$M$4:$M$424,0),MATCH($M$2,'Data Transformation'!$O$3,0))</f>
        <v>#N/A</v>
      </c>
      <c r="N1107" s="27" t="e">
        <f>IF('Input and Summary Results'!$J$16="minimum",'Bin Analysis'!X1108/(M1107-1),'Bin Analysis'!Y1107/('Bin Analysis'!M1107-1))</f>
        <v>#N/A</v>
      </c>
      <c r="O1107" s="27" t="e">
        <f>IF(M1107=FALSE,NA(),(VLOOKUP(1,C1110:K1129,4,FALSE))/(M1107-1))</f>
        <v>#N/A</v>
      </c>
      <c r="P1107" s="27" t="e">
        <f>IF(M1107=FALSE,NA(),SUM(J1110:J1129)/Weighting!$S$5)</f>
        <v>#N/A</v>
      </c>
      <c r="Q1107" s="27" t="e">
        <f>IF(M1107=FALSE,NA(),SUM(K1110:K1129)/Weighting!$S$6)</f>
        <v>#N/A</v>
      </c>
      <c r="R1107" s="27" t="e">
        <f>IF(M1107=FALSE,NA(),(VLOOKUP(1,G1110:K1129,3,FALSE))/(M1107-1))</f>
        <v>#N/A</v>
      </c>
      <c r="S1107" s="22" t="e">
        <f>IF(M1107=FALSE,NA(),IF(SUM(J1110:J1129)=2,"yes","no"))</f>
        <v>#N/A</v>
      </c>
      <c r="X1107" s="2" cm="2">
        <f t="array" ref="X1107:X1108">FREQUENCY(IF('Data Transformation'!$B$425:$B$6424='Bin Analysis'!L1107,'Data Transformation'!$G$425:$G$6424),'Data Transformation'!$U$11)</f>
        <v>0</v>
      </c>
      <c r="Y1107" s="2" cm="2">
        <f t="array" ref="Y1107:Y1108">FREQUENCY(IF('Data Transformation'!$B$425:$B$6424='Bin Analysis'!L1107,'Data Transformation'!$G$425:$G$6424),'Data Transformation'!$U$12)</f>
        <v>0</v>
      </c>
    </row>
    <row r="1108" spans="1:25" x14ac:dyDescent="0.25">
      <c r="A1108" s="14" t="s">
        <v>67</v>
      </c>
      <c r="B1108" t="s">
        <v>47</v>
      </c>
      <c r="C1108" t="s">
        <v>5</v>
      </c>
      <c r="D1108" t="s">
        <v>98</v>
      </c>
      <c r="E1108" t="s">
        <v>99</v>
      </c>
      <c r="F1108" t="s">
        <v>100</v>
      </c>
      <c r="G1108" t="s">
        <v>69</v>
      </c>
      <c r="H1108" t="s">
        <v>31</v>
      </c>
      <c r="I1108" t="s">
        <v>32</v>
      </c>
      <c r="J1108" t="s">
        <v>46</v>
      </c>
      <c r="K1108" s="14" t="s">
        <v>45</v>
      </c>
      <c r="M1108" s="14"/>
      <c r="X1108" s="2">
        <v>0</v>
      </c>
      <c r="Y1108" s="2">
        <v>0</v>
      </c>
    </row>
    <row r="1109" spans="1:25" x14ac:dyDescent="0.25">
      <c r="A1109" s="32"/>
      <c r="D1109" t="e">
        <f>IF(C1109=1,'Data Transformation'!$G$3+0.5*'Data Transformation'!$W$25,IF(C1110=1,D1110-'Data Transformation'!$W$25,FALSE))</f>
        <v>#NUM!</v>
      </c>
      <c r="E1109">
        <f t="array" ref="E1109">IF(ISLOGICAL(D1109),"",FREQUENCY(IF('Data Transformation'!$B$425:$B$8425='Bin Analysis'!$B1107,'Data Transformation'!$G$425:$G$8425),D1109))</f>
        <v>2001</v>
      </c>
      <c r="F1109" t="e">
        <f>IF(ISLOGICAL(D1109),"",E1109-E1108)</f>
        <v>#VALUE!</v>
      </c>
      <c r="M1109" s="14"/>
    </row>
    <row r="1110" spans="1:25" x14ac:dyDescent="0.25">
      <c r="A1110" s="32" t="e">
        <f>IF(Weighting!$P$6&gt;0,B1110,"")</f>
        <v>#NUM!</v>
      </c>
      <c r="B1110" t="e">
        <f>Weighting!$C$6</f>
        <v>#DIV/0!</v>
      </c>
      <c r="C1110" t="e">
        <f>Weighting!$F$6</f>
        <v>#NUM!</v>
      </c>
      <c r="D1110" t="e">
        <f>IF(C1110=1,'Data Transformation'!$G$3+0.5*'Data Transformation'!$W$25,IF(C1111=1,D1111-'Data Transformation'!$W$25,FALSE))</f>
        <v>#NUM!</v>
      </c>
      <c r="E1110">
        <f t="array" ref="E1110">IF(ISLOGICAL(D1110),"",FREQUENCY(IF('Data Transformation'!$B$425:$B$8425='Bin Analysis'!$B1107,'Data Transformation'!$G$425:$G$8425),D1110))</f>
        <v>2001</v>
      </c>
      <c r="F1110">
        <f>IF(ISLOGICAL(D1110),"",E1110-E1109)</f>
        <v>0</v>
      </c>
      <c r="G1110">
        <f>Weighting!$H$6</f>
        <v>1</v>
      </c>
      <c r="H1110">
        <f t="array" ref="H1110">FREQUENCY(IF('Data Transformation'!$B$4:$B$8425=B1107,'Data Transformation'!$G$4:$G$8425),'Bin Analysis'!$B1110)</f>
        <v>2073</v>
      </c>
      <c r="I1110">
        <f>H1110-H1109</f>
        <v>2073</v>
      </c>
      <c r="J1110">
        <f>IF(I1110=0,0,1)</f>
        <v>1</v>
      </c>
      <c r="K1110" t="e">
        <f>J1110*Weighting!$W$6</f>
        <v>#NUM!</v>
      </c>
      <c r="M1110" s="14"/>
    </row>
    <row r="1111" spans="1:25" x14ac:dyDescent="0.25">
      <c r="A1111" s="32" t="str">
        <f>IF(Weighting!$P$7&gt;0,B1111,"")</f>
        <v/>
      </c>
      <c r="B1111" t="e">
        <f>Weighting!$C$7</f>
        <v>#DIV/0!</v>
      </c>
      <c r="C1111" t="e">
        <f>Weighting!$F$7</f>
        <v>#NUM!</v>
      </c>
      <c r="D1111" t="e">
        <f>IF(C1111=1,'Data Transformation'!$G$3+0.5*'Data Transformation'!$W$25,IF(C1112=1,D1112-'Data Transformation'!$W$25,FALSE))</f>
        <v>#NUM!</v>
      </c>
      <c r="E1111">
        <f t="array" ref="E1111">IF(ISLOGICAL(D1111),"",FREQUENCY(IF('Data Transformation'!$B$425:$B$8425='Bin Analysis'!$B1107,'Data Transformation'!$G$425:$G$8425),D1111))</f>
        <v>2001</v>
      </c>
      <c r="F1111">
        <f t="shared" ref="F1111:F1129" si="138">IF(ISLOGICAL(D1111),"",E1111-E1110)</f>
        <v>0</v>
      </c>
      <c r="G1111">
        <f>Weighting!$H$7</f>
        <v>0</v>
      </c>
      <c r="H1111">
        <f t="array" ref="H1111">FREQUENCY(IF('Data Transformation'!$B$4:$B$8425=B1107,'Data Transformation'!$G$4:$G$8425),'Bin Analysis'!$B1111)</f>
        <v>2073</v>
      </c>
      <c r="I1111">
        <f t="shared" ref="I1111:I1129" si="139">H1111-H1110</f>
        <v>0</v>
      </c>
      <c r="J1111">
        <f>IF(I1111=0,0,1)</f>
        <v>0</v>
      </c>
      <c r="K1111">
        <f>J1111*Weighting!$W$7</f>
        <v>0</v>
      </c>
      <c r="M1111" s="14"/>
    </row>
    <row r="1112" spans="1:25" x14ac:dyDescent="0.25">
      <c r="A1112" s="32" t="str">
        <f>IF(Weighting!$P$8&gt;0,B1112,"")</f>
        <v/>
      </c>
      <c r="B1112" t="e">
        <f>Weighting!$C$8</f>
        <v>#DIV/0!</v>
      </c>
      <c r="C1112" t="e">
        <f>Weighting!$F$8</f>
        <v>#NUM!</v>
      </c>
      <c r="D1112" t="e">
        <f>IF(C1112=1,'Data Transformation'!$G$3+0.5*'Data Transformation'!$W$25,IF(C1113=1,D1113-'Data Transformation'!$W$25,FALSE))</f>
        <v>#NUM!</v>
      </c>
      <c r="E1112">
        <f t="array" ref="E1112">IF(ISLOGICAL(D1112),"",FREQUENCY(IF('Data Transformation'!$B$425:$B$8425='Bin Analysis'!$B1107,'Data Transformation'!$G$425:$G$8425),D1112))</f>
        <v>2001</v>
      </c>
      <c r="F1112">
        <f t="shared" si="138"/>
        <v>0</v>
      </c>
      <c r="G1112">
        <f>Weighting!$H$8</f>
        <v>0</v>
      </c>
      <c r="H1112">
        <f t="array" ref="H1112">FREQUENCY(IF('Data Transformation'!$B$4:$B$8425=B1107,'Data Transformation'!$G$4:$G$8425),'Bin Analysis'!$B1112)</f>
        <v>2073</v>
      </c>
      <c r="I1112">
        <f t="shared" si="139"/>
        <v>0</v>
      </c>
      <c r="J1112">
        <f t="shared" ref="J1112:J1129" si="140">IF(I1112=0,0,1)</f>
        <v>0</v>
      </c>
      <c r="K1112">
        <f>J1112*Weighting!$W$8</f>
        <v>0</v>
      </c>
      <c r="M1112" s="14"/>
    </row>
    <row r="1113" spans="1:25" x14ac:dyDescent="0.25">
      <c r="A1113" s="32" t="str">
        <f>IF(Weighting!$P$9&gt;0,B1113,"")</f>
        <v/>
      </c>
      <c r="B1113" s="50" t="e">
        <f>Weighting!$C$9</f>
        <v>#DIV/0!</v>
      </c>
      <c r="C1113" t="e">
        <f>Weighting!$F$9</f>
        <v>#NUM!</v>
      </c>
      <c r="D1113" t="e">
        <f>IF(C1113=1,'Data Transformation'!$G$3+0.5*'Data Transformation'!$W$25,IF(C1114=1,D1114-'Data Transformation'!$W$25,FALSE))</f>
        <v>#NUM!</v>
      </c>
      <c r="E1113">
        <f t="array" ref="E1113">IF(ISLOGICAL(D1113),"",FREQUENCY(IF('Data Transformation'!$B$425:$B$8425='Bin Analysis'!$B1107,'Data Transformation'!$G$425:$G$8425),D1113))</f>
        <v>2001</v>
      </c>
      <c r="F1113">
        <f t="shared" si="138"/>
        <v>0</v>
      </c>
      <c r="G1113">
        <f>Weighting!$H$9</f>
        <v>0</v>
      </c>
      <c r="H1113">
        <f t="array" ref="H1113">FREQUENCY(IF('Data Transformation'!$B$4:$B$8425=B1107,'Data Transformation'!$G$4:$G$8425),'Bin Analysis'!$B1113)</f>
        <v>2073</v>
      </c>
      <c r="I1113">
        <f t="shared" si="139"/>
        <v>0</v>
      </c>
      <c r="J1113">
        <f t="shared" si="140"/>
        <v>0</v>
      </c>
      <c r="K1113">
        <f>J1113*Weighting!$W$9</f>
        <v>0</v>
      </c>
      <c r="M1113" s="14"/>
    </row>
    <row r="1114" spans="1:25" x14ac:dyDescent="0.25">
      <c r="A1114" s="32" t="str">
        <f>IF(Weighting!$P$10&gt;0,B1114,"")</f>
        <v/>
      </c>
      <c r="B1114" t="e">
        <f>Weighting!$C$10</f>
        <v>#DIV/0!</v>
      </c>
      <c r="C1114" t="e">
        <f>Weighting!$F$10</f>
        <v>#NUM!</v>
      </c>
      <c r="D1114" t="e">
        <f>IF(C1114=1,'Data Transformation'!$G$3+0.5*'Data Transformation'!$W$25,IF(C1115=1,D1115-'Data Transformation'!$W$25,FALSE))</f>
        <v>#NUM!</v>
      </c>
      <c r="E1114">
        <f t="array" ref="E1114">IF(ISLOGICAL(D1114),"",FREQUENCY(IF('Data Transformation'!$B$425:$B$8425='Bin Analysis'!$B1107,'Data Transformation'!$G$425:$G$8425),D1114))</f>
        <v>2001</v>
      </c>
      <c r="F1114">
        <f t="shared" si="138"/>
        <v>0</v>
      </c>
      <c r="G1114">
        <f>Weighting!$H$10</f>
        <v>0</v>
      </c>
      <c r="H1114">
        <f t="array" ref="H1114">FREQUENCY(IF('Data Transformation'!$B$4:$B$8425=B1107,'Data Transformation'!$G$4:$G$8425),'Bin Analysis'!$B1114)</f>
        <v>2073</v>
      </c>
      <c r="I1114">
        <f t="shared" si="139"/>
        <v>0</v>
      </c>
      <c r="J1114">
        <f t="shared" si="140"/>
        <v>0</v>
      </c>
      <c r="K1114">
        <f>J1114*Weighting!$W$10</f>
        <v>0</v>
      </c>
      <c r="M1114" s="14"/>
    </row>
    <row r="1115" spans="1:25" x14ac:dyDescent="0.25">
      <c r="A1115" s="32" t="str">
        <f>IF(Weighting!$P$11&gt;0,B1115,"")</f>
        <v/>
      </c>
      <c r="B1115" t="e">
        <f>Weighting!$C$11</f>
        <v>#DIV/0!</v>
      </c>
      <c r="C1115" t="e">
        <f>Weighting!$F$11</f>
        <v>#NUM!</v>
      </c>
      <c r="D1115" t="e">
        <f>IF(C1115=1,'Data Transformation'!$G$3+0.5*'Data Transformation'!$W$25,IF(C1116=1,D1116-'Data Transformation'!$W$25,FALSE))</f>
        <v>#NUM!</v>
      </c>
      <c r="E1115">
        <f t="array" ref="E1115">IF(ISLOGICAL(D1115),"",FREQUENCY(IF('Data Transformation'!$B$425:$B$8425='Bin Analysis'!$B1107,'Data Transformation'!$G$425:$G$8425),D1115))</f>
        <v>2001</v>
      </c>
      <c r="F1115">
        <f t="shared" si="138"/>
        <v>0</v>
      </c>
      <c r="G1115">
        <f>Weighting!$H$11</f>
        <v>0</v>
      </c>
      <c r="H1115">
        <f t="array" ref="H1115">FREQUENCY(IF('Data Transformation'!$B$4:$B$8425=B1107,'Data Transformation'!$G$4:$G$8425),'Bin Analysis'!$B1115)</f>
        <v>2073</v>
      </c>
      <c r="I1115">
        <f t="shared" si="139"/>
        <v>0</v>
      </c>
      <c r="J1115">
        <f t="shared" si="140"/>
        <v>0</v>
      </c>
      <c r="K1115">
        <f>J1115*Weighting!$W$11</f>
        <v>0</v>
      </c>
      <c r="M1115" s="14"/>
    </row>
    <row r="1116" spans="1:25" x14ac:dyDescent="0.25">
      <c r="A1116" s="32" t="str">
        <f>IF(Weighting!$P$12&gt;0,B1116,"")</f>
        <v/>
      </c>
      <c r="B1116" t="e">
        <f>Weighting!$C$12</f>
        <v>#DIV/0!</v>
      </c>
      <c r="C1116" t="e">
        <f>Weighting!$F$12</f>
        <v>#NUM!</v>
      </c>
      <c r="D1116" t="e">
        <f>IF(C1116=1,'Data Transformation'!$G$3+0.5*'Data Transformation'!$W$25,IF(C1117=1,D1117-'Data Transformation'!$W$25,FALSE))</f>
        <v>#NUM!</v>
      </c>
      <c r="E1116">
        <f t="array" ref="E1116">IF(ISLOGICAL(D1116),"",FREQUENCY(IF('Data Transformation'!$B$425:$B$8425='Bin Analysis'!$B1107,'Data Transformation'!$G$425:$G$8425),D1116))</f>
        <v>2001</v>
      </c>
      <c r="F1116">
        <f t="shared" si="138"/>
        <v>0</v>
      </c>
      <c r="G1116">
        <f>Weighting!$H$12</f>
        <v>0</v>
      </c>
      <c r="H1116">
        <f t="array" ref="H1116">FREQUENCY(IF('Data Transformation'!$B$4:$B$8425=B1107,'Data Transformation'!$G$4:$G$8425),'Bin Analysis'!$B1116)</f>
        <v>2073</v>
      </c>
      <c r="I1116">
        <f t="shared" si="139"/>
        <v>0</v>
      </c>
      <c r="J1116">
        <f t="shared" si="140"/>
        <v>0</v>
      </c>
      <c r="K1116">
        <f>J1116*Weighting!$W$12</f>
        <v>0</v>
      </c>
      <c r="M1116" s="14"/>
    </row>
    <row r="1117" spans="1:25" x14ac:dyDescent="0.25">
      <c r="A1117" s="32" t="str">
        <f>IF(Weighting!$P$13&gt;0,B1117,"")</f>
        <v/>
      </c>
      <c r="B1117" t="e">
        <f>Weighting!$C$13</f>
        <v>#DIV/0!</v>
      </c>
      <c r="C1117" t="e">
        <f>Weighting!$F$13</f>
        <v>#NUM!</v>
      </c>
      <c r="D1117" t="e">
        <f>IF(C1117=1,'Data Transformation'!$G$3+0.5*'Data Transformation'!$W$25,IF(C1118=1,D1118-'Data Transformation'!$W$25,FALSE))</f>
        <v>#NUM!</v>
      </c>
      <c r="E1117">
        <f t="array" ref="E1117">IF(ISLOGICAL(D1117),"",FREQUENCY(IF('Data Transformation'!$B$425:$B$8425='Bin Analysis'!$B1107,'Data Transformation'!$G$425:$G$8425),D1117))</f>
        <v>2001</v>
      </c>
      <c r="F1117">
        <f t="shared" si="138"/>
        <v>0</v>
      </c>
      <c r="G1117">
        <f>Weighting!$H$13</f>
        <v>0</v>
      </c>
      <c r="H1117">
        <f t="array" ref="H1117">FREQUENCY(IF('Data Transformation'!$B$4:$B$8425=B1107,'Data Transformation'!$G$4:$G$8425),'Bin Analysis'!$B1117)</f>
        <v>2073</v>
      </c>
      <c r="I1117">
        <f t="shared" si="139"/>
        <v>0</v>
      </c>
      <c r="J1117">
        <f t="shared" si="140"/>
        <v>0</v>
      </c>
      <c r="K1117">
        <f>J1117*Weighting!$W$13</f>
        <v>0</v>
      </c>
      <c r="M1117" s="14"/>
    </row>
    <row r="1118" spans="1:25" x14ac:dyDescent="0.25">
      <c r="A1118" s="32" t="str">
        <f>IF(Weighting!$P$14&gt;0,B1118,"")</f>
        <v/>
      </c>
      <c r="B1118" t="e">
        <f>Weighting!$C$14</f>
        <v>#DIV/0!</v>
      </c>
      <c r="C1118" t="e">
        <f>Weighting!$F$14</f>
        <v>#NUM!</v>
      </c>
      <c r="D1118" t="e">
        <f>IF(C1118=1,'Data Transformation'!$G$3+0.5*'Data Transformation'!$W$25,IF(C1119=1,D1119-'Data Transformation'!$W$25,FALSE))</f>
        <v>#NUM!</v>
      </c>
      <c r="E1118">
        <f t="array" ref="E1118">IF(ISLOGICAL(D1118),"",FREQUENCY(IF('Data Transformation'!$B$425:$B$8425='Bin Analysis'!$B1107,'Data Transformation'!$G$425:$G$8425),D1118))</f>
        <v>2001</v>
      </c>
      <c r="F1118">
        <f t="shared" si="138"/>
        <v>0</v>
      </c>
      <c r="G1118">
        <f>Weighting!$H$14</f>
        <v>0</v>
      </c>
      <c r="H1118">
        <f t="array" ref="H1118">FREQUENCY(IF('Data Transformation'!$B$4:$B$8425=B1107,'Data Transformation'!$G$4:$G$8425),'Bin Analysis'!$B1118)</f>
        <v>2073</v>
      </c>
      <c r="I1118">
        <f t="shared" si="139"/>
        <v>0</v>
      </c>
      <c r="J1118">
        <f t="shared" si="140"/>
        <v>0</v>
      </c>
      <c r="K1118">
        <f>J1118*Weighting!$W$14</f>
        <v>0</v>
      </c>
      <c r="M1118" s="14"/>
    </row>
    <row r="1119" spans="1:25" x14ac:dyDescent="0.25">
      <c r="A1119" s="32" t="str">
        <f>IF(Weighting!$P$15&gt;0,B1119,"")</f>
        <v/>
      </c>
      <c r="B1119" t="e">
        <f>Weighting!$C$15</f>
        <v>#DIV/0!</v>
      </c>
      <c r="C1119" t="e">
        <f>Weighting!$F$15</f>
        <v>#NUM!</v>
      </c>
      <c r="D1119" t="e">
        <f>IF(C1119=1,'Data Transformation'!$G$3+0.5*'Data Transformation'!$W$25,IF(C1120=1,D1120-'Data Transformation'!$W$25,FALSE))</f>
        <v>#NUM!</v>
      </c>
      <c r="E1119">
        <f t="array" ref="E1119">IF(ISLOGICAL(D1119),"",FREQUENCY(IF('Data Transformation'!$B$425:$B$8425='Bin Analysis'!$B1107,'Data Transformation'!$G$425:$G$8425),D1119))</f>
        <v>2001</v>
      </c>
      <c r="F1119">
        <f t="shared" si="138"/>
        <v>0</v>
      </c>
      <c r="G1119">
        <f>Weighting!$H$15</f>
        <v>0</v>
      </c>
      <c r="H1119">
        <f t="array" ref="H1119">FREQUENCY(IF('Data Transformation'!$B$4:$B$8425=B1107,'Data Transformation'!$G$4:$G$8425),'Bin Analysis'!$B1119)</f>
        <v>2073</v>
      </c>
      <c r="I1119">
        <f t="shared" si="139"/>
        <v>0</v>
      </c>
      <c r="J1119">
        <f t="shared" si="140"/>
        <v>0</v>
      </c>
      <c r="K1119">
        <f>J1119*Weighting!$W$15</f>
        <v>0</v>
      </c>
      <c r="M1119" s="14"/>
    </row>
    <row r="1120" spans="1:25" x14ac:dyDescent="0.25">
      <c r="A1120" s="32" t="str">
        <f>IF(Weighting!$P$16&gt;0,B1120,"")</f>
        <v/>
      </c>
      <c r="B1120" t="e">
        <f>Weighting!$C$16</f>
        <v>#DIV/0!</v>
      </c>
      <c r="C1120" t="e">
        <f>Weighting!$F$16</f>
        <v>#NUM!</v>
      </c>
      <c r="D1120" t="e">
        <f>IF(C1120=1,'Data Transformation'!$G$3+0.5*'Data Transformation'!$W$25,IF(C1121=1,D1121-'Data Transformation'!$W$25,FALSE))</f>
        <v>#NUM!</v>
      </c>
      <c r="E1120">
        <f t="array" ref="E1120">IF(ISLOGICAL(D1120),"",FREQUENCY(IF('Data Transformation'!$B$425:$B$8425='Bin Analysis'!$B1107,'Data Transformation'!$G$425:$G$8425),D1120))</f>
        <v>2001</v>
      </c>
      <c r="F1120">
        <f t="shared" si="138"/>
        <v>0</v>
      </c>
      <c r="G1120">
        <f>Weighting!$H$16</f>
        <v>0</v>
      </c>
      <c r="H1120">
        <f t="array" ref="H1120">FREQUENCY(IF('Data Transformation'!$B$4:$B$8425=B1107,'Data Transformation'!$G$4:$G$8425),'Bin Analysis'!$B1120)</f>
        <v>2073</v>
      </c>
      <c r="I1120">
        <f t="shared" si="139"/>
        <v>0</v>
      </c>
      <c r="J1120">
        <f t="shared" si="140"/>
        <v>0</v>
      </c>
      <c r="K1120">
        <f>J1120*Weighting!$W$16</f>
        <v>0</v>
      </c>
      <c r="M1120" s="14"/>
    </row>
    <row r="1121" spans="1:25" x14ac:dyDescent="0.25">
      <c r="A1121" s="32" t="str">
        <f>IF(Weighting!$P$17&gt;0,B1121,"")</f>
        <v/>
      </c>
      <c r="B1121" t="e">
        <f>Weighting!$C$17</f>
        <v>#DIV/0!</v>
      </c>
      <c r="C1121" t="e">
        <f>Weighting!$F$17</f>
        <v>#NUM!</v>
      </c>
      <c r="D1121" t="e">
        <f>IF(C1121=1,'Data Transformation'!$G$3+0.5*'Data Transformation'!$W$25,IF(C1122=1,D1122-'Data Transformation'!$W$25,FALSE))</f>
        <v>#NUM!</v>
      </c>
      <c r="E1121">
        <f t="array" ref="E1121">IF(ISLOGICAL(D1121),"",FREQUENCY(IF('Data Transformation'!$B$425:$B$8425='Bin Analysis'!$B1107,'Data Transformation'!$G$425:$G$8425),D1121))</f>
        <v>2001</v>
      </c>
      <c r="F1121">
        <f t="shared" si="138"/>
        <v>0</v>
      </c>
      <c r="G1121">
        <f>Weighting!$H$17</f>
        <v>0</v>
      </c>
      <c r="H1121">
        <f t="array" ref="H1121">FREQUENCY(IF('Data Transformation'!$B$4:$B$8425=B1107,'Data Transformation'!$G$4:$G$8425),'Bin Analysis'!$B1121)</f>
        <v>2073</v>
      </c>
      <c r="I1121">
        <f t="shared" si="139"/>
        <v>0</v>
      </c>
      <c r="J1121">
        <f t="shared" si="140"/>
        <v>0</v>
      </c>
      <c r="K1121">
        <f>J1121*Weighting!$W$17</f>
        <v>0</v>
      </c>
      <c r="M1121" s="14"/>
    </row>
    <row r="1122" spans="1:25" x14ac:dyDescent="0.25">
      <c r="A1122" s="32" t="str">
        <f>IF(Weighting!$P$18&gt;0,B1122,"")</f>
        <v/>
      </c>
      <c r="B1122" t="e">
        <f>Weighting!$C$18</f>
        <v>#DIV/0!</v>
      </c>
      <c r="C1122" t="e">
        <f>Weighting!$F$18</f>
        <v>#NUM!</v>
      </c>
      <c r="D1122" t="e">
        <f>IF(C1122=1,'Data Transformation'!$G$3+0.5*'Data Transformation'!$W$25,IF(C1123=1,D1123-'Data Transformation'!$W$25,FALSE))</f>
        <v>#NUM!</v>
      </c>
      <c r="E1122">
        <f t="array" ref="E1122">IF(ISLOGICAL(D1122),"",FREQUENCY(IF('Data Transformation'!$B$425:$B$8425='Bin Analysis'!$B1107,'Data Transformation'!$G$425:$G$8425),D1122))</f>
        <v>2001</v>
      </c>
      <c r="F1122">
        <f t="shared" si="138"/>
        <v>0</v>
      </c>
      <c r="G1122">
        <f>Weighting!$H$18</f>
        <v>0</v>
      </c>
      <c r="H1122">
        <f t="array" ref="H1122">FREQUENCY(IF('Data Transformation'!$B$4:$B$8425=B1107,'Data Transformation'!$G$4:$G$8425),'Bin Analysis'!$B1122)</f>
        <v>2073</v>
      </c>
      <c r="I1122">
        <f t="shared" si="139"/>
        <v>0</v>
      </c>
      <c r="J1122">
        <f t="shared" si="140"/>
        <v>0</v>
      </c>
      <c r="K1122">
        <f>J1122*Weighting!$W$18</f>
        <v>0</v>
      </c>
      <c r="M1122" s="14"/>
    </row>
    <row r="1123" spans="1:25" x14ac:dyDescent="0.25">
      <c r="A1123" s="32" t="str">
        <f>IF(Weighting!$P$19&gt;0,B1123,"")</f>
        <v/>
      </c>
      <c r="B1123" t="e">
        <f>Weighting!$C$19</f>
        <v>#DIV/0!</v>
      </c>
      <c r="C1123" t="e">
        <f>Weighting!$F$19</f>
        <v>#NUM!</v>
      </c>
      <c r="D1123" t="e">
        <f>IF(C1123=1,'Data Transformation'!$G$3+0.5*'Data Transformation'!$W$25,IF(C1124=1,D1124-'Data Transformation'!$W$25,FALSE))</f>
        <v>#NUM!</v>
      </c>
      <c r="E1123">
        <f t="array" ref="E1123">IF(ISLOGICAL(D1123),"",FREQUENCY(IF('Data Transformation'!$B$425:$B$8425='Bin Analysis'!$B1107,'Data Transformation'!$G$425:$G$8425),D1123))</f>
        <v>2001</v>
      </c>
      <c r="F1123">
        <f t="shared" si="138"/>
        <v>0</v>
      </c>
      <c r="G1123">
        <f>Weighting!$H$19</f>
        <v>0</v>
      </c>
      <c r="H1123">
        <f t="array" ref="H1123">FREQUENCY(IF('Data Transformation'!$B$4:$B$8425=B1107,'Data Transformation'!$G$4:$G$8425),'Bin Analysis'!$B1123)</f>
        <v>2073</v>
      </c>
      <c r="I1123">
        <f t="shared" si="139"/>
        <v>0</v>
      </c>
      <c r="J1123">
        <f t="shared" si="140"/>
        <v>0</v>
      </c>
      <c r="K1123">
        <f>J1123*Weighting!$W$19</f>
        <v>0</v>
      </c>
      <c r="M1123" s="14"/>
    </row>
    <row r="1124" spans="1:25" x14ac:dyDescent="0.25">
      <c r="A1124" s="32" t="str">
        <f>IF(Weighting!$P$20&gt;0,B1124,"")</f>
        <v/>
      </c>
      <c r="B1124" t="e">
        <f>Weighting!$C$20</f>
        <v>#DIV/0!</v>
      </c>
      <c r="C1124" t="e">
        <f>Weighting!$F$20</f>
        <v>#NUM!</v>
      </c>
      <c r="D1124" t="e">
        <f>IF(C1124=1,'Data Transformation'!$G$3+0.5*'Data Transformation'!$W$25,IF(C1125=1,D1125-'Data Transformation'!$W$25,FALSE))</f>
        <v>#NUM!</v>
      </c>
      <c r="E1124">
        <f t="array" ref="E1124">IF(ISLOGICAL(D1124),"",FREQUENCY(IF('Data Transformation'!$B$425:$B$8425='Bin Analysis'!$B1107,'Data Transformation'!$G$425:$G$8425),D1124))</f>
        <v>2001</v>
      </c>
      <c r="F1124">
        <f t="shared" si="138"/>
        <v>0</v>
      </c>
      <c r="G1124">
        <f>Weighting!$H$20</f>
        <v>0</v>
      </c>
      <c r="H1124">
        <f t="array" ref="H1124">FREQUENCY(IF('Data Transformation'!$B$4:$B$8425=B1107,'Data Transformation'!$G$4:$G$8425),'Bin Analysis'!$B1124)</f>
        <v>2073</v>
      </c>
      <c r="I1124">
        <f t="shared" si="139"/>
        <v>0</v>
      </c>
      <c r="J1124">
        <f t="shared" si="140"/>
        <v>0</v>
      </c>
      <c r="K1124">
        <f>J1124*Weighting!$W$20</f>
        <v>0</v>
      </c>
      <c r="M1124" s="14"/>
    </row>
    <row r="1125" spans="1:25" x14ac:dyDescent="0.25">
      <c r="A1125" s="32" t="str">
        <f>IF(Weighting!$P$21&gt;0,B1125,"")</f>
        <v/>
      </c>
      <c r="B1125" t="e">
        <f>Weighting!$C$21</f>
        <v>#DIV/0!</v>
      </c>
      <c r="C1125" t="e">
        <f>Weighting!$F$21</f>
        <v>#NUM!</v>
      </c>
      <c r="D1125" t="e">
        <f>IF(C1125=1,'Data Transformation'!$G$3+0.5*'Data Transformation'!$W$25,IF(C1126=1,D1126-'Data Transformation'!$W$25,FALSE))</f>
        <v>#NUM!</v>
      </c>
      <c r="E1125">
        <f t="array" ref="E1125">IF(ISLOGICAL(D1125),"",FREQUENCY(IF('Data Transformation'!$B$425:$B$8425='Bin Analysis'!$B1107,'Data Transformation'!$G$425:$G$8425),D1125))</f>
        <v>2001</v>
      </c>
      <c r="F1125">
        <f t="shared" si="138"/>
        <v>0</v>
      </c>
      <c r="G1125">
        <f>Weighting!$H$21</f>
        <v>0</v>
      </c>
      <c r="H1125">
        <f t="array" ref="H1125">FREQUENCY(IF('Data Transformation'!$B$4:$B$8425=B1107,'Data Transformation'!$G$4:$G$8425),'Bin Analysis'!$B1125)</f>
        <v>2073</v>
      </c>
      <c r="I1125">
        <f t="shared" si="139"/>
        <v>0</v>
      </c>
      <c r="J1125">
        <f t="shared" si="140"/>
        <v>0</v>
      </c>
      <c r="K1125">
        <f>J1125*Weighting!$W$21</f>
        <v>0</v>
      </c>
      <c r="M1125" s="14"/>
    </row>
    <row r="1126" spans="1:25" x14ac:dyDescent="0.25">
      <c r="A1126" s="32" t="str">
        <f>IF(Weighting!$P$22&gt;0,B1126,"")</f>
        <v/>
      </c>
      <c r="B1126" t="e">
        <f>Weighting!$C$22</f>
        <v>#DIV/0!</v>
      </c>
      <c r="C1126" t="e">
        <f>Weighting!$F$22</f>
        <v>#NUM!</v>
      </c>
      <c r="D1126" t="e">
        <f>IF(C1126=1,'Data Transformation'!$G$3+0.5*'Data Transformation'!$W$25,IF(C1127=1,D1127-'Data Transformation'!$W$25,FALSE))</f>
        <v>#NUM!</v>
      </c>
      <c r="E1126">
        <f t="array" ref="E1126">IF(ISLOGICAL(D1126),"",FREQUENCY(IF('Data Transformation'!$B$425:$B$8425='Bin Analysis'!$B1107,'Data Transformation'!$G$425:$G$8425),D1126))</f>
        <v>2001</v>
      </c>
      <c r="F1126">
        <f t="shared" si="138"/>
        <v>0</v>
      </c>
      <c r="G1126">
        <f>Weighting!$H$22</f>
        <v>0</v>
      </c>
      <c r="H1126">
        <f t="array" ref="H1126">FREQUENCY(IF('Data Transformation'!$B$4:$B$8425=B1107,'Data Transformation'!$G$4:$G$8425),'Bin Analysis'!$B1126)</f>
        <v>2073</v>
      </c>
      <c r="I1126">
        <f t="shared" si="139"/>
        <v>0</v>
      </c>
      <c r="J1126">
        <f t="shared" si="140"/>
        <v>0</v>
      </c>
      <c r="K1126">
        <f>J1126*Weighting!$W$22</f>
        <v>0</v>
      </c>
      <c r="M1126" s="14"/>
    </row>
    <row r="1127" spans="1:25" x14ac:dyDescent="0.25">
      <c r="A1127" s="32" t="str">
        <f>IF(Weighting!$P$23&gt;0,B1127,"")</f>
        <v/>
      </c>
      <c r="B1127" t="e">
        <f>Weighting!$C$23</f>
        <v>#DIV/0!</v>
      </c>
      <c r="C1127" t="e">
        <f>Weighting!$F$23</f>
        <v>#NUM!</v>
      </c>
      <c r="D1127" t="e">
        <f>IF(C1127=1,'Data Transformation'!$G$3+0.5*'Data Transformation'!$W$25,IF(C1128=1,D1128-'Data Transformation'!$W$25,FALSE))</f>
        <v>#NUM!</v>
      </c>
      <c r="E1127">
        <f t="array" ref="E1127">IF(ISLOGICAL(D1127),"",FREQUENCY(IF('Data Transformation'!$B$425:$B$8425='Bin Analysis'!$B1107,'Data Transformation'!$G$425:$G$8425),D1127))</f>
        <v>2001</v>
      </c>
      <c r="F1127">
        <f t="shared" si="138"/>
        <v>0</v>
      </c>
      <c r="G1127">
        <f>Weighting!$H$23</f>
        <v>0</v>
      </c>
      <c r="H1127">
        <f t="array" ref="H1127">FREQUENCY(IF('Data Transformation'!$B$4:$B$8425=B1107,'Data Transformation'!$G$4:$G$8425),'Bin Analysis'!$B1127)</f>
        <v>2073</v>
      </c>
      <c r="I1127">
        <f t="shared" si="139"/>
        <v>0</v>
      </c>
      <c r="J1127">
        <f t="shared" si="140"/>
        <v>0</v>
      </c>
      <c r="K1127">
        <f>J1127*Weighting!$W$23</f>
        <v>0</v>
      </c>
      <c r="M1127" s="14"/>
    </row>
    <row r="1128" spans="1:25" x14ac:dyDescent="0.25">
      <c r="A1128" s="32" t="str">
        <f>IF(Weighting!$P$24&gt;0,B1128,"")</f>
        <v/>
      </c>
      <c r="B1128" t="e">
        <f>Weighting!$C$24</f>
        <v>#DIV/0!</v>
      </c>
      <c r="C1128" t="e">
        <f>Weighting!$F$24</f>
        <v>#NUM!</v>
      </c>
      <c r="D1128" t="e">
        <f>IF(C1128=1,'Data Transformation'!$G$3+0.5*'Data Transformation'!$W$25,IF(C1129=1,D1129-'Data Transformation'!$W$25,FALSE))</f>
        <v>#NUM!</v>
      </c>
      <c r="E1128">
        <f t="array" ref="E1128">IF(ISLOGICAL(D1128),"",FREQUENCY(IF('Data Transformation'!$B$425:$B$8425='Bin Analysis'!$B1107,'Data Transformation'!$G$425:$G$8425),D1128))</f>
        <v>2001</v>
      </c>
      <c r="F1128">
        <f t="shared" si="138"/>
        <v>0</v>
      </c>
      <c r="G1128">
        <f>Weighting!$H$24</f>
        <v>0</v>
      </c>
      <c r="H1128">
        <f t="array" ref="H1128">FREQUENCY(IF('Data Transformation'!$B$4:$B$8425=B1107,'Data Transformation'!$G$4:$G$8425),'Bin Analysis'!$B1128)</f>
        <v>2073</v>
      </c>
      <c r="I1128">
        <f t="shared" si="139"/>
        <v>0</v>
      </c>
      <c r="J1128">
        <f t="shared" si="140"/>
        <v>0</v>
      </c>
      <c r="K1128">
        <f>J1128*Weighting!$W$24</f>
        <v>0</v>
      </c>
      <c r="M1128" s="14"/>
    </row>
    <row r="1129" spans="1:25" x14ac:dyDescent="0.25">
      <c r="A1129" s="32" t="str">
        <f>IF(Weighting!$P$25&gt;0,B1129,"")</f>
        <v/>
      </c>
      <c r="B1129" t="e">
        <f>Weighting!$C$25</f>
        <v>#DIV/0!</v>
      </c>
      <c r="C1129" t="e">
        <f>Weighting!$F$25</f>
        <v>#NUM!</v>
      </c>
      <c r="D1129" t="e">
        <f>IF(C1129=1,'Data Transformation'!$G$3+0.5*'Data Transformation'!$W$25,IF(C1130=1,D1130-'Data Transformation'!$W$25,FALSE))</f>
        <v>#NUM!</v>
      </c>
      <c r="E1129">
        <f t="array" ref="E1129">IF(ISLOGICAL(D1129),"",FREQUENCY(IF('Data Transformation'!$B$425:$B$8425='Bin Analysis'!$B1107,'Data Transformation'!$G$425:$G$8425),D1129))</f>
        <v>2001</v>
      </c>
      <c r="F1129">
        <f t="shared" si="138"/>
        <v>0</v>
      </c>
      <c r="G1129">
        <f>Weighting!$H$25</f>
        <v>0</v>
      </c>
      <c r="H1129">
        <f t="array" ref="H1129">FREQUENCY(IF('Data Transformation'!$B$4:$B$8425=B1107,'Data Transformation'!$G$4:$G$8425),'Bin Analysis'!$B1129)</f>
        <v>2073</v>
      </c>
      <c r="I1129">
        <f t="shared" si="139"/>
        <v>0</v>
      </c>
      <c r="J1129">
        <f t="shared" si="140"/>
        <v>0</v>
      </c>
      <c r="K1129">
        <f>J1129*Weighting!$W$25</f>
        <v>0</v>
      </c>
      <c r="M1129" s="14"/>
    </row>
    <row r="1130" spans="1:25" x14ac:dyDescent="0.25">
      <c r="O1130"/>
      <c r="P1130"/>
      <c r="Q1130"/>
      <c r="R1130"/>
    </row>
    <row r="1131" spans="1:25" ht="23.25" x14ac:dyDescent="0.35">
      <c r="A1131" s="21" t="s">
        <v>0</v>
      </c>
      <c r="B1131" s="21" t="str">
        <f>IFERROR(VLOOKUP(C1131,'Data Transformation'!$L$6:$M$426,2,FALSE),"")</f>
        <v/>
      </c>
      <c r="C1131" s="21">
        <f>C1107+1</f>
        <v>47</v>
      </c>
      <c r="D1131" s="21"/>
      <c r="E1131" s="21"/>
      <c r="F1131" s="21"/>
      <c r="G1131" s="21"/>
      <c r="H1131" s="22"/>
      <c r="I1131" s="22"/>
      <c r="J1131" s="22"/>
      <c r="K1131" s="21"/>
      <c r="L1131" s="21" t="str">
        <f>B1131</f>
        <v/>
      </c>
      <c r="M1131" s="23" t="e">
        <f>INDEX('Data Transformation'!$O$4:$O$424,MATCH($B1131,'Data Transformation'!$M$4:$M$424,0),MATCH($M$2,'Data Transformation'!$O$3,0))</f>
        <v>#N/A</v>
      </c>
      <c r="N1131" s="27" t="e">
        <f>IF('Input and Summary Results'!$J$16="minimum",'Bin Analysis'!X1132/(M1131-1),'Bin Analysis'!Y1131/('Bin Analysis'!M1131-1))</f>
        <v>#N/A</v>
      </c>
      <c r="O1131" s="27" t="e">
        <f>IF(M1131=FALSE,NA(),(VLOOKUP(1,C1134:K1153,4,FALSE))/(M1131-1))</f>
        <v>#N/A</v>
      </c>
      <c r="P1131" s="27" t="e">
        <f>IF(M1131=FALSE,NA(),SUM(J1134:J1153)/Weighting!$S$5)</f>
        <v>#N/A</v>
      </c>
      <c r="Q1131" s="27" t="e">
        <f>IF(M1131=FALSE,NA(),SUM(K1134:K1153)/Weighting!$S$6)</f>
        <v>#N/A</v>
      </c>
      <c r="R1131" s="27" t="e">
        <f>IF(M1131=FALSE,NA(),(VLOOKUP(1,G1134:K1153,3,FALSE))/(M1131-1))</f>
        <v>#N/A</v>
      </c>
      <c r="S1131" s="22" t="e">
        <f>IF(M1131=FALSE,NA(),IF(SUM(J1134:J1153)=2,"yes","no"))</f>
        <v>#N/A</v>
      </c>
      <c r="X1131" s="2" cm="2">
        <f t="array" ref="X1131:X1132">FREQUENCY(IF('Data Transformation'!$B$425:$B$6424='Bin Analysis'!L1131,'Data Transformation'!$G$425:$G$6424),'Data Transformation'!$U$11)</f>
        <v>0</v>
      </c>
      <c r="Y1131" s="2" cm="2">
        <f t="array" ref="Y1131:Y1132">FREQUENCY(IF('Data Transformation'!$B$425:$B$6424='Bin Analysis'!L1131,'Data Transformation'!$G$425:$G$6424),'Data Transformation'!$U$12)</f>
        <v>0</v>
      </c>
    </row>
    <row r="1132" spans="1:25" x14ac:dyDescent="0.25">
      <c r="A1132" s="14" t="s">
        <v>67</v>
      </c>
      <c r="B1132" t="s">
        <v>47</v>
      </c>
      <c r="C1132" t="s">
        <v>5</v>
      </c>
      <c r="D1132" t="s">
        <v>98</v>
      </c>
      <c r="E1132" t="s">
        <v>99</v>
      </c>
      <c r="F1132" t="s">
        <v>100</v>
      </c>
      <c r="G1132" t="s">
        <v>69</v>
      </c>
      <c r="H1132" t="s">
        <v>31</v>
      </c>
      <c r="I1132" t="s">
        <v>32</v>
      </c>
      <c r="J1132" t="s">
        <v>46</v>
      </c>
      <c r="K1132" s="14" t="s">
        <v>45</v>
      </c>
      <c r="M1132" s="14"/>
      <c r="X1132" s="2">
        <v>0</v>
      </c>
      <c r="Y1132" s="2">
        <v>0</v>
      </c>
    </row>
    <row r="1133" spans="1:25" x14ac:dyDescent="0.25">
      <c r="A1133" s="32"/>
      <c r="D1133" t="e">
        <f>IF(C1133=1,'Data Transformation'!$G$3+0.5*'Data Transformation'!$W$25,IF(C1134=1,D1134-'Data Transformation'!$W$25,FALSE))</f>
        <v>#NUM!</v>
      </c>
      <c r="E1133">
        <f t="array" ref="E1133">IF(ISLOGICAL(D1133),"",FREQUENCY(IF('Data Transformation'!$B$425:$B$8425='Bin Analysis'!$B1131,'Data Transformation'!$G$425:$G$8425),D1133))</f>
        <v>2001</v>
      </c>
      <c r="F1133" t="e">
        <f>IF(ISLOGICAL(D1133),"",E1133-E1132)</f>
        <v>#VALUE!</v>
      </c>
      <c r="M1133" s="14"/>
    </row>
    <row r="1134" spans="1:25" x14ac:dyDescent="0.25">
      <c r="A1134" s="32" t="e">
        <f>IF(Weighting!$P$6&gt;0,B1134,"")</f>
        <v>#NUM!</v>
      </c>
      <c r="B1134" t="e">
        <f>Weighting!$C$6</f>
        <v>#DIV/0!</v>
      </c>
      <c r="C1134" t="e">
        <f>Weighting!$F$6</f>
        <v>#NUM!</v>
      </c>
      <c r="D1134" t="e">
        <f>IF(C1134=1,'Data Transformation'!$G$3+0.5*'Data Transformation'!$W$25,IF(C1135=1,D1135-'Data Transformation'!$W$25,FALSE))</f>
        <v>#NUM!</v>
      </c>
      <c r="E1134">
        <f t="array" ref="E1134">IF(ISLOGICAL(D1134),"",FREQUENCY(IF('Data Transformation'!$B$425:$B$8425='Bin Analysis'!$B1131,'Data Transformation'!$G$425:$G$8425),D1134))</f>
        <v>2001</v>
      </c>
      <c r="F1134">
        <f>IF(ISLOGICAL(D1134),"",E1134-E1133)</f>
        <v>0</v>
      </c>
      <c r="G1134">
        <f>Weighting!$H$6</f>
        <v>1</v>
      </c>
      <c r="H1134">
        <f t="array" ref="H1134">FREQUENCY(IF('Data Transformation'!$B$4:$B$8425=B1131,'Data Transformation'!$G$4:$G$8425),'Bin Analysis'!$B1134)</f>
        <v>2073</v>
      </c>
      <c r="I1134">
        <f>H1134-H1133</f>
        <v>2073</v>
      </c>
      <c r="J1134">
        <f>IF(I1134=0,0,1)</f>
        <v>1</v>
      </c>
      <c r="K1134" t="e">
        <f>J1134*Weighting!$W$6</f>
        <v>#NUM!</v>
      </c>
      <c r="M1134" s="14"/>
    </row>
    <row r="1135" spans="1:25" x14ac:dyDescent="0.25">
      <c r="A1135" s="32" t="str">
        <f>IF(Weighting!$P$7&gt;0,B1135,"")</f>
        <v/>
      </c>
      <c r="B1135" t="e">
        <f>Weighting!$C$7</f>
        <v>#DIV/0!</v>
      </c>
      <c r="C1135" t="e">
        <f>Weighting!$F$7</f>
        <v>#NUM!</v>
      </c>
      <c r="D1135" t="e">
        <f>IF(C1135=1,'Data Transformation'!$G$3+0.5*'Data Transformation'!$W$25,IF(C1136=1,D1136-'Data Transformation'!$W$25,FALSE))</f>
        <v>#NUM!</v>
      </c>
      <c r="E1135">
        <f t="array" ref="E1135">IF(ISLOGICAL(D1135),"",FREQUENCY(IF('Data Transformation'!$B$425:$B$8425='Bin Analysis'!$B1131,'Data Transformation'!$G$425:$G$8425),D1135))</f>
        <v>2001</v>
      </c>
      <c r="F1135">
        <f t="shared" ref="F1135:F1153" si="141">IF(ISLOGICAL(D1135),"",E1135-E1134)</f>
        <v>0</v>
      </c>
      <c r="G1135">
        <f>Weighting!$H$7</f>
        <v>0</v>
      </c>
      <c r="H1135">
        <f t="array" ref="H1135">FREQUENCY(IF('Data Transformation'!$B$4:$B$8425=B1131,'Data Transformation'!$G$4:$G$8425),'Bin Analysis'!$B1135)</f>
        <v>2073</v>
      </c>
      <c r="I1135">
        <f t="shared" ref="I1135:I1153" si="142">H1135-H1134</f>
        <v>0</v>
      </c>
      <c r="J1135">
        <f>IF(I1135=0,0,1)</f>
        <v>0</v>
      </c>
      <c r="K1135">
        <f>J1135*Weighting!$W$7</f>
        <v>0</v>
      </c>
      <c r="M1135" s="14"/>
    </row>
    <row r="1136" spans="1:25" x14ac:dyDescent="0.25">
      <c r="A1136" s="32" t="str">
        <f>IF(Weighting!$P$8&gt;0,B1136,"")</f>
        <v/>
      </c>
      <c r="B1136" t="e">
        <f>Weighting!$C$8</f>
        <v>#DIV/0!</v>
      </c>
      <c r="C1136" t="e">
        <f>Weighting!$F$8</f>
        <v>#NUM!</v>
      </c>
      <c r="D1136" t="e">
        <f>IF(C1136=1,'Data Transformation'!$G$3+0.5*'Data Transformation'!$W$25,IF(C1137=1,D1137-'Data Transformation'!$W$25,FALSE))</f>
        <v>#NUM!</v>
      </c>
      <c r="E1136">
        <f t="array" ref="E1136">IF(ISLOGICAL(D1136),"",FREQUENCY(IF('Data Transformation'!$B$425:$B$8425='Bin Analysis'!$B1131,'Data Transformation'!$G$425:$G$8425),D1136))</f>
        <v>2001</v>
      </c>
      <c r="F1136">
        <f t="shared" si="141"/>
        <v>0</v>
      </c>
      <c r="G1136">
        <f>Weighting!$H$8</f>
        <v>0</v>
      </c>
      <c r="H1136">
        <f t="array" ref="H1136">FREQUENCY(IF('Data Transformation'!$B$4:$B$8425=B1131,'Data Transformation'!$G$4:$G$8425),'Bin Analysis'!$B1136)</f>
        <v>2073</v>
      </c>
      <c r="I1136">
        <f t="shared" si="142"/>
        <v>0</v>
      </c>
      <c r="J1136">
        <f t="shared" ref="J1136:J1153" si="143">IF(I1136=0,0,1)</f>
        <v>0</v>
      </c>
      <c r="K1136">
        <f>J1136*Weighting!$W$8</f>
        <v>0</v>
      </c>
      <c r="M1136" s="14"/>
    </row>
    <row r="1137" spans="1:13" x14ac:dyDescent="0.25">
      <c r="A1137" s="32" t="str">
        <f>IF(Weighting!$P$9&gt;0,B1137,"")</f>
        <v/>
      </c>
      <c r="B1137" s="50" t="e">
        <f>Weighting!$C$9</f>
        <v>#DIV/0!</v>
      </c>
      <c r="C1137" t="e">
        <f>Weighting!$F$9</f>
        <v>#NUM!</v>
      </c>
      <c r="D1137" t="e">
        <f>IF(C1137=1,'Data Transformation'!$G$3+0.5*'Data Transformation'!$W$25,IF(C1138=1,D1138-'Data Transformation'!$W$25,FALSE))</f>
        <v>#NUM!</v>
      </c>
      <c r="E1137">
        <f t="array" ref="E1137">IF(ISLOGICAL(D1137),"",FREQUENCY(IF('Data Transformation'!$B$425:$B$8425='Bin Analysis'!$B1131,'Data Transformation'!$G$425:$G$8425),D1137))</f>
        <v>2001</v>
      </c>
      <c r="F1137">
        <f t="shared" si="141"/>
        <v>0</v>
      </c>
      <c r="G1137">
        <f>Weighting!$H$9</f>
        <v>0</v>
      </c>
      <c r="H1137">
        <f t="array" ref="H1137">FREQUENCY(IF('Data Transformation'!$B$4:$B$8425=B1131,'Data Transformation'!$G$4:$G$8425),'Bin Analysis'!$B1137)</f>
        <v>2073</v>
      </c>
      <c r="I1137">
        <f t="shared" si="142"/>
        <v>0</v>
      </c>
      <c r="J1137">
        <f t="shared" si="143"/>
        <v>0</v>
      </c>
      <c r="K1137">
        <f>J1137*Weighting!$W$9</f>
        <v>0</v>
      </c>
      <c r="M1137" s="14"/>
    </row>
    <row r="1138" spans="1:13" x14ac:dyDescent="0.25">
      <c r="A1138" s="32" t="str">
        <f>IF(Weighting!$P$10&gt;0,B1138,"")</f>
        <v/>
      </c>
      <c r="B1138" t="e">
        <f>Weighting!$C$10</f>
        <v>#DIV/0!</v>
      </c>
      <c r="C1138" t="e">
        <f>Weighting!$F$10</f>
        <v>#NUM!</v>
      </c>
      <c r="D1138" t="e">
        <f>IF(C1138=1,'Data Transformation'!$G$3+0.5*'Data Transformation'!$W$25,IF(C1139=1,D1139-'Data Transformation'!$W$25,FALSE))</f>
        <v>#NUM!</v>
      </c>
      <c r="E1138">
        <f t="array" ref="E1138">IF(ISLOGICAL(D1138),"",FREQUENCY(IF('Data Transformation'!$B$425:$B$8425='Bin Analysis'!$B1131,'Data Transformation'!$G$425:$G$8425),D1138))</f>
        <v>2001</v>
      </c>
      <c r="F1138">
        <f t="shared" si="141"/>
        <v>0</v>
      </c>
      <c r="G1138">
        <f>Weighting!$H$10</f>
        <v>0</v>
      </c>
      <c r="H1138">
        <f t="array" ref="H1138">FREQUENCY(IF('Data Transformation'!$B$4:$B$8425=B1131,'Data Transformation'!$G$4:$G$8425),'Bin Analysis'!$B1138)</f>
        <v>2073</v>
      </c>
      <c r="I1138">
        <f t="shared" si="142"/>
        <v>0</v>
      </c>
      <c r="J1138">
        <f t="shared" si="143"/>
        <v>0</v>
      </c>
      <c r="K1138">
        <f>J1138*Weighting!$W$10</f>
        <v>0</v>
      </c>
      <c r="M1138" s="14"/>
    </row>
    <row r="1139" spans="1:13" x14ac:dyDescent="0.25">
      <c r="A1139" s="32" t="str">
        <f>IF(Weighting!$P$11&gt;0,B1139,"")</f>
        <v/>
      </c>
      <c r="B1139" t="e">
        <f>Weighting!$C$11</f>
        <v>#DIV/0!</v>
      </c>
      <c r="C1139" t="e">
        <f>Weighting!$F$11</f>
        <v>#NUM!</v>
      </c>
      <c r="D1139" t="e">
        <f>IF(C1139=1,'Data Transformation'!$G$3+0.5*'Data Transformation'!$W$25,IF(C1140=1,D1140-'Data Transformation'!$W$25,FALSE))</f>
        <v>#NUM!</v>
      </c>
      <c r="E1139">
        <f t="array" ref="E1139">IF(ISLOGICAL(D1139),"",FREQUENCY(IF('Data Transformation'!$B$425:$B$8425='Bin Analysis'!$B1131,'Data Transformation'!$G$425:$G$8425),D1139))</f>
        <v>2001</v>
      </c>
      <c r="F1139">
        <f t="shared" si="141"/>
        <v>0</v>
      </c>
      <c r="G1139">
        <f>Weighting!$H$11</f>
        <v>0</v>
      </c>
      <c r="H1139">
        <f t="array" ref="H1139">FREQUENCY(IF('Data Transformation'!$B$4:$B$8425=B1131,'Data Transformation'!$G$4:$G$8425),'Bin Analysis'!$B1139)</f>
        <v>2073</v>
      </c>
      <c r="I1139">
        <f t="shared" si="142"/>
        <v>0</v>
      </c>
      <c r="J1139">
        <f t="shared" si="143"/>
        <v>0</v>
      </c>
      <c r="K1139">
        <f>J1139*Weighting!$W$11</f>
        <v>0</v>
      </c>
      <c r="M1139" s="14"/>
    </row>
    <row r="1140" spans="1:13" x14ac:dyDescent="0.25">
      <c r="A1140" s="32" t="str">
        <f>IF(Weighting!$P$12&gt;0,B1140,"")</f>
        <v/>
      </c>
      <c r="B1140" t="e">
        <f>Weighting!$C$12</f>
        <v>#DIV/0!</v>
      </c>
      <c r="C1140" t="e">
        <f>Weighting!$F$12</f>
        <v>#NUM!</v>
      </c>
      <c r="D1140" t="e">
        <f>IF(C1140=1,'Data Transformation'!$G$3+0.5*'Data Transformation'!$W$25,IF(C1141=1,D1141-'Data Transformation'!$W$25,FALSE))</f>
        <v>#NUM!</v>
      </c>
      <c r="E1140">
        <f t="array" ref="E1140">IF(ISLOGICAL(D1140),"",FREQUENCY(IF('Data Transformation'!$B$425:$B$8425='Bin Analysis'!$B1131,'Data Transformation'!$G$425:$G$8425),D1140))</f>
        <v>2001</v>
      </c>
      <c r="F1140">
        <f t="shared" si="141"/>
        <v>0</v>
      </c>
      <c r="G1140">
        <f>Weighting!$H$12</f>
        <v>0</v>
      </c>
      <c r="H1140">
        <f t="array" ref="H1140">FREQUENCY(IF('Data Transformation'!$B$4:$B$8425=B1131,'Data Transformation'!$G$4:$G$8425),'Bin Analysis'!$B1140)</f>
        <v>2073</v>
      </c>
      <c r="I1140">
        <f t="shared" si="142"/>
        <v>0</v>
      </c>
      <c r="J1140">
        <f t="shared" si="143"/>
        <v>0</v>
      </c>
      <c r="K1140">
        <f>J1140*Weighting!$W$12</f>
        <v>0</v>
      </c>
      <c r="M1140" s="14"/>
    </row>
    <row r="1141" spans="1:13" x14ac:dyDescent="0.25">
      <c r="A1141" s="32" t="str">
        <f>IF(Weighting!$P$13&gt;0,B1141,"")</f>
        <v/>
      </c>
      <c r="B1141" t="e">
        <f>Weighting!$C$13</f>
        <v>#DIV/0!</v>
      </c>
      <c r="C1141" t="e">
        <f>Weighting!$F$13</f>
        <v>#NUM!</v>
      </c>
      <c r="D1141" t="e">
        <f>IF(C1141=1,'Data Transformation'!$G$3+0.5*'Data Transformation'!$W$25,IF(C1142=1,D1142-'Data Transformation'!$W$25,FALSE))</f>
        <v>#NUM!</v>
      </c>
      <c r="E1141">
        <f t="array" ref="E1141">IF(ISLOGICAL(D1141),"",FREQUENCY(IF('Data Transformation'!$B$425:$B$8425='Bin Analysis'!$B1131,'Data Transformation'!$G$425:$G$8425),D1141))</f>
        <v>2001</v>
      </c>
      <c r="F1141">
        <f t="shared" si="141"/>
        <v>0</v>
      </c>
      <c r="G1141">
        <f>Weighting!$H$13</f>
        <v>0</v>
      </c>
      <c r="H1141">
        <f t="array" ref="H1141">FREQUENCY(IF('Data Transformation'!$B$4:$B$8425=B1131,'Data Transformation'!$G$4:$G$8425),'Bin Analysis'!$B1141)</f>
        <v>2073</v>
      </c>
      <c r="I1141">
        <f t="shared" si="142"/>
        <v>0</v>
      </c>
      <c r="J1141">
        <f t="shared" si="143"/>
        <v>0</v>
      </c>
      <c r="K1141">
        <f>J1141*Weighting!$W$13</f>
        <v>0</v>
      </c>
      <c r="M1141" s="14"/>
    </row>
    <row r="1142" spans="1:13" x14ac:dyDescent="0.25">
      <c r="A1142" s="32" t="str">
        <f>IF(Weighting!$P$14&gt;0,B1142,"")</f>
        <v/>
      </c>
      <c r="B1142" t="e">
        <f>Weighting!$C$14</f>
        <v>#DIV/0!</v>
      </c>
      <c r="C1142" t="e">
        <f>Weighting!$F$14</f>
        <v>#NUM!</v>
      </c>
      <c r="D1142" t="e">
        <f>IF(C1142=1,'Data Transformation'!$G$3+0.5*'Data Transformation'!$W$25,IF(C1143=1,D1143-'Data Transformation'!$W$25,FALSE))</f>
        <v>#NUM!</v>
      </c>
      <c r="E1142">
        <f t="array" ref="E1142">IF(ISLOGICAL(D1142),"",FREQUENCY(IF('Data Transformation'!$B$425:$B$8425='Bin Analysis'!$B1131,'Data Transformation'!$G$425:$G$8425),D1142))</f>
        <v>2001</v>
      </c>
      <c r="F1142">
        <f t="shared" si="141"/>
        <v>0</v>
      </c>
      <c r="G1142">
        <f>Weighting!$H$14</f>
        <v>0</v>
      </c>
      <c r="H1142">
        <f t="array" ref="H1142">FREQUENCY(IF('Data Transformation'!$B$4:$B$8425=B1131,'Data Transformation'!$G$4:$G$8425),'Bin Analysis'!$B1142)</f>
        <v>2073</v>
      </c>
      <c r="I1142">
        <f t="shared" si="142"/>
        <v>0</v>
      </c>
      <c r="J1142">
        <f t="shared" si="143"/>
        <v>0</v>
      </c>
      <c r="K1142">
        <f>J1142*Weighting!$W$14</f>
        <v>0</v>
      </c>
      <c r="M1142" s="14"/>
    </row>
    <row r="1143" spans="1:13" x14ac:dyDescent="0.25">
      <c r="A1143" s="32" t="str">
        <f>IF(Weighting!$P$15&gt;0,B1143,"")</f>
        <v/>
      </c>
      <c r="B1143" t="e">
        <f>Weighting!$C$15</f>
        <v>#DIV/0!</v>
      </c>
      <c r="C1143" t="e">
        <f>Weighting!$F$15</f>
        <v>#NUM!</v>
      </c>
      <c r="D1143" t="e">
        <f>IF(C1143=1,'Data Transformation'!$G$3+0.5*'Data Transformation'!$W$25,IF(C1144=1,D1144-'Data Transformation'!$W$25,FALSE))</f>
        <v>#NUM!</v>
      </c>
      <c r="E1143">
        <f t="array" ref="E1143">IF(ISLOGICAL(D1143),"",FREQUENCY(IF('Data Transformation'!$B$425:$B$8425='Bin Analysis'!$B1131,'Data Transformation'!$G$425:$G$8425),D1143))</f>
        <v>2001</v>
      </c>
      <c r="F1143">
        <f t="shared" si="141"/>
        <v>0</v>
      </c>
      <c r="G1143">
        <f>Weighting!$H$15</f>
        <v>0</v>
      </c>
      <c r="H1143">
        <f t="array" ref="H1143">FREQUENCY(IF('Data Transformation'!$B$4:$B$8425=B1131,'Data Transformation'!$G$4:$G$8425),'Bin Analysis'!$B1143)</f>
        <v>2073</v>
      </c>
      <c r="I1143">
        <f t="shared" si="142"/>
        <v>0</v>
      </c>
      <c r="J1143">
        <f t="shared" si="143"/>
        <v>0</v>
      </c>
      <c r="K1143">
        <f>J1143*Weighting!$W$15</f>
        <v>0</v>
      </c>
      <c r="M1143" s="14"/>
    </row>
    <row r="1144" spans="1:13" x14ac:dyDescent="0.25">
      <c r="A1144" s="32" t="str">
        <f>IF(Weighting!$P$16&gt;0,B1144,"")</f>
        <v/>
      </c>
      <c r="B1144" t="e">
        <f>Weighting!$C$16</f>
        <v>#DIV/0!</v>
      </c>
      <c r="C1144" t="e">
        <f>Weighting!$F$16</f>
        <v>#NUM!</v>
      </c>
      <c r="D1144" t="e">
        <f>IF(C1144=1,'Data Transformation'!$G$3+0.5*'Data Transformation'!$W$25,IF(C1145=1,D1145-'Data Transformation'!$W$25,FALSE))</f>
        <v>#NUM!</v>
      </c>
      <c r="E1144">
        <f t="array" ref="E1144">IF(ISLOGICAL(D1144),"",FREQUENCY(IF('Data Transformation'!$B$425:$B$8425='Bin Analysis'!$B1131,'Data Transformation'!$G$425:$G$8425),D1144))</f>
        <v>2001</v>
      </c>
      <c r="F1144">
        <f t="shared" si="141"/>
        <v>0</v>
      </c>
      <c r="G1144">
        <f>Weighting!$H$16</f>
        <v>0</v>
      </c>
      <c r="H1144">
        <f t="array" ref="H1144">FREQUENCY(IF('Data Transformation'!$B$4:$B$8425=B1131,'Data Transformation'!$G$4:$G$8425),'Bin Analysis'!$B1144)</f>
        <v>2073</v>
      </c>
      <c r="I1144">
        <f t="shared" si="142"/>
        <v>0</v>
      </c>
      <c r="J1144">
        <f t="shared" si="143"/>
        <v>0</v>
      </c>
      <c r="K1144">
        <f>J1144*Weighting!$W$16</f>
        <v>0</v>
      </c>
      <c r="M1144" s="14"/>
    </row>
    <row r="1145" spans="1:13" x14ac:dyDescent="0.25">
      <c r="A1145" s="32" t="str">
        <f>IF(Weighting!$P$17&gt;0,B1145,"")</f>
        <v/>
      </c>
      <c r="B1145" t="e">
        <f>Weighting!$C$17</f>
        <v>#DIV/0!</v>
      </c>
      <c r="C1145" t="e">
        <f>Weighting!$F$17</f>
        <v>#NUM!</v>
      </c>
      <c r="D1145" t="e">
        <f>IF(C1145=1,'Data Transformation'!$G$3+0.5*'Data Transformation'!$W$25,IF(C1146=1,D1146-'Data Transformation'!$W$25,FALSE))</f>
        <v>#NUM!</v>
      </c>
      <c r="E1145">
        <f t="array" ref="E1145">IF(ISLOGICAL(D1145),"",FREQUENCY(IF('Data Transformation'!$B$425:$B$8425='Bin Analysis'!$B1131,'Data Transformation'!$G$425:$G$8425),D1145))</f>
        <v>2001</v>
      </c>
      <c r="F1145">
        <f t="shared" si="141"/>
        <v>0</v>
      </c>
      <c r="G1145">
        <f>Weighting!$H$17</f>
        <v>0</v>
      </c>
      <c r="H1145">
        <f t="array" ref="H1145">FREQUENCY(IF('Data Transformation'!$B$4:$B$8425=B1131,'Data Transformation'!$G$4:$G$8425),'Bin Analysis'!$B1145)</f>
        <v>2073</v>
      </c>
      <c r="I1145">
        <f t="shared" si="142"/>
        <v>0</v>
      </c>
      <c r="J1145">
        <f t="shared" si="143"/>
        <v>0</v>
      </c>
      <c r="K1145">
        <f>J1145*Weighting!$W$17</f>
        <v>0</v>
      </c>
      <c r="M1145" s="14"/>
    </row>
    <row r="1146" spans="1:13" x14ac:dyDescent="0.25">
      <c r="A1146" s="32" t="str">
        <f>IF(Weighting!$P$18&gt;0,B1146,"")</f>
        <v/>
      </c>
      <c r="B1146" t="e">
        <f>Weighting!$C$18</f>
        <v>#DIV/0!</v>
      </c>
      <c r="C1146" t="e">
        <f>Weighting!$F$18</f>
        <v>#NUM!</v>
      </c>
      <c r="D1146" t="e">
        <f>IF(C1146=1,'Data Transformation'!$G$3+0.5*'Data Transformation'!$W$25,IF(C1147=1,D1147-'Data Transformation'!$W$25,FALSE))</f>
        <v>#NUM!</v>
      </c>
      <c r="E1146">
        <f t="array" ref="E1146">IF(ISLOGICAL(D1146),"",FREQUENCY(IF('Data Transformation'!$B$425:$B$8425='Bin Analysis'!$B1131,'Data Transformation'!$G$425:$G$8425),D1146))</f>
        <v>2001</v>
      </c>
      <c r="F1146">
        <f t="shared" si="141"/>
        <v>0</v>
      </c>
      <c r="G1146">
        <f>Weighting!$H$18</f>
        <v>0</v>
      </c>
      <c r="H1146">
        <f t="array" ref="H1146">FREQUENCY(IF('Data Transformation'!$B$4:$B$8425=B1131,'Data Transformation'!$G$4:$G$8425),'Bin Analysis'!$B1146)</f>
        <v>2073</v>
      </c>
      <c r="I1146">
        <f t="shared" si="142"/>
        <v>0</v>
      </c>
      <c r="J1146">
        <f t="shared" si="143"/>
        <v>0</v>
      </c>
      <c r="K1146">
        <f>J1146*Weighting!$W$18</f>
        <v>0</v>
      </c>
      <c r="M1146" s="14"/>
    </row>
    <row r="1147" spans="1:13" x14ac:dyDescent="0.25">
      <c r="A1147" s="32" t="str">
        <f>IF(Weighting!$P$19&gt;0,B1147,"")</f>
        <v/>
      </c>
      <c r="B1147" t="e">
        <f>Weighting!$C$19</f>
        <v>#DIV/0!</v>
      </c>
      <c r="C1147" t="e">
        <f>Weighting!$F$19</f>
        <v>#NUM!</v>
      </c>
      <c r="D1147" t="e">
        <f>IF(C1147=1,'Data Transformation'!$G$3+0.5*'Data Transformation'!$W$25,IF(C1148=1,D1148-'Data Transformation'!$W$25,FALSE))</f>
        <v>#NUM!</v>
      </c>
      <c r="E1147">
        <f t="array" ref="E1147">IF(ISLOGICAL(D1147),"",FREQUENCY(IF('Data Transformation'!$B$425:$B$8425='Bin Analysis'!$B1131,'Data Transformation'!$G$425:$G$8425),D1147))</f>
        <v>2001</v>
      </c>
      <c r="F1147">
        <f t="shared" si="141"/>
        <v>0</v>
      </c>
      <c r="G1147">
        <f>Weighting!$H$19</f>
        <v>0</v>
      </c>
      <c r="H1147">
        <f t="array" ref="H1147">FREQUENCY(IF('Data Transformation'!$B$4:$B$8425=B1131,'Data Transformation'!$G$4:$G$8425),'Bin Analysis'!$B1147)</f>
        <v>2073</v>
      </c>
      <c r="I1147">
        <f t="shared" si="142"/>
        <v>0</v>
      </c>
      <c r="J1147">
        <f t="shared" si="143"/>
        <v>0</v>
      </c>
      <c r="K1147">
        <f>J1147*Weighting!$W$19</f>
        <v>0</v>
      </c>
      <c r="M1147" s="14"/>
    </row>
    <row r="1148" spans="1:13" x14ac:dyDescent="0.25">
      <c r="A1148" s="32" t="str">
        <f>IF(Weighting!$P$20&gt;0,B1148,"")</f>
        <v/>
      </c>
      <c r="B1148" t="e">
        <f>Weighting!$C$20</f>
        <v>#DIV/0!</v>
      </c>
      <c r="C1148" t="e">
        <f>Weighting!$F$20</f>
        <v>#NUM!</v>
      </c>
      <c r="D1148" t="e">
        <f>IF(C1148=1,'Data Transformation'!$G$3+0.5*'Data Transformation'!$W$25,IF(C1149=1,D1149-'Data Transformation'!$W$25,FALSE))</f>
        <v>#NUM!</v>
      </c>
      <c r="E1148">
        <f t="array" ref="E1148">IF(ISLOGICAL(D1148),"",FREQUENCY(IF('Data Transformation'!$B$425:$B$8425='Bin Analysis'!$B1131,'Data Transformation'!$G$425:$G$8425),D1148))</f>
        <v>2001</v>
      </c>
      <c r="F1148">
        <f t="shared" si="141"/>
        <v>0</v>
      </c>
      <c r="G1148">
        <f>Weighting!$H$20</f>
        <v>0</v>
      </c>
      <c r="H1148">
        <f t="array" ref="H1148">FREQUENCY(IF('Data Transformation'!$B$4:$B$8425=B1131,'Data Transformation'!$G$4:$G$8425),'Bin Analysis'!$B1148)</f>
        <v>2073</v>
      </c>
      <c r="I1148">
        <f t="shared" si="142"/>
        <v>0</v>
      </c>
      <c r="J1148">
        <f t="shared" si="143"/>
        <v>0</v>
      </c>
      <c r="K1148">
        <f>J1148*Weighting!$W$20</f>
        <v>0</v>
      </c>
      <c r="M1148" s="14"/>
    </row>
    <row r="1149" spans="1:13" x14ac:dyDescent="0.25">
      <c r="A1149" s="32" t="str">
        <f>IF(Weighting!$P$21&gt;0,B1149,"")</f>
        <v/>
      </c>
      <c r="B1149" t="e">
        <f>Weighting!$C$21</f>
        <v>#DIV/0!</v>
      </c>
      <c r="C1149" t="e">
        <f>Weighting!$F$21</f>
        <v>#NUM!</v>
      </c>
      <c r="D1149" t="e">
        <f>IF(C1149=1,'Data Transformation'!$G$3+0.5*'Data Transformation'!$W$25,IF(C1150=1,D1150-'Data Transformation'!$W$25,FALSE))</f>
        <v>#NUM!</v>
      </c>
      <c r="E1149">
        <f t="array" ref="E1149">IF(ISLOGICAL(D1149),"",FREQUENCY(IF('Data Transformation'!$B$425:$B$8425='Bin Analysis'!$B1131,'Data Transformation'!$G$425:$G$8425),D1149))</f>
        <v>2001</v>
      </c>
      <c r="F1149">
        <f t="shared" si="141"/>
        <v>0</v>
      </c>
      <c r="G1149">
        <f>Weighting!$H$21</f>
        <v>0</v>
      </c>
      <c r="H1149">
        <f t="array" ref="H1149">FREQUENCY(IF('Data Transformation'!$B$4:$B$8425=B1131,'Data Transformation'!$G$4:$G$8425),'Bin Analysis'!$B1149)</f>
        <v>2073</v>
      </c>
      <c r="I1149">
        <f t="shared" si="142"/>
        <v>0</v>
      </c>
      <c r="J1149">
        <f t="shared" si="143"/>
        <v>0</v>
      </c>
      <c r="K1149">
        <f>J1149*Weighting!$W$21</f>
        <v>0</v>
      </c>
      <c r="M1149" s="14"/>
    </row>
    <row r="1150" spans="1:13" x14ac:dyDescent="0.25">
      <c r="A1150" s="32" t="str">
        <f>IF(Weighting!$P$22&gt;0,B1150,"")</f>
        <v/>
      </c>
      <c r="B1150" t="e">
        <f>Weighting!$C$22</f>
        <v>#DIV/0!</v>
      </c>
      <c r="C1150" t="e">
        <f>Weighting!$F$22</f>
        <v>#NUM!</v>
      </c>
      <c r="D1150" t="e">
        <f>IF(C1150=1,'Data Transformation'!$G$3+0.5*'Data Transformation'!$W$25,IF(C1151=1,D1151-'Data Transformation'!$W$25,FALSE))</f>
        <v>#NUM!</v>
      </c>
      <c r="E1150">
        <f t="array" ref="E1150">IF(ISLOGICAL(D1150),"",FREQUENCY(IF('Data Transformation'!$B$425:$B$8425='Bin Analysis'!$B1131,'Data Transformation'!$G$425:$G$8425),D1150))</f>
        <v>2001</v>
      </c>
      <c r="F1150">
        <f t="shared" si="141"/>
        <v>0</v>
      </c>
      <c r="G1150">
        <f>Weighting!$H$22</f>
        <v>0</v>
      </c>
      <c r="H1150">
        <f t="array" ref="H1150">FREQUENCY(IF('Data Transformation'!$B$4:$B$8425=B1131,'Data Transformation'!$G$4:$G$8425),'Bin Analysis'!$B1150)</f>
        <v>2073</v>
      </c>
      <c r="I1150">
        <f t="shared" si="142"/>
        <v>0</v>
      </c>
      <c r="J1150">
        <f t="shared" si="143"/>
        <v>0</v>
      </c>
      <c r="K1150">
        <f>J1150*Weighting!$W$22</f>
        <v>0</v>
      </c>
      <c r="M1150" s="14"/>
    </row>
    <row r="1151" spans="1:13" x14ac:dyDescent="0.25">
      <c r="A1151" s="32" t="str">
        <f>IF(Weighting!$P$23&gt;0,B1151,"")</f>
        <v/>
      </c>
      <c r="B1151" t="e">
        <f>Weighting!$C$23</f>
        <v>#DIV/0!</v>
      </c>
      <c r="C1151" t="e">
        <f>Weighting!$F$23</f>
        <v>#NUM!</v>
      </c>
      <c r="D1151" t="e">
        <f>IF(C1151=1,'Data Transformation'!$G$3+0.5*'Data Transformation'!$W$25,IF(C1152=1,D1152-'Data Transformation'!$W$25,FALSE))</f>
        <v>#NUM!</v>
      </c>
      <c r="E1151">
        <f t="array" ref="E1151">IF(ISLOGICAL(D1151),"",FREQUENCY(IF('Data Transformation'!$B$425:$B$8425='Bin Analysis'!$B1131,'Data Transformation'!$G$425:$G$8425),D1151))</f>
        <v>2001</v>
      </c>
      <c r="F1151">
        <f t="shared" si="141"/>
        <v>0</v>
      </c>
      <c r="G1151">
        <f>Weighting!$H$23</f>
        <v>0</v>
      </c>
      <c r="H1151">
        <f t="array" ref="H1151">FREQUENCY(IF('Data Transformation'!$B$4:$B$8425=B1131,'Data Transformation'!$G$4:$G$8425),'Bin Analysis'!$B1151)</f>
        <v>2073</v>
      </c>
      <c r="I1151">
        <f t="shared" si="142"/>
        <v>0</v>
      </c>
      <c r="J1151">
        <f t="shared" si="143"/>
        <v>0</v>
      </c>
      <c r="K1151">
        <f>J1151*Weighting!$W$23</f>
        <v>0</v>
      </c>
      <c r="M1151" s="14"/>
    </row>
    <row r="1152" spans="1:13" x14ac:dyDescent="0.25">
      <c r="A1152" s="32" t="str">
        <f>IF(Weighting!$P$24&gt;0,B1152,"")</f>
        <v/>
      </c>
      <c r="B1152" t="e">
        <f>Weighting!$C$24</f>
        <v>#DIV/0!</v>
      </c>
      <c r="C1152" t="e">
        <f>Weighting!$F$24</f>
        <v>#NUM!</v>
      </c>
      <c r="D1152" t="e">
        <f>IF(C1152=1,'Data Transformation'!$G$3+0.5*'Data Transformation'!$W$25,IF(C1153=1,D1153-'Data Transformation'!$W$25,FALSE))</f>
        <v>#NUM!</v>
      </c>
      <c r="E1152">
        <f t="array" ref="E1152">IF(ISLOGICAL(D1152),"",FREQUENCY(IF('Data Transformation'!$B$425:$B$8425='Bin Analysis'!$B1131,'Data Transformation'!$G$425:$G$8425),D1152))</f>
        <v>2001</v>
      </c>
      <c r="F1152">
        <f t="shared" si="141"/>
        <v>0</v>
      </c>
      <c r="G1152">
        <f>Weighting!$H$24</f>
        <v>0</v>
      </c>
      <c r="H1152">
        <f t="array" ref="H1152">FREQUENCY(IF('Data Transformation'!$B$4:$B$8425=B1131,'Data Transformation'!$G$4:$G$8425),'Bin Analysis'!$B1152)</f>
        <v>2073</v>
      </c>
      <c r="I1152">
        <f t="shared" si="142"/>
        <v>0</v>
      </c>
      <c r="J1152">
        <f t="shared" si="143"/>
        <v>0</v>
      </c>
      <c r="K1152">
        <f>J1152*Weighting!$W$24</f>
        <v>0</v>
      </c>
      <c r="M1152" s="14"/>
    </row>
    <row r="1153" spans="1:25" x14ac:dyDescent="0.25">
      <c r="A1153" s="32" t="str">
        <f>IF(Weighting!$P$25&gt;0,B1153,"")</f>
        <v/>
      </c>
      <c r="B1153" t="e">
        <f>Weighting!$C$25</f>
        <v>#DIV/0!</v>
      </c>
      <c r="C1153" t="e">
        <f>Weighting!$F$25</f>
        <v>#NUM!</v>
      </c>
      <c r="D1153" t="e">
        <f>IF(C1153=1,'Data Transformation'!$G$3+0.5*'Data Transformation'!$W$25,IF(C1154=1,D1154-'Data Transformation'!$W$25,FALSE))</f>
        <v>#NUM!</v>
      </c>
      <c r="E1153">
        <f t="array" ref="E1153">IF(ISLOGICAL(D1153),"",FREQUENCY(IF('Data Transformation'!$B$425:$B$8425='Bin Analysis'!$B1131,'Data Transformation'!$G$425:$G$8425),D1153))</f>
        <v>2001</v>
      </c>
      <c r="F1153">
        <f t="shared" si="141"/>
        <v>0</v>
      </c>
      <c r="G1153">
        <f>Weighting!$H$25</f>
        <v>0</v>
      </c>
      <c r="H1153">
        <f t="array" ref="H1153">FREQUENCY(IF('Data Transformation'!$B$4:$B$8425=B1131,'Data Transformation'!$G$4:$G$8425),'Bin Analysis'!$B1153)</f>
        <v>2073</v>
      </c>
      <c r="I1153">
        <f t="shared" si="142"/>
        <v>0</v>
      </c>
      <c r="J1153">
        <f t="shared" si="143"/>
        <v>0</v>
      </c>
      <c r="K1153">
        <f>J1153*Weighting!$W$25</f>
        <v>0</v>
      </c>
      <c r="M1153" s="14"/>
    </row>
    <row r="1154" spans="1:25" x14ac:dyDescent="0.25">
      <c r="O1154"/>
      <c r="P1154"/>
      <c r="Q1154"/>
      <c r="R1154"/>
    </row>
    <row r="1155" spans="1:25" ht="23.25" x14ac:dyDescent="0.35">
      <c r="A1155" s="21" t="s">
        <v>0</v>
      </c>
      <c r="B1155" s="21" t="str">
        <f>IFERROR(VLOOKUP(C1155,'Data Transformation'!$L$6:$M$426,2,FALSE),"")</f>
        <v/>
      </c>
      <c r="C1155" s="21">
        <f>C1131+1</f>
        <v>48</v>
      </c>
      <c r="D1155" s="21"/>
      <c r="E1155" s="21"/>
      <c r="F1155" s="21"/>
      <c r="G1155" s="21"/>
      <c r="H1155" s="22"/>
      <c r="I1155" s="22"/>
      <c r="J1155" s="22"/>
      <c r="K1155" s="21"/>
      <c r="L1155" s="21" t="str">
        <f>B1155</f>
        <v/>
      </c>
      <c r="M1155" s="23" t="e">
        <f>INDEX('Data Transformation'!$O$4:$O$424,MATCH($B1155,'Data Transformation'!$M$4:$M$424,0),MATCH($M$2,'Data Transformation'!$O$3,0))</f>
        <v>#N/A</v>
      </c>
      <c r="N1155" s="27" t="e">
        <f>IF('Input and Summary Results'!$J$16="minimum",'Bin Analysis'!X1156/(M1155-1),'Bin Analysis'!Y1155/('Bin Analysis'!M1155-1))</f>
        <v>#N/A</v>
      </c>
      <c r="O1155" s="27" t="e">
        <f>IF(M1155=FALSE,NA(),(VLOOKUP(1,C1158:K1177,4,FALSE))/(M1155-1))</f>
        <v>#N/A</v>
      </c>
      <c r="P1155" s="27" t="e">
        <f>IF(M1155=FALSE,NA(),SUM(J1158:J1177)/Weighting!$S$5)</f>
        <v>#N/A</v>
      </c>
      <c r="Q1155" s="27" t="e">
        <f>IF(M1155=FALSE,NA(),SUM(K1158:K1177)/Weighting!$S$6)</f>
        <v>#N/A</v>
      </c>
      <c r="R1155" s="27" t="e">
        <f>IF(M1155=FALSE,NA(),(VLOOKUP(1,G1158:K1177,3,FALSE))/(M1155-1))</f>
        <v>#N/A</v>
      </c>
      <c r="S1155" s="22" t="e">
        <f>IF(M1155=FALSE,NA(),IF(SUM(J1158:J1177)=2,"yes","no"))</f>
        <v>#N/A</v>
      </c>
      <c r="X1155" s="2" cm="2">
        <f t="array" ref="X1155:X1156">FREQUENCY(IF('Data Transformation'!$B$425:$B$6424='Bin Analysis'!L1155,'Data Transformation'!$G$425:$G$6424),'Data Transformation'!$U$11)</f>
        <v>0</v>
      </c>
      <c r="Y1155" s="2" cm="2">
        <f t="array" ref="Y1155:Y1156">FREQUENCY(IF('Data Transformation'!$B$425:$B$6424='Bin Analysis'!L1155,'Data Transformation'!$G$425:$G$6424),'Data Transformation'!$U$12)</f>
        <v>0</v>
      </c>
    </row>
    <row r="1156" spans="1:25" x14ac:dyDescent="0.25">
      <c r="A1156" s="14" t="s">
        <v>67</v>
      </c>
      <c r="B1156" t="s">
        <v>47</v>
      </c>
      <c r="C1156" t="s">
        <v>5</v>
      </c>
      <c r="D1156" t="s">
        <v>98</v>
      </c>
      <c r="E1156" t="s">
        <v>99</v>
      </c>
      <c r="F1156" t="s">
        <v>100</v>
      </c>
      <c r="G1156" t="s">
        <v>69</v>
      </c>
      <c r="H1156" t="s">
        <v>31</v>
      </c>
      <c r="I1156" t="s">
        <v>32</v>
      </c>
      <c r="J1156" t="s">
        <v>46</v>
      </c>
      <c r="K1156" s="14" t="s">
        <v>45</v>
      </c>
      <c r="M1156" s="14"/>
      <c r="X1156" s="2">
        <v>0</v>
      </c>
      <c r="Y1156" s="2">
        <v>0</v>
      </c>
    </row>
    <row r="1157" spans="1:25" x14ac:dyDescent="0.25">
      <c r="A1157" s="32"/>
      <c r="D1157" t="e">
        <f>IF(C1157=1,'Data Transformation'!$G$3+0.5*'Data Transformation'!$W$25,IF(C1158=1,D1158-'Data Transformation'!$W$25,FALSE))</f>
        <v>#NUM!</v>
      </c>
      <c r="E1157">
        <f t="array" ref="E1157">IF(ISLOGICAL(D1157),"",FREQUENCY(IF('Data Transformation'!$B$425:$B$8425='Bin Analysis'!$B1155,'Data Transformation'!$G$425:$G$8425),D1157))</f>
        <v>2001</v>
      </c>
      <c r="F1157" t="e">
        <f>IF(ISLOGICAL(D1157),"",E1157-E1156)</f>
        <v>#VALUE!</v>
      </c>
      <c r="M1157" s="14"/>
    </row>
    <row r="1158" spans="1:25" x14ac:dyDescent="0.25">
      <c r="A1158" s="32" t="e">
        <f>IF(Weighting!$P$6&gt;0,B1158,"")</f>
        <v>#NUM!</v>
      </c>
      <c r="B1158" t="e">
        <f>Weighting!$C$6</f>
        <v>#DIV/0!</v>
      </c>
      <c r="C1158" t="e">
        <f>Weighting!$F$6</f>
        <v>#NUM!</v>
      </c>
      <c r="D1158" t="e">
        <f>IF(C1158=1,'Data Transformation'!$G$3+0.5*'Data Transformation'!$W$25,IF(C1159=1,D1159-'Data Transformation'!$W$25,FALSE))</f>
        <v>#NUM!</v>
      </c>
      <c r="E1158">
        <f t="array" ref="E1158">IF(ISLOGICAL(D1158),"",FREQUENCY(IF('Data Transformation'!$B$425:$B$8425='Bin Analysis'!$B1155,'Data Transformation'!$G$425:$G$8425),D1158))</f>
        <v>2001</v>
      </c>
      <c r="F1158">
        <f>IF(ISLOGICAL(D1158),"",E1158-E1157)</f>
        <v>0</v>
      </c>
      <c r="G1158">
        <f>Weighting!$H$6</f>
        <v>1</v>
      </c>
      <c r="H1158">
        <f t="array" ref="H1158">FREQUENCY(IF('Data Transformation'!$B$4:$B$8425=B1155,'Data Transformation'!$G$4:$G$8425),'Bin Analysis'!$B1158)</f>
        <v>2073</v>
      </c>
      <c r="I1158">
        <f>H1158-H1157</f>
        <v>2073</v>
      </c>
      <c r="J1158">
        <f>IF(I1158=0,0,1)</f>
        <v>1</v>
      </c>
      <c r="K1158" t="e">
        <f>J1158*Weighting!$W$6</f>
        <v>#NUM!</v>
      </c>
      <c r="M1158" s="14"/>
    </row>
    <row r="1159" spans="1:25" x14ac:dyDescent="0.25">
      <c r="A1159" s="32" t="str">
        <f>IF(Weighting!$P$7&gt;0,B1159,"")</f>
        <v/>
      </c>
      <c r="B1159" t="e">
        <f>Weighting!$C$7</f>
        <v>#DIV/0!</v>
      </c>
      <c r="C1159" t="e">
        <f>Weighting!$F$7</f>
        <v>#NUM!</v>
      </c>
      <c r="D1159" t="e">
        <f>IF(C1159=1,'Data Transformation'!$G$3+0.5*'Data Transformation'!$W$25,IF(C1160=1,D1160-'Data Transformation'!$W$25,FALSE))</f>
        <v>#NUM!</v>
      </c>
      <c r="E1159">
        <f t="array" ref="E1159">IF(ISLOGICAL(D1159),"",FREQUENCY(IF('Data Transformation'!$B$425:$B$8425='Bin Analysis'!$B1155,'Data Transformation'!$G$425:$G$8425),D1159))</f>
        <v>2001</v>
      </c>
      <c r="F1159">
        <f t="shared" ref="F1159:F1177" si="144">IF(ISLOGICAL(D1159),"",E1159-E1158)</f>
        <v>0</v>
      </c>
      <c r="G1159">
        <f>Weighting!$H$7</f>
        <v>0</v>
      </c>
      <c r="H1159">
        <f t="array" ref="H1159">FREQUENCY(IF('Data Transformation'!$B$4:$B$8425=B1155,'Data Transformation'!$G$4:$G$8425),'Bin Analysis'!$B1159)</f>
        <v>2073</v>
      </c>
      <c r="I1159">
        <f t="shared" ref="I1159:I1177" si="145">H1159-H1158</f>
        <v>0</v>
      </c>
      <c r="J1159">
        <f>IF(I1159=0,0,1)</f>
        <v>0</v>
      </c>
      <c r="K1159">
        <f>J1159*Weighting!$W$7</f>
        <v>0</v>
      </c>
      <c r="M1159" s="14"/>
    </row>
    <row r="1160" spans="1:25" x14ac:dyDescent="0.25">
      <c r="A1160" s="32" t="str">
        <f>IF(Weighting!$P$8&gt;0,B1160,"")</f>
        <v/>
      </c>
      <c r="B1160" t="e">
        <f>Weighting!$C$8</f>
        <v>#DIV/0!</v>
      </c>
      <c r="C1160" t="e">
        <f>Weighting!$F$8</f>
        <v>#NUM!</v>
      </c>
      <c r="D1160" t="e">
        <f>IF(C1160=1,'Data Transformation'!$G$3+0.5*'Data Transformation'!$W$25,IF(C1161=1,D1161-'Data Transformation'!$W$25,FALSE))</f>
        <v>#NUM!</v>
      </c>
      <c r="E1160">
        <f t="array" ref="E1160">IF(ISLOGICAL(D1160),"",FREQUENCY(IF('Data Transformation'!$B$425:$B$8425='Bin Analysis'!$B1155,'Data Transformation'!$G$425:$G$8425),D1160))</f>
        <v>2001</v>
      </c>
      <c r="F1160">
        <f t="shared" si="144"/>
        <v>0</v>
      </c>
      <c r="G1160">
        <f>Weighting!$H$8</f>
        <v>0</v>
      </c>
      <c r="H1160">
        <f t="array" ref="H1160">FREQUENCY(IF('Data Transformation'!$B$4:$B$8425=B1155,'Data Transformation'!$G$4:$G$8425),'Bin Analysis'!$B1160)</f>
        <v>2073</v>
      </c>
      <c r="I1160">
        <f t="shared" si="145"/>
        <v>0</v>
      </c>
      <c r="J1160">
        <f t="shared" ref="J1160:J1177" si="146">IF(I1160=0,0,1)</f>
        <v>0</v>
      </c>
      <c r="K1160">
        <f>J1160*Weighting!$W$8</f>
        <v>0</v>
      </c>
      <c r="M1160" s="14"/>
    </row>
    <row r="1161" spans="1:25" x14ac:dyDescent="0.25">
      <c r="A1161" s="32" t="str">
        <f>IF(Weighting!$P$9&gt;0,B1161,"")</f>
        <v/>
      </c>
      <c r="B1161" s="50" t="e">
        <f>Weighting!$C$9</f>
        <v>#DIV/0!</v>
      </c>
      <c r="C1161" t="e">
        <f>Weighting!$F$9</f>
        <v>#NUM!</v>
      </c>
      <c r="D1161" t="e">
        <f>IF(C1161=1,'Data Transformation'!$G$3+0.5*'Data Transformation'!$W$25,IF(C1162=1,D1162-'Data Transformation'!$W$25,FALSE))</f>
        <v>#NUM!</v>
      </c>
      <c r="E1161">
        <f t="array" ref="E1161">IF(ISLOGICAL(D1161),"",FREQUENCY(IF('Data Transformation'!$B$425:$B$8425='Bin Analysis'!$B1155,'Data Transformation'!$G$425:$G$8425),D1161))</f>
        <v>2001</v>
      </c>
      <c r="F1161">
        <f t="shared" si="144"/>
        <v>0</v>
      </c>
      <c r="G1161">
        <f>Weighting!$H$9</f>
        <v>0</v>
      </c>
      <c r="H1161">
        <f t="array" ref="H1161">FREQUENCY(IF('Data Transformation'!$B$4:$B$8425=B1155,'Data Transformation'!$G$4:$G$8425),'Bin Analysis'!$B1161)</f>
        <v>2073</v>
      </c>
      <c r="I1161">
        <f t="shared" si="145"/>
        <v>0</v>
      </c>
      <c r="J1161">
        <f t="shared" si="146"/>
        <v>0</v>
      </c>
      <c r="K1161">
        <f>J1161*Weighting!$W$9</f>
        <v>0</v>
      </c>
      <c r="M1161" s="14"/>
    </row>
    <row r="1162" spans="1:25" x14ac:dyDescent="0.25">
      <c r="A1162" s="32" t="str">
        <f>IF(Weighting!$P$10&gt;0,B1162,"")</f>
        <v/>
      </c>
      <c r="B1162" t="e">
        <f>Weighting!$C$10</f>
        <v>#DIV/0!</v>
      </c>
      <c r="C1162" t="e">
        <f>Weighting!$F$10</f>
        <v>#NUM!</v>
      </c>
      <c r="D1162" t="e">
        <f>IF(C1162=1,'Data Transformation'!$G$3+0.5*'Data Transformation'!$W$25,IF(C1163=1,D1163-'Data Transformation'!$W$25,FALSE))</f>
        <v>#NUM!</v>
      </c>
      <c r="E1162">
        <f t="array" ref="E1162">IF(ISLOGICAL(D1162),"",FREQUENCY(IF('Data Transformation'!$B$425:$B$8425='Bin Analysis'!$B1155,'Data Transformation'!$G$425:$G$8425),D1162))</f>
        <v>2001</v>
      </c>
      <c r="F1162">
        <f t="shared" si="144"/>
        <v>0</v>
      </c>
      <c r="G1162">
        <f>Weighting!$H$10</f>
        <v>0</v>
      </c>
      <c r="H1162">
        <f t="array" ref="H1162">FREQUENCY(IF('Data Transformation'!$B$4:$B$8425=B1155,'Data Transformation'!$G$4:$G$8425),'Bin Analysis'!$B1162)</f>
        <v>2073</v>
      </c>
      <c r="I1162">
        <f t="shared" si="145"/>
        <v>0</v>
      </c>
      <c r="J1162">
        <f t="shared" si="146"/>
        <v>0</v>
      </c>
      <c r="K1162">
        <f>J1162*Weighting!$W$10</f>
        <v>0</v>
      </c>
      <c r="M1162" s="14"/>
    </row>
    <row r="1163" spans="1:25" x14ac:dyDescent="0.25">
      <c r="A1163" s="32" t="str">
        <f>IF(Weighting!$P$11&gt;0,B1163,"")</f>
        <v/>
      </c>
      <c r="B1163" t="e">
        <f>Weighting!$C$11</f>
        <v>#DIV/0!</v>
      </c>
      <c r="C1163" t="e">
        <f>Weighting!$F$11</f>
        <v>#NUM!</v>
      </c>
      <c r="D1163" t="e">
        <f>IF(C1163=1,'Data Transformation'!$G$3+0.5*'Data Transformation'!$W$25,IF(C1164=1,D1164-'Data Transformation'!$W$25,FALSE))</f>
        <v>#NUM!</v>
      </c>
      <c r="E1163">
        <f t="array" ref="E1163">IF(ISLOGICAL(D1163),"",FREQUENCY(IF('Data Transformation'!$B$425:$B$8425='Bin Analysis'!$B1155,'Data Transformation'!$G$425:$G$8425),D1163))</f>
        <v>2001</v>
      </c>
      <c r="F1163">
        <f t="shared" si="144"/>
        <v>0</v>
      </c>
      <c r="G1163">
        <f>Weighting!$H$11</f>
        <v>0</v>
      </c>
      <c r="H1163">
        <f t="array" ref="H1163">FREQUENCY(IF('Data Transformation'!$B$4:$B$8425=B1155,'Data Transformation'!$G$4:$G$8425),'Bin Analysis'!$B1163)</f>
        <v>2073</v>
      </c>
      <c r="I1163">
        <f t="shared" si="145"/>
        <v>0</v>
      </c>
      <c r="J1163">
        <f t="shared" si="146"/>
        <v>0</v>
      </c>
      <c r="K1163">
        <f>J1163*Weighting!$W$11</f>
        <v>0</v>
      </c>
      <c r="M1163" s="14"/>
    </row>
    <row r="1164" spans="1:25" x14ac:dyDescent="0.25">
      <c r="A1164" s="32" t="str">
        <f>IF(Weighting!$P$12&gt;0,B1164,"")</f>
        <v/>
      </c>
      <c r="B1164" t="e">
        <f>Weighting!$C$12</f>
        <v>#DIV/0!</v>
      </c>
      <c r="C1164" t="e">
        <f>Weighting!$F$12</f>
        <v>#NUM!</v>
      </c>
      <c r="D1164" t="e">
        <f>IF(C1164=1,'Data Transformation'!$G$3+0.5*'Data Transformation'!$W$25,IF(C1165=1,D1165-'Data Transformation'!$W$25,FALSE))</f>
        <v>#NUM!</v>
      </c>
      <c r="E1164">
        <f t="array" ref="E1164">IF(ISLOGICAL(D1164),"",FREQUENCY(IF('Data Transformation'!$B$425:$B$8425='Bin Analysis'!$B1155,'Data Transformation'!$G$425:$G$8425),D1164))</f>
        <v>2001</v>
      </c>
      <c r="F1164">
        <f t="shared" si="144"/>
        <v>0</v>
      </c>
      <c r="G1164">
        <f>Weighting!$H$12</f>
        <v>0</v>
      </c>
      <c r="H1164">
        <f t="array" ref="H1164">FREQUENCY(IF('Data Transformation'!$B$4:$B$8425=B1155,'Data Transformation'!$G$4:$G$8425),'Bin Analysis'!$B1164)</f>
        <v>2073</v>
      </c>
      <c r="I1164">
        <f t="shared" si="145"/>
        <v>0</v>
      </c>
      <c r="J1164">
        <f t="shared" si="146"/>
        <v>0</v>
      </c>
      <c r="K1164">
        <f>J1164*Weighting!$W$12</f>
        <v>0</v>
      </c>
      <c r="M1164" s="14"/>
    </row>
    <row r="1165" spans="1:25" x14ac:dyDescent="0.25">
      <c r="A1165" s="32" t="str">
        <f>IF(Weighting!$P$13&gt;0,B1165,"")</f>
        <v/>
      </c>
      <c r="B1165" t="e">
        <f>Weighting!$C$13</f>
        <v>#DIV/0!</v>
      </c>
      <c r="C1165" t="e">
        <f>Weighting!$F$13</f>
        <v>#NUM!</v>
      </c>
      <c r="D1165" t="e">
        <f>IF(C1165=1,'Data Transformation'!$G$3+0.5*'Data Transformation'!$W$25,IF(C1166=1,D1166-'Data Transformation'!$W$25,FALSE))</f>
        <v>#NUM!</v>
      </c>
      <c r="E1165">
        <f t="array" ref="E1165">IF(ISLOGICAL(D1165),"",FREQUENCY(IF('Data Transformation'!$B$425:$B$8425='Bin Analysis'!$B1155,'Data Transformation'!$G$425:$G$8425),D1165))</f>
        <v>2001</v>
      </c>
      <c r="F1165">
        <f t="shared" si="144"/>
        <v>0</v>
      </c>
      <c r="G1165">
        <f>Weighting!$H$13</f>
        <v>0</v>
      </c>
      <c r="H1165">
        <f t="array" ref="H1165">FREQUENCY(IF('Data Transformation'!$B$4:$B$8425=B1155,'Data Transformation'!$G$4:$G$8425),'Bin Analysis'!$B1165)</f>
        <v>2073</v>
      </c>
      <c r="I1165">
        <f t="shared" si="145"/>
        <v>0</v>
      </c>
      <c r="J1165">
        <f t="shared" si="146"/>
        <v>0</v>
      </c>
      <c r="K1165">
        <f>J1165*Weighting!$W$13</f>
        <v>0</v>
      </c>
      <c r="M1165" s="14"/>
    </row>
    <row r="1166" spans="1:25" x14ac:dyDescent="0.25">
      <c r="A1166" s="32" t="str">
        <f>IF(Weighting!$P$14&gt;0,B1166,"")</f>
        <v/>
      </c>
      <c r="B1166" t="e">
        <f>Weighting!$C$14</f>
        <v>#DIV/0!</v>
      </c>
      <c r="C1166" t="e">
        <f>Weighting!$F$14</f>
        <v>#NUM!</v>
      </c>
      <c r="D1166" t="e">
        <f>IF(C1166=1,'Data Transformation'!$G$3+0.5*'Data Transformation'!$W$25,IF(C1167=1,D1167-'Data Transformation'!$W$25,FALSE))</f>
        <v>#NUM!</v>
      </c>
      <c r="E1166">
        <f t="array" ref="E1166">IF(ISLOGICAL(D1166),"",FREQUENCY(IF('Data Transformation'!$B$425:$B$8425='Bin Analysis'!$B1155,'Data Transformation'!$G$425:$G$8425),D1166))</f>
        <v>2001</v>
      </c>
      <c r="F1166">
        <f t="shared" si="144"/>
        <v>0</v>
      </c>
      <c r="G1166">
        <f>Weighting!$H$14</f>
        <v>0</v>
      </c>
      <c r="H1166">
        <f t="array" ref="H1166">FREQUENCY(IF('Data Transformation'!$B$4:$B$8425=B1155,'Data Transformation'!$G$4:$G$8425),'Bin Analysis'!$B1166)</f>
        <v>2073</v>
      </c>
      <c r="I1166">
        <f t="shared" si="145"/>
        <v>0</v>
      </c>
      <c r="J1166">
        <f t="shared" si="146"/>
        <v>0</v>
      </c>
      <c r="K1166">
        <f>J1166*Weighting!$W$14</f>
        <v>0</v>
      </c>
      <c r="M1166" s="14"/>
    </row>
    <row r="1167" spans="1:25" x14ac:dyDescent="0.25">
      <c r="A1167" s="32" t="str">
        <f>IF(Weighting!$P$15&gt;0,B1167,"")</f>
        <v/>
      </c>
      <c r="B1167" t="e">
        <f>Weighting!$C$15</f>
        <v>#DIV/0!</v>
      </c>
      <c r="C1167" t="e">
        <f>Weighting!$F$15</f>
        <v>#NUM!</v>
      </c>
      <c r="D1167" t="e">
        <f>IF(C1167=1,'Data Transformation'!$G$3+0.5*'Data Transformation'!$W$25,IF(C1168=1,D1168-'Data Transformation'!$W$25,FALSE))</f>
        <v>#NUM!</v>
      </c>
      <c r="E1167">
        <f t="array" ref="E1167">IF(ISLOGICAL(D1167),"",FREQUENCY(IF('Data Transformation'!$B$425:$B$8425='Bin Analysis'!$B1155,'Data Transformation'!$G$425:$G$8425),D1167))</f>
        <v>2001</v>
      </c>
      <c r="F1167">
        <f t="shared" si="144"/>
        <v>0</v>
      </c>
      <c r="G1167">
        <f>Weighting!$H$15</f>
        <v>0</v>
      </c>
      <c r="H1167">
        <f t="array" ref="H1167">FREQUENCY(IF('Data Transformation'!$B$4:$B$8425=B1155,'Data Transformation'!$G$4:$G$8425),'Bin Analysis'!$B1167)</f>
        <v>2073</v>
      </c>
      <c r="I1167">
        <f t="shared" si="145"/>
        <v>0</v>
      </c>
      <c r="J1167">
        <f t="shared" si="146"/>
        <v>0</v>
      </c>
      <c r="K1167">
        <f>J1167*Weighting!$W$15</f>
        <v>0</v>
      </c>
      <c r="M1167" s="14"/>
    </row>
    <row r="1168" spans="1:25" x14ac:dyDescent="0.25">
      <c r="A1168" s="32" t="str">
        <f>IF(Weighting!$P$16&gt;0,B1168,"")</f>
        <v/>
      </c>
      <c r="B1168" t="e">
        <f>Weighting!$C$16</f>
        <v>#DIV/0!</v>
      </c>
      <c r="C1168" t="e">
        <f>Weighting!$F$16</f>
        <v>#NUM!</v>
      </c>
      <c r="D1168" t="e">
        <f>IF(C1168=1,'Data Transformation'!$G$3+0.5*'Data Transformation'!$W$25,IF(C1169=1,D1169-'Data Transformation'!$W$25,FALSE))</f>
        <v>#NUM!</v>
      </c>
      <c r="E1168">
        <f t="array" ref="E1168">IF(ISLOGICAL(D1168),"",FREQUENCY(IF('Data Transformation'!$B$425:$B$8425='Bin Analysis'!$B1155,'Data Transformation'!$G$425:$G$8425),D1168))</f>
        <v>2001</v>
      </c>
      <c r="F1168">
        <f t="shared" si="144"/>
        <v>0</v>
      </c>
      <c r="G1168">
        <f>Weighting!$H$16</f>
        <v>0</v>
      </c>
      <c r="H1168">
        <f t="array" ref="H1168">FREQUENCY(IF('Data Transformation'!$B$4:$B$8425=B1155,'Data Transformation'!$G$4:$G$8425),'Bin Analysis'!$B1168)</f>
        <v>2073</v>
      </c>
      <c r="I1168">
        <f t="shared" si="145"/>
        <v>0</v>
      </c>
      <c r="J1168">
        <f t="shared" si="146"/>
        <v>0</v>
      </c>
      <c r="K1168">
        <f>J1168*Weighting!$W$16</f>
        <v>0</v>
      </c>
      <c r="M1168" s="14"/>
    </row>
    <row r="1169" spans="1:25" x14ac:dyDescent="0.25">
      <c r="A1169" s="32" t="str">
        <f>IF(Weighting!$P$17&gt;0,B1169,"")</f>
        <v/>
      </c>
      <c r="B1169" t="e">
        <f>Weighting!$C$17</f>
        <v>#DIV/0!</v>
      </c>
      <c r="C1169" t="e">
        <f>Weighting!$F$17</f>
        <v>#NUM!</v>
      </c>
      <c r="D1169" t="e">
        <f>IF(C1169=1,'Data Transformation'!$G$3+0.5*'Data Transformation'!$W$25,IF(C1170=1,D1170-'Data Transformation'!$W$25,FALSE))</f>
        <v>#NUM!</v>
      </c>
      <c r="E1169">
        <f t="array" ref="E1169">IF(ISLOGICAL(D1169),"",FREQUENCY(IF('Data Transformation'!$B$425:$B$8425='Bin Analysis'!$B1155,'Data Transformation'!$G$425:$G$8425),D1169))</f>
        <v>2001</v>
      </c>
      <c r="F1169">
        <f t="shared" si="144"/>
        <v>0</v>
      </c>
      <c r="G1169">
        <f>Weighting!$H$17</f>
        <v>0</v>
      </c>
      <c r="H1169">
        <f t="array" ref="H1169">FREQUENCY(IF('Data Transformation'!$B$4:$B$8425=B1155,'Data Transformation'!$G$4:$G$8425),'Bin Analysis'!$B1169)</f>
        <v>2073</v>
      </c>
      <c r="I1169">
        <f t="shared" si="145"/>
        <v>0</v>
      </c>
      <c r="J1169">
        <f t="shared" si="146"/>
        <v>0</v>
      </c>
      <c r="K1169">
        <f>J1169*Weighting!$W$17</f>
        <v>0</v>
      </c>
      <c r="M1169" s="14"/>
    </row>
    <row r="1170" spans="1:25" x14ac:dyDescent="0.25">
      <c r="A1170" s="32" t="str">
        <f>IF(Weighting!$P$18&gt;0,B1170,"")</f>
        <v/>
      </c>
      <c r="B1170" t="e">
        <f>Weighting!$C$18</f>
        <v>#DIV/0!</v>
      </c>
      <c r="C1170" t="e">
        <f>Weighting!$F$18</f>
        <v>#NUM!</v>
      </c>
      <c r="D1170" t="e">
        <f>IF(C1170=1,'Data Transformation'!$G$3+0.5*'Data Transformation'!$W$25,IF(C1171=1,D1171-'Data Transformation'!$W$25,FALSE))</f>
        <v>#NUM!</v>
      </c>
      <c r="E1170">
        <f t="array" ref="E1170">IF(ISLOGICAL(D1170),"",FREQUENCY(IF('Data Transformation'!$B$425:$B$8425='Bin Analysis'!$B1155,'Data Transformation'!$G$425:$G$8425),D1170))</f>
        <v>2001</v>
      </c>
      <c r="F1170">
        <f t="shared" si="144"/>
        <v>0</v>
      </c>
      <c r="G1170">
        <f>Weighting!$H$18</f>
        <v>0</v>
      </c>
      <c r="H1170">
        <f t="array" ref="H1170">FREQUENCY(IF('Data Transformation'!$B$4:$B$8425=B1155,'Data Transformation'!$G$4:$G$8425),'Bin Analysis'!$B1170)</f>
        <v>2073</v>
      </c>
      <c r="I1170">
        <f t="shared" si="145"/>
        <v>0</v>
      </c>
      <c r="J1170">
        <f t="shared" si="146"/>
        <v>0</v>
      </c>
      <c r="K1170">
        <f>J1170*Weighting!$W$18</f>
        <v>0</v>
      </c>
      <c r="M1170" s="14"/>
    </row>
    <row r="1171" spans="1:25" x14ac:dyDescent="0.25">
      <c r="A1171" s="32" t="str">
        <f>IF(Weighting!$P$19&gt;0,B1171,"")</f>
        <v/>
      </c>
      <c r="B1171" t="e">
        <f>Weighting!$C$19</f>
        <v>#DIV/0!</v>
      </c>
      <c r="C1171" t="e">
        <f>Weighting!$F$19</f>
        <v>#NUM!</v>
      </c>
      <c r="D1171" t="e">
        <f>IF(C1171=1,'Data Transformation'!$G$3+0.5*'Data Transformation'!$W$25,IF(C1172=1,D1172-'Data Transformation'!$W$25,FALSE))</f>
        <v>#NUM!</v>
      </c>
      <c r="E1171">
        <f t="array" ref="E1171">IF(ISLOGICAL(D1171),"",FREQUENCY(IF('Data Transformation'!$B$425:$B$8425='Bin Analysis'!$B1155,'Data Transformation'!$G$425:$G$8425),D1171))</f>
        <v>2001</v>
      </c>
      <c r="F1171">
        <f t="shared" si="144"/>
        <v>0</v>
      </c>
      <c r="G1171">
        <f>Weighting!$H$19</f>
        <v>0</v>
      </c>
      <c r="H1171">
        <f t="array" ref="H1171">FREQUENCY(IF('Data Transformation'!$B$4:$B$8425=B1155,'Data Transformation'!$G$4:$G$8425),'Bin Analysis'!$B1171)</f>
        <v>2073</v>
      </c>
      <c r="I1171">
        <f t="shared" si="145"/>
        <v>0</v>
      </c>
      <c r="J1171">
        <f t="shared" si="146"/>
        <v>0</v>
      </c>
      <c r="K1171">
        <f>J1171*Weighting!$W$19</f>
        <v>0</v>
      </c>
      <c r="M1171" s="14"/>
    </row>
    <row r="1172" spans="1:25" x14ac:dyDescent="0.25">
      <c r="A1172" s="32" t="str">
        <f>IF(Weighting!$P$20&gt;0,B1172,"")</f>
        <v/>
      </c>
      <c r="B1172" t="e">
        <f>Weighting!$C$20</f>
        <v>#DIV/0!</v>
      </c>
      <c r="C1172" t="e">
        <f>Weighting!$F$20</f>
        <v>#NUM!</v>
      </c>
      <c r="D1172" t="e">
        <f>IF(C1172=1,'Data Transformation'!$G$3+0.5*'Data Transformation'!$W$25,IF(C1173=1,D1173-'Data Transformation'!$W$25,FALSE))</f>
        <v>#NUM!</v>
      </c>
      <c r="E1172">
        <f t="array" ref="E1172">IF(ISLOGICAL(D1172),"",FREQUENCY(IF('Data Transformation'!$B$425:$B$8425='Bin Analysis'!$B1155,'Data Transformation'!$G$425:$G$8425),D1172))</f>
        <v>2001</v>
      </c>
      <c r="F1172">
        <f t="shared" si="144"/>
        <v>0</v>
      </c>
      <c r="G1172">
        <f>Weighting!$H$20</f>
        <v>0</v>
      </c>
      <c r="H1172">
        <f t="array" ref="H1172">FREQUENCY(IF('Data Transformation'!$B$4:$B$8425=B1155,'Data Transformation'!$G$4:$G$8425),'Bin Analysis'!$B1172)</f>
        <v>2073</v>
      </c>
      <c r="I1172">
        <f t="shared" si="145"/>
        <v>0</v>
      </c>
      <c r="J1172">
        <f t="shared" si="146"/>
        <v>0</v>
      </c>
      <c r="K1172">
        <f>J1172*Weighting!$W$20</f>
        <v>0</v>
      </c>
      <c r="M1172" s="14"/>
    </row>
    <row r="1173" spans="1:25" x14ac:dyDescent="0.25">
      <c r="A1173" s="32" t="str">
        <f>IF(Weighting!$P$21&gt;0,B1173,"")</f>
        <v/>
      </c>
      <c r="B1173" t="e">
        <f>Weighting!$C$21</f>
        <v>#DIV/0!</v>
      </c>
      <c r="C1173" t="e">
        <f>Weighting!$F$21</f>
        <v>#NUM!</v>
      </c>
      <c r="D1173" t="e">
        <f>IF(C1173=1,'Data Transformation'!$G$3+0.5*'Data Transformation'!$W$25,IF(C1174=1,D1174-'Data Transformation'!$W$25,FALSE))</f>
        <v>#NUM!</v>
      </c>
      <c r="E1173">
        <f t="array" ref="E1173">IF(ISLOGICAL(D1173),"",FREQUENCY(IF('Data Transformation'!$B$425:$B$8425='Bin Analysis'!$B1155,'Data Transformation'!$G$425:$G$8425),D1173))</f>
        <v>2001</v>
      </c>
      <c r="F1173">
        <f t="shared" si="144"/>
        <v>0</v>
      </c>
      <c r="G1173">
        <f>Weighting!$H$21</f>
        <v>0</v>
      </c>
      <c r="H1173">
        <f t="array" ref="H1173">FREQUENCY(IF('Data Transformation'!$B$4:$B$8425=B1155,'Data Transformation'!$G$4:$G$8425),'Bin Analysis'!$B1173)</f>
        <v>2073</v>
      </c>
      <c r="I1173">
        <f t="shared" si="145"/>
        <v>0</v>
      </c>
      <c r="J1173">
        <f t="shared" si="146"/>
        <v>0</v>
      </c>
      <c r="K1173">
        <f>J1173*Weighting!$W$21</f>
        <v>0</v>
      </c>
      <c r="M1173" s="14"/>
    </row>
    <row r="1174" spans="1:25" x14ac:dyDescent="0.25">
      <c r="A1174" s="32" t="str">
        <f>IF(Weighting!$P$22&gt;0,B1174,"")</f>
        <v/>
      </c>
      <c r="B1174" t="e">
        <f>Weighting!$C$22</f>
        <v>#DIV/0!</v>
      </c>
      <c r="C1174" t="e">
        <f>Weighting!$F$22</f>
        <v>#NUM!</v>
      </c>
      <c r="D1174" t="e">
        <f>IF(C1174=1,'Data Transformation'!$G$3+0.5*'Data Transformation'!$W$25,IF(C1175=1,D1175-'Data Transformation'!$W$25,FALSE))</f>
        <v>#NUM!</v>
      </c>
      <c r="E1174">
        <f t="array" ref="E1174">IF(ISLOGICAL(D1174),"",FREQUENCY(IF('Data Transformation'!$B$425:$B$8425='Bin Analysis'!$B1155,'Data Transformation'!$G$425:$G$8425),D1174))</f>
        <v>2001</v>
      </c>
      <c r="F1174">
        <f t="shared" si="144"/>
        <v>0</v>
      </c>
      <c r="G1174">
        <f>Weighting!$H$22</f>
        <v>0</v>
      </c>
      <c r="H1174">
        <f t="array" ref="H1174">FREQUENCY(IF('Data Transformation'!$B$4:$B$8425=B1155,'Data Transformation'!$G$4:$G$8425),'Bin Analysis'!$B1174)</f>
        <v>2073</v>
      </c>
      <c r="I1174">
        <f t="shared" si="145"/>
        <v>0</v>
      </c>
      <c r="J1174">
        <f t="shared" si="146"/>
        <v>0</v>
      </c>
      <c r="K1174">
        <f>J1174*Weighting!$W$22</f>
        <v>0</v>
      </c>
      <c r="M1174" s="14"/>
    </row>
    <row r="1175" spans="1:25" x14ac:dyDescent="0.25">
      <c r="A1175" s="32" t="str">
        <f>IF(Weighting!$P$23&gt;0,B1175,"")</f>
        <v/>
      </c>
      <c r="B1175" t="e">
        <f>Weighting!$C$23</f>
        <v>#DIV/0!</v>
      </c>
      <c r="C1175" t="e">
        <f>Weighting!$F$23</f>
        <v>#NUM!</v>
      </c>
      <c r="D1175" t="e">
        <f>IF(C1175=1,'Data Transformation'!$G$3+0.5*'Data Transformation'!$W$25,IF(C1176=1,D1176-'Data Transformation'!$W$25,FALSE))</f>
        <v>#NUM!</v>
      </c>
      <c r="E1175">
        <f t="array" ref="E1175">IF(ISLOGICAL(D1175),"",FREQUENCY(IF('Data Transformation'!$B$425:$B$8425='Bin Analysis'!$B1155,'Data Transformation'!$G$425:$G$8425),D1175))</f>
        <v>2001</v>
      </c>
      <c r="F1175">
        <f t="shared" si="144"/>
        <v>0</v>
      </c>
      <c r="G1175">
        <f>Weighting!$H$23</f>
        <v>0</v>
      </c>
      <c r="H1175">
        <f t="array" ref="H1175">FREQUENCY(IF('Data Transformation'!$B$4:$B$8425=B1155,'Data Transformation'!$G$4:$G$8425),'Bin Analysis'!$B1175)</f>
        <v>2073</v>
      </c>
      <c r="I1175">
        <f t="shared" si="145"/>
        <v>0</v>
      </c>
      <c r="J1175">
        <f t="shared" si="146"/>
        <v>0</v>
      </c>
      <c r="K1175">
        <f>J1175*Weighting!$W$23</f>
        <v>0</v>
      </c>
      <c r="M1175" s="14"/>
    </row>
    <row r="1176" spans="1:25" x14ac:dyDescent="0.25">
      <c r="A1176" s="32" t="str">
        <f>IF(Weighting!$P$24&gt;0,B1176,"")</f>
        <v/>
      </c>
      <c r="B1176" t="e">
        <f>Weighting!$C$24</f>
        <v>#DIV/0!</v>
      </c>
      <c r="C1176" t="e">
        <f>Weighting!$F$24</f>
        <v>#NUM!</v>
      </c>
      <c r="D1176" t="e">
        <f>IF(C1176=1,'Data Transformation'!$G$3+0.5*'Data Transformation'!$W$25,IF(C1177=1,D1177-'Data Transformation'!$W$25,FALSE))</f>
        <v>#NUM!</v>
      </c>
      <c r="E1176">
        <f t="array" ref="E1176">IF(ISLOGICAL(D1176),"",FREQUENCY(IF('Data Transformation'!$B$425:$B$8425='Bin Analysis'!$B1155,'Data Transformation'!$G$425:$G$8425),D1176))</f>
        <v>2001</v>
      </c>
      <c r="F1176">
        <f t="shared" si="144"/>
        <v>0</v>
      </c>
      <c r="G1176">
        <f>Weighting!$H$24</f>
        <v>0</v>
      </c>
      <c r="H1176">
        <f t="array" ref="H1176">FREQUENCY(IF('Data Transformation'!$B$4:$B$8425=B1155,'Data Transformation'!$G$4:$G$8425),'Bin Analysis'!$B1176)</f>
        <v>2073</v>
      </c>
      <c r="I1176">
        <f t="shared" si="145"/>
        <v>0</v>
      </c>
      <c r="J1176">
        <f t="shared" si="146"/>
        <v>0</v>
      </c>
      <c r="K1176">
        <f>J1176*Weighting!$W$24</f>
        <v>0</v>
      </c>
      <c r="M1176" s="14"/>
    </row>
    <row r="1177" spans="1:25" x14ac:dyDescent="0.25">
      <c r="A1177" s="32" t="str">
        <f>IF(Weighting!$P$25&gt;0,B1177,"")</f>
        <v/>
      </c>
      <c r="B1177" t="e">
        <f>Weighting!$C$25</f>
        <v>#DIV/0!</v>
      </c>
      <c r="C1177" t="e">
        <f>Weighting!$F$25</f>
        <v>#NUM!</v>
      </c>
      <c r="D1177" t="e">
        <f>IF(C1177=1,'Data Transformation'!$G$3+0.5*'Data Transformation'!$W$25,IF(C1178=1,D1178-'Data Transformation'!$W$25,FALSE))</f>
        <v>#NUM!</v>
      </c>
      <c r="E1177">
        <f t="array" ref="E1177">IF(ISLOGICAL(D1177),"",FREQUENCY(IF('Data Transformation'!$B$425:$B$8425='Bin Analysis'!$B1155,'Data Transformation'!$G$425:$G$8425),D1177))</f>
        <v>2001</v>
      </c>
      <c r="F1177">
        <f t="shared" si="144"/>
        <v>0</v>
      </c>
      <c r="G1177">
        <f>Weighting!$H$25</f>
        <v>0</v>
      </c>
      <c r="H1177">
        <f t="array" ref="H1177">FREQUENCY(IF('Data Transformation'!$B$4:$B$8425=B1155,'Data Transformation'!$G$4:$G$8425),'Bin Analysis'!$B1177)</f>
        <v>2073</v>
      </c>
      <c r="I1177">
        <f t="shared" si="145"/>
        <v>0</v>
      </c>
      <c r="J1177">
        <f t="shared" si="146"/>
        <v>0</v>
      </c>
      <c r="K1177">
        <f>J1177*Weighting!$W$25</f>
        <v>0</v>
      </c>
      <c r="M1177" s="14"/>
    </row>
    <row r="1178" spans="1:25" x14ac:dyDescent="0.25">
      <c r="O1178"/>
      <c r="P1178"/>
      <c r="Q1178"/>
      <c r="R1178"/>
    </row>
    <row r="1179" spans="1:25" ht="23.25" x14ac:dyDescent="0.35">
      <c r="A1179" s="21" t="s">
        <v>0</v>
      </c>
      <c r="B1179" s="21" t="str">
        <f>IFERROR(VLOOKUP(C1179,'Data Transformation'!$L$6:$M$426,2,FALSE),"")</f>
        <v/>
      </c>
      <c r="C1179" s="21">
        <f>C1155+1</f>
        <v>49</v>
      </c>
      <c r="D1179" s="21"/>
      <c r="E1179" s="21"/>
      <c r="F1179" s="21"/>
      <c r="G1179" s="21"/>
      <c r="H1179" s="22"/>
      <c r="I1179" s="22"/>
      <c r="J1179" s="22"/>
      <c r="K1179" s="21"/>
      <c r="L1179" s="21" t="str">
        <f>B1179</f>
        <v/>
      </c>
      <c r="M1179" s="23" t="e">
        <f>INDEX('Data Transformation'!$O$4:$O$424,MATCH($B1179,'Data Transformation'!$M$4:$M$424,0),MATCH($M$2,'Data Transformation'!$O$3,0))</f>
        <v>#N/A</v>
      </c>
      <c r="N1179" s="27" t="e">
        <f>IF('Input and Summary Results'!$J$16="minimum",'Bin Analysis'!X1180/(M1179-1),'Bin Analysis'!Y1179/('Bin Analysis'!M1179-1))</f>
        <v>#N/A</v>
      </c>
      <c r="O1179" s="27" t="e">
        <f>IF(M1179=FALSE,NA(),(VLOOKUP(1,C1182:K1201,4,FALSE))/(M1179-1))</f>
        <v>#N/A</v>
      </c>
      <c r="P1179" s="27" t="e">
        <f>IF(M1179=FALSE,NA(),SUM(J1182:J1201)/Weighting!$S$5)</f>
        <v>#N/A</v>
      </c>
      <c r="Q1179" s="27" t="e">
        <f>IF(M1179=FALSE,NA(),SUM(K1182:K1201)/Weighting!$S$6)</f>
        <v>#N/A</v>
      </c>
      <c r="R1179" s="27" t="e">
        <f>IF(M1179=FALSE,NA(),(VLOOKUP(1,G1182:K1201,3,FALSE))/(M1179-1))</f>
        <v>#N/A</v>
      </c>
      <c r="S1179" s="22" t="e">
        <f>IF(M1179=FALSE,NA(),IF(SUM(J1182:J1201)=2,"yes","no"))</f>
        <v>#N/A</v>
      </c>
      <c r="X1179" s="2" cm="2">
        <f t="array" ref="X1179:X1180">FREQUENCY(IF('Data Transformation'!$B$425:$B$6424='Bin Analysis'!L1179,'Data Transformation'!$G$425:$G$6424),'Data Transformation'!$U$11)</f>
        <v>0</v>
      </c>
      <c r="Y1179" s="2" cm="2">
        <f t="array" ref="Y1179:Y1180">FREQUENCY(IF('Data Transformation'!$B$425:$B$6424='Bin Analysis'!L1179,'Data Transformation'!$G$425:$G$6424),'Data Transformation'!$U$12)</f>
        <v>0</v>
      </c>
    </row>
    <row r="1180" spans="1:25" x14ac:dyDescent="0.25">
      <c r="A1180" s="14" t="s">
        <v>67</v>
      </c>
      <c r="B1180" t="s">
        <v>47</v>
      </c>
      <c r="C1180" t="s">
        <v>5</v>
      </c>
      <c r="D1180" t="s">
        <v>98</v>
      </c>
      <c r="E1180" t="s">
        <v>99</v>
      </c>
      <c r="F1180" t="s">
        <v>100</v>
      </c>
      <c r="G1180" t="s">
        <v>69</v>
      </c>
      <c r="H1180" t="s">
        <v>31</v>
      </c>
      <c r="I1180" t="s">
        <v>32</v>
      </c>
      <c r="J1180" t="s">
        <v>46</v>
      </c>
      <c r="K1180" s="14" t="s">
        <v>45</v>
      </c>
      <c r="M1180" s="14"/>
      <c r="X1180" s="2">
        <v>0</v>
      </c>
      <c r="Y1180" s="2">
        <v>0</v>
      </c>
    </row>
    <row r="1181" spans="1:25" x14ac:dyDescent="0.25">
      <c r="A1181" s="32"/>
      <c r="D1181" t="e">
        <f>IF(C1181=1,'Data Transformation'!$G$3+0.5*'Data Transformation'!$W$25,IF(C1182=1,D1182-'Data Transformation'!$W$25,FALSE))</f>
        <v>#NUM!</v>
      </c>
      <c r="E1181">
        <f t="array" ref="E1181">IF(ISLOGICAL(D1181),"",FREQUENCY(IF('Data Transformation'!$B$425:$B$8425='Bin Analysis'!$B1179,'Data Transformation'!$G$425:$G$8425),D1181))</f>
        <v>2001</v>
      </c>
      <c r="F1181" t="e">
        <f>IF(ISLOGICAL(D1181),"",E1181-E1180)</f>
        <v>#VALUE!</v>
      </c>
      <c r="M1181" s="14"/>
    </row>
    <row r="1182" spans="1:25" x14ac:dyDescent="0.25">
      <c r="A1182" s="32" t="e">
        <f>IF(Weighting!$P$6&gt;0,B1182,"")</f>
        <v>#NUM!</v>
      </c>
      <c r="B1182" t="e">
        <f>Weighting!$C$6</f>
        <v>#DIV/0!</v>
      </c>
      <c r="C1182" t="e">
        <f>Weighting!$F$6</f>
        <v>#NUM!</v>
      </c>
      <c r="D1182" t="e">
        <f>IF(C1182=1,'Data Transformation'!$G$3+0.5*'Data Transformation'!$W$25,IF(C1183=1,D1183-'Data Transformation'!$W$25,FALSE))</f>
        <v>#NUM!</v>
      </c>
      <c r="E1182">
        <f t="array" ref="E1182">IF(ISLOGICAL(D1182),"",FREQUENCY(IF('Data Transformation'!$B$425:$B$8425='Bin Analysis'!$B1179,'Data Transformation'!$G$425:$G$8425),D1182))</f>
        <v>2001</v>
      </c>
      <c r="F1182">
        <f>IF(ISLOGICAL(D1182),"",E1182-E1181)</f>
        <v>0</v>
      </c>
      <c r="G1182">
        <f>Weighting!$H$6</f>
        <v>1</v>
      </c>
      <c r="H1182">
        <f t="array" ref="H1182">FREQUENCY(IF('Data Transformation'!$B$4:$B$8425=B1179,'Data Transformation'!$G$4:$G$8425),'Bin Analysis'!$B1182)</f>
        <v>2073</v>
      </c>
      <c r="I1182">
        <f>H1182-H1181</f>
        <v>2073</v>
      </c>
      <c r="J1182">
        <f>IF(I1182=0,0,1)</f>
        <v>1</v>
      </c>
      <c r="K1182" t="e">
        <f>J1182*Weighting!$W$6</f>
        <v>#NUM!</v>
      </c>
      <c r="M1182" s="14"/>
    </row>
    <row r="1183" spans="1:25" x14ac:dyDescent="0.25">
      <c r="A1183" s="32" t="str">
        <f>IF(Weighting!$P$7&gt;0,B1183,"")</f>
        <v/>
      </c>
      <c r="B1183" t="e">
        <f>Weighting!$C$7</f>
        <v>#DIV/0!</v>
      </c>
      <c r="C1183" t="e">
        <f>Weighting!$F$7</f>
        <v>#NUM!</v>
      </c>
      <c r="D1183" t="e">
        <f>IF(C1183=1,'Data Transformation'!$G$3+0.5*'Data Transformation'!$W$25,IF(C1184=1,D1184-'Data Transformation'!$W$25,FALSE))</f>
        <v>#NUM!</v>
      </c>
      <c r="E1183">
        <f t="array" ref="E1183">IF(ISLOGICAL(D1183),"",FREQUENCY(IF('Data Transformation'!$B$425:$B$8425='Bin Analysis'!$B1179,'Data Transformation'!$G$425:$G$8425),D1183))</f>
        <v>2001</v>
      </c>
      <c r="F1183">
        <f t="shared" ref="F1183:F1201" si="147">IF(ISLOGICAL(D1183),"",E1183-E1182)</f>
        <v>0</v>
      </c>
      <c r="G1183">
        <f>Weighting!$H$7</f>
        <v>0</v>
      </c>
      <c r="H1183">
        <f t="array" ref="H1183">FREQUENCY(IF('Data Transformation'!$B$4:$B$8425=B1179,'Data Transformation'!$G$4:$G$8425),'Bin Analysis'!$B1183)</f>
        <v>2073</v>
      </c>
      <c r="I1183">
        <f t="shared" ref="I1183:I1201" si="148">H1183-H1182</f>
        <v>0</v>
      </c>
      <c r="J1183">
        <f>IF(I1183=0,0,1)</f>
        <v>0</v>
      </c>
      <c r="K1183">
        <f>J1183*Weighting!$W$7</f>
        <v>0</v>
      </c>
      <c r="M1183" s="14"/>
    </row>
    <row r="1184" spans="1:25" x14ac:dyDescent="0.25">
      <c r="A1184" s="32" t="str">
        <f>IF(Weighting!$P$8&gt;0,B1184,"")</f>
        <v/>
      </c>
      <c r="B1184" t="e">
        <f>Weighting!$C$8</f>
        <v>#DIV/0!</v>
      </c>
      <c r="C1184" t="e">
        <f>Weighting!$F$8</f>
        <v>#NUM!</v>
      </c>
      <c r="D1184" t="e">
        <f>IF(C1184=1,'Data Transformation'!$G$3+0.5*'Data Transformation'!$W$25,IF(C1185=1,D1185-'Data Transformation'!$W$25,FALSE))</f>
        <v>#NUM!</v>
      </c>
      <c r="E1184">
        <f t="array" ref="E1184">IF(ISLOGICAL(D1184),"",FREQUENCY(IF('Data Transformation'!$B$425:$B$8425='Bin Analysis'!$B1179,'Data Transformation'!$G$425:$G$8425),D1184))</f>
        <v>2001</v>
      </c>
      <c r="F1184">
        <f t="shared" si="147"/>
        <v>0</v>
      </c>
      <c r="G1184">
        <f>Weighting!$H$8</f>
        <v>0</v>
      </c>
      <c r="H1184">
        <f t="array" ref="H1184">FREQUENCY(IF('Data Transformation'!$B$4:$B$8425=B1179,'Data Transformation'!$G$4:$G$8425),'Bin Analysis'!$B1184)</f>
        <v>2073</v>
      </c>
      <c r="I1184">
        <f t="shared" si="148"/>
        <v>0</v>
      </c>
      <c r="J1184">
        <f t="shared" ref="J1184:J1201" si="149">IF(I1184=0,0,1)</f>
        <v>0</v>
      </c>
      <c r="K1184">
        <f>J1184*Weighting!$W$8</f>
        <v>0</v>
      </c>
      <c r="M1184" s="14"/>
    </row>
    <row r="1185" spans="1:13" x14ac:dyDescent="0.25">
      <c r="A1185" s="32" t="str">
        <f>IF(Weighting!$P$9&gt;0,B1185,"")</f>
        <v/>
      </c>
      <c r="B1185" s="50" t="e">
        <f>Weighting!$C$9</f>
        <v>#DIV/0!</v>
      </c>
      <c r="C1185" t="e">
        <f>Weighting!$F$9</f>
        <v>#NUM!</v>
      </c>
      <c r="D1185" t="e">
        <f>IF(C1185=1,'Data Transformation'!$G$3+0.5*'Data Transformation'!$W$25,IF(C1186=1,D1186-'Data Transformation'!$W$25,FALSE))</f>
        <v>#NUM!</v>
      </c>
      <c r="E1185">
        <f t="array" ref="E1185">IF(ISLOGICAL(D1185),"",FREQUENCY(IF('Data Transformation'!$B$425:$B$8425='Bin Analysis'!$B1179,'Data Transformation'!$G$425:$G$8425),D1185))</f>
        <v>2001</v>
      </c>
      <c r="F1185">
        <f t="shared" si="147"/>
        <v>0</v>
      </c>
      <c r="G1185">
        <f>Weighting!$H$9</f>
        <v>0</v>
      </c>
      <c r="H1185">
        <f t="array" ref="H1185">FREQUENCY(IF('Data Transformation'!$B$4:$B$8425=B1179,'Data Transformation'!$G$4:$G$8425),'Bin Analysis'!$B1185)</f>
        <v>2073</v>
      </c>
      <c r="I1185">
        <f t="shared" si="148"/>
        <v>0</v>
      </c>
      <c r="J1185">
        <f t="shared" si="149"/>
        <v>0</v>
      </c>
      <c r="K1185">
        <f>J1185*Weighting!$W$9</f>
        <v>0</v>
      </c>
      <c r="M1185" s="14"/>
    </row>
    <row r="1186" spans="1:13" x14ac:dyDescent="0.25">
      <c r="A1186" s="32" t="str">
        <f>IF(Weighting!$P$10&gt;0,B1186,"")</f>
        <v/>
      </c>
      <c r="B1186" t="e">
        <f>Weighting!$C$10</f>
        <v>#DIV/0!</v>
      </c>
      <c r="C1186" t="e">
        <f>Weighting!$F$10</f>
        <v>#NUM!</v>
      </c>
      <c r="D1186" t="e">
        <f>IF(C1186=1,'Data Transformation'!$G$3+0.5*'Data Transformation'!$W$25,IF(C1187=1,D1187-'Data Transformation'!$W$25,FALSE))</f>
        <v>#NUM!</v>
      </c>
      <c r="E1186">
        <f t="array" ref="E1186">IF(ISLOGICAL(D1186),"",FREQUENCY(IF('Data Transformation'!$B$425:$B$8425='Bin Analysis'!$B1179,'Data Transformation'!$G$425:$G$8425),D1186))</f>
        <v>2001</v>
      </c>
      <c r="F1186">
        <f t="shared" si="147"/>
        <v>0</v>
      </c>
      <c r="G1186">
        <f>Weighting!$H$10</f>
        <v>0</v>
      </c>
      <c r="H1186">
        <f t="array" ref="H1186">FREQUENCY(IF('Data Transformation'!$B$4:$B$8425=B1179,'Data Transformation'!$G$4:$G$8425),'Bin Analysis'!$B1186)</f>
        <v>2073</v>
      </c>
      <c r="I1186">
        <f t="shared" si="148"/>
        <v>0</v>
      </c>
      <c r="J1186">
        <f t="shared" si="149"/>
        <v>0</v>
      </c>
      <c r="K1186">
        <f>J1186*Weighting!$W$10</f>
        <v>0</v>
      </c>
      <c r="M1186" s="14"/>
    </row>
    <row r="1187" spans="1:13" x14ac:dyDescent="0.25">
      <c r="A1187" s="32" t="str">
        <f>IF(Weighting!$P$11&gt;0,B1187,"")</f>
        <v/>
      </c>
      <c r="B1187" t="e">
        <f>Weighting!$C$11</f>
        <v>#DIV/0!</v>
      </c>
      <c r="C1187" t="e">
        <f>Weighting!$F$11</f>
        <v>#NUM!</v>
      </c>
      <c r="D1187" t="e">
        <f>IF(C1187=1,'Data Transformation'!$G$3+0.5*'Data Transformation'!$W$25,IF(C1188=1,D1188-'Data Transformation'!$W$25,FALSE))</f>
        <v>#NUM!</v>
      </c>
      <c r="E1187">
        <f t="array" ref="E1187">IF(ISLOGICAL(D1187),"",FREQUENCY(IF('Data Transformation'!$B$425:$B$8425='Bin Analysis'!$B1179,'Data Transformation'!$G$425:$G$8425),D1187))</f>
        <v>2001</v>
      </c>
      <c r="F1187">
        <f t="shared" si="147"/>
        <v>0</v>
      </c>
      <c r="G1187">
        <f>Weighting!$H$11</f>
        <v>0</v>
      </c>
      <c r="H1187">
        <f t="array" ref="H1187">FREQUENCY(IF('Data Transformation'!$B$4:$B$8425=B1179,'Data Transformation'!$G$4:$G$8425),'Bin Analysis'!$B1187)</f>
        <v>2073</v>
      </c>
      <c r="I1187">
        <f t="shared" si="148"/>
        <v>0</v>
      </c>
      <c r="J1187">
        <f t="shared" si="149"/>
        <v>0</v>
      </c>
      <c r="K1187">
        <f>J1187*Weighting!$W$11</f>
        <v>0</v>
      </c>
      <c r="M1187" s="14"/>
    </row>
    <row r="1188" spans="1:13" x14ac:dyDescent="0.25">
      <c r="A1188" s="32" t="str">
        <f>IF(Weighting!$P$12&gt;0,B1188,"")</f>
        <v/>
      </c>
      <c r="B1188" t="e">
        <f>Weighting!$C$12</f>
        <v>#DIV/0!</v>
      </c>
      <c r="C1188" t="e">
        <f>Weighting!$F$12</f>
        <v>#NUM!</v>
      </c>
      <c r="D1188" t="e">
        <f>IF(C1188=1,'Data Transformation'!$G$3+0.5*'Data Transformation'!$W$25,IF(C1189=1,D1189-'Data Transformation'!$W$25,FALSE))</f>
        <v>#NUM!</v>
      </c>
      <c r="E1188">
        <f t="array" ref="E1188">IF(ISLOGICAL(D1188),"",FREQUENCY(IF('Data Transformation'!$B$425:$B$8425='Bin Analysis'!$B1179,'Data Transformation'!$G$425:$G$8425),D1188))</f>
        <v>2001</v>
      </c>
      <c r="F1188">
        <f t="shared" si="147"/>
        <v>0</v>
      </c>
      <c r="G1188">
        <f>Weighting!$H$12</f>
        <v>0</v>
      </c>
      <c r="H1188">
        <f t="array" ref="H1188">FREQUENCY(IF('Data Transformation'!$B$4:$B$8425=B1179,'Data Transformation'!$G$4:$G$8425),'Bin Analysis'!$B1188)</f>
        <v>2073</v>
      </c>
      <c r="I1188">
        <f t="shared" si="148"/>
        <v>0</v>
      </c>
      <c r="J1188">
        <f t="shared" si="149"/>
        <v>0</v>
      </c>
      <c r="K1188">
        <f>J1188*Weighting!$W$12</f>
        <v>0</v>
      </c>
      <c r="M1188" s="14"/>
    </row>
    <row r="1189" spans="1:13" x14ac:dyDescent="0.25">
      <c r="A1189" s="32" t="str">
        <f>IF(Weighting!$P$13&gt;0,B1189,"")</f>
        <v/>
      </c>
      <c r="B1189" t="e">
        <f>Weighting!$C$13</f>
        <v>#DIV/0!</v>
      </c>
      <c r="C1189" t="e">
        <f>Weighting!$F$13</f>
        <v>#NUM!</v>
      </c>
      <c r="D1189" t="e">
        <f>IF(C1189=1,'Data Transformation'!$G$3+0.5*'Data Transformation'!$W$25,IF(C1190=1,D1190-'Data Transformation'!$W$25,FALSE))</f>
        <v>#NUM!</v>
      </c>
      <c r="E1189">
        <f t="array" ref="E1189">IF(ISLOGICAL(D1189),"",FREQUENCY(IF('Data Transformation'!$B$425:$B$8425='Bin Analysis'!$B1179,'Data Transformation'!$G$425:$G$8425),D1189))</f>
        <v>2001</v>
      </c>
      <c r="F1189">
        <f t="shared" si="147"/>
        <v>0</v>
      </c>
      <c r="G1189">
        <f>Weighting!$H$13</f>
        <v>0</v>
      </c>
      <c r="H1189">
        <f t="array" ref="H1189">FREQUENCY(IF('Data Transformation'!$B$4:$B$8425=B1179,'Data Transformation'!$G$4:$G$8425),'Bin Analysis'!$B1189)</f>
        <v>2073</v>
      </c>
      <c r="I1189">
        <f t="shared" si="148"/>
        <v>0</v>
      </c>
      <c r="J1189">
        <f t="shared" si="149"/>
        <v>0</v>
      </c>
      <c r="K1189">
        <f>J1189*Weighting!$W$13</f>
        <v>0</v>
      </c>
      <c r="M1189" s="14"/>
    </row>
    <row r="1190" spans="1:13" x14ac:dyDescent="0.25">
      <c r="A1190" s="32" t="str">
        <f>IF(Weighting!$P$14&gt;0,B1190,"")</f>
        <v/>
      </c>
      <c r="B1190" t="e">
        <f>Weighting!$C$14</f>
        <v>#DIV/0!</v>
      </c>
      <c r="C1190" t="e">
        <f>Weighting!$F$14</f>
        <v>#NUM!</v>
      </c>
      <c r="D1190" t="e">
        <f>IF(C1190=1,'Data Transformation'!$G$3+0.5*'Data Transformation'!$W$25,IF(C1191=1,D1191-'Data Transformation'!$W$25,FALSE))</f>
        <v>#NUM!</v>
      </c>
      <c r="E1190">
        <f t="array" ref="E1190">IF(ISLOGICAL(D1190),"",FREQUENCY(IF('Data Transformation'!$B$425:$B$8425='Bin Analysis'!$B1179,'Data Transformation'!$G$425:$G$8425),D1190))</f>
        <v>2001</v>
      </c>
      <c r="F1190">
        <f t="shared" si="147"/>
        <v>0</v>
      </c>
      <c r="G1190">
        <f>Weighting!$H$14</f>
        <v>0</v>
      </c>
      <c r="H1190">
        <f t="array" ref="H1190">FREQUENCY(IF('Data Transformation'!$B$4:$B$8425=B1179,'Data Transformation'!$G$4:$G$8425),'Bin Analysis'!$B1190)</f>
        <v>2073</v>
      </c>
      <c r="I1190">
        <f t="shared" si="148"/>
        <v>0</v>
      </c>
      <c r="J1190">
        <f t="shared" si="149"/>
        <v>0</v>
      </c>
      <c r="K1190">
        <f>J1190*Weighting!$W$14</f>
        <v>0</v>
      </c>
      <c r="M1190" s="14"/>
    </row>
    <row r="1191" spans="1:13" x14ac:dyDescent="0.25">
      <c r="A1191" s="32" t="str">
        <f>IF(Weighting!$P$15&gt;0,B1191,"")</f>
        <v/>
      </c>
      <c r="B1191" t="e">
        <f>Weighting!$C$15</f>
        <v>#DIV/0!</v>
      </c>
      <c r="C1191" t="e">
        <f>Weighting!$F$15</f>
        <v>#NUM!</v>
      </c>
      <c r="D1191" t="e">
        <f>IF(C1191=1,'Data Transformation'!$G$3+0.5*'Data Transformation'!$W$25,IF(C1192=1,D1192-'Data Transformation'!$W$25,FALSE))</f>
        <v>#NUM!</v>
      </c>
      <c r="E1191">
        <f t="array" ref="E1191">IF(ISLOGICAL(D1191),"",FREQUENCY(IF('Data Transformation'!$B$425:$B$8425='Bin Analysis'!$B1179,'Data Transformation'!$G$425:$G$8425),D1191))</f>
        <v>2001</v>
      </c>
      <c r="F1191">
        <f t="shared" si="147"/>
        <v>0</v>
      </c>
      <c r="G1191">
        <f>Weighting!$H$15</f>
        <v>0</v>
      </c>
      <c r="H1191">
        <f t="array" ref="H1191">FREQUENCY(IF('Data Transformation'!$B$4:$B$8425=B1179,'Data Transformation'!$G$4:$G$8425),'Bin Analysis'!$B1191)</f>
        <v>2073</v>
      </c>
      <c r="I1191">
        <f t="shared" si="148"/>
        <v>0</v>
      </c>
      <c r="J1191">
        <f t="shared" si="149"/>
        <v>0</v>
      </c>
      <c r="K1191">
        <f>J1191*Weighting!$W$15</f>
        <v>0</v>
      </c>
      <c r="M1191" s="14"/>
    </row>
    <row r="1192" spans="1:13" x14ac:dyDescent="0.25">
      <c r="A1192" s="32" t="str">
        <f>IF(Weighting!$P$16&gt;0,B1192,"")</f>
        <v/>
      </c>
      <c r="B1192" t="e">
        <f>Weighting!$C$16</f>
        <v>#DIV/0!</v>
      </c>
      <c r="C1192" t="e">
        <f>Weighting!$F$16</f>
        <v>#NUM!</v>
      </c>
      <c r="D1192" t="e">
        <f>IF(C1192=1,'Data Transformation'!$G$3+0.5*'Data Transformation'!$W$25,IF(C1193=1,D1193-'Data Transformation'!$W$25,FALSE))</f>
        <v>#NUM!</v>
      </c>
      <c r="E1192">
        <f t="array" ref="E1192">IF(ISLOGICAL(D1192),"",FREQUENCY(IF('Data Transformation'!$B$425:$B$8425='Bin Analysis'!$B1179,'Data Transformation'!$G$425:$G$8425),D1192))</f>
        <v>2001</v>
      </c>
      <c r="F1192">
        <f t="shared" si="147"/>
        <v>0</v>
      </c>
      <c r="G1192">
        <f>Weighting!$H$16</f>
        <v>0</v>
      </c>
      <c r="H1192">
        <f t="array" ref="H1192">FREQUENCY(IF('Data Transformation'!$B$4:$B$8425=B1179,'Data Transformation'!$G$4:$G$8425),'Bin Analysis'!$B1192)</f>
        <v>2073</v>
      </c>
      <c r="I1192">
        <f t="shared" si="148"/>
        <v>0</v>
      </c>
      <c r="J1192">
        <f t="shared" si="149"/>
        <v>0</v>
      </c>
      <c r="K1192">
        <f>J1192*Weighting!$W$16</f>
        <v>0</v>
      </c>
      <c r="M1192" s="14"/>
    </row>
    <row r="1193" spans="1:13" x14ac:dyDescent="0.25">
      <c r="A1193" s="32" t="str">
        <f>IF(Weighting!$P$17&gt;0,B1193,"")</f>
        <v/>
      </c>
      <c r="B1193" t="e">
        <f>Weighting!$C$17</f>
        <v>#DIV/0!</v>
      </c>
      <c r="C1193" t="e">
        <f>Weighting!$F$17</f>
        <v>#NUM!</v>
      </c>
      <c r="D1193" t="e">
        <f>IF(C1193=1,'Data Transformation'!$G$3+0.5*'Data Transformation'!$W$25,IF(C1194=1,D1194-'Data Transformation'!$W$25,FALSE))</f>
        <v>#NUM!</v>
      </c>
      <c r="E1193">
        <f t="array" ref="E1193">IF(ISLOGICAL(D1193),"",FREQUENCY(IF('Data Transformation'!$B$425:$B$8425='Bin Analysis'!$B1179,'Data Transformation'!$G$425:$G$8425),D1193))</f>
        <v>2001</v>
      </c>
      <c r="F1193">
        <f t="shared" si="147"/>
        <v>0</v>
      </c>
      <c r="G1193">
        <f>Weighting!$H$17</f>
        <v>0</v>
      </c>
      <c r="H1193">
        <f t="array" ref="H1193">FREQUENCY(IF('Data Transformation'!$B$4:$B$8425=B1179,'Data Transformation'!$G$4:$G$8425),'Bin Analysis'!$B1193)</f>
        <v>2073</v>
      </c>
      <c r="I1193">
        <f t="shared" si="148"/>
        <v>0</v>
      </c>
      <c r="J1193">
        <f t="shared" si="149"/>
        <v>0</v>
      </c>
      <c r="K1193">
        <f>J1193*Weighting!$W$17</f>
        <v>0</v>
      </c>
      <c r="M1193" s="14"/>
    </row>
    <row r="1194" spans="1:13" x14ac:dyDescent="0.25">
      <c r="A1194" s="32" t="str">
        <f>IF(Weighting!$P$18&gt;0,B1194,"")</f>
        <v/>
      </c>
      <c r="B1194" t="e">
        <f>Weighting!$C$18</f>
        <v>#DIV/0!</v>
      </c>
      <c r="C1194" t="e">
        <f>Weighting!$F$18</f>
        <v>#NUM!</v>
      </c>
      <c r="D1194" t="e">
        <f>IF(C1194=1,'Data Transformation'!$G$3+0.5*'Data Transformation'!$W$25,IF(C1195=1,D1195-'Data Transformation'!$W$25,FALSE))</f>
        <v>#NUM!</v>
      </c>
      <c r="E1194">
        <f t="array" ref="E1194">IF(ISLOGICAL(D1194),"",FREQUENCY(IF('Data Transformation'!$B$425:$B$8425='Bin Analysis'!$B1179,'Data Transformation'!$G$425:$G$8425),D1194))</f>
        <v>2001</v>
      </c>
      <c r="F1194">
        <f t="shared" si="147"/>
        <v>0</v>
      </c>
      <c r="G1194">
        <f>Weighting!$H$18</f>
        <v>0</v>
      </c>
      <c r="H1194">
        <f t="array" ref="H1194">FREQUENCY(IF('Data Transformation'!$B$4:$B$8425=B1179,'Data Transformation'!$G$4:$G$8425),'Bin Analysis'!$B1194)</f>
        <v>2073</v>
      </c>
      <c r="I1194">
        <f t="shared" si="148"/>
        <v>0</v>
      </c>
      <c r="J1194">
        <f t="shared" si="149"/>
        <v>0</v>
      </c>
      <c r="K1194">
        <f>J1194*Weighting!$W$18</f>
        <v>0</v>
      </c>
      <c r="M1194" s="14"/>
    </row>
    <row r="1195" spans="1:13" x14ac:dyDescent="0.25">
      <c r="A1195" s="32" t="str">
        <f>IF(Weighting!$P$19&gt;0,B1195,"")</f>
        <v/>
      </c>
      <c r="B1195" t="e">
        <f>Weighting!$C$19</f>
        <v>#DIV/0!</v>
      </c>
      <c r="C1195" t="e">
        <f>Weighting!$F$19</f>
        <v>#NUM!</v>
      </c>
      <c r="D1195" t="e">
        <f>IF(C1195=1,'Data Transformation'!$G$3+0.5*'Data Transformation'!$W$25,IF(C1196=1,D1196-'Data Transformation'!$W$25,FALSE))</f>
        <v>#NUM!</v>
      </c>
      <c r="E1195">
        <f t="array" ref="E1195">IF(ISLOGICAL(D1195),"",FREQUENCY(IF('Data Transformation'!$B$425:$B$8425='Bin Analysis'!$B1179,'Data Transformation'!$G$425:$G$8425),D1195))</f>
        <v>2001</v>
      </c>
      <c r="F1195">
        <f t="shared" si="147"/>
        <v>0</v>
      </c>
      <c r="G1195">
        <f>Weighting!$H$19</f>
        <v>0</v>
      </c>
      <c r="H1195">
        <f t="array" ref="H1195">FREQUENCY(IF('Data Transformation'!$B$4:$B$8425=B1179,'Data Transformation'!$G$4:$G$8425),'Bin Analysis'!$B1195)</f>
        <v>2073</v>
      </c>
      <c r="I1195">
        <f t="shared" si="148"/>
        <v>0</v>
      </c>
      <c r="J1195">
        <f t="shared" si="149"/>
        <v>0</v>
      </c>
      <c r="K1195">
        <f>J1195*Weighting!$W$19</f>
        <v>0</v>
      </c>
      <c r="M1195" s="14"/>
    </row>
    <row r="1196" spans="1:13" x14ac:dyDescent="0.25">
      <c r="A1196" s="32" t="str">
        <f>IF(Weighting!$P$20&gt;0,B1196,"")</f>
        <v/>
      </c>
      <c r="B1196" t="e">
        <f>Weighting!$C$20</f>
        <v>#DIV/0!</v>
      </c>
      <c r="C1196" t="e">
        <f>Weighting!$F$20</f>
        <v>#NUM!</v>
      </c>
      <c r="D1196" t="e">
        <f>IF(C1196=1,'Data Transformation'!$G$3+0.5*'Data Transformation'!$W$25,IF(C1197=1,D1197-'Data Transformation'!$W$25,FALSE))</f>
        <v>#NUM!</v>
      </c>
      <c r="E1196">
        <f t="array" ref="E1196">IF(ISLOGICAL(D1196),"",FREQUENCY(IF('Data Transformation'!$B$425:$B$8425='Bin Analysis'!$B1179,'Data Transformation'!$G$425:$G$8425),D1196))</f>
        <v>2001</v>
      </c>
      <c r="F1196">
        <f t="shared" si="147"/>
        <v>0</v>
      </c>
      <c r="G1196">
        <f>Weighting!$H$20</f>
        <v>0</v>
      </c>
      <c r="H1196">
        <f t="array" ref="H1196">FREQUENCY(IF('Data Transformation'!$B$4:$B$8425=B1179,'Data Transformation'!$G$4:$G$8425),'Bin Analysis'!$B1196)</f>
        <v>2073</v>
      </c>
      <c r="I1196">
        <f t="shared" si="148"/>
        <v>0</v>
      </c>
      <c r="J1196">
        <f t="shared" si="149"/>
        <v>0</v>
      </c>
      <c r="K1196">
        <f>J1196*Weighting!$W$20</f>
        <v>0</v>
      </c>
      <c r="M1196" s="14"/>
    </row>
    <row r="1197" spans="1:13" x14ac:dyDescent="0.25">
      <c r="A1197" s="32" t="str">
        <f>IF(Weighting!$P$21&gt;0,B1197,"")</f>
        <v/>
      </c>
      <c r="B1197" t="e">
        <f>Weighting!$C$21</f>
        <v>#DIV/0!</v>
      </c>
      <c r="C1197" t="e">
        <f>Weighting!$F$21</f>
        <v>#NUM!</v>
      </c>
      <c r="D1197" t="e">
        <f>IF(C1197=1,'Data Transformation'!$G$3+0.5*'Data Transformation'!$W$25,IF(C1198=1,D1198-'Data Transformation'!$W$25,FALSE))</f>
        <v>#NUM!</v>
      </c>
      <c r="E1197">
        <f t="array" ref="E1197">IF(ISLOGICAL(D1197),"",FREQUENCY(IF('Data Transformation'!$B$425:$B$8425='Bin Analysis'!$B1179,'Data Transformation'!$G$425:$G$8425),D1197))</f>
        <v>2001</v>
      </c>
      <c r="F1197">
        <f t="shared" si="147"/>
        <v>0</v>
      </c>
      <c r="G1197">
        <f>Weighting!$H$21</f>
        <v>0</v>
      </c>
      <c r="H1197">
        <f t="array" ref="H1197">FREQUENCY(IF('Data Transformation'!$B$4:$B$8425=B1179,'Data Transformation'!$G$4:$G$8425),'Bin Analysis'!$B1197)</f>
        <v>2073</v>
      </c>
      <c r="I1197">
        <f t="shared" si="148"/>
        <v>0</v>
      </c>
      <c r="J1197">
        <f t="shared" si="149"/>
        <v>0</v>
      </c>
      <c r="K1197">
        <f>J1197*Weighting!$W$21</f>
        <v>0</v>
      </c>
      <c r="M1197" s="14"/>
    </row>
    <row r="1198" spans="1:13" x14ac:dyDescent="0.25">
      <c r="A1198" s="32" t="str">
        <f>IF(Weighting!$P$22&gt;0,B1198,"")</f>
        <v/>
      </c>
      <c r="B1198" t="e">
        <f>Weighting!$C$22</f>
        <v>#DIV/0!</v>
      </c>
      <c r="C1198" t="e">
        <f>Weighting!$F$22</f>
        <v>#NUM!</v>
      </c>
      <c r="D1198" t="e">
        <f>IF(C1198=1,'Data Transformation'!$G$3+0.5*'Data Transformation'!$W$25,IF(C1199=1,D1199-'Data Transformation'!$W$25,FALSE))</f>
        <v>#NUM!</v>
      </c>
      <c r="E1198">
        <f t="array" ref="E1198">IF(ISLOGICAL(D1198),"",FREQUENCY(IF('Data Transformation'!$B$425:$B$8425='Bin Analysis'!$B1179,'Data Transformation'!$G$425:$G$8425),D1198))</f>
        <v>2001</v>
      </c>
      <c r="F1198">
        <f t="shared" si="147"/>
        <v>0</v>
      </c>
      <c r="G1198">
        <f>Weighting!$H$22</f>
        <v>0</v>
      </c>
      <c r="H1198">
        <f t="array" ref="H1198">FREQUENCY(IF('Data Transformation'!$B$4:$B$8425=B1179,'Data Transformation'!$G$4:$G$8425),'Bin Analysis'!$B1198)</f>
        <v>2073</v>
      </c>
      <c r="I1198">
        <f t="shared" si="148"/>
        <v>0</v>
      </c>
      <c r="J1198">
        <f t="shared" si="149"/>
        <v>0</v>
      </c>
      <c r="K1198">
        <f>J1198*Weighting!$W$22</f>
        <v>0</v>
      </c>
      <c r="M1198" s="14"/>
    </row>
    <row r="1199" spans="1:13" x14ac:dyDescent="0.25">
      <c r="A1199" s="32" t="str">
        <f>IF(Weighting!$P$23&gt;0,B1199,"")</f>
        <v/>
      </c>
      <c r="B1199" t="e">
        <f>Weighting!$C$23</f>
        <v>#DIV/0!</v>
      </c>
      <c r="C1199" t="e">
        <f>Weighting!$F$23</f>
        <v>#NUM!</v>
      </c>
      <c r="D1199" t="e">
        <f>IF(C1199=1,'Data Transformation'!$G$3+0.5*'Data Transformation'!$W$25,IF(C1200=1,D1200-'Data Transformation'!$W$25,FALSE))</f>
        <v>#NUM!</v>
      </c>
      <c r="E1199">
        <f t="array" ref="E1199">IF(ISLOGICAL(D1199),"",FREQUENCY(IF('Data Transformation'!$B$425:$B$8425='Bin Analysis'!$B1179,'Data Transformation'!$G$425:$G$8425),D1199))</f>
        <v>2001</v>
      </c>
      <c r="F1199">
        <f t="shared" si="147"/>
        <v>0</v>
      </c>
      <c r="G1199">
        <f>Weighting!$H$23</f>
        <v>0</v>
      </c>
      <c r="H1199">
        <f t="array" ref="H1199">FREQUENCY(IF('Data Transformation'!$B$4:$B$8425=B1179,'Data Transformation'!$G$4:$G$8425),'Bin Analysis'!$B1199)</f>
        <v>2073</v>
      </c>
      <c r="I1199">
        <f t="shared" si="148"/>
        <v>0</v>
      </c>
      <c r="J1199">
        <f t="shared" si="149"/>
        <v>0</v>
      </c>
      <c r="K1199">
        <f>J1199*Weighting!$W$23</f>
        <v>0</v>
      </c>
      <c r="M1199" s="14"/>
    </row>
    <row r="1200" spans="1:13" x14ac:dyDescent="0.25">
      <c r="A1200" s="32" t="str">
        <f>IF(Weighting!$P$24&gt;0,B1200,"")</f>
        <v/>
      </c>
      <c r="B1200" t="e">
        <f>Weighting!$C$24</f>
        <v>#DIV/0!</v>
      </c>
      <c r="C1200" t="e">
        <f>Weighting!$F$24</f>
        <v>#NUM!</v>
      </c>
      <c r="D1200" t="e">
        <f>IF(C1200=1,'Data Transformation'!$G$3+0.5*'Data Transformation'!$W$25,IF(C1201=1,D1201-'Data Transformation'!$W$25,FALSE))</f>
        <v>#NUM!</v>
      </c>
      <c r="E1200">
        <f t="array" ref="E1200">IF(ISLOGICAL(D1200),"",FREQUENCY(IF('Data Transformation'!$B$425:$B$8425='Bin Analysis'!$B1179,'Data Transformation'!$G$425:$G$8425),D1200))</f>
        <v>2001</v>
      </c>
      <c r="F1200">
        <f t="shared" si="147"/>
        <v>0</v>
      </c>
      <c r="G1200">
        <f>Weighting!$H$24</f>
        <v>0</v>
      </c>
      <c r="H1200">
        <f t="array" ref="H1200">FREQUENCY(IF('Data Transformation'!$B$4:$B$8425=B1179,'Data Transformation'!$G$4:$G$8425),'Bin Analysis'!$B1200)</f>
        <v>2073</v>
      </c>
      <c r="I1200">
        <f t="shared" si="148"/>
        <v>0</v>
      </c>
      <c r="J1200">
        <f t="shared" si="149"/>
        <v>0</v>
      </c>
      <c r="K1200">
        <f>J1200*Weighting!$W$24</f>
        <v>0</v>
      </c>
      <c r="M1200" s="14"/>
    </row>
    <row r="1201" spans="1:25" x14ac:dyDescent="0.25">
      <c r="A1201" s="32" t="str">
        <f>IF(Weighting!$P$25&gt;0,B1201,"")</f>
        <v/>
      </c>
      <c r="B1201" t="e">
        <f>Weighting!$C$25</f>
        <v>#DIV/0!</v>
      </c>
      <c r="C1201" t="e">
        <f>Weighting!$F$25</f>
        <v>#NUM!</v>
      </c>
      <c r="D1201" t="e">
        <f>IF(C1201=1,'Data Transformation'!$G$3+0.5*'Data Transformation'!$W$25,IF(C1202=1,D1202-'Data Transformation'!$W$25,FALSE))</f>
        <v>#NUM!</v>
      </c>
      <c r="E1201">
        <f t="array" ref="E1201">IF(ISLOGICAL(D1201),"",FREQUENCY(IF('Data Transformation'!$B$425:$B$8425='Bin Analysis'!$B1179,'Data Transformation'!$G$425:$G$8425),D1201))</f>
        <v>2001</v>
      </c>
      <c r="F1201">
        <f t="shared" si="147"/>
        <v>0</v>
      </c>
      <c r="G1201">
        <f>Weighting!$H$25</f>
        <v>0</v>
      </c>
      <c r="H1201">
        <f t="array" ref="H1201">FREQUENCY(IF('Data Transformation'!$B$4:$B$8425=B1179,'Data Transformation'!$G$4:$G$8425),'Bin Analysis'!$B1201)</f>
        <v>2073</v>
      </c>
      <c r="I1201">
        <f t="shared" si="148"/>
        <v>0</v>
      </c>
      <c r="J1201">
        <f t="shared" si="149"/>
        <v>0</v>
      </c>
      <c r="K1201">
        <f>J1201*Weighting!$W$25</f>
        <v>0</v>
      </c>
      <c r="M1201" s="14"/>
    </row>
    <row r="1202" spans="1:25" x14ac:dyDescent="0.25">
      <c r="N1202" s="57"/>
      <c r="O1202"/>
      <c r="P1202"/>
      <c r="Q1202"/>
      <c r="R1202"/>
    </row>
    <row r="1203" spans="1:25" ht="23.25" x14ac:dyDescent="0.35">
      <c r="A1203" s="21" t="s">
        <v>0</v>
      </c>
      <c r="B1203" s="21" t="str">
        <f>IFERROR(VLOOKUP(C1203,'Data Transformation'!$L$6:$M$426,2,FALSE),"")</f>
        <v/>
      </c>
      <c r="C1203" s="21">
        <f>C1179+1</f>
        <v>50</v>
      </c>
      <c r="D1203" s="21"/>
      <c r="E1203" s="21"/>
      <c r="F1203" s="21"/>
      <c r="G1203" s="21"/>
      <c r="H1203" s="22"/>
      <c r="I1203" s="22"/>
      <c r="J1203" s="22"/>
      <c r="K1203" s="21"/>
      <c r="L1203" s="21" t="str">
        <f>B1203</f>
        <v/>
      </c>
      <c r="M1203" s="23" t="e">
        <f>INDEX('Data Transformation'!$O$4:$O$424,MATCH($B1203,'Data Transformation'!$M$4:$M$424,0),MATCH($M$2,'Data Transformation'!$O$3,0))</f>
        <v>#N/A</v>
      </c>
      <c r="N1203" s="27" t="e">
        <f>IF('Input and Summary Results'!$J$16="minimum",'Bin Analysis'!X1204/(M1203-1),'Bin Analysis'!Y1203/('Bin Analysis'!M1203-1))</f>
        <v>#N/A</v>
      </c>
      <c r="O1203" s="27" t="e">
        <f>IF(M1203=FALSE,NA(),(VLOOKUP(1,C1206:K1225,4,FALSE))/(M1203-1))</f>
        <v>#N/A</v>
      </c>
      <c r="P1203" s="27" t="e">
        <f>IF(M1203=FALSE,NA(),SUM(J1206:J1225)/Weighting!$S$5)</f>
        <v>#N/A</v>
      </c>
      <c r="Q1203" s="27" t="e">
        <f>IF(M1203=FALSE,NA(),SUM(K1206:K1225)/Weighting!$S$6)</f>
        <v>#N/A</v>
      </c>
      <c r="R1203" s="27" t="e">
        <f>IF(M1203=FALSE,NA(),(VLOOKUP(1,G1206:K1225,3,FALSE))/(M1203-1))</f>
        <v>#N/A</v>
      </c>
      <c r="S1203" s="22" t="e">
        <f>IF(M1203=FALSE,NA(),IF(SUM(J1206:J1225)=2,"yes","no"))</f>
        <v>#N/A</v>
      </c>
      <c r="X1203" s="2" cm="2">
        <f t="array" ref="X1203:X1204">FREQUENCY(IF('Data Transformation'!$B$425:$B$6424='Bin Analysis'!L1203,'Data Transformation'!$G$425:$G$6424),'Data Transformation'!$U$11)</f>
        <v>0</v>
      </c>
      <c r="Y1203" s="2" cm="2">
        <f t="array" ref="Y1203:Y1204">FREQUENCY(IF('Data Transformation'!$B$425:$B$6424='Bin Analysis'!L1203,'Data Transformation'!$G$425:$G$6424),'Data Transformation'!$U$12)</f>
        <v>0</v>
      </c>
    </row>
    <row r="1204" spans="1:25" x14ac:dyDescent="0.25">
      <c r="A1204" s="14" t="s">
        <v>67</v>
      </c>
      <c r="B1204" t="s">
        <v>47</v>
      </c>
      <c r="C1204" t="s">
        <v>5</v>
      </c>
      <c r="D1204" t="s">
        <v>98</v>
      </c>
      <c r="E1204" t="s">
        <v>99</v>
      </c>
      <c r="F1204" t="s">
        <v>100</v>
      </c>
      <c r="G1204" t="s">
        <v>69</v>
      </c>
      <c r="H1204" t="s">
        <v>31</v>
      </c>
      <c r="I1204" t="s">
        <v>32</v>
      </c>
      <c r="J1204" t="s">
        <v>46</v>
      </c>
      <c r="K1204" s="14" t="s">
        <v>45</v>
      </c>
      <c r="M1204" s="14"/>
      <c r="X1204" s="2">
        <v>0</v>
      </c>
      <c r="Y1204" s="2">
        <v>0</v>
      </c>
    </row>
    <row r="1205" spans="1:25" x14ac:dyDescent="0.25">
      <c r="A1205" s="32"/>
      <c r="D1205" t="e">
        <f>IF(C1205=1,'Data Transformation'!$G$3+0.5*'Data Transformation'!$W$25,IF(C1206=1,D1206-'Data Transformation'!$W$25,FALSE))</f>
        <v>#NUM!</v>
      </c>
      <c r="E1205">
        <f t="array" ref="E1205">IF(ISLOGICAL(D1205),"",FREQUENCY(IF('Data Transformation'!$B$425:$B$8425='Bin Analysis'!$B1203,'Data Transformation'!$G$425:$G$8425),D1205))</f>
        <v>2001</v>
      </c>
      <c r="F1205" t="e">
        <f>IF(ISLOGICAL(D1205),"",E1205-E1204)</f>
        <v>#VALUE!</v>
      </c>
      <c r="M1205" s="14"/>
    </row>
    <row r="1206" spans="1:25" x14ac:dyDescent="0.25">
      <c r="A1206" s="32" t="e">
        <f>IF(Weighting!$P$6&gt;0,B1206,"")</f>
        <v>#NUM!</v>
      </c>
      <c r="B1206" t="e">
        <f>Weighting!$C$6</f>
        <v>#DIV/0!</v>
      </c>
      <c r="C1206" t="e">
        <f>Weighting!$F$6</f>
        <v>#NUM!</v>
      </c>
      <c r="D1206" t="e">
        <f>IF(C1206=1,'Data Transformation'!$G$3+0.5*'Data Transformation'!$W$25,IF(C1207=1,D1207-'Data Transformation'!$W$25,FALSE))</f>
        <v>#NUM!</v>
      </c>
      <c r="E1206">
        <f t="array" ref="E1206">IF(ISLOGICAL(D1206),"",FREQUENCY(IF('Data Transformation'!$B$425:$B$8425='Bin Analysis'!$B1203,'Data Transformation'!$G$425:$G$8425),D1206))</f>
        <v>2001</v>
      </c>
      <c r="F1206">
        <f>IF(ISLOGICAL(D1206),"",E1206-E1205)</f>
        <v>0</v>
      </c>
      <c r="G1206">
        <f>Weighting!$H$6</f>
        <v>1</v>
      </c>
      <c r="H1206">
        <f t="array" ref="H1206">FREQUENCY(IF('Data Transformation'!$B$4:$B$8425=B1203,'Data Transformation'!$G$4:$G$8425),'Bin Analysis'!$B1206)</f>
        <v>2073</v>
      </c>
      <c r="I1206">
        <f>H1206-H1205</f>
        <v>2073</v>
      </c>
      <c r="J1206">
        <f>IF(I1206=0,0,1)</f>
        <v>1</v>
      </c>
      <c r="K1206" t="e">
        <f>J1206*Weighting!$W$6</f>
        <v>#NUM!</v>
      </c>
      <c r="M1206" s="14"/>
    </row>
    <row r="1207" spans="1:25" x14ac:dyDescent="0.25">
      <c r="A1207" s="32" t="str">
        <f>IF(Weighting!$P$7&gt;0,B1207,"")</f>
        <v/>
      </c>
      <c r="B1207" t="e">
        <f>Weighting!$C$7</f>
        <v>#DIV/0!</v>
      </c>
      <c r="C1207" t="e">
        <f>Weighting!$F$7</f>
        <v>#NUM!</v>
      </c>
      <c r="D1207" t="e">
        <f>IF(C1207=1,'Data Transformation'!$G$3+0.5*'Data Transformation'!$W$25,IF(C1208=1,D1208-'Data Transformation'!$W$25,FALSE))</f>
        <v>#NUM!</v>
      </c>
      <c r="E1207">
        <f t="array" ref="E1207">IF(ISLOGICAL(D1207),"",FREQUENCY(IF('Data Transformation'!$B$425:$B$8425='Bin Analysis'!$B1203,'Data Transformation'!$G$425:$G$8425),D1207))</f>
        <v>2001</v>
      </c>
      <c r="F1207">
        <f t="shared" ref="F1207:F1225" si="150">IF(ISLOGICAL(D1207),"",E1207-E1206)</f>
        <v>0</v>
      </c>
      <c r="G1207">
        <f>Weighting!$H$7</f>
        <v>0</v>
      </c>
      <c r="H1207">
        <f t="array" ref="H1207">FREQUENCY(IF('Data Transformation'!$B$4:$B$8425=B1203,'Data Transformation'!$G$4:$G$8425),'Bin Analysis'!$B1207)</f>
        <v>2073</v>
      </c>
      <c r="I1207">
        <f t="shared" ref="I1207:I1225" si="151">H1207-H1206</f>
        <v>0</v>
      </c>
      <c r="J1207">
        <f>IF(I1207=0,0,1)</f>
        <v>0</v>
      </c>
      <c r="K1207">
        <f>J1207*Weighting!$W$7</f>
        <v>0</v>
      </c>
      <c r="M1207" s="14"/>
    </row>
    <row r="1208" spans="1:25" x14ac:dyDescent="0.25">
      <c r="A1208" s="32" t="str">
        <f>IF(Weighting!$P$8&gt;0,B1208,"")</f>
        <v/>
      </c>
      <c r="B1208" t="e">
        <f>Weighting!$C$8</f>
        <v>#DIV/0!</v>
      </c>
      <c r="C1208" t="e">
        <f>Weighting!$F$8</f>
        <v>#NUM!</v>
      </c>
      <c r="D1208" t="e">
        <f>IF(C1208=1,'Data Transformation'!$G$3+0.5*'Data Transformation'!$W$25,IF(C1209=1,D1209-'Data Transformation'!$W$25,FALSE))</f>
        <v>#NUM!</v>
      </c>
      <c r="E1208">
        <f t="array" ref="E1208">IF(ISLOGICAL(D1208),"",FREQUENCY(IF('Data Transformation'!$B$425:$B$8425='Bin Analysis'!$B1203,'Data Transformation'!$G$425:$G$8425),D1208))</f>
        <v>2001</v>
      </c>
      <c r="F1208">
        <f t="shared" si="150"/>
        <v>0</v>
      </c>
      <c r="G1208">
        <f>Weighting!$H$8</f>
        <v>0</v>
      </c>
      <c r="H1208">
        <f t="array" ref="H1208">FREQUENCY(IF('Data Transformation'!$B$4:$B$8425=B1203,'Data Transformation'!$G$4:$G$8425),'Bin Analysis'!$B1208)</f>
        <v>2073</v>
      </c>
      <c r="I1208">
        <f t="shared" si="151"/>
        <v>0</v>
      </c>
      <c r="J1208">
        <f t="shared" ref="J1208:J1225" si="152">IF(I1208=0,0,1)</f>
        <v>0</v>
      </c>
      <c r="K1208">
        <f>J1208*Weighting!$W$8</f>
        <v>0</v>
      </c>
      <c r="M1208" s="14"/>
    </row>
    <row r="1209" spans="1:25" x14ac:dyDescent="0.25">
      <c r="A1209" s="32" t="str">
        <f>IF(Weighting!$P$9&gt;0,B1209,"")</f>
        <v/>
      </c>
      <c r="B1209" s="50" t="e">
        <f>Weighting!$C$9</f>
        <v>#DIV/0!</v>
      </c>
      <c r="C1209" t="e">
        <f>Weighting!$F$9</f>
        <v>#NUM!</v>
      </c>
      <c r="D1209" t="e">
        <f>IF(C1209=1,'Data Transformation'!$G$3+0.5*'Data Transformation'!$W$25,IF(C1210=1,D1210-'Data Transformation'!$W$25,FALSE))</f>
        <v>#NUM!</v>
      </c>
      <c r="E1209">
        <f t="array" ref="E1209">IF(ISLOGICAL(D1209),"",FREQUENCY(IF('Data Transformation'!$B$425:$B$8425='Bin Analysis'!$B1203,'Data Transformation'!$G$425:$G$8425),D1209))</f>
        <v>2001</v>
      </c>
      <c r="F1209">
        <f t="shared" si="150"/>
        <v>0</v>
      </c>
      <c r="G1209">
        <f>Weighting!$H$9</f>
        <v>0</v>
      </c>
      <c r="H1209">
        <f t="array" ref="H1209">FREQUENCY(IF('Data Transformation'!$B$4:$B$8425=B1203,'Data Transformation'!$G$4:$G$8425),'Bin Analysis'!$B1209)</f>
        <v>2073</v>
      </c>
      <c r="I1209">
        <f t="shared" si="151"/>
        <v>0</v>
      </c>
      <c r="J1209">
        <f t="shared" si="152"/>
        <v>0</v>
      </c>
      <c r="K1209">
        <f>J1209*Weighting!$W$9</f>
        <v>0</v>
      </c>
      <c r="M1209" s="14"/>
    </row>
    <row r="1210" spans="1:25" x14ac:dyDescent="0.25">
      <c r="A1210" s="32" t="str">
        <f>IF(Weighting!$P$10&gt;0,B1210,"")</f>
        <v/>
      </c>
      <c r="B1210" t="e">
        <f>Weighting!$C$10</f>
        <v>#DIV/0!</v>
      </c>
      <c r="C1210" t="e">
        <f>Weighting!$F$10</f>
        <v>#NUM!</v>
      </c>
      <c r="D1210" t="e">
        <f>IF(C1210=1,'Data Transformation'!$G$3+0.5*'Data Transformation'!$W$25,IF(C1211=1,D1211-'Data Transformation'!$W$25,FALSE))</f>
        <v>#NUM!</v>
      </c>
      <c r="E1210">
        <f t="array" ref="E1210">IF(ISLOGICAL(D1210),"",FREQUENCY(IF('Data Transformation'!$B$425:$B$8425='Bin Analysis'!$B1203,'Data Transformation'!$G$425:$G$8425),D1210))</f>
        <v>2001</v>
      </c>
      <c r="F1210">
        <f t="shared" si="150"/>
        <v>0</v>
      </c>
      <c r="G1210">
        <f>Weighting!$H$10</f>
        <v>0</v>
      </c>
      <c r="H1210">
        <f t="array" ref="H1210">FREQUENCY(IF('Data Transformation'!$B$4:$B$8425=B1203,'Data Transformation'!$G$4:$G$8425),'Bin Analysis'!$B1210)</f>
        <v>2073</v>
      </c>
      <c r="I1210">
        <f t="shared" si="151"/>
        <v>0</v>
      </c>
      <c r="J1210">
        <f t="shared" si="152"/>
        <v>0</v>
      </c>
      <c r="K1210">
        <f>J1210*Weighting!$W$10</f>
        <v>0</v>
      </c>
      <c r="M1210" s="14"/>
    </row>
    <row r="1211" spans="1:25" x14ac:dyDescent="0.25">
      <c r="A1211" s="32" t="str">
        <f>IF(Weighting!$P$11&gt;0,B1211,"")</f>
        <v/>
      </c>
      <c r="B1211" t="e">
        <f>Weighting!$C$11</f>
        <v>#DIV/0!</v>
      </c>
      <c r="C1211" t="e">
        <f>Weighting!$F$11</f>
        <v>#NUM!</v>
      </c>
      <c r="D1211" t="e">
        <f>IF(C1211=1,'Data Transformation'!$G$3+0.5*'Data Transformation'!$W$25,IF(C1212=1,D1212-'Data Transformation'!$W$25,FALSE))</f>
        <v>#NUM!</v>
      </c>
      <c r="E1211">
        <f t="array" ref="E1211">IF(ISLOGICAL(D1211),"",FREQUENCY(IF('Data Transformation'!$B$425:$B$8425='Bin Analysis'!$B1203,'Data Transformation'!$G$425:$G$8425),D1211))</f>
        <v>2001</v>
      </c>
      <c r="F1211">
        <f t="shared" si="150"/>
        <v>0</v>
      </c>
      <c r="G1211">
        <f>Weighting!$H$11</f>
        <v>0</v>
      </c>
      <c r="H1211">
        <f t="array" ref="H1211">FREQUENCY(IF('Data Transformation'!$B$4:$B$8425=B1203,'Data Transformation'!$G$4:$G$8425),'Bin Analysis'!$B1211)</f>
        <v>2073</v>
      </c>
      <c r="I1211">
        <f t="shared" si="151"/>
        <v>0</v>
      </c>
      <c r="J1211">
        <f t="shared" si="152"/>
        <v>0</v>
      </c>
      <c r="K1211">
        <f>J1211*Weighting!$W$11</f>
        <v>0</v>
      </c>
      <c r="M1211" s="14"/>
    </row>
    <row r="1212" spans="1:25" x14ac:dyDescent="0.25">
      <c r="A1212" s="32" t="str">
        <f>IF(Weighting!$P$12&gt;0,B1212,"")</f>
        <v/>
      </c>
      <c r="B1212" t="e">
        <f>Weighting!$C$12</f>
        <v>#DIV/0!</v>
      </c>
      <c r="C1212" t="e">
        <f>Weighting!$F$12</f>
        <v>#NUM!</v>
      </c>
      <c r="D1212" t="e">
        <f>IF(C1212=1,'Data Transformation'!$G$3+0.5*'Data Transformation'!$W$25,IF(C1213=1,D1213-'Data Transformation'!$W$25,FALSE))</f>
        <v>#NUM!</v>
      </c>
      <c r="E1212">
        <f t="array" ref="E1212">IF(ISLOGICAL(D1212),"",FREQUENCY(IF('Data Transformation'!$B$425:$B$8425='Bin Analysis'!$B1203,'Data Transformation'!$G$425:$G$8425),D1212))</f>
        <v>2001</v>
      </c>
      <c r="F1212">
        <f t="shared" si="150"/>
        <v>0</v>
      </c>
      <c r="G1212">
        <f>Weighting!$H$12</f>
        <v>0</v>
      </c>
      <c r="H1212">
        <f t="array" ref="H1212">FREQUENCY(IF('Data Transformation'!$B$4:$B$8425=B1203,'Data Transformation'!$G$4:$G$8425),'Bin Analysis'!$B1212)</f>
        <v>2073</v>
      </c>
      <c r="I1212">
        <f t="shared" si="151"/>
        <v>0</v>
      </c>
      <c r="J1212">
        <f t="shared" si="152"/>
        <v>0</v>
      </c>
      <c r="K1212">
        <f>J1212*Weighting!$W$12</f>
        <v>0</v>
      </c>
      <c r="M1212" s="14"/>
    </row>
    <row r="1213" spans="1:25" x14ac:dyDescent="0.25">
      <c r="A1213" s="32" t="str">
        <f>IF(Weighting!$P$13&gt;0,B1213,"")</f>
        <v/>
      </c>
      <c r="B1213" t="e">
        <f>Weighting!$C$13</f>
        <v>#DIV/0!</v>
      </c>
      <c r="C1213" t="e">
        <f>Weighting!$F$13</f>
        <v>#NUM!</v>
      </c>
      <c r="D1213" t="e">
        <f>IF(C1213=1,'Data Transformation'!$G$3+0.5*'Data Transformation'!$W$25,IF(C1214=1,D1214-'Data Transformation'!$W$25,FALSE))</f>
        <v>#NUM!</v>
      </c>
      <c r="E1213">
        <f t="array" ref="E1213">IF(ISLOGICAL(D1213),"",FREQUENCY(IF('Data Transformation'!$B$425:$B$8425='Bin Analysis'!$B1203,'Data Transformation'!$G$425:$G$8425),D1213))</f>
        <v>2001</v>
      </c>
      <c r="F1213">
        <f t="shared" si="150"/>
        <v>0</v>
      </c>
      <c r="G1213">
        <f>Weighting!$H$13</f>
        <v>0</v>
      </c>
      <c r="H1213">
        <f t="array" ref="H1213">FREQUENCY(IF('Data Transformation'!$B$4:$B$8425=B1203,'Data Transformation'!$G$4:$G$8425),'Bin Analysis'!$B1213)</f>
        <v>2073</v>
      </c>
      <c r="I1213">
        <f t="shared" si="151"/>
        <v>0</v>
      </c>
      <c r="J1213">
        <f t="shared" si="152"/>
        <v>0</v>
      </c>
      <c r="K1213">
        <f>J1213*Weighting!$W$13</f>
        <v>0</v>
      </c>
      <c r="M1213" s="14"/>
    </row>
    <row r="1214" spans="1:25" x14ac:dyDescent="0.25">
      <c r="A1214" s="32" t="str">
        <f>IF(Weighting!$P$14&gt;0,B1214,"")</f>
        <v/>
      </c>
      <c r="B1214" t="e">
        <f>Weighting!$C$14</f>
        <v>#DIV/0!</v>
      </c>
      <c r="C1214" t="e">
        <f>Weighting!$F$14</f>
        <v>#NUM!</v>
      </c>
      <c r="D1214" t="e">
        <f>IF(C1214=1,'Data Transformation'!$G$3+0.5*'Data Transformation'!$W$25,IF(C1215=1,D1215-'Data Transformation'!$W$25,FALSE))</f>
        <v>#NUM!</v>
      </c>
      <c r="E1214">
        <f t="array" ref="E1214">IF(ISLOGICAL(D1214),"",FREQUENCY(IF('Data Transformation'!$B$425:$B$8425='Bin Analysis'!$B1203,'Data Transformation'!$G$425:$G$8425),D1214))</f>
        <v>2001</v>
      </c>
      <c r="F1214">
        <f t="shared" si="150"/>
        <v>0</v>
      </c>
      <c r="G1214">
        <f>Weighting!$H$14</f>
        <v>0</v>
      </c>
      <c r="H1214">
        <f t="array" ref="H1214">FREQUENCY(IF('Data Transformation'!$B$4:$B$8425=B1203,'Data Transformation'!$G$4:$G$8425),'Bin Analysis'!$B1214)</f>
        <v>2073</v>
      </c>
      <c r="I1214">
        <f t="shared" si="151"/>
        <v>0</v>
      </c>
      <c r="J1214">
        <f t="shared" si="152"/>
        <v>0</v>
      </c>
      <c r="K1214">
        <f>J1214*Weighting!$W$14</f>
        <v>0</v>
      </c>
      <c r="M1214" s="14"/>
    </row>
    <row r="1215" spans="1:25" x14ac:dyDescent="0.25">
      <c r="A1215" s="32" t="str">
        <f>IF(Weighting!$P$15&gt;0,B1215,"")</f>
        <v/>
      </c>
      <c r="B1215" t="e">
        <f>Weighting!$C$15</f>
        <v>#DIV/0!</v>
      </c>
      <c r="C1215" t="e">
        <f>Weighting!$F$15</f>
        <v>#NUM!</v>
      </c>
      <c r="D1215" t="e">
        <f>IF(C1215=1,'Data Transformation'!$G$3+0.5*'Data Transformation'!$W$25,IF(C1216=1,D1216-'Data Transformation'!$W$25,FALSE))</f>
        <v>#NUM!</v>
      </c>
      <c r="E1215">
        <f t="array" ref="E1215">IF(ISLOGICAL(D1215),"",FREQUENCY(IF('Data Transformation'!$B$425:$B$8425='Bin Analysis'!$B1203,'Data Transformation'!$G$425:$G$8425),D1215))</f>
        <v>2001</v>
      </c>
      <c r="F1215">
        <f t="shared" si="150"/>
        <v>0</v>
      </c>
      <c r="G1215">
        <f>Weighting!$H$15</f>
        <v>0</v>
      </c>
      <c r="H1215">
        <f t="array" ref="H1215">FREQUENCY(IF('Data Transformation'!$B$4:$B$8425=B1203,'Data Transformation'!$G$4:$G$8425),'Bin Analysis'!$B1215)</f>
        <v>2073</v>
      </c>
      <c r="I1215">
        <f t="shared" si="151"/>
        <v>0</v>
      </c>
      <c r="J1215">
        <f t="shared" si="152"/>
        <v>0</v>
      </c>
      <c r="K1215">
        <f>J1215*Weighting!$W$15</f>
        <v>0</v>
      </c>
      <c r="M1215" s="14"/>
    </row>
    <row r="1216" spans="1:25" x14ac:dyDescent="0.25">
      <c r="A1216" s="32" t="str">
        <f>IF(Weighting!$P$16&gt;0,B1216,"")</f>
        <v/>
      </c>
      <c r="B1216" t="e">
        <f>Weighting!$C$16</f>
        <v>#DIV/0!</v>
      </c>
      <c r="C1216" t="e">
        <f>Weighting!$F$16</f>
        <v>#NUM!</v>
      </c>
      <c r="D1216" t="e">
        <f>IF(C1216=1,'Data Transformation'!$G$3+0.5*'Data Transformation'!$W$25,IF(C1217=1,D1217-'Data Transformation'!$W$25,FALSE))</f>
        <v>#NUM!</v>
      </c>
      <c r="E1216">
        <f t="array" ref="E1216">IF(ISLOGICAL(D1216),"",FREQUENCY(IF('Data Transformation'!$B$425:$B$8425='Bin Analysis'!$B1203,'Data Transformation'!$G$425:$G$8425),D1216))</f>
        <v>2001</v>
      </c>
      <c r="F1216">
        <f t="shared" si="150"/>
        <v>0</v>
      </c>
      <c r="G1216">
        <f>Weighting!$H$16</f>
        <v>0</v>
      </c>
      <c r="H1216">
        <f t="array" ref="H1216">FREQUENCY(IF('Data Transformation'!$B$4:$B$8425=B1203,'Data Transformation'!$G$4:$G$8425),'Bin Analysis'!$B1216)</f>
        <v>2073</v>
      </c>
      <c r="I1216">
        <f t="shared" si="151"/>
        <v>0</v>
      </c>
      <c r="J1216">
        <f t="shared" si="152"/>
        <v>0</v>
      </c>
      <c r="K1216">
        <f>J1216*Weighting!$W$16</f>
        <v>0</v>
      </c>
      <c r="M1216" s="14"/>
    </row>
    <row r="1217" spans="1:25" x14ac:dyDescent="0.25">
      <c r="A1217" s="32" t="str">
        <f>IF(Weighting!$P$17&gt;0,B1217,"")</f>
        <v/>
      </c>
      <c r="B1217" t="e">
        <f>Weighting!$C$17</f>
        <v>#DIV/0!</v>
      </c>
      <c r="C1217" t="e">
        <f>Weighting!$F$17</f>
        <v>#NUM!</v>
      </c>
      <c r="D1217" t="e">
        <f>IF(C1217=1,'Data Transformation'!$G$3+0.5*'Data Transformation'!$W$25,IF(C1218=1,D1218-'Data Transformation'!$W$25,FALSE))</f>
        <v>#NUM!</v>
      </c>
      <c r="E1217">
        <f t="array" ref="E1217">IF(ISLOGICAL(D1217),"",FREQUENCY(IF('Data Transformation'!$B$425:$B$8425='Bin Analysis'!$B1203,'Data Transformation'!$G$425:$G$8425),D1217))</f>
        <v>2001</v>
      </c>
      <c r="F1217">
        <f t="shared" si="150"/>
        <v>0</v>
      </c>
      <c r="G1217">
        <f>Weighting!$H$17</f>
        <v>0</v>
      </c>
      <c r="H1217">
        <f t="array" ref="H1217">FREQUENCY(IF('Data Transformation'!$B$4:$B$8425=B1203,'Data Transformation'!$G$4:$G$8425),'Bin Analysis'!$B1217)</f>
        <v>2073</v>
      </c>
      <c r="I1217">
        <f t="shared" si="151"/>
        <v>0</v>
      </c>
      <c r="J1217">
        <f t="shared" si="152"/>
        <v>0</v>
      </c>
      <c r="K1217">
        <f>J1217*Weighting!$W$17</f>
        <v>0</v>
      </c>
      <c r="M1217" s="14"/>
    </row>
    <row r="1218" spans="1:25" x14ac:dyDescent="0.25">
      <c r="A1218" s="32" t="str">
        <f>IF(Weighting!$P$18&gt;0,B1218,"")</f>
        <v/>
      </c>
      <c r="B1218" t="e">
        <f>Weighting!$C$18</f>
        <v>#DIV/0!</v>
      </c>
      <c r="C1218" t="e">
        <f>Weighting!$F$18</f>
        <v>#NUM!</v>
      </c>
      <c r="D1218" t="e">
        <f>IF(C1218=1,'Data Transformation'!$G$3+0.5*'Data Transformation'!$W$25,IF(C1219=1,D1219-'Data Transformation'!$W$25,FALSE))</f>
        <v>#NUM!</v>
      </c>
      <c r="E1218">
        <f t="array" ref="E1218">IF(ISLOGICAL(D1218),"",FREQUENCY(IF('Data Transformation'!$B$425:$B$8425='Bin Analysis'!$B1203,'Data Transformation'!$G$425:$G$8425),D1218))</f>
        <v>2001</v>
      </c>
      <c r="F1218">
        <f t="shared" si="150"/>
        <v>0</v>
      </c>
      <c r="G1218">
        <f>Weighting!$H$18</f>
        <v>0</v>
      </c>
      <c r="H1218">
        <f t="array" ref="H1218">FREQUENCY(IF('Data Transformation'!$B$4:$B$8425=B1203,'Data Transformation'!$G$4:$G$8425),'Bin Analysis'!$B1218)</f>
        <v>2073</v>
      </c>
      <c r="I1218">
        <f t="shared" si="151"/>
        <v>0</v>
      </c>
      <c r="J1218">
        <f t="shared" si="152"/>
        <v>0</v>
      </c>
      <c r="K1218">
        <f>J1218*Weighting!$W$18</f>
        <v>0</v>
      </c>
      <c r="M1218" s="14"/>
    </row>
    <row r="1219" spans="1:25" x14ac:dyDescent="0.25">
      <c r="A1219" s="32" t="str">
        <f>IF(Weighting!$P$19&gt;0,B1219,"")</f>
        <v/>
      </c>
      <c r="B1219" t="e">
        <f>Weighting!$C$19</f>
        <v>#DIV/0!</v>
      </c>
      <c r="C1219" t="e">
        <f>Weighting!$F$19</f>
        <v>#NUM!</v>
      </c>
      <c r="D1219" t="e">
        <f>IF(C1219=1,'Data Transformation'!$G$3+0.5*'Data Transformation'!$W$25,IF(C1220=1,D1220-'Data Transformation'!$W$25,FALSE))</f>
        <v>#NUM!</v>
      </c>
      <c r="E1219">
        <f t="array" ref="E1219">IF(ISLOGICAL(D1219),"",FREQUENCY(IF('Data Transformation'!$B$425:$B$8425='Bin Analysis'!$B1203,'Data Transformation'!$G$425:$G$8425),D1219))</f>
        <v>2001</v>
      </c>
      <c r="F1219">
        <f t="shared" si="150"/>
        <v>0</v>
      </c>
      <c r="G1219">
        <f>Weighting!$H$19</f>
        <v>0</v>
      </c>
      <c r="H1219">
        <f t="array" ref="H1219">FREQUENCY(IF('Data Transformation'!$B$4:$B$8425=B1203,'Data Transformation'!$G$4:$G$8425),'Bin Analysis'!$B1219)</f>
        <v>2073</v>
      </c>
      <c r="I1219">
        <f t="shared" si="151"/>
        <v>0</v>
      </c>
      <c r="J1219">
        <f t="shared" si="152"/>
        <v>0</v>
      </c>
      <c r="K1219">
        <f>J1219*Weighting!$W$19</f>
        <v>0</v>
      </c>
      <c r="M1219" s="14"/>
    </row>
    <row r="1220" spans="1:25" x14ac:dyDescent="0.25">
      <c r="A1220" s="32" t="str">
        <f>IF(Weighting!$P$20&gt;0,B1220,"")</f>
        <v/>
      </c>
      <c r="B1220" t="e">
        <f>Weighting!$C$20</f>
        <v>#DIV/0!</v>
      </c>
      <c r="C1220" t="e">
        <f>Weighting!$F$20</f>
        <v>#NUM!</v>
      </c>
      <c r="D1220" t="e">
        <f>IF(C1220=1,'Data Transformation'!$G$3+0.5*'Data Transformation'!$W$25,IF(C1221=1,D1221-'Data Transformation'!$W$25,FALSE))</f>
        <v>#NUM!</v>
      </c>
      <c r="E1220">
        <f t="array" ref="E1220">IF(ISLOGICAL(D1220),"",FREQUENCY(IF('Data Transformation'!$B$425:$B$8425='Bin Analysis'!$B1203,'Data Transformation'!$G$425:$G$8425),D1220))</f>
        <v>2001</v>
      </c>
      <c r="F1220">
        <f t="shared" si="150"/>
        <v>0</v>
      </c>
      <c r="G1220">
        <f>Weighting!$H$20</f>
        <v>0</v>
      </c>
      <c r="H1220">
        <f t="array" ref="H1220">FREQUENCY(IF('Data Transformation'!$B$4:$B$8425=B1203,'Data Transformation'!$G$4:$G$8425),'Bin Analysis'!$B1220)</f>
        <v>2073</v>
      </c>
      <c r="I1220">
        <f t="shared" si="151"/>
        <v>0</v>
      </c>
      <c r="J1220">
        <f t="shared" si="152"/>
        <v>0</v>
      </c>
      <c r="K1220">
        <f>J1220*Weighting!$W$20</f>
        <v>0</v>
      </c>
      <c r="M1220" s="14"/>
    </row>
    <row r="1221" spans="1:25" x14ac:dyDescent="0.25">
      <c r="A1221" s="32" t="str">
        <f>IF(Weighting!$P$21&gt;0,B1221,"")</f>
        <v/>
      </c>
      <c r="B1221" t="e">
        <f>Weighting!$C$21</f>
        <v>#DIV/0!</v>
      </c>
      <c r="C1221" t="e">
        <f>Weighting!$F$21</f>
        <v>#NUM!</v>
      </c>
      <c r="D1221" t="e">
        <f>IF(C1221=1,'Data Transformation'!$G$3+0.5*'Data Transformation'!$W$25,IF(C1222=1,D1222-'Data Transformation'!$W$25,FALSE))</f>
        <v>#NUM!</v>
      </c>
      <c r="E1221">
        <f t="array" ref="E1221">IF(ISLOGICAL(D1221),"",FREQUENCY(IF('Data Transformation'!$B$425:$B$8425='Bin Analysis'!$B1203,'Data Transformation'!$G$425:$G$8425),D1221))</f>
        <v>2001</v>
      </c>
      <c r="F1221">
        <f t="shared" si="150"/>
        <v>0</v>
      </c>
      <c r="G1221">
        <f>Weighting!$H$21</f>
        <v>0</v>
      </c>
      <c r="H1221">
        <f t="array" ref="H1221">FREQUENCY(IF('Data Transformation'!$B$4:$B$8425=B1203,'Data Transformation'!$G$4:$G$8425),'Bin Analysis'!$B1221)</f>
        <v>2073</v>
      </c>
      <c r="I1221">
        <f t="shared" si="151"/>
        <v>0</v>
      </c>
      <c r="J1221">
        <f t="shared" si="152"/>
        <v>0</v>
      </c>
      <c r="K1221">
        <f>J1221*Weighting!$W$21</f>
        <v>0</v>
      </c>
      <c r="M1221" s="14"/>
    </row>
    <row r="1222" spans="1:25" x14ac:dyDescent="0.25">
      <c r="A1222" s="32" t="str">
        <f>IF(Weighting!$P$22&gt;0,B1222,"")</f>
        <v/>
      </c>
      <c r="B1222" t="e">
        <f>Weighting!$C$22</f>
        <v>#DIV/0!</v>
      </c>
      <c r="C1222" t="e">
        <f>Weighting!$F$22</f>
        <v>#NUM!</v>
      </c>
      <c r="D1222" t="e">
        <f>IF(C1222=1,'Data Transformation'!$G$3+0.5*'Data Transformation'!$W$25,IF(C1223=1,D1223-'Data Transformation'!$W$25,FALSE))</f>
        <v>#NUM!</v>
      </c>
      <c r="E1222">
        <f t="array" ref="E1222">IF(ISLOGICAL(D1222),"",FREQUENCY(IF('Data Transformation'!$B$425:$B$8425='Bin Analysis'!$B1203,'Data Transformation'!$G$425:$G$8425),D1222))</f>
        <v>2001</v>
      </c>
      <c r="F1222">
        <f t="shared" si="150"/>
        <v>0</v>
      </c>
      <c r="G1222">
        <f>Weighting!$H$22</f>
        <v>0</v>
      </c>
      <c r="H1222">
        <f t="array" ref="H1222">FREQUENCY(IF('Data Transformation'!$B$4:$B$8425=B1203,'Data Transformation'!$G$4:$G$8425),'Bin Analysis'!$B1222)</f>
        <v>2073</v>
      </c>
      <c r="I1222">
        <f t="shared" si="151"/>
        <v>0</v>
      </c>
      <c r="J1222">
        <f t="shared" si="152"/>
        <v>0</v>
      </c>
      <c r="K1222">
        <f>J1222*Weighting!$W$22</f>
        <v>0</v>
      </c>
      <c r="M1222" s="14"/>
    </row>
    <row r="1223" spans="1:25" x14ac:dyDescent="0.25">
      <c r="A1223" s="32" t="str">
        <f>IF(Weighting!$P$23&gt;0,B1223,"")</f>
        <v/>
      </c>
      <c r="B1223" t="e">
        <f>Weighting!$C$23</f>
        <v>#DIV/0!</v>
      </c>
      <c r="C1223" t="e">
        <f>Weighting!$F$23</f>
        <v>#NUM!</v>
      </c>
      <c r="D1223" t="e">
        <f>IF(C1223=1,'Data Transformation'!$G$3+0.5*'Data Transformation'!$W$25,IF(C1224=1,D1224-'Data Transformation'!$W$25,FALSE))</f>
        <v>#NUM!</v>
      </c>
      <c r="E1223">
        <f t="array" ref="E1223">IF(ISLOGICAL(D1223),"",FREQUENCY(IF('Data Transformation'!$B$425:$B$8425='Bin Analysis'!$B1203,'Data Transformation'!$G$425:$G$8425),D1223))</f>
        <v>2001</v>
      </c>
      <c r="F1223">
        <f t="shared" si="150"/>
        <v>0</v>
      </c>
      <c r="G1223">
        <f>Weighting!$H$23</f>
        <v>0</v>
      </c>
      <c r="H1223">
        <f t="array" ref="H1223">FREQUENCY(IF('Data Transformation'!$B$4:$B$8425=B1203,'Data Transformation'!$G$4:$G$8425),'Bin Analysis'!$B1223)</f>
        <v>2073</v>
      </c>
      <c r="I1223">
        <f t="shared" si="151"/>
        <v>0</v>
      </c>
      <c r="J1223">
        <f t="shared" si="152"/>
        <v>0</v>
      </c>
      <c r="K1223">
        <f>J1223*Weighting!$W$23</f>
        <v>0</v>
      </c>
      <c r="M1223" s="14"/>
    </row>
    <row r="1224" spans="1:25" x14ac:dyDescent="0.25">
      <c r="A1224" s="32" t="str">
        <f>IF(Weighting!$P$24&gt;0,B1224,"")</f>
        <v/>
      </c>
      <c r="B1224" t="e">
        <f>Weighting!$C$24</f>
        <v>#DIV/0!</v>
      </c>
      <c r="C1224" t="e">
        <f>Weighting!$F$24</f>
        <v>#NUM!</v>
      </c>
      <c r="D1224" t="e">
        <f>IF(C1224=1,'Data Transformation'!$G$3+0.5*'Data Transformation'!$W$25,IF(C1225=1,D1225-'Data Transformation'!$W$25,FALSE))</f>
        <v>#NUM!</v>
      </c>
      <c r="E1224">
        <f t="array" ref="E1224">IF(ISLOGICAL(D1224),"",FREQUENCY(IF('Data Transformation'!$B$425:$B$8425='Bin Analysis'!$B1203,'Data Transformation'!$G$425:$G$8425),D1224))</f>
        <v>2001</v>
      </c>
      <c r="F1224">
        <f t="shared" si="150"/>
        <v>0</v>
      </c>
      <c r="G1224">
        <f>Weighting!$H$24</f>
        <v>0</v>
      </c>
      <c r="H1224">
        <f t="array" ref="H1224">FREQUENCY(IF('Data Transformation'!$B$4:$B$8425=B1203,'Data Transformation'!$G$4:$G$8425),'Bin Analysis'!$B1224)</f>
        <v>2073</v>
      </c>
      <c r="I1224">
        <f t="shared" si="151"/>
        <v>0</v>
      </c>
      <c r="J1224">
        <f t="shared" si="152"/>
        <v>0</v>
      </c>
      <c r="K1224">
        <f>J1224*Weighting!$W$24</f>
        <v>0</v>
      </c>
      <c r="M1224" s="14"/>
    </row>
    <row r="1225" spans="1:25" x14ac:dyDescent="0.25">
      <c r="A1225" s="32" t="str">
        <f>IF(Weighting!$P$25&gt;0,B1225,"")</f>
        <v/>
      </c>
      <c r="B1225" t="e">
        <f>Weighting!$C$25</f>
        <v>#DIV/0!</v>
      </c>
      <c r="C1225" t="e">
        <f>Weighting!$F$25</f>
        <v>#NUM!</v>
      </c>
      <c r="D1225" t="e">
        <f>IF(C1225=1,'Data Transformation'!$G$3+0.5*'Data Transformation'!$W$25,IF(C1226=1,D1226-'Data Transformation'!$W$25,FALSE))</f>
        <v>#NUM!</v>
      </c>
      <c r="E1225">
        <f t="array" ref="E1225">IF(ISLOGICAL(D1225),"",FREQUENCY(IF('Data Transformation'!$B$425:$B$8425='Bin Analysis'!$B1203,'Data Transformation'!$G$425:$G$8425),D1225))</f>
        <v>2001</v>
      </c>
      <c r="F1225">
        <f t="shared" si="150"/>
        <v>0</v>
      </c>
      <c r="G1225">
        <f>Weighting!$H$25</f>
        <v>0</v>
      </c>
      <c r="H1225">
        <f t="array" ref="H1225">FREQUENCY(IF('Data Transformation'!$B$4:$B$8425=B1203,'Data Transformation'!$G$4:$G$8425),'Bin Analysis'!$B1225)</f>
        <v>2073</v>
      </c>
      <c r="I1225">
        <f t="shared" si="151"/>
        <v>0</v>
      </c>
      <c r="J1225">
        <f t="shared" si="152"/>
        <v>0</v>
      </c>
      <c r="K1225">
        <f>J1225*Weighting!$W$25</f>
        <v>0</v>
      </c>
      <c r="M1225" s="14"/>
    </row>
    <row r="1226" spans="1:25" x14ac:dyDescent="0.25">
      <c r="O1226"/>
      <c r="P1226"/>
      <c r="Q1226"/>
      <c r="R1226"/>
    </row>
    <row r="1227" spans="1:25" ht="23.25" x14ac:dyDescent="0.35">
      <c r="A1227" s="21" t="s">
        <v>0</v>
      </c>
      <c r="B1227" s="21" t="str">
        <f>IFERROR(VLOOKUP(C1227,'Data Transformation'!$L$6:$M$426,2,FALSE),"")</f>
        <v/>
      </c>
      <c r="C1227" s="21">
        <f>C1203+1</f>
        <v>51</v>
      </c>
      <c r="D1227" s="21"/>
      <c r="E1227" s="21"/>
      <c r="F1227" s="21"/>
      <c r="G1227" s="21"/>
      <c r="H1227" s="22"/>
      <c r="I1227" s="22"/>
      <c r="J1227" s="22"/>
      <c r="K1227" s="21"/>
      <c r="L1227" s="21" t="str">
        <f>B1227</f>
        <v/>
      </c>
      <c r="M1227" s="23" t="e">
        <f>INDEX('Data Transformation'!$O$4:$O$424,MATCH($B1227,'Data Transformation'!$M$4:$M$424,0),MATCH($M$2,'Data Transformation'!$O$3,0))</f>
        <v>#N/A</v>
      </c>
      <c r="N1227" s="27" t="e">
        <f>IF('Input and Summary Results'!$J$16="minimum",'Bin Analysis'!X1228/(M1227-1),'Bin Analysis'!Y1227/('Bin Analysis'!M1227-1))</f>
        <v>#N/A</v>
      </c>
      <c r="O1227" s="27" t="e">
        <f>IF(M1227=FALSE,NA(),(VLOOKUP(1,C1230:K1249,4,FALSE))/(M1227-1))</f>
        <v>#N/A</v>
      </c>
      <c r="P1227" s="27" t="e">
        <f>IF(M1227=FALSE,NA(),SUM(J1230:J1249)/Weighting!$S$5)</f>
        <v>#N/A</v>
      </c>
      <c r="Q1227" s="27" t="e">
        <f>IF(M1227=FALSE,NA(),SUM(K1230:K1249)/Weighting!$S$6)</f>
        <v>#N/A</v>
      </c>
      <c r="R1227" s="27" t="e">
        <f>IF(M1227=FALSE,NA(),(VLOOKUP(1,G1230:K1249,3,FALSE))/(M1227-1))</f>
        <v>#N/A</v>
      </c>
      <c r="S1227" s="22" t="e">
        <f>IF(M1227=FALSE,NA(),IF(SUM(J1230:J1249)=2,"yes","no"))</f>
        <v>#N/A</v>
      </c>
      <c r="X1227" s="2" cm="2">
        <f t="array" ref="X1227:X1228">FREQUENCY(IF('Data Transformation'!$B$425:$B$6424='Bin Analysis'!L1227,'Data Transformation'!$G$425:$G$6424),'Data Transformation'!$U$11)</f>
        <v>0</v>
      </c>
      <c r="Y1227" s="2" cm="2">
        <f t="array" ref="Y1227:Y1228">FREQUENCY(IF('Data Transformation'!$B$425:$B$6424='Bin Analysis'!L1227,'Data Transformation'!$G$425:$G$6424),'Data Transformation'!$U$12)</f>
        <v>0</v>
      </c>
    </row>
    <row r="1228" spans="1:25" x14ac:dyDescent="0.25">
      <c r="A1228" s="14" t="s">
        <v>67</v>
      </c>
      <c r="B1228" t="s">
        <v>47</v>
      </c>
      <c r="C1228" t="s">
        <v>5</v>
      </c>
      <c r="D1228" t="s">
        <v>98</v>
      </c>
      <c r="E1228" t="s">
        <v>99</v>
      </c>
      <c r="F1228" t="s">
        <v>100</v>
      </c>
      <c r="G1228" t="s">
        <v>69</v>
      </c>
      <c r="H1228" t="s">
        <v>31</v>
      </c>
      <c r="I1228" t="s">
        <v>32</v>
      </c>
      <c r="J1228" t="s">
        <v>46</v>
      </c>
      <c r="K1228" s="14" t="s">
        <v>45</v>
      </c>
      <c r="M1228" s="14"/>
      <c r="X1228" s="2">
        <v>0</v>
      </c>
      <c r="Y1228" s="2">
        <v>0</v>
      </c>
    </row>
    <row r="1229" spans="1:25" x14ac:dyDescent="0.25">
      <c r="A1229" s="32"/>
      <c r="D1229" t="e">
        <f>IF(C1229=1,'Data Transformation'!$G$3+0.5*'Data Transformation'!$W$25,IF(C1230=1,D1230-'Data Transformation'!$W$25,FALSE))</f>
        <v>#NUM!</v>
      </c>
      <c r="E1229">
        <f t="array" ref="E1229">IF(ISLOGICAL(D1229),"",FREQUENCY(IF('Data Transformation'!$B$425:$B$8425='Bin Analysis'!$B1227,'Data Transformation'!$G$425:$G$8425),D1229))</f>
        <v>2001</v>
      </c>
      <c r="F1229" t="e">
        <f>IF(ISLOGICAL(D1229),"",E1229-E1228)</f>
        <v>#VALUE!</v>
      </c>
      <c r="M1229" s="14"/>
    </row>
    <row r="1230" spans="1:25" x14ac:dyDescent="0.25">
      <c r="A1230" s="32" t="e">
        <f>IF(Weighting!$P$6&gt;0,B1230,"")</f>
        <v>#NUM!</v>
      </c>
      <c r="B1230" t="e">
        <f>Weighting!$C$6</f>
        <v>#DIV/0!</v>
      </c>
      <c r="C1230" t="e">
        <f>Weighting!$F$6</f>
        <v>#NUM!</v>
      </c>
      <c r="D1230" t="e">
        <f>IF(C1230=1,'Data Transformation'!$G$3+0.5*'Data Transformation'!$W$25,IF(C1231=1,D1231-'Data Transformation'!$W$25,FALSE))</f>
        <v>#NUM!</v>
      </c>
      <c r="E1230">
        <f t="array" ref="E1230">IF(ISLOGICAL(D1230),"",FREQUENCY(IF('Data Transformation'!$B$425:$B$8425='Bin Analysis'!$B1227,'Data Transformation'!$G$425:$G$8425),D1230))</f>
        <v>2001</v>
      </c>
      <c r="F1230">
        <f>IF(ISLOGICAL(D1230),"",E1230-E1229)</f>
        <v>0</v>
      </c>
      <c r="G1230">
        <f>Weighting!$H$6</f>
        <v>1</v>
      </c>
      <c r="H1230">
        <f t="array" ref="H1230">FREQUENCY(IF('Data Transformation'!$B$4:$B$8425=B1227,'Data Transformation'!$G$4:$G$8425),'Bin Analysis'!$B1230)</f>
        <v>2073</v>
      </c>
      <c r="I1230">
        <f>H1230-H1229</f>
        <v>2073</v>
      </c>
      <c r="J1230">
        <f>IF(I1230=0,0,1)</f>
        <v>1</v>
      </c>
      <c r="K1230" t="e">
        <f>J1230*Weighting!$W$6</f>
        <v>#NUM!</v>
      </c>
      <c r="M1230" s="14"/>
    </row>
    <row r="1231" spans="1:25" x14ac:dyDescent="0.25">
      <c r="A1231" s="32" t="str">
        <f>IF(Weighting!$P$7&gt;0,B1231,"")</f>
        <v/>
      </c>
      <c r="B1231" t="e">
        <f>Weighting!$C$7</f>
        <v>#DIV/0!</v>
      </c>
      <c r="C1231" t="e">
        <f>Weighting!$F$7</f>
        <v>#NUM!</v>
      </c>
      <c r="D1231" t="e">
        <f>IF(C1231=1,'Data Transformation'!$G$3+0.5*'Data Transformation'!$W$25,IF(C1232=1,D1232-'Data Transformation'!$W$25,FALSE))</f>
        <v>#NUM!</v>
      </c>
      <c r="E1231">
        <f t="array" ref="E1231">IF(ISLOGICAL(D1231),"",FREQUENCY(IF('Data Transformation'!$B$425:$B$8425='Bin Analysis'!$B1227,'Data Transformation'!$G$425:$G$8425),D1231))</f>
        <v>2001</v>
      </c>
      <c r="F1231">
        <f t="shared" ref="F1231:F1249" si="153">IF(ISLOGICAL(D1231),"",E1231-E1230)</f>
        <v>0</v>
      </c>
      <c r="G1231">
        <f>Weighting!$H$7</f>
        <v>0</v>
      </c>
      <c r="H1231">
        <f t="array" ref="H1231">FREQUENCY(IF('Data Transformation'!$B$4:$B$8425=B1227,'Data Transformation'!$G$4:$G$8425),'Bin Analysis'!$B1231)</f>
        <v>2073</v>
      </c>
      <c r="I1231">
        <f t="shared" ref="I1231:I1249" si="154">H1231-H1230</f>
        <v>0</v>
      </c>
      <c r="J1231">
        <f>IF(I1231=0,0,1)</f>
        <v>0</v>
      </c>
      <c r="K1231">
        <f>J1231*Weighting!$W$7</f>
        <v>0</v>
      </c>
      <c r="M1231" s="14"/>
    </row>
    <row r="1232" spans="1:25" x14ac:dyDescent="0.25">
      <c r="A1232" s="32" t="str">
        <f>IF(Weighting!$P$8&gt;0,B1232,"")</f>
        <v/>
      </c>
      <c r="B1232" t="e">
        <f>Weighting!$C$8</f>
        <v>#DIV/0!</v>
      </c>
      <c r="C1232" t="e">
        <f>Weighting!$F$8</f>
        <v>#NUM!</v>
      </c>
      <c r="D1232" t="e">
        <f>IF(C1232=1,'Data Transformation'!$G$3+0.5*'Data Transformation'!$W$25,IF(C1233=1,D1233-'Data Transformation'!$W$25,FALSE))</f>
        <v>#NUM!</v>
      </c>
      <c r="E1232">
        <f t="array" ref="E1232">IF(ISLOGICAL(D1232),"",FREQUENCY(IF('Data Transformation'!$B$425:$B$8425='Bin Analysis'!$B1227,'Data Transformation'!$G$425:$G$8425),D1232))</f>
        <v>2001</v>
      </c>
      <c r="F1232">
        <f t="shared" si="153"/>
        <v>0</v>
      </c>
      <c r="G1232">
        <f>Weighting!$H$8</f>
        <v>0</v>
      </c>
      <c r="H1232">
        <f t="array" ref="H1232">FREQUENCY(IF('Data Transformation'!$B$4:$B$8425=B1227,'Data Transformation'!$G$4:$G$8425),'Bin Analysis'!$B1232)</f>
        <v>2073</v>
      </c>
      <c r="I1232">
        <f t="shared" si="154"/>
        <v>0</v>
      </c>
      <c r="J1232">
        <f t="shared" ref="J1232:J1249" si="155">IF(I1232=0,0,1)</f>
        <v>0</v>
      </c>
      <c r="K1232">
        <f>J1232*Weighting!$W$8</f>
        <v>0</v>
      </c>
      <c r="M1232" s="14"/>
    </row>
    <row r="1233" spans="1:13" x14ac:dyDescent="0.25">
      <c r="A1233" s="32" t="str">
        <f>IF(Weighting!$P$9&gt;0,B1233,"")</f>
        <v/>
      </c>
      <c r="B1233" s="50" t="e">
        <f>Weighting!$C$9</f>
        <v>#DIV/0!</v>
      </c>
      <c r="C1233" t="e">
        <f>Weighting!$F$9</f>
        <v>#NUM!</v>
      </c>
      <c r="D1233" t="e">
        <f>IF(C1233=1,'Data Transformation'!$G$3+0.5*'Data Transformation'!$W$25,IF(C1234=1,D1234-'Data Transformation'!$W$25,FALSE))</f>
        <v>#NUM!</v>
      </c>
      <c r="E1233">
        <f t="array" ref="E1233">IF(ISLOGICAL(D1233),"",FREQUENCY(IF('Data Transformation'!$B$425:$B$8425='Bin Analysis'!$B1227,'Data Transformation'!$G$425:$G$8425),D1233))</f>
        <v>2001</v>
      </c>
      <c r="F1233">
        <f t="shared" si="153"/>
        <v>0</v>
      </c>
      <c r="G1233">
        <f>Weighting!$H$9</f>
        <v>0</v>
      </c>
      <c r="H1233">
        <f t="array" ref="H1233">FREQUENCY(IF('Data Transformation'!$B$4:$B$8425=B1227,'Data Transformation'!$G$4:$G$8425),'Bin Analysis'!$B1233)</f>
        <v>2073</v>
      </c>
      <c r="I1233">
        <f t="shared" si="154"/>
        <v>0</v>
      </c>
      <c r="J1233">
        <f t="shared" si="155"/>
        <v>0</v>
      </c>
      <c r="K1233">
        <f>J1233*Weighting!$W$9</f>
        <v>0</v>
      </c>
      <c r="M1233" s="14"/>
    </row>
    <row r="1234" spans="1:13" x14ac:dyDescent="0.25">
      <c r="A1234" s="32" t="str">
        <f>IF(Weighting!$P$10&gt;0,B1234,"")</f>
        <v/>
      </c>
      <c r="B1234" t="e">
        <f>Weighting!$C$10</f>
        <v>#DIV/0!</v>
      </c>
      <c r="C1234" t="e">
        <f>Weighting!$F$10</f>
        <v>#NUM!</v>
      </c>
      <c r="D1234" t="e">
        <f>IF(C1234=1,'Data Transformation'!$G$3+0.5*'Data Transformation'!$W$25,IF(C1235=1,D1235-'Data Transformation'!$W$25,FALSE))</f>
        <v>#NUM!</v>
      </c>
      <c r="E1234">
        <f t="array" ref="E1234">IF(ISLOGICAL(D1234),"",FREQUENCY(IF('Data Transformation'!$B$425:$B$8425='Bin Analysis'!$B1227,'Data Transformation'!$G$425:$G$8425),D1234))</f>
        <v>2001</v>
      </c>
      <c r="F1234">
        <f t="shared" si="153"/>
        <v>0</v>
      </c>
      <c r="G1234">
        <f>Weighting!$H$10</f>
        <v>0</v>
      </c>
      <c r="H1234">
        <f t="array" ref="H1234">FREQUENCY(IF('Data Transformation'!$B$4:$B$8425=B1227,'Data Transformation'!$G$4:$G$8425),'Bin Analysis'!$B1234)</f>
        <v>2073</v>
      </c>
      <c r="I1234">
        <f t="shared" si="154"/>
        <v>0</v>
      </c>
      <c r="J1234">
        <f t="shared" si="155"/>
        <v>0</v>
      </c>
      <c r="K1234">
        <f>J1234*Weighting!$W$10</f>
        <v>0</v>
      </c>
      <c r="M1234" s="14"/>
    </row>
    <row r="1235" spans="1:13" x14ac:dyDescent="0.25">
      <c r="A1235" s="32" t="str">
        <f>IF(Weighting!$P$11&gt;0,B1235,"")</f>
        <v/>
      </c>
      <c r="B1235" t="e">
        <f>Weighting!$C$11</f>
        <v>#DIV/0!</v>
      </c>
      <c r="C1235" t="e">
        <f>Weighting!$F$11</f>
        <v>#NUM!</v>
      </c>
      <c r="D1235" t="e">
        <f>IF(C1235=1,'Data Transformation'!$G$3+0.5*'Data Transformation'!$W$25,IF(C1236=1,D1236-'Data Transformation'!$W$25,FALSE))</f>
        <v>#NUM!</v>
      </c>
      <c r="E1235">
        <f t="array" ref="E1235">IF(ISLOGICAL(D1235),"",FREQUENCY(IF('Data Transformation'!$B$425:$B$8425='Bin Analysis'!$B1227,'Data Transformation'!$G$425:$G$8425),D1235))</f>
        <v>2001</v>
      </c>
      <c r="F1235">
        <f t="shared" si="153"/>
        <v>0</v>
      </c>
      <c r="G1235">
        <f>Weighting!$H$11</f>
        <v>0</v>
      </c>
      <c r="H1235">
        <f t="array" ref="H1235">FREQUENCY(IF('Data Transformation'!$B$4:$B$8425=B1227,'Data Transformation'!$G$4:$G$8425),'Bin Analysis'!$B1235)</f>
        <v>2073</v>
      </c>
      <c r="I1235">
        <f t="shared" si="154"/>
        <v>0</v>
      </c>
      <c r="J1235">
        <f t="shared" si="155"/>
        <v>0</v>
      </c>
      <c r="K1235">
        <f>J1235*Weighting!$W$11</f>
        <v>0</v>
      </c>
      <c r="M1235" s="14"/>
    </row>
    <row r="1236" spans="1:13" x14ac:dyDescent="0.25">
      <c r="A1236" s="32" t="str">
        <f>IF(Weighting!$P$12&gt;0,B1236,"")</f>
        <v/>
      </c>
      <c r="B1236" t="e">
        <f>Weighting!$C$12</f>
        <v>#DIV/0!</v>
      </c>
      <c r="C1236" t="e">
        <f>Weighting!$F$12</f>
        <v>#NUM!</v>
      </c>
      <c r="D1236" t="e">
        <f>IF(C1236=1,'Data Transformation'!$G$3+0.5*'Data Transformation'!$W$25,IF(C1237=1,D1237-'Data Transformation'!$W$25,FALSE))</f>
        <v>#NUM!</v>
      </c>
      <c r="E1236">
        <f t="array" ref="E1236">IF(ISLOGICAL(D1236),"",FREQUENCY(IF('Data Transformation'!$B$425:$B$8425='Bin Analysis'!$B1227,'Data Transformation'!$G$425:$G$8425),D1236))</f>
        <v>2001</v>
      </c>
      <c r="F1236">
        <f t="shared" si="153"/>
        <v>0</v>
      </c>
      <c r="G1236">
        <f>Weighting!$H$12</f>
        <v>0</v>
      </c>
      <c r="H1236">
        <f t="array" ref="H1236">FREQUENCY(IF('Data Transformation'!$B$4:$B$8425=B1227,'Data Transformation'!$G$4:$G$8425),'Bin Analysis'!$B1236)</f>
        <v>2073</v>
      </c>
      <c r="I1236">
        <f t="shared" si="154"/>
        <v>0</v>
      </c>
      <c r="J1236">
        <f t="shared" si="155"/>
        <v>0</v>
      </c>
      <c r="K1236">
        <f>J1236*Weighting!$W$12</f>
        <v>0</v>
      </c>
      <c r="M1236" s="14"/>
    </row>
    <row r="1237" spans="1:13" x14ac:dyDescent="0.25">
      <c r="A1237" s="32" t="str">
        <f>IF(Weighting!$P$13&gt;0,B1237,"")</f>
        <v/>
      </c>
      <c r="B1237" t="e">
        <f>Weighting!$C$13</f>
        <v>#DIV/0!</v>
      </c>
      <c r="C1237" t="e">
        <f>Weighting!$F$13</f>
        <v>#NUM!</v>
      </c>
      <c r="D1237" t="e">
        <f>IF(C1237=1,'Data Transformation'!$G$3+0.5*'Data Transformation'!$W$25,IF(C1238=1,D1238-'Data Transformation'!$W$25,FALSE))</f>
        <v>#NUM!</v>
      </c>
      <c r="E1237">
        <f t="array" ref="E1237">IF(ISLOGICAL(D1237),"",FREQUENCY(IF('Data Transformation'!$B$425:$B$8425='Bin Analysis'!$B1227,'Data Transformation'!$G$425:$G$8425),D1237))</f>
        <v>2001</v>
      </c>
      <c r="F1237">
        <f t="shared" si="153"/>
        <v>0</v>
      </c>
      <c r="G1237">
        <f>Weighting!$H$13</f>
        <v>0</v>
      </c>
      <c r="H1237">
        <f t="array" ref="H1237">FREQUENCY(IF('Data Transformation'!$B$4:$B$8425=B1227,'Data Transformation'!$G$4:$G$8425),'Bin Analysis'!$B1237)</f>
        <v>2073</v>
      </c>
      <c r="I1237">
        <f t="shared" si="154"/>
        <v>0</v>
      </c>
      <c r="J1237">
        <f t="shared" si="155"/>
        <v>0</v>
      </c>
      <c r="K1237">
        <f>J1237*Weighting!$W$13</f>
        <v>0</v>
      </c>
      <c r="M1237" s="14"/>
    </row>
    <row r="1238" spans="1:13" x14ac:dyDescent="0.25">
      <c r="A1238" s="32" t="str">
        <f>IF(Weighting!$P$14&gt;0,B1238,"")</f>
        <v/>
      </c>
      <c r="B1238" t="e">
        <f>Weighting!$C$14</f>
        <v>#DIV/0!</v>
      </c>
      <c r="C1238" t="e">
        <f>Weighting!$F$14</f>
        <v>#NUM!</v>
      </c>
      <c r="D1238" t="e">
        <f>IF(C1238=1,'Data Transformation'!$G$3+0.5*'Data Transformation'!$W$25,IF(C1239=1,D1239-'Data Transformation'!$W$25,FALSE))</f>
        <v>#NUM!</v>
      </c>
      <c r="E1238">
        <f t="array" ref="E1238">IF(ISLOGICAL(D1238),"",FREQUENCY(IF('Data Transformation'!$B$425:$B$8425='Bin Analysis'!$B1227,'Data Transformation'!$G$425:$G$8425),D1238))</f>
        <v>2001</v>
      </c>
      <c r="F1238">
        <f t="shared" si="153"/>
        <v>0</v>
      </c>
      <c r="G1238">
        <f>Weighting!$H$14</f>
        <v>0</v>
      </c>
      <c r="H1238">
        <f t="array" ref="H1238">FREQUENCY(IF('Data Transformation'!$B$4:$B$8425=B1227,'Data Transformation'!$G$4:$G$8425),'Bin Analysis'!$B1238)</f>
        <v>2073</v>
      </c>
      <c r="I1238">
        <f t="shared" si="154"/>
        <v>0</v>
      </c>
      <c r="J1238">
        <f t="shared" si="155"/>
        <v>0</v>
      </c>
      <c r="K1238">
        <f>J1238*Weighting!$W$14</f>
        <v>0</v>
      </c>
      <c r="M1238" s="14"/>
    </row>
    <row r="1239" spans="1:13" x14ac:dyDescent="0.25">
      <c r="A1239" s="32" t="str">
        <f>IF(Weighting!$P$15&gt;0,B1239,"")</f>
        <v/>
      </c>
      <c r="B1239" t="e">
        <f>Weighting!$C$15</f>
        <v>#DIV/0!</v>
      </c>
      <c r="C1239" t="e">
        <f>Weighting!$F$15</f>
        <v>#NUM!</v>
      </c>
      <c r="D1239" t="e">
        <f>IF(C1239=1,'Data Transformation'!$G$3+0.5*'Data Transformation'!$W$25,IF(C1240=1,D1240-'Data Transformation'!$W$25,FALSE))</f>
        <v>#NUM!</v>
      </c>
      <c r="E1239">
        <f t="array" ref="E1239">IF(ISLOGICAL(D1239),"",FREQUENCY(IF('Data Transformation'!$B$425:$B$8425='Bin Analysis'!$B1227,'Data Transformation'!$G$425:$G$8425),D1239))</f>
        <v>2001</v>
      </c>
      <c r="F1239">
        <f t="shared" si="153"/>
        <v>0</v>
      </c>
      <c r="G1239">
        <f>Weighting!$H$15</f>
        <v>0</v>
      </c>
      <c r="H1239">
        <f t="array" ref="H1239">FREQUENCY(IF('Data Transformation'!$B$4:$B$8425=B1227,'Data Transformation'!$G$4:$G$8425),'Bin Analysis'!$B1239)</f>
        <v>2073</v>
      </c>
      <c r="I1239">
        <f t="shared" si="154"/>
        <v>0</v>
      </c>
      <c r="J1239">
        <f t="shared" si="155"/>
        <v>0</v>
      </c>
      <c r="K1239">
        <f>J1239*Weighting!$W$15</f>
        <v>0</v>
      </c>
      <c r="M1239" s="14"/>
    </row>
    <row r="1240" spans="1:13" x14ac:dyDescent="0.25">
      <c r="A1240" s="32" t="str">
        <f>IF(Weighting!$P$16&gt;0,B1240,"")</f>
        <v/>
      </c>
      <c r="B1240" t="e">
        <f>Weighting!$C$16</f>
        <v>#DIV/0!</v>
      </c>
      <c r="C1240" t="e">
        <f>Weighting!$F$16</f>
        <v>#NUM!</v>
      </c>
      <c r="D1240" t="e">
        <f>IF(C1240=1,'Data Transformation'!$G$3+0.5*'Data Transformation'!$W$25,IF(C1241=1,D1241-'Data Transformation'!$W$25,FALSE))</f>
        <v>#NUM!</v>
      </c>
      <c r="E1240">
        <f t="array" ref="E1240">IF(ISLOGICAL(D1240),"",FREQUENCY(IF('Data Transformation'!$B$425:$B$8425='Bin Analysis'!$B1227,'Data Transformation'!$G$425:$G$8425),D1240))</f>
        <v>2001</v>
      </c>
      <c r="F1240">
        <f t="shared" si="153"/>
        <v>0</v>
      </c>
      <c r="G1240">
        <f>Weighting!$H$16</f>
        <v>0</v>
      </c>
      <c r="H1240">
        <f t="array" ref="H1240">FREQUENCY(IF('Data Transformation'!$B$4:$B$8425=B1227,'Data Transformation'!$G$4:$G$8425),'Bin Analysis'!$B1240)</f>
        <v>2073</v>
      </c>
      <c r="I1240">
        <f t="shared" si="154"/>
        <v>0</v>
      </c>
      <c r="J1240">
        <f t="shared" si="155"/>
        <v>0</v>
      </c>
      <c r="K1240">
        <f>J1240*Weighting!$W$16</f>
        <v>0</v>
      </c>
      <c r="M1240" s="14"/>
    </row>
    <row r="1241" spans="1:13" x14ac:dyDescent="0.25">
      <c r="A1241" s="32" t="str">
        <f>IF(Weighting!$P$17&gt;0,B1241,"")</f>
        <v/>
      </c>
      <c r="B1241" t="e">
        <f>Weighting!$C$17</f>
        <v>#DIV/0!</v>
      </c>
      <c r="C1241" t="e">
        <f>Weighting!$F$17</f>
        <v>#NUM!</v>
      </c>
      <c r="D1241" t="e">
        <f>IF(C1241=1,'Data Transformation'!$G$3+0.5*'Data Transformation'!$W$25,IF(C1242=1,D1242-'Data Transformation'!$W$25,FALSE))</f>
        <v>#NUM!</v>
      </c>
      <c r="E1241">
        <f t="array" ref="E1241">IF(ISLOGICAL(D1241),"",FREQUENCY(IF('Data Transformation'!$B$425:$B$8425='Bin Analysis'!$B1227,'Data Transformation'!$G$425:$G$8425),D1241))</f>
        <v>2001</v>
      </c>
      <c r="F1241">
        <f t="shared" si="153"/>
        <v>0</v>
      </c>
      <c r="G1241">
        <f>Weighting!$H$17</f>
        <v>0</v>
      </c>
      <c r="H1241">
        <f t="array" ref="H1241">FREQUENCY(IF('Data Transformation'!$B$4:$B$8425=B1227,'Data Transformation'!$G$4:$G$8425),'Bin Analysis'!$B1241)</f>
        <v>2073</v>
      </c>
      <c r="I1241">
        <f t="shared" si="154"/>
        <v>0</v>
      </c>
      <c r="J1241">
        <f t="shared" si="155"/>
        <v>0</v>
      </c>
      <c r="K1241">
        <f>J1241*Weighting!$W$17</f>
        <v>0</v>
      </c>
      <c r="M1241" s="14"/>
    </row>
    <row r="1242" spans="1:13" x14ac:dyDescent="0.25">
      <c r="A1242" s="32" t="str">
        <f>IF(Weighting!$P$18&gt;0,B1242,"")</f>
        <v/>
      </c>
      <c r="B1242" t="e">
        <f>Weighting!$C$18</f>
        <v>#DIV/0!</v>
      </c>
      <c r="C1242" t="e">
        <f>Weighting!$F$18</f>
        <v>#NUM!</v>
      </c>
      <c r="D1242" t="e">
        <f>IF(C1242=1,'Data Transformation'!$G$3+0.5*'Data Transformation'!$W$25,IF(C1243=1,D1243-'Data Transformation'!$W$25,FALSE))</f>
        <v>#NUM!</v>
      </c>
      <c r="E1242">
        <f t="array" ref="E1242">IF(ISLOGICAL(D1242),"",FREQUENCY(IF('Data Transformation'!$B$425:$B$8425='Bin Analysis'!$B1227,'Data Transformation'!$G$425:$G$8425),D1242))</f>
        <v>2001</v>
      </c>
      <c r="F1242">
        <f t="shared" si="153"/>
        <v>0</v>
      </c>
      <c r="G1242">
        <f>Weighting!$H$18</f>
        <v>0</v>
      </c>
      <c r="H1242">
        <f t="array" ref="H1242">FREQUENCY(IF('Data Transformation'!$B$4:$B$8425=B1227,'Data Transformation'!$G$4:$G$8425),'Bin Analysis'!$B1242)</f>
        <v>2073</v>
      </c>
      <c r="I1242">
        <f t="shared" si="154"/>
        <v>0</v>
      </c>
      <c r="J1242">
        <f t="shared" si="155"/>
        <v>0</v>
      </c>
      <c r="K1242">
        <f>J1242*Weighting!$W$18</f>
        <v>0</v>
      </c>
      <c r="M1242" s="14"/>
    </row>
    <row r="1243" spans="1:13" x14ac:dyDescent="0.25">
      <c r="A1243" s="32" t="str">
        <f>IF(Weighting!$P$19&gt;0,B1243,"")</f>
        <v/>
      </c>
      <c r="B1243" t="e">
        <f>Weighting!$C$19</f>
        <v>#DIV/0!</v>
      </c>
      <c r="C1243" t="e">
        <f>Weighting!$F$19</f>
        <v>#NUM!</v>
      </c>
      <c r="D1243" t="e">
        <f>IF(C1243=1,'Data Transformation'!$G$3+0.5*'Data Transformation'!$W$25,IF(C1244=1,D1244-'Data Transformation'!$W$25,FALSE))</f>
        <v>#NUM!</v>
      </c>
      <c r="E1243">
        <f t="array" ref="E1243">IF(ISLOGICAL(D1243),"",FREQUENCY(IF('Data Transformation'!$B$425:$B$8425='Bin Analysis'!$B1227,'Data Transformation'!$G$425:$G$8425),D1243))</f>
        <v>2001</v>
      </c>
      <c r="F1243">
        <f t="shared" si="153"/>
        <v>0</v>
      </c>
      <c r="G1243">
        <f>Weighting!$H$19</f>
        <v>0</v>
      </c>
      <c r="H1243">
        <f t="array" ref="H1243">FREQUENCY(IF('Data Transformation'!$B$4:$B$8425=B1227,'Data Transformation'!$G$4:$G$8425),'Bin Analysis'!$B1243)</f>
        <v>2073</v>
      </c>
      <c r="I1243">
        <f t="shared" si="154"/>
        <v>0</v>
      </c>
      <c r="J1243">
        <f t="shared" si="155"/>
        <v>0</v>
      </c>
      <c r="K1243">
        <f>J1243*Weighting!$W$19</f>
        <v>0</v>
      </c>
      <c r="M1243" s="14"/>
    </row>
    <row r="1244" spans="1:13" x14ac:dyDescent="0.25">
      <c r="A1244" s="32" t="str">
        <f>IF(Weighting!$P$20&gt;0,B1244,"")</f>
        <v/>
      </c>
      <c r="B1244" t="e">
        <f>Weighting!$C$20</f>
        <v>#DIV/0!</v>
      </c>
      <c r="C1244" t="e">
        <f>Weighting!$F$20</f>
        <v>#NUM!</v>
      </c>
      <c r="D1244" t="e">
        <f>IF(C1244=1,'Data Transformation'!$G$3+0.5*'Data Transformation'!$W$25,IF(C1245=1,D1245-'Data Transformation'!$W$25,FALSE))</f>
        <v>#NUM!</v>
      </c>
      <c r="E1244">
        <f t="array" ref="E1244">IF(ISLOGICAL(D1244),"",FREQUENCY(IF('Data Transformation'!$B$425:$B$8425='Bin Analysis'!$B1227,'Data Transformation'!$G$425:$G$8425),D1244))</f>
        <v>2001</v>
      </c>
      <c r="F1244">
        <f t="shared" si="153"/>
        <v>0</v>
      </c>
      <c r="G1244">
        <f>Weighting!$H$20</f>
        <v>0</v>
      </c>
      <c r="H1244">
        <f t="array" ref="H1244">FREQUENCY(IF('Data Transformation'!$B$4:$B$8425=B1227,'Data Transformation'!$G$4:$G$8425),'Bin Analysis'!$B1244)</f>
        <v>2073</v>
      </c>
      <c r="I1244">
        <f t="shared" si="154"/>
        <v>0</v>
      </c>
      <c r="J1244">
        <f t="shared" si="155"/>
        <v>0</v>
      </c>
      <c r="K1244">
        <f>J1244*Weighting!$W$20</f>
        <v>0</v>
      </c>
      <c r="M1244" s="14"/>
    </row>
    <row r="1245" spans="1:13" x14ac:dyDescent="0.25">
      <c r="A1245" s="32" t="str">
        <f>IF(Weighting!$P$21&gt;0,B1245,"")</f>
        <v/>
      </c>
      <c r="B1245" t="e">
        <f>Weighting!$C$21</f>
        <v>#DIV/0!</v>
      </c>
      <c r="C1245" t="e">
        <f>Weighting!$F$21</f>
        <v>#NUM!</v>
      </c>
      <c r="D1245" t="e">
        <f>IF(C1245=1,'Data Transformation'!$G$3+0.5*'Data Transformation'!$W$25,IF(C1246=1,D1246-'Data Transformation'!$W$25,FALSE))</f>
        <v>#NUM!</v>
      </c>
      <c r="E1245">
        <f t="array" ref="E1245">IF(ISLOGICAL(D1245),"",FREQUENCY(IF('Data Transformation'!$B$425:$B$8425='Bin Analysis'!$B1227,'Data Transformation'!$G$425:$G$8425),D1245))</f>
        <v>2001</v>
      </c>
      <c r="F1245">
        <f t="shared" si="153"/>
        <v>0</v>
      </c>
      <c r="G1245">
        <f>Weighting!$H$21</f>
        <v>0</v>
      </c>
      <c r="H1245">
        <f t="array" ref="H1245">FREQUENCY(IF('Data Transformation'!$B$4:$B$8425=B1227,'Data Transformation'!$G$4:$G$8425),'Bin Analysis'!$B1245)</f>
        <v>2073</v>
      </c>
      <c r="I1245">
        <f t="shared" si="154"/>
        <v>0</v>
      </c>
      <c r="J1245">
        <f t="shared" si="155"/>
        <v>0</v>
      </c>
      <c r="K1245">
        <f>J1245*Weighting!$W$21</f>
        <v>0</v>
      </c>
      <c r="M1245" s="14"/>
    </row>
    <row r="1246" spans="1:13" x14ac:dyDescent="0.25">
      <c r="A1246" s="32" t="str">
        <f>IF(Weighting!$P$22&gt;0,B1246,"")</f>
        <v/>
      </c>
      <c r="B1246" t="e">
        <f>Weighting!$C$22</f>
        <v>#DIV/0!</v>
      </c>
      <c r="C1246" t="e">
        <f>Weighting!$F$22</f>
        <v>#NUM!</v>
      </c>
      <c r="D1246" t="e">
        <f>IF(C1246=1,'Data Transformation'!$G$3+0.5*'Data Transformation'!$W$25,IF(C1247=1,D1247-'Data Transformation'!$W$25,FALSE))</f>
        <v>#NUM!</v>
      </c>
      <c r="E1246">
        <f t="array" ref="E1246">IF(ISLOGICAL(D1246),"",FREQUENCY(IF('Data Transformation'!$B$425:$B$8425='Bin Analysis'!$B1227,'Data Transformation'!$G$425:$G$8425),D1246))</f>
        <v>2001</v>
      </c>
      <c r="F1246">
        <f t="shared" si="153"/>
        <v>0</v>
      </c>
      <c r="G1246">
        <f>Weighting!$H$22</f>
        <v>0</v>
      </c>
      <c r="H1246">
        <f t="array" ref="H1246">FREQUENCY(IF('Data Transformation'!$B$4:$B$8425=B1227,'Data Transformation'!$G$4:$G$8425),'Bin Analysis'!$B1246)</f>
        <v>2073</v>
      </c>
      <c r="I1246">
        <f t="shared" si="154"/>
        <v>0</v>
      </c>
      <c r="J1246">
        <f t="shared" si="155"/>
        <v>0</v>
      </c>
      <c r="K1246">
        <f>J1246*Weighting!$W$22</f>
        <v>0</v>
      </c>
      <c r="M1246" s="14"/>
    </row>
    <row r="1247" spans="1:13" x14ac:dyDescent="0.25">
      <c r="A1247" s="32" t="str">
        <f>IF(Weighting!$P$23&gt;0,B1247,"")</f>
        <v/>
      </c>
      <c r="B1247" t="e">
        <f>Weighting!$C$23</f>
        <v>#DIV/0!</v>
      </c>
      <c r="C1247" t="e">
        <f>Weighting!$F$23</f>
        <v>#NUM!</v>
      </c>
      <c r="D1247" t="e">
        <f>IF(C1247=1,'Data Transformation'!$G$3+0.5*'Data Transformation'!$W$25,IF(C1248=1,D1248-'Data Transformation'!$W$25,FALSE))</f>
        <v>#NUM!</v>
      </c>
      <c r="E1247">
        <f t="array" ref="E1247">IF(ISLOGICAL(D1247),"",FREQUENCY(IF('Data Transformation'!$B$425:$B$8425='Bin Analysis'!$B1227,'Data Transformation'!$G$425:$G$8425),D1247))</f>
        <v>2001</v>
      </c>
      <c r="F1247">
        <f t="shared" si="153"/>
        <v>0</v>
      </c>
      <c r="G1247">
        <f>Weighting!$H$23</f>
        <v>0</v>
      </c>
      <c r="H1247">
        <f t="array" ref="H1247">FREQUENCY(IF('Data Transformation'!$B$4:$B$8425=B1227,'Data Transformation'!$G$4:$G$8425),'Bin Analysis'!$B1247)</f>
        <v>2073</v>
      </c>
      <c r="I1247">
        <f t="shared" si="154"/>
        <v>0</v>
      </c>
      <c r="J1247">
        <f t="shared" si="155"/>
        <v>0</v>
      </c>
      <c r="K1247">
        <f>J1247*Weighting!$W$23</f>
        <v>0</v>
      </c>
      <c r="M1247" s="14"/>
    </row>
    <row r="1248" spans="1:13" x14ac:dyDescent="0.25">
      <c r="A1248" s="32" t="str">
        <f>IF(Weighting!$P$24&gt;0,B1248,"")</f>
        <v/>
      </c>
      <c r="B1248" t="e">
        <f>Weighting!$C$24</f>
        <v>#DIV/0!</v>
      </c>
      <c r="C1248" t="e">
        <f>Weighting!$F$24</f>
        <v>#NUM!</v>
      </c>
      <c r="D1248" t="e">
        <f>IF(C1248=1,'Data Transformation'!$G$3+0.5*'Data Transformation'!$W$25,IF(C1249=1,D1249-'Data Transformation'!$W$25,FALSE))</f>
        <v>#NUM!</v>
      </c>
      <c r="E1248">
        <f t="array" ref="E1248">IF(ISLOGICAL(D1248),"",FREQUENCY(IF('Data Transformation'!$B$425:$B$8425='Bin Analysis'!$B1227,'Data Transformation'!$G$425:$G$8425),D1248))</f>
        <v>2001</v>
      </c>
      <c r="F1248">
        <f t="shared" si="153"/>
        <v>0</v>
      </c>
      <c r="G1248">
        <f>Weighting!$H$24</f>
        <v>0</v>
      </c>
      <c r="H1248">
        <f t="array" ref="H1248">FREQUENCY(IF('Data Transformation'!$B$4:$B$8425=B1227,'Data Transformation'!$G$4:$G$8425),'Bin Analysis'!$B1248)</f>
        <v>2073</v>
      </c>
      <c r="I1248">
        <f t="shared" si="154"/>
        <v>0</v>
      </c>
      <c r="J1248">
        <f t="shared" si="155"/>
        <v>0</v>
      </c>
      <c r="K1248">
        <f>J1248*Weighting!$W$24</f>
        <v>0</v>
      </c>
      <c r="M1248" s="14"/>
    </row>
    <row r="1249" spans="1:25" x14ac:dyDescent="0.25">
      <c r="A1249" s="32" t="str">
        <f>IF(Weighting!$P$25&gt;0,B1249,"")</f>
        <v/>
      </c>
      <c r="B1249" t="e">
        <f>Weighting!$C$25</f>
        <v>#DIV/0!</v>
      </c>
      <c r="C1249" t="e">
        <f>Weighting!$F$25</f>
        <v>#NUM!</v>
      </c>
      <c r="D1249" t="e">
        <f>IF(C1249=1,'Data Transformation'!$G$3+0.5*'Data Transformation'!$W$25,IF(C1250=1,D1250-'Data Transformation'!$W$25,FALSE))</f>
        <v>#NUM!</v>
      </c>
      <c r="E1249">
        <f t="array" ref="E1249">IF(ISLOGICAL(D1249),"",FREQUENCY(IF('Data Transformation'!$B$425:$B$8425='Bin Analysis'!$B1227,'Data Transformation'!$G$425:$G$8425),D1249))</f>
        <v>2001</v>
      </c>
      <c r="F1249">
        <f t="shared" si="153"/>
        <v>0</v>
      </c>
      <c r="G1249">
        <f>Weighting!$H$25</f>
        <v>0</v>
      </c>
      <c r="H1249">
        <f t="array" ref="H1249">FREQUENCY(IF('Data Transformation'!$B$4:$B$8425=B1227,'Data Transformation'!$G$4:$G$8425),'Bin Analysis'!$B1249)</f>
        <v>2073</v>
      </c>
      <c r="I1249">
        <f t="shared" si="154"/>
        <v>0</v>
      </c>
      <c r="J1249">
        <f t="shared" si="155"/>
        <v>0</v>
      </c>
      <c r="K1249">
        <f>J1249*Weighting!$W$25</f>
        <v>0</v>
      </c>
      <c r="M1249" s="14"/>
    </row>
    <row r="1250" spans="1:25" x14ac:dyDescent="0.25">
      <c r="O1250"/>
      <c r="P1250"/>
      <c r="Q1250"/>
      <c r="R1250"/>
    </row>
    <row r="1251" spans="1:25" ht="23.25" x14ac:dyDescent="0.35">
      <c r="A1251" s="21" t="s">
        <v>0</v>
      </c>
      <c r="B1251" s="21" t="str">
        <f>IFERROR(VLOOKUP(C1251,'Data Transformation'!$L$6:$M$426,2,FALSE),"")</f>
        <v/>
      </c>
      <c r="C1251" s="21">
        <f>C1227+1</f>
        <v>52</v>
      </c>
      <c r="D1251" s="21"/>
      <c r="E1251" s="21"/>
      <c r="F1251" s="21"/>
      <c r="G1251" s="21"/>
      <c r="H1251" s="22"/>
      <c r="I1251" s="22"/>
      <c r="J1251" s="22"/>
      <c r="K1251" s="21"/>
      <c r="L1251" s="21" t="str">
        <f>B1251</f>
        <v/>
      </c>
      <c r="M1251" s="23" t="e">
        <f>INDEX('Data Transformation'!$O$4:$O$424,MATCH($B1251,'Data Transformation'!$M$4:$M$424,0),MATCH($M$2,'Data Transformation'!$O$3,0))</f>
        <v>#N/A</v>
      </c>
      <c r="N1251" s="27" t="e">
        <f>IF('Input and Summary Results'!$J$16="minimum",'Bin Analysis'!X1252/(M1251-1),'Bin Analysis'!Y1251/('Bin Analysis'!M1251-1))</f>
        <v>#N/A</v>
      </c>
      <c r="O1251" s="27" t="e">
        <f>IF(M1251=FALSE,NA(),(VLOOKUP(1,C1254:K1273,4,FALSE))/(M1251-1))</f>
        <v>#N/A</v>
      </c>
      <c r="P1251" s="27" t="e">
        <f>IF(M1251=FALSE,NA(),SUM(J1254:J1273)/Weighting!$S$5)</f>
        <v>#N/A</v>
      </c>
      <c r="Q1251" s="27" t="e">
        <f>IF(M1251=FALSE,NA(),SUM(K1254:K1273)/Weighting!$S$6)</f>
        <v>#N/A</v>
      </c>
      <c r="R1251" s="27" t="e">
        <f>IF(M1251=FALSE,NA(),(VLOOKUP(1,G1254:K1273,3,FALSE))/(M1251-1))</f>
        <v>#N/A</v>
      </c>
      <c r="S1251" s="22" t="e">
        <f>IF(M1251=FALSE,NA(),IF(SUM(J1254:J1273)=2,"yes","no"))</f>
        <v>#N/A</v>
      </c>
      <c r="X1251" s="2" cm="2">
        <f t="array" ref="X1251:X1252">FREQUENCY(IF('Data Transformation'!$B$425:$B$6424='Bin Analysis'!L1251,'Data Transformation'!$G$425:$G$6424),'Data Transformation'!$U$11)</f>
        <v>0</v>
      </c>
      <c r="Y1251" s="2" cm="2">
        <f t="array" ref="Y1251:Y1252">FREQUENCY(IF('Data Transformation'!$B$425:$B$6424='Bin Analysis'!L1251,'Data Transformation'!$G$425:$G$6424),'Data Transformation'!$U$12)</f>
        <v>0</v>
      </c>
    </row>
    <row r="1252" spans="1:25" x14ac:dyDescent="0.25">
      <c r="A1252" s="14" t="s">
        <v>67</v>
      </c>
      <c r="B1252" t="s">
        <v>47</v>
      </c>
      <c r="C1252" t="s">
        <v>5</v>
      </c>
      <c r="D1252" t="s">
        <v>98</v>
      </c>
      <c r="E1252" t="s">
        <v>99</v>
      </c>
      <c r="F1252" t="s">
        <v>100</v>
      </c>
      <c r="G1252" t="s">
        <v>69</v>
      </c>
      <c r="H1252" t="s">
        <v>31</v>
      </c>
      <c r="I1252" t="s">
        <v>32</v>
      </c>
      <c r="J1252" t="s">
        <v>46</v>
      </c>
      <c r="K1252" s="14" t="s">
        <v>45</v>
      </c>
      <c r="M1252" s="14"/>
      <c r="X1252" s="2">
        <v>0</v>
      </c>
      <c r="Y1252" s="2">
        <v>0</v>
      </c>
    </row>
    <row r="1253" spans="1:25" x14ac:dyDescent="0.25">
      <c r="A1253" s="32"/>
      <c r="D1253" t="e">
        <f>IF(C1253=1,'Data Transformation'!$G$3+0.5*'Data Transformation'!$W$25,IF(C1254=1,D1254-'Data Transformation'!$W$25,FALSE))</f>
        <v>#NUM!</v>
      </c>
      <c r="E1253">
        <f t="array" ref="E1253">IF(ISLOGICAL(D1253),"",FREQUENCY(IF('Data Transformation'!$B$425:$B$8425='Bin Analysis'!$B1251,'Data Transformation'!$G$425:$G$8425),D1253))</f>
        <v>2001</v>
      </c>
      <c r="F1253" t="e">
        <f>IF(ISLOGICAL(D1253),"",E1253-E1252)</f>
        <v>#VALUE!</v>
      </c>
      <c r="M1253" s="14"/>
    </row>
    <row r="1254" spans="1:25" x14ac:dyDescent="0.25">
      <c r="A1254" s="32" t="e">
        <f>IF(Weighting!$P$6&gt;0,B1254,"")</f>
        <v>#NUM!</v>
      </c>
      <c r="B1254" t="e">
        <f>Weighting!$C$6</f>
        <v>#DIV/0!</v>
      </c>
      <c r="C1254" t="e">
        <f>Weighting!$F$6</f>
        <v>#NUM!</v>
      </c>
      <c r="D1254" t="e">
        <f>IF(C1254=1,'Data Transformation'!$G$3+0.5*'Data Transformation'!$W$25,IF(C1255=1,D1255-'Data Transformation'!$W$25,FALSE))</f>
        <v>#NUM!</v>
      </c>
      <c r="E1254">
        <f t="array" ref="E1254">IF(ISLOGICAL(D1254),"",FREQUENCY(IF('Data Transformation'!$B$425:$B$8425='Bin Analysis'!$B1251,'Data Transformation'!$G$425:$G$8425),D1254))</f>
        <v>2001</v>
      </c>
      <c r="F1254">
        <f>IF(ISLOGICAL(D1254),"",E1254-E1253)</f>
        <v>0</v>
      </c>
      <c r="G1254">
        <f>Weighting!$H$6</f>
        <v>1</v>
      </c>
      <c r="H1254">
        <f t="array" ref="H1254">FREQUENCY(IF('Data Transformation'!$B$4:$B$8425=B1251,'Data Transformation'!$G$4:$G$8425),'Bin Analysis'!$B1254)</f>
        <v>2073</v>
      </c>
      <c r="I1254">
        <f>H1254-H1253</f>
        <v>2073</v>
      </c>
      <c r="J1254">
        <f>IF(I1254=0,0,1)</f>
        <v>1</v>
      </c>
      <c r="K1254" t="e">
        <f>J1254*Weighting!$W$6</f>
        <v>#NUM!</v>
      </c>
      <c r="M1254" s="14"/>
    </row>
    <row r="1255" spans="1:25" x14ac:dyDescent="0.25">
      <c r="A1255" s="32" t="str">
        <f>IF(Weighting!$P$7&gt;0,B1255,"")</f>
        <v/>
      </c>
      <c r="B1255" t="e">
        <f>Weighting!$C$7</f>
        <v>#DIV/0!</v>
      </c>
      <c r="C1255" t="e">
        <f>Weighting!$F$7</f>
        <v>#NUM!</v>
      </c>
      <c r="D1255" t="e">
        <f>IF(C1255=1,'Data Transformation'!$G$3+0.5*'Data Transformation'!$W$25,IF(C1256=1,D1256-'Data Transformation'!$W$25,FALSE))</f>
        <v>#NUM!</v>
      </c>
      <c r="E1255">
        <f t="array" ref="E1255">IF(ISLOGICAL(D1255),"",FREQUENCY(IF('Data Transformation'!$B$425:$B$8425='Bin Analysis'!$B1251,'Data Transformation'!$G$425:$G$8425),D1255))</f>
        <v>2001</v>
      </c>
      <c r="F1255">
        <f t="shared" ref="F1255:F1273" si="156">IF(ISLOGICAL(D1255),"",E1255-E1254)</f>
        <v>0</v>
      </c>
      <c r="G1255">
        <f>Weighting!$H$7</f>
        <v>0</v>
      </c>
      <c r="H1255">
        <f t="array" ref="H1255">FREQUENCY(IF('Data Transformation'!$B$4:$B$8425=B1251,'Data Transformation'!$G$4:$G$8425),'Bin Analysis'!$B1255)</f>
        <v>2073</v>
      </c>
      <c r="I1255">
        <f t="shared" ref="I1255:I1273" si="157">H1255-H1254</f>
        <v>0</v>
      </c>
      <c r="J1255">
        <f>IF(I1255=0,0,1)</f>
        <v>0</v>
      </c>
      <c r="K1255">
        <f>J1255*Weighting!$W$7</f>
        <v>0</v>
      </c>
      <c r="M1255" s="14"/>
    </row>
    <row r="1256" spans="1:25" x14ac:dyDescent="0.25">
      <c r="A1256" s="32" t="str">
        <f>IF(Weighting!$P$8&gt;0,B1256,"")</f>
        <v/>
      </c>
      <c r="B1256" t="e">
        <f>Weighting!$C$8</f>
        <v>#DIV/0!</v>
      </c>
      <c r="C1256" t="e">
        <f>Weighting!$F$8</f>
        <v>#NUM!</v>
      </c>
      <c r="D1256" t="e">
        <f>IF(C1256=1,'Data Transformation'!$G$3+0.5*'Data Transformation'!$W$25,IF(C1257=1,D1257-'Data Transformation'!$W$25,FALSE))</f>
        <v>#NUM!</v>
      </c>
      <c r="E1256">
        <f t="array" ref="E1256">IF(ISLOGICAL(D1256),"",FREQUENCY(IF('Data Transformation'!$B$425:$B$8425='Bin Analysis'!$B1251,'Data Transformation'!$G$425:$G$8425),D1256))</f>
        <v>2001</v>
      </c>
      <c r="F1256">
        <f t="shared" si="156"/>
        <v>0</v>
      </c>
      <c r="G1256">
        <f>Weighting!$H$8</f>
        <v>0</v>
      </c>
      <c r="H1256">
        <f t="array" ref="H1256">FREQUENCY(IF('Data Transformation'!$B$4:$B$8425=B1251,'Data Transformation'!$G$4:$G$8425),'Bin Analysis'!$B1256)</f>
        <v>2073</v>
      </c>
      <c r="I1256">
        <f t="shared" si="157"/>
        <v>0</v>
      </c>
      <c r="J1256">
        <f t="shared" ref="J1256:J1273" si="158">IF(I1256=0,0,1)</f>
        <v>0</v>
      </c>
      <c r="K1256">
        <f>J1256*Weighting!$W$8</f>
        <v>0</v>
      </c>
      <c r="M1256" s="14"/>
    </row>
    <row r="1257" spans="1:25" x14ac:dyDescent="0.25">
      <c r="A1257" s="32" t="str">
        <f>IF(Weighting!$P$9&gt;0,B1257,"")</f>
        <v/>
      </c>
      <c r="B1257" s="50" t="e">
        <f>Weighting!$C$9</f>
        <v>#DIV/0!</v>
      </c>
      <c r="C1257" t="e">
        <f>Weighting!$F$9</f>
        <v>#NUM!</v>
      </c>
      <c r="D1257" t="e">
        <f>IF(C1257=1,'Data Transformation'!$G$3+0.5*'Data Transformation'!$W$25,IF(C1258=1,D1258-'Data Transformation'!$W$25,FALSE))</f>
        <v>#NUM!</v>
      </c>
      <c r="E1257">
        <f t="array" ref="E1257">IF(ISLOGICAL(D1257),"",FREQUENCY(IF('Data Transformation'!$B$425:$B$8425='Bin Analysis'!$B1251,'Data Transformation'!$G$425:$G$8425),D1257))</f>
        <v>2001</v>
      </c>
      <c r="F1257">
        <f t="shared" si="156"/>
        <v>0</v>
      </c>
      <c r="G1257">
        <f>Weighting!$H$9</f>
        <v>0</v>
      </c>
      <c r="H1257">
        <f t="array" ref="H1257">FREQUENCY(IF('Data Transformation'!$B$4:$B$8425=B1251,'Data Transformation'!$G$4:$G$8425),'Bin Analysis'!$B1257)</f>
        <v>2073</v>
      </c>
      <c r="I1257">
        <f t="shared" si="157"/>
        <v>0</v>
      </c>
      <c r="J1257">
        <f t="shared" si="158"/>
        <v>0</v>
      </c>
      <c r="K1257">
        <f>J1257*Weighting!$W$9</f>
        <v>0</v>
      </c>
      <c r="M1257" s="14"/>
    </row>
    <row r="1258" spans="1:25" x14ac:dyDescent="0.25">
      <c r="A1258" s="32" t="str">
        <f>IF(Weighting!$P$10&gt;0,B1258,"")</f>
        <v/>
      </c>
      <c r="B1258" t="e">
        <f>Weighting!$C$10</f>
        <v>#DIV/0!</v>
      </c>
      <c r="C1258" t="e">
        <f>Weighting!$F$10</f>
        <v>#NUM!</v>
      </c>
      <c r="D1258" t="e">
        <f>IF(C1258=1,'Data Transformation'!$G$3+0.5*'Data Transformation'!$W$25,IF(C1259=1,D1259-'Data Transformation'!$W$25,FALSE))</f>
        <v>#NUM!</v>
      </c>
      <c r="E1258">
        <f t="array" ref="E1258">IF(ISLOGICAL(D1258),"",FREQUENCY(IF('Data Transformation'!$B$425:$B$8425='Bin Analysis'!$B1251,'Data Transformation'!$G$425:$G$8425),D1258))</f>
        <v>2001</v>
      </c>
      <c r="F1258">
        <f t="shared" si="156"/>
        <v>0</v>
      </c>
      <c r="G1258">
        <f>Weighting!$H$10</f>
        <v>0</v>
      </c>
      <c r="H1258">
        <f t="array" ref="H1258">FREQUENCY(IF('Data Transformation'!$B$4:$B$8425=B1251,'Data Transformation'!$G$4:$G$8425),'Bin Analysis'!$B1258)</f>
        <v>2073</v>
      </c>
      <c r="I1258">
        <f t="shared" si="157"/>
        <v>0</v>
      </c>
      <c r="J1258">
        <f t="shared" si="158"/>
        <v>0</v>
      </c>
      <c r="K1258">
        <f>J1258*Weighting!$W$10</f>
        <v>0</v>
      </c>
      <c r="M1258" s="14"/>
    </row>
    <row r="1259" spans="1:25" x14ac:dyDescent="0.25">
      <c r="A1259" s="32" t="str">
        <f>IF(Weighting!$P$11&gt;0,B1259,"")</f>
        <v/>
      </c>
      <c r="B1259" t="e">
        <f>Weighting!$C$11</f>
        <v>#DIV/0!</v>
      </c>
      <c r="C1259" t="e">
        <f>Weighting!$F$11</f>
        <v>#NUM!</v>
      </c>
      <c r="D1259" t="e">
        <f>IF(C1259=1,'Data Transformation'!$G$3+0.5*'Data Transformation'!$W$25,IF(C1260=1,D1260-'Data Transformation'!$W$25,FALSE))</f>
        <v>#NUM!</v>
      </c>
      <c r="E1259">
        <f t="array" ref="E1259">IF(ISLOGICAL(D1259),"",FREQUENCY(IF('Data Transformation'!$B$425:$B$8425='Bin Analysis'!$B1251,'Data Transformation'!$G$425:$G$8425),D1259))</f>
        <v>2001</v>
      </c>
      <c r="F1259">
        <f t="shared" si="156"/>
        <v>0</v>
      </c>
      <c r="G1259">
        <f>Weighting!$H$11</f>
        <v>0</v>
      </c>
      <c r="H1259">
        <f t="array" ref="H1259">FREQUENCY(IF('Data Transformation'!$B$4:$B$8425=B1251,'Data Transformation'!$G$4:$G$8425),'Bin Analysis'!$B1259)</f>
        <v>2073</v>
      </c>
      <c r="I1259">
        <f t="shared" si="157"/>
        <v>0</v>
      </c>
      <c r="J1259">
        <f t="shared" si="158"/>
        <v>0</v>
      </c>
      <c r="K1259">
        <f>J1259*Weighting!$W$11</f>
        <v>0</v>
      </c>
      <c r="M1259" s="14"/>
    </row>
    <row r="1260" spans="1:25" x14ac:dyDescent="0.25">
      <c r="A1260" s="32" t="str">
        <f>IF(Weighting!$P$12&gt;0,B1260,"")</f>
        <v/>
      </c>
      <c r="B1260" t="e">
        <f>Weighting!$C$12</f>
        <v>#DIV/0!</v>
      </c>
      <c r="C1260" t="e">
        <f>Weighting!$F$12</f>
        <v>#NUM!</v>
      </c>
      <c r="D1260" t="e">
        <f>IF(C1260=1,'Data Transformation'!$G$3+0.5*'Data Transformation'!$W$25,IF(C1261=1,D1261-'Data Transformation'!$W$25,FALSE))</f>
        <v>#NUM!</v>
      </c>
      <c r="E1260">
        <f t="array" ref="E1260">IF(ISLOGICAL(D1260),"",FREQUENCY(IF('Data Transformation'!$B$425:$B$8425='Bin Analysis'!$B1251,'Data Transformation'!$G$425:$G$8425),D1260))</f>
        <v>2001</v>
      </c>
      <c r="F1260">
        <f t="shared" si="156"/>
        <v>0</v>
      </c>
      <c r="G1260">
        <f>Weighting!$H$12</f>
        <v>0</v>
      </c>
      <c r="H1260">
        <f t="array" ref="H1260">FREQUENCY(IF('Data Transformation'!$B$4:$B$8425=B1251,'Data Transformation'!$G$4:$G$8425),'Bin Analysis'!$B1260)</f>
        <v>2073</v>
      </c>
      <c r="I1260">
        <f t="shared" si="157"/>
        <v>0</v>
      </c>
      <c r="J1260">
        <f t="shared" si="158"/>
        <v>0</v>
      </c>
      <c r="K1260">
        <f>J1260*Weighting!$W$12</f>
        <v>0</v>
      </c>
      <c r="M1260" s="14"/>
    </row>
    <row r="1261" spans="1:25" x14ac:dyDescent="0.25">
      <c r="A1261" s="32" t="str">
        <f>IF(Weighting!$P$13&gt;0,B1261,"")</f>
        <v/>
      </c>
      <c r="B1261" t="e">
        <f>Weighting!$C$13</f>
        <v>#DIV/0!</v>
      </c>
      <c r="C1261" t="e">
        <f>Weighting!$F$13</f>
        <v>#NUM!</v>
      </c>
      <c r="D1261" t="e">
        <f>IF(C1261=1,'Data Transformation'!$G$3+0.5*'Data Transformation'!$W$25,IF(C1262=1,D1262-'Data Transformation'!$W$25,FALSE))</f>
        <v>#NUM!</v>
      </c>
      <c r="E1261">
        <f t="array" ref="E1261">IF(ISLOGICAL(D1261),"",FREQUENCY(IF('Data Transformation'!$B$425:$B$8425='Bin Analysis'!$B1251,'Data Transformation'!$G$425:$G$8425),D1261))</f>
        <v>2001</v>
      </c>
      <c r="F1261">
        <f t="shared" si="156"/>
        <v>0</v>
      </c>
      <c r="G1261">
        <f>Weighting!$H$13</f>
        <v>0</v>
      </c>
      <c r="H1261">
        <f t="array" ref="H1261">FREQUENCY(IF('Data Transformation'!$B$4:$B$8425=B1251,'Data Transformation'!$G$4:$G$8425),'Bin Analysis'!$B1261)</f>
        <v>2073</v>
      </c>
      <c r="I1261">
        <f t="shared" si="157"/>
        <v>0</v>
      </c>
      <c r="J1261">
        <f t="shared" si="158"/>
        <v>0</v>
      </c>
      <c r="K1261">
        <f>J1261*Weighting!$W$13</f>
        <v>0</v>
      </c>
      <c r="M1261" s="14"/>
    </row>
    <row r="1262" spans="1:25" x14ac:dyDescent="0.25">
      <c r="A1262" s="32" t="str">
        <f>IF(Weighting!$P$14&gt;0,B1262,"")</f>
        <v/>
      </c>
      <c r="B1262" t="e">
        <f>Weighting!$C$14</f>
        <v>#DIV/0!</v>
      </c>
      <c r="C1262" t="e">
        <f>Weighting!$F$14</f>
        <v>#NUM!</v>
      </c>
      <c r="D1262" t="e">
        <f>IF(C1262=1,'Data Transformation'!$G$3+0.5*'Data Transformation'!$W$25,IF(C1263=1,D1263-'Data Transformation'!$W$25,FALSE))</f>
        <v>#NUM!</v>
      </c>
      <c r="E1262">
        <f t="array" ref="E1262">IF(ISLOGICAL(D1262),"",FREQUENCY(IF('Data Transformation'!$B$425:$B$8425='Bin Analysis'!$B1251,'Data Transformation'!$G$425:$G$8425),D1262))</f>
        <v>2001</v>
      </c>
      <c r="F1262">
        <f t="shared" si="156"/>
        <v>0</v>
      </c>
      <c r="G1262">
        <f>Weighting!$H$14</f>
        <v>0</v>
      </c>
      <c r="H1262">
        <f t="array" ref="H1262">FREQUENCY(IF('Data Transformation'!$B$4:$B$8425=B1251,'Data Transformation'!$G$4:$G$8425),'Bin Analysis'!$B1262)</f>
        <v>2073</v>
      </c>
      <c r="I1262">
        <f t="shared" si="157"/>
        <v>0</v>
      </c>
      <c r="J1262">
        <f t="shared" si="158"/>
        <v>0</v>
      </c>
      <c r="K1262">
        <f>J1262*Weighting!$W$14</f>
        <v>0</v>
      </c>
      <c r="M1262" s="14"/>
    </row>
    <row r="1263" spans="1:25" x14ac:dyDescent="0.25">
      <c r="A1263" s="32" t="str">
        <f>IF(Weighting!$P$15&gt;0,B1263,"")</f>
        <v/>
      </c>
      <c r="B1263" t="e">
        <f>Weighting!$C$15</f>
        <v>#DIV/0!</v>
      </c>
      <c r="C1263" t="e">
        <f>Weighting!$F$15</f>
        <v>#NUM!</v>
      </c>
      <c r="D1263" t="e">
        <f>IF(C1263=1,'Data Transformation'!$G$3+0.5*'Data Transformation'!$W$25,IF(C1264=1,D1264-'Data Transformation'!$W$25,FALSE))</f>
        <v>#NUM!</v>
      </c>
      <c r="E1263">
        <f t="array" ref="E1263">IF(ISLOGICAL(D1263),"",FREQUENCY(IF('Data Transformation'!$B$425:$B$8425='Bin Analysis'!$B1251,'Data Transformation'!$G$425:$G$8425),D1263))</f>
        <v>2001</v>
      </c>
      <c r="F1263">
        <f t="shared" si="156"/>
        <v>0</v>
      </c>
      <c r="G1263">
        <f>Weighting!$H$15</f>
        <v>0</v>
      </c>
      <c r="H1263">
        <f t="array" ref="H1263">FREQUENCY(IF('Data Transformation'!$B$4:$B$8425=B1251,'Data Transformation'!$G$4:$G$8425),'Bin Analysis'!$B1263)</f>
        <v>2073</v>
      </c>
      <c r="I1263">
        <f t="shared" si="157"/>
        <v>0</v>
      </c>
      <c r="J1263">
        <f t="shared" si="158"/>
        <v>0</v>
      </c>
      <c r="K1263">
        <f>J1263*Weighting!$W$15</f>
        <v>0</v>
      </c>
      <c r="M1263" s="14"/>
    </row>
    <row r="1264" spans="1:25" x14ac:dyDescent="0.25">
      <c r="A1264" s="32" t="str">
        <f>IF(Weighting!$P$16&gt;0,B1264,"")</f>
        <v/>
      </c>
      <c r="B1264" t="e">
        <f>Weighting!$C$16</f>
        <v>#DIV/0!</v>
      </c>
      <c r="C1264" t="e">
        <f>Weighting!$F$16</f>
        <v>#NUM!</v>
      </c>
      <c r="D1264" t="e">
        <f>IF(C1264=1,'Data Transformation'!$G$3+0.5*'Data Transformation'!$W$25,IF(C1265=1,D1265-'Data Transformation'!$W$25,FALSE))</f>
        <v>#NUM!</v>
      </c>
      <c r="E1264">
        <f t="array" ref="E1264">IF(ISLOGICAL(D1264),"",FREQUENCY(IF('Data Transformation'!$B$425:$B$8425='Bin Analysis'!$B1251,'Data Transformation'!$G$425:$G$8425),D1264))</f>
        <v>2001</v>
      </c>
      <c r="F1264">
        <f t="shared" si="156"/>
        <v>0</v>
      </c>
      <c r="G1264">
        <f>Weighting!$H$16</f>
        <v>0</v>
      </c>
      <c r="H1264">
        <f t="array" ref="H1264">FREQUENCY(IF('Data Transformation'!$B$4:$B$8425=B1251,'Data Transformation'!$G$4:$G$8425),'Bin Analysis'!$B1264)</f>
        <v>2073</v>
      </c>
      <c r="I1264">
        <f t="shared" si="157"/>
        <v>0</v>
      </c>
      <c r="J1264">
        <f t="shared" si="158"/>
        <v>0</v>
      </c>
      <c r="K1264">
        <f>J1264*Weighting!$W$16</f>
        <v>0</v>
      </c>
      <c r="M1264" s="14"/>
    </row>
    <row r="1265" spans="1:25" x14ac:dyDescent="0.25">
      <c r="A1265" s="32" t="str">
        <f>IF(Weighting!$P$17&gt;0,B1265,"")</f>
        <v/>
      </c>
      <c r="B1265" t="e">
        <f>Weighting!$C$17</f>
        <v>#DIV/0!</v>
      </c>
      <c r="C1265" t="e">
        <f>Weighting!$F$17</f>
        <v>#NUM!</v>
      </c>
      <c r="D1265" t="e">
        <f>IF(C1265=1,'Data Transformation'!$G$3+0.5*'Data Transformation'!$W$25,IF(C1266=1,D1266-'Data Transformation'!$W$25,FALSE))</f>
        <v>#NUM!</v>
      </c>
      <c r="E1265">
        <f t="array" ref="E1265">IF(ISLOGICAL(D1265),"",FREQUENCY(IF('Data Transformation'!$B$425:$B$8425='Bin Analysis'!$B1251,'Data Transformation'!$G$425:$G$8425),D1265))</f>
        <v>2001</v>
      </c>
      <c r="F1265">
        <f t="shared" si="156"/>
        <v>0</v>
      </c>
      <c r="G1265">
        <f>Weighting!$H$17</f>
        <v>0</v>
      </c>
      <c r="H1265">
        <f t="array" ref="H1265">FREQUENCY(IF('Data Transformation'!$B$4:$B$8425=B1251,'Data Transformation'!$G$4:$G$8425),'Bin Analysis'!$B1265)</f>
        <v>2073</v>
      </c>
      <c r="I1265">
        <f t="shared" si="157"/>
        <v>0</v>
      </c>
      <c r="J1265">
        <f t="shared" si="158"/>
        <v>0</v>
      </c>
      <c r="K1265">
        <f>J1265*Weighting!$W$17</f>
        <v>0</v>
      </c>
      <c r="M1265" s="14"/>
    </row>
    <row r="1266" spans="1:25" x14ac:dyDescent="0.25">
      <c r="A1266" s="32" t="str">
        <f>IF(Weighting!$P$18&gt;0,B1266,"")</f>
        <v/>
      </c>
      <c r="B1266" t="e">
        <f>Weighting!$C$18</f>
        <v>#DIV/0!</v>
      </c>
      <c r="C1266" t="e">
        <f>Weighting!$F$18</f>
        <v>#NUM!</v>
      </c>
      <c r="D1266" t="e">
        <f>IF(C1266=1,'Data Transformation'!$G$3+0.5*'Data Transformation'!$W$25,IF(C1267=1,D1267-'Data Transformation'!$W$25,FALSE))</f>
        <v>#NUM!</v>
      </c>
      <c r="E1266">
        <f t="array" ref="E1266">IF(ISLOGICAL(D1266),"",FREQUENCY(IF('Data Transformation'!$B$425:$B$8425='Bin Analysis'!$B1251,'Data Transformation'!$G$425:$G$8425),D1266))</f>
        <v>2001</v>
      </c>
      <c r="F1266">
        <f t="shared" si="156"/>
        <v>0</v>
      </c>
      <c r="G1266">
        <f>Weighting!$H$18</f>
        <v>0</v>
      </c>
      <c r="H1266">
        <f t="array" ref="H1266">FREQUENCY(IF('Data Transformation'!$B$4:$B$8425=B1251,'Data Transformation'!$G$4:$G$8425),'Bin Analysis'!$B1266)</f>
        <v>2073</v>
      </c>
      <c r="I1266">
        <f t="shared" si="157"/>
        <v>0</v>
      </c>
      <c r="J1266">
        <f t="shared" si="158"/>
        <v>0</v>
      </c>
      <c r="K1266">
        <f>J1266*Weighting!$W$18</f>
        <v>0</v>
      </c>
      <c r="M1266" s="14"/>
    </row>
    <row r="1267" spans="1:25" x14ac:dyDescent="0.25">
      <c r="A1267" s="32" t="str">
        <f>IF(Weighting!$P$19&gt;0,B1267,"")</f>
        <v/>
      </c>
      <c r="B1267" t="e">
        <f>Weighting!$C$19</f>
        <v>#DIV/0!</v>
      </c>
      <c r="C1267" t="e">
        <f>Weighting!$F$19</f>
        <v>#NUM!</v>
      </c>
      <c r="D1267" t="e">
        <f>IF(C1267=1,'Data Transformation'!$G$3+0.5*'Data Transformation'!$W$25,IF(C1268=1,D1268-'Data Transformation'!$W$25,FALSE))</f>
        <v>#NUM!</v>
      </c>
      <c r="E1267">
        <f t="array" ref="E1267">IF(ISLOGICAL(D1267),"",FREQUENCY(IF('Data Transformation'!$B$425:$B$8425='Bin Analysis'!$B1251,'Data Transformation'!$G$425:$G$8425),D1267))</f>
        <v>2001</v>
      </c>
      <c r="F1267">
        <f t="shared" si="156"/>
        <v>0</v>
      </c>
      <c r="G1267">
        <f>Weighting!$H$19</f>
        <v>0</v>
      </c>
      <c r="H1267">
        <f t="array" ref="H1267">FREQUENCY(IF('Data Transformation'!$B$4:$B$8425=B1251,'Data Transformation'!$G$4:$G$8425),'Bin Analysis'!$B1267)</f>
        <v>2073</v>
      </c>
      <c r="I1267">
        <f t="shared" si="157"/>
        <v>0</v>
      </c>
      <c r="J1267">
        <f t="shared" si="158"/>
        <v>0</v>
      </c>
      <c r="K1267">
        <f>J1267*Weighting!$W$19</f>
        <v>0</v>
      </c>
      <c r="M1267" s="14"/>
    </row>
    <row r="1268" spans="1:25" x14ac:dyDescent="0.25">
      <c r="A1268" s="32" t="str">
        <f>IF(Weighting!$P$20&gt;0,B1268,"")</f>
        <v/>
      </c>
      <c r="B1268" t="e">
        <f>Weighting!$C$20</f>
        <v>#DIV/0!</v>
      </c>
      <c r="C1268" t="e">
        <f>Weighting!$F$20</f>
        <v>#NUM!</v>
      </c>
      <c r="D1268" t="e">
        <f>IF(C1268=1,'Data Transformation'!$G$3+0.5*'Data Transformation'!$W$25,IF(C1269=1,D1269-'Data Transformation'!$W$25,FALSE))</f>
        <v>#NUM!</v>
      </c>
      <c r="E1268">
        <f t="array" ref="E1268">IF(ISLOGICAL(D1268),"",FREQUENCY(IF('Data Transformation'!$B$425:$B$8425='Bin Analysis'!$B1251,'Data Transformation'!$G$425:$G$8425),D1268))</f>
        <v>2001</v>
      </c>
      <c r="F1268">
        <f t="shared" si="156"/>
        <v>0</v>
      </c>
      <c r="G1268">
        <f>Weighting!$H$20</f>
        <v>0</v>
      </c>
      <c r="H1268">
        <f t="array" ref="H1268">FREQUENCY(IF('Data Transformation'!$B$4:$B$8425=B1251,'Data Transformation'!$G$4:$G$8425),'Bin Analysis'!$B1268)</f>
        <v>2073</v>
      </c>
      <c r="I1268">
        <f t="shared" si="157"/>
        <v>0</v>
      </c>
      <c r="J1268">
        <f t="shared" si="158"/>
        <v>0</v>
      </c>
      <c r="K1268">
        <f>J1268*Weighting!$W$20</f>
        <v>0</v>
      </c>
      <c r="M1268" s="14"/>
    </row>
    <row r="1269" spans="1:25" x14ac:dyDescent="0.25">
      <c r="A1269" s="32" t="str">
        <f>IF(Weighting!$P$21&gt;0,B1269,"")</f>
        <v/>
      </c>
      <c r="B1269" t="e">
        <f>Weighting!$C$21</f>
        <v>#DIV/0!</v>
      </c>
      <c r="C1269" t="e">
        <f>Weighting!$F$21</f>
        <v>#NUM!</v>
      </c>
      <c r="D1269" t="e">
        <f>IF(C1269=1,'Data Transformation'!$G$3+0.5*'Data Transformation'!$W$25,IF(C1270=1,D1270-'Data Transformation'!$W$25,FALSE))</f>
        <v>#NUM!</v>
      </c>
      <c r="E1269">
        <f t="array" ref="E1269">IF(ISLOGICAL(D1269),"",FREQUENCY(IF('Data Transformation'!$B$425:$B$8425='Bin Analysis'!$B1251,'Data Transformation'!$G$425:$G$8425),D1269))</f>
        <v>2001</v>
      </c>
      <c r="F1269">
        <f t="shared" si="156"/>
        <v>0</v>
      </c>
      <c r="G1269">
        <f>Weighting!$H$21</f>
        <v>0</v>
      </c>
      <c r="H1269">
        <f t="array" ref="H1269">FREQUENCY(IF('Data Transformation'!$B$4:$B$8425=B1251,'Data Transformation'!$G$4:$G$8425),'Bin Analysis'!$B1269)</f>
        <v>2073</v>
      </c>
      <c r="I1269">
        <f t="shared" si="157"/>
        <v>0</v>
      </c>
      <c r="J1269">
        <f t="shared" si="158"/>
        <v>0</v>
      </c>
      <c r="K1269">
        <f>J1269*Weighting!$W$21</f>
        <v>0</v>
      </c>
      <c r="M1269" s="14"/>
    </row>
    <row r="1270" spans="1:25" x14ac:dyDescent="0.25">
      <c r="A1270" s="32" t="str">
        <f>IF(Weighting!$P$22&gt;0,B1270,"")</f>
        <v/>
      </c>
      <c r="B1270" t="e">
        <f>Weighting!$C$22</f>
        <v>#DIV/0!</v>
      </c>
      <c r="C1270" t="e">
        <f>Weighting!$F$22</f>
        <v>#NUM!</v>
      </c>
      <c r="D1270" t="e">
        <f>IF(C1270=1,'Data Transformation'!$G$3+0.5*'Data Transformation'!$W$25,IF(C1271=1,D1271-'Data Transformation'!$W$25,FALSE))</f>
        <v>#NUM!</v>
      </c>
      <c r="E1270">
        <f t="array" ref="E1270">IF(ISLOGICAL(D1270),"",FREQUENCY(IF('Data Transformation'!$B$425:$B$8425='Bin Analysis'!$B1251,'Data Transformation'!$G$425:$G$8425),D1270))</f>
        <v>2001</v>
      </c>
      <c r="F1270">
        <f t="shared" si="156"/>
        <v>0</v>
      </c>
      <c r="G1270">
        <f>Weighting!$H$22</f>
        <v>0</v>
      </c>
      <c r="H1270">
        <f t="array" ref="H1270">FREQUENCY(IF('Data Transformation'!$B$4:$B$8425=B1251,'Data Transformation'!$G$4:$G$8425),'Bin Analysis'!$B1270)</f>
        <v>2073</v>
      </c>
      <c r="I1270">
        <f t="shared" si="157"/>
        <v>0</v>
      </c>
      <c r="J1270">
        <f t="shared" si="158"/>
        <v>0</v>
      </c>
      <c r="K1270">
        <f>J1270*Weighting!$W$22</f>
        <v>0</v>
      </c>
      <c r="M1270" s="14"/>
    </row>
    <row r="1271" spans="1:25" x14ac:dyDescent="0.25">
      <c r="A1271" s="32" t="str">
        <f>IF(Weighting!$P$23&gt;0,B1271,"")</f>
        <v/>
      </c>
      <c r="B1271" t="e">
        <f>Weighting!$C$23</f>
        <v>#DIV/0!</v>
      </c>
      <c r="C1271" t="e">
        <f>Weighting!$F$23</f>
        <v>#NUM!</v>
      </c>
      <c r="D1271" t="e">
        <f>IF(C1271=1,'Data Transformation'!$G$3+0.5*'Data Transformation'!$W$25,IF(C1272=1,D1272-'Data Transformation'!$W$25,FALSE))</f>
        <v>#NUM!</v>
      </c>
      <c r="E1271">
        <f t="array" ref="E1271">IF(ISLOGICAL(D1271),"",FREQUENCY(IF('Data Transformation'!$B$425:$B$8425='Bin Analysis'!$B1251,'Data Transformation'!$G$425:$G$8425),D1271))</f>
        <v>2001</v>
      </c>
      <c r="F1271">
        <f t="shared" si="156"/>
        <v>0</v>
      </c>
      <c r="G1271">
        <f>Weighting!$H$23</f>
        <v>0</v>
      </c>
      <c r="H1271">
        <f t="array" ref="H1271">FREQUENCY(IF('Data Transformation'!$B$4:$B$8425=B1251,'Data Transformation'!$G$4:$G$8425),'Bin Analysis'!$B1271)</f>
        <v>2073</v>
      </c>
      <c r="I1271">
        <f t="shared" si="157"/>
        <v>0</v>
      </c>
      <c r="J1271">
        <f t="shared" si="158"/>
        <v>0</v>
      </c>
      <c r="K1271">
        <f>J1271*Weighting!$W$23</f>
        <v>0</v>
      </c>
      <c r="M1271" s="14"/>
    </row>
    <row r="1272" spans="1:25" x14ac:dyDescent="0.25">
      <c r="A1272" s="32" t="str">
        <f>IF(Weighting!$P$24&gt;0,B1272,"")</f>
        <v/>
      </c>
      <c r="B1272" t="e">
        <f>Weighting!$C$24</f>
        <v>#DIV/0!</v>
      </c>
      <c r="C1272" t="e">
        <f>Weighting!$F$24</f>
        <v>#NUM!</v>
      </c>
      <c r="D1272" t="e">
        <f>IF(C1272=1,'Data Transformation'!$G$3+0.5*'Data Transformation'!$W$25,IF(C1273=1,D1273-'Data Transformation'!$W$25,FALSE))</f>
        <v>#NUM!</v>
      </c>
      <c r="E1272">
        <f t="array" ref="E1272">IF(ISLOGICAL(D1272),"",FREQUENCY(IF('Data Transformation'!$B$425:$B$8425='Bin Analysis'!$B1251,'Data Transformation'!$G$425:$G$8425),D1272))</f>
        <v>2001</v>
      </c>
      <c r="F1272">
        <f t="shared" si="156"/>
        <v>0</v>
      </c>
      <c r="G1272">
        <f>Weighting!$H$24</f>
        <v>0</v>
      </c>
      <c r="H1272">
        <f t="array" ref="H1272">FREQUENCY(IF('Data Transformation'!$B$4:$B$8425=B1251,'Data Transformation'!$G$4:$G$8425),'Bin Analysis'!$B1272)</f>
        <v>2073</v>
      </c>
      <c r="I1272">
        <f t="shared" si="157"/>
        <v>0</v>
      </c>
      <c r="J1272">
        <f t="shared" si="158"/>
        <v>0</v>
      </c>
      <c r="K1272">
        <f>J1272*Weighting!$W$24</f>
        <v>0</v>
      </c>
      <c r="M1272" s="14"/>
    </row>
    <row r="1273" spans="1:25" x14ac:dyDescent="0.25">
      <c r="A1273" s="32" t="str">
        <f>IF(Weighting!$P$25&gt;0,B1273,"")</f>
        <v/>
      </c>
      <c r="B1273" t="e">
        <f>Weighting!$C$25</f>
        <v>#DIV/0!</v>
      </c>
      <c r="C1273" t="e">
        <f>Weighting!$F$25</f>
        <v>#NUM!</v>
      </c>
      <c r="D1273" t="e">
        <f>IF(C1273=1,'Data Transformation'!$G$3+0.5*'Data Transformation'!$W$25,IF(C1274=1,D1274-'Data Transformation'!$W$25,FALSE))</f>
        <v>#NUM!</v>
      </c>
      <c r="E1273">
        <f t="array" ref="E1273">IF(ISLOGICAL(D1273),"",FREQUENCY(IF('Data Transformation'!$B$425:$B$8425='Bin Analysis'!$B1251,'Data Transformation'!$G$425:$G$8425),D1273))</f>
        <v>2001</v>
      </c>
      <c r="F1273">
        <f t="shared" si="156"/>
        <v>0</v>
      </c>
      <c r="G1273">
        <f>Weighting!$H$25</f>
        <v>0</v>
      </c>
      <c r="H1273">
        <f t="array" ref="H1273">FREQUENCY(IF('Data Transformation'!$B$4:$B$8425=B1251,'Data Transformation'!$G$4:$G$8425),'Bin Analysis'!$B1273)</f>
        <v>2073</v>
      </c>
      <c r="I1273">
        <f t="shared" si="157"/>
        <v>0</v>
      </c>
      <c r="J1273">
        <f t="shared" si="158"/>
        <v>0</v>
      </c>
      <c r="K1273">
        <f>J1273*Weighting!$W$25</f>
        <v>0</v>
      </c>
      <c r="M1273" s="14"/>
    </row>
    <row r="1274" spans="1:25" x14ac:dyDescent="0.25">
      <c r="O1274"/>
      <c r="P1274"/>
      <c r="Q1274"/>
      <c r="R1274"/>
    </row>
    <row r="1275" spans="1:25" ht="23.25" x14ac:dyDescent="0.35">
      <c r="A1275" s="21" t="s">
        <v>0</v>
      </c>
      <c r="B1275" s="21" t="str">
        <f>IFERROR(VLOOKUP(C1275,'Data Transformation'!$L$6:$M$426,2,FALSE),"")</f>
        <v/>
      </c>
      <c r="C1275" s="21">
        <f>C1251+1</f>
        <v>53</v>
      </c>
      <c r="D1275" s="21"/>
      <c r="E1275" s="21"/>
      <c r="F1275" s="21"/>
      <c r="G1275" s="21"/>
      <c r="H1275" s="22"/>
      <c r="I1275" s="22"/>
      <c r="J1275" s="22"/>
      <c r="K1275" s="21"/>
      <c r="L1275" s="21" t="str">
        <f>B1275</f>
        <v/>
      </c>
      <c r="M1275" s="23" t="e">
        <f>INDEX('Data Transformation'!$O$4:$O$424,MATCH($B1275,'Data Transformation'!$M$4:$M$424,0),MATCH($M$2,'Data Transformation'!$O$3,0))</f>
        <v>#N/A</v>
      </c>
      <c r="N1275" s="27" t="e">
        <f>IF('Input and Summary Results'!$J$16="minimum",'Bin Analysis'!X1276/(M1275-1),'Bin Analysis'!Y1275/('Bin Analysis'!M1275-1))</f>
        <v>#N/A</v>
      </c>
      <c r="O1275" s="27" t="e">
        <f>IF(M1275=FALSE,NA(),(VLOOKUP(1,C1278:K1297,4,FALSE))/(M1275-1))</f>
        <v>#N/A</v>
      </c>
      <c r="P1275" s="27" t="e">
        <f>IF(M1275=FALSE,NA(),SUM(J1278:J1297)/Weighting!$S$5)</f>
        <v>#N/A</v>
      </c>
      <c r="Q1275" s="27" t="e">
        <f>IF(M1275=FALSE,NA(),SUM(K1278:K1297)/Weighting!$S$6)</f>
        <v>#N/A</v>
      </c>
      <c r="R1275" s="27" t="e">
        <f>IF(M1275=FALSE,NA(),(VLOOKUP(1,G1278:K1297,3,FALSE))/(M1275-1))</f>
        <v>#N/A</v>
      </c>
      <c r="S1275" s="22" t="e">
        <f>IF(M1275=FALSE,NA(),IF(SUM(J1278:J1297)=2,"yes","no"))</f>
        <v>#N/A</v>
      </c>
      <c r="X1275" s="2" cm="2">
        <f t="array" ref="X1275:X1276">FREQUENCY(IF('Data Transformation'!$B$425:$B$6424='Bin Analysis'!L1275,'Data Transformation'!$G$425:$G$6424),'Data Transformation'!$U$11)</f>
        <v>0</v>
      </c>
      <c r="Y1275" s="2" cm="2">
        <f t="array" ref="Y1275:Y1276">FREQUENCY(IF('Data Transformation'!$B$425:$B$6424='Bin Analysis'!L1275,'Data Transformation'!$G$425:$G$6424),'Data Transformation'!$U$12)</f>
        <v>0</v>
      </c>
    </row>
    <row r="1276" spans="1:25" x14ac:dyDescent="0.25">
      <c r="A1276" s="14" t="s">
        <v>67</v>
      </c>
      <c r="B1276" t="s">
        <v>47</v>
      </c>
      <c r="C1276" t="s">
        <v>5</v>
      </c>
      <c r="D1276" t="s">
        <v>98</v>
      </c>
      <c r="E1276" t="s">
        <v>99</v>
      </c>
      <c r="F1276" t="s">
        <v>100</v>
      </c>
      <c r="G1276" t="s">
        <v>69</v>
      </c>
      <c r="H1276" t="s">
        <v>31</v>
      </c>
      <c r="I1276" t="s">
        <v>32</v>
      </c>
      <c r="J1276" t="s">
        <v>46</v>
      </c>
      <c r="K1276" s="14" t="s">
        <v>45</v>
      </c>
      <c r="M1276" s="14"/>
      <c r="X1276" s="2">
        <v>0</v>
      </c>
      <c r="Y1276" s="2">
        <v>0</v>
      </c>
    </row>
    <row r="1277" spans="1:25" x14ac:dyDescent="0.25">
      <c r="A1277" s="32"/>
      <c r="D1277" t="e">
        <f>IF(C1277=1,'Data Transformation'!$G$3+0.5*'Data Transformation'!$W$25,IF(C1278=1,D1278-'Data Transformation'!$W$25,FALSE))</f>
        <v>#NUM!</v>
      </c>
      <c r="E1277">
        <f t="array" ref="E1277">IF(ISLOGICAL(D1277),"",FREQUENCY(IF('Data Transformation'!$B$425:$B$8425='Bin Analysis'!$B1275,'Data Transformation'!$G$425:$G$8425),D1277))</f>
        <v>2001</v>
      </c>
      <c r="F1277" t="e">
        <f>IF(ISLOGICAL(D1277),"",E1277-E1276)</f>
        <v>#VALUE!</v>
      </c>
      <c r="M1277" s="14"/>
    </row>
    <row r="1278" spans="1:25" x14ac:dyDescent="0.25">
      <c r="A1278" s="32" t="e">
        <f>IF(Weighting!$P$6&gt;0,B1278,"")</f>
        <v>#NUM!</v>
      </c>
      <c r="B1278" t="e">
        <f>Weighting!$C$6</f>
        <v>#DIV/0!</v>
      </c>
      <c r="C1278" t="e">
        <f>Weighting!$F$6</f>
        <v>#NUM!</v>
      </c>
      <c r="D1278" t="e">
        <f>IF(C1278=1,'Data Transformation'!$G$3+0.5*'Data Transformation'!$W$25,IF(C1279=1,D1279-'Data Transformation'!$W$25,FALSE))</f>
        <v>#NUM!</v>
      </c>
      <c r="E1278">
        <f t="array" ref="E1278">IF(ISLOGICAL(D1278),"",FREQUENCY(IF('Data Transformation'!$B$425:$B$8425='Bin Analysis'!$B1275,'Data Transformation'!$G$425:$G$8425),D1278))</f>
        <v>2001</v>
      </c>
      <c r="F1278">
        <f>IF(ISLOGICAL(D1278),"",E1278-E1277)</f>
        <v>0</v>
      </c>
      <c r="G1278">
        <f>Weighting!$H$6</f>
        <v>1</v>
      </c>
      <c r="H1278">
        <f t="array" ref="H1278">FREQUENCY(IF('Data Transformation'!$B$4:$B$8425=B1275,'Data Transformation'!$G$4:$G$8425),'Bin Analysis'!$B1278)</f>
        <v>2073</v>
      </c>
      <c r="I1278">
        <f>H1278-H1277</f>
        <v>2073</v>
      </c>
      <c r="J1278">
        <f>IF(I1278=0,0,1)</f>
        <v>1</v>
      </c>
      <c r="K1278" t="e">
        <f>J1278*Weighting!$W$6</f>
        <v>#NUM!</v>
      </c>
      <c r="M1278" s="14"/>
    </row>
    <row r="1279" spans="1:25" x14ac:dyDescent="0.25">
      <c r="A1279" s="32" t="str">
        <f>IF(Weighting!$P$7&gt;0,B1279,"")</f>
        <v/>
      </c>
      <c r="B1279" t="e">
        <f>Weighting!$C$7</f>
        <v>#DIV/0!</v>
      </c>
      <c r="C1279" t="e">
        <f>Weighting!$F$7</f>
        <v>#NUM!</v>
      </c>
      <c r="D1279" t="e">
        <f>IF(C1279=1,'Data Transformation'!$G$3+0.5*'Data Transformation'!$W$25,IF(C1280=1,D1280-'Data Transformation'!$W$25,FALSE))</f>
        <v>#NUM!</v>
      </c>
      <c r="E1279">
        <f t="array" ref="E1279">IF(ISLOGICAL(D1279),"",FREQUENCY(IF('Data Transformation'!$B$425:$B$8425='Bin Analysis'!$B1275,'Data Transformation'!$G$425:$G$8425),D1279))</f>
        <v>2001</v>
      </c>
      <c r="F1279">
        <f t="shared" ref="F1279:F1297" si="159">IF(ISLOGICAL(D1279),"",E1279-E1278)</f>
        <v>0</v>
      </c>
      <c r="G1279">
        <f>Weighting!$H$7</f>
        <v>0</v>
      </c>
      <c r="H1279">
        <f t="array" ref="H1279">FREQUENCY(IF('Data Transformation'!$B$4:$B$8425=B1275,'Data Transformation'!$G$4:$G$8425),'Bin Analysis'!$B1279)</f>
        <v>2073</v>
      </c>
      <c r="I1279">
        <f t="shared" ref="I1279:I1297" si="160">H1279-H1278</f>
        <v>0</v>
      </c>
      <c r="J1279">
        <f>IF(I1279=0,0,1)</f>
        <v>0</v>
      </c>
      <c r="K1279">
        <f>J1279*Weighting!$W$7</f>
        <v>0</v>
      </c>
      <c r="M1279" s="14"/>
    </row>
    <row r="1280" spans="1:25" x14ac:dyDescent="0.25">
      <c r="A1280" s="32" t="str">
        <f>IF(Weighting!$P$8&gt;0,B1280,"")</f>
        <v/>
      </c>
      <c r="B1280" t="e">
        <f>Weighting!$C$8</f>
        <v>#DIV/0!</v>
      </c>
      <c r="C1280" t="e">
        <f>Weighting!$F$8</f>
        <v>#NUM!</v>
      </c>
      <c r="D1280" t="e">
        <f>IF(C1280=1,'Data Transformation'!$G$3+0.5*'Data Transformation'!$W$25,IF(C1281=1,D1281-'Data Transformation'!$W$25,FALSE))</f>
        <v>#NUM!</v>
      </c>
      <c r="E1280">
        <f t="array" ref="E1280">IF(ISLOGICAL(D1280),"",FREQUENCY(IF('Data Transformation'!$B$425:$B$8425='Bin Analysis'!$B1275,'Data Transformation'!$G$425:$G$8425),D1280))</f>
        <v>2001</v>
      </c>
      <c r="F1280">
        <f t="shared" si="159"/>
        <v>0</v>
      </c>
      <c r="G1280">
        <f>Weighting!$H$8</f>
        <v>0</v>
      </c>
      <c r="H1280">
        <f t="array" ref="H1280">FREQUENCY(IF('Data Transformation'!$B$4:$B$8425=B1275,'Data Transformation'!$G$4:$G$8425),'Bin Analysis'!$B1280)</f>
        <v>2073</v>
      </c>
      <c r="I1280">
        <f t="shared" si="160"/>
        <v>0</v>
      </c>
      <c r="J1280">
        <f t="shared" ref="J1280:J1297" si="161">IF(I1280=0,0,1)</f>
        <v>0</v>
      </c>
      <c r="K1280">
        <f>J1280*Weighting!$W$8</f>
        <v>0</v>
      </c>
      <c r="M1280" s="14"/>
    </row>
    <row r="1281" spans="1:13" x14ac:dyDescent="0.25">
      <c r="A1281" s="32" t="str">
        <f>IF(Weighting!$P$9&gt;0,B1281,"")</f>
        <v/>
      </c>
      <c r="B1281" s="50" t="e">
        <f>Weighting!$C$9</f>
        <v>#DIV/0!</v>
      </c>
      <c r="C1281" t="e">
        <f>Weighting!$F$9</f>
        <v>#NUM!</v>
      </c>
      <c r="D1281" t="e">
        <f>IF(C1281=1,'Data Transformation'!$G$3+0.5*'Data Transformation'!$W$25,IF(C1282=1,D1282-'Data Transformation'!$W$25,FALSE))</f>
        <v>#NUM!</v>
      </c>
      <c r="E1281">
        <f t="array" ref="E1281">IF(ISLOGICAL(D1281),"",FREQUENCY(IF('Data Transformation'!$B$425:$B$8425='Bin Analysis'!$B1275,'Data Transformation'!$G$425:$G$8425),D1281))</f>
        <v>2001</v>
      </c>
      <c r="F1281">
        <f t="shared" si="159"/>
        <v>0</v>
      </c>
      <c r="G1281">
        <f>Weighting!$H$9</f>
        <v>0</v>
      </c>
      <c r="H1281">
        <f t="array" ref="H1281">FREQUENCY(IF('Data Transformation'!$B$4:$B$8425=B1275,'Data Transformation'!$G$4:$G$8425),'Bin Analysis'!$B1281)</f>
        <v>2073</v>
      </c>
      <c r="I1281">
        <f t="shared" si="160"/>
        <v>0</v>
      </c>
      <c r="J1281">
        <f t="shared" si="161"/>
        <v>0</v>
      </c>
      <c r="K1281">
        <f>J1281*Weighting!$W$9</f>
        <v>0</v>
      </c>
      <c r="M1281" s="14"/>
    </row>
    <row r="1282" spans="1:13" x14ac:dyDescent="0.25">
      <c r="A1282" s="32" t="str">
        <f>IF(Weighting!$P$10&gt;0,B1282,"")</f>
        <v/>
      </c>
      <c r="B1282" t="e">
        <f>Weighting!$C$10</f>
        <v>#DIV/0!</v>
      </c>
      <c r="C1282" t="e">
        <f>Weighting!$F$10</f>
        <v>#NUM!</v>
      </c>
      <c r="D1282" t="e">
        <f>IF(C1282=1,'Data Transformation'!$G$3+0.5*'Data Transformation'!$W$25,IF(C1283=1,D1283-'Data Transformation'!$W$25,FALSE))</f>
        <v>#NUM!</v>
      </c>
      <c r="E1282">
        <f t="array" ref="E1282">IF(ISLOGICAL(D1282),"",FREQUENCY(IF('Data Transformation'!$B$425:$B$8425='Bin Analysis'!$B1275,'Data Transformation'!$G$425:$G$8425),D1282))</f>
        <v>2001</v>
      </c>
      <c r="F1282">
        <f t="shared" si="159"/>
        <v>0</v>
      </c>
      <c r="G1282">
        <f>Weighting!$H$10</f>
        <v>0</v>
      </c>
      <c r="H1282">
        <f t="array" ref="H1282">FREQUENCY(IF('Data Transformation'!$B$4:$B$8425=B1275,'Data Transformation'!$G$4:$G$8425),'Bin Analysis'!$B1282)</f>
        <v>2073</v>
      </c>
      <c r="I1282">
        <f t="shared" si="160"/>
        <v>0</v>
      </c>
      <c r="J1282">
        <f t="shared" si="161"/>
        <v>0</v>
      </c>
      <c r="K1282">
        <f>J1282*Weighting!$W$10</f>
        <v>0</v>
      </c>
      <c r="M1282" s="14"/>
    </row>
    <row r="1283" spans="1:13" x14ac:dyDescent="0.25">
      <c r="A1283" s="32" t="str">
        <f>IF(Weighting!$P$11&gt;0,B1283,"")</f>
        <v/>
      </c>
      <c r="B1283" t="e">
        <f>Weighting!$C$11</f>
        <v>#DIV/0!</v>
      </c>
      <c r="C1283" t="e">
        <f>Weighting!$F$11</f>
        <v>#NUM!</v>
      </c>
      <c r="D1283" t="e">
        <f>IF(C1283=1,'Data Transformation'!$G$3+0.5*'Data Transformation'!$W$25,IF(C1284=1,D1284-'Data Transformation'!$W$25,FALSE))</f>
        <v>#NUM!</v>
      </c>
      <c r="E1283">
        <f t="array" ref="E1283">IF(ISLOGICAL(D1283),"",FREQUENCY(IF('Data Transformation'!$B$425:$B$8425='Bin Analysis'!$B1275,'Data Transformation'!$G$425:$G$8425),D1283))</f>
        <v>2001</v>
      </c>
      <c r="F1283">
        <f t="shared" si="159"/>
        <v>0</v>
      </c>
      <c r="G1283">
        <f>Weighting!$H$11</f>
        <v>0</v>
      </c>
      <c r="H1283">
        <f t="array" ref="H1283">FREQUENCY(IF('Data Transformation'!$B$4:$B$8425=B1275,'Data Transformation'!$G$4:$G$8425),'Bin Analysis'!$B1283)</f>
        <v>2073</v>
      </c>
      <c r="I1283">
        <f t="shared" si="160"/>
        <v>0</v>
      </c>
      <c r="J1283">
        <f t="shared" si="161"/>
        <v>0</v>
      </c>
      <c r="K1283">
        <f>J1283*Weighting!$W$11</f>
        <v>0</v>
      </c>
      <c r="M1283" s="14"/>
    </row>
    <row r="1284" spans="1:13" x14ac:dyDescent="0.25">
      <c r="A1284" s="32" t="str">
        <f>IF(Weighting!$P$12&gt;0,B1284,"")</f>
        <v/>
      </c>
      <c r="B1284" t="e">
        <f>Weighting!$C$12</f>
        <v>#DIV/0!</v>
      </c>
      <c r="C1284" t="e">
        <f>Weighting!$F$12</f>
        <v>#NUM!</v>
      </c>
      <c r="D1284" t="e">
        <f>IF(C1284=1,'Data Transformation'!$G$3+0.5*'Data Transformation'!$W$25,IF(C1285=1,D1285-'Data Transformation'!$W$25,FALSE))</f>
        <v>#NUM!</v>
      </c>
      <c r="E1284">
        <f t="array" ref="E1284">IF(ISLOGICAL(D1284),"",FREQUENCY(IF('Data Transformation'!$B$425:$B$8425='Bin Analysis'!$B1275,'Data Transformation'!$G$425:$G$8425),D1284))</f>
        <v>2001</v>
      </c>
      <c r="F1284">
        <f t="shared" si="159"/>
        <v>0</v>
      </c>
      <c r="G1284">
        <f>Weighting!$H$12</f>
        <v>0</v>
      </c>
      <c r="H1284">
        <f t="array" ref="H1284">FREQUENCY(IF('Data Transformation'!$B$4:$B$8425=B1275,'Data Transformation'!$G$4:$G$8425),'Bin Analysis'!$B1284)</f>
        <v>2073</v>
      </c>
      <c r="I1284">
        <f t="shared" si="160"/>
        <v>0</v>
      </c>
      <c r="J1284">
        <f t="shared" si="161"/>
        <v>0</v>
      </c>
      <c r="K1284">
        <f>J1284*Weighting!$W$12</f>
        <v>0</v>
      </c>
      <c r="M1284" s="14"/>
    </row>
    <row r="1285" spans="1:13" x14ac:dyDescent="0.25">
      <c r="A1285" s="32" t="str">
        <f>IF(Weighting!$P$13&gt;0,B1285,"")</f>
        <v/>
      </c>
      <c r="B1285" t="e">
        <f>Weighting!$C$13</f>
        <v>#DIV/0!</v>
      </c>
      <c r="C1285" t="e">
        <f>Weighting!$F$13</f>
        <v>#NUM!</v>
      </c>
      <c r="D1285" t="e">
        <f>IF(C1285=1,'Data Transformation'!$G$3+0.5*'Data Transformation'!$W$25,IF(C1286=1,D1286-'Data Transformation'!$W$25,FALSE))</f>
        <v>#NUM!</v>
      </c>
      <c r="E1285">
        <f t="array" ref="E1285">IF(ISLOGICAL(D1285),"",FREQUENCY(IF('Data Transformation'!$B$425:$B$8425='Bin Analysis'!$B1275,'Data Transformation'!$G$425:$G$8425),D1285))</f>
        <v>2001</v>
      </c>
      <c r="F1285">
        <f t="shared" si="159"/>
        <v>0</v>
      </c>
      <c r="G1285">
        <f>Weighting!$H$13</f>
        <v>0</v>
      </c>
      <c r="H1285">
        <f t="array" ref="H1285">FREQUENCY(IF('Data Transformation'!$B$4:$B$8425=B1275,'Data Transformation'!$G$4:$G$8425),'Bin Analysis'!$B1285)</f>
        <v>2073</v>
      </c>
      <c r="I1285">
        <f t="shared" si="160"/>
        <v>0</v>
      </c>
      <c r="J1285">
        <f t="shared" si="161"/>
        <v>0</v>
      </c>
      <c r="K1285">
        <f>J1285*Weighting!$W$13</f>
        <v>0</v>
      </c>
      <c r="M1285" s="14"/>
    </row>
    <row r="1286" spans="1:13" x14ac:dyDescent="0.25">
      <c r="A1286" s="32" t="str">
        <f>IF(Weighting!$P$14&gt;0,B1286,"")</f>
        <v/>
      </c>
      <c r="B1286" t="e">
        <f>Weighting!$C$14</f>
        <v>#DIV/0!</v>
      </c>
      <c r="C1286" t="e">
        <f>Weighting!$F$14</f>
        <v>#NUM!</v>
      </c>
      <c r="D1286" t="e">
        <f>IF(C1286=1,'Data Transformation'!$G$3+0.5*'Data Transformation'!$W$25,IF(C1287=1,D1287-'Data Transformation'!$W$25,FALSE))</f>
        <v>#NUM!</v>
      </c>
      <c r="E1286">
        <f t="array" ref="E1286">IF(ISLOGICAL(D1286),"",FREQUENCY(IF('Data Transformation'!$B$425:$B$8425='Bin Analysis'!$B1275,'Data Transformation'!$G$425:$G$8425),D1286))</f>
        <v>2001</v>
      </c>
      <c r="F1286">
        <f t="shared" si="159"/>
        <v>0</v>
      </c>
      <c r="G1286">
        <f>Weighting!$H$14</f>
        <v>0</v>
      </c>
      <c r="H1286">
        <f t="array" ref="H1286">FREQUENCY(IF('Data Transformation'!$B$4:$B$8425=B1275,'Data Transformation'!$G$4:$G$8425),'Bin Analysis'!$B1286)</f>
        <v>2073</v>
      </c>
      <c r="I1286">
        <f t="shared" si="160"/>
        <v>0</v>
      </c>
      <c r="J1286">
        <f t="shared" si="161"/>
        <v>0</v>
      </c>
      <c r="K1286">
        <f>J1286*Weighting!$W$14</f>
        <v>0</v>
      </c>
      <c r="M1286" s="14"/>
    </row>
    <row r="1287" spans="1:13" x14ac:dyDescent="0.25">
      <c r="A1287" s="32" t="str">
        <f>IF(Weighting!$P$15&gt;0,B1287,"")</f>
        <v/>
      </c>
      <c r="B1287" t="e">
        <f>Weighting!$C$15</f>
        <v>#DIV/0!</v>
      </c>
      <c r="C1287" t="e">
        <f>Weighting!$F$15</f>
        <v>#NUM!</v>
      </c>
      <c r="D1287" t="e">
        <f>IF(C1287=1,'Data Transformation'!$G$3+0.5*'Data Transformation'!$W$25,IF(C1288=1,D1288-'Data Transformation'!$W$25,FALSE))</f>
        <v>#NUM!</v>
      </c>
      <c r="E1287">
        <f t="array" ref="E1287">IF(ISLOGICAL(D1287),"",FREQUENCY(IF('Data Transformation'!$B$425:$B$8425='Bin Analysis'!$B1275,'Data Transformation'!$G$425:$G$8425),D1287))</f>
        <v>2001</v>
      </c>
      <c r="F1287">
        <f t="shared" si="159"/>
        <v>0</v>
      </c>
      <c r="G1287">
        <f>Weighting!$H$15</f>
        <v>0</v>
      </c>
      <c r="H1287">
        <f t="array" ref="H1287">FREQUENCY(IF('Data Transformation'!$B$4:$B$8425=B1275,'Data Transformation'!$G$4:$G$8425),'Bin Analysis'!$B1287)</f>
        <v>2073</v>
      </c>
      <c r="I1287">
        <f t="shared" si="160"/>
        <v>0</v>
      </c>
      <c r="J1287">
        <f t="shared" si="161"/>
        <v>0</v>
      </c>
      <c r="K1287">
        <f>J1287*Weighting!$W$15</f>
        <v>0</v>
      </c>
      <c r="M1287" s="14"/>
    </row>
    <row r="1288" spans="1:13" x14ac:dyDescent="0.25">
      <c r="A1288" s="32" t="str">
        <f>IF(Weighting!$P$16&gt;0,B1288,"")</f>
        <v/>
      </c>
      <c r="B1288" t="e">
        <f>Weighting!$C$16</f>
        <v>#DIV/0!</v>
      </c>
      <c r="C1288" t="e">
        <f>Weighting!$F$16</f>
        <v>#NUM!</v>
      </c>
      <c r="D1288" t="e">
        <f>IF(C1288=1,'Data Transformation'!$G$3+0.5*'Data Transformation'!$W$25,IF(C1289=1,D1289-'Data Transformation'!$W$25,FALSE))</f>
        <v>#NUM!</v>
      </c>
      <c r="E1288">
        <f t="array" ref="E1288">IF(ISLOGICAL(D1288),"",FREQUENCY(IF('Data Transformation'!$B$425:$B$8425='Bin Analysis'!$B1275,'Data Transformation'!$G$425:$G$8425),D1288))</f>
        <v>2001</v>
      </c>
      <c r="F1288">
        <f t="shared" si="159"/>
        <v>0</v>
      </c>
      <c r="G1288">
        <f>Weighting!$H$16</f>
        <v>0</v>
      </c>
      <c r="H1288">
        <f t="array" ref="H1288">FREQUENCY(IF('Data Transformation'!$B$4:$B$8425=B1275,'Data Transformation'!$G$4:$G$8425),'Bin Analysis'!$B1288)</f>
        <v>2073</v>
      </c>
      <c r="I1288">
        <f t="shared" si="160"/>
        <v>0</v>
      </c>
      <c r="J1288">
        <f t="shared" si="161"/>
        <v>0</v>
      </c>
      <c r="K1288">
        <f>J1288*Weighting!$W$16</f>
        <v>0</v>
      </c>
      <c r="M1288" s="14"/>
    </row>
    <row r="1289" spans="1:13" x14ac:dyDescent="0.25">
      <c r="A1289" s="32" t="str">
        <f>IF(Weighting!$P$17&gt;0,B1289,"")</f>
        <v/>
      </c>
      <c r="B1289" t="e">
        <f>Weighting!$C$17</f>
        <v>#DIV/0!</v>
      </c>
      <c r="C1289" t="e">
        <f>Weighting!$F$17</f>
        <v>#NUM!</v>
      </c>
      <c r="D1289" t="e">
        <f>IF(C1289=1,'Data Transformation'!$G$3+0.5*'Data Transformation'!$W$25,IF(C1290=1,D1290-'Data Transformation'!$W$25,FALSE))</f>
        <v>#NUM!</v>
      </c>
      <c r="E1289">
        <f t="array" ref="E1289">IF(ISLOGICAL(D1289),"",FREQUENCY(IF('Data Transformation'!$B$425:$B$8425='Bin Analysis'!$B1275,'Data Transformation'!$G$425:$G$8425),D1289))</f>
        <v>2001</v>
      </c>
      <c r="F1289">
        <f t="shared" si="159"/>
        <v>0</v>
      </c>
      <c r="G1289">
        <f>Weighting!$H$17</f>
        <v>0</v>
      </c>
      <c r="H1289">
        <f t="array" ref="H1289">FREQUENCY(IF('Data Transformation'!$B$4:$B$8425=B1275,'Data Transformation'!$G$4:$G$8425),'Bin Analysis'!$B1289)</f>
        <v>2073</v>
      </c>
      <c r="I1289">
        <f t="shared" si="160"/>
        <v>0</v>
      </c>
      <c r="J1289">
        <f t="shared" si="161"/>
        <v>0</v>
      </c>
      <c r="K1289">
        <f>J1289*Weighting!$W$17</f>
        <v>0</v>
      </c>
      <c r="M1289" s="14"/>
    </row>
    <row r="1290" spans="1:13" x14ac:dyDescent="0.25">
      <c r="A1290" s="32" t="str">
        <f>IF(Weighting!$P$18&gt;0,B1290,"")</f>
        <v/>
      </c>
      <c r="B1290" t="e">
        <f>Weighting!$C$18</f>
        <v>#DIV/0!</v>
      </c>
      <c r="C1290" t="e">
        <f>Weighting!$F$18</f>
        <v>#NUM!</v>
      </c>
      <c r="D1290" t="e">
        <f>IF(C1290=1,'Data Transformation'!$G$3+0.5*'Data Transformation'!$W$25,IF(C1291=1,D1291-'Data Transformation'!$W$25,FALSE))</f>
        <v>#NUM!</v>
      </c>
      <c r="E1290">
        <f t="array" ref="E1290">IF(ISLOGICAL(D1290),"",FREQUENCY(IF('Data Transformation'!$B$425:$B$8425='Bin Analysis'!$B1275,'Data Transformation'!$G$425:$G$8425),D1290))</f>
        <v>2001</v>
      </c>
      <c r="F1290">
        <f t="shared" si="159"/>
        <v>0</v>
      </c>
      <c r="G1290">
        <f>Weighting!$H$18</f>
        <v>0</v>
      </c>
      <c r="H1290">
        <f t="array" ref="H1290">FREQUENCY(IF('Data Transformation'!$B$4:$B$8425=B1275,'Data Transformation'!$G$4:$G$8425),'Bin Analysis'!$B1290)</f>
        <v>2073</v>
      </c>
      <c r="I1290">
        <f t="shared" si="160"/>
        <v>0</v>
      </c>
      <c r="J1290">
        <f t="shared" si="161"/>
        <v>0</v>
      </c>
      <c r="K1290">
        <f>J1290*Weighting!$W$18</f>
        <v>0</v>
      </c>
      <c r="M1290" s="14"/>
    </row>
    <row r="1291" spans="1:13" x14ac:dyDescent="0.25">
      <c r="A1291" s="32" t="str">
        <f>IF(Weighting!$P$19&gt;0,B1291,"")</f>
        <v/>
      </c>
      <c r="B1291" t="e">
        <f>Weighting!$C$19</f>
        <v>#DIV/0!</v>
      </c>
      <c r="C1291" t="e">
        <f>Weighting!$F$19</f>
        <v>#NUM!</v>
      </c>
      <c r="D1291" t="e">
        <f>IF(C1291=1,'Data Transformation'!$G$3+0.5*'Data Transformation'!$W$25,IF(C1292=1,D1292-'Data Transformation'!$W$25,FALSE))</f>
        <v>#NUM!</v>
      </c>
      <c r="E1291">
        <f t="array" ref="E1291">IF(ISLOGICAL(D1291),"",FREQUENCY(IF('Data Transformation'!$B$425:$B$8425='Bin Analysis'!$B1275,'Data Transformation'!$G$425:$G$8425),D1291))</f>
        <v>2001</v>
      </c>
      <c r="F1291">
        <f t="shared" si="159"/>
        <v>0</v>
      </c>
      <c r="G1291">
        <f>Weighting!$H$19</f>
        <v>0</v>
      </c>
      <c r="H1291">
        <f t="array" ref="H1291">FREQUENCY(IF('Data Transformation'!$B$4:$B$8425=B1275,'Data Transformation'!$G$4:$G$8425),'Bin Analysis'!$B1291)</f>
        <v>2073</v>
      </c>
      <c r="I1291">
        <f t="shared" si="160"/>
        <v>0</v>
      </c>
      <c r="J1291">
        <f t="shared" si="161"/>
        <v>0</v>
      </c>
      <c r="K1291">
        <f>J1291*Weighting!$W$19</f>
        <v>0</v>
      </c>
      <c r="M1291" s="14"/>
    </row>
    <row r="1292" spans="1:13" x14ac:dyDescent="0.25">
      <c r="A1292" s="32" t="str">
        <f>IF(Weighting!$P$20&gt;0,B1292,"")</f>
        <v/>
      </c>
      <c r="B1292" t="e">
        <f>Weighting!$C$20</f>
        <v>#DIV/0!</v>
      </c>
      <c r="C1292" t="e">
        <f>Weighting!$F$20</f>
        <v>#NUM!</v>
      </c>
      <c r="D1292" t="e">
        <f>IF(C1292=1,'Data Transformation'!$G$3+0.5*'Data Transformation'!$W$25,IF(C1293=1,D1293-'Data Transformation'!$W$25,FALSE))</f>
        <v>#NUM!</v>
      </c>
      <c r="E1292">
        <f t="array" ref="E1292">IF(ISLOGICAL(D1292),"",FREQUENCY(IF('Data Transformation'!$B$425:$B$8425='Bin Analysis'!$B1275,'Data Transformation'!$G$425:$G$8425),D1292))</f>
        <v>2001</v>
      </c>
      <c r="F1292">
        <f t="shared" si="159"/>
        <v>0</v>
      </c>
      <c r="G1292">
        <f>Weighting!$H$20</f>
        <v>0</v>
      </c>
      <c r="H1292">
        <f t="array" ref="H1292">FREQUENCY(IF('Data Transformation'!$B$4:$B$8425=B1275,'Data Transformation'!$G$4:$G$8425),'Bin Analysis'!$B1292)</f>
        <v>2073</v>
      </c>
      <c r="I1292">
        <f t="shared" si="160"/>
        <v>0</v>
      </c>
      <c r="J1292">
        <f t="shared" si="161"/>
        <v>0</v>
      </c>
      <c r="K1292">
        <f>J1292*Weighting!$W$20</f>
        <v>0</v>
      </c>
      <c r="M1292" s="14"/>
    </row>
    <row r="1293" spans="1:13" x14ac:dyDescent="0.25">
      <c r="A1293" s="32" t="str">
        <f>IF(Weighting!$P$21&gt;0,B1293,"")</f>
        <v/>
      </c>
      <c r="B1293" t="e">
        <f>Weighting!$C$21</f>
        <v>#DIV/0!</v>
      </c>
      <c r="C1293" t="e">
        <f>Weighting!$F$21</f>
        <v>#NUM!</v>
      </c>
      <c r="D1293" t="e">
        <f>IF(C1293=1,'Data Transformation'!$G$3+0.5*'Data Transformation'!$W$25,IF(C1294=1,D1294-'Data Transformation'!$W$25,FALSE))</f>
        <v>#NUM!</v>
      </c>
      <c r="E1293">
        <f t="array" ref="E1293">IF(ISLOGICAL(D1293),"",FREQUENCY(IF('Data Transformation'!$B$425:$B$8425='Bin Analysis'!$B1275,'Data Transformation'!$G$425:$G$8425),D1293))</f>
        <v>2001</v>
      </c>
      <c r="F1293">
        <f t="shared" si="159"/>
        <v>0</v>
      </c>
      <c r="G1293">
        <f>Weighting!$H$21</f>
        <v>0</v>
      </c>
      <c r="H1293">
        <f t="array" ref="H1293">FREQUENCY(IF('Data Transformation'!$B$4:$B$8425=B1275,'Data Transformation'!$G$4:$G$8425),'Bin Analysis'!$B1293)</f>
        <v>2073</v>
      </c>
      <c r="I1293">
        <f t="shared" si="160"/>
        <v>0</v>
      </c>
      <c r="J1293">
        <f t="shared" si="161"/>
        <v>0</v>
      </c>
      <c r="K1293">
        <f>J1293*Weighting!$W$21</f>
        <v>0</v>
      </c>
      <c r="M1293" s="14"/>
    </row>
    <row r="1294" spans="1:13" x14ac:dyDescent="0.25">
      <c r="A1294" s="32" t="str">
        <f>IF(Weighting!$P$22&gt;0,B1294,"")</f>
        <v/>
      </c>
      <c r="B1294" t="e">
        <f>Weighting!$C$22</f>
        <v>#DIV/0!</v>
      </c>
      <c r="C1294" t="e">
        <f>Weighting!$F$22</f>
        <v>#NUM!</v>
      </c>
      <c r="D1294" t="e">
        <f>IF(C1294=1,'Data Transformation'!$G$3+0.5*'Data Transformation'!$W$25,IF(C1295=1,D1295-'Data Transformation'!$W$25,FALSE))</f>
        <v>#NUM!</v>
      </c>
      <c r="E1294">
        <f t="array" ref="E1294">IF(ISLOGICAL(D1294),"",FREQUENCY(IF('Data Transformation'!$B$425:$B$8425='Bin Analysis'!$B1275,'Data Transformation'!$G$425:$G$8425),D1294))</f>
        <v>2001</v>
      </c>
      <c r="F1294">
        <f t="shared" si="159"/>
        <v>0</v>
      </c>
      <c r="G1294">
        <f>Weighting!$H$22</f>
        <v>0</v>
      </c>
      <c r="H1294">
        <f t="array" ref="H1294">FREQUENCY(IF('Data Transformation'!$B$4:$B$8425=B1275,'Data Transformation'!$G$4:$G$8425),'Bin Analysis'!$B1294)</f>
        <v>2073</v>
      </c>
      <c r="I1294">
        <f t="shared" si="160"/>
        <v>0</v>
      </c>
      <c r="J1294">
        <f t="shared" si="161"/>
        <v>0</v>
      </c>
      <c r="K1294">
        <f>J1294*Weighting!$W$22</f>
        <v>0</v>
      </c>
      <c r="M1294" s="14"/>
    </row>
    <row r="1295" spans="1:13" x14ac:dyDescent="0.25">
      <c r="A1295" s="32" t="str">
        <f>IF(Weighting!$P$23&gt;0,B1295,"")</f>
        <v/>
      </c>
      <c r="B1295" t="e">
        <f>Weighting!$C$23</f>
        <v>#DIV/0!</v>
      </c>
      <c r="C1295" t="e">
        <f>Weighting!$F$23</f>
        <v>#NUM!</v>
      </c>
      <c r="D1295" t="e">
        <f>IF(C1295=1,'Data Transformation'!$G$3+0.5*'Data Transformation'!$W$25,IF(C1296=1,D1296-'Data Transformation'!$W$25,FALSE))</f>
        <v>#NUM!</v>
      </c>
      <c r="E1295">
        <f t="array" ref="E1295">IF(ISLOGICAL(D1295),"",FREQUENCY(IF('Data Transformation'!$B$425:$B$8425='Bin Analysis'!$B1275,'Data Transformation'!$G$425:$G$8425),D1295))</f>
        <v>2001</v>
      </c>
      <c r="F1295">
        <f t="shared" si="159"/>
        <v>0</v>
      </c>
      <c r="G1295">
        <f>Weighting!$H$23</f>
        <v>0</v>
      </c>
      <c r="H1295">
        <f t="array" ref="H1295">FREQUENCY(IF('Data Transformation'!$B$4:$B$8425=B1275,'Data Transformation'!$G$4:$G$8425),'Bin Analysis'!$B1295)</f>
        <v>2073</v>
      </c>
      <c r="I1295">
        <f t="shared" si="160"/>
        <v>0</v>
      </c>
      <c r="J1295">
        <f t="shared" si="161"/>
        <v>0</v>
      </c>
      <c r="K1295">
        <f>J1295*Weighting!$W$23</f>
        <v>0</v>
      </c>
      <c r="M1295" s="14"/>
    </row>
    <row r="1296" spans="1:13" x14ac:dyDescent="0.25">
      <c r="A1296" s="32" t="str">
        <f>IF(Weighting!$P$24&gt;0,B1296,"")</f>
        <v/>
      </c>
      <c r="B1296" t="e">
        <f>Weighting!$C$24</f>
        <v>#DIV/0!</v>
      </c>
      <c r="C1296" t="e">
        <f>Weighting!$F$24</f>
        <v>#NUM!</v>
      </c>
      <c r="D1296" t="e">
        <f>IF(C1296=1,'Data Transformation'!$G$3+0.5*'Data Transformation'!$W$25,IF(C1297=1,D1297-'Data Transformation'!$W$25,FALSE))</f>
        <v>#NUM!</v>
      </c>
      <c r="E1296">
        <f t="array" ref="E1296">IF(ISLOGICAL(D1296),"",FREQUENCY(IF('Data Transformation'!$B$425:$B$8425='Bin Analysis'!$B1275,'Data Transformation'!$G$425:$G$8425),D1296))</f>
        <v>2001</v>
      </c>
      <c r="F1296">
        <f t="shared" si="159"/>
        <v>0</v>
      </c>
      <c r="G1296">
        <f>Weighting!$H$24</f>
        <v>0</v>
      </c>
      <c r="H1296">
        <f t="array" ref="H1296">FREQUENCY(IF('Data Transformation'!$B$4:$B$8425=B1275,'Data Transformation'!$G$4:$G$8425),'Bin Analysis'!$B1296)</f>
        <v>2073</v>
      </c>
      <c r="I1296">
        <f t="shared" si="160"/>
        <v>0</v>
      </c>
      <c r="J1296">
        <f t="shared" si="161"/>
        <v>0</v>
      </c>
      <c r="K1296">
        <f>J1296*Weighting!$W$24</f>
        <v>0</v>
      </c>
      <c r="M1296" s="14"/>
    </row>
    <row r="1297" spans="1:25" x14ac:dyDescent="0.25">
      <c r="A1297" s="32" t="str">
        <f>IF(Weighting!$P$25&gt;0,B1297,"")</f>
        <v/>
      </c>
      <c r="B1297" t="e">
        <f>Weighting!$C$25</f>
        <v>#DIV/0!</v>
      </c>
      <c r="C1297" t="e">
        <f>Weighting!$F$25</f>
        <v>#NUM!</v>
      </c>
      <c r="D1297" t="e">
        <f>IF(C1297=1,'Data Transformation'!$G$3+0.5*'Data Transformation'!$W$25,IF(C1298=1,D1298-'Data Transformation'!$W$25,FALSE))</f>
        <v>#NUM!</v>
      </c>
      <c r="E1297">
        <f t="array" ref="E1297">IF(ISLOGICAL(D1297),"",FREQUENCY(IF('Data Transformation'!$B$425:$B$8425='Bin Analysis'!$B1275,'Data Transformation'!$G$425:$G$8425),D1297))</f>
        <v>2001</v>
      </c>
      <c r="F1297">
        <f t="shared" si="159"/>
        <v>0</v>
      </c>
      <c r="G1297">
        <f>Weighting!$H$25</f>
        <v>0</v>
      </c>
      <c r="H1297">
        <f t="array" ref="H1297">FREQUENCY(IF('Data Transformation'!$B$4:$B$8425=B1275,'Data Transformation'!$G$4:$G$8425),'Bin Analysis'!$B1297)</f>
        <v>2073</v>
      </c>
      <c r="I1297">
        <f t="shared" si="160"/>
        <v>0</v>
      </c>
      <c r="J1297">
        <f t="shared" si="161"/>
        <v>0</v>
      </c>
      <c r="K1297">
        <f>J1297*Weighting!$W$25</f>
        <v>0</v>
      </c>
      <c r="M1297" s="14"/>
    </row>
    <row r="1298" spans="1:25" x14ac:dyDescent="0.25">
      <c r="A1298" s="32"/>
      <c r="M1298" s="14"/>
    </row>
    <row r="1299" spans="1:25" ht="23.25" x14ac:dyDescent="0.35">
      <c r="A1299" s="21" t="s">
        <v>0</v>
      </c>
      <c r="B1299" s="21" t="str">
        <f>IFERROR(VLOOKUP(C1299,'Data Transformation'!$L$6:$M$426,2,FALSE),"")</f>
        <v/>
      </c>
      <c r="C1299" s="21">
        <f>C1275+1</f>
        <v>54</v>
      </c>
      <c r="D1299" s="21"/>
      <c r="E1299" s="21"/>
      <c r="F1299" s="21"/>
      <c r="G1299" s="21"/>
      <c r="H1299" s="22"/>
      <c r="I1299" s="22"/>
      <c r="J1299" s="22"/>
      <c r="K1299" s="21"/>
      <c r="L1299" s="21" t="str">
        <f>B1299</f>
        <v/>
      </c>
      <c r="M1299" s="23" t="e">
        <f>INDEX('Data Transformation'!$O$4:$O$424,MATCH($B1299,'Data Transformation'!$M$4:$M$424,0),MATCH($M$2,'Data Transformation'!$O$3,0))</f>
        <v>#N/A</v>
      </c>
      <c r="N1299" s="27" t="e">
        <f>IF('Input and Summary Results'!$J$16="minimum",'Bin Analysis'!X1300/(M1299-1),'Bin Analysis'!Y1299/('Bin Analysis'!M1299-1))</f>
        <v>#N/A</v>
      </c>
      <c r="O1299" s="27" t="e">
        <f>IF(M1299=FALSE,NA(),(VLOOKUP(1,C1302:K1321,4,FALSE))/(M1299-1))</f>
        <v>#N/A</v>
      </c>
      <c r="P1299" s="27" t="e">
        <f>IF(M1299=FALSE,NA(),SUM(J1302:J1321)/Weighting!$S$5)</f>
        <v>#N/A</v>
      </c>
      <c r="Q1299" s="27" t="e">
        <f>IF(M1299=FALSE,NA(),SUM(K1302:K1321)/Weighting!$S$6)</f>
        <v>#N/A</v>
      </c>
      <c r="R1299" s="27" t="e">
        <f>IF(M1299=FALSE,NA(),(VLOOKUP(1,G1302:K1321,3,FALSE))/(M1299-1))</f>
        <v>#N/A</v>
      </c>
      <c r="S1299" s="22" t="e">
        <f>IF(M1299=FALSE,NA(),IF(SUM(J1302:J1321)=2,"yes","no"))</f>
        <v>#N/A</v>
      </c>
      <c r="X1299" s="2" cm="2">
        <f t="array" ref="X1299:X1300">FREQUENCY(IF('Data Transformation'!$B$425:$B$6424='Bin Analysis'!L1299,'Data Transformation'!$G$425:$G$6424),'Data Transformation'!$U$11)</f>
        <v>0</v>
      </c>
      <c r="Y1299" s="2" cm="2">
        <f t="array" ref="Y1299:Y1300">FREQUENCY(IF('Data Transformation'!$B$425:$B$6424='Bin Analysis'!L1299,'Data Transformation'!$G$425:$G$6424),'Data Transformation'!$U$12)</f>
        <v>0</v>
      </c>
    </row>
    <row r="1300" spans="1:25" x14ac:dyDescent="0.25">
      <c r="A1300" s="14" t="s">
        <v>67</v>
      </c>
      <c r="B1300" t="s">
        <v>47</v>
      </c>
      <c r="C1300" t="s">
        <v>5</v>
      </c>
      <c r="D1300" t="s">
        <v>98</v>
      </c>
      <c r="E1300" t="s">
        <v>99</v>
      </c>
      <c r="F1300" t="s">
        <v>100</v>
      </c>
      <c r="G1300" t="s">
        <v>69</v>
      </c>
      <c r="H1300" t="s">
        <v>31</v>
      </c>
      <c r="I1300" t="s">
        <v>32</v>
      </c>
      <c r="J1300" t="s">
        <v>46</v>
      </c>
      <c r="K1300" s="14" t="s">
        <v>45</v>
      </c>
      <c r="M1300" s="14"/>
      <c r="X1300" s="2">
        <v>0</v>
      </c>
      <c r="Y1300" s="2">
        <v>0</v>
      </c>
    </row>
    <row r="1301" spans="1:25" x14ac:dyDescent="0.25">
      <c r="A1301" s="32"/>
      <c r="D1301" t="e">
        <f>IF(C1301=1,'Data Transformation'!$G$3+0.5*'Data Transformation'!$W$25,IF(C1302=1,D1302-'Data Transformation'!$W$25,FALSE))</f>
        <v>#NUM!</v>
      </c>
      <c r="E1301">
        <f t="array" ref="E1301">IF(ISLOGICAL(D1301),"",FREQUENCY(IF('Data Transformation'!$B$425:$B$8425='Bin Analysis'!$B1299,'Data Transformation'!$G$425:$G$8425),D1301))</f>
        <v>2001</v>
      </c>
      <c r="F1301" t="e">
        <f>IF(ISLOGICAL(D1301),"",E1301-E1300)</f>
        <v>#VALUE!</v>
      </c>
      <c r="M1301" s="14"/>
    </row>
    <row r="1302" spans="1:25" x14ac:dyDescent="0.25">
      <c r="A1302" s="32" t="e">
        <f>IF(Weighting!$P$6&gt;0,B1302,"")</f>
        <v>#NUM!</v>
      </c>
      <c r="B1302" t="e">
        <f>Weighting!$C$6</f>
        <v>#DIV/0!</v>
      </c>
      <c r="C1302" t="e">
        <f>Weighting!$F$6</f>
        <v>#NUM!</v>
      </c>
      <c r="D1302" t="e">
        <f>IF(C1302=1,'Data Transformation'!$G$3+0.5*'Data Transformation'!$W$25,IF(C1303=1,D1303-'Data Transformation'!$W$25,FALSE))</f>
        <v>#NUM!</v>
      </c>
      <c r="E1302">
        <f t="array" ref="E1302">IF(ISLOGICAL(D1302),"",FREQUENCY(IF('Data Transformation'!$B$425:$B$8425='Bin Analysis'!$B1299,'Data Transformation'!$G$425:$G$8425),D1302))</f>
        <v>2001</v>
      </c>
      <c r="F1302">
        <f>IF(ISLOGICAL(D1302),"",E1302-E1301)</f>
        <v>0</v>
      </c>
      <c r="G1302">
        <f>Weighting!$H$6</f>
        <v>1</v>
      </c>
      <c r="H1302">
        <f t="array" ref="H1302">FREQUENCY(IF('Data Transformation'!$B$4:$B$8425=B1299,'Data Transformation'!$G$4:$G$8425),'Bin Analysis'!$B1302)</f>
        <v>2073</v>
      </c>
      <c r="I1302">
        <f>H1302-H1301</f>
        <v>2073</v>
      </c>
      <c r="J1302">
        <f>IF(I1302=0,0,1)</f>
        <v>1</v>
      </c>
      <c r="K1302" t="e">
        <f>J1302*Weighting!$W$6</f>
        <v>#NUM!</v>
      </c>
      <c r="M1302" s="14"/>
    </row>
    <row r="1303" spans="1:25" x14ac:dyDescent="0.25">
      <c r="A1303" s="32" t="str">
        <f>IF(Weighting!$P$7&gt;0,B1303,"")</f>
        <v/>
      </c>
      <c r="B1303" t="e">
        <f>Weighting!$C$7</f>
        <v>#DIV/0!</v>
      </c>
      <c r="C1303" t="e">
        <f>Weighting!$F$7</f>
        <v>#NUM!</v>
      </c>
      <c r="D1303" t="e">
        <f>IF(C1303=1,'Data Transformation'!$G$3+0.5*'Data Transformation'!$W$25,IF(C1304=1,D1304-'Data Transformation'!$W$25,FALSE))</f>
        <v>#NUM!</v>
      </c>
      <c r="E1303">
        <f t="array" ref="E1303">IF(ISLOGICAL(D1303),"",FREQUENCY(IF('Data Transformation'!$B$425:$B$8425='Bin Analysis'!$B1299,'Data Transformation'!$G$425:$G$8425),D1303))</f>
        <v>2001</v>
      </c>
      <c r="F1303">
        <f t="shared" ref="F1303:F1321" si="162">IF(ISLOGICAL(D1303),"",E1303-E1302)</f>
        <v>0</v>
      </c>
      <c r="G1303">
        <f>Weighting!$H$7</f>
        <v>0</v>
      </c>
      <c r="H1303">
        <f t="array" ref="H1303">FREQUENCY(IF('Data Transformation'!$B$4:$B$8425=B1299,'Data Transformation'!$G$4:$G$8425),'Bin Analysis'!$B1303)</f>
        <v>2073</v>
      </c>
      <c r="I1303">
        <f t="shared" ref="I1303:I1321" si="163">H1303-H1302</f>
        <v>0</v>
      </c>
      <c r="J1303">
        <f>IF(I1303=0,0,1)</f>
        <v>0</v>
      </c>
      <c r="K1303">
        <f>J1303*Weighting!$W$7</f>
        <v>0</v>
      </c>
      <c r="M1303" s="14"/>
    </row>
    <row r="1304" spans="1:25" x14ac:dyDescent="0.25">
      <c r="A1304" s="32" t="str">
        <f>IF(Weighting!$P$8&gt;0,B1304,"")</f>
        <v/>
      </c>
      <c r="B1304" t="e">
        <f>Weighting!$C$8</f>
        <v>#DIV/0!</v>
      </c>
      <c r="C1304" t="e">
        <f>Weighting!$F$8</f>
        <v>#NUM!</v>
      </c>
      <c r="D1304" t="e">
        <f>IF(C1304=1,'Data Transformation'!$G$3+0.5*'Data Transformation'!$W$25,IF(C1305=1,D1305-'Data Transformation'!$W$25,FALSE))</f>
        <v>#NUM!</v>
      </c>
      <c r="E1304">
        <f t="array" ref="E1304">IF(ISLOGICAL(D1304),"",FREQUENCY(IF('Data Transformation'!$B$425:$B$8425='Bin Analysis'!$B1299,'Data Transformation'!$G$425:$G$8425),D1304))</f>
        <v>2001</v>
      </c>
      <c r="F1304">
        <f t="shared" si="162"/>
        <v>0</v>
      </c>
      <c r="G1304">
        <f>Weighting!$H$8</f>
        <v>0</v>
      </c>
      <c r="H1304">
        <f t="array" ref="H1304">FREQUENCY(IF('Data Transformation'!$B$4:$B$8425=B1299,'Data Transformation'!$G$4:$G$8425),'Bin Analysis'!$B1304)</f>
        <v>2073</v>
      </c>
      <c r="I1304">
        <f t="shared" si="163"/>
        <v>0</v>
      </c>
      <c r="J1304">
        <f t="shared" ref="J1304:J1321" si="164">IF(I1304=0,0,1)</f>
        <v>0</v>
      </c>
      <c r="K1304">
        <f>J1304*Weighting!$W$8</f>
        <v>0</v>
      </c>
      <c r="M1304" s="14"/>
    </row>
    <row r="1305" spans="1:25" x14ac:dyDescent="0.25">
      <c r="A1305" s="32" t="str">
        <f>IF(Weighting!$P$9&gt;0,B1305,"")</f>
        <v/>
      </c>
      <c r="B1305" s="50" t="e">
        <f>Weighting!$C$9</f>
        <v>#DIV/0!</v>
      </c>
      <c r="C1305" t="e">
        <f>Weighting!$F$9</f>
        <v>#NUM!</v>
      </c>
      <c r="D1305" t="e">
        <f>IF(C1305=1,'Data Transformation'!$G$3+0.5*'Data Transformation'!$W$25,IF(C1306=1,D1306-'Data Transformation'!$W$25,FALSE))</f>
        <v>#NUM!</v>
      </c>
      <c r="E1305">
        <f t="array" ref="E1305">IF(ISLOGICAL(D1305),"",FREQUENCY(IF('Data Transformation'!$B$425:$B$8425='Bin Analysis'!$B1299,'Data Transformation'!$G$425:$G$8425),D1305))</f>
        <v>2001</v>
      </c>
      <c r="F1305">
        <f t="shared" si="162"/>
        <v>0</v>
      </c>
      <c r="G1305">
        <f>Weighting!$H$9</f>
        <v>0</v>
      </c>
      <c r="H1305">
        <f t="array" ref="H1305">FREQUENCY(IF('Data Transformation'!$B$4:$B$8425=B1299,'Data Transformation'!$G$4:$G$8425),'Bin Analysis'!$B1305)</f>
        <v>2073</v>
      </c>
      <c r="I1305">
        <f t="shared" si="163"/>
        <v>0</v>
      </c>
      <c r="J1305">
        <f t="shared" si="164"/>
        <v>0</v>
      </c>
      <c r="K1305">
        <f>J1305*Weighting!$W$9</f>
        <v>0</v>
      </c>
      <c r="M1305" s="14"/>
    </row>
    <row r="1306" spans="1:25" x14ac:dyDescent="0.25">
      <c r="A1306" s="32" t="str">
        <f>IF(Weighting!$P$10&gt;0,B1306,"")</f>
        <v/>
      </c>
      <c r="B1306" t="e">
        <f>Weighting!$C$10</f>
        <v>#DIV/0!</v>
      </c>
      <c r="C1306" t="e">
        <f>Weighting!$F$10</f>
        <v>#NUM!</v>
      </c>
      <c r="D1306" t="e">
        <f>IF(C1306=1,'Data Transformation'!$G$3+0.5*'Data Transformation'!$W$25,IF(C1307=1,D1307-'Data Transformation'!$W$25,FALSE))</f>
        <v>#NUM!</v>
      </c>
      <c r="E1306">
        <f t="array" ref="E1306">IF(ISLOGICAL(D1306),"",FREQUENCY(IF('Data Transformation'!$B$425:$B$8425='Bin Analysis'!$B1299,'Data Transformation'!$G$425:$G$8425),D1306))</f>
        <v>2001</v>
      </c>
      <c r="F1306">
        <f t="shared" si="162"/>
        <v>0</v>
      </c>
      <c r="G1306">
        <f>Weighting!$H$10</f>
        <v>0</v>
      </c>
      <c r="H1306">
        <f t="array" ref="H1306">FREQUENCY(IF('Data Transformation'!$B$4:$B$8425=B1299,'Data Transformation'!$G$4:$G$8425),'Bin Analysis'!$B1306)</f>
        <v>2073</v>
      </c>
      <c r="I1306">
        <f t="shared" si="163"/>
        <v>0</v>
      </c>
      <c r="J1306">
        <f t="shared" si="164"/>
        <v>0</v>
      </c>
      <c r="K1306">
        <f>J1306*Weighting!$W$10</f>
        <v>0</v>
      </c>
      <c r="M1306" s="14"/>
    </row>
    <row r="1307" spans="1:25" x14ac:dyDescent="0.25">
      <c r="A1307" s="32" t="str">
        <f>IF(Weighting!$P$11&gt;0,B1307,"")</f>
        <v/>
      </c>
      <c r="B1307" t="e">
        <f>Weighting!$C$11</f>
        <v>#DIV/0!</v>
      </c>
      <c r="C1307" t="e">
        <f>Weighting!$F$11</f>
        <v>#NUM!</v>
      </c>
      <c r="D1307" t="e">
        <f>IF(C1307=1,'Data Transformation'!$G$3+0.5*'Data Transformation'!$W$25,IF(C1308=1,D1308-'Data Transformation'!$W$25,FALSE))</f>
        <v>#NUM!</v>
      </c>
      <c r="E1307">
        <f t="array" ref="E1307">IF(ISLOGICAL(D1307),"",FREQUENCY(IF('Data Transformation'!$B$425:$B$8425='Bin Analysis'!$B1299,'Data Transformation'!$G$425:$G$8425),D1307))</f>
        <v>2001</v>
      </c>
      <c r="F1307">
        <f t="shared" si="162"/>
        <v>0</v>
      </c>
      <c r="G1307">
        <f>Weighting!$H$11</f>
        <v>0</v>
      </c>
      <c r="H1307">
        <f t="array" ref="H1307">FREQUENCY(IF('Data Transformation'!$B$4:$B$8425=B1299,'Data Transformation'!$G$4:$G$8425),'Bin Analysis'!$B1307)</f>
        <v>2073</v>
      </c>
      <c r="I1307">
        <f t="shared" si="163"/>
        <v>0</v>
      </c>
      <c r="J1307">
        <f t="shared" si="164"/>
        <v>0</v>
      </c>
      <c r="K1307">
        <f>J1307*Weighting!$W$11</f>
        <v>0</v>
      </c>
      <c r="M1307" s="14"/>
    </row>
    <row r="1308" spans="1:25" x14ac:dyDescent="0.25">
      <c r="A1308" s="32" t="str">
        <f>IF(Weighting!$P$12&gt;0,B1308,"")</f>
        <v/>
      </c>
      <c r="B1308" t="e">
        <f>Weighting!$C$12</f>
        <v>#DIV/0!</v>
      </c>
      <c r="C1308" t="e">
        <f>Weighting!$F$12</f>
        <v>#NUM!</v>
      </c>
      <c r="D1308" t="e">
        <f>IF(C1308=1,'Data Transformation'!$G$3+0.5*'Data Transformation'!$W$25,IF(C1309=1,D1309-'Data Transformation'!$W$25,FALSE))</f>
        <v>#NUM!</v>
      </c>
      <c r="E1308">
        <f t="array" ref="E1308">IF(ISLOGICAL(D1308),"",FREQUENCY(IF('Data Transformation'!$B$425:$B$8425='Bin Analysis'!$B1299,'Data Transformation'!$G$425:$G$8425),D1308))</f>
        <v>2001</v>
      </c>
      <c r="F1308">
        <f t="shared" si="162"/>
        <v>0</v>
      </c>
      <c r="G1308">
        <f>Weighting!$H$12</f>
        <v>0</v>
      </c>
      <c r="H1308">
        <f t="array" ref="H1308">FREQUENCY(IF('Data Transformation'!$B$4:$B$8425=B1299,'Data Transformation'!$G$4:$G$8425),'Bin Analysis'!$B1308)</f>
        <v>2073</v>
      </c>
      <c r="I1308">
        <f t="shared" si="163"/>
        <v>0</v>
      </c>
      <c r="J1308">
        <f t="shared" si="164"/>
        <v>0</v>
      </c>
      <c r="K1308">
        <f>J1308*Weighting!$W$12</f>
        <v>0</v>
      </c>
      <c r="M1308" s="14"/>
    </row>
    <row r="1309" spans="1:25" x14ac:dyDescent="0.25">
      <c r="A1309" s="32" t="str">
        <f>IF(Weighting!$P$13&gt;0,B1309,"")</f>
        <v/>
      </c>
      <c r="B1309" t="e">
        <f>Weighting!$C$13</f>
        <v>#DIV/0!</v>
      </c>
      <c r="C1309" t="e">
        <f>Weighting!$F$13</f>
        <v>#NUM!</v>
      </c>
      <c r="D1309" t="e">
        <f>IF(C1309=1,'Data Transformation'!$G$3+0.5*'Data Transformation'!$W$25,IF(C1310=1,D1310-'Data Transformation'!$W$25,FALSE))</f>
        <v>#NUM!</v>
      </c>
      <c r="E1309">
        <f t="array" ref="E1309">IF(ISLOGICAL(D1309),"",FREQUENCY(IF('Data Transformation'!$B$425:$B$8425='Bin Analysis'!$B1299,'Data Transformation'!$G$425:$G$8425),D1309))</f>
        <v>2001</v>
      </c>
      <c r="F1309">
        <f t="shared" si="162"/>
        <v>0</v>
      </c>
      <c r="G1309">
        <f>Weighting!$H$13</f>
        <v>0</v>
      </c>
      <c r="H1309">
        <f t="array" ref="H1309">FREQUENCY(IF('Data Transformation'!$B$4:$B$8425=B1299,'Data Transformation'!$G$4:$G$8425),'Bin Analysis'!$B1309)</f>
        <v>2073</v>
      </c>
      <c r="I1309">
        <f t="shared" si="163"/>
        <v>0</v>
      </c>
      <c r="J1309">
        <f t="shared" si="164"/>
        <v>0</v>
      </c>
      <c r="K1309">
        <f>J1309*Weighting!$W$13</f>
        <v>0</v>
      </c>
      <c r="M1309" s="14"/>
    </row>
    <row r="1310" spans="1:25" x14ac:dyDescent="0.25">
      <c r="A1310" s="32" t="str">
        <f>IF(Weighting!$P$14&gt;0,B1310,"")</f>
        <v/>
      </c>
      <c r="B1310" t="e">
        <f>Weighting!$C$14</f>
        <v>#DIV/0!</v>
      </c>
      <c r="C1310" t="e">
        <f>Weighting!$F$14</f>
        <v>#NUM!</v>
      </c>
      <c r="D1310" t="e">
        <f>IF(C1310=1,'Data Transformation'!$G$3+0.5*'Data Transformation'!$W$25,IF(C1311=1,D1311-'Data Transformation'!$W$25,FALSE))</f>
        <v>#NUM!</v>
      </c>
      <c r="E1310">
        <f t="array" ref="E1310">IF(ISLOGICAL(D1310),"",FREQUENCY(IF('Data Transformation'!$B$425:$B$8425='Bin Analysis'!$B1299,'Data Transformation'!$G$425:$G$8425),D1310))</f>
        <v>2001</v>
      </c>
      <c r="F1310">
        <f t="shared" si="162"/>
        <v>0</v>
      </c>
      <c r="G1310">
        <f>Weighting!$H$14</f>
        <v>0</v>
      </c>
      <c r="H1310">
        <f t="array" ref="H1310">FREQUENCY(IF('Data Transformation'!$B$4:$B$8425=B1299,'Data Transformation'!$G$4:$G$8425),'Bin Analysis'!$B1310)</f>
        <v>2073</v>
      </c>
      <c r="I1310">
        <f t="shared" si="163"/>
        <v>0</v>
      </c>
      <c r="J1310">
        <f t="shared" si="164"/>
        <v>0</v>
      </c>
      <c r="K1310">
        <f>J1310*Weighting!$W$14</f>
        <v>0</v>
      </c>
      <c r="M1310" s="14"/>
    </row>
    <row r="1311" spans="1:25" x14ac:dyDescent="0.25">
      <c r="A1311" s="32" t="str">
        <f>IF(Weighting!$P$15&gt;0,B1311,"")</f>
        <v/>
      </c>
      <c r="B1311" t="e">
        <f>Weighting!$C$15</f>
        <v>#DIV/0!</v>
      </c>
      <c r="C1311" t="e">
        <f>Weighting!$F$15</f>
        <v>#NUM!</v>
      </c>
      <c r="D1311" t="e">
        <f>IF(C1311=1,'Data Transformation'!$G$3+0.5*'Data Transformation'!$W$25,IF(C1312=1,D1312-'Data Transformation'!$W$25,FALSE))</f>
        <v>#NUM!</v>
      </c>
      <c r="E1311">
        <f t="array" ref="E1311">IF(ISLOGICAL(D1311),"",FREQUENCY(IF('Data Transformation'!$B$425:$B$8425='Bin Analysis'!$B1299,'Data Transformation'!$G$425:$G$8425),D1311))</f>
        <v>2001</v>
      </c>
      <c r="F1311">
        <f t="shared" si="162"/>
        <v>0</v>
      </c>
      <c r="G1311">
        <f>Weighting!$H$15</f>
        <v>0</v>
      </c>
      <c r="H1311">
        <f t="array" ref="H1311">FREQUENCY(IF('Data Transformation'!$B$4:$B$8425=B1299,'Data Transformation'!$G$4:$G$8425),'Bin Analysis'!$B1311)</f>
        <v>2073</v>
      </c>
      <c r="I1311">
        <f t="shared" si="163"/>
        <v>0</v>
      </c>
      <c r="J1311">
        <f t="shared" si="164"/>
        <v>0</v>
      </c>
      <c r="K1311">
        <f>J1311*Weighting!$W$15</f>
        <v>0</v>
      </c>
      <c r="M1311" s="14"/>
    </row>
    <row r="1312" spans="1:25" x14ac:dyDescent="0.25">
      <c r="A1312" s="32" t="str">
        <f>IF(Weighting!$P$16&gt;0,B1312,"")</f>
        <v/>
      </c>
      <c r="B1312" t="e">
        <f>Weighting!$C$16</f>
        <v>#DIV/0!</v>
      </c>
      <c r="C1312" t="e">
        <f>Weighting!$F$16</f>
        <v>#NUM!</v>
      </c>
      <c r="D1312" t="e">
        <f>IF(C1312=1,'Data Transformation'!$G$3+0.5*'Data Transformation'!$W$25,IF(C1313=1,D1313-'Data Transformation'!$W$25,FALSE))</f>
        <v>#NUM!</v>
      </c>
      <c r="E1312">
        <f t="array" ref="E1312">IF(ISLOGICAL(D1312),"",FREQUENCY(IF('Data Transformation'!$B$425:$B$8425='Bin Analysis'!$B1299,'Data Transformation'!$G$425:$G$8425),D1312))</f>
        <v>2001</v>
      </c>
      <c r="F1312">
        <f t="shared" si="162"/>
        <v>0</v>
      </c>
      <c r="G1312">
        <f>Weighting!$H$16</f>
        <v>0</v>
      </c>
      <c r="H1312">
        <f t="array" ref="H1312">FREQUENCY(IF('Data Transformation'!$B$4:$B$8425=B1299,'Data Transformation'!$G$4:$G$8425),'Bin Analysis'!$B1312)</f>
        <v>2073</v>
      </c>
      <c r="I1312">
        <f t="shared" si="163"/>
        <v>0</v>
      </c>
      <c r="J1312">
        <f t="shared" si="164"/>
        <v>0</v>
      </c>
      <c r="K1312">
        <f>J1312*Weighting!$W$16</f>
        <v>0</v>
      </c>
      <c r="M1312" s="14"/>
    </row>
    <row r="1313" spans="1:25" x14ac:dyDescent="0.25">
      <c r="A1313" s="32" t="str">
        <f>IF(Weighting!$P$17&gt;0,B1313,"")</f>
        <v/>
      </c>
      <c r="B1313" t="e">
        <f>Weighting!$C$17</f>
        <v>#DIV/0!</v>
      </c>
      <c r="C1313" t="e">
        <f>Weighting!$F$17</f>
        <v>#NUM!</v>
      </c>
      <c r="D1313" t="e">
        <f>IF(C1313=1,'Data Transformation'!$G$3+0.5*'Data Transformation'!$W$25,IF(C1314=1,D1314-'Data Transformation'!$W$25,FALSE))</f>
        <v>#NUM!</v>
      </c>
      <c r="E1313">
        <f t="array" ref="E1313">IF(ISLOGICAL(D1313),"",FREQUENCY(IF('Data Transformation'!$B$425:$B$8425='Bin Analysis'!$B1299,'Data Transformation'!$G$425:$G$8425),D1313))</f>
        <v>2001</v>
      </c>
      <c r="F1313">
        <f t="shared" si="162"/>
        <v>0</v>
      </c>
      <c r="G1313">
        <f>Weighting!$H$17</f>
        <v>0</v>
      </c>
      <c r="H1313">
        <f t="array" ref="H1313">FREQUENCY(IF('Data Transformation'!$B$4:$B$8425=B1299,'Data Transformation'!$G$4:$G$8425),'Bin Analysis'!$B1313)</f>
        <v>2073</v>
      </c>
      <c r="I1313">
        <f t="shared" si="163"/>
        <v>0</v>
      </c>
      <c r="J1313">
        <f t="shared" si="164"/>
        <v>0</v>
      </c>
      <c r="K1313">
        <f>J1313*Weighting!$W$17</f>
        <v>0</v>
      </c>
      <c r="M1313" s="14"/>
    </row>
    <row r="1314" spans="1:25" x14ac:dyDescent="0.25">
      <c r="A1314" s="32" t="str">
        <f>IF(Weighting!$P$18&gt;0,B1314,"")</f>
        <v/>
      </c>
      <c r="B1314" t="e">
        <f>Weighting!$C$18</f>
        <v>#DIV/0!</v>
      </c>
      <c r="C1314" t="e">
        <f>Weighting!$F$18</f>
        <v>#NUM!</v>
      </c>
      <c r="D1314" t="e">
        <f>IF(C1314=1,'Data Transformation'!$G$3+0.5*'Data Transformation'!$W$25,IF(C1315=1,D1315-'Data Transformation'!$W$25,FALSE))</f>
        <v>#NUM!</v>
      </c>
      <c r="E1314">
        <f t="array" ref="E1314">IF(ISLOGICAL(D1314),"",FREQUENCY(IF('Data Transformation'!$B$425:$B$8425='Bin Analysis'!$B1299,'Data Transformation'!$G$425:$G$8425),D1314))</f>
        <v>2001</v>
      </c>
      <c r="F1314">
        <f t="shared" si="162"/>
        <v>0</v>
      </c>
      <c r="G1314">
        <f>Weighting!$H$18</f>
        <v>0</v>
      </c>
      <c r="H1314">
        <f t="array" ref="H1314">FREQUENCY(IF('Data Transformation'!$B$4:$B$8425=B1299,'Data Transformation'!$G$4:$G$8425),'Bin Analysis'!$B1314)</f>
        <v>2073</v>
      </c>
      <c r="I1314">
        <f t="shared" si="163"/>
        <v>0</v>
      </c>
      <c r="J1314">
        <f t="shared" si="164"/>
        <v>0</v>
      </c>
      <c r="K1314">
        <f>J1314*Weighting!$W$18</f>
        <v>0</v>
      </c>
      <c r="M1314" s="14"/>
    </row>
    <row r="1315" spans="1:25" x14ac:dyDescent="0.25">
      <c r="A1315" s="32" t="str">
        <f>IF(Weighting!$P$19&gt;0,B1315,"")</f>
        <v/>
      </c>
      <c r="B1315" t="e">
        <f>Weighting!$C$19</f>
        <v>#DIV/0!</v>
      </c>
      <c r="C1315" t="e">
        <f>Weighting!$F$19</f>
        <v>#NUM!</v>
      </c>
      <c r="D1315" t="e">
        <f>IF(C1315=1,'Data Transformation'!$G$3+0.5*'Data Transformation'!$W$25,IF(C1316=1,D1316-'Data Transformation'!$W$25,FALSE))</f>
        <v>#NUM!</v>
      </c>
      <c r="E1315">
        <f t="array" ref="E1315">IF(ISLOGICAL(D1315),"",FREQUENCY(IF('Data Transformation'!$B$425:$B$8425='Bin Analysis'!$B1299,'Data Transformation'!$G$425:$G$8425),D1315))</f>
        <v>2001</v>
      </c>
      <c r="F1315">
        <f t="shared" si="162"/>
        <v>0</v>
      </c>
      <c r="G1315">
        <f>Weighting!$H$19</f>
        <v>0</v>
      </c>
      <c r="H1315">
        <f t="array" ref="H1315">FREQUENCY(IF('Data Transformation'!$B$4:$B$8425=B1299,'Data Transformation'!$G$4:$G$8425),'Bin Analysis'!$B1315)</f>
        <v>2073</v>
      </c>
      <c r="I1315">
        <f t="shared" si="163"/>
        <v>0</v>
      </c>
      <c r="J1315">
        <f t="shared" si="164"/>
        <v>0</v>
      </c>
      <c r="K1315">
        <f>J1315*Weighting!$W$19</f>
        <v>0</v>
      </c>
      <c r="M1315" s="14"/>
    </row>
    <row r="1316" spans="1:25" x14ac:dyDescent="0.25">
      <c r="A1316" s="32" t="str">
        <f>IF(Weighting!$P$20&gt;0,B1316,"")</f>
        <v/>
      </c>
      <c r="B1316" t="e">
        <f>Weighting!$C$20</f>
        <v>#DIV/0!</v>
      </c>
      <c r="C1316" t="e">
        <f>Weighting!$F$20</f>
        <v>#NUM!</v>
      </c>
      <c r="D1316" t="e">
        <f>IF(C1316=1,'Data Transformation'!$G$3+0.5*'Data Transformation'!$W$25,IF(C1317=1,D1317-'Data Transformation'!$W$25,FALSE))</f>
        <v>#NUM!</v>
      </c>
      <c r="E1316">
        <f t="array" ref="E1316">IF(ISLOGICAL(D1316),"",FREQUENCY(IF('Data Transformation'!$B$425:$B$8425='Bin Analysis'!$B1299,'Data Transformation'!$G$425:$G$8425),D1316))</f>
        <v>2001</v>
      </c>
      <c r="F1316">
        <f t="shared" si="162"/>
        <v>0</v>
      </c>
      <c r="G1316">
        <f>Weighting!$H$20</f>
        <v>0</v>
      </c>
      <c r="H1316">
        <f t="array" ref="H1316">FREQUENCY(IF('Data Transformation'!$B$4:$B$8425=B1299,'Data Transformation'!$G$4:$G$8425),'Bin Analysis'!$B1316)</f>
        <v>2073</v>
      </c>
      <c r="I1316">
        <f t="shared" si="163"/>
        <v>0</v>
      </c>
      <c r="J1316">
        <f t="shared" si="164"/>
        <v>0</v>
      </c>
      <c r="K1316">
        <f>J1316*Weighting!$W$20</f>
        <v>0</v>
      </c>
      <c r="M1316" s="14"/>
    </row>
    <row r="1317" spans="1:25" x14ac:dyDescent="0.25">
      <c r="A1317" s="32" t="str">
        <f>IF(Weighting!$P$21&gt;0,B1317,"")</f>
        <v/>
      </c>
      <c r="B1317" t="e">
        <f>Weighting!$C$21</f>
        <v>#DIV/0!</v>
      </c>
      <c r="C1317" t="e">
        <f>Weighting!$F$21</f>
        <v>#NUM!</v>
      </c>
      <c r="D1317" t="e">
        <f>IF(C1317=1,'Data Transformation'!$G$3+0.5*'Data Transformation'!$W$25,IF(C1318=1,D1318-'Data Transformation'!$W$25,FALSE))</f>
        <v>#NUM!</v>
      </c>
      <c r="E1317">
        <f t="array" ref="E1317">IF(ISLOGICAL(D1317),"",FREQUENCY(IF('Data Transformation'!$B$425:$B$8425='Bin Analysis'!$B1299,'Data Transformation'!$G$425:$G$8425),D1317))</f>
        <v>2001</v>
      </c>
      <c r="F1317">
        <f t="shared" si="162"/>
        <v>0</v>
      </c>
      <c r="G1317">
        <f>Weighting!$H$21</f>
        <v>0</v>
      </c>
      <c r="H1317">
        <f t="array" ref="H1317">FREQUENCY(IF('Data Transformation'!$B$4:$B$8425=B1299,'Data Transformation'!$G$4:$G$8425),'Bin Analysis'!$B1317)</f>
        <v>2073</v>
      </c>
      <c r="I1317">
        <f t="shared" si="163"/>
        <v>0</v>
      </c>
      <c r="J1317">
        <f t="shared" si="164"/>
        <v>0</v>
      </c>
      <c r="K1317">
        <f>J1317*Weighting!$W$21</f>
        <v>0</v>
      </c>
      <c r="M1317" s="14"/>
    </row>
    <row r="1318" spans="1:25" x14ac:dyDescent="0.25">
      <c r="A1318" s="32" t="str">
        <f>IF(Weighting!$P$22&gt;0,B1318,"")</f>
        <v/>
      </c>
      <c r="B1318" t="e">
        <f>Weighting!$C$22</f>
        <v>#DIV/0!</v>
      </c>
      <c r="C1318" t="e">
        <f>Weighting!$F$22</f>
        <v>#NUM!</v>
      </c>
      <c r="D1318" t="e">
        <f>IF(C1318=1,'Data Transformation'!$G$3+0.5*'Data Transformation'!$W$25,IF(C1319=1,D1319-'Data Transformation'!$W$25,FALSE))</f>
        <v>#NUM!</v>
      </c>
      <c r="E1318">
        <f t="array" ref="E1318">IF(ISLOGICAL(D1318),"",FREQUENCY(IF('Data Transformation'!$B$425:$B$8425='Bin Analysis'!$B1299,'Data Transformation'!$G$425:$G$8425),D1318))</f>
        <v>2001</v>
      </c>
      <c r="F1318">
        <f t="shared" si="162"/>
        <v>0</v>
      </c>
      <c r="G1318">
        <f>Weighting!$H$22</f>
        <v>0</v>
      </c>
      <c r="H1318">
        <f t="array" ref="H1318">FREQUENCY(IF('Data Transformation'!$B$4:$B$8425=B1299,'Data Transformation'!$G$4:$G$8425),'Bin Analysis'!$B1318)</f>
        <v>2073</v>
      </c>
      <c r="I1318">
        <f t="shared" si="163"/>
        <v>0</v>
      </c>
      <c r="J1318">
        <f t="shared" si="164"/>
        <v>0</v>
      </c>
      <c r="K1318">
        <f>J1318*Weighting!$W$22</f>
        <v>0</v>
      </c>
      <c r="M1318" s="14"/>
    </row>
    <row r="1319" spans="1:25" x14ac:dyDescent="0.25">
      <c r="A1319" s="32" t="str">
        <f>IF(Weighting!$P$23&gt;0,B1319,"")</f>
        <v/>
      </c>
      <c r="B1319" t="e">
        <f>Weighting!$C$23</f>
        <v>#DIV/0!</v>
      </c>
      <c r="C1319" t="e">
        <f>Weighting!$F$23</f>
        <v>#NUM!</v>
      </c>
      <c r="D1319" t="e">
        <f>IF(C1319=1,'Data Transformation'!$G$3+0.5*'Data Transformation'!$W$25,IF(C1320=1,D1320-'Data Transformation'!$W$25,FALSE))</f>
        <v>#NUM!</v>
      </c>
      <c r="E1319">
        <f t="array" ref="E1319">IF(ISLOGICAL(D1319),"",FREQUENCY(IF('Data Transformation'!$B$425:$B$8425='Bin Analysis'!$B1299,'Data Transformation'!$G$425:$G$8425),D1319))</f>
        <v>2001</v>
      </c>
      <c r="F1319">
        <f t="shared" si="162"/>
        <v>0</v>
      </c>
      <c r="G1319">
        <f>Weighting!$H$23</f>
        <v>0</v>
      </c>
      <c r="H1319">
        <f t="array" ref="H1319">FREQUENCY(IF('Data Transformation'!$B$4:$B$8425=B1299,'Data Transformation'!$G$4:$G$8425),'Bin Analysis'!$B1319)</f>
        <v>2073</v>
      </c>
      <c r="I1319">
        <f t="shared" si="163"/>
        <v>0</v>
      </c>
      <c r="J1319">
        <f t="shared" si="164"/>
        <v>0</v>
      </c>
      <c r="K1319">
        <f>J1319*Weighting!$W$23</f>
        <v>0</v>
      </c>
      <c r="M1319" s="14"/>
    </row>
    <row r="1320" spans="1:25" x14ac:dyDescent="0.25">
      <c r="A1320" s="32" t="str">
        <f>IF(Weighting!$P$24&gt;0,B1320,"")</f>
        <v/>
      </c>
      <c r="B1320" t="e">
        <f>Weighting!$C$24</f>
        <v>#DIV/0!</v>
      </c>
      <c r="C1320" t="e">
        <f>Weighting!$F$24</f>
        <v>#NUM!</v>
      </c>
      <c r="D1320" t="e">
        <f>IF(C1320=1,'Data Transformation'!$G$3+0.5*'Data Transformation'!$W$25,IF(C1321=1,D1321-'Data Transformation'!$W$25,FALSE))</f>
        <v>#NUM!</v>
      </c>
      <c r="E1320">
        <f t="array" ref="E1320">IF(ISLOGICAL(D1320),"",FREQUENCY(IF('Data Transformation'!$B$425:$B$8425='Bin Analysis'!$B1299,'Data Transformation'!$G$425:$G$8425),D1320))</f>
        <v>2001</v>
      </c>
      <c r="F1320">
        <f t="shared" si="162"/>
        <v>0</v>
      </c>
      <c r="G1320">
        <f>Weighting!$H$24</f>
        <v>0</v>
      </c>
      <c r="H1320">
        <f t="array" ref="H1320">FREQUENCY(IF('Data Transformation'!$B$4:$B$8425=B1299,'Data Transformation'!$G$4:$G$8425),'Bin Analysis'!$B1320)</f>
        <v>2073</v>
      </c>
      <c r="I1320">
        <f t="shared" si="163"/>
        <v>0</v>
      </c>
      <c r="J1320">
        <f t="shared" si="164"/>
        <v>0</v>
      </c>
      <c r="K1320">
        <f>J1320*Weighting!$W$24</f>
        <v>0</v>
      </c>
      <c r="M1320" s="14"/>
    </row>
    <row r="1321" spans="1:25" x14ac:dyDescent="0.25">
      <c r="A1321" s="32" t="str">
        <f>IF(Weighting!$P$25&gt;0,B1321,"")</f>
        <v/>
      </c>
      <c r="B1321" t="e">
        <f>Weighting!$C$25</f>
        <v>#DIV/0!</v>
      </c>
      <c r="C1321" t="e">
        <f>Weighting!$F$25</f>
        <v>#NUM!</v>
      </c>
      <c r="D1321" t="e">
        <f>IF(C1321=1,'Data Transformation'!$G$3+0.5*'Data Transformation'!$W$25,IF(C1322=1,D1322-'Data Transformation'!$W$25,FALSE))</f>
        <v>#NUM!</v>
      </c>
      <c r="E1321">
        <f t="array" ref="E1321">IF(ISLOGICAL(D1321),"",FREQUENCY(IF('Data Transformation'!$B$425:$B$8425='Bin Analysis'!$B1299,'Data Transformation'!$G$425:$G$8425),D1321))</f>
        <v>2001</v>
      </c>
      <c r="F1321">
        <f t="shared" si="162"/>
        <v>0</v>
      </c>
      <c r="G1321">
        <f>Weighting!$H$25</f>
        <v>0</v>
      </c>
      <c r="H1321">
        <f t="array" ref="H1321">FREQUENCY(IF('Data Transformation'!$B$4:$B$8425=B1299,'Data Transformation'!$G$4:$G$8425),'Bin Analysis'!$B1321)</f>
        <v>2073</v>
      </c>
      <c r="I1321">
        <f t="shared" si="163"/>
        <v>0</v>
      </c>
      <c r="J1321">
        <f t="shared" si="164"/>
        <v>0</v>
      </c>
      <c r="K1321">
        <f>J1321*Weighting!$W$25</f>
        <v>0</v>
      </c>
      <c r="M1321" s="14"/>
    </row>
    <row r="1322" spans="1:25" x14ac:dyDescent="0.25">
      <c r="N1322" s="57"/>
      <c r="O1322"/>
      <c r="P1322"/>
      <c r="Q1322"/>
      <c r="R1322"/>
    </row>
    <row r="1323" spans="1:25" ht="23.25" x14ac:dyDescent="0.35">
      <c r="A1323" s="21" t="s">
        <v>0</v>
      </c>
      <c r="B1323" s="21" t="str">
        <f>IFERROR(VLOOKUP(C1323,'Data Transformation'!$L$6:$M$426,2,FALSE),"")</f>
        <v/>
      </c>
      <c r="C1323" s="21">
        <f>C1299+1</f>
        <v>55</v>
      </c>
      <c r="D1323" s="21"/>
      <c r="E1323" s="21"/>
      <c r="F1323" s="21"/>
      <c r="G1323" s="21"/>
      <c r="H1323" s="22"/>
      <c r="I1323" s="22"/>
      <c r="J1323" s="22"/>
      <c r="K1323" s="21"/>
      <c r="L1323" s="21" t="str">
        <f>B1323</f>
        <v/>
      </c>
      <c r="M1323" s="23" t="e">
        <f>INDEX('Data Transformation'!$O$4:$O$424,MATCH($B1323,'Data Transformation'!$M$4:$M$424,0),MATCH($M$2,'Data Transformation'!$O$3,0))</f>
        <v>#N/A</v>
      </c>
      <c r="N1323" s="27" t="e">
        <f>IF('Input and Summary Results'!$J$16="minimum",'Bin Analysis'!X1324/(M1323-1),'Bin Analysis'!Y1323/('Bin Analysis'!M1323-1))</f>
        <v>#N/A</v>
      </c>
      <c r="O1323" s="27" t="e">
        <f>IF(M1323=FALSE,NA(),(VLOOKUP(1,C1326:K1345,4,FALSE))/(M1323-1))</f>
        <v>#N/A</v>
      </c>
      <c r="P1323" s="27" t="e">
        <f>IF(M1323=FALSE,NA(),SUM(J1326:J1345)/Weighting!$S$5)</f>
        <v>#N/A</v>
      </c>
      <c r="Q1323" s="27" t="e">
        <f>IF(M1323=FALSE,NA(),SUM(K1326:K1345)/Weighting!$S$6)</f>
        <v>#N/A</v>
      </c>
      <c r="R1323" s="27" t="e">
        <f>IF(M1323=FALSE,NA(),(VLOOKUP(1,G1326:K1345,3,FALSE))/(M1323-1))</f>
        <v>#N/A</v>
      </c>
      <c r="S1323" s="22" t="e">
        <f>IF(M1323=FALSE,NA(),IF(SUM(J1326:J1345)=2,"yes","no"))</f>
        <v>#N/A</v>
      </c>
      <c r="X1323" s="2" cm="2">
        <f t="array" ref="X1323:X1324">FREQUENCY(IF('Data Transformation'!$B$425:$B$6424='Bin Analysis'!L1323,'Data Transformation'!$G$425:$G$6424),'Data Transformation'!$U$11)</f>
        <v>0</v>
      </c>
      <c r="Y1323" s="2" cm="2">
        <f t="array" ref="Y1323:Y1324">FREQUENCY(IF('Data Transformation'!$B$425:$B$6424='Bin Analysis'!L1323,'Data Transformation'!$G$425:$G$6424),'Data Transformation'!$U$12)</f>
        <v>0</v>
      </c>
    </row>
    <row r="1324" spans="1:25" x14ac:dyDescent="0.25">
      <c r="A1324" s="14" t="s">
        <v>67</v>
      </c>
      <c r="B1324" t="s">
        <v>47</v>
      </c>
      <c r="C1324" t="s">
        <v>5</v>
      </c>
      <c r="D1324" t="s">
        <v>98</v>
      </c>
      <c r="E1324" t="s">
        <v>99</v>
      </c>
      <c r="F1324" t="s">
        <v>100</v>
      </c>
      <c r="G1324" t="s">
        <v>69</v>
      </c>
      <c r="H1324" t="s">
        <v>31</v>
      </c>
      <c r="I1324" t="s">
        <v>32</v>
      </c>
      <c r="J1324" t="s">
        <v>46</v>
      </c>
      <c r="K1324" s="14" t="s">
        <v>45</v>
      </c>
      <c r="M1324" s="14"/>
      <c r="X1324" s="2">
        <v>0</v>
      </c>
      <c r="Y1324" s="2">
        <v>0</v>
      </c>
    </row>
    <row r="1325" spans="1:25" x14ac:dyDescent="0.25">
      <c r="A1325" s="32"/>
      <c r="D1325" t="e">
        <f>IF(C1325=1,'Data Transformation'!$G$3+0.5*'Data Transformation'!$W$25,IF(C1326=1,D1326-'Data Transformation'!$W$25,FALSE))</f>
        <v>#NUM!</v>
      </c>
      <c r="E1325">
        <f t="array" ref="E1325">IF(ISLOGICAL(D1325),"",FREQUENCY(IF('Data Transformation'!$B$425:$B$8425='Bin Analysis'!$B1323,'Data Transformation'!$G$425:$G$8425),D1325))</f>
        <v>2001</v>
      </c>
      <c r="F1325" t="e">
        <f>IF(ISLOGICAL(D1325),"",E1325-E1324)</f>
        <v>#VALUE!</v>
      </c>
      <c r="M1325" s="14"/>
    </row>
    <row r="1326" spans="1:25" x14ac:dyDescent="0.25">
      <c r="A1326" s="32" t="e">
        <f>IF(Weighting!$P$6&gt;0,B1326,"")</f>
        <v>#NUM!</v>
      </c>
      <c r="B1326" t="e">
        <f>Weighting!$C$6</f>
        <v>#DIV/0!</v>
      </c>
      <c r="C1326" t="e">
        <f>Weighting!$F$6</f>
        <v>#NUM!</v>
      </c>
      <c r="D1326" t="e">
        <f>IF(C1326=1,'Data Transformation'!$G$3+0.5*'Data Transformation'!$W$25,IF(C1327=1,D1327-'Data Transformation'!$W$25,FALSE))</f>
        <v>#NUM!</v>
      </c>
      <c r="E1326">
        <f t="array" ref="E1326">IF(ISLOGICAL(D1326),"",FREQUENCY(IF('Data Transformation'!$B$425:$B$8425='Bin Analysis'!$B1323,'Data Transformation'!$G$425:$G$8425),D1326))</f>
        <v>2001</v>
      </c>
      <c r="F1326">
        <f>IF(ISLOGICAL(D1326),"",E1326-E1325)</f>
        <v>0</v>
      </c>
      <c r="G1326">
        <f>Weighting!$H$6</f>
        <v>1</v>
      </c>
      <c r="H1326">
        <f t="array" ref="H1326">FREQUENCY(IF('Data Transformation'!$B$4:$B$8425=B1323,'Data Transformation'!$G$4:$G$8425),'Bin Analysis'!$B1326)</f>
        <v>2073</v>
      </c>
      <c r="I1326">
        <f>H1326-H1325</f>
        <v>2073</v>
      </c>
      <c r="J1326">
        <f>IF(I1326=0,0,1)</f>
        <v>1</v>
      </c>
      <c r="K1326" t="e">
        <f>J1326*Weighting!$W$6</f>
        <v>#NUM!</v>
      </c>
      <c r="M1326" s="14"/>
    </row>
    <row r="1327" spans="1:25" x14ac:dyDescent="0.25">
      <c r="A1327" s="32" t="str">
        <f>IF(Weighting!$P$7&gt;0,B1327,"")</f>
        <v/>
      </c>
      <c r="B1327" t="e">
        <f>Weighting!$C$7</f>
        <v>#DIV/0!</v>
      </c>
      <c r="C1327" t="e">
        <f>Weighting!$F$7</f>
        <v>#NUM!</v>
      </c>
      <c r="D1327" t="e">
        <f>IF(C1327=1,'Data Transformation'!$G$3+0.5*'Data Transformation'!$W$25,IF(C1328=1,D1328-'Data Transformation'!$W$25,FALSE))</f>
        <v>#NUM!</v>
      </c>
      <c r="E1327">
        <f t="array" ref="E1327">IF(ISLOGICAL(D1327),"",FREQUENCY(IF('Data Transformation'!$B$425:$B$8425='Bin Analysis'!$B1323,'Data Transformation'!$G$425:$G$8425),D1327))</f>
        <v>2001</v>
      </c>
      <c r="F1327">
        <f t="shared" ref="F1327:F1345" si="165">IF(ISLOGICAL(D1327),"",E1327-E1326)</f>
        <v>0</v>
      </c>
      <c r="G1327">
        <f>Weighting!$H$7</f>
        <v>0</v>
      </c>
      <c r="H1327">
        <f t="array" ref="H1327">FREQUENCY(IF('Data Transformation'!$B$4:$B$8425=B1323,'Data Transformation'!$G$4:$G$8425),'Bin Analysis'!$B1327)</f>
        <v>2073</v>
      </c>
      <c r="I1327">
        <f t="shared" ref="I1327:I1345" si="166">H1327-H1326</f>
        <v>0</v>
      </c>
      <c r="J1327">
        <f>IF(I1327=0,0,1)</f>
        <v>0</v>
      </c>
      <c r="K1327">
        <f>J1327*Weighting!$W$7</f>
        <v>0</v>
      </c>
      <c r="M1327" s="14"/>
    </row>
    <row r="1328" spans="1:25" x14ac:dyDescent="0.25">
      <c r="A1328" s="32" t="str">
        <f>IF(Weighting!$P$8&gt;0,B1328,"")</f>
        <v/>
      </c>
      <c r="B1328" t="e">
        <f>Weighting!$C$8</f>
        <v>#DIV/0!</v>
      </c>
      <c r="C1328" t="e">
        <f>Weighting!$F$8</f>
        <v>#NUM!</v>
      </c>
      <c r="D1328" t="e">
        <f>IF(C1328=1,'Data Transformation'!$G$3+0.5*'Data Transformation'!$W$25,IF(C1329=1,D1329-'Data Transformation'!$W$25,FALSE))</f>
        <v>#NUM!</v>
      </c>
      <c r="E1328">
        <f t="array" ref="E1328">IF(ISLOGICAL(D1328),"",FREQUENCY(IF('Data Transformation'!$B$425:$B$8425='Bin Analysis'!$B1323,'Data Transformation'!$G$425:$G$8425),D1328))</f>
        <v>2001</v>
      </c>
      <c r="F1328">
        <f t="shared" si="165"/>
        <v>0</v>
      </c>
      <c r="G1328">
        <f>Weighting!$H$8</f>
        <v>0</v>
      </c>
      <c r="H1328">
        <f t="array" ref="H1328">FREQUENCY(IF('Data Transformation'!$B$4:$B$8425=B1323,'Data Transformation'!$G$4:$G$8425),'Bin Analysis'!$B1328)</f>
        <v>2073</v>
      </c>
      <c r="I1328">
        <f t="shared" si="166"/>
        <v>0</v>
      </c>
      <c r="J1328">
        <f t="shared" ref="J1328:J1345" si="167">IF(I1328=0,0,1)</f>
        <v>0</v>
      </c>
      <c r="K1328">
        <f>J1328*Weighting!$W$8</f>
        <v>0</v>
      </c>
      <c r="M1328" s="14"/>
    </row>
    <row r="1329" spans="1:13" x14ac:dyDescent="0.25">
      <c r="A1329" s="32" t="str">
        <f>IF(Weighting!$P$9&gt;0,B1329,"")</f>
        <v/>
      </c>
      <c r="B1329" s="50" t="e">
        <f>Weighting!$C$9</f>
        <v>#DIV/0!</v>
      </c>
      <c r="C1329" t="e">
        <f>Weighting!$F$9</f>
        <v>#NUM!</v>
      </c>
      <c r="D1329" t="e">
        <f>IF(C1329=1,'Data Transformation'!$G$3+0.5*'Data Transformation'!$W$25,IF(C1330=1,D1330-'Data Transformation'!$W$25,FALSE))</f>
        <v>#NUM!</v>
      </c>
      <c r="E1329">
        <f t="array" ref="E1329">IF(ISLOGICAL(D1329),"",FREQUENCY(IF('Data Transformation'!$B$425:$B$8425='Bin Analysis'!$B1323,'Data Transformation'!$G$425:$G$8425),D1329))</f>
        <v>2001</v>
      </c>
      <c r="F1329">
        <f t="shared" si="165"/>
        <v>0</v>
      </c>
      <c r="G1329">
        <f>Weighting!$H$9</f>
        <v>0</v>
      </c>
      <c r="H1329">
        <f t="array" ref="H1329">FREQUENCY(IF('Data Transformation'!$B$4:$B$8425=B1323,'Data Transformation'!$G$4:$G$8425),'Bin Analysis'!$B1329)</f>
        <v>2073</v>
      </c>
      <c r="I1329">
        <f t="shared" si="166"/>
        <v>0</v>
      </c>
      <c r="J1329">
        <f t="shared" si="167"/>
        <v>0</v>
      </c>
      <c r="K1329">
        <f>J1329*Weighting!$W$9</f>
        <v>0</v>
      </c>
      <c r="M1329" s="14"/>
    </row>
    <row r="1330" spans="1:13" x14ac:dyDescent="0.25">
      <c r="A1330" s="32" t="str">
        <f>IF(Weighting!$P$10&gt;0,B1330,"")</f>
        <v/>
      </c>
      <c r="B1330" t="e">
        <f>Weighting!$C$10</f>
        <v>#DIV/0!</v>
      </c>
      <c r="C1330" t="e">
        <f>Weighting!$F$10</f>
        <v>#NUM!</v>
      </c>
      <c r="D1330" t="e">
        <f>IF(C1330=1,'Data Transformation'!$G$3+0.5*'Data Transformation'!$W$25,IF(C1331=1,D1331-'Data Transformation'!$W$25,FALSE))</f>
        <v>#NUM!</v>
      </c>
      <c r="E1330">
        <f t="array" ref="E1330">IF(ISLOGICAL(D1330),"",FREQUENCY(IF('Data Transformation'!$B$425:$B$8425='Bin Analysis'!$B1323,'Data Transformation'!$G$425:$G$8425),D1330))</f>
        <v>2001</v>
      </c>
      <c r="F1330">
        <f t="shared" si="165"/>
        <v>0</v>
      </c>
      <c r="G1330">
        <f>Weighting!$H$10</f>
        <v>0</v>
      </c>
      <c r="H1330">
        <f t="array" ref="H1330">FREQUENCY(IF('Data Transformation'!$B$4:$B$8425=B1323,'Data Transformation'!$G$4:$G$8425),'Bin Analysis'!$B1330)</f>
        <v>2073</v>
      </c>
      <c r="I1330">
        <f t="shared" si="166"/>
        <v>0</v>
      </c>
      <c r="J1330">
        <f t="shared" si="167"/>
        <v>0</v>
      </c>
      <c r="K1330">
        <f>J1330*Weighting!$W$10</f>
        <v>0</v>
      </c>
      <c r="M1330" s="14"/>
    </row>
    <row r="1331" spans="1:13" x14ac:dyDescent="0.25">
      <c r="A1331" s="32" t="str">
        <f>IF(Weighting!$P$11&gt;0,B1331,"")</f>
        <v/>
      </c>
      <c r="B1331" t="e">
        <f>Weighting!$C$11</f>
        <v>#DIV/0!</v>
      </c>
      <c r="C1331" t="e">
        <f>Weighting!$F$11</f>
        <v>#NUM!</v>
      </c>
      <c r="D1331" t="e">
        <f>IF(C1331=1,'Data Transformation'!$G$3+0.5*'Data Transformation'!$W$25,IF(C1332=1,D1332-'Data Transformation'!$W$25,FALSE))</f>
        <v>#NUM!</v>
      </c>
      <c r="E1331">
        <f t="array" ref="E1331">IF(ISLOGICAL(D1331),"",FREQUENCY(IF('Data Transformation'!$B$425:$B$8425='Bin Analysis'!$B1323,'Data Transformation'!$G$425:$G$8425),D1331))</f>
        <v>2001</v>
      </c>
      <c r="F1331">
        <f t="shared" si="165"/>
        <v>0</v>
      </c>
      <c r="G1331">
        <f>Weighting!$H$11</f>
        <v>0</v>
      </c>
      <c r="H1331">
        <f t="array" ref="H1331">FREQUENCY(IF('Data Transformation'!$B$4:$B$8425=B1323,'Data Transformation'!$G$4:$G$8425),'Bin Analysis'!$B1331)</f>
        <v>2073</v>
      </c>
      <c r="I1331">
        <f t="shared" si="166"/>
        <v>0</v>
      </c>
      <c r="J1331">
        <f t="shared" si="167"/>
        <v>0</v>
      </c>
      <c r="K1331">
        <f>J1331*Weighting!$W$11</f>
        <v>0</v>
      </c>
      <c r="M1331" s="14"/>
    </row>
    <row r="1332" spans="1:13" x14ac:dyDescent="0.25">
      <c r="A1332" s="32" t="str">
        <f>IF(Weighting!$P$12&gt;0,B1332,"")</f>
        <v/>
      </c>
      <c r="B1332" t="e">
        <f>Weighting!$C$12</f>
        <v>#DIV/0!</v>
      </c>
      <c r="C1332" t="e">
        <f>Weighting!$F$12</f>
        <v>#NUM!</v>
      </c>
      <c r="D1332" t="e">
        <f>IF(C1332=1,'Data Transformation'!$G$3+0.5*'Data Transformation'!$W$25,IF(C1333=1,D1333-'Data Transformation'!$W$25,FALSE))</f>
        <v>#NUM!</v>
      </c>
      <c r="E1332">
        <f t="array" ref="E1332">IF(ISLOGICAL(D1332),"",FREQUENCY(IF('Data Transformation'!$B$425:$B$8425='Bin Analysis'!$B1323,'Data Transformation'!$G$425:$G$8425),D1332))</f>
        <v>2001</v>
      </c>
      <c r="F1332">
        <f t="shared" si="165"/>
        <v>0</v>
      </c>
      <c r="G1332">
        <f>Weighting!$H$12</f>
        <v>0</v>
      </c>
      <c r="H1332">
        <f t="array" ref="H1332">FREQUENCY(IF('Data Transformation'!$B$4:$B$8425=B1323,'Data Transformation'!$G$4:$G$8425),'Bin Analysis'!$B1332)</f>
        <v>2073</v>
      </c>
      <c r="I1332">
        <f t="shared" si="166"/>
        <v>0</v>
      </c>
      <c r="J1332">
        <f t="shared" si="167"/>
        <v>0</v>
      </c>
      <c r="K1332">
        <f>J1332*Weighting!$W$12</f>
        <v>0</v>
      </c>
      <c r="M1332" s="14"/>
    </row>
    <row r="1333" spans="1:13" x14ac:dyDescent="0.25">
      <c r="A1333" s="32" t="str">
        <f>IF(Weighting!$P$13&gt;0,B1333,"")</f>
        <v/>
      </c>
      <c r="B1333" t="e">
        <f>Weighting!$C$13</f>
        <v>#DIV/0!</v>
      </c>
      <c r="C1333" t="e">
        <f>Weighting!$F$13</f>
        <v>#NUM!</v>
      </c>
      <c r="D1333" t="e">
        <f>IF(C1333=1,'Data Transformation'!$G$3+0.5*'Data Transformation'!$W$25,IF(C1334=1,D1334-'Data Transformation'!$W$25,FALSE))</f>
        <v>#NUM!</v>
      </c>
      <c r="E1333">
        <f t="array" ref="E1333">IF(ISLOGICAL(D1333),"",FREQUENCY(IF('Data Transformation'!$B$425:$B$8425='Bin Analysis'!$B1323,'Data Transformation'!$G$425:$G$8425),D1333))</f>
        <v>2001</v>
      </c>
      <c r="F1333">
        <f t="shared" si="165"/>
        <v>0</v>
      </c>
      <c r="G1333">
        <f>Weighting!$H$13</f>
        <v>0</v>
      </c>
      <c r="H1333">
        <f t="array" ref="H1333">FREQUENCY(IF('Data Transformation'!$B$4:$B$8425=B1323,'Data Transformation'!$G$4:$G$8425),'Bin Analysis'!$B1333)</f>
        <v>2073</v>
      </c>
      <c r="I1333">
        <f t="shared" si="166"/>
        <v>0</v>
      </c>
      <c r="J1333">
        <f t="shared" si="167"/>
        <v>0</v>
      </c>
      <c r="K1333">
        <f>J1333*Weighting!$W$13</f>
        <v>0</v>
      </c>
      <c r="M1333" s="14"/>
    </row>
    <row r="1334" spans="1:13" x14ac:dyDescent="0.25">
      <c r="A1334" s="32" t="str">
        <f>IF(Weighting!$P$14&gt;0,B1334,"")</f>
        <v/>
      </c>
      <c r="B1334" t="e">
        <f>Weighting!$C$14</f>
        <v>#DIV/0!</v>
      </c>
      <c r="C1334" t="e">
        <f>Weighting!$F$14</f>
        <v>#NUM!</v>
      </c>
      <c r="D1334" t="e">
        <f>IF(C1334=1,'Data Transformation'!$G$3+0.5*'Data Transformation'!$W$25,IF(C1335=1,D1335-'Data Transformation'!$W$25,FALSE))</f>
        <v>#NUM!</v>
      </c>
      <c r="E1334">
        <f t="array" ref="E1334">IF(ISLOGICAL(D1334),"",FREQUENCY(IF('Data Transformation'!$B$425:$B$8425='Bin Analysis'!$B1323,'Data Transformation'!$G$425:$G$8425),D1334))</f>
        <v>2001</v>
      </c>
      <c r="F1334">
        <f t="shared" si="165"/>
        <v>0</v>
      </c>
      <c r="G1334">
        <f>Weighting!$H$14</f>
        <v>0</v>
      </c>
      <c r="H1334">
        <f t="array" ref="H1334">FREQUENCY(IF('Data Transformation'!$B$4:$B$8425=B1323,'Data Transformation'!$G$4:$G$8425),'Bin Analysis'!$B1334)</f>
        <v>2073</v>
      </c>
      <c r="I1334">
        <f t="shared" si="166"/>
        <v>0</v>
      </c>
      <c r="J1334">
        <f t="shared" si="167"/>
        <v>0</v>
      </c>
      <c r="K1334">
        <f>J1334*Weighting!$W$14</f>
        <v>0</v>
      </c>
      <c r="M1334" s="14"/>
    </row>
    <row r="1335" spans="1:13" x14ac:dyDescent="0.25">
      <c r="A1335" s="32" t="str">
        <f>IF(Weighting!$P$15&gt;0,B1335,"")</f>
        <v/>
      </c>
      <c r="B1335" t="e">
        <f>Weighting!$C$15</f>
        <v>#DIV/0!</v>
      </c>
      <c r="C1335" t="e">
        <f>Weighting!$F$15</f>
        <v>#NUM!</v>
      </c>
      <c r="D1335" t="e">
        <f>IF(C1335=1,'Data Transformation'!$G$3+0.5*'Data Transformation'!$W$25,IF(C1336=1,D1336-'Data Transformation'!$W$25,FALSE))</f>
        <v>#NUM!</v>
      </c>
      <c r="E1335">
        <f t="array" ref="E1335">IF(ISLOGICAL(D1335),"",FREQUENCY(IF('Data Transformation'!$B$425:$B$8425='Bin Analysis'!$B1323,'Data Transformation'!$G$425:$G$8425),D1335))</f>
        <v>2001</v>
      </c>
      <c r="F1335">
        <f t="shared" si="165"/>
        <v>0</v>
      </c>
      <c r="G1335">
        <f>Weighting!$H$15</f>
        <v>0</v>
      </c>
      <c r="H1335">
        <f t="array" ref="H1335">FREQUENCY(IF('Data Transformation'!$B$4:$B$8425=B1323,'Data Transformation'!$G$4:$G$8425),'Bin Analysis'!$B1335)</f>
        <v>2073</v>
      </c>
      <c r="I1335">
        <f t="shared" si="166"/>
        <v>0</v>
      </c>
      <c r="J1335">
        <f t="shared" si="167"/>
        <v>0</v>
      </c>
      <c r="K1335">
        <f>J1335*Weighting!$W$15</f>
        <v>0</v>
      </c>
      <c r="M1335" s="14"/>
    </row>
    <row r="1336" spans="1:13" x14ac:dyDescent="0.25">
      <c r="A1336" s="32" t="str">
        <f>IF(Weighting!$P$16&gt;0,B1336,"")</f>
        <v/>
      </c>
      <c r="B1336" t="e">
        <f>Weighting!$C$16</f>
        <v>#DIV/0!</v>
      </c>
      <c r="C1336" t="e">
        <f>Weighting!$F$16</f>
        <v>#NUM!</v>
      </c>
      <c r="D1336" t="e">
        <f>IF(C1336=1,'Data Transformation'!$G$3+0.5*'Data Transformation'!$W$25,IF(C1337=1,D1337-'Data Transformation'!$W$25,FALSE))</f>
        <v>#NUM!</v>
      </c>
      <c r="E1336">
        <f t="array" ref="E1336">IF(ISLOGICAL(D1336),"",FREQUENCY(IF('Data Transformation'!$B$425:$B$8425='Bin Analysis'!$B1323,'Data Transformation'!$G$425:$G$8425),D1336))</f>
        <v>2001</v>
      </c>
      <c r="F1336">
        <f t="shared" si="165"/>
        <v>0</v>
      </c>
      <c r="G1336">
        <f>Weighting!$H$16</f>
        <v>0</v>
      </c>
      <c r="H1336">
        <f t="array" ref="H1336">FREQUENCY(IF('Data Transformation'!$B$4:$B$8425=B1323,'Data Transformation'!$G$4:$G$8425),'Bin Analysis'!$B1336)</f>
        <v>2073</v>
      </c>
      <c r="I1336">
        <f t="shared" si="166"/>
        <v>0</v>
      </c>
      <c r="J1336">
        <f t="shared" si="167"/>
        <v>0</v>
      </c>
      <c r="K1336">
        <f>J1336*Weighting!$W$16</f>
        <v>0</v>
      </c>
      <c r="M1336" s="14"/>
    </row>
    <row r="1337" spans="1:13" x14ac:dyDescent="0.25">
      <c r="A1337" s="32" t="str">
        <f>IF(Weighting!$P$17&gt;0,B1337,"")</f>
        <v/>
      </c>
      <c r="B1337" t="e">
        <f>Weighting!$C$17</f>
        <v>#DIV/0!</v>
      </c>
      <c r="C1337" t="e">
        <f>Weighting!$F$17</f>
        <v>#NUM!</v>
      </c>
      <c r="D1337" t="e">
        <f>IF(C1337=1,'Data Transformation'!$G$3+0.5*'Data Transformation'!$W$25,IF(C1338=1,D1338-'Data Transformation'!$W$25,FALSE))</f>
        <v>#NUM!</v>
      </c>
      <c r="E1337">
        <f t="array" ref="E1337">IF(ISLOGICAL(D1337),"",FREQUENCY(IF('Data Transformation'!$B$425:$B$8425='Bin Analysis'!$B1323,'Data Transformation'!$G$425:$G$8425),D1337))</f>
        <v>2001</v>
      </c>
      <c r="F1337">
        <f t="shared" si="165"/>
        <v>0</v>
      </c>
      <c r="G1337">
        <f>Weighting!$H$17</f>
        <v>0</v>
      </c>
      <c r="H1337">
        <f t="array" ref="H1337">FREQUENCY(IF('Data Transformation'!$B$4:$B$8425=B1323,'Data Transformation'!$G$4:$G$8425),'Bin Analysis'!$B1337)</f>
        <v>2073</v>
      </c>
      <c r="I1337">
        <f t="shared" si="166"/>
        <v>0</v>
      </c>
      <c r="J1337">
        <f t="shared" si="167"/>
        <v>0</v>
      </c>
      <c r="K1337">
        <f>J1337*Weighting!$W$17</f>
        <v>0</v>
      </c>
      <c r="M1337" s="14"/>
    </row>
    <row r="1338" spans="1:13" x14ac:dyDescent="0.25">
      <c r="A1338" s="32" t="str">
        <f>IF(Weighting!$P$18&gt;0,B1338,"")</f>
        <v/>
      </c>
      <c r="B1338" t="e">
        <f>Weighting!$C$18</f>
        <v>#DIV/0!</v>
      </c>
      <c r="C1338" t="e">
        <f>Weighting!$F$18</f>
        <v>#NUM!</v>
      </c>
      <c r="D1338" t="e">
        <f>IF(C1338=1,'Data Transformation'!$G$3+0.5*'Data Transformation'!$W$25,IF(C1339=1,D1339-'Data Transformation'!$W$25,FALSE))</f>
        <v>#NUM!</v>
      </c>
      <c r="E1338">
        <f t="array" ref="E1338">IF(ISLOGICAL(D1338),"",FREQUENCY(IF('Data Transformation'!$B$425:$B$8425='Bin Analysis'!$B1323,'Data Transformation'!$G$425:$G$8425),D1338))</f>
        <v>2001</v>
      </c>
      <c r="F1338">
        <f t="shared" si="165"/>
        <v>0</v>
      </c>
      <c r="G1338">
        <f>Weighting!$H$18</f>
        <v>0</v>
      </c>
      <c r="H1338">
        <f t="array" ref="H1338">FREQUENCY(IF('Data Transformation'!$B$4:$B$8425=B1323,'Data Transformation'!$G$4:$G$8425),'Bin Analysis'!$B1338)</f>
        <v>2073</v>
      </c>
      <c r="I1338">
        <f t="shared" si="166"/>
        <v>0</v>
      </c>
      <c r="J1338">
        <f t="shared" si="167"/>
        <v>0</v>
      </c>
      <c r="K1338">
        <f>J1338*Weighting!$W$18</f>
        <v>0</v>
      </c>
      <c r="M1338" s="14"/>
    </row>
    <row r="1339" spans="1:13" x14ac:dyDescent="0.25">
      <c r="A1339" s="32" t="str">
        <f>IF(Weighting!$P$19&gt;0,B1339,"")</f>
        <v/>
      </c>
      <c r="B1339" t="e">
        <f>Weighting!$C$19</f>
        <v>#DIV/0!</v>
      </c>
      <c r="C1339" t="e">
        <f>Weighting!$F$19</f>
        <v>#NUM!</v>
      </c>
      <c r="D1339" t="e">
        <f>IF(C1339=1,'Data Transformation'!$G$3+0.5*'Data Transformation'!$W$25,IF(C1340=1,D1340-'Data Transformation'!$W$25,FALSE))</f>
        <v>#NUM!</v>
      </c>
      <c r="E1339">
        <f t="array" ref="E1339">IF(ISLOGICAL(D1339),"",FREQUENCY(IF('Data Transformation'!$B$425:$B$8425='Bin Analysis'!$B1323,'Data Transformation'!$G$425:$G$8425),D1339))</f>
        <v>2001</v>
      </c>
      <c r="F1339">
        <f t="shared" si="165"/>
        <v>0</v>
      </c>
      <c r="G1339">
        <f>Weighting!$H$19</f>
        <v>0</v>
      </c>
      <c r="H1339">
        <f t="array" ref="H1339">FREQUENCY(IF('Data Transformation'!$B$4:$B$8425=B1323,'Data Transformation'!$G$4:$G$8425),'Bin Analysis'!$B1339)</f>
        <v>2073</v>
      </c>
      <c r="I1339">
        <f t="shared" si="166"/>
        <v>0</v>
      </c>
      <c r="J1339">
        <f t="shared" si="167"/>
        <v>0</v>
      </c>
      <c r="K1339">
        <f>J1339*Weighting!$W$19</f>
        <v>0</v>
      </c>
      <c r="M1339" s="14"/>
    </row>
    <row r="1340" spans="1:13" x14ac:dyDescent="0.25">
      <c r="A1340" s="32" t="str">
        <f>IF(Weighting!$P$20&gt;0,B1340,"")</f>
        <v/>
      </c>
      <c r="B1340" t="e">
        <f>Weighting!$C$20</f>
        <v>#DIV/0!</v>
      </c>
      <c r="C1340" t="e">
        <f>Weighting!$F$20</f>
        <v>#NUM!</v>
      </c>
      <c r="D1340" t="e">
        <f>IF(C1340=1,'Data Transformation'!$G$3+0.5*'Data Transformation'!$W$25,IF(C1341=1,D1341-'Data Transformation'!$W$25,FALSE))</f>
        <v>#NUM!</v>
      </c>
      <c r="E1340">
        <f t="array" ref="E1340">IF(ISLOGICAL(D1340),"",FREQUENCY(IF('Data Transformation'!$B$425:$B$8425='Bin Analysis'!$B1323,'Data Transformation'!$G$425:$G$8425),D1340))</f>
        <v>2001</v>
      </c>
      <c r="F1340">
        <f t="shared" si="165"/>
        <v>0</v>
      </c>
      <c r="G1340">
        <f>Weighting!$H$20</f>
        <v>0</v>
      </c>
      <c r="H1340">
        <f t="array" ref="H1340">FREQUENCY(IF('Data Transformation'!$B$4:$B$8425=B1323,'Data Transformation'!$G$4:$G$8425),'Bin Analysis'!$B1340)</f>
        <v>2073</v>
      </c>
      <c r="I1340">
        <f t="shared" si="166"/>
        <v>0</v>
      </c>
      <c r="J1340">
        <f t="shared" si="167"/>
        <v>0</v>
      </c>
      <c r="K1340">
        <f>J1340*Weighting!$W$20</f>
        <v>0</v>
      </c>
      <c r="M1340" s="14"/>
    </row>
    <row r="1341" spans="1:13" x14ac:dyDescent="0.25">
      <c r="A1341" s="32" t="str">
        <f>IF(Weighting!$P$21&gt;0,B1341,"")</f>
        <v/>
      </c>
      <c r="B1341" t="e">
        <f>Weighting!$C$21</f>
        <v>#DIV/0!</v>
      </c>
      <c r="C1341" t="e">
        <f>Weighting!$F$21</f>
        <v>#NUM!</v>
      </c>
      <c r="D1341" t="e">
        <f>IF(C1341=1,'Data Transformation'!$G$3+0.5*'Data Transformation'!$W$25,IF(C1342=1,D1342-'Data Transformation'!$W$25,FALSE))</f>
        <v>#NUM!</v>
      </c>
      <c r="E1341">
        <f t="array" ref="E1341">IF(ISLOGICAL(D1341),"",FREQUENCY(IF('Data Transformation'!$B$425:$B$8425='Bin Analysis'!$B1323,'Data Transformation'!$G$425:$G$8425),D1341))</f>
        <v>2001</v>
      </c>
      <c r="F1341">
        <f t="shared" si="165"/>
        <v>0</v>
      </c>
      <c r="G1341">
        <f>Weighting!$H$21</f>
        <v>0</v>
      </c>
      <c r="H1341">
        <f t="array" ref="H1341">FREQUENCY(IF('Data Transformation'!$B$4:$B$8425=B1323,'Data Transformation'!$G$4:$G$8425),'Bin Analysis'!$B1341)</f>
        <v>2073</v>
      </c>
      <c r="I1341">
        <f t="shared" si="166"/>
        <v>0</v>
      </c>
      <c r="J1341">
        <f t="shared" si="167"/>
        <v>0</v>
      </c>
      <c r="K1341">
        <f>J1341*Weighting!$W$21</f>
        <v>0</v>
      </c>
      <c r="M1341" s="14"/>
    </row>
    <row r="1342" spans="1:13" x14ac:dyDescent="0.25">
      <c r="A1342" s="32" t="str">
        <f>IF(Weighting!$P$22&gt;0,B1342,"")</f>
        <v/>
      </c>
      <c r="B1342" t="e">
        <f>Weighting!$C$22</f>
        <v>#DIV/0!</v>
      </c>
      <c r="C1342" t="e">
        <f>Weighting!$F$22</f>
        <v>#NUM!</v>
      </c>
      <c r="D1342" t="e">
        <f>IF(C1342=1,'Data Transformation'!$G$3+0.5*'Data Transformation'!$W$25,IF(C1343=1,D1343-'Data Transformation'!$W$25,FALSE))</f>
        <v>#NUM!</v>
      </c>
      <c r="E1342">
        <f t="array" ref="E1342">IF(ISLOGICAL(D1342),"",FREQUENCY(IF('Data Transformation'!$B$425:$B$8425='Bin Analysis'!$B1323,'Data Transformation'!$G$425:$G$8425),D1342))</f>
        <v>2001</v>
      </c>
      <c r="F1342">
        <f t="shared" si="165"/>
        <v>0</v>
      </c>
      <c r="G1342">
        <f>Weighting!$H$22</f>
        <v>0</v>
      </c>
      <c r="H1342">
        <f t="array" ref="H1342">FREQUENCY(IF('Data Transformation'!$B$4:$B$8425=B1323,'Data Transformation'!$G$4:$G$8425),'Bin Analysis'!$B1342)</f>
        <v>2073</v>
      </c>
      <c r="I1342">
        <f t="shared" si="166"/>
        <v>0</v>
      </c>
      <c r="J1342">
        <f t="shared" si="167"/>
        <v>0</v>
      </c>
      <c r="K1342">
        <f>J1342*Weighting!$W$22</f>
        <v>0</v>
      </c>
      <c r="M1342" s="14"/>
    </row>
    <row r="1343" spans="1:13" x14ac:dyDescent="0.25">
      <c r="A1343" s="32" t="str">
        <f>IF(Weighting!$P$23&gt;0,B1343,"")</f>
        <v/>
      </c>
      <c r="B1343" t="e">
        <f>Weighting!$C$23</f>
        <v>#DIV/0!</v>
      </c>
      <c r="C1343" t="e">
        <f>Weighting!$F$23</f>
        <v>#NUM!</v>
      </c>
      <c r="D1343" t="e">
        <f>IF(C1343=1,'Data Transformation'!$G$3+0.5*'Data Transformation'!$W$25,IF(C1344=1,D1344-'Data Transformation'!$W$25,FALSE))</f>
        <v>#NUM!</v>
      </c>
      <c r="E1343">
        <f t="array" ref="E1343">IF(ISLOGICAL(D1343),"",FREQUENCY(IF('Data Transformation'!$B$425:$B$8425='Bin Analysis'!$B1323,'Data Transformation'!$G$425:$G$8425),D1343))</f>
        <v>2001</v>
      </c>
      <c r="F1343">
        <f t="shared" si="165"/>
        <v>0</v>
      </c>
      <c r="G1343">
        <f>Weighting!$H$23</f>
        <v>0</v>
      </c>
      <c r="H1343">
        <f t="array" ref="H1343">FREQUENCY(IF('Data Transformation'!$B$4:$B$8425=B1323,'Data Transformation'!$G$4:$G$8425),'Bin Analysis'!$B1343)</f>
        <v>2073</v>
      </c>
      <c r="I1343">
        <f t="shared" si="166"/>
        <v>0</v>
      </c>
      <c r="J1343">
        <f t="shared" si="167"/>
        <v>0</v>
      </c>
      <c r="K1343">
        <f>J1343*Weighting!$W$23</f>
        <v>0</v>
      </c>
      <c r="M1343" s="14"/>
    </row>
    <row r="1344" spans="1:13" x14ac:dyDescent="0.25">
      <c r="A1344" s="32" t="str">
        <f>IF(Weighting!$P$24&gt;0,B1344,"")</f>
        <v/>
      </c>
      <c r="B1344" t="e">
        <f>Weighting!$C$24</f>
        <v>#DIV/0!</v>
      </c>
      <c r="C1344" t="e">
        <f>Weighting!$F$24</f>
        <v>#NUM!</v>
      </c>
      <c r="D1344" t="e">
        <f>IF(C1344=1,'Data Transformation'!$G$3+0.5*'Data Transformation'!$W$25,IF(C1345=1,D1345-'Data Transformation'!$W$25,FALSE))</f>
        <v>#NUM!</v>
      </c>
      <c r="E1344">
        <f t="array" ref="E1344">IF(ISLOGICAL(D1344),"",FREQUENCY(IF('Data Transformation'!$B$425:$B$8425='Bin Analysis'!$B1323,'Data Transformation'!$G$425:$G$8425),D1344))</f>
        <v>2001</v>
      </c>
      <c r="F1344">
        <f t="shared" si="165"/>
        <v>0</v>
      </c>
      <c r="G1344">
        <f>Weighting!$H$24</f>
        <v>0</v>
      </c>
      <c r="H1344">
        <f t="array" ref="H1344">FREQUENCY(IF('Data Transformation'!$B$4:$B$8425=B1323,'Data Transformation'!$G$4:$G$8425),'Bin Analysis'!$B1344)</f>
        <v>2073</v>
      </c>
      <c r="I1344">
        <f t="shared" si="166"/>
        <v>0</v>
      </c>
      <c r="J1344">
        <f t="shared" si="167"/>
        <v>0</v>
      </c>
      <c r="K1344">
        <f>J1344*Weighting!$W$24</f>
        <v>0</v>
      </c>
      <c r="M1344" s="14"/>
    </row>
    <row r="1345" spans="1:25" x14ac:dyDescent="0.25">
      <c r="A1345" s="32" t="str">
        <f>IF(Weighting!$P$25&gt;0,B1345,"")</f>
        <v/>
      </c>
      <c r="B1345" t="e">
        <f>Weighting!$C$25</f>
        <v>#DIV/0!</v>
      </c>
      <c r="C1345" t="e">
        <f>Weighting!$F$25</f>
        <v>#NUM!</v>
      </c>
      <c r="D1345" t="e">
        <f>IF(C1345=1,'Data Transformation'!$G$3+0.5*'Data Transformation'!$W$25,IF(C1346=1,D1346-'Data Transformation'!$W$25,FALSE))</f>
        <v>#NUM!</v>
      </c>
      <c r="E1345">
        <f t="array" ref="E1345">IF(ISLOGICAL(D1345),"",FREQUENCY(IF('Data Transformation'!$B$425:$B$8425='Bin Analysis'!$B1323,'Data Transformation'!$G$425:$G$8425),D1345))</f>
        <v>2001</v>
      </c>
      <c r="F1345">
        <f t="shared" si="165"/>
        <v>0</v>
      </c>
      <c r="G1345">
        <f>Weighting!$H$25</f>
        <v>0</v>
      </c>
      <c r="H1345">
        <f t="array" ref="H1345">FREQUENCY(IF('Data Transformation'!$B$4:$B$8425=B1323,'Data Transformation'!$G$4:$G$8425),'Bin Analysis'!$B1345)</f>
        <v>2073</v>
      </c>
      <c r="I1345">
        <f t="shared" si="166"/>
        <v>0</v>
      </c>
      <c r="J1345">
        <f t="shared" si="167"/>
        <v>0</v>
      </c>
      <c r="K1345">
        <f>J1345*Weighting!$W$25</f>
        <v>0</v>
      </c>
      <c r="M1345" s="14"/>
    </row>
    <row r="1346" spans="1:25" x14ac:dyDescent="0.25">
      <c r="O1346"/>
      <c r="P1346"/>
      <c r="Q1346"/>
      <c r="R1346"/>
    </row>
    <row r="1347" spans="1:25" ht="23.25" x14ac:dyDescent="0.35">
      <c r="A1347" s="21" t="s">
        <v>0</v>
      </c>
      <c r="B1347" s="21" t="str">
        <f>IFERROR(VLOOKUP(C1347,'Data Transformation'!$L$6:$M$426,2,FALSE),"")</f>
        <v/>
      </c>
      <c r="C1347" s="21">
        <f>C1323+1</f>
        <v>56</v>
      </c>
      <c r="D1347" s="21"/>
      <c r="E1347" s="21"/>
      <c r="F1347" s="21"/>
      <c r="G1347" s="21"/>
      <c r="H1347" s="22"/>
      <c r="I1347" s="22"/>
      <c r="J1347" s="22"/>
      <c r="K1347" s="21"/>
      <c r="L1347" s="21" t="str">
        <f>B1347</f>
        <v/>
      </c>
      <c r="M1347" s="23" t="e">
        <f>INDEX('Data Transformation'!$O$4:$O$424,MATCH($B1347,'Data Transformation'!$M$4:$M$424,0),MATCH($M$2,'Data Transformation'!$O$3,0))</f>
        <v>#N/A</v>
      </c>
      <c r="N1347" s="27" t="e">
        <f>IF('Input and Summary Results'!$J$16="minimum",'Bin Analysis'!X1348/(M1347-1),'Bin Analysis'!Y1347/('Bin Analysis'!M1347-1))</f>
        <v>#N/A</v>
      </c>
      <c r="O1347" s="27" t="e">
        <f>IF(M1347=FALSE,NA(),(VLOOKUP(1,C1350:K1369,4,FALSE))/(M1347-1))</f>
        <v>#N/A</v>
      </c>
      <c r="P1347" s="27" t="e">
        <f>IF(M1347=FALSE,NA(),SUM(J1350:J1369)/Weighting!$S$5)</f>
        <v>#N/A</v>
      </c>
      <c r="Q1347" s="27" t="e">
        <f>IF(M1347=FALSE,NA(),SUM(K1350:K1369)/Weighting!$S$6)</f>
        <v>#N/A</v>
      </c>
      <c r="R1347" s="27" t="e">
        <f>IF(M1347=FALSE,NA(),(VLOOKUP(1,G1350:K1369,3,FALSE))/(M1347-1))</f>
        <v>#N/A</v>
      </c>
      <c r="S1347" s="22" t="e">
        <f>IF(M1347=FALSE,NA(),IF(SUM(J1350:J1369)=2,"yes","no"))</f>
        <v>#N/A</v>
      </c>
      <c r="X1347" s="2" cm="2">
        <f t="array" ref="X1347:X1348">FREQUENCY(IF('Data Transformation'!$B$425:$B$6424='Bin Analysis'!L1347,'Data Transformation'!$G$425:$G$6424),'Data Transformation'!$U$11)</f>
        <v>0</v>
      </c>
      <c r="Y1347" s="2" cm="2">
        <f t="array" ref="Y1347:Y1348">FREQUENCY(IF('Data Transformation'!$B$425:$B$6424='Bin Analysis'!L1347,'Data Transformation'!$G$425:$G$6424),'Data Transformation'!$U$12)</f>
        <v>0</v>
      </c>
    </row>
    <row r="1348" spans="1:25" x14ac:dyDescent="0.25">
      <c r="A1348" s="14" t="s">
        <v>67</v>
      </c>
      <c r="B1348" t="s">
        <v>47</v>
      </c>
      <c r="C1348" t="s">
        <v>5</v>
      </c>
      <c r="D1348" t="s">
        <v>98</v>
      </c>
      <c r="E1348" t="s">
        <v>99</v>
      </c>
      <c r="F1348" t="s">
        <v>100</v>
      </c>
      <c r="G1348" t="s">
        <v>69</v>
      </c>
      <c r="H1348" t="s">
        <v>31</v>
      </c>
      <c r="I1348" t="s">
        <v>32</v>
      </c>
      <c r="J1348" t="s">
        <v>46</v>
      </c>
      <c r="K1348" s="14" t="s">
        <v>45</v>
      </c>
      <c r="M1348" s="14"/>
      <c r="X1348" s="2">
        <v>0</v>
      </c>
      <c r="Y1348" s="2">
        <v>0</v>
      </c>
    </row>
    <row r="1349" spans="1:25" x14ac:dyDescent="0.25">
      <c r="A1349" s="32"/>
      <c r="D1349" t="e">
        <f>IF(C1349=1,'Data Transformation'!$G$3+0.5*'Data Transformation'!$W$25,IF(C1350=1,D1350-'Data Transformation'!$W$25,FALSE))</f>
        <v>#NUM!</v>
      </c>
      <c r="E1349">
        <f t="array" ref="E1349">IF(ISLOGICAL(D1349),"",FREQUENCY(IF('Data Transformation'!$B$425:$B$8425='Bin Analysis'!$B1347,'Data Transformation'!$G$425:$G$8425),D1349))</f>
        <v>2001</v>
      </c>
      <c r="F1349" t="e">
        <f>IF(ISLOGICAL(D1349),"",E1349-E1348)</f>
        <v>#VALUE!</v>
      </c>
      <c r="M1349" s="14"/>
    </row>
    <row r="1350" spans="1:25" x14ac:dyDescent="0.25">
      <c r="A1350" s="32" t="e">
        <f>IF(Weighting!$P$6&gt;0,B1350,"")</f>
        <v>#NUM!</v>
      </c>
      <c r="B1350" t="e">
        <f>Weighting!$C$6</f>
        <v>#DIV/0!</v>
      </c>
      <c r="C1350" t="e">
        <f>Weighting!$F$6</f>
        <v>#NUM!</v>
      </c>
      <c r="D1350" t="e">
        <f>IF(C1350=1,'Data Transformation'!$G$3+0.5*'Data Transformation'!$W$25,IF(C1351=1,D1351-'Data Transformation'!$W$25,FALSE))</f>
        <v>#NUM!</v>
      </c>
      <c r="E1350">
        <f t="array" ref="E1350">IF(ISLOGICAL(D1350),"",FREQUENCY(IF('Data Transformation'!$B$425:$B$8425='Bin Analysis'!$B1347,'Data Transformation'!$G$425:$G$8425),D1350))</f>
        <v>2001</v>
      </c>
      <c r="F1350">
        <f>IF(ISLOGICAL(D1350),"",E1350-E1349)</f>
        <v>0</v>
      </c>
      <c r="G1350">
        <f>Weighting!$H$6</f>
        <v>1</v>
      </c>
      <c r="H1350">
        <f t="array" ref="H1350">FREQUENCY(IF('Data Transformation'!$B$4:$B$8425=B1347,'Data Transformation'!$G$4:$G$8425),'Bin Analysis'!$B1350)</f>
        <v>2073</v>
      </c>
      <c r="I1350">
        <f>H1350-H1349</f>
        <v>2073</v>
      </c>
      <c r="J1350">
        <f>IF(I1350=0,0,1)</f>
        <v>1</v>
      </c>
      <c r="K1350" t="e">
        <f>J1350*Weighting!$W$6</f>
        <v>#NUM!</v>
      </c>
      <c r="M1350" s="14"/>
    </row>
    <row r="1351" spans="1:25" x14ac:dyDescent="0.25">
      <c r="A1351" s="32" t="str">
        <f>IF(Weighting!$P$7&gt;0,B1351,"")</f>
        <v/>
      </c>
      <c r="B1351" t="e">
        <f>Weighting!$C$7</f>
        <v>#DIV/0!</v>
      </c>
      <c r="C1351" t="e">
        <f>Weighting!$F$7</f>
        <v>#NUM!</v>
      </c>
      <c r="D1351" t="e">
        <f>IF(C1351=1,'Data Transformation'!$G$3+0.5*'Data Transformation'!$W$25,IF(C1352=1,D1352-'Data Transformation'!$W$25,FALSE))</f>
        <v>#NUM!</v>
      </c>
      <c r="E1351">
        <f t="array" ref="E1351">IF(ISLOGICAL(D1351),"",FREQUENCY(IF('Data Transformation'!$B$425:$B$8425='Bin Analysis'!$B1347,'Data Transformation'!$G$425:$G$8425),D1351))</f>
        <v>2001</v>
      </c>
      <c r="F1351">
        <f t="shared" ref="F1351:F1369" si="168">IF(ISLOGICAL(D1351),"",E1351-E1350)</f>
        <v>0</v>
      </c>
      <c r="G1351">
        <f>Weighting!$H$7</f>
        <v>0</v>
      </c>
      <c r="H1351">
        <f t="array" ref="H1351">FREQUENCY(IF('Data Transformation'!$B$4:$B$8425=B1347,'Data Transformation'!$G$4:$G$8425),'Bin Analysis'!$B1351)</f>
        <v>2073</v>
      </c>
      <c r="I1351">
        <f t="shared" ref="I1351:I1369" si="169">H1351-H1350</f>
        <v>0</v>
      </c>
      <c r="J1351">
        <f>IF(I1351=0,0,1)</f>
        <v>0</v>
      </c>
      <c r="K1351">
        <f>J1351*Weighting!$W$7</f>
        <v>0</v>
      </c>
      <c r="M1351" s="14"/>
    </row>
    <row r="1352" spans="1:25" x14ac:dyDescent="0.25">
      <c r="A1352" s="32" t="str">
        <f>IF(Weighting!$P$8&gt;0,B1352,"")</f>
        <v/>
      </c>
      <c r="B1352" t="e">
        <f>Weighting!$C$8</f>
        <v>#DIV/0!</v>
      </c>
      <c r="C1352" t="e">
        <f>Weighting!$F$8</f>
        <v>#NUM!</v>
      </c>
      <c r="D1352" t="e">
        <f>IF(C1352=1,'Data Transformation'!$G$3+0.5*'Data Transformation'!$W$25,IF(C1353=1,D1353-'Data Transformation'!$W$25,FALSE))</f>
        <v>#NUM!</v>
      </c>
      <c r="E1352">
        <f t="array" ref="E1352">IF(ISLOGICAL(D1352),"",FREQUENCY(IF('Data Transformation'!$B$425:$B$8425='Bin Analysis'!$B1347,'Data Transformation'!$G$425:$G$8425),D1352))</f>
        <v>2001</v>
      </c>
      <c r="F1352">
        <f t="shared" si="168"/>
        <v>0</v>
      </c>
      <c r="G1352">
        <f>Weighting!$H$8</f>
        <v>0</v>
      </c>
      <c r="H1352">
        <f t="array" ref="H1352">FREQUENCY(IF('Data Transformation'!$B$4:$B$8425=B1347,'Data Transformation'!$G$4:$G$8425),'Bin Analysis'!$B1352)</f>
        <v>2073</v>
      </c>
      <c r="I1352">
        <f t="shared" si="169"/>
        <v>0</v>
      </c>
      <c r="J1352">
        <f t="shared" ref="J1352:J1369" si="170">IF(I1352=0,0,1)</f>
        <v>0</v>
      </c>
      <c r="K1352">
        <f>J1352*Weighting!$W$8</f>
        <v>0</v>
      </c>
      <c r="M1352" s="14"/>
    </row>
    <row r="1353" spans="1:25" x14ac:dyDescent="0.25">
      <c r="A1353" s="32" t="str">
        <f>IF(Weighting!$P$9&gt;0,B1353,"")</f>
        <v/>
      </c>
      <c r="B1353" s="50" t="e">
        <f>Weighting!$C$9</f>
        <v>#DIV/0!</v>
      </c>
      <c r="C1353" t="e">
        <f>Weighting!$F$9</f>
        <v>#NUM!</v>
      </c>
      <c r="D1353" t="e">
        <f>IF(C1353=1,'Data Transformation'!$G$3+0.5*'Data Transformation'!$W$25,IF(C1354=1,D1354-'Data Transformation'!$W$25,FALSE))</f>
        <v>#NUM!</v>
      </c>
      <c r="E1353">
        <f t="array" ref="E1353">IF(ISLOGICAL(D1353),"",FREQUENCY(IF('Data Transformation'!$B$425:$B$8425='Bin Analysis'!$B1347,'Data Transformation'!$G$425:$G$8425),D1353))</f>
        <v>2001</v>
      </c>
      <c r="F1353">
        <f t="shared" si="168"/>
        <v>0</v>
      </c>
      <c r="G1353">
        <f>Weighting!$H$9</f>
        <v>0</v>
      </c>
      <c r="H1353">
        <f t="array" ref="H1353">FREQUENCY(IF('Data Transformation'!$B$4:$B$8425=B1347,'Data Transformation'!$G$4:$G$8425),'Bin Analysis'!$B1353)</f>
        <v>2073</v>
      </c>
      <c r="I1353">
        <f t="shared" si="169"/>
        <v>0</v>
      </c>
      <c r="J1353">
        <f t="shared" si="170"/>
        <v>0</v>
      </c>
      <c r="K1353">
        <f>J1353*Weighting!$W$9</f>
        <v>0</v>
      </c>
      <c r="M1353" s="14"/>
    </row>
    <row r="1354" spans="1:25" x14ac:dyDescent="0.25">
      <c r="A1354" s="32" t="str">
        <f>IF(Weighting!$P$10&gt;0,B1354,"")</f>
        <v/>
      </c>
      <c r="B1354" t="e">
        <f>Weighting!$C$10</f>
        <v>#DIV/0!</v>
      </c>
      <c r="C1354" t="e">
        <f>Weighting!$F$10</f>
        <v>#NUM!</v>
      </c>
      <c r="D1354" t="e">
        <f>IF(C1354=1,'Data Transformation'!$G$3+0.5*'Data Transformation'!$W$25,IF(C1355=1,D1355-'Data Transformation'!$W$25,FALSE))</f>
        <v>#NUM!</v>
      </c>
      <c r="E1354">
        <f t="array" ref="E1354">IF(ISLOGICAL(D1354),"",FREQUENCY(IF('Data Transformation'!$B$425:$B$8425='Bin Analysis'!$B1347,'Data Transformation'!$G$425:$G$8425),D1354))</f>
        <v>2001</v>
      </c>
      <c r="F1354">
        <f t="shared" si="168"/>
        <v>0</v>
      </c>
      <c r="G1354">
        <f>Weighting!$H$10</f>
        <v>0</v>
      </c>
      <c r="H1354">
        <f t="array" ref="H1354">FREQUENCY(IF('Data Transformation'!$B$4:$B$8425=B1347,'Data Transformation'!$G$4:$G$8425),'Bin Analysis'!$B1354)</f>
        <v>2073</v>
      </c>
      <c r="I1354">
        <f t="shared" si="169"/>
        <v>0</v>
      </c>
      <c r="J1354">
        <f t="shared" si="170"/>
        <v>0</v>
      </c>
      <c r="K1354">
        <f>J1354*Weighting!$W$10</f>
        <v>0</v>
      </c>
      <c r="M1354" s="14"/>
    </row>
    <row r="1355" spans="1:25" x14ac:dyDescent="0.25">
      <c r="A1355" s="32" t="str">
        <f>IF(Weighting!$P$11&gt;0,B1355,"")</f>
        <v/>
      </c>
      <c r="B1355" t="e">
        <f>Weighting!$C$11</f>
        <v>#DIV/0!</v>
      </c>
      <c r="C1355" t="e">
        <f>Weighting!$F$11</f>
        <v>#NUM!</v>
      </c>
      <c r="D1355" t="e">
        <f>IF(C1355=1,'Data Transformation'!$G$3+0.5*'Data Transformation'!$W$25,IF(C1356=1,D1356-'Data Transformation'!$W$25,FALSE))</f>
        <v>#NUM!</v>
      </c>
      <c r="E1355">
        <f t="array" ref="E1355">IF(ISLOGICAL(D1355),"",FREQUENCY(IF('Data Transformation'!$B$425:$B$8425='Bin Analysis'!$B1347,'Data Transformation'!$G$425:$G$8425),D1355))</f>
        <v>2001</v>
      </c>
      <c r="F1355">
        <f t="shared" si="168"/>
        <v>0</v>
      </c>
      <c r="G1355">
        <f>Weighting!$H$11</f>
        <v>0</v>
      </c>
      <c r="H1355">
        <f t="array" ref="H1355">FREQUENCY(IF('Data Transformation'!$B$4:$B$8425=B1347,'Data Transformation'!$G$4:$G$8425),'Bin Analysis'!$B1355)</f>
        <v>2073</v>
      </c>
      <c r="I1355">
        <f t="shared" si="169"/>
        <v>0</v>
      </c>
      <c r="J1355">
        <f t="shared" si="170"/>
        <v>0</v>
      </c>
      <c r="K1355">
        <f>J1355*Weighting!$W$11</f>
        <v>0</v>
      </c>
      <c r="M1355" s="14"/>
    </row>
    <row r="1356" spans="1:25" x14ac:dyDescent="0.25">
      <c r="A1356" s="32" t="str">
        <f>IF(Weighting!$P$12&gt;0,B1356,"")</f>
        <v/>
      </c>
      <c r="B1356" t="e">
        <f>Weighting!$C$12</f>
        <v>#DIV/0!</v>
      </c>
      <c r="C1356" t="e">
        <f>Weighting!$F$12</f>
        <v>#NUM!</v>
      </c>
      <c r="D1356" t="e">
        <f>IF(C1356=1,'Data Transformation'!$G$3+0.5*'Data Transformation'!$W$25,IF(C1357=1,D1357-'Data Transformation'!$W$25,FALSE))</f>
        <v>#NUM!</v>
      </c>
      <c r="E1356">
        <f t="array" ref="E1356">IF(ISLOGICAL(D1356),"",FREQUENCY(IF('Data Transformation'!$B$425:$B$8425='Bin Analysis'!$B1347,'Data Transformation'!$G$425:$G$8425),D1356))</f>
        <v>2001</v>
      </c>
      <c r="F1356">
        <f t="shared" si="168"/>
        <v>0</v>
      </c>
      <c r="G1356">
        <f>Weighting!$H$12</f>
        <v>0</v>
      </c>
      <c r="H1356">
        <f t="array" ref="H1356">FREQUENCY(IF('Data Transformation'!$B$4:$B$8425=B1347,'Data Transformation'!$G$4:$G$8425),'Bin Analysis'!$B1356)</f>
        <v>2073</v>
      </c>
      <c r="I1356">
        <f t="shared" si="169"/>
        <v>0</v>
      </c>
      <c r="J1356">
        <f t="shared" si="170"/>
        <v>0</v>
      </c>
      <c r="K1356">
        <f>J1356*Weighting!$W$12</f>
        <v>0</v>
      </c>
      <c r="M1356" s="14"/>
    </row>
    <row r="1357" spans="1:25" x14ac:dyDescent="0.25">
      <c r="A1357" s="32" t="str">
        <f>IF(Weighting!$P$13&gt;0,B1357,"")</f>
        <v/>
      </c>
      <c r="B1357" t="e">
        <f>Weighting!$C$13</f>
        <v>#DIV/0!</v>
      </c>
      <c r="C1357" t="e">
        <f>Weighting!$F$13</f>
        <v>#NUM!</v>
      </c>
      <c r="D1357" t="e">
        <f>IF(C1357=1,'Data Transformation'!$G$3+0.5*'Data Transformation'!$W$25,IF(C1358=1,D1358-'Data Transformation'!$W$25,FALSE))</f>
        <v>#NUM!</v>
      </c>
      <c r="E1357">
        <f t="array" ref="E1357">IF(ISLOGICAL(D1357),"",FREQUENCY(IF('Data Transformation'!$B$425:$B$8425='Bin Analysis'!$B1347,'Data Transformation'!$G$425:$G$8425),D1357))</f>
        <v>2001</v>
      </c>
      <c r="F1357">
        <f t="shared" si="168"/>
        <v>0</v>
      </c>
      <c r="G1357">
        <f>Weighting!$H$13</f>
        <v>0</v>
      </c>
      <c r="H1357">
        <f t="array" ref="H1357">FREQUENCY(IF('Data Transformation'!$B$4:$B$8425=B1347,'Data Transformation'!$G$4:$G$8425),'Bin Analysis'!$B1357)</f>
        <v>2073</v>
      </c>
      <c r="I1357">
        <f t="shared" si="169"/>
        <v>0</v>
      </c>
      <c r="J1357">
        <f t="shared" si="170"/>
        <v>0</v>
      </c>
      <c r="K1357">
        <f>J1357*Weighting!$W$13</f>
        <v>0</v>
      </c>
      <c r="M1357" s="14"/>
    </row>
    <row r="1358" spans="1:25" x14ac:dyDescent="0.25">
      <c r="A1358" s="32" t="str">
        <f>IF(Weighting!$P$14&gt;0,B1358,"")</f>
        <v/>
      </c>
      <c r="B1358" t="e">
        <f>Weighting!$C$14</f>
        <v>#DIV/0!</v>
      </c>
      <c r="C1358" t="e">
        <f>Weighting!$F$14</f>
        <v>#NUM!</v>
      </c>
      <c r="D1358" t="e">
        <f>IF(C1358=1,'Data Transformation'!$G$3+0.5*'Data Transformation'!$W$25,IF(C1359=1,D1359-'Data Transformation'!$W$25,FALSE))</f>
        <v>#NUM!</v>
      </c>
      <c r="E1358">
        <f t="array" ref="E1358">IF(ISLOGICAL(D1358),"",FREQUENCY(IF('Data Transformation'!$B$425:$B$8425='Bin Analysis'!$B1347,'Data Transformation'!$G$425:$G$8425),D1358))</f>
        <v>2001</v>
      </c>
      <c r="F1358">
        <f t="shared" si="168"/>
        <v>0</v>
      </c>
      <c r="G1358">
        <f>Weighting!$H$14</f>
        <v>0</v>
      </c>
      <c r="H1358">
        <f t="array" ref="H1358">FREQUENCY(IF('Data Transformation'!$B$4:$B$8425=B1347,'Data Transformation'!$G$4:$G$8425),'Bin Analysis'!$B1358)</f>
        <v>2073</v>
      </c>
      <c r="I1358">
        <f t="shared" si="169"/>
        <v>0</v>
      </c>
      <c r="J1358">
        <f t="shared" si="170"/>
        <v>0</v>
      </c>
      <c r="K1358">
        <f>J1358*Weighting!$W$14</f>
        <v>0</v>
      </c>
      <c r="M1358" s="14"/>
    </row>
    <row r="1359" spans="1:25" x14ac:dyDescent="0.25">
      <c r="A1359" s="32" t="str">
        <f>IF(Weighting!$P$15&gt;0,B1359,"")</f>
        <v/>
      </c>
      <c r="B1359" t="e">
        <f>Weighting!$C$15</f>
        <v>#DIV/0!</v>
      </c>
      <c r="C1359" t="e">
        <f>Weighting!$F$15</f>
        <v>#NUM!</v>
      </c>
      <c r="D1359" t="e">
        <f>IF(C1359=1,'Data Transformation'!$G$3+0.5*'Data Transformation'!$W$25,IF(C1360=1,D1360-'Data Transformation'!$W$25,FALSE))</f>
        <v>#NUM!</v>
      </c>
      <c r="E1359">
        <f t="array" ref="E1359">IF(ISLOGICAL(D1359),"",FREQUENCY(IF('Data Transformation'!$B$425:$B$8425='Bin Analysis'!$B1347,'Data Transformation'!$G$425:$G$8425),D1359))</f>
        <v>2001</v>
      </c>
      <c r="F1359">
        <f t="shared" si="168"/>
        <v>0</v>
      </c>
      <c r="G1359">
        <f>Weighting!$H$15</f>
        <v>0</v>
      </c>
      <c r="H1359">
        <f t="array" ref="H1359">FREQUENCY(IF('Data Transformation'!$B$4:$B$8425=B1347,'Data Transformation'!$G$4:$G$8425),'Bin Analysis'!$B1359)</f>
        <v>2073</v>
      </c>
      <c r="I1359">
        <f t="shared" si="169"/>
        <v>0</v>
      </c>
      <c r="J1359">
        <f t="shared" si="170"/>
        <v>0</v>
      </c>
      <c r="K1359">
        <f>J1359*Weighting!$W$15</f>
        <v>0</v>
      </c>
      <c r="M1359" s="14"/>
    </row>
    <row r="1360" spans="1:25" x14ac:dyDescent="0.25">
      <c r="A1360" s="32" t="str">
        <f>IF(Weighting!$P$16&gt;0,B1360,"")</f>
        <v/>
      </c>
      <c r="B1360" t="e">
        <f>Weighting!$C$16</f>
        <v>#DIV/0!</v>
      </c>
      <c r="C1360" t="e">
        <f>Weighting!$F$16</f>
        <v>#NUM!</v>
      </c>
      <c r="D1360" t="e">
        <f>IF(C1360=1,'Data Transformation'!$G$3+0.5*'Data Transformation'!$W$25,IF(C1361=1,D1361-'Data Transformation'!$W$25,FALSE))</f>
        <v>#NUM!</v>
      </c>
      <c r="E1360">
        <f t="array" ref="E1360">IF(ISLOGICAL(D1360),"",FREQUENCY(IF('Data Transformation'!$B$425:$B$8425='Bin Analysis'!$B1347,'Data Transformation'!$G$425:$G$8425),D1360))</f>
        <v>2001</v>
      </c>
      <c r="F1360">
        <f t="shared" si="168"/>
        <v>0</v>
      </c>
      <c r="G1360">
        <f>Weighting!$H$16</f>
        <v>0</v>
      </c>
      <c r="H1360">
        <f t="array" ref="H1360">FREQUENCY(IF('Data Transformation'!$B$4:$B$8425=B1347,'Data Transformation'!$G$4:$G$8425),'Bin Analysis'!$B1360)</f>
        <v>2073</v>
      </c>
      <c r="I1360">
        <f t="shared" si="169"/>
        <v>0</v>
      </c>
      <c r="J1360">
        <f t="shared" si="170"/>
        <v>0</v>
      </c>
      <c r="K1360">
        <f>J1360*Weighting!$W$16</f>
        <v>0</v>
      </c>
      <c r="M1360" s="14"/>
    </row>
    <row r="1361" spans="1:25" x14ac:dyDescent="0.25">
      <c r="A1361" s="32" t="str">
        <f>IF(Weighting!$P$17&gt;0,B1361,"")</f>
        <v/>
      </c>
      <c r="B1361" t="e">
        <f>Weighting!$C$17</f>
        <v>#DIV/0!</v>
      </c>
      <c r="C1361" t="e">
        <f>Weighting!$F$17</f>
        <v>#NUM!</v>
      </c>
      <c r="D1361" t="e">
        <f>IF(C1361=1,'Data Transformation'!$G$3+0.5*'Data Transformation'!$W$25,IF(C1362=1,D1362-'Data Transformation'!$W$25,FALSE))</f>
        <v>#NUM!</v>
      </c>
      <c r="E1361">
        <f t="array" ref="E1361">IF(ISLOGICAL(D1361),"",FREQUENCY(IF('Data Transformation'!$B$425:$B$8425='Bin Analysis'!$B1347,'Data Transformation'!$G$425:$G$8425),D1361))</f>
        <v>2001</v>
      </c>
      <c r="F1361">
        <f t="shared" si="168"/>
        <v>0</v>
      </c>
      <c r="G1361">
        <f>Weighting!$H$17</f>
        <v>0</v>
      </c>
      <c r="H1361">
        <f t="array" ref="H1361">FREQUENCY(IF('Data Transformation'!$B$4:$B$8425=B1347,'Data Transformation'!$G$4:$G$8425),'Bin Analysis'!$B1361)</f>
        <v>2073</v>
      </c>
      <c r="I1361">
        <f t="shared" si="169"/>
        <v>0</v>
      </c>
      <c r="J1361">
        <f t="shared" si="170"/>
        <v>0</v>
      </c>
      <c r="K1361">
        <f>J1361*Weighting!$W$17</f>
        <v>0</v>
      </c>
      <c r="M1361" s="14"/>
    </row>
    <row r="1362" spans="1:25" x14ac:dyDescent="0.25">
      <c r="A1362" s="32" t="str">
        <f>IF(Weighting!$P$18&gt;0,B1362,"")</f>
        <v/>
      </c>
      <c r="B1362" t="e">
        <f>Weighting!$C$18</f>
        <v>#DIV/0!</v>
      </c>
      <c r="C1362" t="e">
        <f>Weighting!$F$18</f>
        <v>#NUM!</v>
      </c>
      <c r="D1362" t="e">
        <f>IF(C1362=1,'Data Transformation'!$G$3+0.5*'Data Transformation'!$W$25,IF(C1363=1,D1363-'Data Transformation'!$W$25,FALSE))</f>
        <v>#NUM!</v>
      </c>
      <c r="E1362">
        <f t="array" ref="E1362">IF(ISLOGICAL(D1362),"",FREQUENCY(IF('Data Transformation'!$B$425:$B$8425='Bin Analysis'!$B1347,'Data Transformation'!$G$425:$G$8425),D1362))</f>
        <v>2001</v>
      </c>
      <c r="F1362">
        <f t="shared" si="168"/>
        <v>0</v>
      </c>
      <c r="G1362">
        <f>Weighting!$H$18</f>
        <v>0</v>
      </c>
      <c r="H1362">
        <f t="array" ref="H1362">FREQUENCY(IF('Data Transformation'!$B$4:$B$8425=B1347,'Data Transformation'!$G$4:$G$8425),'Bin Analysis'!$B1362)</f>
        <v>2073</v>
      </c>
      <c r="I1362">
        <f t="shared" si="169"/>
        <v>0</v>
      </c>
      <c r="J1362">
        <f t="shared" si="170"/>
        <v>0</v>
      </c>
      <c r="K1362">
        <f>J1362*Weighting!$W$18</f>
        <v>0</v>
      </c>
      <c r="M1362" s="14"/>
    </row>
    <row r="1363" spans="1:25" x14ac:dyDescent="0.25">
      <c r="A1363" s="32" t="str">
        <f>IF(Weighting!$P$19&gt;0,B1363,"")</f>
        <v/>
      </c>
      <c r="B1363" t="e">
        <f>Weighting!$C$19</f>
        <v>#DIV/0!</v>
      </c>
      <c r="C1363" t="e">
        <f>Weighting!$F$19</f>
        <v>#NUM!</v>
      </c>
      <c r="D1363" t="e">
        <f>IF(C1363=1,'Data Transformation'!$G$3+0.5*'Data Transformation'!$W$25,IF(C1364=1,D1364-'Data Transformation'!$W$25,FALSE))</f>
        <v>#NUM!</v>
      </c>
      <c r="E1363">
        <f t="array" ref="E1363">IF(ISLOGICAL(D1363),"",FREQUENCY(IF('Data Transformation'!$B$425:$B$8425='Bin Analysis'!$B1347,'Data Transformation'!$G$425:$G$8425),D1363))</f>
        <v>2001</v>
      </c>
      <c r="F1363">
        <f t="shared" si="168"/>
        <v>0</v>
      </c>
      <c r="G1363">
        <f>Weighting!$H$19</f>
        <v>0</v>
      </c>
      <c r="H1363">
        <f t="array" ref="H1363">FREQUENCY(IF('Data Transformation'!$B$4:$B$8425=B1347,'Data Transformation'!$G$4:$G$8425),'Bin Analysis'!$B1363)</f>
        <v>2073</v>
      </c>
      <c r="I1363">
        <f t="shared" si="169"/>
        <v>0</v>
      </c>
      <c r="J1363">
        <f t="shared" si="170"/>
        <v>0</v>
      </c>
      <c r="K1363">
        <f>J1363*Weighting!$W$19</f>
        <v>0</v>
      </c>
      <c r="M1363" s="14"/>
    </row>
    <row r="1364" spans="1:25" x14ac:dyDescent="0.25">
      <c r="A1364" s="32" t="str">
        <f>IF(Weighting!$P$20&gt;0,B1364,"")</f>
        <v/>
      </c>
      <c r="B1364" t="e">
        <f>Weighting!$C$20</f>
        <v>#DIV/0!</v>
      </c>
      <c r="C1364" t="e">
        <f>Weighting!$F$20</f>
        <v>#NUM!</v>
      </c>
      <c r="D1364" t="e">
        <f>IF(C1364=1,'Data Transformation'!$G$3+0.5*'Data Transformation'!$W$25,IF(C1365=1,D1365-'Data Transformation'!$W$25,FALSE))</f>
        <v>#NUM!</v>
      </c>
      <c r="E1364">
        <f t="array" ref="E1364">IF(ISLOGICAL(D1364),"",FREQUENCY(IF('Data Transformation'!$B$425:$B$8425='Bin Analysis'!$B1347,'Data Transformation'!$G$425:$G$8425),D1364))</f>
        <v>2001</v>
      </c>
      <c r="F1364">
        <f t="shared" si="168"/>
        <v>0</v>
      </c>
      <c r="G1364">
        <f>Weighting!$H$20</f>
        <v>0</v>
      </c>
      <c r="H1364">
        <f t="array" ref="H1364">FREQUENCY(IF('Data Transformation'!$B$4:$B$8425=B1347,'Data Transformation'!$G$4:$G$8425),'Bin Analysis'!$B1364)</f>
        <v>2073</v>
      </c>
      <c r="I1364">
        <f t="shared" si="169"/>
        <v>0</v>
      </c>
      <c r="J1364">
        <f t="shared" si="170"/>
        <v>0</v>
      </c>
      <c r="K1364">
        <f>J1364*Weighting!$W$20</f>
        <v>0</v>
      </c>
      <c r="M1364" s="14"/>
    </row>
    <row r="1365" spans="1:25" x14ac:dyDescent="0.25">
      <c r="A1365" s="32" t="str">
        <f>IF(Weighting!$P$21&gt;0,B1365,"")</f>
        <v/>
      </c>
      <c r="B1365" t="e">
        <f>Weighting!$C$21</f>
        <v>#DIV/0!</v>
      </c>
      <c r="C1365" t="e">
        <f>Weighting!$F$21</f>
        <v>#NUM!</v>
      </c>
      <c r="D1365" t="e">
        <f>IF(C1365=1,'Data Transformation'!$G$3+0.5*'Data Transformation'!$W$25,IF(C1366=1,D1366-'Data Transformation'!$W$25,FALSE))</f>
        <v>#NUM!</v>
      </c>
      <c r="E1365">
        <f t="array" ref="E1365">IF(ISLOGICAL(D1365),"",FREQUENCY(IF('Data Transformation'!$B$425:$B$8425='Bin Analysis'!$B1347,'Data Transformation'!$G$425:$G$8425),D1365))</f>
        <v>2001</v>
      </c>
      <c r="F1365">
        <f t="shared" si="168"/>
        <v>0</v>
      </c>
      <c r="G1365">
        <f>Weighting!$H$21</f>
        <v>0</v>
      </c>
      <c r="H1365">
        <f t="array" ref="H1365">FREQUENCY(IF('Data Transformation'!$B$4:$B$8425=B1347,'Data Transformation'!$G$4:$G$8425),'Bin Analysis'!$B1365)</f>
        <v>2073</v>
      </c>
      <c r="I1365">
        <f t="shared" si="169"/>
        <v>0</v>
      </c>
      <c r="J1365">
        <f t="shared" si="170"/>
        <v>0</v>
      </c>
      <c r="K1365">
        <f>J1365*Weighting!$W$21</f>
        <v>0</v>
      </c>
      <c r="M1365" s="14"/>
    </row>
    <row r="1366" spans="1:25" x14ac:dyDescent="0.25">
      <c r="A1366" s="32" t="str">
        <f>IF(Weighting!$P$22&gt;0,B1366,"")</f>
        <v/>
      </c>
      <c r="B1366" t="e">
        <f>Weighting!$C$22</f>
        <v>#DIV/0!</v>
      </c>
      <c r="C1366" t="e">
        <f>Weighting!$F$22</f>
        <v>#NUM!</v>
      </c>
      <c r="D1366" t="e">
        <f>IF(C1366=1,'Data Transformation'!$G$3+0.5*'Data Transformation'!$W$25,IF(C1367=1,D1367-'Data Transformation'!$W$25,FALSE))</f>
        <v>#NUM!</v>
      </c>
      <c r="E1366">
        <f t="array" ref="E1366">IF(ISLOGICAL(D1366),"",FREQUENCY(IF('Data Transformation'!$B$425:$B$8425='Bin Analysis'!$B1347,'Data Transformation'!$G$425:$G$8425),D1366))</f>
        <v>2001</v>
      </c>
      <c r="F1366">
        <f t="shared" si="168"/>
        <v>0</v>
      </c>
      <c r="G1366">
        <f>Weighting!$H$22</f>
        <v>0</v>
      </c>
      <c r="H1366">
        <f t="array" ref="H1366">FREQUENCY(IF('Data Transformation'!$B$4:$B$8425=B1347,'Data Transformation'!$G$4:$G$8425),'Bin Analysis'!$B1366)</f>
        <v>2073</v>
      </c>
      <c r="I1366">
        <f t="shared" si="169"/>
        <v>0</v>
      </c>
      <c r="J1366">
        <f t="shared" si="170"/>
        <v>0</v>
      </c>
      <c r="K1366">
        <f>J1366*Weighting!$W$22</f>
        <v>0</v>
      </c>
      <c r="M1366" s="14"/>
    </row>
    <row r="1367" spans="1:25" x14ac:dyDescent="0.25">
      <c r="A1367" s="32" t="str">
        <f>IF(Weighting!$P$23&gt;0,B1367,"")</f>
        <v/>
      </c>
      <c r="B1367" t="e">
        <f>Weighting!$C$23</f>
        <v>#DIV/0!</v>
      </c>
      <c r="C1367" t="e">
        <f>Weighting!$F$23</f>
        <v>#NUM!</v>
      </c>
      <c r="D1367" t="e">
        <f>IF(C1367=1,'Data Transformation'!$G$3+0.5*'Data Transformation'!$W$25,IF(C1368=1,D1368-'Data Transformation'!$W$25,FALSE))</f>
        <v>#NUM!</v>
      </c>
      <c r="E1367">
        <f t="array" ref="E1367">IF(ISLOGICAL(D1367),"",FREQUENCY(IF('Data Transformation'!$B$425:$B$8425='Bin Analysis'!$B1347,'Data Transformation'!$G$425:$G$8425),D1367))</f>
        <v>2001</v>
      </c>
      <c r="F1367">
        <f t="shared" si="168"/>
        <v>0</v>
      </c>
      <c r="G1367">
        <f>Weighting!$H$23</f>
        <v>0</v>
      </c>
      <c r="H1367">
        <f t="array" ref="H1367">FREQUENCY(IF('Data Transformation'!$B$4:$B$8425=B1347,'Data Transformation'!$G$4:$G$8425),'Bin Analysis'!$B1367)</f>
        <v>2073</v>
      </c>
      <c r="I1367">
        <f t="shared" si="169"/>
        <v>0</v>
      </c>
      <c r="J1367">
        <f t="shared" si="170"/>
        <v>0</v>
      </c>
      <c r="K1367">
        <f>J1367*Weighting!$W$23</f>
        <v>0</v>
      </c>
      <c r="M1367" s="14"/>
    </row>
    <row r="1368" spans="1:25" x14ac:dyDescent="0.25">
      <c r="A1368" s="32" t="str">
        <f>IF(Weighting!$P$24&gt;0,B1368,"")</f>
        <v/>
      </c>
      <c r="B1368" t="e">
        <f>Weighting!$C$24</f>
        <v>#DIV/0!</v>
      </c>
      <c r="C1368" t="e">
        <f>Weighting!$F$24</f>
        <v>#NUM!</v>
      </c>
      <c r="D1368" t="e">
        <f>IF(C1368=1,'Data Transformation'!$G$3+0.5*'Data Transformation'!$W$25,IF(C1369=1,D1369-'Data Transformation'!$W$25,FALSE))</f>
        <v>#NUM!</v>
      </c>
      <c r="E1368">
        <f t="array" ref="E1368">IF(ISLOGICAL(D1368),"",FREQUENCY(IF('Data Transformation'!$B$425:$B$8425='Bin Analysis'!$B1347,'Data Transformation'!$G$425:$G$8425),D1368))</f>
        <v>2001</v>
      </c>
      <c r="F1368">
        <f t="shared" si="168"/>
        <v>0</v>
      </c>
      <c r="G1368">
        <f>Weighting!$H$24</f>
        <v>0</v>
      </c>
      <c r="H1368">
        <f t="array" ref="H1368">FREQUENCY(IF('Data Transformation'!$B$4:$B$8425=B1347,'Data Transformation'!$G$4:$G$8425),'Bin Analysis'!$B1368)</f>
        <v>2073</v>
      </c>
      <c r="I1368">
        <f t="shared" si="169"/>
        <v>0</v>
      </c>
      <c r="J1368">
        <f t="shared" si="170"/>
        <v>0</v>
      </c>
      <c r="K1368">
        <f>J1368*Weighting!$W$24</f>
        <v>0</v>
      </c>
      <c r="M1368" s="14"/>
    </row>
    <row r="1369" spans="1:25" x14ac:dyDescent="0.25">
      <c r="A1369" s="32" t="str">
        <f>IF(Weighting!$P$25&gt;0,B1369,"")</f>
        <v/>
      </c>
      <c r="B1369" t="e">
        <f>Weighting!$C$25</f>
        <v>#DIV/0!</v>
      </c>
      <c r="C1369" t="e">
        <f>Weighting!$F$25</f>
        <v>#NUM!</v>
      </c>
      <c r="D1369" t="e">
        <f>IF(C1369=1,'Data Transformation'!$G$3+0.5*'Data Transformation'!$W$25,IF(C1370=1,D1370-'Data Transformation'!$W$25,FALSE))</f>
        <v>#NUM!</v>
      </c>
      <c r="E1369">
        <f t="array" ref="E1369">IF(ISLOGICAL(D1369),"",FREQUENCY(IF('Data Transformation'!$B$425:$B$8425='Bin Analysis'!$B1347,'Data Transformation'!$G$425:$G$8425),D1369))</f>
        <v>2001</v>
      </c>
      <c r="F1369">
        <f t="shared" si="168"/>
        <v>0</v>
      </c>
      <c r="G1369">
        <f>Weighting!$H$25</f>
        <v>0</v>
      </c>
      <c r="H1369">
        <f t="array" ref="H1369">FREQUENCY(IF('Data Transformation'!$B$4:$B$8425=B1347,'Data Transformation'!$G$4:$G$8425),'Bin Analysis'!$B1369)</f>
        <v>2073</v>
      </c>
      <c r="I1369">
        <f t="shared" si="169"/>
        <v>0</v>
      </c>
      <c r="J1369">
        <f t="shared" si="170"/>
        <v>0</v>
      </c>
      <c r="K1369">
        <f>J1369*Weighting!$W$25</f>
        <v>0</v>
      </c>
      <c r="M1369" s="14"/>
    </row>
    <row r="1370" spans="1:25" x14ac:dyDescent="0.25">
      <c r="O1370"/>
      <c r="P1370"/>
      <c r="Q1370"/>
      <c r="R1370"/>
    </row>
    <row r="1371" spans="1:25" ht="23.25" x14ac:dyDescent="0.35">
      <c r="A1371" s="21" t="s">
        <v>0</v>
      </c>
      <c r="B1371" s="21" t="str">
        <f>IFERROR(VLOOKUP(C1371,'Data Transformation'!$L$6:$M$426,2,FALSE),"")</f>
        <v/>
      </c>
      <c r="C1371" s="21">
        <f>C1347+1</f>
        <v>57</v>
      </c>
      <c r="D1371" s="21"/>
      <c r="E1371" s="21"/>
      <c r="F1371" s="21"/>
      <c r="G1371" s="21"/>
      <c r="H1371" s="22"/>
      <c r="I1371" s="22"/>
      <c r="J1371" s="22"/>
      <c r="K1371" s="21"/>
      <c r="L1371" s="21" t="str">
        <f>B1371</f>
        <v/>
      </c>
      <c r="M1371" s="23" t="e">
        <f>INDEX('Data Transformation'!$O$4:$O$424,MATCH($B1371,'Data Transformation'!$M$4:$M$424,0),MATCH($M$2,'Data Transformation'!$O$3,0))</f>
        <v>#N/A</v>
      </c>
      <c r="N1371" s="27" t="e">
        <f>IF('Input and Summary Results'!$J$16="minimum",'Bin Analysis'!X1372/(M1371-1),'Bin Analysis'!Y1371/('Bin Analysis'!M1371-1))</f>
        <v>#N/A</v>
      </c>
      <c r="O1371" s="27" t="e">
        <f>IF(M1371=FALSE,NA(),(VLOOKUP(1,C1374:K1393,4,FALSE))/(M1371-1))</f>
        <v>#N/A</v>
      </c>
      <c r="P1371" s="27" t="e">
        <f>IF(M1371=FALSE,NA(),SUM(J1374:J1393)/Weighting!$S$5)</f>
        <v>#N/A</v>
      </c>
      <c r="Q1371" s="27" t="e">
        <f>IF(M1371=FALSE,NA(),SUM(K1374:K1393)/Weighting!$S$6)</f>
        <v>#N/A</v>
      </c>
      <c r="R1371" s="27" t="e">
        <f>IF(M1371=FALSE,NA(),(VLOOKUP(1,G1374:K1393,3,FALSE))/(M1371-1))</f>
        <v>#N/A</v>
      </c>
      <c r="S1371" s="22" t="e">
        <f>IF(M1371=FALSE,NA(),IF(SUM(J1374:J1393)=2,"yes","no"))</f>
        <v>#N/A</v>
      </c>
      <c r="X1371" s="2" cm="2">
        <f t="array" ref="X1371:X1372">FREQUENCY(IF('Data Transformation'!$B$425:$B$6424='Bin Analysis'!L1371,'Data Transformation'!$G$425:$G$6424),'Data Transformation'!$U$11)</f>
        <v>0</v>
      </c>
      <c r="Y1371" s="2" cm="2">
        <f t="array" ref="Y1371:Y1372">FREQUENCY(IF('Data Transformation'!$B$425:$B$6424='Bin Analysis'!L1371,'Data Transformation'!$G$425:$G$6424),'Data Transformation'!$U$12)</f>
        <v>0</v>
      </c>
    </row>
    <row r="1372" spans="1:25" x14ac:dyDescent="0.25">
      <c r="A1372" s="14" t="s">
        <v>67</v>
      </c>
      <c r="B1372" t="s">
        <v>47</v>
      </c>
      <c r="C1372" t="s">
        <v>5</v>
      </c>
      <c r="D1372" t="s">
        <v>98</v>
      </c>
      <c r="E1372" t="s">
        <v>99</v>
      </c>
      <c r="F1372" t="s">
        <v>100</v>
      </c>
      <c r="G1372" t="s">
        <v>69</v>
      </c>
      <c r="H1372" t="s">
        <v>31</v>
      </c>
      <c r="I1372" t="s">
        <v>32</v>
      </c>
      <c r="J1372" t="s">
        <v>46</v>
      </c>
      <c r="K1372" s="14" t="s">
        <v>45</v>
      </c>
      <c r="M1372" s="14"/>
      <c r="X1372" s="2">
        <v>0</v>
      </c>
      <c r="Y1372" s="2">
        <v>0</v>
      </c>
    </row>
    <row r="1373" spans="1:25" x14ac:dyDescent="0.25">
      <c r="A1373" s="32"/>
      <c r="D1373" t="e">
        <f>IF(C1373=1,'Data Transformation'!$G$3+0.5*'Data Transformation'!$W$25,IF(C1374=1,D1374-'Data Transformation'!$W$25,FALSE))</f>
        <v>#NUM!</v>
      </c>
      <c r="E1373">
        <f t="array" ref="E1373">IF(ISLOGICAL(D1373),"",FREQUENCY(IF('Data Transformation'!$B$425:$B$8425='Bin Analysis'!$B1371,'Data Transformation'!$G$425:$G$8425),D1373))</f>
        <v>2001</v>
      </c>
      <c r="F1373" t="e">
        <f>IF(ISLOGICAL(D1373),"",E1373-E1372)</f>
        <v>#VALUE!</v>
      </c>
      <c r="M1373" s="14"/>
    </row>
    <row r="1374" spans="1:25" x14ac:dyDescent="0.25">
      <c r="A1374" s="32" t="e">
        <f>IF(Weighting!$P$6&gt;0,B1374,"")</f>
        <v>#NUM!</v>
      </c>
      <c r="B1374" t="e">
        <f>Weighting!$C$6</f>
        <v>#DIV/0!</v>
      </c>
      <c r="C1374" t="e">
        <f>Weighting!$F$6</f>
        <v>#NUM!</v>
      </c>
      <c r="D1374" t="e">
        <f>IF(C1374=1,'Data Transformation'!$G$3+0.5*'Data Transformation'!$W$25,IF(C1375=1,D1375-'Data Transformation'!$W$25,FALSE))</f>
        <v>#NUM!</v>
      </c>
      <c r="E1374">
        <f t="array" ref="E1374">IF(ISLOGICAL(D1374),"",FREQUENCY(IF('Data Transformation'!$B$425:$B$8425='Bin Analysis'!$B1371,'Data Transformation'!$G$425:$G$8425),D1374))</f>
        <v>2001</v>
      </c>
      <c r="F1374">
        <f>IF(ISLOGICAL(D1374),"",E1374-E1373)</f>
        <v>0</v>
      </c>
      <c r="G1374">
        <f>Weighting!$H$6</f>
        <v>1</v>
      </c>
      <c r="H1374">
        <f t="array" ref="H1374">FREQUENCY(IF('Data Transformation'!$B$4:$B$8425=B1371,'Data Transformation'!$G$4:$G$8425),'Bin Analysis'!$B1374)</f>
        <v>2073</v>
      </c>
      <c r="I1374">
        <f>H1374-H1373</f>
        <v>2073</v>
      </c>
      <c r="J1374">
        <f>IF(I1374=0,0,1)</f>
        <v>1</v>
      </c>
      <c r="K1374" t="e">
        <f>J1374*Weighting!$W$6</f>
        <v>#NUM!</v>
      </c>
      <c r="M1374" s="14"/>
    </row>
    <row r="1375" spans="1:25" x14ac:dyDescent="0.25">
      <c r="A1375" s="32" t="str">
        <f>IF(Weighting!$P$7&gt;0,B1375,"")</f>
        <v/>
      </c>
      <c r="B1375" t="e">
        <f>Weighting!$C$7</f>
        <v>#DIV/0!</v>
      </c>
      <c r="C1375" t="e">
        <f>Weighting!$F$7</f>
        <v>#NUM!</v>
      </c>
      <c r="D1375" t="e">
        <f>IF(C1375=1,'Data Transformation'!$G$3+0.5*'Data Transformation'!$W$25,IF(C1376=1,D1376-'Data Transformation'!$W$25,FALSE))</f>
        <v>#NUM!</v>
      </c>
      <c r="E1375">
        <f t="array" ref="E1375">IF(ISLOGICAL(D1375),"",FREQUENCY(IF('Data Transformation'!$B$425:$B$8425='Bin Analysis'!$B1371,'Data Transformation'!$G$425:$G$8425),D1375))</f>
        <v>2001</v>
      </c>
      <c r="F1375">
        <f t="shared" ref="F1375:F1393" si="171">IF(ISLOGICAL(D1375),"",E1375-E1374)</f>
        <v>0</v>
      </c>
      <c r="G1375">
        <f>Weighting!$H$7</f>
        <v>0</v>
      </c>
      <c r="H1375">
        <f t="array" ref="H1375">FREQUENCY(IF('Data Transformation'!$B$4:$B$8425=B1371,'Data Transformation'!$G$4:$G$8425),'Bin Analysis'!$B1375)</f>
        <v>2073</v>
      </c>
      <c r="I1375">
        <f t="shared" ref="I1375:I1393" si="172">H1375-H1374</f>
        <v>0</v>
      </c>
      <c r="J1375">
        <f>IF(I1375=0,0,1)</f>
        <v>0</v>
      </c>
      <c r="K1375">
        <f>J1375*Weighting!$W$7</f>
        <v>0</v>
      </c>
      <c r="M1375" s="14"/>
    </row>
    <row r="1376" spans="1:25" x14ac:dyDescent="0.25">
      <c r="A1376" s="32" t="str">
        <f>IF(Weighting!$P$8&gt;0,B1376,"")</f>
        <v/>
      </c>
      <c r="B1376" t="e">
        <f>Weighting!$C$8</f>
        <v>#DIV/0!</v>
      </c>
      <c r="C1376" t="e">
        <f>Weighting!$F$8</f>
        <v>#NUM!</v>
      </c>
      <c r="D1376" t="e">
        <f>IF(C1376=1,'Data Transformation'!$G$3+0.5*'Data Transformation'!$W$25,IF(C1377=1,D1377-'Data Transformation'!$W$25,FALSE))</f>
        <v>#NUM!</v>
      </c>
      <c r="E1376">
        <f t="array" ref="E1376">IF(ISLOGICAL(D1376),"",FREQUENCY(IF('Data Transformation'!$B$425:$B$8425='Bin Analysis'!$B1371,'Data Transformation'!$G$425:$G$8425),D1376))</f>
        <v>2001</v>
      </c>
      <c r="F1376">
        <f t="shared" si="171"/>
        <v>0</v>
      </c>
      <c r="G1376">
        <f>Weighting!$H$8</f>
        <v>0</v>
      </c>
      <c r="H1376">
        <f t="array" ref="H1376">FREQUENCY(IF('Data Transformation'!$B$4:$B$8425=B1371,'Data Transformation'!$G$4:$G$8425),'Bin Analysis'!$B1376)</f>
        <v>2073</v>
      </c>
      <c r="I1376">
        <f t="shared" si="172"/>
        <v>0</v>
      </c>
      <c r="J1376">
        <f t="shared" ref="J1376:J1393" si="173">IF(I1376=0,0,1)</f>
        <v>0</v>
      </c>
      <c r="K1376">
        <f>J1376*Weighting!$W$8</f>
        <v>0</v>
      </c>
      <c r="M1376" s="14"/>
    </row>
    <row r="1377" spans="1:13" x14ac:dyDescent="0.25">
      <c r="A1377" s="32" t="str">
        <f>IF(Weighting!$P$9&gt;0,B1377,"")</f>
        <v/>
      </c>
      <c r="B1377" s="50" t="e">
        <f>Weighting!$C$9</f>
        <v>#DIV/0!</v>
      </c>
      <c r="C1377" t="e">
        <f>Weighting!$F$9</f>
        <v>#NUM!</v>
      </c>
      <c r="D1377" t="e">
        <f>IF(C1377=1,'Data Transformation'!$G$3+0.5*'Data Transformation'!$W$25,IF(C1378=1,D1378-'Data Transformation'!$W$25,FALSE))</f>
        <v>#NUM!</v>
      </c>
      <c r="E1377">
        <f t="array" ref="E1377">IF(ISLOGICAL(D1377),"",FREQUENCY(IF('Data Transformation'!$B$425:$B$8425='Bin Analysis'!$B1371,'Data Transformation'!$G$425:$G$8425),D1377))</f>
        <v>2001</v>
      </c>
      <c r="F1377">
        <f t="shared" si="171"/>
        <v>0</v>
      </c>
      <c r="G1377">
        <f>Weighting!$H$9</f>
        <v>0</v>
      </c>
      <c r="H1377">
        <f t="array" ref="H1377">FREQUENCY(IF('Data Transformation'!$B$4:$B$8425=B1371,'Data Transformation'!$G$4:$G$8425),'Bin Analysis'!$B1377)</f>
        <v>2073</v>
      </c>
      <c r="I1377">
        <f t="shared" si="172"/>
        <v>0</v>
      </c>
      <c r="J1377">
        <f t="shared" si="173"/>
        <v>0</v>
      </c>
      <c r="K1377">
        <f>J1377*Weighting!$W$9</f>
        <v>0</v>
      </c>
      <c r="M1377" s="14"/>
    </row>
    <row r="1378" spans="1:13" x14ac:dyDescent="0.25">
      <c r="A1378" s="32" t="str">
        <f>IF(Weighting!$P$10&gt;0,B1378,"")</f>
        <v/>
      </c>
      <c r="B1378" t="e">
        <f>Weighting!$C$10</f>
        <v>#DIV/0!</v>
      </c>
      <c r="C1378" t="e">
        <f>Weighting!$F$10</f>
        <v>#NUM!</v>
      </c>
      <c r="D1378" t="e">
        <f>IF(C1378=1,'Data Transformation'!$G$3+0.5*'Data Transformation'!$W$25,IF(C1379=1,D1379-'Data Transformation'!$W$25,FALSE))</f>
        <v>#NUM!</v>
      </c>
      <c r="E1378">
        <f t="array" ref="E1378">IF(ISLOGICAL(D1378),"",FREQUENCY(IF('Data Transformation'!$B$425:$B$8425='Bin Analysis'!$B1371,'Data Transformation'!$G$425:$G$8425),D1378))</f>
        <v>2001</v>
      </c>
      <c r="F1378">
        <f t="shared" si="171"/>
        <v>0</v>
      </c>
      <c r="G1378">
        <f>Weighting!$H$10</f>
        <v>0</v>
      </c>
      <c r="H1378">
        <f t="array" ref="H1378">FREQUENCY(IF('Data Transformation'!$B$4:$B$8425=B1371,'Data Transformation'!$G$4:$G$8425),'Bin Analysis'!$B1378)</f>
        <v>2073</v>
      </c>
      <c r="I1378">
        <f t="shared" si="172"/>
        <v>0</v>
      </c>
      <c r="J1378">
        <f t="shared" si="173"/>
        <v>0</v>
      </c>
      <c r="K1378">
        <f>J1378*Weighting!$W$10</f>
        <v>0</v>
      </c>
      <c r="M1378" s="14"/>
    </row>
    <row r="1379" spans="1:13" x14ac:dyDescent="0.25">
      <c r="A1379" s="32" t="str">
        <f>IF(Weighting!$P$11&gt;0,B1379,"")</f>
        <v/>
      </c>
      <c r="B1379" t="e">
        <f>Weighting!$C$11</f>
        <v>#DIV/0!</v>
      </c>
      <c r="C1379" t="e">
        <f>Weighting!$F$11</f>
        <v>#NUM!</v>
      </c>
      <c r="D1379" t="e">
        <f>IF(C1379=1,'Data Transformation'!$G$3+0.5*'Data Transformation'!$W$25,IF(C1380=1,D1380-'Data Transformation'!$W$25,FALSE))</f>
        <v>#NUM!</v>
      </c>
      <c r="E1379">
        <f t="array" ref="E1379">IF(ISLOGICAL(D1379),"",FREQUENCY(IF('Data Transformation'!$B$425:$B$8425='Bin Analysis'!$B1371,'Data Transformation'!$G$425:$G$8425),D1379))</f>
        <v>2001</v>
      </c>
      <c r="F1379">
        <f t="shared" si="171"/>
        <v>0</v>
      </c>
      <c r="G1379">
        <f>Weighting!$H$11</f>
        <v>0</v>
      </c>
      <c r="H1379">
        <f t="array" ref="H1379">FREQUENCY(IF('Data Transformation'!$B$4:$B$8425=B1371,'Data Transformation'!$G$4:$G$8425),'Bin Analysis'!$B1379)</f>
        <v>2073</v>
      </c>
      <c r="I1379">
        <f t="shared" si="172"/>
        <v>0</v>
      </c>
      <c r="J1379">
        <f t="shared" si="173"/>
        <v>0</v>
      </c>
      <c r="K1379">
        <f>J1379*Weighting!$W$11</f>
        <v>0</v>
      </c>
      <c r="M1379" s="14"/>
    </row>
    <row r="1380" spans="1:13" x14ac:dyDescent="0.25">
      <c r="A1380" s="32" t="str">
        <f>IF(Weighting!$P$12&gt;0,B1380,"")</f>
        <v/>
      </c>
      <c r="B1380" t="e">
        <f>Weighting!$C$12</f>
        <v>#DIV/0!</v>
      </c>
      <c r="C1380" t="e">
        <f>Weighting!$F$12</f>
        <v>#NUM!</v>
      </c>
      <c r="D1380" t="e">
        <f>IF(C1380=1,'Data Transformation'!$G$3+0.5*'Data Transformation'!$W$25,IF(C1381=1,D1381-'Data Transformation'!$W$25,FALSE))</f>
        <v>#NUM!</v>
      </c>
      <c r="E1380">
        <f t="array" ref="E1380">IF(ISLOGICAL(D1380),"",FREQUENCY(IF('Data Transformation'!$B$425:$B$8425='Bin Analysis'!$B1371,'Data Transformation'!$G$425:$G$8425),D1380))</f>
        <v>2001</v>
      </c>
      <c r="F1380">
        <f t="shared" si="171"/>
        <v>0</v>
      </c>
      <c r="G1380">
        <f>Weighting!$H$12</f>
        <v>0</v>
      </c>
      <c r="H1380">
        <f t="array" ref="H1380">FREQUENCY(IF('Data Transformation'!$B$4:$B$8425=B1371,'Data Transformation'!$G$4:$G$8425),'Bin Analysis'!$B1380)</f>
        <v>2073</v>
      </c>
      <c r="I1380">
        <f t="shared" si="172"/>
        <v>0</v>
      </c>
      <c r="J1380">
        <f t="shared" si="173"/>
        <v>0</v>
      </c>
      <c r="K1380">
        <f>J1380*Weighting!$W$12</f>
        <v>0</v>
      </c>
      <c r="M1380" s="14"/>
    </row>
    <row r="1381" spans="1:13" x14ac:dyDescent="0.25">
      <c r="A1381" s="32" t="str">
        <f>IF(Weighting!$P$13&gt;0,B1381,"")</f>
        <v/>
      </c>
      <c r="B1381" t="e">
        <f>Weighting!$C$13</f>
        <v>#DIV/0!</v>
      </c>
      <c r="C1381" t="e">
        <f>Weighting!$F$13</f>
        <v>#NUM!</v>
      </c>
      <c r="D1381" t="e">
        <f>IF(C1381=1,'Data Transformation'!$G$3+0.5*'Data Transformation'!$W$25,IF(C1382=1,D1382-'Data Transformation'!$W$25,FALSE))</f>
        <v>#NUM!</v>
      </c>
      <c r="E1381">
        <f t="array" ref="E1381">IF(ISLOGICAL(D1381),"",FREQUENCY(IF('Data Transformation'!$B$425:$B$8425='Bin Analysis'!$B1371,'Data Transformation'!$G$425:$G$8425),D1381))</f>
        <v>2001</v>
      </c>
      <c r="F1381">
        <f t="shared" si="171"/>
        <v>0</v>
      </c>
      <c r="G1381">
        <f>Weighting!$H$13</f>
        <v>0</v>
      </c>
      <c r="H1381">
        <f t="array" ref="H1381">FREQUENCY(IF('Data Transformation'!$B$4:$B$8425=B1371,'Data Transformation'!$G$4:$G$8425),'Bin Analysis'!$B1381)</f>
        <v>2073</v>
      </c>
      <c r="I1381">
        <f t="shared" si="172"/>
        <v>0</v>
      </c>
      <c r="J1381">
        <f t="shared" si="173"/>
        <v>0</v>
      </c>
      <c r="K1381">
        <f>J1381*Weighting!$W$13</f>
        <v>0</v>
      </c>
      <c r="M1381" s="14"/>
    </row>
    <row r="1382" spans="1:13" x14ac:dyDescent="0.25">
      <c r="A1382" s="32" t="str">
        <f>IF(Weighting!$P$14&gt;0,B1382,"")</f>
        <v/>
      </c>
      <c r="B1382" t="e">
        <f>Weighting!$C$14</f>
        <v>#DIV/0!</v>
      </c>
      <c r="C1382" t="e">
        <f>Weighting!$F$14</f>
        <v>#NUM!</v>
      </c>
      <c r="D1382" t="e">
        <f>IF(C1382=1,'Data Transformation'!$G$3+0.5*'Data Transformation'!$W$25,IF(C1383=1,D1383-'Data Transformation'!$W$25,FALSE))</f>
        <v>#NUM!</v>
      </c>
      <c r="E1382">
        <f t="array" ref="E1382">IF(ISLOGICAL(D1382),"",FREQUENCY(IF('Data Transformation'!$B$425:$B$8425='Bin Analysis'!$B1371,'Data Transformation'!$G$425:$G$8425),D1382))</f>
        <v>2001</v>
      </c>
      <c r="F1382">
        <f t="shared" si="171"/>
        <v>0</v>
      </c>
      <c r="G1382">
        <f>Weighting!$H$14</f>
        <v>0</v>
      </c>
      <c r="H1382">
        <f t="array" ref="H1382">FREQUENCY(IF('Data Transformation'!$B$4:$B$8425=B1371,'Data Transformation'!$G$4:$G$8425),'Bin Analysis'!$B1382)</f>
        <v>2073</v>
      </c>
      <c r="I1382">
        <f t="shared" si="172"/>
        <v>0</v>
      </c>
      <c r="J1382">
        <f t="shared" si="173"/>
        <v>0</v>
      </c>
      <c r="K1382">
        <f>J1382*Weighting!$W$14</f>
        <v>0</v>
      </c>
      <c r="M1382" s="14"/>
    </row>
    <row r="1383" spans="1:13" x14ac:dyDescent="0.25">
      <c r="A1383" s="32" t="str">
        <f>IF(Weighting!$P$15&gt;0,B1383,"")</f>
        <v/>
      </c>
      <c r="B1383" t="e">
        <f>Weighting!$C$15</f>
        <v>#DIV/0!</v>
      </c>
      <c r="C1383" t="e">
        <f>Weighting!$F$15</f>
        <v>#NUM!</v>
      </c>
      <c r="D1383" t="e">
        <f>IF(C1383=1,'Data Transformation'!$G$3+0.5*'Data Transformation'!$W$25,IF(C1384=1,D1384-'Data Transformation'!$W$25,FALSE))</f>
        <v>#NUM!</v>
      </c>
      <c r="E1383">
        <f t="array" ref="E1383">IF(ISLOGICAL(D1383),"",FREQUENCY(IF('Data Transformation'!$B$425:$B$8425='Bin Analysis'!$B1371,'Data Transformation'!$G$425:$G$8425),D1383))</f>
        <v>2001</v>
      </c>
      <c r="F1383">
        <f t="shared" si="171"/>
        <v>0</v>
      </c>
      <c r="G1383">
        <f>Weighting!$H$15</f>
        <v>0</v>
      </c>
      <c r="H1383">
        <f t="array" ref="H1383">FREQUENCY(IF('Data Transformation'!$B$4:$B$8425=B1371,'Data Transformation'!$G$4:$G$8425),'Bin Analysis'!$B1383)</f>
        <v>2073</v>
      </c>
      <c r="I1383">
        <f t="shared" si="172"/>
        <v>0</v>
      </c>
      <c r="J1383">
        <f t="shared" si="173"/>
        <v>0</v>
      </c>
      <c r="K1383">
        <f>J1383*Weighting!$W$15</f>
        <v>0</v>
      </c>
      <c r="M1383" s="14"/>
    </row>
    <row r="1384" spans="1:13" x14ac:dyDescent="0.25">
      <c r="A1384" s="32" t="str">
        <f>IF(Weighting!$P$16&gt;0,B1384,"")</f>
        <v/>
      </c>
      <c r="B1384" t="e">
        <f>Weighting!$C$16</f>
        <v>#DIV/0!</v>
      </c>
      <c r="C1384" t="e">
        <f>Weighting!$F$16</f>
        <v>#NUM!</v>
      </c>
      <c r="D1384" t="e">
        <f>IF(C1384=1,'Data Transformation'!$G$3+0.5*'Data Transformation'!$W$25,IF(C1385=1,D1385-'Data Transformation'!$W$25,FALSE))</f>
        <v>#NUM!</v>
      </c>
      <c r="E1384">
        <f t="array" ref="E1384">IF(ISLOGICAL(D1384),"",FREQUENCY(IF('Data Transformation'!$B$425:$B$8425='Bin Analysis'!$B1371,'Data Transformation'!$G$425:$G$8425),D1384))</f>
        <v>2001</v>
      </c>
      <c r="F1384">
        <f t="shared" si="171"/>
        <v>0</v>
      </c>
      <c r="G1384">
        <f>Weighting!$H$16</f>
        <v>0</v>
      </c>
      <c r="H1384">
        <f t="array" ref="H1384">FREQUENCY(IF('Data Transformation'!$B$4:$B$8425=B1371,'Data Transformation'!$G$4:$G$8425),'Bin Analysis'!$B1384)</f>
        <v>2073</v>
      </c>
      <c r="I1384">
        <f t="shared" si="172"/>
        <v>0</v>
      </c>
      <c r="J1384">
        <f t="shared" si="173"/>
        <v>0</v>
      </c>
      <c r="K1384">
        <f>J1384*Weighting!$W$16</f>
        <v>0</v>
      </c>
      <c r="M1384" s="14"/>
    </row>
    <row r="1385" spans="1:13" x14ac:dyDescent="0.25">
      <c r="A1385" s="32" t="str">
        <f>IF(Weighting!$P$17&gt;0,B1385,"")</f>
        <v/>
      </c>
      <c r="B1385" t="e">
        <f>Weighting!$C$17</f>
        <v>#DIV/0!</v>
      </c>
      <c r="C1385" t="e">
        <f>Weighting!$F$17</f>
        <v>#NUM!</v>
      </c>
      <c r="D1385" t="e">
        <f>IF(C1385=1,'Data Transformation'!$G$3+0.5*'Data Transformation'!$W$25,IF(C1386=1,D1386-'Data Transformation'!$W$25,FALSE))</f>
        <v>#NUM!</v>
      </c>
      <c r="E1385">
        <f t="array" ref="E1385">IF(ISLOGICAL(D1385),"",FREQUENCY(IF('Data Transformation'!$B$425:$B$8425='Bin Analysis'!$B1371,'Data Transformation'!$G$425:$G$8425),D1385))</f>
        <v>2001</v>
      </c>
      <c r="F1385">
        <f t="shared" si="171"/>
        <v>0</v>
      </c>
      <c r="G1385">
        <f>Weighting!$H$17</f>
        <v>0</v>
      </c>
      <c r="H1385">
        <f t="array" ref="H1385">FREQUENCY(IF('Data Transformation'!$B$4:$B$8425=B1371,'Data Transformation'!$G$4:$G$8425),'Bin Analysis'!$B1385)</f>
        <v>2073</v>
      </c>
      <c r="I1385">
        <f t="shared" si="172"/>
        <v>0</v>
      </c>
      <c r="J1385">
        <f t="shared" si="173"/>
        <v>0</v>
      </c>
      <c r="K1385">
        <f>J1385*Weighting!$W$17</f>
        <v>0</v>
      </c>
      <c r="M1385" s="14"/>
    </row>
    <row r="1386" spans="1:13" x14ac:dyDescent="0.25">
      <c r="A1386" s="32" t="str">
        <f>IF(Weighting!$P$18&gt;0,B1386,"")</f>
        <v/>
      </c>
      <c r="B1386" t="e">
        <f>Weighting!$C$18</f>
        <v>#DIV/0!</v>
      </c>
      <c r="C1386" t="e">
        <f>Weighting!$F$18</f>
        <v>#NUM!</v>
      </c>
      <c r="D1386" t="e">
        <f>IF(C1386=1,'Data Transformation'!$G$3+0.5*'Data Transformation'!$W$25,IF(C1387=1,D1387-'Data Transformation'!$W$25,FALSE))</f>
        <v>#NUM!</v>
      </c>
      <c r="E1386">
        <f t="array" ref="E1386">IF(ISLOGICAL(D1386),"",FREQUENCY(IF('Data Transformation'!$B$425:$B$8425='Bin Analysis'!$B1371,'Data Transformation'!$G$425:$G$8425),D1386))</f>
        <v>2001</v>
      </c>
      <c r="F1386">
        <f t="shared" si="171"/>
        <v>0</v>
      </c>
      <c r="G1386">
        <f>Weighting!$H$18</f>
        <v>0</v>
      </c>
      <c r="H1386">
        <f t="array" ref="H1386">FREQUENCY(IF('Data Transformation'!$B$4:$B$8425=B1371,'Data Transformation'!$G$4:$G$8425),'Bin Analysis'!$B1386)</f>
        <v>2073</v>
      </c>
      <c r="I1386">
        <f t="shared" si="172"/>
        <v>0</v>
      </c>
      <c r="J1386">
        <f t="shared" si="173"/>
        <v>0</v>
      </c>
      <c r="K1386">
        <f>J1386*Weighting!$W$18</f>
        <v>0</v>
      </c>
      <c r="M1386" s="14"/>
    </row>
    <row r="1387" spans="1:13" x14ac:dyDescent="0.25">
      <c r="A1387" s="32" t="str">
        <f>IF(Weighting!$P$19&gt;0,B1387,"")</f>
        <v/>
      </c>
      <c r="B1387" t="e">
        <f>Weighting!$C$19</f>
        <v>#DIV/0!</v>
      </c>
      <c r="C1387" t="e">
        <f>Weighting!$F$19</f>
        <v>#NUM!</v>
      </c>
      <c r="D1387" t="e">
        <f>IF(C1387=1,'Data Transformation'!$G$3+0.5*'Data Transformation'!$W$25,IF(C1388=1,D1388-'Data Transformation'!$W$25,FALSE))</f>
        <v>#NUM!</v>
      </c>
      <c r="E1387">
        <f t="array" ref="E1387">IF(ISLOGICAL(D1387),"",FREQUENCY(IF('Data Transformation'!$B$425:$B$8425='Bin Analysis'!$B1371,'Data Transformation'!$G$425:$G$8425),D1387))</f>
        <v>2001</v>
      </c>
      <c r="F1387">
        <f t="shared" si="171"/>
        <v>0</v>
      </c>
      <c r="G1387">
        <f>Weighting!$H$19</f>
        <v>0</v>
      </c>
      <c r="H1387">
        <f t="array" ref="H1387">FREQUENCY(IF('Data Transformation'!$B$4:$B$8425=B1371,'Data Transformation'!$G$4:$G$8425),'Bin Analysis'!$B1387)</f>
        <v>2073</v>
      </c>
      <c r="I1387">
        <f t="shared" si="172"/>
        <v>0</v>
      </c>
      <c r="J1387">
        <f t="shared" si="173"/>
        <v>0</v>
      </c>
      <c r="K1387">
        <f>J1387*Weighting!$W$19</f>
        <v>0</v>
      </c>
      <c r="M1387" s="14"/>
    </row>
    <row r="1388" spans="1:13" x14ac:dyDescent="0.25">
      <c r="A1388" s="32" t="str">
        <f>IF(Weighting!$P$20&gt;0,B1388,"")</f>
        <v/>
      </c>
      <c r="B1388" t="e">
        <f>Weighting!$C$20</f>
        <v>#DIV/0!</v>
      </c>
      <c r="C1388" t="e">
        <f>Weighting!$F$20</f>
        <v>#NUM!</v>
      </c>
      <c r="D1388" t="e">
        <f>IF(C1388=1,'Data Transformation'!$G$3+0.5*'Data Transformation'!$W$25,IF(C1389=1,D1389-'Data Transformation'!$W$25,FALSE))</f>
        <v>#NUM!</v>
      </c>
      <c r="E1388">
        <f t="array" ref="E1388">IF(ISLOGICAL(D1388),"",FREQUENCY(IF('Data Transformation'!$B$425:$B$8425='Bin Analysis'!$B1371,'Data Transformation'!$G$425:$G$8425),D1388))</f>
        <v>2001</v>
      </c>
      <c r="F1388">
        <f t="shared" si="171"/>
        <v>0</v>
      </c>
      <c r="G1388">
        <f>Weighting!$H$20</f>
        <v>0</v>
      </c>
      <c r="H1388">
        <f t="array" ref="H1388">FREQUENCY(IF('Data Transformation'!$B$4:$B$8425=B1371,'Data Transformation'!$G$4:$G$8425),'Bin Analysis'!$B1388)</f>
        <v>2073</v>
      </c>
      <c r="I1388">
        <f t="shared" si="172"/>
        <v>0</v>
      </c>
      <c r="J1388">
        <f t="shared" si="173"/>
        <v>0</v>
      </c>
      <c r="K1388">
        <f>J1388*Weighting!$W$20</f>
        <v>0</v>
      </c>
      <c r="M1388" s="14"/>
    </row>
    <row r="1389" spans="1:13" x14ac:dyDescent="0.25">
      <c r="A1389" s="32" t="str">
        <f>IF(Weighting!$P$21&gt;0,B1389,"")</f>
        <v/>
      </c>
      <c r="B1389" t="e">
        <f>Weighting!$C$21</f>
        <v>#DIV/0!</v>
      </c>
      <c r="C1389" t="e">
        <f>Weighting!$F$21</f>
        <v>#NUM!</v>
      </c>
      <c r="D1389" t="e">
        <f>IF(C1389=1,'Data Transformation'!$G$3+0.5*'Data Transformation'!$W$25,IF(C1390=1,D1390-'Data Transformation'!$W$25,FALSE))</f>
        <v>#NUM!</v>
      </c>
      <c r="E1389">
        <f t="array" ref="E1389">IF(ISLOGICAL(D1389),"",FREQUENCY(IF('Data Transformation'!$B$425:$B$8425='Bin Analysis'!$B1371,'Data Transformation'!$G$425:$G$8425),D1389))</f>
        <v>2001</v>
      </c>
      <c r="F1389">
        <f t="shared" si="171"/>
        <v>0</v>
      </c>
      <c r="G1389">
        <f>Weighting!$H$21</f>
        <v>0</v>
      </c>
      <c r="H1389">
        <f t="array" ref="H1389">FREQUENCY(IF('Data Transformation'!$B$4:$B$8425=B1371,'Data Transformation'!$G$4:$G$8425),'Bin Analysis'!$B1389)</f>
        <v>2073</v>
      </c>
      <c r="I1389">
        <f t="shared" si="172"/>
        <v>0</v>
      </c>
      <c r="J1389">
        <f t="shared" si="173"/>
        <v>0</v>
      </c>
      <c r="K1389">
        <f>J1389*Weighting!$W$21</f>
        <v>0</v>
      </c>
      <c r="M1389" s="14"/>
    </row>
    <row r="1390" spans="1:13" x14ac:dyDescent="0.25">
      <c r="A1390" s="32" t="str">
        <f>IF(Weighting!$P$22&gt;0,B1390,"")</f>
        <v/>
      </c>
      <c r="B1390" t="e">
        <f>Weighting!$C$22</f>
        <v>#DIV/0!</v>
      </c>
      <c r="C1390" t="e">
        <f>Weighting!$F$22</f>
        <v>#NUM!</v>
      </c>
      <c r="D1390" t="e">
        <f>IF(C1390=1,'Data Transformation'!$G$3+0.5*'Data Transformation'!$W$25,IF(C1391=1,D1391-'Data Transformation'!$W$25,FALSE))</f>
        <v>#NUM!</v>
      </c>
      <c r="E1390">
        <f t="array" ref="E1390">IF(ISLOGICAL(D1390),"",FREQUENCY(IF('Data Transformation'!$B$425:$B$8425='Bin Analysis'!$B1371,'Data Transformation'!$G$425:$G$8425),D1390))</f>
        <v>2001</v>
      </c>
      <c r="F1390">
        <f t="shared" si="171"/>
        <v>0</v>
      </c>
      <c r="G1390">
        <f>Weighting!$H$22</f>
        <v>0</v>
      </c>
      <c r="H1390">
        <f t="array" ref="H1390">FREQUENCY(IF('Data Transformation'!$B$4:$B$8425=B1371,'Data Transformation'!$G$4:$G$8425),'Bin Analysis'!$B1390)</f>
        <v>2073</v>
      </c>
      <c r="I1390">
        <f t="shared" si="172"/>
        <v>0</v>
      </c>
      <c r="J1390">
        <f t="shared" si="173"/>
        <v>0</v>
      </c>
      <c r="K1390">
        <f>J1390*Weighting!$W$22</f>
        <v>0</v>
      </c>
      <c r="M1390" s="14"/>
    </row>
    <row r="1391" spans="1:13" x14ac:dyDescent="0.25">
      <c r="A1391" s="32" t="str">
        <f>IF(Weighting!$P$23&gt;0,B1391,"")</f>
        <v/>
      </c>
      <c r="B1391" t="e">
        <f>Weighting!$C$23</f>
        <v>#DIV/0!</v>
      </c>
      <c r="C1391" t="e">
        <f>Weighting!$F$23</f>
        <v>#NUM!</v>
      </c>
      <c r="D1391" t="e">
        <f>IF(C1391=1,'Data Transformation'!$G$3+0.5*'Data Transformation'!$W$25,IF(C1392=1,D1392-'Data Transformation'!$W$25,FALSE))</f>
        <v>#NUM!</v>
      </c>
      <c r="E1391">
        <f t="array" ref="E1391">IF(ISLOGICAL(D1391),"",FREQUENCY(IF('Data Transformation'!$B$425:$B$8425='Bin Analysis'!$B1371,'Data Transformation'!$G$425:$G$8425),D1391))</f>
        <v>2001</v>
      </c>
      <c r="F1391">
        <f t="shared" si="171"/>
        <v>0</v>
      </c>
      <c r="G1391">
        <f>Weighting!$H$23</f>
        <v>0</v>
      </c>
      <c r="H1391">
        <f t="array" ref="H1391">FREQUENCY(IF('Data Transformation'!$B$4:$B$8425=B1371,'Data Transformation'!$G$4:$G$8425),'Bin Analysis'!$B1391)</f>
        <v>2073</v>
      </c>
      <c r="I1391">
        <f t="shared" si="172"/>
        <v>0</v>
      </c>
      <c r="J1391">
        <f t="shared" si="173"/>
        <v>0</v>
      </c>
      <c r="K1391">
        <f>J1391*Weighting!$W$23</f>
        <v>0</v>
      </c>
      <c r="M1391" s="14"/>
    </row>
    <row r="1392" spans="1:13" x14ac:dyDescent="0.25">
      <c r="A1392" s="32" t="str">
        <f>IF(Weighting!$P$24&gt;0,B1392,"")</f>
        <v/>
      </c>
      <c r="B1392" t="e">
        <f>Weighting!$C$24</f>
        <v>#DIV/0!</v>
      </c>
      <c r="C1392" t="e">
        <f>Weighting!$F$24</f>
        <v>#NUM!</v>
      </c>
      <c r="D1392" t="e">
        <f>IF(C1392=1,'Data Transformation'!$G$3+0.5*'Data Transformation'!$W$25,IF(C1393=1,D1393-'Data Transformation'!$W$25,FALSE))</f>
        <v>#NUM!</v>
      </c>
      <c r="E1392">
        <f t="array" ref="E1392">IF(ISLOGICAL(D1392),"",FREQUENCY(IF('Data Transformation'!$B$425:$B$8425='Bin Analysis'!$B1371,'Data Transformation'!$G$425:$G$8425),D1392))</f>
        <v>2001</v>
      </c>
      <c r="F1392">
        <f t="shared" si="171"/>
        <v>0</v>
      </c>
      <c r="G1392">
        <f>Weighting!$H$24</f>
        <v>0</v>
      </c>
      <c r="H1392">
        <f t="array" ref="H1392">FREQUENCY(IF('Data Transformation'!$B$4:$B$8425=B1371,'Data Transformation'!$G$4:$G$8425),'Bin Analysis'!$B1392)</f>
        <v>2073</v>
      </c>
      <c r="I1392">
        <f t="shared" si="172"/>
        <v>0</v>
      </c>
      <c r="J1392">
        <f t="shared" si="173"/>
        <v>0</v>
      </c>
      <c r="K1392">
        <f>J1392*Weighting!$W$24</f>
        <v>0</v>
      </c>
      <c r="M1392" s="14"/>
    </row>
    <row r="1393" spans="1:25" x14ac:dyDescent="0.25">
      <c r="A1393" s="32" t="str">
        <f>IF(Weighting!$P$25&gt;0,B1393,"")</f>
        <v/>
      </c>
      <c r="B1393" t="e">
        <f>Weighting!$C$25</f>
        <v>#DIV/0!</v>
      </c>
      <c r="C1393" t="e">
        <f>Weighting!$F$25</f>
        <v>#NUM!</v>
      </c>
      <c r="D1393" t="e">
        <f>IF(C1393=1,'Data Transformation'!$G$3+0.5*'Data Transformation'!$W$25,IF(C1394=1,D1394-'Data Transformation'!$W$25,FALSE))</f>
        <v>#NUM!</v>
      </c>
      <c r="E1393">
        <f t="array" ref="E1393">IF(ISLOGICAL(D1393),"",FREQUENCY(IF('Data Transformation'!$B$425:$B$8425='Bin Analysis'!$B1371,'Data Transformation'!$G$425:$G$8425),D1393))</f>
        <v>2001</v>
      </c>
      <c r="F1393">
        <f t="shared" si="171"/>
        <v>0</v>
      </c>
      <c r="G1393">
        <f>Weighting!$H$25</f>
        <v>0</v>
      </c>
      <c r="H1393">
        <f t="array" ref="H1393">FREQUENCY(IF('Data Transformation'!$B$4:$B$8425=B1371,'Data Transformation'!$G$4:$G$8425),'Bin Analysis'!$B1393)</f>
        <v>2073</v>
      </c>
      <c r="I1393">
        <f t="shared" si="172"/>
        <v>0</v>
      </c>
      <c r="J1393">
        <f t="shared" si="173"/>
        <v>0</v>
      </c>
      <c r="K1393">
        <f>J1393*Weighting!$W$25</f>
        <v>0</v>
      </c>
      <c r="M1393" s="14"/>
    </row>
    <row r="1394" spans="1:25" x14ac:dyDescent="0.25">
      <c r="O1394"/>
      <c r="P1394"/>
      <c r="Q1394"/>
      <c r="R1394"/>
    </row>
    <row r="1395" spans="1:25" ht="23.25" x14ac:dyDescent="0.35">
      <c r="A1395" s="21" t="s">
        <v>0</v>
      </c>
      <c r="B1395" s="21" t="str">
        <f>IFERROR(VLOOKUP(C1395,'Data Transformation'!$L$6:$M$426,2,FALSE),"")</f>
        <v/>
      </c>
      <c r="C1395" s="21">
        <f>C1371+1</f>
        <v>58</v>
      </c>
      <c r="D1395" s="21"/>
      <c r="E1395" s="21"/>
      <c r="F1395" s="21"/>
      <c r="G1395" s="21"/>
      <c r="H1395" s="22"/>
      <c r="I1395" s="22"/>
      <c r="J1395" s="22"/>
      <c r="K1395" s="21"/>
      <c r="L1395" s="21" t="str">
        <f>B1395</f>
        <v/>
      </c>
      <c r="M1395" s="23" t="e">
        <f>INDEX('Data Transformation'!$O$4:$O$424,MATCH($B1395,'Data Transformation'!$M$4:$M$424,0),MATCH($M$2,'Data Transformation'!$O$3,0))</f>
        <v>#N/A</v>
      </c>
      <c r="N1395" s="27" t="e">
        <f>IF('Input and Summary Results'!$J$16="minimum",'Bin Analysis'!X1396/(M1395-1),'Bin Analysis'!Y1395/('Bin Analysis'!M1395-1))</f>
        <v>#N/A</v>
      </c>
      <c r="O1395" s="27" t="e">
        <f>IF(M1395=FALSE,NA(),(VLOOKUP(1,C1398:K1417,4,FALSE))/(M1395-1))</f>
        <v>#N/A</v>
      </c>
      <c r="P1395" s="27" t="e">
        <f>IF(M1395=FALSE,NA(),SUM(J1398:J1417)/Weighting!$S$5)</f>
        <v>#N/A</v>
      </c>
      <c r="Q1395" s="27" t="e">
        <f>IF(M1395=FALSE,NA(),SUM(K1398:K1417)/Weighting!$S$6)</f>
        <v>#N/A</v>
      </c>
      <c r="R1395" s="27" t="e">
        <f>IF(M1395=FALSE,NA(),(VLOOKUP(1,G1398:K1417,3,FALSE))/(M1395-1))</f>
        <v>#N/A</v>
      </c>
      <c r="S1395" s="22" t="e">
        <f>IF(M1395=FALSE,NA(),IF(SUM(J1398:J1417)=2,"yes","no"))</f>
        <v>#N/A</v>
      </c>
      <c r="X1395" s="2" cm="2">
        <f t="array" ref="X1395:X1396">FREQUENCY(IF('Data Transformation'!$B$425:$B$6424='Bin Analysis'!L1395,'Data Transformation'!$G$425:$G$6424),'Data Transformation'!$U$11)</f>
        <v>0</v>
      </c>
      <c r="Y1395" s="2" cm="2">
        <f t="array" ref="Y1395:Y1396">FREQUENCY(IF('Data Transformation'!$B$425:$B$6424='Bin Analysis'!L1395,'Data Transformation'!$G$425:$G$6424),'Data Transformation'!$U$12)</f>
        <v>0</v>
      </c>
    </row>
    <row r="1396" spans="1:25" x14ac:dyDescent="0.25">
      <c r="A1396" s="14" t="s">
        <v>67</v>
      </c>
      <c r="B1396" t="s">
        <v>47</v>
      </c>
      <c r="C1396" t="s">
        <v>5</v>
      </c>
      <c r="D1396" t="s">
        <v>98</v>
      </c>
      <c r="E1396" t="s">
        <v>99</v>
      </c>
      <c r="F1396" t="s">
        <v>100</v>
      </c>
      <c r="G1396" t="s">
        <v>69</v>
      </c>
      <c r="H1396" t="s">
        <v>31</v>
      </c>
      <c r="I1396" t="s">
        <v>32</v>
      </c>
      <c r="J1396" t="s">
        <v>46</v>
      </c>
      <c r="K1396" s="14" t="s">
        <v>45</v>
      </c>
      <c r="M1396" s="14"/>
      <c r="X1396" s="2">
        <v>0</v>
      </c>
      <c r="Y1396" s="2">
        <v>0</v>
      </c>
    </row>
    <row r="1397" spans="1:25" x14ac:dyDescent="0.25">
      <c r="A1397" s="32"/>
      <c r="D1397" t="e">
        <f>IF(C1397=1,'Data Transformation'!$G$3+0.5*'Data Transformation'!$W$25,IF(C1398=1,D1398-'Data Transformation'!$W$25,FALSE))</f>
        <v>#NUM!</v>
      </c>
      <c r="E1397">
        <f t="array" ref="E1397">IF(ISLOGICAL(D1397),"",FREQUENCY(IF('Data Transformation'!$B$425:$B$8425='Bin Analysis'!$B1395,'Data Transformation'!$G$425:$G$8425),D1397))</f>
        <v>2001</v>
      </c>
      <c r="F1397" t="e">
        <f>IF(ISLOGICAL(D1397),"",E1397-E1396)</f>
        <v>#VALUE!</v>
      </c>
      <c r="M1397" s="14"/>
    </row>
    <row r="1398" spans="1:25" x14ac:dyDescent="0.25">
      <c r="A1398" s="32" t="e">
        <f>IF(Weighting!$P$6&gt;0,B1398,"")</f>
        <v>#NUM!</v>
      </c>
      <c r="B1398" t="e">
        <f>Weighting!$C$6</f>
        <v>#DIV/0!</v>
      </c>
      <c r="C1398" t="e">
        <f>Weighting!$F$6</f>
        <v>#NUM!</v>
      </c>
      <c r="D1398" t="e">
        <f>IF(C1398=1,'Data Transformation'!$G$3+0.5*'Data Transformation'!$W$25,IF(C1399=1,D1399-'Data Transformation'!$W$25,FALSE))</f>
        <v>#NUM!</v>
      </c>
      <c r="E1398">
        <f t="array" ref="E1398">IF(ISLOGICAL(D1398),"",FREQUENCY(IF('Data Transformation'!$B$425:$B$8425='Bin Analysis'!$B1395,'Data Transformation'!$G$425:$G$8425),D1398))</f>
        <v>2001</v>
      </c>
      <c r="F1398">
        <f>IF(ISLOGICAL(D1398),"",E1398-E1397)</f>
        <v>0</v>
      </c>
      <c r="G1398">
        <f>Weighting!$H$6</f>
        <v>1</v>
      </c>
      <c r="H1398">
        <f t="array" ref="H1398">FREQUENCY(IF('Data Transformation'!$B$4:$B$8425=B1395,'Data Transformation'!$G$4:$G$8425),'Bin Analysis'!$B1398)</f>
        <v>2073</v>
      </c>
      <c r="I1398">
        <f>H1398-H1397</f>
        <v>2073</v>
      </c>
      <c r="J1398">
        <f>IF(I1398=0,0,1)</f>
        <v>1</v>
      </c>
      <c r="K1398" t="e">
        <f>J1398*Weighting!$W$6</f>
        <v>#NUM!</v>
      </c>
      <c r="M1398" s="14"/>
    </row>
    <row r="1399" spans="1:25" x14ac:dyDescent="0.25">
      <c r="A1399" s="32" t="str">
        <f>IF(Weighting!$P$7&gt;0,B1399,"")</f>
        <v/>
      </c>
      <c r="B1399" t="e">
        <f>Weighting!$C$7</f>
        <v>#DIV/0!</v>
      </c>
      <c r="C1399" t="e">
        <f>Weighting!$F$7</f>
        <v>#NUM!</v>
      </c>
      <c r="D1399" t="e">
        <f>IF(C1399=1,'Data Transformation'!$G$3+0.5*'Data Transformation'!$W$25,IF(C1400=1,D1400-'Data Transformation'!$W$25,FALSE))</f>
        <v>#NUM!</v>
      </c>
      <c r="E1399">
        <f t="array" ref="E1399">IF(ISLOGICAL(D1399),"",FREQUENCY(IF('Data Transformation'!$B$425:$B$8425='Bin Analysis'!$B1395,'Data Transformation'!$G$425:$G$8425),D1399))</f>
        <v>2001</v>
      </c>
      <c r="F1399">
        <f t="shared" ref="F1399:F1417" si="174">IF(ISLOGICAL(D1399),"",E1399-E1398)</f>
        <v>0</v>
      </c>
      <c r="G1399">
        <f>Weighting!$H$7</f>
        <v>0</v>
      </c>
      <c r="H1399">
        <f t="array" ref="H1399">FREQUENCY(IF('Data Transformation'!$B$4:$B$8425=B1395,'Data Transformation'!$G$4:$G$8425),'Bin Analysis'!$B1399)</f>
        <v>2073</v>
      </c>
      <c r="I1399">
        <f t="shared" ref="I1399:I1417" si="175">H1399-H1398</f>
        <v>0</v>
      </c>
      <c r="J1399">
        <f>IF(I1399=0,0,1)</f>
        <v>0</v>
      </c>
      <c r="K1399">
        <f>J1399*Weighting!$W$7</f>
        <v>0</v>
      </c>
      <c r="M1399" s="14"/>
    </row>
    <row r="1400" spans="1:25" x14ac:dyDescent="0.25">
      <c r="A1400" s="32" t="str">
        <f>IF(Weighting!$P$8&gt;0,B1400,"")</f>
        <v/>
      </c>
      <c r="B1400" t="e">
        <f>Weighting!$C$8</f>
        <v>#DIV/0!</v>
      </c>
      <c r="C1400" t="e">
        <f>Weighting!$F$8</f>
        <v>#NUM!</v>
      </c>
      <c r="D1400" t="e">
        <f>IF(C1400=1,'Data Transformation'!$G$3+0.5*'Data Transformation'!$W$25,IF(C1401=1,D1401-'Data Transformation'!$W$25,FALSE))</f>
        <v>#NUM!</v>
      </c>
      <c r="E1400">
        <f t="array" ref="E1400">IF(ISLOGICAL(D1400),"",FREQUENCY(IF('Data Transformation'!$B$425:$B$8425='Bin Analysis'!$B1395,'Data Transformation'!$G$425:$G$8425),D1400))</f>
        <v>2001</v>
      </c>
      <c r="F1400">
        <f t="shared" si="174"/>
        <v>0</v>
      </c>
      <c r="G1400">
        <f>Weighting!$H$8</f>
        <v>0</v>
      </c>
      <c r="H1400">
        <f t="array" ref="H1400">FREQUENCY(IF('Data Transformation'!$B$4:$B$8425=B1395,'Data Transformation'!$G$4:$G$8425),'Bin Analysis'!$B1400)</f>
        <v>2073</v>
      </c>
      <c r="I1400">
        <f t="shared" si="175"/>
        <v>0</v>
      </c>
      <c r="J1400">
        <f t="shared" ref="J1400:J1417" si="176">IF(I1400=0,0,1)</f>
        <v>0</v>
      </c>
      <c r="K1400">
        <f>J1400*Weighting!$W$8</f>
        <v>0</v>
      </c>
      <c r="M1400" s="14"/>
    </row>
    <row r="1401" spans="1:25" x14ac:dyDescent="0.25">
      <c r="A1401" s="32" t="str">
        <f>IF(Weighting!$P$9&gt;0,B1401,"")</f>
        <v/>
      </c>
      <c r="B1401" s="50" t="e">
        <f>Weighting!$C$9</f>
        <v>#DIV/0!</v>
      </c>
      <c r="C1401" t="e">
        <f>Weighting!$F$9</f>
        <v>#NUM!</v>
      </c>
      <c r="D1401" t="e">
        <f>IF(C1401=1,'Data Transformation'!$G$3+0.5*'Data Transformation'!$W$25,IF(C1402=1,D1402-'Data Transformation'!$W$25,FALSE))</f>
        <v>#NUM!</v>
      </c>
      <c r="E1401">
        <f t="array" ref="E1401">IF(ISLOGICAL(D1401),"",FREQUENCY(IF('Data Transformation'!$B$425:$B$8425='Bin Analysis'!$B1395,'Data Transformation'!$G$425:$G$8425),D1401))</f>
        <v>2001</v>
      </c>
      <c r="F1401">
        <f t="shared" si="174"/>
        <v>0</v>
      </c>
      <c r="G1401">
        <f>Weighting!$H$9</f>
        <v>0</v>
      </c>
      <c r="H1401">
        <f t="array" ref="H1401">FREQUENCY(IF('Data Transformation'!$B$4:$B$8425=B1395,'Data Transformation'!$G$4:$G$8425),'Bin Analysis'!$B1401)</f>
        <v>2073</v>
      </c>
      <c r="I1401">
        <f t="shared" si="175"/>
        <v>0</v>
      </c>
      <c r="J1401">
        <f t="shared" si="176"/>
        <v>0</v>
      </c>
      <c r="K1401">
        <f>J1401*Weighting!$W$9</f>
        <v>0</v>
      </c>
      <c r="M1401" s="14"/>
    </row>
    <row r="1402" spans="1:25" x14ac:dyDescent="0.25">
      <c r="A1402" s="32" t="str">
        <f>IF(Weighting!$P$10&gt;0,B1402,"")</f>
        <v/>
      </c>
      <c r="B1402" t="e">
        <f>Weighting!$C$10</f>
        <v>#DIV/0!</v>
      </c>
      <c r="C1402" t="e">
        <f>Weighting!$F$10</f>
        <v>#NUM!</v>
      </c>
      <c r="D1402" t="e">
        <f>IF(C1402=1,'Data Transformation'!$G$3+0.5*'Data Transformation'!$W$25,IF(C1403=1,D1403-'Data Transformation'!$W$25,FALSE))</f>
        <v>#NUM!</v>
      </c>
      <c r="E1402">
        <f t="array" ref="E1402">IF(ISLOGICAL(D1402),"",FREQUENCY(IF('Data Transformation'!$B$425:$B$8425='Bin Analysis'!$B1395,'Data Transformation'!$G$425:$G$8425),D1402))</f>
        <v>2001</v>
      </c>
      <c r="F1402">
        <f t="shared" si="174"/>
        <v>0</v>
      </c>
      <c r="G1402">
        <f>Weighting!$H$10</f>
        <v>0</v>
      </c>
      <c r="H1402">
        <f t="array" ref="H1402">FREQUENCY(IF('Data Transformation'!$B$4:$B$8425=B1395,'Data Transformation'!$G$4:$G$8425),'Bin Analysis'!$B1402)</f>
        <v>2073</v>
      </c>
      <c r="I1402">
        <f t="shared" si="175"/>
        <v>0</v>
      </c>
      <c r="J1402">
        <f t="shared" si="176"/>
        <v>0</v>
      </c>
      <c r="K1402">
        <f>J1402*Weighting!$W$10</f>
        <v>0</v>
      </c>
      <c r="M1402" s="14"/>
    </row>
    <row r="1403" spans="1:25" x14ac:dyDescent="0.25">
      <c r="A1403" s="32" t="str">
        <f>IF(Weighting!$P$11&gt;0,B1403,"")</f>
        <v/>
      </c>
      <c r="B1403" t="e">
        <f>Weighting!$C$11</f>
        <v>#DIV/0!</v>
      </c>
      <c r="C1403" t="e">
        <f>Weighting!$F$11</f>
        <v>#NUM!</v>
      </c>
      <c r="D1403" t="e">
        <f>IF(C1403=1,'Data Transformation'!$G$3+0.5*'Data Transformation'!$W$25,IF(C1404=1,D1404-'Data Transformation'!$W$25,FALSE))</f>
        <v>#NUM!</v>
      </c>
      <c r="E1403">
        <f t="array" ref="E1403">IF(ISLOGICAL(D1403),"",FREQUENCY(IF('Data Transformation'!$B$425:$B$8425='Bin Analysis'!$B1395,'Data Transformation'!$G$425:$G$8425),D1403))</f>
        <v>2001</v>
      </c>
      <c r="F1403">
        <f t="shared" si="174"/>
        <v>0</v>
      </c>
      <c r="G1403">
        <f>Weighting!$H$11</f>
        <v>0</v>
      </c>
      <c r="H1403">
        <f t="array" ref="H1403">FREQUENCY(IF('Data Transformation'!$B$4:$B$8425=B1395,'Data Transformation'!$G$4:$G$8425),'Bin Analysis'!$B1403)</f>
        <v>2073</v>
      </c>
      <c r="I1403">
        <f t="shared" si="175"/>
        <v>0</v>
      </c>
      <c r="J1403">
        <f t="shared" si="176"/>
        <v>0</v>
      </c>
      <c r="K1403">
        <f>J1403*Weighting!$W$11</f>
        <v>0</v>
      </c>
      <c r="M1403" s="14"/>
    </row>
    <row r="1404" spans="1:25" x14ac:dyDescent="0.25">
      <c r="A1404" s="32" t="str">
        <f>IF(Weighting!$P$12&gt;0,B1404,"")</f>
        <v/>
      </c>
      <c r="B1404" t="e">
        <f>Weighting!$C$12</f>
        <v>#DIV/0!</v>
      </c>
      <c r="C1404" t="e">
        <f>Weighting!$F$12</f>
        <v>#NUM!</v>
      </c>
      <c r="D1404" t="e">
        <f>IF(C1404=1,'Data Transformation'!$G$3+0.5*'Data Transformation'!$W$25,IF(C1405=1,D1405-'Data Transformation'!$W$25,FALSE))</f>
        <v>#NUM!</v>
      </c>
      <c r="E1404">
        <f t="array" ref="E1404">IF(ISLOGICAL(D1404),"",FREQUENCY(IF('Data Transformation'!$B$425:$B$8425='Bin Analysis'!$B1395,'Data Transformation'!$G$425:$G$8425),D1404))</f>
        <v>2001</v>
      </c>
      <c r="F1404">
        <f t="shared" si="174"/>
        <v>0</v>
      </c>
      <c r="G1404">
        <f>Weighting!$H$12</f>
        <v>0</v>
      </c>
      <c r="H1404">
        <f t="array" ref="H1404">FREQUENCY(IF('Data Transformation'!$B$4:$B$8425=B1395,'Data Transformation'!$G$4:$G$8425),'Bin Analysis'!$B1404)</f>
        <v>2073</v>
      </c>
      <c r="I1404">
        <f t="shared" si="175"/>
        <v>0</v>
      </c>
      <c r="J1404">
        <f t="shared" si="176"/>
        <v>0</v>
      </c>
      <c r="K1404">
        <f>J1404*Weighting!$W$12</f>
        <v>0</v>
      </c>
      <c r="M1404" s="14"/>
    </row>
    <row r="1405" spans="1:25" x14ac:dyDescent="0.25">
      <c r="A1405" s="32" t="str">
        <f>IF(Weighting!$P$13&gt;0,B1405,"")</f>
        <v/>
      </c>
      <c r="B1405" t="e">
        <f>Weighting!$C$13</f>
        <v>#DIV/0!</v>
      </c>
      <c r="C1405" t="e">
        <f>Weighting!$F$13</f>
        <v>#NUM!</v>
      </c>
      <c r="D1405" t="e">
        <f>IF(C1405=1,'Data Transformation'!$G$3+0.5*'Data Transformation'!$W$25,IF(C1406=1,D1406-'Data Transformation'!$W$25,FALSE))</f>
        <v>#NUM!</v>
      </c>
      <c r="E1405">
        <f t="array" ref="E1405">IF(ISLOGICAL(D1405),"",FREQUENCY(IF('Data Transformation'!$B$425:$B$8425='Bin Analysis'!$B1395,'Data Transformation'!$G$425:$G$8425),D1405))</f>
        <v>2001</v>
      </c>
      <c r="F1405">
        <f t="shared" si="174"/>
        <v>0</v>
      </c>
      <c r="G1405">
        <f>Weighting!$H$13</f>
        <v>0</v>
      </c>
      <c r="H1405">
        <f t="array" ref="H1405">FREQUENCY(IF('Data Transformation'!$B$4:$B$8425=B1395,'Data Transformation'!$G$4:$G$8425),'Bin Analysis'!$B1405)</f>
        <v>2073</v>
      </c>
      <c r="I1405">
        <f t="shared" si="175"/>
        <v>0</v>
      </c>
      <c r="J1405">
        <f t="shared" si="176"/>
        <v>0</v>
      </c>
      <c r="K1405">
        <f>J1405*Weighting!$W$13</f>
        <v>0</v>
      </c>
      <c r="M1405" s="14"/>
    </row>
    <row r="1406" spans="1:25" x14ac:dyDescent="0.25">
      <c r="A1406" s="32" t="str">
        <f>IF(Weighting!$P$14&gt;0,B1406,"")</f>
        <v/>
      </c>
      <c r="B1406" t="e">
        <f>Weighting!$C$14</f>
        <v>#DIV/0!</v>
      </c>
      <c r="C1406" t="e">
        <f>Weighting!$F$14</f>
        <v>#NUM!</v>
      </c>
      <c r="D1406" t="e">
        <f>IF(C1406=1,'Data Transformation'!$G$3+0.5*'Data Transformation'!$W$25,IF(C1407=1,D1407-'Data Transformation'!$W$25,FALSE))</f>
        <v>#NUM!</v>
      </c>
      <c r="E1406">
        <f t="array" ref="E1406">IF(ISLOGICAL(D1406),"",FREQUENCY(IF('Data Transformation'!$B$425:$B$8425='Bin Analysis'!$B1395,'Data Transformation'!$G$425:$G$8425),D1406))</f>
        <v>2001</v>
      </c>
      <c r="F1406">
        <f t="shared" si="174"/>
        <v>0</v>
      </c>
      <c r="G1406">
        <f>Weighting!$H$14</f>
        <v>0</v>
      </c>
      <c r="H1406">
        <f t="array" ref="H1406">FREQUENCY(IF('Data Transformation'!$B$4:$B$8425=B1395,'Data Transformation'!$G$4:$G$8425),'Bin Analysis'!$B1406)</f>
        <v>2073</v>
      </c>
      <c r="I1406">
        <f t="shared" si="175"/>
        <v>0</v>
      </c>
      <c r="J1406">
        <f t="shared" si="176"/>
        <v>0</v>
      </c>
      <c r="K1406">
        <f>J1406*Weighting!$W$14</f>
        <v>0</v>
      </c>
      <c r="M1406" s="14"/>
    </row>
    <row r="1407" spans="1:25" x14ac:dyDescent="0.25">
      <c r="A1407" s="32" t="str">
        <f>IF(Weighting!$P$15&gt;0,B1407,"")</f>
        <v/>
      </c>
      <c r="B1407" t="e">
        <f>Weighting!$C$15</f>
        <v>#DIV/0!</v>
      </c>
      <c r="C1407" t="e">
        <f>Weighting!$F$15</f>
        <v>#NUM!</v>
      </c>
      <c r="D1407" t="e">
        <f>IF(C1407=1,'Data Transformation'!$G$3+0.5*'Data Transformation'!$W$25,IF(C1408=1,D1408-'Data Transformation'!$W$25,FALSE))</f>
        <v>#NUM!</v>
      </c>
      <c r="E1407">
        <f t="array" ref="E1407">IF(ISLOGICAL(D1407),"",FREQUENCY(IF('Data Transformation'!$B$425:$B$8425='Bin Analysis'!$B1395,'Data Transformation'!$G$425:$G$8425),D1407))</f>
        <v>2001</v>
      </c>
      <c r="F1407">
        <f t="shared" si="174"/>
        <v>0</v>
      </c>
      <c r="G1407">
        <f>Weighting!$H$15</f>
        <v>0</v>
      </c>
      <c r="H1407">
        <f t="array" ref="H1407">FREQUENCY(IF('Data Transformation'!$B$4:$B$8425=B1395,'Data Transformation'!$G$4:$G$8425),'Bin Analysis'!$B1407)</f>
        <v>2073</v>
      </c>
      <c r="I1407">
        <f t="shared" si="175"/>
        <v>0</v>
      </c>
      <c r="J1407">
        <f t="shared" si="176"/>
        <v>0</v>
      </c>
      <c r="K1407">
        <f>J1407*Weighting!$W$15</f>
        <v>0</v>
      </c>
      <c r="M1407" s="14"/>
    </row>
    <row r="1408" spans="1:25" x14ac:dyDescent="0.25">
      <c r="A1408" s="32" t="str">
        <f>IF(Weighting!$P$16&gt;0,B1408,"")</f>
        <v/>
      </c>
      <c r="B1408" t="e">
        <f>Weighting!$C$16</f>
        <v>#DIV/0!</v>
      </c>
      <c r="C1408" t="e">
        <f>Weighting!$F$16</f>
        <v>#NUM!</v>
      </c>
      <c r="D1408" t="e">
        <f>IF(C1408=1,'Data Transformation'!$G$3+0.5*'Data Transformation'!$W$25,IF(C1409=1,D1409-'Data Transformation'!$W$25,FALSE))</f>
        <v>#NUM!</v>
      </c>
      <c r="E1408">
        <f t="array" ref="E1408">IF(ISLOGICAL(D1408),"",FREQUENCY(IF('Data Transformation'!$B$425:$B$8425='Bin Analysis'!$B1395,'Data Transformation'!$G$425:$G$8425),D1408))</f>
        <v>2001</v>
      </c>
      <c r="F1408">
        <f t="shared" si="174"/>
        <v>0</v>
      </c>
      <c r="G1408">
        <f>Weighting!$H$16</f>
        <v>0</v>
      </c>
      <c r="H1408">
        <f t="array" ref="H1408">FREQUENCY(IF('Data Transformation'!$B$4:$B$8425=B1395,'Data Transformation'!$G$4:$G$8425),'Bin Analysis'!$B1408)</f>
        <v>2073</v>
      </c>
      <c r="I1408">
        <f t="shared" si="175"/>
        <v>0</v>
      </c>
      <c r="J1408">
        <f t="shared" si="176"/>
        <v>0</v>
      </c>
      <c r="K1408">
        <f>J1408*Weighting!$W$16</f>
        <v>0</v>
      </c>
      <c r="M1408" s="14"/>
    </row>
    <row r="1409" spans="1:25" x14ac:dyDescent="0.25">
      <c r="A1409" s="32" t="str">
        <f>IF(Weighting!$P$17&gt;0,B1409,"")</f>
        <v/>
      </c>
      <c r="B1409" t="e">
        <f>Weighting!$C$17</f>
        <v>#DIV/0!</v>
      </c>
      <c r="C1409" t="e">
        <f>Weighting!$F$17</f>
        <v>#NUM!</v>
      </c>
      <c r="D1409" t="e">
        <f>IF(C1409=1,'Data Transformation'!$G$3+0.5*'Data Transformation'!$W$25,IF(C1410=1,D1410-'Data Transformation'!$W$25,FALSE))</f>
        <v>#NUM!</v>
      </c>
      <c r="E1409">
        <f t="array" ref="E1409">IF(ISLOGICAL(D1409),"",FREQUENCY(IF('Data Transformation'!$B$425:$B$8425='Bin Analysis'!$B1395,'Data Transformation'!$G$425:$G$8425),D1409))</f>
        <v>2001</v>
      </c>
      <c r="F1409">
        <f t="shared" si="174"/>
        <v>0</v>
      </c>
      <c r="G1409">
        <f>Weighting!$H$17</f>
        <v>0</v>
      </c>
      <c r="H1409">
        <f t="array" ref="H1409">FREQUENCY(IF('Data Transformation'!$B$4:$B$8425=B1395,'Data Transformation'!$G$4:$G$8425),'Bin Analysis'!$B1409)</f>
        <v>2073</v>
      </c>
      <c r="I1409">
        <f t="shared" si="175"/>
        <v>0</v>
      </c>
      <c r="J1409">
        <f t="shared" si="176"/>
        <v>0</v>
      </c>
      <c r="K1409">
        <f>J1409*Weighting!$W$17</f>
        <v>0</v>
      </c>
      <c r="M1409" s="14"/>
    </row>
    <row r="1410" spans="1:25" x14ac:dyDescent="0.25">
      <c r="A1410" s="32" t="str">
        <f>IF(Weighting!$P$18&gt;0,B1410,"")</f>
        <v/>
      </c>
      <c r="B1410" t="e">
        <f>Weighting!$C$18</f>
        <v>#DIV/0!</v>
      </c>
      <c r="C1410" t="e">
        <f>Weighting!$F$18</f>
        <v>#NUM!</v>
      </c>
      <c r="D1410" t="e">
        <f>IF(C1410=1,'Data Transformation'!$G$3+0.5*'Data Transformation'!$W$25,IF(C1411=1,D1411-'Data Transformation'!$W$25,FALSE))</f>
        <v>#NUM!</v>
      </c>
      <c r="E1410">
        <f t="array" ref="E1410">IF(ISLOGICAL(D1410),"",FREQUENCY(IF('Data Transformation'!$B$425:$B$8425='Bin Analysis'!$B1395,'Data Transformation'!$G$425:$G$8425),D1410))</f>
        <v>2001</v>
      </c>
      <c r="F1410">
        <f t="shared" si="174"/>
        <v>0</v>
      </c>
      <c r="G1410">
        <f>Weighting!$H$18</f>
        <v>0</v>
      </c>
      <c r="H1410">
        <f t="array" ref="H1410">FREQUENCY(IF('Data Transformation'!$B$4:$B$8425=B1395,'Data Transformation'!$G$4:$G$8425),'Bin Analysis'!$B1410)</f>
        <v>2073</v>
      </c>
      <c r="I1410">
        <f t="shared" si="175"/>
        <v>0</v>
      </c>
      <c r="J1410">
        <f t="shared" si="176"/>
        <v>0</v>
      </c>
      <c r="K1410">
        <f>J1410*Weighting!$W$18</f>
        <v>0</v>
      </c>
      <c r="M1410" s="14"/>
    </row>
    <row r="1411" spans="1:25" x14ac:dyDescent="0.25">
      <c r="A1411" s="32" t="str">
        <f>IF(Weighting!$P$19&gt;0,B1411,"")</f>
        <v/>
      </c>
      <c r="B1411" t="e">
        <f>Weighting!$C$19</f>
        <v>#DIV/0!</v>
      </c>
      <c r="C1411" t="e">
        <f>Weighting!$F$19</f>
        <v>#NUM!</v>
      </c>
      <c r="D1411" t="e">
        <f>IF(C1411=1,'Data Transformation'!$G$3+0.5*'Data Transformation'!$W$25,IF(C1412=1,D1412-'Data Transformation'!$W$25,FALSE))</f>
        <v>#NUM!</v>
      </c>
      <c r="E1411">
        <f t="array" ref="E1411">IF(ISLOGICAL(D1411),"",FREQUENCY(IF('Data Transformation'!$B$425:$B$8425='Bin Analysis'!$B1395,'Data Transformation'!$G$425:$G$8425),D1411))</f>
        <v>2001</v>
      </c>
      <c r="F1411">
        <f t="shared" si="174"/>
        <v>0</v>
      </c>
      <c r="G1411">
        <f>Weighting!$H$19</f>
        <v>0</v>
      </c>
      <c r="H1411">
        <f t="array" ref="H1411">FREQUENCY(IF('Data Transformation'!$B$4:$B$8425=B1395,'Data Transformation'!$G$4:$G$8425),'Bin Analysis'!$B1411)</f>
        <v>2073</v>
      </c>
      <c r="I1411">
        <f t="shared" si="175"/>
        <v>0</v>
      </c>
      <c r="J1411">
        <f t="shared" si="176"/>
        <v>0</v>
      </c>
      <c r="K1411">
        <f>J1411*Weighting!$W$19</f>
        <v>0</v>
      </c>
      <c r="M1411" s="14"/>
    </row>
    <row r="1412" spans="1:25" x14ac:dyDescent="0.25">
      <c r="A1412" s="32" t="str">
        <f>IF(Weighting!$P$20&gt;0,B1412,"")</f>
        <v/>
      </c>
      <c r="B1412" t="e">
        <f>Weighting!$C$20</f>
        <v>#DIV/0!</v>
      </c>
      <c r="C1412" t="e">
        <f>Weighting!$F$20</f>
        <v>#NUM!</v>
      </c>
      <c r="D1412" t="e">
        <f>IF(C1412=1,'Data Transformation'!$G$3+0.5*'Data Transformation'!$W$25,IF(C1413=1,D1413-'Data Transformation'!$W$25,FALSE))</f>
        <v>#NUM!</v>
      </c>
      <c r="E1412">
        <f t="array" ref="E1412">IF(ISLOGICAL(D1412),"",FREQUENCY(IF('Data Transformation'!$B$425:$B$8425='Bin Analysis'!$B1395,'Data Transformation'!$G$425:$G$8425),D1412))</f>
        <v>2001</v>
      </c>
      <c r="F1412">
        <f t="shared" si="174"/>
        <v>0</v>
      </c>
      <c r="G1412">
        <f>Weighting!$H$20</f>
        <v>0</v>
      </c>
      <c r="H1412">
        <f t="array" ref="H1412">FREQUENCY(IF('Data Transformation'!$B$4:$B$8425=B1395,'Data Transformation'!$G$4:$G$8425),'Bin Analysis'!$B1412)</f>
        <v>2073</v>
      </c>
      <c r="I1412">
        <f t="shared" si="175"/>
        <v>0</v>
      </c>
      <c r="J1412">
        <f t="shared" si="176"/>
        <v>0</v>
      </c>
      <c r="K1412">
        <f>J1412*Weighting!$W$20</f>
        <v>0</v>
      </c>
      <c r="M1412" s="14"/>
    </row>
    <row r="1413" spans="1:25" x14ac:dyDescent="0.25">
      <c r="A1413" s="32" t="str">
        <f>IF(Weighting!$P$21&gt;0,B1413,"")</f>
        <v/>
      </c>
      <c r="B1413" t="e">
        <f>Weighting!$C$21</f>
        <v>#DIV/0!</v>
      </c>
      <c r="C1413" t="e">
        <f>Weighting!$F$21</f>
        <v>#NUM!</v>
      </c>
      <c r="D1413" t="e">
        <f>IF(C1413=1,'Data Transformation'!$G$3+0.5*'Data Transformation'!$W$25,IF(C1414=1,D1414-'Data Transformation'!$W$25,FALSE))</f>
        <v>#NUM!</v>
      </c>
      <c r="E1413">
        <f t="array" ref="E1413">IF(ISLOGICAL(D1413),"",FREQUENCY(IF('Data Transformation'!$B$425:$B$8425='Bin Analysis'!$B1395,'Data Transformation'!$G$425:$G$8425),D1413))</f>
        <v>2001</v>
      </c>
      <c r="F1413">
        <f t="shared" si="174"/>
        <v>0</v>
      </c>
      <c r="G1413">
        <f>Weighting!$H$21</f>
        <v>0</v>
      </c>
      <c r="H1413">
        <f t="array" ref="H1413">FREQUENCY(IF('Data Transformation'!$B$4:$B$8425=B1395,'Data Transformation'!$G$4:$G$8425),'Bin Analysis'!$B1413)</f>
        <v>2073</v>
      </c>
      <c r="I1413">
        <f t="shared" si="175"/>
        <v>0</v>
      </c>
      <c r="J1413">
        <f t="shared" si="176"/>
        <v>0</v>
      </c>
      <c r="K1413">
        <f>J1413*Weighting!$W$21</f>
        <v>0</v>
      </c>
      <c r="M1413" s="14"/>
    </row>
    <row r="1414" spans="1:25" x14ac:dyDescent="0.25">
      <c r="A1414" s="32" t="str">
        <f>IF(Weighting!$P$22&gt;0,B1414,"")</f>
        <v/>
      </c>
      <c r="B1414" t="e">
        <f>Weighting!$C$22</f>
        <v>#DIV/0!</v>
      </c>
      <c r="C1414" t="e">
        <f>Weighting!$F$22</f>
        <v>#NUM!</v>
      </c>
      <c r="D1414" t="e">
        <f>IF(C1414=1,'Data Transformation'!$G$3+0.5*'Data Transformation'!$W$25,IF(C1415=1,D1415-'Data Transformation'!$W$25,FALSE))</f>
        <v>#NUM!</v>
      </c>
      <c r="E1414">
        <f t="array" ref="E1414">IF(ISLOGICAL(D1414),"",FREQUENCY(IF('Data Transformation'!$B$425:$B$8425='Bin Analysis'!$B1395,'Data Transformation'!$G$425:$G$8425),D1414))</f>
        <v>2001</v>
      </c>
      <c r="F1414">
        <f t="shared" si="174"/>
        <v>0</v>
      </c>
      <c r="G1414">
        <f>Weighting!$H$22</f>
        <v>0</v>
      </c>
      <c r="H1414">
        <f t="array" ref="H1414">FREQUENCY(IF('Data Transformation'!$B$4:$B$8425=B1395,'Data Transformation'!$G$4:$G$8425),'Bin Analysis'!$B1414)</f>
        <v>2073</v>
      </c>
      <c r="I1414">
        <f t="shared" si="175"/>
        <v>0</v>
      </c>
      <c r="J1414">
        <f t="shared" si="176"/>
        <v>0</v>
      </c>
      <c r="K1414">
        <f>J1414*Weighting!$W$22</f>
        <v>0</v>
      </c>
      <c r="M1414" s="14"/>
    </row>
    <row r="1415" spans="1:25" x14ac:dyDescent="0.25">
      <c r="A1415" s="32" t="str">
        <f>IF(Weighting!$P$23&gt;0,B1415,"")</f>
        <v/>
      </c>
      <c r="B1415" t="e">
        <f>Weighting!$C$23</f>
        <v>#DIV/0!</v>
      </c>
      <c r="C1415" t="e">
        <f>Weighting!$F$23</f>
        <v>#NUM!</v>
      </c>
      <c r="D1415" t="e">
        <f>IF(C1415=1,'Data Transformation'!$G$3+0.5*'Data Transformation'!$W$25,IF(C1416=1,D1416-'Data Transformation'!$W$25,FALSE))</f>
        <v>#NUM!</v>
      </c>
      <c r="E1415">
        <f t="array" ref="E1415">IF(ISLOGICAL(D1415),"",FREQUENCY(IF('Data Transformation'!$B$425:$B$8425='Bin Analysis'!$B1395,'Data Transformation'!$G$425:$G$8425),D1415))</f>
        <v>2001</v>
      </c>
      <c r="F1415">
        <f t="shared" si="174"/>
        <v>0</v>
      </c>
      <c r="G1415">
        <f>Weighting!$H$23</f>
        <v>0</v>
      </c>
      <c r="H1415">
        <f t="array" ref="H1415">FREQUENCY(IF('Data Transformation'!$B$4:$B$8425=B1395,'Data Transformation'!$G$4:$G$8425),'Bin Analysis'!$B1415)</f>
        <v>2073</v>
      </c>
      <c r="I1415">
        <f t="shared" si="175"/>
        <v>0</v>
      </c>
      <c r="J1415">
        <f t="shared" si="176"/>
        <v>0</v>
      </c>
      <c r="K1415">
        <f>J1415*Weighting!$W$23</f>
        <v>0</v>
      </c>
      <c r="M1415" s="14"/>
    </row>
    <row r="1416" spans="1:25" x14ac:dyDescent="0.25">
      <c r="A1416" s="32" t="str">
        <f>IF(Weighting!$P$24&gt;0,B1416,"")</f>
        <v/>
      </c>
      <c r="B1416" t="e">
        <f>Weighting!$C$24</f>
        <v>#DIV/0!</v>
      </c>
      <c r="C1416" t="e">
        <f>Weighting!$F$24</f>
        <v>#NUM!</v>
      </c>
      <c r="D1416" t="e">
        <f>IF(C1416=1,'Data Transformation'!$G$3+0.5*'Data Transformation'!$W$25,IF(C1417=1,D1417-'Data Transformation'!$W$25,FALSE))</f>
        <v>#NUM!</v>
      </c>
      <c r="E1416">
        <f t="array" ref="E1416">IF(ISLOGICAL(D1416),"",FREQUENCY(IF('Data Transformation'!$B$425:$B$8425='Bin Analysis'!$B1395,'Data Transformation'!$G$425:$G$8425),D1416))</f>
        <v>2001</v>
      </c>
      <c r="F1416">
        <f t="shared" si="174"/>
        <v>0</v>
      </c>
      <c r="G1416">
        <f>Weighting!$H$24</f>
        <v>0</v>
      </c>
      <c r="H1416">
        <f t="array" ref="H1416">FREQUENCY(IF('Data Transformation'!$B$4:$B$8425=B1395,'Data Transformation'!$G$4:$G$8425),'Bin Analysis'!$B1416)</f>
        <v>2073</v>
      </c>
      <c r="I1416">
        <f t="shared" si="175"/>
        <v>0</v>
      </c>
      <c r="J1416">
        <f t="shared" si="176"/>
        <v>0</v>
      </c>
      <c r="K1416">
        <f>J1416*Weighting!$W$24</f>
        <v>0</v>
      </c>
      <c r="M1416" s="14"/>
    </row>
    <row r="1417" spans="1:25" x14ac:dyDescent="0.25">
      <c r="A1417" s="32" t="str">
        <f>IF(Weighting!$P$25&gt;0,B1417,"")</f>
        <v/>
      </c>
      <c r="B1417" t="e">
        <f>Weighting!$C$25</f>
        <v>#DIV/0!</v>
      </c>
      <c r="C1417" t="e">
        <f>Weighting!$F$25</f>
        <v>#NUM!</v>
      </c>
      <c r="D1417" t="e">
        <f>IF(C1417=1,'Data Transformation'!$G$3+0.5*'Data Transformation'!$W$25,IF(C1418=1,D1418-'Data Transformation'!$W$25,FALSE))</f>
        <v>#NUM!</v>
      </c>
      <c r="E1417">
        <f t="array" ref="E1417">IF(ISLOGICAL(D1417),"",FREQUENCY(IF('Data Transformation'!$B$425:$B$8425='Bin Analysis'!$B1395,'Data Transformation'!$G$425:$G$8425),D1417))</f>
        <v>2001</v>
      </c>
      <c r="F1417">
        <f t="shared" si="174"/>
        <v>0</v>
      </c>
      <c r="G1417">
        <f>Weighting!$H$25</f>
        <v>0</v>
      </c>
      <c r="H1417">
        <f t="array" ref="H1417">FREQUENCY(IF('Data Transformation'!$B$4:$B$8425=B1395,'Data Transformation'!$G$4:$G$8425),'Bin Analysis'!$B1417)</f>
        <v>2073</v>
      </c>
      <c r="I1417">
        <f t="shared" si="175"/>
        <v>0</v>
      </c>
      <c r="J1417">
        <f t="shared" si="176"/>
        <v>0</v>
      </c>
      <c r="K1417">
        <f>J1417*Weighting!$W$25</f>
        <v>0</v>
      </c>
      <c r="M1417" s="14"/>
    </row>
    <row r="1418" spans="1:25" x14ac:dyDescent="0.25">
      <c r="O1418"/>
      <c r="P1418"/>
      <c r="Q1418"/>
      <c r="R1418"/>
    </row>
    <row r="1419" spans="1:25" ht="23.25" x14ac:dyDescent="0.35">
      <c r="A1419" s="21" t="s">
        <v>0</v>
      </c>
      <c r="B1419" s="21" t="str">
        <f>IFERROR(VLOOKUP(C1419,'Data Transformation'!$L$6:$M$426,2,FALSE),"")</f>
        <v/>
      </c>
      <c r="C1419" s="21">
        <f>C1395+1</f>
        <v>59</v>
      </c>
      <c r="D1419" s="21"/>
      <c r="E1419" s="21"/>
      <c r="F1419" s="21"/>
      <c r="G1419" s="21"/>
      <c r="H1419" s="22"/>
      <c r="I1419" s="22"/>
      <c r="J1419" s="22"/>
      <c r="K1419" s="21"/>
      <c r="L1419" s="21" t="str">
        <f>B1419</f>
        <v/>
      </c>
      <c r="M1419" s="23" t="e">
        <f>INDEX('Data Transformation'!$O$4:$O$424,MATCH($B1419,'Data Transformation'!$M$4:$M$424,0),MATCH($M$2,'Data Transformation'!$O$3,0))</f>
        <v>#N/A</v>
      </c>
      <c r="N1419" s="27" t="e">
        <f>IF('Input and Summary Results'!$J$16="minimum",'Bin Analysis'!X1420/(M1419-1),'Bin Analysis'!Y1419/('Bin Analysis'!M1419-1))</f>
        <v>#N/A</v>
      </c>
      <c r="O1419" s="27" t="e">
        <f>IF(M1419=FALSE,NA(),(VLOOKUP(1,C1422:K1441,4,FALSE))/(M1419-1))</f>
        <v>#N/A</v>
      </c>
      <c r="P1419" s="27" t="e">
        <f>IF(M1419=FALSE,NA(),SUM(J1422:J1441)/Weighting!$S$5)</f>
        <v>#N/A</v>
      </c>
      <c r="Q1419" s="27" t="e">
        <f>IF(M1419=FALSE,NA(),SUM(K1422:K1441)/Weighting!$S$6)</f>
        <v>#N/A</v>
      </c>
      <c r="R1419" s="27" t="e">
        <f>IF(M1419=FALSE,NA(),(VLOOKUP(1,G1422:K1441,3,FALSE))/(M1419-1))</f>
        <v>#N/A</v>
      </c>
      <c r="S1419" s="22" t="e">
        <f>IF(M1419=FALSE,NA(),IF(SUM(J1422:J1441)=2,"yes","no"))</f>
        <v>#N/A</v>
      </c>
      <c r="X1419" s="2" cm="2">
        <f t="array" ref="X1419:X1420">FREQUENCY(IF('Data Transformation'!$B$425:$B$6424='Bin Analysis'!L1419,'Data Transformation'!$G$425:$G$6424),'Data Transformation'!$U$11)</f>
        <v>0</v>
      </c>
      <c r="Y1419" s="2" cm="2">
        <f t="array" ref="Y1419:Y1420">FREQUENCY(IF('Data Transformation'!$B$425:$B$6424='Bin Analysis'!L1419,'Data Transformation'!$G$425:$G$6424),'Data Transformation'!$U$12)</f>
        <v>0</v>
      </c>
    </row>
    <row r="1420" spans="1:25" x14ac:dyDescent="0.25">
      <c r="A1420" s="14" t="s">
        <v>67</v>
      </c>
      <c r="B1420" t="s">
        <v>47</v>
      </c>
      <c r="C1420" t="s">
        <v>5</v>
      </c>
      <c r="D1420" t="s">
        <v>98</v>
      </c>
      <c r="E1420" t="s">
        <v>99</v>
      </c>
      <c r="F1420" t="s">
        <v>100</v>
      </c>
      <c r="G1420" t="s">
        <v>69</v>
      </c>
      <c r="H1420" t="s">
        <v>31</v>
      </c>
      <c r="I1420" t="s">
        <v>32</v>
      </c>
      <c r="J1420" t="s">
        <v>46</v>
      </c>
      <c r="K1420" s="14" t="s">
        <v>45</v>
      </c>
      <c r="M1420" s="14"/>
      <c r="X1420" s="2">
        <v>0</v>
      </c>
      <c r="Y1420" s="2">
        <v>0</v>
      </c>
    </row>
    <row r="1421" spans="1:25" x14ac:dyDescent="0.25">
      <c r="A1421" s="32"/>
      <c r="D1421" t="e">
        <f>IF(C1421=1,'Data Transformation'!$G$3+0.5*'Data Transformation'!$W$25,IF(C1422=1,D1422-'Data Transformation'!$W$25,FALSE))</f>
        <v>#NUM!</v>
      </c>
      <c r="E1421">
        <f t="array" ref="E1421">IF(ISLOGICAL(D1421),"",FREQUENCY(IF('Data Transformation'!$B$425:$B$8425='Bin Analysis'!$B1419,'Data Transformation'!$G$425:$G$8425),D1421))</f>
        <v>2001</v>
      </c>
      <c r="F1421" t="e">
        <f>IF(ISLOGICAL(D1421),"",E1421-E1420)</f>
        <v>#VALUE!</v>
      </c>
      <c r="M1421" s="14"/>
    </row>
    <row r="1422" spans="1:25" x14ac:dyDescent="0.25">
      <c r="A1422" s="32" t="e">
        <f>IF(Weighting!$P$6&gt;0,B1422,"")</f>
        <v>#NUM!</v>
      </c>
      <c r="B1422" t="e">
        <f>Weighting!$C$6</f>
        <v>#DIV/0!</v>
      </c>
      <c r="C1422" t="e">
        <f>Weighting!$F$6</f>
        <v>#NUM!</v>
      </c>
      <c r="D1422" t="e">
        <f>IF(C1422=1,'Data Transformation'!$G$3+0.5*'Data Transformation'!$W$25,IF(C1423=1,D1423-'Data Transformation'!$W$25,FALSE))</f>
        <v>#NUM!</v>
      </c>
      <c r="E1422">
        <f t="array" ref="E1422">IF(ISLOGICAL(D1422),"",FREQUENCY(IF('Data Transformation'!$B$425:$B$8425='Bin Analysis'!$B1419,'Data Transformation'!$G$425:$G$8425),D1422))</f>
        <v>2001</v>
      </c>
      <c r="F1422">
        <f>IF(ISLOGICAL(D1422),"",E1422-E1421)</f>
        <v>0</v>
      </c>
      <c r="G1422">
        <f>Weighting!$H$6</f>
        <v>1</v>
      </c>
      <c r="H1422">
        <f t="array" ref="H1422">FREQUENCY(IF('Data Transformation'!$B$4:$B$8425=B1419,'Data Transformation'!$G$4:$G$8425),'Bin Analysis'!$B1422)</f>
        <v>2073</v>
      </c>
      <c r="I1422">
        <f>H1422-H1421</f>
        <v>2073</v>
      </c>
      <c r="J1422">
        <f>IF(I1422=0,0,1)</f>
        <v>1</v>
      </c>
      <c r="K1422" t="e">
        <f>J1422*Weighting!$W$6</f>
        <v>#NUM!</v>
      </c>
      <c r="M1422" s="14"/>
    </row>
    <row r="1423" spans="1:25" x14ac:dyDescent="0.25">
      <c r="A1423" s="32" t="str">
        <f>IF(Weighting!$P$7&gt;0,B1423,"")</f>
        <v/>
      </c>
      <c r="B1423" t="e">
        <f>Weighting!$C$7</f>
        <v>#DIV/0!</v>
      </c>
      <c r="C1423" t="e">
        <f>Weighting!$F$7</f>
        <v>#NUM!</v>
      </c>
      <c r="D1423" t="e">
        <f>IF(C1423=1,'Data Transformation'!$G$3+0.5*'Data Transformation'!$W$25,IF(C1424=1,D1424-'Data Transformation'!$W$25,FALSE))</f>
        <v>#NUM!</v>
      </c>
      <c r="E1423">
        <f t="array" ref="E1423">IF(ISLOGICAL(D1423),"",FREQUENCY(IF('Data Transformation'!$B$425:$B$8425='Bin Analysis'!$B1419,'Data Transformation'!$G$425:$G$8425),D1423))</f>
        <v>2001</v>
      </c>
      <c r="F1423">
        <f t="shared" ref="F1423:F1441" si="177">IF(ISLOGICAL(D1423),"",E1423-E1422)</f>
        <v>0</v>
      </c>
      <c r="G1423">
        <f>Weighting!$H$7</f>
        <v>0</v>
      </c>
      <c r="H1423">
        <f t="array" ref="H1423">FREQUENCY(IF('Data Transformation'!$B$4:$B$8425=B1419,'Data Transformation'!$G$4:$G$8425),'Bin Analysis'!$B1423)</f>
        <v>2073</v>
      </c>
      <c r="I1423">
        <f t="shared" ref="I1423:I1441" si="178">H1423-H1422</f>
        <v>0</v>
      </c>
      <c r="J1423">
        <f>IF(I1423=0,0,1)</f>
        <v>0</v>
      </c>
      <c r="K1423">
        <f>J1423*Weighting!$W$7</f>
        <v>0</v>
      </c>
      <c r="M1423" s="14"/>
    </row>
    <row r="1424" spans="1:25" x14ac:dyDescent="0.25">
      <c r="A1424" s="32" t="str">
        <f>IF(Weighting!$P$8&gt;0,B1424,"")</f>
        <v/>
      </c>
      <c r="B1424" t="e">
        <f>Weighting!$C$8</f>
        <v>#DIV/0!</v>
      </c>
      <c r="C1424" t="e">
        <f>Weighting!$F$8</f>
        <v>#NUM!</v>
      </c>
      <c r="D1424" t="e">
        <f>IF(C1424=1,'Data Transformation'!$G$3+0.5*'Data Transformation'!$W$25,IF(C1425=1,D1425-'Data Transformation'!$W$25,FALSE))</f>
        <v>#NUM!</v>
      </c>
      <c r="E1424">
        <f t="array" ref="E1424">IF(ISLOGICAL(D1424),"",FREQUENCY(IF('Data Transformation'!$B$425:$B$8425='Bin Analysis'!$B1419,'Data Transformation'!$G$425:$G$8425),D1424))</f>
        <v>2001</v>
      </c>
      <c r="F1424">
        <f t="shared" si="177"/>
        <v>0</v>
      </c>
      <c r="G1424">
        <f>Weighting!$H$8</f>
        <v>0</v>
      </c>
      <c r="H1424">
        <f t="array" ref="H1424">FREQUENCY(IF('Data Transformation'!$B$4:$B$8425=B1419,'Data Transformation'!$G$4:$G$8425),'Bin Analysis'!$B1424)</f>
        <v>2073</v>
      </c>
      <c r="I1424">
        <f t="shared" si="178"/>
        <v>0</v>
      </c>
      <c r="J1424">
        <f t="shared" ref="J1424:J1441" si="179">IF(I1424=0,0,1)</f>
        <v>0</v>
      </c>
      <c r="K1424">
        <f>J1424*Weighting!$W$8</f>
        <v>0</v>
      </c>
      <c r="M1424" s="14"/>
    </row>
    <row r="1425" spans="1:13" x14ac:dyDescent="0.25">
      <c r="A1425" s="32" t="str">
        <f>IF(Weighting!$P$9&gt;0,B1425,"")</f>
        <v/>
      </c>
      <c r="B1425" s="50" t="e">
        <f>Weighting!$C$9</f>
        <v>#DIV/0!</v>
      </c>
      <c r="C1425" t="e">
        <f>Weighting!$F$9</f>
        <v>#NUM!</v>
      </c>
      <c r="D1425" t="e">
        <f>IF(C1425=1,'Data Transformation'!$G$3+0.5*'Data Transformation'!$W$25,IF(C1426=1,D1426-'Data Transformation'!$W$25,FALSE))</f>
        <v>#NUM!</v>
      </c>
      <c r="E1425">
        <f t="array" ref="E1425">IF(ISLOGICAL(D1425),"",FREQUENCY(IF('Data Transformation'!$B$425:$B$8425='Bin Analysis'!$B1419,'Data Transformation'!$G$425:$G$8425),D1425))</f>
        <v>2001</v>
      </c>
      <c r="F1425">
        <f t="shared" si="177"/>
        <v>0</v>
      </c>
      <c r="G1425">
        <f>Weighting!$H$9</f>
        <v>0</v>
      </c>
      <c r="H1425">
        <f t="array" ref="H1425">FREQUENCY(IF('Data Transformation'!$B$4:$B$8425=B1419,'Data Transformation'!$G$4:$G$8425),'Bin Analysis'!$B1425)</f>
        <v>2073</v>
      </c>
      <c r="I1425">
        <f t="shared" si="178"/>
        <v>0</v>
      </c>
      <c r="J1425">
        <f t="shared" si="179"/>
        <v>0</v>
      </c>
      <c r="K1425">
        <f>J1425*Weighting!$W$9</f>
        <v>0</v>
      </c>
      <c r="M1425" s="14"/>
    </row>
    <row r="1426" spans="1:13" x14ac:dyDescent="0.25">
      <c r="A1426" s="32" t="str">
        <f>IF(Weighting!$P$10&gt;0,B1426,"")</f>
        <v/>
      </c>
      <c r="B1426" t="e">
        <f>Weighting!$C$10</f>
        <v>#DIV/0!</v>
      </c>
      <c r="C1426" t="e">
        <f>Weighting!$F$10</f>
        <v>#NUM!</v>
      </c>
      <c r="D1426" t="e">
        <f>IF(C1426=1,'Data Transformation'!$G$3+0.5*'Data Transformation'!$W$25,IF(C1427=1,D1427-'Data Transformation'!$W$25,FALSE))</f>
        <v>#NUM!</v>
      </c>
      <c r="E1426">
        <f t="array" ref="E1426">IF(ISLOGICAL(D1426),"",FREQUENCY(IF('Data Transformation'!$B$425:$B$8425='Bin Analysis'!$B1419,'Data Transformation'!$G$425:$G$8425),D1426))</f>
        <v>2001</v>
      </c>
      <c r="F1426">
        <f t="shared" si="177"/>
        <v>0</v>
      </c>
      <c r="G1426">
        <f>Weighting!$H$10</f>
        <v>0</v>
      </c>
      <c r="H1426">
        <f t="array" ref="H1426">FREQUENCY(IF('Data Transformation'!$B$4:$B$8425=B1419,'Data Transformation'!$G$4:$G$8425),'Bin Analysis'!$B1426)</f>
        <v>2073</v>
      </c>
      <c r="I1426">
        <f t="shared" si="178"/>
        <v>0</v>
      </c>
      <c r="J1426">
        <f t="shared" si="179"/>
        <v>0</v>
      </c>
      <c r="K1426">
        <f>J1426*Weighting!$W$10</f>
        <v>0</v>
      </c>
      <c r="M1426" s="14"/>
    </row>
    <row r="1427" spans="1:13" x14ac:dyDescent="0.25">
      <c r="A1427" s="32" t="str">
        <f>IF(Weighting!$P$11&gt;0,B1427,"")</f>
        <v/>
      </c>
      <c r="B1427" t="e">
        <f>Weighting!$C$11</f>
        <v>#DIV/0!</v>
      </c>
      <c r="C1427" t="e">
        <f>Weighting!$F$11</f>
        <v>#NUM!</v>
      </c>
      <c r="D1427" t="e">
        <f>IF(C1427=1,'Data Transformation'!$G$3+0.5*'Data Transformation'!$W$25,IF(C1428=1,D1428-'Data Transformation'!$W$25,FALSE))</f>
        <v>#NUM!</v>
      </c>
      <c r="E1427">
        <f t="array" ref="E1427">IF(ISLOGICAL(D1427),"",FREQUENCY(IF('Data Transformation'!$B$425:$B$8425='Bin Analysis'!$B1419,'Data Transformation'!$G$425:$G$8425),D1427))</f>
        <v>2001</v>
      </c>
      <c r="F1427">
        <f t="shared" si="177"/>
        <v>0</v>
      </c>
      <c r="G1427">
        <f>Weighting!$H$11</f>
        <v>0</v>
      </c>
      <c r="H1427">
        <f t="array" ref="H1427">FREQUENCY(IF('Data Transformation'!$B$4:$B$8425=B1419,'Data Transformation'!$G$4:$G$8425),'Bin Analysis'!$B1427)</f>
        <v>2073</v>
      </c>
      <c r="I1427">
        <f t="shared" si="178"/>
        <v>0</v>
      </c>
      <c r="J1427">
        <f t="shared" si="179"/>
        <v>0</v>
      </c>
      <c r="K1427">
        <f>J1427*Weighting!$W$11</f>
        <v>0</v>
      </c>
      <c r="M1427" s="14"/>
    </row>
    <row r="1428" spans="1:13" x14ac:dyDescent="0.25">
      <c r="A1428" s="32" t="str">
        <f>IF(Weighting!$P$12&gt;0,B1428,"")</f>
        <v/>
      </c>
      <c r="B1428" t="e">
        <f>Weighting!$C$12</f>
        <v>#DIV/0!</v>
      </c>
      <c r="C1428" t="e">
        <f>Weighting!$F$12</f>
        <v>#NUM!</v>
      </c>
      <c r="D1428" t="e">
        <f>IF(C1428=1,'Data Transformation'!$G$3+0.5*'Data Transformation'!$W$25,IF(C1429=1,D1429-'Data Transformation'!$W$25,FALSE))</f>
        <v>#NUM!</v>
      </c>
      <c r="E1428">
        <f t="array" ref="E1428">IF(ISLOGICAL(D1428),"",FREQUENCY(IF('Data Transformation'!$B$425:$B$8425='Bin Analysis'!$B1419,'Data Transformation'!$G$425:$G$8425),D1428))</f>
        <v>2001</v>
      </c>
      <c r="F1428">
        <f t="shared" si="177"/>
        <v>0</v>
      </c>
      <c r="G1428">
        <f>Weighting!$H$12</f>
        <v>0</v>
      </c>
      <c r="H1428">
        <f t="array" ref="H1428">FREQUENCY(IF('Data Transformation'!$B$4:$B$8425=B1419,'Data Transformation'!$G$4:$G$8425),'Bin Analysis'!$B1428)</f>
        <v>2073</v>
      </c>
      <c r="I1428">
        <f t="shared" si="178"/>
        <v>0</v>
      </c>
      <c r="J1428">
        <f t="shared" si="179"/>
        <v>0</v>
      </c>
      <c r="K1428">
        <f>J1428*Weighting!$W$12</f>
        <v>0</v>
      </c>
      <c r="M1428" s="14"/>
    </row>
    <row r="1429" spans="1:13" x14ac:dyDescent="0.25">
      <c r="A1429" s="32" t="str">
        <f>IF(Weighting!$P$13&gt;0,B1429,"")</f>
        <v/>
      </c>
      <c r="B1429" t="e">
        <f>Weighting!$C$13</f>
        <v>#DIV/0!</v>
      </c>
      <c r="C1429" t="e">
        <f>Weighting!$F$13</f>
        <v>#NUM!</v>
      </c>
      <c r="D1429" t="e">
        <f>IF(C1429=1,'Data Transformation'!$G$3+0.5*'Data Transformation'!$W$25,IF(C1430=1,D1430-'Data Transformation'!$W$25,FALSE))</f>
        <v>#NUM!</v>
      </c>
      <c r="E1429">
        <f t="array" ref="E1429">IF(ISLOGICAL(D1429),"",FREQUENCY(IF('Data Transformation'!$B$425:$B$8425='Bin Analysis'!$B1419,'Data Transformation'!$G$425:$G$8425),D1429))</f>
        <v>2001</v>
      </c>
      <c r="F1429">
        <f t="shared" si="177"/>
        <v>0</v>
      </c>
      <c r="G1429">
        <f>Weighting!$H$13</f>
        <v>0</v>
      </c>
      <c r="H1429">
        <f t="array" ref="H1429">FREQUENCY(IF('Data Transformation'!$B$4:$B$8425=B1419,'Data Transformation'!$G$4:$G$8425),'Bin Analysis'!$B1429)</f>
        <v>2073</v>
      </c>
      <c r="I1429">
        <f t="shared" si="178"/>
        <v>0</v>
      </c>
      <c r="J1429">
        <f t="shared" si="179"/>
        <v>0</v>
      </c>
      <c r="K1429">
        <f>J1429*Weighting!$W$13</f>
        <v>0</v>
      </c>
      <c r="M1429" s="14"/>
    </row>
    <row r="1430" spans="1:13" x14ac:dyDescent="0.25">
      <c r="A1430" s="32" t="str">
        <f>IF(Weighting!$P$14&gt;0,B1430,"")</f>
        <v/>
      </c>
      <c r="B1430" t="e">
        <f>Weighting!$C$14</f>
        <v>#DIV/0!</v>
      </c>
      <c r="C1430" t="e">
        <f>Weighting!$F$14</f>
        <v>#NUM!</v>
      </c>
      <c r="D1430" t="e">
        <f>IF(C1430=1,'Data Transformation'!$G$3+0.5*'Data Transformation'!$W$25,IF(C1431=1,D1431-'Data Transformation'!$W$25,FALSE))</f>
        <v>#NUM!</v>
      </c>
      <c r="E1430">
        <f t="array" ref="E1430">IF(ISLOGICAL(D1430),"",FREQUENCY(IF('Data Transformation'!$B$425:$B$8425='Bin Analysis'!$B1419,'Data Transformation'!$G$425:$G$8425),D1430))</f>
        <v>2001</v>
      </c>
      <c r="F1430">
        <f t="shared" si="177"/>
        <v>0</v>
      </c>
      <c r="G1430">
        <f>Weighting!$H$14</f>
        <v>0</v>
      </c>
      <c r="H1430">
        <f t="array" ref="H1430">FREQUENCY(IF('Data Transformation'!$B$4:$B$8425=B1419,'Data Transformation'!$G$4:$G$8425),'Bin Analysis'!$B1430)</f>
        <v>2073</v>
      </c>
      <c r="I1430">
        <f t="shared" si="178"/>
        <v>0</v>
      </c>
      <c r="J1430">
        <f t="shared" si="179"/>
        <v>0</v>
      </c>
      <c r="K1430">
        <f>J1430*Weighting!$W$14</f>
        <v>0</v>
      </c>
      <c r="M1430" s="14"/>
    </row>
    <row r="1431" spans="1:13" x14ac:dyDescent="0.25">
      <c r="A1431" s="32" t="str">
        <f>IF(Weighting!$P$15&gt;0,B1431,"")</f>
        <v/>
      </c>
      <c r="B1431" t="e">
        <f>Weighting!$C$15</f>
        <v>#DIV/0!</v>
      </c>
      <c r="C1431" t="e">
        <f>Weighting!$F$15</f>
        <v>#NUM!</v>
      </c>
      <c r="D1431" t="e">
        <f>IF(C1431=1,'Data Transformation'!$G$3+0.5*'Data Transformation'!$W$25,IF(C1432=1,D1432-'Data Transformation'!$W$25,FALSE))</f>
        <v>#NUM!</v>
      </c>
      <c r="E1431">
        <f t="array" ref="E1431">IF(ISLOGICAL(D1431),"",FREQUENCY(IF('Data Transformation'!$B$425:$B$8425='Bin Analysis'!$B1419,'Data Transformation'!$G$425:$G$8425),D1431))</f>
        <v>2001</v>
      </c>
      <c r="F1431">
        <f t="shared" si="177"/>
        <v>0</v>
      </c>
      <c r="G1431">
        <f>Weighting!$H$15</f>
        <v>0</v>
      </c>
      <c r="H1431">
        <f t="array" ref="H1431">FREQUENCY(IF('Data Transformation'!$B$4:$B$8425=B1419,'Data Transformation'!$G$4:$G$8425),'Bin Analysis'!$B1431)</f>
        <v>2073</v>
      </c>
      <c r="I1431">
        <f t="shared" si="178"/>
        <v>0</v>
      </c>
      <c r="J1431">
        <f t="shared" si="179"/>
        <v>0</v>
      </c>
      <c r="K1431">
        <f>J1431*Weighting!$W$15</f>
        <v>0</v>
      </c>
      <c r="M1431" s="14"/>
    </row>
    <row r="1432" spans="1:13" x14ac:dyDescent="0.25">
      <c r="A1432" s="32" t="str">
        <f>IF(Weighting!$P$16&gt;0,B1432,"")</f>
        <v/>
      </c>
      <c r="B1432" t="e">
        <f>Weighting!$C$16</f>
        <v>#DIV/0!</v>
      </c>
      <c r="C1432" t="e">
        <f>Weighting!$F$16</f>
        <v>#NUM!</v>
      </c>
      <c r="D1432" t="e">
        <f>IF(C1432=1,'Data Transformation'!$G$3+0.5*'Data Transformation'!$W$25,IF(C1433=1,D1433-'Data Transformation'!$W$25,FALSE))</f>
        <v>#NUM!</v>
      </c>
      <c r="E1432">
        <f t="array" ref="E1432">IF(ISLOGICAL(D1432),"",FREQUENCY(IF('Data Transformation'!$B$425:$B$8425='Bin Analysis'!$B1419,'Data Transformation'!$G$425:$G$8425),D1432))</f>
        <v>2001</v>
      </c>
      <c r="F1432">
        <f t="shared" si="177"/>
        <v>0</v>
      </c>
      <c r="G1432">
        <f>Weighting!$H$16</f>
        <v>0</v>
      </c>
      <c r="H1432">
        <f t="array" ref="H1432">FREQUENCY(IF('Data Transformation'!$B$4:$B$8425=B1419,'Data Transformation'!$G$4:$G$8425),'Bin Analysis'!$B1432)</f>
        <v>2073</v>
      </c>
      <c r="I1432">
        <f t="shared" si="178"/>
        <v>0</v>
      </c>
      <c r="J1432">
        <f t="shared" si="179"/>
        <v>0</v>
      </c>
      <c r="K1432">
        <f>J1432*Weighting!$W$16</f>
        <v>0</v>
      </c>
      <c r="M1432" s="14"/>
    </row>
    <row r="1433" spans="1:13" x14ac:dyDescent="0.25">
      <c r="A1433" s="32" t="str">
        <f>IF(Weighting!$P$17&gt;0,B1433,"")</f>
        <v/>
      </c>
      <c r="B1433" t="e">
        <f>Weighting!$C$17</f>
        <v>#DIV/0!</v>
      </c>
      <c r="C1433" t="e">
        <f>Weighting!$F$17</f>
        <v>#NUM!</v>
      </c>
      <c r="D1433" t="e">
        <f>IF(C1433=1,'Data Transformation'!$G$3+0.5*'Data Transformation'!$W$25,IF(C1434=1,D1434-'Data Transformation'!$W$25,FALSE))</f>
        <v>#NUM!</v>
      </c>
      <c r="E1433">
        <f t="array" ref="E1433">IF(ISLOGICAL(D1433),"",FREQUENCY(IF('Data Transformation'!$B$425:$B$8425='Bin Analysis'!$B1419,'Data Transformation'!$G$425:$G$8425),D1433))</f>
        <v>2001</v>
      </c>
      <c r="F1433">
        <f t="shared" si="177"/>
        <v>0</v>
      </c>
      <c r="G1433">
        <f>Weighting!$H$17</f>
        <v>0</v>
      </c>
      <c r="H1433">
        <f t="array" ref="H1433">FREQUENCY(IF('Data Transformation'!$B$4:$B$8425=B1419,'Data Transformation'!$G$4:$G$8425),'Bin Analysis'!$B1433)</f>
        <v>2073</v>
      </c>
      <c r="I1433">
        <f t="shared" si="178"/>
        <v>0</v>
      </c>
      <c r="J1433">
        <f t="shared" si="179"/>
        <v>0</v>
      </c>
      <c r="K1433">
        <f>J1433*Weighting!$W$17</f>
        <v>0</v>
      </c>
      <c r="M1433" s="14"/>
    </row>
    <row r="1434" spans="1:13" x14ac:dyDescent="0.25">
      <c r="A1434" s="32" t="str">
        <f>IF(Weighting!$P$18&gt;0,B1434,"")</f>
        <v/>
      </c>
      <c r="B1434" t="e">
        <f>Weighting!$C$18</f>
        <v>#DIV/0!</v>
      </c>
      <c r="C1434" t="e">
        <f>Weighting!$F$18</f>
        <v>#NUM!</v>
      </c>
      <c r="D1434" t="e">
        <f>IF(C1434=1,'Data Transformation'!$G$3+0.5*'Data Transformation'!$W$25,IF(C1435=1,D1435-'Data Transformation'!$W$25,FALSE))</f>
        <v>#NUM!</v>
      </c>
      <c r="E1434">
        <f t="array" ref="E1434">IF(ISLOGICAL(D1434),"",FREQUENCY(IF('Data Transformation'!$B$425:$B$8425='Bin Analysis'!$B1419,'Data Transformation'!$G$425:$G$8425),D1434))</f>
        <v>2001</v>
      </c>
      <c r="F1434">
        <f t="shared" si="177"/>
        <v>0</v>
      </c>
      <c r="G1434">
        <f>Weighting!$H$18</f>
        <v>0</v>
      </c>
      <c r="H1434">
        <f t="array" ref="H1434">FREQUENCY(IF('Data Transformation'!$B$4:$B$8425=B1419,'Data Transformation'!$G$4:$G$8425),'Bin Analysis'!$B1434)</f>
        <v>2073</v>
      </c>
      <c r="I1434">
        <f t="shared" si="178"/>
        <v>0</v>
      </c>
      <c r="J1434">
        <f t="shared" si="179"/>
        <v>0</v>
      </c>
      <c r="K1434">
        <f>J1434*Weighting!$W$18</f>
        <v>0</v>
      </c>
      <c r="M1434" s="14"/>
    </row>
    <row r="1435" spans="1:13" x14ac:dyDescent="0.25">
      <c r="A1435" s="32" t="str">
        <f>IF(Weighting!$P$19&gt;0,B1435,"")</f>
        <v/>
      </c>
      <c r="B1435" t="e">
        <f>Weighting!$C$19</f>
        <v>#DIV/0!</v>
      </c>
      <c r="C1435" t="e">
        <f>Weighting!$F$19</f>
        <v>#NUM!</v>
      </c>
      <c r="D1435" t="e">
        <f>IF(C1435=1,'Data Transformation'!$G$3+0.5*'Data Transformation'!$W$25,IF(C1436=1,D1436-'Data Transformation'!$W$25,FALSE))</f>
        <v>#NUM!</v>
      </c>
      <c r="E1435">
        <f t="array" ref="E1435">IF(ISLOGICAL(D1435),"",FREQUENCY(IF('Data Transformation'!$B$425:$B$8425='Bin Analysis'!$B1419,'Data Transformation'!$G$425:$G$8425),D1435))</f>
        <v>2001</v>
      </c>
      <c r="F1435">
        <f t="shared" si="177"/>
        <v>0</v>
      </c>
      <c r="G1435">
        <f>Weighting!$H$19</f>
        <v>0</v>
      </c>
      <c r="H1435">
        <f t="array" ref="H1435">FREQUENCY(IF('Data Transformation'!$B$4:$B$8425=B1419,'Data Transformation'!$G$4:$G$8425),'Bin Analysis'!$B1435)</f>
        <v>2073</v>
      </c>
      <c r="I1435">
        <f t="shared" si="178"/>
        <v>0</v>
      </c>
      <c r="J1435">
        <f t="shared" si="179"/>
        <v>0</v>
      </c>
      <c r="K1435">
        <f>J1435*Weighting!$W$19</f>
        <v>0</v>
      </c>
      <c r="M1435" s="14"/>
    </row>
    <row r="1436" spans="1:13" x14ac:dyDescent="0.25">
      <c r="A1436" s="32" t="str">
        <f>IF(Weighting!$P$20&gt;0,B1436,"")</f>
        <v/>
      </c>
      <c r="B1436" t="e">
        <f>Weighting!$C$20</f>
        <v>#DIV/0!</v>
      </c>
      <c r="C1436" t="e">
        <f>Weighting!$F$20</f>
        <v>#NUM!</v>
      </c>
      <c r="D1436" t="e">
        <f>IF(C1436=1,'Data Transformation'!$G$3+0.5*'Data Transformation'!$W$25,IF(C1437=1,D1437-'Data Transformation'!$W$25,FALSE))</f>
        <v>#NUM!</v>
      </c>
      <c r="E1436">
        <f t="array" ref="E1436">IF(ISLOGICAL(D1436),"",FREQUENCY(IF('Data Transformation'!$B$425:$B$8425='Bin Analysis'!$B1419,'Data Transformation'!$G$425:$G$8425),D1436))</f>
        <v>2001</v>
      </c>
      <c r="F1436">
        <f t="shared" si="177"/>
        <v>0</v>
      </c>
      <c r="G1436">
        <f>Weighting!$H$20</f>
        <v>0</v>
      </c>
      <c r="H1436">
        <f t="array" ref="H1436">FREQUENCY(IF('Data Transformation'!$B$4:$B$8425=B1419,'Data Transformation'!$G$4:$G$8425),'Bin Analysis'!$B1436)</f>
        <v>2073</v>
      </c>
      <c r="I1436">
        <f t="shared" si="178"/>
        <v>0</v>
      </c>
      <c r="J1436">
        <f t="shared" si="179"/>
        <v>0</v>
      </c>
      <c r="K1436">
        <f>J1436*Weighting!$W$20</f>
        <v>0</v>
      </c>
      <c r="M1436" s="14"/>
    </row>
    <row r="1437" spans="1:13" x14ac:dyDescent="0.25">
      <c r="A1437" s="32" t="str">
        <f>IF(Weighting!$P$21&gt;0,B1437,"")</f>
        <v/>
      </c>
      <c r="B1437" t="e">
        <f>Weighting!$C$21</f>
        <v>#DIV/0!</v>
      </c>
      <c r="C1437" t="e">
        <f>Weighting!$F$21</f>
        <v>#NUM!</v>
      </c>
      <c r="D1437" t="e">
        <f>IF(C1437=1,'Data Transformation'!$G$3+0.5*'Data Transformation'!$W$25,IF(C1438=1,D1438-'Data Transformation'!$W$25,FALSE))</f>
        <v>#NUM!</v>
      </c>
      <c r="E1437">
        <f t="array" ref="E1437">IF(ISLOGICAL(D1437),"",FREQUENCY(IF('Data Transformation'!$B$425:$B$8425='Bin Analysis'!$B1419,'Data Transformation'!$G$425:$G$8425),D1437))</f>
        <v>2001</v>
      </c>
      <c r="F1437">
        <f t="shared" si="177"/>
        <v>0</v>
      </c>
      <c r="G1437">
        <f>Weighting!$H$21</f>
        <v>0</v>
      </c>
      <c r="H1437">
        <f t="array" ref="H1437">FREQUENCY(IF('Data Transformation'!$B$4:$B$8425=B1419,'Data Transformation'!$G$4:$G$8425),'Bin Analysis'!$B1437)</f>
        <v>2073</v>
      </c>
      <c r="I1437">
        <f t="shared" si="178"/>
        <v>0</v>
      </c>
      <c r="J1437">
        <f t="shared" si="179"/>
        <v>0</v>
      </c>
      <c r="K1437">
        <f>J1437*Weighting!$W$21</f>
        <v>0</v>
      </c>
      <c r="M1437" s="14"/>
    </row>
    <row r="1438" spans="1:13" x14ac:dyDescent="0.25">
      <c r="A1438" s="32" t="str">
        <f>IF(Weighting!$P$22&gt;0,B1438,"")</f>
        <v/>
      </c>
      <c r="B1438" t="e">
        <f>Weighting!$C$22</f>
        <v>#DIV/0!</v>
      </c>
      <c r="C1438" t="e">
        <f>Weighting!$F$22</f>
        <v>#NUM!</v>
      </c>
      <c r="D1438" t="e">
        <f>IF(C1438=1,'Data Transformation'!$G$3+0.5*'Data Transformation'!$W$25,IF(C1439=1,D1439-'Data Transformation'!$W$25,FALSE))</f>
        <v>#NUM!</v>
      </c>
      <c r="E1438">
        <f t="array" ref="E1438">IF(ISLOGICAL(D1438),"",FREQUENCY(IF('Data Transformation'!$B$425:$B$8425='Bin Analysis'!$B1419,'Data Transformation'!$G$425:$G$8425),D1438))</f>
        <v>2001</v>
      </c>
      <c r="F1438">
        <f t="shared" si="177"/>
        <v>0</v>
      </c>
      <c r="G1438">
        <f>Weighting!$H$22</f>
        <v>0</v>
      </c>
      <c r="H1438">
        <f t="array" ref="H1438">FREQUENCY(IF('Data Transformation'!$B$4:$B$8425=B1419,'Data Transformation'!$G$4:$G$8425),'Bin Analysis'!$B1438)</f>
        <v>2073</v>
      </c>
      <c r="I1438">
        <f t="shared" si="178"/>
        <v>0</v>
      </c>
      <c r="J1438">
        <f t="shared" si="179"/>
        <v>0</v>
      </c>
      <c r="K1438">
        <f>J1438*Weighting!$W$22</f>
        <v>0</v>
      </c>
      <c r="M1438" s="14"/>
    </row>
    <row r="1439" spans="1:13" x14ac:dyDescent="0.25">
      <c r="A1439" s="32" t="str">
        <f>IF(Weighting!$P$23&gt;0,B1439,"")</f>
        <v/>
      </c>
      <c r="B1439" t="e">
        <f>Weighting!$C$23</f>
        <v>#DIV/0!</v>
      </c>
      <c r="C1439" t="e">
        <f>Weighting!$F$23</f>
        <v>#NUM!</v>
      </c>
      <c r="D1439" t="e">
        <f>IF(C1439=1,'Data Transformation'!$G$3+0.5*'Data Transformation'!$W$25,IF(C1440=1,D1440-'Data Transformation'!$W$25,FALSE))</f>
        <v>#NUM!</v>
      </c>
      <c r="E1439">
        <f t="array" ref="E1439">IF(ISLOGICAL(D1439),"",FREQUENCY(IF('Data Transformation'!$B$425:$B$8425='Bin Analysis'!$B1419,'Data Transformation'!$G$425:$G$8425),D1439))</f>
        <v>2001</v>
      </c>
      <c r="F1439">
        <f t="shared" si="177"/>
        <v>0</v>
      </c>
      <c r="G1439">
        <f>Weighting!$H$23</f>
        <v>0</v>
      </c>
      <c r="H1439">
        <f t="array" ref="H1439">FREQUENCY(IF('Data Transformation'!$B$4:$B$8425=B1419,'Data Transformation'!$G$4:$G$8425),'Bin Analysis'!$B1439)</f>
        <v>2073</v>
      </c>
      <c r="I1439">
        <f t="shared" si="178"/>
        <v>0</v>
      </c>
      <c r="J1439">
        <f t="shared" si="179"/>
        <v>0</v>
      </c>
      <c r="K1439">
        <f>J1439*Weighting!$W$23</f>
        <v>0</v>
      </c>
      <c r="M1439" s="14"/>
    </row>
    <row r="1440" spans="1:13" x14ac:dyDescent="0.25">
      <c r="A1440" s="32" t="str">
        <f>IF(Weighting!$P$24&gt;0,B1440,"")</f>
        <v/>
      </c>
      <c r="B1440" t="e">
        <f>Weighting!$C$24</f>
        <v>#DIV/0!</v>
      </c>
      <c r="C1440" t="e">
        <f>Weighting!$F$24</f>
        <v>#NUM!</v>
      </c>
      <c r="D1440" t="e">
        <f>IF(C1440=1,'Data Transformation'!$G$3+0.5*'Data Transformation'!$W$25,IF(C1441=1,D1441-'Data Transformation'!$W$25,FALSE))</f>
        <v>#NUM!</v>
      </c>
      <c r="E1440">
        <f t="array" ref="E1440">IF(ISLOGICAL(D1440),"",FREQUENCY(IF('Data Transformation'!$B$425:$B$8425='Bin Analysis'!$B1419,'Data Transformation'!$G$425:$G$8425),D1440))</f>
        <v>2001</v>
      </c>
      <c r="F1440">
        <f t="shared" si="177"/>
        <v>0</v>
      </c>
      <c r="G1440">
        <f>Weighting!$H$24</f>
        <v>0</v>
      </c>
      <c r="H1440">
        <f t="array" ref="H1440">FREQUENCY(IF('Data Transformation'!$B$4:$B$8425=B1419,'Data Transformation'!$G$4:$G$8425),'Bin Analysis'!$B1440)</f>
        <v>2073</v>
      </c>
      <c r="I1440">
        <f t="shared" si="178"/>
        <v>0</v>
      </c>
      <c r="J1440">
        <f t="shared" si="179"/>
        <v>0</v>
      </c>
      <c r="K1440">
        <f>J1440*Weighting!$W$24</f>
        <v>0</v>
      </c>
      <c r="M1440" s="14"/>
    </row>
    <row r="1441" spans="1:25" x14ac:dyDescent="0.25">
      <c r="A1441" s="32" t="str">
        <f>IF(Weighting!$P$25&gt;0,B1441,"")</f>
        <v/>
      </c>
      <c r="B1441" t="e">
        <f>Weighting!$C$25</f>
        <v>#DIV/0!</v>
      </c>
      <c r="C1441" t="e">
        <f>Weighting!$F$25</f>
        <v>#NUM!</v>
      </c>
      <c r="D1441" t="e">
        <f>IF(C1441=1,'Data Transformation'!$G$3+0.5*'Data Transformation'!$W$25,IF(C1442=1,D1442-'Data Transformation'!$W$25,FALSE))</f>
        <v>#NUM!</v>
      </c>
      <c r="E1441">
        <f t="array" ref="E1441">IF(ISLOGICAL(D1441),"",FREQUENCY(IF('Data Transformation'!$B$425:$B$8425='Bin Analysis'!$B1419,'Data Transformation'!$G$425:$G$8425),D1441))</f>
        <v>2001</v>
      </c>
      <c r="F1441">
        <f t="shared" si="177"/>
        <v>0</v>
      </c>
      <c r="G1441">
        <f>Weighting!$H$25</f>
        <v>0</v>
      </c>
      <c r="H1441">
        <f t="array" ref="H1441">FREQUENCY(IF('Data Transformation'!$B$4:$B$8425=B1419,'Data Transformation'!$G$4:$G$8425),'Bin Analysis'!$B1441)</f>
        <v>2073</v>
      </c>
      <c r="I1441">
        <f t="shared" si="178"/>
        <v>0</v>
      </c>
      <c r="J1441">
        <f t="shared" si="179"/>
        <v>0</v>
      </c>
      <c r="K1441">
        <f>J1441*Weighting!$W$25</f>
        <v>0</v>
      </c>
      <c r="M1441" s="14"/>
    </row>
    <row r="1442" spans="1:25" x14ac:dyDescent="0.25">
      <c r="N1442" s="57"/>
      <c r="O1442"/>
      <c r="P1442"/>
      <c r="Q1442"/>
      <c r="R1442"/>
    </row>
    <row r="1443" spans="1:25" ht="23.25" x14ac:dyDescent="0.35">
      <c r="A1443" s="21" t="s">
        <v>0</v>
      </c>
      <c r="B1443" s="21" t="str">
        <f>IFERROR(VLOOKUP(C1443,'Data Transformation'!$L$6:$M$426,2,FALSE),"")</f>
        <v/>
      </c>
      <c r="C1443" s="21">
        <f>C1419+1</f>
        <v>60</v>
      </c>
      <c r="D1443" s="21"/>
      <c r="E1443" s="21"/>
      <c r="F1443" s="21"/>
      <c r="G1443" s="21"/>
      <c r="H1443" s="22"/>
      <c r="I1443" s="22"/>
      <c r="J1443" s="22"/>
      <c r="K1443" s="21"/>
      <c r="L1443" s="21" t="str">
        <f>B1443</f>
        <v/>
      </c>
      <c r="M1443" s="23" t="e">
        <f>INDEX('Data Transformation'!$O$4:$O$424,MATCH($B1443,'Data Transformation'!$M$4:$M$424,0),MATCH($M$2,'Data Transformation'!$O$3,0))</f>
        <v>#N/A</v>
      </c>
      <c r="N1443" s="27" t="e">
        <f>IF('Input and Summary Results'!$J$16="minimum",'Bin Analysis'!X1444/(M1443-1),'Bin Analysis'!Y1443/('Bin Analysis'!M1443-1))</f>
        <v>#N/A</v>
      </c>
      <c r="O1443" s="27" t="e">
        <f>IF(M1443=FALSE,NA(),(VLOOKUP(1,C1446:K1465,4,FALSE))/(M1443-1))</f>
        <v>#N/A</v>
      </c>
      <c r="P1443" s="27" t="e">
        <f>IF(M1443=FALSE,NA(),SUM(J1446:J1465)/Weighting!$S$5)</f>
        <v>#N/A</v>
      </c>
      <c r="Q1443" s="27" t="e">
        <f>IF(M1443=FALSE,NA(),SUM(K1446:K1465)/Weighting!$S$6)</f>
        <v>#N/A</v>
      </c>
      <c r="R1443" s="27" t="e">
        <f>IF(M1443=FALSE,NA(),(VLOOKUP(1,G1446:K1465,3,FALSE))/(M1443-1))</f>
        <v>#N/A</v>
      </c>
      <c r="S1443" s="22" t="e">
        <f>IF(M1443=FALSE,NA(),IF(SUM(J1446:J1465)=2,"yes","no"))</f>
        <v>#N/A</v>
      </c>
      <c r="X1443" s="2" cm="2">
        <f t="array" ref="X1443:X1444">FREQUENCY(IF('Data Transformation'!$B$425:$B$6424='Bin Analysis'!L1443,'Data Transformation'!$G$425:$G$6424),'Data Transformation'!$U$11)</f>
        <v>0</v>
      </c>
      <c r="Y1443" s="2" cm="2">
        <f t="array" ref="Y1443:Y1444">FREQUENCY(IF('Data Transformation'!$B$425:$B$6424='Bin Analysis'!L1443,'Data Transformation'!$G$425:$G$6424),'Data Transformation'!$U$12)</f>
        <v>0</v>
      </c>
    </row>
    <row r="1444" spans="1:25" x14ac:dyDescent="0.25">
      <c r="A1444" s="14" t="s">
        <v>67</v>
      </c>
      <c r="B1444" t="s">
        <v>47</v>
      </c>
      <c r="C1444" t="s">
        <v>5</v>
      </c>
      <c r="D1444" t="s">
        <v>98</v>
      </c>
      <c r="E1444" t="s">
        <v>99</v>
      </c>
      <c r="F1444" t="s">
        <v>100</v>
      </c>
      <c r="G1444" t="s">
        <v>69</v>
      </c>
      <c r="H1444" t="s">
        <v>31</v>
      </c>
      <c r="I1444" t="s">
        <v>32</v>
      </c>
      <c r="J1444" t="s">
        <v>46</v>
      </c>
      <c r="K1444" s="14" t="s">
        <v>45</v>
      </c>
      <c r="M1444" s="14"/>
      <c r="X1444" s="2">
        <v>0</v>
      </c>
      <c r="Y1444" s="2">
        <v>0</v>
      </c>
    </row>
    <row r="1445" spans="1:25" x14ac:dyDescent="0.25">
      <c r="A1445" s="32"/>
      <c r="D1445" t="e">
        <f>IF(C1445=1,'Data Transformation'!$G$3+0.5*'Data Transformation'!$W$25,IF(C1446=1,D1446-'Data Transformation'!$W$25,FALSE))</f>
        <v>#NUM!</v>
      </c>
      <c r="E1445">
        <f t="array" ref="E1445">IF(ISLOGICAL(D1445),"",FREQUENCY(IF('Data Transformation'!$B$425:$B$8425='Bin Analysis'!$B1443,'Data Transformation'!$G$425:$G$8425),D1445))</f>
        <v>2001</v>
      </c>
      <c r="F1445" t="e">
        <f>IF(ISLOGICAL(D1445),"",E1445-E1444)</f>
        <v>#VALUE!</v>
      </c>
      <c r="M1445" s="14"/>
    </row>
    <row r="1446" spans="1:25" x14ac:dyDescent="0.25">
      <c r="A1446" s="32" t="e">
        <f>IF(Weighting!$P$6&gt;0,B1446,"")</f>
        <v>#NUM!</v>
      </c>
      <c r="B1446" t="e">
        <f>Weighting!$C$6</f>
        <v>#DIV/0!</v>
      </c>
      <c r="C1446" t="e">
        <f>Weighting!$F$6</f>
        <v>#NUM!</v>
      </c>
      <c r="D1446" t="e">
        <f>IF(C1446=1,'Data Transformation'!$G$3+0.5*'Data Transformation'!$W$25,IF(C1447=1,D1447-'Data Transformation'!$W$25,FALSE))</f>
        <v>#NUM!</v>
      </c>
      <c r="E1446">
        <f t="array" ref="E1446">IF(ISLOGICAL(D1446),"",FREQUENCY(IF('Data Transformation'!$B$425:$B$8425='Bin Analysis'!$B1443,'Data Transformation'!$G$425:$G$8425),D1446))</f>
        <v>2001</v>
      </c>
      <c r="F1446">
        <f>IF(ISLOGICAL(D1446),"",E1446-E1445)</f>
        <v>0</v>
      </c>
      <c r="G1446">
        <f>Weighting!$H$6</f>
        <v>1</v>
      </c>
      <c r="H1446">
        <f t="array" ref="H1446">FREQUENCY(IF('Data Transformation'!$B$4:$B$8425=B1443,'Data Transformation'!$G$4:$G$8425),'Bin Analysis'!$B1446)</f>
        <v>2073</v>
      </c>
      <c r="I1446">
        <f>H1446-H1445</f>
        <v>2073</v>
      </c>
      <c r="J1446">
        <f>IF(I1446=0,0,1)</f>
        <v>1</v>
      </c>
      <c r="K1446" t="e">
        <f>J1446*Weighting!$W$6</f>
        <v>#NUM!</v>
      </c>
      <c r="M1446" s="14"/>
    </row>
    <row r="1447" spans="1:25" x14ac:dyDescent="0.25">
      <c r="A1447" s="32" t="str">
        <f>IF(Weighting!$P$7&gt;0,B1447,"")</f>
        <v/>
      </c>
      <c r="B1447" t="e">
        <f>Weighting!$C$7</f>
        <v>#DIV/0!</v>
      </c>
      <c r="C1447" t="e">
        <f>Weighting!$F$7</f>
        <v>#NUM!</v>
      </c>
      <c r="D1447" t="e">
        <f>IF(C1447=1,'Data Transformation'!$G$3+0.5*'Data Transformation'!$W$25,IF(C1448=1,D1448-'Data Transformation'!$W$25,FALSE))</f>
        <v>#NUM!</v>
      </c>
      <c r="E1447">
        <f t="array" ref="E1447">IF(ISLOGICAL(D1447),"",FREQUENCY(IF('Data Transformation'!$B$425:$B$8425='Bin Analysis'!$B1443,'Data Transformation'!$G$425:$G$8425),D1447))</f>
        <v>2001</v>
      </c>
      <c r="F1447">
        <f t="shared" ref="F1447:F1465" si="180">IF(ISLOGICAL(D1447),"",E1447-E1446)</f>
        <v>0</v>
      </c>
      <c r="G1447">
        <f>Weighting!$H$7</f>
        <v>0</v>
      </c>
      <c r="H1447">
        <f t="array" ref="H1447">FREQUENCY(IF('Data Transformation'!$B$4:$B$8425=B1443,'Data Transformation'!$G$4:$G$8425),'Bin Analysis'!$B1447)</f>
        <v>2073</v>
      </c>
      <c r="I1447">
        <f t="shared" ref="I1447:I1465" si="181">H1447-H1446</f>
        <v>0</v>
      </c>
      <c r="J1447">
        <f>IF(I1447=0,0,1)</f>
        <v>0</v>
      </c>
      <c r="K1447">
        <f>J1447*Weighting!$W$7</f>
        <v>0</v>
      </c>
      <c r="M1447" s="14"/>
    </row>
    <row r="1448" spans="1:25" x14ac:dyDescent="0.25">
      <c r="A1448" s="32" t="str">
        <f>IF(Weighting!$P$8&gt;0,B1448,"")</f>
        <v/>
      </c>
      <c r="B1448" t="e">
        <f>Weighting!$C$8</f>
        <v>#DIV/0!</v>
      </c>
      <c r="C1448" t="e">
        <f>Weighting!$F$8</f>
        <v>#NUM!</v>
      </c>
      <c r="D1448" t="e">
        <f>IF(C1448=1,'Data Transformation'!$G$3+0.5*'Data Transformation'!$W$25,IF(C1449=1,D1449-'Data Transformation'!$W$25,FALSE))</f>
        <v>#NUM!</v>
      </c>
      <c r="E1448">
        <f t="array" ref="E1448">IF(ISLOGICAL(D1448),"",FREQUENCY(IF('Data Transformation'!$B$425:$B$8425='Bin Analysis'!$B1443,'Data Transformation'!$G$425:$G$8425),D1448))</f>
        <v>2001</v>
      </c>
      <c r="F1448">
        <f t="shared" si="180"/>
        <v>0</v>
      </c>
      <c r="G1448">
        <f>Weighting!$H$8</f>
        <v>0</v>
      </c>
      <c r="H1448">
        <f t="array" ref="H1448">FREQUENCY(IF('Data Transformation'!$B$4:$B$8425=B1443,'Data Transformation'!$G$4:$G$8425),'Bin Analysis'!$B1448)</f>
        <v>2073</v>
      </c>
      <c r="I1448">
        <f t="shared" si="181"/>
        <v>0</v>
      </c>
      <c r="J1448">
        <f t="shared" ref="J1448:J1465" si="182">IF(I1448=0,0,1)</f>
        <v>0</v>
      </c>
      <c r="K1448">
        <f>J1448*Weighting!$W$8</f>
        <v>0</v>
      </c>
      <c r="M1448" s="14"/>
    </row>
    <row r="1449" spans="1:25" x14ac:dyDescent="0.25">
      <c r="A1449" s="32" t="str">
        <f>IF(Weighting!$P$9&gt;0,B1449,"")</f>
        <v/>
      </c>
      <c r="B1449" s="50" t="e">
        <f>Weighting!$C$9</f>
        <v>#DIV/0!</v>
      </c>
      <c r="C1449" t="e">
        <f>Weighting!$F$9</f>
        <v>#NUM!</v>
      </c>
      <c r="D1449" t="e">
        <f>IF(C1449=1,'Data Transformation'!$G$3+0.5*'Data Transformation'!$W$25,IF(C1450=1,D1450-'Data Transformation'!$W$25,FALSE))</f>
        <v>#NUM!</v>
      </c>
      <c r="E1449">
        <f t="array" ref="E1449">IF(ISLOGICAL(D1449),"",FREQUENCY(IF('Data Transformation'!$B$425:$B$8425='Bin Analysis'!$B1443,'Data Transformation'!$G$425:$G$8425),D1449))</f>
        <v>2001</v>
      </c>
      <c r="F1449">
        <f t="shared" si="180"/>
        <v>0</v>
      </c>
      <c r="G1449">
        <f>Weighting!$H$9</f>
        <v>0</v>
      </c>
      <c r="H1449">
        <f t="array" ref="H1449">FREQUENCY(IF('Data Transformation'!$B$4:$B$8425=B1443,'Data Transformation'!$G$4:$G$8425),'Bin Analysis'!$B1449)</f>
        <v>2073</v>
      </c>
      <c r="I1449">
        <f t="shared" si="181"/>
        <v>0</v>
      </c>
      <c r="J1449">
        <f t="shared" si="182"/>
        <v>0</v>
      </c>
      <c r="K1449">
        <f>J1449*Weighting!$W$9</f>
        <v>0</v>
      </c>
      <c r="M1449" s="14"/>
    </row>
    <row r="1450" spans="1:25" x14ac:dyDescent="0.25">
      <c r="A1450" s="32" t="str">
        <f>IF(Weighting!$P$10&gt;0,B1450,"")</f>
        <v/>
      </c>
      <c r="B1450" t="e">
        <f>Weighting!$C$10</f>
        <v>#DIV/0!</v>
      </c>
      <c r="C1450" t="e">
        <f>Weighting!$F$10</f>
        <v>#NUM!</v>
      </c>
      <c r="D1450" t="e">
        <f>IF(C1450=1,'Data Transformation'!$G$3+0.5*'Data Transformation'!$W$25,IF(C1451=1,D1451-'Data Transformation'!$W$25,FALSE))</f>
        <v>#NUM!</v>
      </c>
      <c r="E1450">
        <f t="array" ref="E1450">IF(ISLOGICAL(D1450),"",FREQUENCY(IF('Data Transformation'!$B$425:$B$8425='Bin Analysis'!$B1443,'Data Transformation'!$G$425:$G$8425),D1450))</f>
        <v>2001</v>
      </c>
      <c r="F1450">
        <f t="shared" si="180"/>
        <v>0</v>
      </c>
      <c r="G1450">
        <f>Weighting!$H$10</f>
        <v>0</v>
      </c>
      <c r="H1450">
        <f t="array" ref="H1450">FREQUENCY(IF('Data Transformation'!$B$4:$B$8425=B1443,'Data Transformation'!$G$4:$G$8425),'Bin Analysis'!$B1450)</f>
        <v>2073</v>
      </c>
      <c r="I1450">
        <f t="shared" si="181"/>
        <v>0</v>
      </c>
      <c r="J1450">
        <f t="shared" si="182"/>
        <v>0</v>
      </c>
      <c r="K1450">
        <f>J1450*Weighting!$W$10</f>
        <v>0</v>
      </c>
      <c r="M1450" s="14"/>
    </row>
    <row r="1451" spans="1:25" x14ac:dyDescent="0.25">
      <c r="A1451" s="32" t="str">
        <f>IF(Weighting!$P$11&gt;0,B1451,"")</f>
        <v/>
      </c>
      <c r="B1451" t="e">
        <f>Weighting!$C$11</f>
        <v>#DIV/0!</v>
      </c>
      <c r="C1451" t="e">
        <f>Weighting!$F$11</f>
        <v>#NUM!</v>
      </c>
      <c r="D1451" t="e">
        <f>IF(C1451=1,'Data Transformation'!$G$3+0.5*'Data Transformation'!$W$25,IF(C1452=1,D1452-'Data Transformation'!$W$25,FALSE))</f>
        <v>#NUM!</v>
      </c>
      <c r="E1451">
        <f t="array" ref="E1451">IF(ISLOGICAL(D1451),"",FREQUENCY(IF('Data Transformation'!$B$425:$B$8425='Bin Analysis'!$B1443,'Data Transformation'!$G$425:$G$8425),D1451))</f>
        <v>2001</v>
      </c>
      <c r="F1451">
        <f t="shared" si="180"/>
        <v>0</v>
      </c>
      <c r="G1451">
        <f>Weighting!$H$11</f>
        <v>0</v>
      </c>
      <c r="H1451">
        <f t="array" ref="H1451">FREQUENCY(IF('Data Transformation'!$B$4:$B$8425=B1443,'Data Transformation'!$G$4:$G$8425),'Bin Analysis'!$B1451)</f>
        <v>2073</v>
      </c>
      <c r="I1451">
        <f t="shared" si="181"/>
        <v>0</v>
      </c>
      <c r="J1451">
        <f t="shared" si="182"/>
        <v>0</v>
      </c>
      <c r="K1451">
        <f>J1451*Weighting!$W$11</f>
        <v>0</v>
      </c>
      <c r="M1451" s="14"/>
    </row>
    <row r="1452" spans="1:25" x14ac:dyDescent="0.25">
      <c r="A1452" s="32" t="str">
        <f>IF(Weighting!$P$12&gt;0,B1452,"")</f>
        <v/>
      </c>
      <c r="B1452" t="e">
        <f>Weighting!$C$12</f>
        <v>#DIV/0!</v>
      </c>
      <c r="C1452" t="e">
        <f>Weighting!$F$12</f>
        <v>#NUM!</v>
      </c>
      <c r="D1452" t="e">
        <f>IF(C1452=1,'Data Transformation'!$G$3+0.5*'Data Transformation'!$W$25,IF(C1453=1,D1453-'Data Transformation'!$W$25,FALSE))</f>
        <v>#NUM!</v>
      </c>
      <c r="E1452">
        <f t="array" ref="E1452">IF(ISLOGICAL(D1452),"",FREQUENCY(IF('Data Transformation'!$B$425:$B$8425='Bin Analysis'!$B1443,'Data Transformation'!$G$425:$G$8425),D1452))</f>
        <v>2001</v>
      </c>
      <c r="F1452">
        <f t="shared" si="180"/>
        <v>0</v>
      </c>
      <c r="G1452">
        <f>Weighting!$H$12</f>
        <v>0</v>
      </c>
      <c r="H1452">
        <f t="array" ref="H1452">FREQUENCY(IF('Data Transformation'!$B$4:$B$8425=B1443,'Data Transformation'!$G$4:$G$8425),'Bin Analysis'!$B1452)</f>
        <v>2073</v>
      </c>
      <c r="I1452">
        <f t="shared" si="181"/>
        <v>0</v>
      </c>
      <c r="J1452">
        <f t="shared" si="182"/>
        <v>0</v>
      </c>
      <c r="K1452">
        <f>J1452*Weighting!$W$12</f>
        <v>0</v>
      </c>
      <c r="M1452" s="14"/>
    </row>
    <row r="1453" spans="1:25" x14ac:dyDescent="0.25">
      <c r="A1453" s="32" t="str">
        <f>IF(Weighting!$P$13&gt;0,B1453,"")</f>
        <v/>
      </c>
      <c r="B1453" t="e">
        <f>Weighting!$C$13</f>
        <v>#DIV/0!</v>
      </c>
      <c r="C1453" t="e">
        <f>Weighting!$F$13</f>
        <v>#NUM!</v>
      </c>
      <c r="D1453" t="e">
        <f>IF(C1453=1,'Data Transformation'!$G$3+0.5*'Data Transformation'!$W$25,IF(C1454=1,D1454-'Data Transformation'!$W$25,FALSE))</f>
        <v>#NUM!</v>
      </c>
      <c r="E1453">
        <f t="array" ref="E1453">IF(ISLOGICAL(D1453),"",FREQUENCY(IF('Data Transformation'!$B$425:$B$8425='Bin Analysis'!$B1443,'Data Transformation'!$G$425:$G$8425),D1453))</f>
        <v>2001</v>
      </c>
      <c r="F1453">
        <f t="shared" si="180"/>
        <v>0</v>
      </c>
      <c r="G1453">
        <f>Weighting!$H$13</f>
        <v>0</v>
      </c>
      <c r="H1453">
        <f t="array" ref="H1453">FREQUENCY(IF('Data Transformation'!$B$4:$B$8425=B1443,'Data Transformation'!$G$4:$G$8425),'Bin Analysis'!$B1453)</f>
        <v>2073</v>
      </c>
      <c r="I1453">
        <f t="shared" si="181"/>
        <v>0</v>
      </c>
      <c r="J1453">
        <f t="shared" si="182"/>
        <v>0</v>
      </c>
      <c r="K1453">
        <f>J1453*Weighting!$W$13</f>
        <v>0</v>
      </c>
      <c r="M1453" s="14"/>
    </row>
    <row r="1454" spans="1:25" x14ac:dyDescent="0.25">
      <c r="A1454" s="32" t="str">
        <f>IF(Weighting!$P$14&gt;0,B1454,"")</f>
        <v/>
      </c>
      <c r="B1454" t="e">
        <f>Weighting!$C$14</f>
        <v>#DIV/0!</v>
      </c>
      <c r="C1454" t="e">
        <f>Weighting!$F$14</f>
        <v>#NUM!</v>
      </c>
      <c r="D1454" t="e">
        <f>IF(C1454=1,'Data Transformation'!$G$3+0.5*'Data Transformation'!$W$25,IF(C1455=1,D1455-'Data Transformation'!$W$25,FALSE))</f>
        <v>#NUM!</v>
      </c>
      <c r="E1454">
        <f t="array" ref="E1454">IF(ISLOGICAL(D1454),"",FREQUENCY(IF('Data Transformation'!$B$425:$B$8425='Bin Analysis'!$B1443,'Data Transformation'!$G$425:$G$8425),D1454))</f>
        <v>2001</v>
      </c>
      <c r="F1454">
        <f t="shared" si="180"/>
        <v>0</v>
      </c>
      <c r="G1454">
        <f>Weighting!$H$14</f>
        <v>0</v>
      </c>
      <c r="H1454">
        <f t="array" ref="H1454">FREQUENCY(IF('Data Transformation'!$B$4:$B$8425=B1443,'Data Transformation'!$G$4:$G$8425),'Bin Analysis'!$B1454)</f>
        <v>2073</v>
      </c>
      <c r="I1454">
        <f t="shared" si="181"/>
        <v>0</v>
      </c>
      <c r="J1454">
        <f t="shared" si="182"/>
        <v>0</v>
      </c>
      <c r="K1454">
        <f>J1454*Weighting!$W$14</f>
        <v>0</v>
      </c>
      <c r="M1454" s="14"/>
    </row>
    <row r="1455" spans="1:25" x14ac:dyDescent="0.25">
      <c r="A1455" s="32" t="str">
        <f>IF(Weighting!$P$15&gt;0,B1455,"")</f>
        <v/>
      </c>
      <c r="B1455" t="e">
        <f>Weighting!$C$15</f>
        <v>#DIV/0!</v>
      </c>
      <c r="C1455" t="e">
        <f>Weighting!$F$15</f>
        <v>#NUM!</v>
      </c>
      <c r="D1455" t="e">
        <f>IF(C1455=1,'Data Transformation'!$G$3+0.5*'Data Transformation'!$W$25,IF(C1456=1,D1456-'Data Transformation'!$W$25,FALSE))</f>
        <v>#NUM!</v>
      </c>
      <c r="E1455">
        <f t="array" ref="E1455">IF(ISLOGICAL(D1455),"",FREQUENCY(IF('Data Transformation'!$B$425:$B$8425='Bin Analysis'!$B1443,'Data Transformation'!$G$425:$G$8425),D1455))</f>
        <v>2001</v>
      </c>
      <c r="F1455">
        <f t="shared" si="180"/>
        <v>0</v>
      </c>
      <c r="G1455">
        <f>Weighting!$H$15</f>
        <v>0</v>
      </c>
      <c r="H1455">
        <f t="array" ref="H1455">FREQUENCY(IF('Data Transformation'!$B$4:$B$8425=B1443,'Data Transformation'!$G$4:$G$8425),'Bin Analysis'!$B1455)</f>
        <v>2073</v>
      </c>
      <c r="I1455">
        <f t="shared" si="181"/>
        <v>0</v>
      </c>
      <c r="J1455">
        <f t="shared" si="182"/>
        <v>0</v>
      </c>
      <c r="K1455">
        <f>J1455*Weighting!$W$15</f>
        <v>0</v>
      </c>
      <c r="M1455" s="14"/>
    </row>
    <row r="1456" spans="1:25" x14ac:dyDescent="0.25">
      <c r="A1456" s="32" t="str">
        <f>IF(Weighting!$P$16&gt;0,B1456,"")</f>
        <v/>
      </c>
      <c r="B1456" t="e">
        <f>Weighting!$C$16</f>
        <v>#DIV/0!</v>
      </c>
      <c r="C1456" t="e">
        <f>Weighting!$F$16</f>
        <v>#NUM!</v>
      </c>
      <c r="D1456" t="e">
        <f>IF(C1456=1,'Data Transformation'!$G$3+0.5*'Data Transformation'!$W$25,IF(C1457=1,D1457-'Data Transformation'!$W$25,FALSE))</f>
        <v>#NUM!</v>
      </c>
      <c r="E1456">
        <f t="array" ref="E1456">IF(ISLOGICAL(D1456),"",FREQUENCY(IF('Data Transformation'!$B$425:$B$8425='Bin Analysis'!$B1443,'Data Transformation'!$G$425:$G$8425),D1456))</f>
        <v>2001</v>
      </c>
      <c r="F1456">
        <f t="shared" si="180"/>
        <v>0</v>
      </c>
      <c r="G1456">
        <f>Weighting!$H$16</f>
        <v>0</v>
      </c>
      <c r="H1456">
        <f t="array" ref="H1456">FREQUENCY(IF('Data Transformation'!$B$4:$B$8425=B1443,'Data Transformation'!$G$4:$G$8425),'Bin Analysis'!$B1456)</f>
        <v>2073</v>
      </c>
      <c r="I1456">
        <f t="shared" si="181"/>
        <v>0</v>
      </c>
      <c r="J1456">
        <f t="shared" si="182"/>
        <v>0</v>
      </c>
      <c r="K1456">
        <f>J1456*Weighting!$W$16</f>
        <v>0</v>
      </c>
      <c r="M1456" s="14"/>
    </row>
    <row r="1457" spans="1:25" x14ac:dyDescent="0.25">
      <c r="A1457" s="32" t="str">
        <f>IF(Weighting!$P$17&gt;0,B1457,"")</f>
        <v/>
      </c>
      <c r="B1457" t="e">
        <f>Weighting!$C$17</f>
        <v>#DIV/0!</v>
      </c>
      <c r="C1457" t="e">
        <f>Weighting!$F$17</f>
        <v>#NUM!</v>
      </c>
      <c r="D1457" t="e">
        <f>IF(C1457=1,'Data Transformation'!$G$3+0.5*'Data Transformation'!$W$25,IF(C1458=1,D1458-'Data Transformation'!$W$25,FALSE))</f>
        <v>#NUM!</v>
      </c>
      <c r="E1457">
        <f t="array" ref="E1457">IF(ISLOGICAL(D1457),"",FREQUENCY(IF('Data Transformation'!$B$425:$B$8425='Bin Analysis'!$B1443,'Data Transformation'!$G$425:$G$8425),D1457))</f>
        <v>2001</v>
      </c>
      <c r="F1457">
        <f t="shared" si="180"/>
        <v>0</v>
      </c>
      <c r="G1457">
        <f>Weighting!$H$17</f>
        <v>0</v>
      </c>
      <c r="H1457">
        <f t="array" ref="H1457">FREQUENCY(IF('Data Transformation'!$B$4:$B$8425=B1443,'Data Transformation'!$G$4:$G$8425),'Bin Analysis'!$B1457)</f>
        <v>2073</v>
      </c>
      <c r="I1457">
        <f t="shared" si="181"/>
        <v>0</v>
      </c>
      <c r="J1457">
        <f t="shared" si="182"/>
        <v>0</v>
      </c>
      <c r="K1457">
        <f>J1457*Weighting!$W$17</f>
        <v>0</v>
      </c>
      <c r="M1457" s="14"/>
    </row>
    <row r="1458" spans="1:25" x14ac:dyDescent="0.25">
      <c r="A1458" s="32" t="str">
        <f>IF(Weighting!$P$18&gt;0,B1458,"")</f>
        <v/>
      </c>
      <c r="B1458" t="e">
        <f>Weighting!$C$18</f>
        <v>#DIV/0!</v>
      </c>
      <c r="C1458" t="e">
        <f>Weighting!$F$18</f>
        <v>#NUM!</v>
      </c>
      <c r="D1458" t="e">
        <f>IF(C1458=1,'Data Transformation'!$G$3+0.5*'Data Transformation'!$W$25,IF(C1459=1,D1459-'Data Transformation'!$W$25,FALSE))</f>
        <v>#NUM!</v>
      </c>
      <c r="E1458">
        <f t="array" ref="E1458">IF(ISLOGICAL(D1458),"",FREQUENCY(IF('Data Transformation'!$B$425:$B$8425='Bin Analysis'!$B1443,'Data Transformation'!$G$425:$G$8425),D1458))</f>
        <v>2001</v>
      </c>
      <c r="F1458">
        <f t="shared" si="180"/>
        <v>0</v>
      </c>
      <c r="G1458">
        <f>Weighting!$H$18</f>
        <v>0</v>
      </c>
      <c r="H1458">
        <f t="array" ref="H1458">FREQUENCY(IF('Data Transformation'!$B$4:$B$8425=B1443,'Data Transformation'!$G$4:$G$8425),'Bin Analysis'!$B1458)</f>
        <v>2073</v>
      </c>
      <c r="I1458">
        <f t="shared" si="181"/>
        <v>0</v>
      </c>
      <c r="J1458">
        <f t="shared" si="182"/>
        <v>0</v>
      </c>
      <c r="K1458">
        <f>J1458*Weighting!$W$18</f>
        <v>0</v>
      </c>
      <c r="M1458" s="14"/>
    </row>
    <row r="1459" spans="1:25" x14ac:dyDescent="0.25">
      <c r="A1459" s="32" t="str">
        <f>IF(Weighting!$P$19&gt;0,B1459,"")</f>
        <v/>
      </c>
      <c r="B1459" t="e">
        <f>Weighting!$C$19</f>
        <v>#DIV/0!</v>
      </c>
      <c r="C1459" t="e">
        <f>Weighting!$F$19</f>
        <v>#NUM!</v>
      </c>
      <c r="D1459" t="e">
        <f>IF(C1459=1,'Data Transformation'!$G$3+0.5*'Data Transformation'!$W$25,IF(C1460=1,D1460-'Data Transformation'!$W$25,FALSE))</f>
        <v>#NUM!</v>
      </c>
      <c r="E1459">
        <f t="array" ref="E1459">IF(ISLOGICAL(D1459),"",FREQUENCY(IF('Data Transformation'!$B$425:$B$8425='Bin Analysis'!$B1443,'Data Transformation'!$G$425:$G$8425),D1459))</f>
        <v>2001</v>
      </c>
      <c r="F1459">
        <f t="shared" si="180"/>
        <v>0</v>
      </c>
      <c r="G1459">
        <f>Weighting!$H$19</f>
        <v>0</v>
      </c>
      <c r="H1459">
        <f t="array" ref="H1459">FREQUENCY(IF('Data Transformation'!$B$4:$B$8425=B1443,'Data Transformation'!$G$4:$G$8425),'Bin Analysis'!$B1459)</f>
        <v>2073</v>
      </c>
      <c r="I1459">
        <f t="shared" si="181"/>
        <v>0</v>
      </c>
      <c r="J1459">
        <f t="shared" si="182"/>
        <v>0</v>
      </c>
      <c r="K1459">
        <f>J1459*Weighting!$W$19</f>
        <v>0</v>
      </c>
      <c r="M1459" s="14"/>
    </row>
    <row r="1460" spans="1:25" x14ac:dyDescent="0.25">
      <c r="A1460" s="32" t="str">
        <f>IF(Weighting!$P$20&gt;0,B1460,"")</f>
        <v/>
      </c>
      <c r="B1460" t="e">
        <f>Weighting!$C$20</f>
        <v>#DIV/0!</v>
      </c>
      <c r="C1460" t="e">
        <f>Weighting!$F$20</f>
        <v>#NUM!</v>
      </c>
      <c r="D1460" t="e">
        <f>IF(C1460=1,'Data Transformation'!$G$3+0.5*'Data Transformation'!$W$25,IF(C1461=1,D1461-'Data Transformation'!$W$25,FALSE))</f>
        <v>#NUM!</v>
      </c>
      <c r="E1460">
        <f t="array" ref="E1460">IF(ISLOGICAL(D1460),"",FREQUENCY(IF('Data Transformation'!$B$425:$B$8425='Bin Analysis'!$B1443,'Data Transformation'!$G$425:$G$8425),D1460))</f>
        <v>2001</v>
      </c>
      <c r="F1460">
        <f t="shared" si="180"/>
        <v>0</v>
      </c>
      <c r="G1460">
        <f>Weighting!$H$20</f>
        <v>0</v>
      </c>
      <c r="H1460">
        <f t="array" ref="H1460">FREQUENCY(IF('Data Transformation'!$B$4:$B$8425=B1443,'Data Transformation'!$G$4:$G$8425),'Bin Analysis'!$B1460)</f>
        <v>2073</v>
      </c>
      <c r="I1460">
        <f t="shared" si="181"/>
        <v>0</v>
      </c>
      <c r="J1460">
        <f t="shared" si="182"/>
        <v>0</v>
      </c>
      <c r="K1460">
        <f>J1460*Weighting!$W$20</f>
        <v>0</v>
      </c>
      <c r="M1460" s="14"/>
    </row>
    <row r="1461" spans="1:25" x14ac:dyDescent="0.25">
      <c r="A1461" s="32" t="str">
        <f>IF(Weighting!$P$21&gt;0,B1461,"")</f>
        <v/>
      </c>
      <c r="B1461" t="e">
        <f>Weighting!$C$21</f>
        <v>#DIV/0!</v>
      </c>
      <c r="C1461" t="e">
        <f>Weighting!$F$21</f>
        <v>#NUM!</v>
      </c>
      <c r="D1461" t="e">
        <f>IF(C1461=1,'Data Transformation'!$G$3+0.5*'Data Transformation'!$W$25,IF(C1462=1,D1462-'Data Transformation'!$W$25,FALSE))</f>
        <v>#NUM!</v>
      </c>
      <c r="E1461">
        <f t="array" ref="E1461">IF(ISLOGICAL(D1461),"",FREQUENCY(IF('Data Transformation'!$B$425:$B$8425='Bin Analysis'!$B1443,'Data Transformation'!$G$425:$G$8425),D1461))</f>
        <v>2001</v>
      </c>
      <c r="F1461">
        <f t="shared" si="180"/>
        <v>0</v>
      </c>
      <c r="G1461">
        <f>Weighting!$H$21</f>
        <v>0</v>
      </c>
      <c r="H1461">
        <f t="array" ref="H1461">FREQUENCY(IF('Data Transformation'!$B$4:$B$8425=B1443,'Data Transformation'!$G$4:$G$8425),'Bin Analysis'!$B1461)</f>
        <v>2073</v>
      </c>
      <c r="I1461">
        <f t="shared" si="181"/>
        <v>0</v>
      </c>
      <c r="J1461">
        <f t="shared" si="182"/>
        <v>0</v>
      </c>
      <c r="K1461">
        <f>J1461*Weighting!$W$21</f>
        <v>0</v>
      </c>
      <c r="M1461" s="14"/>
    </row>
    <row r="1462" spans="1:25" x14ac:dyDescent="0.25">
      <c r="A1462" s="32" t="str">
        <f>IF(Weighting!$P$22&gt;0,B1462,"")</f>
        <v/>
      </c>
      <c r="B1462" t="e">
        <f>Weighting!$C$22</f>
        <v>#DIV/0!</v>
      </c>
      <c r="C1462" t="e">
        <f>Weighting!$F$22</f>
        <v>#NUM!</v>
      </c>
      <c r="D1462" t="e">
        <f>IF(C1462=1,'Data Transformation'!$G$3+0.5*'Data Transformation'!$W$25,IF(C1463=1,D1463-'Data Transformation'!$W$25,FALSE))</f>
        <v>#NUM!</v>
      </c>
      <c r="E1462">
        <f t="array" ref="E1462">IF(ISLOGICAL(D1462),"",FREQUENCY(IF('Data Transformation'!$B$425:$B$8425='Bin Analysis'!$B1443,'Data Transformation'!$G$425:$G$8425),D1462))</f>
        <v>2001</v>
      </c>
      <c r="F1462">
        <f t="shared" si="180"/>
        <v>0</v>
      </c>
      <c r="G1462">
        <f>Weighting!$H$22</f>
        <v>0</v>
      </c>
      <c r="H1462">
        <f t="array" ref="H1462">FREQUENCY(IF('Data Transformation'!$B$4:$B$8425=B1443,'Data Transformation'!$G$4:$G$8425),'Bin Analysis'!$B1462)</f>
        <v>2073</v>
      </c>
      <c r="I1462">
        <f t="shared" si="181"/>
        <v>0</v>
      </c>
      <c r="J1462">
        <f t="shared" si="182"/>
        <v>0</v>
      </c>
      <c r="K1462">
        <f>J1462*Weighting!$W$22</f>
        <v>0</v>
      </c>
      <c r="M1462" s="14"/>
    </row>
    <row r="1463" spans="1:25" x14ac:dyDescent="0.25">
      <c r="A1463" s="32" t="str">
        <f>IF(Weighting!$P$23&gt;0,B1463,"")</f>
        <v/>
      </c>
      <c r="B1463" t="e">
        <f>Weighting!$C$23</f>
        <v>#DIV/0!</v>
      </c>
      <c r="C1463" t="e">
        <f>Weighting!$F$23</f>
        <v>#NUM!</v>
      </c>
      <c r="D1463" t="e">
        <f>IF(C1463=1,'Data Transformation'!$G$3+0.5*'Data Transformation'!$W$25,IF(C1464=1,D1464-'Data Transformation'!$W$25,FALSE))</f>
        <v>#NUM!</v>
      </c>
      <c r="E1463">
        <f t="array" ref="E1463">IF(ISLOGICAL(D1463),"",FREQUENCY(IF('Data Transformation'!$B$425:$B$8425='Bin Analysis'!$B1443,'Data Transformation'!$G$425:$G$8425),D1463))</f>
        <v>2001</v>
      </c>
      <c r="F1463">
        <f t="shared" si="180"/>
        <v>0</v>
      </c>
      <c r="G1463">
        <f>Weighting!$H$23</f>
        <v>0</v>
      </c>
      <c r="H1463">
        <f t="array" ref="H1463">FREQUENCY(IF('Data Transformation'!$B$4:$B$8425=B1443,'Data Transformation'!$G$4:$G$8425),'Bin Analysis'!$B1463)</f>
        <v>2073</v>
      </c>
      <c r="I1463">
        <f t="shared" si="181"/>
        <v>0</v>
      </c>
      <c r="J1463">
        <f t="shared" si="182"/>
        <v>0</v>
      </c>
      <c r="K1463">
        <f>J1463*Weighting!$W$23</f>
        <v>0</v>
      </c>
      <c r="M1463" s="14"/>
    </row>
    <row r="1464" spans="1:25" x14ac:dyDescent="0.25">
      <c r="A1464" s="32" t="str">
        <f>IF(Weighting!$P$24&gt;0,B1464,"")</f>
        <v/>
      </c>
      <c r="B1464" t="e">
        <f>Weighting!$C$24</f>
        <v>#DIV/0!</v>
      </c>
      <c r="C1464" t="e">
        <f>Weighting!$F$24</f>
        <v>#NUM!</v>
      </c>
      <c r="D1464" t="e">
        <f>IF(C1464=1,'Data Transformation'!$G$3+0.5*'Data Transformation'!$W$25,IF(C1465=1,D1465-'Data Transformation'!$W$25,FALSE))</f>
        <v>#NUM!</v>
      </c>
      <c r="E1464">
        <f t="array" ref="E1464">IF(ISLOGICAL(D1464),"",FREQUENCY(IF('Data Transformation'!$B$425:$B$8425='Bin Analysis'!$B1443,'Data Transformation'!$G$425:$G$8425),D1464))</f>
        <v>2001</v>
      </c>
      <c r="F1464">
        <f t="shared" si="180"/>
        <v>0</v>
      </c>
      <c r="G1464">
        <f>Weighting!$H$24</f>
        <v>0</v>
      </c>
      <c r="H1464">
        <f t="array" ref="H1464">FREQUENCY(IF('Data Transformation'!$B$4:$B$8425=B1443,'Data Transformation'!$G$4:$G$8425),'Bin Analysis'!$B1464)</f>
        <v>2073</v>
      </c>
      <c r="I1464">
        <f t="shared" si="181"/>
        <v>0</v>
      </c>
      <c r="J1464">
        <f t="shared" si="182"/>
        <v>0</v>
      </c>
      <c r="K1464">
        <f>J1464*Weighting!$W$24</f>
        <v>0</v>
      </c>
      <c r="M1464" s="14"/>
    </row>
    <row r="1465" spans="1:25" x14ac:dyDescent="0.25">
      <c r="A1465" s="32" t="str">
        <f>IF(Weighting!$P$25&gt;0,B1465,"")</f>
        <v/>
      </c>
      <c r="B1465" t="e">
        <f>Weighting!$C$25</f>
        <v>#DIV/0!</v>
      </c>
      <c r="C1465" t="e">
        <f>Weighting!$F$25</f>
        <v>#NUM!</v>
      </c>
      <c r="D1465" t="e">
        <f>IF(C1465=1,'Data Transformation'!$G$3+0.5*'Data Transformation'!$W$25,IF(C1466=1,D1466-'Data Transformation'!$W$25,FALSE))</f>
        <v>#NUM!</v>
      </c>
      <c r="E1465">
        <f t="array" ref="E1465">IF(ISLOGICAL(D1465),"",FREQUENCY(IF('Data Transformation'!$B$425:$B$8425='Bin Analysis'!$B1443,'Data Transformation'!$G$425:$G$8425),D1465))</f>
        <v>2001</v>
      </c>
      <c r="F1465">
        <f t="shared" si="180"/>
        <v>0</v>
      </c>
      <c r="G1465">
        <f>Weighting!$H$25</f>
        <v>0</v>
      </c>
      <c r="H1465">
        <f t="array" ref="H1465">FREQUENCY(IF('Data Transformation'!$B$4:$B$8425=B1443,'Data Transformation'!$G$4:$G$8425),'Bin Analysis'!$B1465)</f>
        <v>2073</v>
      </c>
      <c r="I1465">
        <f t="shared" si="181"/>
        <v>0</v>
      </c>
      <c r="J1465">
        <f t="shared" si="182"/>
        <v>0</v>
      </c>
      <c r="K1465">
        <f>J1465*Weighting!$W$25</f>
        <v>0</v>
      </c>
      <c r="M1465" s="14"/>
    </row>
    <row r="1466" spans="1:25" x14ac:dyDescent="0.25">
      <c r="O1466"/>
      <c r="P1466"/>
      <c r="Q1466"/>
      <c r="R1466"/>
    </row>
    <row r="1467" spans="1:25" ht="23.25" x14ac:dyDescent="0.35">
      <c r="A1467" s="21" t="s">
        <v>0</v>
      </c>
      <c r="B1467" s="21" t="str">
        <f>IFERROR(VLOOKUP(C1467,'Data Transformation'!$L$6:$M$426,2,FALSE),"")</f>
        <v/>
      </c>
      <c r="C1467" s="21">
        <f>C1443+1</f>
        <v>61</v>
      </c>
      <c r="D1467" s="21"/>
      <c r="E1467" s="21"/>
      <c r="F1467" s="21"/>
      <c r="G1467" s="21"/>
      <c r="H1467" s="22"/>
      <c r="I1467" s="22"/>
      <c r="J1467" s="22"/>
      <c r="K1467" s="21"/>
      <c r="L1467" s="21" t="str">
        <f>B1467</f>
        <v/>
      </c>
      <c r="M1467" s="23" t="e">
        <f>INDEX('Data Transformation'!$O$4:$O$424,MATCH($B1467,'Data Transformation'!$M$4:$M$424,0),MATCH($M$2,'Data Transformation'!$O$3,0))</f>
        <v>#N/A</v>
      </c>
      <c r="N1467" s="27" t="e">
        <f>IF('Input and Summary Results'!$J$16="minimum",'Bin Analysis'!X1468/(M1467-1),'Bin Analysis'!Y1467/('Bin Analysis'!M1467-1))</f>
        <v>#N/A</v>
      </c>
      <c r="O1467" s="27" t="e">
        <f>IF(M1467=FALSE,NA(),(VLOOKUP(1,C1470:K1489,4,FALSE))/(M1467-1))</f>
        <v>#N/A</v>
      </c>
      <c r="P1467" s="27" t="e">
        <f>IF(M1467=FALSE,NA(),SUM(J1470:J1489)/Weighting!$S$5)</f>
        <v>#N/A</v>
      </c>
      <c r="Q1467" s="27" t="e">
        <f>IF(M1467=FALSE,NA(),SUM(K1470:K1489)/Weighting!$S$6)</f>
        <v>#N/A</v>
      </c>
      <c r="R1467" s="27" t="e">
        <f>IF(M1467=FALSE,NA(),(VLOOKUP(1,G1470:K1489,3,FALSE))/(M1467-1))</f>
        <v>#N/A</v>
      </c>
      <c r="S1467" s="22" t="e">
        <f>IF(M1467=FALSE,NA(),IF(SUM(J1470:J1489)=2,"yes","no"))</f>
        <v>#N/A</v>
      </c>
      <c r="X1467" s="2" cm="2">
        <f t="array" ref="X1467:X1468">FREQUENCY(IF('Data Transformation'!$B$425:$B$6424='Bin Analysis'!L1467,'Data Transformation'!$G$425:$G$6424),'Data Transformation'!$U$11)</f>
        <v>0</v>
      </c>
      <c r="Y1467" s="2" cm="2">
        <f t="array" ref="Y1467:Y1468">FREQUENCY(IF('Data Transformation'!$B$425:$B$6424='Bin Analysis'!L1467,'Data Transformation'!$G$425:$G$6424),'Data Transformation'!$U$12)</f>
        <v>0</v>
      </c>
    </row>
    <row r="1468" spans="1:25" x14ac:dyDescent="0.25">
      <c r="A1468" s="14" t="s">
        <v>67</v>
      </c>
      <c r="B1468" t="s">
        <v>47</v>
      </c>
      <c r="C1468" t="s">
        <v>5</v>
      </c>
      <c r="D1468" t="s">
        <v>98</v>
      </c>
      <c r="E1468" t="s">
        <v>99</v>
      </c>
      <c r="F1468" t="s">
        <v>100</v>
      </c>
      <c r="G1468" t="s">
        <v>69</v>
      </c>
      <c r="H1468" t="s">
        <v>31</v>
      </c>
      <c r="I1468" t="s">
        <v>32</v>
      </c>
      <c r="J1468" t="s">
        <v>46</v>
      </c>
      <c r="K1468" s="14" t="s">
        <v>45</v>
      </c>
      <c r="M1468" s="14"/>
      <c r="X1468" s="2">
        <v>0</v>
      </c>
      <c r="Y1468" s="2">
        <v>0</v>
      </c>
    </row>
    <row r="1469" spans="1:25" x14ac:dyDescent="0.25">
      <c r="A1469" s="32"/>
      <c r="D1469" t="e">
        <f>IF(C1469=1,'Data Transformation'!$G$3+0.5*'Data Transformation'!$W$25,IF(C1470=1,D1470-'Data Transformation'!$W$25,FALSE))</f>
        <v>#NUM!</v>
      </c>
      <c r="E1469">
        <f t="array" ref="E1469">IF(ISLOGICAL(D1469),"",FREQUENCY(IF('Data Transformation'!$B$425:$B$8425='Bin Analysis'!$B1467,'Data Transformation'!$G$425:$G$8425),D1469))</f>
        <v>2001</v>
      </c>
      <c r="F1469" t="e">
        <f>IF(ISLOGICAL(D1469),"",E1469-E1468)</f>
        <v>#VALUE!</v>
      </c>
      <c r="M1469" s="14"/>
    </row>
    <row r="1470" spans="1:25" x14ac:dyDescent="0.25">
      <c r="A1470" s="32" t="e">
        <f>IF(Weighting!$P$6&gt;0,B1470,"")</f>
        <v>#NUM!</v>
      </c>
      <c r="B1470" t="e">
        <f>Weighting!$C$6</f>
        <v>#DIV/0!</v>
      </c>
      <c r="C1470" t="e">
        <f>Weighting!$F$6</f>
        <v>#NUM!</v>
      </c>
      <c r="D1470" t="e">
        <f>IF(C1470=1,'Data Transformation'!$G$3+0.5*'Data Transformation'!$W$25,IF(C1471=1,D1471-'Data Transformation'!$W$25,FALSE))</f>
        <v>#NUM!</v>
      </c>
      <c r="E1470">
        <f t="array" ref="E1470">IF(ISLOGICAL(D1470),"",FREQUENCY(IF('Data Transformation'!$B$425:$B$8425='Bin Analysis'!$B1467,'Data Transformation'!$G$425:$G$8425),D1470))</f>
        <v>2001</v>
      </c>
      <c r="F1470">
        <f>IF(ISLOGICAL(D1470),"",E1470-E1469)</f>
        <v>0</v>
      </c>
      <c r="G1470">
        <f>Weighting!$H$6</f>
        <v>1</v>
      </c>
      <c r="H1470">
        <f t="array" ref="H1470">FREQUENCY(IF('Data Transformation'!$B$4:$B$8425=B1467,'Data Transformation'!$G$4:$G$8425),'Bin Analysis'!$B1470)</f>
        <v>2073</v>
      </c>
      <c r="I1470">
        <f>H1470-H1469</f>
        <v>2073</v>
      </c>
      <c r="J1470">
        <f>IF(I1470=0,0,1)</f>
        <v>1</v>
      </c>
      <c r="K1470" t="e">
        <f>J1470*Weighting!$W$6</f>
        <v>#NUM!</v>
      </c>
      <c r="M1470" s="14"/>
    </row>
    <row r="1471" spans="1:25" x14ac:dyDescent="0.25">
      <c r="A1471" s="32" t="str">
        <f>IF(Weighting!$P$7&gt;0,B1471,"")</f>
        <v/>
      </c>
      <c r="B1471" t="e">
        <f>Weighting!$C$7</f>
        <v>#DIV/0!</v>
      </c>
      <c r="C1471" t="e">
        <f>Weighting!$F$7</f>
        <v>#NUM!</v>
      </c>
      <c r="D1471" t="e">
        <f>IF(C1471=1,'Data Transformation'!$G$3+0.5*'Data Transformation'!$W$25,IF(C1472=1,D1472-'Data Transformation'!$W$25,FALSE))</f>
        <v>#NUM!</v>
      </c>
      <c r="E1471">
        <f t="array" ref="E1471">IF(ISLOGICAL(D1471),"",FREQUENCY(IF('Data Transformation'!$B$425:$B$8425='Bin Analysis'!$B1467,'Data Transformation'!$G$425:$G$8425),D1471))</f>
        <v>2001</v>
      </c>
      <c r="F1471">
        <f t="shared" ref="F1471:F1489" si="183">IF(ISLOGICAL(D1471),"",E1471-E1470)</f>
        <v>0</v>
      </c>
      <c r="G1471">
        <f>Weighting!$H$7</f>
        <v>0</v>
      </c>
      <c r="H1471">
        <f t="array" ref="H1471">FREQUENCY(IF('Data Transformation'!$B$4:$B$8425=B1467,'Data Transformation'!$G$4:$G$8425),'Bin Analysis'!$B1471)</f>
        <v>2073</v>
      </c>
      <c r="I1471">
        <f t="shared" ref="I1471:I1489" si="184">H1471-H1470</f>
        <v>0</v>
      </c>
      <c r="J1471">
        <f>IF(I1471=0,0,1)</f>
        <v>0</v>
      </c>
      <c r="K1471">
        <f>J1471*Weighting!$W$7</f>
        <v>0</v>
      </c>
      <c r="M1471" s="14"/>
    </row>
    <row r="1472" spans="1:25" x14ac:dyDescent="0.25">
      <c r="A1472" s="32" t="str">
        <f>IF(Weighting!$P$8&gt;0,B1472,"")</f>
        <v/>
      </c>
      <c r="B1472" t="e">
        <f>Weighting!$C$8</f>
        <v>#DIV/0!</v>
      </c>
      <c r="C1472" t="e">
        <f>Weighting!$F$8</f>
        <v>#NUM!</v>
      </c>
      <c r="D1472" t="e">
        <f>IF(C1472=1,'Data Transformation'!$G$3+0.5*'Data Transformation'!$W$25,IF(C1473=1,D1473-'Data Transformation'!$W$25,FALSE))</f>
        <v>#NUM!</v>
      </c>
      <c r="E1472">
        <f t="array" ref="E1472">IF(ISLOGICAL(D1472),"",FREQUENCY(IF('Data Transformation'!$B$425:$B$8425='Bin Analysis'!$B1467,'Data Transformation'!$G$425:$G$8425),D1472))</f>
        <v>2001</v>
      </c>
      <c r="F1472">
        <f t="shared" si="183"/>
        <v>0</v>
      </c>
      <c r="G1472">
        <f>Weighting!$H$8</f>
        <v>0</v>
      </c>
      <c r="H1472">
        <f t="array" ref="H1472">FREQUENCY(IF('Data Transformation'!$B$4:$B$8425=B1467,'Data Transformation'!$G$4:$G$8425),'Bin Analysis'!$B1472)</f>
        <v>2073</v>
      </c>
      <c r="I1472">
        <f t="shared" si="184"/>
        <v>0</v>
      </c>
      <c r="J1472">
        <f t="shared" ref="J1472:J1489" si="185">IF(I1472=0,0,1)</f>
        <v>0</v>
      </c>
      <c r="K1472">
        <f>J1472*Weighting!$W$8</f>
        <v>0</v>
      </c>
      <c r="M1472" s="14"/>
    </row>
    <row r="1473" spans="1:13" x14ac:dyDescent="0.25">
      <c r="A1473" s="32" t="str">
        <f>IF(Weighting!$P$9&gt;0,B1473,"")</f>
        <v/>
      </c>
      <c r="B1473" s="50" t="e">
        <f>Weighting!$C$9</f>
        <v>#DIV/0!</v>
      </c>
      <c r="C1473" t="e">
        <f>Weighting!$F$9</f>
        <v>#NUM!</v>
      </c>
      <c r="D1473" t="e">
        <f>IF(C1473=1,'Data Transformation'!$G$3+0.5*'Data Transformation'!$W$25,IF(C1474=1,D1474-'Data Transformation'!$W$25,FALSE))</f>
        <v>#NUM!</v>
      </c>
      <c r="E1473">
        <f t="array" ref="E1473">IF(ISLOGICAL(D1473),"",FREQUENCY(IF('Data Transformation'!$B$425:$B$8425='Bin Analysis'!$B1467,'Data Transformation'!$G$425:$G$8425),D1473))</f>
        <v>2001</v>
      </c>
      <c r="F1473">
        <f t="shared" si="183"/>
        <v>0</v>
      </c>
      <c r="G1473">
        <f>Weighting!$H$9</f>
        <v>0</v>
      </c>
      <c r="H1473">
        <f t="array" ref="H1473">FREQUENCY(IF('Data Transformation'!$B$4:$B$8425=B1467,'Data Transformation'!$G$4:$G$8425),'Bin Analysis'!$B1473)</f>
        <v>2073</v>
      </c>
      <c r="I1473">
        <f t="shared" si="184"/>
        <v>0</v>
      </c>
      <c r="J1473">
        <f t="shared" si="185"/>
        <v>0</v>
      </c>
      <c r="K1473">
        <f>J1473*Weighting!$W$9</f>
        <v>0</v>
      </c>
      <c r="M1473" s="14"/>
    </row>
    <row r="1474" spans="1:13" x14ac:dyDescent="0.25">
      <c r="A1474" s="32" t="str">
        <f>IF(Weighting!$P$10&gt;0,B1474,"")</f>
        <v/>
      </c>
      <c r="B1474" t="e">
        <f>Weighting!$C$10</f>
        <v>#DIV/0!</v>
      </c>
      <c r="C1474" t="e">
        <f>Weighting!$F$10</f>
        <v>#NUM!</v>
      </c>
      <c r="D1474" t="e">
        <f>IF(C1474=1,'Data Transformation'!$G$3+0.5*'Data Transformation'!$W$25,IF(C1475=1,D1475-'Data Transformation'!$W$25,FALSE))</f>
        <v>#NUM!</v>
      </c>
      <c r="E1474">
        <f t="array" ref="E1474">IF(ISLOGICAL(D1474),"",FREQUENCY(IF('Data Transformation'!$B$425:$B$8425='Bin Analysis'!$B1467,'Data Transformation'!$G$425:$G$8425),D1474))</f>
        <v>2001</v>
      </c>
      <c r="F1474">
        <f t="shared" si="183"/>
        <v>0</v>
      </c>
      <c r="G1474">
        <f>Weighting!$H$10</f>
        <v>0</v>
      </c>
      <c r="H1474">
        <f t="array" ref="H1474">FREQUENCY(IF('Data Transformation'!$B$4:$B$8425=B1467,'Data Transformation'!$G$4:$G$8425),'Bin Analysis'!$B1474)</f>
        <v>2073</v>
      </c>
      <c r="I1474">
        <f t="shared" si="184"/>
        <v>0</v>
      </c>
      <c r="J1474">
        <f t="shared" si="185"/>
        <v>0</v>
      </c>
      <c r="K1474">
        <f>J1474*Weighting!$W$10</f>
        <v>0</v>
      </c>
      <c r="M1474" s="14"/>
    </row>
    <row r="1475" spans="1:13" x14ac:dyDescent="0.25">
      <c r="A1475" s="32" t="str">
        <f>IF(Weighting!$P$11&gt;0,B1475,"")</f>
        <v/>
      </c>
      <c r="B1475" t="e">
        <f>Weighting!$C$11</f>
        <v>#DIV/0!</v>
      </c>
      <c r="C1475" t="e">
        <f>Weighting!$F$11</f>
        <v>#NUM!</v>
      </c>
      <c r="D1475" t="e">
        <f>IF(C1475=1,'Data Transformation'!$G$3+0.5*'Data Transformation'!$W$25,IF(C1476=1,D1476-'Data Transformation'!$W$25,FALSE))</f>
        <v>#NUM!</v>
      </c>
      <c r="E1475">
        <f t="array" ref="E1475">IF(ISLOGICAL(D1475),"",FREQUENCY(IF('Data Transformation'!$B$425:$B$8425='Bin Analysis'!$B1467,'Data Transformation'!$G$425:$G$8425),D1475))</f>
        <v>2001</v>
      </c>
      <c r="F1475">
        <f t="shared" si="183"/>
        <v>0</v>
      </c>
      <c r="G1475">
        <f>Weighting!$H$11</f>
        <v>0</v>
      </c>
      <c r="H1475">
        <f t="array" ref="H1475">FREQUENCY(IF('Data Transformation'!$B$4:$B$8425=B1467,'Data Transformation'!$G$4:$G$8425),'Bin Analysis'!$B1475)</f>
        <v>2073</v>
      </c>
      <c r="I1475">
        <f t="shared" si="184"/>
        <v>0</v>
      </c>
      <c r="J1475">
        <f t="shared" si="185"/>
        <v>0</v>
      </c>
      <c r="K1475">
        <f>J1475*Weighting!$W$11</f>
        <v>0</v>
      </c>
      <c r="M1475" s="14"/>
    </row>
    <row r="1476" spans="1:13" x14ac:dyDescent="0.25">
      <c r="A1476" s="32" t="str">
        <f>IF(Weighting!$P$12&gt;0,B1476,"")</f>
        <v/>
      </c>
      <c r="B1476" t="e">
        <f>Weighting!$C$12</f>
        <v>#DIV/0!</v>
      </c>
      <c r="C1476" t="e">
        <f>Weighting!$F$12</f>
        <v>#NUM!</v>
      </c>
      <c r="D1476" t="e">
        <f>IF(C1476=1,'Data Transformation'!$G$3+0.5*'Data Transformation'!$W$25,IF(C1477=1,D1477-'Data Transformation'!$W$25,FALSE))</f>
        <v>#NUM!</v>
      </c>
      <c r="E1476">
        <f t="array" ref="E1476">IF(ISLOGICAL(D1476),"",FREQUENCY(IF('Data Transformation'!$B$425:$B$8425='Bin Analysis'!$B1467,'Data Transformation'!$G$425:$G$8425),D1476))</f>
        <v>2001</v>
      </c>
      <c r="F1476">
        <f t="shared" si="183"/>
        <v>0</v>
      </c>
      <c r="G1476">
        <f>Weighting!$H$12</f>
        <v>0</v>
      </c>
      <c r="H1476">
        <f t="array" ref="H1476">FREQUENCY(IF('Data Transformation'!$B$4:$B$8425=B1467,'Data Transformation'!$G$4:$G$8425),'Bin Analysis'!$B1476)</f>
        <v>2073</v>
      </c>
      <c r="I1476">
        <f t="shared" si="184"/>
        <v>0</v>
      </c>
      <c r="J1476">
        <f t="shared" si="185"/>
        <v>0</v>
      </c>
      <c r="K1476">
        <f>J1476*Weighting!$W$12</f>
        <v>0</v>
      </c>
      <c r="M1476" s="14"/>
    </row>
    <row r="1477" spans="1:13" x14ac:dyDescent="0.25">
      <c r="A1477" s="32" t="str">
        <f>IF(Weighting!$P$13&gt;0,B1477,"")</f>
        <v/>
      </c>
      <c r="B1477" t="e">
        <f>Weighting!$C$13</f>
        <v>#DIV/0!</v>
      </c>
      <c r="C1477" t="e">
        <f>Weighting!$F$13</f>
        <v>#NUM!</v>
      </c>
      <c r="D1477" t="e">
        <f>IF(C1477=1,'Data Transformation'!$G$3+0.5*'Data Transformation'!$W$25,IF(C1478=1,D1478-'Data Transformation'!$W$25,FALSE))</f>
        <v>#NUM!</v>
      </c>
      <c r="E1477">
        <f t="array" ref="E1477">IF(ISLOGICAL(D1477),"",FREQUENCY(IF('Data Transformation'!$B$425:$B$8425='Bin Analysis'!$B1467,'Data Transformation'!$G$425:$G$8425),D1477))</f>
        <v>2001</v>
      </c>
      <c r="F1477">
        <f t="shared" si="183"/>
        <v>0</v>
      </c>
      <c r="G1477">
        <f>Weighting!$H$13</f>
        <v>0</v>
      </c>
      <c r="H1477">
        <f t="array" ref="H1477">FREQUENCY(IF('Data Transformation'!$B$4:$B$8425=B1467,'Data Transformation'!$G$4:$G$8425),'Bin Analysis'!$B1477)</f>
        <v>2073</v>
      </c>
      <c r="I1477">
        <f t="shared" si="184"/>
        <v>0</v>
      </c>
      <c r="J1477">
        <f t="shared" si="185"/>
        <v>0</v>
      </c>
      <c r="K1477">
        <f>J1477*Weighting!$W$13</f>
        <v>0</v>
      </c>
      <c r="M1477" s="14"/>
    </row>
    <row r="1478" spans="1:13" x14ac:dyDescent="0.25">
      <c r="A1478" s="32" t="str">
        <f>IF(Weighting!$P$14&gt;0,B1478,"")</f>
        <v/>
      </c>
      <c r="B1478" t="e">
        <f>Weighting!$C$14</f>
        <v>#DIV/0!</v>
      </c>
      <c r="C1478" t="e">
        <f>Weighting!$F$14</f>
        <v>#NUM!</v>
      </c>
      <c r="D1478" t="e">
        <f>IF(C1478=1,'Data Transformation'!$G$3+0.5*'Data Transformation'!$W$25,IF(C1479=1,D1479-'Data Transformation'!$W$25,FALSE))</f>
        <v>#NUM!</v>
      </c>
      <c r="E1478">
        <f t="array" ref="E1478">IF(ISLOGICAL(D1478),"",FREQUENCY(IF('Data Transformation'!$B$425:$B$8425='Bin Analysis'!$B1467,'Data Transformation'!$G$425:$G$8425),D1478))</f>
        <v>2001</v>
      </c>
      <c r="F1478">
        <f t="shared" si="183"/>
        <v>0</v>
      </c>
      <c r="G1478">
        <f>Weighting!$H$14</f>
        <v>0</v>
      </c>
      <c r="H1478">
        <f t="array" ref="H1478">FREQUENCY(IF('Data Transformation'!$B$4:$B$8425=B1467,'Data Transformation'!$G$4:$G$8425),'Bin Analysis'!$B1478)</f>
        <v>2073</v>
      </c>
      <c r="I1478">
        <f t="shared" si="184"/>
        <v>0</v>
      </c>
      <c r="J1478">
        <f t="shared" si="185"/>
        <v>0</v>
      </c>
      <c r="K1478">
        <f>J1478*Weighting!$W$14</f>
        <v>0</v>
      </c>
      <c r="M1478" s="14"/>
    </row>
    <row r="1479" spans="1:13" x14ac:dyDescent="0.25">
      <c r="A1479" s="32" t="str">
        <f>IF(Weighting!$P$15&gt;0,B1479,"")</f>
        <v/>
      </c>
      <c r="B1479" t="e">
        <f>Weighting!$C$15</f>
        <v>#DIV/0!</v>
      </c>
      <c r="C1479" t="e">
        <f>Weighting!$F$15</f>
        <v>#NUM!</v>
      </c>
      <c r="D1479" t="e">
        <f>IF(C1479=1,'Data Transformation'!$G$3+0.5*'Data Transformation'!$W$25,IF(C1480=1,D1480-'Data Transformation'!$W$25,FALSE))</f>
        <v>#NUM!</v>
      </c>
      <c r="E1479">
        <f t="array" ref="E1479">IF(ISLOGICAL(D1479),"",FREQUENCY(IF('Data Transformation'!$B$425:$B$8425='Bin Analysis'!$B1467,'Data Transformation'!$G$425:$G$8425),D1479))</f>
        <v>2001</v>
      </c>
      <c r="F1479">
        <f t="shared" si="183"/>
        <v>0</v>
      </c>
      <c r="G1479">
        <f>Weighting!$H$15</f>
        <v>0</v>
      </c>
      <c r="H1479">
        <f t="array" ref="H1479">FREQUENCY(IF('Data Transformation'!$B$4:$B$8425=B1467,'Data Transformation'!$G$4:$G$8425),'Bin Analysis'!$B1479)</f>
        <v>2073</v>
      </c>
      <c r="I1479">
        <f t="shared" si="184"/>
        <v>0</v>
      </c>
      <c r="J1479">
        <f t="shared" si="185"/>
        <v>0</v>
      </c>
      <c r="K1479">
        <f>J1479*Weighting!$W$15</f>
        <v>0</v>
      </c>
      <c r="M1479" s="14"/>
    </row>
    <row r="1480" spans="1:13" x14ac:dyDescent="0.25">
      <c r="A1480" s="32" t="str">
        <f>IF(Weighting!$P$16&gt;0,B1480,"")</f>
        <v/>
      </c>
      <c r="B1480" t="e">
        <f>Weighting!$C$16</f>
        <v>#DIV/0!</v>
      </c>
      <c r="C1480" t="e">
        <f>Weighting!$F$16</f>
        <v>#NUM!</v>
      </c>
      <c r="D1480" t="e">
        <f>IF(C1480=1,'Data Transformation'!$G$3+0.5*'Data Transformation'!$W$25,IF(C1481=1,D1481-'Data Transformation'!$W$25,FALSE))</f>
        <v>#NUM!</v>
      </c>
      <c r="E1480">
        <f t="array" ref="E1480">IF(ISLOGICAL(D1480),"",FREQUENCY(IF('Data Transformation'!$B$425:$B$8425='Bin Analysis'!$B1467,'Data Transformation'!$G$425:$G$8425),D1480))</f>
        <v>2001</v>
      </c>
      <c r="F1480">
        <f t="shared" si="183"/>
        <v>0</v>
      </c>
      <c r="G1480">
        <f>Weighting!$H$16</f>
        <v>0</v>
      </c>
      <c r="H1480">
        <f t="array" ref="H1480">FREQUENCY(IF('Data Transformation'!$B$4:$B$8425=B1467,'Data Transformation'!$G$4:$G$8425),'Bin Analysis'!$B1480)</f>
        <v>2073</v>
      </c>
      <c r="I1480">
        <f t="shared" si="184"/>
        <v>0</v>
      </c>
      <c r="J1480">
        <f t="shared" si="185"/>
        <v>0</v>
      </c>
      <c r="K1480">
        <f>J1480*Weighting!$W$16</f>
        <v>0</v>
      </c>
      <c r="M1480" s="14"/>
    </row>
    <row r="1481" spans="1:13" x14ac:dyDescent="0.25">
      <c r="A1481" s="32" t="str">
        <f>IF(Weighting!$P$17&gt;0,B1481,"")</f>
        <v/>
      </c>
      <c r="B1481" t="e">
        <f>Weighting!$C$17</f>
        <v>#DIV/0!</v>
      </c>
      <c r="C1481" t="e">
        <f>Weighting!$F$17</f>
        <v>#NUM!</v>
      </c>
      <c r="D1481" t="e">
        <f>IF(C1481=1,'Data Transformation'!$G$3+0.5*'Data Transformation'!$W$25,IF(C1482=1,D1482-'Data Transformation'!$W$25,FALSE))</f>
        <v>#NUM!</v>
      </c>
      <c r="E1481">
        <f t="array" ref="E1481">IF(ISLOGICAL(D1481),"",FREQUENCY(IF('Data Transformation'!$B$425:$B$8425='Bin Analysis'!$B1467,'Data Transformation'!$G$425:$G$8425),D1481))</f>
        <v>2001</v>
      </c>
      <c r="F1481">
        <f t="shared" si="183"/>
        <v>0</v>
      </c>
      <c r="G1481">
        <f>Weighting!$H$17</f>
        <v>0</v>
      </c>
      <c r="H1481">
        <f t="array" ref="H1481">FREQUENCY(IF('Data Transformation'!$B$4:$B$8425=B1467,'Data Transformation'!$G$4:$G$8425),'Bin Analysis'!$B1481)</f>
        <v>2073</v>
      </c>
      <c r="I1481">
        <f t="shared" si="184"/>
        <v>0</v>
      </c>
      <c r="J1481">
        <f t="shared" si="185"/>
        <v>0</v>
      </c>
      <c r="K1481">
        <f>J1481*Weighting!$W$17</f>
        <v>0</v>
      </c>
      <c r="M1481" s="14"/>
    </row>
    <row r="1482" spans="1:13" x14ac:dyDescent="0.25">
      <c r="A1482" s="32" t="str">
        <f>IF(Weighting!$P$18&gt;0,B1482,"")</f>
        <v/>
      </c>
      <c r="B1482" t="e">
        <f>Weighting!$C$18</f>
        <v>#DIV/0!</v>
      </c>
      <c r="C1482" t="e">
        <f>Weighting!$F$18</f>
        <v>#NUM!</v>
      </c>
      <c r="D1482" t="e">
        <f>IF(C1482=1,'Data Transformation'!$G$3+0.5*'Data Transformation'!$W$25,IF(C1483=1,D1483-'Data Transformation'!$W$25,FALSE))</f>
        <v>#NUM!</v>
      </c>
      <c r="E1482">
        <f t="array" ref="E1482">IF(ISLOGICAL(D1482),"",FREQUENCY(IF('Data Transformation'!$B$425:$B$8425='Bin Analysis'!$B1467,'Data Transformation'!$G$425:$G$8425),D1482))</f>
        <v>2001</v>
      </c>
      <c r="F1482">
        <f t="shared" si="183"/>
        <v>0</v>
      </c>
      <c r="G1482">
        <f>Weighting!$H$18</f>
        <v>0</v>
      </c>
      <c r="H1482">
        <f t="array" ref="H1482">FREQUENCY(IF('Data Transformation'!$B$4:$B$8425=B1467,'Data Transformation'!$G$4:$G$8425),'Bin Analysis'!$B1482)</f>
        <v>2073</v>
      </c>
      <c r="I1482">
        <f t="shared" si="184"/>
        <v>0</v>
      </c>
      <c r="J1482">
        <f t="shared" si="185"/>
        <v>0</v>
      </c>
      <c r="K1482">
        <f>J1482*Weighting!$W$18</f>
        <v>0</v>
      </c>
      <c r="M1482" s="14"/>
    </row>
    <row r="1483" spans="1:13" x14ac:dyDescent="0.25">
      <c r="A1483" s="32" t="str">
        <f>IF(Weighting!$P$19&gt;0,B1483,"")</f>
        <v/>
      </c>
      <c r="B1483" t="e">
        <f>Weighting!$C$19</f>
        <v>#DIV/0!</v>
      </c>
      <c r="C1483" t="e">
        <f>Weighting!$F$19</f>
        <v>#NUM!</v>
      </c>
      <c r="D1483" t="e">
        <f>IF(C1483=1,'Data Transformation'!$G$3+0.5*'Data Transformation'!$W$25,IF(C1484=1,D1484-'Data Transformation'!$W$25,FALSE))</f>
        <v>#NUM!</v>
      </c>
      <c r="E1483">
        <f t="array" ref="E1483">IF(ISLOGICAL(D1483),"",FREQUENCY(IF('Data Transformation'!$B$425:$B$8425='Bin Analysis'!$B1467,'Data Transformation'!$G$425:$G$8425),D1483))</f>
        <v>2001</v>
      </c>
      <c r="F1483">
        <f t="shared" si="183"/>
        <v>0</v>
      </c>
      <c r="G1483">
        <f>Weighting!$H$19</f>
        <v>0</v>
      </c>
      <c r="H1483">
        <f t="array" ref="H1483">FREQUENCY(IF('Data Transformation'!$B$4:$B$8425=B1467,'Data Transformation'!$G$4:$G$8425),'Bin Analysis'!$B1483)</f>
        <v>2073</v>
      </c>
      <c r="I1483">
        <f t="shared" si="184"/>
        <v>0</v>
      </c>
      <c r="J1483">
        <f t="shared" si="185"/>
        <v>0</v>
      </c>
      <c r="K1483">
        <f>J1483*Weighting!$W$19</f>
        <v>0</v>
      </c>
      <c r="M1483" s="14"/>
    </row>
    <row r="1484" spans="1:13" x14ac:dyDescent="0.25">
      <c r="A1484" s="32" t="str">
        <f>IF(Weighting!$P$20&gt;0,B1484,"")</f>
        <v/>
      </c>
      <c r="B1484" t="e">
        <f>Weighting!$C$20</f>
        <v>#DIV/0!</v>
      </c>
      <c r="C1484" t="e">
        <f>Weighting!$F$20</f>
        <v>#NUM!</v>
      </c>
      <c r="D1484" t="e">
        <f>IF(C1484=1,'Data Transformation'!$G$3+0.5*'Data Transformation'!$W$25,IF(C1485=1,D1485-'Data Transformation'!$W$25,FALSE))</f>
        <v>#NUM!</v>
      </c>
      <c r="E1484">
        <f t="array" ref="E1484">IF(ISLOGICAL(D1484),"",FREQUENCY(IF('Data Transformation'!$B$425:$B$8425='Bin Analysis'!$B1467,'Data Transformation'!$G$425:$G$8425),D1484))</f>
        <v>2001</v>
      </c>
      <c r="F1484">
        <f t="shared" si="183"/>
        <v>0</v>
      </c>
      <c r="G1484">
        <f>Weighting!$H$20</f>
        <v>0</v>
      </c>
      <c r="H1484">
        <f t="array" ref="H1484">FREQUENCY(IF('Data Transformation'!$B$4:$B$8425=B1467,'Data Transformation'!$G$4:$G$8425),'Bin Analysis'!$B1484)</f>
        <v>2073</v>
      </c>
      <c r="I1484">
        <f t="shared" si="184"/>
        <v>0</v>
      </c>
      <c r="J1484">
        <f t="shared" si="185"/>
        <v>0</v>
      </c>
      <c r="K1484">
        <f>J1484*Weighting!$W$20</f>
        <v>0</v>
      </c>
      <c r="M1484" s="14"/>
    </row>
    <row r="1485" spans="1:13" x14ac:dyDescent="0.25">
      <c r="A1485" s="32" t="str">
        <f>IF(Weighting!$P$21&gt;0,B1485,"")</f>
        <v/>
      </c>
      <c r="B1485" t="e">
        <f>Weighting!$C$21</f>
        <v>#DIV/0!</v>
      </c>
      <c r="C1485" t="e">
        <f>Weighting!$F$21</f>
        <v>#NUM!</v>
      </c>
      <c r="D1485" t="e">
        <f>IF(C1485=1,'Data Transformation'!$G$3+0.5*'Data Transformation'!$W$25,IF(C1486=1,D1486-'Data Transformation'!$W$25,FALSE))</f>
        <v>#NUM!</v>
      </c>
      <c r="E1485">
        <f t="array" ref="E1485">IF(ISLOGICAL(D1485),"",FREQUENCY(IF('Data Transformation'!$B$425:$B$8425='Bin Analysis'!$B1467,'Data Transformation'!$G$425:$G$8425),D1485))</f>
        <v>2001</v>
      </c>
      <c r="F1485">
        <f t="shared" si="183"/>
        <v>0</v>
      </c>
      <c r="G1485">
        <f>Weighting!$H$21</f>
        <v>0</v>
      </c>
      <c r="H1485">
        <f t="array" ref="H1485">FREQUENCY(IF('Data Transformation'!$B$4:$B$8425=B1467,'Data Transformation'!$G$4:$G$8425),'Bin Analysis'!$B1485)</f>
        <v>2073</v>
      </c>
      <c r="I1485">
        <f t="shared" si="184"/>
        <v>0</v>
      </c>
      <c r="J1485">
        <f t="shared" si="185"/>
        <v>0</v>
      </c>
      <c r="K1485">
        <f>J1485*Weighting!$W$21</f>
        <v>0</v>
      </c>
      <c r="M1485" s="14"/>
    </row>
    <row r="1486" spans="1:13" x14ac:dyDescent="0.25">
      <c r="A1486" s="32" t="str">
        <f>IF(Weighting!$P$22&gt;0,B1486,"")</f>
        <v/>
      </c>
      <c r="B1486" t="e">
        <f>Weighting!$C$22</f>
        <v>#DIV/0!</v>
      </c>
      <c r="C1486" t="e">
        <f>Weighting!$F$22</f>
        <v>#NUM!</v>
      </c>
      <c r="D1486" t="e">
        <f>IF(C1486=1,'Data Transformation'!$G$3+0.5*'Data Transformation'!$W$25,IF(C1487=1,D1487-'Data Transformation'!$W$25,FALSE))</f>
        <v>#NUM!</v>
      </c>
      <c r="E1486">
        <f t="array" ref="E1486">IF(ISLOGICAL(D1486),"",FREQUENCY(IF('Data Transformation'!$B$425:$B$8425='Bin Analysis'!$B1467,'Data Transformation'!$G$425:$G$8425),D1486))</f>
        <v>2001</v>
      </c>
      <c r="F1486">
        <f t="shared" si="183"/>
        <v>0</v>
      </c>
      <c r="G1486">
        <f>Weighting!$H$22</f>
        <v>0</v>
      </c>
      <c r="H1486">
        <f t="array" ref="H1486">FREQUENCY(IF('Data Transformation'!$B$4:$B$8425=B1467,'Data Transformation'!$G$4:$G$8425),'Bin Analysis'!$B1486)</f>
        <v>2073</v>
      </c>
      <c r="I1486">
        <f t="shared" si="184"/>
        <v>0</v>
      </c>
      <c r="J1486">
        <f t="shared" si="185"/>
        <v>0</v>
      </c>
      <c r="K1486">
        <f>J1486*Weighting!$W$22</f>
        <v>0</v>
      </c>
      <c r="M1486" s="14"/>
    </row>
    <row r="1487" spans="1:13" x14ac:dyDescent="0.25">
      <c r="A1487" s="32" t="str">
        <f>IF(Weighting!$P$23&gt;0,B1487,"")</f>
        <v/>
      </c>
      <c r="B1487" t="e">
        <f>Weighting!$C$23</f>
        <v>#DIV/0!</v>
      </c>
      <c r="C1487" t="e">
        <f>Weighting!$F$23</f>
        <v>#NUM!</v>
      </c>
      <c r="D1487" t="e">
        <f>IF(C1487=1,'Data Transformation'!$G$3+0.5*'Data Transformation'!$W$25,IF(C1488=1,D1488-'Data Transformation'!$W$25,FALSE))</f>
        <v>#NUM!</v>
      </c>
      <c r="E1487">
        <f t="array" ref="E1487">IF(ISLOGICAL(D1487),"",FREQUENCY(IF('Data Transformation'!$B$425:$B$8425='Bin Analysis'!$B1467,'Data Transformation'!$G$425:$G$8425),D1487))</f>
        <v>2001</v>
      </c>
      <c r="F1487">
        <f t="shared" si="183"/>
        <v>0</v>
      </c>
      <c r="G1487">
        <f>Weighting!$H$23</f>
        <v>0</v>
      </c>
      <c r="H1487">
        <f t="array" ref="H1487">FREQUENCY(IF('Data Transformation'!$B$4:$B$8425=B1467,'Data Transformation'!$G$4:$G$8425),'Bin Analysis'!$B1487)</f>
        <v>2073</v>
      </c>
      <c r="I1487">
        <f t="shared" si="184"/>
        <v>0</v>
      </c>
      <c r="J1487">
        <f t="shared" si="185"/>
        <v>0</v>
      </c>
      <c r="K1487">
        <f>J1487*Weighting!$W$23</f>
        <v>0</v>
      </c>
      <c r="M1487" s="14"/>
    </row>
    <row r="1488" spans="1:13" x14ac:dyDescent="0.25">
      <c r="A1488" s="32" t="str">
        <f>IF(Weighting!$P$24&gt;0,B1488,"")</f>
        <v/>
      </c>
      <c r="B1488" t="e">
        <f>Weighting!$C$24</f>
        <v>#DIV/0!</v>
      </c>
      <c r="C1488" t="e">
        <f>Weighting!$F$24</f>
        <v>#NUM!</v>
      </c>
      <c r="D1488" t="e">
        <f>IF(C1488=1,'Data Transformation'!$G$3+0.5*'Data Transformation'!$W$25,IF(C1489=1,D1489-'Data Transformation'!$W$25,FALSE))</f>
        <v>#NUM!</v>
      </c>
      <c r="E1488">
        <f t="array" ref="E1488">IF(ISLOGICAL(D1488),"",FREQUENCY(IF('Data Transformation'!$B$425:$B$8425='Bin Analysis'!$B1467,'Data Transformation'!$G$425:$G$8425),D1488))</f>
        <v>2001</v>
      </c>
      <c r="F1488">
        <f t="shared" si="183"/>
        <v>0</v>
      </c>
      <c r="G1488">
        <f>Weighting!$H$24</f>
        <v>0</v>
      </c>
      <c r="H1488">
        <f t="array" ref="H1488">FREQUENCY(IF('Data Transformation'!$B$4:$B$8425=B1467,'Data Transformation'!$G$4:$G$8425),'Bin Analysis'!$B1488)</f>
        <v>2073</v>
      </c>
      <c r="I1488">
        <f t="shared" si="184"/>
        <v>0</v>
      </c>
      <c r="J1488">
        <f t="shared" si="185"/>
        <v>0</v>
      </c>
      <c r="K1488">
        <f>J1488*Weighting!$W$24</f>
        <v>0</v>
      </c>
      <c r="M1488" s="14"/>
    </row>
    <row r="1489" spans="1:25" x14ac:dyDescent="0.25">
      <c r="A1489" s="32" t="str">
        <f>IF(Weighting!$P$25&gt;0,B1489,"")</f>
        <v/>
      </c>
      <c r="B1489" t="e">
        <f>Weighting!$C$25</f>
        <v>#DIV/0!</v>
      </c>
      <c r="C1489" t="e">
        <f>Weighting!$F$25</f>
        <v>#NUM!</v>
      </c>
      <c r="D1489" t="e">
        <f>IF(C1489=1,'Data Transformation'!$G$3+0.5*'Data Transformation'!$W$25,IF(C1490=1,D1490-'Data Transformation'!$W$25,FALSE))</f>
        <v>#NUM!</v>
      </c>
      <c r="E1489">
        <f t="array" ref="E1489">IF(ISLOGICAL(D1489),"",FREQUENCY(IF('Data Transformation'!$B$425:$B$8425='Bin Analysis'!$B1467,'Data Transformation'!$G$425:$G$8425),D1489))</f>
        <v>2001</v>
      </c>
      <c r="F1489">
        <f t="shared" si="183"/>
        <v>0</v>
      </c>
      <c r="G1489">
        <f>Weighting!$H$25</f>
        <v>0</v>
      </c>
      <c r="H1489">
        <f t="array" ref="H1489">FREQUENCY(IF('Data Transformation'!$B$4:$B$8425=B1467,'Data Transformation'!$G$4:$G$8425),'Bin Analysis'!$B1489)</f>
        <v>2073</v>
      </c>
      <c r="I1489">
        <f t="shared" si="184"/>
        <v>0</v>
      </c>
      <c r="J1489">
        <f t="shared" si="185"/>
        <v>0</v>
      </c>
      <c r="K1489">
        <f>J1489*Weighting!$W$25</f>
        <v>0</v>
      </c>
      <c r="M1489" s="14"/>
    </row>
    <row r="1490" spans="1:25" x14ac:dyDescent="0.25">
      <c r="O1490"/>
      <c r="P1490"/>
      <c r="Q1490"/>
      <c r="R1490"/>
    </row>
    <row r="1491" spans="1:25" ht="23.25" x14ac:dyDescent="0.35">
      <c r="A1491" s="21" t="s">
        <v>0</v>
      </c>
      <c r="B1491" s="21" t="str">
        <f>IFERROR(VLOOKUP(C1491,'Data Transformation'!$L$6:$M$426,2,FALSE),"")</f>
        <v/>
      </c>
      <c r="C1491" s="21">
        <f>C1467+1</f>
        <v>62</v>
      </c>
      <c r="D1491" s="21"/>
      <c r="E1491" s="21"/>
      <c r="F1491" s="21"/>
      <c r="G1491" s="21"/>
      <c r="H1491" s="22"/>
      <c r="I1491" s="22"/>
      <c r="J1491" s="22"/>
      <c r="K1491" s="21"/>
      <c r="L1491" s="21" t="str">
        <f>B1491</f>
        <v/>
      </c>
      <c r="M1491" s="23" t="e">
        <f>INDEX('Data Transformation'!$O$4:$O$424,MATCH($B1491,'Data Transformation'!$M$4:$M$424,0),MATCH($M$2,'Data Transformation'!$O$3,0))</f>
        <v>#N/A</v>
      </c>
      <c r="N1491" s="27" t="e">
        <f>IF('Input and Summary Results'!$J$16="minimum",'Bin Analysis'!X1492/(M1491-1),'Bin Analysis'!Y1491/('Bin Analysis'!M1491-1))</f>
        <v>#N/A</v>
      </c>
      <c r="O1491" s="27" t="e">
        <f>IF(M1491=FALSE,NA(),(VLOOKUP(1,C1494:K1513,4,FALSE))/(M1491-1))</f>
        <v>#N/A</v>
      </c>
      <c r="P1491" s="27" t="e">
        <f>IF(M1491=FALSE,NA(),SUM(J1494:J1513)/Weighting!$S$5)</f>
        <v>#N/A</v>
      </c>
      <c r="Q1491" s="27" t="e">
        <f>IF(M1491=FALSE,NA(),SUM(K1494:K1513)/Weighting!$S$6)</f>
        <v>#N/A</v>
      </c>
      <c r="R1491" s="27" t="e">
        <f>IF(M1491=FALSE,NA(),(VLOOKUP(1,G1494:K1513,3,FALSE))/(M1491-1))</f>
        <v>#N/A</v>
      </c>
      <c r="S1491" s="22" t="e">
        <f>IF(M1491=FALSE,NA(),IF(SUM(J1494:J1513)=2,"yes","no"))</f>
        <v>#N/A</v>
      </c>
      <c r="X1491" s="2" cm="2">
        <f t="array" ref="X1491:X1492">FREQUENCY(IF('Data Transformation'!$B$425:$B$6424='Bin Analysis'!L1491,'Data Transformation'!$G$425:$G$6424),'Data Transformation'!$U$11)</f>
        <v>0</v>
      </c>
      <c r="Y1491" s="2" cm="2">
        <f t="array" ref="Y1491:Y1492">FREQUENCY(IF('Data Transformation'!$B$425:$B$6424='Bin Analysis'!L1491,'Data Transformation'!$G$425:$G$6424),'Data Transformation'!$U$12)</f>
        <v>0</v>
      </c>
    </row>
    <row r="1492" spans="1:25" x14ac:dyDescent="0.25">
      <c r="A1492" s="14" t="s">
        <v>67</v>
      </c>
      <c r="B1492" t="s">
        <v>47</v>
      </c>
      <c r="C1492" t="s">
        <v>5</v>
      </c>
      <c r="D1492" t="s">
        <v>98</v>
      </c>
      <c r="E1492" t="s">
        <v>99</v>
      </c>
      <c r="F1492" t="s">
        <v>100</v>
      </c>
      <c r="G1492" t="s">
        <v>69</v>
      </c>
      <c r="H1492" t="s">
        <v>31</v>
      </c>
      <c r="I1492" t="s">
        <v>32</v>
      </c>
      <c r="J1492" t="s">
        <v>46</v>
      </c>
      <c r="K1492" s="14" t="s">
        <v>45</v>
      </c>
      <c r="M1492" s="14"/>
      <c r="X1492" s="2">
        <v>0</v>
      </c>
      <c r="Y1492" s="2">
        <v>0</v>
      </c>
    </row>
    <row r="1493" spans="1:25" x14ac:dyDescent="0.25">
      <c r="A1493" s="32"/>
      <c r="D1493" t="e">
        <f>IF(C1493=1,'Data Transformation'!$G$3+0.5*'Data Transformation'!$W$25,IF(C1494=1,D1494-'Data Transformation'!$W$25,FALSE))</f>
        <v>#NUM!</v>
      </c>
      <c r="E1493">
        <f t="array" ref="E1493">IF(ISLOGICAL(D1493),"",FREQUENCY(IF('Data Transformation'!$B$425:$B$8425='Bin Analysis'!$B1491,'Data Transformation'!$G$425:$G$8425),D1493))</f>
        <v>2001</v>
      </c>
      <c r="F1493" t="e">
        <f>IF(ISLOGICAL(D1493),"",E1493-E1492)</f>
        <v>#VALUE!</v>
      </c>
      <c r="M1493" s="14"/>
    </row>
    <row r="1494" spans="1:25" x14ac:dyDescent="0.25">
      <c r="A1494" s="32" t="e">
        <f>IF(Weighting!$P$6&gt;0,B1494,"")</f>
        <v>#NUM!</v>
      </c>
      <c r="B1494" t="e">
        <f>Weighting!$C$6</f>
        <v>#DIV/0!</v>
      </c>
      <c r="C1494" t="e">
        <f>Weighting!$F$6</f>
        <v>#NUM!</v>
      </c>
      <c r="D1494" t="e">
        <f>IF(C1494=1,'Data Transformation'!$G$3+0.5*'Data Transformation'!$W$25,IF(C1495=1,D1495-'Data Transformation'!$W$25,FALSE))</f>
        <v>#NUM!</v>
      </c>
      <c r="E1494">
        <f t="array" ref="E1494">IF(ISLOGICAL(D1494),"",FREQUENCY(IF('Data Transformation'!$B$425:$B$8425='Bin Analysis'!$B1491,'Data Transformation'!$G$425:$G$8425),D1494))</f>
        <v>2001</v>
      </c>
      <c r="F1494">
        <f>IF(ISLOGICAL(D1494),"",E1494-E1493)</f>
        <v>0</v>
      </c>
      <c r="G1494">
        <f>Weighting!$H$6</f>
        <v>1</v>
      </c>
      <c r="H1494">
        <f t="array" ref="H1494">FREQUENCY(IF('Data Transformation'!$B$4:$B$8425=B1491,'Data Transformation'!$G$4:$G$8425),'Bin Analysis'!$B1494)</f>
        <v>2073</v>
      </c>
      <c r="I1494">
        <f>H1494-H1493</f>
        <v>2073</v>
      </c>
      <c r="J1494">
        <f>IF(I1494=0,0,1)</f>
        <v>1</v>
      </c>
      <c r="K1494" t="e">
        <f>J1494*Weighting!$W$6</f>
        <v>#NUM!</v>
      </c>
      <c r="M1494" s="14"/>
    </row>
    <row r="1495" spans="1:25" x14ac:dyDescent="0.25">
      <c r="A1495" s="32" t="str">
        <f>IF(Weighting!$P$7&gt;0,B1495,"")</f>
        <v/>
      </c>
      <c r="B1495" t="e">
        <f>Weighting!$C$7</f>
        <v>#DIV/0!</v>
      </c>
      <c r="C1495" t="e">
        <f>Weighting!$F$7</f>
        <v>#NUM!</v>
      </c>
      <c r="D1495" t="e">
        <f>IF(C1495=1,'Data Transformation'!$G$3+0.5*'Data Transformation'!$W$25,IF(C1496=1,D1496-'Data Transformation'!$W$25,FALSE))</f>
        <v>#NUM!</v>
      </c>
      <c r="E1495">
        <f t="array" ref="E1495">IF(ISLOGICAL(D1495),"",FREQUENCY(IF('Data Transformation'!$B$425:$B$8425='Bin Analysis'!$B1491,'Data Transformation'!$G$425:$G$8425),D1495))</f>
        <v>2001</v>
      </c>
      <c r="F1495">
        <f t="shared" ref="F1495:F1513" si="186">IF(ISLOGICAL(D1495),"",E1495-E1494)</f>
        <v>0</v>
      </c>
      <c r="G1495">
        <f>Weighting!$H$7</f>
        <v>0</v>
      </c>
      <c r="H1495">
        <f t="array" ref="H1495">FREQUENCY(IF('Data Transformation'!$B$4:$B$8425=B1491,'Data Transformation'!$G$4:$G$8425),'Bin Analysis'!$B1495)</f>
        <v>2073</v>
      </c>
      <c r="I1495">
        <f t="shared" ref="I1495:I1513" si="187">H1495-H1494</f>
        <v>0</v>
      </c>
      <c r="J1495">
        <f>IF(I1495=0,0,1)</f>
        <v>0</v>
      </c>
      <c r="K1495">
        <f>J1495*Weighting!$W$7</f>
        <v>0</v>
      </c>
      <c r="M1495" s="14"/>
    </row>
    <row r="1496" spans="1:25" x14ac:dyDescent="0.25">
      <c r="A1496" s="32" t="str">
        <f>IF(Weighting!$P$8&gt;0,B1496,"")</f>
        <v/>
      </c>
      <c r="B1496" t="e">
        <f>Weighting!$C$8</f>
        <v>#DIV/0!</v>
      </c>
      <c r="C1496" t="e">
        <f>Weighting!$F$8</f>
        <v>#NUM!</v>
      </c>
      <c r="D1496" t="e">
        <f>IF(C1496=1,'Data Transformation'!$G$3+0.5*'Data Transformation'!$W$25,IF(C1497=1,D1497-'Data Transformation'!$W$25,FALSE))</f>
        <v>#NUM!</v>
      </c>
      <c r="E1496">
        <f t="array" ref="E1496">IF(ISLOGICAL(D1496),"",FREQUENCY(IF('Data Transformation'!$B$425:$B$8425='Bin Analysis'!$B1491,'Data Transformation'!$G$425:$G$8425),D1496))</f>
        <v>2001</v>
      </c>
      <c r="F1496">
        <f t="shared" si="186"/>
        <v>0</v>
      </c>
      <c r="G1496">
        <f>Weighting!$H$8</f>
        <v>0</v>
      </c>
      <c r="H1496">
        <f t="array" ref="H1496">FREQUENCY(IF('Data Transformation'!$B$4:$B$8425=B1491,'Data Transformation'!$G$4:$G$8425),'Bin Analysis'!$B1496)</f>
        <v>2073</v>
      </c>
      <c r="I1496">
        <f t="shared" si="187"/>
        <v>0</v>
      </c>
      <c r="J1496">
        <f t="shared" ref="J1496:J1513" si="188">IF(I1496=0,0,1)</f>
        <v>0</v>
      </c>
      <c r="K1496">
        <f>J1496*Weighting!$W$8</f>
        <v>0</v>
      </c>
      <c r="M1496" s="14"/>
    </row>
    <row r="1497" spans="1:25" x14ac:dyDescent="0.25">
      <c r="A1497" s="32" t="str">
        <f>IF(Weighting!$P$9&gt;0,B1497,"")</f>
        <v/>
      </c>
      <c r="B1497" s="50" t="e">
        <f>Weighting!$C$9</f>
        <v>#DIV/0!</v>
      </c>
      <c r="C1497" t="e">
        <f>Weighting!$F$9</f>
        <v>#NUM!</v>
      </c>
      <c r="D1497" t="e">
        <f>IF(C1497=1,'Data Transformation'!$G$3+0.5*'Data Transformation'!$W$25,IF(C1498=1,D1498-'Data Transformation'!$W$25,FALSE))</f>
        <v>#NUM!</v>
      </c>
      <c r="E1497">
        <f t="array" ref="E1497">IF(ISLOGICAL(D1497),"",FREQUENCY(IF('Data Transformation'!$B$425:$B$8425='Bin Analysis'!$B1491,'Data Transformation'!$G$425:$G$8425),D1497))</f>
        <v>2001</v>
      </c>
      <c r="F1497">
        <f t="shared" si="186"/>
        <v>0</v>
      </c>
      <c r="G1497">
        <f>Weighting!$H$9</f>
        <v>0</v>
      </c>
      <c r="H1497">
        <f t="array" ref="H1497">FREQUENCY(IF('Data Transformation'!$B$4:$B$8425=B1491,'Data Transformation'!$G$4:$G$8425),'Bin Analysis'!$B1497)</f>
        <v>2073</v>
      </c>
      <c r="I1497">
        <f t="shared" si="187"/>
        <v>0</v>
      </c>
      <c r="J1497">
        <f t="shared" si="188"/>
        <v>0</v>
      </c>
      <c r="K1497">
        <f>J1497*Weighting!$W$9</f>
        <v>0</v>
      </c>
      <c r="M1497" s="14"/>
    </row>
    <row r="1498" spans="1:25" x14ac:dyDescent="0.25">
      <c r="A1498" s="32" t="str">
        <f>IF(Weighting!$P$10&gt;0,B1498,"")</f>
        <v/>
      </c>
      <c r="B1498" t="e">
        <f>Weighting!$C$10</f>
        <v>#DIV/0!</v>
      </c>
      <c r="C1498" t="e">
        <f>Weighting!$F$10</f>
        <v>#NUM!</v>
      </c>
      <c r="D1498" t="e">
        <f>IF(C1498=1,'Data Transformation'!$G$3+0.5*'Data Transformation'!$W$25,IF(C1499=1,D1499-'Data Transformation'!$W$25,FALSE))</f>
        <v>#NUM!</v>
      </c>
      <c r="E1498">
        <f t="array" ref="E1498">IF(ISLOGICAL(D1498),"",FREQUENCY(IF('Data Transformation'!$B$425:$B$8425='Bin Analysis'!$B1491,'Data Transformation'!$G$425:$G$8425),D1498))</f>
        <v>2001</v>
      </c>
      <c r="F1498">
        <f t="shared" si="186"/>
        <v>0</v>
      </c>
      <c r="G1498">
        <f>Weighting!$H$10</f>
        <v>0</v>
      </c>
      <c r="H1498">
        <f t="array" ref="H1498">FREQUENCY(IF('Data Transformation'!$B$4:$B$8425=B1491,'Data Transformation'!$G$4:$G$8425),'Bin Analysis'!$B1498)</f>
        <v>2073</v>
      </c>
      <c r="I1498">
        <f t="shared" si="187"/>
        <v>0</v>
      </c>
      <c r="J1498">
        <f t="shared" si="188"/>
        <v>0</v>
      </c>
      <c r="K1498">
        <f>J1498*Weighting!$W$10</f>
        <v>0</v>
      </c>
      <c r="M1498" s="14"/>
    </row>
    <row r="1499" spans="1:25" x14ac:dyDescent="0.25">
      <c r="A1499" s="32" t="str">
        <f>IF(Weighting!$P$11&gt;0,B1499,"")</f>
        <v/>
      </c>
      <c r="B1499" t="e">
        <f>Weighting!$C$11</f>
        <v>#DIV/0!</v>
      </c>
      <c r="C1499" t="e">
        <f>Weighting!$F$11</f>
        <v>#NUM!</v>
      </c>
      <c r="D1499" t="e">
        <f>IF(C1499=1,'Data Transformation'!$G$3+0.5*'Data Transformation'!$W$25,IF(C1500=1,D1500-'Data Transformation'!$W$25,FALSE))</f>
        <v>#NUM!</v>
      </c>
      <c r="E1499">
        <f t="array" ref="E1499">IF(ISLOGICAL(D1499),"",FREQUENCY(IF('Data Transformation'!$B$425:$B$8425='Bin Analysis'!$B1491,'Data Transformation'!$G$425:$G$8425),D1499))</f>
        <v>2001</v>
      </c>
      <c r="F1499">
        <f t="shared" si="186"/>
        <v>0</v>
      </c>
      <c r="G1499">
        <f>Weighting!$H$11</f>
        <v>0</v>
      </c>
      <c r="H1499">
        <f t="array" ref="H1499">FREQUENCY(IF('Data Transformation'!$B$4:$B$8425=B1491,'Data Transformation'!$G$4:$G$8425),'Bin Analysis'!$B1499)</f>
        <v>2073</v>
      </c>
      <c r="I1499">
        <f t="shared" si="187"/>
        <v>0</v>
      </c>
      <c r="J1499">
        <f t="shared" si="188"/>
        <v>0</v>
      </c>
      <c r="K1499">
        <f>J1499*Weighting!$W$11</f>
        <v>0</v>
      </c>
      <c r="M1499" s="14"/>
    </row>
    <row r="1500" spans="1:25" x14ac:dyDescent="0.25">
      <c r="A1500" s="32" t="str">
        <f>IF(Weighting!$P$12&gt;0,B1500,"")</f>
        <v/>
      </c>
      <c r="B1500" t="e">
        <f>Weighting!$C$12</f>
        <v>#DIV/0!</v>
      </c>
      <c r="C1500" t="e">
        <f>Weighting!$F$12</f>
        <v>#NUM!</v>
      </c>
      <c r="D1500" t="e">
        <f>IF(C1500=1,'Data Transformation'!$G$3+0.5*'Data Transformation'!$W$25,IF(C1501=1,D1501-'Data Transformation'!$W$25,FALSE))</f>
        <v>#NUM!</v>
      </c>
      <c r="E1500">
        <f t="array" ref="E1500">IF(ISLOGICAL(D1500),"",FREQUENCY(IF('Data Transformation'!$B$425:$B$8425='Bin Analysis'!$B1491,'Data Transformation'!$G$425:$G$8425),D1500))</f>
        <v>2001</v>
      </c>
      <c r="F1500">
        <f t="shared" si="186"/>
        <v>0</v>
      </c>
      <c r="G1500">
        <f>Weighting!$H$12</f>
        <v>0</v>
      </c>
      <c r="H1500">
        <f t="array" ref="H1500">FREQUENCY(IF('Data Transformation'!$B$4:$B$8425=B1491,'Data Transformation'!$G$4:$G$8425),'Bin Analysis'!$B1500)</f>
        <v>2073</v>
      </c>
      <c r="I1500">
        <f t="shared" si="187"/>
        <v>0</v>
      </c>
      <c r="J1500">
        <f t="shared" si="188"/>
        <v>0</v>
      </c>
      <c r="K1500">
        <f>J1500*Weighting!$W$12</f>
        <v>0</v>
      </c>
      <c r="M1500" s="14"/>
    </row>
    <row r="1501" spans="1:25" x14ac:dyDescent="0.25">
      <c r="A1501" s="32" t="str">
        <f>IF(Weighting!$P$13&gt;0,B1501,"")</f>
        <v/>
      </c>
      <c r="B1501" t="e">
        <f>Weighting!$C$13</f>
        <v>#DIV/0!</v>
      </c>
      <c r="C1501" t="e">
        <f>Weighting!$F$13</f>
        <v>#NUM!</v>
      </c>
      <c r="D1501" t="e">
        <f>IF(C1501=1,'Data Transformation'!$G$3+0.5*'Data Transformation'!$W$25,IF(C1502=1,D1502-'Data Transformation'!$W$25,FALSE))</f>
        <v>#NUM!</v>
      </c>
      <c r="E1501">
        <f t="array" ref="E1501">IF(ISLOGICAL(D1501),"",FREQUENCY(IF('Data Transformation'!$B$425:$B$8425='Bin Analysis'!$B1491,'Data Transformation'!$G$425:$G$8425),D1501))</f>
        <v>2001</v>
      </c>
      <c r="F1501">
        <f t="shared" si="186"/>
        <v>0</v>
      </c>
      <c r="G1501">
        <f>Weighting!$H$13</f>
        <v>0</v>
      </c>
      <c r="H1501">
        <f t="array" ref="H1501">FREQUENCY(IF('Data Transformation'!$B$4:$B$8425=B1491,'Data Transformation'!$G$4:$G$8425),'Bin Analysis'!$B1501)</f>
        <v>2073</v>
      </c>
      <c r="I1501">
        <f t="shared" si="187"/>
        <v>0</v>
      </c>
      <c r="J1501">
        <f t="shared" si="188"/>
        <v>0</v>
      </c>
      <c r="K1501">
        <f>J1501*Weighting!$W$13</f>
        <v>0</v>
      </c>
      <c r="M1501" s="14"/>
    </row>
    <row r="1502" spans="1:25" x14ac:dyDescent="0.25">
      <c r="A1502" s="32" t="str">
        <f>IF(Weighting!$P$14&gt;0,B1502,"")</f>
        <v/>
      </c>
      <c r="B1502" t="e">
        <f>Weighting!$C$14</f>
        <v>#DIV/0!</v>
      </c>
      <c r="C1502" t="e">
        <f>Weighting!$F$14</f>
        <v>#NUM!</v>
      </c>
      <c r="D1502" t="e">
        <f>IF(C1502=1,'Data Transformation'!$G$3+0.5*'Data Transformation'!$W$25,IF(C1503=1,D1503-'Data Transformation'!$W$25,FALSE))</f>
        <v>#NUM!</v>
      </c>
      <c r="E1502">
        <f t="array" ref="E1502">IF(ISLOGICAL(D1502),"",FREQUENCY(IF('Data Transformation'!$B$425:$B$8425='Bin Analysis'!$B1491,'Data Transformation'!$G$425:$G$8425),D1502))</f>
        <v>2001</v>
      </c>
      <c r="F1502">
        <f t="shared" si="186"/>
        <v>0</v>
      </c>
      <c r="G1502">
        <f>Weighting!$H$14</f>
        <v>0</v>
      </c>
      <c r="H1502">
        <f t="array" ref="H1502">FREQUENCY(IF('Data Transformation'!$B$4:$B$8425=B1491,'Data Transformation'!$G$4:$G$8425),'Bin Analysis'!$B1502)</f>
        <v>2073</v>
      </c>
      <c r="I1502">
        <f t="shared" si="187"/>
        <v>0</v>
      </c>
      <c r="J1502">
        <f t="shared" si="188"/>
        <v>0</v>
      </c>
      <c r="K1502">
        <f>J1502*Weighting!$W$14</f>
        <v>0</v>
      </c>
      <c r="M1502" s="14"/>
    </row>
    <row r="1503" spans="1:25" x14ac:dyDescent="0.25">
      <c r="A1503" s="32" t="str">
        <f>IF(Weighting!$P$15&gt;0,B1503,"")</f>
        <v/>
      </c>
      <c r="B1503" t="e">
        <f>Weighting!$C$15</f>
        <v>#DIV/0!</v>
      </c>
      <c r="C1503" t="e">
        <f>Weighting!$F$15</f>
        <v>#NUM!</v>
      </c>
      <c r="D1503" t="e">
        <f>IF(C1503=1,'Data Transformation'!$G$3+0.5*'Data Transformation'!$W$25,IF(C1504=1,D1504-'Data Transformation'!$W$25,FALSE))</f>
        <v>#NUM!</v>
      </c>
      <c r="E1503">
        <f t="array" ref="E1503">IF(ISLOGICAL(D1503),"",FREQUENCY(IF('Data Transformation'!$B$425:$B$8425='Bin Analysis'!$B1491,'Data Transformation'!$G$425:$G$8425),D1503))</f>
        <v>2001</v>
      </c>
      <c r="F1503">
        <f t="shared" si="186"/>
        <v>0</v>
      </c>
      <c r="G1503">
        <f>Weighting!$H$15</f>
        <v>0</v>
      </c>
      <c r="H1503">
        <f t="array" ref="H1503">FREQUENCY(IF('Data Transformation'!$B$4:$B$8425=B1491,'Data Transformation'!$G$4:$G$8425),'Bin Analysis'!$B1503)</f>
        <v>2073</v>
      </c>
      <c r="I1503">
        <f t="shared" si="187"/>
        <v>0</v>
      </c>
      <c r="J1503">
        <f t="shared" si="188"/>
        <v>0</v>
      </c>
      <c r="K1503">
        <f>J1503*Weighting!$W$15</f>
        <v>0</v>
      </c>
      <c r="M1503" s="14"/>
    </row>
    <row r="1504" spans="1:25" x14ac:dyDescent="0.25">
      <c r="A1504" s="32" t="str">
        <f>IF(Weighting!$P$16&gt;0,B1504,"")</f>
        <v/>
      </c>
      <c r="B1504" t="e">
        <f>Weighting!$C$16</f>
        <v>#DIV/0!</v>
      </c>
      <c r="C1504" t="e">
        <f>Weighting!$F$16</f>
        <v>#NUM!</v>
      </c>
      <c r="D1504" t="e">
        <f>IF(C1504=1,'Data Transformation'!$G$3+0.5*'Data Transformation'!$W$25,IF(C1505=1,D1505-'Data Transformation'!$W$25,FALSE))</f>
        <v>#NUM!</v>
      </c>
      <c r="E1504">
        <f t="array" ref="E1504">IF(ISLOGICAL(D1504),"",FREQUENCY(IF('Data Transformation'!$B$425:$B$8425='Bin Analysis'!$B1491,'Data Transformation'!$G$425:$G$8425),D1504))</f>
        <v>2001</v>
      </c>
      <c r="F1504">
        <f t="shared" si="186"/>
        <v>0</v>
      </c>
      <c r="G1504">
        <f>Weighting!$H$16</f>
        <v>0</v>
      </c>
      <c r="H1504">
        <f t="array" ref="H1504">FREQUENCY(IF('Data Transformation'!$B$4:$B$8425=B1491,'Data Transformation'!$G$4:$G$8425),'Bin Analysis'!$B1504)</f>
        <v>2073</v>
      </c>
      <c r="I1504">
        <f t="shared" si="187"/>
        <v>0</v>
      </c>
      <c r="J1504">
        <f t="shared" si="188"/>
        <v>0</v>
      </c>
      <c r="K1504">
        <f>J1504*Weighting!$W$16</f>
        <v>0</v>
      </c>
      <c r="M1504" s="14"/>
    </row>
    <row r="1505" spans="1:25" x14ac:dyDescent="0.25">
      <c r="A1505" s="32" t="str">
        <f>IF(Weighting!$P$17&gt;0,B1505,"")</f>
        <v/>
      </c>
      <c r="B1505" t="e">
        <f>Weighting!$C$17</f>
        <v>#DIV/0!</v>
      </c>
      <c r="C1505" t="e">
        <f>Weighting!$F$17</f>
        <v>#NUM!</v>
      </c>
      <c r="D1505" t="e">
        <f>IF(C1505=1,'Data Transformation'!$G$3+0.5*'Data Transformation'!$W$25,IF(C1506=1,D1506-'Data Transformation'!$W$25,FALSE))</f>
        <v>#NUM!</v>
      </c>
      <c r="E1505">
        <f t="array" ref="E1505">IF(ISLOGICAL(D1505),"",FREQUENCY(IF('Data Transformation'!$B$425:$B$8425='Bin Analysis'!$B1491,'Data Transformation'!$G$425:$G$8425),D1505))</f>
        <v>2001</v>
      </c>
      <c r="F1505">
        <f t="shared" si="186"/>
        <v>0</v>
      </c>
      <c r="G1505">
        <f>Weighting!$H$17</f>
        <v>0</v>
      </c>
      <c r="H1505">
        <f t="array" ref="H1505">FREQUENCY(IF('Data Transformation'!$B$4:$B$8425=B1491,'Data Transformation'!$G$4:$G$8425),'Bin Analysis'!$B1505)</f>
        <v>2073</v>
      </c>
      <c r="I1505">
        <f t="shared" si="187"/>
        <v>0</v>
      </c>
      <c r="J1505">
        <f t="shared" si="188"/>
        <v>0</v>
      </c>
      <c r="K1505">
        <f>J1505*Weighting!$W$17</f>
        <v>0</v>
      </c>
      <c r="M1505" s="14"/>
    </row>
    <row r="1506" spans="1:25" x14ac:dyDescent="0.25">
      <c r="A1506" s="32" t="str">
        <f>IF(Weighting!$P$18&gt;0,B1506,"")</f>
        <v/>
      </c>
      <c r="B1506" t="e">
        <f>Weighting!$C$18</f>
        <v>#DIV/0!</v>
      </c>
      <c r="C1506" t="e">
        <f>Weighting!$F$18</f>
        <v>#NUM!</v>
      </c>
      <c r="D1506" t="e">
        <f>IF(C1506=1,'Data Transformation'!$G$3+0.5*'Data Transformation'!$W$25,IF(C1507=1,D1507-'Data Transformation'!$W$25,FALSE))</f>
        <v>#NUM!</v>
      </c>
      <c r="E1506">
        <f t="array" ref="E1506">IF(ISLOGICAL(D1506),"",FREQUENCY(IF('Data Transformation'!$B$425:$B$8425='Bin Analysis'!$B1491,'Data Transformation'!$G$425:$G$8425),D1506))</f>
        <v>2001</v>
      </c>
      <c r="F1506">
        <f t="shared" si="186"/>
        <v>0</v>
      </c>
      <c r="G1506">
        <f>Weighting!$H$18</f>
        <v>0</v>
      </c>
      <c r="H1506">
        <f t="array" ref="H1506">FREQUENCY(IF('Data Transformation'!$B$4:$B$8425=B1491,'Data Transformation'!$G$4:$G$8425),'Bin Analysis'!$B1506)</f>
        <v>2073</v>
      </c>
      <c r="I1506">
        <f t="shared" si="187"/>
        <v>0</v>
      </c>
      <c r="J1506">
        <f t="shared" si="188"/>
        <v>0</v>
      </c>
      <c r="K1506">
        <f>J1506*Weighting!$W$18</f>
        <v>0</v>
      </c>
      <c r="M1506" s="14"/>
    </row>
    <row r="1507" spans="1:25" x14ac:dyDescent="0.25">
      <c r="A1507" s="32" t="str">
        <f>IF(Weighting!$P$19&gt;0,B1507,"")</f>
        <v/>
      </c>
      <c r="B1507" t="e">
        <f>Weighting!$C$19</f>
        <v>#DIV/0!</v>
      </c>
      <c r="C1507" t="e">
        <f>Weighting!$F$19</f>
        <v>#NUM!</v>
      </c>
      <c r="D1507" t="e">
        <f>IF(C1507=1,'Data Transformation'!$G$3+0.5*'Data Transformation'!$W$25,IF(C1508=1,D1508-'Data Transformation'!$W$25,FALSE))</f>
        <v>#NUM!</v>
      </c>
      <c r="E1507">
        <f t="array" ref="E1507">IF(ISLOGICAL(D1507),"",FREQUENCY(IF('Data Transformation'!$B$425:$B$8425='Bin Analysis'!$B1491,'Data Transformation'!$G$425:$G$8425),D1507))</f>
        <v>2001</v>
      </c>
      <c r="F1507">
        <f t="shared" si="186"/>
        <v>0</v>
      </c>
      <c r="G1507">
        <f>Weighting!$H$19</f>
        <v>0</v>
      </c>
      <c r="H1507">
        <f t="array" ref="H1507">FREQUENCY(IF('Data Transformation'!$B$4:$B$8425=B1491,'Data Transformation'!$G$4:$G$8425),'Bin Analysis'!$B1507)</f>
        <v>2073</v>
      </c>
      <c r="I1507">
        <f t="shared" si="187"/>
        <v>0</v>
      </c>
      <c r="J1507">
        <f t="shared" si="188"/>
        <v>0</v>
      </c>
      <c r="K1507">
        <f>J1507*Weighting!$W$19</f>
        <v>0</v>
      </c>
      <c r="M1507" s="14"/>
    </row>
    <row r="1508" spans="1:25" x14ac:dyDescent="0.25">
      <c r="A1508" s="32" t="str">
        <f>IF(Weighting!$P$20&gt;0,B1508,"")</f>
        <v/>
      </c>
      <c r="B1508" t="e">
        <f>Weighting!$C$20</f>
        <v>#DIV/0!</v>
      </c>
      <c r="C1508" t="e">
        <f>Weighting!$F$20</f>
        <v>#NUM!</v>
      </c>
      <c r="D1508" t="e">
        <f>IF(C1508=1,'Data Transformation'!$G$3+0.5*'Data Transformation'!$W$25,IF(C1509=1,D1509-'Data Transformation'!$W$25,FALSE))</f>
        <v>#NUM!</v>
      </c>
      <c r="E1508">
        <f t="array" ref="E1508">IF(ISLOGICAL(D1508),"",FREQUENCY(IF('Data Transformation'!$B$425:$B$8425='Bin Analysis'!$B1491,'Data Transformation'!$G$425:$G$8425),D1508))</f>
        <v>2001</v>
      </c>
      <c r="F1508">
        <f t="shared" si="186"/>
        <v>0</v>
      </c>
      <c r="G1508">
        <f>Weighting!$H$20</f>
        <v>0</v>
      </c>
      <c r="H1508">
        <f t="array" ref="H1508">FREQUENCY(IF('Data Transformation'!$B$4:$B$8425=B1491,'Data Transformation'!$G$4:$G$8425),'Bin Analysis'!$B1508)</f>
        <v>2073</v>
      </c>
      <c r="I1508">
        <f t="shared" si="187"/>
        <v>0</v>
      </c>
      <c r="J1508">
        <f t="shared" si="188"/>
        <v>0</v>
      </c>
      <c r="K1508">
        <f>J1508*Weighting!$W$20</f>
        <v>0</v>
      </c>
      <c r="M1508" s="14"/>
    </row>
    <row r="1509" spans="1:25" x14ac:dyDescent="0.25">
      <c r="A1509" s="32" t="str">
        <f>IF(Weighting!$P$21&gt;0,B1509,"")</f>
        <v/>
      </c>
      <c r="B1509" t="e">
        <f>Weighting!$C$21</f>
        <v>#DIV/0!</v>
      </c>
      <c r="C1509" t="e">
        <f>Weighting!$F$21</f>
        <v>#NUM!</v>
      </c>
      <c r="D1509" t="e">
        <f>IF(C1509=1,'Data Transformation'!$G$3+0.5*'Data Transformation'!$W$25,IF(C1510=1,D1510-'Data Transformation'!$W$25,FALSE))</f>
        <v>#NUM!</v>
      </c>
      <c r="E1509">
        <f t="array" ref="E1509">IF(ISLOGICAL(D1509),"",FREQUENCY(IF('Data Transformation'!$B$425:$B$8425='Bin Analysis'!$B1491,'Data Transformation'!$G$425:$G$8425),D1509))</f>
        <v>2001</v>
      </c>
      <c r="F1509">
        <f t="shared" si="186"/>
        <v>0</v>
      </c>
      <c r="G1509">
        <f>Weighting!$H$21</f>
        <v>0</v>
      </c>
      <c r="H1509">
        <f t="array" ref="H1509">FREQUENCY(IF('Data Transformation'!$B$4:$B$8425=B1491,'Data Transformation'!$G$4:$G$8425),'Bin Analysis'!$B1509)</f>
        <v>2073</v>
      </c>
      <c r="I1509">
        <f t="shared" si="187"/>
        <v>0</v>
      </c>
      <c r="J1509">
        <f t="shared" si="188"/>
        <v>0</v>
      </c>
      <c r="K1509">
        <f>J1509*Weighting!$W$21</f>
        <v>0</v>
      </c>
      <c r="M1509" s="14"/>
    </row>
    <row r="1510" spans="1:25" x14ac:dyDescent="0.25">
      <c r="A1510" s="32" t="str">
        <f>IF(Weighting!$P$22&gt;0,B1510,"")</f>
        <v/>
      </c>
      <c r="B1510" t="e">
        <f>Weighting!$C$22</f>
        <v>#DIV/0!</v>
      </c>
      <c r="C1510" t="e">
        <f>Weighting!$F$22</f>
        <v>#NUM!</v>
      </c>
      <c r="D1510" t="e">
        <f>IF(C1510=1,'Data Transformation'!$G$3+0.5*'Data Transformation'!$W$25,IF(C1511=1,D1511-'Data Transformation'!$W$25,FALSE))</f>
        <v>#NUM!</v>
      </c>
      <c r="E1510">
        <f t="array" ref="E1510">IF(ISLOGICAL(D1510),"",FREQUENCY(IF('Data Transformation'!$B$425:$B$8425='Bin Analysis'!$B1491,'Data Transformation'!$G$425:$G$8425),D1510))</f>
        <v>2001</v>
      </c>
      <c r="F1510">
        <f t="shared" si="186"/>
        <v>0</v>
      </c>
      <c r="G1510">
        <f>Weighting!$H$22</f>
        <v>0</v>
      </c>
      <c r="H1510">
        <f t="array" ref="H1510">FREQUENCY(IF('Data Transformation'!$B$4:$B$8425=B1491,'Data Transformation'!$G$4:$G$8425),'Bin Analysis'!$B1510)</f>
        <v>2073</v>
      </c>
      <c r="I1510">
        <f t="shared" si="187"/>
        <v>0</v>
      </c>
      <c r="J1510">
        <f t="shared" si="188"/>
        <v>0</v>
      </c>
      <c r="K1510">
        <f>J1510*Weighting!$W$22</f>
        <v>0</v>
      </c>
      <c r="M1510" s="14"/>
    </row>
    <row r="1511" spans="1:25" x14ac:dyDescent="0.25">
      <c r="A1511" s="32" t="str">
        <f>IF(Weighting!$P$23&gt;0,B1511,"")</f>
        <v/>
      </c>
      <c r="B1511" t="e">
        <f>Weighting!$C$23</f>
        <v>#DIV/0!</v>
      </c>
      <c r="C1511" t="e">
        <f>Weighting!$F$23</f>
        <v>#NUM!</v>
      </c>
      <c r="D1511" t="e">
        <f>IF(C1511=1,'Data Transformation'!$G$3+0.5*'Data Transformation'!$W$25,IF(C1512=1,D1512-'Data Transformation'!$W$25,FALSE))</f>
        <v>#NUM!</v>
      </c>
      <c r="E1511">
        <f t="array" ref="E1511">IF(ISLOGICAL(D1511),"",FREQUENCY(IF('Data Transformation'!$B$425:$B$8425='Bin Analysis'!$B1491,'Data Transformation'!$G$425:$G$8425),D1511))</f>
        <v>2001</v>
      </c>
      <c r="F1511">
        <f t="shared" si="186"/>
        <v>0</v>
      </c>
      <c r="G1511">
        <f>Weighting!$H$23</f>
        <v>0</v>
      </c>
      <c r="H1511">
        <f t="array" ref="H1511">FREQUENCY(IF('Data Transformation'!$B$4:$B$8425=B1491,'Data Transformation'!$G$4:$G$8425),'Bin Analysis'!$B1511)</f>
        <v>2073</v>
      </c>
      <c r="I1511">
        <f t="shared" si="187"/>
        <v>0</v>
      </c>
      <c r="J1511">
        <f t="shared" si="188"/>
        <v>0</v>
      </c>
      <c r="K1511">
        <f>J1511*Weighting!$W$23</f>
        <v>0</v>
      </c>
      <c r="M1511" s="14"/>
    </row>
    <row r="1512" spans="1:25" x14ac:dyDescent="0.25">
      <c r="A1512" s="32" t="str">
        <f>IF(Weighting!$P$24&gt;0,B1512,"")</f>
        <v/>
      </c>
      <c r="B1512" t="e">
        <f>Weighting!$C$24</f>
        <v>#DIV/0!</v>
      </c>
      <c r="C1512" t="e">
        <f>Weighting!$F$24</f>
        <v>#NUM!</v>
      </c>
      <c r="D1512" t="e">
        <f>IF(C1512=1,'Data Transformation'!$G$3+0.5*'Data Transformation'!$W$25,IF(C1513=1,D1513-'Data Transformation'!$W$25,FALSE))</f>
        <v>#NUM!</v>
      </c>
      <c r="E1512">
        <f t="array" ref="E1512">IF(ISLOGICAL(D1512),"",FREQUENCY(IF('Data Transformation'!$B$425:$B$8425='Bin Analysis'!$B1491,'Data Transformation'!$G$425:$G$8425),D1512))</f>
        <v>2001</v>
      </c>
      <c r="F1512">
        <f t="shared" si="186"/>
        <v>0</v>
      </c>
      <c r="G1512">
        <f>Weighting!$H$24</f>
        <v>0</v>
      </c>
      <c r="H1512">
        <f t="array" ref="H1512">FREQUENCY(IF('Data Transformation'!$B$4:$B$8425=B1491,'Data Transformation'!$G$4:$G$8425),'Bin Analysis'!$B1512)</f>
        <v>2073</v>
      </c>
      <c r="I1512">
        <f t="shared" si="187"/>
        <v>0</v>
      </c>
      <c r="J1512">
        <f t="shared" si="188"/>
        <v>0</v>
      </c>
      <c r="K1512">
        <f>J1512*Weighting!$W$24</f>
        <v>0</v>
      </c>
      <c r="M1512" s="14"/>
    </row>
    <row r="1513" spans="1:25" x14ac:dyDescent="0.25">
      <c r="A1513" s="32" t="str">
        <f>IF(Weighting!$P$25&gt;0,B1513,"")</f>
        <v/>
      </c>
      <c r="B1513" t="e">
        <f>Weighting!$C$25</f>
        <v>#DIV/0!</v>
      </c>
      <c r="C1513" t="e">
        <f>Weighting!$F$25</f>
        <v>#NUM!</v>
      </c>
      <c r="D1513" t="e">
        <f>IF(C1513=1,'Data Transformation'!$G$3+0.5*'Data Transformation'!$W$25,IF(C1514=1,D1514-'Data Transformation'!$W$25,FALSE))</f>
        <v>#NUM!</v>
      </c>
      <c r="E1513">
        <f t="array" ref="E1513">IF(ISLOGICAL(D1513),"",FREQUENCY(IF('Data Transformation'!$B$425:$B$8425='Bin Analysis'!$B1491,'Data Transformation'!$G$425:$G$8425),D1513))</f>
        <v>2001</v>
      </c>
      <c r="F1513">
        <f t="shared" si="186"/>
        <v>0</v>
      </c>
      <c r="G1513">
        <f>Weighting!$H$25</f>
        <v>0</v>
      </c>
      <c r="H1513">
        <f t="array" ref="H1513">FREQUENCY(IF('Data Transformation'!$B$4:$B$8425=B1491,'Data Transformation'!$G$4:$G$8425),'Bin Analysis'!$B1513)</f>
        <v>2073</v>
      </c>
      <c r="I1513">
        <f t="shared" si="187"/>
        <v>0</v>
      </c>
      <c r="J1513">
        <f t="shared" si="188"/>
        <v>0</v>
      </c>
      <c r="K1513">
        <f>J1513*Weighting!$W$25</f>
        <v>0</v>
      </c>
      <c r="M1513" s="14"/>
    </row>
    <row r="1514" spans="1:25" x14ac:dyDescent="0.25">
      <c r="O1514"/>
      <c r="P1514"/>
      <c r="Q1514"/>
      <c r="R1514"/>
    </row>
    <row r="1515" spans="1:25" ht="23.25" x14ac:dyDescent="0.35">
      <c r="A1515" s="21" t="s">
        <v>0</v>
      </c>
      <c r="B1515" s="21" t="str">
        <f>IFERROR(VLOOKUP(C1515,'Data Transformation'!$L$6:$M$426,2,FALSE),"")</f>
        <v/>
      </c>
      <c r="C1515" s="21">
        <f>C1491+1</f>
        <v>63</v>
      </c>
      <c r="D1515" s="21"/>
      <c r="E1515" s="21"/>
      <c r="F1515" s="21"/>
      <c r="G1515" s="21"/>
      <c r="H1515" s="22"/>
      <c r="I1515" s="22"/>
      <c r="J1515" s="22"/>
      <c r="K1515" s="21"/>
      <c r="L1515" s="21" t="str">
        <f>B1515</f>
        <v/>
      </c>
      <c r="M1515" s="23" t="e">
        <f>INDEX('Data Transformation'!$O$4:$O$424,MATCH($B1515,'Data Transformation'!$M$4:$M$424,0),MATCH($M$2,'Data Transformation'!$O$3,0))</f>
        <v>#N/A</v>
      </c>
      <c r="N1515" s="27" t="e">
        <f>IF('Input and Summary Results'!$J$16="minimum",'Bin Analysis'!X1516/(M1515-1),'Bin Analysis'!Y1515/('Bin Analysis'!M1515-1))</f>
        <v>#N/A</v>
      </c>
      <c r="O1515" s="27" t="e">
        <f>IF(M1515=FALSE,NA(),(VLOOKUP(1,C1518:K1537,4,FALSE))/(M1515-1))</f>
        <v>#N/A</v>
      </c>
      <c r="P1515" s="27" t="e">
        <f>IF(M1515=FALSE,NA(),SUM(J1518:J1537)/Weighting!$S$5)</f>
        <v>#N/A</v>
      </c>
      <c r="Q1515" s="27" t="e">
        <f>IF(M1515=FALSE,NA(),SUM(K1518:K1537)/Weighting!$S$6)</f>
        <v>#N/A</v>
      </c>
      <c r="R1515" s="27" t="e">
        <f>IF(M1515=FALSE,NA(),(VLOOKUP(1,G1518:K1537,3,FALSE))/(M1515-1))</f>
        <v>#N/A</v>
      </c>
      <c r="S1515" s="22" t="e">
        <f>IF(M1515=FALSE,NA(),IF(SUM(J1518:J1537)=2,"yes","no"))</f>
        <v>#N/A</v>
      </c>
      <c r="X1515" s="2" cm="2">
        <f t="array" ref="X1515:X1516">FREQUENCY(IF('Data Transformation'!$B$425:$B$6424='Bin Analysis'!L1515,'Data Transformation'!$G$425:$G$6424),'Data Transformation'!$U$11)</f>
        <v>0</v>
      </c>
      <c r="Y1515" s="2" cm="2">
        <f t="array" ref="Y1515:Y1516">FREQUENCY(IF('Data Transformation'!$B$425:$B$6424='Bin Analysis'!L1515,'Data Transformation'!$G$425:$G$6424),'Data Transformation'!$U$12)</f>
        <v>0</v>
      </c>
    </row>
    <row r="1516" spans="1:25" x14ac:dyDescent="0.25">
      <c r="A1516" s="14" t="s">
        <v>67</v>
      </c>
      <c r="B1516" t="s">
        <v>47</v>
      </c>
      <c r="C1516" t="s">
        <v>5</v>
      </c>
      <c r="D1516" t="s">
        <v>98</v>
      </c>
      <c r="E1516" t="s">
        <v>99</v>
      </c>
      <c r="F1516" t="s">
        <v>100</v>
      </c>
      <c r="G1516" t="s">
        <v>69</v>
      </c>
      <c r="H1516" t="s">
        <v>31</v>
      </c>
      <c r="I1516" t="s">
        <v>32</v>
      </c>
      <c r="J1516" t="s">
        <v>46</v>
      </c>
      <c r="K1516" s="14" t="s">
        <v>45</v>
      </c>
      <c r="M1516" s="14"/>
      <c r="X1516" s="2">
        <v>0</v>
      </c>
      <c r="Y1516" s="2">
        <v>0</v>
      </c>
    </row>
    <row r="1517" spans="1:25" x14ac:dyDescent="0.25">
      <c r="A1517" s="32"/>
      <c r="D1517" t="e">
        <f>IF(C1517=1,'Data Transformation'!$G$3+0.5*'Data Transformation'!$W$25,IF(C1518=1,D1518-'Data Transformation'!$W$25,FALSE))</f>
        <v>#NUM!</v>
      </c>
      <c r="E1517">
        <f t="array" ref="E1517">IF(ISLOGICAL(D1517),"",FREQUENCY(IF('Data Transformation'!$B$425:$B$8425='Bin Analysis'!$B1515,'Data Transformation'!$G$425:$G$8425),D1517))</f>
        <v>2001</v>
      </c>
      <c r="F1517" t="e">
        <f>IF(ISLOGICAL(D1517),"",E1517-E1516)</f>
        <v>#VALUE!</v>
      </c>
      <c r="M1517" s="14"/>
    </row>
    <row r="1518" spans="1:25" x14ac:dyDescent="0.25">
      <c r="A1518" s="32" t="e">
        <f>IF(Weighting!$P$6&gt;0,B1518,"")</f>
        <v>#NUM!</v>
      </c>
      <c r="B1518" t="e">
        <f>Weighting!$C$6</f>
        <v>#DIV/0!</v>
      </c>
      <c r="C1518" t="e">
        <f>Weighting!$F$6</f>
        <v>#NUM!</v>
      </c>
      <c r="D1518" t="e">
        <f>IF(C1518=1,'Data Transformation'!$G$3+0.5*'Data Transformation'!$W$25,IF(C1519=1,D1519-'Data Transformation'!$W$25,FALSE))</f>
        <v>#NUM!</v>
      </c>
      <c r="E1518">
        <f t="array" ref="E1518">IF(ISLOGICAL(D1518),"",FREQUENCY(IF('Data Transformation'!$B$425:$B$8425='Bin Analysis'!$B1515,'Data Transformation'!$G$425:$G$8425),D1518))</f>
        <v>2001</v>
      </c>
      <c r="F1518">
        <f>IF(ISLOGICAL(D1518),"",E1518-E1517)</f>
        <v>0</v>
      </c>
      <c r="G1518">
        <f>Weighting!$H$6</f>
        <v>1</v>
      </c>
      <c r="H1518">
        <f t="array" ref="H1518">FREQUENCY(IF('Data Transformation'!$B$4:$B$8425=B1515,'Data Transformation'!$G$4:$G$8425),'Bin Analysis'!$B1518)</f>
        <v>2073</v>
      </c>
      <c r="I1518">
        <f>H1518-H1517</f>
        <v>2073</v>
      </c>
      <c r="J1518">
        <f>IF(I1518=0,0,1)</f>
        <v>1</v>
      </c>
      <c r="K1518" t="e">
        <f>J1518*Weighting!$W$6</f>
        <v>#NUM!</v>
      </c>
      <c r="M1518" s="14"/>
    </row>
    <row r="1519" spans="1:25" x14ac:dyDescent="0.25">
      <c r="A1519" s="32" t="str">
        <f>IF(Weighting!$P$7&gt;0,B1519,"")</f>
        <v/>
      </c>
      <c r="B1519" t="e">
        <f>Weighting!$C$7</f>
        <v>#DIV/0!</v>
      </c>
      <c r="C1519" t="e">
        <f>Weighting!$F$7</f>
        <v>#NUM!</v>
      </c>
      <c r="D1519" t="e">
        <f>IF(C1519=1,'Data Transformation'!$G$3+0.5*'Data Transformation'!$W$25,IF(C1520=1,D1520-'Data Transformation'!$W$25,FALSE))</f>
        <v>#NUM!</v>
      </c>
      <c r="E1519">
        <f t="array" ref="E1519">IF(ISLOGICAL(D1519),"",FREQUENCY(IF('Data Transformation'!$B$425:$B$8425='Bin Analysis'!$B1515,'Data Transformation'!$G$425:$G$8425),D1519))</f>
        <v>2001</v>
      </c>
      <c r="F1519">
        <f t="shared" ref="F1519:F1537" si="189">IF(ISLOGICAL(D1519),"",E1519-E1518)</f>
        <v>0</v>
      </c>
      <c r="G1519">
        <f>Weighting!$H$7</f>
        <v>0</v>
      </c>
      <c r="H1519">
        <f t="array" ref="H1519">FREQUENCY(IF('Data Transformation'!$B$4:$B$8425=B1515,'Data Transformation'!$G$4:$G$8425),'Bin Analysis'!$B1519)</f>
        <v>2073</v>
      </c>
      <c r="I1519">
        <f t="shared" ref="I1519:I1537" si="190">H1519-H1518</f>
        <v>0</v>
      </c>
      <c r="J1519">
        <f>IF(I1519=0,0,1)</f>
        <v>0</v>
      </c>
      <c r="K1519">
        <f>J1519*Weighting!$W$7</f>
        <v>0</v>
      </c>
      <c r="M1519" s="14"/>
    </row>
    <row r="1520" spans="1:25" x14ac:dyDescent="0.25">
      <c r="A1520" s="32" t="str">
        <f>IF(Weighting!$P$8&gt;0,B1520,"")</f>
        <v/>
      </c>
      <c r="B1520" t="e">
        <f>Weighting!$C$8</f>
        <v>#DIV/0!</v>
      </c>
      <c r="C1520" t="e">
        <f>Weighting!$F$8</f>
        <v>#NUM!</v>
      </c>
      <c r="D1520" t="e">
        <f>IF(C1520=1,'Data Transformation'!$G$3+0.5*'Data Transformation'!$W$25,IF(C1521=1,D1521-'Data Transformation'!$W$25,FALSE))</f>
        <v>#NUM!</v>
      </c>
      <c r="E1520">
        <f t="array" ref="E1520">IF(ISLOGICAL(D1520),"",FREQUENCY(IF('Data Transformation'!$B$425:$B$8425='Bin Analysis'!$B1515,'Data Transformation'!$G$425:$G$8425),D1520))</f>
        <v>2001</v>
      </c>
      <c r="F1520">
        <f t="shared" si="189"/>
        <v>0</v>
      </c>
      <c r="G1520">
        <f>Weighting!$H$8</f>
        <v>0</v>
      </c>
      <c r="H1520">
        <f t="array" ref="H1520">FREQUENCY(IF('Data Transformation'!$B$4:$B$8425=B1515,'Data Transformation'!$G$4:$G$8425),'Bin Analysis'!$B1520)</f>
        <v>2073</v>
      </c>
      <c r="I1520">
        <f t="shared" si="190"/>
        <v>0</v>
      </c>
      <c r="J1520">
        <f t="shared" ref="J1520:J1537" si="191">IF(I1520=0,0,1)</f>
        <v>0</v>
      </c>
      <c r="K1520">
        <f>J1520*Weighting!$W$8</f>
        <v>0</v>
      </c>
      <c r="M1520" s="14"/>
    </row>
    <row r="1521" spans="1:13" x14ac:dyDescent="0.25">
      <c r="A1521" s="32" t="str">
        <f>IF(Weighting!$P$9&gt;0,B1521,"")</f>
        <v/>
      </c>
      <c r="B1521" s="50" t="e">
        <f>Weighting!$C$9</f>
        <v>#DIV/0!</v>
      </c>
      <c r="C1521" t="e">
        <f>Weighting!$F$9</f>
        <v>#NUM!</v>
      </c>
      <c r="D1521" t="e">
        <f>IF(C1521=1,'Data Transformation'!$G$3+0.5*'Data Transformation'!$W$25,IF(C1522=1,D1522-'Data Transformation'!$W$25,FALSE))</f>
        <v>#NUM!</v>
      </c>
      <c r="E1521">
        <f t="array" ref="E1521">IF(ISLOGICAL(D1521),"",FREQUENCY(IF('Data Transformation'!$B$425:$B$8425='Bin Analysis'!$B1515,'Data Transformation'!$G$425:$G$8425),D1521))</f>
        <v>2001</v>
      </c>
      <c r="F1521">
        <f t="shared" si="189"/>
        <v>0</v>
      </c>
      <c r="G1521">
        <f>Weighting!$H$9</f>
        <v>0</v>
      </c>
      <c r="H1521">
        <f t="array" ref="H1521">FREQUENCY(IF('Data Transformation'!$B$4:$B$8425=B1515,'Data Transformation'!$G$4:$G$8425),'Bin Analysis'!$B1521)</f>
        <v>2073</v>
      </c>
      <c r="I1521">
        <f t="shared" si="190"/>
        <v>0</v>
      </c>
      <c r="J1521">
        <f t="shared" si="191"/>
        <v>0</v>
      </c>
      <c r="K1521">
        <f>J1521*Weighting!$W$9</f>
        <v>0</v>
      </c>
      <c r="M1521" s="14"/>
    </row>
    <row r="1522" spans="1:13" x14ac:dyDescent="0.25">
      <c r="A1522" s="32" t="str">
        <f>IF(Weighting!$P$10&gt;0,B1522,"")</f>
        <v/>
      </c>
      <c r="B1522" t="e">
        <f>Weighting!$C$10</f>
        <v>#DIV/0!</v>
      </c>
      <c r="C1522" t="e">
        <f>Weighting!$F$10</f>
        <v>#NUM!</v>
      </c>
      <c r="D1522" t="e">
        <f>IF(C1522=1,'Data Transformation'!$G$3+0.5*'Data Transformation'!$W$25,IF(C1523=1,D1523-'Data Transformation'!$W$25,FALSE))</f>
        <v>#NUM!</v>
      </c>
      <c r="E1522">
        <f t="array" ref="E1522">IF(ISLOGICAL(D1522),"",FREQUENCY(IF('Data Transformation'!$B$425:$B$8425='Bin Analysis'!$B1515,'Data Transformation'!$G$425:$G$8425),D1522))</f>
        <v>2001</v>
      </c>
      <c r="F1522">
        <f t="shared" si="189"/>
        <v>0</v>
      </c>
      <c r="G1522">
        <f>Weighting!$H$10</f>
        <v>0</v>
      </c>
      <c r="H1522">
        <f t="array" ref="H1522">FREQUENCY(IF('Data Transformation'!$B$4:$B$8425=B1515,'Data Transformation'!$G$4:$G$8425),'Bin Analysis'!$B1522)</f>
        <v>2073</v>
      </c>
      <c r="I1522">
        <f t="shared" si="190"/>
        <v>0</v>
      </c>
      <c r="J1522">
        <f t="shared" si="191"/>
        <v>0</v>
      </c>
      <c r="K1522">
        <f>J1522*Weighting!$W$10</f>
        <v>0</v>
      </c>
      <c r="M1522" s="14"/>
    </row>
    <row r="1523" spans="1:13" x14ac:dyDescent="0.25">
      <c r="A1523" s="32" t="str">
        <f>IF(Weighting!$P$11&gt;0,B1523,"")</f>
        <v/>
      </c>
      <c r="B1523" t="e">
        <f>Weighting!$C$11</f>
        <v>#DIV/0!</v>
      </c>
      <c r="C1523" t="e">
        <f>Weighting!$F$11</f>
        <v>#NUM!</v>
      </c>
      <c r="D1523" t="e">
        <f>IF(C1523=1,'Data Transformation'!$G$3+0.5*'Data Transformation'!$W$25,IF(C1524=1,D1524-'Data Transformation'!$W$25,FALSE))</f>
        <v>#NUM!</v>
      </c>
      <c r="E1523">
        <f t="array" ref="E1523">IF(ISLOGICAL(D1523),"",FREQUENCY(IF('Data Transformation'!$B$425:$B$8425='Bin Analysis'!$B1515,'Data Transformation'!$G$425:$G$8425),D1523))</f>
        <v>2001</v>
      </c>
      <c r="F1523">
        <f t="shared" si="189"/>
        <v>0</v>
      </c>
      <c r="G1523">
        <f>Weighting!$H$11</f>
        <v>0</v>
      </c>
      <c r="H1523">
        <f t="array" ref="H1523">FREQUENCY(IF('Data Transformation'!$B$4:$B$8425=B1515,'Data Transformation'!$G$4:$G$8425),'Bin Analysis'!$B1523)</f>
        <v>2073</v>
      </c>
      <c r="I1523">
        <f t="shared" si="190"/>
        <v>0</v>
      </c>
      <c r="J1523">
        <f t="shared" si="191"/>
        <v>0</v>
      </c>
      <c r="K1523">
        <f>J1523*Weighting!$W$11</f>
        <v>0</v>
      </c>
      <c r="M1523" s="14"/>
    </row>
    <row r="1524" spans="1:13" x14ac:dyDescent="0.25">
      <c r="A1524" s="32" t="str">
        <f>IF(Weighting!$P$12&gt;0,B1524,"")</f>
        <v/>
      </c>
      <c r="B1524" t="e">
        <f>Weighting!$C$12</f>
        <v>#DIV/0!</v>
      </c>
      <c r="C1524" t="e">
        <f>Weighting!$F$12</f>
        <v>#NUM!</v>
      </c>
      <c r="D1524" t="e">
        <f>IF(C1524=1,'Data Transformation'!$G$3+0.5*'Data Transformation'!$W$25,IF(C1525=1,D1525-'Data Transformation'!$W$25,FALSE))</f>
        <v>#NUM!</v>
      </c>
      <c r="E1524">
        <f t="array" ref="E1524">IF(ISLOGICAL(D1524),"",FREQUENCY(IF('Data Transformation'!$B$425:$B$8425='Bin Analysis'!$B1515,'Data Transformation'!$G$425:$G$8425),D1524))</f>
        <v>2001</v>
      </c>
      <c r="F1524">
        <f t="shared" si="189"/>
        <v>0</v>
      </c>
      <c r="G1524">
        <f>Weighting!$H$12</f>
        <v>0</v>
      </c>
      <c r="H1524">
        <f t="array" ref="H1524">FREQUENCY(IF('Data Transformation'!$B$4:$B$8425=B1515,'Data Transformation'!$G$4:$G$8425),'Bin Analysis'!$B1524)</f>
        <v>2073</v>
      </c>
      <c r="I1524">
        <f t="shared" si="190"/>
        <v>0</v>
      </c>
      <c r="J1524">
        <f t="shared" si="191"/>
        <v>0</v>
      </c>
      <c r="K1524">
        <f>J1524*Weighting!$W$12</f>
        <v>0</v>
      </c>
      <c r="M1524" s="14"/>
    </row>
    <row r="1525" spans="1:13" x14ac:dyDescent="0.25">
      <c r="A1525" s="32" t="str">
        <f>IF(Weighting!$P$13&gt;0,B1525,"")</f>
        <v/>
      </c>
      <c r="B1525" t="e">
        <f>Weighting!$C$13</f>
        <v>#DIV/0!</v>
      </c>
      <c r="C1525" t="e">
        <f>Weighting!$F$13</f>
        <v>#NUM!</v>
      </c>
      <c r="D1525" t="e">
        <f>IF(C1525=1,'Data Transformation'!$G$3+0.5*'Data Transformation'!$W$25,IF(C1526=1,D1526-'Data Transformation'!$W$25,FALSE))</f>
        <v>#NUM!</v>
      </c>
      <c r="E1525">
        <f t="array" ref="E1525">IF(ISLOGICAL(D1525),"",FREQUENCY(IF('Data Transformation'!$B$425:$B$8425='Bin Analysis'!$B1515,'Data Transformation'!$G$425:$G$8425),D1525))</f>
        <v>2001</v>
      </c>
      <c r="F1525">
        <f t="shared" si="189"/>
        <v>0</v>
      </c>
      <c r="G1525">
        <f>Weighting!$H$13</f>
        <v>0</v>
      </c>
      <c r="H1525">
        <f t="array" ref="H1525">FREQUENCY(IF('Data Transformation'!$B$4:$B$8425=B1515,'Data Transformation'!$G$4:$G$8425),'Bin Analysis'!$B1525)</f>
        <v>2073</v>
      </c>
      <c r="I1525">
        <f t="shared" si="190"/>
        <v>0</v>
      </c>
      <c r="J1525">
        <f t="shared" si="191"/>
        <v>0</v>
      </c>
      <c r="K1525">
        <f>J1525*Weighting!$W$13</f>
        <v>0</v>
      </c>
      <c r="M1525" s="14"/>
    </row>
    <row r="1526" spans="1:13" x14ac:dyDescent="0.25">
      <c r="A1526" s="32" t="str">
        <f>IF(Weighting!$P$14&gt;0,B1526,"")</f>
        <v/>
      </c>
      <c r="B1526" t="e">
        <f>Weighting!$C$14</f>
        <v>#DIV/0!</v>
      </c>
      <c r="C1526" t="e">
        <f>Weighting!$F$14</f>
        <v>#NUM!</v>
      </c>
      <c r="D1526" t="e">
        <f>IF(C1526=1,'Data Transformation'!$G$3+0.5*'Data Transformation'!$W$25,IF(C1527=1,D1527-'Data Transformation'!$W$25,FALSE))</f>
        <v>#NUM!</v>
      </c>
      <c r="E1526">
        <f t="array" ref="E1526">IF(ISLOGICAL(D1526),"",FREQUENCY(IF('Data Transformation'!$B$425:$B$8425='Bin Analysis'!$B1515,'Data Transformation'!$G$425:$G$8425),D1526))</f>
        <v>2001</v>
      </c>
      <c r="F1526">
        <f t="shared" si="189"/>
        <v>0</v>
      </c>
      <c r="G1526">
        <f>Weighting!$H$14</f>
        <v>0</v>
      </c>
      <c r="H1526">
        <f t="array" ref="H1526">FREQUENCY(IF('Data Transformation'!$B$4:$B$8425=B1515,'Data Transformation'!$G$4:$G$8425),'Bin Analysis'!$B1526)</f>
        <v>2073</v>
      </c>
      <c r="I1526">
        <f t="shared" si="190"/>
        <v>0</v>
      </c>
      <c r="J1526">
        <f t="shared" si="191"/>
        <v>0</v>
      </c>
      <c r="K1526">
        <f>J1526*Weighting!$W$14</f>
        <v>0</v>
      </c>
      <c r="M1526" s="14"/>
    </row>
    <row r="1527" spans="1:13" x14ac:dyDescent="0.25">
      <c r="A1527" s="32" t="str">
        <f>IF(Weighting!$P$15&gt;0,B1527,"")</f>
        <v/>
      </c>
      <c r="B1527" t="e">
        <f>Weighting!$C$15</f>
        <v>#DIV/0!</v>
      </c>
      <c r="C1527" t="e">
        <f>Weighting!$F$15</f>
        <v>#NUM!</v>
      </c>
      <c r="D1527" t="e">
        <f>IF(C1527=1,'Data Transformation'!$G$3+0.5*'Data Transformation'!$W$25,IF(C1528=1,D1528-'Data Transformation'!$W$25,FALSE))</f>
        <v>#NUM!</v>
      </c>
      <c r="E1527">
        <f t="array" ref="E1527">IF(ISLOGICAL(D1527),"",FREQUENCY(IF('Data Transformation'!$B$425:$B$8425='Bin Analysis'!$B1515,'Data Transformation'!$G$425:$G$8425),D1527))</f>
        <v>2001</v>
      </c>
      <c r="F1527">
        <f t="shared" si="189"/>
        <v>0</v>
      </c>
      <c r="G1527">
        <f>Weighting!$H$15</f>
        <v>0</v>
      </c>
      <c r="H1527">
        <f t="array" ref="H1527">FREQUENCY(IF('Data Transformation'!$B$4:$B$8425=B1515,'Data Transformation'!$G$4:$G$8425),'Bin Analysis'!$B1527)</f>
        <v>2073</v>
      </c>
      <c r="I1527">
        <f t="shared" si="190"/>
        <v>0</v>
      </c>
      <c r="J1527">
        <f t="shared" si="191"/>
        <v>0</v>
      </c>
      <c r="K1527">
        <f>J1527*Weighting!$W$15</f>
        <v>0</v>
      </c>
      <c r="M1527" s="14"/>
    </row>
    <row r="1528" spans="1:13" x14ac:dyDescent="0.25">
      <c r="A1528" s="32" t="str">
        <f>IF(Weighting!$P$16&gt;0,B1528,"")</f>
        <v/>
      </c>
      <c r="B1528" t="e">
        <f>Weighting!$C$16</f>
        <v>#DIV/0!</v>
      </c>
      <c r="C1528" t="e">
        <f>Weighting!$F$16</f>
        <v>#NUM!</v>
      </c>
      <c r="D1528" t="e">
        <f>IF(C1528=1,'Data Transformation'!$G$3+0.5*'Data Transformation'!$W$25,IF(C1529=1,D1529-'Data Transformation'!$W$25,FALSE))</f>
        <v>#NUM!</v>
      </c>
      <c r="E1528">
        <f t="array" ref="E1528">IF(ISLOGICAL(D1528),"",FREQUENCY(IF('Data Transformation'!$B$425:$B$8425='Bin Analysis'!$B1515,'Data Transformation'!$G$425:$G$8425),D1528))</f>
        <v>2001</v>
      </c>
      <c r="F1528">
        <f t="shared" si="189"/>
        <v>0</v>
      </c>
      <c r="G1528">
        <f>Weighting!$H$16</f>
        <v>0</v>
      </c>
      <c r="H1528">
        <f t="array" ref="H1528">FREQUENCY(IF('Data Transformation'!$B$4:$B$8425=B1515,'Data Transformation'!$G$4:$G$8425),'Bin Analysis'!$B1528)</f>
        <v>2073</v>
      </c>
      <c r="I1528">
        <f t="shared" si="190"/>
        <v>0</v>
      </c>
      <c r="J1528">
        <f t="shared" si="191"/>
        <v>0</v>
      </c>
      <c r="K1528">
        <f>J1528*Weighting!$W$16</f>
        <v>0</v>
      </c>
      <c r="M1528" s="14"/>
    </row>
    <row r="1529" spans="1:13" x14ac:dyDescent="0.25">
      <c r="A1529" s="32" t="str">
        <f>IF(Weighting!$P$17&gt;0,B1529,"")</f>
        <v/>
      </c>
      <c r="B1529" t="e">
        <f>Weighting!$C$17</f>
        <v>#DIV/0!</v>
      </c>
      <c r="C1529" t="e">
        <f>Weighting!$F$17</f>
        <v>#NUM!</v>
      </c>
      <c r="D1529" t="e">
        <f>IF(C1529=1,'Data Transformation'!$G$3+0.5*'Data Transformation'!$W$25,IF(C1530=1,D1530-'Data Transformation'!$W$25,FALSE))</f>
        <v>#NUM!</v>
      </c>
      <c r="E1529">
        <f t="array" ref="E1529">IF(ISLOGICAL(D1529),"",FREQUENCY(IF('Data Transformation'!$B$425:$B$8425='Bin Analysis'!$B1515,'Data Transformation'!$G$425:$G$8425),D1529))</f>
        <v>2001</v>
      </c>
      <c r="F1529">
        <f t="shared" si="189"/>
        <v>0</v>
      </c>
      <c r="G1529">
        <f>Weighting!$H$17</f>
        <v>0</v>
      </c>
      <c r="H1529">
        <f t="array" ref="H1529">FREQUENCY(IF('Data Transformation'!$B$4:$B$8425=B1515,'Data Transformation'!$G$4:$G$8425),'Bin Analysis'!$B1529)</f>
        <v>2073</v>
      </c>
      <c r="I1529">
        <f t="shared" si="190"/>
        <v>0</v>
      </c>
      <c r="J1529">
        <f t="shared" si="191"/>
        <v>0</v>
      </c>
      <c r="K1529">
        <f>J1529*Weighting!$W$17</f>
        <v>0</v>
      </c>
      <c r="M1529" s="14"/>
    </row>
    <row r="1530" spans="1:13" x14ac:dyDescent="0.25">
      <c r="A1530" s="32" t="str">
        <f>IF(Weighting!$P$18&gt;0,B1530,"")</f>
        <v/>
      </c>
      <c r="B1530" t="e">
        <f>Weighting!$C$18</f>
        <v>#DIV/0!</v>
      </c>
      <c r="C1530" t="e">
        <f>Weighting!$F$18</f>
        <v>#NUM!</v>
      </c>
      <c r="D1530" t="e">
        <f>IF(C1530=1,'Data Transformation'!$G$3+0.5*'Data Transformation'!$W$25,IF(C1531=1,D1531-'Data Transformation'!$W$25,FALSE))</f>
        <v>#NUM!</v>
      </c>
      <c r="E1530">
        <f t="array" ref="E1530">IF(ISLOGICAL(D1530),"",FREQUENCY(IF('Data Transformation'!$B$425:$B$8425='Bin Analysis'!$B1515,'Data Transformation'!$G$425:$G$8425),D1530))</f>
        <v>2001</v>
      </c>
      <c r="F1530">
        <f t="shared" si="189"/>
        <v>0</v>
      </c>
      <c r="G1530">
        <f>Weighting!$H$18</f>
        <v>0</v>
      </c>
      <c r="H1530">
        <f t="array" ref="H1530">FREQUENCY(IF('Data Transformation'!$B$4:$B$8425=B1515,'Data Transformation'!$G$4:$G$8425),'Bin Analysis'!$B1530)</f>
        <v>2073</v>
      </c>
      <c r="I1530">
        <f t="shared" si="190"/>
        <v>0</v>
      </c>
      <c r="J1530">
        <f t="shared" si="191"/>
        <v>0</v>
      </c>
      <c r="K1530">
        <f>J1530*Weighting!$W$18</f>
        <v>0</v>
      </c>
      <c r="M1530" s="14"/>
    </row>
    <row r="1531" spans="1:13" x14ac:dyDescent="0.25">
      <c r="A1531" s="32" t="str">
        <f>IF(Weighting!$P$19&gt;0,B1531,"")</f>
        <v/>
      </c>
      <c r="B1531" t="e">
        <f>Weighting!$C$19</f>
        <v>#DIV/0!</v>
      </c>
      <c r="C1531" t="e">
        <f>Weighting!$F$19</f>
        <v>#NUM!</v>
      </c>
      <c r="D1531" t="e">
        <f>IF(C1531=1,'Data Transformation'!$G$3+0.5*'Data Transformation'!$W$25,IF(C1532=1,D1532-'Data Transformation'!$W$25,FALSE))</f>
        <v>#NUM!</v>
      </c>
      <c r="E1531">
        <f t="array" ref="E1531">IF(ISLOGICAL(D1531),"",FREQUENCY(IF('Data Transformation'!$B$425:$B$8425='Bin Analysis'!$B1515,'Data Transformation'!$G$425:$G$8425),D1531))</f>
        <v>2001</v>
      </c>
      <c r="F1531">
        <f t="shared" si="189"/>
        <v>0</v>
      </c>
      <c r="G1531">
        <f>Weighting!$H$19</f>
        <v>0</v>
      </c>
      <c r="H1531">
        <f t="array" ref="H1531">FREQUENCY(IF('Data Transformation'!$B$4:$B$8425=B1515,'Data Transformation'!$G$4:$G$8425),'Bin Analysis'!$B1531)</f>
        <v>2073</v>
      </c>
      <c r="I1531">
        <f t="shared" si="190"/>
        <v>0</v>
      </c>
      <c r="J1531">
        <f t="shared" si="191"/>
        <v>0</v>
      </c>
      <c r="K1531">
        <f>J1531*Weighting!$W$19</f>
        <v>0</v>
      </c>
      <c r="M1531" s="14"/>
    </row>
    <row r="1532" spans="1:13" x14ac:dyDescent="0.25">
      <c r="A1532" s="32" t="str">
        <f>IF(Weighting!$P$20&gt;0,B1532,"")</f>
        <v/>
      </c>
      <c r="B1532" t="e">
        <f>Weighting!$C$20</f>
        <v>#DIV/0!</v>
      </c>
      <c r="C1532" t="e">
        <f>Weighting!$F$20</f>
        <v>#NUM!</v>
      </c>
      <c r="D1532" t="e">
        <f>IF(C1532=1,'Data Transformation'!$G$3+0.5*'Data Transformation'!$W$25,IF(C1533=1,D1533-'Data Transformation'!$W$25,FALSE))</f>
        <v>#NUM!</v>
      </c>
      <c r="E1532">
        <f t="array" ref="E1532">IF(ISLOGICAL(D1532),"",FREQUENCY(IF('Data Transformation'!$B$425:$B$8425='Bin Analysis'!$B1515,'Data Transformation'!$G$425:$G$8425),D1532))</f>
        <v>2001</v>
      </c>
      <c r="F1532">
        <f t="shared" si="189"/>
        <v>0</v>
      </c>
      <c r="G1532">
        <f>Weighting!$H$20</f>
        <v>0</v>
      </c>
      <c r="H1532">
        <f t="array" ref="H1532">FREQUENCY(IF('Data Transformation'!$B$4:$B$8425=B1515,'Data Transformation'!$G$4:$G$8425),'Bin Analysis'!$B1532)</f>
        <v>2073</v>
      </c>
      <c r="I1532">
        <f t="shared" si="190"/>
        <v>0</v>
      </c>
      <c r="J1532">
        <f t="shared" si="191"/>
        <v>0</v>
      </c>
      <c r="K1532">
        <f>J1532*Weighting!$W$20</f>
        <v>0</v>
      </c>
      <c r="M1532" s="14"/>
    </row>
    <row r="1533" spans="1:13" x14ac:dyDescent="0.25">
      <c r="A1533" s="32" t="str">
        <f>IF(Weighting!$P$21&gt;0,B1533,"")</f>
        <v/>
      </c>
      <c r="B1533" t="e">
        <f>Weighting!$C$21</f>
        <v>#DIV/0!</v>
      </c>
      <c r="C1533" t="e">
        <f>Weighting!$F$21</f>
        <v>#NUM!</v>
      </c>
      <c r="D1533" t="e">
        <f>IF(C1533=1,'Data Transformation'!$G$3+0.5*'Data Transformation'!$W$25,IF(C1534=1,D1534-'Data Transformation'!$W$25,FALSE))</f>
        <v>#NUM!</v>
      </c>
      <c r="E1533">
        <f t="array" ref="E1533">IF(ISLOGICAL(D1533),"",FREQUENCY(IF('Data Transformation'!$B$425:$B$8425='Bin Analysis'!$B1515,'Data Transformation'!$G$425:$G$8425),D1533))</f>
        <v>2001</v>
      </c>
      <c r="F1533">
        <f t="shared" si="189"/>
        <v>0</v>
      </c>
      <c r="G1533">
        <f>Weighting!$H$21</f>
        <v>0</v>
      </c>
      <c r="H1533">
        <f t="array" ref="H1533">FREQUENCY(IF('Data Transformation'!$B$4:$B$8425=B1515,'Data Transformation'!$G$4:$G$8425),'Bin Analysis'!$B1533)</f>
        <v>2073</v>
      </c>
      <c r="I1533">
        <f t="shared" si="190"/>
        <v>0</v>
      </c>
      <c r="J1533">
        <f t="shared" si="191"/>
        <v>0</v>
      </c>
      <c r="K1533">
        <f>J1533*Weighting!$W$21</f>
        <v>0</v>
      </c>
      <c r="M1533" s="14"/>
    </row>
    <row r="1534" spans="1:13" x14ac:dyDescent="0.25">
      <c r="A1534" s="32" t="str">
        <f>IF(Weighting!$P$22&gt;0,B1534,"")</f>
        <v/>
      </c>
      <c r="B1534" t="e">
        <f>Weighting!$C$22</f>
        <v>#DIV/0!</v>
      </c>
      <c r="C1534" t="e">
        <f>Weighting!$F$22</f>
        <v>#NUM!</v>
      </c>
      <c r="D1534" t="e">
        <f>IF(C1534=1,'Data Transformation'!$G$3+0.5*'Data Transformation'!$W$25,IF(C1535=1,D1535-'Data Transformation'!$W$25,FALSE))</f>
        <v>#NUM!</v>
      </c>
      <c r="E1534">
        <f t="array" ref="E1534">IF(ISLOGICAL(D1534),"",FREQUENCY(IF('Data Transformation'!$B$425:$B$8425='Bin Analysis'!$B1515,'Data Transformation'!$G$425:$G$8425),D1534))</f>
        <v>2001</v>
      </c>
      <c r="F1534">
        <f t="shared" si="189"/>
        <v>0</v>
      </c>
      <c r="G1534">
        <f>Weighting!$H$22</f>
        <v>0</v>
      </c>
      <c r="H1534">
        <f t="array" ref="H1534">FREQUENCY(IF('Data Transformation'!$B$4:$B$8425=B1515,'Data Transformation'!$G$4:$G$8425),'Bin Analysis'!$B1534)</f>
        <v>2073</v>
      </c>
      <c r="I1534">
        <f t="shared" si="190"/>
        <v>0</v>
      </c>
      <c r="J1534">
        <f t="shared" si="191"/>
        <v>0</v>
      </c>
      <c r="K1534">
        <f>J1534*Weighting!$W$22</f>
        <v>0</v>
      </c>
      <c r="M1534" s="14"/>
    </row>
    <row r="1535" spans="1:13" x14ac:dyDescent="0.25">
      <c r="A1535" s="32" t="str">
        <f>IF(Weighting!$P$23&gt;0,B1535,"")</f>
        <v/>
      </c>
      <c r="B1535" t="e">
        <f>Weighting!$C$23</f>
        <v>#DIV/0!</v>
      </c>
      <c r="C1535" t="e">
        <f>Weighting!$F$23</f>
        <v>#NUM!</v>
      </c>
      <c r="D1535" t="e">
        <f>IF(C1535=1,'Data Transformation'!$G$3+0.5*'Data Transformation'!$W$25,IF(C1536=1,D1536-'Data Transformation'!$W$25,FALSE))</f>
        <v>#NUM!</v>
      </c>
      <c r="E1535">
        <f t="array" ref="E1535">IF(ISLOGICAL(D1535),"",FREQUENCY(IF('Data Transformation'!$B$425:$B$8425='Bin Analysis'!$B1515,'Data Transformation'!$G$425:$G$8425),D1535))</f>
        <v>2001</v>
      </c>
      <c r="F1535">
        <f t="shared" si="189"/>
        <v>0</v>
      </c>
      <c r="G1535">
        <f>Weighting!$H$23</f>
        <v>0</v>
      </c>
      <c r="H1535">
        <f t="array" ref="H1535">FREQUENCY(IF('Data Transformation'!$B$4:$B$8425=B1515,'Data Transformation'!$G$4:$G$8425),'Bin Analysis'!$B1535)</f>
        <v>2073</v>
      </c>
      <c r="I1535">
        <f t="shared" si="190"/>
        <v>0</v>
      </c>
      <c r="J1535">
        <f t="shared" si="191"/>
        <v>0</v>
      </c>
      <c r="K1535">
        <f>J1535*Weighting!$W$23</f>
        <v>0</v>
      </c>
      <c r="M1535" s="14"/>
    </row>
    <row r="1536" spans="1:13" x14ac:dyDescent="0.25">
      <c r="A1536" s="32" t="str">
        <f>IF(Weighting!$P$24&gt;0,B1536,"")</f>
        <v/>
      </c>
      <c r="B1536" t="e">
        <f>Weighting!$C$24</f>
        <v>#DIV/0!</v>
      </c>
      <c r="C1536" t="e">
        <f>Weighting!$F$24</f>
        <v>#NUM!</v>
      </c>
      <c r="D1536" t="e">
        <f>IF(C1536=1,'Data Transformation'!$G$3+0.5*'Data Transformation'!$W$25,IF(C1537=1,D1537-'Data Transformation'!$W$25,FALSE))</f>
        <v>#NUM!</v>
      </c>
      <c r="E1536">
        <f t="array" ref="E1536">IF(ISLOGICAL(D1536),"",FREQUENCY(IF('Data Transformation'!$B$425:$B$8425='Bin Analysis'!$B1515,'Data Transformation'!$G$425:$G$8425),D1536))</f>
        <v>2001</v>
      </c>
      <c r="F1536">
        <f t="shared" si="189"/>
        <v>0</v>
      </c>
      <c r="G1536">
        <f>Weighting!$H$24</f>
        <v>0</v>
      </c>
      <c r="H1536">
        <f t="array" ref="H1536">FREQUENCY(IF('Data Transformation'!$B$4:$B$8425=B1515,'Data Transformation'!$G$4:$G$8425),'Bin Analysis'!$B1536)</f>
        <v>2073</v>
      </c>
      <c r="I1536">
        <f t="shared" si="190"/>
        <v>0</v>
      </c>
      <c r="J1536">
        <f t="shared" si="191"/>
        <v>0</v>
      </c>
      <c r="K1536">
        <f>J1536*Weighting!$W$24</f>
        <v>0</v>
      </c>
      <c r="M1536" s="14"/>
    </row>
    <row r="1537" spans="1:25" x14ac:dyDescent="0.25">
      <c r="A1537" s="32" t="str">
        <f>IF(Weighting!$P$25&gt;0,B1537,"")</f>
        <v/>
      </c>
      <c r="B1537" t="e">
        <f>Weighting!$C$25</f>
        <v>#DIV/0!</v>
      </c>
      <c r="C1537" t="e">
        <f>Weighting!$F$25</f>
        <v>#NUM!</v>
      </c>
      <c r="D1537" t="e">
        <f>IF(C1537=1,'Data Transformation'!$G$3+0.5*'Data Transformation'!$W$25,IF(C1538=1,D1538-'Data Transformation'!$W$25,FALSE))</f>
        <v>#NUM!</v>
      </c>
      <c r="E1537">
        <f t="array" ref="E1537">IF(ISLOGICAL(D1537),"",FREQUENCY(IF('Data Transformation'!$B$425:$B$8425='Bin Analysis'!$B1515,'Data Transformation'!$G$425:$G$8425),D1537))</f>
        <v>2001</v>
      </c>
      <c r="F1537">
        <f t="shared" si="189"/>
        <v>0</v>
      </c>
      <c r="G1537">
        <f>Weighting!$H$25</f>
        <v>0</v>
      </c>
      <c r="H1537">
        <f t="array" ref="H1537">FREQUENCY(IF('Data Transformation'!$B$4:$B$8425=B1515,'Data Transformation'!$G$4:$G$8425),'Bin Analysis'!$B1537)</f>
        <v>2073</v>
      </c>
      <c r="I1537">
        <f t="shared" si="190"/>
        <v>0</v>
      </c>
      <c r="J1537">
        <f t="shared" si="191"/>
        <v>0</v>
      </c>
      <c r="K1537">
        <f>J1537*Weighting!$W$25</f>
        <v>0</v>
      </c>
      <c r="M1537" s="14"/>
    </row>
    <row r="1538" spans="1:25" x14ac:dyDescent="0.25">
      <c r="O1538"/>
      <c r="P1538"/>
      <c r="Q1538"/>
      <c r="R1538"/>
    </row>
    <row r="1539" spans="1:25" ht="23.25" x14ac:dyDescent="0.35">
      <c r="A1539" s="21" t="s">
        <v>0</v>
      </c>
      <c r="B1539" s="21" t="str">
        <f>IFERROR(VLOOKUP(C1539,'Data Transformation'!$L$6:$M$426,2,FALSE),"")</f>
        <v/>
      </c>
      <c r="C1539" s="21">
        <f>C1515+1</f>
        <v>64</v>
      </c>
      <c r="D1539" s="21"/>
      <c r="E1539" s="21"/>
      <c r="F1539" s="21"/>
      <c r="G1539" s="21"/>
      <c r="H1539" s="22"/>
      <c r="I1539" s="22"/>
      <c r="J1539" s="22"/>
      <c r="K1539" s="21"/>
      <c r="L1539" s="21" t="str">
        <f>B1539</f>
        <v/>
      </c>
      <c r="M1539" s="23" t="e">
        <f>INDEX('Data Transformation'!$O$4:$O$424,MATCH($B1539,'Data Transformation'!$M$4:$M$424,0),MATCH($M$2,'Data Transformation'!$O$3,0))</f>
        <v>#N/A</v>
      </c>
      <c r="N1539" s="27" t="e">
        <f>IF('Input and Summary Results'!$J$16="minimum",'Bin Analysis'!X1540/(M1539-1),'Bin Analysis'!Y1539/('Bin Analysis'!M1539-1))</f>
        <v>#N/A</v>
      </c>
      <c r="O1539" s="27" t="e">
        <f>IF(M1539=FALSE,NA(),(VLOOKUP(1,C1542:K1561,4,FALSE))/(M1539-1))</f>
        <v>#N/A</v>
      </c>
      <c r="P1539" s="27" t="e">
        <f>IF(M1539=FALSE,NA(),SUM(J1542:J1561)/Weighting!$S$5)</f>
        <v>#N/A</v>
      </c>
      <c r="Q1539" s="27" t="e">
        <f>IF(M1539=FALSE,NA(),SUM(K1542:K1561)/Weighting!$S$6)</f>
        <v>#N/A</v>
      </c>
      <c r="R1539" s="27" t="e">
        <f>IF(M1539=FALSE,NA(),(VLOOKUP(1,G1542:K1561,3,FALSE))/(M1539-1))</f>
        <v>#N/A</v>
      </c>
      <c r="S1539" s="22" t="e">
        <f>IF(M1539=FALSE,NA(),IF(SUM(J1542:J1561)=2,"yes","no"))</f>
        <v>#N/A</v>
      </c>
      <c r="X1539" s="2" cm="2">
        <f t="array" ref="X1539:X1540">FREQUENCY(IF('Data Transformation'!$B$425:$B$6424='Bin Analysis'!L1539,'Data Transformation'!$G$425:$G$6424),'Data Transformation'!$U$11)</f>
        <v>0</v>
      </c>
      <c r="Y1539" s="2" cm="2">
        <f t="array" ref="Y1539:Y1540">FREQUENCY(IF('Data Transformation'!$B$425:$B$6424='Bin Analysis'!L1539,'Data Transformation'!$G$425:$G$6424),'Data Transformation'!$U$12)</f>
        <v>0</v>
      </c>
    </row>
    <row r="1540" spans="1:25" x14ac:dyDescent="0.25">
      <c r="A1540" s="14" t="s">
        <v>67</v>
      </c>
      <c r="B1540" t="s">
        <v>47</v>
      </c>
      <c r="C1540" t="s">
        <v>5</v>
      </c>
      <c r="D1540" t="s">
        <v>98</v>
      </c>
      <c r="E1540" t="s">
        <v>99</v>
      </c>
      <c r="F1540" t="s">
        <v>100</v>
      </c>
      <c r="G1540" t="s">
        <v>69</v>
      </c>
      <c r="H1540" t="s">
        <v>31</v>
      </c>
      <c r="I1540" t="s">
        <v>32</v>
      </c>
      <c r="J1540" t="s">
        <v>46</v>
      </c>
      <c r="K1540" s="14" t="s">
        <v>45</v>
      </c>
      <c r="M1540" s="14"/>
      <c r="X1540" s="2">
        <v>0</v>
      </c>
      <c r="Y1540" s="2">
        <v>0</v>
      </c>
    </row>
    <row r="1541" spans="1:25" x14ac:dyDescent="0.25">
      <c r="A1541" s="32"/>
      <c r="D1541" t="e">
        <f>IF(C1541=1,'Data Transformation'!$G$3+0.5*'Data Transformation'!$W$25,IF(C1542=1,D1542-'Data Transformation'!$W$25,FALSE))</f>
        <v>#NUM!</v>
      </c>
      <c r="E1541">
        <f t="array" ref="E1541">IF(ISLOGICAL(D1541),"",FREQUENCY(IF('Data Transformation'!$B$425:$B$8425='Bin Analysis'!$B1539,'Data Transformation'!$G$425:$G$8425),D1541))</f>
        <v>2001</v>
      </c>
      <c r="F1541" t="e">
        <f>IF(ISLOGICAL(D1541),"",E1541-E1540)</f>
        <v>#VALUE!</v>
      </c>
      <c r="M1541" s="14"/>
    </row>
    <row r="1542" spans="1:25" x14ac:dyDescent="0.25">
      <c r="A1542" s="32" t="e">
        <f>IF(Weighting!$P$6&gt;0,B1542,"")</f>
        <v>#NUM!</v>
      </c>
      <c r="B1542" t="e">
        <f>Weighting!$C$6</f>
        <v>#DIV/0!</v>
      </c>
      <c r="C1542" t="e">
        <f>Weighting!$F$6</f>
        <v>#NUM!</v>
      </c>
      <c r="D1542" t="e">
        <f>IF(C1542=1,'Data Transformation'!$G$3+0.5*'Data Transformation'!$W$25,IF(C1543=1,D1543-'Data Transformation'!$W$25,FALSE))</f>
        <v>#NUM!</v>
      </c>
      <c r="E1542">
        <f t="array" ref="E1542">IF(ISLOGICAL(D1542),"",FREQUENCY(IF('Data Transformation'!$B$425:$B$8425='Bin Analysis'!$B1539,'Data Transformation'!$G$425:$G$8425),D1542))</f>
        <v>2001</v>
      </c>
      <c r="F1542">
        <f>IF(ISLOGICAL(D1542),"",E1542-E1541)</f>
        <v>0</v>
      </c>
      <c r="G1542">
        <f>Weighting!$H$6</f>
        <v>1</v>
      </c>
      <c r="H1542">
        <f t="array" ref="H1542">FREQUENCY(IF('Data Transformation'!$B$4:$B$8425=B1539,'Data Transformation'!$G$4:$G$8425),'Bin Analysis'!$B1542)</f>
        <v>2073</v>
      </c>
      <c r="I1542">
        <f>H1542-H1541</f>
        <v>2073</v>
      </c>
      <c r="J1542">
        <f>IF(I1542=0,0,1)</f>
        <v>1</v>
      </c>
      <c r="K1542" t="e">
        <f>J1542*Weighting!$W$6</f>
        <v>#NUM!</v>
      </c>
      <c r="M1542" s="14"/>
    </row>
    <row r="1543" spans="1:25" x14ac:dyDescent="0.25">
      <c r="A1543" s="32" t="str">
        <f>IF(Weighting!$P$7&gt;0,B1543,"")</f>
        <v/>
      </c>
      <c r="B1543" t="e">
        <f>Weighting!$C$7</f>
        <v>#DIV/0!</v>
      </c>
      <c r="C1543" t="e">
        <f>Weighting!$F$7</f>
        <v>#NUM!</v>
      </c>
      <c r="D1543" t="e">
        <f>IF(C1543=1,'Data Transformation'!$G$3+0.5*'Data Transformation'!$W$25,IF(C1544=1,D1544-'Data Transformation'!$W$25,FALSE))</f>
        <v>#NUM!</v>
      </c>
      <c r="E1543">
        <f t="array" ref="E1543">IF(ISLOGICAL(D1543),"",FREQUENCY(IF('Data Transformation'!$B$425:$B$8425='Bin Analysis'!$B1539,'Data Transformation'!$G$425:$G$8425),D1543))</f>
        <v>2001</v>
      </c>
      <c r="F1543">
        <f t="shared" ref="F1543:F1561" si="192">IF(ISLOGICAL(D1543),"",E1543-E1542)</f>
        <v>0</v>
      </c>
      <c r="G1543">
        <f>Weighting!$H$7</f>
        <v>0</v>
      </c>
      <c r="H1543">
        <f t="array" ref="H1543">FREQUENCY(IF('Data Transformation'!$B$4:$B$8425=B1539,'Data Transformation'!$G$4:$G$8425),'Bin Analysis'!$B1543)</f>
        <v>2073</v>
      </c>
      <c r="I1543">
        <f t="shared" ref="I1543:I1561" si="193">H1543-H1542</f>
        <v>0</v>
      </c>
      <c r="J1543">
        <f>IF(I1543=0,0,1)</f>
        <v>0</v>
      </c>
      <c r="K1543">
        <f>J1543*Weighting!$W$7</f>
        <v>0</v>
      </c>
      <c r="M1543" s="14"/>
    </row>
    <row r="1544" spans="1:25" x14ac:dyDescent="0.25">
      <c r="A1544" s="32" t="str">
        <f>IF(Weighting!$P$8&gt;0,B1544,"")</f>
        <v/>
      </c>
      <c r="B1544" t="e">
        <f>Weighting!$C$8</f>
        <v>#DIV/0!</v>
      </c>
      <c r="C1544" t="e">
        <f>Weighting!$F$8</f>
        <v>#NUM!</v>
      </c>
      <c r="D1544" t="e">
        <f>IF(C1544=1,'Data Transformation'!$G$3+0.5*'Data Transformation'!$W$25,IF(C1545=1,D1545-'Data Transformation'!$W$25,FALSE))</f>
        <v>#NUM!</v>
      </c>
      <c r="E1544">
        <f t="array" ref="E1544">IF(ISLOGICAL(D1544),"",FREQUENCY(IF('Data Transformation'!$B$425:$B$8425='Bin Analysis'!$B1539,'Data Transformation'!$G$425:$G$8425),D1544))</f>
        <v>2001</v>
      </c>
      <c r="F1544">
        <f t="shared" si="192"/>
        <v>0</v>
      </c>
      <c r="G1544">
        <f>Weighting!$H$8</f>
        <v>0</v>
      </c>
      <c r="H1544">
        <f t="array" ref="H1544">FREQUENCY(IF('Data Transformation'!$B$4:$B$8425=B1539,'Data Transformation'!$G$4:$G$8425),'Bin Analysis'!$B1544)</f>
        <v>2073</v>
      </c>
      <c r="I1544">
        <f t="shared" si="193"/>
        <v>0</v>
      </c>
      <c r="J1544">
        <f t="shared" ref="J1544:J1561" si="194">IF(I1544=0,0,1)</f>
        <v>0</v>
      </c>
      <c r="K1544">
        <f>J1544*Weighting!$W$8</f>
        <v>0</v>
      </c>
      <c r="M1544" s="14"/>
    </row>
    <row r="1545" spans="1:25" x14ac:dyDescent="0.25">
      <c r="A1545" s="32" t="str">
        <f>IF(Weighting!$P$9&gt;0,B1545,"")</f>
        <v/>
      </c>
      <c r="B1545" s="50" t="e">
        <f>Weighting!$C$9</f>
        <v>#DIV/0!</v>
      </c>
      <c r="C1545" t="e">
        <f>Weighting!$F$9</f>
        <v>#NUM!</v>
      </c>
      <c r="D1545" t="e">
        <f>IF(C1545=1,'Data Transformation'!$G$3+0.5*'Data Transformation'!$W$25,IF(C1546=1,D1546-'Data Transformation'!$W$25,FALSE))</f>
        <v>#NUM!</v>
      </c>
      <c r="E1545">
        <f t="array" ref="E1545">IF(ISLOGICAL(D1545),"",FREQUENCY(IF('Data Transformation'!$B$425:$B$8425='Bin Analysis'!$B1539,'Data Transformation'!$G$425:$G$8425),D1545))</f>
        <v>2001</v>
      </c>
      <c r="F1545">
        <f t="shared" si="192"/>
        <v>0</v>
      </c>
      <c r="G1545">
        <f>Weighting!$H$9</f>
        <v>0</v>
      </c>
      <c r="H1545">
        <f t="array" ref="H1545">FREQUENCY(IF('Data Transformation'!$B$4:$B$8425=B1539,'Data Transformation'!$G$4:$G$8425),'Bin Analysis'!$B1545)</f>
        <v>2073</v>
      </c>
      <c r="I1545">
        <f t="shared" si="193"/>
        <v>0</v>
      </c>
      <c r="J1545">
        <f t="shared" si="194"/>
        <v>0</v>
      </c>
      <c r="K1545">
        <f>J1545*Weighting!$W$9</f>
        <v>0</v>
      </c>
      <c r="M1545" s="14"/>
    </row>
    <row r="1546" spans="1:25" x14ac:dyDescent="0.25">
      <c r="A1546" s="32" t="str">
        <f>IF(Weighting!$P$10&gt;0,B1546,"")</f>
        <v/>
      </c>
      <c r="B1546" t="e">
        <f>Weighting!$C$10</f>
        <v>#DIV/0!</v>
      </c>
      <c r="C1546" t="e">
        <f>Weighting!$F$10</f>
        <v>#NUM!</v>
      </c>
      <c r="D1546" t="e">
        <f>IF(C1546=1,'Data Transformation'!$G$3+0.5*'Data Transformation'!$W$25,IF(C1547=1,D1547-'Data Transformation'!$W$25,FALSE))</f>
        <v>#NUM!</v>
      </c>
      <c r="E1546">
        <f t="array" ref="E1546">IF(ISLOGICAL(D1546),"",FREQUENCY(IF('Data Transformation'!$B$425:$B$8425='Bin Analysis'!$B1539,'Data Transformation'!$G$425:$G$8425),D1546))</f>
        <v>2001</v>
      </c>
      <c r="F1546">
        <f t="shared" si="192"/>
        <v>0</v>
      </c>
      <c r="G1546">
        <f>Weighting!$H$10</f>
        <v>0</v>
      </c>
      <c r="H1546">
        <f t="array" ref="H1546">FREQUENCY(IF('Data Transformation'!$B$4:$B$8425=B1539,'Data Transformation'!$G$4:$G$8425),'Bin Analysis'!$B1546)</f>
        <v>2073</v>
      </c>
      <c r="I1546">
        <f t="shared" si="193"/>
        <v>0</v>
      </c>
      <c r="J1546">
        <f t="shared" si="194"/>
        <v>0</v>
      </c>
      <c r="K1546">
        <f>J1546*Weighting!$W$10</f>
        <v>0</v>
      </c>
      <c r="M1546" s="14"/>
    </row>
    <row r="1547" spans="1:25" x14ac:dyDescent="0.25">
      <c r="A1547" s="32" t="str">
        <f>IF(Weighting!$P$11&gt;0,B1547,"")</f>
        <v/>
      </c>
      <c r="B1547" t="e">
        <f>Weighting!$C$11</f>
        <v>#DIV/0!</v>
      </c>
      <c r="C1547" t="e">
        <f>Weighting!$F$11</f>
        <v>#NUM!</v>
      </c>
      <c r="D1547" t="e">
        <f>IF(C1547=1,'Data Transformation'!$G$3+0.5*'Data Transformation'!$W$25,IF(C1548=1,D1548-'Data Transformation'!$W$25,FALSE))</f>
        <v>#NUM!</v>
      </c>
      <c r="E1547">
        <f t="array" ref="E1547">IF(ISLOGICAL(D1547),"",FREQUENCY(IF('Data Transformation'!$B$425:$B$8425='Bin Analysis'!$B1539,'Data Transformation'!$G$425:$G$8425),D1547))</f>
        <v>2001</v>
      </c>
      <c r="F1547">
        <f t="shared" si="192"/>
        <v>0</v>
      </c>
      <c r="G1547">
        <f>Weighting!$H$11</f>
        <v>0</v>
      </c>
      <c r="H1547">
        <f t="array" ref="H1547">FREQUENCY(IF('Data Transformation'!$B$4:$B$8425=B1539,'Data Transformation'!$G$4:$G$8425),'Bin Analysis'!$B1547)</f>
        <v>2073</v>
      </c>
      <c r="I1547">
        <f t="shared" si="193"/>
        <v>0</v>
      </c>
      <c r="J1547">
        <f t="shared" si="194"/>
        <v>0</v>
      </c>
      <c r="K1547">
        <f>J1547*Weighting!$W$11</f>
        <v>0</v>
      </c>
      <c r="M1547" s="14"/>
    </row>
    <row r="1548" spans="1:25" x14ac:dyDescent="0.25">
      <c r="A1548" s="32" t="str">
        <f>IF(Weighting!$P$12&gt;0,B1548,"")</f>
        <v/>
      </c>
      <c r="B1548" t="e">
        <f>Weighting!$C$12</f>
        <v>#DIV/0!</v>
      </c>
      <c r="C1548" t="e">
        <f>Weighting!$F$12</f>
        <v>#NUM!</v>
      </c>
      <c r="D1548" t="e">
        <f>IF(C1548=1,'Data Transformation'!$G$3+0.5*'Data Transformation'!$W$25,IF(C1549=1,D1549-'Data Transformation'!$W$25,FALSE))</f>
        <v>#NUM!</v>
      </c>
      <c r="E1548">
        <f t="array" ref="E1548">IF(ISLOGICAL(D1548),"",FREQUENCY(IF('Data Transformation'!$B$425:$B$8425='Bin Analysis'!$B1539,'Data Transformation'!$G$425:$G$8425),D1548))</f>
        <v>2001</v>
      </c>
      <c r="F1548">
        <f t="shared" si="192"/>
        <v>0</v>
      </c>
      <c r="G1548">
        <f>Weighting!$H$12</f>
        <v>0</v>
      </c>
      <c r="H1548">
        <f t="array" ref="H1548">FREQUENCY(IF('Data Transformation'!$B$4:$B$8425=B1539,'Data Transformation'!$G$4:$G$8425),'Bin Analysis'!$B1548)</f>
        <v>2073</v>
      </c>
      <c r="I1548">
        <f t="shared" si="193"/>
        <v>0</v>
      </c>
      <c r="J1548">
        <f t="shared" si="194"/>
        <v>0</v>
      </c>
      <c r="K1548">
        <f>J1548*Weighting!$W$12</f>
        <v>0</v>
      </c>
      <c r="M1548" s="14"/>
    </row>
    <row r="1549" spans="1:25" x14ac:dyDescent="0.25">
      <c r="A1549" s="32" t="str">
        <f>IF(Weighting!$P$13&gt;0,B1549,"")</f>
        <v/>
      </c>
      <c r="B1549" t="e">
        <f>Weighting!$C$13</f>
        <v>#DIV/0!</v>
      </c>
      <c r="C1549" t="e">
        <f>Weighting!$F$13</f>
        <v>#NUM!</v>
      </c>
      <c r="D1549" t="e">
        <f>IF(C1549=1,'Data Transformation'!$G$3+0.5*'Data Transformation'!$W$25,IF(C1550=1,D1550-'Data Transformation'!$W$25,FALSE))</f>
        <v>#NUM!</v>
      </c>
      <c r="E1549">
        <f t="array" ref="E1549">IF(ISLOGICAL(D1549),"",FREQUENCY(IF('Data Transformation'!$B$425:$B$8425='Bin Analysis'!$B1539,'Data Transformation'!$G$425:$G$8425),D1549))</f>
        <v>2001</v>
      </c>
      <c r="F1549">
        <f t="shared" si="192"/>
        <v>0</v>
      </c>
      <c r="G1549">
        <f>Weighting!$H$13</f>
        <v>0</v>
      </c>
      <c r="H1549">
        <f t="array" ref="H1549">FREQUENCY(IF('Data Transformation'!$B$4:$B$8425=B1539,'Data Transformation'!$G$4:$G$8425),'Bin Analysis'!$B1549)</f>
        <v>2073</v>
      </c>
      <c r="I1549">
        <f t="shared" si="193"/>
        <v>0</v>
      </c>
      <c r="J1549">
        <f t="shared" si="194"/>
        <v>0</v>
      </c>
      <c r="K1549">
        <f>J1549*Weighting!$W$13</f>
        <v>0</v>
      </c>
      <c r="M1549" s="14"/>
    </row>
    <row r="1550" spans="1:25" x14ac:dyDescent="0.25">
      <c r="A1550" s="32" t="str">
        <f>IF(Weighting!$P$14&gt;0,B1550,"")</f>
        <v/>
      </c>
      <c r="B1550" t="e">
        <f>Weighting!$C$14</f>
        <v>#DIV/0!</v>
      </c>
      <c r="C1550" t="e">
        <f>Weighting!$F$14</f>
        <v>#NUM!</v>
      </c>
      <c r="D1550" t="e">
        <f>IF(C1550=1,'Data Transformation'!$G$3+0.5*'Data Transformation'!$W$25,IF(C1551=1,D1551-'Data Transformation'!$W$25,FALSE))</f>
        <v>#NUM!</v>
      </c>
      <c r="E1550">
        <f t="array" ref="E1550">IF(ISLOGICAL(D1550),"",FREQUENCY(IF('Data Transformation'!$B$425:$B$8425='Bin Analysis'!$B1539,'Data Transformation'!$G$425:$G$8425),D1550))</f>
        <v>2001</v>
      </c>
      <c r="F1550">
        <f t="shared" si="192"/>
        <v>0</v>
      </c>
      <c r="G1550">
        <f>Weighting!$H$14</f>
        <v>0</v>
      </c>
      <c r="H1550">
        <f t="array" ref="H1550">FREQUENCY(IF('Data Transformation'!$B$4:$B$8425=B1539,'Data Transformation'!$G$4:$G$8425),'Bin Analysis'!$B1550)</f>
        <v>2073</v>
      </c>
      <c r="I1550">
        <f t="shared" si="193"/>
        <v>0</v>
      </c>
      <c r="J1550">
        <f t="shared" si="194"/>
        <v>0</v>
      </c>
      <c r="K1550">
        <f>J1550*Weighting!$W$14</f>
        <v>0</v>
      </c>
      <c r="M1550" s="14"/>
    </row>
    <row r="1551" spans="1:25" x14ac:dyDescent="0.25">
      <c r="A1551" s="32" t="str">
        <f>IF(Weighting!$P$15&gt;0,B1551,"")</f>
        <v/>
      </c>
      <c r="B1551" t="e">
        <f>Weighting!$C$15</f>
        <v>#DIV/0!</v>
      </c>
      <c r="C1551" t="e">
        <f>Weighting!$F$15</f>
        <v>#NUM!</v>
      </c>
      <c r="D1551" t="e">
        <f>IF(C1551=1,'Data Transformation'!$G$3+0.5*'Data Transformation'!$W$25,IF(C1552=1,D1552-'Data Transformation'!$W$25,FALSE))</f>
        <v>#NUM!</v>
      </c>
      <c r="E1551">
        <f t="array" ref="E1551">IF(ISLOGICAL(D1551),"",FREQUENCY(IF('Data Transformation'!$B$425:$B$8425='Bin Analysis'!$B1539,'Data Transformation'!$G$425:$G$8425),D1551))</f>
        <v>2001</v>
      </c>
      <c r="F1551">
        <f t="shared" si="192"/>
        <v>0</v>
      </c>
      <c r="G1551">
        <f>Weighting!$H$15</f>
        <v>0</v>
      </c>
      <c r="H1551">
        <f t="array" ref="H1551">FREQUENCY(IF('Data Transformation'!$B$4:$B$8425=B1539,'Data Transformation'!$G$4:$G$8425),'Bin Analysis'!$B1551)</f>
        <v>2073</v>
      </c>
      <c r="I1551">
        <f t="shared" si="193"/>
        <v>0</v>
      </c>
      <c r="J1551">
        <f t="shared" si="194"/>
        <v>0</v>
      </c>
      <c r="K1551">
        <f>J1551*Weighting!$W$15</f>
        <v>0</v>
      </c>
      <c r="M1551" s="14"/>
    </row>
    <row r="1552" spans="1:25" x14ac:dyDescent="0.25">
      <c r="A1552" s="32" t="str">
        <f>IF(Weighting!$P$16&gt;0,B1552,"")</f>
        <v/>
      </c>
      <c r="B1552" t="e">
        <f>Weighting!$C$16</f>
        <v>#DIV/0!</v>
      </c>
      <c r="C1552" t="e">
        <f>Weighting!$F$16</f>
        <v>#NUM!</v>
      </c>
      <c r="D1552" t="e">
        <f>IF(C1552=1,'Data Transformation'!$G$3+0.5*'Data Transformation'!$W$25,IF(C1553=1,D1553-'Data Transformation'!$W$25,FALSE))</f>
        <v>#NUM!</v>
      </c>
      <c r="E1552">
        <f t="array" ref="E1552">IF(ISLOGICAL(D1552),"",FREQUENCY(IF('Data Transformation'!$B$425:$B$8425='Bin Analysis'!$B1539,'Data Transformation'!$G$425:$G$8425),D1552))</f>
        <v>2001</v>
      </c>
      <c r="F1552">
        <f t="shared" si="192"/>
        <v>0</v>
      </c>
      <c r="G1552">
        <f>Weighting!$H$16</f>
        <v>0</v>
      </c>
      <c r="H1552">
        <f t="array" ref="H1552">FREQUENCY(IF('Data Transformation'!$B$4:$B$8425=B1539,'Data Transformation'!$G$4:$G$8425),'Bin Analysis'!$B1552)</f>
        <v>2073</v>
      </c>
      <c r="I1552">
        <f t="shared" si="193"/>
        <v>0</v>
      </c>
      <c r="J1552">
        <f t="shared" si="194"/>
        <v>0</v>
      </c>
      <c r="K1552">
        <f>J1552*Weighting!$W$16</f>
        <v>0</v>
      </c>
      <c r="M1552" s="14"/>
    </row>
    <row r="1553" spans="1:25" x14ac:dyDescent="0.25">
      <c r="A1553" s="32" t="str">
        <f>IF(Weighting!$P$17&gt;0,B1553,"")</f>
        <v/>
      </c>
      <c r="B1553" t="e">
        <f>Weighting!$C$17</f>
        <v>#DIV/0!</v>
      </c>
      <c r="C1553" t="e">
        <f>Weighting!$F$17</f>
        <v>#NUM!</v>
      </c>
      <c r="D1553" t="e">
        <f>IF(C1553=1,'Data Transformation'!$G$3+0.5*'Data Transformation'!$W$25,IF(C1554=1,D1554-'Data Transformation'!$W$25,FALSE))</f>
        <v>#NUM!</v>
      </c>
      <c r="E1553">
        <f t="array" ref="E1553">IF(ISLOGICAL(D1553),"",FREQUENCY(IF('Data Transformation'!$B$425:$B$8425='Bin Analysis'!$B1539,'Data Transformation'!$G$425:$G$8425),D1553))</f>
        <v>2001</v>
      </c>
      <c r="F1553">
        <f t="shared" si="192"/>
        <v>0</v>
      </c>
      <c r="G1553">
        <f>Weighting!$H$17</f>
        <v>0</v>
      </c>
      <c r="H1553">
        <f t="array" ref="H1553">FREQUENCY(IF('Data Transformation'!$B$4:$B$8425=B1539,'Data Transformation'!$G$4:$G$8425),'Bin Analysis'!$B1553)</f>
        <v>2073</v>
      </c>
      <c r="I1553">
        <f t="shared" si="193"/>
        <v>0</v>
      </c>
      <c r="J1553">
        <f t="shared" si="194"/>
        <v>0</v>
      </c>
      <c r="K1553">
        <f>J1553*Weighting!$W$17</f>
        <v>0</v>
      </c>
      <c r="M1553" s="14"/>
    </row>
    <row r="1554" spans="1:25" x14ac:dyDescent="0.25">
      <c r="A1554" s="32" t="str">
        <f>IF(Weighting!$P$18&gt;0,B1554,"")</f>
        <v/>
      </c>
      <c r="B1554" t="e">
        <f>Weighting!$C$18</f>
        <v>#DIV/0!</v>
      </c>
      <c r="C1554" t="e">
        <f>Weighting!$F$18</f>
        <v>#NUM!</v>
      </c>
      <c r="D1554" t="e">
        <f>IF(C1554=1,'Data Transformation'!$G$3+0.5*'Data Transformation'!$W$25,IF(C1555=1,D1555-'Data Transformation'!$W$25,FALSE))</f>
        <v>#NUM!</v>
      </c>
      <c r="E1554">
        <f t="array" ref="E1554">IF(ISLOGICAL(D1554),"",FREQUENCY(IF('Data Transformation'!$B$425:$B$8425='Bin Analysis'!$B1539,'Data Transformation'!$G$425:$G$8425),D1554))</f>
        <v>2001</v>
      </c>
      <c r="F1554">
        <f t="shared" si="192"/>
        <v>0</v>
      </c>
      <c r="G1554">
        <f>Weighting!$H$18</f>
        <v>0</v>
      </c>
      <c r="H1554">
        <f t="array" ref="H1554">FREQUENCY(IF('Data Transformation'!$B$4:$B$8425=B1539,'Data Transformation'!$G$4:$G$8425),'Bin Analysis'!$B1554)</f>
        <v>2073</v>
      </c>
      <c r="I1554">
        <f t="shared" si="193"/>
        <v>0</v>
      </c>
      <c r="J1554">
        <f t="shared" si="194"/>
        <v>0</v>
      </c>
      <c r="K1554">
        <f>J1554*Weighting!$W$18</f>
        <v>0</v>
      </c>
      <c r="M1554" s="14"/>
    </row>
    <row r="1555" spans="1:25" x14ac:dyDescent="0.25">
      <c r="A1555" s="32" t="str">
        <f>IF(Weighting!$P$19&gt;0,B1555,"")</f>
        <v/>
      </c>
      <c r="B1555" t="e">
        <f>Weighting!$C$19</f>
        <v>#DIV/0!</v>
      </c>
      <c r="C1555" t="e">
        <f>Weighting!$F$19</f>
        <v>#NUM!</v>
      </c>
      <c r="D1555" t="e">
        <f>IF(C1555=1,'Data Transformation'!$G$3+0.5*'Data Transformation'!$W$25,IF(C1556=1,D1556-'Data Transformation'!$W$25,FALSE))</f>
        <v>#NUM!</v>
      </c>
      <c r="E1555">
        <f t="array" ref="E1555">IF(ISLOGICAL(D1555),"",FREQUENCY(IF('Data Transformation'!$B$425:$B$8425='Bin Analysis'!$B1539,'Data Transformation'!$G$425:$G$8425),D1555))</f>
        <v>2001</v>
      </c>
      <c r="F1555">
        <f t="shared" si="192"/>
        <v>0</v>
      </c>
      <c r="G1555">
        <f>Weighting!$H$19</f>
        <v>0</v>
      </c>
      <c r="H1555">
        <f t="array" ref="H1555">FREQUENCY(IF('Data Transformation'!$B$4:$B$8425=B1539,'Data Transformation'!$G$4:$G$8425),'Bin Analysis'!$B1555)</f>
        <v>2073</v>
      </c>
      <c r="I1555">
        <f t="shared" si="193"/>
        <v>0</v>
      </c>
      <c r="J1555">
        <f t="shared" si="194"/>
        <v>0</v>
      </c>
      <c r="K1555">
        <f>J1555*Weighting!$W$19</f>
        <v>0</v>
      </c>
      <c r="M1555" s="14"/>
    </row>
    <row r="1556" spans="1:25" x14ac:dyDescent="0.25">
      <c r="A1556" s="32" t="str">
        <f>IF(Weighting!$P$20&gt;0,B1556,"")</f>
        <v/>
      </c>
      <c r="B1556" t="e">
        <f>Weighting!$C$20</f>
        <v>#DIV/0!</v>
      </c>
      <c r="C1556" t="e">
        <f>Weighting!$F$20</f>
        <v>#NUM!</v>
      </c>
      <c r="D1556" t="e">
        <f>IF(C1556=1,'Data Transformation'!$G$3+0.5*'Data Transformation'!$W$25,IF(C1557=1,D1557-'Data Transformation'!$W$25,FALSE))</f>
        <v>#NUM!</v>
      </c>
      <c r="E1556">
        <f t="array" ref="E1556">IF(ISLOGICAL(D1556),"",FREQUENCY(IF('Data Transformation'!$B$425:$B$8425='Bin Analysis'!$B1539,'Data Transformation'!$G$425:$G$8425),D1556))</f>
        <v>2001</v>
      </c>
      <c r="F1556">
        <f t="shared" si="192"/>
        <v>0</v>
      </c>
      <c r="G1556">
        <f>Weighting!$H$20</f>
        <v>0</v>
      </c>
      <c r="H1556">
        <f t="array" ref="H1556">FREQUENCY(IF('Data Transformation'!$B$4:$B$8425=B1539,'Data Transformation'!$G$4:$G$8425),'Bin Analysis'!$B1556)</f>
        <v>2073</v>
      </c>
      <c r="I1556">
        <f t="shared" si="193"/>
        <v>0</v>
      </c>
      <c r="J1556">
        <f t="shared" si="194"/>
        <v>0</v>
      </c>
      <c r="K1556">
        <f>J1556*Weighting!$W$20</f>
        <v>0</v>
      </c>
      <c r="M1556" s="14"/>
    </row>
    <row r="1557" spans="1:25" x14ac:dyDescent="0.25">
      <c r="A1557" s="32" t="str">
        <f>IF(Weighting!$P$21&gt;0,B1557,"")</f>
        <v/>
      </c>
      <c r="B1557" t="e">
        <f>Weighting!$C$21</f>
        <v>#DIV/0!</v>
      </c>
      <c r="C1557" t="e">
        <f>Weighting!$F$21</f>
        <v>#NUM!</v>
      </c>
      <c r="D1557" t="e">
        <f>IF(C1557=1,'Data Transformation'!$G$3+0.5*'Data Transformation'!$W$25,IF(C1558=1,D1558-'Data Transformation'!$W$25,FALSE))</f>
        <v>#NUM!</v>
      </c>
      <c r="E1557">
        <f t="array" ref="E1557">IF(ISLOGICAL(D1557),"",FREQUENCY(IF('Data Transformation'!$B$425:$B$8425='Bin Analysis'!$B1539,'Data Transformation'!$G$425:$G$8425),D1557))</f>
        <v>2001</v>
      </c>
      <c r="F1557">
        <f t="shared" si="192"/>
        <v>0</v>
      </c>
      <c r="G1557">
        <f>Weighting!$H$21</f>
        <v>0</v>
      </c>
      <c r="H1557">
        <f t="array" ref="H1557">FREQUENCY(IF('Data Transformation'!$B$4:$B$8425=B1539,'Data Transformation'!$G$4:$G$8425),'Bin Analysis'!$B1557)</f>
        <v>2073</v>
      </c>
      <c r="I1557">
        <f t="shared" si="193"/>
        <v>0</v>
      </c>
      <c r="J1557">
        <f t="shared" si="194"/>
        <v>0</v>
      </c>
      <c r="K1557">
        <f>J1557*Weighting!$W$21</f>
        <v>0</v>
      </c>
      <c r="M1557" s="14"/>
    </row>
    <row r="1558" spans="1:25" x14ac:dyDescent="0.25">
      <c r="A1558" s="32" t="str">
        <f>IF(Weighting!$P$22&gt;0,B1558,"")</f>
        <v/>
      </c>
      <c r="B1558" t="e">
        <f>Weighting!$C$22</f>
        <v>#DIV/0!</v>
      </c>
      <c r="C1558" t="e">
        <f>Weighting!$F$22</f>
        <v>#NUM!</v>
      </c>
      <c r="D1558" t="e">
        <f>IF(C1558=1,'Data Transformation'!$G$3+0.5*'Data Transformation'!$W$25,IF(C1559=1,D1559-'Data Transformation'!$W$25,FALSE))</f>
        <v>#NUM!</v>
      </c>
      <c r="E1558">
        <f t="array" ref="E1558">IF(ISLOGICAL(D1558),"",FREQUENCY(IF('Data Transformation'!$B$425:$B$8425='Bin Analysis'!$B1539,'Data Transformation'!$G$425:$G$8425),D1558))</f>
        <v>2001</v>
      </c>
      <c r="F1558">
        <f t="shared" si="192"/>
        <v>0</v>
      </c>
      <c r="G1558">
        <f>Weighting!$H$22</f>
        <v>0</v>
      </c>
      <c r="H1558">
        <f t="array" ref="H1558">FREQUENCY(IF('Data Transformation'!$B$4:$B$8425=B1539,'Data Transformation'!$G$4:$G$8425),'Bin Analysis'!$B1558)</f>
        <v>2073</v>
      </c>
      <c r="I1558">
        <f t="shared" si="193"/>
        <v>0</v>
      </c>
      <c r="J1558">
        <f t="shared" si="194"/>
        <v>0</v>
      </c>
      <c r="K1558">
        <f>J1558*Weighting!$W$22</f>
        <v>0</v>
      </c>
      <c r="M1558" s="14"/>
    </row>
    <row r="1559" spans="1:25" x14ac:dyDescent="0.25">
      <c r="A1559" s="32" t="str">
        <f>IF(Weighting!$P$23&gt;0,B1559,"")</f>
        <v/>
      </c>
      <c r="B1559" t="e">
        <f>Weighting!$C$23</f>
        <v>#DIV/0!</v>
      </c>
      <c r="C1559" t="e">
        <f>Weighting!$F$23</f>
        <v>#NUM!</v>
      </c>
      <c r="D1559" t="e">
        <f>IF(C1559=1,'Data Transformation'!$G$3+0.5*'Data Transformation'!$W$25,IF(C1560=1,D1560-'Data Transformation'!$W$25,FALSE))</f>
        <v>#NUM!</v>
      </c>
      <c r="E1559">
        <f t="array" ref="E1559">IF(ISLOGICAL(D1559),"",FREQUENCY(IF('Data Transformation'!$B$425:$B$8425='Bin Analysis'!$B1539,'Data Transformation'!$G$425:$G$8425),D1559))</f>
        <v>2001</v>
      </c>
      <c r="F1559">
        <f t="shared" si="192"/>
        <v>0</v>
      </c>
      <c r="G1559">
        <f>Weighting!$H$23</f>
        <v>0</v>
      </c>
      <c r="H1559">
        <f t="array" ref="H1559">FREQUENCY(IF('Data Transformation'!$B$4:$B$8425=B1539,'Data Transformation'!$G$4:$G$8425),'Bin Analysis'!$B1559)</f>
        <v>2073</v>
      </c>
      <c r="I1559">
        <f t="shared" si="193"/>
        <v>0</v>
      </c>
      <c r="J1559">
        <f t="shared" si="194"/>
        <v>0</v>
      </c>
      <c r="K1559">
        <f>J1559*Weighting!$W$23</f>
        <v>0</v>
      </c>
      <c r="M1559" s="14"/>
    </row>
    <row r="1560" spans="1:25" x14ac:dyDescent="0.25">
      <c r="A1560" s="32" t="str">
        <f>IF(Weighting!$P$24&gt;0,B1560,"")</f>
        <v/>
      </c>
      <c r="B1560" t="e">
        <f>Weighting!$C$24</f>
        <v>#DIV/0!</v>
      </c>
      <c r="C1560" t="e">
        <f>Weighting!$F$24</f>
        <v>#NUM!</v>
      </c>
      <c r="D1560" t="e">
        <f>IF(C1560=1,'Data Transformation'!$G$3+0.5*'Data Transformation'!$W$25,IF(C1561=1,D1561-'Data Transformation'!$W$25,FALSE))</f>
        <v>#NUM!</v>
      </c>
      <c r="E1560">
        <f t="array" ref="E1560">IF(ISLOGICAL(D1560),"",FREQUENCY(IF('Data Transformation'!$B$425:$B$8425='Bin Analysis'!$B1539,'Data Transformation'!$G$425:$G$8425),D1560))</f>
        <v>2001</v>
      </c>
      <c r="F1560">
        <f t="shared" si="192"/>
        <v>0</v>
      </c>
      <c r="G1560">
        <f>Weighting!$H$24</f>
        <v>0</v>
      </c>
      <c r="H1560">
        <f t="array" ref="H1560">FREQUENCY(IF('Data Transformation'!$B$4:$B$8425=B1539,'Data Transformation'!$G$4:$G$8425),'Bin Analysis'!$B1560)</f>
        <v>2073</v>
      </c>
      <c r="I1560">
        <f t="shared" si="193"/>
        <v>0</v>
      </c>
      <c r="J1560">
        <f t="shared" si="194"/>
        <v>0</v>
      </c>
      <c r="K1560">
        <f>J1560*Weighting!$W$24</f>
        <v>0</v>
      </c>
      <c r="M1560" s="14"/>
    </row>
    <row r="1561" spans="1:25" x14ac:dyDescent="0.25">
      <c r="A1561" s="32" t="str">
        <f>IF(Weighting!$P$25&gt;0,B1561,"")</f>
        <v/>
      </c>
      <c r="B1561" t="e">
        <f>Weighting!$C$25</f>
        <v>#DIV/0!</v>
      </c>
      <c r="C1561" t="e">
        <f>Weighting!$F$25</f>
        <v>#NUM!</v>
      </c>
      <c r="D1561" t="e">
        <f>IF(C1561=1,'Data Transformation'!$G$3+0.5*'Data Transformation'!$W$25,IF(C1562=1,D1562-'Data Transformation'!$W$25,FALSE))</f>
        <v>#NUM!</v>
      </c>
      <c r="E1561">
        <f t="array" ref="E1561">IF(ISLOGICAL(D1561),"",FREQUENCY(IF('Data Transformation'!$B$425:$B$8425='Bin Analysis'!$B1539,'Data Transformation'!$G$425:$G$8425),D1561))</f>
        <v>2001</v>
      </c>
      <c r="F1561">
        <f t="shared" si="192"/>
        <v>0</v>
      </c>
      <c r="G1561">
        <f>Weighting!$H$25</f>
        <v>0</v>
      </c>
      <c r="H1561">
        <f t="array" ref="H1561">FREQUENCY(IF('Data Transformation'!$B$4:$B$8425=B1539,'Data Transformation'!$G$4:$G$8425),'Bin Analysis'!$B1561)</f>
        <v>2073</v>
      </c>
      <c r="I1561">
        <f t="shared" si="193"/>
        <v>0</v>
      </c>
      <c r="J1561">
        <f t="shared" si="194"/>
        <v>0</v>
      </c>
      <c r="K1561">
        <f>J1561*Weighting!$W$25</f>
        <v>0</v>
      </c>
      <c r="M1561" s="14"/>
    </row>
    <row r="1562" spans="1:25" x14ac:dyDescent="0.25">
      <c r="N1562" s="57"/>
      <c r="O1562"/>
      <c r="P1562"/>
      <c r="Q1562"/>
      <c r="R1562"/>
    </row>
    <row r="1563" spans="1:25" ht="23.25" x14ac:dyDescent="0.35">
      <c r="A1563" s="21" t="s">
        <v>0</v>
      </c>
      <c r="B1563" s="21" t="str">
        <f>IFERROR(VLOOKUP(C1563,'Data Transformation'!$L$6:$M$426,2,FALSE),"")</f>
        <v/>
      </c>
      <c r="C1563" s="21">
        <f>C1539+1</f>
        <v>65</v>
      </c>
      <c r="D1563" s="21"/>
      <c r="E1563" s="21"/>
      <c r="F1563" s="21"/>
      <c r="G1563" s="21"/>
      <c r="H1563" s="22"/>
      <c r="I1563" s="22"/>
      <c r="J1563" s="22"/>
      <c r="K1563" s="21"/>
      <c r="L1563" s="21" t="str">
        <f>B1563</f>
        <v/>
      </c>
      <c r="M1563" s="23" t="e">
        <f>INDEX('Data Transformation'!$O$4:$O$424,MATCH($B1563,'Data Transformation'!$M$4:$M$424,0),MATCH($M$2,'Data Transformation'!$O$3,0))</f>
        <v>#N/A</v>
      </c>
      <c r="N1563" s="27" t="e">
        <f>IF('Input and Summary Results'!$J$16="minimum",'Bin Analysis'!X1564/(M1563-1),'Bin Analysis'!Y1563/('Bin Analysis'!M1563-1))</f>
        <v>#N/A</v>
      </c>
      <c r="O1563" s="27" t="e">
        <f>IF(M1563=FALSE,NA(),(VLOOKUP(1,C1566:K1585,4,FALSE))/(M1563-1))</f>
        <v>#N/A</v>
      </c>
      <c r="P1563" s="27" t="e">
        <f>IF(M1563=FALSE,NA(),SUM(J1566:J1585)/Weighting!$S$5)</f>
        <v>#N/A</v>
      </c>
      <c r="Q1563" s="27" t="e">
        <f>IF(M1563=FALSE,NA(),SUM(K1566:K1585)/Weighting!$S$6)</f>
        <v>#N/A</v>
      </c>
      <c r="R1563" s="27" t="e">
        <f>IF(M1563=FALSE,NA(),(VLOOKUP(1,G1566:K1585,3,FALSE))/(M1563-1))</f>
        <v>#N/A</v>
      </c>
      <c r="S1563" s="22" t="e">
        <f>IF(M1563=FALSE,NA(),IF(SUM(J1566:J1585)=2,"yes","no"))</f>
        <v>#N/A</v>
      </c>
      <c r="X1563" s="2" cm="2">
        <f t="array" ref="X1563:X1564">FREQUENCY(IF('Data Transformation'!$B$425:$B$6424='Bin Analysis'!L1563,'Data Transformation'!$G$425:$G$6424),'Data Transformation'!$U$11)</f>
        <v>0</v>
      </c>
      <c r="Y1563" s="2" cm="2">
        <f t="array" ref="Y1563:Y1564">FREQUENCY(IF('Data Transformation'!$B$425:$B$6424='Bin Analysis'!L1563,'Data Transformation'!$G$425:$G$6424),'Data Transformation'!$U$12)</f>
        <v>0</v>
      </c>
    </row>
    <row r="1564" spans="1:25" x14ac:dyDescent="0.25">
      <c r="A1564" s="14" t="s">
        <v>67</v>
      </c>
      <c r="B1564" t="s">
        <v>47</v>
      </c>
      <c r="C1564" t="s">
        <v>5</v>
      </c>
      <c r="D1564" t="s">
        <v>98</v>
      </c>
      <c r="E1564" t="s">
        <v>99</v>
      </c>
      <c r="F1564" t="s">
        <v>100</v>
      </c>
      <c r="G1564" t="s">
        <v>69</v>
      </c>
      <c r="H1564" t="s">
        <v>31</v>
      </c>
      <c r="I1564" t="s">
        <v>32</v>
      </c>
      <c r="J1564" t="s">
        <v>46</v>
      </c>
      <c r="K1564" s="14" t="s">
        <v>45</v>
      </c>
      <c r="M1564" s="14"/>
      <c r="X1564" s="2">
        <v>0</v>
      </c>
      <c r="Y1564" s="2">
        <v>0</v>
      </c>
    </row>
    <row r="1565" spans="1:25" x14ac:dyDescent="0.25">
      <c r="A1565" s="32"/>
      <c r="D1565" t="e">
        <f>IF(C1565=1,'Data Transformation'!$G$3+0.5*'Data Transformation'!$W$25,IF(C1566=1,D1566-'Data Transformation'!$W$25,FALSE))</f>
        <v>#NUM!</v>
      </c>
      <c r="E1565">
        <f t="array" ref="E1565">IF(ISLOGICAL(D1565),"",FREQUENCY(IF('Data Transformation'!$B$425:$B$8425='Bin Analysis'!$B1563,'Data Transformation'!$G$425:$G$8425),D1565))</f>
        <v>2001</v>
      </c>
      <c r="F1565" t="e">
        <f>IF(ISLOGICAL(D1565),"",E1565-E1564)</f>
        <v>#VALUE!</v>
      </c>
      <c r="M1565" s="14"/>
    </row>
    <row r="1566" spans="1:25" x14ac:dyDescent="0.25">
      <c r="A1566" s="32" t="e">
        <f>IF(Weighting!$P$6&gt;0,B1566,"")</f>
        <v>#NUM!</v>
      </c>
      <c r="B1566" t="e">
        <f>Weighting!$C$6</f>
        <v>#DIV/0!</v>
      </c>
      <c r="C1566" t="e">
        <f>Weighting!$F$6</f>
        <v>#NUM!</v>
      </c>
      <c r="D1566" t="e">
        <f>IF(C1566=1,'Data Transformation'!$G$3+0.5*'Data Transformation'!$W$25,IF(C1567=1,D1567-'Data Transformation'!$W$25,FALSE))</f>
        <v>#NUM!</v>
      </c>
      <c r="E1566">
        <f t="array" ref="E1566">IF(ISLOGICAL(D1566),"",FREQUENCY(IF('Data Transformation'!$B$425:$B$8425='Bin Analysis'!$B1563,'Data Transformation'!$G$425:$G$8425),D1566))</f>
        <v>2001</v>
      </c>
      <c r="F1566">
        <f>IF(ISLOGICAL(D1566),"",E1566-E1565)</f>
        <v>0</v>
      </c>
      <c r="G1566">
        <f>Weighting!$H$6</f>
        <v>1</v>
      </c>
      <c r="H1566">
        <f t="array" ref="H1566">FREQUENCY(IF('Data Transformation'!$B$4:$B$8425=B1563,'Data Transformation'!$G$4:$G$8425),'Bin Analysis'!$B1566)</f>
        <v>2073</v>
      </c>
      <c r="I1566">
        <f>H1566-H1565</f>
        <v>2073</v>
      </c>
      <c r="J1566">
        <f>IF(I1566=0,0,1)</f>
        <v>1</v>
      </c>
      <c r="K1566" t="e">
        <f>J1566*Weighting!$W$6</f>
        <v>#NUM!</v>
      </c>
      <c r="M1566" s="14"/>
    </row>
    <row r="1567" spans="1:25" x14ac:dyDescent="0.25">
      <c r="A1567" s="32" t="str">
        <f>IF(Weighting!$P$7&gt;0,B1567,"")</f>
        <v/>
      </c>
      <c r="B1567" t="e">
        <f>Weighting!$C$7</f>
        <v>#DIV/0!</v>
      </c>
      <c r="C1567" t="e">
        <f>Weighting!$F$7</f>
        <v>#NUM!</v>
      </c>
      <c r="D1567" t="e">
        <f>IF(C1567=1,'Data Transformation'!$G$3+0.5*'Data Transformation'!$W$25,IF(C1568=1,D1568-'Data Transformation'!$W$25,FALSE))</f>
        <v>#NUM!</v>
      </c>
      <c r="E1567">
        <f t="array" ref="E1567">IF(ISLOGICAL(D1567),"",FREQUENCY(IF('Data Transformation'!$B$425:$B$8425='Bin Analysis'!$B1563,'Data Transformation'!$G$425:$G$8425),D1567))</f>
        <v>2001</v>
      </c>
      <c r="F1567">
        <f t="shared" ref="F1567:F1585" si="195">IF(ISLOGICAL(D1567),"",E1567-E1566)</f>
        <v>0</v>
      </c>
      <c r="G1567">
        <f>Weighting!$H$7</f>
        <v>0</v>
      </c>
      <c r="H1567">
        <f t="array" ref="H1567">FREQUENCY(IF('Data Transformation'!$B$4:$B$8425=B1563,'Data Transformation'!$G$4:$G$8425),'Bin Analysis'!$B1567)</f>
        <v>2073</v>
      </c>
      <c r="I1567">
        <f t="shared" ref="I1567:I1585" si="196">H1567-H1566</f>
        <v>0</v>
      </c>
      <c r="J1567">
        <f>IF(I1567=0,0,1)</f>
        <v>0</v>
      </c>
      <c r="K1567">
        <f>J1567*Weighting!$W$7</f>
        <v>0</v>
      </c>
      <c r="M1567" s="14"/>
    </row>
    <row r="1568" spans="1:25" x14ac:dyDescent="0.25">
      <c r="A1568" s="32" t="str">
        <f>IF(Weighting!$P$8&gt;0,B1568,"")</f>
        <v/>
      </c>
      <c r="B1568" t="e">
        <f>Weighting!$C$8</f>
        <v>#DIV/0!</v>
      </c>
      <c r="C1568" t="e">
        <f>Weighting!$F$8</f>
        <v>#NUM!</v>
      </c>
      <c r="D1568" t="e">
        <f>IF(C1568=1,'Data Transformation'!$G$3+0.5*'Data Transformation'!$W$25,IF(C1569=1,D1569-'Data Transformation'!$W$25,FALSE))</f>
        <v>#NUM!</v>
      </c>
      <c r="E1568">
        <f t="array" ref="E1568">IF(ISLOGICAL(D1568),"",FREQUENCY(IF('Data Transformation'!$B$425:$B$8425='Bin Analysis'!$B1563,'Data Transformation'!$G$425:$G$8425),D1568))</f>
        <v>2001</v>
      </c>
      <c r="F1568">
        <f t="shared" si="195"/>
        <v>0</v>
      </c>
      <c r="G1568">
        <f>Weighting!$H$8</f>
        <v>0</v>
      </c>
      <c r="H1568">
        <f t="array" ref="H1568">FREQUENCY(IF('Data Transformation'!$B$4:$B$8425=B1563,'Data Transformation'!$G$4:$G$8425),'Bin Analysis'!$B1568)</f>
        <v>2073</v>
      </c>
      <c r="I1568">
        <f t="shared" si="196"/>
        <v>0</v>
      </c>
      <c r="J1568">
        <f t="shared" ref="J1568:J1585" si="197">IF(I1568=0,0,1)</f>
        <v>0</v>
      </c>
      <c r="K1568">
        <f>J1568*Weighting!$W$8</f>
        <v>0</v>
      </c>
      <c r="M1568" s="14"/>
    </row>
    <row r="1569" spans="1:13" x14ac:dyDescent="0.25">
      <c r="A1569" s="32" t="str">
        <f>IF(Weighting!$P$9&gt;0,B1569,"")</f>
        <v/>
      </c>
      <c r="B1569" s="50" t="e">
        <f>Weighting!$C$9</f>
        <v>#DIV/0!</v>
      </c>
      <c r="C1569" t="e">
        <f>Weighting!$F$9</f>
        <v>#NUM!</v>
      </c>
      <c r="D1569" t="e">
        <f>IF(C1569=1,'Data Transformation'!$G$3+0.5*'Data Transformation'!$W$25,IF(C1570=1,D1570-'Data Transformation'!$W$25,FALSE))</f>
        <v>#NUM!</v>
      </c>
      <c r="E1569">
        <f t="array" ref="E1569">IF(ISLOGICAL(D1569),"",FREQUENCY(IF('Data Transformation'!$B$425:$B$8425='Bin Analysis'!$B1563,'Data Transformation'!$G$425:$G$8425),D1569))</f>
        <v>2001</v>
      </c>
      <c r="F1569">
        <f t="shared" si="195"/>
        <v>0</v>
      </c>
      <c r="G1569">
        <f>Weighting!$H$9</f>
        <v>0</v>
      </c>
      <c r="H1569">
        <f t="array" ref="H1569">FREQUENCY(IF('Data Transformation'!$B$4:$B$8425=B1563,'Data Transformation'!$G$4:$G$8425),'Bin Analysis'!$B1569)</f>
        <v>2073</v>
      </c>
      <c r="I1569">
        <f t="shared" si="196"/>
        <v>0</v>
      </c>
      <c r="J1569">
        <f t="shared" si="197"/>
        <v>0</v>
      </c>
      <c r="K1569">
        <f>J1569*Weighting!$W$9</f>
        <v>0</v>
      </c>
      <c r="M1569" s="14"/>
    </row>
    <row r="1570" spans="1:13" x14ac:dyDescent="0.25">
      <c r="A1570" s="32" t="str">
        <f>IF(Weighting!$P$10&gt;0,B1570,"")</f>
        <v/>
      </c>
      <c r="B1570" t="e">
        <f>Weighting!$C$10</f>
        <v>#DIV/0!</v>
      </c>
      <c r="C1570" t="e">
        <f>Weighting!$F$10</f>
        <v>#NUM!</v>
      </c>
      <c r="D1570" t="e">
        <f>IF(C1570=1,'Data Transformation'!$G$3+0.5*'Data Transformation'!$W$25,IF(C1571=1,D1571-'Data Transformation'!$W$25,FALSE))</f>
        <v>#NUM!</v>
      </c>
      <c r="E1570">
        <f t="array" ref="E1570">IF(ISLOGICAL(D1570),"",FREQUENCY(IF('Data Transformation'!$B$425:$B$8425='Bin Analysis'!$B1563,'Data Transformation'!$G$425:$G$8425),D1570))</f>
        <v>2001</v>
      </c>
      <c r="F1570">
        <f t="shared" si="195"/>
        <v>0</v>
      </c>
      <c r="G1570">
        <f>Weighting!$H$10</f>
        <v>0</v>
      </c>
      <c r="H1570">
        <f t="array" ref="H1570">FREQUENCY(IF('Data Transformation'!$B$4:$B$8425=B1563,'Data Transformation'!$G$4:$G$8425),'Bin Analysis'!$B1570)</f>
        <v>2073</v>
      </c>
      <c r="I1570">
        <f t="shared" si="196"/>
        <v>0</v>
      </c>
      <c r="J1570">
        <f t="shared" si="197"/>
        <v>0</v>
      </c>
      <c r="K1570">
        <f>J1570*Weighting!$W$10</f>
        <v>0</v>
      </c>
      <c r="M1570" s="14"/>
    </row>
    <row r="1571" spans="1:13" x14ac:dyDescent="0.25">
      <c r="A1571" s="32" t="str">
        <f>IF(Weighting!$P$11&gt;0,B1571,"")</f>
        <v/>
      </c>
      <c r="B1571" t="e">
        <f>Weighting!$C$11</f>
        <v>#DIV/0!</v>
      </c>
      <c r="C1571" t="e">
        <f>Weighting!$F$11</f>
        <v>#NUM!</v>
      </c>
      <c r="D1571" t="e">
        <f>IF(C1571=1,'Data Transformation'!$G$3+0.5*'Data Transformation'!$W$25,IF(C1572=1,D1572-'Data Transformation'!$W$25,FALSE))</f>
        <v>#NUM!</v>
      </c>
      <c r="E1571">
        <f t="array" ref="E1571">IF(ISLOGICAL(D1571),"",FREQUENCY(IF('Data Transformation'!$B$425:$B$8425='Bin Analysis'!$B1563,'Data Transformation'!$G$425:$G$8425),D1571))</f>
        <v>2001</v>
      </c>
      <c r="F1571">
        <f t="shared" si="195"/>
        <v>0</v>
      </c>
      <c r="G1571">
        <f>Weighting!$H$11</f>
        <v>0</v>
      </c>
      <c r="H1571">
        <f t="array" ref="H1571">FREQUENCY(IF('Data Transformation'!$B$4:$B$8425=B1563,'Data Transformation'!$G$4:$G$8425),'Bin Analysis'!$B1571)</f>
        <v>2073</v>
      </c>
      <c r="I1571">
        <f t="shared" si="196"/>
        <v>0</v>
      </c>
      <c r="J1571">
        <f t="shared" si="197"/>
        <v>0</v>
      </c>
      <c r="K1571">
        <f>J1571*Weighting!$W$11</f>
        <v>0</v>
      </c>
      <c r="M1571" s="14"/>
    </row>
    <row r="1572" spans="1:13" x14ac:dyDescent="0.25">
      <c r="A1572" s="32" t="str">
        <f>IF(Weighting!$P$12&gt;0,B1572,"")</f>
        <v/>
      </c>
      <c r="B1572" t="e">
        <f>Weighting!$C$12</f>
        <v>#DIV/0!</v>
      </c>
      <c r="C1572" t="e">
        <f>Weighting!$F$12</f>
        <v>#NUM!</v>
      </c>
      <c r="D1572" t="e">
        <f>IF(C1572=1,'Data Transformation'!$G$3+0.5*'Data Transformation'!$W$25,IF(C1573=1,D1573-'Data Transformation'!$W$25,FALSE))</f>
        <v>#NUM!</v>
      </c>
      <c r="E1572">
        <f t="array" ref="E1572">IF(ISLOGICAL(D1572),"",FREQUENCY(IF('Data Transformation'!$B$425:$B$8425='Bin Analysis'!$B1563,'Data Transformation'!$G$425:$G$8425),D1572))</f>
        <v>2001</v>
      </c>
      <c r="F1572">
        <f t="shared" si="195"/>
        <v>0</v>
      </c>
      <c r="G1572">
        <f>Weighting!$H$12</f>
        <v>0</v>
      </c>
      <c r="H1572">
        <f t="array" ref="H1572">FREQUENCY(IF('Data Transformation'!$B$4:$B$8425=B1563,'Data Transformation'!$G$4:$G$8425),'Bin Analysis'!$B1572)</f>
        <v>2073</v>
      </c>
      <c r="I1572">
        <f t="shared" si="196"/>
        <v>0</v>
      </c>
      <c r="J1572">
        <f t="shared" si="197"/>
        <v>0</v>
      </c>
      <c r="K1572">
        <f>J1572*Weighting!$W$12</f>
        <v>0</v>
      </c>
      <c r="M1572" s="14"/>
    </row>
    <row r="1573" spans="1:13" x14ac:dyDescent="0.25">
      <c r="A1573" s="32" t="str">
        <f>IF(Weighting!$P$13&gt;0,B1573,"")</f>
        <v/>
      </c>
      <c r="B1573" t="e">
        <f>Weighting!$C$13</f>
        <v>#DIV/0!</v>
      </c>
      <c r="C1573" t="e">
        <f>Weighting!$F$13</f>
        <v>#NUM!</v>
      </c>
      <c r="D1573" t="e">
        <f>IF(C1573=1,'Data Transformation'!$G$3+0.5*'Data Transformation'!$W$25,IF(C1574=1,D1574-'Data Transformation'!$W$25,FALSE))</f>
        <v>#NUM!</v>
      </c>
      <c r="E1573">
        <f t="array" ref="E1573">IF(ISLOGICAL(D1573),"",FREQUENCY(IF('Data Transformation'!$B$425:$B$8425='Bin Analysis'!$B1563,'Data Transformation'!$G$425:$G$8425),D1573))</f>
        <v>2001</v>
      </c>
      <c r="F1573">
        <f t="shared" si="195"/>
        <v>0</v>
      </c>
      <c r="G1573">
        <f>Weighting!$H$13</f>
        <v>0</v>
      </c>
      <c r="H1573">
        <f t="array" ref="H1573">FREQUENCY(IF('Data Transformation'!$B$4:$B$8425=B1563,'Data Transformation'!$G$4:$G$8425),'Bin Analysis'!$B1573)</f>
        <v>2073</v>
      </c>
      <c r="I1573">
        <f t="shared" si="196"/>
        <v>0</v>
      </c>
      <c r="J1573">
        <f t="shared" si="197"/>
        <v>0</v>
      </c>
      <c r="K1573">
        <f>J1573*Weighting!$W$13</f>
        <v>0</v>
      </c>
      <c r="M1573" s="14"/>
    </row>
    <row r="1574" spans="1:13" x14ac:dyDescent="0.25">
      <c r="A1574" s="32" t="str">
        <f>IF(Weighting!$P$14&gt;0,B1574,"")</f>
        <v/>
      </c>
      <c r="B1574" t="e">
        <f>Weighting!$C$14</f>
        <v>#DIV/0!</v>
      </c>
      <c r="C1574" t="e">
        <f>Weighting!$F$14</f>
        <v>#NUM!</v>
      </c>
      <c r="D1574" t="e">
        <f>IF(C1574=1,'Data Transformation'!$G$3+0.5*'Data Transformation'!$W$25,IF(C1575=1,D1575-'Data Transformation'!$W$25,FALSE))</f>
        <v>#NUM!</v>
      </c>
      <c r="E1574">
        <f t="array" ref="E1574">IF(ISLOGICAL(D1574),"",FREQUENCY(IF('Data Transformation'!$B$425:$B$8425='Bin Analysis'!$B1563,'Data Transformation'!$G$425:$G$8425),D1574))</f>
        <v>2001</v>
      </c>
      <c r="F1574">
        <f t="shared" si="195"/>
        <v>0</v>
      </c>
      <c r="G1574">
        <f>Weighting!$H$14</f>
        <v>0</v>
      </c>
      <c r="H1574">
        <f t="array" ref="H1574">FREQUENCY(IF('Data Transformation'!$B$4:$B$8425=B1563,'Data Transformation'!$G$4:$G$8425),'Bin Analysis'!$B1574)</f>
        <v>2073</v>
      </c>
      <c r="I1574">
        <f t="shared" si="196"/>
        <v>0</v>
      </c>
      <c r="J1574">
        <f t="shared" si="197"/>
        <v>0</v>
      </c>
      <c r="K1574">
        <f>J1574*Weighting!$W$14</f>
        <v>0</v>
      </c>
      <c r="M1574" s="14"/>
    </row>
    <row r="1575" spans="1:13" x14ac:dyDescent="0.25">
      <c r="A1575" s="32" t="str">
        <f>IF(Weighting!$P$15&gt;0,B1575,"")</f>
        <v/>
      </c>
      <c r="B1575" t="e">
        <f>Weighting!$C$15</f>
        <v>#DIV/0!</v>
      </c>
      <c r="C1575" t="e">
        <f>Weighting!$F$15</f>
        <v>#NUM!</v>
      </c>
      <c r="D1575" t="e">
        <f>IF(C1575=1,'Data Transformation'!$G$3+0.5*'Data Transformation'!$W$25,IF(C1576=1,D1576-'Data Transformation'!$W$25,FALSE))</f>
        <v>#NUM!</v>
      </c>
      <c r="E1575">
        <f t="array" ref="E1575">IF(ISLOGICAL(D1575),"",FREQUENCY(IF('Data Transformation'!$B$425:$B$8425='Bin Analysis'!$B1563,'Data Transformation'!$G$425:$G$8425),D1575))</f>
        <v>2001</v>
      </c>
      <c r="F1575">
        <f t="shared" si="195"/>
        <v>0</v>
      </c>
      <c r="G1575">
        <f>Weighting!$H$15</f>
        <v>0</v>
      </c>
      <c r="H1575">
        <f t="array" ref="H1575">FREQUENCY(IF('Data Transformation'!$B$4:$B$8425=B1563,'Data Transformation'!$G$4:$G$8425),'Bin Analysis'!$B1575)</f>
        <v>2073</v>
      </c>
      <c r="I1575">
        <f t="shared" si="196"/>
        <v>0</v>
      </c>
      <c r="J1575">
        <f t="shared" si="197"/>
        <v>0</v>
      </c>
      <c r="K1575">
        <f>J1575*Weighting!$W$15</f>
        <v>0</v>
      </c>
      <c r="M1575" s="14"/>
    </row>
    <row r="1576" spans="1:13" x14ac:dyDescent="0.25">
      <c r="A1576" s="32" t="str">
        <f>IF(Weighting!$P$16&gt;0,B1576,"")</f>
        <v/>
      </c>
      <c r="B1576" t="e">
        <f>Weighting!$C$16</f>
        <v>#DIV/0!</v>
      </c>
      <c r="C1576" t="e">
        <f>Weighting!$F$16</f>
        <v>#NUM!</v>
      </c>
      <c r="D1576" t="e">
        <f>IF(C1576=1,'Data Transformation'!$G$3+0.5*'Data Transformation'!$W$25,IF(C1577=1,D1577-'Data Transformation'!$W$25,FALSE))</f>
        <v>#NUM!</v>
      </c>
      <c r="E1576">
        <f t="array" ref="E1576">IF(ISLOGICAL(D1576),"",FREQUENCY(IF('Data Transformation'!$B$425:$B$8425='Bin Analysis'!$B1563,'Data Transformation'!$G$425:$G$8425),D1576))</f>
        <v>2001</v>
      </c>
      <c r="F1576">
        <f t="shared" si="195"/>
        <v>0</v>
      </c>
      <c r="G1576">
        <f>Weighting!$H$16</f>
        <v>0</v>
      </c>
      <c r="H1576">
        <f t="array" ref="H1576">FREQUENCY(IF('Data Transformation'!$B$4:$B$8425=B1563,'Data Transformation'!$G$4:$G$8425),'Bin Analysis'!$B1576)</f>
        <v>2073</v>
      </c>
      <c r="I1576">
        <f t="shared" si="196"/>
        <v>0</v>
      </c>
      <c r="J1576">
        <f t="shared" si="197"/>
        <v>0</v>
      </c>
      <c r="K1576">
        <f>J1576*Weighting!$W$16</f>
        <v>0</v>
      </c>
      <c r="M1576" s="14"/>
    </row>
    <row r="1577" spans="1:13" x14ac:dyDescent="0.25">
      <c r="A1577" s="32" t="str">
        <f>IF(Weighting!$P$17&gt;0,B1577,"")</f>
        <v/>
      </c>
      <c r="B1577" t="e">
        <f>Weighting!$C$17</f>
        <v>#DIV/0!</v>
      </c>
      <c r="C1577" t="e">
        <f>Weighting!$F$17</f>
        <v>#NUM!</v>
      </c>
      <c r="D1577" t="e">
        <f>IF(C1577=1,'Data Transformation'!$G$3+0.5*'Data Transformation'!$W$25,IF(C1578=1,D1578-'Data Transformation'!$W$25,FALSE))</f>
        <v>#NUM!</v>
      </c>
      <c r="E1577">
        <f t="array" ref="E1577">IF(ISLOGICAL(D1577),"",FREQUENCY(IF('Data Transformation'!$B$425:$B$8425='Bin Analysis'!$B1563,'Data Transformation'!$G$425:$G$8425),D1577))</f>
        <v>2001</v>
      </c>
      <c r="F1577">
        <f t="shared" si="195"/>
        <v>0</v>
      </c>
      <c r="G1577">
        <f>Weighting!$H$17</f>
        <v>0</v>
      </c>
      <c r="H1577">
        <f t="array" ref="H1577">FREQUENCY(IF('Data Transformation'!$B$4:$B$8425=B1563,'Data Transformation'!$G$4:$G$8425),'Bin Analysis'!$B1577)</f>
        <v>2073</v>
      </c>
      <c r="I1577">
        <f t="shared" si="196"/>
        <v>0</v>
      </c>
      <c r="J1577">
        <f t="shared" si="197"/>
        <v>0</v>
      </c>
      <c r="K1577">
        <f>J1577*Weighting!$W$17</f>
        <v>0</v>
      </c>
      <c r="M1577" s="14"/>
    </row>
    <row r="1578" spans="1:13" x14ac:dyDescent="0.25">
      <c r="A1578" s="32" t="str">
        <f>IF(Weighting!$P$18&gt;0,B1578,"")</f>
        <v/>
      </c>
      <c r="B1578" t="e">
        <f>Weighting!$C$18</f>
        <v>#DIV/0!</v>
      </c>
      <c r="C1578" t="e">
        <f>Weighting!$F$18</f>
        <v>#NUM!</v>
      </c>
      <c r="D1578" t="e">
        <f>IF(C1578=1,'Data Transformation'!$G$3+0.5*'Data Transformation'!$W$25,IF(C1579=1,D1579-'Data Transformation'!$W$25,FALSE))</f>
        <v>#NUM!</v>
      </c>
      <c r="E1578">
        <f t="array" ref="E1578">IF(ISLOGICAL(D1578),"",FREQUENCY(IF('Data Transformation'!$B$425:$B$8425='Bin Analysis'!$B1563,'Data Transformation'!$G$425:$G$8425),D1578))</f>
        <v>2001</v>
      </c>
      <c r="F1578">
        <f t="shared" si="195"/>
        <v>0</v>
      </c>
      <c r="G1578">
        <f>Weighting!$H$18</f>
        <v>0</v>
      </c>
      <c r="H1578">
        <f t="array" ref="H1578">FREQUENCY(IF('Data Transformation'!$B$4:$B$8425=B1563,'Data Transformation'!$G$4:$G$8425),'Bin Analysis'!$B1578)</f>
        <v>2073</v>
      </c>
      <c r="I1578">
        <f t="shared" si="196"/>
        <v>0</v>
      </c>
      <c r="J1578">
        <f t="shared" si="197"/>
        <v>0</v>
      </c>
      <c r="K1578">
        <f>J1578*Weighting!$W$18</f>
        <v>0</v>
      </c>
      <c r="M1578" s="14"/>
    </row>
    <row r="1579" spans="1:13" x14ac:dyDescent="0.25">
      <c r="A1579" s="32" t="str">
        <f>IF(Weighting!$P$19&gt;0,B1579,"")</f>
        <v/>
      </c>
      <c r="B1579" t="e">
        <f>Weighting!$C$19</f>
        <v>#DIV/0!</v>
      </c>
      <c r="C1579" t="e">
        <f>Weighting!$F$19</f>
        <v>#NUM!</v>
      </c>
      <c r="D1579" t="e">
        <f>IF(C1579=1,'Data Transformation'!$G$3+0.5*'Data Transformation'!$W$25,IF(C1580=1,D1580-'Data Transformation'!$W$25,FALSE))</f>
        <v>#NUM!</v>
      </c>
      <c r="E1579">
        <f t="array" ref="E1579">IF(ISLOGICAL(D1579),"",FREQUENCY(IF('Data Transformation'!$B$425:$B$8425='Bin Analysis'!$B1563,'Data Transformation'!$G$425:$G$8425),D1579))</f>
        <v>2001</v>
      </c>
      <c r="F1579">
        <f t="shared" si="195"/>
        <v>0</v>
      </c>
      <c r="G1579">
        <f>Weighting!$H$19</f>
        <v>0</v>
      </c>
      <c r="H1579">
        <f t="array" ref="H1579">FREQUENCY(IF('Data Transformation'!$B$4:$B$8425=B1563,'Data Transformation'!$G$4:$G$8425),'Bin Analysis'!$B1579)</f>
        <v>2073</v>
      </c>
      <c r="I1579">
        <f t="shared" si="196"/>
        <v>0</v>
      </c>
      <c r="J1579">
        <f t="shared" si="197"/>
        <v>0</v>
      </c>
      <c r="K1579">
        <f>J1579*Weighting!$W$19</f>
        <v>0</v>
      </c>
      <c r="M1579" s="14"/>
    </row>
    <row r="1580" spans="1:13" x14ac:dyDescent="0.25">
      <c r="A1580" s="32" t="str">
        <f>IF(Weighting!$P$20&gt;0,B1580,"")</f>
        <v/>
      </c>
      <c r="B1580" t="e">
        <f>Weighting!$C$20</f>
        <v>#DIV/0!</v>
      </c>
      <c r="C1580" t="e">
        <f>Weighting!$F$20</f>
        <v>#NUM!</v>
      </c>
      <c r="D1580" t="e">
        <f>IF(C1580=1,'Data Transformation'!$G$3+0.5*'Data Transformation'!$W$25,IF(C1581=1,D1581-'Data Transformation'!$W$25,FALSE))</f>
        <v>#NUM!</v>
      </c>
      <c r="E1580">
        <f t="array" ref="E1580">IF(ISLOGICAL(D1580),"",FREQUENCY(IF('Data Transformation'!$B$425:$B$8425='Bin Analysis'!$B1563,'Data Transformation'!$G$425:$G$8425),D1580))</f>
        <v>2001</v>
      </c>
      <c r="F1580">
        <f t="shared" si="195"/>
        <v>0</v>
      </c>
      <c r="G1580">
        <f>Weighting!$H$20</f>
        <v>0</v>
      </c>
      <c r="H1580">
        <f t="array" ref="H1580">FREQUENCY(IF('Data Transformation'!$B$4:$B$8425=B1563,'Data Transformation'!$G$4:$G$8425),'Bin Analysis'!$B1580)</f>
        <v>2073</v>
      </c>
      <c r="I1580">
        <f t="shared" si="196"/>
        <v>0</v>
      </c>
      <c r="J1580">
        <f t="shared" si="197"/>
        <v>0</v>
      </c>
      <c r="K1580">
        <f>J1580*Weighting!$W$20</f>
        <v>0</v>
      </c>
      <c r="M1580" s="14"/>
    </row>
    <row r="1581" spans="1:13" x14ac:dyDescent="0.25">
      <c r="A1581" s="32" t="str">
        <f>IF(Weighting!$P$21&gt;0,B1581,"")</f>
        <v/>
      </c>
      <c r="B1581" t="e">
        <f>Weighting!$C$21</f>
        <v>#DIV/0!</v>
      </c>
      <c r="C1581" t="e">
        <f>Weighting!$F$21</f>
        <v>#NUM!</v>
      </c>
      <c r="D1581" t="e">
        <f>IF(C1581=1,'Data Transformation'!$G$3+0.5*'Data Transformation'!$W$25,IF(C1582=1,D1582-'Data Transformation'!$W$25,FALSE))</f>
        <v>#NUM!</v>
      </c>
      <c r="E1581">
        <f t="array" ref="E1581">IF(ISLOGICAL(D1581),"",FREQUENCY(IF('Data Transformation'!$B$425:$B$8425='Bin Analysis'!$B1563,'Data Transformation'!$G$425:$G$8425),D1581))</f>
        <v>2001</v>
      </c>
      <c r="F1581">
        <f t="shared" si="195"/>
        <v>0</v>
      </c>
      <c r="G1581">
        <f>Weighting!$H$21</f>
        <v>0</v>
      </c>
      <c r="H1581">
        <f t="array" ref="H1581">FREQUENCY(IF('Data Transformation'!$B$4:$B$8425=B1563,'Data Transformation'!$G$4:$G$8425),'Bin Analysis'!$B1581)</f>
        <v>2073</v>
      </c>
      <c r="I1581">
        <f t="shared" si="196"/>
        <v>0</v>
      </c>
      <c r="J1581">
        <f t="shared" si="197"/>
        <v>0</v>
      </c>
      <c r="K1581">
        <f>J1581*Weighting!$W$21</f>
        <v>0</v>
      </c>
      <c r="M1581" s="14"/>
    </row>
    <row r="1582" spans="1:13" x14ac:dyDescent="0.25">
      <c r="A1582" s="32" t="str">
        <f>IF(Weighting!$P$22&gt;0,B1582,"")</f>
        <v/>
      </c>
      <c r="B1582" t="e">
        <f>Weighting!$C$22</f>
        <v>#DIV/0!</v>
      </c>
      <c r="C1582" t="e">
        <f>Weighting!$F$22</f>
        <v>#NUM!</v>
      </c>
      <c r="D1582" t="e">
        <f>IF(C1582=1,'Data Transformation'!$G$3+0.5*'Data Transformation'!$W$25,IF(C1583=1,D1583-'Data Transformation'!$W$25,FALSE))</f>
        <v>#NUM!</v>
      </c>
      <c r="E1582">
        <f t="array" ref="E1582">IF(ISLOGICAL(D1582),"",FREQUENCY(IF('Data Transformation'!$B$425:$B$8425='Bin Analysis'!$B1563,'Data Transformation'!$G$425:$G$8425),D1582))</f>
        <v>2001</v>
      </c>
      <c r="F1582">
        <f t="shared" si="195"/>
        <v>0</v>
      </c>
      <c r="G1582">
        <f>Weighting!$H$22</f>
        <v>0</v>
      </c>
      <c r="H1582">
        <f t="array" ref="H1582">FREQUENCY(IF('Data Transformation'!$B$4:$B$8425=B1563,'Data Transformation'!$G$4:$G$8425),'Bin Analysis'!$B1582)</f>
        <v>2073</v>
      </c>
      <c r="I1582">
        <f t="shared" si="196"/>
        <v>0</v>
      </c>
      <c r="J1582">
        <f t="shared" si="197"/>
        <v>0</v>
      </c>
      <c r="K1582">
        <f>J1582*Weighting!$W$22</f>
        <v>0</v>
      </c>
      <c r="M1582" s="14"/>
    </row>
    <row r="1583" spans="1:13" x14ac:dyDescent="0.25">
      <c r="A1583" s="32" t="str">
        <f>IF(Weighting!$P$23&gt;0,B1583,"")</f>
        <v/>
      </c>
      <c r="B1583" t="e">
        <f>Weighting!$C$23</f>
        <v>#DIV/0!</v>
      </c>
      <c r="C1583" t="e">
        <f>Weighting!$F$23</f>
        <v>#NUM!</v>
      </c>
      <c r="D1583" t="e">
        <f>IF(C1583=1,'Data Transformation'!$G$3+0.5*'Data Transformation'!$W$25,IF(C1584=1,D1584-'Data Transformation'!$W$25,FALSE))</f>
        <v>#NUM!</v>
      </c>
      <c r="E1583">
        <f t="array" ref="E1583">IF(ISLOGICAL(D1583),"",FREQUENCY(IF('Data Transformation'!$B$425:$B$8425='Bin Analysis'!$B1563,'Data Transformation'!$G$425:$G$8425),D1583))</f>
        <v>2001</v>
      </c>
      <c r="F1583">
        <f t="shared" si="195"/>
        <v>0</v>
      </c>
      <c r="G1583">
        <f>Weighting!$H$23</f>
        <v>0</v>
      </c>
      <c r="H1583">
        <f t="array" ref="H1583">FREQUENCY(IF('Data Transformation'!$B$4:$B$8425=B1563,'Data Transformation'!$G$4:$G$8425),'Bin Analysis'!$B1583)</f>
        <v>2073</v>
      </c>
      <c r="I1583">
        <f t="shared" si="196"/>
        <v>0</v>
      </c>
      <c r="J1583">
        <f t="shared" si="197"/>
        <v>0</v>
      </c>
      <c r="K1583">
        <f>J1583*Weighting!$W$23</f>
        <v>0</v>
      </c>
      <c r="M1583" s="14"/>
    </row>
    <row r="1584" spans="1:13" x14ac:dyDescent="0.25">
      <c r="A1584" s="32" t="str">
        <f>IF(Weighting!$P$24&gt;0,B1584,"")</f>
        <v/>
      </c>
      <c r="B1584" t="e">
        <f>Weighting!$C$24</f>
        <v>#DIV/0!</v>
      </c>
      <c r="C1584" t="e">
        <f>Weighting!$F$24</f>
        <v>#NUM!</v>
      </c>
      <c r="D1584" t="e">
        <f>IF(C1584=1,'Data Transformation'!$G$3+0.5*'Data Transformation'!$W$25,IF(C1585=1,D1585-'Data Transformation'!$W$25,FALSE))</f>
        <v>#NUM!</v>
      </c>
      <c r="E1584">
        <f t="array" ref="E1584">IF(ISLOGICAL(D1584),"",FREQUENCY(IF('Data Transformation'!$B$425:$B$8425='Bin Analysis'!$B1563,'Data Transformation'!$G$425:$G$8425),D1584))</f>
        <v>2001</v>
      </c>
      <c r="F1584">
        <f t="shared" si="195"/>
        <v>0</v>
      </c>
      <c r="G1584">
        <f>Weighting!$H$24</f>
        <v>0</v>
      </c>
      <c r="H1584">
        <f t="array" ref="H1584">FREQUENCY(IF('Data Transformation'!$B$4:$B$8425=B1563,'Data Transformation'!$G$4:$G$8425),'Bin Analysis'!$B1584)</f>
        <v>2073</v>
      </c>
      <c r="I1584">
        <f t="shared" si="196"/>
        <v>0</v>
      </c>
      <c r="J1584">
        <f t="shared" si="197"/>
        <v>0</v>
      </c>
      <c r="K1584">
        <f>J1584*Weighting!$W$24</f>
        <v>0</v>
      </c>
      <c r="M1584" s="14"/>
    </row>
    <row r="1585" spans="1:25" x14ac:dyDescent="0.25">
      <c r="A1585" s="32" t="str">
        <f>IF(Weighting!$P$25&gt;0,B1585,"")</f>
        <v/>
      </c>
      <c r="B1585" t="e">
        <f>Weighting!$C$25</f>
        <v>#DIV/0!</v>
      </c>
      <c r="C1585" t="e">
        <f>Weighting!$F$25</f>
        <v>#NUM!</v>
      </c>
      <c r="D1585" t="e">
        <f>IF(C1585=1,'Data Transformation'!$G$3+0.5*'Data Transformation'!$W$25,IF(C1586=1,D1586-'Data Transformation'!$W$25,FALSE))</f>
        <v>#NUM!</v>
      </c>
      <c r="E1585">
        <f t="array" ref="E1585">IF(ISLOGICAL(D1585),"",FREQUENCY(IF('Data Transformation'!$B$425:$B$8425='Bin Analysis'!$B1563,'Data Transformation'!$G$425:$G$8425),D1585))</f>
        <v>2001</v>
      </c>
      <c r="F1585">
        <f t="shared" si="195"/>
        <v>0</v>
      </c>
      <c r="G1585">
        <f>Weighting!$H$25</f>
        <v>0</v>
      </c>
      <c r="H1585">
        <f t="array" ref="H1585">FREQUENCY(IF('Data Transformation'!$B$4:$B$8425=B1563,'Data Transformation'!$G$4:$G$8425),'Bin Analysis'!$B1585)</f>
        <v>2073</v>
      </c>
      <c r="I1585">
        <f t="shared" si="196"/>
        <v>0</v>
      </c>
      <c r="J1585">
        <f t="shared" si="197"/>
        <v>0</v>
      </c>
      <c r="K1585">
        <f>J1585*Weighting!$W$25</f>
        <v>0</v>
      </c>
      <c r="M1585" s="14"/>
    </row>
    <row r="1586" spans="1:25" x14ac:dyDescent="0.25">
      <c r="O1586"/>
      <c r="P1586"/>
      <c r="Q1586"/>
      <c r="R1586"/>
    </row>
    <row r="1587" spans="1:25" ht="23.25" x14ac:dyDescent="0.35">
      <c r="A1587" s="21" t="s">
        <v>0</v>
      </c>
      <c r="B1587" s="21" t="str">
        <f>IFERROR(VLOOKUP(C1587,'Data Transformation'!$L$6:$M$426,2,FALSE),"")</f>
        <v/>
      </c>
      <c r="C1587" s="21">
        <f>C1563+1</f>
        <v>66</v>
      </c>
      <c r="D1587" s="21"/>
      <c r="E1587" s="21"/>
      <c r="F1587" s="21"/>
      <c r="G1587" s="21"/>
      <c r="H1587" s="22"/>
      <c r="I1587" s="22"/>
      <c r="J1587" s="22"/>
      <c r="K1587" s="21"/>
      <c r="L1587" s="21" t="str">
        <f>B1587</f>
        <v/>
      </c>
      <c r="M1587" s="23" t="e">
        <f>INDEX('Data Transformation'!$O$4:$O$424,MATCH($B1587,'Data Transformation'!$M$4:$M$424,0),MATCH($M$2,'Data Transformation'!$O$3,0))</f>
        <v>#N/A</v>
      </c>
      <c r="N1587" s="27" t="e">
        <f>IF('Input and Summary Results'!$J$16="minimum",'Bin Analysis'!X1588/(M1587-1),'Bin Analysis'!Y1587/('Bin Analysis'!M1587-1))</f>
        <v>#N/A</v>
      </c>
      <c r="O1587" s="27" t="e">
        <f>IF(M1587=FALSE,NA(),(VLOOKUP(1,C1590:K1609,4,FALSE))/(M1587-1))</f>
        <v>#N/A</v>
      </c>
      <c r="P1587" s="27" t="e">
        <f>IF(M1587=FALSE,NA(),SUM(J1590:J1609)/Weighting!$S$5)</f>
        <v>#N/A</v>
      </c>
      <c r="Q1587" s="27" t="e">
        <f>IF(M1587=FALSE,NA(),SUM(K1590:K1609)/Weighting!$S$6)</f>
        <v>#N/A</v>
      </c>
      <c r="R1587" s="27" t="e">
        <f>IF(M1587=FALSE,NA(),(VLOOKUP(1,G1590:K1609,3,FALSE))/(M1587-1))</f>
        <v>#N/A</v>
      </c>
      <c r="S1587" s="22" t="e">
        <f>IF(M1587=FALSE,NA(),IF(SUM(J1590:J1609)=2,"yes","no"))</f>
        <v>#N/A</v>
      </c>
      <c r="X1587" s="2" cm="2">
        <f t="array" ref="X1587:X1588">FREQUENCY(IF('Data Transformation'!$B$425:$B$6424='Bin Analysis'!L1587,'Data Transformation'!$G$425:$G$6424),'Data Transformation'!$U$11)</f>
        <v>0</v>
      </c>
      <c r="Y1587" s="2" cm="2">
        <f t="array" ref="Y1587:Y1588">FREQUENCY(IF('Data Transformation'!$B$425:$B$6424='Bin Analysis'!L1587,'Data Transformation'!$G$425:$G$6424),'Data Transformation'!$U$12)</f>
        <v>0</v>
      </c>
    </row>
    <row r="1588" spans="1:25" x14ac:dyDescent="0.25">
      <c r="A1588" s="14" t="s">
        <v>67</v>
      </c>
      <c r="B1588" t="s">
        <v>47</v>
      </c>
      <c r="C1588" t="s">
        <v>5</v>
      </c>
      <c r="D1588" t="s">
        <v>98</v>
      </c>
      <c r="E1588" t="s">
        <v>99</v>
      </c>
      <c r="F1588" t="s">
        <v>100</v>
      </c>
      <c r="G1588" t="s">
        <v>69</v>
      </c>
      <c r="H1588" t="s">
        <v>31</v>
      </c>
      <c r="I1588" t="s">
        <v>32</v>
      </c>
      <c r="J1588" t="s">
        <v>46</v>
      </c>
      <c r="K1588" s="14" t="s">
        <v>45</v>
      </c>
      <c r="M1588" s="14"/>
      <c r="X1588" s="2">
        <v>0</v>
      </c>
      <c r="Y1588" s="2">
        <v>0</v>
      </c>
    </row>
    <row r="1589" spans="1:25" x14ac:dyDescent="0.25">
      <c r="A1589" s="32"/>
      <c r="D1589" t="e">
        <f>IF(C1589=1,'Data Transformation'!$G$3+0.5*'Data Transformation'!$W$25,IF(C1590=1,D1590-'Data Transformation'!$W$25,FALSE))</f>
        <v>#NUM!</v>
      </c>
      <c r="E1589">
        <f t="array" ref="E1589">IF(ISLOGICAL(D1589),"",FREQUENCY(IF('Data Transformation'!$B$425:$B$8425='Bin Analysis'!$B1587,'Data Transformation'!$G$425:$G$8425),D1589))</f>
        <v>2001</v>
      </c>
      <c r="F1589" t="e">
        <f>IF(ISLOGICAL(D1589),"",E1589-E1588)</f>
        <v>#VALUE!</v>
      </c>
      <c r="M1589" s="14"/>
    </row>
    <row r="1590" spans="1:25" x14ac:dyDescent="0.25">
      <c r="A1590" s="32" t="e">
        <f>IF(Weighting!$P$6&gt;0,B1590,"")</f>
        <v>#NUM!</v>
      </c>
      <c r="B1590" t="e">
        <f>Weighting!$C$6</f>
        <v>#DIV/0!</v>
      </c>
      <c r="C1590" t="e">
        <f>Weighting!$F$6</f>
        <v>#NUM!</v>
      </c>
      <c r="D1590" t="e">
        <f>IF(C1590=1,'Data Transformation'!$G$3+0.5*'Data Transformation'!$W$25,IF(C1591=1,D1591-'Data Transformation'!$W$25,FALSE))</f>
        <v>#NUM!</v>
      </c>
      <c r="E1590">
        <f t="array" ref="E1590">IF(ISLOGICAL(D1590),"",FREQUENCY(IF('Data Transformation'!$B$425:$B$8425='Bin Analysis'!$B1587,'Data Transformation'!$G$425:$G$8425),D1590))</f>
        <v>2001</v>
      </c>
      <c r="F1590">
        <f>IF(ISLOGICAL(D1590),"",E1590-E1589)</f>
        <v>0</v>
      </c>
      <c r="G1590">
        <f>Weighting!$H$6</f>
        <v>1</v>
      </c>
      <c r="H1590">
        <f t="array" ref="H1590">FREQUENCY(IF('Data Transformation'!$B$4:$B$8425=B1587,'Data Transformation'!$G$4:$G$8425),'Bin Analysis'!$B1590)</f>
        <v>2073</v>
      </c>
      <c r="I1590">
        <f>H1590-H1589</f>
        <v>2073</v>
      </c>
      <c r="J1590">
        <f>IF(I1590=0,0,1)</f>
        <v>1</v>
      </c>
      <c r="K1590" t="e">
        <f>J1590*Weighting!$W$6</f>
        <v>#NUM!</v>
      </c>
      <c r="M1590" s="14"/>
    </row>
    <row r="1591" spans="1:25" x14ac:dyDescent="0.25">
      <c r="A1591" s="32" t="str">
        <f>IF(Weighting!$P$7&gt;0,B1591,"")</f>
        <v/>
      </c>
      <c r="B1591" t="e">
        <f>Weighting!$C$7</f>
        <v>#DIV/0!</v>
      </c>
      <c r="C1591" t="e">
        <f>Weighting!$F$7</f>
        <v>#NUM!</v>
      </c>
      <c r="D1591" t="e">
        <f>IF(C1591=1,'Data Transformation'!$G$3+0.5*'Data Transformation'!$W$25,IF(C1592=1,D1592-'Data Transformation'!$W$25,FALSE))</f>
        <v>#NUM!</v>
      </c>
      <c r="E1591">
        <f t="array" ref="E1591">IF(ISLOGICAL(D1591),"",FREQUENCY(IF('Data Transformation'!$B$425:$B$8425='Bin Analysis'!$B1587,'Data Transformation'!$G$425:$G$8425),D1591))</f>
        <v>2001</v>
      </c>
      <c r="F1591">
        <f t="shared" ref="F1591:F1609" si="198">IF(ISLOGICAL(D1591),"",E1591-E1590)</f>
        <v>0</v>
      </c>
      <c r="G1591">
        <f>Weighting!$H$7</f>
        <v>0</v>
      </c>
      <c r="H1591">
        <f t="array" ref="H1591">FREQUENCY(IF('Data Transformation'!$B$4:$B$8425=B1587,'Data Transformation'!$G$4:$G$8425),'Bin Analysis'!$B1591)</f>
        <v>2073</v>
      </c>
      <c r="I1591">
        <f t="shared" ref="I1591:I1609" si="199">H1591-H1590</f>
        <v>0</v>
      </c>
      <c r="J1591">
        <f>IF(I1591=0,0,1)</f>
        <v>0</v>
      </c>
      <c r="K1591">
        <f>J1591*Weighting!$W$7</f>
        <v>0</v>
      </c>
      <c r="M1591" s="14"/>
    </row>
    <row r="1592" spans="1:25" x14ac:dyDescent="0.25">
      <c r="A1592" s="32" t="str">
        <f>IF(Weighting!$P$8&gt;0,B1592,"")</f>
        <v/>
      </c>
      <c r="B1592" t="e">
        <f>Weighting!$C$8</f>
        <v>#DIV/0!</v>
      </c>
      <c r="C1592" t="e">
        <f>Weighting!$F$8</f>
        <v>#NUM!</v>
      </c>
      <c r="D1592" t="e">
        <f>IF(C1592=1,'Data Transformation'!$G$3+0.5*'Data Transformation'!$W$25,IF(C1593=1,D1593-'Data Transformation'!$W$25,FALSE))</f>
        <v>#NUM!</v>
      </c>
      <c r="E1592">
        <f t="array" ref="E1592">IF(ISLOGICAL(D1592),"",FREQUENCY(IF('Data Transformation'!$B$425:$B$8425='Bin Analysis'!$B1587,'Data Transformation'!$G$425:$G$8425),D1592))</f>
        <v>2001</v>
      </c>
      <c r="F1592">
        <f t="shared" si="198"/>
        <v>0</v>
      </c>
      <c r="G1592">
        <f>Weighting!$H$8</f>
        <v>0</v>
      </c>
      <c r="H1592">
        <f t="array" ref="H1592">FREQUENCY(IF('Data Transformation'!$B$4:$B$8425=B1587,'Data Transformation'!$G$4:$G$8425),'Bin Analysis'!$B1592)</f>
        <v>2073</v>
      </c>
      <c r="I1592">
        <f t="shared" si="199"/>
        <v>0</v>
      </c>
      <c r="J1592">
        <f t="shared" ref="J1592:J1609" si="200">IF(I1592=0,0,1)</f>
        <v>0</v>
      </c>
      <c r="K1592">
        <f>J1592*Weighting!$W$8</f>
        <v>0</v>
      </c>
      <c r="M1592" s="14"/>
    </row>
    <row r="1593" spans="1:25" x14ac:dyDescent="0.25">
      <c r="A1593" s="32" t="str">
        <f>IF(Weighting!$P$9&gt;0,B1593,"")</f>
        <v/>
      </c>
      <c r="B1593" s="50" t="e">
        <f>Weighting!$C$9</f>
        <v>#DIV/0!</v>
      </c>
      <c r="C1593" t="e">
        <f>Weighting!$F$9</f>
        <v>#NUM!</v>
      </c>
      <c r="D1593" t="e">
        <f>IF(C1593=1,'Data Transformation'!$G$3+0.5*'Data Transformation'!$W$25,IF(C1594=1,D1594-'Data Transformation'!$W$25,FALSE))</f>
        <v>#NUM!</v>
      </c>
      <c r="E1593">
        <f t="array" ref="E1593">IF(ISLOGICAL(D1593),"",FREQUENCY(IF('Data Transformation'!$B$425:$B$8425='Bin Analysis'!$B1587,'Data Transformation'!$G$425:$G$8425),D1593))</f>
        <v>2001</v>
      </c>
      <c r="F1593">
        <f t="shared" si="198"/>
        <v>0</v>
      </c>
      <c r="G1593">
        <f>Weighting!$H$9</f>
        <v>0</v>
      </c>
      <c r="H1593">
        <f t="array" ref="H1593">FREQUENCY(IF('Data Transformation'!$B$4:$B$8425=B1587,'Data Transformation'!$G$4:$G$8425),'Bin Analysis'!$B1593)</f>
        <v>2073</v>
      </c>
      <c r="I1593">
        <f t="shared" si="199"/>
        <v>0</v>
      </c>
      <c r="J1593">
        <f t="shared" si="200"/>
        <v>0</v>
      </c>
      <c r="K1593">
        <f>J1593*Weighting!$W$9</f>
        <v>0</v>
      </c>
      <c r="M1593" s="14"/>
    </row>
    <row r="1594" spans="1:25" x14ac:dyDescent="0.25">
      <c r="A1594" s="32" t="str">
        <f>IF(Weighting!$P$10&gt;0,B1594,"")</f>
        <v/>
      </c>
      <c r="B1594" t="e">
        <f>Weighting!$C$10</f>
        <v>#DIV/0!</v>
      </c>
      <c r="C1594" t="e">
        <f>Weighting!$F$10</f>
        <v>#NUM!</v>
      </c>
      <c r="D1594" t="e">
        <f>IF(C1594=1,'Data Transformation'!$G$3+0.5*'Data Transformation'!$W$25,IF(C1595=1,D1595-'Data Transformation'!$W$25,FALSE))</f>
        <v>#NUM!</v>
      </c>
      <c r="E1594">
        <f t="array" ref="E1594">IF(ISLOGICAL(D1594),"",FREQUENCY(IF('Data Transformation'!$B$425:$B$8425='Bin Analysis'!$B1587,'Data Transformation'!$G$425:$G$8425),D1594))</f>
        <v>2001</v>
      </c>
      <c r="F1594">
        <f t="shared" si="198"/>
        <v>0</v>
      </c>
      <c r="G1594">
        <f>Weighting!$H$10</f>
        <v>0</v>
      </c>
      <c r="H1594">
        <f t="array" ref="H1594">FREQUENCY(IF('Data Transformation'!$B$4:$B$8425=B1587,'Data Transformation'!$G$4:$G$8425),'Bin Analysis'!$B1594)</f>
        <v>2073</v>
      </c>
      <c r="I1594">
        <f t="shared" si="199"/>
        <v>0</v>
      </c>
      <c r="J1594">
        <f t="shared" si="200"/>
        <v>0</v>
      </c>
      <c r="K1594">
        <f>J1594*Weighting!$W$10</f>
        <v>0</v>
      </c>
      <c r="M1594" s="14"/>
    </row>
    <row r="1595" spans="1:25" x14ac:dyDescent="0.25">
      <c r="A1595" s="32" t="str">
        <f>IF(Weighting!$P$11&gt;0,B1595,"")</f>
        <v/>
      </c>
      <c r="B1595" t="e">
        <f>Weighting!$C$11</f>
        <v>#DIV/0!</v>
      </c>
      <c r="C1595" t="e">
        <f>Weighting!$F$11</f>
        <v>#NUM!</v>
      </c>
      <c r="D1595" t="e">
        <f>IF(C1595=1,'Data Transformation'!$G$3+0.5*'Data Transformation'!$W$25,IF(C1596=1,D1596-'Data Transformation'!$W$25,FALSE))</f>
        <v>#NUM!</v>
      </c>
      <c r="E1595">
        <f t="array" ref="E1595">IF(ISLOGICAL(D1595),"",FREQUENCY(IF('Data Transformation'!$B$425:$B$8425='Bin Analysis'!$B1587,'Data Transformation'!$G$425:$G$8425),D1595))</f>
        <v>2001</v>
      </c>
      <c r="F1595">
        <f t="shared" si="198"/>
        <v>0</v>
      </c>
      <c r="G1595">
        <f>Weighting!$H$11</f>
        <v>0</v>
      </c>
      <c r="H1595">
        <f t="array" ref="H1595">FREQUENCY(IF('Data Transformation'!$B$4:$B$8425=B1587,'Data Transformation'!$G$4:$G$8425),'Bin Analysis'!$B1595)</f>
        <v>2073</v>
      </c>
      <c r="I1595">
        <f t="shared" si="199"/>
        <v>0</v>
      </c>
      <c r="J1595">
        <f t="shared" si="200"/>
        <v>0</v>
      </c>
      <c r="K1595">
        <f>J1595*Weighting!$W$11</f>
        <v>0</v>
      </c>
      <c r="M1595" s="14"/>
    </row>
    <row r="1596" spans="1:25" x14ac:dyDescent="0.25">
      <c r="A1596" s="32" t="str">
        <f>IF(Weighting!$P$12&gt;0,B1596,"")</f>
        <v/>
      </c>
      <c r="B1596" t="e">
        <f>Weighting!$C$12</f>
        <v>#DIV/0!</v>
      </c>
      <c r="C1596" t="e">
        <f>Weighting!$F$12</f>
        <v>#NUM!</v>
      </c>
      <c r="D1596" t="e">
        <f>IF(C1596=1,'Data Transformation'!$G$3+0.5*'Data Transformation'!$W$25,IF(C1597=1,D1597-'Data Transformation'!$W$25,FALSE))</f>
        <v>#NUM!</v>
      </c>
      <c r="E1596">
        <f t="array" ref="E1596">IF(ISLOGICAL(D1596),"",FREQUENCY(IF('Data Transformation'!$B$425:$B$8425='Bin Analysis'!$B1587,'Data Transformation'!$G$425:$G$8425),D1596))</f>
        <v>2001</v>
      </c>
      <c r="F1596">
        <f t="shared" si="198"/>
        <v>0</v>
      </c>
      <c r="G1596">
        <f>Weighting!$H$12</f>
        <v>0</v>
      </c>
      <c r="H1596">
        <f t="array" ref="H1596">FREQUENCY(IF('Data Transformation'!$B$4:$B$8425=B1587,'Data Transformation'!$G$4:$G$8425),'Bin Analysis'!$B1596)</f>
        <v>2073</v>
      </c>
      <c r="I1596">
        <f t="shared" si="199"/>
        <v>0</v>
      </c>
      <c r="J1596">
        <f t="shared" si="200"/>
        <v>0</v>
      </c>
      <c r="K1596">
        <f>J1596*Weighting!$W$12</f>
        <v>0</v>
      </c>
      <c r="M1596" s="14"/>
    </row>
    <row r="1597" spans="1:25" x14ac:dyDescent="0.25">
      <c r="A1597" s="32" t="str">
        <f>IF(Weighting!$P$13&gt;0,B1597,"")</f>
        <v/>
      </c>
      <c r="B1597" t="e">
        <f>Weighting!$C$13</f>
        <v>#DIV/0!</v>
      </c>
      <c r="C1597" t="e">
        <f>Weighting!$F$13</f>
        <v>#NUM!</v>
      </c>
      <c r="D1597" t="e">
        <f>IF(C1597=1,'Data Transformation'!$G$3+0.5*'Data Transformation'!$W$25,IF(C1598=1,D1598-'Data Transformation'!$W$25,FALSE))</f>
        <v>#NUM!</v>
      </c>
      <c r="E1597">
        <f t="array" ref="E1597">IF(ISLOGICAL(D1597),"",FREQUENCY(IF('Data Transformation'!$B$425:$B$8425='Bin Analysis'!$B1587,'Data Transformation'!$G$425:$G$8425),D1597))</f>
        <v>2001</v>
      </c>
      <c r="F1597">
        <f t="shared" si="198"/>
        <v>0</v>
      </c>
      <c r="G1597">
        <f>Weighting!$H$13</f>
        <v>0</v>
      </c>
      <c r="H1597">
        <f t="array" ref="H1597">FREQUENCY(IF('Data Transformation'!$B$4:$B$8425=B1587,'Data Transformation'!$G$4:$G$8425),'Bin Analysis'!$B1597)</f>
        <v>2073</v>
      </c>
      <c r="I1597">
        <f t="shared" si="199"/>
        <v>0</v>
      </c>
      <c r="J1597">
        <f t="shared" si="200"/>
        <v>0</v>
      </c>
      <c r="K1597">
        <f>J1597*Weighting!$W$13</f>
        <v>0</v>
      </c>
      <c r="M1597" s="14"/>
    </row>
    <row r="1598" spans="1:25" x14ac:dyDescent="0.25">
      <c r="A1598" s="32" t="str">
        <f>IF(Weighting!$P$14&gt;0,B1598,"")</f>
        <v/>
      </c>
      <c r="B1598" t="e">
        <f>Weighting!$C$14</f>
        <v>#DIV/0!</v>
      </c>
      <c r="C1598" t="e">
        <f>Weighting!$F$14</f>
        <v>#NUM!</v>
      </c>
      <c r="D1598" t="e">
        <f>IF(C1598=1,'Data Transformation'!$G$3+0.5*'Data Transformation'!$W$25,IF(C1599=1,D1599-'Data Transformation'!$W$25,FALSE))</f>
        <v>#NUM!</v>
      </c>
      <c r="E1598">
        <f t="array" ref="E1598">IF(ISLOGICAL(D1598),"",FREQUENCY(IF('Data Transformation'!$B$425:$B$8425='Bin Analysis'!$B1587,'Data Transformation'!$G$425:$G$8425),D1598))</f>
        <v>2001</v>
      </c>
      <c r="F1598">
        <f t="shared" si="198"/>
        <v>0</v>
      </c>
      <c r="G1598">
        <f>Weighting!$H$14</f>
        <v>0</v>
      </c>
      <c r="H1598">
        <f t="array" ref="H1598">FREQUENCY(IF('Data Transformation'!$B$4:$B$8425=B1587,'Data Transformation'!$G$4:$G$8425),'Bin Analysis'!$B1598)</f>
        <v>2073</v>
      </c>
      <c r="I1598">
        <f t="shared" si="199"/>
        <v>0</v>
      </c>
      <c r="J1598">
        <f t="shared" si="200"/>
        <v>0</v>
      </c>
      <c r="K1598">
        <f>J1598*Weighting!$W$14</f>
        <v>0</v>
      </c>
      <c r="M1598" s="14"/>
    </row>
    <row r="1599" spans="1:25" x14ac:dyDescent="0.25">
      <c r="A1599" s="32" t="str">
        <f>IF(Weighting!$P$15&gt;0,B1599,"")</f>
        <v/>
      </c>
      <c r="B1599" t="e">
        <f>Weighting!$C$15</f>
        <v>#DIV/0!</v>
      </c>
      <c r="C1599" t="e">
        <f>Weighting!$F$15</f>
        <v>#NUM!</v>
      </c>
      <c r="D1599" t="e">
        <f>IF(C1599=1,'Data Transformation'!$G$3+0.5*'Data Transformation'!$W$25,IF(C1600=1,D1600-'Data Transformation'!$W$25,FALSE))</f>
        <v>#NUM!</v>
      </c>
      <c r="E1599">
        <f t="array" ref="E1599">IF(ISLOGICAL(D1599),"",FREQUENCY(IF('Data Transformation'!$B$425:$B$8425='Bin Analysis'!$B1587,'Data Transformation'!$G$425:$G$8425),D1599))</f>
        <v>2001</v>
      </c>
      <c r="F1599">
        <f t="shared" si="198"/>
        <v>0</v>
      </c>
      <c r="G1599">
        <f>Weighting!$H$15</f>
        <v>0</v>
      </c>
      <c r="H1599">
        <f t="array" ref="H1599">FREQUENCY(IF('Data Transformation'!$B$4:$B$8425=B1587,'Data Transformation'!$G$4:$G$8425),'Bin Analysis'!$B1599)</f>
        <v>2073</v>
      </c>
      <c r="I1599">
        <f t="shared" si="199"/>
        <v>0</v>
      </c>
      <c r="J1599">
        <f t="shared" si="200"/>
        <v>0</v>
      </c>
      <c r="K1599">
        <f>J1599*Weighting!$W$15</f>
        <v>0</v>
      </c>
      <c r="M1599" s="14"/>
    </row>
    <row r="1600" spans="1:25" x14ac:dyDescent="0.25">
      <c r="A1600" s="32" t="str">
        <f>IF(Weighting!$P$16&gt;0,B1600,"")</f>
        <v/>
      </c>
      <c r="B1600" t="e">
        <f>Weighting!$C$16</f>
        <v>#DIV/0!</v>
      </c>
      <c r="C1600" t="e">
        <f>Weighting!$F$16</f>
        <v>#NUM!</v>
      </c>
      <c r="D1600" t="e">
        <f>IF(C1600=1,'Data Transformation'!$G$3+0.5*'Data Transformation'!$W$25,IF(C1601=1,D1601-'Data Transformation'!$W$25,FALSE))</f>
        <v>#NUM!</v>
      </c>
      <c r="E1600">
        <f t="array" ref="E1600">IF(ISLOGICAL(D1600),"",FREQUENCY(IF('Data Transformation'!$B$425:$B$8425='Bin Analysis'!$B1587,'Data Transformation'!$G$425:$G$8425),D1600))</f>
        <v>2001</v>
      </c>
      <c r="F1600">
        <f t="shared" si="198"/>
        <v>0</v>
      </c>
      <c r="G1600">
        <f>Weighting!$H$16</f>
        <v>0</v>
      </c>
      <c r="H1600">
        <f t="array" ref="H1600">FREQUENCY(IF('Data Transformation'!$B$4:$B$8425=B1587,'Data Transformation'!$G$4:$G$8425),'Bin Analysis'!$B1600)</f>
        <v>2073</v>
      </c>
      <c r="I1600">
        <f t="shared" si="199"/>
        <v>0</v>
      </c>
      <c r="J1600">
        <f t="shared" si="200"/>
        <v>0</v>
      </c>
      <c r="K1600">
        <f>J1600*Weighting!$W$16</f>
        <v>0</v>
      </c>
      <c r="M1600" s="14"/>
    </row>
    <row r="1601" spans="1:25" x14ac:dyDescent="0.25">
      <c r="A1601" s="32" t="str">
        <f>IF(Weighting!$P$17&gt;0,B1601,"")</f>
        <v/>
      </c>
      <c r="B1601" t="e">
        <f>Weighting!$C$17</f>
        <v>#DIV/0!</v>
      </c>
      <c r="C1601" t="e">
        <f>Weighting!$F$17</f>
        <v>#NUM!</v>
      </c>
      <c r="D1601" t="e">
        <f>IF(C1601=1,'Data Transformation'!$G$3+0.5*'Data Transformation'!$W$25,IF(C1602=1,D1602-'Data Transformation'!$W$25,FALSE))</f>
        <v>#NUM!</v>
      </c>
      <c r="E1601">
        <f t="array" ref="E1601">IF(ISLOGICAL(D1601),"",FREQUENCY(IF('Data Transformation'!$B$425:$B$8425='Bin Analysis'!$B1587,'Data Transformation'!$G$425:$G$8425),D1601))</f>
        <v>2001</v>
      </c>
      <c r="F1601">
        <f t="shared" si="198"/>
        <v>0</v>
      </c>
      <c r="G1601">
        <f>Weighting!$H$17</f>
        <v>0</v>
      </c>
      <c r="H1601">
        <f t="array" ref="H1601">FREQUENCY(IF('Data Transformation'!$B$4:$B$8425=B1587,'Data Transformation'!$G$4:$G$8425),'Bin Analysis'!$B1601)</f>
        <v>2073</v>
      </c>
      <c r="I1601">
        <f t="shared" si="199"/>
        <v>0</v>
      </c>
      <c r="J1601">
        <f t="shared" si="200"/>
        <v>0</v>
      </c>
      <c r="K1601">
        <f>J1601*Weighting!$W$17</f>
        <v>0</v>
      </c>
      <c r="M1601" s="14"/>
    </row>
    <row r="1602" spans="1:25" x14ac:dyDescent="0.25">
      <c r="A1602" s="32" t="str">
        <f>IF(Weighting!$P$18&gt;0,B1602,"")</f>
        <v/>
      </c>
      <c r="B1602" t="e">
        <f>Weighting!$C$18</f>
        <v>#DIV/0!</v>
      </c>
      <c r="C1602" t="e">
        <f>Weighting!$F$18</f>
        <v>#NUM!</v>
      </c>
      <c r="D1602" t="e">
        <f>IF(C1602=1,'Data Transformation'!$G$3+0.5*'Data Transformation'!$W$25,IF(C1603=1,D1603-'Data Transformation'!$W$25,FALSE))</f>
        <v>#NUM!</v>
      </c>
      <c r="E1602">
        <f t="array" ref="E1602">IF(ISLOGICAL(D1602),"",FREQUENCY(IF('Data Transformation'!$B$425:$B$8425='Bin Analysis'!$B1587,'Data Transformation'!$G$425:$G$8425),D1602))</f>
        <v>2001</v>
      </c>
      <c r="F1602">
        <f t="shared" si="198"/>
        <v>0</v>
      </c>
      <c r="G1602">
        <f>Weighting!$H$18</f>
        <v>0</v>
      </c>
      <c r="H1602">
        <f t="array" ref="H1602">FREQUENCY(IF('Data Transformation'!$B$4:$B$8425=B1587,'Data Transformation'!$G$4:$G$8425),'Bin Analysis'!$B1602)</f>
        <v>2073</v>
      </c>
      <c r="I1602">
        <f t="shared" si="199"/>
        <v>0</v>
      </c>
      <c r="J1602">
        <f t="shared" si="200"/>
        <v>0</v>
      </c>
      <c r="K1602">
        <f>J1602*Weighting!$W$18</f>
        <v>0</v>
      </c>
      <c r="M1602" s="14"/>
    </row>
    <row r="1603" spans="1:25" x14ac:dyDescent="0.25">
      <c r="A1603" s="32" t="str">
        <f>IF(Weighting!$P$19&gt;0,B1603,"")</f>
        <v/>
      </c>
      <c r="B1603" t="e">
        <f>Weighting!$C$19</f>
        <v>#DIV/0!</v>
      </c>
      <c r="C1603" t="e">
        <f>Weighting!$F$19</f>
        <v>#NUM!</v>
      </c>
      <c r="D1603" t="e">
        <f>IF(C1603=1,'Data Transformation'!$G$3+0.5*'Data Transformation'!$W$25,IF(C1604=1,D1604-'Data Transformation'!$W$25,FALSE))</f>
        <v>#NUM!</v>
      </c>
      <c r="E1603">
        <f t="array" ref="E1603">IF(ISLOGICAL(D1603),"",FREQUENCY(IF('Data Transformation'!$B$425:$B$8425='Bin Analysis'!$B1587,'Data Transformation'!$G$425:$G$8425),D1603))</f>
        <v>2001</v>
      </c>
      <c r="F1603">
        <f t="shared" si="198"/>
        <v>0</v>
      </c>
      <c r="G1603">
        <f>Weighting!$H$19</f>
        <v>0</v>
      </c>
      <c r="H1603">
        <f t="array" ref="H1603">FREQUENCY(IF('Data Transformation'!$B$4:$B$8425=B1587,'Data Transformation'!$G$4:$G$8425),'Bin Analysis'!$B1603)</f>
        <v>2073</v>
      </c>
      <c r="I1603">
        <f t="shared" si="199"/>
        <v>0</v>
      </c>
      <c r="J1603">
        <f t="shared" si="200"/>
        <v>0</v>
      </c>
      <c r="K1603">
        <f>J1603*Weighting!$W$19</f>
        <v>0</v>
      </c>
      <c r="M1603" s="14"/>
    </row>
    <row r="1604" spans="1:25" x14ac:dyDescent="0.25">
      <c r="A1604" s="32" t="str">
        <f>IF(Weighting!$P$20&gt;0,B1604,"")</f>
        <v/>
      </c>
      <c r="B1604" t="e">
        <f>Weighting!$C$20</f>
        <v>#DIV/0!</v>
      </c>
      <c r="C1604" t="e">
        <f>Weighting!$F$20</f>
        <v>#NUM!</v>
      </c>
      <c r="D1604" t="e">
        <f>IF(C1604=1,'Data Transformation'!$G$3+0.5*'Data Transformation'!$W$25,IF(C1605=1,D1605-'Data Transformation'!$W$25,FALSE))</f>
        <v>#NUM!</v>
      </c>
      <c r="E1604">
        <f t="array" ref="E1604">IF(ISLOGICAL(D1604),"",FREQUENCY(IF('Data Transformation'!$B$425:$B$8425='Bin Analysis'!$B1587,'Data Transformation'!$G$425:$G$8425),D1604))</f>
        <v>2001</v>
      </c>
      <c r="F1604">
        <f t="shared" si="198"/>
        <v>0</v>
      </c>
      <c r="G1604">
        <f>Weighting!$H$20</f>
        <v>0</v>
      </c>
      <c r="H1604">
        <f t="array" ref="H1604">FREQUENCY(IF('Data Transformation'!$B$4:$B$8425=B1587,'Data Transformation'!$G$4:$G$8425),'Bin Analysis'!$B1604)</f>
        <v>2073</v>
      </c>
      <c r="I1604">
        <f t="shared" si="199"/>
        <v>0</v>
      </c>
      <c r="J1604">
        <f t="shared" si="200"/>
        <v>0</v>
      </c>
      <c r="K1604">
        <f>J1604*Weighting!$W$20</f>
        <v>0</v>
      </c>
      <c r="M1604" s="14"/>
    </row>
    <row r="1605" spans="1:25" x14ac:dyDescent="0.25">
      <c r="A1605" s="32" t="str">
        <f>IF(Weighting!$P$21&gt;0,B1605,"")</f>
        <v/>
      </c>
      <c r="B1605" t="e">
        <f>Weighting!$C$21</f>
        <v>#DIV/0!</v>
      </c>
      <c r="C1605" t="e">
        <f>Weighting!$F$21</f>
        <v>#NUM!</v>
      </c>
      <c r="D1605" t="e">
        <f>IF(C1605=1,'Data Transformation'!$G$3+0.5*'Data Transformation'!$W$25,IF(C1606=1,D1606-'Data Transformation'!$W$25,FALSE))</f>
        <v>#NUM!</v>
      </c>
      <c r="E1605">
        <f t="array" ref="E1605">IF(ISLOGICAL(D1605),"",FREQUENCY(IF('Data Transformation'!$B$425:$B$8425='Bin Analysis'!$B1587,'Data Transformation'!$G$425:$G$8425),D1605))</f>
        <v>2001</v>
      </c>
      <c r="F1605">
        <f t="shared" si="198"/>
        <v>0</v>
      </c>
      <c r="G1605">
        <f>Weighting!$H$21</f>
        <v>0</v>
      </c>
      <c r="H1605">
        <f t="array" ref="H1605">FREQUENCY(IF('Data Transformation'!$B$4:$B$8425=B1587,'Data Transformation'!$G$4:$G$8425),'Bin Analysis'!$B1605)</f>
        <v>2073</v>
      </c>
      <c r="I1605">
        <f t="shared" si="199"/>
        <v>0</v>
      </c>
      <c r="J1605">
        <f t="shared" si="200"/>
        <v>0</v>
      </c>
      <c r="K1605">
        <f>J1605*Weighting!$W$21</f>
        <v>0</v>
      </c>
      <c r="M1605" s="14"/>
    </row>
    <row r="1606" spans="1:25" x14ac:dyDescent="0.25">
      <c r="A1606" s="32" t="str">
        <f>IF(Weighting!$P$22&gt;0,B1606,"")</f>
        <v/>
      </c>
      <c r="B1606" t="e">
        <f>Weighting!$C$22</f>
        <v>#DIV/0!</v>
      </c>
      <c r="C1606" t="e">
        <f>Weighting!$F$22</f>
        <v>#NUM!</v>
      </c>
      <c r="D1606" t="e">
        <f>IF(C1606=1,'Data Transformation'!$G$3+0.5*'Data Transformation'!$W$25,IF(C1607=1,D1607-'Data Transformation'!$W$25,FALSE))</f>
        <v>#NUM!</v>
      </c>
      <c r="E1606">
        <f t="array" ref="E1606">IF(ISLOGICAL(D1606),"",FREQUENCY(IF('Data Transformation'!$B$425:$B$8425='Bin Analysis'!$B1587,'Data Transformation'!$G$425:$G$8425),D1606))</f>
        <v>2001</v>
      </c>
      <c r="F1606">
        <f t="shared" si="198"/>
        <v>0</v>
      </c>
      <c r="G1606">
        <f>Weighting!$H$22</f>
        <v>0</v>
      </c>
      <c r="H1606">
        <f t="array" ref="H1606">FREQUENCY(IF('Data Transformation'!$B$4:$B$8425=B1587,'Data Transformation'!$G$4:$G$8425),'Bin Analysis'!$B1606)</f>
        <v>2073</v>
      </c>
      <c r="I1606">
        <f t="shared" si="199"/>
        <v>0</v>
      </c>
      <c r="J1606">
        <f t="shared" si="200"/>
        <v>0</v>
      </c>
      <c r="K1606">
        <f>J1606*Weighting!$W$22</f>
        <v>0</v>
      </c>
      <c r="M1606" s="14"/>
    </row>
    <row r="1607" spans="1:25" x14ac:dyDescent="0.25">
      <c r="A1607" s="32" t="str">
        <f>IF(Weighting!$P$23&gt;0,B1607,"")</f>
        <v/>
      </c>
      <c r="B1607" t="e">
        <f>Weighting!$C$23</f>
        <v>#DIV/0!</v>
      </c>
      <c r="C1607" t="e">
        <f>Weighting!$F$23</f>
        <v>#NUM!</v>
      </c>
      <c r="D1607" t="e">
        <f>IF(C1607=1,'Data Transformation'!$G$3+0.5*'Data Transformation'!$W$25,IF(C1608=1,D1608-'Data Transformation'!$W$25,FALSE))</f>
        <v>#NUM!</v>
      </c>
      <c r="E1607">
        <f t="array" ref="E1607">IF(ISLOGICAL(D1607),"",FREQUENCY(IF('Data Transformation'!$B$425:$B$8425='Bin Analysis'!$B1587,'Data Transformation'!$G$425:$G$8425),D1607))</f>
        <v>2001</v>
      </c>
      <c r="F1607">
        <f t="shared" si="198"/>
        <v>0</v>
      </c>
      <c r="G1607">
        <f>Weighting!$H$23</f>
        <v>0</v>
      </c>
      <c r="H1607">
        <f t="array" ref="H1607">FREQUENCY(IF('Data Transformation'!$B$4:$B$8425=B1587,'Data Transformation'!$G$4:$G$8425),'Bin Analysis'!$B1607)</f>
        <v>2073</v>
      </c>
      <c r="I1607">
        <f t="shared" si="199"/>
        <v>0</v>
      </c>
      <c r="J1607">
        <f t="shared" si="200"/>
        <v>0</v>
      </c>
      <c r="K1607">
        <f>J1607*Weighting!$W$23</f>
        <v>0</v>
      </c>
      <c r="M1607" s="14"/>
    </row>
    <row r="1608" spans="1:25" x14ac:dyDescent="0.25">
      <c r="A1608" s="32" t="str">
        <f>IF(Weighting!$P$24&gt;0,B1608,"")</f>
        <v/>
      </c>
      <c r="B1608" t="e">
        <f>Weighting!$C$24</f>
        <v>#DIV/0!</v>
      </c>
      <c r="C1608" t="e">
        <f>Weighting!$F$24</f>
        <v>#NUM!</v>
      </c>
      <c r="D1608" t="e">
        <f>IF(C1608=1,'Data Transformation'!$G$3+0.5*'Data Transformation'!$W$25,IF(C1609=1,D1609-'Data Transformation'!$W$25,FALSE))</f>
        <v>#NUM!</v>
      </c>
      <c r="E1608">
        <f t="array" ref="E1608">IF(ISLOGICAL(D1608),"",FREQUENCY(IF('Data Transformation'!$B$425:$B$8425='Bin Analysis'!$B1587,'Data Transformation'!$G$425:$G$8425),D1608))</f>
        <v>2001</v>
      </c>
      <c r="F1608">
        <f t="shared" si="198"/>
        <v>0</v>
      </c>
      <c r="G1608">
        <f>Weighting!$H$24</f>
        <v>0</v>
      </c>
      <c r="H1608">
        <f t="array" ref="H1608">FREQUENCY(IF('Data Transformation'!$B$4:$B$8425=B1587,'Data Transformation'!$G$4:$G$8425),'Bin Analysis'!$B1608)</f>
        <v>2073</v>
      </c>
      <c r="I1608">
        <f t="shared" si="199"/>
        <v>0</v>
      </c>
      <c r="J1608">
        <f t="shared" si="200"/>
        <v>0</v>
      </c>
      <c r="K1608">
        <f>J1608*Weighting!$W$24</f>
        <v>0</v>
      </c>
      <c r="M1608" s="14"/>
    </row>
    <row r="1609" spans="1:25" x14ac:dyDescent="0.25">
      <c r="A1609" s="32" t="str">
        <f>IF(Weighting!$P$25&gt;0,B1609,"")</f>
        <v/>
      </c>
      <c r="B1609" t="e">
        <f>Weighting!$C$25</f>
        <v>#DIV/0!</v>
      </c>
      <c r="C1609" t="e">
        <f>Weighting!$F$25</f>
        <v>#NUM!</v>
      </c>
      <c r="D1609" t="e">
        <f>IF(C1609=1,'Data Transformation'!$G$3+0.5*'Data Transformation'!$W$25,IF(C1610=1,D1610-'Data Transformation'!$W$25,FALSE))</f>
        <v>#NUM!</v>
      </c>
      <c r="E1609">
        <f t="array" ref="E1609">IF(ISLOGICAL(D1609),"",FREQUENCY(IF('Data Transformation'!$B$425:$B$8425='Bin Analysis'!$B1587,'Data Transformation'!$G$425:$G$8425),D1609))</f>
        <v>2001</v>
      </c>
      <c r="F1609">
        <f t="shared" si="198"/>
        <v>0</v>
      </c>
      <c r="G1609">
        <f>Weighting!$H$25</f>
        <v>0</v>
      </c>
      <c r="H1609">
        <f t="array" ref="H1609">FREQUENCY(IF('Data Transformation'!$B$4:$B$8425=B1587,'Data Transformation'!$G$4:$G$8425),'Bin Analysis'!$B1609)</f>
        <v>2073</v>
      </c>
      <c r="I1609">
        <f t="shared" si="199"/>
        <v>0</v>
      </c>
      <c r="J1609">
        <f t="shared" si="200"/>
        <v>0</v>
      </c>
      <c r="K1609">
        <f>J1609*Weighting!$W$25</f>
        <v>0</v>
      </c>
      <c r="M1609" s="14"/>
    </row>
    <row r="1610" spans="1:25" x14ac:dyDescent="0.25">
      <c r="O1610"/>
      <c r="P1610"/>
      <c r="Q1610"/>
      <c r="R1610"/>
    </row>
    <row r="1611" spans="1:25" ht="23.25" x14ac:dyDescent="0.35">
      <c r="A1611" s="21" t="s">
        <v>0</v>
      </c>
      <c r="B1611" s="21" t="str">
        <f>IFERROR(VLOOKUP(C1611,'Data Transformation'!$L$6:$M$426,2,FALSE),"")</f>
        <v/>
      </c>
      <c r="C1611" s="21">
        <f>C1587+1</f>
        <v>67</v>
      </c>
      <c r="D1611" s="21"/>
      <c r="E1611" s="21"/>
      <c r="F1611" s="21"/>
      <c r="G1611" s="21"/>
      <c r="H1611" s="22"/>
      <c r="I1611" s="22"/>
      <c r="J1611" s="22"/>
      <c r="K1611" s="21"/>
      <c r="L1611" s="21" t="str">
        <f>B1611</f>
        <v/>
      </c>
      <c r="M1611" s="23" t="e">
        <f>INDEX('Data Transformation'!$O$4:$O$424,MATCH($B1611,'Data Transformation'!$M$4:$M$424,0),MATCH($M$2,'Data Transformation'!$O$3,0))</f>
        <v>#N/A</v>
      </c>
      <c r="N1611" s="27" t="e">
        <f>IF('Input and Summary Results'!$J$16="minimum",'Bin Analysis'!X1612/(M1611-1),'Bin Analysis'!Y1611/('Bin Analysis'!M1611-1))</f>
        <v>#N/A</v>
      </c>
      <c r="O1611" s="27" t="e">
        <f>IF(M1611=FALSE,NA(),(VLOOKUP(1,C1614:K1633,4,FALSE))/(M1611-1))</f>
        <v>#N/A</v>
      </c>
      <c r="P1611" s="27" t="e">
        <f>IF(M1611=FALSE,NA(),SUM(J1614:J1633)/Weighting!$S$5)</f>
        <v>#N/A</v>
      </c>
      <c r="Q1611" s="27" t="e">
        <f>IF(M1611=FALSE,NA(),SUM(K1614:K1633)/Weighting!$S$6)</f>
        <v>#N/A</v>
      </c>
      <c r="R1611" s="27" t="e">
        <f>IF(M1611=FALSE,NA(),(VLOOKUP(1,G1614:K1633,3,FALSE))/(M1611-1))</f>
        <v>#N/A</v>
      </c>
      <c r="S1611" s="22" t="e">
        <f>IF(M1611=FALSE,NA(),IF(SUM(J1614:J1633)=2,"yes","no"))</f>
        <v>#N/A</v>
      </c>
      <c r="X1611" s="2" cm="2">
        <f t="array" ref="X1611:X1612">FREQUENCY(IF('Data Transformation'!$B$425:$B$6424='Bin Analysis'!L1611,'Data Transformation'!$G$425:$G$6424),'Data Transformation'!$U$11)</f>
        <v>0</v>
      </c>
      <c r="Y1611" s="2" cm="2">
        <f t="array" ref="Y1611:Y1612">FREQUENCY(IF('Data Transformation'!$B$425:$B$6424='Bin Analysis'!L1611,'Data Transformation'!$G$425:$G$6424),'Data Transformation'!$U$12)</f>
        <v>0</v>
      </c>
    </row>
    <row r="1612" spans="1:25" x14ac:dyDescent="0.25">
      <c r="A1612" s="14" t="s">
        <v>67</v>
      </c>
      <c r="B1612" t="s">
        <v>47</v>
      </c>
      <c r="C1612" t="s">
        <v>5</v>
      </c>
      <c r="D1612" t="s">
        <v>98</v>
      </c>
      <c r="E1612" t="s">
        <v>99</v>
      </c>
      <c r="F1612" t="s">
        <v>100</v>
      </c>
      <c r="G1612" t="s">
        <v>69</v>
      </c>
      <c r="H1612" t="s">
        <v>31</v>
      </c>
      <c r="I1612" t="s">
        <v>32</v>
      </c>
      <c r="J1612" t="s">
        <v>46</v>
      </c>
      <c r="K1612" s="14" t="s">
        <v>45</v>
      </c>
      <c r="M1612" s="14"/>
      <c r="X1612" s="2">
        <v>0</v>
      </c>
      <c r="Y1612" s="2">
        <v>0</v>
      </c>
    </row>
    <row r="1613" spans="1:25" x14ac:dyDescent="0.25">
      <c r="A1613" s="32"/>
      <c r="D1613" t="e">
        <f>IF(C1613=1,'Data Transformation'!$G$3+0.5*'Data Transformation'!$W$25,IF(C1614=1,D1614-'Data Transformation'!$W$25,FALSE))</f>
        <v>#NUM!</v>
      </c>
      <c r="E1613">
        <f t="array" ref="E1613">IF(ISLOGICAL(D1613),"",FREQUENCY(IF('Data Transformation'!$B$425:$B$8425='Bin Analysis'!$B1611,'Data Transformation'!$G$425:$G$8425),D1613))</f>
        <v>2001</v>
      </c>
      <c r="F1613" t="e">
        <f>IF(ISLOGICAL(D1613),"",E1613-E1612)</f>
        <v>#VALUE!</v>
      </c>
      <c r="M1613" s="14"/>
    </row>
    <row r="1614" spans="1:25" x14ac:dyDescent="0.25">
      <c r="A1614" s="32" t="e">
        <f>IF(Weighting!$P$6&gt;0,B1614,"")</f>
        <v>#NUM!</v>
      </c>
      <c r="B1614" t="e">
        <f>Weighting!$C$6</f>
        <v>#DIV/0!</v>
      </c>
      <c r="C1614" t="e">
        <f>Weighting!$F$6</f>
        <v>#NUM!</v>
      </c>
      <c r="D1614" t="e">
        <f>IF(C1614=1,'Data Transformation'!$G$3+0.5*'Data Transformation'!$W$25,IF(C1615=1,D1615-'Data Transformation'!$W$25,FALSE))</f>
        <v>#NUM!</v>
      </c>
      <c r="E1614">
        <f t="array" ref="E1614">IF(ISLOGICAL(D1614),"",FREQUENCY(IF('Data Transformation'!$B$425:$B$8425='Bin Analysis'!$B1611,'Data Transformation'!$G$425:$G$8425),D1614))</f>
        <v>2001</v>
      </c>
      <c r="F1614">
        <f>IF(ISLOGICAL(D1614),"",E1614-E1613)</f>
        <v>0</v>
      </c>
      <c r="G1614">
        <f>Weighting!$H$6</f>
        <v>1</v>
      </c>
      <c r="H1614">
        <f t="array" ref="H1614">FREQUENCY(IF('Data Transformation'!$B$4:$B$8425=B1611,'Data Transformation'!$G$4:$G$8425),'Bin Analysis'!$B1614)</f>
        <v>2073</v>
      </c>
      <c r="I1614">
        <f>H1614-H1613</f>
        <v>2073</v>
      </c>
      <c r="J1614">
        <f>IF(I1614=0,0,1)</f>
        <v>1</v>
      </c>
      <c r="K1614" t="e">
        <f>J1614*Weighting!$W$6</f>
        <v>#NUM!</v>
      </c>
      <c r="M1614" s="14"/>
    </row>
    <row r="1615" spans="1:25" x14ac:dyDescent="0.25">
      <c r="A1615" s="32" t="str">
        <f>IF(Weighting!$P$7&gt;0,B1615,"")</f>
        <v/>
      </c>
      <c r="B1615" t="e">
        <f>Weighting!$C$7</f>
        <v>#DIV/0!</v>
      </c>
      <c r="C1615" t="e">
        <f>Weighting!$F$7</f>
        <v>#NUM!</v>
      </c>
      <c r="D1615" t="e">
        <f>IF(C1615=1,'Data Transformation'!$G$3+0.5*'Data Transformation'!$W$25,IF(C1616=1,D1616-'Data Transformation'!$W$25,FALSE))</f>
        <v>#NUM!</v>
      </c>
      <c r="E1615">
        <f t="array" ref="E1615">IF(ISLOGICAL(D1615),"",FREQUENCY(IF('Data Transformation'!$B$425:$B$8425='Bin Analysis'!$B1611,'Data Transformation'!$G$425:$G$8425),D1615))</f>
        <v>2001</v>
      </c>
      <c r="F1615">
        <f t="shared" ref="F1615:F1633" si="201">IF(ISLOGICAL(D1615),"",E1615-E1614)</f>
        <v>0</v>
      </c>
      <c r="G1615">
        <f>Weighting!$H$7</f>
        <v>0</v>
      </c>
      <c r="H1615">
        <f t="array" ref="H1615">FREQUENCY(IF('Data Transformation'!$B$4:$B$8425=B1611,'Data Transformation'!$G$4:$G$8425),'Bin Analysis'!$B1615)</f>
        <v>2073</v>
      </c>
      <c r="I1615">
        <f t="shared" ref="I1615:I1633" si="202">H1615-H1614</f>
        <v>0</v>
      </c>
      <c r="J1615">
        <f>IF(I1615=0,0,1)</f>
        <v>0</v>
      </c>
      <c r="K1615">
        <f>J1615*Weighting!$W$7</f>
        <v>0</v>
      </c>
      <c r="M1615" s="14"/>
    </row>
    <row r="1616" spans="1:25" x14ac:dyDescent="0.25">
      <c r="A1616" s="32" t="str">
        <f>IF(Weighting!$P$8&gt;0,B1616,"")</f>
        <v/>
      </c>
      <c r="B1616" t="e">
        <f>Weighting!$C$8</f>
        <v>#DIV/0!</v>
      </c>
      <c r="C1616" t="e">
        <f>Weighting!$F$8</f>
        <v>#NUM!</v>
      </c>
      <c r="D1616" t="e">
        <f>IF(C1616=1,'Data Transformation'!$G$3+0.5*'Data Transformation'!$W$25,IF(C1617=1,D1617-'Data Transformation'!$W$25,FALSE))</f>
        <v>#NUM!</v>
      </c>
      <c r="E1616">
        <f t="array" ref="E1616">IF(ISLOGICAL(D1616),"",FREQUENCY(IF('Data Transformation'!$B$425:$B$8425='Bin Analysis'!$B1611,'Data Transformation'!$G$425:$G$8425),D1616))</f>
        <v>2001</v>
      </c>
      <c r="F1616">
        <f t="shared" si="201"/>
        <v>0</v>
      </c>
      <c r="G1616">
        <f>Weighting!$H$8</f>
        <v>0</v>
      </c>
      <c r="H1616">
        <f t="array" ref="H1616">FREQUENCY(IF('Data Transformation'!$B$4:$B$8425=B1611,'Data Transformation'!$G$4:$G$8425),'Bin Analysis'!$B1616)</f>
        <v>2073</v>
      </c>
      <c r="I1616">
        <f t="shared" si="202"/>
        <v>0</v>
      </c>
      <c r="J1616">
        <f t="shared" ref="J1616:J1633" si="203">IF(I1616=0,0,1)</f>
        <v>0</v>
      </c>
      <c r="K1616">
        <f>J1616*Weighting!$W$8</f>
        <v>0</v>
      </c>
      <c r="M1616" s="14"/>
    </row>
    <row r="1617" spans="1:13" x14ac:dyDescent="0.25">
      <c r="A1617" s="32" t="str">
        <f>IF(Weighting!$P$9&gt;0,B1617,"")</f>
        <v/>
      </c>
      <c r="B1617" s="50" t="e">
        <f>Weighting!$C$9</f>
        <v>#DIV/0!</v>
      </c>
      <c r="C1617" t="e">
        <f>Weighting!$F$9</f>
        <v>#NUM!</v>
      </c>
      <c r="D1617" t="e">
        <f>IF(C1617=1,'Data Transformation'!$G$3+0.5*'Data Transformation'!$W$25,IF(C1618=1,D1618-'Data Transformation'!$W$25,FALSE))</f>
        <v>#NUM!</v>
      </c>
      <c r="E1617">
        <f t="array" ref="E1617">IF(ISLOGICAL(D1617),"",FREQUENCY(IF('Data Transformation'!$B$425:$B$8425='Bin Analysis'!$B1611,'Data Transformation'!$G$425:$G$8425),D1617))</f>
        <v>2001</v>
      </c>
      <c r="F1617">
        <f t="shared" si="201"/>
        <v>0</v>
      </c>
      <c r="G1617">
        <f>Weighting!$H$9</f>
        <v>0</v>
      </c>
      <c r="H1617">
        <f t="array" ref="H1617">FREQUENCY(IF('Data Transformation'!$B$4:$B$8425=B1611,'Data Transformation'!$G$4:$G$8425),'Bin Analysis'!$B1617)</f>
        <v>2073</v>
      </c>
      <c r="I1617">
        <f t="shared" si="202"/>
        <v>0</v>
      </c>
      <c r="J1617">
        <f t="shared" si="203"/>
        <v>0</v>
      </c>
      <c r="K1617">
        <f>J1617*Weighting!$W$9</f>
        <v>0</v>
      </c>
      <c r="M1617" s="14"/>
    </row>
    <row r="1618" spans="1:13" x14ac:dyDescent="0.25">
      <c r="A1618" s="32" t="str">
        <f>IF(Weighting!$P$10&gt;0,B1618,"")</f>
        <v/>
      </c>
      <c r="B1618" t="e">
        <f>Weighting!$C$10</f>
        <v>#DIV/0!</v>
      </c>
      <c r="C1618" t="e">
        <f>Weighting!$F$10</f>
        <v>#NUM!</v>
      </c>
      <c r="D1618" t="e">
        <f>IF(C1618=1,'Data Transformation'!$G$3+0.5*'Data Transformation'!$W$25,IF(C1619=1,D1619-'Data Transformation'!$W$25,FALSE))</f>
        <v>#NUM!</v>
      </c>
      <c r="E1618">
        <f t="array" ref="E1618">IF(ISLOGICAL(D1618),"",FREQUENCY(IF('Data Transformation'!$B$425:$B$8425='Bin Analysis'!$B1611,'Data Transformation'!$G$425:$G$8425),D1618))</f>
        <v>2001</v>
      </c>
      <c r="F1618">
        <f t="shared" si="201"/>
        <v>0</v>
      </c>
      <c r="G1618">
        <f>Weighting!$H$10</f>
        <v>0</v>
      </c>
      <c r="H1618">
        <f t="array" ref="H1618">FREQUENCY(IF('Data Transformation'!$B$4:$B$8425=B1611,'Data Transformation'!$G$4:$G$8425),'Bin Analysis'!$B1618)</f>
        <v>2073</v>
      </c>
      <c r="I1618">
        <f t="shared" si="202"/>
        <v>0</v>
      </c>
      <c r="J1618">
        <f t="shared" si="203"/>
        <v>0</v>
      </c>
      <c r="K1618">
        <f>J1618*Weighting!$W$10</f>
        <v>0</v>
      </c>
      <c r="M1618" s="14"/>
    </row>
    <row r="1619" spans="1:13" x14ac:dyDescent="0.25">
      <c r="A1619" s="32" t="str">
        <f>IF(Weighting!$P$11&gt;0,B1619,"")</f>
        <v/>
      </c>
      <c r="B1619" t="e">
        <f>Weighting!$C$11</f>
        <v>#DIV/0!</v>
      </c>
      <c r="C1619" t="e">
        <f>Weighting!$F$11</f>
        <v>#NUM!</v>
      </c>
      <c r="D1619" t="e">
        <f>IF(C1619=1,'Data Transformation'!$G$3+0.5*'Data Transformation'!$W$25,IF(C1620=1,D1620-'Data Transformation'!$W$25,FALSE))</f>
        <v>#NUM!</v>
      </c>
      <c r="E1619">
        <f t="array" ref="E1619">IF(ISLOGICAL(D1619),"",FREQUENCY(IF('Data Transformation'!$B$425:$B$8425='Bin Analysis'!$B1611,'Data Transformation'!$G$425:$G$8425),D1619))</f>
        <v>2001</v>
      </c>
      <c r="F1619">
        <f t="shared" si="201"/>
        <v>0</v>
      </c>
      <c r="G1619">
        <f>Weighting!$H$11</f>
        <v>0</v>
      </c>
      <c r="H1619">
        <f t="array" ref="H1619">FREQUENCY(IF('Data Transformation'!$B$4:$B$8425=B1611,'Data Transformation'!$G$4:$G$8425),'Bin Analysis'!$B1619)</f>
        <v>2073</v>
      </c>
      <c r="I1619">
        <f t="shared" si="202"/>
        <v>0</v>
      </c>
      <c r="J1619">
        <f t="shared" si="203"/>
        <v>0</v>
      </c>
      <c r="K1619">
        <f>J1619*Weighting!$W$11</f>
        <v>0</v>
      </c>
      <c r="M1619" s="14"/>
    </row>
    <row r="1620" spans="1:13" x14ac:dyDescent="0.25">
      <c r="A1620" s="32" t="str">
        <f>IF(Weighting!$P$12&gt;0,B1620,"")</f>
        <v/>
      </c>
      <c r="B1620" t="e">
        <f>Weighting!$C$12</f>
        <v>#DIV/0!</v>
      </c>
      <c r="C1620" t="e">
        <f>Weighting!$F$12</f>
        <v>#NUM!</v>
      </c>
      <c r="D1620" t="e">
        <f>IF(C1620=1,'Data Transformation'!$G$3+0.5*'Data Transformation'!$W$25,IF(C1621=1,D1621-'Data Transformation'!$W$25,FALSE))</f>
        <v>#NUM!</v>
      </c>
      <c r="E1620">
        <f t="array" ref="E1620">IF(ISLOGICAL(D1620),"",FREQUENCY(IF('Data Transformation'!$B$425:$B$8425='Bin Analysis'!$B1611,'Data Transformation'!$G$425:$G$8425),D1620))</f>
        <v>2001</v>
      </c>
      <c r="F1620">
        <f t="shared" si="201"/>
        <v>0</v>
      </c>
      <c r="G1620">
        <f>Weighting!$H$12</f>
        <v>0</v>
      </c>
      <c r="H1620">
        <f t="array" ref="H1620">FREQUENCY(IF('Data Transformation'!$B$4:$B$8425=B1611,'Data Transformation'!$G$4:$G$8425),'Bin Analysis'!$B1620)</f>
        <v>2073</v>
      </c>
      <c r="I1620">
        <f t="shared" si="202"/>
        <v>0</v>
      </c>
      <c r="J1620">
        <f t="shared" si="203"/>
        <v>0</v>
      </c>
      <c r="K1620">
        <f>J1620*Weighting!$W$12</f>
        <v>0</v>
      </c>
      <c r="M1620" s="14"/>
    </row>
    <row r="1621" spans="1:13" x14ac:dyDescent="0.25">
      <c r="A1621" s="32" t="str">
        <f>IF(Weighting!$P$13&gt;0,B1621,"")</f>
        <v/>
      </c>
      <c r="B1621" t="e">
        <f>Weighting!$C$13</f>
        <v>#DIV/0!</v>
      </c>
      <c r="C1621" t="e">
        <f>Weighting!$F$13</f>
        <v>#NUM!</v>
      </c>
      <c r="D1621" t="e">
        <f>IF(C1621=1,'Data Transformation'!$G$3+0.5*'Data Transformation'!$W$25,IF(C1622=1,D1622-'Data Transformation'!$W$25,FALSE))</f>
        <v>#NUM!</v>
      </c>
      <c r="E1621">
        <f t="array" ref="E1621">IF(ISLOGICAL(D1621),"",FREQUENCY(IF('Data Transformation'!$B$425:$B$8425='Bin Analysis'!$B1611,'Data Transformation'!$G$425:$G$8425),D1621))</f>
        <v>2001</v>
      </c>
      <c r="F1621">
        <f t="shared" si="201"/>
        <v>0</v>
      </c>
      <c r="G1621">
        <f>Weighting!$H$13</f>
        <v>0</v>
      </c>
      <c r="H1621">
        <f t="array" ref="H1621">FREQUENCY(IF('Data Transformation'!$B$4:$B$8425=B1611,'Data Transformation'!$G$4:$G$8425),'Bin Analysis'!$B1621)</f>
        <v>2073</v>
      </c>
      <c r="I1621">
        <f t="shared" si="202"/>
        <v>0</v>
      </c>
      <c r="J1621">
        <f t="shared" si="203"/>
        <v>0</v>
      </c>
      <c r="K1621">
        <f>J1621*Weighting!$W$13</f>
        <v>0</v>
      </c>
      <c r="M1621" s="14"/>
    </row>
    <row r="1622" spans="1:13" x14ac:dyDescent="0.25">
      <c r="A1622" s="32" t="str">
        <f>IF(Weighting!$P$14&gt;0,B1622,"")</f>
        <v/>
      </c>
      <c r="B1622" t="e">
        <f>Weighting!$C$14</f>
        <v>#DIV/0!</v>
      </c>
      <c r="C1622" t="e">
        <f>Weighting!$F$14</f>
        <v>#NUM!</v>
      </c>
      <c r="D1622" t="e">
        <f>IF(C1622=1,'Data Transformation'!$G$3+0.5*'Data Transformation'!$W$25,IF(C1623=1,D1623-'Data Transformation'!$W$25,FALSE))</f>
        <v>#NUM!</v>
      </c>
      <c r="E1622">
        <f t="array" ref="E1622">IF(ISLOGICAL(D1622),"",FREQUENCY(IF('Data Transformation'!$B$425:$B$8425='Bin Analysis'!$B1611,'Data Transformation'!$G$425:$G$8425),D1622))</f>
        <v>2001</v>
      </c>
      <c r="F1622">
        <f t="shared" si="201"/>
        <v>0</v>
      </c>
      <c r="G1622">
        <f>Weighting!$H$14</f>
        <v>0</v>
      </c>
      <c r="H1622">
        <f t="array" ref="H1622">FREQUENCY(IF('Data Transformation'!$B$4:$B$8425=B1611,'Data Transformation'!$G$4:$G$8425),'Bin Analysis'!$B1622)</f>
        <v>2073</v>
      </c>
      <c r="I1622">
        <f t="shared" si="202"/>
        <v>0</v>
      </c>
      <c r="J1622">
        <f t="shared" si="203"/>
        <v>0</v>
      </c>
      <c r="K1622">
        <f>J1622*Weighting!$W$14</f>
        <v>0</v>
      </c>
      <c r="M1622" s="14"/>
    </row>
    <row r="1623" spans="1:13" x14ac:dyDescent="0.25">
      <c r="A1623" s="32" t="str">
        <f>IF(Weighting!$P$15&gt;0,B1623,"")</f>
        <v/>
      </c>
      <c r="B1623" t="e">
        <f>Weighting!$C$15</f>
        <v>#DIV/0!</v>
      </c>
      <c r="C1623" t="e">
        <f>Weighting!$F$15</f>
        <v>#NUM!</v>
      </c>
      <c r="D1623" t="e">
        <f>IF(C1623=1,'Data Transformation'!$G$3+0.5*'Data Transformation'!$W$25,IF(C1624=1,D1624-'Data Transformation'!$W$25,FALSE))</f>
        <v>#NUM!</v>
      </c>
      <c r="E1623">
        <f t="array" ref="E1623">IF(ISLOGICAL(D1623),"",FREQUENCY(IF('Data Transformation'!$B$425:$B$8425='Bin Analysis'!$B1611,'Data Transformation'!$G$425:$G$8425),D1623))</f>
        <v>2001</v>
      </c>
      <c r="F1623">
        <f t="shared" si="201"/>
        <v>0</v>
      </c>
      <c r="G1623">
        <f>Weighting!$H$15</f>
        <v>0</v>
      </c>
      <c r="H1623">
        <f t="array" ref="H1623">FREQUENCY(IF('Data Transformation'!$B$4:$B$8425=B1611,'Data Transformation'!$G$4:$G$8425),'Bin Analysis'!$B1623)</f>
        <v>2073</v>
      </c>
      <c r="I1623">
        <f t="shared" si="202"/>
        <v>0</v>
      </c>
      <c r="J1623">
        <f t="shared" si="203"/>
        <v>0</v>
      </c>
      <c r="K1623">
        <f>J1623*Weighting!$W$15</f>
        <v>0</v>
      </c>
      <c r="M1623" s="14"/>
    </row>
    <row r="1624" spans="1:13" x14ac:dyDescent="0.25">
      <c r="A1624" s="32" t="str">
        <f>IF(Weighting!$P$16&gt;0,B1624,"")</f>
        <v/>
      </c>
      <c r="B1624" t="e">
        <f>Weighting!$C$16</f>
        <v>#DIV/0!</v>
      </c>
      <c r="C1624" t="e">
        <f>Weighting!$F$16</f>
        <v>#NUM!</v>
      </c>
      <c r="D1624" t="e">
        <f>IF(C1624=1,'Data Transformation'!$G$3+0.5*'Data Transformation'!$W$25,IF(C1625=1,D1625-'Data Transformation'!$W$25,FALSE))</f>
        <v>#NUM!</v>
      </c>
      <c r="E1624">
        <f t="array" ref="E1624">IF(ISLOGICAL(D1624),"",FREQUENCY(IF('Data Transformation'!$B$425:$B$8425='Bin Analysis'!$B1611,'Data Transformation'!$G$425:$G$8425),D1624))</f>
        <v>2001</v>
      </c>
      <c r="F1624">
        <f t="shared" si="201"/>
        <v>0</v>
      </c>
      <c r="G1624">
        <f>Weighting!$H$16</f>
        <v>0</v>
      </c>
      <c r="H1624">
        <f t="array" ref="H1624">FREQUENCY(IF('Data Transformation'!$B$4:$B$8425=B1611,'Data Transformation'!$G$4:$G$8425),'Bin Analysis'!$B1624)</f>
        <v>2073</v>
      </c>
      <c r="I1624">
        <f t="shared" si="202"/>
        <v>0</v>
      </c>
      <c r="J1624">
        <f t="shared" si="203"/>
        <v>0</v>
      </c>
      <c r="K1624">
        <f>J1624*Weighting!$W$16</f>
        <v>0</v>
      </c>
      <c r="M1624" s="14"/>
    </row>
    <row r="1625" spans="1:13" x14ac:dyDescent="0.25">
      <c r="A1625" s="32" t="str">
        <f>IF(Weighting!$P$17&gt;0,B1625,"")</f>
        <v/>
      </c>
      <c r="B1625" t="e">
        <f>Weighting!$C$17</f>
        <v>#DIV/0!</v>
      </c>
      <c r="C1625" t="e">
        <f>Weighting!$F$17</f>
        <v>#NUM!</v>
      </c>
      <c r="D1625" t="e">
        <f>IF(C1625=1,'Data Transformation'!$G$3+0.5*'Data Transformation'!$W$25,IF(C1626=1,D1626-'Data Transformation'!$W$25,FALSE))</f>
        <v>#NUM!</v>
      </c>
      <c r="E1625">
        <f t="array" ref="E1625">IF(ISLOGICAL(D1625),"",FREQUENCY(IF('Data Transformation'!$B$425:$B$8425='Bin Analysis'!$B1611,'Data Transformation'!$G$425:$G$8425),D1625))</f>
        <v>2001</v>
      </c>
      <c r="F1625">
        <f t="shared" si="201"/>
        <v>0</v>
      </c>
      <c r="G1625">
        <f>Weighting!$H$17</f>
        <v>0</v>
      </c>
      <c r="H1625">
        <f t="array" ref="H1625">FREQUENCY(IF('Data Transformation'!$B$4:$B$8425=B1611,'Data Transformation'!$G$4:$G$8425),'Bin Analysis'!$B1625)</f>
        <v>2073</v>
      </c>
      <c r="I1625">
        <f t="shared" si="202"/>
        <v>0</v>
      </c>
      <c r="J1625">
        <f t="shared" si="203"/>
        <v>0</v>
      </c>
      <c r="K1625">
        <f>J1625*Weighting!$W$17</f>
        <v>0</v>
      </c>
      <c r="M1625" s="14"/>
    </row>
    <row r="1626" spans="1:13" x14ac:dyDescent="0.25">
      <c r="A1626" s="32" t="str">
        <f>IF(Weighting!$P$18&gt;0,B1626,"")</f>
        <v/>
      </c>
      <c r="B1626" t="e">
        <f>Weighting!$C$18</f>
        <v>#DIV/0!</v>
      </c>
      <c r="C1626" t="e">
        <f>Weighting!$F$18</f>
        <v>#NUM!</v>
      </c>
      <c r="D1626" t="e">
        <f>IF(C1626=1,'Data Transformation'!$G$3+0.5*'Data Transformation'!$W$25,IF(C1627=1,D1627-'Data Transformation'!$W$25,FALSE))</f>
        <v>#NUM!</v>
      </c>
      <c r="E1626">
        <f t="array" ref="E1626">IF(ISLOGICAL(D1626),"",FREQUENCY(IF('Data Transformation'!$B$425:$B$8425='Bin Analysis'!$B1611,'Data Transformation'!$G$425:$G$8425),D1626))</f>
        <v>2001</v>
      </c>
      <c r="F1626">
        <f t="shared" si="201"/>
        <v>0</v>
      </c>
      <c r="G1626">
        <f>Weighting!$H$18</f>
        <v>0</v>
      </c>
      <c r="H1626">
        <f t="array" ref="H1626">FREQUENCY(IF('Data Transformation'!$B$4:$B$8425=B1611,'Data Transformation'!$G$4:$G$8425),'Bin Analysis'!$B1626)</f>
        <v>2073</v>
      </c>
      <c r="I1626">
        <f t="shared" si="202"/>
        <v>0</v>
      </c>
      <c r="J1626">
        <f t="shared" si="203"/>
        <v>0</v>
      </c>
      <c r="K1626">
        <f>J1626*Weighting!$W$18</f>
        <v>0</v>
      </c>
      <c r="M1626" s="14"/>
    </row>
    <row r="1627" spans="1:13" x14ac:dyDescent="0.25">
      <c r="A1627" s="32" t="str">
        <f>IF(Weighting!$P$19&gt;0,B1627,"")</f>
        <v/>
      </c>
      <c r="B1627" t="e">
        <f>Weighting!$C$19</f>
        <v>#DIV/0!</v>
      </c>
      <c r="C1627" t="e">
        <f>Weighting!$F$19</f>
        <v>#NUM!</v>
      </c>
      <c r="D1627" t="e">
        <f>IF(C1627=1,'Data Transformation'!$G$3+0.5*'Data Transformation'!$W$25,IF(C1628=1,D1628-'Data Transformation'!$W$25,FALSE))</f>
        <v>#NUM!</v>
      </c>
      <c r="E1627">
        <f t="array" ref="E1627">IF(ISLOGICAL(D1627),"",FREQUENCY(IF('Data Transformation'!$B$425:$B$8425='Bin Analysis'!$B1611,'Data Transformation'!$G$425:$G$8425),D1627))</f>
        <v>2001</v>
      </c>
      <c r="F1627">
        <f t="shared" si="201"/>
        <v>0</v>
      </c>
      <c r="G1627">
        <f>Weighting!$H$19</f>
        <v>0</v>
      </c>
      <c r="H1627">
        <f t="array" ref="H1627">FREQUENCY(IF('Data Transformation'!$B$4:$B$8425=B1611,'Data Transformation'!$G$4:$G$8425),'Bin Analysis'!$B1627)</f>
        <v>2073</v>
      </c>
      <c r="I1627">
        <f t="shared" si="202"/>
        <v>0</v>
      </c>
      <c r="J1627">
        <f t="shared" si="203"/>
        <v>0</v>
      </c>
      <c r="K1627">
        <f>J1627*Weighting!$W$19</f>
        <v>0</v>
      </c>
      <c r="M1627" s="14"/>
    </row>
    <row r="1628" spans="1:13" x14ac:dyDescent="0.25">
      <c r="A1628" s="32" t="str">
        <f>IF(Weighting!$P$20&gt;0,B1628,"")</f>
        <v/>
      </c>
      <c r="B1628" t="e">
        <f>Weighting!$C$20</f>
        <v>#DIV/0!</v>
      </c>
      <c r="C1628" t="e">
        <f>Weighting!$F$20</f>
        <v>#NUM!</v>
      </c>
      <c r="D1628" t="e">
        <f>IF(C1628=1,'Data Transformation'!$G$3+0.5*'Data Transformation'!$W$25,IF(C1629=1,D1629-'Data Transformation'!$W$25,FALSE))</f>
        <v>#NUM!</v>
      </c>
      <c r="E1628">
        <f t="array" ref="E1628">IF(ISLOGICAL(D1628),"",FREQUENCY(IF('Data Transformation'!$B$425:$B$8425='Bin Analysis'!$B1611,'Data Transformation'!$G$425:$G$8425),D1628))</f>
        <v>2001</v>
      </c>
      <c r="F1628">
        <f t="shared" si="201"/>
        <v>0</v>
      </c>
      <c r="G1628">
        <f>Weighting!$H$20</f>
        <v>0</v>
      </c>
      <c r="H1628">
        <f t="array" ref="H1628">FREQUENCY(IF('Data Transformation'!$B$4:$B$8425=B1611,'Data Transformation'!$G$4:$G$8425),'Bin Analysis'!$B1628)</f>
        <v>2073</v>
      </c>
      <c r="I1628">
        <f t="shared" si="202"/>
        <v>0</v>
      </c>
      <c r="J1628">
        <f t="shared" si="203"/>
        <v>0</v>
      </c>
      <c r="K1628">
        <f>J1628*Weighting!$W$20</f>
        <v>0</v>
      </c>
      <c r="M1628" s="14"/>
    </row>
    <row r="1629" spans="1:13" x14ac:dyDescent="0.25">
      <c r="A1629" s="32" t="str">
        <f>IF(Weighting!$P$21&gt;0,B1629,"")</f>
        <v/>
      </c>
      <c r="B1629" t="e">
        <f>Weighting!$C$21</f>
        <v>#DIV/0!</v>
      </c>
      <c r="C1629" t="e">
        <f>Weighting!$F$21</f>
        <v>#NUM!</v>
      </c>
      <c r="D1629" t="e">
        <f>IF(C1629=1,'Data Transformation'!$G$3+0.5*'Data Transformation'!$W$25,IF(C1630=1,D1630-'Data Transformation'!$W$25,FALSE))</f>
        <v>#NUM!</v>
      </c>
      <c r="E1629">
        <f t="array" ref="E1629">IF(ISLOGICAL(D1629),"",FREQUENCY(IF('Data Transformation'!$B$425:$B$8425='Bin Analysis'!$B1611,'Data Transformation'!$G$425:$G$8425),D1629))</f>
        <v>2001</v>
      </c>
      <c r="F1629">
        <f t="shared" si="201"/>
        <v>0</v>
      </c>
      <c r="G1629">
        <f>Weighting!$H$21</f>
        <v>0</v>
      </c>
      <c r="H1629">
        <f t="array" ref="H1629">FREQUENCY(IF('Data Transformation'!$B$4:$B$8425=B1611,'Data Transformation'!$G$4:$G$8425),'Bin Analysis'!$B1629)</f>
        <v>2073</v>
      </c>
      <c r="I1629">
        <f t="shared" si="202"/>
        <v>0</v>
      </c>
      <c r="J1629">
        <f t="shared" si="203"/>
        <v>0</v>
      </c>
      <c r="K1629">
        <f>J1629*Weighting!$W$21</f>
        <v>0</v>
      </c>
      <c r="M1629" s="14"/>
    </row>
    <row r="1630" spans="1:13" x14ac:dyDescent="0.25">
      <c r="A1630" s="32" t="str">
        <f>IF(Weighting!$P$22&gt;0,B1630,"")</f>
        <v/>
      </c>
      <c r="B1630" t="e">
        <f>Weighting!$C$22</f>
        <v>#DIV/0!</v>
      </c>
      <c r="C1630" t="e">
        <f>Weighting!$F$22</f>
        <v>#NUM!</v>
      </c>
      <c r="D1630" t="e">
        <f>IF(C1630=1,'Data Transformation'!$G$3+0.5*'Data Transformation'!$W$25,IF(C1631=1,D1631-'Data Transformation'!$W$25,FALSE))</f>
        <v>#NUM!</v>
      </c>
      <c r="E1630">
        <f t="array" ref="E1630">IF(ISLOGICAL(D1630),"",FREQUENCY(IF('Data Transformation'!$B$425:$B$8425='Bin Analysis'!$B1611,'Data Transformation'!$G$425:$G$8425),D1630))</f>
        <v>2001</v>
      </c>
      <c r="F1630">
        <f t="shared" si="201"/>
        <v>0</v>
      </c>
      <c r="G1630">
        <f>Weighting!$H$22</f>
        <v>0</v>
      </c>
      <c r="H1630">
        <f t="array" ref="H1630">FREQUENCY(IF('Data Transformation'!$B$4:$B$8425=B1611,'Data Transformation'!$G$4:$G$8425),'Bin Analysis'!$B1630)</f>
        <v>2073</v>
      </c>
      <c r="I1630">
        <f t="shared" si="202"/>
        <v>0</v>
      </c>
      <c r="J1630">
        <f t="shared" si="203"/>
        <v>0</v>
      </c>
      <c r="K1630">
        <f>J1630*Weighting!$W$22</f>
        <v>0</v>
      </c>
      <c r="M1630" s="14"/>
    </row>
    <row r="1631" spans="1:13" x14ac:dyDescent="0.25">
      <c r="A1631" s="32" t="str">
        <f>IF(Weighting!$P$23&gt;0,B1631,"")</f>
        <v/>
      </c>
      <c r="B1631" t="e">
        <f>Weighting!$C$23</f>
        <v>#DIV/0!</v>
      </c>
      <c r="C1631" t="e">
        <f>Weighting!$F$23</f>
        <v>#NUM!</v>
      </c>
      <c r="D1631" t="e">
        <f>IF(C1631=1,'Data Transformation'!$G$3+0.5*'Data Transformation'!$W$25,IF(C1632=1,D1632-'Data Transformation'!$W$25,FALSE))</f>
        <v>#NUM!</v>
      </c>
      <c r="E1631">
        <f t="array" ref="E1631">IF(ISLOGICAL(D1631),"",FREQUENCY(IF('Data Transformation'!$B$425:$B$8425='Bin Analysis'!$B1611,'Data Transformation'!$G$425:$G$8425),D1631))</f>
        <v>2001</v>
      </c>
      <c r="F1631">
        <f t="shared" si="201"/>
        <v>0</v>
      </c>
      <c r="G1631">
        <f>Weighting!$H$23</f>
        <v>0</v>
      </c>
      <c r="H1631">
        <f t="array" ref="H1631">FREQUENCY(IF('Data Transformation'!$B$4:$B$8425=B1611,'Data Transformation'!$G$4:$G$8425),'Bin Analysis'!$B1631)</f>
        <v>2073</v>
      </c>
      <c r="I1631">
        <f t="shared" si="202"/>
        <v>0</v>
      </c>
      <c r="J1631">
        <f t="shared" si="203"/>
        <v>0</v>
      </c>
      <c r="K1631">
        <f>J1631*Weighting!$W$23</f>
        <v>0</v>
      </c>
      <c r="M1631" s="14"/>
    </row>
    <row r="1632" spans="1:13" x14ac:dyDescent="0.25">
      <c r="A1632" s="32" t="str">
        <f>IF(Weighting!$P$24&gt;0,B1632,"")</f>
        <v/>
      </c>
      <c r="B1632" t="e">
        <f>Weighting!$C$24</f>
        <v>#DIV/0!</v>
      </c>
      <c r="C1632" t="e">
        <f>Weighting!$F$24</f>
        <v>#NUM!</v>
      </c>
      <c r="D1632" t="e">
        <f>IF(C1632=1,'Data Transformation'!$G$3+0.5*'Data Transformation'!$W$25,IF(C1633=1,D1633-'Data Transformation'!$W$25,FALSE))</f>
        <v>#NUM!</v>
      </c>
      <c r="E1632">
        <f t="array" ref="E1632">IF(ISLOGICAL(D1632),"",FREQUENCY(IF('Data Transformation'!$B$425:$B$8425='Bin Analysis'!$B1611,'Data Transformation'!$G$425:$G$8425),D1632))</f>
        <v>2001</v>
      </c>
      <c r="F1632">
        <f t="shared" si="201"/>
        <v>0</v>
      </c>
      <c r="G1632">
        <f>Weighting!$H$24</f>
        <v>0</v>
      </c>
      <c r="H1632">
        <f t="array" ref="H1632">FREQUENCY(IF('Data Transformation'!$B$4:$B$8425=B1611,'Data Transformation'!$G$4:$G$8425),'Bin Analysis'!$B1632)</f>
        <v>2073</v>
      </c>
      <c r="I1632">
        <f t="shared" si="202"/>
        <v>0</v>
      </c>
      <c r="J1632">
        <f t="shared" si="203"/>
        <v>0</v>
      </c>
      <c r="K1632">
        <f>J1632*Weighting!$W$24</f>
        <v>0</v>
      </c>
      <c r="M1632" s="14"/>
    </row>
    <row r="1633" spans="1:25" x14ac:dyDescent="0.25">
      <c r="A1633" s="32" t="str">
        <f>IF(Weighting!$P$25&gt;0,B1633,"")</f>
        <v/>
      </c>
      <c r="B1633" t="e">
        <f>Weighting!$C$25</f>
        <v>#DIV/0!</v>
      </c>
      <c r="C1633" t="e">
        <f>Weighting!$F$25</f>
        <v>#NUM!</v>
      </c>
      <c r="D1633" t="e">
        <f>IF(C1633=1,'Data Transformation'!$G$3+0.5*'Data Transformation'!$W$25,IF(C1634=1,D1634-'Data Transformation'!$W$25,FALSE))</f>
        <v>#NUM!</v>
      </c>
      <c r="E1633">
        <f t="array" ref="E1633">IF(ISLOGICAL(D1633),"",FREQUENCY(IF('Data Transformation'!$B$425:$B$8425='Bin Analysis'!$B1611,'Data Transformation'!$G$425:$G$8425),D1633))</f>
        <v>2001</v>
      </c>
      <c r="F1633">
        <f t="shared" si="201"/>
        <v>0</v>
      </c>
      <c r="G1633">
        <f>Weighting!$H$25</f>
        <v>0</v>
      </c>
      <c r="H1633">
        <f t="array" ref="H1633">FREQUENCY(IF('Data Transformation'!$B$4:$B$8425=B1611,'Data Transformation'!$G$4:$G$8425),'Bin Analysis'!$B1633)</f>
        <v>2073</v>
      </c>
      <c r="I1633">
        <f t="shared" si="202"/>
        <v>0</v>
      </c>
      <c r="J1633">
        <f t="shared" si="203"/>
        <v>0</v>
      </c>
      <c r="K1633">
        <f>J1633*Weighting!$W$25</f>
        <v>0</v>
      </c>
      <c r="M1633" s="14"/>
    </row>
    <row r="1634" spans="1:25" x14ac:dyDescent="0.25">
      <c r="O1634"/>
      <c r="P1634"/>
      <c r="Q1634"/>
      <c r="R1634"/>
    </row>
    <row r="1635" spans="1:25" ht="23.25" x14ac:dyDescent="0.35">
      <c r="A1635" s="21" t="s">
        <v>0</v>
      </c>
      <c r="B1635" s="21" t="str">
        <f>IFERROR(VLOOKUP(C1635,'Data Transformation'!$L$6:$M$426,2,FALSE),"")</f>
        <v/>
      </c>
      <c r="C1635" s="21">
        <f>C1611+1</f>
        <v>68</v>
      </c>
      <c r="D1635" s="21"/>
      <c r="E1635" s="21"/>
      <c r="F1635" s="21"/>
      <c r="G1635" s="21"/>
      <c r="H1635" s="22"/>
      <c r="I1635" s="22"/>
      <c r="J1635" s="22"/>
      <c r="K1635" s="21"/>
      <c r="L1635" s="21" t="str">
        <f>B1635</f>
        <v/>
      </c>
      <c r="M1635" s="23" t="e">
        <f>INDEX('Data Transformation'!$O$4:$O$424,MATCH($B1635,'Data Transformation'!$M$4:$M$424,0),MATCH($M$2,'Data Transformation'!$O$3,0))</f>
        <v>#N/A</v>
      </c>
      <c r="N1635" s="27" t="e">
        <f>IF('Input and Summary Results'!$J$16="minimum",'Bin Analysis'!X1636/(M1635-1),'Bin Analysis'!Y1635/('Bin Analysis'!M1635-1))</f>
        <v>#N/A</v>
      </c>
      <c r="O1635" s="27" t="e">
        <f>IF(M1635=FALSE,NA(),(VLOOKUP(1,C1638:K1657,4,FALSE))/(M1635-1))</f>
        <v>#N/A</v>
      </c>
      <c r="P1635" s="27" t="e">
        <f>IF(M1635=FALSE,NA(),SUM(J1638:J1657)/Weighting!$S$5)</f>
        <v>#N/A</v>
      </c>
      <c r="Q1635" s="27" t="e">
        <f>IF(M1635=FALSE,NA(),SUM(K1638:K1657)/Weighting!$S$6)</f>
        <v>#N/A</v>
      </c>
      <c r="R1635" s="27" t="e">
        <f>IF(M1635=FALSE,NA(),(VLOOKUP(1,G1638:K1657,3,FALSE))/(M1635-1))</f>
        <v>#N/A</v>
      </c>
      <c r="S1635" s="22" t="e">
        <f>IF(M1635=FALSE,NA(),IF(SUM(J1638:J1657)=2,"yes","no"))</f>
        <v>#N/A</v>
      </c>
      <c r="X1635" s="2" cm="2">
        <f t="array" ref="X1635:X1636">FREQUENCY(IF('Data Transformation'!$B$425:$B$6424='Bin Analysis'!L1635,'Data Transformation'!$G$425:$G$6424),'Data Transformation'!$U$11)</f>
        <v>0</v>
      </c>
      <c r="Y1635" s="2" cm="2">
        <f t="array" ref="Y1635:Y1636">FREQUENCY(IF('Data Transformation'!$B$425:$B$6424='Bin Analysis'!L1635,'Data Transformation'!$G$425:$G$6424),'Data Transformation'!$U$12)</f>
        <v>0</v>
      </c>
    </row>
    <row r="1636" spans="1:25" x14ac:dyDescent="0.25">
      <c r="A1636" s="14" t="s">
        <v>67</v>
      </c>
      <c r="B1636" t="s">
        <v>47</v>
      </c>
      <c r="C1636" t="s">
        <v>5</v>
      </c>
      <c r="D1636" t="s">
        <v>98</v>
      </c>
      <c r="E1636" t="s">
        <v>99</v>
      </c>
      <c r="F1636" t="s">
        <v>100</v>
      </c>
      <c r="G1636" t="s">
        <v>69</v>
      </c>
      <c r="H1636" t="s">
        <v>31</v>
      </c>
      <c r="I1636" t="s">
        <v>32</v>
      </c>
      <c r="J1636" t="s">
        <v>46</v>
      </c>
      <c r="K1636" s="14" t="s">
        <v>45</v>
      </c>
      <c r="M1636" s="14"/>
      <c r="X1636" s="2">
        <v>0</v>
      </c>
      <c r="Y1636" s="2">
        <v>0</v>
      </c>
    </row>
    <row r="1637" spans="1:25" x14ac:dyDescent="0.25">
      <c r="A1637" s="32"/>
      <c r="D1637" t="e">
        <f>IF(C1637=1,'Data Transformation'!$G$3+0.5*'Data Transformation'!$W$25,IF(C1638=1,D1638-'Data Transformation'!$W$25,FALSE))</f>
        <v>#NUM!</v>
      </c>
      <c r="E1637">
        <f t="array" ref="E1637">IF(ISLOGICAL(D1637),"",FREQUENCY(IF('Data Transformation'!$B$425:$B$8425='Bin Analysis'!$B1635,'Data Transformation'!$G$425:$G$8425),D1637))</f>
        <v>2001</v>
      </c>
      <c r="F1637" t="e">
        <f>IF(ISLOGICAL(D1637),"",E1637-E1636)</f>
        <v>#VALUE!</v>
      </c>
      <c r="M1637" s="14"/>
    </row>
    <row r="1638" spans="1:25" x14ac:dyDescent="0.25">
      <c r="A1638" s="32" t="e">
        <f>IF(Weighting!$P$6&gt;0,B1638,"")</f>
        <v>#NUM!</v>
      </c>
      <c r="B1638" t="e">
        <f>Weighting!$C$6</f>
        <v>#DIV/0!</v>
      </c>
      <c r="C1638" t="e">
        <f>Weighting!$F$6</f>
        <v>#NUM!</v>
      </c>
      <c r="D1638" t="e">
        <f>IF(C1638=1,'Data Transformation'!$G$3+0.5*'Data Transformation'!$W$25,IF(C1639=1,D1639-'Data Transformation'!$W$25,FALSE))</f>
        <v>#NUM!</v>
      </c>
      <c r="E1638">
        <f t="array" ref="E1638">IF(ISLOGICAL(D1638),"",FREQUENCY(IF('Data Transformation'!$B$425:$B$8425='Bin Analysis'!$B1635,'Data Transformation'!$G$425:$G$8425),D1638))</f>
        <v>2001</v>
      </c>
      <c r="F1638">
        <f>IF(ISLOGICAL(D1638),"",E1638-E1637)</f>
        <v>0</v>
      </c>
      <c r="G1638">
        <f>Weighting!$H$6</f>
        <v>1</v>
      </c>
      <c r="H1638">
        <f t="array" ref="H1638">FREQUENCY(IF('Data Transformation'!$B$4:$B$8425=B1635,'Data Transformation'!$G$4:$G$8425),'Bin Analysis'!$B1638)</f>
        <v>2073</v>
      </c>
      <c r="I1638">
        <f>H1638-H1637</f>
        <v>2073</v>
      </c>
      <c r="J1638">
        <f>IF(I1638=0,0,1)</f>
        <v>1</v>
      </c>
      <c r="K1638" t="e">
        <f>J1638*Weighting!$W$6</f>
        <v>#NUM!</v>
      </c>
      <c r="M1638" s="14"/>
    </row>
    <row r="1639" spans="1:25" x14ac:dyDescent="0.25">
      <c r="A1639" s="32" t="str">
        <f>IF(Weighting!$P$7&gt;0,B1639,"")</f>
        <v/>
      </c>
      <c r="B1639" t="e">
        <f>Weighting!$C$7</f>
        <v>#DIV/0!</v>
      </c>
      <c r="C1639" t="e">
        <f>Weighting!$F$7</f>
        <v>#NUM!</v>
      </c>
      <c r="D1639" t="e">
        <f>IF(C1639=1,'Data Transformation'!$G$3+0.5*'Data Transformation'!$W$25,IF(C1640=1,D1640-'Data Transformation'!$W$25,FALSE))</f>
        <v>#NUM!</v>
      </c>
      <c r="E1639">
        <f t="array" ref="E1639">IF(ISLOGICAL(D1639),"",FREQUENCY(IF('Data Transformation'!$B$425:$B$8425='Bin Analysis'!$B1635,'Data Transformation'!$G$425:$G$8425),D1639))</f>
        <v>2001</v>
      </c>
      <c r="F1639">
        <f t="shared" ref="F1639:F1657" si="204">IF(ISLOGICAL(D1639),"",E1639-E1638)</f>
        <v>0</v>
      </c>
      <c r="G1639">
        <f>Weighting!$H$7</f>
        <v>0</v>
      </c>
      <c r="H1639">
        <f t="array" ref="H1639">FREQUENCY(IF('Data Transformation'!$B$4:$B$8425=B1635,'Data Transformation'!$G$4:$G$8425),'Bin Analysis'!$B1639)</f>
        <v>2073</v>
      </c>
      <c r="I1639">
        <f t="shared" ref="I1639:I1657" si="205">H1639-H1638</f>
        <v>0</v>
      </c>
      <c r="J1639">
        <f>IF(I1639=0,0,1)</f>
        <v>0</v>
      </c>
      <c r="K1639">
        <f>J1639*Weighting!$W$7</f>
        <v>0</v>
      </c>
      <c r="M1639" s="14"/>
    </row>
    <row r="1640" spans="1:25" x14ac:dyDescent="0.25">
      <c r="A1640" s="32" t="str">
        <f>IF(Weighting!$P$8&gt;0,B1640,"")</f>
        <v/>
      </c>
      <c r="B1640" t="e">
        <f>Weighting!$C$8</f>
        <v>#DIV/0!</v>
      </c>
      <c r="C1640" t="e">
        <f>Weighting!$F$8</f>
        <v>#NUM!</v>
      </c>
      <c r="D1640" t="e">
        <f>IF(C1640=1,'Data Transformation'!$G$3+0.5*'Data Transformation'!$W$25,IF(C1641=1,D1641-'Data Transformation'!$W$25,FALSE))</f>
        <v>#NUM!</v>
      </c>
      <c r="E1640">
        <f t="array" ref="E1640">IF(ISLOGICAL(D1640),"",FREQUENCY(IF('Data Transformation'!$B$425:$B$8425='Bin Analysis'!$B1635,'Data Transformation'!$G$425:$G$8425),D1640))</f>
        <v>2001</v>
      </c>
      <c r="F1640">
        <f t="shared" si="204"/>
        <v>0</v>
      </c>
      <c r="G1640">
        <f>Weighting!$H$8</f>
        <v>0</v>
      </c>
      <c r="H1640">
        <f t="array" ref="H1640">FREQUENCY(IF('Data Transformation'!$B$4:$B$8425=B1635,'Data Transformation'!$G$4:$G$8425),'Bin Analysis'!$B1640)</f>
        <v>2073</v>
      </c>
      <c r="I1640">
        <f t="shared" si="205"/>
        <v>0</v>
      </c>
      <c r="J1640">
        <f t="shared" ref="J1640:J1657" si="206">IF(I1640=0,0,1)</f>
        <v>0</v>
      </c>
      <c r="K1640">
        <f>J1640*Weighting!$W$8</f>
        <v>0</v>
      </c>
      <c r="M1640" s="14"/>
    </row>
    <row r="1641" spans="1:25" x14ac:dyDescent="0.25">
      <c r="A1641" s="32" t="str">
        <f>IF(Weighting!$P$9&gt;0,B1641,"")</f>
        <v/>
      </c>
      <c r="B1641" s="50" t="e">
        <f>Weighting!$C$9</f>
        <v>#DIV/0!</v>
      </c>
      <c r="C1641" t="e">
        <f>Weighting!$F$9</f>
        <v>#NUM!</v>
      </c>
      <c r="D1641" t="e">
        <f>IF(C1641=1,'Data Transformation'!$G$3+0.5*'Data Transformation'!$W$25,IF(C1642=1,D1642-'Data Transformation'!$W$25,FALSE))</f>
        <v>#NUM!</v>
      </c>
      <c r="E1641">
        <f t="array" ref="E1641">IF(ISLOGICAL(D1641),"",FREQUENCY(IF('Data Transformation'!$B$425:$B$8425='Bin Analysis'!$B1635,'Data Transformation'!$G$425:$G$8425),D1641))</f>
        <v>2001</v>
      </c>
      <c r="F1641">
        <f t="shared" si="204"/>
        <v>0</v>
      </c>
      <c r="G1641">
        <f>Weighting!$H$9</f>
        <v>0</v>
      </c>
      <c r="H1641">
        <f t="array" ref="H1641">FREQUENCY(IF('Data Transformation'!$B$4:$B$8425=B1635,'Data Transformation'!$G$4:$G$8425),'Bin Analysis'!$B1641)</f>
        <v>2073</v>
      </c>
      <c r="I1641">
        <f t="shared" si="205"/>
        <v>0</v>
      </c>
      <c r="J1641">
        <f t="shared" si="206"/>
        <v>0</v>
      </c>
      <c r="K1641">
        <f>J1641*Weighting!$W$9</f>
        <v>0</v>
      </c>
      <c r="M1641" s="14"/>
    </row>
    <row r="1642" spans="1:25" x14ac:dyDescent="0.25">
      <c r="A1642" s="32" t="str">
        <f>IF(Weighting!$P$10&gt;0,B1642,"")</f>
        <v/>
      </c>
      <c r="B1642" t="e">
        <f>Weighting!$C$10</f>
        <v>#DIV/0!</v>
      </c>
      <c r="C1642" t="e">
        <f>Weighting!$F$10</f>
        <v>#NUM!</v>
      </c>
      <c r="D1642" t="e">
        <f>IF(C1642=1,'Data Transformation'!$G$3+0.5*'Data Transformation'!$W$25,IF(C1643=1,D1643-'Data Transformation'!$W$25,FALSE))</f>
        <v>#NUM!</v>
      </c>
      <c r="E1642">
        <f t="array" ref="E1642">IF(ISLOGICAL(D1642),"",FREQUENCY(IF('Data Transformation'!$B$425:$B$8425='Bin Analysis'!$B1635,'Data Transformation'!$G$425:$G$8425),D1642))</f>
        <v>2001</v>
      </c>
      <c r="F1642">
        <f t="shared" si="204"/>
        <v>0</v>
      </c>
      <c r="G1642">
        <f>Weighting!$H$10</f>
        <v>0</v>
      </c>
      <c r="H1642">
        <f t="array" ref="H1642">FREQUENCY(IF('Data Transformation'!$B$4:$B$8425=B1635,'Data Transformation'!$G$4:$G$8425),'Bin Analysis'!$B1642)</f>
        <v>2073</v>
      </c>
      <c r="I1642">
        <f t="shared" si="205"/>
        <v>0</v>
      </c>
      <c r="J1642">
        <f t="shared" si="206"/>
        <v>0</v>
      </c>
      <c r="K1642">
        <f>J1642*Weighting!$W$10</f>
        <v>0</v>
      </c>
      <c r="M1642" s="14"/>
    </row>
    <row r="1643" spans="1:25" x14ac:dyDescent="0.25">
      <c r="A1643" s="32" t="str">
        <f>IF(Weighting!$P$11&gt;0,B1643,"")</f>
        <v/>
      </c>
      <c r="B1643" t="e">
        <f>Weighting!$C$11</f>
        <v>#DIV/0!</v>
      </c>
      <c r="C1643" t="e">
        <f>Weighting!$F$11</f>
        <v>#NUM!</v>
      </c>
      <c r="D1643" t="e">
        <f>IF(C1643=1,'Data Transformation'!$G$3+0.5*'Data Transformation'!$W$25,IF(C1644=1,D1644-'Data Transformation'!$W$25,FALSE))</f>
        <v>#NUM!</v>
      </c>
      <c r="E1643">
        <f t="array" ref="E1643">IF(ISLOGICAL(D1643),"",FREQUENCY(IF('Data Transformation'!$B$425:$B$8425='Bin Analysis'!$B1635,'Data Transformation'!$G$425:$G$8425),D1643))</f>
        <v>2001</v>
      </c>
      <c r="F1643">
        <f t="shared" si="204"/>
        <v>0</v>
      </c>
      <c r="G1643">
        <f>Weighting!$H$11</f>
        <v>0</v>
      </c>
      <c r="H1643">
        <f t="array" ref="H1643">FREQUENCY(IF('Data Transformation'!$B$4:$B$8425=B1635,'Data Transformation'!$G$4:$G$8425),'Bin Analysis'!$B1643)</f>
        <v>2073</v>
      </c>
      <c r="I1643">
        <f t="shared" si="205"/>
        <v>0</v>
      </c>
      <c r="J1643">
        <f t="shared" si="206"/>
        <v>0</v>
      </c>
      <c r="K1643">
        <f>J1643*Weighting!$W$11</f>
        <v>0</v>
      </c>
      <c r="M1643" s="14"/>
    </row>
    <row r="1644" spans="1:25" x14ac:dyDescent="0.25">
      <c r="A1644" s="32" t="str">
        <f>IF(Weighting!$P$12&gt;0,B1644,"")</f>
        <v/>
      </c>
      <c r="B1644" t="e">
        <f>Weighting!$C$12</f>
        <v>#DIV/0!</v>
      </c>
      <c r="C1644" t="e">
        <f>Weighting!$F$12</f>
        <v>#NUM!</v>
      </c>
      <c r="D1644" t="e">
        <f>IF(C1644=1,'Data Transformation'!$G$3+0.5*'Data Transformation'!$W$25,IF(C1645=1,D1645-'Data Transformation'!$W$25,FALSE))</f>
        <v>#NUM!</v>
      </c>
      <c r="E1644">
        <f t="array" ref="E1644">IF(ISLOGICAL(D1644),"",FREQUENCY(IF('Data Transformation'!$B$425:$B$8425='Bin Analysis'!$B1635,'Data Transformation'!$G$425:$G$8425),D1644))</f>
        <v>2001</v>
      </c>
      <c r="F1644">
        <f t="shared" si="204"/>
        <v>0</v>
      </c>
      <c r="G1644">
        <f>Weighting!$H$12</f>
        <v>0</v>
      </c>
      <c r="H1644">
        <f t="array" ref="H1644">FREQUENCY(IF('Data Transformation'!$B$4:$B$8425=B1635,'Data Transformation'!$G$4:$G$8425),'Bin Analysis'!$B1644)</f>
        <v>2073</v>
      </c>
      <c r="I1644">
        <f t="shared" si="205"/>
        <v>0</v>
      </c>
      <c r="J1644">
        <f t="shared" si="206"/>
        <v>0</v>
      </c>
      <c r="K1644">
        <f>J1644*Weighting!$W$12</f>
        <v>0</v>
      </c>
      <c r="M1644" s="14"/>
    </row>
    <row r="1645" spans="1:25" x14ac:dyDescent="0.25">
      <c r="A1645" s="32" t="str">
        <f>IF(Weighting!$P$13&gt;0,B1645,"")</f>
        <v/>
      </c>
      <c r="B1645" t="e">
        <f>Weighting!$C$13</f>
        <v>#DIV/0!</v>
      </c>
      <c r="C1645" t="e">
        <f>Weighting!$F$13</f>
        <v>#NUM!</v>
      </c>
      <c r="D1645" t="e">
        <f>IF(C1645=1,'Data Transformation'!$G$3+0.5*'Data Transformation'!$W$25,IF(C1646=1,D1646-'Data Transformation'!$W$25,FALSE))</f>
        <v>#NUM!</v>
      </c>
      <c r="E1645">
        <f t="array" ref="E1645">IF(ISLOGICAL(D1645),"",FREQUENCY(IF('Data Transformation'!$B$425:$B$8425='Bin Analysis'!$B1635,'Data Transformation'!$G$425:$G$8425),D1645))</f>
        <v>2001</v>
      </c>
      <c r="F1645">
        <f t="shared" si="204"/>
        <v>0</v>
      </c>
      <c r="G1645">
        <f>Weighting!$H$13</f>
        <v>0</v>
      </c>
      <c r="H1645">
        <f t="array" ref="H1645">FREQUENCY(IF('Data Transformation'!$B$4:$B$8425=B1635,'Data Transformation'!$G$4:$G$8425),'Bin Analysis'!$B1645)</f>
        <v>2073</v>
      </c>
      <c r="I1645">
        <f t="shared" si="205"/>
        <v>0</v>
      </c>
      <c r="J1645">
        <f t="shared" si="206"/>
        <v>0</v>
      </c>
      <c r="K1645">
        <f>J1645*Weighting!$W$13</f>
        <v>0</v>
      </c>
      <c r="M1645" s="14"/>
    </row>
    <row r="1646" spans="1:25" x14ac:dyDescent="0.25">
      <c r="A1646" s="32" t="str">
        <f>IF(Weighting!$P$14&gt;0,B1646,"")</f>
        <v/>
      </c>
      <c r="B1646" t="e">
        <f>Weighting!$C$14</f>
        <v>#DIV/0!</v>
      </c>
      <c r="C1646" t="e">
        <f>Weighting!$F$14</f>
        <v>#NUM!</v>
      </c>
      <c r="D1646" t="e">
        <f>IF(C1646=1,'Data Transformation'!$G$3+0.5*'Data Transformation'!$W$25,IF(C1647=1,D1647-'Data Transformation'!$W$25,FALSE))</f>
        <v>#NUM!</v>
      </c>
      <c r="E1646">
        <f t="array" ref="E1646">IF(ISLOGICAL(D1646),"",FREQUENCY(IF('Data Transformation'!$B$425:$B$8425='Bin Analysis'!$B1635,'Data Transformation'!$G$425:$G$8425),D1646))</f>
        <v>2001</v>
      </c>
      <c r="F1646">
        <f t="shared" si="204"/>
        <v>0</v>
      </c>
      <c r="G1646">
        <f>Weighting!$H$14</f>
        <v>0</v>
      </c>
      <c r="H1646">
        <f t="array" ref="H1646">FREQUENCY(IF('Data Transformation'!$B$4:$B$8425=B1635,'Data Transformation'!$G$4:$G$8425),'Bin Analysis'!$B1646)</f>
        <v>2073</v>
      </c>
      <c r="I1646">
        <f t="shared" si="205"/>
        <v>0</v>
      </c>
      <c r="J1646">
        <f t="shared" si="206"/>
        <v>0</v>
      </c>
      <c r="K1646">
        <f>J1646*Weighting!$W$14</f>
        <v>0</v>
      </c>
      <c r="M1646" s="14"/>
    </row>
    <row r="1647" spans="1:25" x14ac:dyDescent="0.25">
      <c r="A1647" s="32" t="str">
        <f>IF(Weighting!$P$15&gt;0,B1647,"")</f>
        <v/>
      </c>
      <c r="B1647" t="e">
        <f>Weighting!$C$15</f>
        <v>#DIV/0!</v>
      </c>
      <c r="C1647" t="e">
        <f>Weighting!$F$15</f>
        <v>#NUM!</v>
      </c>
      <c r="D1647" t="e">
        <f>IF(C1647=1,'Data Transformation'!$G$3+0.5*'Data Transformation'!$W$25,IF(C1648=1,D1648-'Data Transformation'!$W$25,FALSE))</f>
        <v>#NUM!</v>
      </c>
      <c r="E1647">
        <f t="array" ref="E1647">IF(ISLOGICAL(D1647),"",FREQUENCY(IF('Data Transformation'!$B$425:$B$8425='Bin Analysis'!$B1635,'Data Transformation'!$G$425:$G$8425),D1647))</f>
        <v>2001</v>
      </c>
      <c r="F1647">
        <f t="shared" si="204"/>
        <v>0</v>
      </c>
      <c r="G1647">
        <f>Weighting!$H$15</f>
        <v>0</v>
      </c>
      <c r="H1647">
        <f t="array" ref="H1647">FREQUENCY(IF('Data Transformation'!$B$4:$B$8425=B1635,'Data Transformation'!$G$4:$G$8425),'Bin Analysis'!$B1647)</f>
        <v>2073</v>
      </c>
      <c r="I1647">
        <f t="shared" si="205"/>
        <v>0</v>
      </c>
      <c r="J1647">
        <f t="shared" si="206"/>
        <v>0</v>
      </c>
      <c r="K1647">
        <f>J1647*Weighting!$W$15</f>
        <v>0</v>
      </c>
      <c r="M1647" s="14"/>
    </row>
    <row r="1648" spans="1:25" x14ac:dyDescent="0.25">
      <c r="A1648" s="32" t="str">
        <f>IF(Weighting!$P$16&gt;0,B1648,"")</f>
        <v/>
      </c>
      <c r="B1648" t="e">
        <f>Weighting!$C$16</f>
        <v>#DIV/0!</v>
      </c>
      <c r="C1648" t="e">
        <f>Weighting!$F$16</f>
        <v>#NUM!</v>
      </c>
      <c r="D1648" t="e">
        <f>IF(C1648=1,'Data Transformation'!$G$3+0.5*'Data Transformation'!$W$25,IF(C1649=1,D1649-'Data Transformation'!$W$25,FALSE))</f>
        <v>#NUM!</v>
      </c>
      <c r="E1648">
        <f t="array" ref="E1648">IF(ISLOGICAL(D1648),"",FREQUENCY(IF('Data Transformation'!$B$425:$B$8425='Bin Analysis'!$B1635,'Data Transformation'!$G$425:$G$8425),D1648))</f>
        <v>2001</v>
      </c>
      <c r="F1648">
        <f t="shared" si="204"/>
        <v>0</v>
      </c>
      <c r="G1648">
        <f>Weighting!$H$16</f>
        <v>0</v>
      </c>
      <c r="H1648">
        <f t="array" ref="H1648">FREQUENCY(IF('Data Transformation'!$B$4:$B$8425=B1635,'Data Transformation'!$G$4:$G$8425),'Bin Analysis'!$B1648)</f>
        <v>2073</v>
      </c>
      <c r="I1648">
        <f t="shared" si="205"/>
        <v>0</v>
      </c>
      <c r="J1648">
        <f t="shared" si="206"/>
        <v>0</v>
      </c>
      <c r="K1648">
        <f>J1648*Weighting!$W$16</f>
        <v>0</v>
      </c>
      <c r="M1648" s="14"/>
    </row>
    <row r="1649" spans="1:25" x14ac:dyDescent="0.25">
      <c r="A1649" s="32" t="str">
        <f>IF(Weighting!$P$17&gt;0,B1649,"")</f>
        <v/>
      </c>
      <c r="B1649" t="e">
        <f>Weighting!$C$17</f>
        <v>#DIV/0!</v>
      </c>
      <c r="C1649" t="e">
        <f>Weighting!$F$17</f>
        <v>#NUM!</v>
      </c>
      <c r="D1649" t="e">
        <f>IF(C1649=1,'Data Transformation'!$G$3+0.5*'Data Transformation'!$W$25,IF(C1650=1,D1650-'Data Transformation'!$W$25,FALSE))</f>
        <v>#NUM!</v>
      </c>
      <c r="E1649">
        <f t="array" ref="E1649">IF(ISLOGICAL(D1649),"",FREQUENCY(IF('Data Transformation'!$B$425:$B$8425='Bin Analysis'!$B1635,'Data Transformation'!$G$425:$G$8425),D1649))</f>
        <v>2001</v>
      </c>
      <c r="F1649">
        <f t="shared" si="204"/>
        <v>0</v>
      </c>
      <c r="G1649">
        <f>Weighting!$H$17</f>
        <v>0</v>
      </c>
      <c r="H1649">
        <f t="array" ref="H1649">FREQUENCY(IF('Data Transformation'!$B$4:$B$8425=B1635,'Data Transformation'!$G$4:$G$8425),'Bin Analysis'!$B1649)</f>
        <v>2073</v>
      </c>
      <c r="I1649">
        <f t="shared" si="205"/>
        <v>0</v>
      </c>
      <c r="J1649">
        <f t="shared" si="206"/>
        <v>0</v>
      </c>
      <c r="K1649">
        <f>J1649*Weighting!$W$17</f>
        <v>0</v>
      </c>
      <c r="M1649" s="14"/>
    </row>
    <row r="1650" spans="1:25" x14ac:dyDescent="0.25">
      <c r="A1650" s="32" t="str">
        <f>IF(Weighting!$P$18&gt;0,B1650,"")</f>
        <v/>
      </c>
      <c r="B1650" t="e">
        <f>Weighting!$C$18</f>
        <v>#DIV/0!</v>
      </c>
      <c r="C1650" t="e">
        <f>Weighting!$F$18</f>
        <v>#NUM!</v>
      </c>
      <c r="D1650" t="e">
        <f>IF(C1650=1,'Data Transformation'!$G$3+0.5*'Data Transformation'!$W$25,IF(C1651=1,D1651-'Data Transformation'!$W$25,FALSE))</f>
        <v>#NUM!</v>
      </c>
      <c r="E1650">
        <f t="array" ref="E1650">IF(ISLOGICAL(D1650),"",FREQUENCY(IF('Data Transformation'!$B$425:$B$8425='Bin Analysis'!$B1635,'Data Transformation'!$G$425:$G$8425),D1650))</f>
        <v>2001</v>
      </c>
      <c r="F1650">
        <f t="shared" si="204"/>
        <v>0</v>
      </c>
      <c r="G1650">
        <f>Weighting!$H$18</f>
        <v>0</v>
      </c>
      <c r="H1650">
        <f t="array" ref="H1650">FREQUENCY(IF('Data Transformation'!$B$4:$B$8425=B1635,'Data Transformation'!$G$4:$G$8425),'Bin Analysis'!$B1650)</f>
        <v>2073</v>
      </c>
      <c r="I1650">
        <f t="shared" si="205"/>
        <v>0</v>
      </c>
      <c r="J1650">
        <f t="shared" si="206"/>
        <v>0</v>
      </c>
      <c r="K1650">
        <f>J1650*Weighting!$W$18</f>
        <v>0</v>
      </c>
      <c r="M1650" s="14"/>
    </row>
    <row r="1651" spans="1:25" x14ac:dyDescent="0.25">
      <c r="A1651" s="32" t="str">
        <f>IF(Weighting!$P$19&gt;0,B1651,"")</f>
        <v/>
      </c>
      <c r="B1651" t="e">
        <f>Weighting!$C$19</f>
        <v>#DIV/0!</v>
      </c>
      <c r="C1651" t="e">
        <f>Weighting!$F$19</f>
        <v>#NUM!</v>
      </c>
      <c r="D1651" t="e">
        <f>IF(C1651=1,'Data Transformation'!$G$3+0.5*'Data Transformation'!$W$25,IF(C1652=1,D1652-'Data Transformation'!$W$25,FALSE))</f>
        <v>#NUM!</v>
      </c>
      <c r="E1651">
        <f t="array" ref="E1651">IF(ISLOGICAL(D1651),"",FREQUENCY(IF('Data Transformation'!$B$425:$B$8425='Bin Analysis'!$B1635,'Data Transformation'!$G$425:$G$8425),D1651))</f>
        <v>2001</v>
      </c>
      <c r="F1651">
        <f t="shared" si="204"/>
        <v>0</v>
      </c>
      <c r="G1651">
        <f>Weighting!$H$19</f>
        <v>0</v>
      </c>
      <c r="H1651">
        <f t="array" ref="H1651">FREQUENCY(IF('Data Transformation'!$B$4:$B$8425=B1635,'Data Transformation'!$G$4:$G$8425),'Bin Analysis'!$B1651)</f>
        <v>2073</v>
      </c>
      <c r="I1651">
        <f t="shared" si="205"/>
        <v>0</v>
      </c>
      <c r="J1651">
        <f t="shared" si="206"/>
        <v>0</v>
      </c>
      <c r="K1651">
        <f>J1651*Weighting!$W$19</f>
        <v>0</v>
      </c>
      <c r="M1651" s="14"/>
    </row>
    <row r="1652" spans="1:25" x14ac:dyDescent="0.25">
      <c r="A1652" s="32" t="str">
        <f>IF(Weighting!$P$20&gt;0,B1652,"")</f>
        <v/>
      </c>
      <c r="B1652" t="e">
        <f>Weighting!$C$20</f>
        <v>#DIV/0!</v>
      </c>
      <c r="C1652" t="e">
        <f>Weighting!$F$20</f>
        <v>#NUM!</v>
      </c>
      <c r="D1652" t="e">
        <f>IF(C1652=1,'Data Transformation'!$G$3+0.5*'Data Transformation'!$W$25,IF(C1653=1,D1653-'Data Transformation'!$W$25,FALSE))</f>
        <v>#NUM!</v>
      </c>
      <c r="E1652">
        <f t="array" ref="E1652">IF(ISLOGICAL(D1652),"",FREQUENCY(IF('Data Transformation'!$B$425:$B$8425='Bin Analysis'!$B1635,'Data Transformation'!$G$425:$G$8425),D1652))</f>
        <v>2001</v>
      </c>
      <c r="F1652">
        <f t="shared" si="204"/>
        <v>0</v>
      </c>
      <c r="G1652">
        <f>Weighting!$H$20</f>
        <v>0</v>
      </c>
      <c r="H1652">
        <f t="array" ref="H1652">FREQUENCY(IF('Data Transformation'!$B$4:$B$8425=B1635,'Data Transformation'!$G$4:$G$8425),'Bin Analysis'!$B1652)</f>
        <v>2073</v>
      </c>
      <c r="I1652">
        <f t="shared" si="205"/>
        <v>0</v>
      </c>
      <c r="J1652">
        <f t="shared" si="206"/>
        <v>0</v>
      </c>
      <c r="K1652">
        <f>J1652*Weighting!$W$20</f>
        <v>0</v>
      </c>
      <c r="M1652" s="14"/>
    </row>
    <row r="1653" spans="1:25" x14ac:dyDescent="0.25">
      <c r="A1653" s="32" t="str">
        <f>IF(Weighting!$P$21&gt;0,B1653,"")</f>
        <v/>
      </c>
      <c r="B1653" t="e">
        <f>Weighting!$C$21</f>
        <v>#DIV/0!</v>
      </c>
      <c r="C1653" t="e">
        <f>Weighting!$F$21</f>
        <v>#NUM!</v>
      </c>
      <c r="D1653" t="e">
        <f>IF(C1653=1,'Data Transformation'!$G$3+0.5*'Data Transformation'!$W$25,IF(C1654=1,D1654-'Data Transformation'!$W$25,FALSE))</f>
        <v>#NUM!</v>
      </c>
      <c r="E1653">
        <f t="array" ref="E1653">IF(ISLOGICAL(D1653),"",FREQUENCY(IF('Data Transformation'!$B$425:$B$8425='Bin Analysis'!$B1635,'Data Transformation'!$G$425:$G$8425),D1653))</f>
        <v>2001</v>
      </c>
      <c r="F1653">
        <f t="shared" si="204"/>
        <v>0</v>
      </c>
      <c r="G1653">
        <f>Weighting!$H$21</f>
        <v>0</v>
      </c>
      <c r="H1653">
        <f t="array" ref="H1653">FREQUENCY(IF('Data Transformation'!$B$4:$B$8425=B1635,'Data Transformation'!$G$4:$G$8425),'Bin Analysis'!$B1653)</f>
        <v>2073</v>
      </c>
      <c r="I1653">
        <f t="shared" si="205"/>
        <v>0</v>
      </c>
      <c r="J1653">
        <f t="shared" si="206"/>
        <v>0</v>
      </c>
      <c r="K1653">
        <f>J1653*Weighting!$W$21</f>
        <v>0</v>
      </c>
      <c r="M1653" s="14"/>
    </row>
    <row r="1654" spans="1:25" x14ac:dyDescent="0.25">
      <c r="A1654" s="32" t="str">
        <f>IF(Weighting!$P$22&gt;0,B1654,"")</f>
        <v/>
      </c>
      <c r="B1654" t="e">
        <f>Weighting!$C$22</f>
        <v>#DIV/0!</v>
      </c>
      <c r="C1654" t="e">
        <f>Weighting!$F$22</f>
        <v>#NUM!</v>
      </c>
      <c r="D1654" t="e">
        <f>IF(C1654=1,'Data Transformation'!$G$3+0.5*'Data Transformation'!$W$25,IF(C1655=1,D1655-'Data Transformation'!$W$25,FALSE))</f>
        <v>#NUM!</v>
      </c>
      <c r="E1654">
        <f t="array" ref="E1654">IF(ISLOGICAL(D1654),"",FREQUENCY(IF('Data Transformation'!$B$425:$B$8425='Bin Analysis'!$B1635,'Data Transformation'!$G$425:$G$8425),D1654))</f>
        <v>2001</v>
      </c>
      <c r="F1654">
        <f t="shared" si="204"/>
        <v>0</v>
      </c>
      <c r="G1654">
        <f>Weighting!$H$22</f>
        <v>0</v>
      </c>
      <c r="H1654">
        <f t="array" ref="H1654">FREQUENCY(IF('Data Transformation'!$B$4:$B$8425=B1635,'Data Transformation'!$G$4:$G$8425),'Bin Analysis'!$B1654)</f>
        <v>2073</v>
      </c>
      <c r="I1654">
        <f t="shared" si="205"/>
        <v>0</v>
      </c>
      <c r="J1654">
        <f t="shared" si="206"/>
        <v>0</v>
      </c>
      <c r="K1654">
        <f>J1654*Weighting!$W$22</f>
        <v>0</v>
      </c>
      <c r="M1654" s="14"/>
    </row>
    <row r="1655" spans="1:25" x14ac:dyDescent="0.25">
      <c r="A1655" s="32" t="str">
        <f>IF(Weighting!$P$23&gt;0,B1655,"")</f>
        <v/>
      </c>
      <c r="B1655" t="e">
        <f>Weighting!$C$23</f>
        <v>#DIV/0!</v>
      </c>
      <c r="C1655" t="e">
        <f>Weighting!$F$23</f>
        <v>#NUM!</v>
      </c>
      <c r="D1655" t="e">
        <f>IF(C1655=1,'Data Transformation'!$G$3+0.5*'Data Transformation'!$W$25,IF(C1656=1,D1656-'Data Transformation'!$W$25,FALSE))</f>
        <v>#NUM!</v>
      </c>
      <c r="E1655">
        <f t="array" ref="E1655">IF(ISLOGICAL(D1655),"",FREQUENCY(IF('Data Transformation'!$B$425:$B$8425='Bin Analysis'!$B1635,'Data Transformation'!$G$425:$G$8425),D1655))</f>
        <v>2001</v>
      </c>
      <c r="F1655">
        <f t="shared" si="204"/>
        <v>0</v>
      </c>
      <c r="G1655">
        <f>Weighting!$H$23</f>
        <v>0</v>
      </c>
      <c r="H1655">
        <f t="array" ref="H1655">FREQUENCY(IF('Data Transformation'!$B$4:$B$8425=B1635,'Data Transformation'!$G$4:$G$8425),'Bin Analysis'!$B1655)</f>
        <v>2073</v>
      </c>
      <c r="I1655">
        <f t="shared" si="205"/>
        <v>0</v>
      </c>
      <c r="J1655">
        <f t="shared" si="206"/>
        <v>0</v>
      </c>
      <c r="K1655">
        <f>J1655*Weighting!$W$23</f>
        <v>0</v>
      </c>
      <c r="M1655" s="14"/>
    </row>
    <row r="1656" spans="1:25" x14ac:dyDescent="0.25">
      <c r="A1656" s="32" t="str">
        <f>IF(Weighting!$P$24&gt;0,B1656,"")</f>
        <v/>
      </c>
      <c r="B1656" t="e">
        <f>Weighting!$C$24</f>
        <v>#DIV/0!</v>
      </c>
      <c r="C1656" t="e">
        <f>Weighting!$F$24</f>
        <v>#NUM!</v>
      </c>
      <c r="D1656" t="e">
        <f>IF(C1656=1,'Data Transformation'!$G$3+0.5*'Data Transformation'!$W$25,IF(C1657=1,D1657-'Data Transformation'!$W$25,FALSE))</f>
        <v>#NUM!</v>
      </c>
      <c r="E1656">
        <f t="array" ref="E1656">IF(ISLOGICAL(D1656),"",FREQUENCY(IF('Data Transformation'!$B$425:$B$8425='Bin Analysis'!$B1635,'Data Transformation'!$G$425:$G$8425),D1656))</f>
        <v>2001</v>
      </c>
      <c r="F1656">
        <f t="shared" si="204"/>
        <v>0</v>
      </c>
      <c r="G1656">
        <f>Weighting!$H$24</f>
        <v>0</v>
      </c>
      <c r="H1656">
        <f t="array" ref="H1656">FREQUENCY(IF('Data Transformation'!$B$4:$B$8425=B1635,'Data Transformation'!$G$4:$G$8425),'Bin Analysis'!$B1656)</f>
        <v>2073</v>
      </c>
      <c r="I1656">
        <f t="shared" si="205"/>
        <v>0</v>
      </c>
      <c r="J1656">
        <f t="shared" si="206"/>
        <v>0</v>
      </c>
      <c r="K1656">
        <f>J1656*Weighting!$W$24</f>
        <v>0</v>
      </c>
      <c r="M1656" s="14"/>
    </row>
    <row r="1657" spans="1:25" x14ac:dyDescent="0.25">
      <c r="A1657" s="32" t="str">
        <f>IF(Weighting!$P$25&gt;0,B1657,"")</f>
        <v/>
      </c>
      <c r="B1657" t="e">
        <f>Weighting!$C$25</f>
        <v>#DIV/0!</v>
      </c>
      <c r="C1657" t="e">
        <f>Weighting!$F$25</f>
        <v>#NUM!</v>
      </c>
      <c r="D1657" t="e">
        <f>IF(C1657=1,'Data Transformation'!$G$3+0.5*'Data Transformation'!$W$25,IF(C1658=1,D1658-'Data Transformation'!$W$25,FALSE))</f>
        <v>#NUM!</v>
      </c>
      <c r="E1657">
        <f t="array" ref="E1657">IF(ISLOGICAL(D1657),"",FREQUENCY(IF('Data Transformation'!$B$425:$B$8425='Bin Analysis'!$B1635,'Data Transformation'!$G$425:$G$8425),D1657))</f>
        <v>2001</v>
      </c>
      <c r="F1657">
        <f t="shared" si="204"/>
        <v>0</v>
      </c>
      <c r="G1657">
        <f>Weighting!$H$25</f>
        <v>0</v>
      </c>
      <c r="H1657">
        <f t="array" ref="H1657">FREQUENCY(IF('Data Transformation'!$B$4:$B$8425=B1635,'Data Transformation'!$G$4:$G$8425),'Bin Analysis'!$B1657)</f>
        <v>2073</v>
      </c>
      <c r="I1657">
        <f t="shared" si="205"/>
        <v>0</v>
      </c>
      <c r="J1657">
        <f t="shared" si="206"/>
        <v>0</v>
      </c>
      <c r="K1657">
        <f>J1657*Weighting!$W$25</f>
        <v>0</v>
      </c>
      <c r="M1657" s="14"/>
    </row>
    <row r="1658" spans="1:25" x14ac:dyDescent="0.25">
      <c r="O1658"/>
      <c r="P1658"/>
      <c r="Q1658"/>
      <c r="R1658"/>
    </row>
    <row r="1659" spans="1:25" ht="23.25" x14ac:dyDescent="0.35">
      <c r="A1659" s="21" t="s">
        <v>0</v>
      </c>
      <c r="B1659" s="21" t="str">
        <f>IFERROR(VLOOKUP(C1659,'Data Transformation'!$L$6:$M$426,2,FALSE),"")</f>
        <v/>
      </c>
      <c r="C1659" s="21">
        <f>C1635+1</f>
        <v>69</v>
      </c>
      <c r="D1659" s="21"/>
      <c r="E1659" s="21"/>
      <c r="F1659" s="21"/>
      <c r="G1659" s="21"/>
      <c r="H1659" s="22"/>
      <c r="I1659" s="22"/>
      <c r="J1659" s="22"/>
      <c r="K1659" s="21"/>
      <c r="L1659" s="21" t="str">
        <f>B1659</f>
        <v/>
      </c>
      <c r="M1659" s="23" t="e">
        <f>INDEX('Data Transformation'!$O$4:$O$424,MATCH($B1659,'Data Transformation'!$M$4:$M$424,0),MATCH($M$2,'Data Transformation'!$O$3,0))</f>
        <v>#N/A</v>
      </c>
      <c r="N1659" s="27" t="e">
        <f>IF('Input and Summary Results'!$J$16="minimum",'Bin Analysis'!X1660/(M1659-1),'Bin Analysis'!Y1659/('Bin Analysis'!M1659-1))</f>
        <v>#N/A</v>
      </c>
      <c r="O1659" s="27" t="e">
        <f>IF(M1659=FALSE,NA(),(VLOOKUP(1,C1662:K1681,4,FALSE))/(M1659-1))</f>
        <v>#N/A</v>
      </c>
      <c r="P1659" s="27" t="e">
        <f>IF(M1659=FALSE,NA(),SUM(J1662:J1681)/Weighting!$S$5)</f>
        <v>#N/A</v>
      </c>
      <c r="Q1659" s="27" t="e">
        <f>IF(M1659=FALSE,NA(),SUM(K1662:K1681)/Weighting!$S$6)</f>
        <v>#N/A</v>
      </c>
      <c r="R1659" s="27" t="e">
        <f>IF(M1659=FALSE,NA(),(VLOOKUP(1,G1662:K1681,3,FALSE))/(M1659-1))</f>
        <v>#N/A</v>
      </c>
      <c r="S1659" s="22" t="e">
        <f>IF(M1659=FALSE,NA(),IF(SUM(J1662:J1681)=2,"yes","no"))</f>
        <v>#N/A</v>
      </c>
      <c r="X1659" s="2" cm="2">
        <f t="array" ref="X1659:X1660">FREQUENCY(IF('Data Transformation'!$B$425:$B$6424='Bin Analysis'!L1659,'Data Transformation'!$G$425:$G$6424),'Data Transformation'!$U$11)</f>
        <v>0</v>
      </c>
      <c r="Y1659" s="2" cm="2">
        <f t="array" ref="Y1659:Y1660">FREQUENCY(IF('Data Transformation'!$B$425:$B$6424='Bin Analysis'!L1659,'Data Transformation'!$G$425:$G$6424),'Data Transformation'!$U$12)</f>
        <v>0</v>
      </c>
    </row>
    <row r="1660" spans="1:25" x14ac:dyDescent="0.25">
      <c r="A1660" s="14" t="s">
        <v>67</v>
      </c>
      <c r="B1660" t="s">
        <v>47</v>
      </c>
      <c r="C1660" t="s">
        <v>5</v>
      </c>
      <c r="D1660" t="s">
        <v>98</v>
      </c>
      <c r="E1660" t="s">
        <v>99</v>
      </c>
      <c r="F1660" t="s">
        <v>100</v>
      </c>
      <c r="G1660" t="s">
        <v>69</v>
      </c>
      <c r="H1660" t="s">
        <v>31</v>
      </c>
      <c r="I1660" t="s">
        <v>32</v>
      </c>
      <c r="J1660" t="s">
        <v>46</v>
      </c>
      <c r="K1660" s="14" t="s">
        <v>45</v>
      </c>
      <c r="M1660" s="14"/>
      <c r="X1660" s="2">
        <v>0</v>
      </c>
      <c r="Y1660" s="2">
        <v>0</v>
      </c>
    </row>
    <row r="1661" spans="1:25" x14ac:dyDescent="0.25">
      <c r="A1661" s="32"/>
      <c r="D1661" t="e">
        <f>IF(C1661=1,'Data Transformation'!$G$3+0.5*'Data Transformation'!$W$25,IF(C1662=1,D1662-'Data Transformation'!$W$25,FALSE))</f>
        <v>#NUM!</v>
      </c>
      <c r="E1661">
        <f t="array" ref="E1661">IF(ISLOGICAL(D1661),"",FREQUENCY(IF('Data Transformation'!$B$425:$B$8425='Bin Analysis'!$B1659,'Data Transformation'!$G$425:$G$8425),D1661))</f>
        <v>2001</v>
      </c>
      <c r="F1661" t="e">
        <f>IF(ISLOGICAL(D1661),"",E1661-E1660)</f>
        <v>#VALUE!</v>
      </c>
      <c r="M1661" s="14"/>
    </row>
    <row r="1662" spans="1:25" x14ac:dyDescent="0.25">
      <c r="A1662" s="32" t="e">
        <f>IF(Weighting!$P$6&gt;0,B1662,"")</f>
        <v>#NUM!</v>
      </c>
      <c r="B1662" t="e">
        <f>Weighting!$C$6</f>
        <v>#DIV/0!</v>
      </c>
      <c r="C1662" t="e">
        <f>Weighting!$F$6</f>
        <v>#NUM!</v>
      </c>
      <c r="D1662" t="e">
        <f>IF(C1662=1,'Data Transformation'!$G$3+0.5*'Data Transformation'!$W$25,IF(C1663=1,D1663-'Data Transformation'!$W$25,FALSE))</f>
        <v>#NUM!</v>
      </c>
      <c r="E1662">
        <f t="array" ref="E1662">IF(ISLOGICAL(D1662),"",FREQUENCY(IF('Data Transformation'!$B$425:$B$8425='Bin Analysis'!$B1659,'Data Transformation'!$G$425:$G$8425),D1662))</f>
        <v>2001</v>
      </c>
      <c r="F1662">
        <f>IF(ISLOGICAL(D1662),"",E1662-E1661)</f>
        <v>0</v>
      </c>
      <c r="G1662">
        <f>Weighting!$H$6</f>
        <v>1</v>
      </c>
      <c r="H1662">
        <f t="array" ref="H1662">FREQUENCY(IF('Data Transformation'!$B$4:$B$8425=B1659,'Data Transformation'!$G$4:$G$8425),'Bin Analysis'!$B1662)</f>
        <v>2073</v>
      </c>
      <c r="I1662">
        <f>H1662-H1661</f>
        <v>2073</v>
      </c>
      <c r="J1662">
        <f>IF(I1662=0,0,1)</f>
        <v>1</v>
      </c>
      <c r="K1662" t="e">
        <f>J1662*Weighting!$W$6</f>
        <v>#NUM!</v>
      </c>
      <c r="M1662" s="14"/>
    </row>
    <row r="1663" spans="1:25" x14ac:dyDescent="0.25">
      <c r="A1663" s="32" t="str">
        <f>IF(Weighting!$P$7&gt;0,B1663,"")</f>
        <v/>
      </c>
      <c r="B1663" t="e">
        <f>Weighting!$C$7</f>
        <v>#DIV/0!</v>
      </c>
      <c r="C1663" t="e">
        <f>Weighting!$F$7</f>
        <v>#NUM!</v>
      </c>
      <c r="D1663" t="e">
        <f>IF(C1663=1,'Data Transformation'!$G$3+0.5*'Data Transformation'!$W$25,IF(C1664=1,D1664-'Data Transformation'!$W$25,FALSE))</f>
        <v>#NUM!</v>
      </c>
      <c r="E1663">
        <f t="array" ref="E1663">IF(ISLOGICAL(D1663),"",FREQUENCY(IF('Data Transformation'!$B$425:$B$8425='Bin Analysis'!$B1659,'Data Transformation'!$G$425:$G$8425),D1663))</f>
        <v>2001</v>
      </c>
      <c r="F1663">
        <f t="shared" ref="F1663:F1681" si="207">IF(ISLOGICAL(D1663),"",E1663-E1662)</f>
        <v>0</v>
      </c>
      <c r="G1663">
        <f>Weighting!$H$7</f>
        <v>0</v>
      </c>
      <c r="H1663">
        <f t="array" ref="H1663">FREQUENCY(IF('Data Transformation'!$B$4:$B$8425=B1659,'Data Transformation'!$G$4:$G$8425),'Bin Analysis'!$B1663)</f>
        <v>2073</v>
      </c>
      <c r="I1663">
        <f t="shared" ref="I1663:I1681" si="208">H1663-H1662</f>
        <v>0</v>
      </c>
      <c r="J1663">
        <f>IF(I1663=0,0,1)</f>
        <v>0</v>
      </c>
      <c r="K1663">
        <f>J1663*Weighting!$W$7</f>
        <v>0</v>
      </c>
      <c r="M1663" s="14"/>
    </row>
    <row r="1664" spans="1:25" x14ac:dyDescent="0.25">
      <c r="A1664" s="32" t="str">
        <f>IF(Weighting!$P$8&gt;0,B1664,"")</f>
        <v/>
      </c>
      <c r="B1664" t="e">
        <f>Weighting!$C$8</f>
        <v>#DIV/0!</v>
      </c>
      <c r="C1664" t="e">
        <f>Weighting!$F$8</f>
        <v>#NUM!</v>
      </c>
      <c r="D1664" t="e">
        <f>IF(C1664=1,'Data Transformation'!$G$3+0.5*'Data Transformation'!$W$25,IF(C1665=1,D1665-'Data Transformation'!$W$25,FALSE))</f>
        <v>#NUM!</v>
      </c>
      <c r="E1664">
        <f t="array" ref="E1664">IF(ISLOGICAL(D1664),"",FREQUENCY(IF('Data Transformation'!$B$425:$B$8425='Bin Analysis'!$B1659,'Data Transformation'!$G$425:$G$8425),D1664))</f>
        <v>2001</v>
      </c>
      <c r="F1664">
        <f t="shared" si="207"/>
        <v>0</v>
      </c>
      <c r="G1664">
        <f>Weighting!$H$8</f>
        <v>0</v>
      </c>
      <c r="H1664">
        <f t="array" ref="H1664">FREQUENCY(IF('Data Transformation'!$B$4:$B$8425=B1659,'Data Transformation'!$G$4:$G$8425),'Bin Analysis'!$B1664)</f>
        <v>2073</v>
      </c>
      <c r="I1664">
        <f t="shared" si="208"/>
        <v>0</v>
      </c>
      <c r="J1664">
        <f t="shared" ref="J1664:J1681" si="209">IF(I1664=0,0,1)</f>
        <v>0</v>
      </c>
      <c r="K1664">
        <f>J1664*Weighting!$W$8</f>
        <v>0</v>
      </c>
      <c r="M1664" s="14"/>
    </row>
    <row r="1665" spans="1:13" x14ac:dyDescent="0.25">
      <c r="A1665" s="32" t="str">
        <f>IF(Weighting!$P$9&gt;0,B1665,"")</f>
        <v/>
      </c>
      <c r="B1665" s="50" t="e">
        <f>Weighting!$C$9</f>
        <v>#DIV/0!</v>
      </c>
      <c r="C1665" t="e">
        <f>Weighting!$F$9</f>
        <v>#NUM!</v>
      </c>
      <c r="D1665" t="e">
        <f>IF(C1665=1,'Data Transformation'!$G$3+0.5*'Data Transformation'!$W$25,IF(C1666=1,D1666-'Data Transformation'!$W$25,FALSE))</f>
        <v>#NUM!</v>
      </c>
      <c r="E1665">
        <f t="array" ref="E1665">IF(ISLOGICAL(D1665),"",FREQUENCY(IF('Data Transformation'!$B$425:$B$8425='Bin Analysis'!$B1659,'Data Transformation'!$G$425:$G$8425),D1665))</f>
        <v>2001</v>
      </c>
      <c r="F1665">
        <f t="shared" si="207"/>
        <v>0</v>
      </c>
      <c r="G1665">
        <f>Weighting!$H$9</f>
        <v>0</v>
      </c>
      <c r="H1665">
        <f t="array" ref="H1665">FREQUENCY(IF('Data Transformation'!$B$4:$B$8425=B1659,'Data Transformation'!$G$4:$G$8425),'Bin Analysis'!$B1665)</f>
        <v>2073</v>
      </c>
      <c r="I1665">
        <f t="shared" si="208"/>
        <v>0</v>
      </c>
      <c r="J1665">
        <f t="shared" si="209"/>
        <v>0</v>
      </c>
      <c r="K1665">
        <f>J1665*Weighting!$W$9</f>
        <v>0</v>
      </c>
      <c r="M1665" s="14"/>
    </row>
    <row r="1666" spans="1:13" x14ac:dyDescent="0.25">
      <c r="A1666" s="32" t="str">
        <f>IF(Weighting!$P$10&gt;0,B1666,"")</f>
        <v/>
      </c>
      <c r="B1666" t="e">
        <f>Weighting!$C$10</f>
        <v>#DIV/0!</v>
      </c>
      <c r="C1666" t="e">
        <f>Weighting!$F$10</f>
        <v>#NUM!</v>
      </c>
      <c r="D1666" t="e">
        <f>IF(C1666=1,'Data Transformation'!$G$3+0.5*'Data Transformation'!$W$25,IF(C1667=1,D1667-'Data Transformation'!$W$25,FALSE))</f>
        <v>#NUM!</v>
      </c>
      <c r="E1666">
        <f t="array" ref="E1666">IF(ISLOGICAL(D1666),"",FREQUENCY(IF('Data Transformation'!$B$425:$B$8425='Bin Analysis'!$B1659,'Data Transformation'!$G$425:$G$8425),D1666))</f>
        <v>2001</v>
      </c>
      <c r="F1666">
        <f t="shared" si="207"/>
        <v>0</v>
      </c>
      <c r="G1666">
        <f>Weighting!$H$10</f>
        <v>0</v>
      </c>
      <c r="H1666">
        <f t="array" ref="H1666">FREQUENCY(IF('Data Transformation'!$B$4:$B$8425=B1659,'Data Transformation'!$G$4:$G$8425),'Bin Analysis'!$B1666)</f>
        <v>2073</v>
      </c>
      <c r="I1666">
        <f t="shared" si="208"/>
        <v>0</v>
      </c>
      <c r="J1666">
        <f t="shared" si="209"/>
        <v>0</v>
      </c>
      <c r="K1666">
        <f>J1666*Weighting!$W$10</f>
        <v>0</v>
      </c>
      <c r="M1666" s="14"/>
    </row>
    <row r="1667" spans="1:13" x14ac:dyDescent="0.25">
      <c r="A1667" s="32" t="str">
        <f>IF(Weighting!$P$11&gt;0,B1667,"")</f>
        <v/>
      </c>
      <c r="B1667" t="e">
        <f>Weighting!$C$11</f>
        <v>#DIV/0!</v>
      </c>
      <c r="C1667" t="e">
        <f>Weighting!$F$11</f>
        <v>#NUM!</v>
      </c>
      <c r="D1667" t="e">
        <f>IF(C1667=1,'Data Transformation'!$G$3+0.5*'Data Transformation'!$W$25,IF(C1668=1,D1668-'Data Transformation'!$W$25,FALSE))</f>
        <v>#NUM!</v>
      </c>
      <c r="E1667">
        <f t="array" ref="E1667">IF(ISLOGICAL(D1667),"",FREQUENCY(IF('Data Transformation'!$B$425:$B$8425='Bin Analysis'!$B1659,'Data Transformation'!$G$425:$G$8425),D1667))</f>
        <v>2001</v>
      </c>
      <c r="F1667">
        <f t="shared" si="207"/>
        <v>0</v>
      </c>
      <c r="G1667">
        <f>Weighting!$H$11</f>
        <v>0</v>
      </c>
      <c r="H1667">
        <f t="array" ref="H1667">FREQUENCY(IF('Data Transformation'!$B$4:$B$8425=B1659,'Data Transformation'!$G$4:$G$8425),'Bin Analysis'!$B1667)</f>
        <v>2073</v>
      </c>
      <c r="I1667">
        <f t="shared" si="208"/>
        <v>0</v>
      </c>
      <c r="J1667">
        <f t="shared" si="209"/>
        <v>0</v>
      </c>
      <c r="K1667">
        <f>J1667*Weighting!$W$11</f>
        <v>0</v>
      </c>
      <c r="M1667" s="14"/>
    </row>
    <row r="1668" spans="1:13" x14ac:dyDescent="0.25">
      <c r="A1668" s="32" t="str">
        <f>IF(Weighting!$P$12&gt;0,B1668,"")</f>
        <v/>
      </c>
      <c r="B1668" t="e">
        <f>Weighting!$C$12</f>
        <v>#DIV/0!</v>
      </c>
      <c r="C1668" t="e">
        <f>Weighting!$F$12</f>
        <v>#NUM!</v>
      </c>
      <c r="D1668" t="e">
        <f>IF(C1668=1,'Data Transformation'!$G$3+0.5*'Data Transformation'!$W$25,IF(C1669=1,D1669-'Data Transformation'!$W$25,FALSE))</f>
        <v>#NUM!</v>
      </c>
      <c r="E1668">
        <f t="array" ref="E1668">IF(ISLOGICAL(D1668),"",FREQUENCY(IF('Data Transformation'!$B$425:$B$8425='Bin Analysis'!$B1659,'Data Transformation'!$G$425:$G$8425),D1668))</f>
        <v>2001</v>
      </c>
      <c r="F1668">
        <f t="shared" si="207"/>
        <v>0</v>
      </c>
      <c r="G1668">
        <f>Weighting!$H$12</f>
        <v>0</v>
      </c>
      <c r="H1668">
        <f t="array" ref="H1668">FREQUENCY(IF('Data Transformation'!$B$4:$B$8425=B1659,'Data Transformation'!$G$4:$G$8425),'Bin Analysis'!$B1668)</f>
        <v>2073</v>
      </c>
      <c r="I1668">
        <f t="shared" si="208"/>
        <v>0</v>
      </c>
      <c r="J1668">
        <f t="shared" si="209"/>
        <v>0</v>
      </c>
      <c r="K1668">
        <f>J1668*Weighting!$W$12</f>
        <v>0</v>
      </c>
      <c r="M1668" s="14"/>
    </row>
    <row r="1669" spans="1:13" x14ac:dyDescent="0.25">
      <c r="A1669" s="32" t="str">
        <f>IF(Weighting!$P$13&gt;0,B1669,"")</f>
        <v/>
      </c>
      <c r="B1669" t="e">
        <f>Weighting!$C$13</f>
        <v>#DIV/0!</v>
      </c>
      <c r="C1669" t="e">
        <f>Weighting!$F$13</f>
        <v>#NUM!</v>
      </c>
      <c r="D1669" t="e">
        <f>IF(C1669=1,'Data Transformation'!$G$3+0.5*'Data Transformation'!$W$25,IF(C1670=1,D1670-'Data Transformation'!$W$25,FALSE))</f>
        <v>#NUM!</v>
      </c>
      <c r="E1669">
        <f t="array" ref="E1669">IF(ISLOGICAL(D1669),"",FREQUENCY(IF('Data Transformation'!$B$425:$B$8425='Bin Analysis'!$B1659,'Data Transformation'!$G$425:$G$8425),D1669))</f>
        <v>2001</v>
      </c>
      <c r="F1669">
        <f t="shared" si="207"/>
        <v>0</v>
      </c>
      <c r="G1669">
        <f>Weighting!$H$13</f>
        <v>0</v>
      </c>
      <c r="H1669">
        <f t="array" ref="H1669">FREQUENCY(IF('Data Transformation'!$B$4:$B$8425=B1659,'Data Transformation'!$G$4:$G$8425),'Bin Analysis'!$B1669)</f>
        <v>2073</v>
      </c>
      <c r="I1669">
        <f t="shared" si="208"/>
        <v>0</v>
      </c>
      <c r="J1669">
        <f t="shared" si="209"/>
        <v>0</v>
      </c>
      <c r="K1669">
        <f>J1669*Weighting!$W$13</f>
        <v>0</v>
      </c>
      <c r="M1669" s="14"/>
    </row>
    <row r="1670" spans="1:13" x14ac:dyDescent="0.25">
      <c r="A1670" s="32" t="str">
        <f>IF(Weighting!$P$14&gt;0,B1670,"")</f>
        <v/>
      </c>
      <c r="B1670" t="e">
        <f>Weighting!$C$14</f>
        <v>#DIV/0!</v>
      </c>
      <c r="C1670" t="e">
        <f>Weighting!$F$14</f>
        <v>#NUM!</v>
      </c>
      <c r="D1670" t="e">
        <f>IF(C1670=1,'Data Transformation'!$G$3+0.5*'Data Transformation'!$W$25,IF(C1671=1,D1671-'Data Transformation'!$W$25,FALSE))</f>
        <v>#NUM!</v>
      </c>
      <c r="E1670">
        <f t="array" ref="E1670">IF(ISLOGICAL(D1670),"",FREQUENCY(IF('Data Transformation'!$B$425:$B$8425='Bin Analysis'!$B1659,'Data Transformation'!$G$425:$G$8425),D1670))</f>
        <v>2001</v>
      </c>
      <c r="F1670">
        <f t="shared" si="207"/>
        <v>0</v>
      </c>
      <c r="G1670">
        <f>Weighting!$H$14</f>
        <v>0</v>
      </c>
      <c r="H1670">
        <f t="array" ref="H1670">FREQUENCY(IF('Data Transformation'!$B$4:$B$8425=B1659,'Data Transformation'!$G$4:$G$8425),'Bin Analysis'!$B1670)</f>
        <v>2073</v>
      </c>
      <c r="I1670">
        <f t="shared" si="208"/>
        <v>0</v>
      </c>
      <c r="J1670">
        <f t="shared" si="209"/>
        <v>0</v>
      </c>
      <c r="K1670">
        <f>J1670*Weighting!$W$14</f>
        <v>0</v>
      </c>
      <c r="M1670" s="14"/>
    </row>
    <row r="1671" spans="1:13" x14ac:dyDescent="0.25">
      <c r="A1671" s="32" t="str">
        <f>IF(Weighting!$P$15&gt;0,B1671,"")</f>
        <v/>
      </c>
      <c r="B1671" t="e">
        <f>Weighting!$C$15</f>
        <v>#DIV/0!</v>
      </c>
      <c r="C1671" t="e">
        <f>Weighting!$F$15</f>
        <v>#NUM!</v>
      </c>
      <c r="D1671" t="e">
        <f>IF(C1671=1,'Data Transformation'!$G$3+0.5*'Data Transformation'!$W$25,IF(C1672=1,D1672-'Data Transformation'!$W$25,FALSE))</f>
        <v>#NUM!</v>
      </c>
      <c r="E1671">
        <f t="array" ref="E1671">IF(ISLOGICAL(D1671),"",FREQUENCY(IF('Data Transformation'!$B$425:$B$8425='Bin Analysis'!$B1659,'Data Transformation'!$G$425:$G$8425),D1671))</f>
        <v>2001</v>
      </c>
      <c r="F1671">
        <f t="shared" si="207"/>
        <v>0</v>
      </c>
      <c r="G1671">
        <f>Weighting!$H$15</f>
        <v>0</v>
      </c>
      <c r="H1671">
        <f t="array" ref="H1671">FREQUENCY(IF('Data Transformation'!$B$4:$B$8425=B1659,'Data Transformation'!$G$4:$G$8425),'Bin Analysis'!$B1671)</f>
        <v>2073</v>
      </c>
      <c r="I1671">
        <f t="shared" si="208"/>
        <v>0</v>
      </c>
      <c r="J1671">
        <f t="shared" si="209"/>
        <v>0</v>
      </c>
      <c r="K1671">
        <f>J1671*Weighting!$W$15</f>
        <v>0</v>
      </c>
      <c r="M1671" s="14"/>
    </row>
    <row r="1672" spans="1:13" x14ac:dyDescent="0.25">
      <c r="A1672" s="32" t="str">
        <f>IF(Weighting!$P$16&gt;0,B1672,"")</f>
        <v/>
      </c>
      <c r="B1672" t="e">
        <f>Weighting!$C$16</f>
        <v>#DIV/0!</v>
      </c>
      <c r="C1672" t="e">
        <f>Weighting!$F$16</f>
        <v>#NUM!</v>
      </c>
      <c r="D1672" t="e">
        <f>IF(C1672=1,'Data Transformation'!$G$3+0.5*'Data Transformation'!$W$25,IF(C1673=1,D1673-'Data Transformation'!$W$25,FALSE))</f>
        <v>#NUM!</v>
      </c>
      <c r="E1672">
        <f t="array" ref="E1672">IF(ISLOGICAL(D1672),"",FREQUENCY(IF('Data Transformation'!$B$425:$B$8425='Bin Analysis'!$B1659,'Data Transformation'!$G$425:$G$8425),D1672))</f>
        <v>2001</v>
      </c>
      <c r="F1672">
        <f t="shared" si="207"/>
        <v>0</v>
      </c>
      <c r="G1672">
        <f>Weighting!$H$16</f>
        <v>0</v>
      </c>
      <c r="H1672">
        <f t="array" ref="H1672">FREQUENCY(IF('Data Transformation'!$B$4:$B$8425=B1659,'Data Transformation'!$G$4:$G$8425),'Bin Analysis'!$B1672)</f>
        <v>2073</v>
      </c>
      <c r="I1672">
        <f t="shared" si="208"/>
        <v>0</v>
      </c>
      <c r="J1672">
        <f t="shared" si="209"/>
        <v>0</v>
      </c>
      <c r="K1672">
        <f>J1672*Weighting!$W$16</f>
        <v>0</v>
      </c>
      <c r="M1672" s="14"/>
    </row>
    <row r="1673" spans="1:13" x14ac:dyDescent="0.25">
      <c r="A1673" s="32" t="str">
        <f>IF(Weighting!$P$17&gt;0,B1673,"")</f>
        <v/>
      </c>
      <c r="B1673" t="e">
        <f>Weighting!$C$17</f>
        <v>#DIV/0!</v>
      </c>
      <c r="C1673" t="e">
        <f>Weighting!$F$17</f>
        <v>#NUM!</v>
      </c>
      <c r="D1673" t="e">
        <f>IF(C1673=1,'Data Transformation'!$G$3+0.5*'Data Transformation'!$W$25,IF(C1674=1,D1674-'Data Transformation'!$W$25,FALSE))</f>
        <v>#NUM!</v>
      </c>
      <c r="E1673">
        <f t="array" ref="E1673">IF(ISLOGICAL(D1673),"",FREQUENCY(IF('Data Transformation'!$B$425:$B$8425='Bin Analysis'!$B1659,'Data Transformation'!$G$425:$G$8425),D1673))</f>
        <v>2001</v>
      </c>
      <c r="F1673">
        <f t="shared" si="207"/>
        <v>0</v>
      </c>
      <c r="G1673">
        <f>Weighting!$H$17</f>
        <v>0</v>
      </c>
      <c r="H1673">
        <f t="array" ref="H1673">FREQUENCY(IF('Data Transformation'!$B$4:$B$8425=B1659,'Data Transformation'!$G$4:$G$8425),'Bin Analysis'!$B1673)</f>
        <v>2073</v>
      </c>
      <c r="I1673">
        <f t="shared" si="208"/>
        <v>0</v>
      </c>
      <c r="J1673">
        <f t="shared" si="209"/>
        <v>0</v>
      </c>
      <c r="K1673">
        <f>J1673*Weighting!$W$17</f>
        <v>0</v>
      </c>
      <c r="M1673" s="14"/>
    </row>
    <row r="1674" spans="1:13" x14ac:dyDescent="0.25">
      <c r="A1674" s="32" t="str">
        <f>IF(Weighting!$P$18&gt;0,B1674,"")</f>
        <v/>
      </c>
      <c r="B1674" t="e">
        <f>Weighting!$C$18</f>
        <v>#DIV/0!</v>
      </c>
      <c r="C1674" t="e">
        <f>Weighting!$F$18</f>
        <v>#NUM!</v>
      </c>
      <c r="D1674" t="e">
        <f>IF(C1674=1,'Data Transformation'!$G$3+0.5*'Data Transformation'!$W$25,IF(C1675=1,D1675-'Data Transformation'!$W$25,FALSE))</f>
        <v>#NUM!</v>
      </c>
      <c r="E1674">
        <f t="array" ref="E1674">IF(ISLOGICAL(D1674),"",FREQUENCY(IF('Data Transformation'!$B$425:$B$8425='Bin Analysis'!$B1659,'Data Transformation'!$G$425:$G$8425),D1674))</f>
        <v>2001</v>
      </c>
      <c r="F1674">
        <f t="shared" si="207"/>
        <v>0</v>
      </c>
      <c r="G1674">
        <f>Weighting!$H$18</f>
        <v>0</v>
      </c>
      <c r="H1674">
        <f t="array" ref="H1674">FREQUENCY(IF('Data Transformation'!$B$4:$B$8425=B1659,'Data Transformation'!$G$4:$G$8425),'Bin Analysis'!$B1674)</f>
        <v>2073</v>
      </c>
      <c r="I1674">
        <f t="shared" si="208"/>
        <v>0</v>
      </c>
      <c r="J1674">
        <f t="shared" si="209"/>
        <v>0</v>
      </c>
      <c r="K1674">
        <f>J1674*Weighting!$W$18</f>
        <v>0</v>
      </c>
      <c r="M1674" s="14"/>
    </row>
    <row r="1675" spans="1:13" x14ac:dyDescent="0.25">
      <c r="A1675" s="32" t="str">
        <f>IF(Weighting!$P$19&gt;0,B1675,"")</f>
        <v/>
      </c>
      <c r="B1675" t="e">
        <f>Weighting!$C$19</f>
        <v>#DIV/0!</v>
      </c>
      <c r="C1675" t="e">
        <f>Weighting!$F$19</f>
        <v>#NUM!</v>
      </c>
      <c r="D1675" t="e">
        <f>IF(C1675=1,'Data Transformation'!$G$3+0.5*'Data Transformation'!$W$25,IF(C1676=1,D1676-'Data Transformation'!$W$25,FALSE))</f>
        <v>#NUM!</v>
      </c>
      <c r="E1675">
        <f t="array" ref="E1675">IF(ISLOGICAL(D1675),"",FREQUENCY(IF('Data Transformation'!$B$425:$B$8425='Bin Analysis'!$B1659,'Data Transformation'!$G$425:$G$8425),D1675))</f>
        <v>2001</v>
      </c>
      <c r="F1675">
        <f t="shared" si="207"/>
        <v>0</v>
      </c>
      <c r="G1675">
        <f>Weighting!$H$19</f>
        <v>0</v>
      </c>
      <c r="H1675">
        <f t="array" ref="H1675">FREQUENCY(IF('Data Transformation'!$B$4:$B$8425=B1659,'Data Transformation'!$G$4:$G$8425),'Bin Analysis'!$B1675)</f>
        <v>2073</v>
      </c>
      <c r="I1675">
        <f t="shared" si="208"/>
        <v>0</v>
      </c>
      <c r="J1675">
        <f t="shared" si="209"/>
        <v>0</v>
      </c>
      <c r="K1675">
        <f>J1675*Weighting!$W$19</f>
        <v>0</v>
      </c>
      <c r="M1675" s="14"/>
    </row>
    <row r="1676" spans="1:13" x14ac:dyDescent="0.25">
      <c r="A1676" s="32" t="str">
        <f>IF(Weighting!$P$20&gt;0,B1676,"")</f>
        <v/>
      </c>
      <c r="B1676" t="e">
        <f>Weighting!$C$20</f>
        <v>#DIV/0!</v>
      </c>
      <c r="C1676" t="e">
        <f>Weighting!$F$20</f>
        <v>#NUM!</v>
      </c>
      <c r="D1676" t="e">
        <f>IF(C1676=1,'Data Transformation'!$G$3+0.5*'Data Transformation'!$W$25,IF(C1677=1,D1677-'Data Transformation'!$W$25,FALSE))</f>
        <v>#NUM!</v>
      </c>
      <c r="E1676">
        <f t="array" ref="E1676">IF(ISLOGICAL(D1676),"",FREQUENCY(IF('Data Transformation'!$B$425:$B$8425='Bin Analysis'!$B1659,'Data Transformation'!$G$425:$G$8425),D1676))</f>
        <v>2001</v>
      </c>
      <c r="F1676">
        <f t="shared" si="207"/>
        <v>0</v>
      </c>
      <c r="G1676">
        <f>Weighting!$H$20</f>
        <v>0</v>
      </c>
      <c r="H1676">
        <f t="array" ref="H1676">FREQUENCY(IF('Data Transformation'!$B$4:$B$8425=B1659,'Data Transformation'!$G$4:$G$8425),'Bin Analysis'!$B1676)</f>
        <v>2073</v>
      </c>
      <c r="I1676">
        <f t="shared" si="208"/>
        <v>0</v>
      </c>
      <c r="J1676">
        <f t="shared" si="209"/>
        <v>0</v>
      </c>
      <c r="K1676">
        <f>J1676*Weighting!$W$20</f>
        <v>0</v>
      </c>
      <c r="M1676" s="14"/>
    </row>
    <row r="1677" spans="1:13" x14ac:dyDescent="0.25">
      <c r="A1677" s="32" t="str">
        <f>IF(Weighting!$P$21&gt;0,B1677,"")</f>
        <v/>
      </c>
      <c r="B1677" t="e">
        <f>Weighting!$C$21</f>
        <v>#DIV/0!</v>
      </c>
      <c r="C1677" t="e">
        <f>Weighting!$F$21</f>
        <v>#NUM!</v>
      </c>
      <c r="D1677" t="e">
        <f>IF(C1677=1,'Data Transformation'!$G$3+0.5*'Data Transformation'!$W$25,IF(C1678=1,D1678-'Data Transformation'!$W$25,FALSE))</f>
        <v>#NUM!</v>
      </c>
      <c r="E1677">
        <f t="array" ref="E1677">IF(ISLOGICAL(D1677),"",FREQUENCY(IF('Data Transformation'!$B$425:$B$8425='Bin Analysis'!$B1659,'Data Transformation'!$G$425:$G$8425),D1677))</f>
        <v>2001</v>
      </c>
      <c r="F1677">
        <f t="shared" si="207"/>
        <v>0</v>
      </c>
      <c r="G1677">
        <f>Weighting!$H$21</f>
        <v>0</v>
      </c>
      <c r="H1677">
        <f t="array" ref="H1677">FREQUENCY(IF('Data Transformation'!$B$4:$B$8425=B1659,'Data Transformation'!$G$4:$G$8425),'Bin Analysis'!$B1677)</f>
        <v>2073</v>
      </c>
      <c r="I1677">
        <f t="shared" si="208"/>
        <v>0</v>
      </c>
      <c r="J1677">
        <f t="shared" si="209"/>
        <v>0</v>
      </c>
      <c r="K1677">
        <f>J1677*Weighting!$W$21</f>
        <v>0</v>
      </c>
      <c r="M1677" s="14"/>
    </row>
    <row r="1678" spans="1:13" x14ac:dyDescent="0.25">
      <c r="A1678" s="32" t="str">
        <f>IF(Weighting!$P$22&gt;0,B1678,"")</f>
        <v/>
      </c>
      <c r="B1678" t="e">
        <f>Weighting!$C$22</f>
        <v>#DIV/0!</v>
      </c>
      <c r="C1678" t="e">
        <f>Weighting!$F$22</f>
        <v>#NUM!</v>
      </c>
      <c r="D1678" t="e">
        <f>IF(C1678=1,'Data Transformation'!$G$3+0.5*'Data Transformation'!$W$25,IF(C1679=1,D1679-'Data Transformation'!$W$25,FALSE))</f>
        <v>#NUM!</v>
      </c>
      <c r="E1678">
        <f t="array" ref="E1678">IF(ISLOGICAL(D1678),"",FREQUENCY(IF('Data Transformation'!$B$425:$B$8425='Bin Analysis'!$B1659,'Data Transformation'!$G$425:$G$8425),D1678))</f>
        <v>2001</v>
      </c>
      <c r="F1678">
        <f t="shared" si="207"/>
        <v>0</v>
      </c>
      <c r="G1678">
        <f>Weighting!$H$22</f>
        <v>0</v>
      </c>
      <c r="H1678">
        <f t="array" ref="H1678">FREQUENCY(IF('Data Transformation'!$B$4:$B$8425=B1659,'Data Transformation'!$G$4:$G$8425),'Bin Analysis'!$B1678)</f>
        <v>2073</v>
      </c>
      <c r="I1678">
        <f t="shared" si="208"/>
        <v>0</v>
      </c>
      <c r="J1678">
        <f t="shared" si="209"/>
        <v>0</v>
      </c>
      <c r="K1678">
        <f>J1678*Weighting!$W$22</f>
        <v>0</v>
      </c>
      <c r="M1678" s="14"/>
    </row>
    <row r="1679" spans="1:13" x14ac:dyDescent="0.25">
      <c r="A1679" s="32" t="str">
        <f>IF(Weighting!$P$23&gt;0,B1679,"")</f>
        <v/>
      </c>
      <c r="B1679" t="e">
        <f>Weighting!$C$23</f>
        <v>#DIV/0!</v>
      </c>
      <c r="C1679" t="e">
        <f>Weighting!$F$23</f>
        <v>#NUM!</v>
      </c>
      <c r="D1679" t="e">
        <f>IF(C1679=1,'Data Transformation'!$G$3+0.5*'Data Transformation'!$W$25,IF(C1680=1,D1680-'Data Transformation'!$W$25,FALSE))</f>
        <v>#NUM!</v>
      </c>
      <c r="E1679">
        <f t="array" ref="E1679">IF(ISLOGICAL(D1679),"",FREQUENCY(IF('Data Transformation'!$B$425:$B$8425='Bin Analysis'!$B1659,'Data Transformation'!$G$425:$G$8425),D1679))</f>
        <v>2001</v>
      </c>
      <c r="F1679">
        <f t="shared" si="207"/>
        <v>0</v>
      </c>
      <c r="G1679">
        <f>Weighting!$H$23</f>
        <v>0</v>
      </c>
      <c r="H1679">
        <f t="array" ref="H1679">FREQUENCY(IF('Data Transformation'!$B$4:$B$8425=B1659,'Data Transformation'!$G$4:$G$8425),'Bin Analysis'!$B1679)</f>
        <v>2073</v>
      </c>
      <c r="I1679">
        <f t="shared" si="208"/>
        <v>0</v>
      </c>
      <c r="J1679">
        <f t="shared" si="209"/>
        <v>0</v>
      </c>
      <c r="K1679">
        <f>J1679*Weighting!$W$23</f>
        <v>0</v>
      </c>
      <c r="M1679" s="14"/>
    </row>
    <row r="1680" spans="1:13" x14ac:dyDescent="0.25">
      <c r="A1680" s="32" t="str">
        <f>IF(Weighting!$P$24&gt;0,B1680,"")</f>
        <v/>
      </c>
      <c r="B1680" t="e">
        <f>Weighting!$C$24</f>
        <v>#DIV/0!</v>
      </c>
      <c r="C1680" t="e">
        <f>Weighting!$F$24</f>
        <v>#NUM!</v>
      </c>
      <c r="D1680" t="e">
        <f>IF(C1680=1,'Data Transformation'!$G$3+0.5*'Data Transformation'!$W$25,IF(C1681=1,D1681-'Data Transformation'!$W$25,FALSE))</f>
        <v>#NUM!</v>
      </c>
      <c r="E1680">
        <f t="array" ref="E1680">IF(ISLOGICAL(D1680),"",FREQUENCY(IF('Data Transformation'!$B$425:$B$8425='Bin Analysis'!$B1659,'Data Transformation'!$G$425:$G$8425),D1680))</f>
        <v>2001</v>
      </c>
      <c r="F1680">
        <f t="shared" si="207"/>
        <v>0</v>
      </c>
      <c r="G1680">
        <f>Weighting!$H$24</f>
        <v>0</v>
      </c>
      <c r="H1680">
        <f t="array" ref="H1680">FREQUENCY(IF('Data Transformation'!$B$4:$B$8425=B1659,'Data Transformation'!$G$4:$G$8425),'Bin Analysis'!$B1680)</f>
        <v>2073</v>
      </c>
      <c r="I1680">
        <f t="shared" si="208"/>
        <v>0</v>
      </c>
      <c r="J1680">
        <f t="shared" si="209"/>
        <v>0</v>
      </c>
      <c r="K1680">
        <f>J1680*Weighting!$W$24</f>
        <v>0</v>
      </c>
      <c r="M1680" s="14"/>
    </row>
    <row r="1681" spans="1:25" x14ac:dyDescent="0.25">
      <c r="A1681" s="32" t="str">
        <f>IF(Weighting!$P$25&gt;0,B1681,"")</f>
        <v/>
      </c>
      <c r="B1681" t="e">
        <f>Weighting!$C$25</f>
        <v>#DIV/0!</v>
      </c>
      <c r="C1681" t="e">
        <f>Weighting!$F$25</f>
        <v>#NUM!</v>
      </c>
      <c r="D1681" t="e">
        <f>IF(C1681=1,'Data Transformation'!$G$3+0.5*'Data Transformation'!$W$25,IF(C1682=1,D1682-'Data Transformation'!$W$25,FALSE))</f>
        <v>#NUM!</v>
      </c>
      <c r="E1681">
        <f t="array" ref="E1681">IF(ISLOGICAL(D1681),"",FREQUENCY(IF('Data Transformation'!$B$425:$B$8425='Bin Analysis'!$B1659,'Data Transformation'!$G$425:$G$8425),D1681))</f>
        <v>2001</v>
      </c>
      <c r="F1681">
        <f t="shared" si="207"/>
        <v>0</v>
      </c>
      <c r="G1681">
        <f>Weighting!$H$25</f>
        <v>0</v>
      </c>
      <c r="H1681">
        <f t="array" ref="H1681">FREQUENCY(IF('Data Transformation'!$B$4:$B$8425=B1659,'Data Transformation'!$G$4:$G$8425),'Bin Analysis'!$B1681)</f>
        <v>2073</v>
      </c>
      <c r="I1681">
        <f t="shared" si="208"/>
        <v>0</v>
      </c>
      <c r="J1681">
        <f t="shared" si="209"/>
        <v>0</v>
      </c>
      <c r="K1681">
        <f>J1681*Weighting!$W$25</f>
        <v>0</v>
      </c>
      <c r="M1681" s="14"/>
    </row>
    <row r="1682" spans="1:25" x14ac:dyDescent="0.25">
      <c r="N1682" s="57"/>
      <c r="O1682"/>
      <c r="P1682"/>
      <c r="Q1682"/>
      <c r="R1682"/>
    </row>
    <row r="1683" spans="1:25" ht="23.25" x14ac:dyDescent="0.35">
      <c r="A1683" s="21" t="s">
        <v>0</v>
      </c>
      <c r="B1683" s="21" t="str">
        <f>IFERROR(VLOOKUP(C1683,'Data Transformation'!$L$6:$M$426,2,FALSE),"")</f>
        <v/>
      </c>
      <c r="C1683" s="21">
        <f>C1659+1</f>
        <v>70</v>
      </c>
      <c r="D1683" s="21"/>
      <c r="E1683" s="21"/>
      <c r="F1683" s="21"/>
      <c r="G1683" s="21"/>
      <c r="H1683" s="22"/>
      <c r="I1683" s="22"/>
      <c r="J1683" s="22"/>
      <c r="K1683" s="21"/>
      <c r="L1683" s="21" t="str">
        <f>B1683</f>
        <v/>
      </c>
      <c r="M1683" s="23" t="e">
        <f>INDEX('Data Transformation'!$O$4:$O$424,MATCH($B1683,'Data Transformation'!$M$4:$M$424,0),MATCH($M$2,'Data Transformation'!$O$3,0))</f>
        <v>#N/A</v>
      </c>
      <c r="N1683" s="27" t="e">
        <f>IF('Input and Summary Results'!$J$16="minimum",'Bin Analysis'!X1684/(M1683-1),'Bin Analysis'!Y1683/('Bin Analysis'!M1683-1))</f>
        <v>#N/A</v>
      </c>
      <c r="O1683" s="27" t="e">
        <f>IF(M1683=FALSE,NA(),(VLOOKUP(1,C1686:K1705,4,FALSE))/(M1683-1))</f>
        <v>#N/A</v>
      </c>
      <c r="P1683" s="27" t="e">
        <f>IF(M1683=FALSE,NA(),SUM(J1686:J1705)/Weighting!$S$5)</f>
        <v>#N/A</v>
      </c>
      <c r="Q1683" s="27" t="e">
        <f>IF(M1683=FALSE,NA(),SUM(K1686:K1705)/Weighting!$S$6)</f>
        <v>#N/A</v>
      </c>
      <c r="R1683" s="27" t="e">
        <f>IF(M1683=FALSE,NA(),(VLOOKUP(1,G1686:K1705,3,FALSE))/(M1683-1))</f>
        <v>#N/A</v>
      </c>
      <c r="S1683" s="22" t="e">
        <f>IF(M1683=FALSE,NA(),IF(SUM(J1686:J1705)=2,"yes","no"))</f>
        <v>#N/A</v>
      </c>
      <c r="X1683" s="2" cm="2">
        <f t="array" ref="X1683:X1684">FREQUENCY(IF('Data Transformation'!$B$425:$B$6424='Bin Analysis'!L1683,'Data Transformation'!$G$425:$G$6424),'Data Transformation'!$U$11)</f>
        <v>0</v>
      </c>
      <c r="Y1683" s="2" cm="2">
        <f t="array" ref="Y1683:Y1684">FREQUENCY(IF('Data Transformation'!$B$425:$B$6424='Bin Analysis'!L1683,'Data Transformation'!$G$425:$G$6424),'Data Transformation'!$U$12)</f>
        <v>0</v>
      </c>
    </row>
    <row r="1684" spans="1:25" x14ac:dyDescent="0.25">
      <c r="A1684" s="14" t="s">
        <v>67</v>
      </c>
      <c r="B1684" t="s">
        <v>47</v>
      </c>
      <c r="C1684" t="s">
        <v>5</v>
      </c>
      <c r="D1684" t="s">
        <v>98</v>
      </c>
      <c r="E1684" t="s">
        <v>99</v>
      </c>
      <c r="F1684" t="s">
        <v>100</v>
      </c>
      <c r="G1684" t="s">
        <v>69</v>
      </c>
      <c r="H1684" t="s">
        <v>31</v>
      </c>
      <c r="I1684" t="s">
        <v>32</v>
      </c>
      <c r="J1684" t="s">
        <v>46</v>
      </c>
      <c r="K1684" s="14" t="s">
        <v>45</v>
      </c>
      <c r="M1684" s="14"/>
      <c r="X1684" s="2">
        <v>0</v>
      </c>
      <c r="Y1684" s="2">
        <v>0</v>
      </c>
    </row>
    <row r="1685" spans="1:25" x14ac:dyDescent="0.25">
      <c r="A1685" s="32"/>
      <c r="D1685" t="e">
        <f>IF(C1685=1,'Data Transformation'!$G$3+0.5*'Data Transformation'!$W$25,IF(C1686=1,D1686-'Data Transformation'!$W$25,FALSE))</f>
        <v>#NUM!</v>
      </c>
      <c r="E1685">
        <f t="array" ref="E1685">IF(ISLOGICAL(D1685),"",FREQUENCY(IF('Data Transformation'!$B$425:$B$8425='Bin Analysis'!$B1683,'Data Transformation'!$G$425:$G$8425),D1685))</f>
        <v>2001</v>
      </c>
      <c r="F1685" t="e">
        <f>IF(ISLOGICAL(D1685),"",E1685-E1684)</f>
        <v>#VALUE!</v>
      </c>
      <c r="M1685" s="14"/>
    </row>
    <row r="1686" spans="1:25" x14ac:dyDescent="0.25">
      <c r="A1686" s="32" t="e">
        <f>IF(Weighting!$P$6&gt;0,B1686,"")</f>
        <v>#NUM!</v>
      </c>
      <c r="B1686" t="e">
        <f>Weighting!$C$6</f>
        <v>#DIV/0!</v>
      </c>
      <c r="C1686" t="e">
        <f>Weighting!$F$6</f>
        <v>#NUM!</v>
      </c>
      <c r="D1686" t="e">
        <f>IF(C1686=1,'Data Transformation'!$G$3+0.5*'Data Transformation'!$W$25,IF(C1687=1,D1687-'Data Transformation'!$W$25,FALSE))</f>
        <v>#NUM!</v>
      </c>
      <c r="E1686">
        <f t="array" ref="E1686">IF(ISLOGICAL(D1686),"",FREQUENCY(IF('Data Transformation'!$B$425:$B$8425='Bin Analysis'!$B1683,'Data Transformation'!$G$425:$G$8425),D1686))</f>
        <v>2001</v>
      </c>
      <c r="F1686">
        <f>IF(ISLOGICAL(D1686),"",E1686-E1685)</f>
        <v>0</v>
      </c>
      <c r="G1686">
        <f>Weighting!$H$6</f>
        <v>1</v>
      </c>
      <c r="H1686">
        <f t="array" ref="H1686">FREQUENCY(IF('Data Transformation'!$B$4:$B$8425=B1683,'Data Transformation'!$G$4:$G$8425),'Bin Analysis'!$B1686)</f>
        <v>2073</v>
      </c>
      <c r="I1686">
        <f>H1686-H1685</f>
        <v>2073</v>
      </c>
      <c r="J1686">
        <f>IF(I1686=0,0,1)</f>
        <v>1</v>
      </c>
      <c r="K1686" t="e">
        <f>J1686*Weighting!$W$6</f>
        <v>#NUM!</v>
      </c>
      <c r="M1686" s="14"/>
    </row>
    <row r="1687" spans="1:25" x14ac:dyDescent="0.25">
      <c r="A1687" s="32" t="str">
        <f>IF(Weighting!$P$7&gt;0,B1687,"")</f>
        <v/>
      </c>
      <c r="B1687" t="e">
        <f>Weighting!$C$7</f>
        <v>#DIV/0!</v>
      </c>
      <c r="C1687" t="e">
        <f>Weighting!$F$7</f>
        <v>#NUM!</v>
      </c>
      <c r="D1687" t="e">
        <f>IF(C1687=1,'Data Transformation'!$G$3+0.5*'Data Transformation'!$W$25,IF(C1688=1,D1688-'Data Transformation'!$W$25,FALSE))</f>
        <v>#NUM!</v>
      </c>
      <c r="E1687">
        <f t="array" ref="E1687">IF(ISLOGICAL(D1687),"",FREQUENCY(IF('Data Transformation'!$B$425:$B$8425='Bin Analysis'!$B1683,'Data Transformation'!$G$425:$G$8425),D1687))</f>
        <v>2001</v>
      </c>
      <c r="F1687">
        <f t="shared" ref="F1687:F1705" si="210">IF(ISLOGICAL(D1687),"",E1687-E1686)</f>
        <v>0</v>
      </c>
      <c r="G1687">
        <f>Weighting!$H$7</f>
        <v>0</v>
      </c>
      <c r="H1687">
        <f t="array" ref="H1687">FREQUENCY(IF('Data Transformation'!$B$4:$B$8425=B1683,'Data Transformation'!$G$4:$G$8425),'Bin Analysis'!$B1687)</f>
        <v>2073</v>
      </c>
      <c r="I1687">
        <f t="shared" ref="I1687:I1705" si="211">H1687-H1686</f>
        <v>0</v>
      </c>
      <c r="J1687">
        <f>IF(I1687=0,0,1)</f>
        <v>0</v>
      </c>
      <c r="K1687">
        <f>J1687*Weighting!$W$7</f>
        <v>0</v>
      </c>
      <c r="M1687" s="14"/>
    </row>
    <row r="1688" spans="1:25" x14ac:dyDescent="0.25">
      <c r="A1688" s="32" t="str">
        <f>IF(Weighting!$P$8&gt;0,B1688,"")</f>
        <v/>
      </c>
      <c r="B1688" t="e">
        <f>Weighting!$C$8</f>
        <v>#DIV/0!</v>
      </c>
      <c r="C1688" t="e">
        <f>Weighting!$F$8</f>
        <v>#NUM!</v>
      </c>
      <c r="D1688" t="e">
        <f>IF(C1688=1,'Data Transformation'!$G$3+0.5*'Data Transformation'!$W$25,IF(C1689=1,D1689-'Data Transformation'!$W$25,FALSE))</f>
        <v>#NUM!</v>
      </c>
      <c r="E1688">
        <f t="array" ref="E1688">IF(ISLOGICAL(D1688),"",FREQUENCY(IF('Data Transformation'!$B$425:$B$8425='Bin Analysis'!$B1683,'Data Transformation'!$G$425:$G$8425),D1688))</f>
        <v>2001</v>
      </c>
      <c r="F1688">
        <f t="shared" si="210"/>
        <v>0</v>
      </c>
      <c r="G1688">
        <f>Weighting!$H$8</f>
        <v>0</v>
      </c>
      <c r="H1688">
        <f t="array" ref="H1688">FREQUENCY(IF('Data Transformation'!$B$4:$B$8425=B1683,'Data Transformation'!$G$4:$G$8425),'Bin Analysis'!$B1688)</f>
        <v>2073</v>
      </c>
      <c r="I1688">
        <f t="shared" si="211"/>
        <v>0</v>
      </c>
      <c r="J1688">
        <f t="shared" ref="J1688:J1705" si="212">IF(I1688=0,0,1)</f>
        <v>0</v>
      </c>
      <c r="K1688">
        <f>J1688*Weighting!$W$8</f>
        <v>0</v>
      </c>
      <c r="M1688" s="14"/>
    </row>
    <row r="1689" spans="1:25" x14ac:dyDescent="0.25">
      <c r="A1689" s="32" t="str">
        <f>IF(Weighting!$P$9&gt;0,B1689,"")</f>
        <v/>
      </c>
      <c r="B1689" s="50" t="e">
        <f>Weighting!$C$9</f>
        <v>#DIV/0!</v>
      </c>
      <c r="C1689" t="e">
        <f>Weighting!$F$9</f>
        <v>#NUM!</v>
      </c>
      <c r="D1689" t="e">
        <f>IF(C1689=1,'Data Transformation'!$G$3+0.5*'Data Transformation'!$W$25,IF(C1690=1,D1690-'Data Transformation'!$W$25,FALSE))</f>
        <v>#NUM!</v>
      </c>
      <c r="E1689">
        <f t="array" ref="E1689">IF(ISLOGICAL(D1689),"",FREQUENCY(IF('Data Transformation'!$B$425:$B$8425='Bin Analysis'!$B1683,'Data Transformation'!$G$425:$G$8425),D1689))</f>
        <v>2001</v>
      </c>
      <c r="F1689">
        <f t="shared" si="210"/>
        <v>0</v>
      </c>
      <c r="G1689">
        <f>Weighting!$H$9</f>
        <v>0</v>
      </c>
      <c r="H1689">
        <f t="array" ref="H1689">FREQUENCY(IF('Data Transformation'!$B$4:$B$8425=B1683,'Data Transformation'!$G$4:$G$8425),'Bin Analysis'!$B1689)</f>
        <v>2073</v>
      </c>
      <c r="I1689">
        <f t="shared" si="211"/>
        <v>0</v>
      </c>
      <c r="J1689">
        <f t="shared" si="212"/>
        <v>0</v>
      </c>
      <c r="K1689">
        <f>J1689*Weighting!$W$9</f>
        <v>0</v>
      </c>
      <c r="M1689" s="14"/>
    </row>
    <row r="1690" spans="1:25" x14ac:dyDescent="0.25">
      <c r="A1690" s="32" t="str">
        <f>IF(Weighting!$P$10&gt;0,B1690,"")</f>
        <v/>
      </c>
      <c r="B1690" t="e">
        <f>Weighting!$C$10</f>
        <v>#DIV/0!</v>
      </c>
      <c r="C1690" t="e">
        <f>Weighting!$F$10</f>
        <v>#NUM!</v>
      </c>
      <c r="D1690" t="e">
        <f>IF(C1690=1,'Data Transformation'!$G$3+0.5*'Data Transformation'!$W$25,IF(C1691=1,D1691-'Data Transformation'!$W$25,FALSE))</f>
        <v>#NUM!</v>
      </c>
      <c r="E1690">
        <f t="array" ref="E1690">IF(ISLOGICAL(D1690),"",FREQUENCY(IF('Data Transformation'!$B$425:$B$8425='Bin Analysis'!$B1683,'Data Transformation'!$G$425:$G$8425),D1690))</f>
        <v>2001</v>
      </c>
      <c r="F1690">
        <f t="shared" si="210"/>
        <v>0</v>
      </c>
      <c r="G1690">
        <f>Weighting!$H$10</f>
        <v>0</v>
      </c>
      <c r="H1690">
        <f t="array" ref="H1690">FREQUENCY(IF('Data Transformation'!$B$4:$B$8425=B1683,'Data Transformation'!$G$4:$G$8425),'Bin Analysis'!$B1690)</f>
        <v>2073</v>
      </c>
      <c r="I1690">
        <f t="shared" si="211"/>
        <v>0</v>
      </c>
      <c r="J1690">
        <f t="shared" si="212"/>
        <v>0</v>
      </c>
      <c r="K1690">
        <f>J1690*Weighting!$W$10</f>
        <v>0</v>
      </c>
      <c r="M1690" s="14"/>
    </row>
    <row r="1691" spans="1:25" x14ac:dyDescent="0.25">
      <c r="A1691" s="32" t="str">
        <f>IF(Weighting!$P$11&gt;0,B1691,"")</f>
        <v/>
      </c>
      <c r="B1691" t="e">
        <f>Weighting!$C$11</f>
        <v>#DIV/0!</v>
      </c>
      <c r="C1691" t="e">
        <f>Weighting!$F$11</f>
        <v>#NUM!</v>
      </c>
      <c r="D1691" t="e">
        <f>IF(C1691=1,'Data Transformation'!$G$3+0.5*'Data Transformation'!$W$25,IF(C1692=1,D1692-'Data Transformation'!$W$25,FALSE))</f>
        <v>#NUM!</v>
      </c>
      <c r="E1691">
        <f t="array" ref="E1691">IF(ISLOGICAL(D1691),"",FREQUENCY(IF('Data Transformation'!$B$425:$B$8425='Bin Analysis'!$B1683,'Data Transformation'!$G$425:$G$8425),D1691))</f>
        <v>2001</v>
      </c>
      <c r="F1691">
        <f t="shared" si="210"/>
        <v>0</v>
      </c>
      <c r="G1691">
        <f>Weighting!$H$11</f>
        <v>0</v>
      </c>
      <c r="H1691">
        <f t="array" ref="H1691">FREQUENCY(IF('Data Transformation'!$B$4:$B$8425=B1683,'Data Transformation'!$G$4:$G$8425),'Bin Analysis'!$B1691)</f>
        <v>2073</v>
      </c>
      <c r="I1691">
        <f t="shared" si="211"/>
        <v>0</v>
      </c>
      <c r="J1691">
        <f t="shared" si="212"/>
        <v>0</v>
      </c>
      <c r="K1691">
        <f>J1691*Weighting!$W$11</f>
        <v>0</v>
      </c>
      <c r="M1691" s="14"/>
    </row>
    <row r="1692" spans="1:25" x14ac:dyDescent="0.25">
      <c r="A1692" s="32" t="str">
        <f>IF(Weighting!$P$12&gt;0,B1692,"")</f>
        <v/>
      </c>
      <c r="B1692" t="e">
        <f>Weighting!$C$12</f>
        <v>#DIV/0!</v>
      </c>
      <c r="C1692" t="e">
        <f>Weighting!$F$12</f>
        <v>#NUM!</v>
      </c>
      <c r="D1692" t="e">
        <f>IF(C1692=1,'Data Transformation'!$G$3+0.5*'Data Transformation'!$W$25,IF(C1693=1,D1693-'Data Transformation'!$W$25,FALSE))</f>
        <v>#NUM!</v>
      </c>
      <c r="E1692">
        <f t="array" ref="E1692">IF(ISLOGICAL(D1692),"",FREQUENCY(IF('Data Transformation'!$B$425:$B$8425='Bin Analysis'!$B1683,'Data Transformation'!$G$425:$G$8425),D1692))</f>
        <v>2001</v>
      </c>
      <c r="F1692">
        <f t="shared" si="210"/>
        <v>0</v>
      </c>
      <c r="G1692">
        <f>Weighting!$H$12</f>
        <v>0</v>
      </c>
      <c r="H1692">
        <f t="array" ref="H1692">FREQUENCY(IF('Data Transformation'!$B$4:$B$8425=B1683,'Data Transformation'!$G$4:$G$8425),'Bin Analysis'!$B1692)</f>
        <v>2073</v>
      </c>
      <c r="I1692">
        <f t="shared" si="211"/>
        <v>0</v>
      </c>
      <c r="J1692">
        <f t="shared" si="212"/>
        <v>0</v>
      </c>
      <c r="K1692">
        <f>J1692*Weighting!$W$12</f>
        <v>0</v>
      </c>
      <c r="M1692" s="14"/>
    </row>
    <row r="1693" spans="1:25" x14ac:dyDescent="0.25">
      <c r="A1693" s="32" t="str">
        <f>IF(Weighting!$P$13&gt;0,B1693,"")</f>
        <v/>
      </c>
      <c r="B1693" t="e">
        <f>Weighting!$C$13</f>
        <v>#DIV/0!</v>
      </c>
      <c r="C1693" t="e">
        <f>Weighting!$F$13</f>
        <v>#NUM!</v>
      </c>
      <c r="D1693" t="e">
        <f>IF(C1693=1,'Data Transformation'!$G$3+0.5*'Data Transformation'!$W$25,IF(C1694=1,D1694-'Data Transformation'!$W$25,FALSE))</f>
        <v>#NUM!</v>
      </c>
      <c r="E1693">
        <f t="array" ref="E1693">IF(ISLOGICAL(D1693),"",FREQUENCY(IF('Data Transformation'!$B$425:$B$8425='Bin Analysis'!$B1683,'Data Transformation'!$G$425:$G$8425),D1693))</f>
        <v>2001</v>
      </c>
      <c r="F1693">
        <f t="shared" si="210"/>
        <v>0</v>
      </c>
      <c r="G1693">
        <f>Weighting!$H$13</f>
        <v>0</v>
      </c>
      <c r="H1693">
        <f t="array" ref="H1693">FREQUENCY(IF('Data Transformation'!$B$4:$B$8425=B1683,'Data Transformation'!$G$4:$G$8425),'Bin Analysis'!$B1693)</f>
        <v>2073</v>
      </c>
      <c r="I1693">
        <f t="shared" si="211"/>
        <v>0</v>
      </c>
      <c r="J1693">
        <f t="shared" si="212"/>
        <v>0</v>
      </c>
      <c r="K1693">
        <f>J1693*Weighting!$W$13</f>
        <v>0</v>
      </c>
      <c r="M1693" s="14"/>
    </row>
    <row r="1694" spans="1:25" x14ac:dyDescent="0.25">
      <c r="A1694" s="32" t="str">
        <f>IF(Weighting!$P$14&gt;0,B1694,"")</f>
        <v/>
      </c>
      <c r="B1694" t="e">
        <f>Weighting!$C$14</f>
        <v>#DIV/0!</v>
      </c>
      <c r="C1694" t="e">
        <f>Weighting!$F$14</f>
        <v>#NUM!</v>
      </c>
      <c r="D1694" t="e">
        <f>IF(C1694=1,'Data Transformation'!$G$3+0.5*'Data Transformation'!$W$25,IF(C1695=1,D1695-'Data Transformation'!$W$25,FALSE))</f>
        <v>#NUM!</v>
      </c>
      <c r="E1694">
        <f t="array" ref="E1694">IF(ISLOGICAL(D1694),"",FREQUENCY(IF('Data Transformation'!$B$425:$B$8425='Bin Analysis'!$B1683,'Data Transformation'!$G$425:$G$8425),D1694))</f>
        <v>2001</v>
      </c>
      <c r="F1694">
        <f t="shared" si="210"/>
        <v>0</v>
      </c>
      <c r="G1694">
        <f>Weighting!$H$14</f>
        <v>0</v>
      </c>
      <c r="H1694">
        <f t="array" ref="H1694">FREQUENCY(IF('Data Transformation'!$B$4:$B$8425=B1683,'Data Transformation'!$G$4:$G$8425),'Bin Analysis'!$B1694)</f>
        <v>2073</v>
      </c>
      <c r="I1694">
        <f t="shared" si="211"/>
        <v>0</v>
      </c>
      <c r="J1694">
        <f t="shared" si="212"/>
        <v>0</v>
      </c>
      <c r="K1694">
        <f>J1694*Weighting!$W$14</f>
        <v>0</v>
      </c>
      <c r="M1694" s="14"/>
    </row>
    <row r="1695" spans="1:25" x14ac:dyDescent="0.25">
      <c r="A1695" s="32" t="str">
        <f>IF(Weighting!$P$15&gt;0,B1695,"")</f>
        <v/>
      </c>
      <c r="B1695" t="e">
        <f>Weighting!$C$15</f>
        <v>#DIV/0!</v>
      </c>
      <c r="C1695" t="e">
        <f>Weighting!$F$15</f>
        <v>#NUM!</v>
      </c>
      <c r="D1695" t="e">
        <f>IF(C1695=1,'Data Transformation'!$G$3+0.5*'Data Transformation'!$W$25,IF(C1696=1,D1696-'Data Transformation'!$W$25,FALSE))</f>
        <v>#NUM!</v>
      </c>
      <c r="E1695">
        <f t="array" ref="E1695">IF(ISLOGICAL(D1695),"",FREQUENCY(IF('Data Transformation'!$B$425:$B$8425='Bin Analysis'!$B1683,'Data Transformation'!$G$425:$G$8425),D1695))</f>
        <v>2001</v>
      </c>
      <c r="F1695">
        <f t="shared" si="210"/>
        <v>0</v>
      </c>
      <c r="G1695">
        <f>Weighting!$H$15</f>
        <v>0</v>
      </c>
      <c r="H1695">
        <f t="array" ref="H1695">FREQUENCY(IF('Data Transformation'!$B$4:$B$8425=B1683,'Data Transformation'!$G$4:$G$8425),'Bin Analysis'!$B1695)</f>
        <v>2073</v>
      </c>
      <c r="I1695">
        <f t="shared" si="211"/>
        <v>0</v>
      </c>
      <c r="J1695">
        <f t="shared" si="212"/>
        <v>0</v>
      </c>
      <c r="K1695">
        <f>J1695*Weighting!$W$15</f>
        <v>0</v>
      </c>
      <c r="M1695" s="14"/>
    </row>
    <row r="1696" spans="1:25" x14ac:dyDescent="0.25">
      <c r="A1696" s="32" t="str">
        <f>IF(Weighting!$P$16&gt;0,B1696,"")</f>
        <v/>
      </c>
      <c r="B1696" t="e">
        <f>Weighting!$C$16</f>
        <v>#DIV/0!</v>
      </c>
      <c r="C1696" t="e">
        <f>Weighting!$F$16</f>
        <v>#NUM!</v>
      </c>
      <c r="D1696" t="e">
        <f>IF(C1696=1,'Data Transformation'!$G$3+0.5*'Data Transformation'!$W$25,IF(C1697=1,D1697-'Data Transformation'!$W$25,FALSE))</f>
        <v>#NUM!</v>
      </c>
      <c r="E1696">
        <f t="array" ref="E1696">IF(ISLOGICAL(D1696),"",FREQUENCY(IF('Data Transformation'!$B$425:$B$8425='Bin Analysis'!$B1683,'Data Transformation'!$G$425:$G$8425),D1696))</f>
        <v>2001</v>
      </c>
      <c r="F1696">
        <f t="shared" si="210"/>
        <v>0</v>
      </c>
      <c r="G1696">
        <f>Weighting!$H$16</f>
        <v>0</v>
      </c>
      <c r="H1696">
        <f t="array" ref="H1696">FREQUENCY(IF('Data Transformation'!$B$4:$B$8425=B1683,'Data Transformation'!$G$4:$G$8425),'Bin Analysis'!$B1696)</f>
        <v>2073</v>
      </c>
      <c r="I1696">
        <f t="shared" si="211"/>
        <v>0</v>
      </c>
      <c r="J1696">
        <f t="shared" si="212"/>
        <v>0</v>
      </c>
      <c r="K1696">
        <f>J1696*Weighting!$W$16</f>
        <v>0</v>
      </c>
      <c r="M1696" s="14"/>
    </row>
    <row r="1697" spans="1:25" x14ac:dyDescent="0.25">
      <c r="A1697" s="32" t="str">
        <f>IF(Weighting!$P$17&gt;0,B1697,"")</f>
        <v/>
      </c>
      <c r="B1697" t="e">
        <f>Weighting!$C$17</f>
        <v>#DIV/0!</v>
      </c>
      <c r="C1697" t="e">
        <f>Weighting!$F$17</f>
        <v>#NUM!</v>
      </c>
      <c r="D1697" t="e">
        <f>IF(C1697=1,'Data Transformation'!$G$3+0.5*'Data Transformation'!$W$25,IF(C1698=1,D1698-'Data Transformation'!$W$25,FALSE))</f>
        <v>#NUM!</v>
      </c>
      <c r="E1697">
        <f t="array" ref="E1697">IF(ISLOGICAL(D1697),"",FREQUENCY(IF('Data Transformation'!$B$425:$B$8425='Bin Analysis'!$B1683,'Data Transformation'!$G$425:$G$8425),D1697))</f>
        <v>2001</v>
      </c>
      <c r="F1697">
        <f t="shared" si="210"/>
        <v>0</v>
      </c>
      <c r="G1697">
        <f>Weighting!$H$17</f>
        <v>0</v>
      </c>
      <c r="H1697">
        <f t="array" ref="H1697">FREQUENCY(IF('Data Transformation'!$B$4:$B$8425=B1683,'Data Transformation'!$G$4:$G$8425),'Bin Analysis'!$B1697)</f>
        <v>2073</v>
      </c>
      <c r="I1697">
        <f t="shared" si="211"/>
        <v>0</v>
      </c>
      <c r="J1697">
        <f t="shared" si="212"/>
        <v>0</v>
      </c>
      <c r="K1697">
        <f>J1697*Weighting!$W$17</f>
        <v>0</v>
      </c>
      <c r="M1697" s="14"/>
    </row>
    <row r="1698" spans="1:25" x14ac:dyDescent="0.25">
      <c r="A1698" s="32" t="str">
        <f>IF(Weighting!$P$18&gt;0,B1698,"")</f>
        <v/>
      </c>
      <c r="B1698" t="e">
        <f>Weighting!$C$18</f>
        <v>#DIV/0!</v>
      </c>
      <c r="C1698" t="e">
        <f>Weighting!$F$18</f>
        <v>#NUM!</v>
      </c>
      <c r="D1698" t="e">
        <f>IF(C1698=1,'Data Transformation'!$G$3+0.5*'Data Transformation'!$W$25,IF(C1699=1,D1699-'Data Transformation'!$W$25,FALSE))</f>
        <v>#NUM!</v>
      </c>
      <c r="E1698">
        <f t="array" ref="E1698">IF(ISLOGICAL(D1698),"",FREQUENCY(IF('Data Transformation'!$B$425:$B$8425='Bin Analysis'!$B1683,'Data Transformation'!$G$425:$G$8425),D1698))</f>
        <v>2001</v>
      </c>
      <c r="F1698">
        <f t="shared" si="210"/>
        <v>0</v>
      </c>
      <c r="G1698">
        <f>Weighting!$H$18</f>
        <v>0</v>
      </c>
      <c r="H1698">
        <f t="array" ref="H1698">FREQUENCY(IF('Data Transformation'!$B$4:$B$8425=B1683,'Data Transformation'!$G$4:$G$8425),'Bin Analysis'!$B1698)</f>
        <v>2073</v>
      </c>
      <c r="I1698">
        <f t="shared" si="211"/>
        <v>0</v>
      </c>
      <c r="J1698">
        <f t="shared" si="212"/>
        <v>0</v>
      </c>
      <c r="K1698">
        <f>J1698*Weighting!$W$18</f>
        <v>0</v>
      </c>
      <c r="M1698" s="14"/>
    </row>
    <row r="1699" spans="1:25" x14ac:dyDescent="0.25">
      <c r="A1699" s="32" t="str">
        <f>IF(Weighting!$P$19&gt;0,B1699,"")</f>
        <v/>
      </c>
      <c r="B1699" t="e">
        <f>Weighting!$C$19</f>
        <v>#DIV/0!</v>
      </c>
      <c r="C1699" t="e">
        <f>Weighting!$F$19</f>
        <v>#NUM!</v>
      </c>
      <c r="D1699" t="e">
        <f>IF(C1699=1,'Data Transformation'!$G$3+0.5*'Data Transformation'!$W$25,IF(C1700=1,D1700-'Data Transformation'!$W$25,FALSE))</f>
        <v>#NUM!</v>
      </c>
      <c r="E1699">
        <f t="array" ref="E1699">IF(ISLOGICAL(D1699),"",FREQUENCY(IF('Data Transformation'!$B$425:$B$8425='Bin Analysis'!$B1683,'Data Transformation'!$G$425:$G$8425),D1699))</f>
        <v>2001</v>
      </c>
      <c r="F1699">
        <f t="shared" si="210"/>
        <v>0</v>
      </c>
      <c r="G1699">
        <f>Weighting!$H$19</f>
        <v>0</v>
      </c>
      <c r="H1699">
        <f t="array" ref="H1699">FREQUENCY(IF('Data Transformation'!$B$4:$B$8425=B1683,'Data Transformation'!$G$4:$G$8425),'Bin Analysis'!$B1699)</f>
        <v>2073</v>
      </c>
      <c r="I1699">
        <f t="shared" si="211"/>
        <v>0</v>
      </c>
      <c r="J1699">
        <f t="shared" si="212"/>
        <v>0</v>
      </c>
      <c r="K1699">
        <f>J1699*Weighting!$W$19</f>
        <v>0</v>
      </c>
      <c r="M1699" s="14"/>
    </row>
    <row r="1700" spans="1:25" x14ac:dyDescent="0.25">
      <c r="A1700" s="32" t="str">
        <f>IF(Weighting!$P$20&gt;0,B1700,"")</f>
        <v/>
      </c>
      <c r="B1700" t="e">
        <f>Weighting!$C$20</f>
        <v>#DIV/0!</v>
      </c>
      <c r="C1700" t="e">
        <f>Weighting!$F$20</f>
        <v>#NUM!</v>
      </c>
      <c r="D1700" t="e">
        <f>IF(C1700=1,'Data Transformation'!$G$3+0.5*'Data Transformation'!$W$25,IF(C1701=1,D1701-'Data Transformation'!$W$25,FALSE))</f>
        <v>#NUM!</v>
      </c>
      <c r="E1700">
        <f t="array" ref="E1700">IF(ISLOGICAL(D1700),"",FREQUENCY(IF('Data Transformation'!$B$425:$B$8425='Bin Analysis'!$B1683,'Data Transformation'!$G$425:$G$8425),D1700))</f>
        <v>2001</v>
      </c>
      <c r="F1700">
        <f t="shared" si="210"/>
        <v>0</v>
      </c>
      <c r="G1700">
        <f>Weighting!$H$20</f>
        <v>0</v>
      </c>
      <c r="H1700">
        <f t="array" ref="H1700">FREQUENCY(IF('Data Transformation'!$B$4:$B$8425=B1683,'Data Transformation'!$G$4:$G$8425),'Bin Analysis'!$B1700)</f>
        <v>2073</v>
      </c>
      <c r="I1700">
        <f t="shared" si="211"/>
        <v>0</v>
      </c>
      <c r="J1700">
        <f t="shared" si="212"/>
        <v>0</v>
      </c>
      <c r="K1700">
        <f>J1700*Weighting!$W$20</f>
        <v>0</v>
      </c>
      <c r="M1700" s="14"/>
    </row>
    <row r="1701" spans="1:25" x14ac:dyDescent="0.25">
      <c r="A1701" s="32" t="str">
        <f>IF(Weighting!$P$21&gt;0,B1701,"")</f>
        <v/>
      </c>
      <c r="B1701" t="e">
        <f>Weighting!$C$21</f>
        <v>#DIV/0!</v>
      </c>
      <c r="C1701" t="e">
        <f>Weighting!$F$21</f>
        <v>#NUM!</v>
      </c>
      <c r="D1701" t="e">
        <f>IF(C1701=1,'Data Transformation'!$G$3+0.5*'Data Transformation'!$W$25,IF(C1702=1,D1702-'Data Transformation'!$W$25,FALSE))</f>
        <v>#NUM!</v>
      </c>
      <c r="E1701">
        <f t="array" ref="E1701">IF(ISLOGICAL(D1701),"",FREQUENCY(IF('Data Transformation'!$B$425:$B$8425='Bin Analysis'!$B1683,'Data Transformation'!$G$425:$G$8425),D1701))</f>
        <v>2001</v>
      </c>
      <c r="F1701">
        <f t="shared" si="210"/>
        <v>0</v>
      </c>
      <c r="G1701">
        <f>Weighting!$H$21</f>
        <v>0</v>
      </c>
      <c r="H1701">
        <f t="array" ref="H1701">FREQUENCY(IF('Data Transformation'!$B$4:$B$8425=B1683,'Data Transformation'!$G$4:$G$8425),'Bin Analysis'!$B1701)</f>
        <v>2073</v>
      </c>
      <c r="I1701">
        <f t="shared" si="211"/>
        <v>0</v>
      </c>
      <c r="J1701">
        <f t="shared" si="212"/>
        <v>0</v>
      </c>
      <c r="K1701">
        <f>J1701*Weighting!$W$21</f>
        <v>0</v>
      </c>
      <c r="M1701" s="14"/>
    </row>
    <row r="1702" spans="1:25" x14ac:dyDescent="0.25">
      <c r="A1702" s="32" t="str">
        <f>IF(Weighting!$P$22&gt;0,B1702,"")</f>
        <v/>
      </c>
      <c r="B1702" t="e">
        <f>Weighting!$C$22</f>
        <v>#DIV/0!</v>
      </c>
      <c r="C1702" t="e">
        <f>Weighting!$F$22</f>
        <v>#NUM!</v>
      </c>
      <c r="D1702" t="e">
        <f>IF(C1702=1,'Data Transformation'!$G$3+0.5*'Data Transformation'!$W$25,IF(C1703=1,D1703-'Data Transformation'!$W$25,FALSE))</f>
        <v>#NUM!</v>
      </c>
      <c r="E1702">
        <f t="array" ref="E1702">IF(ISLOGICAL(D1702),"",FREQUENCY(IF('Data Transformation'!$B$425:$B$8425='Bin Analysis'!$B1683,'Data Transformation'!$G$425:$G$8425),D1702))</f>
        <v>2001</v>
      </c>
      <c r="F1702">
        <f t="shared" si="210"/>
        <v>0</v>
      </c>
      <c r="G1702">
        <f>Weighting!$H$22</f>
        <v>0</v>
      </c>
      <c r="H1702">
        <f t="array" ref="H1702">FREQUENCY(IF('Data Transformation'!$B$4:$B$8425=B1683,'Data Transformation'!$G$4:$G$8425),'Bin Analysis'!$B1702)</f>
        <v>2073</v>
      </c>
      <c r="I1702">
        <f t="shared" si="211"/>
        <v>0</v>
      </c>
      <c r="J1702">
        <f t="shared" si="212"/>
        <v>0</v>
      </c>
      <c r="K1702">
        <f>J1702*Weighting!$W$22</f>
        <v>0</v>
      </c>
      <c r="M1702" s="14"/>
    </row>
    <row r="1703" spans="1:25" x14ac:dyDescent="0.25">
      <c r="A1703" s="32" t="str">
        <f>IF(Weighting!$P$23&gt;0,B1703,"")</f>
        <v/>
      </c>
      <c r="B1703" t="e">
        <f>Weighting!$C$23</f>
        <v>#DIV/0!</v>
      </c>
      <c r="C1703" t="e">
        <f>Weighting!$F$23</f>
        <v>#NUM!</v>
      </c>
      <c r="D1703" t="e">
        <f>IF(C1703=1,'Data Transformation'!$G$3+0.5*'Data Transformation'!$W$25,IF(C1704=1,D1704-'Data Transformation'!$W$25,FALSE))</f>
        <v>#NUM!</v>
      </c>
      <c r="E1703">
        <f t="array" ref="E1703">IF(ISLOGICAL(D1703),"",FREQUENCY(IF('Data Transformation'!$B$425:$B$8425='Bin Analysis'!$B1683,'Data Transformation'!$G$425:$G$8425),D1703))</f>
        <v>2001</v>
      </c>
      <c r="F1703">
        <f t="shared" si="210"/>
        <v>0</v>
      </c>
      <c r="G1703">
        <f>Weighting!$H$23</f>
        <v>0</v>
      </c>
      <c r="H1703">
        <f t="array" ref="H1703">FREQUENCY(IF('Data Transformation'!$B$4:$B$8425=B1683,'Data Transformation'!$G$4:$G$8425),'Bin Analysis'!$B1703)</f>
        <v>2073</v>
      </c>
      <c r="I1703">
        <f t="shared" si="211"/>
        <v>0</v>
      </c>
      <c r="J1703">
        <f t="shared" si="212"/>
        <v>0</v>
      </c>
      <c r="K1703">
        <f>J1703*Weighting!$W$23</f>
        <v>0</v>
      </c>
      <c r="M1703" s="14"/>
    </row>
    <row r="1704" spans="1:25" x14ac:dyDescent="0.25">
      <c r="A1704" s="32" t="str">
        <f>IF(Weighting!$P$24&gt;0,B1704,"")</f>
        <v/>
      </c>
      <c r="B1704" t="e">
        <f>Weighting!$C$24</f>
        <v>#DIV/0!</v>
      </c>
      <c r="C1704" t="e">
        <f>Weighting!$F$24</f>
        <v>#NUM!</v>
      </c>
      <c r="D1704" t="e">
        <f>IF(C1704=1,'Data Transformation'!$G$3+0.5*'Data Transformation'!$W$25,IF(C1705=1,D1705-'Data Transformation'!$W$25,FALSE))</f>
        <v>#NUM!</v>
      </c>
      <c r="E1704">
        <f t="array" ref="E1704">IF(ISLOGICAL(D1704),"",FREQUENCY(IF('Data Transformation'!$B$425:$B$8425='Bin Analysis'!$B1683,'Data Transformation'!$G$425:$G$8425),D1704))</f>
        <v>2001</v>
      </c>
      <c r="F1704">
        <f t="shared" si="210"/>
        <v>0</v>
      </c>
      <c r="G1704">
        <f>Weighting!$H$24</f>
        <v>0</v>
      </c>
      <c r="H1704">
        <f t="array" ref="H1704">FREQUENCY(IF('Data Transformation'!$B$4:$B$8425=B1683,'Data Transformation'!$G$4:$G$8425),'Bin Analysis'!$B1704)</f>
        <v>2073</v>
      </c>
      <c r="I1704">
        <f t="shared" si="211"/>
        <v>0</v>
      </c>
      <c r="J1704">
        <f t="shared" si="212"/>
        <v>0</v>
      </c>
      <c r="K1704">
        <f>J1704*Weighting!$W$24</f>
        <v>0</v>
      </c>
      <c r="M1704" s="14"/>
    </row>
    <row r="1705" spans="1:25" x14ac:dyDescent="0.25">
      <c r="A1705" s="32" t="str">
        <f>IF(Weighting!$P$25&gt;0,B1705,"")</f>
        <v/>
      </c>
      <c r="B1705" t="e">
        <f>Weighting!$C$25</f>
        <v>#DIV/0!</v>
      </c>
      <c r="C1705" t="e">
        <f>Weighting!$F$25</f>
        <v>#NUM!</v>
      </c>
      <c r="D1705" t="e">
        <f>IF(C1705=1,'Data Transformation'!$G$3+0.5*'Data Transformation'!$W$25,IF(C1706=1,D1706-'Data Transformation'!$W$25,FALSE))</f>
        <v>#NUM!</v>
      </c>
      <c r="E1705">
        <f t="array" ref="E1705">IF(ISLOGICAL(D1705),"",FREQUENCY(IF('Data Transformation'!$B$425:$B$8425='Bin Analysis'!$B1683,'Data Transformation'!$G$425:$G$8425),D1705))</f>
        <v>2001</v>
      </c>
      <c r="F1705">
        <f t="shared" si="210"/>
        <v>0</v>
      </c>
      <c r="G1705">
        <f>Weighting!$H$25</f>
        <v>0</v>
      </c>
      <c r="H1705">
        <f t="array" ref="H1705">FREQUENCY(IF('Data Transformation'!$B$4:$B$8425=B1683,'Data Transformation'!$G$4:$G$8425),'Bin Analysis'!$B1705)</f>
        <v>2073</v>
      </c>
      <c r="I1705">
        <f t="shared" si="211"/>
        <v>0</v>
      </c>
      <c r="J1705">
        <f t="shared" si="212"/>
        <v>0</v>
      </c>
      <c r="K1705">
        <f>J1705*Weighting!$W$25</f>
        <v>0</v>
      </c>
      <c r="M1705" s="14"/>
    </row>
    <row r="1706" spans="1:25" x14ac:dyDescent="0.25">
      <c r="A1706" s="32"/>
      <c r="M1706" s="14"/>
    </row>
    <row r="1707" spans="1:25" ht="23.25" x14ac:dyDescent="0.35">
      <c r="A1707" s="21" t="s">
        <v>0</v>
      </c>
      <c r="B1707" s="21" t="str">
        <f>IFERROR(VLOOKUP(C1707,'Data Transformation'!$L$6:$M$426,2,FALSE),"")</f>
        <v/>
      </c>
      <c r="C1707" s="21">
        <f>C1683+1</f>
        <v>71</v>
      </c>
      <c r="D1707" s="21"/>
      <c r="E1707" s="21"/>
      <c r="F1707" s="21"/>
      <c r="G1707" s="21"/>
      <c r="H1707" s="22"/>
      <c r="I1707" s="22"/>
      <c r="J1707" s="22"/>
      <c r="K1707" s="21"/>
      <c r="L1707" s="21" t="str">
        <f>B1707</f>
        <v/>
      </c>
      <c r="M1707" s="23" t="e">
        <f>INDEX('Data Transformation'!$O$4:$O$424,MATCH($B1707,'Data Transformation'!$M$4:$M$424,0),MATCH($M$2,'Data Transformation'!$O$3,0))</f>
        <v>#N/A</v>
      </c>
      <c r="N1707" s="27" t="e">
        <f>IF('Input and Summary Results'!$J$16="minimum",'Bin Analysis'!X1708/(M1707-1),'Bin Analysis'!Y1707/('Bin Analysis'!M1707-1))</f>
        <v>#N/A</v>
      </c>
      <c r="O1707" s="27" t="e">
        <f>IF(M1707=FALSE,NA(),(VLOOKUP(1,C1710:K1729,4,FALSE))/(M1707-1))</f>
        <v>#N/A</v>
      </c>
      <c r="P1707" s="27" t="e">
        <f>IF(M1707=FALSE,NA(),SUM(J1710:J1729)/Weighting!$S$5)</f>
        <v>#N/A</v>
      </c>
      <c r="Q1707" s="27" t="e">
        <f>IF(M1707=FALSE,NA(),SUM(K1710:K1729)/Weighting!$S$6)</f>
        <v>#N/A</v>
      </c>
      <c r="R1707" s="27" t="e">
        <f>IF(M1707=FALSE,NA(),(VLOOKUP(1,G1710:K1729,3,FALSE))/(M1707-1))</f>
        <v>#N/A</v>
      </c>
      <c r="S1707" s="22" t="e">
        <f>IF(M1707=FALSE,NA(),IF(SUM(J1710:J1729)=2,"yes","no"))</f>
        <v>#N/A</v>
      </c>
      <c r="X1707" s="2" cm="2">
        <f t="array" ref="X1707:X1708">FREQUENCY(IF('Data Transformation'!$B$425:$B$6424='Bin Analysis'!L1707,'Data Transformation'!$G$425:$G$6424),'Data Transformation'!$U$11)</f>
        <v>0</v>
      </c>
      <c r="Y1707" s="2" cm="2">
        <f t="array" ref="Y1707:Y1708">FREQUENCY(IF('Data Transformation'!$B$425:$B$6424='Bin Analysis'!L1707,'Data Transformation'!$G$425:$G$6424),'Data Transformation'!$U$12)</f>
        <v>0</v>
      </c>
    </row>
    <row r="1708" spans="1:25" x14ac:dyDescent="0.25">
      <c r="A1708" s="14" t="s">
        <v>67</v>
      </c>
      <c r="B1708" t="s">
        <v>47</v>
      </c>
      <c r="C1708" t="s">
        <v>5</v>
      </c>
      <c r="D1708" t="s">
        <v>98</v>
      </c>
      <c r="E1708" t="s">
        <v>99</v>
      </c>
      <c r="F1708" t="s">
        <v>100</v>
      </c>
      <c r="G1708" t="s">
        <v>69</v>
      </c>
      <c r="H1708" t="s">
        <v>31</v>
      </c>
      <c r="I1708" t="s">
        <v>32</v>
      </c>
      <c r="J1708" t="s">
        <v>46</v>
      </c>
      <c r="K1708" s="14" t="s">
        <v>45</v>
      </c>
      <c r="M1708" s="14"/>
      <c r="X1708" s="2">
        <v>0</v>
      </c>
      <c r="Y1708" s="2">
        <v>0</v>
      </c>
    </row>
    <row r="1709" spans="1:25" x14ac:dyDescent="0.25">
      <c r="A1709" s="32"/>
      <c r="D1709" t="e">
        <f>IF(C1709=1,'Data Transformation'!$G$3+0.5*'Data Transformation'!$W$25,IF(C1710=1,D1710-'Data Transformation'!$W$25,FALSE))</f>
        <v>#NUM!</v>
      </c>
      <c r="E1709">
        <f t="array" ref="E1709">IF(ISLOGICAL(D1709),"",FREQUENCY(IF('Data Transformation'!$B$425:$B$8425='Bin Analysis'!$B1707,'Data Transformation'!$G$425:$G$8425),D1709))</f>
        <v>2001</v>
      </c>
      <c r="F1709" t="e">
        <f>IF(ISLOGICAL(D1709),"",E1709-E1708)</f>
        <v>#VALUE!</v>
      </c>
      <c r="M1709" s="14"/>
    </row>
    <row r="1710" spans="1:25" x14ac:dyDescent="0.25">
      <c r="A1710" s="32" t="e">
        <f>IF(Weighting!$P$6&gt;0,B1710,"")</f>
        <v>#NUM!</v>
      </c>
      <c r="B1710" t="e">
        <f>Weighting!$C$6</f>
        <v>#DIV/0!</v>
      </c>
      <c r="C1710" t="e">
        <f>Weighting!$F$6</f>
        <v>#NUM!</v>
      </c>
      <c r="D1710" t="e">
        <f>IF(C1710=1,'Data Transformation'!$G$3+0.5*'Data Transformation'!$W$25,IF(C1711=1,D1711-'Data Transformation'!$W$25,FALSE))</f>
        <v>#NUM!</v>
      </c>
      <c r="E1710">
        <f t="array" ref="E1710">IF(ISLOGICAL(D1710),"",FREQUENCY(IF('Data Transformation'!$B$425:$B$8425='Bin Analysis'!$B1707,'Data Transformation'!$G$425:$G$8425),D1710))</f>
        <v>2001</v>
      </c>
      <c r="F1710">
        <f>IF(ISLOGICAL(D1710),"",E1710-E1709)</f>
        <v>0</v>
      </c>
      <c r="G1710">
        <f>Weighting!$H$6</f>
        <v>1</v>
      </c>
      <c r="H1710">
        <f t="array" ref="H1710">FREQUENCY(IF('Data Transformation'!$B$4:$B$8425=B1707,'Data Transformation'!$G$4:$G$8425),'Bin Analysis'!$B1710)</f>
        <v>2073</v>
      </c>
      <c r="I1710">
        <f>H1710-H1709</f>
        <v>2073</v>
      </c>
      <c r="J1710">
        <f>IF(I1710=0,0,1)</f>
        <v>1</v>
      </c>
      <c r="K1710" t="e">
        <f>J1710*Weighting!$W$6</f>
        <v>#NUM!</v>
      </c>
      <c r="M1710" s="14"/>
    </row>
    <row r="1711" spans="1:25" x14ac:dyDescent="0.25">
      <c r="A1711" s="32" t="str">
        <f>IF(Weighting!$P$7&gt;0,B1711,"")</f>
        <v/>
      </c>
      <c r="B1711" t="e">
        <f>Weighting!$C$7</f>
        <v>#DIV/0!</v>
      </c>
      <c r="C1711" t="e">
        <f>Weighting!$F$7</f>
        <v>#NUM!</v>
      </c>
      <c r="D1711" t="e">
        <f>IF(C1711=1,'Data Transformation'!$G$3+0.5*'Data Transformation'!$W$25,IF(C1712=1,D1712-'Data Transformation'!$W$25,FALSE))</f>
        <v>#NUM!</v>
      </c>
      <c r="E1711">
        <f t="array" ref="E1711">IF(ISLOGICAL(D1711),"",FREQUENCY(IF('Data Transformation'!$B$425:$B$8425='Bin Analysis'!$B1707,'Data Transformation'!$G$425:$G$8425),D1711))</f>
        <v>2001</v>
      </c>
      <c r="F1711">
        <f t="shared" ref="F1711:F1729" si="213">IF(ISLOGICAL(D1711),"",E1711-E1710)</f>
        <v>0</v>
      </c>
      <c r="G1711">
        <f>Weighting!$H$7</f>
        <v>0</v>
      </c>
      <c r="H1711">
        <f t="array" ref="H1711">FREQUENCY(IF('Data Transformation'!$B$4:$B$8425=B1707,'Data Transformation'!$G$4:$G$8425),'Bin Analysis'!$B1711)</f>
        <v>2073</v>
      </c>
      <c r="I1711">
        <f t="shared" ref="I1711:I1729" si="214">H1711-H1710</f>
        <v>0</v>
      </c>
      <c r="J1711">
        <f>IF(I1711=0,0,1)</f>
        <v>0</v>
      </c>
      <c r="K1711">
        <f>J1711*Weighting!$W$7</f>
        <v>0</v>
      </c>
      <c r="M1711" s="14"/>
    </row>
    <row r="1712" spans="1:25" x14ac:dyDescent="0.25">
      <c r="A1712" s="32" t="str">
        <f>IF(Weighting!$P$8&gt;0,B1712,"")</f>
        <v/>
      </c>
      <c r="B1712" t="e">
        <f>Weighting!$C$8</f>
        <v>#DIV/0!</v>
      </c>
      <c r="C1712" t="e">
        <f>Weighting!$F$8</f>
        <v>#NUM!</v>
      </c>
      <c r="D1712" t="e">
        <f>IF(C1712=1,'Data Transformation'!$G$3+0.5*'Data Transformation'!$W$25,IF(C1713=1,D1713-'Data Transformation'!$W$25,FALSE))</f>
        <v>#NUM!</v>
      </c>
      <c r="E1712">
        <f t="array" ref="E1712">IF(ISLOGICAL(D1712),"",FREQUENCY(IF('Data Transformation'!$B$425:$B$8425='Bin Analysis'!$B1707,'Data Transformation'!$G$425:$G$8425),D1712))</f>
        <v>2001</v>
      </c>
      <c r="F1712">
        <f t="shared" si="213"/>
        <v>0</v>
      </c>
      <c r="G1712">
        <f>Weighting!$H$8</f>
        <v>0</v>
      </c>
      <c r="H1712">
        <f t="array" ref="H1712">FREQUENCY(IF('Data Transformation'!$B$4:$B$8425=B1707,'Data Transformation'!$G$4:$G$8425),'Bin Analysis'!$B1712)</f>
        <v>2073</v>
      </c>
      <c r="I1712">
        <f t="shared" si="214"/>
        <v>0</v>
      </c>
      <c r="J1712">
        <f t="shared" ref="J1712:J1729" si="215">IF(I1712=0,0,1)</f>
        <v>0</v>
      </c>
      <c r="K1712">
        <f>J1712*Weighting!$W$8</f>
        <v>0</v>
      </c>
      <c r="M1712" s="14"/>
    </row>
    <row r="1713" spans="1:13" x14ac:dyDescent="0.25">
      <c r="A1713" s="32" t="str">
        <f>IF(Weighting!$P$9&gt;0,B1713,"")</f>
        <v/>
      </c>
      <c r="B1713" s="50" t="e">
        <f>Weighting!$C$9</f>
        <v>#DIV/0!</v>
      </c>
      <c r="C1713" t="e">
        <f>Weighting!$F$9</f>
        <v>#NUM!</v>
      </c>
      <c r="D1713" t="e">
        <f>IF(C1713=1,'Data Transformation'!$G$3+0.5*'Data Transformation'!$W$25,IF(C1714=1,D1714-'Data Transformation'!$W$25,FALSE))</f>
        <v>#NUM!</v>
      </c>
      <c r="E1713">
        <f t="array" ref="E1713">IF(ISLOGICAL(D1713),"",FREQUENCY(IF('Data Transformation'!$B$425:$B$8425='Bin Analysis'!$B1707,'Data Transformation'!$G$425:$G$8425),D1713))</f>
        <v>2001</v>
      </c>
      <c r="F1713">
        <f t="shared" si="213"/>
        <v>0</v>
      </c>
      <c r="G1713">
        <f>Weighting!$H$9</f>
        <v>0</v>
      </c>
      <c r="H1713">
        <f t="array" ref="H1713">FREQUENCY(IF('Data Transformation'!$B$4:$B$8425=B1707,'Data Transformation'!$G$4:$G$8425),'Bin Analysis'!$B1713)</f>
        <v>2073</v>
      </c>
      <c r="I1713">
        <f t="shared" si="214"/>
        <v>0</v>
      </c>
      <c r="J1713">
        <f t="shared" si="215"/>
        <v>0</v>
      </c>
      <c r="K1713">
        <f>J1713*Weighting!$W$9</f>
        <v>0</v>
      </c>
      <c r="M1713" s="14"/>
    </row>
    <row r="1714" spans="1:13" x14ac:dyDescent="0.25">
      <c r="A1714" s="32" t="str">
        <f>IF(Weighting!$P$10&gt;0,B1714,"")</f>
        <v/>
      </c>
      <c r="B1714" t="e">
        <f>Weighting!$C$10</f>
        <v>#DIV/0!</v>
      </c>
      <c r="C1714" t="e">
        <f>Weighting!$F$10</f>
        <v>#NUM!</v>
      </c>
      <c r="D1714" t="e">
        <f>IF(C1714=1,'Data Transformation'!$G$3+0.5*'Data Transformation'!$W$25,IF(C1715=1,D1715-'Data Transformation'!$W$25,FALSE))</f>
        <v>#NUM!</v>
      </c>
      <c r="E1714">
        <f t="array" ref="E1714">IF(ISLOGICAL(D1714),"",FREQUENCY(IF('Data Transformation'!$B$425:$B$8425='Bin Analysis'!$B1707,'Data Transformation'!$G$425:$G$8425),D1714))</f>
        <v>2001</v>
      </c>
      <c r="F1714">
        <f t="shared" si="213"/>
        <v>0</v>
      </c>
      <c r="G1714">
        <f>Weighting!$H$10</f>
        <v>0</v>
      </c>
      <c r="H1714">
        <f t="array" ref="H1714">FREQUENCY(IF('Data Transformation'!$B$4:$B$8425=B1707,'Data Transformation'!$G$4:$G$8425),'Bin Analysis'!$B1714)</f>
        <v>2073</v>
      </c>
      <c r="I1714">
        <f t="shared" si="214"/>
        <v>0</v>
      </c>
      <c r="J1714">
        <f t="shared" si="215"/>
        <v>0</v>
      </c>
      <c r="K1714">
        <f>J1714*Weighting!$W$10</f>
        <v>0</v>
      </c>
      <c r="M1714" s="14"/>
    </row>
    <row r="1715" spans="1:13" x14ac:dyDescent="0.25">
      <c r="A1715" s="32" t="str">
        <f>IF(Weighting!$P$11&gt;0,B1715,"")</f>
        <v/>
      </c>
      <c r="B1715" t="e">
        <f>Weighting!$C$11</f>
        <v>#DIV/0!</v>
      </c>
      <c r="C1715" t="e">
        <f>Weighting!$F$11</f>
        <v>#NUM!</v>
      </c>
      <c r="D1715" t="e">
        <f>IF(C1715=1,'Data Transformation'!$G$3+0.5*'Data Transformation'!$W$25,IF(C1716=1,D1716-'Data Transformation'!$W$25,FALSE))</f>
        <v>#NUM!</v>
      </c>
      <c r="E1715">
        <f t="array" ref="E1715">IF(ISLOGICAL(D1715),"",FREQUENCY(IF('Data Transformation'!$B$425:$B$8425='Bin Analysis'!$B1707,'Data Transformation'!$G$425:$G$8425),D1715))</f>
        <v>2001</v>
      </c>
      <c r="F1715">
        <f t="shared" si="213"/>
        <v>0</v>
      </c>
      <c r="G1715">
        <f>Weighting!$H$11</f>
        <v>0</v>
      </c>
      <c r="H1715">
        <f t="array" ref="H1715">FREQUENCY(IF('Data Transformation'!$B$4:$B$8425=B1707,'Data Transformation'!$G$4:$G$8425),'Bin Analysis'!$B1715)</f>
        <v>2073</v>
      </c>
      <c r="I1715">
        <f t="shared" si="214"/>
        <v>0</v>
      </c>
      <c r="J1715">
        <f t="shared" si="215"/>
        <v>0</v>
      </c>
      <c r="K1715">
        <f>J1715*Weighting!$W$11</f>
        <v>0</v>
      </c>
      <c r="M1715" s="14"/>
    </row>
    <row r="1716" spans="1:13" x14ac:dyDescent="0.25">
      <c r="A1716" s="32" t="str">
        <f>IF(Weighting!$P$12&gt;0,B1716,"")</f>
        <v/>
      </c>
      <c r="B1716" t="e">
        <f>Weighting!$C$12</f>
        <v>#DIV/0!</v>
      </c>
      <c r="C1716" t="e">
        <f>Weighting!$F$12</f>
        <v>#NUM!</v>
      </c>
      <c r="D1716" t="e">
        <f>IF(C1716=1,'Data Transformation'!$G$3+0.5*'Data Transformation'!$W$25,IF(C1717=1,D1717-'Data Transformation'!$W$25,FALSE))</f>
        <v>#NUM!</v>
      </c>
      <c r="E1716">
        <f t="array" ref="E1716">IF(ISLOGICAL(D1716),"",FREQUENCY(IF('Data Transformation'!$B$425:$B$8425='Bin Analysis'!$B1707,'Data Transformation'!$G$425:$G$8425),D1716))</f>
        <v>2001</v>
      </c>
      <c r="F1716">
        <f t="shared" si="213"/>
        <v>0</v>
      </c>
      <c r="G1716">
        <f>Weighting!$H$12</f>
        <v>0</v>
      </c>
      <c r="H1716">
        <f t="array" ref="H1716">FREQUENCY(IF('Data Transformation'!$B$4:$B$8425=B1707,'Data Transformation'!$G$4:$G$8425),'Bin Analysis'!$B1716)</f>
        <v>2073</v>
      </c>
      <c r="I1716">
        <f t="shared" si="214"/>
        <v>0</v>
      </c>
      <c r="J1716">
        <f t="shared" si="215"/>
        <v>0</v>
      </c>
      <c r="K1716">
        <f>J1716*Weighting!$W$12</f>
        <v>0</v>
      </c>
      <c r="M1716" s="14"/>
    </row>
    <row r="1717" spans="1:13" x14ac:dyDescent="0.25">
      <c r="A1717" s="32" t="str">
        <f>IF(Weighting!$P$13&gt;0,B1717,"")</f>
        <v/>
      </c>
      <c r="B1717" t="e">
        <f>Weighting!$C$13</f>
        <v>#DIV/0!</v>
      </c>
      <c r="C1717" t="e">
        <f>Weighting!$F$13</f>
        <v>#NUM!</v>
      </c>
      <c r="D1717" t="e">
        <f>IF(C1717=1,'Data Transformation'!$G$3+0.5*'Data Transformation'!$W$25,IF(C1718=1,D1718-'Data Transformation'!$W$25,FALSE))</f>
        <v>#NUM!</v>
      </c>
      <c r="E1717">
        <f t="array" ref="E1717">IF(ISLOGICAL(D1717),"",FREQUENCY(IF('Data Transformation'!$B$425:$B$8425='Bin Analysis'!$B1707,'Data Transformation'!$G$425:$G$8425),D1717))</f>
        <v>2001</v>
      </c>
      <c r="F1717">
        <f t="shared" si="213"/>
        <v>0</v>
      </c>
      <c r="G1717">
        <f>Weighting!$H$13</f>
        <v>0</v>
      </c>
      <c r="H1717">
        <f t="array" ref="H1717">FREQUENCY(IF('Data Transformation'!$B$4:$B$8425=B1707,'Data Transformation'!$G$4:$G$8425),'Bin Analysis'!$B1717)</f>
        <v>2073</v>
      </c>
      <c r="I1717">
        <f t="shared" si="214"/>
        <v>0</v>
      </c>
      <c r="J1717">
        <f t="shared" si="215"/>
        <v>0</v>
      </c>
      <c r="K1717">
        <f>J1717*Weighting!$W$13</f>
        <v>0</v>
      </c>
      <c r="M1717" s="14"/>
    </row>
    <row r="1718" spans="1:13" x14ac:dyDescent="0.25">
      <c r="A1718" s="32" t="str">
        <f>IF(Weighting!$P$14&gt;0,B1718,"")</f>
        <v/>
      </c>
      <c r="B1718" t="e">
        <f>Weighting!$C$14</f>
        <v>#DIV/0!</v>
      </c>
      <c r="C1718" t="e">
        <f>Weighting!$F$14</f>
        <v>#NUM!</v>
      </c>
      <c r="D1718" t="e">
        <f>IF(C1718=1,'Data Transformation'!$G$3+0.5*'Data Transformation'!$W$25,IF(C1719=1,D1719-'Data Transformation'!$W$25,FALSE))</f>
        <v>#NUM!</v>
      </c>
      <c r="E1718">
        <f t="array" ref="E1718">IF(ISLOGICAL(D1718),"",FREQUENCY(IF('Data Transformation'!$B$425:$B$8425='Bin Analysis'!$B1707,'Data Transformation'!$G$425:$G$8425),D1718))</f>
        <v>2001</v>
      </c>
      <c r="F1718">
        <f t="shared" si="213"/>
        <v>0</v>
      </c>
      <c r="G1718">
        <f>Weighting!$H$14</f>
        <v>0</v>
      </c>
      <c r="H1718">
        <f t="array" ref="H1718">FREQUENCY(IF('Data Transformation'!$B$4:$B$8425=B1707,'Data Transformation'!$G$4:$G$8425),'Bin Analysis'!$B1718)</f>
        <v>2073</v>
      </c>
      <c r="I1718">
        <f t="shared" si="214"/>
        <v>0</v>
      </c>
      <c r="J1718">
        <f t="shared" si="215"/>
        <v>0</v>
      </c>
      <c r="K1718">
        <f>J1718*Weighting!$W$14</f>
        <v>0</v>
      </c>
      <c r="M1718" s="14"/>
    </row>
    <row r="1719" spans="1:13" x14ac:dyDescent="0.25">
      <c r="A1719" s="32" t="str">
        <f>IF(Weighting!$P$15&gt;0,B1719,"")</f>
        <v/>
      </c>
      <c r="B1719" t="e">
        <f>Weighting!$C$15</f>
        <v>#DIV/0!</v>
      </c>
      <c r="C1719" t="e">
        <f>Weighting!$F$15</f>
        <v>#NUM!</v>
      </c>
      <c r="D1719" t="e">
        <f>IF(C1719=1,'Data Transformation'!$G$3+0.5*'Data Transformation'!$W$25,IF(C1720=1,D1720-'Data Transformation'!$W$25,FALSE))</f>
        <v>#NUM!</v>
      </c>
      <c r="E1719">
        <f t="array" ref="E1719">IF(ISLOGICAL(D1719),"",FREQUENCY(IF('Data Transformation'!$B$425:$B$8425='Bin Analysis'!$B1707,'Data Transformation'!$G$425:$G$8425),D1719))</f>
        <v>2001</v>
      </c>
      <c r="F1719">
        <f t="shared" si="213"/>
        <v>0</v>
      </c>
      <c r="G1719">
        <f>Weighting!$H$15</f>
        <v>0</v>
      </c>
      <c r="H1719">
        <f t="array" ref="H1719">FREQUENCY(IF('Data Transformation'!$B$4:$B$8425=B1707,'Data Transformation'!$G$4:$G$8425),'Bin Analysis'!$B1719)</f>
        <v>2073</v>
      </c>
      <c r="I1719">
        <f t="shared" si="214"/>
        <v>0</v>
      </c>
      <c r="J1719">
        <f t="shared" si="215"/>
        <v>0</v>
      </c>
      <c r="K1719">
        <f>J1719*Weighting!$W$15</f>
        <v>0</v>
      </c>
      <c r="M1719" s="14"/>
    </row>
    <row r="1720" spans="1:13" x14ac:dyDescent="0.25">
      <c r="A1720" s="32" t="str">
        <f>IF(Weighting!$P$16&gt;0,B1720,"")</f>
        <v/>
      </c>
      <c r="B1720" t="e">
        <f>Weighting!$C$16</f>
        <v>#DIV/0!</v>
      </c>
      <c r="C1720" t="e">
        <f>Weighting!$F$16</f>
        <v>#NUM!</v>
      </c>
      <c r="D1720" t="e">
        <f>IF(C1720=1,'Data Transformation'!$G$3+0.5*'Data Transformation'!$W$25,IF(C1721=1,D1721-'Data Transformation'!$W$25,FALSE))</f>
        <v>#NUM!</v>
      </c>
      <c r="E1720">
        <f t="array" ref="E1720">IF(ISLOGICAL(D1720),"",FREQUENCY(IF('Data Transformation'!$B$425:$B$8425='Bin Analysis'!$B1707,'Data Transformation'!$G$425:$G$8425),D1720))</f>
        <v>2001</v>
      </c>
      <c r="F1720">
        <f t="shared" si="213"/>
        <v>0</v>
      </c>
      <c r="G1720">
        <f>Weighting!$H$16</f>
        <v>0</v>
      </c>
      <c r="H1720">
        <f t="array" ref="H1720">FREQUENCY(IF('Data Transformation'!$B$4:$B$8425=B1707,'Data Transformation'!$G$4:$G$8425),'Bin Analysis'!$B1720)</f>
        <v>2073</v>
      </c>
      <c r="I1720">
        <f t="shared" si="214"/>
        <v>0</v>
      </c>
      <c r="J1720">
        <f t="shared" si="215"/>
        <v>0</v>
      </c>
      <c r="K1720">
        <f>J1720*Weighting!$W$16</f>
        <v>0</v>
      </c>
      <c r="M1720" s="14"/>
    </row>
    <row r="1721" spans="1:13" x14ac:dyDescent="0.25">
      <c r="A1721" s="32" t="str">
        <f>IF(Weighting!$P$17&gt;0,B1721,"")</f>
        <v/>
      </c>
      <c r="B1721" t="e">
        <f>Weighting!$C$17</f>
        <v>#DIV/0!</v>
      </c>
      <c r="C1721" t="e">
        <f>Weighting!$F$17</f>
        <v>#NUM!</v>
      </c>
      <c r="D1721" t="e">
        <f>IF(C1721=1,'Data Transformation'!$G$3+0.5*'Data Transformation'!$W$25,IF(C1722=1,D1722-'Data Transformation'!$W$25,FALSE))</f>
        <v>#NUM!</v>
      </c>
      <c r="E1721">
        <f t="array" ref="E1721">IF(ISLOGICAL(D1721),"",FREQUENCY(IF('Data Transformation'!$B$425:$B$8425='Bin Analysis'!$B1707,'Data Transformation'!$G$425:$G$8425),D1721))</f>
        <v>2001</v>
      </c>
      <c r="F1721">
        <f t="shared" si="213"/>
        <v>0</v>
      </c>
      <c r="G1721">
        <f>Weighting!$H$17</f>
        <v>0</v>
      </c>
      <c r="H1721">
        <f t="array" ref="H1721">FREQUENCY(IF('Data Transformation'!$B$4:$B$8425=B1707,'Data Transformation'!$G$4:$G$8425),'Bin Analysis'!$B1721)</f>
        <v>2073</v>
      </c>
      <c r="I1721">
        <f t="shared" si="214"/>
        <v>0</v>
      </c>
      <c r="J1721">
        <f t="shared" si="215"/>
        <v>0</v>
      </c>
      <c r="K1721">
        <f>J1721*Weighting!$W$17</f>
        <v>0</v>
      </c>
      <c r="M1721" s="14"/>
    </row>
    <row r="1722" spans="1:13" x14ac:dyDescent="0.25">
      <c r="A1722" s="32" t="str">
        <f>IF(Weighting!$P$18&gt;0,B1722,"")</f>
        <v/>
      </c>
      <c r="B1722" t="e">
        <f>Weighting!$C$18</f>
        <v>#DIV/0!</v>
      </c>
      <c r="C1722" t="e">
        <f>Weighting!$F$18</f>
        <v>#NUM!</v>
      </c>
      <c r="D1722" t="e">
        <f>IF(C1722=1,'Data Transformation'!$G$3+0.5*'Data Transformation'!$W$25,IF(C1723=1,D1723-'Data Transformation'!$W$25,FALSE))</f>
        <v>#NUM!</v>
      </c>
      <c r="E1722">
        <f t="array" ref="E1722">IF(ISLOGICAL(D1722),"",FREQUENCY(IF('Data Transformation'!$B$425:$B$8425='Bin Analysis'!$B1707,'Data Transformation'!$G$425:$G$8425),D1722))</f>
        <v>2001</v>
      </c>
      <c r="F1722">
        <f t="shared" si="213"/>
        <v>0</v>
      </c>
      <c r="G1722">
        <f>Weighting!$H$18</f>
        <v>0</v>
      </c>
      <c r="H1722">
        <f t="array" ref="H1722">FREQUENCY(IF('Data Transformation'!$B$4:$B$8425=B1707,'Data Transformation'!$G$4:$G$8425),'Bin Analysis'!$B1722)</f>
        <v>2073</v>
      </c>
      <c r="I1722">
        <f t="shared" si="214"/>
        <v>0</v>
      </c>
      <c r="J1722">
        <f t="shared" si="215"/>
        <v>0</v>
      </c>
      <c r="K1722">
        <f>J1722*Weighting!$W$18</f>
        <v>0</v>
      </c>
      <c r="M1722" s="14"/>
    </row>
    <row r="1723" spans="1:13" x14ac:dyDescent="0.25">
      <c r="A1723" s="32" t="str">
        <f>IF(Weighting!$P$19&gt;0,B1723,"")</f>
        <v/>
      </c>
      <c r="B1723" t="e">
        <f>Weighting!$C$19</f>
        <v>#DIV/0!</v>
      </c>
      <c r="C1723" t="e">
        <f>Weighting!$F$19</f>
        <v>#NUM!</v>
      </c>
      <c r="D1723" t="e">
        <f>IF(C1723=1,'Data Transformation'!$G$3+0.5*'Data Transformation'!$W$25,IF(C1724=1,D1724-'Data Transformation'!$W$25,FALSE))</f>
        <v>#NUM!</v>
      </c>
      <c r="E1723">
        <f t="array" ref="E1723">IF(ISLOGICAL(D1723),"",FREQUENCY(IF('Data Transformation'!$B$425:$B$8425='Bin Analysis'!$B1707,'Data Transformation'!$G$425:$G$8425),D1723))</f>
        <v>2001</v>
      </c>
      <c r="F1723">
        <f t="shared" si="213"/>
        <v>0</v>
      </c>
      <c r="G1723">
        <f>Weighting!$H$19</f>
        <v>0</v>
      </c>
      <c r="H1723">
        <f t="array" ref="H1723">FREQUENCY(IF('Data Transformation'!$B$4:$B$8425=B1707,'Data Transformation'!$G$4:$G$8425),'Bin Analysis'!$B1723)</f>
        <v>2073</v>
      </c>
      <c r="I1723">
        <f t="shared" si="214"/>
        <v>0</v>
      </c>
      <c r="J1723">
        <f t="shared" si="215"/>
        <v>0</v>
      </c>
      <c r="K1723">
        <f>J1723*Weighting!$W$19</f>
        <v>0</v>
      </c>
      <c r="M1723" s="14"/>
    </row>
    <row r="1724" spans="1:13" x14ac:dyDescent="0.25">
      <c r="A1724" s="32" t="str">
        <f>IF(Weighting!$P$20&gt;0,B1724,"")</f>
        <v/>
      </c>
      <c r="B1724" t="e">
        <f>Weighting!$C$20</f>
        <v>#DIV/0!</v>
      </c>
      <c r="C1724" t="e">
        <f>Weighting!$F$20</f>
        <v>#NUM!</v>
      </c>
      <c r="D1724" t="e">
        <f>IF(C1724=1,'Data Transformation'!$G$3+0.5*'Data Transformation'!$W$25,IF(C1725=1,D1725-'Data Transformation'!$W$25,FALSE))</f>
        <v>#NUM!</v>
      </c>
      <c r="E1724">
        <f t="array" ref="E1724">IF(ISLOGICAL(D1724),"",FREQUENCY(IF('Data Transformation'!$B$425:$B$8425='Bin Analysis'!$B1707,'Data Transformation'!$G$425:$G$8425),D1724))</f>
        <v>2001</v>
      </c>
      <c r="F1724">
        <f t="shared" si="213"/>
        <v>0</v>
      </c>
      <c r="G1724">
        <f>Weighting!$H$20</f>
        <v>0</v>
      </c>
      <c r="H1724">
        <f t="array" ref="H1724">FREQUENCY(IF('Data Transformation'!$B$4:$B$8425=B1707,'Data Transformation'!$G$4:$G$8425),'Bin Analysis'!$B1724)</f>
        <v>2073</v>
      </c>
      <c r="I1724">
        <f t="shared" si="214"/>
        <v>0</v>
      </c>
      <c r="J1724">
        <f t="shared" si="215"/>
        <v>0</v>
      </c>
      <c r="K1724">
        <f>J1724*Weighting!$W$20</f>
        <v>0</v>
      </c>
      <c r="M1724" s="14"/>
    </row>
    <row r="1725" spans="1:13" x14ac:dyDescent="0.25">
      <c r="A1725" s="32" t="str">
        <f>IF(Weighting!$P$21&gt;0,B1725,"")</f>
        <v/>
      </c>
      <c r="B1725" t="e">
        <f>Weighting!$C$21</f>
        <v>#DIV/0!</v>
      </c>
      <c r="C1725" t="e">
        <f>Weighting!$F$21</f>
        <v>#NUM!</v>
      </c>
      <c r="D1725" t="e">
        <f>IF(C1725=1,'Data Transformation'!$G$3+0.5*'Data Transformation'!$W$25,IF(C1726=1,D1726-'Data Transformation'!$W$25,FALSE))</f>
        <v>#NUM!</v>
      </c>
      <c r="E1725">
        <f t="array" ref="E1725">IF(ISLOGICAL(D1725),"",FREQUENCY(IF('Data Transformation'!$B$425:$B$8425='Bin Analysis'!$B1707,'Data Transformation'!$G$425:$G$8425),D1725))</f>
        <v>2001</v>
      </c>
      <c r="F1725">
        <f t="shared" si="213"/>
        <v>0</v>
      </c>
      <c r="G1725">
        <f>Weighting!$H$21</f>
        <v>0</v>
      </c>
      <c r="H1725">
        <f t="array" ref="H1725">FREQUENCY(IF('Data Transformation'!$B$4:$B$8425=B1707,'Data Transformation'!$G$4:$G$8425),'Bin Analysis'!$B1725)</f>
        <v>2073</v>
      </c>
      <c r="I1725">
        <f t="shared" si="214"/>
        <v>0</v>
      </c>
      <c r="J1725">
        <f t="shared" si="215"/>
        <v>0</v>
      </c>
      <c r="K1725">
        <f>J1725*Weighting!$W$21</f>
        <v>0</v>
      </c>
      <c r="M1725" s="14"/>
    </row>
    <row r="1726" spans="1:13" x14ac:dyDescent="0.25">
      <c r="A1726" s="32" t="str">
        <f>IF(Weighting!$P$22&gt;0,B1726,"")</f>
        <v/>
      </c>
      <c r="B1726" t="e">
        <f>Weighting!$C$22</f>
        <v>#DIV/0!</v>
      </c>
      <c r="C1726" t="e">
        <f>Weighting!$F$22</f>
        <v>#NUM!</v>
      </c>
      <c r="D1726" t="e">
        <f>IF(C1726=1,'Data Transformation'!$G$3+0.5*'Data Transformation'!$W$25,IF(C1727=1,D1727-'Data Transformation'!$W$25,FALSE))</f>
        <v>#NUM!</v>
      </c>
      <c r="E1726">
        <f t="array" ref="E1726">IF(ISLOGICAL(D1726),"",FREQUENCY(IF('Data Transformation'!$B$425:$B$8425='Bin Analysis'!$B1707,'Data Transformation'!$G$425:$G$8425),D1726))</f>
        <v>2001</v>
      </c>
      <c r="F1726">
        <f t="shared" si="213"/>
        <v>0</v>
      </c>
      <c r="G1726">
        <f>Weighting!$H$22</f>
        <v>0</v>
      </c>
      <c r="H1726">
        <f t="array" ref="H1726">FREQUENCY(IF('Data Transformation'!$B$4:$B$8425=B1707,'Data Transformation'!$G$4:$G$8425),'Bin Analysis'!$B1726)</f>
        <v>2073</v>
      </c>
      <c r="I1726">
        <f t="shared" si="214"/>
        <v>0</v>
      </c>
      <c r="J1726">
        <f t="shared" si="215"/>
        <v>0</v>
      </c>
      <c r="K1726">
        <f>J1726*Weighting!$W$22</f>
        <v>0</v>
      </c>
      <c r="M1726" s="14"/>
    </row>
    <row r="1727" spans="1:13" x14ac:dyDescent="0.25">
      <c r="A1727" s="32" t="str">
        <f>IF(Weighting!$P$23&gt;0,B1727,"")</f>
        <v/>
      </c>
      <c r="B1727" t="e">
        <f>Weighting!$C$23</f>
        <v>#DIV/0!</v>
      </c>
      <c r="C1727" t="e">
        <f>Weighting!$F$23</f>
        <v>#NUM!</v>
      </c>
      <c r="D1727" t="e">
        <f>IF(C1727=1,'Data Transformation'!$G$3+0.5*'Data Transformation'!$W$25,IF(C1728=1,D1728-'Data Transformation'!$W$25,FALSE))</f>
        <v>#NUM!</v>
      </c>
      <c r="E1727">
        <f t="array" ref="E1727">IF(ISLOGICAL(D1727),"",FREQUENCY(IF('Data Transformation'!$B$425:$B$8425='Bin Analysis'!$B1707,'Data Transformation'!$G$425:$G$8425),D1727))</f>
        <v>2001</v>
      </c>
      <c r="F1727">
        <f t="shared" si="213"/>
        <v>0</v>
      </c>
      <c r="G1727">
        <f>Weighting!$H$23</f>
        <v>0</v>
      </c>
      <c r="H1727">
        <f t="array" ref="H1727">FREQUENCY(IF('Data Transformation'!$B$4:$B$8425=B1707,'Data Transformation'!$G$4:$G$8425),'Bin Analysis'!$B1727)</f>
        <v>2073</v>
      </c>
      <c r="I1727">
        <f t="shared" si="214"/>
        <v>0</v>
      </c>
      <c r="J1727">
        <f t="shared" si="215"/>
        <v>0</v>
      </c>
      <c r="K1727">
        <f>J1727*Weighting!$W$23</f>
        <v>0</v>
      </c>
      <c r="M1727" s="14"/>
    </row>
    <row r="1728" spans="1:13" x14ac:dyDescent="0.25">
      <c r="A1728" s="32" t="str">
        <f>IF(Weighting!$P$24&gt;0,B1728,"")</f>
        <v/>
      </c>
      <c r="B1728" t="e">
        <f>Weighting!$C$24</f>
        <v>#DIV/0!</v>
      </c>
      <c r="C1728" t="e">
        <f>Weighting!$F$24</f>
        <v>#NUM!</v>
      </c>
      <c r="D1728" t="e">
        <f>IF(C1728=1,'Data Transformation'!$G$3+0.5*'Data Transformation'!$W$25,IF(C1729=1,D1729-'Data Transformation'!$W$25,FALSE))</f>
        <v>#NUM!</v>
      </c>
      <c r="E1728">
        <f t="array" ref="E1728">IF(ISLOGICAL(D1728),"",FREQUENCY(IF('Data Transformation'!$B$425:$B$8425='Bin Analysis'!$B1707,'Data Transformation'!$G$425:$G$8425),D1728))</f>
        <v>2001</v>
      </c>
      <c r="F1728">
        <f t="shared" si="213"/>
        <v>0</v>
      </c>
      <c r="G1728">
        <f>Weighting!$H$24</f>
        <v>0</v>
      </c>
      <c r="H1728">
        <f t="array" ref="H1728">FREQUENCY(IF('Data Transformation'!$B$4:$B$8425=B1707,'Data Transformation'!$G$4:$G$8425),'Bin Analysis'!$B1728)</f>
        <v>2073</v>
      </c>
      <c r="I1728">
        <f t="shared" si="214"/>
        <v>0</v>
      </c>
      <c r="J1728">
        <f t="shared" si="215"/>
        <v>0</v>
      </c>
      <c r="K1728">
        <f>J1728*Weighting!$W$24</f>
        <v>0</v>
      </c>
      <c r="M1728" s="14"/>
    </row>
    <row r="1729" spans="1:25" x14ac:dyDescent="0.25">
      <c r="A1729" s="32" t="str">
        <f>IF(Weighting!$P$25&gt;0,B1729,"")</f>
        <v/>
      </c>
      <c r="B1729" t="e">
        <f>Weighting!$C$25</f>
        <v>#DIV/0!</v>
      </c>
      <c r="C1729" t="e">
        <f>Weighting!$F$25</f>
        <v>#NUM!</v>
      </c>
      <c r="D1729" t="e">
        <f>IF(C1729=1,'Data Transformation'!$G$3+0.5*'Data Transformation'!$W$25,IF(C1730=1,D1730-'Data Transformation'!$W$25,FALSE))</f>
        <v>#NUM!</v>
      </c>
      <c r="E1729">
        <f t="array" ref="E1729">IF(ISLOGICAL(D1729),"",FREQUENCY(IF('Data Transformation'!$B$425:$B$8425='Bin Analysis'!$B1707,'Data Transformation'!$G$425:$G$8425),D1729))</f>
        <v>2001</v>
      </c>
      <c r="F1729">
        <f t="shared" si="213"/>
        <v>0</v>
      </c>
      <c r="G1729">
        <f>Weighting!$H$25</f>
        <v>0</v>
      </c>
      <c r="H1729">
        <f t="array" ref="H1729">FREQUENCY(IF('Data Transformation'!$B$4:$B$8425=B1707,'Data Transformation'!$G$4:$G$8425),'Bin Analysis'!$B1729)</f>
        <v>2073</v>
      </c>
      <c r="I1729">
        <f t="shared" si="214"/>
        <v>0</v>
      </c>
      <c r="J1729">
        <f t="shared" si="215"/>
        <v>0</v>
      </c>
      <c r="K1729">
        <f>J1729*Weighting!$W$25</f>
        <v>0</v>
      </c>
      <c r="M1729" s="14"/>
    </row>
    <row r="1730" spans="1:25" x14ac:dyDescent="0.25">
      <c r="O1730"/>
      <c r="P1730"/>
      <c r="Q1730"/>
      <c r="R1730"/>
    </row>
    <row r="1731" spans="1:25" ht="23.25" x14ac:dyDescent="0.35">
      <c r="A1731" s="21" t="s">
        <v>0</v>
      </c>
      <c r="B1731" s="21" t="str">
        <f>IFERROR(VLOOKUP(C1731,'Data Transformation'!$L$6:$M$426,2,FALSE),"")</f>
        <v/>
      </c>
      <c r="C1731" s="21">
        <f>C1707+1</f>
        <v>72</v>
      </c>
      <c r="D1731" s="21"/>
      <c r="E1731" s="21"/>
      <c r="F1731" s="21"/>
      <c r="G1731" s="21"/>
      <c r="H1731" s="22"/>
      <c r="I1731" s="22"/>
      <c r="J1731" s="22"/>
      <c r="K1731" s="21"/>
      <c r="L1731" s="21" t="str">
        <f>B1731</f>
        <v/>
      </c>
      <c r="M1731" s="23" t="e">
        <f>INDEX('Data Transformation'!$O$4:$O$424,MATCH($B1731,'Data Transformation'!$M$4:$M$424,0),MATCH($M$2,'Data Transformation'!$O$3,0))</f>
        <v>#N/A</v>
      </c>
      <c r="N1731" s="27" t="e">
        <f>IF('Input and Summary Results'!$J$16="minimum",'Bin Analysis'!X1732/(M1731-1),'Bin Analysis'!Y1731/('Bin Analysis'!M1731-1))</f>
        <v>#N/A</v>
      </c>
      <c r="O1731" s="27" t="e">
        <f>IF(M1731=FALSE,NA(),(VLOOKUP(1,C1734:K1753,4,FALSE))/(M1731-1))</f>
        <v>#N/A</v>
      </c>
      <c r="P1731" s="27" t="e">
        <f>IF(M1731=FALSE,NA(),SUM(J1734:J1753)/Weighting!$S$5)</f>
        <v>#N/A</v>
      </c>
      <c r="Q1731" s="27" t="e">
        <f>IF(M1731=FALSE,NA(),SUM(K1734:K1753)/Weighting!$S$6)</f>
        <v>#N/A</v>
      </c>
      <c r="R1731" s="27" t="e">
        <f>IF(M1731=FALSE,NA(),(VLOOKUP(1,G1734:K1753,3,FALSE))/(M1731-1))</f>
        <v>#N/A</v>
      </c>
      <c r="S1731" s="22" t="e">
        <f>IF(M1731=FALSE,NA(),IF(SUM(J1734:J1753)=2,"yes","no"))</f>
        <v>#N/A</v>
      </c>
      <c r="X1731" s="2" cm="2">
        <f t="array" ref="X1731:X1732">FREQUENCY(IF('Data Transformation'!$B$425:$B$6424='Bin Analysis'!L1731,'Data Transformation'!$G$425:$G$6424),'Data Transformation'!$U$11)</f>
        <v>0</v>
      </c>
      <c r="Y1731" s="2" cm="2">
        <f t="array" ref="Y1731:Y1732">FREQUENCY(IF('Data Transformation'!$B$425:$B$6424='Bin Analysis'!L1731,'Data Transformation'!$G$425:$G$6424),'Data Transformation'!$U$12)</f>
        <v>0</v>
      </c>
    </row>
    <row r="1732" spans="1:25" x14ac:dyDescent="0.25">
      <c r="A1732" s="14" t="s">
        <v>67</v>
      </c>
      <c r="B1732" t="s">
        <v>47</v>
      </c>
      <c r="C1732" t="s">
        <v>5</v>
      </c>
      <c r="D1732" t="s">
        <v>98</v>
      </c>
      <c r="E1732" t="s">
        <v>99</v>
      </c>
      <c r="F1732" t="s">
        <v>100</v>
      </c>
      <c r="G1732" t="s">
        <v>69</v>
      </c>
      <c r="H1732" t="s">
        <v>31</v>
      </c>
      <c r="I1732" t="s">
        <v>32</v>
      </c>
      <c r="J1732" t="s">
        <v>46</v>
      </c>
      <c r="K1732" s="14" t="s">
        <v>45</v>
      </c>
      <c r="M1732" s="14"/>
      <c r="X1732" s="2">
        <v>0</v>
      </c>
      <c r="Y1732" s="2">
        <v>0</v>
      </c>
    </row>
    <row r="1733" spans="1:25" x14ac:dyDescent="0.25">
      <c r="A1733" s="32"/>
      <c r="D1733" t="e">
        <f>IF(C1733=1,'Data Transformation'!$G$3+0.5*'Data Transformation'!$W$25,IF(C1734=1,D1734-'Data Transformation'!$W$25,FALSE))</f>
        <v>#NUM!</v>
      </c>
      <c r="E1733">
        <f t="array" ref="E1733">IF(ISLOGICAL(D1733),"",FREQUENCY(IF('Data Transformation'!$B$425:$B$8425='Bin Analysis'!$B1731,'Data Transformation'!$G$425:$G$8425),D1733))</f>
        <v>2001</v>
      </c>
      <c r="F1733" t="e">
        <f>IF(ISLOGICAL(D1733),"",E1733-E1732)</f>
        <v>#VALUE!</v>
      </c>
      <c r="M1733" s="14"/>
    </row>
    <row r="1734" spans="1:25" x14ac:dyDescent="0.25">
      <c r="A1734" s="32" t="e">
        <f>IF(Weighting!$P$6&gt;0,B1734,"")</f>
        <v>#NUM!</v>
      </c>
      <c r="B1734" t="e">
        <f>Weighting!$C$6</f>
        <v>#DIV/0!</v>
      </c>
      <c r="C1734" t="e">
        <f>Weighting!$F$6</f>
        <v>#NUM!</v>
      </c>
      <c r="D1734" t="e">
        <f>IF(C1734=1,'Data Transformation'!$G$3+0.5*'Data Transformation'!$W$25,IF(C1735=1,D1735-'Data Transformation'!$W$25,FALSE))</f>
        <v>#NUM!</v>
      </c>
      <c r="E1734">
        <f t="array" ref="E1734">IF(ISLOGICAL(D1734),"",FREQUENCY(IF('Data Transformation'!$B$425:$B$8425='Bin Analysis'!$B1731,'Data Transformation'!$G$425:$G$8425),D1734))</f>
        <v>2001</v>
      </c>
      <c r="F1734">
        <f>IF(ISLOGICAL(D1734),"",E1734-E1733)</f>
        <v>0</v>
      </c>
      <c r="G1734">
        <f>Weighting!$H$6</f>
        <v>1</v>
      </c>
      <c r="H1734">
        <f t="array" ref="H1734">FREQUENCY(IF('Data Transformation'!$B$4:$B$8425=B1731,'Data Transformation'!$G$4:$G$8425),'Bin Analysis'!$B1734)</f>
        <v>2073</v>
      </c>
      <c r="I1734">
        <f>H1734-H1733</f>
        <v>2073</v>
      </c>
      <c r="J1734">
        <f>IF(I1734=0,0,1)</f>
        <v>1</v>
      </c>
      <c r="K1734" t="e">
        <f>J1734*Weighting!$W$6</f>
        <v>#NUM!</v>
      </c>
      <c r="M1734" s="14"/>
    </row>
    <row r="1735" spans="1:25" x14ac:dyDescent="0.25">
      <c r="A1735" s="32" t="str">
        <f>IF(Weighting!$P$7&gt;0,B1735,"")</f>
        <v/>
      </c>
      <c r="B1735" t="e">
        <f>Weighting!$C$7</f>
        <v>#DIV/0!</v>
      </c>
      <c r="C1735" t="e">
        <f>Weighting!$F$7</f>
        <v>#NUM!</v>
      </c>
      <c r="D1735" t="e">
        <f>IF(C1735=1,'Data Transformation'!$G$3+0.5*'Data Transformation'!$W$25,IF(C1736=1,D1736-'Data Transformation'!$W$25,FALSE))</f>
        <v>#NUM!</v>
      </c>
      <c r="E1735">
        <f t="array" ref="E1735">IF(ISLOGICAL(D1735),"",FREQUENCY(IF('Data Transformation'!$B$425:$B$8425='Bin Analysis'!$B1731,'Data Transformation'!$G$425:$G$8425),D1735))</f>
        <v>2001</v>
      </c>
      <c r="F1735">
        <f t="shared" ref="F1735:F1753" si="216">IF(ISLOGICAL(D1735),"",E1735-E1734)</f>
        <v>0</v>
      </c>
      <c r="G1735">
        <f>Weighting!$H$7</f>
        <v>0</v>
      </c>
      <c r="H1735">
        <f t="array" ref="H1735">FREQUENCY(IF('Data Transformation'!$B$4:$B$8425=B1731,'Data Transformation'!$G$4:$G$8425),'Bin Analysis'!$B1735)</f>
        <v>2073</v>
      </c>
      <c r="I1735">
        <f t="shared" ref="I1735:I1753" si="217">H1735-H1734</f>
        <v>0</v>
      </c>
      <c r="J1735">
        <f>IF(I1735=0,0,1)</f>
        <v>0</v>
      </c>
      <c r="K1735">
        <f>J1735*Weighting!$W$7</f>
        <v>0</v>
      </c>
      <c r="M1735" s="14"/>
    </row>
    <row r="1736" spans="1:25" x14ac:dyDescent="0.25">
      <c r="A1736" s="32" t="str">
        <f>IF(Weighting!$P$8&gt;0,B1736,"")</f>
        <v/>
      </c>
      <c r="B1736" t="e">
        <f>Weighting!$C$8</f>
        <v>#DIV/0!</v>
      </c>
      <c r="C1736" t="e">
        <f>Weighting!$F$8</f>
        <v>#NUM!</v>
      </c>
      <c r="D1736" t="e">
        <f>IF(C1736=1,'Data Transformation'!$G$3+0.5*'Data Transformation'!$W$25,IF(C1737=1,D1737-'Data Transformation'!$W$25,FALSE))</f>
        <v>#NUM!</v>
      </c>
      <c r="E1736">
        <f t="array" ref="E1736">IF(ISLOGICAL(D1736),"",FREQUENCY(IF('Data Transformation'!$B$425:$B$8425='Bin Analysis'!$B1731,'Data Transformation'!$G$425:$G$8425),D1736))</f>
        <v>2001</v>
      </c>
      <c r="F1736">
        <f t="shared" si="216"/>
        <v>0</v>
      </c>
      <c r="G1736">
        <f>Weighting!$H$8</f>
        <v>0</v>
      </c>
      <c r="H1736">
        <f t="array" ref="H1736">FREQUENCY(IF('Data Transformation'!$B$4:$B$8425=B1731,'Data Transformation'!$G$4:$G$8425),'Bin Analysis'!$B1736)</f>
        <v>2073</v>
      </c>
      <c r="I1736">
        <f t="shared" si="217"/>
        <v>0</v>
      </c>
      <c r="J1736">
        <f t="shared" ref="J1736:J1753" si="218">IF(I1736=0,0,1)</f>
        <v>0</v>
      </c>
      <c r="K1736">
        <f>J1736*Weighting!$W$8</f>
        <v>0</v>
      </c>
      <c r="M1736" s="14"/>
    </row>
    <row r="1737" spans="1:25" x14ac:dyDescent="0.25">
      <c r="A1737" s="32" t="str">
        <f>IF(Weighting!$P$9&gt;0,B1737,"")</f>
        <v/>
      </c>
      <c r="B1737" s="50" t="e">
        <f>Weighting!$C$9</f>
        <v>#DIV/0!</v>
      </c>
      <c r="C1737" t="e">
        <f>Weighting!$F$9</f>
        <v>#NUM!</v>
      </c>
      <c r="D1737" t="e">
        <f>IF(C1737=1,'Data Transformation'!$G$3+0.5*'Data Transformation'!$W$25,IF(C1738=1,D1738-'Data Transformation'!$W$25,FALSE))</f>
        <v>#NUM!</v>
      </c>
      <c r="E1737">
        <f t="array" ref="E1737">IF(ISLOGICAL(D1737),"",FREQUENCY(IF('Data Transformation'!$B$425:$B$8425='Bin Analysis'!$B1731,'Data Transformation'!$G$425:$G$8425),D1737))</f>
        <v>2001</v>
      </c>
      <c r="F1737">
        <f t="shared" si="216"/>
        <v>0</v>
      </c>
      <c r="G1737">
        <f>Weighting!$H$9</f>
        <v>0</v>
      </c>
      <c r="H1737">
        <f t="array" ref="H1737">FREQUENCY(IF('Data Transformation'!$B$4:$B$8425=B1731,'Data Transformation'!$G$4:$G$8425),'Bin Analysis'!$B1737)</f>
        <v>2073</v>
      </c>
      <c r="I1737">
        <f t="shared" si="217"/>
        <v>0</v>
      </c>
      <c r="J1737">
        <f t="shared" si="218"/>
        <v>0</v>
      </c>
      <c r="K1737">
        <f>J1737*Weighting!$W$9</f>
        <v>0</v>
      </c>
      <c r="M1737" s="14"/>
    </row>
    <row r="1738" spans="1:25" x14ac:dyDescent="0.25">
      <c r="A1738" s="32" t="str">
        <f>IF(Weighting!$P$10&gt;0,B1738,"")</f>
        <v/>
      </c>
      <c r="B1738" t="e">
        <f>Weighting!$C$10</f>
        <v>#DIV/0!</v>
      </c>
      <c r="C1738" t="e">
        <f>Weighting!$F$10</f>
        <v>#NUM!</v>
      </c>
      <c r="D1738" t="e">
        <f>IF(C1738=1,'Data Transformation'!$G$3+0.5*'Data Transformation'!$W$25,IF(C1739=1,D1739-'Data Transformation'!$W$25,FALSE))</f>
        <v>#NUM!</v>
      </c>
      <c r="E1738">
        <f t="array" ref="E1738">IF(ISLOGICAL(D1738),"",FREQUENCY(IF('Data Transformation'!$B$425:$B$8425='Bin Analysis'!$B1731,'Data Transformation'!$G$425:$G$8425),D1738))</f>
        <v>2001</v>
      </c>
      <c r="F1738">
        <f t="shared" si="216"/>
        <v>0</v>
      </c>
      <c r="G1738">
        <f>Weighting!$H$10</f>
        <v>0</v>
      </c>
      <c r="H1738">
        <f t="array" ref="H1738">FREQUENCY(IF('Data Transformation'!$B$4:$B$8425=B1731,'Data Transformation'!$G$4:$G$8425),'Bin Analysis'!$B1738)</f>
        <v>2073</v>
      </c>
      <c r="I1738">
        <f t="shared" si="217"/>
        <v>0</v>
      </c>
      <c r="J1738">
        <f t="shared" si="218"/>
        <v>0</v>
      </c>
      <c r="K1738">
        <f>J1738*Weighting!$W$10</f>
        <v>0</v>
      </c>
      <c r="M1738" s="14"/>
    </row>
    <row r="1739" spans="1:25" x14ac:dyDescent="0.25">
      <c r="A1739" s="32" t="str">
        <f>IF(Weighting!$P$11&gt;0,B1739,"")</f>
        <v/>
      </c>
      <c r="B1739" t="e">
        <f>Weighting!$C$11</f>
        <v>#DIV/0!</v>
      </c>
      <c r="C1739" t="e">
        <f>Weighting!$F$11</f>
        <v>#NUM!</v>
      </c>
      <c r="D1739" t="e">
        <f>IF(C1739=1,'Data Transformation'!$G$3+0.5*'Data Transformation'!$W$25,IF(C1740=1,D1740-'Data Transformation'!$W$25,FALSE))</f>
        <v>#NUM!</v>
      </c>
      <c r="E1739">
        <f t="array" ref="E1739">IF(ISLOGICAL(D1739),"",FREQUENCY(IF('Data Transformation'!$B$425:$B$8425='Bin Analysis'!$B1731,'Data Transformation'!$G$425:$G$8425),D1739))</f>
        <v>2001</v>
      </c>
      <c r="F1739">
        <f t="shared" si="216"/>
        <v>0</v>
      </c>
      <c r="G1739">
        <f>Weighting!$H$11</f>
        <v>0</v>
      </c>
      <c r="H1739">
        <f t="array" ref="H1739">FREQUENCY(IF('Data Transformation'!$B$4:$B$8425=B1731,'Data Transformation'!$G$4:$G$8425),'Bin Analysis'!$B1739)</f>
        <v>2073</v>
      </c>
      <c r="I1739">
        <f t="shared" si="217"/>
        <v>0</v>
      </c>
      <c r="J1739">
        <f t="shared" si="218"/>
        <v>0</v>
      </c>
      <c r="K1739">
        <f>J1739*Weighting!$W$11</f>
        <v>0</v>
      </c>
      <c r="M1739" s="14"/>
    </row>
    <row r="1740" spans="1:25" x14ac:dyDescent="0.25">
      <c r="A1740" s="32" t="str">
        <f>IF(Weighting!$P$12&gt;0,B1740,"")</f>
        <v/>
      </c>
      <c r="B1740" t="e">
        <f>Weighting!$C$12</f>
        <v>#DIV/0!</v>
      </c>
      <c r="C1740" t="e">
        <f>Weighting!$F$12</f>
        <v>#NUM!</v>
      </c>
      <c r="D1740" t="e">
        <f>IF(C1740=1,'Data Transformation'!$G$3+0.5*'Data Transformation'!$W$25,IF(C1741=1,D1741-'Data Transformation'!$W$25,FALSE))</f>
        <v>#NUM!</v>
      </c>
      <c r="E1740">
        <f t="array" ref="E1740">IF(ISLOGICAL(D1740),"",FREQUENCY(IF('Data Transformation'!$B$425:$B$8425='Bin Analysis'!$B1731,'Data Transformation'!$G$425:$G$8425),D1740))</f>
        <v>2001</v>
      </c>
      <c r="F1740">
        <f t="shared" si="216"/>
        <v>0</v>
      </c>
      <c r="G1740">
        <f>Weighting!$H$12</f>
        <v>0</v>
      </c>
      <c r="H1740">
        <f t="array" ref="H1740">FREQUENCY(IF('Data Transformation'!$B$4:$B$8425=B1731,'Data Transformation'!$G$4:$G$8425),'Bin Analysis'!$B1740)</f>
        <v>2073</v>
      </c>
      <c r="I1740">
        <f t="shared" si="217"/>
        <v>0</v>
      </c>
      <c r="J1740">
        <f t="shared" si="218"/>
        <v>0</v>
      </c>
      <c r="K1740">
        <f>J1740*Weighting!$W$12</f>
        <v>0</v>
      </c>
      <c r="M1740" s="14"/>
    </row>
    <row r="1741" spans="1:25" x14ac:dyDescent="0.25">
      <c r="A1741" s="32" t="str">
        <f>IF(Weighting!$P$13&gt;0,B1741,"")</f>
        <v/>
      </c>
      <c r="B1741" t="e">
        <f>Weighting!$C$13</f>
        <v>#DIV/0!</v>
      </c>
      <c r="C1741" t="e">
        <f>Weighting!$F$13</f>
        <v>#NUM!</v>
      </c>
      <c r="D1741" t="e">
        <f>IF(C1741=1,'Data Transformation'!$G$3+0.5*'Data Transformation'!$W$25,IF(C1742=1,D1742-'Data Transformation'!$W$25,FALSE))</f>
        <v>#NUM!</v>
      </c>
      <c r="E1741">
        <f t="array" ref="E1741">IF(ISLOGICAL(D1741),"",FREQUENCY(IF('Data Transformation'!$B$425:$B$8425='Bin Analysis'!$B1731,'Data Transformation'!$G$425:$G$8425),D1741))</f>
        <v>2001</v>
      </c>
      <c r="F1741">
        <f t="shared" si="216"/>
        <v>0</v>
      </c>
      <c r="G1741">
        <f>Weighting!$H$13</f>
        <v>0</v>
      </c>
      <c r="H1741">
        <f t="array" ref="H1741">FREQUENCY(IF('Data Transformation'!$B$4:$B$8425=B1731,'Data Transformation'!$G$4:$G$8425),'Bin Analysis'!$B1741)</f>
        <v>2073</v>
      </c>
      <c r="I1741">
        <f t="shared" si="217"/>
        <v>0</v>
      </c>
      <c r="J1741">
        <f t="shared" si="218"/>
        <v>0</v>
      </c>
      <c r="K1741">
        <f>J1741*Weighting!$W$13</f>
        <v>0</v>
      </c>
      <c r="M1741" s="14"/>
    </row>
    <row r="1742" spans="1:25" x14ac:dyDescent="0.25">
      <c r="A1742" s="32" t="str">
        <f>IF(Weighting!$P$14&gt;0,B1742,"")</f>
        <v/>
      </c>
      <c r="B1742" t="e">
        <f>Weighting!$C$14</f>
        <v>#DIV/0!</v>
      </c>
      <c r="C1742" t="e">
        <f>Weighting!$F$14</f>
        <v>#NUM!</v>
      </c>
      <c r="D1742" t="e">
        <f>IF(C1742=1,'Data Transformation'!$G$3+0.5*'Data Transformation'!$W$25,IF(C1743=1,D1743-'Data Transformation'!$W$25,FALSE))</f>
        <v>#NUM!</v>
      </c>
      <c r="E1742">
        <f t="array" ref="E1742">IF(ISLOGICAL(D1742),"",FREQUENCY(IF('Data Transformation'!$B$425:$B$8425='Bin Analysis'!$B1731,'Data Transformation'!$G$425:$G$8425),D1742))</f>
        <v>2001</v>
      </c>
      <c r="F1742">
        <f t="shared" si="216"/>
        <v>0</v>
      </c>
      <c r="G1742">
        <f>Weighting!$H$14</f>
        <v>0</v>
      </c>
      <c r="H1742">
        <f t="array" ref="H1742">FREQUENCY(IF('Data Transformation'!$B$4:$B$8425=B1731,'Data Transformation'!$G$4:$G$8425),'Bin Analysis'!$B1742)</f>
        <v>2073</v>
      </c>
      <c r="I1742">
        <f t="shared" si="217"/>
        <v>0</v>
      </c>
      <c r="J1742">
        <f t="shared" si="218"/>
        <v>0</v>
      </c>
      <c r="K1742">
        <f>J1742*Weighting!$W$14</f>
        <v>0</v>
      </c>
      <c r="M1742" s="14"/>
    </row>
    <row r="1743" spans="1:25" x14ac:dyDescent="0.25">
      <c r="A1743" s="32" t="str">
        <f>IF(Weighting!$P$15&gt;0,B1743,"")</f>
        <v/>
      </c>
      <c r="B1743" t="e">
        <f>Weighting!$C$15</f>
        <v>#DIV/0!</v>
      </c>
      <c r="C1743" t="e">
        <f>Weighting!$F$15</f>
        <v>#NUM!</v>
      </c>
      <c r="D1743" t="e">
        <f>IF(C1743=1,'Data Transformation'!$G$3+0.5*'Data Transformation'!$W$25,IF(C1744=1,D1744-'Data Transformation'!$W$25,FALSE))</f>
        <v>#NUM!</v>
      </c>
      <c r="E1743">
        <f t="array" ref="E1743">IF(ISLOGICAL(D1743),"",FREQUENCY(IF('Data Transformation'!$B$425:$B$8425='Bin Analysis'!$B1731,'Data Transformation'!$G$425:$G$8425),D1743))</f>
        <v>2001</v>
      </c>
      <c r="F1743">
        <f t="shared" si="216"/>
        <v>0</v>
      </c>
      <c r="G1743">
        <f>Weighting!$H$15</f>
        <v>0</v>
      </c>
      <c r="H1743">
        <f t="array" ref="H1743">FREQUENCY(IF('Data Transformation'!$B$4:$B$8425=B1731,'Data Transformation'!$G$4:$G$8425),'Bin Analysis'!$B1743)</f>
        <v>2073</v>
      </c>
      <c r="I1743">
        <f t="shared" si="217"/>
        <v>0</v>
      </c>
      <c r="J1743">
        <f t="shared" si="218"/>
        <v>0</v>
      </c>
      <c r="K1743">
        <f>J1743*Weighting!$W$15</f>
        <v>0</v>
      </c>
      <c r="M1743" s="14"/>
    </row>
    <row r="1744" spans="1:25" x14ac:dyDescent="0.25">
      <c r="A1744" s="32" t="str">
        <f>IF(Weighting!$P$16&gt;0,B1744,"")</f>
        <v/>
      </c>
      <c r="B1744" t="e">
        <f>Weighting!$C$16</f>
        <v>#DIV/0!</v>
      </c>
      <c r="C1744" t="e">
        <f>Weighting!$F$16</f>
        <v>#NUM!</v>
      </c>
      <c r="D1744" t="e">
        <f>IF(C1744=1,'Data Transformation'!$G$3+0.5*'Data Transformation'!$W$25,IF(C1745=1,D1745-'Data Transformation'!$W$25,FALSE))</f>
        <v>#NUM!</v>
      </c>
      <c r="E1744">
        <f t="array" ref="E1744">IF(ISLOGICAL(D1744),"",FREQUENCY(IF('Data Transformation'!$B$425:$B$8425='Bin Analysis'!$B1731,'Data Transformation'!$G$425:$G$8425),D1744))</f>
        <v>2001</v>
      </c>
      <c r="F1744">
        <f t="shared" si="216"/>
        <v>0</v>
      </c>
      <c r="G1744">
        <f>Weighting!$H$16</f>
        <v>0</v>
      </c>
      <c r="H1744">
        <f t="array" ref="H1744">FREQUENCY(IF('Data Transformation'!$B$4:$B$8425=B1731,'Data Transformation'!$G$4:$G$8425),'Bin Analysis'!$B1744)</f>
        <v>2073</v>
      </c>
      <c r="I1744">
        <f t="shared" si="217"/>
        <v>0</v>
      </c>
      <c r="J1744">
        <f t="shared" si="218"/>
        <v>0</v>
      </c>
      <c r="K1744">
        <f>J1744*Weighting!$W$16</f>
        <v>0</v>
      </c>
      <c r="M1744" s="14"/>
    </row>
    <row r="1745" spans="1:25" x14ac:dyDescent="0.25">
      <c r="A1745" s="32" t="str">
        <f>IF(Weighting!$P$17&gt;0,B1745,"")</f>
        <v/>
      </c>
      <c r="B1745" t="e">
        <f>Weighting!$C$17</f>
        <v>#DIV/0!</v>
      </c>
      <c r="C1745" t="e">
        <f>Weighting!$F$17</f>
        <v>#NUM!</v>
      </c>
      <c r="D1745" t="e">
        <f>IF(C1745=1,'Data Transformation'!$G$3+0.5*'Data Transformation'!$W$25,IF(C1746=1,D1746-'Data Transformation'!$W$25,FALSE))</f>
        <v>#NUM!</v>
      </c>
      <c r="E1745">
        <f t="array" ref="E1745">IF(ISLOGICAL(D1745),"",FREQUENCY(IF('Data Transformation'!$B$425:$B$8425='Bin Analysis'!$B1731,'Data Transformation'!$G$425:$G$8425),D1745))</f>
        <v>2001</v>
      </c>
      <c r="F1745">
        <f t="shared" si="216"/>
        <v>0</v>
      </c>
      <c r="G1745">
        <f>Weighting!$H$17</f>
        <v>0</v>
      </c>
      <c r="H1745">
        <f t="array" ref="H1745">FREQUENCY(IF('Data Transformation'!$B$4:$B$8425=B1731,'Data Transformation'!$G$4:$G$8425),'Bin Analysis'!$B1745)</f>
        <v>2073</v>
      </c>
      <c r="I1745">
        <f t="shared" si="217"/>
        <v>0</v>
      </c>
      <c r="J1745">
        <f t="shared" si="218"/>
        <v>0</v>
      </c>
      <c r="K1745">
        <f>J1745*Weighting!$W$17</f>
        <v>0</v>
      </c>
      <c r="M1745" s="14"/>
    </row>
    <row r="1746" spans="1:25" x14ac:dyDescent="0.25">
      <c r="A1746" s="32" t="str">
        <f>IF(Weighting!$P$18&gt;0,B1746,"")</f>
        <v/>
      </c>
      <c r="B1746" t="e">
        <f>Weighting!$C$18</f>
        <v>#DIV/0!</v>
      </c>
      <c r="C1746" t="e">
        <f>Weighting!$F$18</f>
        <v>#NUM!</v>
      </c>
      <c r="D1746" t="e">
        <f>IF(C1746=1,'Data Transformation'!$G$3+0.5*'Data Transformation'!$W$25,IF(C1747=1,D1747-'Data Transformation'!$W$25,FALSE))</f>
        <v>#NUM!</v>
      </c>
      <c r="E1746">
        <f t="array" ref="E1746">IF(ISLOGICAL(D1746),"",FREQUENCY(IF('Data Transformation'!$B$425:$B$8425='Bin Analysis'!$B1731,'Data Transformation'!$G$425:$G$8425),D1746))</f>
        <v>2001</v>
      </c>
      <c r="F1746">
        <f t="shared" si="216"/>
        <v>0</v>
      </c>
      <c r="G1746">
        <f>Weighting!$H$18</f>
        <v>0</v>
      </c>
      <c r="H1746">
        <f t="array" ref="H1746">FREQUENCY(IF('Data Transformation'!$B$4:$B$8425=B1731,'Data Transformation'!$G$4:$G$8425),'Bin Analysis'!$B1746)</f>
        <v>2073</v>
      </c>
      <c r="I1746">
        <f t="shared" si="217"/>
        <v>0</v>
      </c>
      <c r="J1746">
        <f t="shared" si="218"/>
        <v>0</v>
      </c>
      <c r="K1746">
        <f>J1746*Weighting!$W$18</f>
        <v>0</v>
      </c>
      <c r="M1746" s="14"/>
    </row>
    <row r="1747" spans="1:25" x14ac:dyDescent="0.25">
      <c r="A1747" s="32" t="str">
        <f>IF(Weighting!$P$19&gt;0,B1747,"")</f>
        <v/>
      </c>
      <c r="B1747" t="e">
        <f>Weighting!$C$19</f>
        <v>#DIV/0!</v>
      </c>
      <c r="C1747" t="e">
        <f>Weighting!$F$19</f>
        <v>#NUM!</v>
      </c>
      <c r="D1747" t="e">
        <f>IF(C1747=1,'Data Transformation'!$G$3+0.5*'Data Transformation'!$W$25,IF(C1748=1,D1748-'Data Transformation'!$W$25,FALSE))</f>
        <v>#NUM!</v>
      </c>
      <c r="E1747">
        <f t="array" ref="E1747">IF(ISLOGICAL(D1747),"",FREQUENCY(IF('Data Transformation'!$B$425:$B$8425='Bin Analysis'!$B1731,'Data Transformation'!$G$425:$G$8425),D1747))</f>
        <v>2001</v>
      </c>
      <c r="F1747">
        <f t="shared" si="216"/>
        <v>0</v>
      </c>
      <c r="G1747">
        <f>Weighting!$H$19</f>
        <v>0</v>
      </c>
      <c r="H1747">
        <f t="array" ref="H1747">FREQUENCY(IF('Data Transformation'!$B$4:$B$8425=B1731,'Data Transformation'!$G$4:$G$8425),'Bin Analysis'!$B1747)</f>
        <v>2073</v>
      </c>
      <c r="I1747">
        <f t="shared" si="217"/>
        <v>0</v>
      </c>
      <c r="J1747">
        <f t="shared" si="218"/>
        <v>0</v>
      </c>
      <c r="K1747">
        <f>J1747*Weighting!$W$19</f>
        <v>0</v>
      </c>
      <c r="M1747" s="14"/>
    </row>
    <row r="1748" spans="1:25" x14ac:dyDescent="0.25">
      <c r="A1748" s="32" t="str">
        <f>IF(Weighting!$P$20&gt;0,B1748,"")</f>
        <v/>
      </c>
      <c r="B1748" t="e">
        <f>Weighting!$C$20</f>
        <v>#DIV/0!</v>
      </c>
      <c r="C1748" t="e">
        <f>Weighting!$F$20</f>
        <v>#NUM!</v>
      </c>
      <c r="D1748" t="e">
        <f>IF(C1748=1,'Data Transformation'!$G$3+0.5*'Data Transformation'!$W$25,IF(C1749=1,D1749-'Data Transformation'!$W$25,FALSE))</f>
        <v>#NUM!</v>
      </c>
      <c r="E1748">
        <f t="array" ref="E1748">IF(ISLOGICAL(D1748),"",FREQUENCY(IF('Data Transformation'!$B$425:$B$8425='Bin Analysis'!$B1731,'Data Transformation'!$G$425:$G$8425),D1748))</f>
        <v>2001</v>
      </c>
      <c r="F1748">
        <f t="shared" si="216"/>
        <v>0</v>
      </c>
      <c r="G1748">
        <f>Weighting!$H$20</f>
        <v>0</v>
      </c>
      <c r="H1748">
        <f t="array" ref="H1748">FREQUENCY(IF('Data Transformation'!$B$4:$B$8425=B1731,'Data Transformation'!$G$4:$G$8425),'Bin Analysis'!$B1748)</f>
        <v>2073</v>
      </c>
      <c r="I1748">
        <f t="shared" si="217"/>
        <v>0</v>
      </c>
      <c r="J1748">
        <f t="shared" si="218"/>
        <v>0</v>
      </c>
      <c r="K1748">
        <f>J1748*Weighting!$W$20</f>
        <v>0</v>
      </c>
      <c r="M1748" s="14"/>
    </row>
    <row r="1749" spans="1:25" x14ac:dyDescent="0.25">
      <c r="A1749" s="32" t="str">
        <f>IF(Weighting!$P$21&gt;0,B1749,"")</f>
        <v/>
      </c>
      <c r="B1749" t="e">
        <f>Weighting!$C$21</f>
        <v>#DIV/0!</v>
      </c>
      <c r="C1749" t="e">
        <f>Weighting!$F$21</f>
        <v>#NUM!</v>
      </c>
      <c r="D1749" t="e">
        <f>IF(C1749=1,'Data Transformation'!$G$3+0.5*'Data Transformation'!$W$25,IF(C1750=1,D1750-'Data Transformation'!$W$25,FALSE))</f>
        <v>#NUM!</v>
      </c>
      <c r="E1749">
        <f t="array" ref="E1749">IF(ISLOGICAL(D1749),"",FREQUENCY(IF('Data Transformation'!$B$425:$B$8425='Bin Analysis'!$B1731,'Data Transformation'!$G$425:$G$8425),D1749))</f>
        <v>2001</v>
      </c>
      <c r="F1749">
        <f t="shared" si="216"/>
        <v>0</v>
      </c>
      <c r="G1749">
        <f>Weighting!$H$21</f>
        <v>0</v>
      </c>
      <c r="H1749">
        <f t="array" ref="H1749">FREQUENCY(IF('Data Transformation'!$B$4:$B$8425=B1731,'Data Transformation'!$G$4:$G$8425),'Bin Analysis'!$B1749)</f>
        <v>2073</v>
      </c>
      <c r="I1749">
        <f t="shared" si="217"/>
        <v>0</v>
      </c>
      <c r="J1749">
        <f t="shared" si="218"/>
        <v>0</v>
      </c>
      <c r="K1749">
        <f>J1749*Weighting!$W$21</f>
        <v>0</v>
      </c>
      <c r="M1749" s="14"/>
    </row>
    <row r="1750" spans="1:25" x14ac:dyDescent="0.25">
      <c r="A1750" s="32" t="str">
        <f>IF(Weighting!$P$22&gt;0,B1750,"")</f>
        <v/>
      </c>
      <c r="B1750" t="e">
        <f>Weighting!$C$22</f>
        <v>#DIV/0!</v>
      </c>
      <c r="C1750" t="e">
        <f>Weighting!$F$22</f>
        <v>#NUM!</v>
      </c>
      <c r="D1750" t="e">
        <f>IF(C1750=1,'Data Transformation'!$G$3+0.5*'Data Transformation'!$W$25,IF(C1751=1,D1751-'Data Transformation'!$W$25,FALSE))</f>
        <v>#NUM!</v>
      </c>
      <c r="E1750">
        <f t="array" ref="E1750">IF(ISLOGICAL(D1750),"",FREQUENCY(IF('Data Transformation'!$B$425:$B$8425='Bin Analysis'!$B1731,'Data Transformation'!$G$425:$G$8425),D1750))</f>
        <v>2001</v>
      </c>
      <c r="F1750">
        <f t="shared" si="216"/>
        <v>0</v>
      </c>
      <c r="G1750">
        <f>Weighting!$H$22</f>
        <v>0</v>
      </c>
      <c r="H1750">
        <f t="array" ref="H1750">FREQUENCY(IF('Data Transformation'!$B$4:$B$8425=B1731,'Data Transformation'!$G$4:$G$8425),'Bin Analysis'!$B1750)</f>
        <v>2073</v>
      </c>
      <c r="I1750">
        <f t="shared" si="217"/>
        <v>0</v>
      </c>
      <c r="J1750">
        <f t="shared" si="218"/>
        <v>0</v>
      </c>
      <c r="K1750">
        <f>J1750*Weighting!$W$22</f>
        <v>0</v>
      </c>
      <c r="M1750" s="14"/>
    </row>
    <row r="1751" spans="1:25" x14ac:dyDescent="0.25">
      <c r="A1751" s="32" t="str">
        <f>IF(Weighting!$P$23&gt;0,B1751,"")</f>
        <v/>
      </c>
      <c r="B1751" t="e">
        <f>Weighting!$C$23</f>
        <v>#DIV/0!</v>
      </c>
      <c r="C1751" t="e">
        <f>Weighting!$F$23</f>
        <v>#NUM!</v>
      </c>
      <c r="D1751" t="e">
        <f>IF(C1751=1,'Data Transformation'!$G$3+0.5*'Data Transformation'!$W$25,IF(C1752=1,D1752-'Data Transformation'!$W$25,FALSE))</f>
        <v>#NUM!</v>
      </c>
      <c r="E1751">
        <f t="array" ref="E1751">IF(ISLOGICAL(D1751),"",FREQUENCY(IF('Data Transformation'!$B$425:$B$8425='Bin Analysis'!$B1731,'Data Transformation'!$G$425:$G$8425),D1751))</f>
        <v>2001</v>
      </c>
      <c r="F1751">
        <f t="shared" si="216"/>
        <v>0</v>
      </c>
      <c r="G1751">
        <f>Weighting!$H$23</f>
        <v>0</v>
      </c>
      <c r="H1751">
        <f t="array" ref="H1751">FREQUENCY(IF('Data Transformation'!$B$4:$B$8425=B1731,'Data Transformation'!$G$4:$G$8425),'Bin Analysis'!$B1751)</f>
        <v>2073</v>
      </c>
      <c r="I1751">
        <f t="shared" si="217"/>
        <v>0</v>
      </c>
      <c r="J1751">
        <f t="shared" si="218"/>
        <v>0</v>
      </c>
      <c r="K1751">
        <f>J1751*Weighting!$W$23</f>
        <v>0</v>
      </c>
      <c r="M1751" s="14"/>
    </row>
    <row r="1752" spans="1:25" x14ac:dyDescent="0.25">
      <c r="A1752" s="32" t="str">
        <f>IF(Weighting!$P$24&gt;0,B1752,"")</f>
        <v/>
      </c>
      <c r="B1752" t="e">
        <f>Weighting!$C$24</f>
        <v>#DIV/0!</v>
      </c>
      <c r="C1752" t="e">
        <f>Weighting!$F$24</f>
        <v>#NUM!</v>
      </c>
      <c r="D1752" t="e">
        <f>IF(C1752=1,'Data Transformation'!$G$3+0.5*'Data Transformation'!$W$25,IF(C1753=1,D1753-'Data Transformation'!$W$25,FALSE))</f>
        <v>#NUM!</v>
      </c>
      <c r="E1752">
        <f t="array" ref="E1752">IF(ISLOGICAL(D1752),"",FREQUENCY(IF('Data Transformation'!$B$425:$B$8425='Bin Analysis'!$B1731,'Data Transformation'!$G$425:$G$8425),D1752))</f>
        <v>2001</v>
      </c>
      <c r="F1752">
        <f t="shared" si="216"/>
        <v>0</v>
      </c>
      <c r="G1752">
        <f>Weighting!$H$24</f>
        <v>0</v>
      </c>
      <c r="H1752">
        <f t="array" ref="H1752">FREQUENCY(IF('Data Transformation'!$B$4:$B$8425=B1731,'Data Transformation'!$G$4:$G$8425),'Bin Analysis'!$B1752)</f>
        <v>2073</v>
      </c>
      <c r="I1752">
        <f t="shared" si="217"/>
        <v>0</v>
      </c>
      <c r="J1752">
        <f t="shared" si="218"/>
        <v>0</v>
      </c>
      <c r="K1752">
        <f>J1752*Weighting!$W$24</f>
        <v>0</v>
      </c>
      <c r="M1752" s="14"/>
    </row>
    <row r="1753" spans="1:25" x14ac:dyDescent="0.25">
      <c r="A1753" s="32" t="str">
        <f>IF(Weighting!$P$25&gt;0,B1753,"")</f>
        <v/>
      </c>
      <c r="B1753" t="e">
        <f>Weighting!$C$25</f>
        <v>#DIV/0!</v>
      </c>
      <c r="C1753" t="e">
        <f>Weighting!$F$25</f>
        <v>#NUM!</v>
      </c>
      <c r="D1753" t="e">
        <f>IF(C1753=1,'Data Transformation'!$G$3+0.5*'Data Transformation'!$W$25,IF(C1754=1,D1754-'Data Transformation'!$W$25,FALSE))</f>
        <v>#NUM!</v>
      </c>
      <c r="E1753">
        <f t="array" ref="E1753">IF(ISLOGICAL(D1753),"",FREQUENCY(IF('Data Transformation'!$B$425:$B$8425='Bin Analysis'!$B1731,'Data Transformation'!$G$425:$G$8425),D1753))</f>
        <v>2001</v>
      </c>
      <c r="F1753">
        <f t="shared" si="216"/>
        <v>0</v>
      </c>
      <c r="G1753">
        <f>Weighting!$H$25</f>
        <v>0</v>
      </c>
      <c r="H1753">
        <f t="array" ref="H1753">FREQUENCY(IF('Data Transformation'!$B$4:$B$8425=B1731,'Data Transformation'!$G$4:$G$8425),'Bin Analysis'!$B1753)</f>
        <v>2073</v>
      </c>
      <c r="I1753">
        <f t="shared" si="217"/>
        <v>0</v>
      </c>
      <c r="J1753">
        <f t="shared" si="218"/>
        <v>0</v>
      </c>
      <c r="K1753">
        <f>J1753*Weighting!$W$25</f>
        <v>0</v>
      </c>
      <c r="M1753" s="14"/>
    </row>
    <row r="1754" spans="1:25" x14ac:dyDescent="0.25">
      <c r="O1754"/>
      <c r="P1754"/>
      <c r="Q1754"/>
      <c r="R1754"/>
    </row>
    <row r="1755" spans="1:25" ht="23.25" x14ac:dyDescent="0.35">
      <c r="A1755" s="21" t="s">
        <v>0</v>
      </c>
      <c r="B1755" s="21" t="str">
        <f>IFERROR(VLOOKUP(C1755,'Data Transformation'!$L$6:$M$426,2,FALSE),"")</f>
        <v/>
      </c>
      <c r="C1755" s="21">
        <f>C1731+1</f>
        <v>73</v>
      </c>
      <c r="D1755" s="21"/>
      <c r="E1755" s="21"/>
      <c r="F1755" s="21"/>
      <c r="G1755" s="21"/>
      <c r="H1755" s="22"/>
      <c r="I1755" s="22"/>
      <c r="J1755" s="22"/>
      <c r="K1755" s="21"/>
      <c r="L1755" s="21" t="str">
        <f>B1755</f>
        <v/>
      </c>
      <c r="M1755" s="23" t="e">
        <f>INDEX('Data Transformation'!$O$4:$O$424,MATCH($B1755,'Data Transformation'!$M$4:$M$424,0),MATCH($M$2,'Data Transformation'!$O$3,0))</f>
        <v>#N/A</v>
      </c>
      <c r="N1755" s="27" t="e">
        <f>IF('Input and Summary Results'!$J$16="minimum",'Bin Analysis'!X1756/(M1755-1),'Bin Analysis'!Y1755/('Bin Analysis'!M1755-1))</f>
        <v>#N/A</v>
      </c>
      <c r="O1755" s="27" t="e">
        <f>IF(M1755=FALSE,NA(),(VLOOKUP(1,C1758:K1777,4,FALSE))/(M1755-1))</f>
        <v>#N/A</v>
      </c>
      <c r="P1755" s="27" t="e">
        <f>IF(M1755=FALSE,NA(),SUM(J1758:J1777)/Weighting!$S$5)</f>
        <v>#N/A</v>
      </c>
      <c r="Q1755" s="27" t="e">
        <f>IF(M1755=FALSE,NA(),SUM(K1758:K1777)/Weighting!$S$6)</f>
        <v>#N/A</v>
      </c>
      <c r="R1755" s="27" t="e">
        <f>IF(M1755=FALSE,NA(),(VLOOKUP(1,G1758:K1777,3,FALSE))/(M1755-1))</f>
        <v>#N/A</v>
      </c>
      <c r="S1755" s="22" t="e">
        <f>IF(M1755=FALSE,NA(),IF(SUM(J1758:J1777)=2,"yes","no"))</f>
        <v>#N/A</v>
      </c>
      <c r="X1755" s="2" cm="2">
        <f t="array" ref="X1755:X1756">FREQUENCY(IF('Data Transformation'!$B$425:$B$6424='Bin Analysis'!L1755,'Data Transformation'!$G$425:$G$6424),'Data Transformation'!$U$11)</f>
        <v>0</v>
      </c>
      <c r="Y1755" s="2" cm="2">
        <f t="array" ref="Y1755:Y1756">FREQUENCY(IF('Data Transformation'!$B$425:$B$6424='Bin Analysis'!L1755,'Data Transformation'!$G$425:$G$6424),'Data Transformation'!$U$12)</f>
        <v>0</v>
      </c>
    </row>
    <row r="1756" spans="1:25" x14ac:dyDescent="0.25">
      <c r="A1756" s="14" t="s">
        <v>67</v>
      </c>
      <c r="B1756" t="s">
        <v>47</v>
      </c>
      <c r="C1756" t="s">
        <v>5</v>
      </c>
      <c r="D1756" t="s">
        <v>98</v>
      </c>
      <c r="E1756" t="s">
        <v>99</v>
      </c>
      <c r="F1756" t="s">
        <v>100</v>
      </c>
      <c r="G1756" t="s">
        <v>69</v>
      </c>
      <c r="H1756" t="s">
        <v>31</v>
      </c>
      <c r="I1756" t="s">
        <v>32</v>
      </c>
      <c r="J1756" t="s">
        <v>46</v>
      </c>
      <c r="K1756" s="14" t="s">
        <v>45</v>
      </c>
      <c r="M1756" s="14"/>
      <c r="X1756" s="2">
        <v>0</v>
      </c>
      <c r="Y1756" s="2">
        <v>0</v>
      </c>
    </row>
    <row r="1757" spans="1:25" x14ac:dyDescent="0.25">
      <c r="A1757" s="32"/>
      <c r="D1757" t="e">
        <f>IF(C1757=1,'Data Transformation'!$G$3+0.5*'Data Transformation'!$W$25,IF(C1758=1,D1758-'Data Transformation'!$W$25,FALSE))</f>
        <v>#NUM!</v>
      </c>
      <c r="E1757">
        <f t="array" ref="E1757">IF(ISLOGICAL(D1757),"",FREQUENCY(IF('Data Transformation'!$B$425:$B$8425='Bin Analysis'!$B1755,'Data Transformation'!$G$425:$G$8425),D1757))</f>
        <v>2001</v>
      </c>
      <c r="F1757" t="e">
        <f>IF(ISLOGICAL(D1757),"",E1757-E1756)</f>
        <v>#VALUE!</v>
      </c>
      <c r="M1757" s="14"/>
    </row>
    <row r="1758" spans="1:25" x14ac:dyDescent="0.25">
      <c r="A1758" s="32" t="e">
        <f>IF(Weighting!$P$6&gt;0,B1758,"")</f>
        <v>#NUM!</v>
      </c>
      <c r="B1758" t="e">
        <f>Weighting!$C$6</f>
        <v>#DIV/0!</v>
      </c>
      <c r="C1758" t="e">
        <f>Weighting!$F$6</f>
        <v>#NUM!</v>
      </c>
      <c r="D1758" t="e">
        <f>IF(C1758=1,'Data Transformation'!$G$3+0.5*'Data Transformation'!$W$25,IF(C1759=1,D1759-'Data Transformation'!$W$25,FALSE))</f>
        <v>#NUM!</v>
      </c>
      <c r="E1758">
        <f t="array" ref="E1758">IF(ISLOGICAL(D1758),"",FREQUENCY(IF('Data Transformation'!$B$425:$B$8425='Bin Analysis'!$B1755,'Data Transformation'!$G$425:$G$8425),D1758))</f>
        <v>2001</v>
      </c>
      <c r="F1758">
        <f>IF(ISLOGICAL(D1758),"",E1758-E1757)</f>
        <v>0</v>
      </c>
      <c r="G1758">
        <f>Weighting!$H$6</f>
        <v>1</v>
      </c>
      <c r="H1758">
        <f t="array" ref="H1758">FREQUENCY(IF('Data Transformation'!$B$4:$B$8425=B1755,'Data Transformation'!$G$4:$G$8425),'Bin Analysis'!$B1758)</f>
        <v>2073</v>
      </c>
      <c r="I1758">
        <f>H1758-H1757</f>
        <v>2073</v>
      </c>
      <c r="J1758">
        <f>IF(I1758=0,0,1)</f>
        <v>1</v>
      </c>
      <c r="K1758" t="e">
        <f>J1758*Weighting!$W$6</f>
        <v>#NUM!</v>
      </c>
      <c r="M1758" s="14"/>
    </row>
    <row r="1759" spans="1:25" x14ac:dyDescent="0.25">
      <c r="A1759" s="32" t="str">
        <f>IF(Weighting!$P$7&gt;0,B1759,"")</f>
        <v/>
      </c>
      <c r="B1759" t="e">
        <f>Weighting!$C$7</f>
        <v>#DIV/0!</v>
      </c>
      <c r="C1759" t="e">
        <f>Weighting!$F$7</f>
        <v>#NUM!</v>
      </c>
      <c r="D1759" t="e">
        <f>IF(C1759=1,'Data Transformation'!$G$3+0.5*'Data Transformation'!$W$25,IF(C1760=1,D1760-'Data Transformation'!$W$25,FALSE))</f>
        <v>#NUM!</v>
      </c>
      <c r="E1759">
        <f t="array" ref="E1759">IF(ISLOGICAL(D1759),"",FREQUENCY(IF('Data Transformation'!$B$425:$B$8425='Bin Analysis'!$B1755,'Data Transformation'!$G$425:$G$8425),D1759))</f>
        <v>2001</v>
      </c>
      <c r="F1759">
        <f t="shared" ref="F1759:F1777" si="219">IF(ISLOGICAL(D1759),"",E1759-E1758)</f>
        <v>0</v>
      </c>
      <c r="G1759">
        <f>Weighting!$H$7</f>
        <v>0</v>
      </c>
      <c r="H1759">
        <f t="array" ref="H1759">FREQUENCY(IF('Data Transformation'!$B$4:$B$8425=B1755,'Data Transformation'!$G$4:$G$8425),'Bin Analysis'!$B1759)</f>
        <v>2073</v>
      </c>
      <c r="I1759">
        <f t="shared" ref="I1759:I1777" si="220">H1759-H1758</f>
        <v>0</v>
      </c>
      <c r="J1759">
        <f>IF(I1759=0,0,1)</f>
        <v>0</v>
      </c>
      <c r="K1759">
        <f>J1759*Weighting!$W$7</f>
        <v>0</v>
      </c>
      <c r="M1759" s="14"/>
    </row>
    <row r="1760" spans="1:25" x14ac:dyDescent="0.25">
      <c r="A1760" s="32" t="str">
        <f>IF(Weighting!$P$8&gt;0,B1760,"")</f>
        <v/>
      </c>
      <c r="B1760" t="e">
        <f>Weighting!$C$8</f>
        <v>#DIV/0!</v>
      </c>
      <c r="C1760" t="e">
        <f>Weighting!$F$8</f>
        <v>#NUM!</v>
      </c>
      <c r="D1760" t="e">
        <f>IF(C1760=1,'Data Transformation'!$G$3+0.5*'Data Transformation'!$W$25,IF(C1761=1,D1761-'Data Transformation'!$W$25,FALSE))</f>
        <v>#NUM!</v>
      </c>
      <c r="E1760">
        <f t="array" ref="E1760">IF(ISLOGICAL(D1760),"",FREQUENCY(IF('Data Transformation'!$B$425:$B$8425='Bin Analysis'!$B1755,'Data Transformation'!$G$425:$G$8425),D1760))</f>
        <v>2001</v>
      </c>
      <c r="F1760">
        <f t="shared" si="219"/>
        <v>0</v>
      </c>
      <c r="G1760">
        <f>Weighting!$H$8</f>
        <v>0</v>
      </c>
      <c r="H1760">
        <f t="array" ref="H1760">FREQUENCY(IF('Data Transformation'!$B$4:$B$8425=B1755,'Data Transformation'!$G$4:$G$8425),'Bin Analysis'!$B1760)</f>
        <v>2073</v>
      </c>
      <c r="I1760">
        <f t="shared" si="220"/>
        <v>0</v>
      </c>
      <c r="J1760">
        <f t="shared" ref="J1760:J1777" si="221">IF(I1760=0,0,1)</f>
        <v>0</v>
      </c>
      <c r="K1760">
        <f>J1760*Weighting!$W$8</f>
        <v>0</v>
      </c>
      <c r="M1760" s="14"/>
    </row>
    <row r="1761" spans="1:13" x14ac:dyDescent="0.25">
      <c r="A1761" s="32" t="str">
        <f>IF(Weighting!$P$9&gt;0,B1761,"")</f>
        <v/>
      </c>
      <c r="B1761" s="50" t="e">
        <f>Weighting!$C$9</f>
        <v>#DIV/0!</v>
      </c>
      <c r="C1761" t="e">
        <f>Weighting!$F$9</f>
        <v>#NUM!</v>
      </c>
      <c r="D1761" t="e">
        <f>IF(C1761=1,'Data Transformation'!$G$3+0.5*'Data Transformation'!$W$25,IF(C1762=1,D1762-'Data Transformation'!$W$25,FALSE))</f>
        <v>#NUM!</v>
      </c>
      <c r="E1761">
        <f t="array" ref="E1761">IF(ISLOGICAL(D1761),"",FREQUENCY(IF('Data Transformation'!$B$425:$B$8425='Bin Analysis'!$B1755,'Data Transformation'!$G$425:$G$8425),D1761))</f>
        <v>2001</v>
      </c>
      <c r="F1761">
        <f t="shared" si="219"/>
        <v>0</v>
      </c>
      <c r="G1761">
        <f>Weighting!$H$9</f>
        <v>0</v>
      </c>
      <c r="H1761">
        <f t="array" ref="H1761">FREQUENCY(IF('Data Transformation'!$B$4:$B$8425=B1755,'Data Transformation'!$G$4:$G$8425),'Bin Analysis'!$B1761)</f>
        <v>2073</v>
      </c>
      <c r="I1761">
        <f t="shared" si="220"/>
        <v>0</v>
      </c>
      <c r="J1761">
        <f t="shared" si="221"/>
        <v>0</v>
      </c>
      <c r="K1761">
        <f>J1761*Weighting!$W$9</f>
        <v>0</v>
      </c>
      <c r="M1761" s="14"/>
    </row>
    <row r="1762" spans="1:13" x14ac:dyDescent="0.25">
      <c r="A1762" s="32" t="str">
        <f>IF(Weighting!$P$10&gt;0,B1762,"")</f>
        <v/>
      </c>
      <c r="B1762" t="e">
        <f>Weighting!$C$10</f>
        <v>#DIV/0!</v>
      </c>
      <c r="C1762" t="e">
        <f>Weighting!$F$10</f>
        <v>#NUM!</v>
      </c>
      <c r="D1762" t="e">
        <f>IF(C1762=1,'Data Transformation'!$G$3+0.5*'Data Transformation'!$W$25,IF(C1763=1,D1763-'Data Transformation'!$W$25,FALSE))</f>
        <v>#NUM!</v>
      </c>
      <c r="E1762">
        <f t="array" ref="E1762">IF(ISLOGICAL(D1762),"",FREQUENCY(IF('Data Transformation'!$B$425:$B$8425='Bin Analysis'!$B1755,'Data Transformation'!$G$425:$G$8425),D1762))</f>
        <v>2001</v>
      </c>
      <c r="F1762">
        <f t="shared" si="219"/>
        <v>0</v>
      </c>
      <c r="G1762">
        <f>Weighting!$H$10</f>
        <v>0</v>
      </c>
      <c r="H1762">
        <f t="array" ref="H1762">FREQUENCY(IF('Data Transformation'!$B$4:$B$8425=B1755,'Data Transformation'!$G$4:$G$8425),'Bin Analysis'!$B1762)</f>
        <v>2073</v>
      </c>
      <c r="I1762">
        <f t="shared" si="220"/>
        <v>0</v>
      </c>
      <c r="J1762">
        <f t="shared" si="221"/>
        <v>0</v>
      </c>
      <c r="K1762">
        <f>J1762*Weighting!$W$10</f>
        <v>0</v>
      </c>
      <c r="M1762" s="14"/>
    </row>
    <row r="1763" spans="1:13" x14ac:dyDescent="0.25">
      <c r="A1763" s="32" t="str">
        <f>IF(Weighting!$P$11&gt;0,B1763,"")</f>
        <v/>
      </c>
      <c r="B1763" t="e">
        <f>Weighting!$C$11</f>
        <v>#DIV/0!</v>
      </c>
      <c r="C1763" t="e">
        <f>Weighting!$F$11</f>
        <v>#NUM!</v>
      </c>
      <c r="D1763" t="e">
        <f>IF(C1763=1,'Data Transformation'!$G$3+0.5*'Data Transformation'!$W$25,IF(C1764=1,D1764-'Data Transformation'!$W$25,FALSE))</f>
        <v>#NUM!</v>
      </c>
      <c r="E1763">
        <f t="array" ref="E1763">IF(ISLOGICAL(D1763),"",FREQUENCY(IF('Data Transformation'!$B$425:$B$8425='Bin Analysis'!$B1755,'Data Transformation'!$G$425:$G$8425),D1763))</f>
        <v>2001</v>
      </c>
      <c r="F1763">
        <f t="shared" si="219"/>
        <v>0</v>
      </c>
      <c r="G1763">
        <f>Weighting!$H$11</f>
        <v>0</v>
      </c>
      <c r="H1763">
        <f t="array" ref="H1763">FREQUENCY(IF('Data Transformation'!$B$4:$B$8425=B1755,'Data Transformation'!$G$4:$G$8425),'Bin Analysis'!$B1763)</f>
        <v>2073</v>
      </c>
      <c r="I1763">
        <f t="shared" si="220"/>
        <v>0</v>
      </c>
      <c r="J1763">
        <f t="shared" si="221"/>
        <v>0</v>
      </c>
      <c r="K1763">
        <f>J1763*Weighting!$W$11</f>
        <v>0</v>
      </c>
      <c r="M1763" s="14"/>
    </row>
    <row r="1764" spans="1:13" x14ac:dyDescent="0.25">
      <c r="A1764" s="32" t="str">
        <f>IF(Weighting!$P$12&gt;0,B1764,"")</f>
        <v/>
      </c>
      <c r="B1764" t="e">
        <f>Weighting!$C$12</f>
        <v>#DIV/0!</v>
      </c>
      <c r="C1764" t="e">
        <f>Weighting!$F$12</f>
        <v>#NUM!</v>
      </c>
      <c r="D1764" t="e">
        <f>IF(C1764=1,'Data Transformation'!$G$3+0.5*'Data Transformation'!$W$25,IF(C1765=1,D1765-'Data Transformation'!$W$25,FALSE))</f>
        <v>#NUM!</v>
      </c>
      <c r="E1764">
        <f t="array" ref="E1764">IF(ISLOGICAL(D1764),"",FREQUENCY(IF('Data Transformation'!$B$425:$B$8425='Bin Analysis'!$B1755,'Data Transformation'!$G$425:$G$8425),D1764))</f>
        <v>2001</v>
      </c>
      <c r="F1764">
        <f t="shared" si="219"/>
        <v>0</v>
      </c>
      <c r="G1764">
        <f>Weighting!$H$12</f>
        <v>0</v>
      </c>
      <c r="H1764">
        <f t="array" ref="H1764">FREQUENCY(IF('Data Transformation'!$B$4:$B$8425=B1755,'Data Transformation'!$G$4:$G$8425),'Bin Analysis'!$B1764)</f>
        <v>2073</v>
      </c>
      <c r="I1764">
        <f t="shared" si="220"/>
        <v>0</v>
      </c>
      <c r="J1764">
        <f t="shared" si="221"/>
        <v>0</v>
      </c>
      <c r="K1764">
        <f>J1764*Weighting!$W$12</f>
        <v>0</v>
      </c>
      <c r="M1764" s="14"/>
    </row>
    <row r="1765" spans="1:13" x14ac:dyDescent="0.25">
      <c r="A1765" s="32" t="str">
        <f>IF(Weighting!$P$13&gt;0,B1765,"")</f>
        <v/>
      </c>
      <c r="B1765" t="e">
        <f>Weighting!$C$13</f>
        <v>#DIV/0!</v>
      </c>
      <c r="C1765" t="e">
        <f>Weighting!$F$13</f>
        <v>#NUM!</v>
      </c>
      <c r="D1765" t="e">
        <f>IF(C1765=1,'Data Transformation'!$G$3+0.5*'Data Transformation'!$W$25,IF(C1766=1,D1766-'Data Transformation'!$W$25,FALSE))</f>
        <v>#NUM!</v>
      </c>
      <c r="E1765">
        <f t="array" ref="E1765">IF(ISLOGICAL(D1765),"",FREQUENCY(IF('Data Transformation'!$B$425:$B$8425='Bin Analysis'!$B1755,'Data Transformation'!$G$425:$G$8425),D1765))</f>
        <v>2001</v>
      </c>
      <c r="F1765">
        <f t="shared" si="219"/>
        <v>0</v>
      </c>
      <c r="G1765">
        <f>Weighting!$H$13</f>
        <v>0</v>
      </c>
      <c r="H1765">
        <f t="array" ref="H1765">FREQUENCY(IF('Data Transformation'!$B$4:$B$8425=B1755,'Data Transformation'!$G$4:$G$8425),'Bin Analysis'!$B1765)</f>
        <v>2073</v>
      </c>
      <c r="I1765">
        <f t="shared" si="220"/>
        <v>0</v>
      </c>
      <c r="J1765">
        <f t="shared" si="221"/>
        <v>0</v>
      </c>
      <c r="K1765">
        <f>J1765*Weighting!$W$13</f>
        <v>0</v>
      </c>
      <c r="M1765" s="14"/>
    </row>
    <row r="1766" spans="1:13" x14ac:dyDescent="0.25">
      <c r="A1766" s="32" t="str">
        <f>IF(Weighting!$P$14&gt;0,B1766,"")</f>
        <v/>
      </c>
      <c r="B1766" t="e">
        <f>Weighting!$C$14</f>
        <v>#DIV/0!</v>
      </c>
      <c r="C1766" t="e">
        <f>Weighting!$F$14</f>
        <v>#NUM!</v>
      </c>
      <c r="D1766" t="e">
        <f>IF(C1766=1,'Data Transformation'!$G$3+0.5*'Data Transformation'!$W$25,IF(C1767=1,D1767-'Data Transformation'!$W$25,FALSE))</f>
        <v>#NUM!</v>
      </c>
      <c r="E1766">
        <f t="array" ref="E1766">IF(ISLOGICAL(D1766),"",FREQUENCY(IF('Data Transformation'!$B$425:$B$8425='Bin Analysis'!$B1755,'Data Transformation'!$G$425:$G$8425),D1766))</f>
        <v>2001</v>
      </c>
      <c r="F1766">
        <f t="shared" si="219"/>
        <v>0</v>
      </c>
      <c r="G1766">
        <f>Weighting!$H$14</f>
        <v>0</v>
      </c>
      <c r="H1766">
        <f t="array" ref="H1766">FREQUENCY(IF('Data Transformation'!$B$4:$B$8425=B1755,'Data Transformation'!$G$4:$G$8425),'Bin Analysis'!$B1766)</f>
        <v>2073</v>
      </c>
      <c r="I1766">
        <f t="shared" si="220"/>
        <v>0</v>
      </c>
      <c r="J1766">
        <f t="shared" si="221"/>
        <v>0</v>
      </c>
      <c r="K1766">
        <f>J1766*Weighting!$W$14</f>
        <v>0</v>
      </c>
      <c r="M1766" s="14"/>
    </row>
    <row r="1767" spans="1:13" x14ac:dyDescent="0.25">
      <c r="A1767" s="32" t="str">
        <f>IF(Weighting!$P$15&gt;0,B1767,"")</f>
        <v/>
      </c>
      <c r="B1767" t="e">
        <f>Weighting!$C$15</f>
        <v>#DIV/0!</v>
      </c>
      <c r="C1767" t="e">
        <f>Weighting!$F$15</f>
        <v>#NUM!</v>
      </c>
      <c r="D1767" t="e">
        <f>IF(C1767=1,'Data Transformation'!$G$3+0.5*'Data Transformation'!$W$25,IF(C1768=1,D1768-'Data Transformation'!$W$25,FALSE))</f>
        <v>#NUM!</v>
      </c>
      <c r="E1767">
        <f t="array" ref="E1767">IF(ISLOGICAL(D1767),"",FREQUENCY(IF('Data Transformation'!$B$425:$B$8425='Bin Analysis'!$B1755,'Data Transformation'!$G$425:$G$8425),D1767))</f>
        <v>2001</v>
      </c>
      <c r="F1767">
        <f t="shared" si="219"/>
        <v>0</v>
      </c>
      <c r="G1767">
        <f>Weighting!$H$15</f>
        <v>0</v>
      </c>
      <c r="H1767">
        <f t="array" ref="H1767">FREQUENCY(IF('Data Transformation'!$B$4:$B$8425=B1755,'Data Transformation'!$G$4:$G$8425),'Bin Analysis'!$B1767)</f>
        <v>2073</v>
      </c>
      <c r="I1767">
        <f t="shared" si="220"/>
        <v>0</v>
      </c>
      <c r="J1767">
        <f t="shared" si="221"/>
        <v>0</v>
      </c>
      <c r="K1767">
        <f>J1767*Weighting!$W$15</f>
        <v>0</v>
      </c>
      <c r="M1767" s="14"/>
    </row>
    <row r="1768" spans="1:13" x14ac:dyDescent="0.25">
      <c r="A1768" s="32" t="str">
        <f>IF(Weighting!$P$16&gt;0,B1768,"")</f>
        <v/>
      </c>
      <c r="B1768" t="e">
        <f>Weighting!$C$16</f>
        <v>#DIV/0!</v>
      </c>
      <c r="C1768" t="e">
        <f>Weighting!$F$16</f>
        <v>#NUM!</v>
      </c>
      <c r="D1768" t="e">
        <f>IF(C1768=1,'Data Transformation'!$G$3+0.5*'Data Transformation'!$W$25,IF(C1769=1,D1769-'Data Transformation'!$W$25,FALSE))</f>
        <v>#NUM!</v>
      </c>
      <c r="E1768">
        <f t="array" ref="E1768">IF(ISLOGICAL(D1768),"",FREQUENCY(IF('Data Transformation'!$B$425:$B$8425='Bin Analysis'!$B1755,'Data Transformation'!$G$425:$G$8425),D1768))</f>
        <v>2001</v>
      </c>
      <c r="F1768">
        <f t="shared" si="219"/>
        <v>0</v>
      </c>
      <c r="G1768">
        <f>Weighting!$H$16</f>
        <v>0</v>
      </c>
      <c r="H1768">
        <f t="array" ref="H1768">FREQUENCY(IF('Data Transformation'!$B$4:$B$8425=B1755,'Data Transformation'!$G$4:$G$8425),'Bin Analysis'!$B1768)</f>
        <v>2073</v>
      </c>
      <c r="I1768">
        <f t="shared" si="220"/>
        <v>0</v>
      </c>
      <c r="J1768">
        <f t="shared" si="221"/>
        <v>0</v>
      </c>
      <c r="K1768">
        <f>J1768*Weighting!$W$16</f>
        <v>0</v>
      </c>
      <c r="M1768" s="14"/>
    </row>
    <row r="1769" spans="1:13" x14ac:dyDescent="0.25">
      <c r="A1769" s="32" t="str">
        <f>IF(Weighting!$P$17&gt;0,B1769,"")</f>
        <v/>
      </c>
      <c r="B1769" t="e">
        <f>Weighting!$C$17</f>
        <v>#DIV/0!</v>
      </c>
      <c r="C1769" t="e">
        <f>Weighting!$F$17</f>
        <v>#NUM!</v>
      </c>
      <c r="D1769" t="e">
        <f>IF(C1769=1,'Data Transformation'!$G$3+0.5*'Data Transformation'!$W$25,IF(C1770=1,D1770-'Data Transformation'!$W$25,FALSE))</f>
        <v>#NUM!</v>
      </c>
      <c r="E1769">
        <f t="array" ref="E1769">IF(ISLOGICAL(D1769),"",FREQUENCY(IF('Data Transformation'!$B$425:$B$8425='Bin Analysis'!$B1755,'Data Transformation'!$G$425:$G$8425),D1769))</f>
        <v>2001</v>
      </c>
      <c r="F1769">
        <f t="shared" si="219"/>
        <v>0</v>
      </c>
      <c r="G1769">
        <f>Weighting!$H$17</f>
        <v>0</v>
      </c>
      <c r="H1769">
        <f t="array" ref="H1769">FREQUENCY(IF('Data Transformation'!$B$4:$B$8425=B1755,'Data Transformation'!$G$4:$G$8425),'Bin Analysis'!$B1769)</f>
        <v>2073</v>
      </c>
      <c r="I1769">
        <f t="shared" si="220"/>
        <v>0</v>
      </c>
      <c r="J1769">
        <f t="shared" si="221"/>
        <v>0</v>
      </c>
      <c r="K1769">
        <f>J1769*Weighting!$W$17</f>
        <v>0</v>
      </c>
      <c r="M1769" s="14"/>
    </row>
    <row r="1770" spans="1:13" x14ac:dyDescent="0.25">
      <c r="A1770" s="32" t="str">
        <f>IF(Weighting!$P$18&gt;0,B1770,"")</f>
        <v/>
      </c>
      <c r="B1770" t="e">
        <f>Weighting!$C$18</f>
        <v>#DIV/0!</v>
      </c>
      <c r="C1770" t="e">
        <f>Weighting!$F$18</f>
        <v>#NUM!</v>
      </c>
      <c r="D1770" t="e">
        <f>IF(C1770=1,'Data Transformation'!$G$3+0.5*'Data Transformation'!$W$25,IF(C1771=1,D1771-'Data Transformation'!$W$25,FALSE))</f>
        <v>#NUM!</v>
      </c>
      <c r="E1770">
        <f t="array" ref="E1770">IF(ISLOGICAL(D1770),"",FREQUENCY(IF('Data Transformation'!$B$425:$B$8425='Bin Analysis'!$B1755,'Data Transformation'!$G$425:$G$8425),D1770))</f>
        <v>2001</v>
      </c>
      <c r="F1770">
        <f t="shared" si="219"/>
        <v>0</v>
      </c>
      <c r="G1770">
        <f>Weighting!$H$18</f>
        <v>0</v>
      </c>
      <c r="H1770">
        <f t="array" ref="H1770">FREQUENCY(IF('Data Transformation'!$B$4:$B$8425=B1755,'Data Transformation'!$G$4:$G$8425),'Bin Analysis'!$B1770)</f>
        <v>2073</v>
      </c>
      <c r="I1770">
        <f t="shared" si="220"/>
        <v>0</v>
      </c>
      <c r="J1770">
        <f t="shared" si="221"/>
        <v>0</v>
      </c>
      <c r="K1770">
        <f>J1770*Weighting!$W$18</f>
        <v>0</v>
      </c>
      <c r="M1770" s="14"/>
    </row>
    <row r="1771" spans="1:13" x14ac:dyDescent="0.25">
      <c r="A1771" s="32" t="str">
        <f>IF(Weighting!$P$19&gt;0,B1771,"")</f>
        <v/>
      </c>
      <c r="B1771" t="e">
        <f>Weighting!$C$19</f>
        <v>#DIV/0!</v>
      </c>
      <c r="C1771" t="e">
        <f>Weighting!$F$19</f>
        <v>#NUM!</v>
      </c>
      <c r="D1771" t="e">
        <f>IF(C1771=1,'Data Transformation'!$G$3+0.5*'Data Transformation'!$W$25,IF(C1772=1,D1772-'Data Transformation'!$W$25,FALSE))</f>
        <v>#NUM!</v>
      </c>
      <c r="E1771">
        <f t="array" ref="E1771">IF(ISLOGICAL(D1771),"",FREQUENCY(IF('Data Transformation'!$B$425:$B$8425='Bin Analysis'!$B1755,'Data Transformation'!$G$425:$G$8425),D1771))</f>
        <v>2001</v>
      </c>
      <c r="F1771">
        <f t="shared" si="219"/>
        <v>0</v>
      </c>
      <c r="G1771">
        <f>Weighting!$H$19</f>
        <v>0</v>
      </c>
      <c r="H1771">
        <f t="array" ref="H1771">FREQUENCY(IF('Data Transformation'!$B$4:$B$8425=B1755,'Data Transformation'!$G$4:$G$8425),'Bin Analysis'!$B1771)</f>
        <v>2073</v>
      </c>
      <c r="I1771">
        <f t="shared" si="220"/>
        <v>0</v>
      </c>
      <c r="J1771">
        <f t="shared" si="221"/>
        <v>0</v>
      </c>
      <c r="K1771">
        <f>J1771*Weighting!$W$19</f>
        <v>0</v>
      </c>
      <c r="M1771" s="14"/>
    </row>
    <row r="1772" spans="1:13" x14ac:dyDescent="0.25">
      <c r="A1772" s="32" t="str">
        <f>IF(Weighting!$P$20&gt;0,B1772,"")</f>
        <v/>
      </c>
      <c r="B1772" t="e">
        <f>Weighting!$C$20</f>
        <v>#DIV/0!</v>
      </c>
      <c r="C1772" t="e">
        <f>Weighting!$F$20</f>
        <v>#NUM!</v>
      </c>
      <c r="D1772" t="e">
        <f>IF(C1772=1,'Data Transformation'!$G$3+0.5*'Data Transformation'!$W$25,IF(C1773=1,D1773-'Data Transformation'!$W$25,FALSE))</f>
        <v>#NUM!</v>
      </c>
      <c r="E1772">
        <f t="array" ref="E1772">IF(ISLOGICAL(D1772),"",FREQUENCY(IF('Data Transformation'!$B$425:$B$8425='Bin Analysis'!$B1755,'Data Transformation'!$G$425:$G$8425),D1772))</f>
        <v>2001</v>
      </c>
      <c r="F1772">
        <f t="shared" si="219"/>
        <v>0</v>
      </c>
      <c r="G1772">
        <f>Weighting!$H$20</f>
        <v>0</v>
      </c>
      <c r="H1772">
        <f t="array" ref="H1772">FREQUENCY(IF('Data Transformation'!$B$4:$B$8425=B1755,'Data Transformation'!$G$4:$G$8425),'Bin Analysis'!$B1772)</f>
        <v>2073</v>
      </c>
      <c r="I1772">
        <f t="shared" si="220"/>
        <v>0</v>
      </c>
      <c r="J1772">
        <f t="shared" si="221"/>
        <v>0</v>
      </c>
      <c r="K1772">
        <f>J1772*Weighting!$W$20</f>
        <v>0</v>
      </c>
      <c r="M1772" s="14"/>
    </row>
    <row r="1773" spans="1:13" x14ac:dyDescent="0.25">
      <c r="A1773" s="32" t="str">
        <f>IF(Weighting!$P$21&gt;0,B1773,"")</f>
        <v/>
      </c>
      <c r="B1773" t="e">
        <f>Weighting!$C$21</f>
        <v>#DIV/0!</v>
      </c>
      <c r="C1773" t="e">
        <f>Weighting!$F$21</f>
        <v>#NUM!</v>
      </c>
      <c r="D1773" t="e">
        <f>IF(C1773=1,'Data Transformation'!$G$3+0.5*'Data Transformation'!$W$25,IF(C1774=1,D1774-'Data Transformation'!$W$25,FALSE))</f>
        <v>#NUM!</v>
      </c>
      <c r="E1773">
        <f t="array" ref="E1773">IF(ISLOGICAL(D1773),"",FREQUENCY(IF('Data Transformation'!$B$425:$B$8425='Bin Analysis'!$B1755,'Data Transformation'!$G$425:$G$8425),D1773))</f>
        <v>2001</v>
      </c>
      <c r="F1773">
        <f t="shared" si="219"/>
        <v>0</v>
      </c>
      <c r="G1773">
        <f>Weighting!$H$21</f>
        <v>0</v>
      </c>
      <c r="H1773">
        <f t="array" ref="H1773">FREQUENCY(IF('Data Transformation'!$B$4:$B$8425=B1755,'Data Transformation'!$G$4:$G$8425),'Bin Analysis'!$B1773)</f>
        <v>2073</v>
      </c>
      <c r="I1773">
        <f t="shared" si="220"/>
        <v>0</v>
      </c>
      <c r="J1773">
        <f t="shared" si="221"/>
        <v>0</v>
      </c>
      <c r="K1773">
        <f>J1773*Weighting!$W$21</f>
        <v>0</v>
      </c>
      <c r="M1773" s="14"/>
    </row>
    <row r="1774" spans="1:13" x14ac:dyDescent="0.25">
      <c r="A1774" s="32" t="str">
        <f>IF(Weighting!$P$22&gt;0,B1774,"")</f>
        <v/>
      </c>
      <c r="B1774" t="e">
        <f>Weighting!$C$22</f>
        <v>#DIV/0!</v>
      </c>
      <c r="C1774" t="e">
        <f>Weighting!$F$22</f>
        <v>#NUM!</v>
      </c>
      <c r="D1774" t="e">
        <f>IF(C1774=1,'Data Transformation'!$G$3+0.5*'Data Transformation'!$W$25,IF(C1775=1,D1775-'Data Transformation'!$W$25,FALSE))</f>
        <v>#NUM!</v>
      </c>
      <c r="E1774">
        <f t="array" ref="E1774">IF(ISLOGICAL(D1774),"",FREQUENCY(IF('Data Transformation'!$B$425:$B$8425='Bin Analysis'!$B1755,'Data Transformation'!$G$425:$G$8425),D1774))</f>
        <v>2001</v>
      </c>
      <c r="F1774">
        <f t="shared" si="219"/>
        <v>0</v>
      </c>
      <c r="G1774">
        <f>Weighting!$H$22</f>
        <v>0</v>
      </c>
      <c r="H1774">
        <f t="array" ref="H1774">FREQUENCY(IF('Data Transformation'!$B$4:$B$8425=B1755,'Data Transformation'!$G$4:$G$8425),'Bin Analysis'!$B1774)</f>
        <v>2073</v>
      </c>
      <c r="I1774">
        <f t="shared" si="220"/>
        <v>0</v>
      </c>
      <c r="J1774">
        <f t="shared" si="221"/>
        <v>0</v>
      </c>
      <c r="K1774">
        <f>J1774*Weighting!$W$22</f>
        <v>0</v>
      </c>
      <c r="M1774" s="14"/>
    </row>
    <row r="1775" spans="1:13" x14ac:dyDescent="0.25">
      <c r="A1775" s="32" t="str">
        <f>IF(Weighting!$P$23&gt;0,B1775,"")</f>
        <v/>
      </c>
      <c r="B1775" t="e">
        <f>Weighting!$C$23</f>
        <v>#DIV/0!</v>
      </c>
      <c r="C1775" t="e">
        <f>Weighting!$F$23</f>
        <v>#NUM!</v>
      </c>
      <c r="D1775" t="e">
        <f>IF(C1775=1,'Data Transformation'!$G$3+0.5*'Data Transformation'!$W$25,IF(C1776=1,D1776-'Data Transformation'!$W$25,FALSE))</f>
        <v>#NUM!</v>
      </c>
      <c r="E1775">
        <f t="array" ref="E1775">IF(ISLOGICAL(D1775),"",FREQUENCY(IF('Data Transformation'!$B$425:$B$8425='Bin Analysis'!$B1755,'Data Transformation'!$G$425:$G$8425),D1775))</f>
        <v>2001</v>
      </c>
      <c r="F1775">
        <f t="shared" si="219"/>
        <v>0</v>
      </c>
      <c r="G1775">
        <f>Weighting!$H$23</f>
        <v>0</v>
      </c>
      <c r="H1775">
        <f t="array" ref="H1775">FREQUENCY(IF('Data Transformation'!$B$4:$B$8425=B1755,'Data Transformation'!$G$4:$G$8425),'Bin Analysis'!$B1775)</f>
        <v>2073</v>
      </c>
      <c r="I1775">
        <f t="shared" si="220"/>
        <v>0</v>
      </c>
      <c r="J1775">
        <f t="shared" si="221"/>
        <v>0</v>
      </c>
      <c r="K1775">
        <f>J1775*Weighting!$W$23</f>
        <v>0</v>
      </c>
      <c r="M1775" s="14"/>
    </row>
    <row r="1776" spans="1:13" x14ac:dyDescent="0.25">
      <c r="A1776" s="32" t="str">
        <f>IF(Weighting!$P$24&gt;0,B1776,"")</f>
        <v/>
      </c>
      <c r="B1776" t="e">
        <f>Weighting!$C$24</f>
        <v>#DIV/0!</v>
      </c>
      <c r="C1776" t="e">
        <f>Weighting!$F$24</f>
        <v>#NUM!</v>
      </c>
      <c r="D1776" t="e">
        <f>IF(C1776=1,'Data Transformation'!$G$3+0.5*'Data Transformation'!$W$25,IF(C1777=1,D1777-'Data Transformation'!$W$25,FALSE))</f>
        <v>#NUM!</v>
      </c>
      <c r="E1776">
        <f t="array" ref="E1776">IF(ISLOGICAL(D1776),"",FREQUENCY(IF('Data Transformation'!$B$425:$B$8425='Bin Analysis'!$B1755,'Data Transformation'!$G$425:$G$8425),D1776))</f>
        <v>2001</v>
      </c>
      <c r="F1776">
        <f t="shared" si="219"/>
        <v>0</v>
      </c>
      <c r="G1776">
        <f>Weighting!$H$24</f>
        <v>0</v>
      </c>
      <c r="H1776">
        <f t="array" ref="H1776">FREQUENCY(IF('Data Transformation'!$B$4:$B$8425=B1755,'Data Transformation'!$G$4:$G$8425),'Bin Analysis'!$B1776)</f>
        <v>2073</v>
      </c>
      <c r="I1776">
        <f t="shared" si="220"/>
        <v>0</v>
      </c>
      <c r="J1776">
        <f t="shared" si="221"/>
        <v>0</v>
      </c>
      <c r="K1776">
        <f>J1776*Weighting!$W$24</f>
        <v>0</v>
      </c>
      <c r="M1776" s="14"/>
    </row>
    <row r="1777" spans="1:25" x14ac:dyDescent="0.25">
      <c r="A1777" s="32" t="str">
        <f>IF(Weighting!$P$25&gt;0,B1777,"")</f>
        <v/>
      </c>
      <c r="B1777" t="e">
        <f>Weighting!$C$25</f>
        <v>#DIV/0!</v>
      </c>
      <c r="C1777" t="e">
        <f>Weighting!$F$25</f>
        <v>#NUM!</v>
      </c>
      <c r="D1777" t="e">
        <f>IF(C1777=1,'Data Transformation'!$G$3+0.5*'Data Transformation'!$W$25,IF(C1778=1,D1778-'Data Transformation'!$W$25,FALSE))</f>
        <v>#NUM!</v>
      </c>
      <c r="E1777">
        <f t="array" ref="E1777">IF(ISLOGICAL(D1777),"",FREQUENCY(IF('Data Transformation'!$B$425:$B$8425='Bin Analysis'!$B1755,'Data Transformation'!$G$425:$G$8425),D1777))</f>
        <v>2001</v>
      </c>
      <c r="F1777">
        <f t="shared" si="219"/>
        <v>0</v>
      </c>
      <c r="G1777">
        <f>Weighting!$H$25</f>
        <v>0</v>
      </c>
      <c r="H1777">
        <f t="array" ref="H1777">FREQUENCY(IF('Data Transformation'!$B$4:$B$8425=B1755,'Data Transformation'!$G$4:$G$8425),'Bin Analysis'!$B1777)</f>
        <v>2073</v>
      </c>
      <c r="I1777">
        <f t="shared" si="220"/>
        <v>0</v>
      </c>
      <c r="J1777">
        <f t="shared" si="221"/>
        <v>0</v>
      </c>
      <c r="K1777">
        <f>J1777*Weighting!$W$25</f>
        <v>0</v>
      </c>
      <c r="M1777" s="14"/>
    </row>
    <row r="1778" spans="1:25" x14ac:dyDescent="0.25">
      <c r="O1778"/>
      <c r="P1778"/>
      <c r="Q1778"/>
      <c r="R1778"/>
    </row>
    <row r="1779" spans="1:25" ht="23.25" x14ac:dyDescent="0.35">
      <c r="A1779" s="21" t="s">
        <v>0</v>
      </c>
      <c r="B1779" s="21" t="str">
        <f>IFERROR(VLOOKUP(C1779,'Data Transformation'!$L$6:$M$426,2,FALSE),"")</f>
        <v/>
      </c>
      <c r="C1779" s="21">
        <f>C1755+1</f>
        <v>74</v>
      </c>
      <c r="D1779" s="21"/>
      <c r="E1779" s="21"/>
      <c r="F1779" s="21"/>
      <c r="G1779" s="21"/>
      <c r="H1779" s="22"/>
      <c r="I1779" s="22"/>
      <c r="J1779" s="22"/>
      <c r="K1779" s="21"/>
      <c r="L1779" s="21" t="str">
        <f>B1779</f>
        <v/>
      </c>
      <c r="M1779" s="23" t="e">
        <f>INDEX('Data Transformation'!$O$4:$O$424,MATCH($B1779,'Data Transformation'!$M$4:$M$424,0),MATCH($M$2,'Data Transformation'!$O$3,0))</f>
        <v>#N/A</v>
      </c>
      <c r="N1779" s="27" t="e">
        <f>IF('Input and Summary Results'!$J$16="minimum",'Bin Analysis'!X1780/(M1779-1),'Bin Analysis'!Y1779/('Bin Analysis'!M1779-1))</f>
        <v>#N/A</v>
      </c>
      <c r="O1779" s="27" t="e">
        <f>IF(M1779=FALSE,NA(),(VLOOKUP(1,C1782:K1801,4,FALSE))/(M1779-1))</f>
        <v>#N/A</v>
      </c>
      <c r="P1779" s="27" t="e">
        <f>IF(M1779=FALSE,NA(),SUM(J1782:J1801)/Weighting!$S$5)</f>
        <v>#N/A</v>
      </c>
      <c r="Q1779" s="27" t="e">
        <f>IF(M1779=FALSE,NA(),SUM(K1782:K1801)/Weighting!$S$6)</f>
        <v>#N/A</v>
      </c>
      <c r="R1779" s="27" t="e">
        <f>IF(M1779=FALSE,NA(),(VLOOKUP(1,G1782:K1801,3,FALSE))/(M1779-1))</f>
        <v>#N/A</v>
      </c>
      <c r="S1779" s="22" t="e">
        <f>IF(M1779=FALSE,NA(),IF(SUM(J1782:J1801)=2,"yes","no"))</f>
        <v>#N/A</v>
      </c>
      <c r="X1779" s="2" cm="2">
        <f t="array" ref="X1779:X1780">FREQUENCY(IF('Data Transformation'!$B$425:$B$6424='Bin Analysis'!L1779,'Data Transformation'!$G$425:$G$6424),'Data Transformation'!$U$11)</f>
        <v>0</v>
      </c>
      <c r="Y1779" s="2" cm="2">
        <f t="array" ref="Y1779:Y1780">FREQUENCY(IF('Data Transformation'!$B$425:$B$6424='Bin Analysis'!L1779,'Data Transformation'!$G$425:$G$6424),'Data Transformation'!$U$12)</f>
        <v>0</v>
      </c>
    </row>
    <row r="1780" spans="1:25" x14ac:dyDescent="0.25">
      <c r="A1780" s="14" t="s">
        <v>67</v>
      </c>
      <c r="B1780" t="s">
        <v>47</v>
      </c>
      <c r="C1780" t="s">
        <v>5</v>
      </c>
      <c r="D1780" t="s">
        <v>98</v>
      </c>
      <c r="E1780" t="s">
        <v>99</v>
      </c>
      <c r="F1780" t="s">
        <v>100</v>
      </c>
      <c r="G1780" t="s">
        <v>69</v>
      </c>
      <c r="H1780" t="s">
        <v>31</v>
      </c>
      <c r="I1780" t="s">
        <v>32</v>
      </c>
      <c r="J1780" t="s">
        <v>46</v>
      </c>
      <c r="K1780" s="14" t="s">
        <v>45</v>
      </c>
      <c r="M1780" s="14"/>
      <c r="X1780" s="2">
        <v>0</v>
      </c>
      <c r="Y1780" s="2">
        <v>0</v>
      </c>
    </row>
    <row r="1781" spans="1:25" x14ac:dyDescent="0.25">
      <c r="A1781" s="32"/>
      <c r="D1781" t="e">
        <f>IF(C1781=1,'Data Transformation'!$G$3+0.5*'Data Transformation'!$W$25,IF(C1782=1,D1782-'Data Transformation'!$W$25,FALSE))</f>
        <v>#NUM!</v>
      </c>
      <c r="E1781">
        <f t="array" ref="E1781">IF(ISLOGICAL(D1781),"",FREQUENCY(IF('Data Transformation'!$B$425:$B$8425='Bin Analysis'!$B1779,'Data Transformation'!$G$425:$G$8425),D1781))</f>
        <v>2001</v>
      </c>
      <c r="F1781" t="e">
        <f>IF(ISLOGICAL(D1781),"",E1781-E1780)</f>
        <v>#VALUE!</v>
      </c>
      <c r="M1781" s="14"/>
    </row>
    <row r="1782" spans="1:25" x14ac:dyDescent="0.25">
      <c r="A1782" s="32" t="e">
        <f>IF(Weighting!$P$6&gt;0,B1782,"")</f>
        <v>#NUM!</v>
      </c>
      <c r="B1782" t="e">
        <f>Weighting!$C$6</f>
        <v>#DIV/0!</v>
      </c>
      <c r="C1782" t="e">
        <f>Weighting!$F$6</f>
        <v>#NUM!</v>
      </c>
      <c r="D1782" t="e">
        <f>IF(C1782=1,'Data Transformation'!$G$3+0.5*'Data Transformation'!$W$25,IF(C1783=1,D1783-'Data Transformation'!$W$25,FALSE))</f>
        <v>#NUM!</v>
      </c>
      <c r="E1782">
        <f t="array" ref="E1782">IF(ISLOGICAL(D1782),"",FREQUENCY(IF('Data Transformation'!$B$425:$B$8425='Bin Analysis'!$B1779,'Data Transformation'!$G$425:$G$8425),D1782))</f>
        <v>2001</v>
      </c>
      <c r="F1782">
        <f>IF(ISLOGICAL(D1782),"",E1782-E1781)</f>
        <v>0</v>
      </c>
      <c r="G1782">
        <f>Weighting!$H$6</f>
        <v>1</v>
      </c>
      <c r="H1782">
        <f t="array" ref="H1782">FREQUENCY(IF('Data Transformation'!$B$4:$B$8425=B1779,'Data Transformation'!$G$4:$G$8425),'Bin Analysis'!$B1782)</f>
        <v>2073</v>
      </c>
      <c r="I1782">
        <f>H1782-H1781</f>
        <v>2073</v>
      </c>
      <c r="J1782">
        <f>IF(I1782=0,0,1)</f>
        <v>1</v>
      </c>
      <c r="K1782" t="e">
        <f>J1782*Weighting!$W$6</f>
        <v>#NUM!</v>
      </c>
      <c r="M1782" s="14"/>
    </row>
    <row r="1783" spans="1:25" x14ac:dyDescent="0.25">
      <c r="A1783" s="32" t="str">
        <f>IF(Weighting!$P$7&gt;0,B1783,"")</f>
        <v/>
      </c>
      <c r="B1783" t="e">
        <f>Weighting!$C$7</f>
        <v>#DIV/0!</v>
      </c>
      <c r="C1783" t="e">
        <f>Weighting!$F$7</f>
        <v>#NUM!</v>
      </c>
      <c r="D1783" t="e">
        <f>IF(C1783=1,'Data Transformation'!$G$3+0.5*'Data Transformation'!$W$25,IF(C1784=1,D1784-'Data Transformation'!$W$25,FALSE))</f>
        <v>#NUM!</v>
      </c>
      <c r="E1783">
        <f t="array" ref="E1783">IF(ISLOGICAL(D1783),"",FREQUENCY(IF('Data Transformation'!$B$425:$B$8425='Bin Analysis'!$B1779,'Data Transformation'!$G$425:$G$8425),D1783))</f>
        <v>2001</v>
      </c>
      <c r="F1783">
        <f t="shared" ref="F1783:F1801" si="222">IF(ISLOGICAL(D1783),"",E1783-E1782)</f>
        <v>0</v>
      </c>
      <c r="G1783">
        <f>Weighting!$H$7</f>
        <v>0</v>
      </c>
      <c r="H1783">
        <f t="array" ref="H1783">FREQUENCY(IF('Data Transformation'!$B$4:$B$8425=B1779,'Data Transformation'!$G$4:$G$8425),'Bin Analysis'!$B1783)</f>
        <v>2073</v>
      </c>
      <c r="I1783">
        <f t="shared" ref="I1783:I1801" si="223">H1783-H1782</f>
        <v>0</v>
      </c>
      <c r="J1783">
        <f>IF(I1783=0,0,1)</f>
        <v>0</v>
      </c>
      <c r="K1783">
        <f>J1783*Weighting!$W$7</f>
        <v>0</v>
      </c>
      <c r="M1783" s="14"/>
    </row>
    <row r="1784" spans="1:25" x14ac:dyDescent="0.25">
      <c r="A1784" s="32" t="str">
        <f>IF(Weighting!$P$8&gt;0,B1784,"")</f>
        <v/>
      </c>
      <c r="B1784" t="e">
        <f>Weighting!$C$8</f>
        <v>#DIV/0!</v>
      </c>
      <c r="C1784" t="e">
        <f>Weighting!$F$8</f>
        <v>#NUM!</v>
      </c>
      <c r="D1784" t="e">
        <f>IF(C1784=1,'Data Transformation'!$G$3+0.5*'Data Transformation'!$W$25,IF(C1785=1,D1785-'Data Transformation'!$W$25,FALSE))</f>
        <v>#NUM!</v>
      </c>
      <c r="E1784">
        <f t="array" ref="E1784">IF(ISLOGICAL(D1784),"",FREQUENCY(IF('Data Transformation'!$B$425:$B$8425='Bin Analysis'!$B1779,'Data Transformation'!$G$425:$G$8425),D1784))</f>
        <v>2001</v>
      </c>
      <c r="F1784">
        <f t="shared" si="222"/>
        <v>0</v>
      </c>
      <c r="G1784">
        <f>Weighting!$H$8</f>
        <v>0</v>
      </c>
      <c r="H1784">
        <f t="array" ref="H1784">FREQUENCY(IF('Data Transformation'!$B$4:$B$8425=B1779,'Data Transformation'!$G$4:$G$8425),'Bin Analysis'!$B1784)</f>
        <v>2073</v>
      </c>
      <c r="I1784">
        <f t="shared" si="223"/>
        <v>0</v>
      </c>
      <c r="J1784">
        <f t="shared" ref="J1784:J1801" si="224">IF(I1784=0,0,1)</f>
        <v>0</v>
      </c>
      <c r="K1784">
        <f>J1784*Weighting!$W$8</f>
        <v>0</v>
      </c>
      <c r="M1784" s="14"/>
    </row>
    <row r="1785" spans="1:25" x14ac:dyDescent="0.25">
      <c r="A1785" s="32" t="str">
        <f>IF(Weighting!$P$9&gt;0,B1785,"")</f>
        <v/>
      </c>
      <c r="B1785" s="50" t="e">
        <f>Weighting!$C$9</f>
        <v>#DIV/0!</v>
      </c>
      <c r="C1785" t="e">
        <f>Weighting!$F$9</f>
        <v>#NUM!</v>
      </c>
      <c r="D1785" t="e">
        <f>IF(C1785=1,'Data Transformation'!$G$3+0.5*'Data Transformation'!$W$25,IF(C1786=1,D1786-'Data Transformation'!$W$25,FALSE))</f>
        <v>#NUM!</v>
      </c>
      <c r="E1785">
        <f t="array" ref="E1785">IF(ISLOGICAL(D1785),"",FREQUENCY(IF('Data Transformation'!$B$425:$B$8425='Bin Analysis'!$B1779,'Data Transformation'!$G$425:$G$8425),D1785))</f>
        <v>2001</v>
      </c>
      <c r="F1785">
        <f t="shared" si="222"/>
        <v>0</v>
      </c>
      <c r="G1785">
        <f>Weighting!$H$9</f>
        <v>0</v>
      </c>
      <c r="H1785">
        <f t="array" ref="H1785">FREQUENCY(IF('Data Transformation'!$B$4:$B$8425=B1779,'Data Transformation'!$G$4:$G$8425),'Bin Analysis'!$B1785)</f>
        <v>2073</v>
      </c>
      <c r="I1785">
        <f t="shared" si="223"/>
        <v>0</v>
      </c>
      <c r="J1785">
        <f t="shared" si="224"/>
        <v>0</v>
      </c>
      <c r="K1785">
        <f>J1785*Weighting!$W$9</f>
        <v>0</v>
      </c>
      <c r="M1785" s="14"/>
    </row>
    <row r="1786" spans="1:25" x14ac:dyDescent="0.25">
      <c r="A1786" s="32" t="str">
        <f>IF(Weighting!$P$10&gt;0,B1786,"")</f>
        <v/>
      </c>
      <c r="B1786" t="e">
        <f>Weighting!$C$10</f>
        <v>#DIV/0!</v>
      </c>
      <c r="C1786" t="e">
        <f>Weighting!$F$10</f>
        <v>#NUM!</v>
      </c>
      <c r="D1786" t="e">
        <f>IF(C1786=1,'Data Transformation'!$G$3+0.5*'Data Transformation'!$W$25,IF(C1787=1,D1787-'Data Transformation'!$W$25,FALSE))</f>
        <v>#NUM!</v>
      </c>
      <c r="E1786">
        <f t="array" ref="E1786">IF(ISLOGICAL(D1786),"",FREQUENCY(IF('Data Transformation'!$B$425:$B$8425='Bin Analysis'!$B1779,'Data Transformation'!$G$425:$G$8425),D1786))</f>
        <v>2001</v>
      </c>
      <c r="F1786">
        <f t="shared" si="222"/>
        <v>0</v>
      </c>
      <c r="G1786">
        <f>Weighting!$H$10</f>
        <v>0</v>
      </c>
      <c r="H1786">
        <f t="array" ref="H1786">FREQUENCY(IF('Data Transformation'!$B$4:$B$8425=B1779,'Data Transformation'!$G$4:$G$8425),'Bin Analysis'!$B1786)</f>
        <v>2073</v>
      </c>
      <c r="I1786">
        <f t="shared" si="223"/>
        <v>0</v>
      </c>
      <c r="J1786">
        <f t="shared" si="224"/>
        <v>0</v>
      </c>
      <c r="K1786">
        <f>J1786*Weighting!$W$10</f>
        <v>0</v>
      </c>
      <c r="M1786" s="14"/>
    </row>
    <row r="1787" spans="1:25" x14ac:dyDescent="0.25">
      <c r="A1787" s="32" t="str">
        <f>IF(Weighting!$P$11&gt;0,B1787,"")</f>
        <v/>
      </c>
      <c r="B1787" t="e">
        <f>Weighting!$C$11</f>
        <v>#DIV/0!</v>
      </c>
      <c r="C1787" t="e">
        <f>Weighting!$F$11</f>
        <v>#NUM!</v>
      </c>
      <c r="D1787" t="e">
        <f>IF(C1787=1,'Data Transformation'!$G$3+0.5*'Data Transformation'!$W$25,IF(C1788=1,D1788-'Data Transformation'!$W$25,FALSE))</f>
        <v>#NUM!</v>
      </c>
      <c r="E1787">
        <f t="array" ref="E1787">IF(ISLOGICAL(D1787),"",FREQUENCY(IF('Data Transformation'!$B$425:$B$8425='Bin Analysis'!$B1779,'Data Transformation'!$G$425:$G$8425),D1787))</f>
        <v>2001</v>
      </c>
      <c r="F1787">
        <f t="shared" si="222"/>
        <v>0</v>
      </c>
      <c r="G1787">
        <f>Weighting!$H$11</f>
        <v>0</v>
      </c>
      <c r="H1787">
        <f t="array" ref="H1787">FREQUENCY(IF('Data Transformation'!$B$4:$B$8425=B1779,'Data Transformation'!$G$4:$G$8425),'Bin Analysis'!$B1787)</f>
        <v>2073</v>
      </c>
      <c r="I1787">
        <f t="shared" si="223"/>
        <v>0</v>
      </c>
      <c r="J1787">
        <f t="shared" si="224"/>
        <v>0</v>
      </c>
      <c r="K1787">
        <f>J1787*Weighting!$W$11</f>
        <v>0</v>
      </c>
      <c r="M1787" s="14"/>
    </row>
    <row r="1788" spans="1:25" x14ac:dyDescent="0.25">
      <c r="A1788" s="32" t="str">
        <f>IF(Weighting!$P$12&gt;0,B1788,"")</f>
        <v/>
      </c>
      <c r="B1788" t="e">
        <f>Weighting!$C$12</f>
        <v>#DIV/0!</v>
      </c>
      <c r="C1788" t="e">
        <f>Weighting!$F$12</f>
        <v>#NUM!</v>
      </c>
      <c r="D1788" t="e">
        <f>IF(C1788=1,'Data Transformation'!$G$3+0.5*'Data Transformation'!$W$25,IF(C1789=1,D1789-'Data Transformation'!$W$25,FALSE))</f>
        <v>#NUM!</v>
      </c>
      <c r="E1788">
        <f t="array" ref="E1788">IF(ISLOGICAL(D1788),"",FREQUENCY(IF('Data Transformation'!$B$425:$B$8425='Bin Analysis'!$B1779,'Data Transformation'!$G$425:$G$8425),D1788))</f>
        <v>2001</v>
      </c>
      <c r="F1788">
        <f t="shared" si="222"/>
        <v>0</v>
      </c>
      <c r="G1788">
        <f>Weighting!$H$12</f>
        <v>0</v>
      </c>
      <c r="H1788">
        <f t="array" ref="H1788">FREQUENCY(IF('Data Transformation'!$B$4:$B$8425=B1779,'Data Transformation'!$G$4:$G$8425),'Bin Analysis'!$B1788)</f>
        <v>2073</v>
      </c>
      <c r="I1788">
        <f t="shared" si="223"/>
        <v>0</v>
      </c>
      <c r="J1788">
        <f t="shared" si="224"/>
        <v>0</v>
      </c>
      <c r="K1788">
        <f>J1788*Weighting!$W$12</f>
        <v>0</v>
      </c>
      <c r="M1788" s="14"/>
    </row>
    <row r="1789" spans="1:25" x14ac:dyDescent="0.25">
      <c r="A1789" s="32" t="str">
        <f>IF(Weighting!$P$13&gt;0,B1789,"")</f>
        <v/>
      </c>
      <c r="B1789" t="e">
        <f>Weighting!$C$13</f>
        <v>#DIV/0!</v>
      </c>
      <c r="C1789" t="e">
        <f>Weighting!$F$13</f>
        <v>#NUM!</v>
      </c>
      <c r="D1789" t="e">
        <f>IF(C1789=1,'Data Transformation'!$G$3+0.5*'Data Transformation'!$W$25,IF(C1790=1,D1790-'Data Transformation'!$W$25,FALSE))</f>
        <v>#NUM!</v>
      </c>
      <c r="E1789">
        <f t="array" ref="E1789">IF(ISLOGICAL(D1789),"",FREQUENCY(IF('Data Transformation'!$B$425:$B$8425='Bin Analysis'!$B1779,'Data Transformation'!$G$425:$G$8425),D1789))</f>
        <v>2001</v>
      </c>
      <c r="F1789">
        <f t="shared" si="222"/>
        <v>0</v>
      </c>
      <c r="G1789">
        <f>Weighting!$H$13</f>
        <v>0</v>
      </c>
      <c r="H1789">
        <f t="array" ref="H1789">FREQUENCY(IF('Data Transformation'!$B$4:$B$8425=B1779,'Data Transformation'!$G$4:$G$8425),'Bin Analysis'!$B1789)</f>
        <v>2073</v>
      </c>
      <c r="I1789">
        <f t="shared" si="223"/>
        <v>0</v>
      </c>
      <c r="J1789">
        <f t="shared" si="224"/>
        <v>0</v>
      </c>
      <c r="K1789">
        <f>J1789*Weighting!$W$13</f>
        <v>0</v>
      </c>
      <c r="M1789" s="14"/>
    </row>
    <row r="1790" spans="1:25" x14ac:dyDescent="0.25">
      <c r="A1790" s="32" t="str">
        <f>IF(Weighting!$P$14&gt;0,B1790,"")</f>
        <v/>
      </c>
      <c r="B1790" t="e">
        <f>Weighting!$C$14</f>
        <v>#DIV/0!</v>
      </c>
      <c r="C1790" t="e">
        <f>Weighting!$F$14</f>
        <v>#NUM!</v>
      </c>
      <c r="D1790" t="e">
        <f>IF(C1790=1,'Data Transformation'!$G$3+0.5*'Data Transformation'!$W$25,IF(C1791=1,D1791-'Data Transformation'!$W$25,FALSE))</f>
        <v>#NUM!</v>
      </c>
      <c r="E1790">
        <f t="array" ref="E1790">IF(ISLOGICAL(D1790),"",FREQUENCY(IF('Data Transformation'!$B$425:$B$8425='Bin Analysis'!$B1779,'Data Transformation'!$G$425:$G$8425),D1790))</f>
        <v>2001</v>
      </c>
      <c r="F1790">
        <f t="shared" si="222"/>
        <v>0</v>
      </c>
      <c r="G1790">
        <f>Weighting!$H$14</f>
        <v>0</v>
      </c>
      <c r="H1790">
        <f t="array" ref="H1790">FREQUENCY(IF('Data Transformation'!$B$4:$B$8425=B1779,'Data Transformation'!$G$4:$G$8425),'Bin Analysis'!$B1790)</f>
        <v>2073</v>
      </c>
      <c r="I1790">
        <f t="shared" si="223"/>
        <v>0</v>
      </c>
      <c r="J1790">
        <f t="shared" si="224"/>
        <v>0</v>
      </c>
      <c r="K1790">
        <f>J1790*Weighting!$W$14</f>
        <v>0</v>
      </c>
      <c r="M1790" s="14"/>
    </row>
    <row r="1791" spans="1:25" x14ac:dyDescent="0.25">
      <c r="A1791" s="32" t="str">
        <f>IF(Weighting!$P$15&gt;0,B1791,"")</f>
        <v/>
      </c>
      <c r="B1791" t="e">
        <f>Weighting!$C$15</f>
        <v>#DIV/0!</v>
      </c>
      <c r="C1791" t="e">
        <f>Weighting!$F$15</f>
        <v>#NUM!</v>
      </c>
      <c r="D1791" t="e">
        <f>IF(C1791=1,'Data Transformation'!$G$3+0.5*'Data Transformation'!$W$25,IF(C1792=1,D1792-'Data Transformation'!$W$25,FALSE))</f>
        <v>#NUM!</v>
      </c>
      <c r="E1791">
        <f t="array" ref="E1791">IF(ISLOGICAL(D1791),"",FREQUENCY(IF('Data Transformation'!$B$425:$B$8425='Bin Analysis'!$B1779,'Data Transformation'!$G$425:$G$8425),D1791))</f>
        <v>2001</v>
      </c>
      <c r="F1791">
        <f t="shared" si="222"/>
        <v>0</v>
      </c>
      <c r="G1791">
        <f>Weighting!$H$15</f>
        <v>0</v>
      </c>
      <c r="H1791">
        <f t="array" ref="H1791">FREQUENCY(IF('Data Transformation'!$B$4:$B$8425=B1779,'Data Transformation'!$G$4:$G$8425),'Bin Analysis'!$B1791)</f>
        <v>2073</v>
      </c>
      <c r="I1791">
        <f t="shared" si="223"/>
        <v>0</v>
      </c>
      <c r="J1791">
        <f t="shared" si="224"/>
        <v>0</v>
      </c>
      <c r="K1791">
        <f>J1791*Weighting!$W$15</f>
        <v>0</v>
      </c>
      <c r="M1791" s="14"/>
    </row>
    <row r="1792" spans="1:25" x14ac:dyDescent="0.25">
      <c r="A1792" s="32" t="str">
        <f>IF(Weighting!$P$16&gt;0,B1792,"")</f>
        <v/>
      </c>
      <c r="B1792" t="e">
        <f>Weighting!$C$16</f>
        <v>#DIV/0!</v>
      </c>
      <c r="C1792" t="e">
        <f>Weighting!$F$16</f>
        <v>#NUM!</v>
      </c>
      <c r="D1792" t="e">
        <f>IF(C1792=1,'Data Transformation'!$G$3+0.5*'Data Transformation'!$W$25,IF(C1793=1,D1793-'Data Transformation'!$W$25,FALSE))</f>
        <v>#NUM!</v>
      </c>
      <c r="E1792">
        <f t="array" ref="E1792">IF(ISLOGICAL(D1792),"",FREQUENCY(IF('Data Transformation'!$B$425:$B$8425='Bin Analysis'!$B1779,'Data Transformation'!$G$425:$G$8425),D1792))</f>
        <v>2001</v>
      </c>
      <c r="F1792">
        <f t="shared" si="222"/>
        <v>0</v>
      </c>
      <c r="G1792">
        <f>Weighting!$H$16</f>
        <v>0</v>
      </c>
      <c r="H1792">
        <f t="array" ref="H1792">FREQUENCY(IF('Data Transformation'!$B$4:$B$8425=B1779,'Data Transformation'!$G$4:$G$8425),'Bin Analysis'!$B1792)</f>
        <v>2073</v>
      </c>
      <c r="I1792">
        <f t="shared" si="223"/>
        <v>0</v>
      </c>
      <c r="J1792">
        <f t="shared" si="224"/>
        <v>0</v>
      </c>
      <c r="K1792">
        <f>J1792*Weighting!$W$16</f>
        <v>0</v>
      </c>
      <c r="M1792" s="14"/>
    </row>
    <row r="1793" spans="1:25" x14ac:dyDescent="0.25">
      <c r="A1793" s="32" t="str">
        <f>IF(Weighting!$P$17&gt;0,B1793,"")</f>
        <v/>
      </c>
      <c r="B1793" t="e">
        <f>Weighting!$C$17</f>
        <v>#DIV/0!</v>
      </c>
      <c r="C1793" t="e">
        <f>Weighting!$F$17</f>
        <v>#NUM!</v>
      </c>
      <c r="D1793" t="e">
        <f>IF(C1793=1,'Data Transformation'!$G$3+0.5*'Data Transformation'!$W$25,IF(C1794=1,D1794-'Data Transformation'!$W$25,FALSE))</f>
        <v>#NUM!</v>
      </c>
      <c r="E1793">
        <f t="array" ref="E1793">IF(ISLOGICAL(D1793),"",FREQUENCY(IF('Data Transformation'!$B$425:$B$8425='Bin Analysis'!$B1779,'Data Transformation'!$G$425:$G$8425),D1793))</f>
        <v>2001</v>
      </c>
      <c r="F1793">
        <f t="shared" si="222"/>
        <v>0</v>
      </c>
      <c r="G1793">
        <f>Weighting!$H$17</f>
        <v>0</v>
      </c>
      <c r="H1793">
        <f t="array" ref="H1793">FREQUENCY(IF('Data Transformation'!$B$4:$B$8425=B1779,'Data Transformation'!$G$4:$G$8425),'Bin Analysis'!$B1793)</f>
        <v>2073</v>
      </c>
      <c r="I1793">
        <f t="shared" si="223"/>
        <v>0</v>
      </c>
      <c r="J1793">
        <f t="shared" si="224"/>
        <v>0</v>
      </c>
      <c r="K1793">
        <f>J1793*Weighting!$W$17</f>
        <v>0</v>
      </c>
      <c r="M1793" s="14"/>
    </row>
    <row r="1794" spans="1:25" x14ac:dyDescent="0.25">
      <c r="A1794" s="32" t="str">
        <f>IF(Weighting!$P$18&gt;0,B1794,"")</f>
        <v/>
      </c>
      <c r="B1794" t="e">
        <f>Weighting!$C$18</f>
        <v>#DIV/0!</v>
      </c>
      <c r="C1794" t="e">
        <f>Weighting!$F$18</f>
        <v>#NUM!</v>
      </c>
      <c r="D1794" t="e">
        <f>IF(C1794=1,'Data Transformation'!$G$3+0.5*'Data Transformation'!$W$25,IF(C1795=1,D1795-'Data Transformation'!$W$25,FALSE))</f>
        <v>#NUM!</v>
      </c>
      <c r="E1794">
        <f t="array" ref="E1794">IF(ISLOGICAL(D1794),"",FREQUENCY(IF('Data Transformation'!$B$425:$B$8425='Bin Analysis'!$B1779,'Data Transformation'!$G$425:$G$8425),D1794))</f>
        <v>2001</v>
      </c>
      <c r="F1794">
        <f t="shared" si="222"/>
        <v>0</v>
      </c>
      <c r="G1794">
        <f>Weighting!$H$18</f>
        <v>0</v>
      </c>
      <c r="H1794">
        <f t="array" ref="H1794">FREQUENCY(IF('Data Transformation'!$B$4:$B$8425=B1779,'Data Transformation'!$G$4:$G$8425),'Bin Analysis'!$B1794)</f>
        <v>2073</v>
      </c>
      <c r="I1794">
        <f t="shared" si="223"/>
        <v>0</v>
      </c>
      <c r="J1794">
        <f t="shared" si="224"/>
        <v>0</v>
      </c>
      <c r="K1794">
        <f>J1794*Weighting!$W$18</f>
        <v>0</v>
      </c>
      <c r="M1794" s="14"/>
    </row>
    <row r="1795" spans="1:25" x14ac:dyDescent="0.25">
      <c r="A1795" s="32" t="str">
        <f>IF(Weighting!$P$19&gt;0,B1795,"")</f>
        <v/>
      </c>
      <c r="B1795" t="e">
        <f>Weighting!$C$19</f>
        <v>#DIV/0!</v>
      </c>
      <c r="C1795" t="e">
        <f>Weighting!$F$19</f>
        <v>#NUM!</v>
      </c>
      <c r="D1795" t="e">
        <f>IF(C1795=1,'Data Transformation'!$G$3+0.5*'Data Transformation'!$W$25,IF(C1796=1,D1796-'Data Transformation'!$W$25,FALSE))</f>
        <v>#NUM!</v>
      </c>
      <c r="E1795">
        <f t="array" ref="E1795">IF(ISLOGICAL(D1795),"",FREQUENCY(IF('Data Transformation'!$B$425:$B$8425='Bin Analysis'!$B1779,'Data Transformation'!$G$425:$G$8425),D1795))</f>
        <v>2001</v>
      </c>
      <c r="F1795">
        <f t="shared" si="222"/>
        <v>0</v>
      </c>
      <c r="G1795">
        <f>Weighting!$H$19</f>
        <v>0</v>
      </c>
      <c r="H1795">
        <f t="array" ref="H1795">FREQUENCY(IF('Data Transformation'!$B$4:$B$8425=B1779,'Data Transformation'!$G$4:$G$8425),'Bin Analysis'!$B1795)</f>
        <v>2073</v>
      </c>
      <c r="I1795">
        <f t="shared" si="223"/>
        <v>0</v>
      </c>
      <c r="J1795">
        <f t="shared" si="224"/>
        <v>0</v>
      </c>
      <c r="K1795">
        <f>J1795*Weighting!$W$19</f>
        <v>0</v>
      </c>
      <c r="M1795" s="14"/>
    </row>
    <row r="1796" spans="1:25" x14ac:dyDescent="0.25">
      <c r="A1796" s="32" t="str">
        <f>IF(Weighting!$P$20&gt;0,B1796,"")</f>
        <v/>
      </c>
      <c r="B1796" t="e">
        <f>Weighting!$C$20</f>
        <v>#DIV/0!</v>
      </c>
      <c r="C1796" t="e">
        <f>Weighting!$F$20</f>
        <v>#NUM!</v>
      </c>
      <c r="D1796" t="e">
        <f>IF(C1796=1,'Data Transformation'!$G$3+0.5*'Data Transformation'!$W$25,IF(C1797=1,D1797-'Data Transformation'!$W$25,FALSE))</f>
        <v>#NUM!</v>
      </c>
      <c r="E1796">
        <f t="array" ref="E1796">IF(ISLOGICAL(D1796),"",FREQUENCY(IF('Data Transformation'!$B$425:$B$8425='Bin Analysis'!$B1779,'Data Transformation'!$G$425:$G$8425),D1796))</f>
        <v>2001</v>
      </c>
      <c r="F1796">
        <f t="shared" si="222"/>
        <v>0</v>
      </c>
      <c r="G1796">
        <f>Weighting!$H$20</f>
        <v>0</v>
      </c>
      <c r="H1796">
        <f t="array" ref="H1796">FREQUENCY(IF('Data Transformation'!$B$4:$B$8425=B1779,'Data Transformation'!$G$4:$G$8425),'Bin Analysis'!$B1796)</f>
        <v>2073</v>
      </c>
      <c r="I1796">
        <f t="shared" si="223"/>
        <v>0</v>
      </c>
      <c r="J1796">
        <f t="shared" si="224"/>
        <v>0</v>
      </c>
      <c r="K1796">
        <f>J1796*Weighting!$W$20</f>
        <v>0</v>
      </c>
      <c r="M1796" s="14"/>
    </row>
    <row r="1797" spans="1:25" x14ac:dyDescent="0.25">
      <c r="A1797" s="32" t="str">
        <f>IF(Weighting!$P$21&gt;0,B1797,"")</f>
        <v/>
      </c>
      <c r="B1797" t="e">
        <f>Weighting!$C$21</f>
        <v>#DIV/0!</v>
      </c>
      <c r="C1797" t="e">
        <f>Weighting!$F$21</f>
        <v>#NUM!</v>
      </c>
      <c r="D1797" t="e">
        <f>IF(C1797=1,'Data Transformation'!$G$3+0.5*'Data Transformation'!$W$25,IF(C1798=1,D1798-'Data Transformation'!$W$25,FALSE))</f>
        <v>#NUM!</v>
      </c>
      <c r="E1797">
        <f t="array" ref="E1797">IF(ISLOGICAL(D1797),"",FREQUENCY(IF('Data Transformation'!$B$425:$B$8425='Bin Analysis'!$B1779,'Data Transformation'!$G$425:$G$8425),D1797))</f>
        <v>2001</v>
      </c>
      <c r="F1797">
        <f t="shared" si="222"/>
        <v>0</v>
      </c>
      <c r="G1797">
        <f>Weighting!$H$21</f>
        <v>0</v>
      </c>
      <c r="H1797">
        <f t="array" ref="H1797">FREQUENCY(IF('Data Transformation'!$B$4:$B$8425=B1779,'Data Transformation'!$G$4:$G$8425),'Bin Analysis'!$B1797)</f>
        <v>2073</v>
      </c>
      <c r="I1797">
        <f t="shared" si="223"/>
        <v>0</v>
      </c>
      <c r="J1797">
        <f t="shared" si="224"/>
        <v>0</v>
      </c>
      <c r="K1797">
        <f>J1797*Weighting!$W$21</f>
        <v>0</v>
      </c>
      <c r="M1797" s="14"/>
    </row>
    <row r="1798" spans="1:25" x14ac:dyDescent="0.25">
      <c r="A1798" s="32" t="str">
        <f>IF(Weighting!$P$22&gt;0,B1798,"")</f>
        <v/>
      </c>
      <c r="B1798" t="e">
        <f>Weighting!$C$22</f>
        <v>#DIV/0!</v>
      </c>
      <c r="C1798" t="e">
        <f>Weighting!$F$22</f>
        <v>#NUM!</v>
      </c>
      <c r="D1798" t="e">
        <f>IF(C1798=1,'Data Transformation'!$G$3+0.5*'Data Transformation'!$W$25,IF(C1799=1,D1799-'Data Transformation'!$W$25,FALSE))</f>
        <v>#NUM!</v>
      </c>
      <c r="E1798">
        <f t="array" ref="E1798">IF(ISLOGICAL(D1798),"",FREQUENCY(IF('Data Transformation'!$B$425:$B$8425='Bin Analysis'!$B1779,'Data Transformation'!$G$425:$G$8425),D1798))</f>
        <v>2001</v>
      </c>
      <c r="F1798">
        <f t="shared" si="222"/>
        <v>0</v>
      </c>
      <c r="G1798">
        <f>Weighting!$H$22</f>
        <v>0</v>
      </c>
      <c r="H1798">
        <f t="array" ref="H1798">FREQUENCY(IF('Data Transformation'!$B$4:$B$8425=B1779,'Data Transformation'!$G$4:$G$8425),'Bin Analysis'!$B1798)</f>
        <v>2073</v>
      </c>
      <c r="I1798">
        <f t="shared" si="223"/>
        <v>0</v>
      </c>
      <c r="J1798">
        <f t="shared" si="224"/>
        <v>0</v>
      </c>
      <c r="K1798">
        <f>J1798*Weighting!$W$22</f>
        <v>0</v>
      </c>
      <c r="M1798" s="14"/>
    </row>
    <row r="1799" spans="1:25" x14ac:dyDescent="0.25">
      <c r="A1799" s="32" t="str">
        <f>IF(Weighting!$P$23&gt;0,B1799,"")</f>
        <v/>
      </c>
      <c r="B1799" t="e">
        <f>Weighting!$C$23</f>
        <v>#DIV/0!</v>
      </c>
      <c r="C1799" t="e">
        <f>Weighting!$F$23</f>
        <v>#NUM!</v>
      </c>
      <c r="D1799" t="e">
        <f>IF(C1799=1,'Data Transformation'!$G$3+0.5*'Data Transformation'!$W$25,IF(C1800=1,D1800-'Data Transformation'!$W$25,FALSE))</f>
        <v>#NUM!</v>
      </c>
      <c r="E1799">
        <f t="array" ref="E1799">IF(ISLOGICAL(D1799),"",FREQUENCY(IF('Data Transformation'!$B$425:$B$8425='Bin Analysis'!$B1779,'Data Transformation'!$G$425:$G$8425),D1799))</f>
        <v>2001</v>
      </c>
      <c r="F1799">
        <f t="shared" si="222"/>
        <v>0</v>
      </c>
      <c r="G1799">
        <f>Weighting!$H$23</f>
        <v>0</v>
      </c>
      <c r="H1799">
        <f t="array" ref="H1799">FREQUENCY(IF('Data Transformation'!$B$4:$B$8425=B1779,'Data Transformation'!$G$4:$G$8425),'Bin Analysis'!$B1799)</f>
        <v>2073</v>
      </c>
      <c r="I1799">
        <f t="shared" si="223"/>
        <v>0</v>
      </c>
      <c r="J1799">
        <f t="shared" si="224"/>
        <v>0</v>
      </c>
      <c r="K1799">
        <f>J1799*Weighting!$W$23</f>
        <v>0</v>
      </c>
      <c r="M1799" s="14"/>
    </row>
    <row r="1800" spans="1:25" x14ac:dyDescent="0.25">
      <c r="A1800" s="32" t="str">
        <f>IF(Weighting!$P$24&gt;0,B1800,"")</f>
        <v/>
      </c>
      <c r="B1800" t="e">
        <f>Weighting!$C$24</f>
        <v>#DIV/0!</v>
      </c>
      <c r="C1800" t="e">
        <f>Weighting!$F$24</f>
        <v>#NUM!</v>
      </c>
      <c r="D1800" t="e">
        <f>IF(C1800=1,'Data Transformation'!$G$3+0.5*'Data Transformation'!$W$25,IF(C1801=1,D1801-'Data Transformation'!$W$25,FALSE))</f>
        <v>#NUM!</v>
      </c>
      <c r="E1800">
        <f t="array" ref="E1800">IF(ISLOGICAL(D1800),"",FREQUENCY(IF('Data Transformation'!$B$425:$B$8425='Bin Analysis'!$B1779,'Data Transformation'!$G$425:$G$8425),D1800))</f>
        <v>2001</v>
      </c>
      <c r="F1800">
        <f t="shared" si="222"/>
        <v>0</v>
      </c>
      <c r="G1800">
        <f>Weighting!$H$24</f>
        <v>0</v>
      </c>
      <c r="H1800">
        <f t="array" ref="H1800">FREQUENCY(IF('Data Transformation'!$B$4:$B$8425=B1779,'Data Transformation'!$G$4:$G$8425),'Bin Analysis'!$B1800)</f>
        <v>2073</v>
      </c>
      <c r="I1800">
        <f t="shared" si="223"/>
        <v>0</v>
      </c>
      <c r="J1800">
        <f t="shared" si="224"/>
        <v>0</v>
      </c>
      <c r="K1800">
        <f>J1800*Weighting!$W$24</f>
        <v>0</v>
      </c>
      <c r="M1800" s="14"/>
    </row>
    <row r="1801" spans="1:25" x14ac:dyDescent="0.25">
      <c r="A1801" s="32" t="str">
        <f>IF(Weighting!$P$25&gt;0,B1801,"")</f>
        <v/>
      </c>
      <c r="B1801" t="e">
        <f>Weighting!$C$25</f>
        <v>#DIV/0!</v>
      </c>
      <c r="C1801" t="e">
        <f>Weighting!$F$25</f>
        <v>#NUM!</v>
      </c>
      <c r="D1801" t="e">
        <f>IF(C1801=1,'Data Transformation'!$G$3+0.5*'Data Transformation'!$W$25,IF(C1802=1,D1802-'Data Transformation'!$W$25,FALSE))</f>
        <v>#NUM!</v>
      </c>
      <c r="E1801">
        <f t="array" ref="E1801">IF(ISLOGICAL(D1801),"",FREQUENCY(IF('Data Transformation'!$B$425:$B$8425='Bin Analysis'!$B1779,'Data Transformation'!$G$425:$G$8425),D1801))</f>
        <v>2001</v>
      </c>
      <c r="F1801">
        <f t="shared" si="222"/>
        <v>0</v>
      </c>
      <c r="G1801">
        <f>Weighting!$H$25</f>
        <v>0</v>
      </c>
      <c r="H1801">
        <f t="array" ref="H1801">FREQUENCY(IF('Data Transformation'!$B$4:$B$8425=B1779,'Data Transformation'!$G$4:$G$8425),'Bin Analysis'!$B1801)</f>
        <v>2073</v>
      </c>
      <c r="I1801">
        <f t="shared" si="223"/>
        <v>0</v>
      </c>
      <c r="J1801">
        <f t="shared" si="224"/>
        <v>0</v>
      </c>
      <c r="K1801">
        <f>J1801*Weighting!$W$25</f>
        <v>0</v>
      </c>
      <c r="M1801" s="14"/>
    </row>
    <row r="1802" spans="1:25" x14ac:dyDescent="0.25">
      <c r="N1802" s="57"/>
      <c r="O1802"/>
      <c r="P1802"/>
      <c r="Q1802"/>
      <c r="R1802"/>
    </row>
    <row r="1803" spans="1:25" ht="23.25" x14ac:dyDescent="0.35">
      <c r="A1803" s="21" t="s">
        <v>0</v>
      </c>
      <c r="B1803" s="21" t="str">
        <f>IFERROR(VLOOKUP(C1803,'Data Transformation'!$L$6:$M$426,2,FALSE),"")</f>
        <v/>
      </c>
      <c r="C1803" s="21">
        <f>C1779+1</f>
        <v>75</v>
      </c>
      <c r="D1803" s="21"/>
      <c r="E1803" s="21"/>
      <c r="F1803" s="21"/>
      <c r="G1803" s="21"/>
      <c r="H1803" s="22"/>
      <c r="I1803" s="22"/>
      <c r="J1803" s="22"/>
      <c r="K1803" s="21"/>
      <c r="L1803" s="21" t="str">
        <f>B1803</f>
        <v/>
      </c>
      <c r="M1803" s="23" t="e">
        <f>INDEX('Data Transformation'!$O$4:$O$424,MATCH($B1803,'Data Transformation'!$M$4:$M$424,0),MATCH($M$2,'Data Transformation'!$O$3,0))</f>
        <v>#N/A</v>
      </c>
      <c r="N1803" s="27" t="e">
        <f>IF('Input and Summary Results'!$J$16="minimum",'Bin Analysis'!X1804/(M1803-1),'Bin Analysis'!Y1803/('Bin Analysis'!M1803-1))</f>
        <v>#N/A</v>
      </c>
      <c r="O1803" s="27" t="e">
        <f>IF(M1803=FALSE,NA(),(VLOOKUP(1,C1806:K1825,4,FALSE))/(M1803-1))</f>
        <v>#N/A</v>
      </c>
      <c r="P1803" s="27" t="e">
        <f>IF(M1803=FALSE,NA(),SUM(J1806:J1825)/Weighting!$S$5)</f>
        <v>#N/A</v>
      </c>
      <c r="Q1803" s="27" t="e">
        <f>IF(M1803=FALSE,NA(),SUM(K1806:K1825)/Weighting!$S$6)</f>
        <v>#N/A</v>
      </c>
      <c r="R1803" s="27" t="e">
        <f>IF(M1803=FALSE,NA(),(VLOOKUP(1,G1806:K1825,3,FALSE))/(M1803-1))</f>
        <v>#N/A</v>
      </c>
      <c r="S1803" s="22" t="e">
        <f>IF(M1803=FALSE,NA(),IF(SUM(J1806:J1825)=2,"yes","no"))</f>
        <v>#N/A</v>
      </c>
      <c r="X1803" s="2" cm="2">
        <f t="array" ref="X1803:X1804">FREQUENCY(IF('Data Transformation'!$B$425:$B$6424='Bin Analysis'!L1803,'Data Transformation'!$G$425:$G$6424),'Data Transformation'!$U$11)</f>
        <v>0</v>
      </c>
      <c r="Y1803" s="2" cm="2">
        <f t="array" ref="Y1803:Y1804">FREQUENCY(IF('Data Transformation'!$B$425:$B$6424='Bin Analysis'!L1803,'Data Transformation'!$G$425:$G$6424),'Data Transformation'!$U$12)</f>
        <v>0</v>
      </c>
    </row>
    <row r="1804" spans="1:25" x14ac:dyDescent="0.25">
      <c r="A1804" s="14" t="s">
        <v>67</v>
      </c>
      <c r="B1804" t="s">
        <v>47</v>
      </c>
      <c r="C1804" t="s">
        <v>5</v>
      </c>
      <c r="D1804" t="s">
        <v>98</v>
      </c>
      <c r="E1804" t="s">
        <v>99</v>
      </c>
      <c r="F1804" t="s">
        <v>100</v>
      </c>
      <c r="G1804" t="s">
        <v>69</v>
      </c>
      <c r="H1804" t="s">
        <v>31</v>
      </c>
      <c r="I1804" t="s">
        <v>32</v>
      </c>
      <c r="J1804" t="s">
        <v>46</v>
      </c>
      <c r="K1804" s="14" t="s">
        <v>45</v>
      </c>
      <c r="M1804" s="14"/>
      <c r="X1804" s="2">
        <v>0</v>
      </c>
      <c r="Y1804" s="2">
        <v>0</v>
      </c>
    </row>
    <row r="1805" spans="1:25" x14ac:dyDescent="0.25">
      <c r="A1805" s="32"/>
      <c r="D1805" t="e">
        <f>IF(C1805=1,'Data Transformation'!$G$3+0.5*'Data Transformation'!$W$25,IF(C1806=1,D1806-'Data Transformation'!$W$25,FALSE))</f>
        <v>#NUM!</v>
      </c>
      <c r="E1805">
        <f t="array" ref="E1805">IF(ISLOGICAL(D1805),"",FREQUENCY(IF('Data Transformation'!$B$425:$B$8425='Bin Analysis'!$B1803,'Data Transformation'!$G$425:$G$8425),D1805))</f>
        <v>2001</v>
      </c>
      <c r="F1805" t="e">
        <f>IF(ISLOGICAL(D1805),"",E1805-E1804)</f>
        <v>#VALUE!</v>
      </c>
      <c r="M1805" s="14"/>
    </row>
    <row r="1806" spans="1:25" x14ac:dyDescent="0.25">
      <c r="A1806" s="32" t="e">
        <f>IF(Weighting!$P$6&gt;0,B1806,"")</f>
        <v>#NUM!</v>
      </c>
      <c r="B1806" t="e">
        <f>Weighting!$C$6</f>
        <v>#DIV/0!</v>
      </c>
      <c r="C1806" t="e">
        <f>Weighting!$F$6</f>
        <v>#NUM!</v>
      </c>
      <c r="D1806" t="e">
        <f>IF(C1806=1,'Data Transformation'!$G$3+0.5*'Data Transformation'!$W$25,IF(C1807=1,D1807-'Data Transformation'!$W$25,FALSE))</f>
        <v>#NUM!</v>
      </c>
      <c r="E1806">
        <f t="array" ref="E1806">IF(ISLOGICAL(D1806),"",FREQUENCY(IF('Data Transformation'!$B$425:$B$8425='Bin Analysis'!$B1803,'Data Transformation'!$G$425:$G$8425),D1806))</f>
        <v>2001</v>
      </c>
      <c r="F1806">
        <f>IF(ISLOGICAL(D1806),"",E1806-E1805)</f>
        <v>0</v>
      </c>
      <c r="G1806">
        <f>Weighting!$H$6</f>
        <v>1</v>
      </c>
      <c r="H1806">
        <f t="array" ref="H1806">FREQUENCY(IF('Data Transformation'!$B$4:$B$8425=B1803,'Data Transformation'!$G$4:$G$8425),'Bin Analysis'!$B1806)</f>
        <v>2073</v>
      </c>
      <c r="I1806">
        <f>H1806-H1805</f>
        <v>2073</v>
      </c>
      <c r="J1806">
        <f>IF(I1806=0,0,1)</f>
        <v>1</v>
      </c>
      <c r="K1806" t="e">
        <f>J1806*Weighting!$W$6</f>
        <v>#NUM!</v>
      </c>
      <c r="M1806" s="14"/>
    </row>
    <row r="1807" spans="1:25" x14ac:dyDescent="0.25">
      <c r="A1807" s="32" t="str">
        <f>IF(Weighting!$P$7&gt;0,B1807,"")</f>
        <v/>
      </c>
      <c r="B1807" t="e">
        <f>Weighting!$C$7</f>
        <v>#DIV/0!</v>
      </c>
      <c r="C1807" t="e">
        <f>Weighting!$F$7</f>
        <v>#NUM!</v>
      </c>
      <c r="D1807" t="e">
        <f>IF(C1807=1,'Data Transformation'!$G$3+0.5*'Data Transformation'!$W$25,IF(C1808=1,D1808-'Data Transformation'!$W$25,FALSE))</f>
        <v>#NUM!</v>
      </c>
      <c r="E1807">
        <f t="array" ref="E1807">IF(ISLOGICAL(D1807),"",FREQUENCY(IF('Data Transformation'!$B$425:$B$8425='Bin Analysis'!$B1803,'Data Transformation'!$G$425:$G$8425),D1807))</f>
        <v>2001</v>
      </c>
      <c r="F1807">
        <f t="shared" ref="F1807:F1825" si="225">IF(ISLOGICAL(D1807),"",E1807-E1806)</f>
        <v>0</v>
      </c>
      <c r="G1807">
        <f>Weighting!$H$7</f>
        <v>0</v>
      </c>
      <c r="H1807">
        <f t="array" ref="H1807">FREQUENCY(IF('Data Transformation'!$B$4:$B$8425=B1803,'Data Transformation'!$G$4:$G$8425),'Bin Analysis'!$B1807)</f>
        <v>2073</v>
      </c>
      <c r="I1807">
        <f t="shared" ref="I1807:I1825" si="226">H1807-H1806</f>
        <v>0</v>
      </c>
      <c r="J1807">
        <f>IF(I1807=0,0,1)</f>
        <v>0</v>
      </c>
      <c r="K1807">
        <f>J1807*Weighting!$W$7</f>
        <v>0</v>
      </c>
      <c r="M1807" s="14"/>
    </row>
    <row r="1808" spans="1:25" x14ac:dyDescent="0.25">
      <c r="A1808" s="32" t="str">
        <f>IF(Weighting!$P$8&gt;0,B1808,"")</f>
        <v/>
      </c>
      <c r="B1808" t="e">
        <f>Weighting!$C$8</f>
        <v>#DIV/0!</v>
      </c>
      <c r="C1808" t="e">
        <f>Weighting!$F$8</f>
        <v>#NUM!</v>
      </c>
      <c r="D1808" t="e">
        <f>IF(C1808=1,'Data Transformation'!$G$3+0.5*'Data Transformation'!$W$25,IF(C1809=1,D1809-'Data Transformation'!$W$25,FALSE))</f>
        <v>#NUM!</v>
      </c>
      <c r="E1808">
        <f t="array" ref="E1808">IF(ISLOGICAL(D1808),"",FREQUENCY(IF('Data Transformation'!$B$425:$B$8425='Bin Analysis'!$B1803,'Data Transformation'!$G$425:$G$8425),D1808))</f>
        <v>2001</v>
      </c>
      <c r="F1808">
        <f t="shared" si="225"/>
        <v>0</v>
      </c>
      <c r="G1808">
        <f>Weighting!$H$8</f>
        <v>0</v>
      </c>
      <c r="H1808">
        <f t="array" ref="H1808">FREQUENCY(IF('Data Transformation'!$B$4:$B$8425=B1803,'Data Transformation'!$G$4:$G$8425),'Bin Analysis'!$B1808)</f>
        <v>2073</v>
      </c>
      <c r="I1808">
        <f t="shared" si="226"/>
        <v>0</v>
      </c>
      <c r="J1808">
        <f t="shared" ref="J1808:J1825" si="227">IF(I1808=0,0,1)</f>
        <v>0</v>
      </c>
      <c r="K1808">
        <f>J1808*Weighting!$W$8</f>
        <v>0</v>
      </c>
      <c r="M1808" s="14"/>
    </row>
    <row r="1809" spans="1:13" x14ac:dyDescent="0.25">
      <c r="A1809" s="32" t="str">
        <f>IF(Weighting!$P$9&gt;0,B1809,"")</f>
        <v/>
      </c>
      <c r="B1809" s="50" t="e">
        <f>Weighting!$C$9</f>
        <v>#DIV/0!</v>
      </c>
      <c r="C1809" t="e">
        <f>Weighting!$F$9</f>
        <v>#NUM!</v>
      </c>
      <c r="D1809" t="e">
        <f>IF(C1809=1,'Data Transformation'!$G$3+0.5*'Data Transformation'!$W$25,IF(C1810=1,D1810-'Data Transformation'!$W$25,FALSE))</f>
        <v>#NUM!</v>
      </c>
      <c r="E1809">
        <f t="array" ref="E1809">IF(ISLOGICAL(D1809),"",FREQUENCY(IF('Data Transformation'!$B$425:$B$8425='Bin Analysis'!$B1803,'Data Transformation'!$G$425:$G$8425),D1809))</f>
        <v>2001</v>
      </c>
      <c r="F1809">
        <f t="shared" si="225"/>
        <v>0</v>
      </c>
      <c r="G1809">
        <f>Weighting!$H$9</f>
        <v>0</v>
      </c>
      <c r="H1809">
        <f t="array" ref="H1809">FREQUENCY(IF('Data Transformation'!$B$4:$B$8425=B1803,'Data Transformation'!$G$4:$G$8425),'Bin Analysis'!$B1809)</f>
        <v>2073</v>
      </c>
      <c r="I1809">
        <f t="shared" si="226"/>
        <v>0</v>
      </c>
      <c r="J1809">
        <f t="shared" si="227"/>
        <v>0</v>
      </c>
      <c r="K1809">
        <f>J1809*Weighting!$W$9</f>
        <v>0</v>
      </c>
      <c r="M1809" s="14"/>
    </row>
    <row r="1810" spans="1:13" x14ac:dyDescent="0.25">
      <c r="A1810" s="32" t="str">
        <f>IF(Weighting!$P$10&gt;0,B1810,"")</f>
        <v/>
      </c>
      <c r="B1810" t="e">
        <f>Weighting!$C$10</f>
        <v>#DIV/0!</v>
      </c>
      <c r="C1810" t="e">
        <f>Weighting!$F$10</f>
        <v>#NUM!</v>
      </c>
      <c r="D1810" t="e">
        <f>IF(C1810=1,'Data Transformation'!$G$3+0.5*'Data Transformation'!$W$25,IF(C1811=1,D1811-'Data Transformation'!$W$25,FALSE))</f>
        <v>#NUM!</v>
      </c>
      <c r="E1810">
        <f t="array" ref="E1810">IF(ISLOGICAL(D1810),"",FREQUENCY(IF('Data Transformation'!$B$425:$B$8425='Bin Analysis'!$B1803,'Data Transformation'!$G$425:$G$8425),D1810))</f>
        <v>2001</v>
      </c>
      <c r="F1810">
        <f t="shared" si="225"/>
        <v>0</v>
      </c>
      <c r="G1810">
        <f>Weighting!$H$10</f>
        <v>0</v>
      </c>
      <c r="H1810">
        <f t="array" ref="H1810">FREQUENCY(IF('Data Transformation'!$B$4:$B$8425=B1803,'Data Transformation'!$G$4:$G$8425),'Bin Analysis'!$B1810)</f>
        <v>2073</v>
      </c>
      <c r="I1810">
        <f t="shared" si="226"/>
        <v>0</v>
      </c>
      <c r="J1810">
        <f t="shared" si="227"/>
        <v>0</v>
      </c>
      <c r="K1810">
        <f>J1810*Weighting!$W$10</f>
        <v>0</v>
      </c>
      <c r="M1810" s="14"/>
    </row>
    <row r="1811" spans="1:13" x14ac:dyDescent="0.25">
      <c r="A1811" s="32" t="str">
        <f>IF(Weighting!$P$11&gt;0,B1811,"")</f>
        <v/>
      </c>
      <c r="B1811" t="e">
        <f>Weighting!$C$11</f>
        <v>#DIV/0!</v>
      </c>
      <c r="C1811" t="e">
        <f>Weighting!$F$11</f>
        <v>#NUM!</v>
      </c>
      <c r="D1811" t="e">
        <f>IF(C1811=1,'Data Transformation'!$G$3+0.5*'Data Transformation'!$W$25,IF(C1812=1,D1812-'Data Transformation'!$W$25,FALSE))</f>
        <v>#NUM!</v>
      </c>
      <c r="E1811">
        <f t="array" ref="E1811">IF(ISLOGICAL(D1811),"",FREQUENCY(IF('Data Transformation'!$B$425:$B$8425='Bin Analysis'!$B1803,'Data Transformation'!$G$425:$G$8425),D1811))</f>
        <v>2001</v>
      </c>
      <c r="F1811">
        <f t="shared" si="225"/>
        <v>0</v>
      </c>
      <c r="G1811">
        <f>Weighting!$H$11</f>
        <v>0</v>
      </c>
      <c r="H1811">
        <f t="array" ref="H1811">FREQUENCY(IF('Data Transformation'!$B$4:$B$8425=B1803,'Data Transformation'!$G$4:$G$8425),'Bin Analysis'!$B1811)</f>
        <v>2073</v>
      </c>
      <c r="I1811">
        <f t="shared" si="226"/>
        <v>0</v>
      </c>
      <c r="J1811">
        <f t="shared" si="227"/>
        <v>0</v>
      </c>
      <c r="K1811">
        <f>J1811*Weighting!$W$11</f>
        <v>0</v>
      </c>
      <c r="M1811" s="14"/>
    </row>
    <row r="1812" spans="1:13" x14ac:dyDescent="0.25">
      <c r="A1812" s="32" t="str">
        <f>IF(Weighting!$P$12&gt;0,B1812,"")</f>
        <v/>
      </c>
      <c r="B1812" t="e">
        <f>Weighting!$C$12</f>
        <v>#DIV/0!</v>
      </c>
      <c r="C1812" t="e">
        <f>Weighting!$F$12</f>
        <v>#NUM!</v>
      </c>
      <c r="D1812" t="e">
        <f>IF(C1812=1,'Data Transformation'!$G$3+0.5*'Data Transformation'!$W$25,IF(C1813=1,D1813-'Data Transformation'!$W$25,FALSE))</f>
        <v>#NUM!</v>
      </c>
      <c r="E1812">
        <f t="array" ref="E1812">IF(ISLOGICAL(D1812),"",FREQUENCY(IF('Data Transformation'!$B$425:$B$8425='Bin Analysis'!$B1803,'Data Transformation'!$G$425:$G$8425),D1812))</f>
        <v>2001</v>
      </c>
      <c r="F1812">
        <f t="shared" si="225"/>
        <v>0</v>
      </c>
      <c r="G1812">
        <f>Weighting!$H$12</f>
        <v>0</v>
      </c>
      <c r="H1812">
        <f t="array" ref="H1812">FREQUENCY(IF('Data Transformation'!$B$4:$B$8425=B1803,'Data Transformation'!$G$4:$G$8425),'Bin Analysis'!$B1812)</f>
        <v>2073</v>
      </c>
      <c r="I1812">
        <f t="shared" si="226"/>
        <v>0</v>
      </c>
      <c r="J1812">
        <f t="shared" si="227"/>
        <v>0</v>
      </c>
      <c r="K1812">
        <f>J1812*Weighting!$W$12</f>
        <v>0</v>
      </c>
      <c r="M1812" s="14"/>
    </row>
    <row r="1813" spans="1:13" x14ac:dyDescent="0.25">
      <c r="A1813" s="32" t="str">
        <f>IF(Weighting!$P$13&gt;0,B1813,"")</f>
        <v/>
      </c>
      <c r="B1813" t="e">
        <f>Weighting!$C$13</f>
        <v>#DIV/0!</v>
      </c>
      <c r="C1813" t="e">
        <f>Weighting!$F$13</f>
        <v>#NUM!</v>
      </c>
      <c r="D1813" t="e">
        <f>IF(C1813=1,'Data Transformation'!$G$3+0.5*'Data Transformation'!$W$25,IF(C1814=1,D1814-'Data Transformation'!$W$25,FALSE))</f>
        <v>#NUM!</v>
      </c>
      <c r="E1813">
        <f t="array" ref="E1813">IF(ISLOGICAL(D1813),"",FREQUENCY(IF('Data Transformation'!$B$425:$B$8425='Bin Analysis'!$B1803,'Data Transformation'!$G$425:$G$8425),D1813))</f>
        <v>2001</v>
      </c>
      <c r="F1813">
        <f t="shared" si="225"/>
        <v>0</v>
      </c>
      <c r="G1813">
        <f>Weighting!$H$13</f>
        <v>0</v>
      </c>
      <c r="H1813">
        <f t="array" ref="H1813">FREQUENCY(IF('Data Transformation'!$B$4:$B$8425=B1803,'Data Transformation'!$G$4:$G$8425),'Bin Analysis'!$B1813)</f>
        <v>2073</v>
      </c>
      <c r="I1813">
        <f t="shared" si="226"/>
        <v>0</v>
      </c>
      <c r="J1813">
        <f t="shared" si="227"/>
        <v>0</v>
      </c>
      <c r="K1813">
        <f>J1813*Weighting!$W$13</f>
        <v>0</v>
      </c>
      <c r="M1813" s="14"/>
    </row>
    <row r="1814" spans="1:13" x14ac:dyDescent="0.25">
      <c r="A1814" s="32" t="str">
        <f>IF(Weighting!$P$14&gt;0,B1814,"")</f>
        <v/>
      </c>
      <c r="B1814" t="e">
        <f>Weighting!$C$14</f>
        <v>#DIV/0!</v>
      </c>
      <c r="C1814" t="e">
        <f>Weighting!$F$14</f>
        <v>#NUM!</v>
      </c>
      <c r="D1814" t="e">
        <f>IF(C1814=1,'Data Transformation'!$G$3+0.5*'Data Transformation'!$W$25,IF(C1815=1,D1815-'Data Transformation'!$W$25,FALSE))</f>
        <v>#NUM!</v>
      </c>
      <c r="E1814">
        <f t="array" ref="E1814">IF(ISLOGICAL(D1814),"",FREQUENCY(IF('Data Transformation'!$B$425:$B$8425='Bin Analysis'!$B1803,'Data Transformation'!$G$425:$G$8425),D1814))</f>
        <v>2001</v>
      </c>
      <c r="F1814">
        <f t="shared" si="225"/>
        <v>0</v>
      </c>
      <c r="G1814">
        <f>Weighting!$H$14</f>
        <v>0</v>
      </c>
      <c r="H1814">
        <f t="array" ref="H1814">FREQUENCY(IF('Data Transformation'!$B$4:$B$8425=B1803,'Data Transformation'!$G$4:$G$8425),'Bin Analysis'!$B1814)</f>
        <v>2073</v>
      </c>
      <c r="I1814">
        <f t="shared" si="226"/>
        <v>0</v>
      </c>
      <c r="J1814">
        <f t="shared" si="227"/>
        <v>0</v>
      </c>
      <c r="K1814">
        <f>J1814*Weighting!$W$14</f>
        <v>0</v>
      </c>
      <c r="M1814" s="14"/>
    </row>
    <row r="1815" spans="1:13" x14ac:dyDescent="0.25">
      <c r="A1815" s="32" t="str">
        <f>IF(Weighting!$P$15&gt;0,B1815,"")</f>
        <v/>
      </c>
      <c r="B1815" t="e">
        <f>Weighting!$C$15</f>
        <v>#DIV/0!</v>
      </c>
      <c r="C1815" t="e">
        <f>Weighting!$F$15</f>
        <v>#NUM!</v>
      </c>
      <c r="D1815" t="e">
        <f>IF(C1815=1,'Data Transformation'!$G$3+0.5*'Data Transformation'!$W$25,IF(C1816=1,D1816-'Data Transformation'!$W$25,FALSE))</f>
        <v>#NUM!</v>
      </c>
      <c r="E1815">
        <f t="array" ref="E1815">IF(ISLOGICAL(D1815),"",FREQUENCY(IF('Data Transformation'!$B$425:$B$8425='Bin Analysis'!$B1803,'Data Transformation'!$G$425:$G$8425),D1815))</f>
        <v>2001</v>
      </c>
      <c r="F1815">
        <f t="shared" si="225"/>
        <v>0</v>
      </c>
      <c r="G1815">
        <f>Weighting!$H$15</f>
        <v>0</v>
      </c>
      <c r="H1815">
        <f t="array" ref="H1815">FREQUENCY(IF('Data Transformation'!$B$4:$B$8425=B1803,'Data Transformation'!$G$4:$G$8425),'Bin Analysis'!$B1815)</f>
        <v>2073</v>
      </c>
      <c r="I1815">
        <f t="shared" si="226"/>
        <v>0</v>
      </c>
      <c r="J1815">
        <f t="shared" si="227"/>
        <v>0</v>
      </c>
      <c r="K1815">
        <f>J1815*Weighting!$W$15</f>
        <v>0</v>
      </c>
      <c r="M1815" s="14"/>
    </row>
    <row r="1816" spans="1:13" x14ac:dyDescent="0.25">
      <c r="A1816" s="32" t="str">
        <f>IF(Weighting!$P$16&gt;0,B1816,"")</f>
        <v/>
      </c>
      <c r="B1816" t="e">
        <f>Weighting!$C$16</f>
        <v>#DIV/0!</v>
      </c>
      <c r="C1816" t="e">
        <f>Weighting!$F$16</f>
        <v>#NUM!</v>
      </c>
      <c r="D1816" t="e">
        <f>IF(C1816=1,'Data Transformation'!$G$3+0.5*'Data Transformation'!$W$25,IF(C1817=1,D1817-'Data Transformation'!$W$25,FALSE))</f>
        <v>#NUM!</v>
      </c>
      <c r="E1816">
        <f t="array" ref="E1816">IF(ISLOGICAL(D1816),"",FREQUENCY(IF('Data Transformation'!$B$425:$B$8425='Bin Analysis'!$B1803,'Data Transformation'!$G$425:$G$8425),D1816))</f>
        <v>2001</v>
      </c>
      <c r="F1816">
        <f t="shared" si="225"/>
        <v>0</v>
      </c>
      <c r="G1816">
        <f>Weighting!$H$16</f>
        <v>0</v>
      </c>
      <c r="H1816">
        <f t="array" ref="H1816">FREQUENCY(IF('Data Transformation'!$B$4:$B$8425=B1803,'Data Transformation'!$G$4:$G$8425),'Bin Analysis'!$B1816)</f>
        <v>2073</v>
      </c>
      <c r="I1816">
        <f t="shared" si="226"/>
        <v>0</v>
      </c>
      <c r="J1816">
        <f t="shared" si="227"/>
        <v>0</v>
      </c>
      <c r="K1816">
        <f>J1816*Weighting!$W$16</f>
        <v>0</v>
      </c>
      <c r="M1816" s="14"/>
    </row>
    <row r="1817" spans="1:13" x14ac:dyDescent="0.25">
      <c r="A1817" s="32" t="str">
        <f>IF(Weighting!$P$17&gt;0,B1817,"")</f>
        <v/>
      </c>
      <c r="B1817" t="e">
        <f>Weighting!$C$17</f>
        <v>#DIV/0!</v>
      </c>
      <c r="C1817" t="e">
        <f>Weighting!$F$17</f>
        <v>#NUM!</v>
      </c>
      <c r="D1817" t="e">
        <f>IF(C1817=1,'Data Transformation'!$G$3+0.5*'Data Transformation'!$W$25,IF(C1818=1,D1818-'Data Transformation'!$W$25,FALSE))</f>
        <v>#NUM!</v>
      </c>
      <c r="E1817">
        <f t="array" ref="E1817">IF(ISLOGICAL(D1817),"",FREQUENCY(IF('Data Transformation'!$B$425:$B$8425='Bin Analysis'!$B1803,'Data Transformation'!$G$425:$G$8425),D1817))</f>
        <v>2001</v>
      </c>
      <c r="F1817">
        <f t="shared" si="225"/>
        <v>0</v>
      </c>
      <c r="G1817">
        <f>Weighting!$H$17</f>
        <v>0</v>
      </c>
      <c r="H1817">
        <f t="array" ref="H1817">FREQUENCY(IF('Data Transformation'!$B$4:$B$8425=B1803,'Data Transformation'!$G$4:$G$8425),'Bin Analysis'!$B1817)</f>
        <v>2073</v>
      </c>
      <c r="I1817">
        <f t="shared" si="226"/>
        <v>0</v>
      </c>
      <c r="J1817">
        <f t="shared" si="227"/>
        <v>0</v>
      </c>
      <c r="K1817">
        <f>J1817*Weighting!$W$17</f>
        <v>0</v>
      </c>
      <c r="M1817" s="14"/>
    </row>
    <row r="1818" spans="1:13" x14ac:dyDescent="0.25">
      <c r="A1818" s="32" t="str">
        <f>IF(Weighting!$P$18&gt;0,B1818,"")</f>
        <v/>
      </c>
      <c r="B1818" t="e">
        <f>Weighting!$C$18</f>
        <v>#DIV/0!</v>
      </c>
      <c r="C1818" t="e">
        <f>Weighting!$F$18</f>
        <v>#NUM!</v>
      </c>
      <c r="D1818" t="e">
        <f>IF(C1818=1,'Data Transformation'!$G$3+0.5*'Data Transformation'!$W$25,IF(C1819=1,D1819-'Data Transformation'!$W$25,FALSE))</f>
        <v>#NUM!</v>
      </c>
      <c r="E1818">
        <f t="array" ref="E1818">IF(ISLOGICAL(D1818),"",FREQUENCY(IF('Data Transformation'!$B$425:$B$8425='Bin Analysis'!$B1803,'Data Transformation'!$G$425:$G$8425),D1818))</f>
        <v>2001</v>
      </c>
      <c r="F1818">
        <f t="shared" si="225"/>
        <v>0</v>
      </c>
      <c r="G1818">
        <f>Weighting!$H$18</f>
        <v>0</v>
      </c>
      <c r="H1818">
        <f t="array" ref="H1818">FREQUENCY(IF('Data Transformation'!$B$4:$B$8425=B1803,'Data Transformation'!$G$4:$G$8425),'Bin Analysis'!$B1818)</f>
        <v>2073</v>
      </c>
      <c r="I1818">
        <f t="shared" si="226"/>
        <v>0</v>
      </c>
      <c r="J1818">
        <f t="shared" si="227"/>
        <v>0</v>
      </c>
      <c r="K1818">
        <f>J1818*Weighting!$W$18</f>
        <v>0</v>
      </c>
      <c r="M1818" s="14"/>
    </row>
    <row r="1819" spans="1:13" x14ac:dyDescent="0.25">
      <c r="A1819" s="32" t="str">
        <f>IF(Weighting!$P$19&gt;0,B1819,"")</f>
        <v/>
      </c>
      <c r="B1819" t="e">
        <f>Weighting!$C$19</f>
        <v>#DIV/0!</v>
      </c>
      <c r="C1819" t="e">
        <f>Weighting!$F$19</f>
        <v>#NUM!</v>
      </c>
      <c r="D1819" t="e">
        <f>IF(C1819=1,'Data Transformation'!$G$3+0.5*'Data Transformation'!$W$25,IF(C1820=1,D1820-'Data Transformation'!$W$25,FALSE))</f>
        <v>#NUM!</v>
      </c>
      <c r="E1819">
        <f t="array" ref="E1819">IF(ISLOGICAL(D1819),"",FREQUENCY(IF('Data Transformation'!$B$425:$B$8425='Bin Analysis'!$B1803,'Data Transformation'!$G$425:$G$8425),D1819))</f>
        <v>2001</v>
      </c>
      <c r="F1819">
        <f t="shared" si="225"/>
        <v>0</v>
      </c>
      <c r="G1819">
        <f>Weighting!$H$19</f>
        <v>0</v>
      </c>
      <c r="H1819">
        <f t="array" ref="H1819">FREQUENCY(IF('Data Transformation'!$B$4:$B$8425=B1803,'Data Transformation'!$G$4:$G$8425),'Bin Analysis'!$B1819)</f>
        <v>2073</v>
      </c>
      <c r="I1819">
        <f t="shared" si="226"/>
        <v>0</v>
      </c>
      <c r="J1819">
        <f t="shared" si="227"/>
        <v>0</v>
      </c>
      <c r="K1819">
        <f>J1819*Weighting!$W$19</f>
        <v>0</v>
      </c>
      <c r="M1819" s="14"/>
    </row>
    <row r="1820" spans="1:13" x14ac:dyDescent="0.25">
      <c r="A1820" s="32" t="str">
        <f>IF(Weighting!$P$20&gt;0,B1820,"")</f>
        <v/>
      </c>
      <c r="B1820" t="e">
        <f>Weighting!$C$20</f>
        <v>#DIV/0!</v>
      </c>
      <c r="C1820" t="e">
        <f>Weighting!$F$20</f>
        <v>#NUM!</v>
      </c>
      <c r="D1820" t="e">
        <f>IF(C1820=1,'Data Transformation'!$G$3+0.5*'Data Transformation'!$W$25,IF(C1821=1,D1821-'Data Transformation'!$W$25,FALSE))</f>
        <v>#NUM!</v>
      </c>
      <c r="E1820">
        <f t="array" ref="E1820">IF(ISLOGICAL(D1820),"",FREQUENCY(IF('Data Transformation'!$B$425:$B$8425='Bin Analysis'!$B1803,'Data Transformation'!$G$425:$G$8425),D1820))</f>
        <v>2001</v>
      </c>
      <c r="F1820">
        <f t="shared" si="225"/>
        <v>0</v>
      </c>
      <c r="G1820">
        <f>Weighting!$H$20</f>
        <v>0</v>
      </c>
      <c r="H1820">
        <f t="array" ref="H1820">FREQUENCY(IF('Data Transformation'!$B$4:$B$8425=B1803,'Data Transformation'!$G$4:$G$8425),'Bin Analysis'!$B1820)</f>
        <v>2073</v>
      </c>
      <c r="I1820">
        <f t="shared" si="226"/>
        <v>0</v>
      </c>
      <c r="J1820">
        <f t="shared" si="227"/>
        <v>0</v>
      </c>
      <c r="K1820">
        <f>J1820*Weighting!$W$20</f>
        <v>0</v>
      </c>
      <c r="M1820" s="14"/>
    </row>
    <row r="1821" spans="1:13" x14ac:dyDescent="0.25">
      <c r="A1821" s="32" t="str">
        <f>IF(Weighting!$P$21&gt;0,B1821,"")</f>
        <v/>
      </c>
      <c r="B1821" t="e">
        <f>Weighting!$C$21</f>
        <v>#DIV/0!</v>
      </c>
      <c r="C1821" t="e">
        <f>Weighting!$F$21</f>
        <v>#NUM!</v>
      </c>
      <c r="D1821" t="e">
        <f>IF(C1821=1,'Data Transformation'!$G$3+0.5*'Data Transformation'!$W$25,IF(C1822=1,D1822-'Data Transformation'!$W$25,FALSE))</f>
        <v>#NUM!</v>
      </c>
      <c r="E1821">
        <f t="array" ref="E1821">IF(ISLOGICAL(D1821),"",FREQUENCY(IF('Data Transformation'!$B$425:$B$8425='Bin Analysis'!$B1803,'Data Transformation'!$G$425:$G$8425),D1821))</f>
        <v>2001</v>
      </c>
      <c r="F1821">
        <f t="shared" si="225"/>
        <v>0</v>
      </c>
      <c r="G1821">
        <f>Weighting!$H$21</f>
        <v>0</v>
      </c>
      <c r="H1821">
        <f t="array" ref="H1821">FREQUENCY(IF('Data Transformation'!$B$4:$B$8425=B1803,'Data Transformation'!$G$4:$G$8425),'Bin Analysis'!$B1821)</f>
        <v>2073</v>
      </c>
      <c r="I1821">
        <f t="shared" si="226"/>
        <v>0</v>
      </c>
      <c r="J1821">
        <f t="shared" si="227"/>
        <v>0</v>
      </c>
      <c r="K1821">
        <f>J1821*Weighting!$W$21</f>
        <v>0</v>
      </c>
      <c r="M1821" s="14"/>
    </row>
    <row r="1822" spans="1:13" x14ac:dyDescent="0.25">
      <c r="A1822" s="32" t="str">
        <f>IF(Weighting!$P$22&gt;0,B1822,"")</f>
        <v/>
      </c>
      <c r="B1822" t="e">
        <f>Weighting!$C$22</f>
        <v>#DIV/0!</v>
      </c>
      <c r="C1822" t="e">
        <f>Weighting!$F$22</f>
        <v>#NUM!</v>
      </c>
      <c r="D1822" t="e">
        <f>IF(C1822=1,'Data Transformation'!$G$3+0.5*'Data Transformation'!$W$25,IF(C1823=1,D1823-'Data Transformation'!$W$25,FALSE))</f>
        <v>#NUM!</v>
      </c>
      <c r="E1822">
        <f t="array" ref="E1822">IF(ISLOGICAL(D1822),"",FREQUENCY(IF('Data Transformation'!$B$425:$B$8425='Bin Analysis'!$B1803,'Data Transformation'!$G$425:$G$8425),D1822))</f>
        <v>2001</v>
      </c>
      <c r="F1822">
        <f t="shared" si="225"/>
        <v>0</v>
      </c>
      <c r="G1822">
        <f>Weighting!$H$22</f>
        <v>0</v>
      </c>
      <c r="H1822">
        <f t="array" ref="H1822">FREQUENCY(IF('Data Transformation'!$B$4:$B$8425=B1803,'Data Transformation'!$G$4:$G$8425),'Bin Analysis'!$B1822)</f>
        <v>2073</v>
      </c>
      <c r="I1822">
        <f t="shared" si="226"/>
        <v>0</v>
      </c>
      <c r="J1822">
        <f t="shared" si="227"/>
        <v>0</v>
      </c>
      <c r="K1822">
        <f>J1822*Weighting!$W$22</f>
        <v>0</v>
      </c>
      <c r="M1822" s="14"/>
    </row>
    <row r="1823" spans="1:13" x14ac:dyDescent="0.25">
      <c r="A1823" s="32" t="str">
        <f>IF(Weighting!$P$23&gt;0,B1823,"")</f>
        <v/>
      </c>
      <c r="B1823" t="e">
        <f>Weighting!$C$23</f>
        <v>#DIV/0!</v>
      </c>
      <c r="C1823" t="e">
        <f>Weighting!$F$23</f>
        <v>#NUM!</v>
      </c>
      <c r="D1823" t="e">
        <f>IF(C1823=1,'Data Transformation'!$G$3+0.5*'Data Transformation'!$W$25,IF(C1824=1,D1824-'Data Transformation'!$W$25,FALSE))</f>
        <v>#NUM!</v>
      </c>
      <c r="E1823">
        <f t="array" ref="E1823">IF(ISLOGICAL(D1823),"",FREQUENCY(IF('Data Transformation'!$B$425:$B$8425='Bin Analysis'!$B1803,'Data Transformation'!$G$425:$G$8425),D1823))</f>
        <v>2001</v>
      </c>
      <c r="F1823">
        <f t="shared" si="225"/>
        <v>0</v>
      </c>
      <c r="G1823">
        <f>Weighting!$H$23</f>
        <v>0</v>
      </c>
      <c r="H1823">
        <f t="array" ref="H1823">FREQUENCY(IF('Data Transformation'!$B$4:$B$8425=B1803,'Data Transformation'!$G$4:$G$8425),'Bin Analysis'!$B1823)</f>
        <v>2073</v>
      </c>
      <c r="I1823">
        <f t="shared" si="226"/>
        <v>0</v>
      </c>
      <c r="J1823">
        <f t="shared" si="227"/>
        <v>0</v>
      </c>
      <c r="K1823">
        <f>J1823*Weighting!$W$23</f>
        <v>0</v>
      </c>
      <c r="M1823" s="14"/>
    </row>
    <row r="1824" spans="1:13" x14ac:dyDescent="0.25">
      <c r="A1824" s="32" t="str">
        <f>IF(Weighting!$P$24&gt;0,B1824,"")</f>
        <v/>
      </c>
      <c r="B1824" t="e">
        <f>Weighting!$C$24</f>
        <v>#DIV/0!</v>
      </c>
      <c r="C1824" t="e">
        <f>Weighting!$F$24</f>
        <v>#NUM!</v>
      </c>
      <c r="D1824" t="e">
        <f>IF(C1824=1,'Data Transformation'!$G$3+0.5*'Data Transformation'!$W$25,IF(C1825=1,D1825-'Data Transformation'!$W$25,FALSE))</f>
        <v>#NUM!</v>
      </c>
      <c r="E1824">
        <f t="array" ref="E1824">IF(ISLOGICAL(D1824),"",FREQUENCY(IF('Data Transformation'!$B$425:$B$8425='Bin Analysis'!$B1803,'Data Transformation'!$G$425:$G$8425),D1824))</f>
        <v>2001</v>
      </c>
      <c r="F1824">
        <f t="shared" si="225"/>
        <v>0</v>
      </c>
      <c r="G1824">
        <f>Weighting!$H$24</f>
        <v>0</v>
      </c>
      <c r="H1824">
        <f t="array" ref="H1824">FREQUENCY(IF('Data Transformation'!$B$4:$B$8425=B1803,'Data Transformation'!$G$4:$G$8425),'Bin Analysis'!$B1824)</f>
        <v>2073</v>
      </c>
      <c r="I1824">
        <f t="shared" si="226"/>
        <v>0</v>
      </c>
      <c r="J1824">
        <f t="shared" si="227"/>
        <v>0</v>
      </c>
      <c r="K1824">
        <f>J1824*Weighting!$W$24</f>
        <v>0</v>
      </c>
      <c r="M1824" s="14"/>
    </row>
    <row r="1825" spans="1:25" x14ac:dyDescent="0.25">
      <c r="A1825" s="32" t="str">
        <f>IF(Weighting!$P$25&gt;0,B1825,"")</f>
        <v/>
      </c>
      <c r="B1825" t="e">
        <f>Weighting!$C$25</f>
        <v>#DIV/0!</v>
      </c>
      <c r="C1825" t="e">
        <f>Weighting!$F$25</f>
        <v>#NUM!</v>
      </c>
      <c r="D1825" t="e">
        <f>IF(C1825=1,'Data Transformation'!$G$3+0.5*'Data Transformation'!$W$25,IF(C1826=1,D1826-'Data Transformation'!$W$25,FALSE))</f>
        <v>#NUM!</v>
      </c>
      <c r="E1825">
        <f t="array" ref="E1825">IF(ISLOGICAL(D1825),"",FREQUENCY(IF('Data Transformation'!$B$425:$B$8425='Bin Analysis'!$B1803,'Data Transformation'!$G$425:$G$8425),D1825))</f>
        <v>2001</v>
      </c>
      <c r="F1825">
        <f t="shared" si="225"/>
        <v>0</v>
      </c>
      <c r="G1825">
        <f>Weighting!$H$25</f>
        <v>0</v>
      </c>
      <c r="H1825">
        <f t="array" ref="H1825">FREQUENCY(IF('Data Transformation'!$B$4:$B$8425=B1803,'Data Transformation'!$G$4:$G$8425),'Bin Analysis'!$B1825)</f>
        <v>2073</v>
      </c>
      <c r="I1825">
        <f t="shared" si="226"/>
        <v>0</v>
      </c>
      <c r="J1825">
        <f t="shared" si="227"/>
        <v>0</v>
      </c>
      <c r="K1825">
        <f>J1825*Weighting!$W$25</f>
        <v>0</v>
      </c>
      <c r="M1825" s="14"/>
    </row>
    <row r="1826" spans="1:25" x14ac:dyDescent="0.25">
      <c r="O1826"/>
      <c r="P1826"/>
      <c r="Q1826"/>
      <c r="R1826"/>
    </row>
    <row r="1827" spans="1:25" ht="23.25" x14ac:dyDescent="0.35">
      <c r="A1827" s="21" t="s">
        <v>0</v>
      </c>
      <c r="B1827" s="21" t="str">
        <f>IFERROR(VLOOKUP(C1827,'Data Transformation'!$L$6:$M$426,2,FALSE),"")</f>
        <v/>
      </c>
      <c r="C1827" s="21">
        <f>C1803+1</f>
        <v>76</v>
      </c>
      <c r="D1827" s="21"/>
      <c r="E1827" s="21"/>
      <c r="F1827" s="21"/>
      <c r="G1827" s="21"/>
      <c r="H1827" s="22"/>
      <c r="I1827" s="22"/>
      <c r="J1827" s="22"/>
      <c r="K1827" s="21"/>
      <c r="L1827" s="21" t="str">
        <f>B1827</f>
        <v/>
      </c>
      <c r="M1827" s="23" t="e">
        <f>INDEX('Data Transformation'!$O$4:$O$424,MATCH($B1827,'Data Transformation'!$M$4:$M$424,0),MATCH($M$2,'Data Transformation'!$O$3,0))</f>
        <v>#N/A</v>
      </c>
      <c r="N1827" s="27" t="e">
        <f>IF('Input and Summary Results'!$J$16="minimum",'Bin Analysis'!X1828/(M1827-1),'Bin Analysis'!Y1827/('Bin Analysis'!M1827-1))</f>
        <v>#N/A</v>
      </c>
      <c r="O1827" s="27" t="e">
        <f>IF(M1827=FALSE,NA(),(VLOOKUP(1,C1830:K1849,4,FALSE))/(M1827-1))</f>
        <v>#N/A</v>
      </c>
      <c r="P1827" s="27" t="e">
        <f>IF(M1827=FALSE,NA(),SUM(J1830:J1849)/Weighting!$S$5)</f>
        <v>#N/A</v>
      </c>
      <c r="Q1827" s="27" t="e">
        <f>IF(M1827=FALSE,NA(),SUM(K1830:K1849)/Weighting!$S$6)</f>
        <v>#N/A</v>
      </c>
      <c r="R1827" s="27" t="e">
        <f>IF(M1827=FALSE,NA(),(VLOOKUP(1,G1830:K1849,3,FALSE))/(M1827-1))</f>
        <v>#N/A</v>
      </c>
      <c r="S1827" s="22" t="e">
        <f>IF(M1827=FALSE,NA(),IF(SUM(J1830:J1849)=2,"yes","no"))</f>
        <v>#N/A</v>
      </c>
      <c r="X1827" s="2" cm="2">
        <f t="array" ref="X1827:X1828">FREQUENCY(IF('Data Transformation'!$B$425:$B$6424='Bin Analysis'!L1827,'Data Transformation'!$G$425:$G$6424),'Data Transformation'!$U$11)</f>
        <v>0</v>
      </c>
      <c r="Y1827" s="2" cm="2">
        <f t="array" ref="Y1827:Y1828">FREQUENCY(IF('Data Transformation'!$B$425:$B$6424='Bin Analysis'!L1827,'Data Transformation'!$G$425:$G$6424),'Data Transformation'!$U$12)</f>
        <v>0</v>
      </c>
    </row>
    <row r="1828" spans="1:25" x14ac:dyDescent="0.25">
      <c r="A1828" s="14" t="s">
        <v>67</v>
      </c>
      <c r="B1828" t="s">
        <v>47</v>
      </c>
      <c r="C1828" t="s">
        <v>5</v>
      </c>
      <c r="D1828" t="s">
        <v>98</v>
      </c>
      <c r="E1828" t="s">
        <v>99</v>
      </c>
      <c r="F1828" t="s">
        <v>100</v>
      </c>
      <c r="G1828" t="s">
        <v>69</v>
      </c>
      <c r="H1828" t="s">
        <v>31</v>
      </c>
      <c r="I1828" t="s">
        <v>32</v>
      </c>
      <c r="J1828" t="s">
        <v>46</v>
      </c>
      <c r="K1828" s="14" t="s">
        <v>45</v>
      </c>
      <c r="M1828" s="14"/>
      <c r="X1828" s="2">
        <v>0</v>
      </c>
      <c r="Y1828" s="2">
        <v>0</v>
      </c>
    </row>
    <row r="1829" spans="1:25" x14ac:dyDescent="0.25">
      <c r="A1829" s="32"/>
      <c r="D1829" t="e">
        <f>IF(C1829=1,'Data Transformation'!$G$3+0.5*'Data Transformation'!$W$25,IF(C1830=1,D1830-'Data Transformation'!$W$25,FALSE))</f>
        <v>#NUM!</v>
      </c>
      <c r="E1829">
        <f t="array" ref="E1829">IF(ISLOGICAL(D1829),"",FREQUENCY(IF('Data Transformation'!$B$425:$B$8425='Bin Analysis'!$B1827,'Data Transformation'!$G$425:$G$8425),D1829))</f>
        <v>2001</v>
      </c>
      <c r="F1829" t="e">
        <f>IF(ISLOGICAL(D1829),"",E1829-E1828)</f>
        <v>#VALUE!</v>
      </c>
      <c r="M1829" s="14"/>
    </row>
    <row r="1830" spans="1:25" x14ac:dyDescent="0.25">
      <c r="A1830" s="32" t="e">
        <f>IF(Weighting!$P$6&gt;0,B1830,"")</f>
        <v>#NUM!</v>
      </c>
      <c r="B1830" t="e">
        <f>Weighting!$C$6</f>
        <v>#DIV/0!</v>
      </c>
      <c r="C1830" t="e">
        <f>Weighting!$F$6</f>
        <v>#NUM!</v>
      </c>
      <c r="D1830" t="e">
        <f>IF(C1830=1,'Data Transformation'!$G$3+0.5*'Data Transformation'!$W$25,IF(C1831=1,D1831-'Data Transformation'!$W$25,FALSE))</f>
        <v>#NUM!</v>
      </c>
      <c r="E1830">
        <f t="array" ref="E1830">IF(ISLOGICAL(D1830),"",FREQUENCY(IF('Data Transformation'!$B$425:$B$8425='Bin Analysis'!$B1827,'Data Transformation'!$G$425:$G$8425),D1830))</f>
        <v>2001</v>
      </c>
      <c r="F1830">
        <f>IF(ISLOGICAL(D1830),"",E1830-E1829)</f>
        <v>0</v>
      </c>
      <c r="G1830">
        <f>Weighting!$H$6</f>
        <v>1</v>
      </c>
      <c r="H1830">
        <f t="array" ref="H1830">FREQUENCY(IF('Data Transformation'!$B$4:$B$8425=B1827,'Data Transformation'!$G$4:$G$8425),'Bin Analysis'!$B1830)</f>
        <v>2073</v>
      </c>
      <c r="I1830">
        <f>H1830-H1829</f>
        <v>2073</v>
      </c>
      <c r="J1830">
        <f>IF(I1830=0,0,1)</f>
        <v>1</v>
      </c>
      <c r="K1830" t="e">
        <f>J1830*Weighting!$W$6</f>
        <v>#NUM!</v>
      </c>
      <c r="M1830" s="14"/>
    </row>
    <row r="1831" spans="1:25" x14ac:dyDescent="0.25">
      <c r="A1831" s="32" t="str">
        <f>IF(Weighting!$P$7&gt;0,B1831,"")</f>
        <v/>
      </c>
      <c r="B1831" t="e">
        <f>Weighting!$C$7</f>
        <v>#DIV/0!</v>
      </c>
      <c r="C1831" t="e">
        <f>Weighting!$F$7</f>
        <v>#NUM!</v>
      </c>
      <c r="D1831" t="e">
        <f>IF(C1831=1,'Data Transformation'!$G$3+0.5*'Data Transformation'!$W$25,IF(C1832=1,D1832-'Data Transformation'!$W$25,FALSE))</f>
        <v>#NUM!</v>
      </c>
      <c r="E1831">
        <f t="array" ref="E1831">IF(ISLOGICAL(D1831),"",FREQUENCY(IF('Data Transformation'!$B$425:$B$8425='Bin Analysis'!$B1827,'Data Transformation'!$G$425:$G$8425),D1831))</f>
        <v>2001</v>
      </c>
      <c r="F1831">
        <f t="shared" ref="F1831:F1849" si="228">IF(ISLOGICAL(D1831),"",E1831-E1830)</f>
        <v>0</v>
      </c>
      <c r="G1831">
        <f>Weighting!$H$7</f>
        <v>0</v>
      </c>
      <c r="H1831">
        <f t="array" ref="H1831">FREQUENCY(IF('Data Transformation'!$B$4:$B$8425=B1827,'Data Transformation'!$G$4:$G$8425),'Bin Analysis'!$B1831)</f>
        <v>2073</v>
      </c>
      <c r="I1831">
        <f t="shared" ref="I1831:I1849" si="229">H1831-H1830</f>
        <v>0</v>
      </c>
      <c r="J1831">
        <f>IF(I1831=0,0,1)</f>
        <v>0</v>
      </c>
      <c r="K1831">
        <f>J1831*Weighting!$W$7</f>
        <v>0</v>
      </c>
      <c r="M1831" s="14"/>
    </row>
    <row r="1832" spans="1:25" x14ac:dyDescent="0.25">
      <c r="A1832" s="32" t="str">
        <f>IF(Weighting!$P$8&gt;0,B1832,"")</f>
        <v/>
      </c>
      <c r="B1832" t="e">
        <f>Weighting!$C$8</f>
        <v>#DIV/0!</v>
      </c>
      <c r="C1832" t="e">
        <f>Weighting!$F$8</f>
        <v>#NUM!</v>
      </c>
      <c r="D1832" t="e">
        <f>IF(C1832=1,'Data Transformation'!$G$3+0.5*'Data Transformation'!$W$25,IF(C1833=1,D1833-'Data Transformation'!$W$25,FALSE))</f>
        <v>#NUM!</v>
      </c>
      <c r="E1832">
        <f t="array" ref="E1832">IF(ISLOGICAL(D1832),"",FREQUENCY(IF('Data Transformation'!$B$425:$B$8425='Bin Analysis'!$B1827,'Data Transformation'!$G$425:$G$8425),D1832))</f>
        <v>2001</v>
      </c>
      <c r="F1832">
        <f t="shared" si="228"/>
        <v>0</v>
      </c>
      <c r="G1832">
        <f>Weighting!$H$8</f>
        <v>0</v>
      </c>
      <c r="H1832">
        <f t="array" ref="H1832">FREQUENCY(IF('Data Transformation'!$B$4:$B$8425=B1827,'Data Transformation'!$G$4:$G$8425),'Bin Analysis'!$B1832)</f>
        <v>2073</v>
      </c>
      <c r="I1832">
        <f t="shared" si="229"/>
        <v>0</v>
      </c>
      <c r="J1832">
        <f t="shared" ref="J1832:J1849" si="230">IF(I1832=0,0,1)</f>
        <v>0</v>
      </c>
      <c r="K1832">
        <f>J1832*Weighting!$W$8</f>
        <v>0</v>
      </c>
      <c r="M1832" s="14"/>
    </row>
    <row r="1833" spans="1:25" x14ac:dyDescent="0.25">
      <c r="A1833" s="32" t="str">
        <f>IF(Weighting!$P$9&gt;0,B1833,"")</f>
        <v/>
      </c>
      <c r="B1833" s="50" t="e">
        <f>Weighting!$C$9</f>
        <v>#DIV/0!</v>
      </c>
      <c r="C1833" t="e">
        <f>Weighting!$F$9</f>
        <v>#NUM!</v>
      </c>
      <c r="D1833" t="e">
        <f>IF(C1833=1,'Data Transformation'!$G$3+0.5*'Data Transformation'!$W$25,IF(C1834=1,D1834-'Data Transformation'!$W$25,FALSE))</f>
        <v>#NUM!</v>
      </c>
      <c r="E1833">
        <f t="array" ref="E1833">IF(ISLOGICAL(D1833),"",FREQUENCY(IF('Data Transformation'!$B$425:$B$8425='Bin Analysis'!$B1827,'Data Transformation'!$G$425:$G$8425),D1833))</f>
        <v>2001</v>
      </c>
      <c r="F1833">
        <f t="shared" si="228"/>
        <v>0</v>
      </c>
      <c r="G1833">
        <f>Weighting!$H$9</f>
        <v>0</v>
      </c>
      <c r="H1833">
        <f t="array" ref="H1833">FREQUENCY(IF('Data Transformation'!$B$4:$B$8425=B1827,'Data Transformation'!$G$4:$G$8425),'Bin Analysis'!$B1833)</f>
        <v>2073</v>
      </c>
      <c r="I1833">
        <f t="shared" si="229"/>
        <v>0</v>
      </c>
      <c r="J1833">
        <f t="shared" si="230"/>
        <v>0</v>
      </c>
      <c r="K1833">
        <f>J1833*Weighting!$W$9</f>
        <v>0</v>
      </c>
      <c r="M1833" s="14"/>
    </row>
    <row r="1834" spans="1:25" x14ac:dyDescent="0.25">
      <c r="A1834" s="32" t="str">
        <f>IF(Weighting!$P$10&gt;0,B1834,"")</f>
        <v/>
      </c>
      <c r="B1834" t="e">
        <f>Weighting!$C$10</f>
        <v>#DIV/0!</v>
      </c>
      <c r="C1834" t="e">
        <f>Weighting!$F$10</f>
        <v>#NUM!</v>
      </c>
      <c r="D1834" t="e">
        <f>IF(C1834=1,'Data Transformation'!$G$3+0.5*'Data Transformation'!$W$25,IF(C1835=1,D1835-'Data Transformation'!$W$25,FALSE))</f>
        <v>#NUM!</v>
      </c>
      <c r="E1834">
        <f t="array" ref="E1834">IF(ISLOGICAL(D1834),"",FREQUENCY(IF('Data Transformation'!$B$425:$B$8425='Bin Analysis'!$B1827,'Data Transformation'!$G$425:$G$8425),D1834))</f>
        <v>2001</v>
      </c>
      <c r="F1834">
        <f t="shared" si="228"/>
        <v>0</v>
      </c>
      <c r="G1834">
        <f>Weighting!$H$10</f>
        <v>0</v>
      </c>
      <c r="H1834">
        <f t="array" ref="H1834">FREQUENCY(IF('Data Transformation'!$B$4:$B$8425=B1827,'Data Transformation'!$G$4:$G$8425),'Bin Analysis'!$B1834)</f>
        <v>2073</v>
      </c>
      <c r="I1834">
        <f t="shared" si="229"/>
        <v>0</v>
      </c>
      <c r="J1834">
        <f t="shared" si="230"/>
        <v>0</v>
      </c>
      <c r="K1834">
        <f>J1834*Weighting!$W$10</f>
        <v>0</v>
      </c>
      <c r="M1834" s="14"/>
    </row>
    <row r="1835" spans="1:25" x14ac:dyDescent="0.25">
      <c r="A1835" s="32" t="str">
        <f>IF(Weighting!$P$11&gt;0,B1835,"")</f>
        <v/>
      </c>
      <c r="B1835" t="e">
        <f>Weighting!$C$11</f>
        <v>#DIV/0!</v>
      </c>
      <c r="C1835" t="e">
        <f>Weighting!$F$11</f>
        <v>#NUM!</v>
      </c>
      <c r="D1835" t="e">
        <f>IF(C1835=1,'Data Transformation'!$G$3+0.5*'Data Transformation'!$W$25,IF(C1836=1,D1836-'Data Transformation'!$W$25,FALSE))</f>
        <v>#NUM!</v>
      </c>
      <c r="E1835">
        <f t="array" ref="E1835">IF(ISLOGICAL(D1835),"",FREQUENCY(IF('Data Transformation'!$B$425:$B$8425='Bin Analysis'!$B1827,'Data Transformation'!$G$425:$G$8425),D1835))</f>
        <v>2001</v>
      </c>
      <c r="F1835">
        <f t="shared" si="228"/>
        <v>0</v>
      </c>
      <c r="G1835">
        <f>Weighting!$H$11</f>
        <v>0</v>
      </c>
      <c r="H1835">
        <f t="array" ref="H1835">FREQUENCY(IF('Data Transformation'!$B$4:$B$8425=B1827,'Data Transformation'!$G$4:$G$8425),'Bin Analysis'!$B1835)</f>
        <v>2073</v>
      </c>
      <c r="I1835">
        <f t="shared" si="229"/>
        <v>0</v>
      </c>
      <c r="J1835">
        <f t="shared" si="230"/>
        <v>0</v>
      </c>
      <c r="K1835">
        <f>J1835*Weighting!$W$11</f>
        <v>0</v>
      </c>
      <c r="M1835" s="14"/>
    </row>
    <row r="1836" spans="1:25" x14ac:dyDescent="0.25">
      <c r="A1836" s="32" t="str">
        <f>IF(Weighting!$P$12&gt;0,B1836,"")</f>
        <v/>
      </c>
      <c r="B1836" t="e">
        <f>Weighting!$C$12</f>
        <v>#DIV/0!</v>
      </c>
      <c r="C1836" t="e">
        <f>Weighting!$F$12</f>
        <v>#NUM!</v>
      </c>
      <c r="D1836" t="e">
        <f>IF(C1836=1,'Data Transformation'!$G$3+0.5*'Data Transformation'!$W$25,IF(C1837=1,D1837-'Data Transformation'!$W$25,FALSE))</f>
        <v>#NUM!</v>
      </c>
      <c r="E1836">
        <f t="array" ref="E1836">IF(ISLOGICAL(D1836),"",FREQUENCY(IF('Data Transformation'!$B$425:$B$8425='Bin Analysis'!$B1827,'Data Transformation'!$G$425:$G$8425),D1836))</f>
        <v>2001</v>
      </c>
      <c r="F1836">
        <f t="shared" si="228"/>
        <v>0</v>
      </c>
      <c r="G1836">
        <f>Weighting!$H$12</f>
        <v>0</v>
      </c>
      <c r="H1836">
        <f t="array" ref="H1836">FREQUENCY(IF('Data Transformation'!$B$4:$B$8425=B1827,'Data Transformation'!$G$4:$G$8425),'Bin Analysis'!$B1836)</f>
        <v>2073</v>
      </c>
      <c r="I1836">
        <f t="shared" si="229"/>
        <v>0</v>
      </c>
      <c r="J1836">
        <f t="shared" si="230"/>
        <v>0</v>
      </c>
      <c r="K1836">
        <f>J1836*Weighting!$W$12</f>
        <v>0</v>
      </c>
      <c r="M1836" s="14"/>
    </row>
    <row r="1837" spans="1:25" x14ac:dyDescent="0.25">
      <c r="A1837" s="32" t="str">
        <f>IF(Weighting!$P$13&gt;0,B1837,"")</f>
        <v/>
      </c>
      <c r="B1837" t="e">
        <f>Weighting!$C$13</f>
        <v>#DIV/0!</v>
      </c>
      <c r="C1837" t="e">
        <f>Weighting!$F$13</f>
        <v>#NUM!</v>
      </c>
      <c r="D1837" t="e">
        <f>IF(C1837=1,'Data Transformation'!$G$3+0.5*'Data Transformation'!$W$25,IF(C1838=1,D1838-'Data Transformation'!$W$25,FALSE))</f>
        <v>#NUM!</v>
      </c>
      <c r="E1837">
        <f t="array" ref="E1837">IF(ISLOGICAL(D1837),"",FREQUENCY(IF('Data Transformation'!$B$425:$B$8425='Bin Analysis'!$B1827,'Data Transformation'!$G$425:$G$8425),D1837))</f>
        <v>2001</v>
      </c>
      <c r="F1837">
        <f t="shared" si="228"/>
        <v>0</v>
      </c>
      <c r="G1837">
        <f>Weighting!$H$13</f>
        <v>0</v>
      </c>
      <c r="H1837">
        <f t="array" ref="H1837">FREQUENCY(IF('Data Transformation'!$B$4:$B$8425=B1827,'Data Transformation'!$G$4:$G$8425),'Bin Analysis'!$B1837)</f>
        <v>2073</v>
      </c>
      <c r="I1837">
        <f t="shared" si="229"/>
        <v>0</v>
      </c>
      <c r="J1837">
        <f t="shared" si="230"/>
        <v>0</v>
      </c>
      <c r="K1837">
        <f>J1837*Weighting!$W$13</f>
        <v>0</v>
      </c>
      <c r="M1837" s="14"/>
    </row>
    <row r="1838" spans="1:25" x14ac:dyDescent="0.25">
      <c r="A1838" s="32" t="str">
        <f>IF(Weighting!$P$14&gt;0,B1838,"")</f>
        <v/>
      </c>
      <c r="B1838" t="e">
        <f>Weighting!$C$14</f>
        <v>#DIV/0!</v>
      </c>
      <c r="C1838" t="e">
        <f>Weighting!$F$14</f>
        <v>#NUM!</v>
      </c>
      <c r="D1838" t="e">
        <f>IF(C1838=1,'Data Transformation'!$G$3+0.5*'Data Transformation'!$W$25,IF(C1839=1,D1839-'Data Transformation'!$W$25,FALSE))</f>
        <v>#NUM!</v>
      </c>
      <c r="E1838">
        <f t="array" ref="E1838">IF(ISLOGICAL(D1838),"",FREQUENCY(IF('Data Transformation'!$B$425:$B$8425='Bin Analysis'!$B1827,'Data Transformation'!$G$425:$G$8425),D1838))</f>
        <v>2001</v>
      </c>
      <c r="F1838">
        <f t="shared" si="228"/>
        <v>0</v>
      </c>
      <c r="G1838">
        <f>Weighting!$H$14</f>
        <v>0</v>
      </c>
      <c r="H1838">
        <f t="array" ref="H1838">FREQUENCY(IF('Data Transformation'!$B$4:$B$8425=B1827,'Data Transformation'!$G$4:$G$8425),'Bin Analysis'!$B1838)</f>
        <v>2073</v>
      </c>
      <c r="I1838">
        <f t="shared" si="229"/>
        <v>0</v>
      </c>
      <c r="J1838">
        <f t="shared" si="230"/>
        <v>0</v>
      </c>
      <c r="K1838">
        <f>J1838*Weighting!$W$14</f>
        <v>0</v>
      </c>
      <c r="M1838" s="14"/>
    </row>
    <row r="1839" spans="1:25" x14ac:dyDescent="0.25">
      <c r="A1839" s="32" t="str">
        <f>IF(Weighting!$P$15&gt;0,B1839,"")</f>
        <v/>
      </c>
      <c r="B1839" t="e">
        <f>Weighting!$C$15</f>
        <v>#DIV/0!</v>
      </c>
      <c r="C1839" t="e">
        <f>Weighting!$F$15</f>
        <v>#NUM!</v>
      </c>
      <c r="D1839" t="e">
        <f>IF(C1839=1,'Data Transformation'!$G$3+0.5*'Data Transformation'!$W$25,IF(C1840=1,D1840-'Data Transformation'!$W$25,FALSE))</f>
        <v>#NUM!</v>
      </c>
      <c r="E1839">
        <f t="array" ref="E1839">IF(ISLOGICAL(D1839),"",FREQUENCY(IF('Data Transformation'!$B$425:$B$8425='Bin Analysis'!$B1827,'Data Transformation'!$G$425:$G$8425),D1839))</f>
        <v>2001</v>
      </c>
      <c r="F1839">
        <f t="shared" si="228"/>
        <v>0</v>
      </c>
      <c r="G1839">
        <f>Weighting!$H$15</f>
        <v>0</v>
      </c>
      <c r="H1839">
        <f t="array" ref="H1839">FREQUENCY(IF('Data Transformation'!$B$4:$B$8425=B1827,'Data Transformation'!$G$4:$G$8425),'Bin Analysis'!$B1839)</f>
        <v>2073</v>
      </c>
      <c r="I1839">
        <f t="shared" si="229"/>
        <v>0</v>
      </c>
      <c r="J1839">
        <f t="shared" si="230"/>
        <v>0</v>
      </c>
      <c r="K1839">
        <f>J1839*Weighting!$W$15</f>
        <v>0</v>
      </c>
      <c r="M1839" s="14"/>
    </row>
    <row r="1840" spans="1:25" x14ac:dyDescent="0.25">
      <c r="A1840" s="32" t="str">
        <f>IF(Weighting!$P$16&gt;0,B1840,"")</f>
        <v/>
      </c>
      <c r="B1840" t="e">
        <f>Weighting!$C$16</f>
        <v>#DIV/0!</v>
      </c>
      <c r="C1840" t="e">
        <f>Weighting!$F$16</f>
        <v>#NUM!</v>
      </c>
      <c r="D1840" t="e">
        <f>IF(C1840=1,'Data Transformation'!$G$3+0.5*'Data Transformation'!$W$25,IF(C1841=1,D1841-'Data Transformation'!$W$25,FALSE))</f>
        <v>#NUM!</v>
      </c>
      <c r="E1840">
        <f t="array" ref="E1840">IF(ISLOGICAL(D1840),"",FREQUENCY(IF('Data Transformation'!$B$425:$B$8425='Bin Analysis'!$B1827,'Data Transformation'!$G$425:$G$8425),D1840))</f>
        <v>2001</v>
      </c>
      <c r="F1840">
        <f t="shared" si="228"/>
        <v>0</v>
      </c>
      <c r="G1840">
        <f>Weighting!$H$16</f>
        <v>0</v>
      </c>
      <c r="H1840">
        <f t="array" ref="H1840">FREQUENCY(IF('Data Transformation'!$B$4:$B$8425=B1827,'Data Transformation'!$G$4:$G$8425),'Bin Analysis'!$B1840)</f>
        <v>2073</v>
      </c>
      <c r="I1840">
        <f t="shared" si="229"/>
        <v>0</v>
      </c>
      <c r="J1840">
        <f t="shared" si="230"/>
        <v>0</v>
      </c>
      <c r="K1840">
        <f>J1840*Weighting!$W$16</f>
        <v>0</v>
      </c>
      <c r="M1840" s="14"/>
    </row>
    <row r="1841" spans="1:25" x14ac:dyDescent="0.25">
      <c r="A1841" s="32" t="str">
        <f>IF(Weighting!$P$17&gt;0,B1841,"")</f>
        <v/>
      </c>
      <c r="B1841" t="e">
        <f>Weighting!$C$17</f>
        <v>#DIV/0!</v>
      </c>
      <c r="C1841" t="e">
        <f>Weighting!$F$17</f>
        <v>#NUM!</v>
      </c>
      <c r="D1841" t="e">
        <f>IF(C1841=1,'Data Transformation'!$G$3+0.5*'Data Transformation'!$W$25,IF(C1842=1,D1842-'Data Transformation'!$W$25,FALSE))</f>
        <v>#NUM!</v>
      </c>
      <c r="E1841">
        <f t="array" ref="E1841">IF(ISLOGICAL(D1841),"",FREQUENCY(IF('Data Transformation'!$B$425:$B$8425='Bin Analysis'!$B1827,'Data Transformation'!$G$425:$G$8425),D1841))</f>
        <v>2001</v>
      </c>
      <c r="F1841">
        <f t="shared" si="228"/>
        <v>0</v>
      </c>
      <c r="G1841">
        <f>Weighting!$H$17</f>
        <v>0</v>
      </c>
      <c r="H1841">
        <f t="array" ref="H1841">FREQUENCY(IF('Data Transformation'!$B$4:$B$8425=B1827,'Data Transformation'!$G$4:$G$8425),'Bin Analysis'!$B1841)</f>
        <v>2073</v>
      </c>
      <c r="I1841">
        <f t="shared" si="229"/>
        <v>0</v>
      </c>
      <c r="J1841">
        <f t="shared" si="230"/>
        <v>0</v>
      </c>
      <c r="K1841">
        <f>J1841*Weighting!$W$17</f>
        <v>0</v>
      </c>
      <c r="M1841" s="14"/>
    </row>
    <row r="1842" spans="1:25" x14ac:dyDescent="0.25">
      <c r="A1842" s="32" t="str">
        <f>IF(Weighting!$P$18&gt;0,B1842,"")</f>
        <v/>
      </c>
      <c r="B1842" t="e">
        <f>Weighting!$C$18</f>
        <v>#DIV/0!</v>
      </c>
      <c r="C1842" t="e">
        <f>Weighting!$F$18</f>
        <v>#NUM!</v>
      </c>
      <c r="D1842" t="e">
        <f>IF(C1842=1,'Data Transformation'!$G$3+0.5*'Data Transformation'!$W$25,IF(C1843=1,D1843-'Data Transformation'!$W$25,FALSE))</f>
        <v>#NUM!</v>
      </c>
      <c r="E1842">
        <f t="array" ref="E1842">IF(ISLOGICAL(D1842),"",FREQUENCY(IF('Data Transformation'!$B$425:$B$8425='Bin Analysis'!$B1827,'Data Transformation'!$G$425:$G$8425),D1842))</f>
        <v>2001</v>
      </c>
      <c r="F1842">
        <f t="shared" si="228"/>
        <v>0</v>
      </c>
      <c r="G1842">
        <f>Weighting!$H$18</f>
        <v>0</v>
      </c>
      <c r="H1842">
        <f t="array" ref="H1842">FREQUENCY(IF('Data Transformation'!$B$4:$B$8425=B1827,'Data Transformation'!$G$4:$G$8425),'Bin Analysis'!$B1842)</f>
        <v>2073</v>
      </c>
      <c r="I1842">
        <f t="shared" si="229"/>
        <v>0</v>
      </c>
      <c r="J1842">
        <f t="shared" si="230"/>
        <v>0</v>
      </c>
      <c r="K1842">
        <f>J1842*Weighting!$W$18</f>
        <v>0</v>
      </c>
      <c r="M1842" s="14"/>
    </row>
    <row r="1843" spans="1:25" x14ac:dyDescent="0.25">
      <c r="A1843" s="32" t="str">
        <f>IF(Weighting!$P$19&gt;0,B1843,"")</f>
        <v/>
      </c>
      <c r="B1843" t="e">
        <f>Weighting!$C$19</f>
        <v>#DIV/0!</v>
      </c>
      <c r="C1843" t="e">
        <f>Weighting!$F$19</f>
        <v>#NUM!</v>
      </c>
      <c r="D1843" t="e">
        <f>IF(C1843=1,'Data Transformation'!$G$3+0.5*'Data Transformation'!$W$25,IF(C1844=1,D1844-'Data Transformation'!$W$25,FALSE))</f>
        <v>#NUM!</v>
      </c>
      <c r="E1843">
        <f t="array" ref="E1843">IF(ISLOGICAL(D1843),"",FREQUENCY(IF('Data Transformation'!$B$425:$B$8425='Bin Analysis'!$B1827,'Data Transformation'!$G$425:$G$8425),D1843))</f>
        <v>2001</v>
      </c>
      <c r="F1843">
        <f t="shared" si="228"/>
        <v>0</v>
      </c>
      <c r="G1843">
        <f>Weighting!$H$19</f>
        <v>0</v>
      </c>
      <c r="H1843">
        <f t="array" ref="H1843">FREQUENCY(IF('Data Transformation'!$B$4:$B$8425=B1827,'Data Transformation'!$G$4:$G$8425),'Bin Analysis'!$B1843)</f>
        <v>2073</v>
      </c>
      <c r="I1843">
        <f t="shared" si="229"/>
        <v>0</v>
      </c>
      <c r="J1843">
        <f t="shared" si="230"/>
        <v>0</v>
      </c>
      <c r="K1843">
        <f>J1843*Weighting!$W$19</f>
        <v>0</v>
      </c>
      <c r="M1843" s="14"/>
    </row>
    <row r="1844" spans="1:25" x14ac:dyDescent="0.25">
      <c r="A1844" s="32" t="str">
        <f>IF(Weighting!$P$20&gt;0,B1844,"")</f>
        <v/>
      </c>
      <c r="B1844" t="e">
        <f>Weighting!$C$20</f>
        <v>#DIV/0!</v>
      </c>
      <c r="C1844" t="e">
        <f>Weighting!$F$20</f>
        <v>#NUM!</v>
      </c>
      <c r="D1844" t="e">
        <f>IF(C1844=1,'Data Transformation'!$G$3+0.5*'Data Transformation'!$W$25,IF(C1845=1,D1845-'Data Transformation'!$W$25,FALSE))</f>
        <v>#NUM!</v>
      </c>
      <c r="E1844">
        <f t="array" ref="E1844">IF(ISLOGICAL(D1844),"",FREQUENCY(IF('Data Transformation'!$B$425:$B$8425='Bin Analysis'!$B1827,'Data Transformation'!$G$425:$G$8425),D1844))</f>
        <v>2001</v>
      </c>
      <c r="F1844">
        <f t="shared" si="228"/>
        <v>0</v>
      </c>
      <c r="G1844">
        <f>Weighting!$H$20</f>
        <v>0</v>
      </c>
      <c r="H1844">
        <f t="array" ref="H1844">FREQUENCY(IF('Data Transformation'!$B$4:$B$8425=B1827,'Data Transformation'!$G$4:$G$8425),'Bin Analysis'!$B1844)</f>
        <v>2073</v>
      </c>
      <c r="I1844">
        <f t="shared" si="229"/>
        <v>0</v>
      </c>
      <c r="J1844">
        <f t="shared" si="230"/>
        <v>0</v>
      </c>
      <c r="K1844">
        <f>J1844*Weighting!$W$20</f>
        <v>0</v>
      </c>
      <c r="M1844" s="14"/>
    </row>
    <row r="1845" spans="1:25" x14ac:dyDescent="0.25">
      <c r="A1845" s="32" t="str">
        <f>IF(Weighting!$P$21&gt;0,B1845,"")</f>
        <v/>
      </c>
      <c r="B1845" t="e">
        <f>Weighting!$C$21</f>
        <v>#DIV/0!</v>
      </c>
      <c r="C1845" t="e">
        <f>Weighting!$F$21</f>
        <v>#NUM!</v>
      </c>
      <c r="D1845" t="e">
        <f>IF(C1845=1,'Data Transformation'!$G$3+0.5*'Data Transformation'!$W$25,IF(C1846=1,D1846-'Data Transformation'!$W$25,FALSE))</f>
        <v>#NUM!</v>
      </c>
      <c r="E1845">
        <f t="array" ref="E1845">IF(ISLOGICAL(D1845),"",FREQUENCY(IF('Data Transformation'!$B$425:$B$8425='Bin Analysis'!$B1827,'Data Transformation'!$G$425:$G$8425),D1845))</f>
        <v>2001</v>
      </c>
      <c r="F1845">
        <f t="shared" si="228"/>
        <v>0</v>
      </c>
      <c r="G1845">
        <f>Weighting!$H$21</f>
        <v>0</v>
      </c>
      <c r="H1845">
        <f t="array" ref="H1845">FREQUENCY(IF('Data Transformation'!$B$4:$B$8425=B1827,'Data Transformation'!$G$4:$G$8425),'Bin Analysis'!$B1845)</f>
        <v>2073</v>
      </c>
      <c r="I1845">
        <f t="shared" si="229"/>
        <v>0</v>
      </c>
      <c r="J1845">
        <f t="shared" si="230"/>
        <v>0</v>
      </c>
      <c r="K1845">
        <f>J1845*Weighting!$W$21</f>
        <v>0</v>
      </c>
      <c r="M1845" s="14"/>
    </row>
    <row r="1846" spans="1:25" x14ac:dyDescent="0.25">
      <c r="A1846" s="32" t="str">
        <f>IF(Weighting!$P$22&gt;0,B1846,"")</f>
        <v/>
      </c>
      <c r="B1846" t="e">
        <f>Weighting!$C$22</f>
        <v>#DIV/0!</v>
      </c>
      <c r="C1846" t="e">
        <f>Weighting!$F$22</f>
        <v>#NUM!</v>
      </c>
      <c r="D1846" t="e">
        <f>IF(C1846=1,'Data Transformation'!$G$3+0.5*'Data Transformation'!$W$25,IF(C1847=1,D1847-'Data Transformation'!$W$25,FALSE))</f>
        <v>#NUM!</v>
      </c>
      <c r="E1846">
        <f t="array" ref="E1846">IF(ISLOGICAL(D1846),"",FREQUENCY(IF('Data Transformation'!$B$425:$B$8425='Bin Analysis'!$B1827,'Data Transformation'!$G$425:$G$8425),D1846))</f>
        <v>2001</v>
      </c>
      <c r="F1846">
        <f t="shared" si="228"/>
        <v>0</v>
      </c>
      <c r="G1846">
        <f>Weighting!$H$22</f>
        <v>0</v>
      </c>
      <c r="H1846">
        <f t="array" ref="H1846">FREQUENCY(IF('Data Transformation'!$B$4:$B$8425=B1827,'Data Transformation'!$G$4:$G$8425),'Bin Analysis'!$B1846)</f>
        <v>2073</v>
      </c>
      <c r="I1846">
        <f t="shared" si="229"/>
        <v>0</v>
      </c>
      <c r="J1846">
        <f t="shared" si="230"/>
        <v>0</v>
      </c>
      <c r="K1846">
        <f>J1846*Weighting!$W$22</f>
        <v>0</v>
      </c>
      <c r="M1846" s="14"/>
    </row>
    <row r="1847" spans="1:25" x14ac:dyDescent="0.25">
      <c r="A1847" s="32" t="str">
        <f>IF(Weighting!$P$23&gt;0,B1847,"")</f>
        <v/>
      </c>
      <c r="B1847" t="e">
        <f>Weighting!$C$23</f>
        <v>#DIV/0!</v>
      </c>
      <c r="C1847" t="e">
        <f>Weighting!$F$23</f>
        <v>#NUM!</v>
      </c>
      <c r="D1847" t="e">
        <f>IF(C1847=1,'Data Transformation'!$G$3+0.5*'Data Transformation'!$W$25,IF(C1848=1,D1848-'Data Transformation'!$W$25,FALSE))</f>
        <v>#NUM!</v>
      </c>
      <c r="E1847">
        <f t="array" ref="E1847">IF(ISLOGICAL(D1847),"",FREQUENCY(IF('Data Transformation'!$B$425:$B$8425='Bin Analysis'!$B1827,'Data Transformation'!$G$425:$G$8425),D1847))</f>
        <v>2001</v>
      </c>
      <c r="F1847">
        <f t="shared" si="228"/>
        <v>0</v>
      </c>
      <c r="G1847">
        <f>Weighting!$H$23</f>
        <v>0</v>
      </c>
      <c r="H1847">
        <f t="array" ref="H1847">FREQUENCY(IF('Data Transformation'!$B$4:$B$8425=B1827,'Data Transformation'!$G$4:$G$8425),'Bin Analysis'!$B1847)</f>
        <v>2073</v>
      </c>
      <c r="I1847">
        <f t="shared" si="229"/>
        <v>0</v>
      </c>
      <c r="J1847">
        <f t="shared" si="230"/>
        <v>0</v>
      </c>
      <c r="K1847">
        <f>J1847*Weighting!$W$23</f>
        <v>0</v>
      </c>
      <c r="M1847" s="14"/>
    </row>
    <row r="1848" spans="1:25" x14ac:dyDescent="0.25">
      <c r="A1848" s="32" t="str">
        <f>IF(Weighting!$P$24&gt;0,B1848,"")</f>
        <v/>
      </c>
      <c r="B1848" t="e">
        <f>Weighting!$C$24</f>
        <v>#DIV/0!</v>
      </c>
      <c r="C1848" t="e">
        <f>Weighting!$F$24</f>
        <v>#NUM!</v>
      </c>
      <c r="D1848" t="e">
        <f>IF(C1848=1,'Data Transformation'!$G$3+0.5*'Data Transformation'!$W$25,IF(C1849=1,D1849-'Data Transformation'!$W$25,FALSE))</f>
        <v>#NUM!</v>
      </c>
      <c r="E1848">
        <f t="array" ref="E1848">IF(ISLOGICAL(D1848),"",FREQUENCY(IF('Data Transformation'!$B$425:$B$8425='Bin Analysis'!$B1827,'Data Transformation'!$G$425:$G$8425),D1848))</f>
        <v>2001</v>
      </c>
      <c r="F1848">
        <f t="shared" si="228"/>
        <v>0</v>
      </c>
      <c r="G1848">
        <f>Weighting!$H$24</f>
        <v>0</v>
      </c>
      <c r="H1848">
        <f t="array" ref="H1848">FREQUENCY(IF('Data Transformation'!$B$4:$B$8425=B1827,'Data Transformation'!$G$4:$G$8425),'Bin Analysis'!$B1848)</f>
        <v>2073</v>
      </c>
      <c r="I1848">
        <f t="shared" si="229"/>
        <v>0</v>
      </c>
      <c r="J1848">
        <f t="shared" si="230"/>
        <v>0</v>
      </c>
      <c r="K1848">
        <f>J1848*Weighting!$W$24</f>
        <v>0</v>
      </c>
      <c r="M1848" s="14"/>
    </row>
    <row r="1849" spans="1:25" x14ac:dyDescent="0.25">
      <c r="A1849" s="32" t="str">
        <f>IF(Weighting!$P$25&gt;0,B1849,"")</f>
        <v/>
      </c>
      <c r="B1849" t="e">
        <f>Weighting!$C$25</f>
        <v>#DIV/0!</v>
      </c>
      <c r="C1849" t="e">
        <f>Weighting!$F$25</f>
        <v>#NUM!</v>
      </c>
      <c r="D1849" t="e">
        <f>IF(C1849=1,'Data Transformation'!$G$3+0.5*'Data Transformation'!$W$25,IF(C1850=1,D1850-'Data Transformation'!$W$25,FALSE))</f>
        <v>#NUM!</v>
      </c>
      <c r="E1849">
        <f t="array" ref="E1849">IF(ISLOGICAL(D1849),"",FREQUENCY(IF('Data Transformation'!$B$425:$B$8425='Bin Analysis'!$B1827,'Data Transformation'!$G$425:$G$8425),D1849))</f>
        <v>2001</v>
      </c>
      <c r="F1849">
        <f t="shared" si="228"/>
        <v>0</v>
      </c>
      <c r="G1849">
        <f>Weighting!$H$25</f>
        <v>0</v>
      </c>
      <c r="H1849">
        <f t="array" ref="H1849">FREQUENCY(IF('Data Transformation'!$B$4:$B$8425=B1827,'Data Transformation'!$G$4:$G$8425),'Bin Analysis'!$B1849)</f>
        <v>2073</v>
      </c>
      <c r="I1849">
        <f t="shared" si="229"/>
        <v>0</v>
      </c>
      <c r="J1849">
        <f t="shared" si="230"/>
        <v>0</v>
      </c>
      <c r="K1849">
        <f>J1849*Weighting!$W$25</f>
        <v>0</v>
      </c>
      <c r="M1849" s="14"/>
    </row>
    <row r="1850" spans="1:25" x14ac:dyDescent="0.25">
      <c r="O1850"/>
      <c r="P1850"/>
      <c r="Q1850"/>
      <c r="R1850"/>
    </row>
    <row r="1851" spans="1:25" ht="23.25" x14ac:dyDescent="0.35">
      <c r="A1851" s="21" t="s">
        <v>0</v>
      </c>
      <c r="B1851" s="21" t="str">
        <f>IFERROR(VLOOKUP(C1851,'Data Transformation'!$L$6:$M$426,2,FALSE),"")</f>
        <v/>
      </c>
      <c r="C1851" s="21">
        <f>C1827+1</f>
        <v>77</v>
      </c>
      <c r="D1851" s="21"/>
      <c r="E1851" s="21"/>
      <c r="F1851" s="21"/>
      <c r="G1851" s="21"/>
      <c r="H1851" s="22"/>
      <c r="I1851" s="22"/>
      <c r="J1851" s="22"/>
      <c r="K1851" s="21"/>
      <c r="L1851" s="21" t="str">
        <f>B1851</f>
        <v/>
      </c>
      <c r="M1851" s="23" t="e">
        <f>INDEX('Data Transformation'!$O$4:$O$424,MATCH($B1851,'Data Transformation'!$M$4:$M$424,0),MATCH($M$2,'Data Transformation'!$O$3,0))</f>
        <v>#N/A</v>
      </c>
      <c r="N1851" s="27" t="e">
        <f>IF('Input and Summary Results'!$J$16="minimum",'Bin Analysis'!X1852/(M1851-1),'Bin Analysis'!Y1851/('Bin Analysis'!M1851-1))</f>
        <v>#N/A</v>
      </c>
      <c r="O1851" s="27" t="e">
        <f>IF(M1851=FALSE,NA(),(VLOOKUP(1,C1854:K1873,4,FALSE))/(M1851-1))</f>
        <v>#N/A</v>
      </c>
      <c r="P1851" s="27" t="e">
        <f>IF(M1851=FALSE,NA(),SUM(J1854:J1873)/Weighting!$S$5)</f>
        <v>#N/A</v>
      </c>
      <c r="Q1851" s="27" t="e">
        <f>IF(M1851=FALSE,NA(),SUM(K1854:K1873)/Weighting!$S$6)</f>
        <v>#N/A</v>
      </c>
      <c r="R1851" s="27" t="e">
        <f>IF(M1851=FALSE,NA(),(VLOOKUP(1,G1854:K1873,3,FALSE))/(M1851-1))</f>
        <v>#N/A</v>
      </c>
      <c r="S1851" s="22" t="e">
        <f>IF(M1851=FALSE,NA(),IF(SUM(J1854:J1873)=2,"yes","no"))</f>
        <v>#N/A</v>
      </c>
      <c r="X1851" s="2" cm="2">
        <f t="array" ref="X1851:X1852">FREQUENCY(IF('Data Transformation'!$B$425:$B$6424='Bin Analysis'!L1851,'Data Transformation'!$G$425:$G$6424),'Data Transformation'!$U$11)</f>
        <v>0</v>
      </c>
      <c r="Y1851" s="2" cm="2">
        <f t="array" ref="Y1851:Y1852">FREQUENCY(IF('Data Transformation'!$B$425:$B$6424='Bin Analysis'!L1851,'Data Transformation'!$G$425:$G$6424),'Data Transformation'!$U$12)</f>
        <v>0</v>
      </c>
    </row>
    <row r="1852" spans="1:25" x14ac:dyDescent="0.25">
      <c r="A1852" s="14" t="s">
        <v>67</v>
      </c>
      <c r="B1852" t="s">
        <v>47</v>
      </c>
      <c r="C1852" t="s">
        <v>5</v>
      </c>
      <c r="D1852" t="s">
        <v>98</v>
      </c>
      <c r="E1852" t="s">
        <v>99</v>
      </c>
      <c r="F1852" t="s">
        <v>100</v>
      </c>
      <c r="G1852" t="s">
        <v>69</v>
      </c>
      <c r="H1852" t="s">
        <v>31</v>
      </c>
      <c r="I1852" t="s">
        <v>32</v>
      </c>
      <c r="J1852" t="s">
        <v>46</v>
      </c>
      <c r="K1852" s="14" t="s">
        <v>45</v>
      </c>
      <c r="M1852" s="14"/>
      <c r="X1852" s="2">
        <v>0</v>
      </c>
      <c r="Y1852" s="2">
        <v>0</v>
      </c>
    </row>
    <row r="1853" spans="1:25" x14ac:dyDescent="0.25">
      <c r="A1853" s="32"/>
      <c r="D1853" t="e">
        <f>IF(C1853=1,'Data Transformation'!$G$3+0.5*'Data Transformation'!$W$25,IF(C1854=1,D1854-'Data Transformation'!$W$25,FALSE))</f>
        <v>#NUM!</v>
      </c>
      <c r="E1853">
        <f t="array" ref="E1853">IF(ISLOGICAL(D1853),"",FREQUENCY(IF('Data Transformation'!$B$425:$B$8425='Bin Analysis'!$B1851,'Data Transformation'!$G$425:$G$8425),D1853))</f>
        <v>2001</v>
      </c>
      <c r="F1853" t="e">
        <f>IF(ISLOGICAL(D1853),"",E1853-E1852)</f>
        <v>#VALUE!</v>
      </c>
      <c r="M1853" s="14"/>
    </row>
    <row r="1854" spans="1:25" x14ac:dyDescent="0.25">
      <c r="A1854" s="32" t="e">
        <f>IF(Weighting!$P$6&gt;0,B1854,"")</f>
        <v>#NUM!</v>
      </c>
      <c r="B1854" t="e">
        <f>Weighting!$C$6</f>
        <v>#DIV/0!</v>
      </c>
      <c r="C1854" t="e">
        <f>Weighting!$F$6</f>
        <v>#NUM!</v>
      </c>
      <c r="D1854" t="e">
        <f>IF(C1854=1,'Data Transformation'!$G$3+0.5*'Data Transformation'!$W$25,IF(C1855=1,D1855-'Data Transformation'!$W$25,FALSE))</f>
        <v>#NUM!</v>
      </c>
      <c r="E1854">
        <f t="array" ref="E1854">IF(ISLOGICAL(D1854),"",FREQUENCY(IF('Data Transformation'!$B$425:$B$8425='Bin Analysis'!$B1851,'Data Transformation'!$G$425:$G$8425),D1854))</f>
        <v>2001</v>
      </c>
      <c r="F1854">
        <f>IF(ISLOGICAL(D1854),"",E1854-E1853)</f>
        <v>0</v>
      </c>
      <c r="G1854">
        <f>Weighting!$H$6</f>
        <v>1</v>
      </c>
      <c r="H1854">
        <f t="array" ref="H1854">FREQUENCY(IF('Data Transformation'!$B$4:$B$8425=B1851,'Data Transformation'!$G$4:$G$8425),'Bin Analysis'!$B1854)</f>
        <v>2073</v>
      </c>
      <c r="I1854">
        <f>H1854-H1853</f>
        <v>2073</v>
      </c>
      <c r="J1854">
        <f>IF(I1854=0,0,1)</f>
        <v>1</v>
      </c>
      <c r="K1854" t="e">
        <f>J1854*Weighting!$W$6</f>
        <v>#NUM!</v>
      </c>
      <c r="M1854" s="14"/>
    </row>
    <row r="1855" spans="1:25" x14ac:dyDescent="0.25">
      <c r="A1855" s="32" t="str">
        <f>IF(Weighting!$P$7&gt;0,B1855,"")</f>
        <v/>
      </c>
      <c r="B1855" t="e">
        <f>Weighting!$C$7</f>
        <v>#DIV/0!</v>
      </c>
      <c r="C1855" t="e">
        <f>Weighting!$F$7</f>
        <v>#NUM!</v>
      </c>
      <c r="D1855" t="e">
        <f>IF(C1855=1,'Data Transformation'!$G$3+0.5*'Data Transformation'!$W$25,IF(C1856=1,D1856-'Data Transformation'!$W$25,FALSE))</f>
        <v>#NUM!</v>
      </c>
      <c r="E1855">
        <f t="array" ref="E1855">IF(ISLOGICAL(D1855),"",FREQUENCY(IF('Data Transformation'!$B$425:$B$8425='Bin Analysis'!$B1851,'Data Transformation'!$G$425:$G$8425),D1855))</f>
        <v>2001</v>
      </c>
      <c r="F1855">
        <f t="shared" ref="F1855:F1873" si="231">IF(ISLOGICAL(D1855),"",E1855-E1854)</f>
        <v>0</v>
      </c>
      <c r="G1855">
        <f>Weighting!$H$7</f>
        <v>0</v>
      </c>
      <c r="H1855">
        <f t="array" ref="H1855">FREQUENCY(IF('Data Transformation'!$B$4:$B$8425=B1851,'Data Transformation'!$G$4:$G$8425),'Bin Analysis'!$B1855)</f>
        <v>2073</v>
      </c>
      <c r="I1855">
        <f t="shared" ref="I1855:I1873" si="232">H1855-H1854</f>
        <v>0</v>
      </c>
      <c r="J1855">
        <f>IF(I1855=0,0,1)</f>
        <v>0</v>
      </c>
      <c r="K1855">
        <f>J1855*Weighting!$W$7</f>
        <v>0</v>
      </c>
      <c r="M1855" s="14"/>
    </row>
    <row r="1856" spans="1:25" x14ac:dyDescent="0.25">
      <c r="A1856" s="32" t="str">
        <f>IF(Weighting!$P$8&gt;0,B1856,"")</f>
        <v/>
      </c>
      <c r="B1856" t="e">
        <f>Weighting!$C$8</f>
        <v>#DIV/0!</v>
      </c>
      <c r="C1856" t="e">
        <f>Weighting!$F$8</f>
        <v>#NUM!</v>
      </c>
      <c r="D1856" t="e">
        <f>IF(C1856=1,'Data Transformation'!$G$3+0.5*'Data Transformation'!$W$25,IF(C1857=1,D1857-'Data Transformation'!$W$25,FALSE))</f>
        <v>#NUM!</v>
      </c>
      <c r="E1856">
        <f t="array" ref="E1856">IF(ISLOGICAL(D1856),"",FREQUENCY(IF('Data Transformation'!$B$425:$B$8425='Bin Analysis'!$B1851,'Data Transformation'!$G$425:$G$8425),D1856))</f>
        <v>2001</v>
      </c>
      <c r="F1856">
        <f t="shared" si="231"/>
        <v>0</v>
      </c>
      <c r="G1856">
        <f>Weighting!$H$8</f>
        <v>0</v>
      </c>
      <c r="H1856">
        <f t="array" ref="H1856">FREQUENCY(IF('Data Transformation'!$B$4:$B$8425=B1851,'Data Transformation'!$G$4:$G$8425),'Bin Analysis'!$B1856)</f>
        <v>2073</v>
      </c>
      <c r="I1856">
        <f t="shared" si="232"/>
        <v>0</v>
      </c>
      <c r="J1856">
        <f t="shared" ref="J1856:J1873" si="233">IF(I1856=0,0,1)</f>
        <v>0</v>
      </c>
      <c r="K1856">
        <f>J1856*Weighting!$W$8</f>
        <v>0</v>
      </c>
      <c r="M1856" s="14"/>
    </row>
    <row r="1857" spans="1:13" x14ac:dyDescent="0.25">
      <c r="A1857" s="32" t="str">
        <f>IF(Weighting!$P$9&gt;0,B1857,"")</f>
        <v/>
      </c>
      <c r="B1857" s="50" t="e">
        <f>Weighting!$C$9</f>
        <v>#DIV/0!</v>
      </c>
      <c r="C1857" t="e">
        <f>Weighting!$F$9</f>
        <v>#NUM!</v>
      </c>
      <c r="D1857" t="e">
        <f>IF(C1857=1,'Data Transformation'!$G$3+0.5*'Data Transformation'!$W$25,IF(C1858=1,D1858-'Data Transformation'!$W$25,FALSE))</f>
        <v>#NUM!</v>
      </c>
      <c r="E1857">
        <f t="array" ref="E1857">IF(ISLOGICAL(D1857),"",FREQUENCY(IF('Data Transformation'!$B$425:$B$8425='Bin Analysis'!$B1851,'Data Transformation'!$G$425:$G$8425),D1857))</f>
        <v>2001</v>
      </c>
      <c r="F1857">
        <f t="shared" si="231"/>
        <v>0</v>
      </c>
      <c r="G1857">
        <f>Weighting!$H$9</f>
        <v>0</v>
      </c>
      <c r="H1857">
        <f t="array" ref="H1857">FREQUENCY(IF('Data Transformation'!$B$4:$B$8425=B1851,'Data Transformation'!$G$4:$G$8425),'Bin Analysis'!$B1857)</f>
        <v>2073</v>
      </c>
      <c r="I1857">
        <f t="shared" si="232"/>
        <v>0</v>
      </c>
      <c r="J1857">
        <f t="shared" si="233"/>
        <v>0</v>
      </c>
      <c r="K1857">
        <f>J1857*Weighting!$W$9</f>
        <v>0</v>
      </c>
      <c r="M1857" s="14"/>
    </row>
    <row r="1858" spans="1:13" x14ac:dyDescent="0.25">
      <c r="A1858" s="32" t="str">
        <f>IF(Weighting!$P$10&gt;0,B1858,"")</f>
        <v/>
      </c>
      <c r="B1858" t="e">
        <f>Weighting!$C$10</f>
        <v>#DIV/0!</v>
      </c>
      <c r="C1858" t="e">
        <f>Weighting!$F$10</f>
        <v>#NUM!</v>
      </c>
      <c r="D1858" t="e">
        <f>IF(C1858=1,'Data Transformation'!$G$3+0.5*'Data Transformation'!$W$25,IF(C1859=1,D1859-'Data Transformation'!$W$25,FALSE))</f>
        <v>#NUM!</v>
      </c>
      <c r="E1858">
        <f t="array" ref="E1858">IF(ISLOGICAL(D1858),"",FREQUENCY(IF('Data Transformation'!$B$425:$B$8425='Bin Analysis'!$B1851,'Data Transformation'!$G$425:$G$8425),D1858))</f>
        <v>2001</v>
      </c>
      <c r="F1858">
        <f t="shared" si="231"/>
        <v>0</v>
      </c>
      <c r="G1858">
        <f>Weighting!$H$10</f>
        <v>0</v>
      </c>
      <c r="H1858">
        <f t="array" ref="H1858">FREQUENCY(IF('Data Transformation'!$B$4:$B$8425=B1851,'Data Transformation'!$G$4:$G$8425),'Bin Analysis'!$B1858)</f>
        <v>2073</v>
      </c>
      <c r="I1858">
        <f t="shared" si="232"/>
        <v>0</v>
      </c>
      <c r="J1858">
        <f t="shared" si="233"/>
        <v>0</v>
      </c>
      <c r="K1858">
        <f>J1858*Weighting!$W$10</f>
        <v>0</v>
      </c>
      <c r="M1858" s="14"/>
    </row>
    <row r="1859" spans="1:13" x14ac:dyDescent="0.25">
      <c r="A1859" s="32" t="str">
        <f>IF(Weighting!$P$11&gt;0,B1859,"")</f>
        <v/>
      </c>
      <c r="B1859" t="e">
        <f>Weighting!$C$11</f>
        <v>#DIV/0!</v>
      </c>
      <c r="C1859" t="e">
        <f>Weighting!$F$11</f>
        <v>#NUM!</v>
      </c>
      <c r="D1859" t="e">
        <f>IF(C1859=1,'Data Transformation'!$G$3+0.5*'Data Transformation'!$W$25,IF(C1860=1,D1860-'Data Transformation'!$W$25,FALSE))</f>
        <v>#NUM!</v>
      </c>
      <c r="E1859">
        <f t="array" ref="E1859">IF(ISLOGICAL(D1859),"",FREQUENCY(IF('Data Transformation'!$B$425:$B$8425='Bin Analysis'!$B1851,'Data Transformation'!$G$425:$G$8425),D1859))</f>
        <v>2001</v>
      </c>
      <c r="F1859">
        <f t="shared" si="231"/>
        <v>0</v>
      </c>
      <c r="G1859">
        <f>Weighting!$H$11</f>
        <v>0</v>
      </c>
      <c r="H1859">
        <f t="array" ref="H1859">FREQUENCY(IF('Data Transformation'!$B$4:$B$8425=B1851,'Data Transformation'!$G$4:$G$8425),'Bin Analysis'!$B1859)</f>
        <v>2073</v>
      </c>
      <c r="I1859">
        <f t="shared" si="232"/>
        <v>0</v>
      </c>
      <c r="J1859">
        <f t="shared" si="233"/>
        <v>0</v>
      </c>
      <c r="K1859">
        <f>J1859*Weighting!$W$11</f>
        <v>0</v>
      </c>
      <c r="M1859" s="14"/>
    </row>
    <row r="1860" spans="1:13" x14ac:dyDescent="0.25">
      <c r="A1860" s="32" t="str">
        <f>IF(Weighting!$P$12&gt;0,B1860,"")</f>
        <v/>
      </c>
      <c r="B1860" t="e">
        <f>Weighting!$C$12</f>
        <v>#DIV/0!</v>
      </c>
      <c r="C1860" t="e">
        <f>Weighting!$F$12</f>
        <v>#NUM!</v>
      </c>
      <c r="D1860" t="e">
        <f>IF(C1860=1,'Data Transformation'!$G$3+0.5*'Data Transformation'!$W$25,IF(C1861=1,D1861-'Data Transformation'!$W$25,FALSE))</f>
        <v>#NUM!</v>
      </c>
      <c r="E1860">
        <f t="array" ref="E1860">IF(ISLOGICAL(D1860),"",FREQUENCY(IF('Data Transformation'!$B$425:$B$8425='Bin Analysis'!$B1851,'Data Transformation'!$G$425:$G$8425),D1860))</f>
        <v>2001</v>
      </c>
      <c r="F1860">
        <f t="shared" si="231"/>
        <v>0</v>
      </c>
      <c r="G1860">
        <f>Weighting!$H$12</f>
        <v>0</v>
      </c>
      <c r="H1860">
        <f t="array" ref="H1860">FREQUENCY(IF('Data Transformation'!$B$4:$B$8425=B1851,'Data Transformation'!$G$4:$G$8425),'Bin Analysis'!$B1860)</f>
        <v>2073</v>
      </c>
      <c r="I1860">
        <f t="shared" si="232"/>
        <v>0</v>
      </c>
      <c r="J1860">
        <f t="shared" si="233"/>
        <v>0</v>
      </c>
      <c r="K1860">
        <f>J1860*Weighting!$W$12</f>
        <v>0</v>
      </c>
      <c r="M1860" s="14"/>
    </row>
    <row r="1861" spans="1:13" x14ac:dyDescent="0.25">
      <c r="A1861" s="32" t="str">
        <f>IF(Weighting!$P$13&gt;0,B1861,"")</f>
        <v/>
      </c>
      <c r="B1861" t="e">
        <f>Weighting!$C$13</f>
        <v>#DIV/0!</v>
      </c>
      <c r="C1861" t="e">
        <f>Weighting!$F$13</f>
        <v>#NUM!</v>
      </c>
      <c r="D1861" t="e">
        <f>IF(C1861=1,'Data Transformation'!$G$3+0.5*'Data Transformation'!$W$25,IF(C1862=1,D1862-'Data Transformation'!$W$25,FALSE))</f>
        <v>#NUM!</v>
      </c>
      <c r="E1861">
        <f t="array" ref="E1861">IF(ISLOGICAL(D1861),"",FREQUENCY(IF('Data Transformation'!$B$425:$B$8425='Bin Analysis'!$B1851,'Data Transformation'!$G$425:$G$8425),D1861))</f>
        <v>2001</v>
      </c>
      <c r="F1861">
        <f t="shared" si="231"/>
        <v>0</v>
      </c>
      <c r="G1861">
        <f>Weighting!$H$13</f>
        <v>0</v>
      </c>
      <c r="H1861">
        <f t="array" ref="H1861">FREQUENCY(IF('Data Transformation'!$B$4:$B$8425=B1851,'Data Transformation'!$G$4:$G$8425),'Bin Analysis'!$B1861)</f>
        <v>2073</v>
      </c>
      <c r="I1861">
        <f t="shared" si="232"/>
        <v>0</v>
      </c>
      <c r="J1861">
        <f t="shared" si="233"/>
        <v>0</v>
      </c>
      <c r="K1861">
        <f>J1861*Weighting!$W$13</f>
        <v>0</v>
      </c>
      <c r="M1861" s="14"/>
    </row>
    <row r="1862" spans="1:13" x14ac:dyDescent="0.25">
      <c r="A1862" s="32" t="str">
        <f>IF(Weighting!$P$14&gt;0,B1862,"")</f>
        <v/>
      </c>
      <c r="B1862" t="e">
        <f>Weighting!$C$14</f>
        <v>#DIV/0!</v>
      </c>
      <c r="C1862" t="e">
        <f>Weighting!$F$14</f>
        <v>#NUM!</v>
      </c>
      <c r="D1862" t="e">
        <f>IF(C1862=1,'Data Transformation'!$G$3+0.5*'Data Transformation'!$W$25,IF(C1863=1,D1863-'Data Transformation'!$W$25,FALSE))</f>
        <v>#NUM!</v>
      </c>
      <c r="E1862">
        <f t="array" ref="E1862">IF(ISLOGICAL(D1862),"",FREQUENCY(IF('Data Transformation'!$B$425:$B$8425='Bin Analysis'!$B1851,'Data Transformation'!$G$425:$G$8425),D1862))</f>
        <v>2001</v>
      </c>
      <c r="F1862">
        <f t="shared" si="231"/>
        <v>0</v>
      </c>
      <c r="G1862">
        <f>Weighting!$H$14</f>
        <v>0</v>
      </c>
      <c r="H1862">
        <f t="array" ref="H1862">FREQUENCY(IF('Data Transformation'!$B$4:$B$8425=B1851,'Data Transformation'!$G$4:$G$8425),'Bin Analysis'!$B1862)</f>
        <v>2073</v>
      </c>
      <c r="I1862">
        <f t="shared" si="232"/>
        <v>0</v>
      </c>
      <c r="J1862">
        <f t="shared" si="233"/>
        <v>0</v>
      </c>
      <c r="K1862">
        <f>J1862*Weighting!$W$14</f>
        <v>0</v>
      </c>
      <c r="M1862" s="14"/>
    </row>
    <row r="1863" spans="1:13" x14ac:dyDescent="0.25">
      <c r="A1863" s="32" t="str">
        <f>IF(Weighting!$P$15&gt;0,B1863,"")</f>
        <v/>
      </c>
      <c r="B1863" t="e">
        <f>Weighting!$C$15</f>
        <v>#DIV/0!</v>
      </c>
      <c r="C1863" t="e">
        <f>Weighting!$F$15</f>
        <v>#NUM!</v>
      </c>
      <c r="D1863" t="e">
        <f>IF(C1863=1,'Data Transformation'!$G$3+0.5*'Data Transformation'!$W$25,IF(C1864=1,D1864-'Data Transformation'!$W$25,FALSE))</f>
        <v>#NUM!</v>
      </c>
      <c r="E1863">
        <f t="array" ref="E1863">IF(ISLOGICAL(D1863),"",FREQUENCY(IF('Data Transformation'!$B$425:$B$8425='Bin Analysis'!$B1851,'Data Transformation'!$G$425:$G$8425),D1863))</f>
        <v>2001</v>
      </c>
      <c r="F1863">
        <f t="shared" si="231"/>
        <v>0</v>
      </c>
      <c r="G1863">
        <f>Weighting!$H$15</f>
        <v>0</v>
      </c>
      <c r="H1863">
        <f t="array" ref="H1863">FREQUENCY(IF('Data Transformation'!$B$4:$B$8425=B1851,'Data Transformation'!$G$4:$G$8425),'Bin Analysis'!$B1863)</f>
        <v>2073</v>
      </c>
      <c r="I1863">
        <f t="shared" si="232"/>
        <v>0</v>
      </c>
      <c r="J1863">
        <f t="shared" si="233"/>
        <v>0</v>
      </c>
      <c r="K1863">
        <f>J1863*Weighting!$W$15</f>
        <v>0</v>
      </c>
      <c r="M1863" s="14"/>
    </row>
    <row r="1864" spans="1:13" x14ac:dyDescent="0.25">
      <c r="A1864" s="32" t="str">
        <f>IF(Weighting!$P$16&gt;0,B1864,"")</f>
        <v/>
      </c>
      <c r="B1864" t="e">
        <f>Weighting!$C$16</f>
        <v>#DIV/0!</v>
      </c>
      <c r="C1864" t="e">
        <f>Weighting!$F$16</f>
        <v>#NUM!</v>
      </c>
      <c r="D1864" t="e">
        <f>IF(C1864=1,'Data Transformation'!$G$3+0.5*'Data Transformation'!$W$25,IF(C1865=1,D1865-'Data Transformation'!$W$25,FALSE))</f>
        <v>#NUM!</v>
      </c>
      <c r="E1864">
        <f t="array" ref="E1864">IF(ISLOGICAL(D1864),"",FREQUENCY(IF('Data Transformation'!$B$425:$B$8425='Bin Analysis'!$B1851,'Data Transformation'!$G$425:$G$8425),D1864))</f>
        <v>2001</v>
      </c>
      <c r="F1864">
        <f t="shared" si="231"/>
        <v>0</v>
      </c>
      <c r="G1864">
        <f>Weighting!$H$16</f>
        <v>0</v>
      </c>
      <c r="H1864">
        <f t="array" ref="H1864">FREQUENCY(IF('Data Transformation'!$B$4:$B$8425=B1851,'Data Transformation'!$G$4:$G$8425),'Bin Analysis'!$B1864)</f>
        <v>2073</v>
      </c>
      <c r="I1864">
        <f t="shared" si="232"/>
        <v>0</v>
      </c>
      <c r="J1864">
        <f t="shared" si="233"/>
        <v>0</v>
      </c>
      <c r="K1864">
        <f>J1864*Weighting!$W$16</f>
        <v>0</v>
      </c>
      <c r="M1864" s="14"/>
    </row>
    <row r="1865" spans="1:13" x14ac:dyDescent="0.25">
      <c r="A1865" s="32" t="str">
        <f>IF(Weighting!$P$17&gt;0,B1865,"")</f>
        <v/>
      </c>
      <c r="B1865" t="e">
        <f>Weighting!$C$17</f>
        <v>#DIV/0!</v>
      </c>
      <c r="C1865" t="e">
        <f>Weighting!$F$17</f>
        <v>#NUM!</v>
      </c>
      <c r="D1865" t="e">
        <f>IF(C1865=1,'Data Transformation'!$G$3+0.5*'Data Transformation'!$W$25,IF(C1866=1,D1866-'Data Transformation'!$W$25,FALSE))</f>
        <v>#NUM!</v>
      </c>
      <c r="E1865">
        <f t="array" ref="E1865">IF(ISLOGICAL(D1865),"",FREQUENCY(IF('Data Transformation'!$B$425:$B$8425='Bin Analysis'!$B1851,'Data Transformation'!$G$425:$G$8425),D1865))</f>
        <v>2001</v>
      </c>
      <c r="F1865">
        <f t="shared" si="231"/>
        <v>0</v>
      </c>
      <c r="G1865">
        <f>Weighting!$H$17</f>
        <v>0</v>
      </c>
      <c r="H1865">
        <f t="array" ref="H1865">FREQUENCY(IF('Data Transformation'!$B$4:$B$8425=B1851,'Data Transformation'!$G$4:$G$8425),'Bin Analysis'!$B1865)</f>
        <v>2073</v>
      </c>
      <c r="I1865">
        <f t="shared" si="232"/>
        <v>0</v>
      </c>
      <c r="J1865">
        <f t="shared" si="233"/>
        <v>0</v>
      </c>
      <c r="K1865">
        <f>J1865*Weighting!$W$17</f>
        <v>0</v>
      </c>
      <c r="M1865" s="14"/>
    </row>
    <row r="1866" spans="1:13" x14ac:dyDescent="0.25">
      <c r="A1866" s="32" t="str">
        <f>IF(Weighting!$P$18&gt;0,B1866,"")</f>
        <v/>
      </c>
      <c r="B1866" t="e">
        <f>Weighting!$C$18</f>
        <v>#DIV/0!</v>
      </c>
      <c r="C1866" t="e">
        <f>Weighting!$F$18</f>
        <v>#NUM!</v>
      </c>
      <c r="D1866" t="e">
        <f>IF(C1866=1,'Data Transformation'!$G$3+0.5*'Data Transformation'!$W$25,IF(C1867=1,D1867-'Data Transformation'!$W$25,FALSE))</f>
        <v>#NUM!</v>
      </c>
      <c r="E1866">
        <f t="array" ref="E1866">IF(ISLOGICAL(D1866),"",FREQUENCY(IF('Data Transformation'!$B$425:$B$8425='Bin Analysis'!$B1851,'Data Transformation'!$G$425:$G$8425),D1866))</f>
        <v>2001</v>
      </c>
      <c r="F1866">
        <f t="shared" si="231"/>
        <v>0</v>
      </c>
      <c r="G1866">
        <f>Weighting!$H$18</f>
        <v>0</v>
      </c>
      <c r="H1866">
        <f t="array" ref="H1866">FREQUENCY(IF('Data Transformation'!$B$4:$B$8425=B1851,'Data Transformation'!$G$4:$G$8425),'Bin Analysis'!$B1866)</f>
        <v>2073</v>
      </c>
      <c r="I1866">
        <f t="shared" si="232"/>
        <v>0</v>
      </c>
      <c r="J1866">
        <f t="shared" si="233"/>
        <v>0</v>
      </c>
      <c r="K1866">
        <f>J1866*Weighting!$W$18</f>
        <v>0</v>
      </c>
      <c r="M1866" s="14"/>
    </row>
    <row r="1867" spans="1:13" x14ac:dyDescent="0.25">
      <c r="A1867" s="32" t="str">
        <f>IF(Weighting!$P$19&gt;0,B1867,"")</f>
        <v/>
      </c>
      <c r="B1867" t="e">
        <f>Weighting!$C$19</f>
        <v>#DIV/0!</v>
      </c>
      <c r="C1867" t="e">
        <f>Weighting!$F$19</f>
        <v>#NUM!</v>
      </c>
      <c r="D1867" t="e">
        <f>IF(C1867=1,'Data Transformation'!$G$3+0.5*'Data Transformation'!$W$25,IF(C1868=1,D1868-'Data Transformation'!$W$25,FALSE))</f>
        <v>#NUM!</v>
      </c>
      <c r="E1867">
        <f t="array" ref="E1867">IF(ISLOGICAL(D1867),"",FREQUENCY(IF('Data Transformation'!$B$425:$B$8425='Bin Analysis'!$B1851,'Data Transformation'!$G$425:$G$8425),D1867))</f>
        <v>2001</v>
      </c>
      <c r="F1867">
        <f t="shared" si="231"/>
        <v>0</v>
      </c>
      <c r="G1867">
        <f>Weighting!$H$19</f>
        <v>0</v>
      </c>
      <c r="H1867">
        <f t="array" ref="H1867">FREQUENCY(IF('Data Transformation'!$B$4:$B$8425=B1851,'Data Transformation'!$G$4:$G$8425),'Bin Analysis'!$B1867)</f>
        <v>2073</v>
      </c>
      <c r="I1867">
        <f t="shared" si="232"/>
        <v>0</v>
      </c>
      <c r="J1867">
        <f t="shared" si="233"/>
        <v>0</v>
      </c>
      <c r="K1867">
        <f>J1867*Weighting!$W$19</f>
        <v>0</v>
      </c>
      <c r="M1867" s="14"/>
    </row>
    <row r="1868" spans="1:13" x14ac:dyDescent="0.25">
      <c r="A1868" s="32" t="str">
        <f>IF(Weighting!$P$20&gt;0,B1868,"")</f>
        <v/>
      </c>
      <c r="B1868" t="e">
        <f>Weighting!$C$20</f>
        <v>#DIV/0!</v>
      </c>
      <c r="C1868" t="e">
        <f>Weighting!$F$20</f>
        <v>#NUM!</v>
      </c>
      <c r="D1868" t="e">
        <f>IF(C1868=1,'Data Transformation'!$G$3+0.5*'Data Transformation'!$W$25,IF(C1869=1,D1869-'Data Transformation'!$W$25,FALSE))</f>
        <v>#NUM!</v>
      </c>
      <c r="E1868">
        <f t="array" ref="E1868">IF(ISLOGICAL(D1868),"",FREQUENCY(IF('Data Transformation'!$B$425:$B$8425='Bin Analysis'!$B1851,'Data Transformation'!$G$425:$G$8425),D1868))</f>
        <v>2001</v>
      </c>
      <c r="F1868">
        <f t="shared" si="231"/>
        <v>0</v>
      </c>
      <c r="G1868">
        <f>Weighting!$H$20</f>
        <v>0</v>
      </c>
      <c r="H1868">
        <f t="array" ref="H1868">FREQUENCY(IF('Data Transformation'!$B$4:$B$8425=B1851,'Data Transformation'!$G$4:$G$8425),'Bin Analysis'!$B1868)</f>
        <v>2073</v>
      </c>
      <c r="I1868">
        <f t="shared" si="232"/>
        <v>0</v>
      </c>
      <c r="J1868">
        <f t="shared" si="233"/>
        <v>0</v>
      </c>
      <c r="K1868">
        <f>J1868*Weighting!$W$20</f>
        <v>0</v>
      </c>
      <c r="M1868" s="14"/>
    </row>
    <row r="1869" spans="1:13" x14ac:dyDescent="0.25">
      <c r="A1869" s="32" t="str">
        <f>IF(Weighting!$P$21&gt;0,B1869,"")</f>
        <v/>
      </c>
      <c r="B1869" t="e">
        <f>Weighting!$C$21</f>
        <v>#DIV/0!</v>
      </c>
      <c r="C1869" t="e">
        <f>Weighting!$F$21</f>
        <v>#NUM!</v>
      </c>
      <c r="D1869" t="e">
        <f>IF(C1869=1,'Data Transformation'!$G$3+0.5*'Data Transformation'!$W$25,IF(C1870=1,D1870-'Data Transformation'!$W$25,FALSE))</f>
        <v>#NUM!</v>
      </c>
      <c r="E1869">
        <f t="array" ref="E1869">IF(ISLOGICAL(D1869),"",FREQUENCY(IF('Data Transformation'!$B$425:$B$8425='Bin Analysis'!$B1851,'Data Transformation'!$G$425:$G$8425),D1869))</f>
        <v>2001</v>
      </c>
      <c r="F1869">
        <f t="shared" si="231"/>
        <v>0</v>
      </c>
      <c r="G1869">
        <f>Weighting!$H$21</f>
        <v>0</v>
      </c>
      <c r="H1869">
        <f t="array" ref="H1869">FREQUENCY(IF('Data Transformation'!$B$4:$B$8425=B1851,'Data Transformation'!$G$4:$G$8425),'Bin Analysis'!$B1869)</f>
        <v>2073</v>
      </c>
      <c r="I1869">
        <f t="shared" si="232"/>
        <v>0</v>
      </c>
      <c r="J1869">
        <f t="shared" si="233"/>
        <v>0</v>
      </c>
      <c r="K1869">
        <f>J1869*Weighting!$W$21</f>
        <v>0</v>
      </c>
      <c r="M1869" s="14"/>
    </row>
    <row r="1870" spans="1:13" x14ac:dyDescent="0.25">
      <c r="A1870" s="32" t="str">
        <f>IF(Weighting!$P$22&gt;0,B1870,"")</f>
        <v/>
      </c>
      <c r="B1870" t="e">
        <f>Weighting!$C$22</f>
        <v>#DIV/0!</v>
      </c>
      <c r="C1870" t="e">
        <f>Weighting!$F$22</f>
        <v>#NUM!</v>
      </c>
      <c r="D1870" t="e">
        <f>IF(C1870=1,'Data Transformation'!$G$3+0.5*'Data Transformation'!$W$25,IF(C1871=1,D1871-'Data Transformation'!$W$25,FALSE))</f>
        <v>#NUM!</v>
      </c>
      <c r="E1870">
        <f t="array" ref="E1870">IF(ISLOGICAL(D1870),"",FREQUENCY(IF('Data Transformation'!$B$425:$B$8425='Bin Analysis'!$B1851,'Data Transformation'!$G$425:$G$8425),D1870))</f>
        <v>2001</v>
      </c>
      <c r="F1870">
        <f t="shared" si="231"/>
        <v>0</v>
      </c>
      <c r="G1870">
        <f>Weighting!$H$22</f>
        <v>0</v>
      </c>
      <c r="H1870">
        <f t="array" ref="H1870">FREQUENCY(IF('Data Transformation'!$B$4:$B$8425=B1851,'Data Transformation'!$G$4:$G$8425),'Bin Analysis'!$B1870)</f>
        <v>2073</v>
      </c>
      <c r="I1870">
        <f t="shared" si="232"/>
        <v>0</v>
      </c>
      <c r="J1870">
        <f t="shared" si="233"/>
        <v>0</v>
      </c>
      <c r="K1870">
        <f>J1870*Weighting!$W$22</f>
        <v>0</v>
      </c>
      <c r="M1870" s="14"/>
    </row>
    <row r="1871" spans="1:13" x14ac:dyDescent="0.25">
      <c r="A1871" s="32" t="str">
        <f>IF(Weighting!$P$23&gt;0,B1871,"")</f>
        <v/>
      </c>
      <c r="B1871" t="e">
        <f>Weighting!$C$23</f>
        <v>#DIV/0!</v>
      </c>
      <c r="C1871" t="e">
        <f>Weighting!$F$23</f>
        <v>#NUM!</v>
      </c>
      <c r="D1871" t="e">
        <f>IF(C1871=1,'Data Transformation'!$G$3+0.5*'Data Transformation'!$W$25,IF(C1872=1,D1872-'Data Transformation'!$W$25,FALSE))</f>
        <v>#NUM!</v>
      </c>
      <c r="E1871">
        <f t="array" ref="E1871">IF(ISLOGICAL(D1871),"",FREQUENCY(IF('Data Transformation'!$B$425:$B$8425='Bin Analysis'!$B1851,'Data Transformation'!$G$425:$G$8425),D1871))</f>
        <v>2001</v>
      </c>
      <c r="F1871">
        <f t="shared" si="231"/>
        <v>0</v>
      </c>
      <c r="G1871">
        <f>Weighting!$H$23</f>
        <v>0</v>
      </c>
      <c r="H1871">
        <f t="array" ref="H1871">FREQUENCY(IF('Data Transformation'!$B$4:$B$8425=B1851,'Data Transformation'!$G$4:$G$8425),'Bin Analysis'!$B1871)</f>
        <v>2073</v>
      </c>
      <c r="I1871">
        <f t="shared" si="232"/>
        <v>0</v>
      </c>
      <c r="J1871">
        <f t="shared" si="233"/>
        <v>0</v>
      </c>
      <c r="K1871">
        <f>J1871*Weighting!$W$23</f>
        <v>0</v>
      </c>
      <c r="M1871" s="14"/>
    </row>
    <row r="1872" spans="1:13" x14ac:dyDescent="0.25">
      <c r="A1872" s="32" t="str">
        <f>IF(Weighting!$P$24&gt;0,B1872,"")</f>
        <v/>
      </c>
      <c r="B1872" t="e">
        <f>Weighting!$C$24</f>
        <v>#DIV/0!</v>
      </c>
      <c r="C1872" t="e">
        <f>Weighting!$F$24</f>
        <v>#NUM!</v>
      </c>
      <c r="D1872" t="e">
        <f>IF(C1872=1,'Data Transformation'!$G$3+0.5*'Data Transformation'!$W$25,IF(C1873=1,D1873-'Data Transformation'!$W$25,FALSE))</f>
        <v>#NUM!</v>
      </c>
      <c r="E1872">
        <f t="array" ref="E1872">IF(ISLOGICAL(D1872),"",FREQUENCY(IF('Data Transformation'!$B$425:$B$8425='Bin Analysis'!$B1851,'Data Transformation'!$G$425:$G$8425),D1872))</f>
        <v>2001</v>
      </c>
      <c r="F1872">
        <f t="shared" si="231"/>
        <v>0</v>
      </c>
      <c r="G1872">
        <f>Weighting!$H$24</f>
        <v>0</v>
      </c>
      <c r="H1872">
        <f t="array" ref="H1872">FREQUENCY(IF('Data Transformation'!$B$4:$B$8425=B1851,'Data Transformation'!$G$4:$G$8425),'Bin Analysis'!$B1872)</f>
        <v>2073</v>
      </c>
      <c r="I1872">
        <f t="shared" si="232"/>
        <v>0</v>
      </c>
      <c r="J1872">
        <f t="shared" si="233"/>
        <v>0</v>
      </c>
      <c r="K1872">
        <f>J1872*Weighting!$W$24</f>
        <v>0</v>
      </c>
      <c r="M1872" s="14"/>
    </row>
    <row r="1873" spans="1:25" x14ac:dyDescent="0.25">
      <c r="A1873" s="32" t="str">
        <f>IF(Weighting!$P$25&gt;0,B1873,"")</f>
        <v/>
      </c>
      <c r="B1873" t="e">
        <f>Weighting!$C$25</f>
        <v>#DIV/0!</v>
      </c>
      <c r="C1873" t="e">
        <f>Weighting!$F$25</f>
        <v>#NUM!</v>
      </c>
      <c r="D1873" t="e">
        <f>IF(C1873=1,'Data Transformation'!$G$3+0.5*'Data Transformation'!$W$25,IF(C1874=1,D1874-'Data Transformation'!$W$25,FALSE))</f>
        <v>#NUM!</v>
      </c>
      <c r="E1873">
        <f t="array" ref="E1873">IF(ISLOGICAL(D1873),"",FREQUENCY(IF('Data Transformation'!$B$425:$B$8425='Bin Analysis'!$B1851,'Data Transformation'!$G$425:$G$8425),D1873))</f>
        <v>2001</v>
      </c>
      <c r="F1873">
        <f t="shared" si="231"/>
        <v>0</v>
      </c>
      <c r="G1873">
        <f>Weighting!$H$25</f>
        <v>0</v>
      </c>
      <c r="H1873">
        <f t="array" ref="H1873">FREQUENCY(IF('Data Transformation'!$B$4:$B$8425=B1851,'Data Transformation'!$G$4:$G$8425),'Bin Analysis'!$B1873)</f>
        <v>2073</v>
      </c>
      <c r="I1873">
        <f t="shared" si="232"/>
        <v>0</v>
      </c>
      <c r="J1873">
        <f t="shared" si="233"/>
        <v>0</v>
      </c>
      <c r="K1873">
        <f>J1873*Weighting!$W$25</f>
        <v>0</v>
      </c>
      <c r="M1873" s="14"/>
    </row>
    <row r="1874" spans="1:25" x14ac:dyDescent="0.25">
      <c r="O1874"/>
      <c r="P1874"/>
      <c r="Q1874"/>
      <c r="R1874"/>
    </row>
    <row r="1875" spans="1:25" ht="23.25" x14ac:dyDescent="0.35">
      <c r="A1875" s="21" t="s">
        <v>0</v>
      </c>
      <c r="B1875" s="21" t="str">
        <f>IFERROR(VLOOKUP(C1875,'Data Transformation'!$L$6:$M$426,2,FALSE),"")</f>
        <v/>
      </c>
      <c r="C1875" s="21">
        <f>C1851+1</f>
        <v>78</v>
      </c>
      <c r="D1875" s="21"/>
      <c r="E1875" s="21"/>
      <c r="F1875" s="21"/>
      <c r="G1875" s="21"/>
      <c r="H1875" s="22"/>
      <c r="I1875" s="22"/>
      <c r="J1875" s="22"/>
      <c r="K1875" s="21"/>
      <c r="L1875" s="21" t="str">
        <f>B1875</f>
        <v/>
      </c>
      <c r="M1875" s="23" t="e">
        <f>INDEX('Data Transformation'!$O$4:$O$424,MATCH($B1875,'Data Transformation'!$M$4:$M$424,0),MATCH($M$2,'Data Transformation'!$O$3,0))</f>
        <v>#N/A</v>
      </c>
      <c r="N1875" s="27" t="e">
        <f>IF('Input and Summary Results'!$J$16="minimum",'Bin Analysis'!X1876/(M1875-1),'Bin Analysis'!Y1875/('Bin Analysis'!M1875-1))</f>
        <v>#N/A</v>
      </c>
      <c r="O1875" s="27" t="e">
        <f>IF(M1875=FALSE,NA(),(VLOOKUP(1,C1878:K1897,4,FALSE))/(M1875-1))</f>
        <v>#N/A</v>
      </c>
      <c r="P1875" s="27" t="e">
        <f>IF(M1875=FALSE,NA(),SUM(J1878:J1897)/Weighting!$S$5)</f>
        <v>#N/A</v>
      </c>
      <c r="Q1875" s="27" t="e">
        <f>IF(M1875=FALSE,NA(),SUM(K1878:K1897)/Weighting!$S$6)</f>
        <v>#N/A</v>
      </c>
      <c r="R1875" s="27" t="e">
        <f>IF(M1875=FALSE,NA(),(VLOOKUP(1,G1878:K1897,3,FALSE))/(M1875-1))</f>
        <v>#N/A</v>
      </c>
      <c r="S1875" s="22" t="e">
        <f>IF(M1875=FALSE,NA(),IF(SUM(J1878:J1897)=2,"yes","no"))</f>
        <v>#N/A</v>
      </c>
      <c r="X1875" s="2" cm="2">
        <f t="array" ref="X1875:X1876">FREQUENCY(IF('Data Transformation'!$B$425:$B$6424='Bin Analysis'!L1875,'Data Transformation'!$G$425:$G$6424),'Data Transformation'!$U$11)</f>
        <v>0</v>
      </c>
      <c r="Y1875" s="2" cm="2">
        <f t="array" ref="Y1875:Y1876">FREQUENCY(IF('Data Transformation'!$B$425:$B$6424='Bin Analysis'!L1875,'Data Transformation'!$G$425:$G$6424),'Data Transformation'!$U$12)</f>
        <v>0</v>
      </c>
    </row>
    <row r="1876" spans="1:25" x14ac:dyDescent="0.25">
      <c r="A1876" s="14" t="s">
        <v>67</v>
      </c>
      <c r="B1876" t="s">
        <v>47</v>
      </c>
      <c r="C1876" t="s">
        <v>5</v>
      </c>
      <c r="D1876" t="s">
        <v>98</v>
      </c>
      <c r="E1876" t="s">
        <v>99</v>
      </c>
      <c r="F1876" t="s">
        <v>100</v>
      </c>
      <c r="G1876" t="s">
        <v>69</v>
      </c>
      <c r="H1876" t="s">
        <v>31</v>
      </c>
      <c r="I1876" t="s">
        <v>32</v>
      </c>
      <c r="J1876" t="s">
        <v>46</v>
      </c>
      <c r="K1876" s="14" t="s">
        <v>45</v>
      </c>
      <c r="M1876" s="14"/>
      <c r="X1876" s="2">
        <v>0</v>
      </c>
      <c r="Y1876" s="2">
        <v>0</v>
      </c>
    </row>
    <row r="1877" spans="1:25" x14ac:dyDescent="0.25">
      <c r="A1877" s="32"/>
      <c r="D1877" t="e">
        <f>IF(C1877=1,'Data Transformation'!$G$3+0.5*'Data Transformation'!$W$25,IF(C1878=1,D1878-'Data Transformation'!$W$25,FALSE))</f>
        <v>#NUM!</v>
      </c>
      <c r="E1877">
        <f t="array" ref="E1877">IF(ISLOGICAL(D1877),"",FREQUENCY(IF('Data Transformation'!$B$425:$B$8425='Bin Analysis'!$B1875,'Data Transformation'!$G$425:$G$8425),D1877))</f>
        <v>2001</v>
      </c>
      <c r="F1877" t="e">
        <f>IF(ISLOGICAL(D1877),"",E1877-E1876)</f>
        <v>#VALUE!</v>
      </c>
      <c r="M1877" s="14"/>
    </row>
    <row r="1878" spans="1:25" x14ac:dyDescent="0.25">
      <c r="A1878" s="32" t="e">
        <f>IF(Weighting!$P$6&gt;0,B1878,"")</f>
        <v>#NUM!</v>
      </c>
      <c r="B1878" t="e">
        <f>Weighting!$C$6</f>
        <v>#DIV/0!</v>
      </c>
      <c r="C1878" t="e">
        <f>Weighting!$F$6</f>
        <v>#NUM!</v>
      </c>
      <c r="D1878" t="e">
        <f>IF(C1878=1,'Data Transformation'!$G$3+0.5*'Data Transformation'!$W$25,IF(C1879=1,D1879-'Data Transformation'!$W$25,FALSE))</f>
        <v>#NUM!</v>
      </c>
      <c r="E1878">
        <f t="array" ref="E1878">IF(ISLOGICAL(D1878),"",FREQUENCY(IF('Data Transformation'!$B$425:$B$8425='Bin Analysis'!$B1875,'Data Transformation'!$G$425:$G$8425),D1878))</f>
        <v>2001</v>
      </c>
      <c r="F1878">
        <f>IF(ISLOGICAL(D1878),"",E1878-E1877)</f>
        <v>0</v>
      </c>
      <c r="G1878">
        <f>Weighting!$H$6</f>
        <v>1</v>
      </c>
      <c r="H1878">
        <f t="array" ref="H1878">FREQUENCY(IF('Data Transformation'!$B$4:$B$8425=B1875,'Data Transformation'!$G$4:$G$8425),'Bin Analysis'!$B1878)</f>
        <v>2073</v>
      </c>
      <c r="I1878">
        <f>H1878-H1877</f>
        <v>2073</v>
      </c>
      <c r="J1878">
        <f>IF(I1878=0,0,1)</f>
        <v>1</v>
      </c>
      <c r="K1878" t="e">
        <f>J1878*Weighting!$W$6</f>
        <v>#NUM!</v>
      </c>
      <c r="M1878" s="14"/>
    </row>
    <row r="1879" spans="1:25" x14ac:dyDescent="0.25">
      <c r="A1879" s="32" t="str">
        <f>IF(Weighting!$P$7&gt;0,B1879,"")</f>
        <v/>
      </c>
      <c r="B1879" t="e">
        <f>Weighting!$C$7</f>
        <v>#DIV/0!</v>
      </c>
      <c r="C1879" t="e">
        <f>Weighting!$F$7</f>
        <v>#NUM!</v>
      </c>
      <c r="D1879" t="e">
        <f>IF(C1879=1,'Data Transformation'!$G$3+0.5*'Data Transformation'!$W$25,IF(C1880=1,D1880-'Data Transformation'!$W$25,FALSE))</f>
        <v>#NUM!</v>
      </c>
      <c r="E1879">
        <f t="array" ref="E1879">IF(ISLOGICAL(D1879),"",FREQUENCY(IF('Data Transformation'!$B$425:$B$8425='Bin Analysis'!$B1875,'Data Transformation'!$G$425:$G$8425),D1879))</f>
        <v>2001</v>
      </c>
      <c r="F1879">
        <f t="shared" ref="F1879:F1897" si="234">IF(ISLOGICAL(D1879),"",E1879-E1878)</f>
        <v>0</v>
      </c>
      <c r="G1879">
        <f>Weighting!$H$7</f>
        <v>0</v>
      </c>
      <c r="H1879">
        <f t="array" ref="H1879">FREQUENCY(IF('Data Transformation'!$B$4:$B$8425=B1875,'Data Transformation'!$G$4:$G$8425),'Bin Analysis'!$B1879)</f>
        <v>2073</v>
      </c>
      <c r="I1879">
        <f t="shared" ref="I1879:I1897" si="235">H1879-H1878</f>
        <v>0</v>
      </c>
      <c r="J1879">
        <f>IF(I1879=0,0,1)</f>
        <v>0</v>
      </c>
      <c r="K1879">
        <f>J1879*Weighting!$W$7</f>
        <v>0</v>
      </c>
      <c r="M1879" s="14"/>
    </row>
    <row r="1880" spans="1:25" x14ac:dyDescent="0.25">
      <c r="A1880" s="32" t="str">
        <f>IF(Weighting!$P$8&gt;0,B1880,"")</f>
        <v/>
      </c>
      <c r="B1880" t="e">
        <f>Weighting!$C$8</f>
        <v>#DIV/0!</v>
      </c>
      <c r="C1880" t="e">
        <f>Weighting!$F$8</f>
        <v>#NUM!</v>
      </c>
      <c r="D1880" t="e">
        <f>IF(C1880=1,'Data Transformation'!$G$3+0.5*'Data Transformation'!$W$25,IF(C1881=1,D1881-'Data Transformation'!$W$25,FALSE))</f>
        <v>#NUM!</v>
      </c>
      <c r="E1880">
        <f t="array" ref="E1880">IF(ISLOGICAL(D1880),"",FREQUENCY(IF('Data Transformation'!$B$425:$B$8425='Bin Analysis'!$B1875,'Data Transformation'!$G$425:$G$8425),D1880))</f>
        <v>2001</v>
      </c>
      <c r="F1880">
        <f t="shared" si="234"/>
        <v>0</v>
      </c>
      <c r="G1880">
        <f>Weighting!$H$8</f>
        <v>0</v>
      </c>
      <c r="H1880">
        <f t="array" ref="H1880">FREQUENCY(IF('Data Transformation'!$B$4:$B$8425=B1875,'Data Transformation'!$G$4:$G$8425),'Bin Analysis'!$B1880)</f>
        <v>2073</v>
      </c>
      <c r="I1880">
        <f t="shared" si="235"/>
        <v>0</v>
      </c>
      <c r="J1880">
        <f t="shared" ref="J1880:J1897" si="236">IF(I1880=0,0,1)</f>
        <v>0</v>
      </c>
      <c r="K1880">
        <f>J1880*Weighting!$W$8</f>
        <v>0</v>
      </c>
      <c r="M1880" s="14"/>
    </row>
    <row r="1881" spans="1:25" x14ac:dyDescent="0.25">
      <c r="A1881" s="32" t="str">
        <f>IF(Weighting!$P$9&gt;0,B1881,"")</f>
        <v/>
      </c>
      <c r="B1881" s="50" t="e">
        <f>Weighting!$C$9</f>
        <v>#DIV/0!</v>
      </c>
      <c r="C1881" t="e">
        <f>Weighting!$F$9</f>
        <v>#NUM!</v>
      </c>
      <c r="D1881" t="e">
        <f>IF(C1881=1,'Data Transformation'!$G$3+0.5*'Data Transformation'!$W$25,IF(C1882=1,D1882-'Data Transformation'!$W$25,FALSE))</f>
        <v>#NUM!</v>
      </c>
      <c r="E1881">
        <f t="array" ref="E1881">IF(ISLOGICAL(D1881),"",FREQUENCY(IF('Data Transformation'!$B$425:$B$8425='Bin Analysis'!$B1875,'Data Transformation'!$G$425:$G$8425),D1881))</f>
        <v>2001</v>
      </c>
      <c r="F1881">
        <f t="shared" si="234"/>
        <v>0</v>
      </c>
      <c r="G1881">
        <f>Weighting!$H$9</f>
        <v>0</v>
      </c>
      <c r="H1881">
        <f t="array" ref="H1881">FREQUENCY(IF('Data Transformation'!$B$4:$B$8425=B1875,'Data Transformation'!$G$4:$G$8425),'Bin Analysis'!$B1881)</f>
        <v>2073</v>
      </c>
      <c r="I1881">
        <f t="shared" si="235"/>
        <v>0</v>
      </c>
      <c r="J1881">
        <f t="shared" si="236"/>
        <v>0</v>
      </c>
      <c r="K1881">
        <f>J1881*Weighting!$W$9</f>
        <v>0</v>
      </c>
      <c r="M1881" s="14"/>
    </row>
    <row r="1882" spans="1:25" x14ac:dyDescent="0.25">
      <c r="A1882" s="32" t="str">
        <f>IF(Weighting!$P$10&gt;0,B1882,"")</f>
        <v/>
      </c>
      <c r="B1882" t="e">
        <f>Weighting!$C$10</f>
        <v>#DIV/0!</v>
      </c>
      <c r="C1882" t="e">
        <f>Weighting!$F$10</f>
        <v>#NUM!</v>
      </c>
      <c r="D1882" t="e">
        <f>IF(C1882=1,'Data Transformation'!$G$3+0.5*'Data Transformation'!$W$25,IF(C1883=1,D1883-'Data Transformation'!$W$25,FALSE))</f>
        <v>#NUM!</v>
      </c>
      <c r="E1882">
        <f t="array" ref="E1882">IF(ISLOGICAL(D1882),"",FREQUENCY(IF('Data Transformation'!$B$425:$B$8425='Bin Analysis'!$B1875,'Data Transformation'!$G$425:$G$8425),D1882))</f>
        <v>2001</v>
      </c>
      <c r="F1882">
        <f t="shared" si="234"/>
        <v>0</v>
      </c>
      <c r="G1882">
        <f>Weighting!$H$10</f>
        <v>0</v>
      </c>
      <c r="H1882">
        <f t="array" ref="H1882">FREQUENCY(IF('Data Transformation'!$B$4:$B$8425=B1875,'Data Transformation'!$G$4:$G$8425),'Bin Analysis'!$B1882)</f>
        <v>2073</v>
      </c>
      <c r="I1882">
        <f t="shared" si="235"/>
        <v>0</v>
      </c>
      <c r="J1882">
        <f t="shared" si="236"/>
        <v>0</v>
      </c>
      <c r="K1882">
        <f>J1882*Weighting!$W$10</f>
        <v>0</v>
      </c>
      <c r="M1882" s="14"/>
    </row>
    <row r="1883" spans="1:25" x14ac:dyDescent="0.25">
      <c r="A1883" s="32" t="str">
        <f>IF(Weighting!$P$11&gt;0,B1883,"")</f>
        <v/>
      </c>
      <c r="B1883" t="e">
        <f>Weighting!$C$11</f>
        <v>#DIV/0!</v>
      </c>
      <c r="C1883" t="e">
        <f>Weighting!$F$11</f>
        <v>#NUM!</v>
      </c>
      <c r="D1883" t="e">
        <f>IF(C1883=1,'Data Transformation'!$G$3+0.5*'Data Transformation'!$W$25,IF(C1884=1,D1884-'Data Transformation'!$W$25,FALSE))</f>
        <v>#NUM!</v>
      </c>
      <c r="E1883">
        <f t="array" ref="E1883">IF(ISLOGICAL(D1883),"",FREQUENCY(IF('Data Transformation'!$B$425:$B$8425='Bin Analysis'!$B1875,'Data Transformation'!$G$425:$G$8425),D1883))</f>
        <v>2001</v>
      </c>
      <c r="F1883">
        <f t="shared" si="234"/>
        <v>0</v>
      </c>
      <c r="G1883">
        <f>Weighting!$H$11</f>
        <v>0</v>
      </c>
      <c r="H1883">
        <f t="array" ref="H1883">FREQUENCY(IF('Data Transformation'!$B$4:$B$8425=B1875,'Data Transformation'!$G$4:$G$8425),'Bin Analysis'!$B1883)</f>
        <v>2073</v>
      </c>
      <c r="I1883">
        <f t="shared" si="235"/>
        <v>0</v>
      </c>
      <c r="J1883">
        <f t="shared" si="236"/>
        <v>0</v>
      </c>
      <c r="K1883">
        <f>J1883*Weighting!$W$11</f>
        <v>0</v>
      </c>
      <c r="M1883" s="14"/>
    </row>
    <row r="1884" spans="1:25" x14ac:dyDescent="0.25">
      <c r="A1884" s="32" t="str">
        <f>IF(Weighting!$P$12&gt;0,B1884,"")</f>
        <v/>
      </c>
      <c r="B1884" t="e">
        <f>Weighting!$C$12</f>
        <v>#DIV/0!</v>
      </c>
      <c r="C1884" t="e">
        <f>Weighting!$F$12</f>
        <v>#NUM!</v>
      </c>
      <c r="D1884" t="e">
        <f>IF(C1884=1,'Data Transformation'!$G$3+0.5*'Data Transformation'!$W$25,IF(C1885=1,D1885-'Data Transformation'!$W$25,FALSE))</f>
        <v>#NUM!</v>
      </c>
      <c r="E1884">
        <f t="array" ref="E1884">IF(ISLOGICAL(D1884),"",FREQUENCY(IF('Data Transformation'!$B$425:$B$8425='Bin Analysis'!$B1875,'Data Transformation'!$G$425:$G$8425),D1884))</f>
        <v>2001</v>
      </c>
      <c r="F1884">
        <f t="shared" si="234"/>
        <v>0</v>
      </c>
      <c r="G1884">
        <f>Weighting!$H$12</f>
        <v>0</v>
      </c>
      <c r="H1884">
        <f t="array" ref="H1884">FREQUENCY(IF('Data Transformation'!$B$4:$B$8425=B1875,'Data Transformation'!$G$4:$G$8425),'Bin Analysis'!$B1884)</f>
        <v>2073</v>
      </c>
      <c r="I1884">
        <f t="shared" si="235"/>
        <v>0</v>
      </c>
      <c r="J1884">
        <f t="shared" si="236"/>
        <v>0</v>
      </c>
      <c r="K1884">
        <f>J1884*Weighting!$W$12</f>
        <v>0</v>
      </c>
      <c r="M1884" s="14"/>
    </row>
    <row r="1885" spans="1:25" x14ac:dyDescent="0.25">
      <c r="A1885" s="32" t="str">
        <f>IF(Weighting!$P$13&gt;0,B1885,"")</f>
        <v/>
      </c>
      <c r="B1885" t="e">
        <f>Weighting!$C$13</f>
        <v>#DIV/0!</v>
      </c>
      <c r="C1885" t="e">
        <f>Weighting!$F$13</f>
        <v>#NUM!</v>
      </c>
      <c r="D1885" t="e">
        <f>IF(C1885=1,'Data Transformation'!$G$3+0.5*'Data Transformation'!$W$25,IF(C1886=1,D1886-'Data Transformation'!$W$25,FALSE))</f>
        <v>#NUM!</v>
      </c>
      <c r="E1885">
        <f t="array" ref="E1885">IF(ISLOGICAL(D1885),"",FREQUENCY(IF('Data Transformation'!$B$425:$B$8425='Bin Analysis'!$B1875,'Data Transformation'!$G$425:$G$8425),D1885))</f>
        <v>2001</v>
      </c>
      <c r="F1885">
        <f t="shared" si="234"/>
        <v>0</v>
      </c>
      <c r="G1885">
        <f>Weighting!$H$13</f>
        <v>0</v>
      </c>
      <c r="H1885">
        <f t="array" ref="H1885">FREQUENCY(IF('Data Transformation'!$B$4:$B$8425=B1875,'Data Transformation'!$G$4:$G$8425),'Bin Analysis'!$B1885)</f>
        <v>2073</v>
      </c>
      <c r="I1885">
        <f t="shared" si="235"/>
        <v>0</v>
      </c>
      <c r="J1885">
        <f t="shared" si="236"/>
        <v>0</v>
      </c>
      <c r="K1885">
        <f>J1885*Weighting!$W$13</f>
        <v>0</v>
      </c>
      <c r="M1885" s="14"/>
    </row>
    <row r="1886" spans="1:25" x14ac:dyDescent="0.25">
      <c r="A1886" s="32" t="str">
        <f>IF(Weighting!$P$14&gt;0,B1886,"")</f>
        <v/>
      </c>
      <c r="B1886" t="e">
        <f>Weighting!$C$14</f>
        <v>#DIV/0!</v>
      </c>
      <c r="C1886" t="e">
        <f>Weighting!$F$14</f>
        <v>#NUM!</v>
      </c>
      <c r="D1886" t="e">
        <f>IF(C1886=1,'Data Transformation'!$G$3+0.5*'Data Transformation'!$W$25,IF(C1887=1,D1887-'Data Transformation'!$W$25,FALSE))</f>
        <v>#NUM!</v>
      </c>
      <c r="E1886">
        <f t="array" ref="E1886">IF(ISLOGICAL(D1886),"",FREQUENCY(IF('Data Transformation'!$B$425:$B$8425='Bin Analysis'!$B1875,'Data Transformation'!$G$425:$G$8425),D1886))</f>
        <v>2001</v>
      </c>
      <c r="F1886">
        <f t="shared" si="234"/>
        <v>0</v>
      </c>
      <c r="G1886">
        <f>Weighting!$H$14</f>
        <v>0</v>
      </c>
      <c r="H1886">
        <f t="array" ref="H1886">FREQUENCY(IF('Data Transformation'!$B$4:$B$8425=B1875,'Data Transformation'!$G$4:$G$8425),'Bin Analysis'!$B1886)</f>
        <v>2073</v>
      </c>
      <c r="I1886">
        <f t="shared" si="235"/>
        <v>0</v>
      </c>
      <c r="J1886">
        <f t="shared" si="236"/>
        <v>0</v>
      </c>
      <c r="K1886">
        <f>J1886*Weighting!$W$14</f>
        <v>0</v>
      </c>
      <c r="M1886" s="14"/>
    </row>
    <row r="1887" spans="1:25" x14ac:dyDescent="0.25">
      <c r="A1887" s="32" t="str">
        <f>IF(Weighting!$P$15&gt;0,B1887,"")</f>
        <v/>
      </c>
      <c r="B1887" t="e">
        <f>Weighting!$C$15</f>
        <v>#DIV/0!</v>
      </c>
      <c r="C1887" t="e">
        <f>Weighting!$F$15</f>
        <v>#NUM!</v>
      </c>
      <c r="D1887" t="e">
        <f>IF(C1887=1,'Data Transformation'!$G$3+0.5*'Data Transformation'!$W$25,IF(C1888=1,D1888-'Data Transformation'!$W$25,FALSE))</f>
        <v>#NUM!</v>
      </c>
      <c r="E1887">
        <f t="array" ref="E1887">IF(ISLOGICAL(D1887),"",FREQUENCY(IF('Data Transformation'!$B$425:$B$8425='Bin Analysis'!$B1875,'Data Transformation'!$G$425:$G$8425),D1887))</f>
        <v>2001</v>
      </c>
      <c r="F1887">
        <f t="shared" si="234"/>
        <v>0</v>
      </c>
      <c r="G1887">
        <f>Weighting!$H$15</f>
        <v>0</v>
      </c>
      <c r="H1887">
        <f t="array" ref="H1887">FREQUENCY(IF('Data Transformation'!$B$4:$B$8425=B1875,'Data Transformation'!$G$4:$G$8425),'Bin Analysis'!$B1887)</f>
        <v>2073</v>
      </c>
      <c r="I1887">
        <f t="shared" si="235"/>
        <v>0</v>
      </c>
      <c r="J1887">
        <f t="shared" si="236"/>
        <v>0</v>
      </c>
      <c r="K1887">
        <f>J1887*Weighting!$W$15</f>
        <v>0</v>
      </c>
      <c r="M1887" s="14"/>
    </row>
    <row r="1888" spans="1:25" x14ac:dyDescent="0.25">
      <c r="A1888" s="32" t="str">
        <f>IF(Weighting!$P$16&gt;0,B1888,"")</f>
        <v/>
      </c>
      <c r="B1888" t="e">
        <f>Weighting!$C$16</f>
        <v>#DIV/0!</v>
      </c>
      <c r="C1888" t="e">
        <f>Weighting!$F$16</f>
        <v>#NUM!</v>
      </c>
      <c r="D1888" t="e">
        <f>IF(C1888=1,'Data Transformation'!$G$3+0.5*'Data Transformation'!$W$25,IF(C1889=1,D1889-'Data Transformation'!$W$25,FALSE))</f>
        <v>#NUM!</v>
      </c>
      <c r="E1888">
        <f t="array" ref="E1888">IF(ISLOGICAL(D1888),"",FREQUENCY(IF('Data Transformation'!$B$425:$B$8425='Bin Analysis'!$B1875,'Data Transformation'!$G$425:$G$8425),D1888))</f>
        <v>2001</v>
      </c>
      <c r="F1888">
        <f t="shared" si="234"/>
        <v>0</v>
      </c>
      <c r="G1888">
        <f>Weighting!$H$16</f>
        <v>0</v>
      </c>
      <c r="H1888">
        <f t="array" ref="H1888">FREQUENCY(IF('Data Transformation'!$B$4:$B$8425=B1875,'Data Transformation'!$G$4:$G$8425),'Bin Analysis'!$B1888)</f>
        <v>2073</v>
      </c>
      <c r="I1888">
        <f t="shared" si="235"/>
        <v>0</v>
      </c>
      <c r="J1888">
        <f t="shared" si="236"/>
        <v>0</v>
      </c>
      <c r="K1888">
        <f>J1888*Weighting!$W$16</f>
        <v>0</v>
      </c>
      <c r="M1888" s="14"/>
    </row>
    <row r="1889" spans="1:25" x14ac:dyDescent="0.25">
      <c r="A1889" s="32" t="str">
        <f>IF(Weighting!$P$17&gt;0,B1889,"")</f>
        <v/>
      </c>
      <c r="B1889" t="e">
        <f>Weighting!$C$17</f>
        <v>#DIV/0!</v>
      </c>
      <c r="C1889" t="e">
        <f>Weighting!$F$17</f>
        <v>#NUM!</v>
      </c>
      <c r="D1889" t="e">
        <f>IF(C1889=1,'Data Transformation'!$G$3+0.5*'Data Transformation'!$W$25,IF(C1890=1,D1890-'Data Transformation'!$W$25,FALSE))</f>
        <v>#NUM!</v>
      </c>
      <c r="E1889">
        <f t="array" ref="E1889">IF(ISLOGICAL(D1889),"",FREQUENCY(IF('Data Transformation'!$B$425:$B$8425='Bin Analysis'!$B1875,'Data Transformation'!$G$425:$G$8425),D1889))</f>
        <v>2001</v>
      </c>
      <c r="F1889">
        <f t="shared" si="234"/>
        <v>0</v>
      </c>
      <c r="G1889">
        <f>Weighting!$H$17</f>
        <v>0</v>
      </c>
      <c r="H1889">
        <f t="array" ref="H1889">FREQUENCY(IF('Data Transformation'!$B$4:$B$8425=B1875,'Data Transformation'!$G$4:$G$8425),'Bin Analysis'!$B1889)</f>
        <v>2073</v>
      </c>
      <c r="I1889">
        <f t="shared" si="235"/>
        <v>0</v>
      </c>
      <c r="J1889">
        <f t="shared" si="236"/>
        <v>0</v>
      </c>
      <c r="K1889">
        <f>J1889*Weighting!$W$17</f>
        <v>0</v>
      </c>
      <c r="M1889" s="14"/>
    </row>
    <row r="1890" spans="1:25" x14ac:dyDescent="0.25">
      <c r="A1890" s="32" t="str">
        <f>IF(Weighting!$P$18&gt;0,B1890,"")</f>
        <v/>
      </c>
      <c r="B1890" t="e">
        <f>Weighting!$C$18</f>
        <v>#DIV/0!</v>
      </c>
      <c r="C1890" t="e">
        <f>Weighting!$F$18</f>
        <v>#NUM!</v>
      </c>
      <c r="D1890" t="e">
        <f>IF(C1890=1,'Data Transformation'!$G$3+0.5*'Data Transformation'!$W$25,IF(C1891=1,D1891-'Data Transformation'!$W$25,FALSE))</f>
        <v>#NUM!</v>
      </c>
      <c r="E1890">
        <f t="array" ref="E1890">IF(ISLOGICAL(D1890),"",FREQUENCY(IF('Data Transformation'!$B$425:$B$8425='Bin Analysis'!$B1875,'Data Transformation'!$G$425:$G$8425),D1890))</f>
        <v>2001</v>
      </c>
      <c r="F1890">
        <f t="shared" si="234"/>
        <v>0</v>
      </c>
      <c r="G1890">
        <f>Weighting!$H$18</f>
        <v>0</v>
      </c>
      <c r="H1890">
        <f t="array" ref="H1890">FREQUENCY(IF('Data Transformation'!$B$4:$B$8425=B1875,'Data Transformation'!$G$4:$G$8425),'Bin Analysis'!$B1890)</f>
        <v>2073</v>
      </c>
      <c r="I1890">
        <f t="shared" si="235"/>
        <v>0</v>
      </c>
      <c r="J1890">
        <f t="shared" si="236"/>
        <v>0</v>
      </c>
      <c r="K1890">
        <f>J1890*Weighting!$W$18</f>
        <v>0</v>
      </c>
      <c r="M1890" s="14"/>
    </row>
    <row r="1891" spans="1:25" x14ac:dyDescent="0.25">
      <c r="A1891" s="32" t="str">
        <f>IF(Weighting!$P$19&gt;0,B1891,"")</f>
        <v/>
      </c>
      <c r="B1891" t="e">
        <f>Weighting!$C$19</f>
        <v>#DIV/0!</v>
      </c>
      <c r="C1891" t="e">
        <f>Weighting!$F$19</f>
        <v>#NUM!</v>
      </c>
      <c r="D1891" t="e">
        <f>IF(C1891=1,'Data Transformation'!$G$3+0.5*'Data Transformation'!$W$25,IF(C1892=1,D1892-'Data Transformation'!$W$25,FALSE))</f>
        <v>#NUM!</v>
      </c>
      <c r="E1891">
        <f t="array" ref="E1891">IF(ISLOGICAL(D1891),"",FREQUENCY(IF('Data Transformation'!$B$425:$B$8425='Bin Analysis'!$B1875,'Data Transformation'!$G$425:$G$8425),D1891))</f>
        <v>2001</v>
      </c>
      <c r="F1891">
        <f t="shared" si="234"/>
        <v>0</v>
      </c>
      <c r="G1891">
        <f>Weighting!$H$19</f>
        <v>0</v>
      </c>
      <c r="H1891">
        <f t="array" ref="H1891">FREQUENCY(IF('Data Transformation'!$B$4:$B$8425=B1875,'Data Transformation'!$G$4:$G$8425),'Bin Analysis'!$B1891)</f>
        <v>2073</v>
      </c>
      <c r="I1891">
        <f t="shared" si="235"/>
        <v>0</v>
      </c>
      <c r="J1891">
        <f t="shared" si="236"/>
        <v>0</v>
      </c>
      <c r="K1891">
        <f>J1891*Weighting!$W$19</f>
        <v>0</v>
      </c>
      <c r="M1891" s="14"/>
    </row>
    <row r="1892" spans="1:25" x14ac:dyDescent="0.25">
      <c r="A1892" s="32" t="str">
        <f>IF(Weighting!$P$20&gt;0,B1892,"")</f>
        <v/>
      </c>
      <c r="B1892" t="e">
        <f>Weighting!$C$20</f>
        <v>#DIV/0!</v>
      </c>
      <c r="C1892" t="e">
        <f>Weighting!$F$20</f>
        <v>#NUM!</v>
      </c>
      <c r="D1892" t="e">
        <f>IF(C1892=1,'Data Transformation'!$G$3+0.5*'Data Transformation'!$W$25,IF(C1893=1,D1893-'Data Transformation'!$W$25,FALSE))</f>
        <v>#NUM!</v>
      </c>
      <c r="E1892">
        <f t="array" ref="E1892">IF(ISLOGICAL(D1892),"",FREQUENCY(IF('Data Transformation'!$B$425:$B$8425='Bin Analysis'!$B1875,'Data Transformation'!$G$425:$G$8425),D1892))</f>
        <v>2001</v>
      </c>
      <c r="F1892">
        <f t="shared" si="234"/>
        <v>0</v>
      </c>
      <c r="G1892">
        <f>Weighting!$H$20</f>
        <v>0</v>
      </c>
      <c r="H1892">
        <f t="array" ref="H1892">FREQUENCY(IF('Data Transformation'!$B$4:$B$8425=B1875,'Data Transformation'!$G$4:$G$8425),'Bin Analysis'!$B1892)</f>
        <v>2073</v>
      </c>
      <c r="I1892">
        <f t="shared" si="235"/>
        <v>0</v>
      </c>
      <c r="J1892">
        <f t="shared" si="236"/>
        <v>0</v>
      </c>
      <c r="K1892">
        <f>J1892*Weighting!$W$20</f>
        <v>0</v>
      </c>
      <c r="M1892" s="14"/>
    </row>
    <row r="1893" spans="1:25" x14ac:dyDescent="0.25">
      <c r="A1893" s="32" t="str">
        <f>IF(Weighting!$P$21&gt;0,B1893,"")</f>
        <v/>
      </c>
      <c r="B1893" t="e">
        <f>Weighting!$C$21</f>
        <v>#DIV/0!</v>
      </c>
      <c r="C1893" t="e">
        <f>Weighting!$F$21</f>
        <v>#NUM!</v>
      </c>
      <c r="D1893" t="e">
        <f>IF(C1893=1,'Data Transformation'!$G$3+0.5*'Data Transformation'!$W$25,IF(C1894=1,D1894-'Data Transformation'!$W$25,FALSE))</f>
        <v>#NUM!</v>
      </c>
      <c r="E1893">
        <f t="array" ref="E1893">IF(ISLOGICAL(D1893),"",FREQUENCY(IF('Data Transformation'!$B$425:$B$8425='Bin Analysis'!$B1875,'Data Transformation'!$G$425:$G$8425),D1893))</f>
        <v>2001</v>
      </c>
      <c r="F1893">
        <f t="shared" si="234"/>
        <v>0</v>
      </c>
      <c r="G1893">
        <f>Weighting!$H$21</f>
        <v>0</v>
      </c>
      <c r="H1893">
        <f t="array" ref="H1893">FREQUENCY(IF('Data Transformation'!$B$4:$B$8425=B1875,'Data Transformation'!$G$4:$G$8425),'Bin Analysis'!$B1893)</f>
        <v>2073</v>
      </c>
      <c r="I1893">
        <f t="shared" si="235"/>
        <v>0</v>
      </c>
      <c r="J1893">
        <f t="shared" si="236"/>
        <v>0</v>
      </c>
      <c r="K1893">
        <f>J1893*Weighting!$W$21</f>
        <v>0</v>
      </c>
      <c r="M1893" s="14"/>
    </row>
    <row r="1894" spans="1:25" x14ac:dyDescent="0.25">
      <c r="A1894" s="32" t="str">
        <f>IF(Weighting!$P$22&gt;0,B1894,"")</f>
        <v/>
      </c>
      <c r="B1894" t="e">
        <f>Weighting!$C$22</f>
        <v>#DIV/0!</v>
      </c>
      <c r="C1894" t="e">
        <f>Weighting!$F$22</f>
        <v>#NUM!</v>
      </c>
      <c r="D1894" t="e">
        <f>IF(C1894=1,'Data Transformation'!$G$3+0.5*'Data Transformation'!$W$25,IF(C1895=1,D1895-'Data Transformation'!$W$25,FALSE))</f>
        <v>#NUM!</v>
      </c>
      <c r="E1894">
        <f t="array" ref="E1894">IF(ISLOGICAL(D1894),"",FREQUENCY(IF('Data Transformation'!$B$425:$B$8425='Bin Analysis'!$B1875,'Data Transformation'!$G$425:$G$8425),D1894))</f>
        <v>2001</v>
      </c>
      <c r="F1894">
        <f t="shared" si="234"/>
        <v>0</v>
      </c>
      <c r="G1894">
        <f>Weighting!$H$22</f>
        <v>0</v>
      </c>
      <c r="H1894">
        <f t="array" ref="H1894">FREQUENCY(IF('Data Transformation'!$B$4:$B$8425=B1875,'Data Transformation'!$G$4:$G$8425),'Bin Analysis'!$B1894)</f>
        <v>2073</v>
      </c>
      <c r="I1894">
        <f t="shared" si="235"/>
        <v>0</v>
      </c>
      <c r="J1894">
        <f t="shared" si="236"/>
        <v>0</v>
      </c>
      <c r="K1894">
        <f>J1894*Weighting!$W$22</f>
        <v>0</v>
      </c>
      <c r="M1894" s="14"/>
    </row>
    <row r="1895" spans="1:25" x14ac:dyDescent="0.25">
      <c r="A1895" s="32" t="str">
        <f>IF(Weighting!$P$23&gt;0,B1895,"")</f>
        <v/>
      </c>
      <c r="B1895" t="e">
        <f>Weighting!$C$23</f>
        <v>#DIV/0!</v>
      </c>
      <c r="C1895" t="e">
        <f>Weighting!$F$23</f>
        <v>#NUM!</v>
      </c>
      <c r="D1895" t="e">
        <f>IF(C1895=1,'Data Transformation'!$G$3+0.5*'Data Transformation'!$W$25,IF(C1896=1,D1896-'Data Transformation'!$W$25,FALSE))</f>
        <v>#NUM!</v>
      </c>
      <c r="E1895">
        <f t="array" ref="E1895">IF(ISLOGICAL(D1895),"",FREQUENCY(IF('Data Transformation'!$B$425:$B$8425='Bin Analysis'!$B1875,'Data Transformation'!$G$425:$G$8425),D1895))</f>
        <v>2001</v>
      </c>
      <c r="F1895">
        <f t="shared" si="234"/>
        <v>0</v>
      </c>
      <c r="G1895">
        <f>Weighting!$H$23</f>
        <v>0</v>
      </c>
      <c r="H1895">
        <f t="array" ref="H1895">FREQUENCY(IF('Data Transformation'!$B$4:$B$8425=B1875,'Data Transformation'!$G$4:$G$8425),'Bin Analysis'!$B1895)</f>
        <v>2073</v>
      </c>
      <c r="I1895">
        <f t="shared" si="235"/>
        <v>0</v>
      </c>
      <c r="J1895">
        <f t="shared" si="236"/>
        <v>0</v>
      </c>
      <c r="K1895">
        <f>J1895*Weighting!$W$23</f>
        <v>0</v>
      </c>
      <c r="M1895" s="14"/>
    </row>
    <row r="1896" spans="1:25" x14ac:dyDescent="0.25">
      <c r="A1896" s="32" t="str">
        <f>IF(Weighting!$P$24&gt;0,B1896,"")</f>
        <v/>
      </c>
      <c r="B1896" t="e">
        <f>Weighting!$C$24</f>
        <v>#DIV/0!</v>
      </c>
      <c r="C1896" t="e">
        <f>Weighting!$F$24</f>
        <v>#NUM!</v>
      </c>
      <c r="D1896" t="e">
        <f>IF(C1896=1,'Data Transformation'!$G$3+0.5*'Data Transformation'!$W$25,IF(C1897=1,D1897-'Data Transformation'!$W$25,FALSE))</f>
        <v>#NUM!</v>
      </c>
      <c r="E1896">
        <f t="array" ref="E1896">IF(ISLOGICAL(D1896),"",FREQUENCY(IF('Data Transformation'!$B$425:$B$8425='Bin Analysis'!$B1875,'Data Transformation'!$G$425:$G$8425),D1896))</f>
        <v>2001</v>
      </c>
      <c r="F1896">
        <f t="shared" si="234"/>
        <v>0</v>
      </c>
      <c r="G1896">
        <f>Weighting!$H$24</f>
        <v>0</v>
      </c>
      <c r="H1896">
        <f t="array" ref="H1896">FREQUENCY(IF('Data Transformation'!$B$4:$B$8425=B1875,'Data Transformation'!$G$4:$G$8425),'Bin Analysis'!$B1896)</f>
        <v>2073</v>
      </c>
      <c r="I1896">
        <f t="shared" si="235"/>
        <v>0</v>
      </c>
      <c r="J1896">
        <f t="shared" si="236"/>
        <v>0</v>
      </c>
      <c r="K1896">
        <f>J1896*Weighting!$W$24</f>
        <v>0</v>
      </c>
      <c r="M1896" s="14"/>
    </row>
    <row r="1897" spans="1:25" x14ac:dyDescent="0.25">
      <c r="A1897" s="32" t="str">
        <f>IF(Weighting!$P$25&gt;0,B1897,"")</f>
        <v/>
      </c>
      <c r="B1897" t="e">
        <f>Weighting!$C$25</f>
        <v>#DIV/0!</v>
      </c>
      <c r="C1897" t="e">
        <f>Weighting!$F$25</f>
        <v>#NUM!</v>
      </c>
      <c r="D1897" t="e">
        <f>IF(C1897=1,'Data Transformation'!$G$3+0.5*'Data Transformation'!$W$25,IF(C1898=1,D1898-'Data Transformation'!$W$25,FALSE))</f>
        <v>#NUM!</v>
      </c>
      <c r="E1897">
        <f t="array" ref="E1897">IF(ISLOGICAL(D1897),"",FREQUENCY(IF('Data Transformation'!$B$425:$B$8425='Bin Analysis'!$B1875,'Data Transformation'!$G$425:$G$8425),D1897))</f>
        <v>2001</v>
      </c>
      <c r="F1897">
        <f t="shared" si="234"/>
        <v>0</v>
      </c>
      <c r="G1897">
        <f>Weighting!$H$25</f>
        <v>0</v>
      </c>
      <c r="H1897">
        <f t="array" ref="H1897">FREQUENCY(IF('Data Transformation'!$B$4:$B$8425=B1875,'Data Transformation'!$G$4:$G$8425),'Bin Analysis'!$B1897)</f>
        <v>2073</v>
      </c>
      <c r="I1897">
        <f t="shared" si="235"/>
        <v>0</v>
      </c>
      <c r="J1897">
        <f t="shared" si="236"/>
        <v>0</v>
      </c>
      <c r="K1897">
        <f>J1897*Weighting!$W$25</f>
        <v>0</v>
      </c>
      <c r="M1897" s="14"/>
    </row>
    <row r="1898" spans="1:25" x14ac:dyDescent="0.25">
      <c r="O1898"/>
      <c r="P1898"/>
      <c r="Q1898"/>
      <c r="R1898"/>
    </row>
    <row r="1899" spans="1:25" ht="23.25" x14ac:dyDescent="0.35">
      <c r="A1899" s="21" t="s">
        <v>0</v>
      </c>
      <c r="B1899" s="21" t="str">
        <f>IFERROR(VLOOKUP(C1899,'Data Transformation'!$L$6:$M$426,2,FALSE),"")</f>
        <v/>
      </c>
      <c r="C1899" s="21">
        <f>C1875+1</f>
        <v>79</v>
      </c>
      <c r="D1899" s="21"/>
      <c r="E1899" s="21"/>
      <c r="F1899" s="21"/>
      <c r="G1899" s="21"/>
      <c r="H1899" s="22"/>
      <c r="I1899" s="22"/>
      <c r="J1899" s="22"/>
      <c r="K1899" s="21"/>
      <c r="L1899" s="21" t="str">
        <f>B1899</f>
        <v/>
      </c>
      <c r="M1899" s="23" t="e">
        <f>INDEX('Data Transformation'!$O$4:$O$424,MATCH($B1899,'Data Transformation'!$M$4:$M$424,0),MATCH($M$2,'Data Transformation'!$O$3,0))</f>
        <v>#N/A</v>
      </c>
      <c r="N1899" s="27" t="e">
        <f>IF('Input and Summary Results'!$J$16="minimum",'Bin Analysis'!X1900/(M1899-1),'Bin Analysis'!Y1899/('Bin Analysis'!M1899-1))</f>
        <v>#N/A</v>
      </c>
      <c r="O1899" s="27" t="e">
        <f>IF(M1899=FALSE,NA(),(VLOOKUP(1,C1902:K1921,4,FALSE))/(M1899-1))</f>
        <v>#N/A</v>
      </c>
      <c r="P1899" s="27" t="e">
        <f>IF(M1899=FALSE,NA(),SUM(J1902:J1921)/Weighting!$S$5)</f>
        <v>#N/A</v>
      </c>
      <c r="Q1899" s="27" t="e">
        <f>IF(M1899=FALSE,NA(),SUM(K1902:K1921)/Weighting!$S$6)</f>
        <v>#N/A</v>
      </c>
      <c r="R1899" s="27" t="e">
        <f>IF(M1899=FALSE,NA(),(VLOOKUP(1,G1902:K1921,3,FALSE))/(M1899-1))</f>
        <v>#N/A</v>
      </c>
      <c r="S1899" s="22" t="e">
        <f>IF(M1899=FALSE,NA(),IF(SUM(J1902:J1921)=2,"yes","no"))</f>
        <v>#N/A</v>
      </c>
      <c r="X1899" s="2" cm="2">
        <f t="array" ref="X1899:X1900">FREQUENCY(IF('Data Transformation'!$B$425:$B$6424='Bin Analysis'!L1899,'Data Transformation'!$G$425:$G$6424),'Data Transformation'!$U$11)</f>
        <v>0</v>
      </c>
      <c r="Y1899" s="2" cm="2">
        <f t="array" ref="Y1899:Y1900">FREQUENCY(IF('Data Transformation'!$B$425:$B$6424='Bin Analysis'!L1899,'Data Transformation'!$G$425:$G$6424),'Data Transformation'!$U$12)</f>
        <v>0</v>
      </c>
    </row>
    <row r="1900" spans="1:25" x14ac:dyDescent="0.25">
      <c r="A1900" s="14" t="s">
        <v>67</v>
      </c>
      <c r="B1900" t="s">
        <v>47</v>
      </c>
      <c r="C1900" t="s">
        <v>5</v>
      </c>
      <c r="D1900" t="s">
        <v>98</v>
      </c>
      <c r="E1900" t="s">
        <v>99</v>
      </c>
      <c r="F1900" t="s">
        <v>100</v>
      </c>
      <c r="G1900" t="s">
        <v>69</v>
      </c>
      <c r="H1900" t="s">
        <v>31</v>
      </c>
      <c r="I1900" t="s">
        <v>32</v>
      </c>
      <c r="J1900" t="s">
        <v>46</v>
      </c>
      <c r="K1900" s="14" t="s">
        <v>45</v>
      </c>
      <c r="M1900" s="14"/>
      <c r="X1900" s="2">
        <v>0</v>
      </c>
      <c r="Y1900" s="2">
        <v>0</v>
      </c>
    </row>
    <row r="1901" spans="1:25" x14ac:dyDescent="0.25">
      <c r="A1901" s="32"/>
      <c r="D1901" t="e">
        <f>IF(C1901=1,'Data Transformation'!$G$3+0.5*'Data Transformation'!$W$25,IF(C1902=1,D1902-'Data Transformation'!$W$25,FALSE))</f>
        <v>#NUM!</v>
      </c>
      <c r="E1901">
        <f t="array" ref="E1901">IF(ISLOGICAL(D1901),"",FREQUENCY(IF('Data Transformation'!$B$425:$B$8425='Bin Analysis'!$B1899,'Data Transformation'!$G$425:$G$8425),D1901))</f>
        <v>2001</v>
      </c>
      <c r="F1901" t="e">
        <f>IF(ISLOGICAL(D1901),"",E1901-E1900)</f>
        <v>#VALUE!</v>
      </c>
      <c r="M1901" s="14"/>
    </row>
    <row r="1902" spans="1:25" x14ac:dyDescent="0.25">
      <c r="A1902" s="32" t="e">
        <f>IF(Weighting!$P$6&gt;0,B1902,"")</f>
        <v>#NUM!</v>
      </c>
      <c r="B1902" t="e">
        <f>Weighting!$C$6</f>
        <v>#DIV/0!</v>
      </c>
      <c r="C1902" t="e">
        <f>Weighting!$F$6</f>
        <v>#NUM!</v>
      </c>
      <c r="D1902" t="e">
        <f>IF(C1902=1,'Data Transformation'!$G$3+0.5*'Data Transformation'!$W$25,IF(C1903=1,D1903-'Data Transformation'!$W$25,FALSE))</f>
        <v>#NUM!</v>
      </c>
      <c r="E1902">
        <f t="array" ref="E1902">IF(ISLOGICAL(D1902),"",FREQUENCY(IF('Data Transformation'!$B$425:$B$8425='Bin Analysis'!$B1899,'Data Transformation'!$G$425:$G$8425),D1902))</f>
        <v>2001</v>
      </c>
      <c r="F1902">
        <f>IF(ISLOGICAL(D1902),"",E1902-E1901)</f>
        <v>0</v>
      </c>
      <c r="G1902">
        <f>Weighting!$H$6</f>
        <v>1</v>
      </c>
      <c r="H1902">
        <f t="array" ref="H1902">FREQUENCY(IF('Data Transformation'!$B$4:$B$8425=B1899,'Data Transformation'!$G$4:$G$8425),'Bin Analysis'!$B1902)</f>
        <v>2073</v>
      </c>
      <c r="I1902">
        <f>H1902-H1901</f>
        <v>2073</v>
      </c>
      <c r="J1902">
        <f>IF(I1902=0,0,1)</f>
        <v>1</v>
      </c>
      <c r="K1902" t="e">
        <f>J1902*Weighting!$W$6</f>
        <v>#NUM!</v>
      </c>
      <c r="M1902" s="14"/>
    </row>
    <row r="1903" spans="1:25" x14ac:dyDescent="0.25">
      <c r="A1903" s="32" t="str">
        <f>IF(Weighting!$P$7&gt;0,B1903,"")</f>
        <v/>
      </c>
      <c r="B1903" t="e">
        <f>Weighting!$C$7</f>
        <v>#DIV/0!</v>
      </c>
      <c r="C1903" t="e">
        <f>Weighting!$F$7</f>
        <v>#NUM!</v>
      </c>
      <c r="D1903" t="e">
        <f>IF(C1903=1,'Data Transformation'!$G$3+0.5*'Data Transformation'!$W$25,IF(C1904=1,D1904-'Data Transformation'!$W$25,FALSE))</f>
        <v>#NUM!</v>
      </c>
      <c r="E1903">
        <f t="array" ref="E1903">IF(ISLOGICAL(D1903),"",FREQUENCY(IF('Data Transformation'!$B$425:$B$8425='Bin Analysis'!$B1899,'Data Transformation'!$G$425:$G$8425),D1903))</f>
        <v>2001</v>
      </c>
      <c r="F1903">
        <f t="shared" ref="F1903:F1921" si="237">IF(ISLOGICAL(D1903),"",E1903-E1902)</f>
        <v>0</v>
      </c>
      <c r="G1903">
        <f>Weighting!$H$7</f>
        <v>0</v>
      </c>
      <c r="H1903">
        <f t="array" ref="H1903">FREQUENCY(IF('Data Transformation'!$B$4:$B$8425=B1899,'Data Transformation'!$G$4:$G$8425),'Bin Analysis'!$B1903)</f>
        <v>2073</v>
      </c>
      <c r="I1903">
        <f t="shared" ref="I1903:I1921" si="238">H1903-H1902</f>
        <v>0</v>
      </c>
      <c r="J1903">
        <f>IF(I1903=0,0,1)</f>
        <v>0</v>
      </c>
      <c r="K1903">
        <f>J1903*Weighting!$W$7</f>
        <v>0</v>
      </c>
      <c r="M1903" s="14"/>
    </row>
    <row r="1904" spans="1:25" x14ac:dyDescent="0.25">
      <c r="A1904" s="32" t="str">
        <f>IF(Weighting!$P$8&gt;0,B1904,"")</f>
        <v/>
      </c>
      <c r="B1904" t="e">
        <f>Weighting!$C$8</f>
        <v>#DIV/0!</v>
      </c>
      <c r="C1904" t="e">
        <f>Weighting!$F$8</f>
        <v>#NUM!</v>
      </c>
      <c r="D1904" t="e">
        <f>IF(C1904=1,'Data Transformation'!$G$3+0.5*'Data Transformation'!$W$25,IF(C1905=1,D1905-'Data Transformation'!$W$25,FALSE))</f>
        <v>#NUM!</v>
      </c>
      <c r="E1904">
        <f t="array" ref="E1904">IF(ISLOGICAL(D1904),"",FREQUENCY(IF('Data Transformation'!$B$425:$B$8425='Bin Analysis'!$B1899,'Data Transformation'!$G$425:$G$8425),D1904))</f>
        <v>2001</v>
      </c>
      <c r="F1904">
        <f t="shared" si="237"/>
        <v>0</v>
      </c>
      <c r="G1904">
        <f>Weighting!$H$8</f>
        <v>0</v>
      </c>
      <c r="H1904">
        <f t="array" ref="H1904">FREQUENCY(IF('Data Transformation'!$B$4:$B$8425=B1899,'Data Transformation'!$G$4:$G$8425),'Bin Analysis'!$B1904)</f>
        <v>2073</v>
      </c>
      <c r="I1904">
        <f t="shared" si="238"/>
        <v>0</v>
      </c>
      <c r="J1904">
        <f t="shared" ref="J1904:J1921" si="239">IF(I1904=0,0,1)</f>
        <v>0</v>
      </c>
      <c r="K1904">
        <f>J1904*Weighting!$W$8</f>
        <v>0</v>
      </c>
      <c r="M1904" s="14"/>
    </row>
    <row r="1905" spans="1:13" x14ac:dyDescent="0.25">
      <c r="A1905" s="32" t="str">
        <f>IF(Weighting!$P$9&gt;0,B1905,"")</f>
        <v/>
      </c>
      <c r="B1905" s="50" t="e">
        <f>Weighting!$C$9</f>
        <v>#DIV/0!</v>
      </c>
      <c r="C1905" t="e">
        <f>Weighting!$F$9</f>
        <v>#NUM!</v>
      </c>
      <c r="D1905" t="e">
        <f>IF(C1905=1,'Data Transformation'!$G$3+0.5*'Data Transformation'!$W$25,IF(C1906=1,D1906-'Data Transformation'!$W$25,FALSE))</f>
        <v>#NUM!</v>
      </c>
      <c r="E1905">
        <f t="array" ref="E1905">IF(ISLOGICAL(D1905),"",FREQUENCY(IF('Data Transformation'!$B$425:$B$8425='Bin Analysis'!$B1899,'Data Transformation'!$G$425:$G$8425),D1905))</f>
        <v>2001</v>
      </c>
      <c r="F1905">
        <f t="shared" si="237"/>
        <v>0</v>
      </c>
      <c r="G1905">
        <f>Weighting!$H$9</f>
        <v>0</v>
      </c>
      <c r="H1905">
        <f t="array" ref="H1905">FREQUENCY(IF('Data Transformation'!$B$4:$B$8425=B1899,'Data Transformation'!$G$4:$G$8425),'Bin Analysis'!$B1905)</f>
        <v>2073</v>
      </c>
      <c r="I1905">
        <f t="shared" si="238"/>
        <v>0</v>
      </c>
      <c r="J1905">
        <f t="shared" si="239"/>
        <v>0</v>
      </c>
      <c r="K1905">
        <f>J1905*Weighting!$W$9</f>
        <v>0</v>
      </c>
      <c r="M1905" s="14"/>
    </row>
    <row r="1906" spans="1:13" x14ac:dyDescent="0.25">
      <c r="A1906" s="32" t="str">
        <f>IF(Weighting!$P$10&gt;0,B1906,"")</f>
        <v/>
      </c>
      <c r="B1906" t="e">
        <f>Weighting!$C$10</f>
        <v>#DIV/0!</v>
      </c>
      <c r="C1906" t="e">
        <f>Weighting!$F$10</f>
        <v>#NUM!</v>
      </c>
      <c r="D1906" t="e">
        <f>IF(C1906=1,'Data Transformation'!$G$3+0.5*'Data Transformation'!$W$25,IF(C1907=1,D1907-'Data Transformation'!$W$25,FALSE))</f>
        <v>#NUM!</v>
      </c>
      <c r="E1906">
        <f t="array" ref="E1906">IF(ISLOGICAL(D1906),"",FREQUENCY(IF('Data Transformation'!$B$425:$B$8425='Bin Analysis'!$B1899,'Data Transformation'!$G$425:$G$8425),D1906))</f>
        <v>2001</v>
      </c>
      <c r="F1906">
        <f t="shared" si="237"/>
        <v>0</v>
      </c>
      <c r="G1906">
        <f>Weighting!$H$10</f>
        <v>0</v>
      </c>
      <c r="H1906">
        <f t="array" ref="H1906">FREQUENCY(IF('Data Transformation'!$B$4:$B$8425=B1899,'Data Transformation'!$G$4:$G$8425),'Bin Analysis'!$B1906)</f>
        <v>2073</v>
      </c>
      <c r="I1906">
        <f t="shared" si="238"/>
        <v>0</v>
      </c>
      <c r="J1906">
        <f t="shared" si="239"/>
        <v>0</v>
      </c>
      <c r="K1906">
        <f>J1906*Weighting!$W$10</f>
        <v>0</v>
      </c>
      <c r="M1906" s="14"/>
    </row>
    <row r="1907" spans="1:13" x14ac:dyDescent="0.25">
      <c r="A1907" s="32" t="str">
        <f>IF(Weighting!$P$11&gt;0,B1907,"")</f>
        <v/>
      </c>
      <c r="B1907" t="e">
        <f>Weighting!$C$11</f>
        <v>#DIV/0!</v>
      </c>
      <c r="C1907" t="e">
        <f>Weighting!$F$11</f>
        <v>#NUM!</v>
      </c>
      <c r="D1907" t="e">
        <f>IF(C1907=1,'Data Transformation'!$G$3+0.5*'Data Transformation'!$W$25,IF(C1908=1,D1908-'Data Transformation'!$W$25,FALSE))</f>
        <v>#NUM!</v>
      </c>
      <c r="E1907">
        <f t="array" ref="E1907">IF(ISLOGICAL(D1907),"",FREQUENCY(IF('Data Transformation'!$B$425:$B$8425='Bin Analysis'!$B1899,'Data Transformation'!$G$425:$G$8425),D1907))</f>
        <v>2001</v>
      </c>
      <c r="F1907">
        <f t="shared" si="237"/>
        <v>0</v>
      </c>
      <c r="G1907">
        <f>Weighting!$H$11</f>
        <v>0</v>
      </c>
      <c r="H1907">
        <f t="array" ref="H1907">FREQUENCY(IF('Data Transformation'!$B$4:$B$8425=B1899,'Data Transformation'!$G$4:$G$8425),'Bin Analysis'!$B1907)</f>
        <v>2073</v>
      </c>
      <c r="I1907">
        <f t="shared" si="238"/>
        <v>0</v>
      </c>
      <c r="J1907">
        <f t="shared" si="239"/>
        <v>0</v>
      </c>
      <c r="K1907">
        <f>J1907*Weighting!$W$11</f>
        <v>0</v>
      </c>
      <c r="M1907" s="14"/>
    </row>
    <row r="1908" spans="1:13" x14ac:dyDescent="0.25">
      <c r="A1908" s="32" t="str">
        <f>IF(Weighting!$P$12&gt;0,B1908,"")</f>
        <v/>
      </c>
      <c r="B1908" t="e">
        <f>Weighting!$C$12</f>
        <v>#DIV/0!</v>
      </c>
      <c r="C1908" t="e">
        <f>Weighting!$F$12</f>
        <v>#NUM!</v>
      </c>
      <c r="D1908" t="e">
        <f>IF(C1908=1,'Data Transformation'!$G$3+0.5*'Data Transformation'!$W$25,IF(C1909=1,D1909-'Data Transformation'!$W$25,FALSE))</f>
        <v>#NUM!</v>
      </c>
      <c r="E1908">
        <f t="array" ref="E1908">IF(ISLOGICAL(D1908),"",FREQUENCY(IF('Data Transformation'!$B$425:$B$8425='Bin Analysis'!$B1899,'Data Transformation'!$G$425:$G$8425),D1908))</f>
        <v>2001</v>
      </c>
      <c r="F1908">
        <f t="shared" si="237"/>
        <v>0</v>
      </c>
      <c r="G1908">
        <f>Weighting!$H$12</f>
        <v>0</v>
      </c>
      <c r="H1908">
        <f t="array" ref="H1908">FREQUENCY(IF('Data Transformation'!$B$4:$B$8425=B1899,'Data Transformation'!$G$4:$G$8425),'Bin Analysis'!$B1908)</f>
        <v>2073</v>
      </c>
      <c r="I1908">
        <f t="shared" si="238"/>
        <v>0</v>
      </c>
      <c r="J1908">
        <f t="shared" si="239"/>
        <v>0</v>
      </c>
      <c r="K1908">
        <f>J1908*Weighting!$W$12</f>
        <v>0</v>
      </c>
      <c r="M1908" s="14"/>
    </row>
    <row r="1909" spans="1:13" x14ac:dyDescent="0.25">
      <c r="A1909" s="32" t="str">
        <f>IF(Weighting!$P$13&gt;0,B1909,"")</f>
        <v/>
      </c>
      <c r="B1909" t="e">
        <f>Weighting!$C$13</f>
        <v>#DIV/0!</v>
      </c>
      <c r="C1909" t="e">
        <f>Weighting!$F$13</f>
        <v>#NUM!</v>
      </c>
      <c r="D1909" t="e">
        <f>IF(C1909=1,'Data Transformation'!$G$3+0.5*'Data Transformation'!$W$25,IF(C1910=1,D1910-'Data Transformation'!$W$25,FALSE))</f>
        <v>#NUM!</v>
      </c>
      <c r="E1909">
        <f t="array" ref="E1909">IF(ISLOGICAL(D1909),"",FREQUENCY(IF('Data Transformation'!$B$425:$B$8425='Bin Analysis'!$B1899,'Data Transformation'!$G$425:$G$8425),D1909))</f>
        <v>2001</v>
      </c>
      <c r="F1909">
        <f t="shared" si="237"/>
        <v>0</v>
      </c>
      <c r="G1909">
        <f>Weighting!$H$13</f>
        <v>0</v>
      </c>
      <c r="H1909">
        <f t="array" ref="H1909">FREQUENCY(IF('Data Transformation'!$B$4:$B$8425=B1899,'Data Transformation'!$G$4:$G$8425),'Bin Analysis'!$B1909)</f>
        <v>2073</v>
      </c>
      <c r="I1909">
        <f t="shared" si="238"/>
        <v>0</v>
      </c>
      <c r="J1909">
        <f t="shared" si="239"/>
        <v>0</v>
      </c>
      <c r="K1909">
        <f>J1909*Weighting!$W$13</f>
        <v>0</v>
      </c>
      <c r="M1909" s="14"/>
    </row>
    <row r="1910" spans="1:13" x14ac:dyDescent="0.25">
      <c r="A1910" s="32" t="str">
        <f>IF(Weighting!$P$14&gt;0,B1910,"")</f>
        <v/>
      </c>
      <c r="B1910" t="e">
        <f>Weighting!$C$14</f>
        <v>#DIV/0!</v>
      </c>
      <c r="C1910" t="e">
        <f>Weighting!$F$14</f>
        <v>#NUM!</v>
      </c>
      <c r="D1910" t="e">
        <f>IF(C1910=1,'Data Transformation'!$G$3+0.5*'Data Transformation'!$W$25,IF(C1911=1,D1911-'Data Transformation'!$W$25,FALSE))</f>
        <v>#NUM!</v>
      </c>
      <c r="E1910">
        <f t="array" ref="E1910">IF(ISLOGICAL(D1910),"",FREQUENCY(IF('Data Transformation'!$B$425:$B$8425='Bin Analysis'!$B1899,'Data Transformation'!$G$425:$G$8425),D1910))</f>
        <v>2001</v>
      </c>
      <c r="F1910">
        <f t="shared" si="237"/>
        <v>0</v>
      </c>
      <c r="G1910">
        <f>Weighting!$H$14</f>
        <v>0</v>
      </c>
      <c r="H1910">
        <f t="array" ref="H1910">FREQUENCY(IF('Data Transformation'!$B$4:$B$8425=B1899,'Data Transformation'!$G$4:$G$8425),'Bin Analysis'!$B1910)</f>
        <v>2073</v>
      </c>
      <c r="I1910">
        <f t="shared" si="238"/>
        <v>0</v>
      </c>
      <c r="J1910">
        <f t="shared" si="239"/>
        <v>0</v>
      </c>
      <c r="K1910">
        <f>J1910*Weighting!$W$14</f>
        <v>0</v>
      </c>
      <c r="M1910" s="14"/>
    </row>
    <row r="1911" spans="1:13" x14ac:dyDescent="0.25">
      <c r="A1911" s="32" t="str">
        <f>IF(Weighting!$P$15&gt;0,B1911,"")</f>
        <v/>
      </c>
      <c r="B1911" t="e">
        <f>Weighting!$C$15</f>
        <v>#DIV/0!</v>
      </c>
      <c r="C1911" t="e">
        <f>Weighting!$F$15</f>
        <v>#NUM!</v>
      </c>
      <c r="D1911" t="e">
        <f>IF(C1911=1,'Data Transformation'!$G$3+0.5*'Data Transformation'!$W$25,IF(C1912=1,D1912-'Data Transformation'!$W$25,FALSE))</f>
        <v>#NUM!</v>
      </c>
      <c r="E1911">
        <f t="array" ref="E1911">IF(ISLOGICAL(D1911),"",FREQUENCY(IF('Data Transformation'!$B$425:$B$8425='Bin Analysis'!$B1899,'Data Transformation'!$G$425:$G$8425),D1911))</f>
        <v>2001</v>
      </c>
      <c r="F1911">
        <f t="shared" si="237"/>
        <v>0</v>
      </c>
      <c r="G1911">
        <f>Weighting!$H$15</f>
        <v>0</v>
      </c>
      <c r="H1911">
        <f t="array" ref="H1911">FREQUENCY(IF('Data Transformation'!$B$4:$B$8425=B1899,'Data Transformation'!$G$4:$G$8425),'Bin Analysis'!$B1911)</f>
        <v>2073</v>
      </c>
      <c r="I1911">
        <f t="shared" si="238"/>
        <v>0</v>
      </c>
      <c r="J1911">
        <f t="shared" si="239"/>
        <v>0</v>
      </c>
      <c r="K1911">
        <f>J1911*Weighting!$W$15</f>
        <v>0</v>
      </c>
      <c r="M1911" s="14"/>
    </row>
    <row r="1912" spans="1:13" x14ac:dyDescent="0.25">
      <c r="A1912" s="32" t="str">
        <f>IF(Weighting!$P$16&gt;0,B1912,"")</f>
        <v/>
      </c>
      <c r="B1912" t="e">
        <f>Weighting!$C$16</f>
        <v>#DIV/0!</v>
      </c>
      <c r="C1912" t="e">
        <f>Weighting!$F$16</f>
        <v>#NUM!</v>
      </c>
      <c r="D1912" t="e">
        <f>IF(C1912=1,'Data Transformation'!$G$3+0.5*'Data Transformation'!$W$25,IF(C1913=1,D1913-'Data Transformation'!$W$25,FALSE))</f>
        <v>#NUM!</v>
      </c>
      <c r="E1912">
        <f t="array" ref="E1912">IF(ISLOGICAL(D1912),"",FREQUENCY(IF('Data Transformation'!$B$425:$B$8425='Bin Analysis'!$B1899,'Data Transformation'!$G$425:$G$8425),D1912))</f>
        <v>2001</v>
      </c>
      <c r="F1912">
        <f t="shared" si="237"/>
        <v>0</v>
      </c>
      <c r="G1912">
        <f>Weighting!$H$16</f>
        <v>0</v>
      </c>
      <c r="H1912">
        <f t="array" ref="H1912">FREQUENCY(IF('Data Transformation'!$B$4:$B$8425=B1899,'Data Transformation'!$G$4:$G$8425),'Bin Analysis'!$B1912)</f>
        <v>2073</v>
      </c>
      <c r="I1912">
        <f t="shared" si="238"/>
        <v>0</v>
      </c>
      <c r="J1912">
        <f t="shared" si="239"/>
        <v>0</v>
      </c>
      <c r="K1912">
        <f>J1912*Weighting!$W$16</f>
        <v>0</v>
      </c>
      <c r="M1912" s="14"/>
    </row>
    <row r="1913" spans="1:13" x14ac:dyDescent="0.25">
      <c r="A1913" s="32" t="str">
        <f>IF(Weighting!$P$17&gt;0,B1913,"")</f>
        <v/>
      </c>
      <c r="B1913" t="e">
        <f>Weighting!$C$17</f>
        <v>#DIV/0!</v>
      </c>
      <c r="C1913" t="e">
        <f>Weighting!$F$17</f>
        <v>#NUM!</v>
      </c>
      <c r="D1913" t="e">
        <f>IF(C1913=1,'Data Transformation'!$G$3+0.5*'Data Transformation'!$W$25,IF(C1914=1,D1914-'Data Transformation'!$W$25,FALSE))</f>
        <v>#NUM!</v>
      </c>
      <c r="E1913">
        <f t="array" ref="E1913">IF(ISLOGICAL(D1913),"",FREQUENCY(IF('Data Transformation'!$B$425:$B$8425='Bin Analysis'!$B1899,'Data Transformation'!$G$425:$G$8425),D1913))</f>
        <v>2001</v>
      </c>
      <c r="F1913">
        <f t="shared" si="237"/>
        <v>0</v>
      </c>
      <c r="G1913">
        <f>Weighting!$H$17</f>
        <v>0</v>
      </c>
      <c r="H1913">
        <f t="array" ref="H1913">FREQUENCY(IF('Data Transformation'!$B$4:$B$8425=B1899,'Data Transformation'!$G$4:$G$8425),'Bin Analysis'!$B1913)</f>
        <v>2073</v>
      </c>
      <c r="I1913">
        <f t="shared" si="238"/>
        <v>0</v>
      </c>
      <c r="J1913">
        <f t="shared" si="239"/>
        <v>0</v>
      </c>
      <c r="K1913">
        <f>J1913*Weighting!$W$17</f>
        <v>0</v>
      </c>
      <c r="M1913" s="14"/>
    </row>
    <row r="1914" spans="1:13" x14ac:dyDescent="0.25">
      <c r="A1914" s="32" t="str">
        <f>IF(Weighting!$P$18&gt;0,B1914,"")</f>
        <v/>
      </c>
      <c r="B1914" t="e">
        <f>Weighting!$C$18</f>
        <v>#DIV/0!</v>
      </c>
      <c r="C1914" t="e">
        <f>Weighting!$F$18</f>
        <v>#NUM!</v>
      </c>
      <c r="D1914" t="e">
        <f>IF(C1914=1,'Data Transformation'!$G$3+0.5*'Data Transformation'!$W$25,IF(C1915=1,D1915-'Data Transformation'!$W$25,FALSE))</f>
        <v>#NUM!</v>
      </c>
      <c r="E1914">
        <f t="array" ref="E1914">IF(ISLOGICAL(D1914),"",FREQUENCY(IF('Data Transformation'!$B$425:$B$8425='Bin Analysis'!$B1899,'Data Transformation'!$G$425:$G$8425),D1914))</f>
        <v>2001</v>
      </c>
      <c r="F1914">
        <f t="shared" si="237"/>
        <v>0</v>
      </c>
      <c r="G1914">
        <f>Weighting!$H$18</f>
        <v>0</v>
      </c>
      <c r="H1914">
        <f t="array" ref="H1914">FREQUENCY(IF('Data Transformation'!$B$4:$B$8425=B1899,'Data Transformation'!$G$4:$G$8425),'Bin Analysis'!$B1914)</f>
        <v>2073</v>
      </c>
      <c r="I1914">
        <f t="shared" si="238"/>
        <v>0</v>
      </c>
      <c r="J1914">
        <f t="shared" si="239"/>
        <v>0</v>
      </c>
      <c r="K1914">
        <f>J1914*Weighting!$W$18</f>
        <v>0</v>
      </c>
      <c r="M1914" s="14"/>
    </row>
    <row r="1915" spans="1:13" x14ac:dyDescent="0.25">
      <c r="A1915" s="32" t="str">
        <f>IF(Weighting!$P$19&gt;0,B1915,"")</f>
        <v/>
      </c>
      <c r="B1915" t="e">
        <f>Weighting!$C$19</f>
        <v>#DIV/0!</v>
      </c>
      <c r="C1915" t="e">
        <f>Weighting!$F$19</f>
        <v>#NUM!</v>
      </c>
      <c r="D1915" t="e">
        <f>IF(C1915=1,'Data Transformation'!$G$3+0.5*'Data Transformation'!$W$25,IF(C1916=1,D1916-'Data Transformation'!$W$25,FALSE))</f>
        <v>#NUM!</v>
      </c>
      <c r="E1915">
        <f t="array" ref="E1915">IF(ISLOGICAL(D1915),"",FREQUENCY(IF('Data Transformation'!$B$425:$B$8425='Bin Analysis'!$B1899,'Data Transformation'!$G$425:$G$8425),D1915))</f>
        <v>2001</v>
      </c>
      <c r="F1915">
        <f t="shared" si="237"/>
        <v>0</v>
      </c>
      <c r="G1915">
        <f>Weighting!$H$19</f>
        <v>0</v>
      </c>
      <c r="H1915">
        <f t="array" ref="H1915">FREQUENCY(IF('Data Transformation'!$B$4:$B$8425=B1899,'Data Transformation'!$G$4:$G$8425),'Bin Analysis'!$B1915)</f>
        <v>2073</v>
      </c>
      <c r="I1915">
        <f t="shared" si="238"/>
        <v>0</v>
      </c>
      <c r="J1915">
        <f t="shared" si="239"/>
        <v>0</v>
      </c>
      <c r="K1915">
        <f>J1915*Weighting!$W$19</f>
        <v>0</v>
      </c>
      <c r="M1915" s="14"/>
    </row>
    <row r="1916" spans="1:13" x14ac:dyDescent="0.25">
      <c r="A1916" s="32" t="str">
        <f>IF(Weighting!$P$20&gt;0,B1916,"")</f>
        <v/>
      </c>
      <c r="B1916" t="e">
        <f>Weighting!$C$20</f>
        <v>#DIV/0!</v>
      </c>
      <c r="C1916" t="e">
        <f>Weighting!$F$20</f>
        <v>#NUM!</v>
      </c>
      <c r="D1916" t="e">
        <f>IF(C1916=1,'Data Transformation'!$G$3+0.5*'Data Transformation'!$W$25,IF(C1917=1,D1917-'Data Transformation'!$W$25,FALSE))</f>
        <v>#NUM!</v>
      </c>
      <c r="E1916">
        <f t="array" ref="E1916">IF(ISLOGICAL(D1916),"",FREQUENCY(IF('Data Transformation'!$B$425:$B$8425='Bin Analysis'!$B1899,'Data Transformation'!$G$425:$G$8425),D1916))</f>
        <v>2001</v>
      </c>
      <c r="F1916">
        <f t="shared" si="237"/>
        <v>0</v>
      </c>
      <c r="G1916">
        <f>Weighting!$H$20</f>
        <v>0</v>
      </c>
      <c r="H1916">
        <f t="array" ref="H1916">FREQUENCY(IF('Data Transformation'!$B$4:$B$8425=B1899,'Data Transformation'!$G$4:$G$8425),'Bin Analysis'!$B1916)</f>
        <v>2073</v>
      </c>
      <c r="I1916">
        <f t="shared" si="238"/>
        <v>0</v>
      </c>
      <c r="J1916">
        <f t="shared" si="239"/>
        <v>0</v>
      </c>
      <c r="K1916">
        <f>J1916*Weighting!$W$20</f>
        <v>0</v>
      </c>
      <c r="M1916" s="14"/>
    </row>
    <row r="1917" spans="1:13" x14ac:dyDescent="0.25">
      <c r="A1917" s="32" t="str">
        <f>IF(Weighting!$P$21&gt;0,B1917,"")</f>
        <v/>
      </c>
      <c r="B1917" t="e">
        <f>Weighting!$C$21</f>
        <v>#DIV/0!</v>
      </c>
      <c r="C1917" t="e">
        <f>Weighting!$F$21</f>
        <v>#NUM!</v>
      </c>
      <c r="D1917" t="e">
        <f>IF(C1917=1,'Data Transformation'!$G$3+0.5*'Data Transformation'!$W$25,IF(C1918=1,D1918-'Data Transformation'!$W$25,FALSE))</f>
        <v>#NUM!</v>
      </c>
      <c r="E1917">
        <f t="array" ref="E1917">IF(ISLOGICAL(D1917),"",FREQUENCY(IF('Data Transformation'!$B$425:$B$8425='Bin Analysis'!$B1899,'Data Transformation'!$G$425:$G$8425),D1917))</f>
        <v>2001</v>
      </c>
      <c r="F1917">
        <f t="shared" si="237"/>
        <v>0</v>
      </c>
      <c r="G1917">
        <f>Weighting!$H$21</f>
        <v>0</v>
      </c>
      <c r="H1917">
        <f t="array" ref="H1917">FREQUENCY(IF('Data Transformation'!$B$4:$B$8425=B1899,'Data Transformation'!$G$4:$G$8425),'Bin Analysis'!$B1917)</f>
        <v>2073</v>
      </c>
      <c r="I1917">
        <f t="shared" si="238"/>
        <v>0</v>
      </c>
      <c r="J1917">
        <f t="shared" si="239"/>
        <v>0</v>
      </c>
      <c r="K1917">
        <f>J1917*Weighting!$W$21</f>
        <v>0</v>
      </c>
      <c r="M1917" s="14"/>
    </row>
    <row r="1918" spans="1:13" x14ac:dyDescent="0.25">
      <c r="A1918" s="32" t="str">
        <f>IF(Weighting!$P$22&gt;0,B1918,"")</f>
        <v/>
      </c>
      <c r="B1918" t="e">
        <f>Weighting!$C$22</f>
        <v>#DIV/0!</v>
      </c>
      <c r="C1918" t="e">
        <f>Weighting!$F$22</f>
        <v>#NUM!</v>
      </c>
      <c r="D1918" t="e">
        <f>IF(C1918=1,'Data Transformation'!$G$3+0.5*'Data Transformation'!$W$25,IF(C1919=1,D1919-'Data Transformation'!$W$25,FALSE))</f>
        <v>#NUM!</v>
      </c>
      <c r="E1918">
        <f t="array" ref="E1918">IF(ISLOGICAL(D1918),"",FREQUENCY(IF('Data Transformation'!$B$425:$B$8425='Bin Analysis'!$B1899,'Data Transformation'!$G$425:$G$8425),D1918))</f>
        <v>2001</v>
      </c>
      <c r="F1918">
        <f t="shared" si="237"/>
        <v>0</v>
      </c>
      <c r="G1918">
        <f>Weighting!$H$22</f>
        <v>0</v>
      </c>
      <c r="H1918">
        <f t="array" ref="H1918">FREQUENCY(IF('Data Transformation'!$B$4:$B$8425=B1899,'Data Transformation'!$G$4:$G$8425),'Bin Analysis'!$B1918)</f>
        <v>2073</v>
      </c>
      <c r="I1918">
        <f t="shared" si="238"/>
        <v>0</v>
      </c>
      <c r="J1918">
        <f t="shared" si="239"/>
        <v>0</v>
      </c>
      <c r="K1918">
        <f>J1918*Weighting!$W$22</f>
        <v>0</v>
      </c>
      <c r="M1918" s="14"/>
    </row>
    <row r="1919" spans="1:13" x14ac:dyDescent="0.25">
      <c r="A1919" s="32" t="str">
        <f>IF(Weighting!$P$23&gt;0,B1919,"")</f>
        <v/>
      </c>
      <c r="B1919" t="e">
        <f>Weighting!$C$23</f>
        <v>#DIV/0!</v>
      </c>
      <c r="C1919" t="e">
        <f>Weighting!$F$23</f>
        <v>#NUM!</v>
      </c>
      <c r="D1919" t="e">
        <f>IF(C1919=1,'Data Transformation'!$G$3+0.5*'Data Transformation'!$W$25,IF(C1920=1,D1920-'Data Transformation'!$W$25,FALSE))</f>
        <v>#NUM!</v>
      </c>
      <c r="E1919">
        <f t="array" ref="E1919">IF(ISLOGICAL(D1919),"",FREQUENCY(IF('Data Transformation'!$B$425:$B$8425='Bin Analysis'!$B1899,'Data Transformation'!$G$425:$G$8425),D1919))</f>
        <v>2001</v>
      </c>
      <c r="F1919">
        <f t="shared" si="237"/>
        <v>0</v>
      </c>
      <c r="G1919">
        <f>Weighting!$H$23</f>
        <v>0</v>
      </c>
      <c r="H1919">
        <f t="array" ref="H1919">FREQUENCY(IF('Data Transformation'!$B$4:$B$8425=B1899,'Data Transformation'!$G$4:$G$8425),'Bin Analysis'!$B1919)</f>
        <v>2073</v>
      </c>
      <c r="I1919">
        <f t="shared" si="238"/>
        <v>0</v>
      </c>
      <c r="J1919">
        <f t="shared" si="239"/>
        <v>0</v>
      </c>
      <c r="K1919">
        <f>J1919*Weighting!$W$23</f>
        <v>0</v>
      </c>
      <c r="M1919" s="14"/>
    </row>
    <row r="1920" spans="1:13" x14ac:dyDescent="0.25">
      <c r="A1920" s="32" t="str">
        <f>IF(Weighting!$P$24&gt;0,B1920,"")</f>
        <v/>
      </c>
      <c r="B1920" t="e">
        <f>Weighting!$C$24</f>
        <v>#DIV/0!</v>
      </c>
      <c r="C1920" t="e">
        <f>Weighting!$F$24</f>
        <v>#NUM!</v>
      </c>
      <c r="D1920" t="e">
        <f>IF(C1920=1,'Data Transformation'!$G$3+0.5*'Data Transformation'!$W$25,IF(C1921=1,D1921-'Data Transformation'!$W$25,FALSE))</f>
        <v>#NUM!</v>
      </c>
      <c r="E1920">
        <f t="array" ref="E1920">IF(ISLOGICAL(D1920),"",FREQUENCY(IF('Data Transformation'!$B$425:$B$8425='Bin Analysis'!$B1899,'Data Transformation'!$G$425:$G$8425),D1920))</f>
        <v>2001</v>
      </c>
      <c r="F1920">
        <f t="shared" si="237"/>
        <v>0</v>
      </c>
      <c r="G1920">
        <f>Weighting!$H$24</f>
        <v>0</v>
      </c>
      <c r="H1920">
        <f t="array" ref="H1920">FREQUENCY(IF('Data Transformation'!$B$4:$B$8425=B1899,'Data Transformation'!$G$4:$G$8425),'Bin Analysis'!$B1920)</f>
        <v>2073</v>
      </c>
      <c r="I1920">
        <f t="shared" si="238"/>
        <v>0</v>
      </c>
      <c r="J1920">
        <f t="shared" si="239"/>
        <v>0</v>
      </c>
      <c r="K1920">
        <f>J1920*Weighting!$W$24</f>
        <v>0</v>
      </c>
      <c r="M1920" s="14"/>
    </row>
    <row r="1921" spans="1:25" x14ac:dyDescent="0.25">
      <c r="A1921" s="32" t="str">
        <f>IF(Weighting!$P$25&gt;0,B1921,"")</f>
        <v/>
      </c>
      <c r="B1921" t="e">
        <f>Weighting!$C$25</f>
        <v>#DIV/0!</v>
      </c>
      <c r="C1921" t="e">
        <f>Weighting!$F$25</f>
        <v>#NUM!</v>
      </c>
      <c r="D1921" t="e">
        <f>IF(C1921=1,'Data Transformation'!$G$3+0.5*'Data Transformation'!$W$25,IF(C1922=1,D1922-'Data Transformation'!$W$25,FALSE))</f>
        <v>#NUM!</v>
      </c>
      <c r="E1921">
        <f t="array" ref="E1921">IF(ISLOGICAL(D1921),"",FREQUENCY(IF('Data Transformation'!$B$425:$B$8425='Bin Analysis'!$B1899,'Data Transformation'!$G$425:$G$8425),D1921))</f>
        <v>2001</v>
      </c>
      <c r="F1921">
        <f t="shared" si="237"/>
        <v>0</v>
      </c>
      <c r="G1921">
        <f>Weighting!$H$25</f>
        <v>0</v>
      </c>
      <c r="H1921">
        <f t="array" ref="H1921">FREQUENCY(IF('Data Transformation'!$B$4:$B$8425=B1899,'Data Transformation'!$G$4:$G$8425),'Bin Analysis'!$B1921)</f>
        <v>2073</v>
      </c>
      <c r="I1921">
        <f t="shared" si="238"/>
        <v>0</v>
      </c>
      <c r="J1921">
        <f t="shared" si="239"/>
        <v>0</v>
      </c>
      <c r="K1921">
        <f>J1921*Weighting!$W$25</f>
        <v>0</v>
      </c>
      <c r="M1921" s="14"/>
    </row>
    <row r="1922" spans="1:25" x14ac:dyDescent="0.25">
      <c r="N1922" s="57"/>
      <c r="O1922"/>
      <c r="P1922"/>
      <c r="Q1922"/>
      <c r="R1922"/>
    </row>
    <row r="1923" spans="1:25" ht="23.25" x14ac:dyDescent="0.35">
      <c r="A1923" s="21" t="s">
        <v>0</v>
      </c>
      <c r="B1923" s="21" t="str">
        <f>IFERROR(VLOOKUP(C1923,'Data Transformation'!$L$6:$M$426,2,FALSE),"")</f>
        <v/>
      </c>
      <c r="C1923" s="21">
        <f>C1899+1</f>
        <v>80</v>
      </c>
      <c r="D1923" s="21"/>
      <c r="E1923" s="21"/>
      <c r="F1923" s="21"/>
      <c r="G1923" s="21"/>
      <c r="H1923" s="22"/>
      <c r="I1923" s="22"/>
      <c r="J1923" s="22"/>
      <c r="K1923" s="21"/>
      <c r="L1923" s="21" t="str">
        <f>B1923</f>
        <v/>
      </c>
      <c r="M1923" s="23" t="e">
        <f>INDEX('Data Transformation'!$O$4:$O$424,MATCH($B1923,'Data Transformation'!$M$4:$M$424,0),MATCH($M$2,'Data Transformation'!$O$3,0))</f>
        <v>#N/A</v>
      </c>
      <c r="N1923" s="27" t="e">
        <f>IF('Input and Summary Results'!$J$16="minimum",'Bin Analysis'!X1924/(M1923-1),'Bin Analysis'!Y1923/('Bin Analysis'!M1923-1))</f>
        <v>#N/A</v>
      </c>
      <c r="O1923" s="27" t="e">
        <f>IF(M1923=FALSE,NA(),(VLOOKUP(1,C1926:K1945,4,FALSE))/(M1923-1))</f>
        <v>#N/A</v>
      </c>
      <c r="P1923" s="27" t="e">
        <f>IF(M1923=FALSE,NA(),SUM(J1926:J1945)/Weighting!$S$5)</f>
        <v>#N/A</v>
      </c>
      <c r="Q1923" s="27" t="e">
        <f>IF(M1923=FALSE,NA(),SUM(K1926:K1945)/Weighting!$S$6)</f>
        <v>#N/A</v>
      </c>
      <c r="R1923" s="27" t="e">
        <f>IF(M1923=FALSE,NA(),(VLOOKUP(1,G1926:K1945,3,FALSE))/(M1923-1))</f>
        <v>#N/A</v>
      </c>
      <c r="S1923" s="22" t="e">
        <f>IF(M1923=FALSE,NA(),IF(SUM(J1926:J1945)=2,"yes","no"))</f>
        <v>#N/A</v>
      </c>
      <c r="X1923" s="2" cm="2">
        <f t="array" ref="X1923:X1924">FREQUENCY(IF('Data Transformation'!$B$425:$B$6424='Bin Analysis'!L1923,'Data Transformation'!$G$425:$G$6424),'Data Transformation'!$U$11)</f>
        <v>0</v>
      </c>
      <c r="Y1923" s="2" cm="2">
        <f t="array" ref="Y1923:Y1924">FREQUENCY(IF('Data Transformation'!$B$425:$B$6424='Bin Analysis'!L1923,'Data Transformation'!$G$425:$G$6424),'Data Transformation'!$U$12)</f>
        <v>0</v>
      </c>
    </row>
    <row r="1924" spans="1:25" x14ac:dyDescent="0.25">
      <c r="A1924" s="14" t="s">
        <v>67</v>
      </c>
      <c r="B1924" t="s">
        <v>47</v>
      </c>
      <c r="C1924" t="s">
        <v>5</v>
      </c>
      <c r="D1924" t="s">
        <v>98</v>
      </c>
      <c r="E1924" t="s">
        <v>99</v>
      </c>
      <c r="F1924" t="s">
        <v>100</v>
      </c>
      <c r="G1924" t="s">
        <v>69</v>
      </c>
      <c r="H1924" t="s">
        <v>31</v>
      </c>
      <c r="I1924" t="s">
        <v>32</v>
      </c>
      <c r="J1924" t="s">
        <v>46</v>
      </c>
      <c r="K1924" s="14" t="s">
        <v>45</v>
      </c>
      <c r="M1924" s="14"/>
      <c r="X1924" s="2">
        <v>0</v>
      </c>
      <c r="Y1924" s="2">
        <v>0</v>
      </c>
    </row>
    <row r="1925" spans="1:25" x14ac:dyDescent="0.25">
      <c r="A1925" s="32"/>
      <c r="D1925" t="e">
        <f>IF(C1925=1,'Data Transformation'!$G$3+0.5*'Data Transformation'!$W$25,IF(C1926=1,D1926-'Data Transformation'!$W$25,FALSE))</f>
        <v>#NUM!</v>
      </c>
      <c r="E1925">
        <f t="array" ref="E1925">IF(ISLOGICAL(D1925),"",FREQUENCY(IF('Data Transformation'!$B$425:$B$8425='Bin Analysis'!$B1923,'Data Transformation'!$G$425:$G$8425),D1925))</f>
        <v>2001</v>
      </c>
      <c r="F1925" t="e">
        <f>IF(ISLOGICAL(D1925),"",E1925-E1924)</f>
        <v>#VALUE!</v>
      </c>
      <c r="M1925" s="14"/>
    </row>
    <row r="1926" spans="1:25" x14ac:dyDescent="0.25">
      <c r="A1926" s="32" t="e">
        <f>IF(Weighting!$P$6&gt;0,B1926,"")</f>
        <v>#NUM!</v>
      </c>
      <c r="B1926" t="e">
        <f>Weighting!$C$6</f>
        <v>#DIV/0!</v>
      </c>
      <c r="C1926" t="e">
        <f>Weighting!$F$6</f>
        <v>#NUM!</v>
      </c>
      <c r="D1926" t="e">
        <f>IF(C1926=1,'Data Transformation'!$G$3+0.5*'Data Transformation'!$W$25,IF(C1927=1,D1927-'Data Transformation'!$W$25,FALSE))</f>
        <v>#NUM!</v>
      </c>
      <c r="E1926">
        <f t="array" ref="E1926">IF(ISLOGICAL(D1926),"",FREQUENCY(IF('Data Transformation'!$B$425:$B$8425='Bin Analysis'!$B1923,'Data Transformation'!$G$425:$G$8425),D1926))</f>
        <v>2001</v>
      </c>
      <c r="F1926">
        <f>IF(ISLOGICAL(D1926),"",E1926-E1925)</f>
        <v>0</v>
      </c>
      <c r="G1926">
        <f>Weighting!$H$6</f>
        <v>1</v>
      </c>
      <c r="H1926">
        <f t="array" ref="H1926">FREQUENCY(IF('Data Transformation'!$B$4:$B$8425=B1923,'Data Transformation'!$G$4:$G$8425),'Bin Analysis'!$B1926)</f>
        <v>2073</v>
      </c>
      <c r="I1926">
        <f>H1926-H1925</f>
        <v>2073</v>
      </c>
      <c r="J1926">
        <f>IF(I1926=0,0,1)</f>
        <v>1</v>
      </c>
      <c r="K1926" t="e">
        <f>J1926*Weighting!$W$6</f>
        <v>#NUM!</v>
      </c>
      <c r="M1926" s="14"/>
    </row>
    <row r="1927" spans="1:25" x14ac:dyDescent="0.25">
      <c r="A1927" s="32" t="str">
        <f>IF(Weighting!$P$7&gt;0,B1927,"")</f>
        <v/>
      </c>
      <c r="B1927" t="e">
        <f>Weighting!$C$7</f>
        <v>#DIV/0!</v>
      </c>
      <c r="C1927" t="e">
        <f>Weighting!$F$7</f>
        <v>#NUM!</v>
      </c>
      <c r="D1927" t="e">
        <f>IF(C1927=1,'Data Transformation'!$G$3+0.5*'Data Transformation'!$W$25,IF(C1928=1,D1928-'Data Transformation'!$W$25,FALSE))</f>
        <v>#NUM!</v>
      </c>
      <c r="E1927">
        <f t="array" ref="E1927">IF(ISLOGICAL(D1927),"",FREQUENCY(IF('Data Transformation'!$B$425:$B$8425='Bin Analysis'!$B1923,'Data Transformation'!$G$425:$G$8425),D1927))</f>
        <v>2001</v>
      </c>
      <c r="F1927">
        <f t="shared" ref="F1927:F1945" si="240">IF(ISLOGICAL(D1927),"",E1927-E1926)</f>
        <v>0</v>
      </c>
      <c r="G1927">
        <f>Weighting!$H$7</f>
        <v>0</v>
      </c>
      <c r="H1927">
        <f t="array" ref="H1927">FREQUENCY(IF('Data Transformation'!$B$4:$B$8425=B1923,'Data Transformation'!$G$4:$G$8425),'Bin Analysis'!$B1927)</f>
        <v>2073</v>
      </c>
      <c r="I1927">
        <f t="shared" ref="I1927:I1945" si="241">H1927-H1926</f>
        <v>0</v>
      </c>
      <c r="J1927">
        <f>IF(I1927=0,0,1)</f>
        <v>0</v>
      </c>
      <c r="K1927">
        <f>J1927*Weighting!$W$7</f>
        <v>0</v>
      </c>
      <c r="M1927" s="14"/>
    </row>
    <row r="1928" spans="1:25" x14ac:dyDescent="0.25">
      <c r="A1928" s="32" t="str">
        <f>IF(Weighting!$P$8&gt;0,B1928,"")</f>
        <v/>
      </c>
      <c r="B1928" t="e">
        <f>Weighting!$C$8</f>
        <v>#DIV/0!</v>
      </c>
      <c r="C1928" t="e">
        <f>Weighting!$F$8</f>
        <v>#NUM!</v>
      </c>
      <c r="D1928" t="e">
        <f>IF(C1928=1,'Data Transformation'!$G$3+0.5*'Data Transformation'!$W$25,IF(C1929=1,D1929-'Data Transformation'!$W$25,FALSE))</f>
        <v>#NUM!</v>
      </c>
      <c r="E1928">
        <f t="array" ref="E1928">IF(ISLOGICAL(D1928),"",FREQUENCY(IF('Data Transformation'!$B$425:$B$8425='Bin Analysis'!$B1923,'Data Transformation'!$G$425:$G$8425),D1928))</f>
        <v>2001</v>
      </c>
      <c r="F1928">
        <f t="shared" si="240"/>
        <v>0</v>
      </c>
      <c r="G1928">
        <f>Weighting!$H$8</f>
        <v>0</v>
      </c>
      <c r="H1928">
        <f t="array" ref="H1928">FREQUENCY(IF('Data Transformation'!$B$4:$B$8425=B1923,'Data Transformation'!$G$4:$G$8425),'Bin Analysis'!$B1928)</f>
        <v>2073</v>
      </c>
      <c r="I1928">
        <f t="shared" si="241"/>
        <v>0</v>
      </c>
      <c r="J1928">
        <f t="shared" ref="J1928:J1945" si="242">IF(I1928=0,0,1)</f>
        <v>0</v>
      </c>
      <c r="K1928">
        <f>J1928*Weighting!$W$8</f>
        <v>0</v>
      </c>
      <c r="M1928" s="14"/>
    </row>
    <row r="1929" spans="1:25" x14ac:dyDescent="0.25">
      <c r="A1929" s="32" t="str">
        <f>IF(Weighting!$P$9&gt;0,B1929,"")</f>
        <v/>
      </c>
      <c r="B1929" s="50" t="e">
        <f>Weighting!$C$9</f>
        <v>#DIV/0!</v>
      </c>
      <c r="C1929" t="e">
        <f>Weighting!$F$9</f>
        <v>#NUM!</v>
      </c>
      <c r="D1929" t="e">
        <f>IF(C1929=1,'Data Transformation'!$G$3+0.5*'Data Transformation'!$W$25,IF(C1930=1,D1930-'Data Transformation'!$W$25,FALSE))</f>
        <v>#NUM!</v>
      </c>
      <c r="E1929">
        <f t="array" ref="E1929">IF(ISLOGICAL(D1929),"",FREQUENCY(IF('Data Transformation'!$B$425:$B$8425='Bin Analysis'!$B1923,'Data Transformation'!$G$425:$G$8425),D1929))</f>
        <v>2001</v>
      </c>
      <c r="F1929">
        <f t="shared" si="240"/>
        <v>0</v>
      </c>
      <c r="G1929">
        <f>Weighting!$H$9</f>
        <v>0</v>
      </c>
      <c r="H1929">
        <f t="array" ref="H1929">FREQUENCY(IF('Data Transformation'!$B$4:$B$8425=B1923,'Data Transformation'!$G$4:$G$8425),'Bin Analysis'!$B1929)</f>
        <v>2073</v>
      </c>
      <c r="I1929">
        <f t="shared" si="241"/>
        <v>0</v>
      </c>
      <c r="J1929">
        <f t="shared" si="242"/>
        <v>0</v>
      </c>
      <c r="K1929">
        <f>J1929*Weighting!$W$9</f>
        <v>0</v>
      </c>
      <c r="M1929" s="14"/>
    </row>
    <row r="1930" spans="1:25" x14ac:dyDescent="0.25">
      <c r="A1930" s="32" t="str">
        <f>IF(Weighting!$P$10&gt;0,B1930,"")</f>
        <v/>
      </c>
      <c r="B1930" t="e">
        <f>Weighting!$C$10</f>
        <v>#DIV/0!</v>
      </c>
      <c r="C1930" t="e">
        <f>Weighting!$F$10</f>
        <v>#NUM!</v>
      </c>
      <c r="D1930" t="e">
        <f>IF(C1930=1,'Data Transformation'!$G$3+0.5*'Data Transformation'!$W$25,IF(C1931=1,D1931-'Data Transformation'!$W$25,FALSE))</f>
        <v>#NUM!</v>
      </c>
      <c r="E1930">
        <f t="array" ref="E1930">IF(ISLOGICAL(D1930),"",FREQUENCY(IF('Data Transformation'!$B$425:$B$8425='Bin Analysis'!$B1923,'Data Transformation'!$G$425:$G$8425),D1930))</f>
        <v>2001</v>
      </c>
      <c r="F1930">
        <f t="shared" si="240"/>
        <v>0</v>
      </c>
      <c r="G1930">
        <f>Weighting!$H$10</f>
        <v>0</v>
      </c>
      <c r="H1930">
        <f t="array" ref="H1930">FREQUENCY(IF('Data Transformation'!$B$4:$B$8425=B1923,'Data Transformation'!$G$4:$G$8425),'Bin Analysis'!$B1930)</f>
        <v>2073</v>
      </c>
      <c r="I1930">
        <f t="shared" si="241"/>
        <v>0</v>
      </c>
      <c r="J1930">
        <f t="shared" si="242"/>
        <v>0</v>
      </c>
      <c r="K1930">
        <f>J1930*Weighting!$W$10</f>
        <v>0</v>
      </c>
      <c r="M1930" s="14"/>
    </row>
    <row r="1931" spans="1:25" x14ac:dyDescent="0.25">
      <c r="A1931" s="32" t="str">
        <f>IF(Weighting!$P$11&gt;0,B1931,"")</f>
        <v/>
      </c>
      <c r="B1931" t="e">
        <f>Weighting!$C$11</f>
        <v>#DIV/0!</v>
      </c>
      <c r="C1931" t="e">
        <f>Weighting!$F$11</f>
        <v>#NUM!</v>
      </c>
      <c r="D1931" t="e">
        <f>IF(C1931=1,'Data Transformation'!$G$3+0.5*'Data Transformation'!$W$25,IF(C1932=1,D1932-'Data Transformation'!$W$25,FALSE))</f>
        <v>#NUM!</v>
      </c>
      <c r="E1931">
        <f t="array" ref="E1931">IF(ISLOGICAL(D1931),"",FREQUENCY(IF('Data Transformation'!$B$425:$B$8425='Bin Analysis'!$B1923,'Data Transformation'!$G$425:$G$8425),D1931))</f>
        <v>2001</v>
      </c>
      <c r="F1931">
        <f t="shared" si="240"/>
        <v>0</v>
      </c>
      <c r="G1931">
        <f>Weighting!$H$11</f>
        <v>0</v>
      </c>
      <c r="H1931">
        <f t="array" ref="H1931">FREQUENCY(IF('Data Transformation'!$B$4:$B$8425=B1923,'Data Transformation'!$G$4:$G$8425),'Bin Analysis'!$B1931)</f>
        <v>2073</v>
      </c>
      <c r="I1931">
        <f t="shared" si="241"/>
        <v>0</v>
      </c>
      <c r="J1931">
        <f t="shared" si="242"/>
        <v>0</v>
      </c>
      <c r="K1931">
        <f>J1931*Weighting!$W$11</f>
        <v>0</v>
      </c>
      <c r="M1931" s="14"/>
    </row>
    <row r="1932" spans="1:25" x14ac:dyDescent="0.25">
      <c r="A1932" s="32" t="str">
        <f>IF(Weighting!$P$12&gt;0,B1932,"")</f>
        <v/>
      </c>
      <c r="B1932" t="e">
        <f>Weighting!$C$12</f>
        <v>#DIV/0!</v>
      </c>
      <c r="C1932" t="e">
        <f>Weighting!$F$12</f>
        <v>#NUM!</v>
      </c>
      <c r="D1932" t="e">
        <f>IF(C1932=1,'Data Transformation'!$G$3+0.5*'Data Transformation'!$W$25,IF(C1933=1,D1933-'Data Transformation'!$W$25,FALSE))</f>
        <v>#NUM!</v>
      </c>
      <c r="E1932">
        <f t="array" ref="E1932">IF(ISLOGICAL(D1932),"",FREQUENCY(IF('Data Transformation'!$B$425:$B$8425='Bin Analysis'!$B1923,'Data Transformation'!$G$425:$G$8425),D1932))</f>
        <v>2001</v>
      </c>
      <c r="F1932">
        <f t="shared" si="240"/>
        <v>0</v>
      </c>
      <c r="G1932">
        <f>Weighting!$H$12</f>
        <v>0</v>
      </c>
      <c r="H1932">
        <f t="array" ref="H1932">FREQUENCY(IF('Data Transformation'!$B$4:$B$8425=B1923,'Data Transformation'!$G$4:$G$8425),'Bin Analysis'!$B1932)</f>
        <v>2073</v>
      </c>
      <c r="I1932">
        <f t="shared" si="241"/>
        <v>0</v>
      </c>
      <c r="J1932">
        <f t="shared" si="242"/>
        <v>0</v>
      </c>
      <c r="K1932">
        <f>J1932*Weighting!$W$12</f>
        <v>0</v>
      </c>
      <c r="M1932" s="14"/>
    </row>
    <row r="1933" spans="1:25" x14ac:dyDescent="0.25">
      <c r="A1933" s="32" t="str">
        <f>IF(Weighting!$P$13&gt;0,B1933,"")</f>
        <v/>
      </c>
      <c r="B1933" t="e">
        <f>Weighting!$C$13</f>
        <v>#DIV/0!</v>
      </c>
      <c r="C1933" t="e">
        <f>Weighting!$F$13</f>
        <v>#NUM!</v>
      </c>
      <c r="D1933" t="e">
        <f>IF(C1933=1,'Data Transformation'!$G$3+0.5*'Data Transformation'!$W$25,IF(C1934=1,D1934-'Data Transformation'!$W$25,FALSE))</f>
        <v>#NUM!</v>
      </c>
      <c r="E1933">
        <f t="array" ref="E1933">IF(ISLOGICAL(D1933),"",FREQUENCY(IF('Data Transformation'!$B$425:$B$8425='Bin Analysis'!$B1923,'Data Transformation'!$G$425:$G$8425),D1933))</f>
        <v>2001</v>
      </c>
      <c r="F1933">
        <f t="shared" si="240"/>
        <v>0</v>
      </c>
      <c r="G1933">
        <f>Weighting!$H$13</f>
        <v>0</v>
      </c>
      <c r="H1933">
        <f t="array" ref="H1933">FREQUENCY(IF('Data Transformation'!$B$4:$B$8425=B1923,'Data Transformation'!$G$4:$G$8425),'Bin Analysis'!$B1933)</f>
        <v>2073</v>
      </c>
      <c r="I1933">
        <f t="shared" si="241"/>
        <v>0</v>
      </c>
      <c r="J1933">
        <f t="shared" si="242"/>
        <v>0</v>
      </c>
      <c r="K1933">
        <f>J1933*Weighting!$W$13</f>
        <v>0</v>
      </c>
      <c r="M1933" s="14"/>
    </row>
    <row r="1934" spans="1:25" x14ac:dyDescent="0.25">
      <c r="A1934" s="32" t="str">
        <f>IF(Weighting!$P$14&gt;0,B1934,"")</f>
        <v/>
      </c>
      <c r="B1934" t="e">
        <f>Weighting!$C$14</f>
        <v>#DIV/0!</v>
      </c>
      <c r="C1934" t="e">
        <f>Weighting!$F$14</f>
        <v>#NUM!</v>
      </c>
      <c r="D1934" t="e">
        <f>IF(C1934=1,'Data Transformation'!$G$3+0.5*'Data Transformation'!$W$25,IF(C1935=1,D1935-'Data Transformation'!$W$25,FALSE))</f>
        <v>#NUM!</v>
      </c>
      <c r="E1934">
        <f t="array" ref="E1934">IF(ISLOGICAL(D1934),"",FREQUENCY(IF('Data Transformation'!$B$425:$B$8425='Bin Analysis'!$B1923,'Data Transformation'!$G$425:$G$8425),D1934))</f>
        <v>2001</v>
      </c>
      <c r="F1934">
        <f t="shared" si="240"/>
        <v>0</v>
      </c>
      <c r="G1934">
        <f>Weighting!$H$14</f>
        <v>0</v>
      </c>
      <c r="H1934">
        <f t="array" ref="H1934">FREQUENCY(IF('Data Transformation'!$B$4:$B$8425=B1923,'Data Transformation'!$G$4:$G$8425),'Bin Analysis'!$B1934)</f>
        <v>2073</v>
      </c>
      <c r="I1934">
        <f t="shared" si="241"/>
        <v>0</v>
      </c>
      <c r="J1934">
        <f t="shared" si="242"/>
        <v>0</v>
      </c>
      <c r="K1934">
        <f>J1934*Weighting!$W$14</f>
        <v>0</v>
      </c>
      <c r="M1934" s="14"/>
    </row>
    <row r="1935" spans="1:25" x14ac:dyDescent="0.25">
      <c r="A1935" s="32" t="str">
        <f>IF(Weighting!$P$15&gt;0,B1935,"")</f>
        <v/>
      </c>
      <c r="B1935" t="e">
        <f>Weighting!$C$15</f>
        <v>#DIV/0!</v>
      </c>
      <c r="C1935" t="e">
        <f>Weighting!$F$15</f>
        <v>#NUM!</v>
      </c>
      <c r="D1935" t="e">
        <f>IF(C1935=1,'Data Transformation'!$G$3+0.5*'Data Transformation'!$W$25,IF(C1936=1,D1936-'Data Transformation'!$W$25,FALSE))</f>
        <v>#NUM!</v>
      </c>
      <c r="E1935">
        <f t="array" ref="E1935">IF(ISLOGICAL(D1935),"",FREQUENCY(IF('Data Transformation'!$B$425:$B$8425='Bin Analysis'!$B1923,'Data Transformation'!$G$425:$G$8425),D1935))</f>
        <v>2001</v>
      </c>
      <c r="F1935">
        <f t="shared" si="240"/>
        <v>0</v>
      </c>
      <c r="G1935">
        <f>Weighting!$H$15</f>
        <v>0</v>
      </c>
      <c r="H1935">
        <f t="array" ref="H1935">FREQUENCY(IF('Data Transformation'!$B$4:$B$8425=B1923,'Data Transformation'!$G$4:$G$8425),'Bin Analysis'!$B1935)</f>
        <v>2073</v>
      </c>
      <c r="I1935">
        <f t="shared" si="241"/>
        <v>0</v>
      </c>
      <c r="J1935">
        <f t="shared" si="242"/>
        <v>0</v>
      </c>
      <c r="K1935">
        <f>J1935*Weighting!$W$15</f>
        <v>0</v>
      </c>
      <c r="M1935" s="14"/>
    </row>
    <row r="1936" spans="1:25" x14ac:dyDescent="0.25">
      <c r="A1936" s="32" t="str">
        <f>IF(Weighting!$P$16&gt;0,B1936,"")</f>
        <v/>
      </c>
      <c r="B1936" t="e">
        <f>Weighting!$C$16</f>
        <v>#DIV/0!</v>
      </c>
      <c r="C1936" t="e">
        <f>Weighting!$F$16</f>
        <v>#NUM!</v>
      </c>
      <c r="D1936" t="e">
        <f>IF(C1936=1,'Data Transformation'!$G$3+0.5*'Data Transformation'!$W$25,IF(C1937=1,D1937-'Data Transformation'!$W$25,FALSE))</f>
        <v>#NUM!</v>
      </c>
      <c r="E1936">
        <f t="array" ref="E1936">IF(ISLOGICAL(D1936),"",FREQUENCY(IF('Data Transformation'!$B$425:$B$8425='Bin Analysis'!$B1923,'Data Transformation'!$G$425:$G$8425),D1936))</f>
        <v>2001</v>
      </c>
      <c r="F1936">
        <f t="shared" si="240"/>
        <v>0</v>
      </c>
      <c r="G1936">
        <f>Weighting!$H$16</f>
        <v>0</v>
      </c>
      <c r="H1936">
        <f t="array" ref="H1936">FREQUENCY(IF('Data Transformation'!$B$4:$B$8425=B1923,'Data Transformation'!$G$4:$G$8425),'Bin Analysis'!$B1936)</f>
        <v>2073</v>
      </c>
      <c r="I1936">
        <f t="shared" si="241"/>
        <v>0</v>
      </c>
      <c r="J1936">
        <f t="shared" si="242"/>
        <v>0</v>
      </c>
      <c r="K1936">
        <f>J1936*Weighting!$W$16</f>
        <v>0</v>
      </c>
      <c r="M1936" s="14"/>
    </row>
    <row r="1937" spans="1:25" x14ac:dyDescent="0.25">
      <c r="A1937" s="32" t="str">
        <f>IF(Weighting!$P$17&gt;0,B1937,"")</f>
        <v/>
      </c>
      <c r="B1937" t="e">
        <f>Weighting!$C$17</f>
        <v>#DIV/0!</v>
      </c>
      <c r="C1937" t="e">
        <f>Weighting!$F$17</f>
        <v>#NUM!</v>
      </c>
      <c r="D1937" t="e">
        <f>IF(C1937=1,'Data Transformation'!$G$3+0.5*'Data Transformation'!$W$25,IF(C1938=1,D1938-'Data Transformation'!$W$25,FALSE))</f>
        <v>#NUM!</v>
      </c>
      <c r="E1937">
        <f t="array" ref="E1937">IF(ISLOGICAL(D1937),"",FREQUENCY(IF('Data Transformation'!$B$425:$B$8425='Bin Analysis'!$B1923,'Data Transformation'!$G$425:$G$8425),D1937))</f>
        <v>2001</v>
      </c>
      <c r="F1937">
        <f t="shared" si="240"/>
        <v>0</v>
      </c>
      <c r="G1937">
        <f>Weighting!$H$17</f>
        <v>0</v>
      </c>
      <c r="H1937">
        <f t="array" ref="H1937">FREQUENCY(IF('Data Transformation'!$B$4:$B$8425=B1923,'Data Transformation'!$G$4:$G$8425),'Bin Analysis'!$B1937)</f>
        <v>2073</v>
      </c>
      <c r="I1937">
        <f t="shared" si="241"/>
        <v>0</v>
      </c>
      <c r="J1937">
        <f t="shared" si="242"/>
        <v>0</v>
      </c>
      <c r="K1937">
        <f>J1937*Weighting!$W$17</f>
        <v>0</v>
      </c>
      <c r="M1937" s="14"/>
    </row>
    <row r="1938" spans="1:25" x14ac:dyDescent="0.25">
      <c r="A1938" s="32" t="str">
        <f>IF(Weighting!$P$18&gt;0,B1938,"")</f>
        <v/>
      </c>
      <c r="B1938" t="e">
        <f>Weighting!$C$18</f>
        <v>#DIV/0!</v>
      </c>
      <c r="C1938" t="e">
        <f>Weighting!$F$18</f>
        <v>#NUM!</v>
      </c>
      <c r="D1938" t="e">
        <f>IF(C1938=1,'Data Transformation'!$G$3+0.5*'Data Transformation'!$W$25,IF(C1939=1,D1939-'Data Transformation'!$W$25,FALSE))</f>
        <v>#NUM!</v>
      </c>
      <c r="E1938">
        <f t="array" ref="E1938">IF(ISLOGICAL(D1938),"",FREQUENCY(IF('Data Transformation'!$B$425:$B$8425='Bin Analysis'!$B1923,'Data Transformation'!$G$425:$G$8425),D1938))</f>
        <v>2001</v>
      </c>
      <c r="F1938">
        <f t="shared" si="240"/>
        <v>0</v>
      </c>
      <c r="G1938">
        <f>Weighting!$H$18</f>
        <v>0</v>
      </c>
      <c r="H1938">
        <f t="array" ref="H1938">FREQUENCY(IF('Data Transformation'!$B$4:$B$8425=B1923,'Data Transformation'!$G$4:$G$8425),'Bin Analysis'!$B1938)</f>
        <v>2073</v>
      </c>
      <c r="I1938">
        <f t="shared" si="241"/>
        <v>0</v>
      </c>
      <c r="J1938">
        <f t="shared" si="242"/>
        <v>0</v>
      </c>
      <c r="K1938">
        <f>J1938*Weighting!$W$18</f>
        <v>0</v>
      </c>
      <c r="M1938" s="14"/>
    </row>
    <row r="1939" spans="1:25" x14ac:dyDescent="0.25">
      <c r="A1939" s="32" t="str">
        <f>IF(Weighting!$P$19&gt;0,B1939,"")</f>
        <v/>
      </c>
      <c r="B1939" t="e">
        <f>Weighting!$C$19</f>
        <v>#DIV/0!</v>
      </c>
      <c r="C1939" t="e">
        <f>Weighting!$F$19</f>
        <v>#NUM!</v>
      </c>
      <c r="D1939" t="e">
        <f>IF(C1939=1,'Data Transformation'!$G$3+0.5*'Data Transformation'!$W$25,IF(C1940=1,D1940-'Data Transformation'!$W$25,FALSE))</f>
        <v>#NUM!</v>
      </c>
      <c r="E1939">
        <f t="array" ref="E1939">IF(ISLOGICAL(D1939),"",FREQUENCY(IF('Data Transformation'!$B$425:$B$8425='Bin Analysis'!$B1923,'Data Transformation'!$G$425:$G$8425),D1939))</f>
        <v>2001</v>
      </c>
      <c r="F1939">
        <f t="shared" si="240"/>
        <v>0</v>
      </c>
      <c r="G1939">
        <f>Weighting!$H$19</f>
        <v>0</v>
      </c>
      <c r="H1939">
        <f t="array" ref="H1939">FREQUENCY(IF('Data Transformation'!$B$4:$B$8425=B1923,'Data Transformation'!$G$4:$G$8425),'Bin Analysis'!$B1939)</f>
        <v>2073</v>
      </c>
      <c r="I1939">
        <f t="shared" si="241"/>
        <v>0</v>
      </c>
      <c r="J1939">
        <f t="shared" si="242"/>
        <v>0</v>
      </c>
      <c r="K1939">
        <f>J1939*Weighting!$W$19</f>
        <v>0</v>
      </c>
      <c r="M1939" s="14"/>
    </row>
    <row r="1940" spans="1:25" x14ac:dyDescent="0.25">
      <c r="A1940" s="32" t="str">
        <f>IF(Weighting!$P$20&gt;0,B1940,"")</f>
        <v/>
      </c>
      <c r="B1940" t="e">
        <f>Weighting!$C$20</f>
        <v>#DIV/0!</v>
      </c>
      <c r="C1940" t="e">
        <f>Weighting!$F$20</f>
        <v>#NUM!</v>
      </c>
      <c r="D1940" t="e">
        <f>IF(C1940=1,'Data Transformation'!$G$3+0.5*'Data Transformation'!$W$25,IF(C1941=1,D1941-'Data Transformation'!$W$25,FALSE))</f>
        <v>#NUM!</v>
      </c>
      <c r="E1940">
        <f t="array" ref="E1940">IF(ISLOGICAL(D1940),"",FREQUENCY(IF('Data Transformation'!$B$425:$B$8425='Bin Analysis'!$B1923,'Data Transformation'!$G$425:$G$8425),D1940))</f>
        <v>2001</v>
      </c>
      <c r="F1940">
        <f t="shared" si="240"/>
        <v>0</v>
      </c>
      <c r="G1940">
        <f>Weighting!$H$20</f>
        <v>0</v>
      </c>
      <c r="H1940">
        <f t="array" ref="H1940">FREQUENCY(IF('Data Transformation'!$B$4:$B$8425=B1923,'Data Transformation'!$G$4:$G$8425),'Bin Analysis'!$B1940)</f>
        <v>2073</v>
      </c>
      <c r="I1940">
        <f t="shared" si="241"/>
        <v>0</v>
      </c>
      <c r="J1940">
        <f t="shared" si="242"/>
        <v>0</v>
      </c>
      <c r="K1940">
        <f>J1940*Weighting!$W$20</f>
        <v>0</v>
      </c>
      <c r="M1940" s="14"/>
    </row>
    <row r="1941" spans="1:25" x14ac:dyDescent="0.25">
      <c r="A1941" s="32" t="str">
        <f>IF(Weighting!$P$21&gt;0,B1941,"")</f>
        <v/>
      </c>
      <c r="B1941" t="e">
        <f>Weighting!$C$21</f>
        <v>#DIV/0!</v>
      </c>
      <c r="C1941" t="e">
        <f>Weighting!$F$21</f>
        <v>#NUM!</v>
      </c>
      <c r="D1941" t="e">
        <f>IF(C1941=1,'Data Transformation'!$G$3+0.5*'Data Transformation'!$W$25,IF(C1942=1,D1942-'Data Transformation'!$W$25,FALSE))</f>
        <v>#NUM!</v>
      </c>
      <c r="E1941">
        <f t="array" ref="E1941">IF(ISLOGICAL(D1941),"",FREQUENCY(IF('Data Transformation'!$B$425:$B$8425='Bin Analysis'!$B1923,'Data Transformation'!$G$425:$G$8425),D1941))</f>
        <v>2001</v>
      </c>
      <c r="F1941">
        <f t="shared" si="240"/>
        <v>0</v>
      </c>
      <c r="G1941">
        <f>Weighting!$H$21</f>
        <v>0</v>
      </c>
      <c r="H1941">
        <f t="array" ref="H1941">FREQUENCY(IF('Data Transformation'!$B$4:$B$8425=B1923,'Data Transformation'!$G$4:$G$8425),'Bin Analysis'!$B1941)</f>
        <v>2073</v>
      </c>
      <c r="I1941">
        <f t="shared" si="241"/>
        <v>0</v>
      </c>
      <c r="J1941">
        <f t="shared" si="242"/>
        <v>0</v>
      </c>
      <c r="K1941">
        <f>J1941*Weighting!$W$21</f>
        <v>0</v>
      </c>
      <c r="M1941" s="14"/>
    </row>
    <row r="1942" spans="1:25" x14ac:dyDescent="0.25">
      <c r="A1942" s="32" t="str">
        <f>IF(Weighting!$P$22&gt;0,B1942,"")</f>
        <v/>
      </c>
      <c r="B1942" t="e">
        <f>Weighting!$C$22</f>
        <v>#DIV/0!</v>
      </c>
      <c r="C1942" t="e">
        <f>Weighting!$F$22</f>
        <v>#NUM!</v>
      </c>
      <c r="D1942" t="e">
        <f>IF(C1942=1,'Data Transformation'!$G$3+0.5*'Data Transformation'!$W$25,IF(C1943=1,D1943-'Data Transformation'!$W$25,FALSE))</f>
        <v>#NUM!</v>
      </c>
      <c r="E1942">
        <f t="array" ref="E1942">IF(ISLOGICAL(D1942),"",FREQUENCY(IF('Data Transformation'!$B$425:$B$8425='Bin Analysis'!$B1923,'Data Transformation'!$G$425:$G$8425),D1942))</f>
        <v>2001</v>
      </c>
      <c r="F1942">
        <f t="shared" si="240"/>
        <v>0</v>
      </c>
      <c r="G1942">
        <f>Weighting!$H$22</f>
        <v>0</v>
      </c>
      <c r="H1942">
        <f t="array" ref="H1942">FREQUENCY(IF('Data Transformation'!$B$4:$B$8425=B1923,'Data Transformation'!$G$4:$G$8425),'Bin Analysis'!$B1942)</f>
        <v>2073</v>
      </c>
      <c r="I1942">
        <f t="shared" si="241"/>
        <v>0</v>
      </c>
      <c r="J1942">
        <f t="shared" si="242"/>
        <v>0</v>
      </c>
      <c r="K1942">
        <f>J1942*Weighting!$W$22</f>
        <v>0</v>
      </c>
      <c r="M1942" s="14"/>
    </row>
    <row r="1943" spans="1:25" x14ac:dyDescent="0.25">
      <c r="A1943" s="32" t="str">
        <f>IF(Weighting!$P$23&gt;0,B1943,"")</f>
        <v/>
      </c>
      <c r="B1943" t="e">
        <f>Weighting!$C$23</f>
        <v>#DIV/0!</v>
      </c>
      <c r="C1943" t="e">
        <f>Weighting!$F$23</f>
        <v>#NUM!</v>
      </c>
      <c r="D1943" t="e">
        <f>IF(C1943=1,'Data Transformation'!$G$3+0.5*'Data Transformation'!$W$25,IF(C1944=1,D1944-'Data Transformation'!$W$25,FALSE))</f>
        <v>#NUM!</v>
      </c>
      <c r="E1943">
        <f t="array" ref="E1943">IF(ISLOGICAL(D1943),"",FREQUENCY(IF('Data Transformation'!$B$425:$B$8425='Bin Analysis'!$B1923,'Data Transformation'!$G$425:$G$8425),D1943))</f>
        <v>2001</v>
      </c>
      <c r="F1943">
        <f t="shared" si="240"/>
        <v>0</v>
      </c>
      <c r="G1943">
        <f>Weighting!$H$23</f>
        <v>0</v>
      </c>
      <c r="H1943">
        <f t="array" ref="H1943">FREQUENCY(IF('Data Transformation'!$B$4:$B$8425=B1923,'Data Transformation'!$G$4:$G$8425),'Bin Analysis'!$B1943)</f>
        <v>2073</v>
      </c>
      <c r="I1943">
        <f t="shared" si="241"/>
        <v>0</v>
      </c>
      <c r="J1943">
        <f t="shared" si="242"/>
        <v>0</v>
      </c>
      <c r="K1943">
        <f>J1943*Weighting!$W$23</f>
        <v>0</v>
      </c>
      <c r="M1943" s="14"/>
    </row>
    <row r="1944" spans="1:25" x14ac:dyDescent="0.25">
      <c r="A1944" s="32" t="str">
        <f>IF(Weighting!$P$24&gt;0,B1944,"")</f>
        <v/>
      </c>
      <c r="B1944" t="e">
        <f>Weighting!$C$24</f>
        <v>#DIV/0!</v>
      </c>
      <c r="C1944" t="e">
        <f>Weighting!$F$24</f>
        <v>#NUM!</v>
      </c>
      <c r="D1944" t="e">
        <f>IF(C1944=1,'Data Transformation'!$G$3+0.5*'Data Transformation'!$W$25,IF(C1945=1,D1945-'Data Transformation'!$W$25,FALSE))</f>
        <v>#NUM!</v>
      </c>
      <c r="E1944">
        <f t="array" ref="E1944">IF(ISLOGICAL(D1944),"",FREQUENCY(IF('Data Transformation'!$B$425:$B$8425='Bin Analysis'!$B1923,'Data Transformation'!$G$425:$G$8425),D1944))</f>
        <v>2001</v>
      </c>
      <c r="F1944">
        <f t="shared" si="240"/>
        <v>0</v>
      </c>
      <c r="G1944">
        <f>Weighting!$H$24</f>
        <v>0</v>
      </c>
      <c r="H1944">
        <f t="array" ref="H1944">FREQUENCY(IF('Data Transformation'!$B$4:$B$8425=B1923,'Data Transformation'!$G$4:$G$8425),'Bin Analysis'!$B1944)</f>
        <v>2073</v>
      </c>
      <c r="I1944">
        <f t="shared" si="241"/>
        <v>0</v>
      </c>
      <c r="J1944">
        <f t="shared" si="242"/>
        <v>0</v>
      </c>
      <c r="K1944">
        <f>J1944*Weighting!$W$24</f>
        <v>0</v>
      </c>
      <c r="M1944" s="14"/>
    </row>
    <row r="1945" spans="1:25" x14ac:dyDescent="0.25">
      <c r="A1945" s="32" t="str">
        <f>IF(Weighting!$P$25&gt;0,B1945,"")</f>
        <v/>
      </c>
      <c r="B1945" t="e">
        <f>Weighting!$C$25</f>
        <v>#DIV/0!</v>
      </c>
      <c r="C1945" t="e">
        <f>Weighting!$F$25</f>
        <v>#NUM!</v>
      </c>
      <c r="D1945" t="e">
        <f>IF(C1945=1,'Data Transformation'!$G$3+0.5*'Data Transformation'!$W$25,IF(C1946=1,D1946-'Data Transformation'!$W$25,FALSE))</f>
        <v>#NUM!</v>
      </c>
      <c r="E1945">
        <f t="array" ref="E1945">IF(ISLOGICAL(D1945),"",FREQUENCY(IF('Data Transformation'!$B$425:$B$8425='Bin Analysis'!$B1923,'Data Transformation'!$G$425:$G$8425),D1945))</f>
        <v>2001</v>
      </c>
      <c r="F1945">
        <f t="shared" si="240"/>
        <v>0</v>
      </c>
      <c r="G1945">
        <f>Weighting!$H$25</f>
        <v>0</v>
      </c>
      <c r="H1945">
        <f t="array" ref="H1945">FREQUENCY(IF('Data Transformation'!$B$4:$B$8425=B1923,'Data Transformation'!$G$4:$G$8425),'Bin Analysis'!$B1945)</f>
        <v>2073</v>
      </c>
      <c r="I1945">
        <f t="shared" si="241"/>
        <v>0</v>
      </c>
      <c r="J1945">
        <f t="shared" si="242"/>
        <v>0</v>
      </c>
      <c r="K1945">
        <f>J1945*Weighting!$W$25</f>
        <v>0</v>
      </c>
      <c r="M1945" s="14"/>
    </row>
    <row r="1946" spans="1:25" x14ac:dyDescent="0.25">
      <c r="O1946"/>
      <c r="P1946"/>
      <c r="Q1946"/>
      <c r="R1946"/>
    </row>
    <row r="1947" spans="1:25" ht="23.25" x14ac:dyDescent="0.35">
      <c r="A1947" s="21" t="s">
        <v>0</v>
      </c>
      <c r="B1947" s="21" t="str">
        <f>IFERROR(VLOOKUP(C1947,'Data Transformation'!$L$6:$M$426,2,FALSE),"")</f>
        <v/>
      </c>
      <c r="C1947" s="21">
        <f>C1923+1</f>
        <v>81</v>
      </c>
      <c r="D1947" s="21"/>
      <c r="E1947" s="21"/>
      <c r="F1947" s="21"/>
      <c r="G1947" s="21"/>
      <c r="H1947" s="22"/>
      <c r="I1947" s="22"/>
      <c r="J1947" s="22"/>
      <c r="K1947" s="21"/>
      <c r="L1947" s="21" t="str">
        <f>B1947</f>
        <v/>
      </c>
      <c r="M1947" s="23" t="e">
        <f>INDEX('Data Transformation'!$O$4:$O$424,MATCH($B1947,'Data Transformation'!$M$4:$M$424,0),MATCH($M$2,'Data Transformation'!$O$3,0))</f>
        <v>#N/A</v>
      </c>
      <c r="N1947" s="27" t="e">
        <f>IF('Input and Summary Results'!$J$16="minimum",'Bin Analysis'!X1948/(M1947-1),'Bin Analysis'!Y1947/('Bin Analysis'!M1947-1))</f>
        <v>#N/A</v>
      </c>
      <c r="O1947" s="27" t="e">
        <f>IF(M1947=FALSE,NA(),(VLOOKUP(1,C1950:K1969,4,FALSE))/(M1947-1))</f>
        <v>#N/A</v>
      </c>
      <c r="P1947" s="27" t="e">
        <f>IF(M1947=FALSE,NA(),SUM(J1950:J1969)/Weighting!$S$5)</f>
        <v>#N/A</v>
      </c>
      <c r="Q1947" s="27" t="e">
        <f>IF(M1947=FALSE,NA(),SUM(K1950:K1969)/Weighting!$S$6)</f>
        <v>#N/A</v>
      </c>
      <c r="R1947" s="27" t="e">
        <f>IF(M1947=FALSE,NA(),(VLOOKUP(1,G1950:K1969,3,FALSE))/(M1947-1))</f>
        <v>#N/A</v>
      </c>
      <c r="S1947" s="22" t="e">
        <f>IF(M1947=FALSE,NA(),IF(SUM(J1950:J1969)=2,"yes","no"))</f>
        <v>#N/A</v>
      </c>
      <c r="X1947" s="2" cm="2">
        <f t="array" ref="X1947:X1948">FREQUENCY(IF('Data Transformation'!$B$425:$B$6424='Bin Analysis'!L1947,'Data Transformation'!$G$425:$G$6424),'Data Transformation'!$U$11)</f>
        <v>0</v>
      </c>
      <c r="Y1947" s="2" cm="2">
        <f t="array" ref="Y1947:Y1948">FREQUENCY(IF('Data Transformation'!$B$425:$B$6424='Bin Analysis'!L1947,'Data Transformation'!$G$425:$G$6424),'Data Transformation'!$U$12)</f>
        <v>0</v>
      </c>
    </row>
    <row r="1948" spans="1:25" x14ac:dyDescent="0.25">
      <c r="A1948" s="14" t="s">
        <v>67</v>
      </c>
      <c r="B1948" t="s">
        <v>47</v>
      </c>
      <c r="C1948" t="s">
        <v>5</v>
      </c>
      <c r="D1948" t="s">
        <v>98</v>
      </c>
      <c r="E1948" t="s">
        <v>99</v>
      </c>
      <c r="F1948" t="s">
        <v>100</v>
      </c>
      <c r="G1948" t="s">
        <v>69</v>
      </c>
      <c r="H1948" t="s">
        <v>31</v>
      </c>
      <c r="I1948" t="s">
        <v>32</v>
      </c>
      <c r="J1948" t="s">
        <v>46</v>
      </c>
      <c r="K1948" s="14" t="s">
        <v>45</v>
      </c>
      <c r="M1948" s="14"/>
      <c r="X1948" s="2">
        <v>0</v>
      </c>
      <c r="Y1948" s="2">
        <v>0</v>
      </c>
    </row>
    <row r="1949" spans="1:25" x14ac:dyDescent="0.25">
      <c r="A1949" s="32"/>
      <c r="D1949" t="e">
        <f>IF(C1949=1,'Data Transformation'!$G$3+0.5*'Data Transformation'!$W$25,IF(C1950=1,D1950-'Data Transformation'!$W$25,FALSE))</f>
        <v>#NUM!</v>
      </c>
      <c r="E1949">
        <f t="array" ref="E1949">IF(ISLOGICAL(D1949),"",FREQUENCY(IF('Data Transformation'!$B$425:$B$8425='Bin Analysis'!$B1947,'Data Transformation'!$G$425:$G$8425),D1949))</f>
        <v>2001</v>
      </c>
      <c r="F1949" t="e">
        <f>IF(ISLOGICAL(D1949),"",E1949-E1948)</f>
        <v>#VALUE!</v>
      </c>
      <c r="M1949" s="14"/>
    </row>
    <row r="1950" spans="1:25" x14ac:dyDescent="0.25">
      <c r="A1950" s="32" t="e">
        <f>IF(Weighting!$P$6&gt;0,B1950,"")</f>
        <v>#NUM!</v>
      </c>
      <c r="B1950" t="e">
        <f>Weighting!$C$6</f>
        <v>#DIV/0!</v>
      </c>
      <c r="C1950" t="e">
        <f>Weighting!$F$6</f>
        <v>#NUM!</v>
      </c>
      <c r="D1950" t="e">
        <f>IF(C1950=1,'Data Transformation'!$G$3+0.5*'Data Transformation'!$W$25,IF(C1951=1,D1951-'Data Transformation'!$W$25,FALSE))</f>
        <v>#NUM!</v>
      </c>
      <c r="E1950">
        <f t="array" ref="E1950">IF(ISLOGICAL(D1950),"",FREQUENCY(IF('Data Transformation'!$B$425:$B$8425='Bin Analysis'!$B1947,'Data Transformation'!$G$425:$G$8425),D1950))</f>
        <v>2001</v>
      </c>
      <c r="F1950">
        <f>IF(ISLOGICAL(D1950),"",E1950-E1949)</f>
        <v>0</v>
      </c>
      <c r="G1950">
        <f>Weighting!$H$6</f>
        <v>1</v>
      </c>
      <c r="H1950">
        <f t="array" ref="H1950">FREQUENCY(IF('Data Transformation'!$B$4:$B$8425=B1947,'Data Transformation'!$G$4:$G$8425),'Bin Analysis'!$B1950)</f>
        <v>2073</v>
      </c>
      <c r="I1950">
        <f>H1950-H1949</f>
        <v>2073</v>
      </c>
      <c r="J1950">
        <f>IF(I1950=0,0,1)</f>
        <v>1</v>
      </c>
      <c r="K1950" t="e">
        <f>J1950*Weighting!$W$6</f>
        <v>#NUM!</v>
      </c>
      <c r="M1950" s="14"/>
    </row>
    <row r="1951" spans="1:25" x14ac:dyDescent="0.25">
      <c r="A1951" s="32" t="str">
        <f>IF(Weighting!$P$7&gt;0,B1951,"")</f>
        <v/>
      </c>
      <c r="B1951" t="e">
        <f>Weighting!$C$7</f>
        <v>#DIV/0!</v>
      </c>
      <c r="C1951" t="e">
        <f>Weighting!$F$7</f>
        <v>#NUM!</v>
      </c>
      <c r="D1951" t="e">
        <f>IF(C1951=1,'Data Transformation'!$G$3+0.5*'Data Transformation'!$W$25,IF(C1952=1,D1952-'Data Transformation'!$W$25,FALSE))</f>
        <v>#NUM!</v>
      </c>
      <c r="E1951">
        <f t="array" ref="E1951">IF(ISLOGICAL(D1951),"",FREQUENCY(IF('Data Transformation'!$B$425:$B$8425='Bin Analysis'!$B1947,'Data Transformation'!$G$425:$G$8425),D1951))</f>
        <v>2001</v>
      </c>
      <c r="F1951">
        <f t="shared" ref="F1951:F1969" si="243">IF(ISLOGICAL(D1951),"",E1951-E1950)</f>
        <v>0</v>
      </c>
      <c r="G1951">
        <f>Weighting!$H$7</f>
        <v>0</v>
      </c>
      <c r="H1951">
        <f t="array" ref="H1951">FREQUENCY(IF('Data Transformation'!$B$4:$B$8425=B1947,'Data Transformation'!$G$4:$G$8425),'Bin Analysis'!$B1951)</f>
        <v>2073</v>
      </c>
      <c r="I1951">
        <f t="shared" ref="I1951:I1969" si="244">H1951-H1950</f>
        <v>0</v>
      </c>
      <c r="J1951">
        <f>IF(I1951=0,0,1)</f>
        <v>0</v>
      </c>
      <c r="K1951">
        <f>J1951*Weighting!$W$7</f>
        <v>0</v>
      </c>
      <c r="M1951" s="14"/>
    </row>
    <row r="1952" spans="1:25" x14ac:dyDescent="0.25">
      <c r="A1952" s="32" t="str">
        <f>IF(Weighting!$P$8&gt;0,B1952,"")</f>
        <v/>
      </c>
      <c r="B1952" t="e">
        <f>Weighting!$C$8</f>
        <v>#DIV/0!</v>
      </c>
      <c r="C1952" t="e">
        <f>Weighting!$F$8</f>
        <v>#NUM!</v>
      </c>
      <c r="D1952" t="e">
        <f>IF(C1952=1,'Data Transformation'!$G$3+0.5*'Data Transformation'!$W$25,IF(C1953=1,D1953-'Data Transformation'!$W$25,FALSE))</f>
        <v>#NUM!</v>
      </c>
      <c r="E1952">
        <f t="array" ref="E1952">IF(ISLOGICAL(D1952),"",FREQUENCY(IF('Data Transformation'!$B$425:$B$8425='Bin Analysis'!$B1947,'Data Transformation'!$G$425:$G$8425),D1952))</f>
        <v>2001</v>
      </c>
      <c r="F1952">
        <f t="shared" si="243"/>
        <v>0</v>
      </c>
      <c r="G1952">
        <f>Weighting!$H$8</f>
        <v>0</v>
      </c>
      <c r="H1952">
        <f t="array" ref="H1952">FREQUENCY(IF('Data Transformation'!$B$4:$B$8425=B1947,'Data Transformation'!$G$4:$G$8425),'Bin Analysis'!$B1952)</f>
        <v>2073</v>
      </c>
      <c r="I1952">
        <f t="shared" si="244"/>
        <v>0</v>
      </c>
      <c r="J1952">
        <f t="shared" ref="J1952:J1969" si="245">IF(I1952=0,0,1)</f>
        <v>0</v>
      </c>
      <c r="K1952">
        <f>J1952*Weighting!$W$8</f>
        <v>0</v>
      </c>
      <c r="M1952" s="14"/>
    </row>
    <row r="1953" spans="1:13" x14ac:dyDescent="0.25">
      <c r="A1953" s="32" t="str">
        <f>IF(Weighting!$P$9&gt;0,B1953,"")</f>
        <v/>
      </c>
      <c r="B1953" s="50" t="e">
        <f>Weighting!$C$9</f>
        <v>#DIV/0!</v>
      </c>
      <c r="C1953" t="e">
        <f>Weighting!$F$9</f>
        <v>#NUM!</v>
      </c>
      <c r="D1953" t="e">
        <f>IF(C1953=1,'Data Transformation'!$G$3+0.5*'Data Transformation'!$W$25,IF(C1954=1,D1954-'Data Transformation'!$W$25,FALSE))</f>
        <v>#NUM!</v>
      </c>
      <c r="E1953">
        <f t="array" ref="E1953">IF(ISLOGICAL(D1953),"",FREQUENCY(IF('Data Transformation'!$B$425:$B$8425='Bin Analysis'!$B1947,'Data Transformation'!$G$425:$G$8425),D1953))</f>
        <v>2001</v>
      </c>
      <c r="F1953">
        <f t="shared" si="243"/>
        <v>0</v>
      </c>
      <c r="G1953">
        <f>Weighting!$H$9</f>
        <v>0</v>
      </c>
      <c r="H1953">
        <f t="array" ref="H1953">FREQUENCY(IF('Data Transformation'!$B$4:$B$8425=B1947,'Data Transformation'!$G$4:$G$8425),'Bin Analysis'!$B1953)</f>
        <v>2073</v>
      </c>
      <c r="I1953">
        <f t="shared" si="244"/>
        <v>0</v>
      </c>
      <c r="J1953">
        <f t="shared" si="245"/>
        <v>0</v>
      </c>
      <c r="K1953">
        <f>J1953*Weighting!$W$9</f>
        <v>0</v>
      </c>
      <c r="M1953" s="14"/>
    </row>
    <row r="1954" spans="1:13" x14ac:dyDescent="0.25">
      <c r="A1954" s="32" t="str">
        <f>IF(Weighting!$P$10&gt;0,B1954,"")</f>
        <v/>
      </c>
      <c r="B1954" t="e">
        <f>Weighting!$C$10</f>
        <v>#DIV/0!</v>
      </c>
      <c r="C1954" t="e">
        <f>Weighting!$F$10</f>
        <v>#NUM!</v>
      </c>
      <c r="D1954" t="e">
        <f>IF(C1954=1,'Data Transformation'!$G$3+0.5*'Data Transformation'!$W$25,IF(C1955=1,D1955-'Data Transformation'!$W$25,FALSE))</f>
        <v>#NUM!</v>
      </c>
      <c r="E1954">
        <f t="array" ref="E1954">IF(ISLOGICAL(D1954),"",FREQUENCY(IF('Data Transformation'!$B$425:$B$8425='Bin Analysis'!$B1947,'Data Transformation'!$G$425:$G$8425),D1954))</f>
        <v>2001</v>
      </c>
      <c r="F1954">
        <f t="shared" si="243"/>
        <v>0</v>
      </c>
      <c r="G1954">
        <f>Weighting!$H$10</f>
        <v>0</v>
      </c>
      <c r="H1954">
        <f t="array" ref="H1954">FREQUENCY(IF('Data Transformation'!$B$4:$B$8425=B1947,'Data Transformation'!$G$4:$G$8425),'Bin Analysis'!$B1954)</f>
        <v>2073</v>
      </c>
      <c r="I1954">
        <f t="shared" si="244"/>
        <v>0</v>
      </c>
      <c r="J1954">
        <f t="shared" si="245"/>
        <v>0</v>
      </c>
      <c r="K1954">
        <f>J1954*Weighting!$W$10</f>
        <v>0</v>
      </c>
      <c r="M1954" s="14"/>
    </row>
    <row r="1955" spans="1:13" x14ac:dyDescent="0.25">
      <c r="A1955" s="32" t="str">
        <f>IF(Weighting!$P$11&gt;0,B1955,"")</f>
        <v/>
      </c>
      <c r="B1955" t="e">
        <f>Weighting!$C$11</f>
        <v>#DIV/0!</v>
      </c>
      <c r="C1955" t="e">
        <f>Weighting!$F$11</f>
        <v>#NUM!</v>
      </c>
      <c r="D1955" t="e">
        <f>IF(C1955=1,'Data Transformation'!$G$3+0.5*'Data Transformation'!$W$25,IF(C1956=1,D1956-'Data Transformation'!$W$25,FALSE))</f>
        <v>#NUM!</v>
      </c>
      <c r="E1955">
        <f t="array" ref="E1955">IF(ISLOGICAL(D1955),"",FREQUENCY(IF('Data Transformation'!$B$425:$B$8425='Bin Analysis'!$B1947,'Data Transformation'!$G$425:$G$8425),D1955))</f>
        <v>2001</v>
      </c>
      <c r="F1955">
        <f t="shared" si="243"/>
        <v>0</v>
      </c>
      <c r="G1955">
        <f>Weighting!$H$11</f>
        <v>0</v>
      </c>
      <c r="H1955">
        <f t="array" ref="H1955">FREQUENCY(IF('Data Transformation'!$B$4:$B$8425=B1947,'Data Transformation'!$G$4:$G$8425),'Bin Analysis'!$B1955)</f>
        <v>2073</v>
      </c>
      <c r="I1955">
        <f t="shared" si="244"/>
        <v>0</v>
      </c>
      <c r="J1955">
        <f t="shared" si="245"/>
        <v>0</v>
      </c>
      <c r="K1955">
        <f>J1955*Weighting!$W$11</f>
        <v>0</v>
      </c>
      <c r="M1955" s="14"/>
    </row>
    <row r="1956" spans="1:13" x14ac:dyDescent="0.25">
      <c r="A1956" s="32" t="str">
        <f>IF(Weighting!$P$12&gt;0,B1956,"")</f>
        <v/>
      </c>
      <c r="B1956" t="e">
        <f>Weighting!$C$12</f>
        <v>#DIV/0!</v>
      </c>
      <c r="C1956" t="e">
        <f>Weighting!$F$12</f>
        <v>#NUM!</v>
      </c>
      <c r="D1956" t="e">
        <f>IF(C1956=1,'Data Transformation'!$G$3+0.5*'Data Transformation'!$W$25,IF(C1957=1,D1957-'Data Transformation'!$W$25,FALSE))</f>
        <v>#NUM!</v>
      </c>
      <c r="E1956">
        <f t="array" ref="E1956">IF(ISLOGICAL(D1956),"",FREQUENCY(IF('Data Transformation'!$B$425:$B$8425='Bin Analysis'!$B1947,'Data Transformation'!$G$425:$G$8425),D1956))</f>
        <v>2001</v>
      </c>
      <c r="F1956">
        <f t="shared" si="243"/>
        <v>0</v>
      </c>
      <c r="G1956">
        <f>Weighting!$H$12</f>
        <v>0</v>
      </c>
      <c r="H1956">
        <f t="array" ref="H1956">FREQUENCY(IF('Data Transformation'!$B$4:$B$8425=B1947,'Data Transformation'!$G$4:$G$8425),'Bin Analysis'!$B1956)</f>
        <v>2073</v>
      </c>
      <c r="I1956">
        <f t="shared" si="244"/>
        <v>0</v>
      </c>
      <c r="J1956">
        <f t="shared" si="245"/>
        <v>0</v>
      </c>
      <c r="K1956">
        <f>J1956*Weighting!$W$12</f>
        <v>0</v>
      </c>
      <c r="M1956" s="14"/>
    </row>
    <row r="1957" spans="1:13" x14ac:dyDescent="0.25">
      <c r="A1957" s="32" t="str">
        <f>IF(Weighting!$P$13&gt;0,B1957,"")</f>
        <v/>
      </c>
      <c r="B1957" t="e">
        <f>Weighting!$C$13</f>
        <v>#DIV/0!</v>
      </c>
      <c r="C1957" t="e">
        <f>Weighting!$F$13</f>
        <v>#NUM!</v>
      </c>
      <c r="D1957" t="e">
        <f>IF(C1957=1,'Data Transformation'!$G$3+0.5*'Data Transformation'!$W$25,IF(C1958=1,D1958-'Data Transformation'!$W$25,FALSE))</f>
        <v>#NUM!</v>
      </c>
      <c r="E1957">
        <f t="array" ref="E1957">IF(ISLOGICAL(D1957),"",FREQUENCY(IF('Data Transformation'!$B$425:$B$8425='Bin Analysis'!$B1947,'Data Transformation'!$G$425:$G$8425),D1957))</f>
        <v>2001</v>
      </c>
      <c r="F1957">
        <f t="shared" si="243"/>
        <v>0</v>
      </c>
      <c r="G1957">
        <f>Weighting!$H$13</f>
        <v>0</v>
      </c>
      <c r="H1957">
        <f t="array" ref="H1957">FREQUENCY(IF('Data Transformation'!$B$4:$B$8425=B1947,'Data Transformation'!$G$4:$G$8425),'Bin Analysis'!$B1957)</f>
        <v>2073</v>
      </c>
      <c r="I1957">
        <f t="shared" si="244"/>
        <v>0</v>
      </c>
      <c r="J1957">
        <f t="shared" si="245"/>
        <v>0</v>
      </c>
      <c r="K1957">
        <f>J1957*Weighting!$W$13</f>
        <v>0</v>
      </c>
      <c r="M1957" s="14"/>
    </row>
    <row r="1958" spans="1:13" x14ac:dyDescent="0.25">
      <c r="A1958" s="32" t="str">
        <f>IF(Weighting!$P$14&gt;0,B1958,"")</f>
        <v/>
      </c>
      <c r="B1958" t="e">
        <f>Weighting!$C$14</f>
        <v>#DIV/0!</v>
      </c>
      <c r="C1958" t="e">
        <f>Weighting!$F$14</f>
        <v>#NUM!</v>
      </c>
      <c r="D1958" t="e">
        <f>IF(C1958=1,'Data Transformation'!$G$3+0.5*'Data Transformation'!$W$25,IF(C1959=1,D1959-'Data Transformation'!$W$25,FALSE))</f>
        <v>#NUM!</v>
      </c>
      <c r="E1958">
        <f t="array" ref="E1958">IF(ISLOGICAL(D1958),"",FREQUENCY(IF('Data Transformation'!$B$425:$B$8425='Bin Analysis'!$B1947,'Data Transformation'!$G$425:$G$8425),D1958))</f>
        <v>2001</v>
      </c>
      <c r="F1958">
        <f t="shared" si="243"/>
        <v>0</v>
      </c>
      <c r="G1958">
        <f>Weighting!$H$14</f>
        <v>0</v>
      </c>
      <c r="H1958">
        <f t="array" ref="H1958">FREQUENCY(IF('Data Transformation'!$B$4:$B$8425=B1947,'Data Transformation'!$G$4:$G$8425),'Bin Analysis'!$B1958)</f>
        <v>2073</v>
      </c>
      <c r="I1958">
        <f t="shared" si="244"/>
        <v>0</v>
      </c>
      <c r="J1958">
        <f t="shared" si="245"/>
        <v>0</v>
      </c>
      <c r="K1958">
        <f>J1958*Weighting!$W$14</f>
        <v>0</v>
      </c>
      <c r="M1958" s="14"/>
    </row>
    <row r="1959" spans="1:13" x14ac:dyDescent="0.25">
      <c r="A1959" s="32" t="str">
        <f>IF(Weighting!$P$15&gt;0,B1959,"")</f>
        <v/>
      </c>
      <c r="B1959" t="e">
        <f>Weighting!$C$15</f>
        <v>#DIV/0!</v>
      </c>
      <c r="C1959" t="e">
        <f>Weighting!$F$15</f>
        <v>#NUM!</v>
      </c>
      <c r="D1959" t="e">
        <f>IF(C1959=1,'Data Transformation'!$G$3+0.5*'Data Transformation'!$W$25,IF(C1960=1,D1960-'Data Transformation'!$W$25,FALSE))</f>
        <v>#NUM!</v>
      </c>
      <c r="E1959">
        <f t="array" ref="E1959">IF(ISLOGICAL(D1959),"",FREQUENCY(IF('Data Transformation'!$B$425:$B$8425='Bin Analysis'!$B1947,'Data Transformation'!$G$425:$G$8425),D1959))</f>
        <v>2001</v>
      </c>
      <c r="F1959">
        <f t="shared" si="243"/>
        <v>0</v>
      </c>
      <c r="G1959">
        <f>Weighting!$H$15</f>
        <v>0</v>
      </c>
      <c r="H1959">
        <f t="array" ref="H1959">FREQUENCY(IF('Data Transformation'!$B$4:$B$8425=B1947,'Data Transformation'!$G$4:$G$8425),'Bin Analysis'!$B1959)</f>
        <v>2073</v>
      </c>
      <c r="I1959">
        <f t="shared" si="244"/>
        <v>0</v>
      </c>
      <c r="J1959">
        <f t="shared" si="245"/>
        <v>0</v>
      </c>
      <c r="K1959">
        <f>J1959*Weighting!$W$15</f>
        <v>0</v>
      </c>
      <c r="M1959" s="14"/>
    </row>
    <row r="1960" spans="1:13" x14ac:dyDescent="0.25">
      <c r="A1960" s="32" t="str">
        <f>IF(Weighting!$P$16&gt;0,B1960,"")</f>
        <v/>
      </c>
      <c r="B1960" t="e">
        <f>Weighting!$C$16</f>
        <v>#DIV/0!</v>
      </c>
      <c r="C1960" t="e">
        <f>Weighting!$F$16</f>
        <v>#NUM!</v>
      </c>
      <c r="D1960" t="e">
        <f>IF(C1960=1,'Data Transformation'!$G$3+0.5*'Data Transformation'!$W$25,IF(C1961=1,D1961-'Data Transformation'!$W$25,FALSE))</f>
        <v>#NUM!</v>
      </c>
      <c r="E1960">
        <f t="array" ref="E1960">IF(ISLOGICAL(D1960),"",FREQUENCY(IF('Data Transformation'!$B$425:$B$8425='Bin Analysis'!$B1947,'Data Transformation'!$G$425:$G$8425),D1960))</f>
        <v>2001</v>
      </c>
      <c r="F1960">
        <f t="shared" si="243"/>
        <v>0</v>
      </c>
      <c r="G1960">
        <f>Weighting!$H$16</f>
        <v>0</v>
      </c>
      <c r="H1960">
        <f t="array" ref="H1960">FREQUENCY(IF('Data Transformation'!$B$4:$B$8425=B1947,'Data Transformation'!$G$4:$G$8425),'Bin Analysis'!$B1960)</f>
        <v>2073</v>
      </c>
      <c r="I1960">
        <f t="shared" si="244"/>
        <v>0</v>
      </c>
      <c r="J1960">
        <f t="shared" si="245"/>
        <v>0</v>
      </c>
      <c r="K1960">
        <f>J1960*Weighting!$W$16</f>
        <v>0</v>
      </c>
      <c r="M1960" s="14"/>
    </row>
    <row r="1961" spans="1:13" x14ac:dyDescent="0.25">
      <c r="A1961" s="32" t="str">
        <f>IF(Weighting!$P$17&gt;0,B1961,"")</f>
        <v/>
      </c>
      <c r="B1961" t="e">
        <f>Weighting!$C$17</f>
        <v>#DIV/0!</v>
      </c>
      <c r="C1961" t="e">
        <f>Weighting!$F$17</f>
        <v>#NUM!</v>
      </c>
      <c r="D1961" t="e">
        <f>IF(C1961=1,'Data Transformation'!$G$3+0.5*'Data Transformation'!$W$25,IF(C1962=1,D1962-'Data Transformation'!$W$25,FALSE))</f>
        <v>#NUM!</v>
      </c>
      <c r="E1961">
        <f t="array" ref="E1961">IF(ISLOGICAL(D1961),"",FREQUENCY(IF('Data Transformation'!$B$425:$B$8425='Bin Analysis'!$B1947,'Data Transformation'!$G$425:$G$8425),D1961))</f>
        <v>2001</v>
      </c>
      <c r="F1961">
        <f t="shared" si="243"/>
        <v>0</v>
      </c>
      <c r="G1961">
        <f>Weighting!$H$17</f>
        <v>0</v>
      </c>
      <c r="H1961">
        <f t="array" ref="H1961">FREQUENCY(IF('Data Transformation'!$B$4:$B$8425=B1947,'Data Transformation'!$G$4:$G$8425),'Bin Analysis'!$B1961)</f>
        <v>2073</v>
      </c>
      <c r="I1961">
        <f t="shared" si="244"/>
        <v>0</v>
      </c>
      <c r="J1961">
        <f t="shared" si="245"/>
        <v>0</v>
      </c>
      <c r="K1961">
        <f>J1961*Weighting!$W$17</f>
        <v>0</v>
      </c>
      <c r="M1961" s="14"/>
    </row>
    <row r="1962" spans="1:13" x14ac:dyDescent="0.25">
      <c r="A1962" s="32" t="str">
        <f>IF(Weighting!$P$18&gt;0,B1962,"")</f>
        <v/>
      </c>
      <c r="B1962" t="e">
        <f>Weighting!$C$18</f>
        <v>#DIV/0!</v>
      </c>
      <c r="C1962" t="e">
        <f>Weighting!$F$18</f>
        <v>#NUM!</v>
      </c>
      <c r="D1962" t="e">
        <f>IF(C1962=1,'Data Transformation'!$G$3+0.5*'Data Transformation'!$W$25,IF(C1963=1,D1963-'Data Transformation'!$W$25,FALSE))</f>
        <v>#NUM!</v>
      </c>
      <c r="E1962">
        <f t="array" ref="E1962">IF(ISLOGICAL(D1962),"",FREQUENCY(IF('Data Transformation'!$B$425:$B$8425='Bin Analysis'!$B1947,'Data Transformation'!$G$425:$G$8425),D1962))</f>
        <v>2001</v>
      </c>
      <c r="F1962">
        <f t="shared" si="243"/>
        <v>0</v>
      </c>
      <c r="G1962">
        <f>Weighting!$H$18</f>
        <v>0</v>
      </c>
      <c r="H1962">
        <f t="array" ref="H1962">FREQUENCY(IF('Data Transformation'!$B$4:$B$8425=B1947,'Data Transformation'!$G$4:$G$8425),'Bin Analysis'!$B1962)</f>
        <v>2073</v>
      </c>
      <c r="I1962">
        <f t="shared" si="244"/>
        <v>0</v>
      </c>
      <c r="J1962">
        <f t="shared" si="245"/>
        <v>0</v>
      </c>
      <c r="K1962">
        <f>J1962*Weighting!$W$18</f>
        <v>0</v>
      </c>
      <c r="M1962" s="14"/>
    </row>
    <row r="1963" spans="1:13" x14ac:dyDescent="0.25">
      <c r="A1963" s="32" t="str">
        <f>IF(Weighting!$P$19&gt;0,B1963,"")</f>
        <v/>
      </c>
      <c r="B1963" t="e">
        <f>Weighting!$C$19</f>
        <v>#DIV/0!</v>
      </c>
      <c r="C1963" t="e">
        <f>Weighting!$F$19</f>
        <v>#NUM!</v>
      </c>
      <c r="D1963" t="e">
        <f>IF(C1963=1,'Data Transformation'!$G$3+0.5*'Data Transformation'!$W$25,IF(C1964=1,D1964-'Data Transformation'!$W$25,FALSE))</f>
        <v>#NUM!</v>
      </c>
      <c r="E1963">
        <f t="array" ref="E1963">IF(ISLOGICAL(D1963),"",FREQUENCY(IF('Data Transformation'!$B$425:$B$8425='Bin Analysis'!$B1947,'Data Transformation'!$G$425:$G$8425),D1963))</f>
        <v>2001</v>
      </c>
      <c r="F1963">
        <f t="shared" si="243"/>
        <v>0</v>
      </c>
      <c r="G1963">
        <f>Weighting!$H$19</f>
        <v>0</v>
      </c>
      <c r="H1963">
        <f t="array" ref="H1963">FREQUENCY(IF('Data Transformation'!$B$4:$B$8425=B1947,'Data Transformation'!$G$4:$G$8425),'Bin Analysis'!$B1963)</f>
        <v>2073</v>
      </c>
      <c r="I1963">
        <f t="shared" si="244"/>
        <v>0</v>
      </c>
      <c r="J1963">
        <f t="shared" si="245"/>
        <v>0</v>
      </c>
      <c r="K1963">
        <f>J1963*Weighting!$W$19</f>
        <v>0</v>
      </c>
      <c r="M1963" s="14"/>
    </row>
    <row r="1964" spans="1:13" x14ac:dyDescent="0.25">
      <c r="A1964" s="32" t="str">
        <f>IF(Weighting!$P$20&gt;0,B1964,"")</f>
        <v/>
      </c>
      <c r="B1964" t="e">
        <f>Weighting!$C$20</f>
        <v>#DIV/0!</v>
      </c>
      <c r="C1964" t="e">
        <f>Weighting!$F$20</f>
        <v>#NUM!</v>
      </c>
      <c r="D1964" t="e">
        <f>IF(C1964=1,'Data Transformation'!$G$3+0.5*'Data Transformation'!$W$25,IF(C1965=1,D1965-'Data Transformation'!$W$25,FALSE))</f>
        <v>#NUM!</v>
      </c>
      <c r="E1964">
        <f t="array" ref="E1964">IF(ISLOGICAL(D1964),"",FREQUENCY(IF('Data Transformation'!$B$425:$B$8425='Bin Analysis'!$B1947,'Data Transformation'!$G$425:$G$8425),D1964))</f>
        <v>2001</v>
      </c>
      <c r="F1964">
        <f t="shared" si="243"/>
        <v>0</v>
      </c>
      <c r="G1964">
        <f>Weighting!$H$20</f>
        <v>0</v>
      </c>
      <c r="H1964">
        <f t="array" ref="H1964">FREQUENCY(IF('Data Transformation'!$B$4:$B$8425=B1947,'Data Transformation'!$G$4:$G$8425),'Bin Analysis'!$B1964)</f>
        <v>2073</v>
      </c>
      <c r="I1964">
        <f t="shared" si="244"/>
        <v>0</v>
      </c>
      <c r="J1964">
        <f t="shared" si="245"/>
        <v>0</v>
      </c>
      <c r="K1964">
        <f>J1964*Weighting!$W$20</f>
        <v>0</v>
      </c>
      <c r="M1964" s="14"/>
    </row>
    <row r="1965" spans="1:13" x14ac:dyDescent="0.25">
      <c r="A1965" s="32" t="str">
        <f>IF(Weighting!$P$21&gt;0,B1965,"")</f>
        <v/>
      </c>
      <c r="B1965" t="e">
        <f>Weighting!$C$21</f>
        <v>#DIV/0!</v>
      </c>
      <c r="C1965" t="e">
        <f>Weighting!$F$21</f>
        <v>#NUM!</v>
      </c>
      <c r="D1965" t="e">
        <f>IF(C1965=1,'Data Transformation'!$G$3+0.5*'Data Transformation'!$W$25,IF(C1966=1,D1966-'Data Transformation'!$W$25,FALSE))</f>
        <v>#NUM!</v>
      </c>
      <c r="E1965">
        <f t="array" ref="E1965">IF(ISLOGICAL(D1965),"",FREQUENCY(IF('Data Transformation'!$B$425:$B$8425='Bin Analysis'!$B1947,'Data Transformation'!$G$425:$G$8425),D1965))</f>
        <v>2001</v>
      </c>
      <c r="F1965">
        <f t="shared" si="243"/>
        <v>0</v>
      </c>
      <c r="G1965">
        <f>Weighting!$H$21</f>
        <v>0</v>
      </c>
      <c r="H1965">
        <f t="array" ref="H1965">FREQUENCY(IF('Data Transformation'!$B$4:$B$8425=B1947,'Data Transformation'!$G$4:$G$8425),'Bin Analysis'!$B1965)</f>
        <v>2073</v>
      </c>
      <c r="I1965">
        <f t="shared" si="244"/>
        <v>0</v>
      </c>
      <c r="J1965">
        <f t="shared" si="245"/>
        <v>0</v>
      </c>
      <c r="K1965">
        <f>J1965*Weighting!$W$21</f>
        <v>0</v>
      </c>
      <c r="M1965" s="14"/>
    </row>
    <row r="1966" spans="1:13" x14ac:dyDescent="0.25">
      <c r="A1966" s="32" t="str">
        <f>IF(Weighting!$P$22&gt;0,B1966,"")</f>
        <v/>
      </c>
      <c r="B1966" t="e">
        <f>Weighting!$C$22</f>
        <v>#DIV/0!</v>
      </c>
      <c r="C1966" t="e">
        <f>Weighting!$F$22</f>
        <v>#NUM!</v>
      </c>
      <c r="D1966" t="e">
        <f>IF(C1966=1,'Data Transformation'!$G$3+0.5*'Data Transformation'!$W$25,IF(C1967=1,D1967-'Data Transformation'!$W$25,FALSE))</f>
        <v>#NUM!</v>
      </c>
      <c r="E1966">
        <f t="array" ref="E1966">IF(ISLOGICAL(D1966),"",FREQUENCY(IF('Data Transformation'!$B$425:$B$8425='Bin Analysis'!$B1947,'Data Transformation'!$G$425:$G$8425),D1966))</f>
        <v>2001</v>
      </c>
      <c r="F1966">
        <f t="shared" si="243"/>
        <v>0</v>
      </c>
      <c r="G1966">
        <f>Weighting!$H$22</f>
        <v>0</v>
      </c>
      <c r="H1966">
        <f t="array" ref="H1966">FREQUENCY(IF('Data Transformation'!$B$4:$B$8425=B1947,'Data Transformation'!$G$4:$G$8425),'Bin Analysis'!$B1966)</f>
        <v>2073</v>
      </c>
      <c r="I1966">
        <f t="shared" si="244"/>
        <v>0</v>
      </c>
      <c r="J1966">
        <f t="shared" si="245"/>
        <v>0</v>
      </c>
      <c r="K1966">
        <f>J1966*Weighting!$W$22</f>
        <v>0</v>
      </c>
      <c r="M1966" s="14"/>
    </row>
    <row r="1967" spans="1:13" x14ac:dyDescent="0.25">
      <c r="A1967" s="32" t="str">
        <f>IF(Weighting!$P$23&gt;0,B1967,"")</f>
        <v/>
      </c>
      <c r="B1967" t="e">
        <f>Weighting!$C$23</f>
        <v>#DIV/0!</v>
      </c>
      <c r="C1967" t="e">
        <f>Weighting!$F$23</f>
        <v>#NUM!</v>
      </c>
      <c r="D1967" t="e">
        <f>IF(C1967=1,'Data Transformation'!$G$3+0.5*'Data Transformation'!$W$25,IF(C1968=1,D1968-'Data Transformation'!$W$25,FALSE))</f>
        <v>#NUM!</v>
      </c>
      <c r="E1967">
        <f t="array" ref="E1967">IF(ISLOGICAL(D1967),"",FREQUENCY(IF('Data Transformation'!$B$425:$B$8425='Bin Analysis'!$B1947,'Data Transformation'!$G$425:$G$8425),D1967))</f>
        <v>2001</v>
      </c>
      <c r="F1967">
        <f t="shared" si="243"/>
        <v>0</v>
      </c>
      <c r="G1967">
        <f>Weighting!$H$23</f>
        <v>0</v>
      </c>
      <c r="H1967">
        <f t="array" ref="H1967">FREQUENCY(IF('Data Transformation'!$B$4:$B$8425=B1947,'Data Transformation'!$G$4:$G$8425),'Bin Analysis'!$B1967)</f>
        <v>2073</v>
      </c>
      <c r="I1967">
        <f t="shared" si="244"/>
        <v>0</v>
      </c>
      <c r="J1967">
        <f t="shared" si="245"/>
        <v>0</v>
      </c>
      <c r="K1967">
        <f>J1967*Weighting!$W$23</f>
        <v>0</v>
      </c>
      <c r="M1967" s="14"/>
    </row>
    <row r="1968" spans="1:13" x14ac:dyDescent="0.25">
      <c r="A1968" s="32" t="str">
        <f>IF(Weighting!$P$24&gt;0,B1968,"")</f>
        <v/>
      </c>
      <c r="B1968" t="e">
        <f>Weighting!$C$24</f>
        <v>#DIV/0!</v>
      </c>
      <c r="C1968" t="e">
        <f>Weighting!$F$24</f>
        <v>#NUM!</v>
      </c>
      <c r="D1968" t="e">
        <f>IF(C1968=1,'Data Transformation'!$G$3+0.5*'Data Transformation'!$W$25,IF(C1969=1,D1969-'Data Transformation'!$W$25,FALSE))</f>
        <v>#NUM!</v>
      </c>
      <c r="E1968">
        <f t="array" ref="E1968">IF(ISLOGICAL(D1968),"",FREQUENCY(IF('Data Transformation'!$B$425:$B$8425='Bin Analysis'!$B1947,'Data Transformation'!$G$425:$G$8425),D1968))</f>
        <v>2001</v>
      </c>
      <c r="F1968">
        <f t="shared" si="243"/>
        <v>0</v>
      </c>
      <c r="G1968">
        <f>Weighting!$H$24</f>
        <v>0</v>
      </c>
      <c r="H1968">
        <f t="array" ref="H1968">FREQUENCY(IF('Data Transformation'!$B$4:$B$8425=B1947,'Data Transformation'!$G$4:$G$8425),'Bin Analysis'!$B1968)</f>
        <v>2073</v>
      </c>
      <c r="I1968">
        <f t="shared" si="244"/>
        <v>0</v>
      </c>
      <c r="J1968">
        <f t="shared" si="245"/>
        <v>0</v>
      </c>
      <c r="K1968">
        <f>J1968*Weighting!$W$24</f>
        <v>0</v>
      </c>
      <c r="M1968" s="14"/>
    </row>
    <row r="1969" spans="1:25" x14ac:dyDescent="0.25">
      <c r="A1969" s="32" t="str">
        <f>IF(Weighting!$P$25&gt;0,B1969,"")</f>
        <v/>
      </c>
      <c r="B1969" t="e">
        <f>Weighting!$C$25</f>
        <v>#DIV/0!</v>
      </c>
      <c r="C1969" t="e">
        <f>Weighting!$F$25</f>
        <v>#NUM!</v>
      </c>
      <c r="D1969" t="e">
        <f>IF(C1969=1,'Data Transformation'!$G$3+0.5*'Data Transformation'!$W$25,IF(C1970=1,D1970-'Data Transformation'!$W$25,FALSE))</f>
        <v>#NUM!</v>
      </c>
      <c r="E1969">
        <f t="array" ref="E1969">IF(ISLOGICAL(D1969),"",FREQUENCY(IF('Data Transformation'!$B$425:$B$8425='Bin Analysis'!$B1947,'Data Transformation'!$G$425:$G$8425),D1969))</f>
        <v>2001</v>
      </c>
      <c r="F1969">
        <f t="shared" si="243"/>
        <v>0</v>
      </c>
      <c r="G1969">
        <f>Weighting!$H$25</f>
        <v>0</v>
      </c>
      <c r="H1969">
        <f t="array" ref="H1969">FREQUENCY(IF('Data Transformation'!$B$4:$B$8425=B1947,'Data Transformation'!$G$4:$G$8425),'Bin Analysis'!$B1969)</f>
        <v>2073</v>
      </c>
      <c r="I1969">
        <f t="shared" si="244"/>
        <v>0</v>
      </c>
      <c r="J1969">
        <f t="shared" si="245"/>
        <v>0</v>
      </c>
      <c r="K1969">
        <f>J1969*Weighting!$W$25</f>
        <v>0</v>
      </c>
      <c r="M1969" s="14"/>
    </row>
    <row r="1970" spans="1:25" x14ac:dyDescent="0.25">
      <c r="O1970"/>
      <c r="P1970"/>
      <c r="Q1970"/>
      <c r="R1970"/>
    </row>
    <row r="1971" spans="1:25" ht="23.25" x14ac:dyDescent="0.35">
      <c r="A1971" s="21" t="s">
        <v>0</v>
      </c>
      <c r="B1971" s="21" t="str">
        <f>IFERROR(VLOOKUP(C1971,'Data Transformation'!$L$6:$M$426,2,FALSE),"")</f>
        <v/>
      </c>
      <c r="C1971" s="21">
        <f>C1947+1</f>
        <v>82</v>
      </c>
      <c r="D1971" s="21"/>
      <c r="E1971" s="21"/>
      <c r="F1971" s="21"/>
      <c r="G1971" s="21"/>
      <c r="H1971" s="22"/>
      <c r="I1971" s="22"/>
      <c r="J1971" s="22"/>
      <c r="K1971" s="21"/>
      <c r="L1971" s="21" t="str">
        <f>B1971</f>
        <v/>
      </c>
      <c r="M1971" s="23" t="e">
        <f>INDEX('Data Transformation'!$O$4:$O$424,MATCH($B1971,'Data Transformation'!$M$4:$M$424,0),MATCH($M$2,'Data Transformation'!$O$3,0))</f>
        <v>#N/A</v>
      </c>
      <c r="N1971" s="27" t="e">
        <f>IF('Input and Summary Results'!$J$16="minimum",'Bin Analysis'!X1972/(M1971-1),'Bin Analysis'!Y1971/('Bin Analysis'!M1971-1))</f>
        <v>#N/A</v>
      </c>
      <c r="O1971" s="27" t="e">
        <f>IF(M1971=FALSE,NA(),(VLOOKUP(1,C1974:K1993,4,FALSE))/(M1971-1))</f>
        <v>#N/A</v>
      </c>
      <c r="P1971" s="27" t="e">
        <f>IF(M1971=FALSE,NA(),SUM(J1974:J1993)/Weighting!$S$5)</f>
        <v>#N/A</v>
      </c>
      <c r="Q1971" s="27" t="e">
        <f>IF(M1971=FALSE,NA(),SUM(K1974:K1993)/Weighting!$S$6)</f>
        <v>#N/A</v>
      </c>
      <c r="R1971" s="27" t="e">
        <f>IF(M1971=FALSE,NA(),(VLOOKUP(1,G1974:K1993,3,FALSE))/(M1971-1))</f>
        <v>#N/A</v>
      </c>
      <c r="S1971" s="22" t="e">
        <f>IF(M1971=FALSE,NA(),IF(SUM(J1974:J1993)=2,"yes","no"))</f>
        <v>#N/A</v>
      </c>
      <c r="X1971" s="2" cm="2">
        <f t="array" ref="X1971:X1972">FREQUENCY(IF('Data Transformation'!$B$425:$B$6424='Bin Analysis'!L1971,'Data Transformation'!$G$425:$G$6424),'Data Transformation'!$U$11)</f>
        <v>0</v>
      </c>
      <c r="Y1971" s="2" cm="2">
        <f t="array" ref="Y1971:Y1972">FREQUENCY(IF('Data Transformation'!$B$425:$B$6424='Bin Analysis'!L1971,'Data Transformation'!$G$425:$G$6424),'Data Transformation'!$U$12)</f>
        <v>0</v>
      </c>
    </row>
    <row r="1972" spans="1:25" x14ac:dyDescent="0.25">
      <c r="A1972" s="14" t="s">
        <v>67</v>
      </c>
      <c r="B1972" t="s">
        <v>47</v>
      </c>
      <c r="C1972" t="s">
        <v>5</v>
      </c>
      <c r="D1972" t="s">
        <v>98</v>
      </c>
      <c r="E1972" t="s">
        <v>99</v>
      </c>
      <c r="F1972" t="s">
        <v>100</v>
      </c>
      <c r="G1972" t="s">
        <v>69</v>
      </c>
      <c r="H1972" t="s">
        <v>31</v>
      </c>
      <c r="I1972" t="s">
        <v>32</v>
      </c>
      <c r="J1972" t="s">
        <v>46</v>
      </c>
      <c r="K1972" s="14" t="s">
        <v>45</v>
      </c>
      <c r="M1972" s="14"/>
      <c r="X1972" s="2">
        <v>0</v>
      </c>
      <c r="Y1972" s="2">
        <v>0</v>
      </c>
    </row>
    <row r="1973" spans="1:25" x14ac:dyDescent="0.25">
      <c r="A1973" s="32"/>
      <c r="D1973" t="e">
        <f>IF(C1973=1,'Data Transformation'!$G$3+0.5*'Data Transformation'!$W$25,IF(C1974=1,D1974-'Data Transformation'!$W$25,FALSE))</f>
        <v>#NUM!</v>
      </c>
      <c r="E1973">
        <f t="array" ref="E1973">IF(ISLOGICAL(D1973),"",FREQUENCY(IF('Data Transformation'!$B$425:$B$8425='Bin Analysis'!$B1971,'Data Transformation'!$G$425:$G$8425),D1973))</f>
        <v>2001</v>
      </c>
      <c r="F1973" t="e">
        <f>IF(ISLOGICAL(D1973),"",E1973-E1972)</f>
        <v>#VALUE!</v>
      </c>
      <c r="M1973" s="14"/>
    </row>
    <row r="1974" spans="1:25" x14ac:dyDescent="0.25">
      <c r="A1974" s="32" t="e">
        <f>IF(Weighting!$P$6&gt;0,B1974,"")</f>
        <v>#NUM!</v>
      </c>
      <c r="B1974" t="e">
        <f>Weighting!$C$6</f>
        <v>#DIV/0!</v>
      </c>
      <c r="C1974" t="e">
        <f>Weighting!$F$6</f>
        <v>#NUM!</v>
      </c>
      <c r="D1974" t="e">
        <f>IF(C1974=1,'Data Transformation'!$G$3+0.5*'Data Transformation'!$W$25,IF(C1975=1,D1975-'Data Transformation'!$W$25,FALSE))</f>
        <v>#NUM!</v>
      </c>
      <c r="E1974">
        <f t="array" ref="E1974">IF(ISLOGICAL(D1974),"",FREQUENCY(IF('Data Transformation'!$B$425:$B$8425='Bin Analysis'!$B1971,'Data Transformation'!$G$425:$G$8425),D1974))</f>
        <v>2001</v>
      </c>
      <c r="F1974">
        <f>IF(ISLOGICAL(D1974),"",E1974-E1973)</f>
        <v>0</v>
      </c>
      <c r="G1974">
        <f>Weighting!$H$6</f>
        <v>1</v>
      </c>
      <c r="H1974">
        <f t="array" ref="H1974">FREQUENCY(IF('Data Transformation'!$B$4:$B$8425=B1971,'Data Transformation'!$G$4:$G$8425),'Bin Analysis'!$B1974)</f>
        <v>2073</v>
      </c>
      <c r="I1974">
        <f>H1974-H1973</f>
        <v>2073</v>
      </c>
      <c r="J1974">
        <f>IF(I1974=0,0,1)</f>
        <v>1</v>
      </c>
      <c r="K1974" t="e">
        <f>J1974*Weighting!$W$6</f>
        <v>#NUM!</v>
      </c>
      <c r="M1974" s="14"/>
    </row>
    <row r="1975" spans="1:25" x14ac:dyDescent="0.25">
      <c r="A1975" s="32" t="str">
        <f>IF(Weighting!$P$7&gt;0,B1975,"")</f>
        <v/>
      </c>
      <c r="B1975" t="e">
        <f>Weighting!$C$7</f>
        <v>#DIV/0!</v>
      </c>
      <c r="C1975" t="e">
        <f>Weighting!$F$7</f>
        <v>#NUM!</v>
      </c>
      <c r="D1975" t="e">
        <f>IF(C1975=1,'Data Transformation'!$G$3+0.5*'Data Transformation'!$W$25,IF(C1976=1,D1976-'Data Transformation'!$W$25,FALSE))</f>
        <v>#NUM!</v>
      </c>
      <c r="E1975">
        <f t="array" ref="E1975">IF(ISLOGICAL(D1975),"",FREQUENCY(IF('Data Transformation'!$B$425:$B$8425='Bin Analysis'!$B1971,'Data Transformation'!$G$425:$G$8425),D1975))</f>
        <v>2001</v>
      </c>
      <c r="F1975">
        <f t="shared" ref="F1975:F1993" si="246">IF(ISLOGICAL(D1975),"",E1975-E1974)</f>
        <v>0</v>
      </c>
      <c r="G1975">
        <f>Weighting!$H$7</f>
        <v>0</v>
      </c>
      <c r="H1975">
        <f t="array" ref="H1975">FREQUENCY(IF('Data Transformation'!$B$4:$B$8425=B1971,'Data Transformation'!$G$4:$G$8425),'Bin Analysis'!$B1975)</f>
        <v>2073</v>
      </c>
      <c r="I1975">
        <f t="shared" ref="I1975:I1993" si="247">H1975-H1974</f>
        <v>0</v>
      </c>
      <c r="J1975">
        <f>IF(I1975=0,0,1)</f>
        <v>0</v>
      </c>
      <c r="K1975">
        <f>J1975*Weighting!$W$7</f>
        <v>0</v>
      </c>
      <c r="M1975" s="14"/>
    </row>
    <row r="1976" spans="1:25" x14ac:dyDescent="0.25">
      <c r="A1976" s="32" t="str">
        <f>IF(Weighting!$P$8&gt;0,B1976,"")</f>
        <v/>
      </c>
      <c r="B1976" t="e">
        <f>Weighting!$C$8</f>
        <v>#DIV/0!</v>
      </c>
      <c r="C1976" t="e">
        <f>Weighting!$F$8</f>
        <v>#NUM!</v>
      </c>
      <c r="D1976" t="e">
        <f>IF(C1976=1,'Data Transformation'!$G$3+0.5*'Data Transformation'!$W$25,IF(C1977=1,D1977-'Data Transformation'!$W$25,FALSE))</f>
        <v>#NUM!</v>
      </c>
      <c r="E1976">
        <f t="array" ref="E1976">IF(ISLOGICAL(D1976),"",FREQUENCY(IF('Data Transformation'!$B$425:$B$8425='Bin Analysis'!$B1971,'Data Transformation'!$G$425:$G$8425),D1976))</f>
        <v>2001</v>
      </c>
      <c r="F1976">
        <f t="shared" si="246"/>
        <v>0</v>
      </c>
      <c r="G1976">
        <f>Weighting!$H$8</f>
        <v>0</v>
      </c>
      <c r="H1976">
        <f t="array" ref="H1976">FREQUENCY(IF('Data Transformation'!$B$4:$B$8425=B1971,'Data Transformation'!$G$4:$G$8425),'Bin Analysis'!$B1976)</f>
        <v>2073</v>
      </c>
      <c r="I1976">
        <f t="shared" si="247"/>
        <v>0</v>
      </c>
      <c r="J1976">
        <f t="shared" ref="J1976:J1993" si="248">IF(I1976=0,0,1)</f>
        <v>0</v>
      </c>
      <c r="K1976">
        <f>J1976*Weighting!$W$8</f>
        <v>0</v>
      </c>
      <c r="M1976" s="14"/>
    </row>
    <row r="1977" spans="1:25" x14ac:dyDescent="0.25">
      <c r="A1977" s="32" t="str">
        <f>IF(Weighting!$P$9&gt;0,B1977,"")</f>
        <v/>
      </c>
      <c r="B1977" s="50" t="e">
        <f>Weighting!$C$9</f>
        <v>#DIV/0!</v>
      </c>
      <c r="C1977" t="e">
        <f>Weighting!$F$9</f>
        <v>#NUM!</v>
      </c>
      <c r="D1977" t="e">
        <f>IF(C1977=1,'Data Transformation'!$G$3+0.5*'Data Transformation'!$W$25,IF(C1978=1,D1978-'Data Transformation'!$W$25,FALSE))</f>
        <v>#NUM!</v>
      </c>
      <c r="E1977">
        <f t="array" ref="E1977">IF(ISLOGICAL(D1977),"",FREQUENCY(IF('Data Transformation'!$B$425:$B$8425='Bin Analysis'!$B1971,'Data Transformation'!$G$425:$G$8425),D1977))</f>
        <v>2001</v>
      </c>
      <c r="F1977">
        <f t="shared" si="246"/>
        <v>0</v>
      </c>
      <c r="G1977">
        <f>Weighting!$H$9</f>
        <v>0</v>
      </c>
      <c r="H1977">
        <f t="array" ref="H1977">FREQUENCY(IF('Data Transformation'!$B$4:$B$8425=B1971,'Data Transformation'!$G$4:$G$8425),'Bin Analysis'!$B1977)</f>
        <v>2073</v>
      </c>
      <c r="I1977">
        <f t="shared" si="247"/>
        <v>0</v>
      </c>
      <c r="J1977">
        <f t="shared" si="248"/>
        <v>0</v>
      </c>
      <c r="K1977">
        <f>J1977*Weighting!$W$9</f>
        <v>0</v>
      </c>
      <c r="M1977" s="14"/>
    </row>
    <row r="1978" spans="1:25" x14ac:dyDescent="0.25">
      <c r="A1978" s="32" t="str">
        <f>IF(Weighting!$P$10&gt;0,B1978,"")</f>
        <v/>
      </c>
      <c r="B1978" t="e">
        <f>Weighting!$C$10</f>
        <v>#DIV/0!</v>
      </c>
      <c r="C1978" t="e">
        <f>Weighting!$F$10</f>
        <v>#NUM!</v>
      </c>
      <c r="D1978" t="e">
        <f>IF(C1978=1,'Data Transformation'!$G$3+0.5*'Data Transformation'!$W$25,IF(C1979=1,D1979-'Data Transformation'!$W$25,FALSE))</f>
        <v>#NUM!</v>
      </c>
      <c r="E1978">
        <f t="array" ref="E1978">IF(ISLOGICAL(D1978),"",FREQUENCY(IF('Data Transformation'!$B$425:$B$8425='Bin Analysis'!$B1971,'Data Transformation'!$G$425:$G$8425),D1978))</f>
        <v>2001</v>
      </c>
      <c r="F1978">
        <f t="shared" si="246"/>
        <v>0</v>
      </c>
      <c r="G1978">
        <f>Weighting!$H$10</f>
        <v>0</v>
      </c>
      <c r="H1978">
        <f t="array" ref="H1978">FREQUENCY(IF('Data Transformation'!$B$4:$B$8425=B1971,'Data Transformation'!$G$4:$G$8425),'Bin Analysis'!$B1978)</f>
        <v>2073</v>
      </c>
      <c r="I1978">
        <f t="shared" si="247"/>
        <v>0</v>
      </c>
      <c r="J1978">
        <f t="shared" si="248"/>
        <v>0</v>
      </c>
      <c r="K1978">
        <f>J1978*Weighting!$W$10</f>
        <v>0</v>
      </c>
      <c r="M1978" s="14"/>
    </row>
    <row r="1979" spans="1:25" x14ac:dyDescent="0.25">
      <c r="A1979" s="32" t="str">
        <f>IF(Weighting!$P$11&gt;0,B1979,"")</f>
        <v/>
      </c>
      <c r="B1979" t="e">
        <f>Weighting!$C$11</f>
        <v>#DIV/0!</v>
      </c>
      <c r="C1979" t="e">
        <f>Weighting!$F$11</f>
        <v>#NUM!</v>
      </c>
      <c r="D1979" t="e">
        <f>IF(C1979=1,'Data Transformation'!$G$3+0.5*'Data Transformation'!$W$25,IF(C1980=1,D1980-'Data Transformation'!$W$25,FALSE))</f>
        <v>#NUM!</v>
      </c>
      <c r="E1979">
        <f t="array" ref="E1979">IF(ISLOGICAL(D1979),"",FREQUENCY(IF('Data Transformation'!$B$425:$B$8425='Bin Analysis'!$B1971,'Data Transformation'!$G$425:$G$8425),D1979))</f>
        <v>2001</v>
      </c>
      <c r="F1979">
        <f t="shared" si="246"/>
        <v>0</v>
      </c>
      <c r="G1979">
        <f>Weighting!$H$11</f>
        <v>0</v>
      </c>
      <c r="H1979">
        <f t="array" ref="H1979">FREQUENCY(IF('Data Transformation'!$B$4:$B$8425=B1971,'Data Transformation'!$G$4:$G$8425),'Bin Analysis'!$B1979)</f>
        <v>2073</v>
      </c>
      <c r="I1979">
        <f t="shared" si="247"/>
        <v>0</v>
      </c>
      <c r="J1979">
        <f t="shared" si="248"/>
        <v>0</v>
      </c>
      <c r="K1979">
        <f>J1979*Weighting!$W$11</f>
        <v>0</v>
      </c>
      <c r="M1979" s="14"/>
    </row>
    <row r="1980" spans="1:25" x14ac:dyDescent="0.25">
      <c r="A1980" s="32" t="str">
        <f>IF(Weighting!$P$12&gt;0,B1980,"")</f>
        <v/>
      </c>
      <c r="B1980" t="e">
        <f>Weighting!$C$12</f>
        <v>#DIV/0!</v>
      </c>
      <c r="C1980" t="e">
        <f>Weighting!$F$12</f>
        <v>#NUM!</v>
      </c>
      <c r="D1980" t="e">
        <f>IF(C1980=1,'Data Transformation'!$G$3+0.5*'Data Transformation'!$W$25,IF(C1981=1,D1981-'Data Transformation'!$W$25,FALSE))</f>
        <v>#NUM!</v>
      </c>
      <c r="E1980">
        <f t="array" ref="E1980">IF(ISLOGICAL(D1980),"",FREQUENCY(IF('Data Transformation'!$B$425:$B$8425='Bin Analysis'!$B1971,'Data Transformation'!$G$425:$G$8425),D1980))</f>
        <v>2001</v>
      </c>
      <c r="F1980">
        <f t="shared" si="246"/>
        <v>0</v>
      </c>
      <c r="G1980">
        <f>Weighting!$H$12</f>
        <v>0</v>
      </c>
      <c r="H1980">
        <f t="array" ref="H1980">FREQUENCY(IF('Data Transformation'!$B$4:$B$8425=B1971,'Data Transformation'!$G$4:$G$8425),'Bin Analysis'!$B1980)</f>
        <v>2073</v>
      </c>
      <c r="I1980">
        <f t="shared" si="247"/>
        <v>0</v>
      </c>
      <c r="J1980">
        <f t="shared" si="248"/>
        <v>0</v>
      </c>
      <c r="K1980">
        <f>J1980*Weighting!$W$12</f>
        <v>0</v>
      </c>
      <c r="M1980" s="14"/>
    </row>
    <row r="1981" spans="1:25" x14ac:dyDescent="0.25">
      <c r="A1981" s="32" t="str">
        <f>IF(Weighting!$P$13&gt;0,B1981,"")</f>
        <v/>
      </c>
      <c r="B1981" t="e">
        <f>Weighting!$C$13</f>
        <v>#DIV/0!</v>
      </c>
      <c r="C1981" t="e">
        <f>Weighting!$F$13</f>
        <v>#NUM!</v>
      </c>
      <c r="D1981" t="e">
        <f>IF(C1981=1,'Data Transformation'!$G$3+0.5*'Data Transformation'!$W$25,IF(C1982=1,D1982-'Data Transformation'!$W$25,FALSE))</f>
        <v>#NUM!</v>
      </c>
      <c r="E1981">
        <f t="array" ref="E1981">IF(ISLOGICAL(D1981),"",FREQUENCY(IF('Data Transformation'!$B$425:$B$8425='Bin Analysis'!$B1971,'Data Transformation'!$G$425:$G$8425),D1981))</f>
        <v>2001</v>
      </c>
      <c r="F1981">
        <f t="shared" si="246"/>
        <v>0</v>
      </c>
      <c r="G1981">
        <f>Weighting!$H$13</f>
        <v>0</v>
      </c>
      <c r="H1981">
        <f t="array" ref="H1981">FREQUENCY(IF('Data Transformation'!$B$4:$B$8425=B1971,'Data Transformation'!$G$4:$G$8425),'Bin Analysis'!$B1981)</f>
        <v>2073</v>
      </c>
      <c r="I1981">
        <f t="shared" si="247"/>
        <v>0</v>
      </c>
      <c r="J1981">
        <f t="shared" si="248"/>
        <v>0</v>
      </c>
      <c r="K1981">
        <f>J1981*Weighting!$W$13</f>
        <v>0</v>
      </c>
      <c r="M1981" s="14"/>
    </row>
    <row r="1982" spans="1:25" x14ac:dyDescent="0.25">
      <c r="A1982" s="32" t="str">
        <f>IF(Weighting!$P$14&gt;0,B1982,"")</f>
        <v/>
      </c>
      <c r="B1982" t="e">
        <f>Weighting!$C$14</f>
        <v>#DIV/0!</v>
      </c>
      <c r="C1982" t="e">
        <f>Weighting!$F$14</f>
        <v>#NUM!</v>
      </c>
      <c r="D1982" t="e">
        <f>IF(C1982=1,'Data Transformation'!$G$3+0.5*'Data Transformation'!$W$25,IF(C1983=1,D1983-'Data Transformation'!$W$25,FALSE))</f>
        <v>#NUM!</v>
      </c>
      <c r="E1982">
        <f t="array" ref="E1982">IF(ISLOGICAL(D1982),"",FREQUENCY(IF('Data Transformation'!$B$425:$B$8425='Bin Analysis'!$B1971,'Data Transformation'!$G$425:$G$8425),D1982))</f>
        <v>2001</v>
      </c>
      <c r="F1982">
        <f t="shared" si="246"/>
        <v>0</v>
      </c>
      <c r="G1982">
        <f>Weighting!$H$14</f>
        <v>0</v>
      </c>
      <c r="H1982">
        <f t="array" ref="H1982">FREQUENCY(IF('Data Transformation'!$B$4:$B$8425=B1971,'Data Transformation'!$G$4:$G$8425),'Bin Analysis'!$B1982)</f>
        <v>2073</v>
      </c>
      <c r="I1982">
        <f t="shared" si="247"/>
        <v>0</v>
      </c>
      <c r="J1982">
        <f t="shared" si="248"/>
        <v>0</v>
      </c>
      <c r="K1982">
        <f>J1982*Weighting!$W$14</f>
        <v>0</v>
      </c>
      <c r="M1982" s="14"/>
    </row>
    <row r="1983" spans="1:25" x14ac:dyDescent="0.25">
      <c r="A1983" s="32" t="str">
        <f>IF(Weighting!$P$15&gt;0,B1983,"")</f>
        <v/>
      </c>
      <c r="B1983" t="e">
        <f>Weighting!$C$15</f>
        <v>#DIV/0!</v>
      </c>
      <c r="C1983" t="e">
        <f>Weighting!$F$15</f>
        <v>#NUM!</v>
      </c>
      <c r="D1983" t="e">
        <f>IF(C1983=1,'Data Transformation'!$G$3+0.5*'Data Transformation'!$W$25,IF(C1984=1,D1984-'Data Transformation'!$W$25,FALSE))</f>
        <v>#NUM!</v>
      </c>
      <c r="E1983">
        <f t="array" ref="E1983">IF(ISLOGICAL(D1983),"",FREQUENCY(IF('Data Transformation'!$B$425:$B$8425='Bin Analysis'!$B1971,'Data Transformation'!$G$425:$G$8425),D1983))</f>
        <v>2001</v>
      </c>
      <c r="F1983">
        <f t="shared" si="246"/>
        <v>0</v>
      </c>
      <c r="G1983">
        <f>Weighting!$H$15</f>
        <v>0</v>
      </c>
      <c r="H1983">
        <f t="array" ref="H1983">FREQUENCY(IF('Data Transformation'!$B$4:$B$8425=B1971,'Data Transformation'!$G$4:$G$8425),'Bin Analysis'!$B1983)</f>
        <v>2073</v>
      </c>
      <c r="I1983">
        <f t="shared" si="247"/>
        <v>0</v>
      </c>
      <c r="J1983">
        <f t="shared" si="248"/>
        <v>0</v>
      </c>
      <c r="K1983">
        <f>J1983*Weighting!$W$15</f>
        <v>0</v>
      </c>
      <c r="M1983" s="14"/>
    </row>
    <row r="1984" spans="1:25" x14ac:dyDescent="0.25">
      <c r="A1984" s="32" t="str">
        <f>IF(Weighting!$P$16&gt;0,B1984,"")</f>
        <v/>
      </c>
      <c r="B1984" t="e">
        <f>Weighting!$C$16</f>
        <v>#DIV/0!</v>
      </c>
      <c r="C1984" t="e">
        <f>Weighting!$F$16</f>
        <v>#NUM!</v>
      </c>
      <c r="D1984" t="e">
        <f>IF(C1984=1,'Data Transformation'!$G$3+0.5*'Data Transformation'!$W$25,IF(C1985=1,D1985-'Data Transformation'!$W$25,FALSE))</f>
        <v>#NUM!</v>
      </c>
      <c r="E1984">
        <f t="array" ref="E1984">IF(ISLOGICAL(D1984),"",FREQUENCY(IF('Data Transformation'!$B$425:$B$8425='Bin Analysis'!$B1971,'Data Transformation'!$G$425:$G$8425),D1984))</f>
        <v>2001</v>
      </c>
      <c r="F1984">
        <f t="shared" si="246"/>
        <v>0</v>
      </c>
      <c r="G1984">
        <f>Weighting!$H$16</f>
        <v>0</v>
      </c>
      <c r="H1984">
        <f t="array" ref="H1984">FREQUENCY(IF('Data Transformation'!$B$4:$B$8425=B1971,'Data Transformation'!$G$4:$G$8425),'Bin Analysis'!$B1984)</f>
        <v>2073</v>
      </c>
      <c r="I1984">
        <f t="shared" si="247"/>
        <v>0</v>
      </c>
      <c r="J1984">
        <f t="shared" si="248"/>
        <v>0</v>
      </c>
      <c r="K1984">
        <f>J1984*Weighting!$W$16</f>
        <v>0</v>
      </c>
      <c r="M1984" s="14"/>
    </row>
    <row r="1985" spans="1:25" x14ac:dyDescent="0.25">
      <c r="A1985" s="32" t="str">
        <f>IF(Weighting!$P$17&gt;0,B1985,"")</f>
        <v/>
      </c>
      <c r="B1985" t="e">
        <f>Weighting!$C$17</f>
        <v>#DIV/0!</v>
      </c>
      <c r="C1985" t="e">
        <f>Weighting!$F$17</f>
        <v>#NUM!</v>
      </c>
      <c r="D1985" t="e">
        <f>IF(C1985=1,'Data Transformation'!$G$3+0.5*'Data Transformation'!$W$25,IF(C1986=1,D1986-'Data Transformation'!$W$25,FALSE))</f>
        <v>#NUM!</v>
      </c>
      <c r="E1985">
        <f t="array" ref="E1985">IF(ISLOGICAL(D1985),"",FREQUENCY(IF('Data Transformation'!$B$425:$B$8425='Bin Analysis'!$B1971,'Data Transformation'!$G$425:$G$8425),D1985))</f>
        <v>2001</v>
      </c>
      <c r="F1985">
        <f t="shared" si="246"/>
        <v>0</v>
      </c>
      <c r="G1985">
        <f>Weighting!$H$17</f>
        <v>0</v>
      </c>
      <c r="H1985">
        <f t="array" ref="H1985">FREQUENCY(IF('Data Transformation'!$B$4:$B$8425=B1971,'Data Transformation'!$G$4:$G$8425),'Bin Analysis'!$B1985)</f>
        <v>2073</v>
      </c>
      <c r="I1985">
        <f t="shared" si="247"/>
        <v>0</v>
      </c>
      <c r="J1985">
        <f t="shared" si="248"/>
        <v>0</v>
      </c>
      <c r="K1985">
        <f>J1985*Weighting!$W$17</f>
        <v>0</v>
      </c>
      <c r="M1985" s="14"/>
    </row>
    <row r="1986" spans="1:25" x14ac:dyDescent="0.25">
      <c r="A1986" s="32" t="str">
        <f>IF(Weighting!$P$18&gt;0,B1986,"")</f>
        <v/>
      </c>
      <c r="B1986" t="e">
        <f>Weighting!$C$18</f>
        <v>#DIV/0!</v>
      </c>
      <c r="C1986" t="e">
        <f>Weighting!$F$18</f>
        <v>#NUM!</v>
      </c>
      <c r="D1986" t="e">
        <f>IF(C1986=1,'Data Transformation'!$G$3+0.5*'Data Transformation'!$W$25,IF(C1987=1,D1987-'Data Transformation'!$W$25,FALSE))</f>
        <v>#NUM!</v>
      </c>
      <c r="E1986">
        <f t="array" ref="E1986">IF(ISLOGICAL(D1986),"",FREQUENCY(IF('Data Transformation'!$B$425:$B$8425='Bin Analysis'!$B1971,'Data Transformation'!$G$425:$G$8425),D1986))</f>
        <v>2001</v>
      </c>
      <c r="F1986">
        <f t="shared" si="246"/>
        <v>0</v>
      </c>
      <c r="G1986">
        <f>Weighting!$H$18</f>
        <v>0</v>
      </c>
      <c r="H1986">
        <f t="array" ref="H1986">FREQUENCY(IF('Data Transformation'!$B$4:$B$8425=B1971,'Data Transformation'!$G$4:$G$8425),'Bin Analysis'!$B1986)</f>
        <v>2073</v>
      </c>
      <c r="I1986">
        <f t="shared" si="247"/>
        <v>0</v>
      </c>
      <c r="J1986">
        <f t="shared" si="248"/>
        <v>0</v>
      </c>
      <c r="K1986">
        <f>J1986*Weighting!$W$18</f>
        <v>0</v>
      </c>
      <c r="M1986" s="14"/>
    </row>
    <row r="1987" spans="1:25" x14ac:dyDescent="0.25">
      <c r="A1987" s="32" t="str">
        <f>IF(Weighting!$P$19&gt;0,B1987,"")</f>
        <v/>
      </c>
      <c r="B1987" t="e">
        <f>Weighting!$C$19</f>
        <v>#DIV/0!</v>
      </c>
      <c r="C1987" t="e">
        <f>Weighting!$F$19</f>
        <v>#NUM!</v>
      </c>
      <c r="D1987" t="e">
        <f>IF(C1987=1,'Data Transformation'!$G$3+0.5*'Data Transformation'!$W$25,IF(C1988=1,D1988-'Data Transformation'!$W$25,FALSE))</f>
        <v>#NUM!</v>
      </c>
      <c r="E1987">
        <f t="array" ref="E1987">IF(ISLOGICAL(D1987),"",FREQUENCY(IF('Data Transformation'!$B$425:$B$8425='Bin Analysis'!$B1971,'Data Transformation'!$G$425:$G$8425),D1987))</f>
        <v>2001</v>
      </c>
      <c r="F1987">
        <f t="shared" si="246"/>
        <v>0</v>
      </c>
      <c r="G1987">
        <f>Weighting!$H$19</f>
        <v>0</v>
      </c>
      <c r="H1987">
        <f t="array" ref="H1987">FREQUENCY(IF('Data Transformation'!$B$4:$B$8425=B1971,'Data Transformation'!$G$4:$G$8425),'Bin Analysis'!$B1987)</f>
        <v>2073</v>
      </c>
      <c r="I1987">
        <f t="shared" si="247"/>
        <v>0</v>
      </c>
      <c r="J1987">
        <f t="shared" si="248"/>
        <v>0</v>
      </c>
      <c r="K1987">
        <f>J1987*Weighting!$W$19</f>
        <v>0</v>
      </c>
      <c r="M1987" s="14"/>
    </row>
    <row r="1988" spans="1:25" x14ac:dyDescent="0.25">
      <c r="A1988" s="32" t="str">
        <f>IF(Weighting!$P$20&gt;0,B1988,"")</f>
        <v/>
      </c>
      <c r="B1988" t="e">
        <f>Weighting!$C$20</f>
        <v>#DIV/0!</v>
      </c>
      <c r="C1988" t="e">
        <f>Weighting!$F$20</f>
        <v>#NUM!</v>
      </c>
      <c r="D1988" t="e">
        <f>IF(C1988=1,'Data Transformation'!$G$3+0.5*'Data Transformation'!$W$25,IF(C1989=1,D1989-'Data Transformation'!$W$25,FALSE))</f>
        <v>#NUM!</v>
      </c>
      <c r="E1988">
        <f t="array" ref="E1988">IF(ISLOGICAL(D1988),"",FREQUENCY(IF('Data Transformation'!$B$425:$B$8425='Bin Analysis'!$B1971,'Data Transformation'!$G$425:$G$8425),D1988))</f>
        <v>2001</v>
      </c>
      <c r="F1988">
        <f t="shared" si="246"/>
        <v>0</v>
      </c>
      <c r="G1988">
        <f>Weighting!$H$20</f>
        <v>0</v>
      </c>
      <c r="H1988">
        <f t="array" ref="H1988">FREQUENCY(IF('Data Transformation'!$B$4:$B$8425=B1971,'Data Transformation'!$G$4:$G$8425),'Bin Analysis'!$B1988)</f>
        <v>2073</v>
      </c>
      <c r="I1988">
        <f t="shared" si="247"/>
        <v>0</v>
      </c>
      <c r="J1988">
        <f t="shared" si="248"/>
        <v>0</v>
      </c>
      <c r="K1988">
        <f>J1988*Weighting!$W$20</f>
        <v>0</v>
      </c>
      <c r="M1988" s="14"/>
    </row>
    <row r="1989" spans="1:25" x14ac:dyDescent="0.25">
      <c r="A1989" s="32" t="str">
        <f>IF(Weighting!$P$21&gt;0,B1989,"")</f>
        <v/>
      </c>
      <c r="B1989" t="e">
        <f>Weighting!$C$21</f>
        <v>#DIV/0!</v>
      </c>
      <c r="C1989" t="e">
        <f>Weighting!$F$21</f>
        <v>#NUM!</v>
      </c>
      <c r="D1989" t="e">
        <f>IF(C1989=1,'Data Transformation'!$G$3+0.5*'Data Transformation'!$W$25,IF(C1990=1,D1990-'Data Transformation'!$W$25,FALSE))</f>
        <v>#NUM!</v>
      </c>
      <c r="E1989">
        <f t="array" ref="E1989">IF(ISLOGICAL(D1989),"",FREQUENCY(IF('Data Transformation'!$B$425:$B$8425='Bin Analysis'!$B1971,'Data Transformation'!$G$425:$G$8425),D1989))</f>
        <v>2001</v>
      </c>
      <c r="F1989">
        <f t="shared" si="246"/>
        <v>0</v>
      </c>
      <c r="G1989">
        <f>Weighting!$H$21</f>
        <v>0</v>
      </c>
      <c r="H1989">
        <f t="array" ref="H1989">FREQUENCY(IF('Data Transformation'!$B$4:$B$8425=B1971,'Data Transformation'!$G$4:$G$8425),'Bin Analysis'!$B1989)</f>
        <v>2073</v>
      </c>
      <c r="I1989">
        <f t="shared" si="247"/>
        <v>0</v>
      </c>
      <c r="J1989">
        <f t="shared" si="248"/>
        <v>0</v>
      </c>
      <c r="K1989">
        <f>J1989*Weighting!$W$21</f>
        <v>0</v>
      </c>
      <c r="M1989" s="14"/>
    </row>
    <row r="1990" spans="1:25" x14ac:dyDescent="0.25">
      <c r="A1990" s="32" t="str">
        <f>IF(Weighting!$P$22&gt;0,B1990,"")</f>
        <v/>
      </c>
      <c r="B1990" t="e">
        <f>Weighting!$C$22</f>
        <v>#DIV/0!</v>
      </c>
      <c r="C1990" t="e">
        <f>Weighting!$F$22</f>
        <v>#NUM!</v>
      </c>
      <c r="D1990" t="e">
        <f>IF(C1990=1,'Data Transformation'!$G$3+0.5*'Data Transformation'!$W$25,IF(C1991=1,D1991-'Data Transformation'!$W$25,FALSE))</f>
        <v>#NUM!</v>
      </c>
      <c r="E1990">
        <f t="array" ref="E1990">IF(ISLOGICAL(D1990),"",FREQUENCY(IF('Data Transformation'!$B$425:$B$8425='Bin Analysis'!$B1971,'Data Transformation'!$G$425:$G$8425),D1990))</f>
        <v>2001</v>
      </c>
      <c r="F1990">
        <f t="shared" si="246"/>
        <v>0</v>
      </c>
      <c r="G1990">
        <f>Weighting!$H$22</f>
        <v>0</v>
      </c>
      <c r="H1990">
        <f t="array" ref="H1990">FREQUENCY(IF('Data Transformation'!$B$4:$B$8425=B1971,'Data Transformation'!$G$4:$G$8425),'Bin Analysis'!$B1990)</f>
        <v>2073</v>
      </c>
      <c r="I1990">
        <f t="shared" si="247"/>
        <v>0</v>
      </c>
      <c r="J1990">
        <f t="shared" si="248"/>
        <v>0</v>
      </c>
      <c r="K1990">
        <f>J1990*Weighting!$W$22</f>
        <v>0</v>
      </c>
      <c r="M1990" s="14"/>
    </row>
    <row r="1991" spans="1:25" x14ac:dyDescent="0.25">
      <c r="A1991" s="32" t="str">
        <f>IF(Weighting!$P$23&gt;0,B1991,"")</f>
        <v/>
      </c>
      <c r="B1991" t="e">
        <f>Weighting!$C$23</f>
        <v>#DIV/0!</v>
      </c>
      <c r="C1991" t="e">
        <f>Weighting!$F$23</f>
        <v>#NUM!</v>
      </c>
      <c r="D1991" t="e">
        <f>IF(C1991=1,'Data Transformation'!$G$3+0.5*'Data Transformation'!$W$25,IF(C1992=1,D1992-'Data Transformation'!$W$25,FALSE))</f>
        <v>#NUM!</v>
      </c>
      <c r="E1991">
        <f t="array" ref="E1991">IF(ISLOGICAL(D1991),"",FREQUENCY(IF('Data Transformation'!$B$425:$B$8425='Bin Analysis'!$B1971,'Data Transformation'!$G$425:$G$8425),D1991))</f>
        <v>2001</v>
      </c>
      <c r="F1991">
        <f t="shared" si="246"/>
        <v>0</v>
      </c>
      <c r="G1991">
        <f>Weighting!$H$23</f>
        <v>0</v>
      </c>
      <c r="H1991">
        <f t="array" ref="H1991">FREQUENCY(IF('Data Transformation'!$B$4:$B$8425=B1971,'Data Transformation'!$G$4:$G$8425),'Bin Analysis'!$B1991)</f>
        <v>2073</v>
      </c>
      <c r="I1991">
        <f t="shared" si="247"/>
        <v>0</v>
      </c>
      <c r="J1991">
        <f t="shared" si="248"/>
        <v>0</v>
      </c>
      <c r="K1991">
        <f>J1991*Weighting!$W$23</f>
        <v>0</v>
      </c>
      <c r="M1991" s="14"/>
    </row>
    <row r="1992" spans="1:25" x14ac:dyDescent="0.25">
      <c r="A1992" s="32" t="str">
        <f>IF(Weighting!$P$24&gt;0,B1992,"")</f>
        <v/>
      </c>
      <c r="B1992" t="e">
        <f>Weighting!$C$24</f>
        <v>#DIV/0!</v>
      </c>
      <c r="C1992" t="e">
        <f>Weighting!$F$24</f>
        <v>#NUM!</v>
      </c>
      <c r="D1992" t="e">
        <f>IF(C1992=1,'Data Transformation'!$G$3+0.5*'Data Transformation'!$W$25,IF(C1993=1,D1993-'Data Transformation'!$W$25,FALSE))</f>
        <v>#NUM!</v>
      </c>
      <c r="E1992">
        <f t="array" ref="E1992">IF(ISLOGICAL(D1992),"",FREQUENCY(IF('Data Transformation'!$B$425:$B$8425='Bin Analysis'!$B1971,'Data Transformation'!$G$425:$G$8425),D1992))</f>
        <v>2001</v>
      </c>
      <c r="F1992">
        <f t="shared" si="246"/>
        <v>0</v>
      </c>
      <c r="G1992">
        <f>Weighting!$H$24</f>
        <v>0</v>
      </c>
      <c r="H1992">
        <f t="array" ref="H1992">FREQUENCY(IF('Data Transformation'!$B$4:$B$8425=B1971,'Data Transformation'!$G$4:$G$8425),'Bin Analysis'!$B1992)</f>
        <v>2073</v>
      </c>
      <c r="I1992">
        <f t="shared" si="247"/>
        <v>0</v>
      </c>
      <c r="J1992">
        <f t="shared" si="248"/>
        <v>0</v>
      </c>
      <c r="K1992">
        <f>J1992*Weighting!$W$24</f>
        <v>0</v>
      </c>
      <c r="M1992" s="14"/>
    </row>
    <row r="1993" spans="1:25" x14ac:dyDescent="0.25">
      <c r="A1993" s="32" t="str">
        <f>IF(Weighting!$P$25&gt;0,B1993,"")</f>
        <v/>
      </c>
      <c r="B1993" t="e">
        <f>Weighting!$C$25</f>
        <v>#DIV/0!</v>
      </c>
      <c r="C1993" t="e">
        <f>Weighting!$F$25</f>
        <v>#NUM!</v>
      </c>
      <c r="D1993" t="e">
        <f>IF(C1993=1,'Data Transformation'!$G$3+0.5*'Data Transformation'!$W$25,IF(C1994=1,D1994-'Data Transformation'!$W$25,FALSE))</f>
        <v>#NUM!</v>
      </c>
      <c r="E1993">
        <f t="array" ref="E1993">IF(ISLOGICAL(D1993),"",FREQUENCY(IF('Data Transformation'!$B$425:$B$8425='Bin Analysis'!$B1971,'Data Transformation'!$G$425:$G$8425),D1993))</f>
        <v>2001</v>
      </c>
      <c r="F1993">
        <f t="shared" si="246"/>
        <v>0</v>
      </c>
      <c r="G1993">
        <f>Weighting!$H$25</f>
        <v>0</v>
      </c>
      <c r="H1993">
        <f t="array" ref="H1993">FREQUENCY(IF('Data Transformation'!$B$4:$B$8425=B1971,'Data Transformation'!$G$4:$G$8425),'Bin Analysis'!$B1993)</f>
        <v>2073</v>
      </c>
      <c r="I1993">
        <f t="shared" si="247"/>
        <v>0</v>
      </c>
      <c r="J1993">
        <f t="shared" si="248"/>
        <v>0</v>
      </c>
      <c r="K1993">
        <f>J1993*Weighting!$W$25</f>
        <v>0</v>
      </c>
      <c r="M1993" s="14"/>
    </row>
    <row r="1994" spans="1:25" x14ac:dyDescent="0.25">
      <c r="O1994"/>
      <c r="P1994"/>
      <c r="Q1994"/>
      <c r="R1994"/>
    </row>
    <row r="1995" spans="1:25" ht="23.25" x14ac:dyDescent="0.35">
      <c r="A1995" s="21" t="s">
        <v>0</v>
      </c>
      <c r="B1995" s="21" t="str">
        <f>IFERROR(VLOOKUP(C1995,'Data Transformation'!$L$6:$M$426,2,FALSE),"")</f>
        <v/>
      </c>
      <c r="C1995" s="21">
        <f>C1971+1</f>
        <v>83</v>
      </c>
      <c r="D1995" s="21"/>
      <c r="E1995" s="21"/>
      <c r="F1995" s="21"/>
      <c r="G1995" s="21"/>
      <c r="H1995" s="22"/>
      <c r="I1995" s="22"/>
      <c r="J1995" s="22"/>
      <c r="K1995" s="21"/>
      <c r="L1995" s="21" t="str">
        <f>B1995</f>
        <v/>
      </c>
      <c r="M1995" s="23" t="e">
        <f>INDEX('Data Transformation'!$O$4:$O$424,MATCH($B1995,'Data Transformation'!$M$4:$M$424,0),MATCH($M$2,'Data Transformation'!$O$3,0))</f>
        <v>#N/A</v>
      </c>
      <c r="N1995" s="27" t="e">
        <f>IF('Input and Summary Results'!$J$16="minimum",'Bin Analysis'!X1996/(M1995-1),'Bin Analysis'!Y1995/('Bin Analysis'!M1995-1))</f>
        <v>#N/A</v>
      </c>
      <c r="O1995" s="27" t="e">
        <f>IF(M1995=FALSE,NA(),(VLOOKUP(1,C1998:K2017,4,FALSE))/(M1995-1))</f>
        <v>#N/A</v>
      </c>
      <c r="P1995" s="27" t="e">
        <f>IF(M1995=FALSE,NA(),SUM(J1998:J2017)/Weighting!$S$5)</f>
        <v>#N/A</v>
      </c>
      <c r="Q1995" s="27" t="e">
        <f>IF(M1995=FALSE,NA(),SUM(K1998:K2017)/Weighting!$S$6)</f>
        <v>#N/A</v>
      </c>
      <c r="R1995" s="27" t="e">
        <f>IF(M1995=FALSE,NA(),(VLOOKUP(1,G1998:K2017,3,FALSE))/(M1995-1))</f>
        <v>#N/A</v>
      </c>
      <c r="S1995" s="22" t="e">
        <f>IF(M1995=FALSE,NA(),IF(SUM(J1998:J2017)=2,"yes","no"))</f>
        <v>#N/A</v>
      </c>
      <c r="X1995" s="2" cm="2">
        <f t="array" ref="X1995:X1996">FREQUENCY(IF('Data Transformation'!$B$425:$B$6424='Bin Analysis'!L1995,'Data Transformation'!$G$425:$G$6424),'Data Transformation'!$U$11)</f>
        <v>0</v>
      </c>
      <c r="Y1995" s="2" cm="2">
        <f t="array" ref="Y1995:Y1996">FREQUENCY(IF('Data Transformation'!$B$425:$B$6424='Bin Analysis'!L1995,'Data Transformation'!$G$425:$G$6424),'Data Transformation'!$U$12)</f>
        <v>0</v>
      </c>
    </row>
    <row r="1996" spans="1:25" x14ac:dyDescent="0.25">
      <c r="A1996" s="14" t="s">
        <v>67</v>
      </c>
      <c r="B1996" t="s">
        <v>47</v>
      </c>
      <c r="C1996" t="s">
        <v>5</v>
      </c>
      <c r="D1996" t="s">
        <v>98</v>
      </c>
      <c r="E1996" t="s">
        <v>99</v>
      </c>
      <c r="F1996" t="s">
        <v>100</v>
      </c>
      <c r="G1996" t="s">
        <v>69</v>
      </c>
      <c r="H1996" t="s">
        <v>31</v>
      </c>
      <c r="I1996" t="s">
        <v>32</v>
      </c>
      <c r="J1996" t="s">
        <v>46</v>
      </c>
      <c r="K1996" s="14" t="s">
        <v>45</v>
      </c>
      <c r="M1996" s="14"/>
      <c r="X1996" s="2">
        <v>0</v>
      </c>
      <c r="Y1996" s="2">
        <v>0</v>
      </c>
    </row>
    <row r="1997" spans="1:25" x14ac:dyDescent="0.25">
      <c r="A1997" s="32"/>
      <c r="D1997" t="e">
        <f>IF(C1997=1,'Data Transformation'!$G$3+0.5*'Data Transformation'!$W$25,IF(C1998=1,D1998-'Data Transformation'!$W$25,FALSE))</f>
        <v>#NUM!</v>
      </c>
      <c r="E1997">
        <f t="array" ref="E1997">IF(ISLOGICAL(D1997),"",FREQUENCY(IF('Data Transformation'!$B$425:$B$8425='Bin Analysis'!$B1995,'Data Transformation'!$G$425:$G$8425),D1997))</f>
        <v>2001</v>
      </c>
      <c r="F1997" t="e">
        <f>IF(ISLOGICAL(D1997),"",E1997-E1996)</f>
        <v>#VALUE!</v>
      </c>
      <c r="M1997" s="14"/>
    </row>
    <row r="1998" spans="1:25" x14ac:dyDescent="0.25">
      <c r="A1998" s="32" t="e">
        <f>IF(Weighting!$P$6&gt;0,B1998,"")</f>
        <v>#NUM!</v>
      </c>
      <c r="B1998" t="e">
        <f>Weighting!$C$6</f>
        <v>#DIV/0!</v>
      </c>
      <c r="C1998" t="e">
        <f>Weighting!$F$6</f>
        <v>#NUM!</v>
      </c>
      <c r="D1998" t="e">
        <f>IF(C1998=1,'Data Transformation'!$G$3+0.5*'Data Transformation'!$W$25,IF(C1999=1,D1999-'Data Transformation'!$W$25,FALSE))</f>
        <v>#NUM!</v>
      </c>
      <c r="E1998">
        <f t="array" ref="E1998">IF(ISLOGICAL(D1998),"",FREQUENCY(IF('Data Transformation'!$B$425:$B$8425='Bin Analysis'!$B1995,'Data Transformation'!$G$425:$G$8425),D1998))</f>
        <v>2001</v>
      </c>
      <c r="F1998">
        <f>IF(ISLOGICAL(D1998),"",E1998-E1997)</f>
        <v>0</v>
      </c>
      <c r="G1998">
        <f>Weighting!$H$6</f>
        <v>1</v>
      </c>
      <c r="H1998">
        <f t="array" ref="H1998">FREQUENCY(IF('Data Transformation'!$B$4:$B$8425=B1995,'Data Transformation'!$G$4:$G$8425),'Bin Analysis'!$B1998)</f>
        <v>2073</v>
      </c>
      <c r="I1998">
        <f>H1998-H1997</f>
        <v>2073</v>
      </c>
      <c r="J1998">
        <f>IF(I1998=0,0,1)</f>
        <v>1</v>
      </c>
      <c r="K1998" t="e">
        <f>J1998*Weighting!$W$6</f>
        <v>#NUM!</v>
      </c>
      <c r="M1998" s="14"/>
    </row>
    <row r="1999" spans="1:25" x14ac:dyDescent="0.25">
      <c r="A1999" s="32" t="str">
        <f>IF(Weighting!$P$7&gt;0,B1999,"")</f>
        <v/>
      </c>
      <c r="B1999" t="e">
        <f>Weighting!$C$7</f>
        <v>#DIV/0!</v>
      </c>
      <c r="C1999" t="e">
        <f>Weighting!$F$7</f>
        <v>#NUM!</v>
      </c>
      <c r="D1999" t="e">
        <f>IF(C1999=1,'Data Transformation'!$G$3+0.5*'Data Transformation'!$W$25,IF(C2000=1,D2000-'Data Transformation'!$W$25,FALSE))</f>
        <v>#NUM!</v>
      </c>
      <c r="E1999">
        <f t="array" ref="E1999">IF(ISLOGICAL(D1999),"",FREQUENCY(IF('Data Transformation'!$B$425:$B$8425='Bin Analysis'!$B1995,'Data Transformation'!$G$425:$G$8425),D1999))</f>
        <v>2001</v>
      </c>
      <c r="F1999">
        <f t="shared" ref="F1999:F2017" si="249">IF(ISLOGICAL(D1999),"",E1999-E1998)</f>
        <v>0</v>
      </c>
      <c r="G1999">
        <f>Weighting!$H$7</f>
        <v>0</v>
      </c>
      <c r="H1999">
        <f t="array" ref="H1999">FREQUENCY(IF('Data Transformation'!$B$4:$B$8425=B1995,'Data Transformation'!$G$4:$G$8425),'Bin Analysis'!$B1999)</f>
        <v>2073</v>
      </c>
      <c r="I1999">
        <f t="shared" ref="I1999:I2017" si="250">H1999-H1998</f>
        <v>0</v>
      </c>
      <c r="J1999">
        <f>IF(I1999=0,0,1)</f>
        <v>0</v>
      </c>
      <c r="K1999">
        <f>J1999*Weighting!$W$7</f>
        <v>0</v>
      </c>
      <c r="M1999" s="14"/>
    </row>
    <row r="2000" spans="1:25" x14ac:dyDescent="0.25">
      <c r="A2000" s="32" t="str">
        <f>IF(Weighting!$P$8&gt;0,B2000,"")</f>
        <v/>
      </c>
      <c r="B2000" t="e">
        <f>Weighting!$C$8</f>
        <v>#DIV/0!</v>
      </c>
      <c r="C2000" t="e">
        <f>Weighting!$F$8</f>
        <v>#NUM!</v>
      </c>
      <c r="D2000" t="e">
        <f>IF(C2000=1,'Data Transformation'!$G$3+0.5*'Data Transformation'!$W$25,IF(C2001=1,D2001-'Data Transformation'!$W$25,FALSE))</f>
        <v>#NUM!</v>
      </c>
      <c r="E2000">
        <f t="array" ref="E2000">IF(ISLOGICAL(D2000),"",FREQUENCY(IF('Data Transformation'!$B$425:$B$8425='Bin Analysis'!$B1995,'Data Transformation'!$G$425:$G$8425),D2000))</f>
        <v>2001</v>
      </c>
      <c r="F2000">
        <f t="shared" si="249"/>
        <v>0</v>
      </c>
      <c r="G2000">
        <f>Weighting!$H$8</f>
        <v>0</v>
      </c>
      <c r="H2000">
        <f t="array" ref="H2000">FREQUENCY(IF('Data Transformation'!$B$4:$B$8425=B1995,'Data Transformation'!$G$4:$G$8425),'Bin Analysis'!$B2000)</f>
        <v>2073</v>
      </c>
      <c r="I2000">
        <f t="shared" si="250"/>
        <v>0</v>
      </c>
      <c r="J2000">
        <f t="shared" ref="J2000:J2017" si="251">IF(I2000=0,0,1)</f>
        <v>0</v>
      </c>
      <c r="K2000">
        <f>J2000*Weighting!$W$8</f>
        <v>0</v>
      </c>
      <c r="M2000" s="14"/>
    </row>
    <row r="2001" spans="1:13" x14ac:dyDescent="0.25">
      <c r="A2001" s="32" t="str">
        <f>IF(Weighting!$P$9&gt;0,B2001,"")</f>
        <v/>
      </c>
      <c r="B2001" s="50" t="e">
        <f>Weighting!$C$9</f>
        <v>#DIV/0!</v>
      </c>
      <c r="C2001" t="e">
        <f>Weighting!$F$9</f>
        <v>#NUM!</v>
      </c>
      <c r="D2001" t="e">
        <f>IF(C2001=1,'Data Transformation'!$G$3+0.5*'Data Transformation'!$W$25,IF(C2002=1,D2002-'Data Transformation'!$W$25,FALSE))</f>
        <v>#NUM!</v>
      </c>
      <c r="E2001">
        <f t="array" ref="E2001">IF(ISLOGICAL(D2001),"",FREQUENCY(IF('Data Transformation'!$B$425:$B$8425='Bin Analysis'!$B1995,'Data Transformation'!$G$425:$G$8425),D2001))</f>
        <v>2001</v>
      </c>
      <c r="F2001">
        <f t="shared" si="249"/>
        <v>0</v>
      </c>
      <c r="G2001">
        <f>Weighting!$H$9</f>
        <v>0</v>
      </c>
      <c r="H2001">
        <f t="array" ref="H2001">FREQUENCY(IF('Data Transformation'!$B$4:$B$8425=B1995,'Data Transformation'!$G$4:$G$8425),'Bin Analysis'!$B2001)</f>
        <v>2073</v>
      </c>
      <c r="I2001">
        <f t="shared" si="250"/>
        <v>0</v>
      </c>
      <c r="J2001">
        <f t="shared" si="251"/>
        <v>0</v>
      </c>
      <c r="K2001">
        <f>J2001*Weighting!$W$9</f>
        <v>0</v>
      </c>
      <c r="M2001" s="14"/>
    </row>
    <row r="2002" spans="1:13" x14ac:dyDescent="0.25">
      <c r="A2002" s="32" t="str">
        <f>IF(Weighting!$P$10&gt;0,B2002,"")</f>
        <v/>
      </c>
      <c r="B2002" t="e">
        <f>Weighting!$C$10</f>
        <v>#DIV/0!</v>
      </c>
      <c r="C2002" t="e">
        <f>Weighting!$F$10</f>
        <v>#NUM!</v>
      </c>
      <c r="D2002" t="e">
        <f>IF(C2002=1,'Data Transformation'!$G$3+0.5*'Data Transformation'!$W$25,IF(C2003=1,D2003-'Data Transformation'!$W$25,FALSE))</f>
        <v>#NUM!</v>
      </c>
      <c r="E2002">
        <f t="array" ref="E2002">IF(ISLOGICAL(D2002),"",FREQUENCY(IF('Data Transformation'!$B$425:$B$8425='Bin Analysis'!$B1995,'Data Transformation'!$G$425:$G$8425),D2002))</f>
        <v>2001</v>
      </c>
      <c r="F2002">
        <f t="shared" si="249"/>
        <v>0</v>
      </c>
      <c r="G2002">
        <f>Weighting!$H$10</f>
        <v>0</v>
      </c>
      <c r="H2002">
        <f t="array" ref="H2002">FREQUENCY(IF('Data Transformation'!$B$4:$B$8425=B1995,'Data Transformation'!$G$4:$G$8425),'Bin Analysis'!$B2002)</f>
        <v>2073</v>
      </c>
      <c r="I2002">
        <f t="shared" si="250"/>
        <v>0</v>
      </c>
      <c r="J2002">
        <f t="shared" si="251"/>
        <v>0</v>
      </c>
      <c r="K2002">
        <f>J2002*Weighting!$W$10</f>
        <v>0</v>
      </c>
      <c r="M2002" s="14"/>
    </row>
    <row r="2003" spans="1:13" x14ac:dyDescent="0.25">
      <c r="A2003" s="32" t="str">
        <f>IF(Weighting!$P$11&gt;0,B2003,"")</f>
        <v/>
      </c>
      <c r="B2003" t="e">
        <f>Weighting!$C$11</f>
        <v>#DIV/0!</v>
      </c>
      <c r="C2003" t="e">
        <f>Weighting!$F$11</f>
        <v>#NUM!</v>
      </c>
      <c r="D2003" t="e">
        <f>IF(C2003=1,'Data Transformation'!$G$3+0.5*'Data Transformation'!$W$25,IF(C2004=1,D2004-'Data Transformation'!$W$25,FALSE))</f>
        <v>#NUM!</v>
      </c>
      <c r="E2003">
        <f t="array" ref="E2003">IF(ISLOGICAL(D2003),"",FREQUENCY(IF('Data Transformation'!$B$425:$B$8425='Bin Analysis'!$B1995,'Data Transformation'!$G$425:$G$8425),D2003))</f>
        <v>2001</v>
      </c>
      <c r="F2003">
        <f t="shared" si="249"/>
        <v>0</v>
      </c>
      <c r="G2003">
        <f>Weighting!$H$11</f>
        <v>0</v>
      </c>
      <c r="H2003">
        <f t="array" ref="H2003">FREQUENCY(IF('Data Transformation'!$B$4:$B$8425=B1995,'Data Transformation'!$G$4:$G$8425),'Bin Analysis'!$B2003)</f>
        <v>2073</v>
      </c>
      <c r="I2003">
        <f t="shared" si="250"/>
        <v>0</v>
      </c>
      <c r="J2003">
        <f t="shared" si="251"/>
        <v>0</v>
      </c>
      <c r="K2003">
        <f>J2003*Weighting!$W$11</f>
        <v>0</v>
      </c>
      <c r="M2003" s="14"/>
    </row>
    <row r="2004" spans="1:13" x14ac:dyDescent="0.25">
      <c r="A2004" s="32" t="str">
        <f>IF(Weighting!$P$12&gt;0,B2004,"")</f>
        <v/>
      </c>
      <c r="B2004" t="e">
        <f>Weighting!$C$12</f>
        <v>#DIV/0!</v>
      </c>
      <c r="C2004" t="e">
        <f>Weighting!$F$12</f>
        <v>#NUM!</v>
      </c>
      <c r="D2004" t="e">
        <f>IF(C2004=1,'Data Transformation'!$G$3+0.5*'Data Transformation'!$W$25,IF(C2005=1,D2005-'Data Transformation'!$W$25,FALSE))</f>
        <v>#NUM!</v>
      </c>
      <c r="E2004">
        <f t="array" ref="E2004">IF(ISLOGICAL(D2004),"",FREQUENCY(IF('Data Transformation'!$B$425:$B$8425='Bin Analysis'!$B1995,'Data Transformation'!$G$425:$G$8425),D2004))</f>
        <v>2001</v>
      </c>
      <c r="F2004">
        <f t="shared" si="249"/>
        <v>0</v>
      </c>
      <c r="G2004">
        <f>Weighting!$H$12</f>
        <v>0</v>
      </c>
      <c r="H2004">
        <f t="array" ref="H2004">FREQUENCY(IF('Data Transformation'!$B$4:$B$8425=B1995,'Data Transformation'!$G$4:$G$8425),'Bin Analysis'!$B2004)</f>
        <v>2073</v>
      </c>
      <c r="I2004">
        <f t="shared" si="250"/>
        <v>0</v>
      </c>
      <c r="J2004">
        <f t="shared" si="251"/>
        <v>0</v>
      </c>
      <c r="K2004">
        <f>J2004*Weighting!$W$12</f>
        <v>0</v>
      </c>
      <c r="M2004" s="14"/>
    </row>
    <row r="2005" spans="1:13" x14ac:dyDescent="0.25">
      <c r="A2005" s="32" t="str">
        <f>IF(Weighting!$P$13&gt;0,B2005,"")</f>
        <v/>
      </c>
      <c r="B2005" t="e">
        <f>Weighting!$C$13</f>
        <v>#DIV/0!</v>
      </c>
      <c r="C2005" t="e">
        <f>Weighting!$F$13</f>
        <v>#NUM!</v>
      </c>
      <c r="D2005" t="e">
        <f>IF(C2005=1,'Data Transformation'!$G$3+0.5*'Data Transformation'!$W$25,IF(C2006=1,D2006-'Data Transformation'!$W$25,FALSE))</f>
        <v>#NUM!</v>
      </c>
      <c r="E2005">
        <f t="array" ref="E2005">IF(ISLOGICAL(D2005),"",FREQUENCY(IF('Data Transformation'!$B$425:$B$8425='Bin Analysis'!$B1995,'Data Transformation'!$G$425:$G$8425),D2005))</f>
        <v>2001</v>
      </c>
      <c r="F2005">
        <f t="shared" si="249"/>
        <v>0</v>
      </c>
      <c r="G2005">
        <f>Weighting!$H$13</f>
        <v>0</v>
      </c>
      <c r="H2005">
        <f t="array" ref="H2005">FREQUENCY(IF('Data Transformation'!$B$4:$B$8425=B1995,'Data Transformation'!$G$4:$G$8425),'Bin Analysis'!$B2005)</f>
        <v>2073</v>
      </c>
      <c r="I2005">
        <f t="shared" si="250"/>
        <v>0</v>
      </c>
      <c r="J2005">
        <f t="shared" si="251"/>
        <v>0</v>
      </c>
      <c r="K2005">
        <f>J2005*Weighting!$W$13</f>
        <v>0</v>
      </c>
      <c r="M2005" s="14"/>
    </row>
    <row r="2006" spans="1:13" x14ac:dyDescent="0.25">
      <c r="A2006" s="32" t="str">
        <f>IF(Weighting!$P$14&gt;0,B2006,"")</f>
        <v/>
      </c>
      <c r="B2006" t="e">
        <f>Weighting!$C$14</f>
        <v>#DIV/0!</v>
      </c>
      <c r="C2006" t="e">
        <f>Weighting!$F$14</f>
        <v>#NUM!</v>
      </c>
      <c r="D2006" t="e">
        <f>IF(C2006=1,'Data Transformation'!$G$3+0.5*'Data Transformation'!$W$25,IF(C2007=1,D2007-'Data Transformation'!$W$25,FALSE))</f>
        <v>#NUM!</v>
      </c>
      <c r="E2006">
        <f t="array" ref="E2006">IF(ISLOGICAL(D2006),"",FREQUENCY(IF('Data Transformation'!$B$425:$B$8425='Bin Analysis'!$B1995,'Data Transformation'!$G$425:$G$8425),D2006))</f>
        <v>2001</v>
      </c>
      <c r="F2006">
        <f t="shared" si="249"/>
        <v>0</v>
      </c>
      <c r="G2006">
        <f>Weighting!$H$14</f>
        <v>0</v>
      </c>
      <c r="H2006">
        <f t="array" ref="H2006">FREQUENCY(IF('Data Transformation'!$B$4:$B$8425=B1995,'Data Transformation'!$G$4:$G$8425),'Bin Analysis'!$B2006)</f>
        <v>2073</v>
      </c>
      <c r="I2006">
        <f t="shared" si="250"/>
        <v>0</v>
      </c>
      <c r="J2006">
        <f t="shared" si="251"/>
        <v>0</v>
      </c>
      <c r="K2006">
        <f>J2006*Weighting!$W$14</f>
        <v>0</v>
      </c>
      <c r="M2006" s="14"/>
    </row>
    <row r="2007" spans="1:13" x14ac:dyDescent="0.25">
      <c r="A2007" s="32" t="str">
        <f>IF(Weighting!$P$15&gt;0,B2007,"")</f>
        <v/>
      </c>
      <c r="B2007" t="e">
        <f>Weighting!$C$15</f>
        <v>#DIV/0!</v>
      </c>
      <c r="C2007" t="e">
        <f>Weighting!$F$15</f>
        <v>#NUM!</v>
      </c>
      <c r="D2007" t="e">
        <f>IF(C2007=1,'Data Transformation'!$G$3+0.5*'Data Transformation'!$W$25,IF(C2008=1,D2008-'Data Transformation'!$W$25,FALSE))</f>
        <v>#NUM!</v>
      </c>
      <c r="E2007">
        <f t="array" ref="E2007">IF(ISLOGICAL(D2007),"",FREQUENCY(IF('Data Transformation'!$B$425:$B$8425='Bin Analysis'!$B1995,'Data Transformation'!$G$425:$G$8425),D2007))</f>
        <v>2001</v>
      </c>
      <c r="F2007">
        <f t="shared" si="249"/>
        <v>0</v>
      </c>
      <c r="G2007">
        <f>Weighting!$H$15</f>
        <v>0</v>
      </c>
      <c r="H2007">
        <f t="array" ref="H2007">FREQUENCY(IF('Data Transformation'!$B$4:$B$8425=B1995,'Data Transformation'!$G$4:$G$8425),'Bin Analysis'!$B2007)</f>
        <v>2073</v>
      </c>
      <c r="I2007">
        <f t="shared" si="250"/>
        <v>0</v>
      </c>
      <c r="J2007">
        <f t="shared" si="251"/>
        <v>0</v>
      </c>
      <c r="K2007">
        <f>J2007*Weighting!$W$15</f>
        <v>0</v>
      </c>
      <c r="M2007" s="14"/>
    </row>
    <row r="2008" spans="1:13" x14ac:dyDescent="0.25">
      <c r="A2008" s="32" t="str">
        <f>IF(Weighting!$P$16&gt;0,B2008,"")</f>
        <v/>
      </c>
      <c r="B2008" t="e">
        <f>Weighting!$C$16</f>
        <v>#DIV/0!</v>
      </c>
      <c r="C2008" t="e">
        <f>Weighting!$F$16</f>
        <v>#NUM!</v>
      </c>
      <c r="D2008" t="e">
        <f>IF(C2008=1,'Data Transformation'!$G$3+0.5*'Data Transformation'!$W$25,IF(C2009=1,D2009-'Data Transformation'!$W$25,FALSE))</f>
        <v>#NUM!</v>
      </c>
      <c r="E2008">
        <f t="array" ref="E2008">IF(ISLOGICAL(D2008),"",FREQUENCY(IF('Data Transformation'!$B$425:$B$8425='Bin Analysis'!$B1995,'Data Transformation'!$G$425:$G$8425),D2008))</f>
        <v>2001</v>
      </c>
      <c r="F2008">
        <f t="shared" si="249"/>
        <v>0</v>
      </c>
      <c r="G2008">
        <f>Weighting!$H$16</f>
        <v>0</v>
      </c>
      <c r="H2008">
        <f t="array" ref="H2008">FREQUENCY(IF('Data Transformation'!$B$4:$B$8425=B1995,'Data Transformation'!$G$4:$G$8425),'Bin Analysis'!$B2008)</f>
        <v>2073</v>
      </c>
      <c r="I2008">
        <f t="shared" si="250"/>
        <v>0</v>
      </c>
      <c r="J2008">
        <f t="shared" si="251"/>
        <v>0</v>
      </c>
      <c r="K2008">
        <f>J2008*Weighting!$W$16</f>
        <v>0</v>
      </c>
      <c r="M2008" s="14"/>
    </row>
    <row r="2009" spans="1:13" x14ac:dyDescent="0.25">
      <c r="A2009" s="32" t="str">
        <f>IF(Weighting!$P$17&gt;0,B2009,"")</f>
        <v/>
      </c>
      <c r="B2009" t="e">
        <f>Weighting!$C$17</f>
        <v>#DIV/0!</v>
      </c>
      <c r="C2009" t="e">
        <f>Weighting!$F$17</f>
        <v>#NUM!</v>
      </c>
      <c r="D2009" t="e">
        <f>IF(C2009=1,'Data Transformation'!$G$3+0.5*'Data Transformation'!$W$25,IF(C2010=1,D2010-'Data Transformation'!$W$25,FALSE))</f>
        <v>#NUM!</v>
      </c>
      <c r="E2009">
        <f t="array" ref="E2009">IF(ISLOGICAL(D2009),"",FREQUENCY(IF('Data Transformation'!$B$425:$B$8425='Bin Analysis'!$B1995,'Data Transformation'!$G$425:$G$8425),D2009))</f>
        <v>2001</v>
      </c>
      <c r="F2009">
        <f t="shared" si="249"/>
        <v>0</v>
      </c>
      <c r="G2009">
        <f>Weighting!$H$17</f>
        <v>0</v>
      </c>
      <c r="H2009">
        <f t="array" ref="H2009">FREQUENCY(IF('Data Transformation'!$B$4:$B$8425=B1995,'Data Transformation'!$G$4:$G$8425),'Bin Analysis'!$B2009)</f>
        <v>2073</v>
      </c>
      <c r="I2009">
        <f t="shared" si="250"/>
        <v>0</v>
      </c>
      <c r="J2009">
        <f t="shared" si="251"/>
        <v>0</v>
      </c>
      <c r="K2009">
        <f>J2009*Weighting!$W$17</f>
        <v>0</v>
      </c>
      <c r="M2009" s="14"/>
    </row>
    <row r="2010" spans="1:13" x14ac:dyDescent="0.25">
      <c r="A2010" s="32" t="str">
        <f>IF(Weighting!$P$18&gt;0,B2010,"")</f>
        <v/>
      </c>
      <c r="B2010" t="e">
        <f>Weighting!$C$18</f>
        <v>#DIV/0!</v>
      </c>
      <c r="C2010" t="e">
        <f>Weighting!$F$18</f>
        <v>#NUM!</v>
      </c>
      <c r="D2010" t="e">
        <f>IF(C2010=1,'Data Transformation'!$G$3+0.5*'Data Transformation'!$W$25,IF(C2011=1,D2011-'Data Transformation'!$W$25,FALSE))</f>
        <v>#NUM!</v>
      </c>
      <c r="E2010">
        <f t="array" ref="E2010">IF(ISLOGICAL(D2010),"",FREQUENCY(IF('Data Transformation'!$B$425:$B$8425='Bin Analysis'!$B1995,'Data Transformation'!$G$425:$G$8425),D2010))</f>
        <v>2001</v>
      </c>
      <c r="F2010">
        <f t="shared" si="249"/>
        <v>0</v>
      </c>
      <c r="G2010">
        <f>Weighting!$H$18</f>
        <v>0</v>
      </c>
      <c r="H2010">
        <f t="array" ref="H2010">FREQUENCY(IF('Data Transformation'!$B$4:$B$8425=B1995,'Data Transformation'!$G$4:$G$8425),'Bin Analysis'!$B2010)</f>
        <v>2073</v>
      </c>
      <c r="I2010">
        <f t="shared" si="250"/>
        <v>0</v>
      </c>
      <c r="J2010">
        <f t="shared" si="251"/>
        <v>0</v>
      </c>
      <c r="K2010">
        <f>J2010*Weighting!$W$18</f>
        <v>0</v>
      </c>
      <c r="M2010" s="14"/>
    </row>
    <row r="2011" spans="1:13" x14ac:dyDescent="0.25">
      <c r="A2011" s="32" t="str">
        <f>IF(Weighting!$P$19&gt;0,B2011,"")</f>
        <v/>
      </c>
      <c r="B2011" t="e">
        <f>Weighting!$C$19</f>
        <v>#DIV/0!</v>
      </c>
      <c r="C2011" t="e">
        <f>Weighting!$F$19</f>
        <v>#NUM!</v>
      </c>
      <c r="D2011" t="e">
        <f>IF(C2011=1,'Data Transformation'!$G$3+0.5*'Data Transformation'!$W$25,IF(C2012=1,D2012-'Data Transformation'!$W$25,FALSE))</f>
        <v>#NUM!</v>
      </c>
      <c r="E2011">
        <f t="array" ref="E2011">IF(ISLOGICAL(D2011),"",FREQUENCY(IF('Data Transformation'!$B$425:$B$8425='Bin Analysis'!$B1995,'Data Transformation'!$G$425:$G$8425),D2011))</f>
        <v>2001</v>
      </c>
      <c r="F2011">
        <f t="shared" si="249"/>
        <v>0</v>
      </c>
      <c r="G2011">
        <f>Weighting!$H$19</f>
        <v>0</v>
      </c>
      <c r="H2011">
        <f t="array" ref="H2011">FREQUENCY(IF('Data Transformation'!$B$4:$B$8425=B1995,'Data Transformation'!$G$4:$G$8425),'Bin Analysis'!$B2011)</f>
        <v>2073</v>
      </c>
      <c r="I2011">
        <f t="shared" si="250"/>
        <v>0</v>
      </c>
      <c r="J2011">
        <f t="shared" si="251"/>
        <v>0</v>
      </c>
      <c r="K2011">
        <f>J2011*Weighting!$W$19</f>
        <v>0</v>
      </c>
      <c r="M2011" s="14"/>
    </row>
    <row r="2012" spans="1:13" x14ac:dyDescent="0.25">
      <c r="A2012" s="32" t="str">
        <f>IF(Weighting!$P$20&gt;0,B2012,"")</f>
        <v/>
      </c>
      <c r="B2012" t="e">
        <f>Weighting!$C$20</f>
        <v>#DIV/0!</v>
      </c>
      <c r="C2012" t="e">
        <f>Weighting!$F$20</f>
        <v>#NUM!</v>
      </c>
      <c r="D2012" t="e">
        <f>IF(C2012=1,'Data Transformation'!$G$3+0.5*'Data Transformation'!$W$25,IF(C2013=1,D2013-'Data Transformation'!$W$25,FALSE))</f>
        <v>#NUM!</v>
      </c>
      <c r="E2012">
        <f t="array" ref="E2012">IF(ISLOGICAL(D2012),"",FREQUENCY(IF('Data Transformation'!$B$425:$B$8425='Bin Analysis'!$B1995,'Data Transformation'!$G$425:$G$8425),D2012))</f>
        <v>2001</v>
      </c>
      <c r="F2012">
        <f t="shared" si="249"/>
        <v>0</v>
      </c>
      <c r="G2012">
        <f>Weighting!$H$20</f>
        <v>0</v>
      </c>
      <c r="H2012">
        <f t="array" ref="H2012">FREQUENCY(IF('Data Transformation'!$B$4:$B$8425=B1995,'Data Transformation'!$G$4:$G$8425),'Bin Analysis'!$B2012)</f>
        <v>2073</v>
      </c>
      <c r="I2012">
        <f t="shared" si="250"/>
        <v>0</v>
      </c>
      <c r="J2012">
        <f t="shared" si="251"/>
        <v>0</v>
      </c>
      <c r="K2012">
        <f>J2012*Weighting!$W$20</f>
        <v>0</v>
      </c>
      <c r="M2012" s="14"/>
    </row>
    <row r="2013" spans="1:13" x14ac:dyDescent="0.25">
      <c r="A2013" s="32" t="str">
        <f>IF(Weighting!$P$21&gt;0,B2013,"")</f>
        <v/>
      </c>
      <c r="B2013" t="e">
        <f>Weighting!$C$21</f>
        <v>#DIV/0!</v>
      </c>
      <c r="C2013" t="e">
        <f>Weighting!$F$21</f>
        <v>#NUM!</v>
      </c>
      <c r="D2013" t="e">
        <f>IF(C2013=1,'Data Transformation'!$G$3+0.5*'Data Transformation'!$W$25,IF(C2014=1,D2014-'Data Transformation'!$W$25,FALSE))</f>
        <v>#NUM!</v>
      </c>
      <c r="E2013">
        <f t="array" ref="E2013">IF(ISLOGICAL(D2013),"",FREQUENCY(IF('Data Transformation'!$B$425:$B$8425='Bin Analysis'!$B1995,'Data Transformation'!$G$425:$G$8425),D2013))</f>
        <v>2001</v>
      </c>
      <c r="F2013">
        <f t="shared" si="249"/>
        <v>0</v>
      </c>
      <c r="G2013">
        <f>Weighting!$H$21</f>
        <v>0</v>
      </c>
      <c r="H2013">
        <f t="array" ref="H2013">FREQUENCY(IF('Data Transformation'!$B$4:$B$8425=B1995,'Data Transformation'!$G$4:$G$8425),'Bin Analysis'!$B2013)</f>
        <v>2073</v>
      </c>
      <c r="I2013">
        <f t="shared" si="250"/>
        <v>0</v>
      </c>
      <c r="J2013">
        <f t="shared" si="251"/>
        <v>0</v>
      </c>
      <c r="K2013">
        <f>J2013*Weighting!$W$21</f>
        <v>0</v>
      </c>
      <c r="M2013" s="14"/>
    </row>
    <row r="2014" spans="1:13" x14ac:dyDescent="0.25">
      <c r="A2014" s="32" t="str">
        <f>IF(Weighting!$P$22&gt;0,B2014,"")</f>
        <v/>
      </c>
      <c r="B2014" t="e">
        <f>Weighting!$C$22</f>
        <v>#DIV/0!</v>
      </c>
      <c r="C2014" t="e">
        <f>Weighting!$F$22</f>
        <v>#NUM!</v>
      </c>
      <c r="D2014" t="e">
        <f>IF(C2014=1,'Data Transformation'!$G$3+0.5*'Data Transformation'!$W$25,IF(C2015=1,D2015-'Data Transformation'!$W$25,FALSE))</f>
        <v>#NUM!</v>
      </c>
      <c r="E2014">
        <f t="array" ref="E2014">IF(ISLOGICAL(D2014),"",FREQUENCY(IF('Data Transformation'!$B$425:$B$8425='Bin Analysis'!$B1995,'Data Transformation'!$G$425:$G$8425),D2014))</f>
        <v>2001</v>
      </c>
      <c r="F2014">
        <f t="shared" si="249"/>
        <v>0</v>
      </c>
      <c r="G2014">
        <f>Weighting!$H$22</f>
        <v>0</v>
      </c>
      <c r="H2014">
        <f t="array" ref="H2014">FREQUENCY(IF('Data Transformation'!$B$4:$B$8425=B1995,'Data Transformation'!$G$4:$G$8425),'Bin Analysis'!$B2014)</f>
        <v>2073</v>
      </c>
      <c r="I2014">
        <f t="shared" si="250"/>
        <v>0</v>
      </c>
      <c r="J2014">
        <f t="shared" si="251"/>
        <v>0</v>
      </c>
      <c r="K2014">
        <f>J2014*Weighting!$W$22</f>
        <v>0</v>
      </c>
      <c r="M2014" s="14"/>
    </row>
    <row r="2015" spans="1:13" x14ac:dyDescent="0.25">
      <c r="A2015" s="32" t="str">
        <f>IF(Weighting!$P$23&gt;0,B2015,"")</f>
        <v/>
      </c>
      <c r="B2015" t="e">
        <f>Weighting!$C$23</f>
        <v>#DIV/0!</v>
      </c>
      <c r="C2015" t="e">
        <f>Weighting!$F$23</f>
        <v>#NUM!</v>
      </c>
      <c r="D2015" t="e">
        <f>IF(C2015=1,'Data Transformation'!$G$3+0.5*'Data Transformation'!$W$25,IF(C2016=1,D2016-'Data Transformation'!$W$25,FALSE))</f>
        <v>#NUM!</v>
      </c>
      <c r="E2015">
        <f t="array" ref="E2015">IF(ISLOGICAL(D2015),"",FREQUENCY(IF('Data Transformation'!$B$425:$B$8425='Bin Analysis'!$B1995,'Data Transformation'!$G$425:$G$8425),D2015))</f>
        <v>2001</v>
      </c>
      <c r="F2015">
        <f t="shared" si="249"/>
        <v>0</v>
      </c>
      <c r="G2015">
        <f>Weighting!$H$23</f>
        <v>0</v>
      </c>
      <c r="H2015">
        <f t="array" ref="H2015">FREQUENCY(IF('Data Transformation'!$B$4:$B$8425=B1995,'Data Transformation'!$G$4:$G$8425),'Bin Analysis'!$B2015)</f>
        <v>2073</v>
      </c>
      <c r="I2015">
        <f t="shared" si="250"/>
        <v>0</v>
      </c>
      <c r="J2015">
        <f t="shared" si="251"/>
        <v>0</v>
      </c>
      <c r="K2015">
        <f>J2015*Weighting!$W$23</f>
        <v>0</v>
      </c>
      <c r="M2015" s="14"/>
    </row>
    <row r="2016" spans="1:13" x14ac:dyDescent="0.25">
      <c r="A2016" s="32" t="str">
        <f>IF(Weighting!$P$24&gt;0,B2016,"")</f>
        <v/>
      </c>
      <c r="B2016" t="e">
        <f>Weighting!$C$24</f>
        <v>#DIV/0!</v>
      </c>
      <c r="C2016" t="e">
        <f>Weighting!$F$24</f>
        <v>#NUM!</v>
      </c>
      <c r="D2016" t="e">
        <f>IF(C2016=1,'Data Transformation'!$G$3+0.5*'Data Transformation'!$W$25,IF(C2017=1,D2017-'Data Transformation'!$W$25,FALSE))</f>
        <v>#NUM!</v>
      </c>
      <c r="E2016">
        <f t="array" ref="E2016">IF(ISLOGICAL(D2016),"",FREQUENCY(IF('Data Transformation'!$B$425:$B$8425='Bin Analysis'!$B1995,'Data Transformation'!$G$425:$G$8425),D2016))</f>
        <v>2001</v>
      </c>
      <c r="F2016">
        <f t="shared" si="249"/>
        <v>0</v>
      </c>
      <c r="G2016">
        <f>Weighting!$H$24</f>
        <v>0</v>
      </c>
      <c r="H2016">
        <f t="array" ref="H2016">FREQUENCY(IF('Data Transformation'!$B$4:$B$8425=B1995,'Data Transformation'!$G$4:$G$8425),'Bin Analysis'!$B2016)</f>
        <v>2073</v>
      </c>
      <c r="I2016">
        <f t="shared" si="250"/>
        <v>0</v>
      </c>
      <c r="J2016">
        <f t="shared" si="251"/>
        <v>0</v>
      </c>
      <c r="K2016">
        <f>J2016*Weighting!$W$24</f>
        <v>0</v>
      </c>
      <c r="M2016" s="14"/>
    </row>
    <row r="2017" spans="1:25" x14ac:dyDescent="0.25">
      <c r="A2017" s="32" t="str">
        <f>IF(Weighting!$P$25&gt;0,B2017,"")</f>
        <v/>
      </c>
      <c r="B2017" t="e">
        <f>Weighting!$C$25</f>
        <v>#DIV/0!</v>
      </c>
      <c r="C2017" t="e">
        <f>Weighting!$F$25</f>
        <v>#NUM!</v>
      </c>
      <c r="D2017" t="e">
        <f>IF(C2017=1,'Data Transformation'!$G$3+0.5*'Data Transformation'!$W$25,IF(C2018=1,D2018-'Data Transformation'!$W$25,FALSE))</f>
        <v>#NUM!</v>
      </c>
      <c r="E2017">
        <f t="array" ref="E2017">IF(ISLOGICAL(D2017),"",FREQUENCY(IF('Data Transformation'!$B$425:$B$8425='Bin Analysis'!$B1995,'Data Transformation'!$G$425:$G$8425),D2017))</f>
        <v>2001</v>
      </c>
      <c r="F2017">
        <f t="shared" si="249"/>
        <v>0</v>
      </c>
      <c r="G2017">
        <f>Weighting!$H$25</f>
        <v>0</v>
      </c>
      <c r="H2017">
        <f t="array" ref="H2017">FREQUENCY(IF('Data Transformation'!$B$4:$B$8425=B1995,'Data Transformation'!$G$4:$G$8425),'Bin Analysis'!$B2017)</f>
        <v>2073</v>
      </c>
      <c r="I2017">
        <f t="shared" si="250"/>
        <v>0</v>
      </c>
      <c r="J2017">
        <f t="shared" si="251"/>
        <v>0</v>
      </c>
      <c r="K2017">
        <f>J2017*Weighting!$W$25</f>
        <v>0</v>
      </c>
      <c r="M2017" s="14"/>
    </row>
    <row r="2018" spans="1:25" x14ac:dyDescent="0.25">
      <c r="O2018"/>
      <c r="P2018"/>
      <c r="Q2018"/>
      <c r="R2018"/>
    </row>
    <row r="2019" spans="1:25" ht="23.25" x14ac:dyDescent="0.35">
      <c r="A2019" s="21" t="s">
        <v>0</v>
      </c>
      <c r="B2019" s="21" t="str">
        <f>IFERROR(VLOOKUP(C2019,'Data Transformation'!$L$6:$M$426,2,FALSE),"")</f>
        <v/>
      </c>
      <c r="C2019" s="21">
        <f>C1995+1</f>
        <v>84</v>
      </c>
      <c r="D2019" s="21"/>
      <c r="E2019" s="21"/>
      <c r="F2019" s="21"/>
      <c r="G2019" s="21"/>
      <c r="H2019" s="22"/>
      <c r="I2019" s="22"/>
      <c r="J2019" s="22"/>
      <c r="K2019" s="21"/>
      <c r="L2019" s="21" t="str">
        <f>B2019</f>
        <v/>
      </c>
      <c r="M2019" s="23" t="e">
        <f>INDEX('Data Transformation'!$O$4:$O$424,MATCH($B2019,'Data Transformation'!$M$4:$M$424,0),MATCH($M$2,'Data Transformation'!$O$3,0))</f>
        <v>#N/A</v>
      </c>
      <c r="N2019" s="27" t="e">
        <f>IF('Input and Summary Results'!$J$16="minimum",'Bin Analysis'!X2020/(M2019-1),'Bin Analysis'!Y2019/('Bin Analysis'!M2019-1))</f>
        <v>#N/A</v>
      </c>
      <c r="O2019" s="27" t="e">
        <f>IF(M2019=FALSE,NA(),(VLOOKUP(1,C2022:K2041,4,FALSE))/(M2019-1))</f>
        <v>#N/A</v>
      </c>
      <c r="P2019" s="27" t="e">
        <f>IF(M2019=FALSE,NA(),SUM(J2022:J2041)/Weighting!$S$5)</f>
        <v>#N/A</v>
      </c>
      <c r="Q2019" s="27" t="e">
        <f>IF(M2019=FALSE,NA(),SUM(K2022:K2041)/Weighting!$S$6)</f>
        <v>#N/A</v>
      </c>
      <c r="R2019" s="27" t="e">
        <f>IF(M2019=FALSE,NA(),(VLOOKUP(1,G2022:K2041,3,FALSE))/(M2019-1))</f>
        <v>#N/A</v>
      </c>
      <c r="S2019" s="22" t="e">
        <f>IF(M2019=FALSE,NA(),IF(SUM(J2022:J2041)=2,"yes","no"))</f>
        <v>#N/A</v>
      </c>
      <c r="X2019" s="2" cm="2">
        <f t="array" ref="X2019:X2020">FREQUENCY(IF('Data Transformation'!$B$425:$B$6424='Bin Analysis'!L2019,'Data Transformation'!$G$425:$G$6424),'Data Transformation'!$U$11)</f>
        <v>0</v>
      </c>
      <c r="Y2019" s="2" cm="2">
        <f t="array" ref="Y2019:Y2020">FREQUENCY(IF('Data Transformation'!$B$425:$B$6424='Bin Analysis'!L2019,'Data Transformation'!$G$425:$G$6424),'Data Transformation'!$U$12)</f>
        <v>0</v>
      </c>
    </row>
    <row r="2020" spans="1:25" x14ac:dyDescent="0.25">
      <c r="A2020" s="14" t="s">
        <v>67</v>
      </c>
      <c r="B2020" t="s">
        <v>47</v>
      </c>
      <c r="C2020" t="s">
        <v>5</v>
      </c>
      <c r="D2020" t="s">
        <v>98</v>
      </c>
      <c r="E2020" t="s">
        <v>99</v>
      </c>
      <c r="F2020" t="s">
        <v>100</v>
      </c>
      <c r="G2020" t="s">
        <v>69</v>
      </c>
      <c r="H2020" t="s">
        <v>31</v>
      </c>
      <c r="I2020" t="s">
        <v>32</v>
      </c>
      <c r="J2020" t="s">
        <v>46</v>
      </c>
      <c r="K2020" s="14" t="s">
        <v>45</v>
      </c>
      <c r="M2020" s="14"/>
      <c r="X2020" s="2">
        <v>0</v>
      </c>
      <c r="Y2020" s="2">
        <v>0</v>
      </c>
    </row>
    <row r="2021" spans="1:25" x14ac:dyDescent="0.25">
      <c r="A2021" s="32"/>
      <c r="D2021" t="e">
        <f>IF(C2021=1,'Data Transformation'!$G$3+0.5*'Data Transformation'!$W$25,IF(C2022=1,D2022-'Data Transformation'!$W$25,FALSE))</f>
        <v>#NUM!</v>
      </c>
      <c r="E2021">
        <f t="array" ref="E2021">IF(ISLOGICAL(D2021),"",FREQUENCY(IF('Data Transformation'!$B$425:$B$8425='Bin Analysis'!$B2019,'Data Transformation'!$G$425:$G$8425),D2021))</f>
        <v>2001</v>
      </c>
      <c r="F2021" t="e">
        <f>IF(ISLOGICAL(D2021),"",E2021-E2020)</f>
        <v>#VALUE!</v>
      </c>
      <c r="M2021" s="14"/>
    </row>
    <row r="2022" spans="1:25" x14ac:dyDescent="0.25">
      <c r="A2022" s="32" t="e">
        <f>IF(Weighting!$P$6&gt;0,B2022,"")</f>
        <v>#NUM!</v>
      </c>
      <c r="B2022" t="e">
        <f>Weighting!$C$6</f>
        <v>#DIV/0!</v>
      </c>
      <c r="C2022" t="e">
        <f>Weighting!$F$6</f>
        <v>#NUM!</v>
      </c>
      <c r="D2022" t="e">
        <f>IF(C2022=1,'Data Transformation'!$G$3+0.5*'Data Transformation'!$W$25,IF(C2023=1,D2023-'Data Transformation'!$W$25,FALSE))</f>
        <v>#NUM!</v>
      </c>
      <c r="E2022">
        <f t="array" ref="E2022">IF(ISLOGICAL(D2022),"",FREQUENCY(IF('Data Transformation'!$B$425:$B$8425='Bin Analysis'!$B2019,'Data Transformation'!$G$425:$G$8425),D2022))</f>
        <v>2001</v>
      </c>
      <c r="F2022">
        <f>IF(ISLOGICAL(D2022),"",E2022-E2021)</f>
        <v>0</v>
      </c>
      <c r="G2022">
        <f>Weighting!$H$6</f>
        <v>1</v>
      </c>
      <c r="H2022">
        <f t="array" ref="H2022">FREQUENCY(IF('Data Transformation'!$B$4:$B$8425=B2019,'Data Transformation'!$G$4:$G$8425),'Bin Analysis'!$B2022)</f>
        <v>2073</v>
      </c>
      <c r="I2022">
        <f>H2022-H2021</f>
        <v>2073</v>
      </c>
      <c r="J2022">
        <f>IF(I2022=0,0,1)</f>
        <v>1</v>
      </c>
      <c r="K2022" t="e">
        <f>J2022*Weighting!$W$6</f>
        <v>#NUM!</v>
      </c>
      <c r="M2022" s="14"/>
    </row>
    <row r="2023" spans="1:25" x14ac:dyDescent="0.25">
      <c r="A2023" s="32" t="str">
        <f>IF(Weighting!$P$7&gt;0,B2023,"")</f>
        <v/>
      </c>
      <c r="B2023" t="e">
        <f>Weighting!$C$7</f>
        <v>#DIV/0!</v>
      </c>
      <c r="C2023" t="e">
        <f>Weighting!$F$7</f>
        <v>#NUM!</v>
      </c>
      <c r="D2023" t="e">
        <f>IF(C2023=1,'Data Transformation'!$G$3+0.5*'Data Transformation'!$W$25,IF(C2024=1,D2024-'Data Transformation'!$W$25,FALSE))</f>
        <v>#NUM!</v>
      </c>
      <c r="E2023">
        <f t="array" ref="E2023">IF(ISLOGICAL(D2023),"",FREQUENCY(IF('Data Transformation'!$B$425:$B$8425='Bin Analysis'!$B2019,'Data Transformation'!$G$425:$G$8425),D2023))</f>
        <v>2001</v>
      </c>
      <c r="F2023">
        <f t="shared" ref="F2023:F2041" si="252">IF(ISLOGICAL(D2023),"",E2023-E2022)</f>
        <v>0</v>
      </c>
      <c r="G2023">
        <f>Weighting!$H$7</f>
        <v>0</v>
      </c>
      <c r="H2023">
        <f t="array" ref="H2023">FREQUENCY(IF('Data Transformation'!$B$4:$B$8425=B2019,'Data Transformation'!$G$4:$G$8425),'Bin Analysis'!$B2023)</f>
        <v>2073</v>
      </c>
      <c r="I2023">
        <f t="shared" ref="I2023:I2041" si="253">H2023-H2022</f>
        <v>0</v>
      </c>
      <c r="J2023">
        <f>IF(I2023=0,0,1)</f>
        <v>0</v>
      </c>
      <c r="K2023">
        <f>J2023*Weighting!$W$7</f>
        <v>0</v>
      </c>
      <c r="M2023" s="14"/>
    </row>
    <row r="2024" spans="1:25" x14ac:dyDescent="0.25">
      <c r="A2024" s="32" t="str">
        <f>IF(Weighting!$P$8&gt;0,B2024,"")</f>
        <v/>
      </c>
      <c r="B2024" t="e">
        <f>Weighting!$C$8</f>
        <v>#DIV/0!</v>
      </c>
      <c r="C2024" t="e">
        <f>Weighting!$F$8</f>
        <v>#NUM!</v>
      </c>
      <c r="D2024" t="e">
        <f>IF(C2024=1,'Data Transformation'!$G$3+0.5*'Data Transformation'!$W$25,IF(C2025=1,D2025-'Data Transformation'!$W$25,FALSE))</f>
        <v>#NUM!</v>
      </c>
      <c r="E2024">
        <f t="array" ref="E2024">IF(ISLOGICAL(D2024),"",FREQUENCY(IF('Data Transformation'!$B$425:$B$8425='Bin Analysis'!$B2019,'Data Transformation'!$G$425:$G$8425),D2024))</f>
        <v>2001</v>
      </c>
      <c r="F2024">
        <f t="shared" si="252"/>
        <v>0</v>
      </c>
      <c r="G2024">
        <f>Weighting!$H$8</f>
        <v>0</v>
      </c>
      <c r="H2024">
        <f t="array" ref="H2024">FREQUENCY(IF('Data Transformation'!$B$4:$B$8425=B2019,'Data Transformation'!$G$4:$G$8425),'Bin Analysis'!$B2024)</f>
        <v>2073</v>
      </c>
      <c r="I2024">
        <f t="shared" si="253"/>
        <v>0</v>
      </c>
      <c r="J2024">
        <f t="shared" ref="J2024:J2041" si="254">IF(I2024=0,0,1)</f>
        <v>0</v>
      </c>
      <c r="K2024">
        <f>J2024*Weighting!$W$8</f>
        <v>0</v>
      </c>
      <c r="M2024" s="14"/>
    </row>
    <row r="2025" spans="1:25" x14ac:dyDescent="0.25">
      <c r="A2025" s="32" t="str">
        <f>IF(Weighting!$P$9&gt;0,B2025,"")</f>
        <v/>
      </c>
      <c r="B2025" s="50" t="e">
        <f>Weighting!$C$9</f>
        <v>#DIV/0!</v>
      </c>
      <c r="C2025" t="e">
        <f>Weighting!$F$9</f>
        <v>#NUM!</v>
      </c>
      <c r="D2025" t="e">
        <f>IF(C2025=1,'Data Transformation'!$G$3+0.5*'Data Transformation'!$W$25,IF(C2026=1,D2026-'Data Transformation'!$W$25,FALSE))</f>
        <v>#NUM!</v>
      </c>
      <c r="E2025">
        <f t="array" ref="E2025">IF(ISLOGICAL(D2025),"",FREQUENCY(IF('Data Transformation'!$B$425:$B$8425='Bin Analysis'!$B2019,'Data Transformation'!$G$425:$G$8425),D2025))</f>
        <v>2001</v>
      </c>
      <c r="F2025">
        <f t="shared" si="252"/>
        <v>0</v>
      </c>
      <c r="G2025">
        <f>Weighting!$H$9</f>
        <v>0</v>
      </c>
      <c r="H2025">
        <f t="array" ref="H2025">FREQUENCY(IF('Data Transformation'!$B$4:$B$8425=B2019,'Data Transformation'!$G$4:$G$8425),'Bin Analysis'!$B2025)</f>
        <v>2073</v>
      </c>
      <c r="I2025">
        <f t="shared" si="253"/>
        <v>0</v>
      </c>
      <c r="J2025">
        <f t="shared" si="254"/>
        <v>0</v>
      </c>
      <c r="K2025">
        <f>J2025*Weighting!$W$9</f>
        <v>0</v>
      </c>
      <c r="M2025" s="14"/>
    </row>
    <row r="2026" spans="1:25" x14ac:dyDescent="0.25">
      <c r="A2026" s="32" t="str">
        <f>IF(Weighting!$P$10&gt;0,B2026,"")</f>
        <v/>
      </c>
      <c r="B2026" t="e">
        <f>Weighting!$C$10</f>
        <v>#DIV/0!</v>
      </c>
      <c r="C2026" t="e">
        <f>Weighting!$F$10</f>
        <v>#NUM!</v>
      </c>
      <c r="D2026" t="e">
        <f>IF(C2026=1,'Data Transformation'!$G$3+0.5*'Data Transformation'!$W$25,IF(C2027=1,D2027-'Data Transformation'!$W$25,FALSE))</f>
        <v>#NUM!</v>
      </c>
      <c r="E2026">
        <f t="array" ref="E2026">IF(ISLOGICAL(D2026),"",FREQUENCY(IF('Data Transformation'!$B$425:$B$8425='Bin Analysis'!$B2019,'Data Transformation'!$G$425:$G$8425),D2026))</f>
        <v>2001</v>
      </c>
      <c r="F2026">
        <f t="shared" si="252"/>
        <v>0</v>
      </c>
      <c r="G2026">
        <f>Weighting!$H$10</f>
        <v>0</v>
      </c>
      <c r="H2026">
        <f t="array" ref="H2026">FREQUENCY(IF('Data Transformation'!$B$4:$B$8425=B2019,'Data Transformation'!$G$4:$G$8425),'Bin Analysis'!$B2026)</f>
        <v>2073</v>
      </c>
      <c r="I2026">
        <f t="shared" si="253"/>
        <v>0</v>
      </c>
      <c r="J2026">
        <f t="shared" si="254"/>
        <v>0</v>
      </c>
      <c r="K2026">
        <f>J2026*Weighting!$W$10</f>
        <v>0</v>
      </c>
      <c r="M2026" s="14"/>
    </row>
    <row r="2027" spans="1:25" x14ac:dyDescent="0.25">
      <c r="A2027" s="32" t="str">
        <f>IF(Weighting!$P$11&gt;0,B2027,"")</f>
        <v/>
      </c>
      <c r="B2027" t="e">
        <f>Weighting!$C$11</f>
        <v>#DIV/0!</v>
      </c>
      <c r="C2027" t="e">
        <f>Weighting!$F$11</f>
        <v>#NUM!</v>
      </c>
      <c r="D2027" t="e">
        <f>IF(C2027=1,'Data Transformation'!$G$3+0.5*'Data Transformation'!$W$25,IF(C2028=1,D2028-'Data Transformation'!$W$25,FALSE))</f>
        <v>#NUM!</v>
      </c>
      <c r="E2027">
        <f t="array" ref="E2027">IF(ISLOGICAL(D2027),"",FREQUENCY(IF('Data Transformation'!$B$425:$B$8425='Bin Analysis'!$B2019,'Data Transformation'!$G$425:$G$8425),D2027))</f>
        <v>2001</v>
      </c>
      <c r="F2027">
        <f t="shared" si="252"/>
        <v>0</v>
      </c>
      <c r="G2027">
        <f>Weighting!$H$11</f>
        <v>0</v>
      </c>
      <c r="H2027">
        <f t="array" ref="H2027">FREQUENCY(IF('Data Transformation'!$B$4:$B$8425=B2019,'Data Transformation'!$G$4:$G$8425),'Bin Analysis'!$B2027)</f>
        <v>2073</v>
      </c>
      <c r="I2027">
        <f t="shared" si="253"/>
        <v>0</v>
      </c>
      <c r="J2027">
        <f t="shared" si="254"/>
        <v>0</v>
      </c>
      <c r="K2027">
        <f>J2027*Weighting!$W$11</f>
        <v>0</v>
      </c>
      <c r="M2027" s="14"/>
    </row>
    <row r="2028" spans="1:25" x14ac:dyDescent="0.25">
      <c r="A2028" s="32" t="str">
        <f>IF(Weighting!$P$12&gt;0,B2028,"")</f>
        <v/>
      </c>
      <c r="B2028" t="e">
        <f>Weighting!$C$12</f>
        <v>#DIV/0!</v>
      </c>
      <c r="C2028" t="e">
        <f>Weighting!$F$12</f>
        <v>#NUM!</v>
      </c>
      <c r="D2028" t="e">
        <f>IF(C2028=1,'Data Transformation'!$G$3+0.5*'Data Transformation'!$W$25,IF(C2029=1,D2029-'Data Transformation'!$W$25,FALSE))</f>
        <v>#NUM!</v>
      </c>
      <c r="E2028">
        <f t="array" ref="E2028">IF(ISLOGICAL(D2028),"",FREQUENCY(IF('Data Transformation'!$B$425:$B$8425='Bin Analysis'!$B2019,'Data Transformation'!$G$425:$G$8425),D2028))</f>
        <v>2001</v>
      </c>
      <c r="F2028">
        <f t="shared" si="252"/>
        <v>0</v>
      </c>
      <c r="G2028">
        <f>Weighting!$H$12</f>
        <v>0</v>
      </c>
      <c r="H2028">
        <f t="array" ref="H2028">FREQUENCY(IF('Data Transformation'!$B$4:$B$8425=B2019,'Data Transformation'!$G$4:$G$8425),'Bin Analysis'!$B2028)</f>
        <v>2073</v>
      </c>
      <c r="I2028">
        <f t="shared" si="253"/>
        <v>0</v>
      </c>
      <c r="J2028">
        <f t="shared" si="254"/>
        <v>0</v>
      </c>
      <c r="K2028">
        <f>J2028*Weighting!$W$12</f>
        <v>0</v>
      </c>
      <c r="M2028" s="14"/>
    </row>
    <row r="2029" spans="1:25" x14ac:dyDescent="0.25">
      <c r="A2029" s="32" t="str">
        <f>IF(Weighting!$P$13&gt;0,B2029,"")</f>
        <v/>
      </c>
      <c r="B2029" t="e">
        <f>Weighting!$C$13</f>
        <v>#DIV/0!</v>
      </c>
      <c r="C2029" t="e">
        <f>Weighting!$F$13</f>
        <v>#NUM!</v>
      </c>
      <c r="D2029" t="e">
        <f>IF(C2029=1,'Data Transformation'!$G$3+0.5*'Data Transformation'!$W$25,IF(C2030=1,D2030-'Data Transformation'!$W$25,FALSE))</f>
        <v>#NUM!</v>
      </c>
      <c r="E2029">
        <f t="array" ref="E2029">IF(ISLOGICAL(D2029),"",FREQUENCY(IF('Data Transformation'!$B$425:$B$8425='Bin Analysis'!$B2019,'Data Transformation'!$G$425:$G$8425),D2029))</f>
        <v>2001</v>
      </c>
      <c r="F2029">
        <f t="shared" si="252"/>
        <v>0</v>
      </c>
      <c r="G2029">
        <f>Weighting!$H$13</f>
        <v>0</v>
      </c>
      <c r="H2029">
        <f t="array" ref="H2029">FREQUENCY(IF('Data Transformation'!$B$4:$B$8425=B2019,'Data Transformation'!$G$4:$G$8425),'Bin Analysis'!$B2029)</f>
        <v>2073</v>
      </c>
      <c r="I2029">
        <f t="shared" si="253"/>
        <v>0</v>
      </c>
      <c r="J2029">
        <f t="shared" si="254"/>
        <v>0</v>
      </c>
      <c r="K2029">
        <f>J2029*Weighting!$W$13</f>
        <v>0</v>
      </c>
      <c r="M2029" s="14"/>
    </row>
    <row r="2030" spans="1:25" x14ac:dyDescent="0.25">
      <c r="A2030" s="32" t="str">
        <f>IF(Weighting!$P$14&gt;0,B2030,"")</f>
        <v/>
      </c>
      <c r="B2030" t="e">
        <f>Weighting!$C$14</f>
        <v>#DIV/0!</v>
      </c>
      <c r="C2030" t="e">
        <f>Weighting!$F$14</f>
        <v>#NUM!</v>
      </c>
      <c r="D2030" t="e">
        <f>IF(C2030=1,'Data Transformation'!$G$3+0.5*'Data Transformation'!$W$25,IF(C2031=1,D2031-'Data Transformation'!$W$25,FALSE))</f>
        <v>#NUM!</v>
      </c>
      <c r="E2030">
        <f t="array" ref="E2030">IF(ISLOGICAL(D2030),"",FREQUENCY(IF('Data Transformation'!$B$425:$B$8425='Bin Analysis'!$B2019,'Data Transformation'!$G$425:$G$8425),D2030))</f>
        <v>2001</v>
      </c>
      <c r="F2030">
        <f t="shared" si="252"/>
        <v>0</v>
      </c>
      <c r="G2030">
        <f>Weighting!$H$14</f>
        <v>0</v>
      </c>
      <c r="H2030">
        <f t="array" ref="H2030">FREQUENCY(IF('Data Transformation'!$B$4:$B$8425=B2019,'Data Transformation'!$G$4:$G$8425),'Bin Analysis'!$B2030)</f>
        <v>2073</v>
      </c>
      <c r="I2030">
        <f t="shared" si="253"/>
        <v>0</v>
      </c>
      <c r="J2030">
        <f t="shared" si="254"/>
        <v>0</v>
      </c>
      <c r="K2030">
        <f>J2030*Weighting!$W$14</f>
        <v>0</v>
      </c>
      <c r="M2030" s="14"/>
    </row>
    <row r="2031" spans="1:25" x14ac:dyDescent="0.25">
      <c r="A2031" s="32" t="str">
        <f>IF(Weighting!$P$15&gt;0,B2031,"")</f>
        <v/>
      </c>
      <c r="B2031" t="e">
        <f>Weighting!$C$15</f>
        <v>#DIV/0!</v>
      </c>
      <c r="C2031" t="e">
        <f>Weighting!$F$15</f>
        <v>#NUM!</v>
      </c>
      <c r="D2031" t="e">
        <f>IF(C2031=1,'Data Transformation'!$G$3+0.5*'Data Transformation'!$W$25,IF(C2032=1,D2032-'Data Transformation'!$W$25,FALSE))</f>
        <v>#NUM!</v>
      </c>
      <c r="E2031">
        <f t="array" ref="E2031">IF(ISLOGICAL(D2031),"",FREQUENCY(IF('Data Transformation'!$B$425:$B$8425='Bin Analysis'!$B2019,'Data Transformation'!$G$425:$G$8425),D2031))</f>
        <v>2001</v>
      </c>
      <c r="F2031">
        <f t="shared" si="252"/>
        <v>0</v>
      </c>
      <c r="G2031">
        <f>Weighting!$H$15</f>
        <v>0</v>
      </c>
      <c r="H2031">
        <f t="array" ref="H2031">FREQUENCY(IF('Data Transformation'!$B$4:$B$8425=B2019,'Data Transformation'!$G$4:$G$8425),'Bin Analysis'!$B2031)</f>
        <v>2073</v>
      </c>
      <c r="I2031">
        <f t="shared" si="253"/>
        <v>0</v>
      </c>
      <c r="J2031">
        <f t="shared" si="254"/>
        <v>0</v>
      </c>
      <c r="K2031">
        <f>J2031*Weighting!$W$15</f>
        <v>0</v>
      </c>
      <c r="M2031" s="14"/>
    </row>
    <row r="2032" spans="1:25" x14ac:dyDescent="0.25">
      <c r="A2032" s="32" t="str">
        <f>IF(Weighting!$P$16&gt;0,B2032,"")</f>
        <v/>
      </c>
      <c r="B2032" t="e">
        <f>Weighting!$C$16</f>
        <v>#DIV/0!</v>
      </c>
      <c r="C2032" t="e">
        <f>Weighting!$F$16</f>
        <v>#NUM!</v>
      </c>
      <c r="D2032" t="e">
        <f>IF(C2032=1,'Data Transformation'!$G$3+0.5*'Data Transformation'!$W$25,IF(C2033=1,D2033-'Data Transformation'!$W$25,FALSE))</f>
        <v>#NUM!</v>
      </c>
      <c r="E2032">
        <f t="array" ref="E2032">IF(ISLOGICAL(D2032),"",FREQUENCY(IF('Data Transformation'!$B$425:$B$8425='Bin Analysis'!$B2019,'Data Transformation'!$G$425:$G$8425),D2032))</f>
        <v>2001</v>
      </c>
      <c r="F2032">
        <f t="shared" si="252"/>
        <v>0</v>
      </c>
      <c r="G2032">
        <f>Weighting!$H$16</f>
        <v>0</v>
      </c>
      <c r="H2032">
        <f t="array" ref="H2032">FREQUENCY(IF('Data Transformation'!$B$4:$B$8425=B2019,'Data Transformation'!$G$4:$G$8425),'Bin Analysis'!$B2032)</f>
        <v>2073</v>
      </c>
      <c r="I2032">
        <f t="shared" si="253"/>
        <v>0</v>
      </c>
      <c r="J2032">
        <f t="shared" si="254"/>
        <v>0</v>
      </c>
      <c r="K2032">
        <f>J2032*Weighting!$W$16</f>
        <v>0</v>
      </c>
      <c r="M2032" s="14"/>
    </row>
    <row r="2033" spans="1:25" x14ac:dyDescent="0.25">
      <c r="A2033" s="32" t="str">
        <f>IF(Weighting!$P$17&gt;0,B2033,"")</f>
        <v/>
      </c>
      <c r="B2033" t="e">
        <f>Weighting!$C$17</f>
        <v>#DIV/0!</v>
      </c>
      <c r="C2033" t="e">
        <f>Weighting!$F$17</f>
        <v>#NUM!</v>
      </c>
      <c r="D2033" t="e">
        <f>IF(C2033=1,'Data Transformation'!$G$3+0.5*'Data Transformation'!$W$25,IF(C2034=1,D2034-'Data Transformation'!$W$25,FALSE))</f>
        <v>#NUM!</v>
      </c>
      <c r="E2033">
        <f t="array" ref="E2033">IF(ISLOGICAL(D2033),"",FREQUENCY(IF('Data Transformation'!$B$425:$B$8425='Bin Analysis'!$B2019,'Data Transformation'!$G$425:$G$8425),D2033))</f>
        <v>2001</v>
      </c>
      <c r="F2033">
        <f t="shared" si="252"/>
        <v>0</v>
      </c>
      <c r="G2033">
        <f>Weighting!$H$17</f>
        <v>0</v>
      </c>
      <c r="H2033">
        <f t="array" ref="H2033">FREQUENCY(IF('Data Transformation'!$B$4:$B$8425=B2019,'Data Transformation'!$G$4:$G$8425),'Bin Analysis'!$B2033)</f>
        <v>2073</v>
      </c>
      <c r="I2033">
        <f t="shared" si="253"/>
        <v>0</v>
      </c>
      <c r="J2033">
        <f t="shared" si="254"/>
        <v>0</v>
      </c>
      <c r="K2033">
        <f>J2033*Weighting!$W$17</f>
        <v>0</v>
      </c>
      <c r="M2033" s="14"/>
    </row>
    <row r="2034" spans="1:25" x14ac:dyDescent="0.25">
      <c r="A2034" s="32" t="str">
        <f>IF(Weighting!$P$18&gt;0,B2034,"")</f>
        <v/>
      </c>
      <c r="B2034" t="e">
        <f>Weighting!$C$18</f>
        <v>#DIV/0!</v>
      </c>
      <c r="C2034" t="e">
        <f>Weighting!$F$18</f>
        <v>#NUM!</v>
      </c>
      <c r="D2034" t="e">
        <f>IF(C2034=1,'Data Transformation'!$G$3+0.5*'Data Transformation'!$W$25,IF(C2035=1,D2035-'Data Transformation'!$W$25,FALSE))</f>
        <v>#NUM!</v>
      </c>
      <c r="E2034">
        <f t="array" ref="E2034">IF(ISLOGICAL(D2034),"",FREQUENCY(IF('Data Transformation'!$B$425:$B$8425='Bin Analysis'!$B2019,'Data Transformation'!$G$425:$G$8425),D2034))</f>
        <v>2001</v>
      </c>
      <c r="F2034">
        <f t="shared" si="252"/>
        <v>0</v>
      </c>
      <c r="G2034">
        <f>Weighting!$H$18</f>
        <v>0</v>
      </c>
      <c r="H2034">
        <f t="array" ref="H2034">FREQUENCY(IF('Data Transformation'!$B$4:$B$8425=B2019,'Data Transformation'!$G$4:$G$8425),'Bin Analysis'!$B2034)</f>
        <v>2073</v>
      </c>
      <c r="I2034">
        <f t="shared" si="253"/>
        <v>0</v>
      </c>
      <c r="J2034">
        <f t="shared" si="254"/>
        <v>0</v>
      </c>
      <c r="K2034">
        <f>J2034*Weighting!$W$18</f>
        <v>0</v>
      </c>
      <c r="M2034" s="14"/>
    </row>
    <row r="2035" spans="1:25" x14ac:dyDescent="0.25">
      <c r="A2035" s="32" t="str">
        <f>IF(Weighting!$P$19&gt;0,B2035,"")</f>
        <v/>
      </c>
      <c r="B2035" t="e">
        <f>Weighting!$C$19</f>
        <v>#DIV/0!</v>
      </c>
      <c r="C2035" t="e">
        <f>Weighting!$F$19</f>
        <v>#NUM!</v>
      </c>
      <c r="D2035" t="e">
        <f>IF(C2035=1,'Data Transformation'!$G$3+0.5*'Data Transformation'!$W$25,IF(C2036=1,D2036-'Data Transformation'!$W$25,FALSE))</f>
        <v>#NUM!</v>
      </c>
      <c r="E2035">
        <f t="array" ref="E2035">IF(ISLOGICAL(D2035),"",FREQUENCY(IF('Data Transformation'!$B$425:$B$8425='Bin Analysis'!$B2019,'Data Transformation'!$G$425:$G$8425),D2035))</f>
        <v>2001</v>
      </c>
      <c r="F2035">
        <f t="shared" si="252"/>
        <v>0</v>
      </c>
      <c r="G2035">
        <f>Weighting!$H$19</f>
        <v>0</v>
      </c>
      <c r="H2035">
        <f t="array" ref="H2035">FREQUENCY(IF('Data Transformation'!$B$4:$B$8425=B2019,'Data Transformation'!$G$4:$G$8425),'Bin Analysis'!$B2035)</f>
        <v>2073</v>
      </c>
      <c r="I2035">
        <f t="shared" si="253"/>
        <v>0</v>
      </c>
      <c r="J2035">
        <f t="shared" si="254"/>
        <v>0</v>
      </c>
      <c r="K2035">
        <f>J2035*Weighting!$W$19</f>
        <v>0</v>
      </c>
      <c r="M2035" s="14"/>
    </row>
    <row r="2036" spans="1:25" x14ac:dyDescent="0.25">
      <c r="A2036" s="32" t="str">
        <f>IF(Weighting!$P$20&gt;0,B2036,"")</f>
        <v/>
      </c>
      <c r="B2036" t="e">
        <f>Weighting!$C$20</f>
        <v>#DIV/0!</v>
      </c>
      <c r="C2036" t="e">
        <f>Weighting!$F$20</f>
        <v>#NUM!</v>
      </c>
      <c r="D2036" t="e">
        <f>IF(C2036=1,'Data Transformation'!$G$3+0.5*'Data Transformation'!$W$25,IF(C2037=1,D2037-'Data Transformation'!$W$25,FALSE))</f>
        <v>#NUM!</v>
      </c>
      <c r="E2036">
        <f t="array" ref="E2036">IF(ISLOGICAL(D2036),"",FREQUENCY(IF('Data Transformation'!$B$425:$B$8425='Bin Analysis'!$B2019,'Data Transformation'!$G$425:$G$8425),D2036))</f>
        <v>2001</v>
      </c>
      <c r="F2036">
        <f t="shared" si="252"/>
        <v>0</v>
      </c>
      <c r="G2036">
        <f>Weighting!$H$20</f>
        <v>0</v>
      </c>
      <c r="H2036">
        <f t="array" ref="H2036">FREQUENCY(IF('Data Transformation'!$B$4:$B$8425=B2019,'Data Transformation'!$G$4:$G$8425),'Bin Analysis'!$B2036)</f>
        <v>2073</v>
      </c>
      <c r="I2036">
        <f t="shared" si="253"/>
        <v>0</v>
      </c>
      <c r="J2036">
        <f t="shared" si="254"/>
        <v>0</v>
      </c>
      <c r="K2036">
        <f>J2036*Weighting!$W$20</f>
        <v>0</v>
      </c>
      <c r="M2036" s="14"/>
    </row>
    <row r="2037" spans="1:25" x14ac:dyDescent="0.25">
      <c r="A2037" s="32" t="str">
        <f>IF(Weighting!$P$21&gt;0,B2037,"")</f>
        <v/>
      </c>
      <c r="B2037" t="e">
        <f>Weighting!$C$21</f>
        <v>#DIV/0!</v>
      </c>
      <c r="C2037" t="e">
        <f>Weighting!$F$21</f>
        <v>#NUM!</v>
      </c>
      <c r="D2037" t="e">
        <f>IF(C2037=1,'Data Transformation'!$G$3+0.5*'Data Transformation'!$W$25,IF(C2038=1,D2038-'Data Transformation'!$W$25,FALSE))</f>
        <v>#NUM!</v>
      </c>
      <c r="E2037">
        <f t="array" ref="E2037">IF(ISLOGICAL(D2037),"",FREQUENCY(IF('Data Transformation'!$B$425:$B$8425='Bin Analysis'!$B2019,'Data Transformation'!$G$425:$G$8425),D2037))</f>
        <v>2001</v>
      </c>
      <c r="F2037">
        <f t="shared" si="252"/>
        <v>0</v>
      </c>
      <c r="G2037">
        <f>Weighting!$H$21</f>
        <v>0</v>
      </c>
      <c r="H2037">
        <f t="array" ref="H2037">FREQUENCY(IF('Data Transformation'!$B$4:$B$8425=B2019,'Data Transformation'!$G$4:$G$8425),'Bin Analysis'!$B2037)</f>
        <v>2073</v>
      </c>
      <c r="I2037">
        <f t="shared" si="253"/>
        <v>0</v>
      </c>
      <c r="J2037">
        <f t="shared" si="254"/>
        <v>0</v>
      </c>
      <c r="K2037">
        <f>J2037*Weighting!$W$21</f>
        <v>0</v>
      </c>
      <c r="M2037" s="14"/>
    </row>
    <row r="2038" spans="1:25" x14ac:dyDescent="0.25">
      <c r="A2038" s="32" t="str">
        <f>IF(Weighting!$P$22&gt;0,B2038,"")</f>
        <v/>
      </c>
      <c r="B2038" t="e">
        <f>Weighting!$C$22</f>
        <v>#DIV/0!</v>
      </c>
      <c r="C2038" t="e">
        <f>Weighting!$F$22</f>
        <v>#NUM!</v>
      </c>
      <c r="D2038" t="e">
        <f>IF(C2038=1,'Data Transformation'!$G$3+0.5*'Data Transformation'!$W$25,IF(C2039=1,D2039-'Data Transformation'!$W$25,FALSE))</f>
        <v>#NUM!</v>
      </c>
      <c r="E2038">
        <f t="array" ref="E2038">IF(ISLOGICAL(D2038),"",FREQUENCY(IF('Data Transformation'!$B$425:$B$8425='Bin Analysis'!$B2019,'Data Transformation'!$G$425:$G$8425),D2038))</f>
        <v>2001</v>
      </c>
      <c r="F2038">
        <f t="shared" si="252"/>
        <v>0</v>
      </c>
      <c r="G2038">
        <f>Weighting!$H$22</f>
        <v>0</v>
      </c>
      <c r="H2038">
        <f t="array" ref="H2038">FREQUENCY(IF('Data Transformation'!$B$4:$B$8425=B2019,'Data Transformation'!$G$4:$G$8425),'Bin Analysis'!$B2038)</f>
        <v>2073</v>
      </c>
      <c r="I2038">
        <f t="shared" si="253"/>
        <v>0</v>
      </c>
      <c r="J2038">
        <f t="shared" si="254"/>
        <v>0</v>
      </c>
      <c r="K2038">
        <f>J2038*Weighting!$W$22</f>
        <v>0</v>
      </c>
      <c r="M2038" s="14"/>
    </row>
    <row r="2039" spans="1:25" x14ac:dyDescent="0.25">
      <c r="A2039" s="32" t="str">
        <f>IF(Weighting!$P$23&gt;0,B2039,"")</f>
        <v/>
      </c>
      <c r="B2039" t="e">
        <f>Weighting!$C$23</f>
        <v>#DIV/0!</v>
      </c>
      <c r="C2039" t="e">
        <f>Weighting!$F$23</f>
        <v>#NUM!</v>
      </c>
      <c r="D2039" t="e">
        <f>IF(C2039=1,'Data Transformation'!$G$3+0.5*'Data Transformation'!$W$25,IF(C2040=1,D2040-'Data Transformation'!$W$25,FALSE))</f>
        <v>#NUM!</v>
      </c>
      <c r="E2039">
        <f t="array" ref="E2039">IF(ISLOGICAL(D2039),"",FREQUENCY(IF('Data Transformation'!$B$425:$B$8425='Bin Analysis'!$B2019,'Data Transformation'!$G$425:$G$8425),D2039))</f>
        <v>2001</v>
      </c>
      <c r="F2039">
        <f t="shared" si="252"/>
        <v>0</v>
      </c>
      <c r="G2039">
        <f>Weighting!$H$23</f>
        <v>0</v>
      </c>
      <c r="H2039">
        <f t="array" ref="H2039">FREQUENCY(IF('Data Transformation'!$B$4:$B$8425=B2019,'Data Transformation'!$G$4:$G$8425),'Bin Analysis'!$B2039)</f>
        <v>2073</v>
      </c>
      <c r="I2039">
        <f t="shared" si="253"/>
        <v>0</v>
      </c>
      <c r="J2039">
        <f t="shared" si="254"/>
        <v>0</v>
      </c>
      <c r="K2039">
        <f>J2039*Weighting!$W$23</f>
        <v>0</v>
      </c>
      <c r="M2039" s="14"/>
    </row>
    <row r="2040" spans="1:25" x14ac:dyDescent="0.25">
      <c r="A2040" s="32" t="str">
        <f>IF(Weighting!$P$24&gt;0,B2040,"")</f>
        <v/>
      </c>
      <c r="B2040" t="e">
        <f>Weighting!$C$24</f>
        <v>#DIV/0!</v>
      </c>
      <c r="C2040" t="e">
        <f>Weighting!$F$24</f>
        <v>#NUM!</v>
      </c>
      <c r="D2040" t="e">
        <f>IF(C2040=1,'Data Transformation'!$G$3+0.5*'Data Transformation'!$W$25,IF(C2041=1,D2041-'Data Transformation'!$W$25,FALSE))</f>
        <v>#NUM!</v>
      </c>
      <c r="E2040">
        <f t="array" ref="E2040">IF(ISLOGICAL(D2040),"",FREQUENCY(IF('Data Transformation'!$B$425:$B$8425='Bin Analysis'!$B2019,'Data Transformation'!$G$425:$G$8425),D2040))</f>
        <v>2001</v>
      </c>
      <c r="F2040">
        <f t="shared" si="252"/>
        <v>0</v>
      </c>
      <c r="G2040">
        <f>Weighting!$H$24</f>
        <v>0</v>
      </c>
      <c r="H2040">
        <f t="array" ref="H2040">FREQUENCY(IF('Data Transformation'!$B$4:$B$8425=B2019,'Data Transformation'!$G$4:$G$8425),'Bin Analysis'!$B2040)</f>
        <v>2073</v>
      </c>
      <c r="I2040">
        <f t="shared" si="253"/>
        <v>0</v>
      </c>
      <c r="J2040">
        <f t="shared" si="254"/>
        <v>0</v>
      </c>
      <c r="K2040">
        <f>J2040*Weighting!$W$24</f>
        <v>0</v>
      </c>
      <c r="M2040" s="14"/>
    </row>
    <row r="2041" spans="1:25" x14ac:dyDescent="0.25">
      <c r="A2041" s="32" t="str">
        <f>IF(Weighting!$P$25&gt;0,B2041,"")</f>
        <v/>
      </c>
      <c r="B2041" t="e">
        <f>Weighting!$C$25</f>
        <v>#DIV/0!</v>
      </c>
      <c r="C2041" t="e">
        <f>Weighting!$F$25</f>
        <v>#NUM!</v>
      </c>
      <c r="D2041" t="e">
        <f>IF(C2041=1,'Data Transformation'!$G$3+0.5*'Data Transformation'!$W$25,IF(C2042=1,D2042-'Data Transformation'!$W$25,FALSE))</f>
        <v>#NUM!</v>
      </c>
      <c r="E2041">
        <f t="array" ref="E2041">IF(ISLOGICAL(D2041),"",FREQUENCY(IF('Data Transformation'!$B$425:$B$8425='Bin Analysis'!$B2019,'Data Transformation'!$G$425:$G$8425),D2041))</f>
        <v>2001</v>
      </c>
      <c r="F2041">
        <f t="shared" si="252"/>
        <v>0</v>
      </c>
      <c r="G2041">
        <f>Weighting!$H$25</f>
        <v>0</v>
      </c>
      <c r="H2041">
        <f t="array" ref="H2041">FREQUENCY(IF('Data Transformation'!$B$4:$B$8425=B2019,'Data Transformation'!$G$4:$G$8425),'Bin Analysis'!$B2041)</f>
        <v>2073</v>
      </c>
      <c r="I2041">
        <f t="shared" si="253"/>
        <v>0</v>
      </c>
      <c r="J2041">
        <f t="shared" si="254"/>
        <v>0</v>
      </c>
      <c r="K2041">
        <f>J2041*Weighting!$W$25</f>
        <v>0</v>
      </c>
      <c r="M2041" s="14"/>
    </row>
    <row r="2042" spans="1:25" x14ac:dyDescent="0.25">
      <c r="N2042" s="57"/>
      <c r="O2042"/>
      <c r="P2042"/>
      <c r="Q2042"/>
      <c r="R2042"/>
    </row>
    <row r="2043" spans="1:25" ht="23.25" x14ac:dyDescent="0.35">
      <c r="A2043" s="21" t="s">
        <v>0</v>
      </c>
      <c r="B2043" s="21" t="str">
        <f>IFERROR(VLOOKUP(C2043,'Data Transformation'!$L$6:$M$426,2,FALSE),"")</f>
        <v/>
      </c>
      <c r="C2043" s="21">
        <f>C2019+1</f>
        <v>85</v>
      </c>
      <c r="D2043" s="21"/>
      <c r="E2043" s="21"/>
      <c r="F2043" s="21"/>
      <c r="G2043" s="21"/>
      <c r="H2043" s="22"/>
      <c r="I2043" s="22"/>
      <c r="J2043" s="22"/>
      <c r="K2043" s="21"/>
      <c r="L2043" s="21" t="str">
        <f>B2043</f>
        <v/>
      </c>
      <c r="M2043" s="23" t="e">
        <f>INDEX('Data Transformation'!$O$4:$O$424,MATCH($B2043,'Data Transformation'!$M$4:$M$424,0),MATCH($M$2,'Data Transformation'!$O$3,0))</f>
        <v>#N/A</v>
      </c>
      <c r="N2043" s="27" t="e">
        <f>IF('Input and Summary Results'!$J$16="minimum",'Bin Analysis'!X2044/(M2043-1),'Bin Analysis'!Y2043/('Bin Analysis'!M2043-1))</f>
        <v>#N/A</v>
      </c>
      <c r="O2043" s="27" t="e">
        <f>IF(M2043=FALSE,NA(),(VLOOKUP(1,C2046:K2065,4,FALSE))/(M2043-1))</f>
        <v>#N/A</v>
      </c>
      <c r="P2043" s="27" t="e">
        <f>IF(M2043=FALSE,NA(),SUM(J2046:J2065)/Weighting!$S$5)</f>
        <v>#N/A</v>
      </c>
      <c r="Q2043" s="27" t="e">
        <f>IF(M2043=FALSE,NA(),SUM(K2046:K2065)/Weighting!$S$6)</f>
        <v>#N/A</v>
      </c>
      <c r="R2043" s="27" t="e">
        <f>IF(M2043=FALSE,NA(),(VLOOKUP(1,G2046:K2065,3,FALSE))/(M2043-1))</f>
        <v>#N/A</v>
      </c>
      <c r="S2043" s="22" t="e">
        <f>IF(M2043=FALSE,NA(),IF(SUM(J2046:J2065)=2,"yes","no"))</f>
        <v>#N/A</v>
      </c>
      <c r="X2043" s="2" cm="2">
        <f t="array" ref="X2043:X2044">FREQUENCY(IF('Data Transformation'!$B$425:$B$6424='Bin Analysis'!L2043,'Data Transformation'!$G$425:$G$6424),'Data Transformation'!$U$11)</f>
        <v>0</v>
      </c>
      <c r="Y2043" s="2" cm="2">
        <f t="array" ref="Y2043:Y2044">FREQUENCY(IF('Data Transformation'!$B$425:$B$6424='Bin Analysis'!L2043,'Data Transformation'!$G$425:$G$6424),'Data Transformation'!$U$12)</f>
        <v>0</v>
      </c>
    </row>
    <row r="2044" spans="1:25" x14ac:dyDescent="0.25">
      <c r="A2044" s="14" t="s">
        <v>67</v>
      </c>
      <c r="B2044" t="s">
        <v>47</v>
      </c>
      <c r="C2044" t="s">
        <v>5</v>
      </c>
      <c r="D2044" t="s">
        <v>98</v>
      </c>
      <c r="E2044" t="s">
        <v>99</v>
      </c>
      <c r="F2044" t="s">
        <v>100</v>
      </c>
      <c r="G2044" t="s">
        <v>69</v>
      </c>
      <c r="H2044" t="s">
        <v>31</v>
      </c>
      <c r="I2044" t="s">
        <v>32</v>
      </c>
      <c r="J2044" t="s">
        <v>46</v>
      </c>
      <c r="K2044" s="14" t="s">
        <v>45</v>
      </c>
      <c r="M2044" s="14"/>
      <c r="X2044" s="2">
        <v>0</v>
      </c>
      <c r="Y2044" s="2">
        <v>0</v>
      </c>
    </row>
    <row r="2045" spans="1:25" x14ac:dyDescent="0.25">
      <c r="A2045" s="32"/>
      <c r="D2045" t="e">
        <f>IF(C2045=1,'Data Transformation'!$G$3+0.5*'Data Transformation'!$W$25,IF(C2046=1,D2046-'Data Transformation'!$W$25,FALSE))</f>
        <v>#NUM!</v>
      </c>
      <c r="E2045">
        <f t="array" ref="E2045">IF(ISLOGICAL(D2045),"",FREQUENCY(IF('Data Transformation'!$B$425:$B$8425='Bin Analysis'!$B2043,'Data Transformation'!$G$425:$G$8425),D2045))</f>
        <v>2001</v>
      </c>
      <c r="F2045" t="e">
        <f>IF(ISLOGICAL(D2045),"",E2045-E2044)</f>
        <v>#VALUE!</v>
      </c>
      <c r="M2045" s="14"/>
    </row>
    <row r="2046" spans="1:25" x14ac:dyDescent="0.25">
      <c r="A2046" s="32" t="e">
        <f>IF(Weighting!$P$6&gt;0,B2046,"")</f>
        <v>#NUM!</v>
      </c>
      <c r="B2046" t="e">
        <f>Weighting!$C$6</f>
        <v>#DIV/0!</v>
      </c>
      <c r="C2046" t="e">
        <f>Weighting!$F$6</f>
        <v>#NUM!</v>
      </c>
      <c r="D2046" t="e">
        <f>IF(C2046=1,'Data Transformation'!$G$3+0.5*'Data Transformation'!$W$25,IF(C2047=1,D2047-'Data Transformation'!$W$25,FALSE))</f>
        <v>#NUM!</v>
      </c>
      <c r="E2046">
        <f t="array" ref="E2046">IF(ISLOGICAL(D2046),"",FREQUENCY(IF('Data Transformation'!$B$425:$B$8425='Bin Analysis'!$B2043,'Data Transformation'!$G$425:$G$8425),D2046))</f>
        <v>2001</v>
      </c>
      <c r="F2046">
        <f>IF(ISLOGICAL(D2046),"",E2046-E2045)</f>
        <v>0</v>
      </c>
      <c r="G2046">
        <f>Weighting!$H$6</f>
        <v>1</v>
      </c>
      <c r="H2046">
        <f t="array" ref="H2046">FREQUENCY(IF('Data Transformation'!$B$4:$B$8425=B2043,'Data Transformation'!$G$4:$G$8425),'Bin Analysis'!$B2046)</f>
        <v>2073</v>
      </c>
      <c r="I2046">
        <f>H2046-H2045</f>
        <v>2073</v>
      </c>
      <c r="J2046">
        <f>IF(I2046=0,0,1)</f>
        <v>1</v>
      </c>
      <c r="K2046" t="e">
        <f>J2046*Weighting!$W$6</f>
        <v>#NUM!</v>
      </c>
      <c r="M2046" s="14"/>
    </row>
    <row r="2047" spans="1:25" x14ac:dyDescent="0.25">
      <c r="A2047" s="32" t="str">
        <f>IF(Weighting!$P$7&gt;0,B2047,"")</f>
        <v/>
      </c>
      <c r="B2047" t="e">
        <f>Weighting!$C$7</f>
        <v>#DIV/0!</v>
      </c>
      <c r="C2047" t="e">
        <f>Weighting!$F$7</f>
        <v>#NUM!</v>
      </c>
      <c r="D2047" t="e">
        <f>IF(C2047=1,'Data Transformation'!$G$3+0.5*'Data Transformation'!$W$25,IF(C2048=1,D2048-'Data Transformation'!$W$25,FALSE))</f>
        <v>#NUM!</v>
      </c>
      <c r="E2047">
        <f t="array" ref="E2047">IF(ISLOGICAL(D2047),"",FREQUENCY(IF('Data Transformation'!$B$425:$B$8425='Bin Analysis'!$B2043,'Data Transformation'!$G$425:$G$8425),D2047))</f>
        <v>2001</v>
      </c>
      <c r="F2047">
        <f t="shared" ref="F2047:F2065" si="255">IF(ISLOGICAL(D2047),"",E2047-E2046)</f>
        <v>0</v>
      </c>
      <c r="G2047">
        <f>Weighting!$H$7</f>
        <v>0</v>
      </c>
      <c r="H2047">
        <f t="array" ref="H2047">FREQUENCY(IF('Data Transformation'!$B$4:$B$8425=B2043,'Data Transformation'!$G$4:$G$8425),'Bin Analysis'!$B2047)</f>
        <v>2073</v>
      </c>
      <c r="I2047">
        <f t="shared" ref="I2047:I2065" si="256">H2047-H2046</f>
        <v>0</v>
      </c>
      <c r="J2047">
        <f>IF(I2047=0,0,1)</f>
        <v>0</v>
      </c>
      <c r="K2047">
        <f>J2047*Weighting!$W$7</f>
        <v>0</v>
      </c>
      <c r="M2047" s="14"/>
    </row>
    <row r="2048" spans="1:25" x14ac:dyDescent="0.25">
      <c r="A2048" s="32" t="str">
        <f>IF(Weighting!$P$8&gt;0,B2048,"")</f>
        <v/>
      </c>
      <c r="B2048" t="e">
        <f>Weighting!$C$8</f>
        <v>#DIV/0!</v>
      </c>
      <c r="C2048" t="e">
        <f>Weighting!$F$8</f>
        <v>#NUM!</v>
      </c>
      <c r="D2048" t="e">
        <f>IF(C2048=1,'Data Transformation'!$G$3+0.5*'Data Transformation'!$W$25,IF(C2049=1,D2049-'Data Transformation'!$W$25,FALSE))</f>
        <v>#NUM!</v>
      </c>
      <c r="E2048">
        <f t="array" ref="E2048">IF(ISLOGICAL(D2048),"",FREQUENCY(IF('Data Transformation'!$B$425:$B$8425='Bin Analysis'!$B2043,'Data Transformation'!$G$425:$G$8425),D2048))</f>
        <v>2001</v>
      </c>
      <c r="F2048">
        <f t="shared" si="255"/>
        <v>0</v>
      </c>
      <c r="G2048">
        <f>Weighting!$H$8</f>
        <v>0</v>
      </c>
      <c r="H2048">
        <f t="array" ref="H2048">FREQUENCY(IF('Data Transformation'!$B$4:$B$8425=B2043,'Data Transformation'!$G$4:$G$8425),'Bin Analysis'!$B2048)</f>
        <v>2073</v>
      </c>
      <c r="I2048">
        <f t="shared" si="256"/>
        <v>0</v>
      </c>
      <c r="J2048">
        <f t="shared" ref="J2048:J2065" si="257">IF(I2048=0,0,1)</f>
        <v>0</v>
      </c>
      <c r="K2048">
        <f>J2048*Weighting!$W$8</f>
        <v>0</v>
      </c>
      <c r="M2048" s="14"/>
    </row>
    <row r="2049" spans="1:13" x14ac:dyDescent="0.25">
      <c r="A2049" s="32" t="str">
        <f>IF(Weighting!$P$9&gt;0,B2049,"")</f>
        <v/>
      </c>
      <c r="B2049" s="50" t="e">
        <f>Weighting!$C$9</f>
        <v>#DIV/0!</v>
      </c>
      <c r="C2049" t="e">
        <f>Weighting!$F$9</f>
        <v>#NUM!</v>
      </c>
      <c r="D2049" t="e">
        <f>IF(C2049=1,'Data Transformation'!$G$3+0.5*'Data Transformation'!$W$25,IF(C2050=1,D2050-'Data Transformation'!$W$25,FALSE))</f>
        <v>#NUM!</v>
      </c>
      <c r="E2049">
        <f t="array" ref="E2049">IF(ISLOGICAL(D2049),"",FREQUENCY(IF('Data Transformation'!$B$425:$B$8425='Bin Analysis'!$B2043,'Data Transformation'!$G$425:$G$8425),D2049))</f>
        <v>2001</v>
      </c>
      <c r="F2049">
        <f t="shared" si="255"/>
        <v>0</v>
      </c>
      <c r="G2049">
        <f>Weighting!$H$9</f>
        <v>0</v>
      </c>
      <c r="H2049">
        <f t="array" ref="H2049">FREQUENCY(IF('Data Transformation'!$B$4:$B$8425=B2043,'Data Transformation'!$G$4:$G$8425),'Bin Analysis'!$B2049)</f>
        <v>2073</v>
      </c>
      <c r="I2049">
        <f t="shared" si="256"/>
        <v>0</v>
      </c>
      <c r="J2049">
        <f t="shared" si="257"/>
        <v>0</v>
      </c>
      <c r="K2049">
        <f>J2049*Weighting!$W$9</f>
        <v>0</v>
      </c>
      <c r="M2049" s="14"/>
    </row>
    <row r="2050" spans="1:13" x14ac:dyDescent="0.25">
      <c r="A2050" s="32" t="str">
        <f>IF(Weighting!$P$10&gt;0,B2050,"")</f>
        <v/>
      </c>
      <c r="B2050" t="e">
        <f>Weighting!$C$10</f>
        <v>#DIV/0!</v>
      </c>
      <c r="C2050" t="e">
        <f>Weighting!$F$10</f>
        <v>#NUM!</v>
      </c>
      <c r="D2050" t="e">
        <f>IF(C2050=1,'Data Transformation'!$G$3+0.5*'Data Transformation'!$W$25,IF(C2051=1,D2051-'Data Transformation'!$W$25,FALSE))</f>
        <v>#NUM!</v>
      </c>
      <c r="E2050">
        <f t="array" ref="E2050">IF(ISLOGICAL(D2050),"",FREQUENCY(IF('Data Transformation'!$B$425:$B$8425='Bin Analysis'!$B2043,'Data Transformation'!$G$425:$G$8425),D2050))</f>
        <v>2001</v>
      </c>
      <c r="F2050">
        <f t="shared" si="255"/>
        <v>0</v>
      </c>
      <c r="G2050">
        <f>Weighting!$H$10</f>
        <v>0</v>
      </c>
      <c r="H2050">
        <f t="array" ref="H2050">FREQUENCY(IF('Data Transformation'!$B$4:$B$8425=B2043,'Data Transformation'!$G$4:$G$8425),'Bin Analysis'!$B2050)</f>
        <v>2073</v>
      </c>
      <c r="I2050">
        <f t="shared" si="256"/>
        <v>0</v>
      </c>
      <c r="J2050">
        <f t="shared" si="257"/>
        <v>0</v>
      </c>
      <c r="K2050">
        <f>J2050*Weighting!$W$10</f>
        <v>0</v>
      </c>
      <c r="M2050" s="14"/>
    </row>
    <row r="2051" spans="1:13" x14ac:dyDescent="0.25">
      <c r="A2051" s="32" t="str">
        <f>IF(Weighting!$P$11&gt;0,B2051,"")</f>
        <v/>
      </c>
      <c r="B2051" t="e">
        <f>Weighting!$C$11</f>
        <v>#DIV/0!</v>
      </c>
      <c r="C2051" t="e">
        <f>Weighting!$F$11</f>
        <v>#NUM!</v>
      </c>
      <c r="D2051" t="e">
        <f>IF(C2051=1,'Data Transformation'!$G$3+0.5*'Data Transformation'!$W$25,IF(C2052=1,D2052-'Data Transformation'!$W$25,FALSE))</f>
        <v>#NUM!</v>
      </c>
      <c r="E2051">
        <f t="array" ref="E2051">IF(ISLOGICAL(D2051),"",FREQUENCY(IF('Data Transformation'!$B$425:$B$8425='Bin Analysis'!$B2043,'Data Transformation'!$G$425:$G$8425),D2051))</f>
        <v>2001</v>
      </c>
      <c r="F2051">
        <f t="shared" si="255"/>
        <v>0</v>
      </c>
      <c r="G2051">
        <f>Weighting!$H$11</f>
        <v>0</v>
      </c>
      <c r="H2051">
        <f t="array" ref="H2051">FREQUENCY(IF('Data Transformation'!$B$4:$B$8425=B2043,'Data Transformation'!$G$4:$G$8425),'Bin Analysis'!$B2051)</f>
        <v>2073</v>
      </c>
      <c r="I2051">
        <f t="shared" si="256"/>
        <v>0</v>
      </c>
      <c r="J2051">
        <f t="shared" si="257"/>
        <v>0</v>
      </c>
      <c r="K2051">
        <f>J2051*Weighting!$W$11</f>
        <v>0</v>
      </c>
      <c r="M2051" s="14"/>
    </row>
    <row r="2052" spans="1:13" x14ac:dyDescent="0.25">
      <c r="A2052" s="32" t="str">
        <f>IF(Weighting!$P$12&gt;0,B2052,"")</f>
        <v/>
      </c>
      <c r="B2052" t="e">
        <f>Weighting!$C$12</f>
        <v>#DIV/0!</v>
      </c>
      <c r="C2052" t="e">
        <f>Weighting!$F$12</f>
        <v>#NUM!</v>
      </c>
      <c r="D2052" t="e">
        <f>IF(C2052=1,'Data Transformation'!$G$3+0.5*'Data Transformation'!$W$25,IF(C2053=1,D2053-'Data Transformation'!$W$25,FALSE))</f>
        <v>#NUM!</v>
      </c>
      <c r="E2052">
        <f t="array" ref="E2052">IF(ISLOGICAL(D2052),"",FREQUENCY(IF('Data Transformation'!$B$425:$B$8425='Bin Analysis'!$B2043,'Data Transformation'!$G$425:$G$8425),D2052))</f>
        <v>2001</v>
      </c>
      <c r="F2052">
        <f t="shared" si="255"/>
        <v>0</v>
      </c>
      <c r="G2052">
        <f>Weighting!$H$12</f>
        <v>0</v>
      </c>
      <c r="H2052">
        <f t="array" ref="H2052">FREQUENCY(IF('Data Transformation'!$B$4:$B$8425=B2043,'Data Transformation'!$G$4:$G$8425),'Bin Analysis'!$B2052)</f>
        <v>2073</v>
      </c>
      <c r="I2052">
        <f t="shared" si="256"/>
        <v>0</v>
      </c>
      <c r="J2052">
        <f t="shared" si="257"/>
        <v>0</v>
      </c>
      <c r="K2052">
        <f>J2052*Weighting!$W$12</f>
        <v>0</v>
      </c>
      <c r="M2052" s="14"/>
    </row>
    <row r="2053" spans="1:13" x14ac:dyDescent="0.25">
      <c r="A2053" s="32" t="str">
        <f>IF(Weighting!$P$13&gt;0,B2053,"")</f>
        <v/>
      </c>
      <c r="B2053" t="e">
        <f>Weighting!$C$13</f>
        <v>#DIV/0!</v>
      </c>
      <c r="C2053" t="e">
        <f>Weighting!$F$13</f>
        <v>#NUM!</v>
      </c>
      <c r="D2053" t="e">
        <f>IF(C2053=1,'Data Transformation'!$G$3+0.5*'Data Transformation'!$W$25,IF(C2054=1,D2054-'Data Transformation'!$W$25,FALSE))</f>
        <v>#NUM!</v>
      </c>
      <c r="E2053">
        <f t="array" ref="E2053">IF(ISLOGICAL(D2053),"",FREQUENCY(IF('Data Transformation'!$B$425:$B$8425='Bin Analysis'!$B2043,'Data Transformation'!$G$425:$G$8425),D2053))</f>
        <v>2001</v>
      </c>
      <c r="F2053">
        <f t="shared" si="255"/>
        <v>0</v>
      </c>
      <c r="G2053">
        <f>Weighting!$H$13</f>
        <v>0</v>
      </c>
      <c r="H2053">
        <f t="array" ref="H2053">FREQUENCY(IF('Data Transformation'!$B$4:$B$8425=B2043,'Data Transformation'!$G$4:$G$8425),'Bin Analysis'!$B2053)</f>
        <v>2073</v>
      </c>
      <c r="I2053">
        <f t="shared" si="256"/>
        <v>0</v>
      </c>
      <c r="J2053">
        <f t="shared" si="257"/>
        <v>0</v>
      </c>
      <c r="K2053">
        <f>J2053*Weighting!$W$13</f>
        <v>0</v>
      </c>
      <c r="M2053" s="14"/>
    </row>
    <row r="2054" spans="1:13" x14ac:dyDescent="0.25">
      <c r="A2054" s="32" t="str">
        <f>IF(Weighting!$P$14&gt;0,B2054,"")</f>
        <v/>
      </c>
      <c r="B2054" t="e">
        <f>Weighting!$C$14</f>
        <v>#DIV/0!</v>
      </c>
      <c r="C2054" t="e">
        <f>Weighting!$F$14</f>
        <v>#NUM!</v>
      </c>
      <c r="D2054" t="e">
        <f>IF(C2054=1,'Data Transformation'!$G$3+0.5*'Data Transformation'!$W$25,IF(C2055=1,D2055-'Data Transformation'!$W$25,FALSE))</f>
        <v>#NUM!</v>
      </c>
      <c r="E2054">
        <f t="array" ref="E2054">IF(ISLOGICAL(D2054),"",FREQUENCY(IF('Data Transformation'!$B$425:$B$8425='Bin Analysis'!$B2043,'Data Transformation'!$G$425:$G$8425),D2054))</f>
        <v>2001</v>
      </c>
      <c r="F2054">
        <f t="shared" si="255"/>
        <v>0</v>
      </c>
      <c r="G2054">
        <f>Weighting!$H$14</f>
        <v>0</v>
      </c>
      <c r="H2054">
        <f t="array" ref="H2054">FREQUENCY(IF('Data Transformation'!$B$4:$B$8425=B2043,'Data Transformation'!$G$4:$G$8425),'Bin Analysis'!$B2054)</f>
        <v>2073</v>
      </c>
      <c r="I2054">
        <f t="shared" si="256"/>
        <v>0</v>
      </c>
      <c r="J2054">
        <f t="shared" si="257"/>
        <v>0</v>
      </c>
      <c r="K2054">
        <f>J2054*Weighting!$W$14</f>
        <v>0</v>
      </c>
      <c r="M2054" s="14"/>
    </row>
    <row r="2055" spans="1:13" x14ac:dyDescent="0.25">
      <c r="A2055" s="32" t="str">
        <f>IF(Weighting!$P$15&gt;0,B2055,"")</f>
        <v/>
      </c>
      <c r="B2055" t="e">
        <f>Weighting!$C$15</f>
        <v>#DIV/0!</v>
      </c>
      <c r="C2055" t="e">
        <f>Weighting!$F$15</f>
        <v>#NUM!</v>
      </c>
      <c r="D2055" t="e">
        <f>IF(C2055=1,'Data Transformation'!$G$3+0.5*'Data Transformation'!$W$25,IF(C2056=1,D2056-'Data Transformation'!$W$25,FALSE))</f>
        <v>#NUM!</v>
      </c>
      <c r="E2055">
        <f t="array" ref="E2055">IF(ISLOGICAL(D2055),"",FREQUENCY(IF('Data Transformation'!$B$425:$B$8425='Bin Analysis'!$B2043,'Data Transformation'!$G$425:$G$8425),D2055))</f>
        <v>2001</v>
      </c>
      <c r="F2055">
        <f t="shared" si="255"/>
        <v>0</v>
      </c>
      <c r="G2055">
        <f>Weighting!$H$15</f>
        <v>0</v>
      </c>
      <c r="H2055">
        <f t="array" ref="H2055">FREQUENCY(IF('Data Transformation'!$B$4:$B$8425=B2043,'Data Transformation'!$G$4:$G$8425),'Bin Analysis'!$B2055)</f>
        <v>2073</v>
      </c>
      <c r="I2055">
        <f t="shared" si="256"/>
        <v>0</v>
      </c>
      <c r="J2055">
        <f t="shared" si="257"/>
        <v>0</v>
      </c>
      <c r="K2055">
        <f>J2055*Weighting!$W$15</f>
        <v>0</v>
      </c>
      <c r="M2055" s="14"/>
    </row>
    <row r="2056" spans="1:13" x14ac:dyDescent="0.25">
      <c r="A2056" s="32" t="str">
        <f>IF(Weighting!$P$16&gt;0,B2056,"")</f>
        <v/>
      </c>
      <c r="B2056" t="e">
        <f>Weighting!$C$16</f>
        <v>#DIV/0!</v>
      </c>
      <c r="C2056" t="e">
        <f>Weighting!$F$16</f>
        <v>#NUM!</v>
      </c>
      <c r="D2056" t="e">
        <f>IF(C2056=1,'Data Transformation'!$G$3+0.5*'Data Transformation'!$W$25,IF(C2057=1,D2057-'Data Transformation'!$W$25,FALSE))</f>
        <v>#NUM!</v>
      </c>
      <c r="E2056">
        <f t="array" ref="E2056">IF(ISLOGICAL(D2056),"",FREQUENCY(IF('Data Transformation'!$B$425:$B$8425='Bin Analysis'!$B2043,'Data Transformation'!$G$425:$G$8425),D2056))</f>
        <v>2001</v>
      </c>
      <c r="F2056">
        <f t="shared" si="255"/>
        <v>0</v>
      </c>
      <c r="G2056">
        <f>Weighting!$H$16</f>
        <v>0</v>
      </c>
      <c r="H2056">
        <f t="array" ref="H2056">FREQUENCY(IF('Data Transformation'!$B$4:$B$8425=B2043,'Data Transformation'!$G$4:$G$8425),'Bin Analysis'!$B2056)</f>
        <v>2073</v>
      </c>
      <c r="I2056">
        <f t="shared" si="256"/>
        <v>0</v>
      </c>
      <c r="J2056">
        <f t="shared" si="257"/>
        <v>0</v>
      </c>
      <c r="K2056">
        <f>J2056*Weighting!$W$16</f>
        <v>0</v>
      </c>
      <c r="M2056" s="14"/>
    </row>
    <row r="2057" spans="1:13" x14ac:dyDescent="0.25">
      <c r="A2057" s="32" t="str">
        <f>IF(Weighting!$P$17&gt;0,B2057,"")</f>
        <v/>
      </c>
      <c r="B2057" t="e">
        <f>Weighting!$C$17</f>
        <v>#DIV/0!</v>
      </c>
      <c r="C2057" t="e">
        <f>Weighting!$F$17</f>
        <v>#NUM!</v>
      </c>
      <c r="D2057" t="e">
        <f>IF(C2057=1,'Data Transformation'!$G$3+0.5*'Data Transformation'!$W$25,IF(C2058=1,D2058-'Data Transformation'!$W$25,FALSE))</f>
        <v>#NUM!</v>
      </c>
      <c r="E2057">
        <f t="array" ref="E2057">IF(ISLOGICAL(D2057),"",FREQUENCY(IF('Data Transformation'!$B$425:$B$8425='Bin Analysis'!$B2043,'Data Transformation'!$G$425:$G$8425),D2057))</f>
        <v>2001</v>
      </c>
      <c r="F2057">
        <f t="shared" si="255"/>
        <v>0</v>
      </c>
      <c r="G2057">
        <f>Weighting!$H$17</f>
        <v>0</v>
      </c>
      <c r="H2057">
        <f t="array" ref="H2057">FREQUENCY(IF('Data Transformation'!$B$4:$B$8425=B2043,'Data Transformation'!$G$4:$G$8425),'Bin Analysis'!$B2057)</f>
        <v>2073</v>
      </c>
      <c r="I2057">
        <f t="shared" si="256"/>
        <v>0</v>
      </c>
      <c r="J2057">
        <f t="shared" si="257"/>
        <v>0</v>
      </c>
      <c r="K2057">
        <f>J2057*Weighting!$W$17</f>
        <v>0</v>
      </c>
      <c r="M2057" s="14"/>
    </row>
    <row r="2058" spans="1:13" x14ac:dyDescent="0.25">
      <c r="A2058" s="32" t="str">
        <f>IF(Weighting!$P$18&gt;0,B2058,"")</f>
        <v/>
      </c>
      <c r="B2058" t="e">
        <f>Weighting!$C$18</f>
        <v>#DIV/0!</v>
      </c>
      <c r="C2058" t="e">
        <f>Weighting!$F$18</f>
        <v>#NUM!</v>
      </c>
      <c r="D2058" t="e">
        <f>IF(C2058=1,'Data Transformation'!$G$3+0.5*'Data Transformation'!$W$25,IF(C2059=1,D2059-'Data Transformation'!$W$25,FALSE))</f>
        <v>#NUM!</v>
      </c>
      <c r="E2058">
        <f t="array" ref="E2058">IF(ISLOGICAL(D2058),"",FREQUENCY(IF('Data Transformation'!$B$425:$B$8425='Bin Analysis'!$B2043,'Data Transformation'!$G$425:$G$8425),D2058))</f>
        <v>2001</v>
      </c>
      <c r="F2058">
        <f t="shared" si="255"/>
        <v>0</v>
      </c>
      <c r="G2058">
        <f>Weighting!$H$18</f>
        <v>0</v>
      </c>
      <c r="H2058">
        <f t="array" ref="H2058">FREQUENCY(IF('Data Transformation'!$B$4:$B$8425=B2043,'Data Transformation'!$G$4:$G$8425),'Bin Analysis'!$B2058)</f>
        <v>2073</v>
      </c>
      <c r="I2058">
        <f t="shared" si="256"/>
        <v>0</v>
      </c>
      <c r="J2058">
        <f t="shared" si="257"/>
        <v>0</v>
      </c>
      <c r="K2058">
        <f>J2058*Weighting!$W$18</f>
        <v>0</v>
      </c>
      <c r="M2058" s="14"/>
    </row>
    <row r="2059" spans="1:13" x14ac:dyDescent="0.25">
      <c r="A2059" s="32" t="str">
        <f>IF(Weighting!$P$19&gt;0,B2059,"")</f>
        <v/>
      </c>
      <c r="B2059" t="e">
        <f>Weighting!$C$19</f>
        <v>#DIV/0!</v>
      </c>
      <c r="C2059" t="e">
        <f>Weighting!$F$19</f>
        <v>#NUM!</v>
      </c>
      <c r="D2059" t="e">
        <f>IF(C2059=1,'Data Transformation'!$G$3+0.5*'Data Transformation'!$W$25,IF(C2060=1,D2060-'Data Transformation'!$W$25,FALSE))</f>
        <v>#NUM!</v>
      </c>
      <c r="E2059">
        <f t="array" ref="E2059">IF(ISLOGICAL(D2059),"",FREQUENCY(IF('Data Transformation'!$B$425:$B$8425='Bin Analysis'!$B2043,'Data Transformation'!$G$425:$G$8425),D2059))</f>
        <v>2001</v>
      </c>
      <c r="F2059">
        <f t="shared" si="255"/>
        <v>0</v>
      </c>
      <c r="G2059">
        <f>Weighting!$H$19</f>
        <v>0</v>
      </c>
      <c r="H2059">
        <f t="array" ref="H2059">FREQUENCY(IF('Data Transformation'!$B$4:$B$8425=B2043,'Data Transformation'!$G$4:$G$8425),'Bin Analysis'!$B2059)</f>
        <v>2073</v>
      </c>
      <c r="I2059">
        <f t="shared" si="256"/>
        <v>0</v>
      </c>
      <c r="J2059">
        <f t="shared" si="257"/>
        <v>0</v>
      </c>
      <c r="K2059">
        <f>J2059*Weighting!$W$19</f>
        <v>0</v>
      </c>
      <c r="M2059" s="14"/>
    </row>
    <row r="2060" spans="1:13" x14ac:dyDescent="0.25">
      <c r="A2060" s="32" t="str">
        <f>IF(Weighting!$P$20&gt;0,B2060,"")</f>
        <v/>
      </c>
      <c r="B2060" t="e">
        <f>Weighting!$C$20</f>
        <v>#DIV/0!</v>
      </c>
      <c r="C2060" t="e">
        <f>Weighting!$F$20</f>
        <v>#NUM!</v>
      </c>
      <c r="D2060" t="e">
        <f>IF(C2060=1,'Data Transformation'!$G$3+0.5*'Data Transformation'!$W$25,IF(C2061=1,D2061-'Data Transformation'!$W$25,FALSE))</f>
        <v>#NUM!</v>
      </c>
      <c r="E2060">
        <f t="array" ref="E2060">IF(ISLOGICAL(D2060),"",FREQUENCY(IF('Data Transformation'!$B$425:$B$8425='Bin Analysis'!$B2043,'Data Transformation'!$G$425:$G$8425),D2060))</f>
        <v>2001</v>
      </c>
      <c r="F2060">
        <f t="shared" si="255"/>
        <v>0</v>
      </c>
      <c r="G2060">
        <f>Weighting!$H$20</f>
        <v>0</v>
      </c>
      <c r="H2060">
        <f t="array" ref="H2060">FREQUENCY(IF('Data Transformation'!$B$4:$B$8425=B2043,'Data Transformation'!$G$4:$G$8425),'Bin Analysis'!$B2060)</f>
        <v>2073</v>
      </c>
      <c r="I2060">
        <f t="shared" si="256"/>
        <v>0</v>
      </c>
      <c r="J2060">
        <f t="shared" si="257"/>
        <v>0</v>
      </c>
      <c r="K2060">
        <f>J2060*Weighting!$W$20</f>
        <v>0</v>
      </c>
      <c r="M2060" s="14"/>
    </row>
    <row r="2061" spans="1:13" x14ac:dyDescent="0.25">
      <c r="A2061" s="32" t="str">
        <f>IF(Weighting!$P$21&gt;0,B2061,"")</f>
        <v/>
      </c>
      <c r="B2061" t="e">
        <f>Weighting!$C$21</f>
        <v>#DIV/0!</v>
      </c>
      <c r="C2061" t="e">
        <f>Weighting!$F$21</f>
        <v>#NUM!</v>
      </c>
      <c r="D2061" t="e">
        <f>IF(C2061=1,'Data Transformation'!$G$3+0.5*'Data Transformation'!$W$25,IF(C2062=1,D2062-'Data Transformation'!$W$25,FALSE))</f>
        <v>#NUM!</v>
      </c>
      <c r="E2061">
        <f t="array" ref="E2061">IF(ISLOGICAL(D2061),"",FREQUENCY(IF('Data Transformation'!$B$425:$B$8425='Bin Analysis'!$B2043,'Data Transformation'!$G$425:$G$8425),D2061))</f>
        <v>2001</v>
      </c>
      <c r="F2061">
        <f t="shared" si="255"/>
        <v>0</v>
      </c>
      <c r="G2061">
        <f>Weighting!$H$21</f>
        <v>0</v>
      </c>
      <c r="H2061">
        <f t="array" ref="H2061">FREQUENCY(IF('Data Transformation'!$B$4:$B$8425=B2043,'Data Transformation'!$G$4:$G$8425),'Bin Analysis'!$B2061)</f>
        <v>2073</v>
      </c>
      <c r="I2061">
        <f t="shared" si="256"/>
        <v>0</v>
      </c>
      <c r="J2061">
        <f t="shared" si="257"/>
        <v>0</v>
      </c>
      <c r="K2061">
        <f>J2061*Weighting!$W$21</f>
        <v>0</v>
      </c>
      <c r="M2061" s="14"/>
    </row>
    <row r="2062" spans="1:13" x14ac:dyDescent="0.25">
      <c r="A2062" s="32" t="str">
        <f>IF(Weighting!$P$22&gt;0,B2062,"")</f>
        <v/>
      </c>
      <c r="B2062" t="e">
        <f>Weighting!$C$22</f>
        <v>#DIV/0!</v>
      </c>
      <c r="C2062" t="e">
        <f>Weighting!$F$22</f>
        <v>#NUM!</v>
      </c>
      <c r="D2062" t="e">
        <f>IF(C2062=1,'Data Transformation'!$G$3+0.5*'Data Transformation'!$W$25,IF(C2063=1,D2063-'Data Transformation'!$W$25,FALSE))</f>
        <v>#NUM!</v>
      </c>
      <c r="E2062">
        <f t="array" ref="E2062">IF(ISLOGICAL(D2062),"",FREQUENCY(IF('Data Transformation'!$B$425:$B$8425='Bin Analysis'!$B2043,'Data Transformation'!$G$425:$G$8425),D2062))</f>
        <v>2001</v>
      </c>
      <c r="F2062">
        <f t="shared" si="255"/>
        <v>0</v>
      </c>
      <c r="G2062">
        <f>Weighting!$H$22</f>
        <v>0</v>
      </c>
      <c r="H2062">
        <f t="array" ref="H2062">FREQUENCY(IF('Data Transformation'!$B$4:$B$8425=B2043,'Data Transformation'!$G$4:$G$8425),'Bin Analysis'!$B2062)</f>
        <v>2073</v>
      </c>
      <c r="I2062">
        <f t="shared" si="256"/>
        <v>0</v>
      </c>
      <c r="J2062">
        <f t="shared" si="257"/>
        <v>0</v>
      </c>
      <c r="K2062">
        <f>J2062*Weighting!$W$22</f>
        <v>0</v>
      </c>
      <c r="M2062" s="14"/>
    </row>
    <row r="2063" spans="1:13" x14ac:dyDescent="0.25">
      <c r="A2063" s="32" t="str">
        <f>IF(Weighting!$P$23&gt;0,B2063,"")</f>
        <v/>
      </c>
      <c r="B2063" t="e">
        <f>Weighting!$C$23</f>
        <v>#DIV/0!</v>
      </c>
      <c r="C2063" t="e">
        <f>Weighting!$F$23</f>
        <v>#NUM!</v>
      </c>
      <c r="D2063" t="e">
        <f>IF(C2063=1,'Data Transformation'!$G$3+0.5*'Data Transformation'!$W$25,IF(C2064=1,D2064-'Data Transformation'!$W$25,FALSE))</f>
        <v>#NUM!</v>
      </c>
      <c r="E2063">
        <f t="array" ref="E2063">IF(ISLOGICAL(D2063),"",FREQUENCY(IF('Data Transformation'!$B$425:$B$8425='Bin Analysis'!$B2043,'Data Transformation'!$G$425:$G$8425),D2063))</f>
        <v>2001</v>
      </c>
      <c r="F2063">
        <f t="shared" si="255"/>
        <v>0</v>
      </c>
      <c r="G2063">
        <f>Weighting!$H$23</f>
        <v>0</v>
      </c>
      <c r="H2063">
        <f t="array" ref="H2063">FREQUENCY(IF('Data Transformation'!$B$4:$B$8425=B2043,'Data Transformation'!$G$4:$G$8425),'Bin Analysis'!$B2063)</f>
        <v>2073</v>
      </c>
      <c r="I2063">
        <f t="shared" si="256"/>
        <v>0</v>
      </c>
      <c r="J2063">
        <f t="shared" si="257"/>
        <v>0</v>
      </c>
      <c r="K2063">
        <f>J2063*Weighting!$W$23</f>
        <v>0</v>
      </c>
      <c r="M2063" s="14"/>
    </row>
    <row r="2064" spans="1:13" x14ac:dyDescent="0.25">
      <c r="A2064" s="32" t="str">
        <f>IF(Weighting!$P$24&gt;0,B2064,"")</f>
        <v/>
      </c>
      <c r="B2064" t="e">
        <f>Weighting!$C$24</f>
        <v>#DIV/0!</v>
      </c>
      <c r="C2064" t="e">
        <f>Weighting!$F$24</f>
        <v>#NUM!</v>
      </c>
      <c r="D2064" t="e">
        <f>IF(C2064=1,'Data Transformation'!$G$3+0.5*'Data Transformation'!$W$25,IF(C2065=1,D2065-'Data Transformation'!$W$25,FALSE))</f>
        <v>#NUM!</v>
      </c>
      <c r="E2064">
        <f t="array" ref="E2064">IF(ISLOGICAL(D2064),"",FREQUENCY(IF('Data Transformation'!$B$425:$B$8425='Bin Analysis'!$B2043,'Data Transformation'!$G$425:$G$8425),D2064))</f>
        <v>2001</v>
      </c>
      <c r="F2064">
        <f t="shared" si="255"/>
        <v>0</v>
      </c>
      <c r="G2064">
        <f>Weighting!$H$24</f>
        <v>0</v>
      </c>
      <c r="H2064">
        <f t="array" ref="H2064">FREQUENCY(IF('Data Transformation'!$B$4:$B$8425=B2043,'Data Transformation'!$G$4:$G$8425),'Bin Analysis'!$B2064)</f>
        <v>2073</v>
      </c>
      <c r="I2064">
        <f t="shared" si="256"/>
        <v>0</v>
      </c>
      <c r="J2064">
        <f t="shared" si="257"/>
        <v>0</v>
      </c>
      <c r="K2064">
        <f>J2064*Weighting!$W$24</f>
        <v>0</v>
      </c>
      <c r="M2064" s="14"/>
    </row>
    <row r="2065" spans="1:25" x14ac:dyDescent="0.25">
      <c r="A2065" s="32" t="str">
        <f>IF(Weighting!$P$25&gt;0,B2065,"")</f>
        <v/>
      </c>
      <c r="B2065" t="e">
        <f>Weighting!$C$25</f>
        <v>#DIV/0!</v>
      </c>
      <c r="C2065" t="e">
        <f>Weighting!$F$25</f>
        <v>#NUM!</v>
      </c>
      <c r="D2065" t="e">
        <f>IF(C2065=1,'Data Transformation'!$G$3+0.5*'Data Transformation'!$W$25,IF(C2066=1,D2066-'Data Transformation'!$W$25,FALSE))</f>
        <v>#NUM!</v>
      </c>
      <c r="E2065">
        <f t="array" ref="E2065">IF(ISLOGICAL(D2065),"",FREQUENCY(IF('Data Transformation'!$B$425:$B$8425='Bin Analysis'!$B2043,'Data Transformation'!$G$425:$G$8425),D2065))</f>
        <v>2001</v>
      </c>
      <c r="F2065">
        <f t="shared" si="255"/>
        <v>0</v>
      </c>
      <c r="G2065">
        <f>Weighting!$H$25</f>
        <v>0</v>
      </c>
      <c r="H2065">
        <f t="array" ref="H2065">FREQUENCY(IF('Data Transformation'!$B$4:$B$8425=B2043,'Data Transformation'!$G$4:$G$8425),'Bin Analysis'!$B2065)</f>
        <v>2073</v>
      </c>
      <c r="I2065">
        <f t="shared" si="256"/>
        <v>0</v>
      </c>
      <c r="J2065">
        <f t="shared" si="257"/>
        <v>0</v>
      </c>
      <c r="K2065">
        <f>J2065*Weighting!$W$25</f>
        <v>0</v>
      </c>
      <c r="M2065" s="14"/>
    </row>
    <row r="2066" spans="1:25" x14ac:dyDescent="0.25">
      <c r="O2066"/>
      <c r="P2066"/>
      <c r="Q2066"/>
      <c r="R2066"/>
    </row>
    <row r="2067" spans="1:25" ht="23.25" x14ac:dyDescent="0.35">
      <c r="A2067" s="21" t="s">
        <v>0</v>
      </c>
      <c r="B2067" s="21" t="str">
        <f>IFERROR(VLOOKUP(C2067,'Data Transformation'!$L$6:$M$426,2,FALSE),"")</f>
        <v/>
      </c>
      <c r="C2067" s="21">
        <f>C2043+1</f>
        <v>86</v>
      </c>
      <c r="D2067" s="21"/>
      <c r="E2067" s="21"/>
      <c r="F2067" s="21"/>
      <c r="G2067" s="21"/>
      <c r="H2067" s="22"/>
      <c r="I2067" s="22"/>
      <c r="J2067" s="22"/>
      <c r="K2067" s="21"/>
      <c r="L2067" s="21" t="str">
        <f>B2067</f>
        <v/>
      </c>
      <c r="M2067" s="23" t="e">
        <f>INDEX('Data Transformation'!$O$4:$O$424,MATCH($B2067,'Data Transformation'!$M$4:$M$424,0),MATCH($M$2,'Data Transformation'!$O$3,0))</f>
        <v>#N/A</v>
      </c>
      <c r="N2067" s="27" t="e">
        <f>IF('Input and Summary Results'!$J$16="minimum",'Bin Analysis'!X2068/(M2067-1),'Bin Analysis'!Y2067/('Bin Analysis'!M2067-1))</f>
        <v>#N/A</v>
      </c>
      <c r="O2067" s="27" t="e">
        <f>IF(M2067=FALSE,NA(),(VLOOKUP(1,C2070:K2089,4,FALSE))/(M2067-1))</f>
        <v>#N/A</v>
      </c>
      <c r="P2067" s="27" t="e">
        <f>IF(M2067=FALSE,NA(),SUM(J2070:J2089)/Weighting!$S$5)</f>
        <v>#N/A</v>
      </c>
      <c r="Q2067" s="27" t="e">
        <f>IF(M2067=FALSE,NA(),SUM(K2070:K2089)/Weighting!$S$6)</f>
        <v>#N/A</v>
      </c>
      <c r="R2067" s="27" t="e">
        <f>IF(M2067=FALSE,NA(),(VLOOKUP(1,G2070:K2089,3,FALSE))/(M2067-1))</f>
        <v>#N/A</v>
      </c>
      <c r="S2067" s="22" t="e">
        <f>IF(M2067=FALSE,NA(),IF(SUM(J2070:J2089)=2,"yes","no"))</f>
        <v>#N/A</v>
      </c>
      <c r="X2067" s="2" cm="2">
        <f t="array" ref="X2067:X2068">FREQUENCY(IF('Data Transformation'!$B$425:$B$6424='Bin Analysis'!L2067,'Data Transformation'!$G$425:$G$6424),'Data Transformation'!$U$11)</f>
        <v>0</v>
      </c>
      <c r="Y2067" s="2" cm="2">
        <f t="array" ref="Y2067:Y2068">FREQUENCY(IF('Data Transformation'!$B$425:$B$6424='Bin Analysis'!L2067,'Data Transformation'!$G$425:$G$6424),'Data Transformation'!$U$12)</f>
        <v>0</v>
      </c>
    </row>
    <row r="2068" spans="1:25" x14ac:dyDescent="0.25">
      <c r="A2068" s="14" t="s">
        <v>67</v>
      </c>
      <c r="B2068" t="s">
        <v>47</v>
      </c>
      <c r="C2068" t="s">
        <v>5</v>
      </c>
      <c r="D2068" t="s">
        <v>98</v>
      </c>
      <c r="E2068" t="s">
        <v>99</v>
      </c>
      <c r="F2068" t="s">
        <v>100</v>
      </c>
      <c r="G2068" t="s">
        <v>69</v>
      </c>
      <c r="H2068" t="s">
        <v>31</v>
      </c>
      <c r="I2068" t="s">
        <v>32</v>
      </c>
      <c r="J2068" t="s">
        <v>46</v>
      </c>
      <c r="K2068" s="14" t="s">
        <v>45</v>
      </c>
      <c r="M2068" s="14"/>
      <c r="X2068" s="2">
        <v>0</v>
      </c>
      <c r="Y2068" s="2">
        <v>0</v>
      </c>
    </row>
    <row r="2069" spans="1:25" x14ac:dyDescent="0.25">
      <c r="A2069" s="32"/>
      <c r="D2069" t="e">
        <f>IF(C2069=1,'Data Transformation'!$G$3+0.5*'Data Transformation'!$W$25,IF(C2070=1,D2070-'Data Transformation'!$W$25,FALSE))</f>
        <v>#NUM!</v>
      </c>
      <c r="E2069">
        <f t="array" ref="E2069">IF(ISLOGICAL(D2069),"",FREQUENCY(IF('Data Transformation'!$B$425:$B$8425='Bin Analysis'!$B2067,'Data Transformation'!$G$425:$G$8425),D2069))</f>
        <v>2001</v>
      </c>
      <c r="F2069" t="e">
        <f>IF(ISLOGICAL(D2069),"",E2069-E2068)</f>
        <v>#VALUE!</v>
      </c>
      <c r="M2069" s="14"/>
    </row>
    <row r="2070" spans="1:25" x14ac:dyDescent="0.25">
      <c r="A2070" s="32" t="e">
        <f>IF(Weighting!$P$6&gt;0,B2070,"")</f>
        <v>#NUM!</v>
      </c>
      <c r="B2070" t="e">
        <f>Weighting!$C$6</f>
        <v>#DIV/0!</v>
      </c>
      <c r="C2070" t="e">
        <f>Weighting!$F$6</f>
        <v>#NUM!</v>
      </c>
      <c r="D2070" t="e">
        <f>IF(C2070=1,'Data Transformation'!$G$3+0.5*'Data Transformation'!$W$25,IF(C2071=1,D2071-'Data Transformation'!$W$25,FALSE))</f>
        <v>#NUM!</v>
      </c>
      <c r="E2070">
        <f t="array" ref="E2070">IF(ISLOGICAL(D2070),"",FREQUENCY(IF('Data Transformation'!$B$425:$B$8425='Bin Analysis'!$B2067,'Data Transformation'!$G$425:$G$8425),D2070))</f>
        <v>2001</v>
      </c>
      <c r="F2070">
        <f>IF(ISLOGICAL(D2070),"",E2070-E2069)</f>
        <v>0</v>
      </c>
      <c r="G2070">
        <f>Weighting!$H$6</f>
        <v>1</v>
      </c>
      <c r="H2070">
        <f t="array" ref="H2070">FREQUENCY(IF('Data Transformation'!$B$4:$B$8425=B2067,'Data Transformation'!$G$4:$G$8425),'Bin Analysis'!$B2070)</f>
        <v>2073</v>
      </c>
      <c r="I2070">
        <f>H2070-H2069</f>
        <v>2073</v>
      </c>
      <c r="J2070">
        <f>IF(I2070=0,0,1)</f>
        <v>1</v>
      </c>
      <c r="K2070" t="e">
        <f>J2070*Weighting!$W$6</f>
        <v>#NUM!</v>
      </c>
      <c r="M2070" s="14"/>
    </row>
    <row r="2071" spans="1:25" x14ac:dyDescent="0.25">
      <c r="A2071" s="32" t="str">
        <f>IF(Weighting!$P$7&gt;0,B2071,"")</f>
        <v/>
      </c>
      <c r="B2071" t="e">
        <f>Weighting!$C$7</f>
        <v>#DIV/0!</v>
      </c>
      <c r="C2071" t="e">
        <f>Weighting!$F$7</f>
        <v>#NUM!</v>
      </c>
      <c r="D2071" t="e">
        <f>IF(C2071=1,'Data Transformation'!$G$3+0.5*'Data Transformation'!$W$25,IF(C2072=1,D2072-'Data Transformation'!$W$25,FALSE))</f>
        <v>#NUM!</v>
      </c>
      <c r="E2071">
        <f t="array" ref="E2071">IF(ISLOGICAL(D2071),"",FREQUENCY(IF('Data Transformation'!$B$425:$B$8425='Bin Analysis'!$B2067,'Data Transformation'!$G$425:$G$8425),D2071))</f>
        <v>2001</v>
      </c>
      <c r="F2071">
        <f t="shared" ref="F2071:F2089" si="258">IF(ISLOGICAL(D2071),"",E2071-E2070)</f>
        <v>0</v>
      </c>
      <c r="G2071">
        <f>Weighting!$H$7</f>
        <v>0</v>
      </c>
      <c r="H2071">
        <f t="array" ref="H2071">FREQUENCY(IF('Data Transformation'!$B$4:$B$8425=B2067,'Data Transformation'!$G$4:$G$8425),'Bin Analysis'!$B2071)</f>
        <v>2073</v>
      </c>
      <c r="I2071">
        <f t="shared" ref="I2071:I2089" si="259">H2071-H2070</f>
        <v>0</v>
      </c>
      <c r="J2071">
        <f>IF(I2071=0,0,1)</f>
        <v>0</v>
      </c>
      <c r="K2071">
        <f>J2071*Weighting!$W$7</f>
        <v>0</v>
      </c>
      <c r="M2071" s="14"/>
    </row>
    <row r="2072" spans="1:25" x14ac:dyDescent="0.25">
      <c r="A2072" s="32" t="str">
        <f>IF(Weighting!$P$8&gt;0,B2072,"")</f>
        <v/>
      </c>
      <c r="B2072" t="e">
        <f>Weighting!$C$8</f>
        <v>#DIV/0!</v>
      </c>
      <c r="C2072" t="e">
        <f>Weighting!$F$8</f>
        <v>#NUM!</v>
      </c>
      <c r="D2072" t="e">
        <f>IF(C2072=1,'Data Transformation'!$G$3+0.5*'Data Transformation'!$W$25,IF(C2073=1,D2073-'Data Transformation'!$W$25,FALSE))</f>
        <v>#NUM!</v>
      </c>
      <c r="E2072">
        <f t="array" ref="E2072">IF(ISLOGICAL(D2072),"",FREQUENCY(IF('Data Transformation'!$B$425:$B$8425='Bin Analysis'!$B2067,'Data Transformation'!$G$425:$G$8425),D2072))</f>
        <v>2001</v>
      </c>
      <c r="F2072">
        <f t="shared" si="258"/>
        <v>0</v>
      </c>
      <c r="G2072">
        <f>Weighting!$H$8</f>
        <v>0</v>
      </c>
      <c r="H2072">
        <f t="array" ref="H2072">FREQUENCY(IF('Data Transformation'!$B$4:$B$8425=B2067,'Data Transformation'!$G$4:$G$8425),'Bin Analysis'!$B2072)</f>
        <v>2073</v>
      </c>
      <c r="I2072">
        <f t="shared" si="259"/>
        <v>0</v>
      </c>
      <c r="J2072">
        <f t="shared" ref="J2072:J2089" si="260">IF(I2072=0,0,1)</f>
        <v>0</v>
      </c>
      <c r="K2072">
        <f>J2072*Weighting!$W$8</f>
        <v>0</v>
      </c>
      <c r="M2072" s="14"/>
    </row>
    <row r="2073" spans="1:25" x14ac:dyDescent="0.25">
      <c r="A2073" s="32" t="str">
        <f>IF(Weighting!$P$9&gt;0,B2073,"")</f>
        <v/>
      </c>
      <c r="B2073" s="50" t="e">
        <f>Weighting!$C$9</f>
        <v>#DIV/0!</v>
      </c>
      <c r="C2073" t="e">
        <f>Weighting!$F$9</f>
        <v>#NUM!</v>
      </c>
      <c r="D2073" t="e">
        <f>IF(C2073=1,'Data Transformation'!$G$3+0.5*'Data Transformation'!$W$25,IF(C2074=1,D2074-'Data Transformation'!$W$25,FALSE))</f>
        <v>#NUM!</v>
      </c>
      <c r="E2073">
        <f t="array" ref="E2073">IF(ISLOGICAL(D2073),"",FREQUENCY(IF('Data Transformation'!$B$425:$B$8425='Bin Analysis'!$B2067,'Data Transformation'!$G$425:$G$8425),D2073))</f>
        <v>2001</v>
      </c>
      <c r="F2073">
        <f t="shared" si="258"/>
        <v>0</v>
      </c>
      <c r="G2073">
        <f>Weighting!$H$9</f>
        <v>0</v>
      </c>
      <c r="H2073">
        <f t="array" ref="H2073">FREQUENCY(IF('Data Transformation'!$B$4:$B$8425=B2067,'Data Transformation'!$G$4:$G$8425),'Bin Analysis'!$B2073)</f>
        <v>2073</v>
      </c>
      <c r="I2073">
        <f t="shared" si="259"/>
        <v>0</v>
      </c>
      <c r="J2073">
        <f t="shared" si="260"/>
        <v>0</v>
      </c>
      <c r="K2073">
        <f>J2073*Weighting!$W$9</f>
        <v>0</v>
      </c>
      <c r="M2073" s="14"/>
    </row>
    <row r="2074" spans="1:25" x14ac:dyDescent="0.25">
      <c r="A2074" s="32" t="str">
        <f>IF(Weighting!$P$10&gt;0,B2074,"")</f>
        <v/>
      </c>
      <c r="B2074" t="e">
        <f>Weighting!$C$10</f>
        <v>#DIV/0!</v>
      </c>
      <c r="C2074" t="e">
        <f>Weighting!$F$10</f>
        <v>#NUM!</v>
      </c>
      <c r="D2074" t="e">
        <f>IF(C2074=1,'Data Transformation'!$G$3+0.5*'Data Transformation'!$W$25,IF(C2075=1,D2075-'Data Transformation'!$W$25,FALSE))</f>
        <v>#NUM!</v>
      </c>
      <c r="E2074">
        <f t="array" ref="E2074">IF(ISLOGICAL(D2074),"",FREQUENCY(IF('Data Transformation'!$B$425:$B$8425='Bin Analysis'!$B2067,'Data Transformation'!$G$425:$G$8425),D2074))</f>
        <v>2001</v>
      </c>
      <c r="F2074">
        <f t="shared" si="258"/>
        <v>0</v>
      </c>
      <c r="G2074">
        <f>Weighting!$H$10</f>
        <v>0</v>
      </c>
      <c r="H2074">
        <f t="array" ref="H2074">FREQUENCY(IF('Data Transformation'!$B$4:$B$8425=B2067,'Data Transformation'!$G$4:$G$8425),'Bin Analysis'!$B2074)</f>
        <v>2073</v>
      </c>
      <c r="I2074">
        <f t="shared" si="259"/>
        <v>0</v>
      </c>
      <c r="J2074">
        <f t="shared" si="260"/>
        <v>0</v>
      </c>
      <c r="K2074">
        <f>J2074*Weighting!$W$10</f>
        <v>0</v>
      </c>
      <c r="M2074" s="14"/>
    </row>
    <row r="2075" spans="1:25" x14ac:dyDescent="0.25">
      <c r="A2075" s="32" t="str">
        <f>IF(Weighting!$P$11&gt;0,B2075,"")</f>
        <v/>
      </c>
      <c r="B2075" t="e">
        <f>Weighting!$C$11</f>
        <v>#DIV/0!</v>
      </c>
      <c r="C2075" t="e">
        <f>Weighting!$F$11</f>
        <v>#NUM!</v>
      </c>
      <c r="D2075" t="e">
        <f>IF(C2075=1,'Data Transformation'!$G$3+0.5*'Data Transformation'!$W$25,IF(C2076=1,D2076-'Data Transformation'!$W$25,FALSE))</f>
        <v>#NUM!</v>
      </c>
      <c r="E2075">
        <f t="array" ref="E2075">IF(ISLOGICAL(D2075),"",FREQUENCY(IF('Data Transformation'!$B$425:$B$8425='Bin Analysis'!$B2067,'Data Transformation'!$G$425:$G$8425),D2075))</f>
        <v>2001</v>
      </c>
      <c r="F2075">
        <f t="shared" si="258"/>
        <v>0</v>
      </c>
      <c r="G2075">
        <f>Weighting!$H$11</f>
        <v>0</v>
      </c>
      <c r="H2075">
        <f t="array" ref="H2075">FREQUENCY(IF('Data Transformation'!$B$4:$B$8425=B2067,'Data Transformation'!$G$4:$G$8425),'Bin Analysis'!$B2075)</f>
        <v>2073</v>
      </c>
      <c r="I2075">
        <f t="shared" si="259"/>
        <v>0</v>
      </c>
      <c r="J2075">
        <f t="shared" si="260"/>
        <v>0</v>
      </c>
      <c r="K2075">
        <f>J2075*Weighting!$W$11</f>
        <v>0</v>
      </c>
      <c r="M2075" s="14"/>
    </row>
    <row r="2076" spans="1:25" x14ac:dyDescent="0.25">
      <c r="A2076" s="32" t="str">
        <f>IF(Weighting!$P$12&gt;0,B2076,"")</f>
        <v/>
      </c>
      <c r="B2076" t="e">
        <f>Weighting!$C$12</f>
        <v>#DIV/0!</v>
      </c>
      <c r="C2076" t="e">
        <f>Weighting!$F$12</f>
        <v>#NUM!</v>
      </c>
      <c r="D2076" t="e">
        <f>IF(C2076=1,'Data Transformation'!$G$3+0.5*'Data Transformation'!$W$25,IF(C2077=1,D2077-'Data Transformation'!$W$25,FALSE))</f>
        <v>#NUM!</v>
      </c>
      <c r="E2076">
        <f t="array" ref="E2076">IF(ISLOGICAL(D2076),"",FREQUENCY(IF('Data Transformation'!$B$425:$B$8425='Bin Analysis'!$B2067,'Data Transformation'!$G$425:$G$8425),D2076))</f>
        <v>2001</v>
      </c>
      <c r="F2076">
        <f t="shared" si="258"/>
        <v>0</v>
      </c>
      <c r="G2076">
        <f>Weighting!$H$12</f>
        <v>0</v>
      </c>
      <c r="H2076">
        <f t="array" ref="H2076">FREQUENCY(IF('Data Transformation'!$B$4:$B$8425=B2067,'Data Transformation'!$G$4:$G$8425),'Bin Analysis'!$B2076)</f>
        <v>2073</v>
      </c>
      <c r="I2076">
        <f t="shared" si="259"/>
        <v>0</v>
      </c>
      <c r="J2076">
        <f t="shared" si="260"/>
        <v>0</v>
      </c>
      <c r="K2076">
        <f>J2076*Weighting!$W$12</f>
        <v>0</v>
      </c>
      <c r="M2076" s="14"/>
    </row>
    <row r="2077" spans="1:25" x14ac:dyDescent="0.25">
      <c r="A2077" s="32" t="str">
        <f>IF(Weighting!$P$13&gt;0,B2077,"")</f>
        <v/>
      </c>
      <c r="B2077" t="e">
        <f>Weighting!$C$13</f>
        <v>#DIV/0!</v>
      </c>
      <c r="C2077" t="e">
        <f>Weighting!$F$13</f>
        <v>#NUM!</v>
      </c>
      <c r="D2077" t="e">
        <f>IF(C2077=1,'Data Transformation'!$G$3+0.5*'Data Transformation'!$W$25,IF(C2078=1,D2078-'Data Transformation'!$W$25,FALSE))</f>
        <v>#NUM!</v>
      </c>
      <c r="E2077">
        <f t="array" ref="E2077">IF(ISLOGICAL(D2077),"",FREQUENCY(IF('Data Transformation'!$B$425:$B$8425='Bin Analysis'!$B2067,'Data Transformation'!$G$425:$G$8425),D2077))</f>
        <v>2001</v>
      </c>
      <c r="F2077">
        <f t="shared" si="258"/>
        <v>0</v>
      </c>
      <c r="G2077">
        <f>Weighting!$H$13</f>
        <v>0</v>
      </c>
      <c r="H2077">
        <f t="array" ref="H2077">FREQUENCY(IF('Data Transformation'!$B$4:$B$8425=B2067,'Data Transformation'!$G$4:$G$8425),'Bin Analysis'!$B2077)</f>
        <v>2073</v>
      </c>
      <c r="I2077">
        <f t="shared" si="259"/>
        <v>0</v>
      </c>
      <c r="J2077">
        <f t="shared" si="260"/>
        <v>0</v>
      </c>
      <c r="K2077">
        <f>J2077*Weighting!$W$13</f>
        <v>0</v>
      </c>
      <c r="M2077" s="14"/>
    </row>
    <row r="2078" spans="1:25" x14ac:dyDescent="0.25">
      <c r="A2078" s="32" t="str">
        <f>IF(Weighting!$P$14&gt;0,B2078,"")</f>
        <v/>
      </c>
      <c r="B2078" t="e">
        <f>Weighting!$C$14</f>
        <v>#DIV/0!</v>
      </c>
      <c r="C2078" t="e">
        <f>Weighting!$F$14</f>
        <v>#NUM!</v>
      </c>
      <c r="D2078" t="e">
        <f>IF(C2078=1,'Data Transformation'!$G$3+0.5*'Data Transformation'!$W$25,IF(C2079=1,D2079-'Data Transformation'!$W$25,FALSE))</f>
        <v>#NUM!</v>
      </c>
      <c r="E2078">
        <f t="array" ref="E2078">IF(ISLOGICAL(D2078),"",FREQUENCY(IF('Data Transformation'!$B$425:$B$8425='Bin Analysis'!$B2067,'Data Transformation'!$G$425:$G$8425),D2078))</f>
        <v>2001</v>
      </c>
      <c r="F2078">
        <f t="shared" si="258"/>
        <v>0</v>
      </c>
      <c r="G2078">
        <f>Weighting!$H$14</f>
        <v>0</v>
      </c>
      <c r="H2078">
        <f t="array" ref="H2078">FREQUENCY(IF('Data Transformation'!$B$4:$B$8425=B2067,'Data Transformation'!$G$4:$G$8425),'Bin Analysis'!$B2078)</f>
        <v>2073</v>
      </c>
      <c r="I2078">
        <f t="shared" si="259"/>
        <v>0</v>
      </c>
      <c r="J2078">
        <f t="shared" si="260"/>
        <v>0</v>
      </c>
      <c r="K2078">
        <f>J2078*Weighting!$W$14</f>
        <v>0</v>
      </c>
      <c r="M2078" s="14"/>
    </row>
    <row r="2079" spans="1:25" x14ac:dyDescent="0.25">
      <c r="A2079" s="32" t="str">
        <f>IF(Weighting!$P$15&gt;0,B2079,"")</f>
        <v/>
      </c>
      <c r="B2079" t="e">
        <f>Weighting!$C$15</f>
        <v>#DIV/0!</v>
      </c>
      <c r="C2079" t="e">
        <f>Weighting!$F$15</f>
        <v>#NUM!</v>
      </c>
      <c r="D2079" t="e">
        <f>IF(C2079=1,'Data Transformation'!$G$3+0.5*'Data Transformation'!$W$25,IF(C2080=1,D2080-'Data Transformation'!$W$25,FALSE))</f>
        <v>#NUM!</v>
      </c>
      <c r="E2079">
        <f t="array" ref="E2079">IF(ISLOGICAL(D2079),"",FREQUENCY(IF('Data Transformation'!$B$425:$B$8425='Bin Analysis'!$B2067,'Data Transformation'!$G$425:$G$8425),D2079))</f>
        <v>2001</v>
      </c>
      <c r="F2079">
        <f t="shared" si="258"/>
        <v>0</v>
      </c>
      <c r="G2079">
        <f>Weighting!$H$15</f>
        <v>0</v>
      </c>
      <c r="H2079">
        <f t="array" ref="H2079">FREQUENCY(IF('Data Transformation'!$B$4:$B$8425=B2067,'Data Transformation'!$G$4:$G$8425),'Bin Analysis'!$B2079)</f>
        <v>2073</v>
      </c>
      <c r="I2079">
        <f t="shared" si="259"/>
        <v>0</v>
      </c>
      <c r="J2079">
        <f t="shared" si="260"/>
        <v>0</v>
      </c>
      <c r="K2079">
        <f>J2079*Weighting!$W$15</f>
        <v>0</v>
      </c>
      <c r="M2079" s="14"/>
    </row>
    <row r="2080" spans="1:25" x14ac:dyDescent="0.25">
      <c r="A2080" s="32" t="str">
        <f>IF(Weighting!$P$16&gt;0,B2080,"")</f>
        <v/>
      </c>
      <c r="B2080" t="e">
        <f>Weighting!$C$16</f>
        <v>#DIV/0!</v>
      </c>
      <c r="C2080" t="e">
        <f>Weighting!$F$16</f>
        <v>#NUM!</v>
      </c>
      <c r="D2080" t="e">
        <f>IF(C2080=1,'Data Transformation'!$G$3+0.5*'Data Transformation'!$W$25,IF(C2081=1,D2081-'Data Transformation'!$W$25,FALSE))</f>
        <v>#NUM!</v>
      </c>
      <c r="E2080">
        <f t="array" ref="E2080">IF(ISLOGICAL(D2080),"",FREQUENCY(IF('Data Transformation'!$B$425:$B$8425='Bin Analysis'!$B2067,'Data Transformation'!$G$425:$G$8425),D2080))</f>
        <v>2001</v>
      </c>
      <c r="F2080">
        <f t="shared" si="258"/>
        <v>0</v>
      </c>
      <c r="G2080">
        <f>Weighting!$H$16</f>
        <v>0</v>
      </c>
      <c r="H2080">
        <f t="array" ref="H2080">FREQUENCY(IF('Data Transformation'!$B$4:$B$8425=B2067,'Data Transformation'!$G$4:$G$8425),'Bin Analysis'!$B2080)</f>
        <v>2073</v>
      </c>
      <c r="I2080">
        <f t="shared" si="259"/>
        <v>0</v>
      </c>
      <c r="J2080">
        <f t="shared" si="260"/>
        <v>0</v>
      </c>
      <c r="K2080">
        <f>J2080*Weighting!$W$16</f>
        <v>0</v>
      </c>
      <c r="M2080" s="14"/>
    </row>
    <row r="2081" spans="1:25" x14ac:dyDescent="0.25">
      <c r="A2081" s="32" t="str">
        <f>IF(Weighting!$P$17&gt;0,B2081,"")</f>
        <v/>
      </c>
      <c r="B2081" t="e">
        <f>Weighting!$C$17</f>
        <v>#DIV/0!</v>
      </c>
      <c r="C2081" t="e">
        <f>Weighting!$F$17</f>
        <v>#NUM!</v>
      </c>
      <c r="D2081" t="e">
        <f>IF(C2081=1,'Data Transformation'!$G$3+0.5*'Data Transformation'!$W$25,IF(C2082=1,D2082-'Data Transformation'!$W$25,FALSE))</f>
        <v>#NUM!</v>
      </c>
      <c r="E2081">
        <f t="array" ref="E2081">IF(ISLOGICAL(D2081),"",FREQUENCY(IF('Data Transformation'!$B$425:$B$8425='Bin Analysis'!$B2067,'Data Transformation'!$G$425:$G$8425),D2081))</f>
        <v>2001</v>
      </c>
      <c r="F2081">
        <f t="shared" si="258"/>
        <v>0</v>
      </c>
      <c r="G2081">
        <f>Weighting!$H$17</f>
        <v>0</v>
      </c>
      <c r="H2081">
        <f t="array" ref="H2081">FREQUENCY(IF('Data Transformation'!$B$4:$B$8425=B2067,'Data Transformation'!$G$4:$G$8425),'Bin Analysis'!$B2081)</f>
        <v>2073</v>
      </c>
      <c r="I2081">
        <f t="shared" si="259"/>
        <v>0</v>
      </c>
      <c r="J2081">
        <f t="shared" si="260"/>
        <v>0</v>
      </c>
      <c r="K2081">
        <f>J2081*Weighting!$W$17</f>
        <v>0</v>
      </c>
      <c r="M2081" s="14"/>
    </row>
    <row r="2082" spans="1:25" x14ac:dyDescent="0.25">
      <c r="A2082" s="32" t="str">
        <f>IF(Weighting!$P$18&gt;0,B2082,"")</f>
        <v/>
      </c>
      <c r="B2082" t="e">
        <f>Weighting!$C$18</f>
        <v>#DIV/0!</v>
      </c>
      <c r="C2082" t="e">
        <f>Weighting!$F$18</f>
        <v>#NUM!</v>
      </c>
      <c r="D2082" t="e">
        <f>IF(C2082=1,'Data Transformation'!$G$3+0.5*'Data Transformation'!$W$25,IF(C2083=1,D2083-'Data Transformation'!$W$25,FALSE))</f>
        <v>#NUM!</v>
      </c>
      <c r="E2082">
        <f t="array" ref="E2082">IF(ISLOGICAL(D2082),"",FREQUENCY(IF('Data Transformation'!$B$425:$B$8425='Bin Analysis'!$B2067,'Data Transformation'!$G$425:$G$8425),D2082))</f>
        <v>2001</v>
      </c>
      <c r="F2082">
        <f t="shared" si="258"/>
        <v>0</v>
      </c>
      <c r="G2082">
        <f>Weighting!$H$18</f>
        <v>0</v>
      </c>
      <c r="H2082">
        <f t="array" ref="H2082">FREQUENCY(IF('Data Transformation'!$B$4:$B$8425=B2067,'Data Transformation'!$G$4:$G$8425),'Bin Analysis'!$B2082)</f>
        <v>2073</v>
      </c>
      <c r="I2082">
        <f t="shared" si="259"/>
        <v>0</v>
      </c>
      <c r="J2082">
        <f t="shared" si="260"/>
        <v>0</v>
      </c>
      <c r="K2082">
        <f>J2082*Weighting!$W$18</f>
        <v>0</v>
      </c>
      <c r="M2082" s="14"/>
    </row>
    <row r="2083" spans="1:25" x14ac:dyDescent="0.25">
      <c r="A2083" s="32" t="str">
        <f>IF(Weighting!$P$19&gt;0,B2083,"")</f>
        <v/>
      </c>
      <c r="B2083" t="e">
        <f>Weighting!$C$19</f>
        <v>#DIV/0!</v>
      </c>
      <c r="C2083" t="e">
        <f>Weighting!$F$19</f>
        <v>#NUM!</v>
      </c>
      <c r="D2083" t="e">
        <f>IF(C2083=1,'Data Transformation'!$G$3+0.5*'Data Transformation'!$W$25,IF(C2084=1,D2084-'Data Transformation'!$W$25,FALSE))</f>
        <v>#NUM!</v>
      </c>
      <c r="E2083">
        <f t="array" ref="E2083">IF(ISLOGICAL(D2083),"",FREQUENCY(IF('Data Transformation'!$B$425:$B$8425='Bin Analysis'!$B2067,'Data Transformation'!$G$425:$G$8425),D2083))</f>
        <v>2001</v>
      </c>
      <c r="F2083">
        <f t="shared" si="258"/>
        <v>0</v>
      </c>
      <c r="G2083">
        <f>Weighting!$H$19</f>
        <v>0</v>
      </c>
      <c r="H2083">
        <f t="array" ref="H2083">FREQUENCY(IF('Data Transformation'!$B$4:$B$8425=B2067,'Data Transformation'!$G$4:$G$8425),'Bin Analysis'!$B2083)</f>
        <v>2073</v>
      </c>
      <c r="I2083">
        <f t="shared" si="259"/>
        <v>0</v>
      </c>
      <c r="J2083">
        <f t="shared" si="260"/>
        <v>0</v>
      </c>
      <c r="K2083">
        <f>J2083*Weighting!$W$19</f>
        <v>0</v>
      </c>
      <c r="M2083" s="14"/>
    </row>
    <row r="2084" spans="1:25" x14ac:dyDescent="0.25">
      <c r="A2084" s="32" t="str">
        <f>IF(Weighting!$P$20&gt;0,B2084,"")</f>
        <v/>
      </c>
      <c r="B2084" t="e">
        <f>Weighting!$C$20</f>
        <v>#DIV/0!</v>
      </c>
      <c r="C2084" t="e">
        <f>Weighting!$F$20</f>
        <v>#NUM!</v>
      </c>
      <c r="D2084" t="e">
        <f>IF(C2084=1,'Data Transformation'!$G$3+0.5*'Data Transformation'!$W$25,IF(C2085=1,D2085-'Data Transformation'!$W$25,FALSE))</f>
        <v>#NUM!</v>
      </c>
      <c r="E2084">
        <f t="array" ref="E2084">IF(ISLOGICAL(D2084),"",FREQUENCY(IF('Data Transformation'!$B$425:$B$8425='Bin Analysis'!$B2067,'Data Transformation'!$G$425:$G$8425),D2084))</f>
        <v>2001</v>
      </c>
      <c r="F2084">
        <f t="shared" si="258"/>
        <v>0</v>
      </c>
      <c r="G2084">
        <f>Weighting!$H$20</f>
        <v>0</v>
      </c>
      <c r="H2084">
        <f t="array" ref="H2084">FREQUENCY(IF('Data Transformation'!$B$4:$B$8425=B2067,'Data Transformation'!$G$4:$G$8425),'Bin Analysis'!$B2084)</f>
        <v>2073</v>
      </c>
      <c r="I2084">
        <f t="shared" si="259"/>
        <v>0</v>
      </c>
      <c r="J2084">
        <f t="shared" si="260"/>
        <v>0</v>
      </c>
      <c r="K2084">
        <f>J2084*Weighting!$W$20</f>
        <v>0</v>
      </c>
      <c r="M2084" s="14"/>
    </row>
    <row r="2085" spans="1:25" x14ac:dyDescent="0.25">
      <c r="A2085" s="32" t="str">
        <f>IF(Weighting!$P$21&gt;0,B2085,"")</f>
        <v/>
      </c>
      <c r="B2085" t="e">
        <f>Weighting!$C$21</f>
        <v>#DIV/0!</v>
      </c>
      <c r="C2085" t="e">
        <f>Weighting!$F$21</f>
        <v>#NUM!</v>
      </c>
      <c r="D2085" t="e">
        <f>IF(C2085=1,'Data Transformation'!$G$3+0.5*'Data Transformation'!$W$25,IF(C2086=1,D2086-'Data Transformation'!$W$25,FALSE))</f>
        <v>#NUM!</v>
      </c>
      <c r="E2085">
        <f t="array" ref="E2085">IF(ISLOGICAL(D2085),"",FREQUENCY(IF('Data Transformation'!$B$425:$B$8425='Bin Analysis'!$B2067,'Data Transformation'!$G$425:$G$8425),D2085))</f>
        <v>2001</v>
      </c>
      <c r="F2085">
        <f t="shared" si="258"/>
        <v>0</v>
      </c>
      <c r="G2085">
        <f>Weighting!$H$21</f>
        <v>0</v>
      </c>
      <c r="H2085">
        <f t="array" ref="H2085">FREQUENCY(IF('Data Transformation'!$B$4:$B$8425=B2067,'Data Transformation'!$G$4:$G$8425),'Bin Analysis'!$B2085)</f>
        <v>2073</v>
      </c>
      <c r="I2085">
        <f t="shared" si="259"/>
        <v>0</v>
      </c>
      <c r="J2085">
        <f t="shared" si="260"/>
        <v>0</v>
      </c>
      <c r="K2085">
        <f>J2085*Weighting!$W$21</f>
        <v>0</v>
      </c>
      <c r="M2085" s="14"/>
    </row>
    <row r="2086" spans="1:25" x14ac:dyDescent="0.25">
      <c r="A2086" s="32" t="str">
        <f>IF(Weighting!$P$22&gt;0,B2086,"")</f>
        <v/>
      </c>
      <c r="B2086" t="e">
        <f>Weighting!$C$22</f>
        <v>#DIV/0!</v>
      </c>
      <c r="C2086" t="e">
        <f>Weighting!$F$22</f>
        <v>#NUM!</v>
      </c>
      <c r="D2086" t="e">
        <f>IF(C2086=1,'Data Transformation'!$G$3+0.5*'Data Transformation'!$W$25,IF(C2087=1,D2087-'Data Transformation'!$W$25,FALSE))</f>
        <v>#NUM!</v>
      </c>
      <c r="E2086">
        <f t="array" ref="E2086">IF(ISLOGICAL(D2086),"",FREQUENCY(IF('Data Transformation'!$B$425:$B$8425='Bin Analysis'!$B2067,'Data Transformation'!$G$425:$G$8425),D2086))</f>
        <v>2001</v>
      </c>
      <c r="F2086">
        <f t="shared" si="258"/>
        <v>0</v>
      </c>
      <c r="G2086">
        <f>Weighting!$H$22</f>
        <v>0</v>
      </c>
      <c r="H2086">
        <f t="array" ref="H2086">FREQUENCY(IF('Data Transformation'!$B$4:$B$8425=B2067,'Data Transformation'!$G$4:$G$8425),'Bin Analysis'!$B2086)</f>
        <v>2073</v>
      </c>
      <c r="I2086">
        <f t="shared" si="259"/>
        <v>0</v>
      </c>
      <c r="J2086">
        <f t="shared" si="260"/>
        <v>0</v>
      </c>
      <c r="K2086">
        <f>J2086*Weighting!$W$22</f>
        <v>0</v>
      </c>
      <c r="M2086" s="14"/>
    </row>
    <row r="2087" spans="1:25" x14ac:dyDescent="0.25">
      <c r="A2087" s="32" t="str">
        <f>IF(Weighting!$P$23&gt;0,B2087,"")</f>
        <v/>
      </c>
      <c r="B2087" t="e">
        <f>Weighting!$C$23</f>
        <v>#DIV/0!</v>
      </c>
      <c r="C2087" t="e">
        <f>Weighting!$F$23</f>
        <v>#NUM!</v>
      </c>
      <c r="D2087" t="e">
        <f>IF(C2087=1,'Data Transformation'!$G$3+0.5*'Data Transformation'!$W$25,IF(C2088=1,D2088-'Data Transformation'!$W$25,FALSE))</f>
        <v>#NUM!</v>
      </c>
      <c r="E2087">
        <f t="array" ref="E2087">IF(ISLOGICAL(D2087),"",FREQUENCY(IF('Data Transformation'!$B$425:$B$8425='Bin Analysis'!$B2067,'Data Transformation'!$G$425:$G$8425),D2087))</f>
        <v>2001</v>
      </c>
      <c r="F2087">
        <f t="shared" si="258"/>
        <v>0</v>
      </c>
      <c r="G2087">
        <f>Weighting!$H$23</f>
        <v>0</v>
      </c>
      <c r="H2087">
        <f t="array" ref="H2087">FREQUENCY(IF('Data Transformation'!$B$4:$B$8425=B2067,'Data Transformation'!$G$4:$G$8425),'Bin Analysis'!$B2087)</f>
        <v>2073</v>
      </c>
      <c r="I2087">
        <f t="shared" si="259"/>
        <v>0</v>
      </c>
      <c r="J2087">
        <f t="shared" si="260"/>
        <v>0</v>
      </c>
      <c r="K2087">
        <f>J2087*Weighting!$W$23</f>
        <v>0</v>
      </c>
      <c r="M2087" s="14"/>
    </row>
    <row r="2088" spans="1:25" x14ac:dyDescent="0.25">
      <c r="A2088" s="32" t="str">
        <f>IF(Weighting!$P$24&gt;0,B2088,"")</f>
        <v/>
      </c>
      <c r="B2088" t="e">
        <f>Weighting!$C$24</f>
        <v>#DIV/0!</v>
      </c>
      <c r="C2088" t="e">
        <f>Weighting!$F$24</f>
        <v>#NUM!</v>
      </c>
      <c r="D2088" t="e">
        <f>IF(C2088=1,'Data Transformation'!$G$3+0.5*'Data Transformation'!$W$25,IF(C2089=1,D2089-'Data Transformation'!$W$25,FALSE))</f>
        <v>#NUM!</v>
      </c>
      <c r="E2088">
        <f t="array" ref="E2088">IF(ISLOGICAL(D2088),"",FREQUENCY(IF('Data Transformation'!$B$425:$B$8425='Bin Analysis'!$B2067,'Data Transformation'!$G$425:$G$8425),D2088))</f>
        <v>2001</v>
      </c>
      <c r="F2088">
        <f t="shared" si="258"/>
        <v>0</v>
      </c>
      <c r="G2088">
        <f>Weighting!$H$24</f>
        <v>0</v>
      </c>
      <c r="H2088">
        <f t="array" ref="H2088">FREQUENCY(IF('Data Transformation'!$B$4:$B$8425=B2067,'Data Transformation'!$G$4:$G$8425),'Bin Analysis'!$B2088)</f>
        <v>2073</v>
      </c>
      <c r="I2088">
        <f t="shared" si="259"/>
        <v>0</v>
      </c>
      <c r="J2088">
        <f t="shared" si="260"/>
        <v>0</v>
      </c>
      <c r="K2088">
        <f>J2088*Weighting!$W$24</f>
        <v>0</v>
      </c>
      <c r="M2088" s="14"/>
    </row>
    <row r="2089" spans="1:25" x14ac:dyDescent="0.25">
      <c r="A2089" s="32" t="str">
        <f>IF(Weighting!$P$25&gt;0,B2089,"")</f>
        <v/>
      </c>
      <c r="B2089" t="e">
        <f>Weighting!$C$25</f>
        <v>#DIV/0!</v>
      </c>
      <c r="C2089" t="e">
        <f>Weighting!$F$25</f>
        <v>#NUM!</v>
      </c>
      <c r="D2089" t="e">
        <f>IF(C2089=1,'Data Transformation'!$G$3+0.5*'Data Transformation'!$W$25,IF(C2090=1,D2090-'Data Transformation'!$W$25,FALSE))</f>
        <v>#NUM!</v>
      </c>
      <c r="E2089">
        <f t="array" ref="E2089">IF(ISLOGICAL(D2089),"",FREQUENCY(IF('Data Transformation'!$B$425:$B$8425='Bin Analysis'!$B2067,'Data Transformation'!$G$425:$G$8425),D2089))</f>
        <v>2001</v>
      </c>
      <c r="F2089">
        <f t="shared" si="258"/>
        <v>0</v>
      </c>
      <c r="G2089">
        <f>Weighting!$H$25</f>
        <v>0</v>
      </c>
      <c r="H2089">
        <f t="array" ref="H2089">FREQUENCY(IF('Data Transformation'!$B$4:$B$8425=B2067,'Data Transformation'!$G$4:$G$8425),'Bin Analysis'!$B2089)</f>
        <v>2073</v>
      </c>
      <c r="I2089">
        <f t="shared" si="259"/>
        <v>0</v>
      </c>
      <c r="J2089">
        <f t="shared" si="260"/>
        <v>0</v>
      </c>
      <c r="K2089">
        <f>J2089*Weighting!$W$25</f>
        <v>0</v>
      </c>
      <c r="M2089" s="14"/>
    </row>
    <row r="2090" spans="1:25" x14ac:dyDescent="0.25">
      <c r="O2090"/>
      <c r="P2090"/>
      <c r="Q2090"/>
      <c r="R2090"/>
    </row>
    <row r="2091" spans="1:25" ht="23.25" x14ac:dyDescent="0.35">
      <c r="A2091" s="21" t="s">
        <v>0</v>
      </c>
      <c r="B2091" s="21" t="str">
        <f>IFERROR(VLOOKUP(C2091,'Data Transformation'!$L$6:$M$426,2,FALSE),"")</f>
        <v/>
      </c>
      <c r="C2091" s="21">
        <f>C2067+1</f>
        <v>87</v>
      </c>
      <c r="D2091" s="21"/>
      <c r="E2091" s="21"/>
      <c r="F2091" s="21"/>
      <c r="G2091" s="21"/>
      <c r="H2091" s="22"/>
      <c r="I2091" s="22"/>
      <c r="J2091" s="22"/>
      <c r="K2091" s="21"/>
      <c r="L2091" s="21" t="str">
        <f>B2091</f>
        <v/>
      </c>
      <c r="M2091" s="23" t="e">
        <f>INDEX('Data Transformation'!$O$4:$O$424,MATCH($B2091,'Data Transformation'!$M$4:$M$424,0),MATCH($M$2,'Data Transformation'!$O$3,0))</f>
        <v>#N/A</v>
      </c>
      <c r="N2091" s="27" t="e">
        <f>IF('Input and Summary Results'!$J$16="minimum",'Bin Analysis'!X2092/(M2091-1),'Bin Analysis'!Y2091/('Bin Analysis'!M2091-1))</f>
        <v>#N/A</v>
      </c>
      <c r="O2091" s="27" t="e">
        <f>IF(M2091=FALSE,NA(),(VLOOKUP(1,C2094:K2113,4,FALSE))/(M2091-1))</f>
        <v>#N/A</v>
      </c>
      <c r="P2091" s="27" t="e">
        <f>IF(M2091=FALSE,NA(),SUM(J2094:J2113)/Weighting!$S$5)</f>
        <v>#N/A</v>
      </c>
      <c r="Q2091" s="27" t="e">
        <f>IF(M2091=FALSE,NA(),SUM(K2094:K2113)/Weighting!$S$6)</f>
        <v>#N/A</v>
      </c>
      <c r="R2091" s="27" t="e">
        <f>IF(M2091=FALSE,NA(),(VLOOKUP(1,G2094:K2113,3,FALSE))/(M2091-1))</f>
        <v>#N/A</v>
      </c>
      <c r="S2091" s="22" t="e">
        <f>IF(M2091=FALSE,NA(),IF(SUM(J2094:J2113)=2,"yes","no"))</f>
        <v>#N/A</v>
      </c>
      <c r="X2091" s="2" cm="2">
        <f t="array" ref="X2091:X2092">FREQUENCY(IF('Data Transformation'!$B$425:$B$6424='Bin Analysis'!L2091,'Data Transformation'!$G$425:$G$6424),'Data Transformation'!$U$11)</f>
        <v>0</v>
      </c>
      <c r="Y2091" s="2" cm="2">
        <f t="array" ref="Y2091:Y2092">FREQUENCY(IF('Data Transformation'!$B$425:$B$6424='Bin Analysis'!L2091,'Data Transformation'!$G$425:$G$6424),'Data Transformation'!$U$12)</f>
        <v>0</v>
      </c>
    </row>
    <row r="2092" spans="1:25" x14ac:dyDescent="0.25">
      <c r="A2092" s="14" t="s">
        <v>67</v>
      </c>
      <c r="B2092" t="s">
        <v>47</v>
      </c>
      <c r="C2092" t="s">
        <v>5</v>
      </c>
      <c r="D2092" t="s">
        <v>98</v>
      </c>
      <c r="E2092" t="s">
        <v>99</v>
      </c>
      <c r="F2092" t="s">
        <v>100</v>
      </c>
      <c r="G2092" t="s">
        <v>69</v>
      </c>
      <c r="H2092" t="s">
        <v>31</v>
      </c>
      <c r="I2092" t="s">
        <v>32</v>
      </c>
      <c r="J2092" t="s">
        <v>46</v>
      </c>
      <c r="K2092" s="14" t="s">
        <v>45</v>
      </c>
      <c r="M2092" s="14"/>
      <c r="X2092" s="2">
        <v>0</v>
      </c>
      <c r="Y2092" s="2">
        <v>0</v>
      </c>
    </row>
    <row r="2093" spans="1:25" x14ac:dyDescent="0.25">
      <c r="A2093" s="32"/>
      <c r="D2093" t="e">
        <f>IF(C2093=1,'Data Transformation'!$G$3+0.5*'Data Transformation'!$W$25,IF(C2094=1,D2094-'Data Transformation'!$W$25,FALSE))</f>
        <v>#NUM!</v>
      </c>
      <c r="E2093">
        <f t="array" ref="E2093">IF(ISLOGICAL(D2093),"",FREQUENCY(IF('Data Transformation'!$B$425:$B$8425='Bin Analysis'!$B2091,'Data Transformation'!$G$425:$G$8425),D2093))</f>
        <v>2001</v>
      </c>
      <c r="F2093" t="e">
        <f>IF(ISLOGICAL(D2093),"",E2093-E2092)</f>
        <v>#VALUE!</v>
      </c>
      <c r="M2093" s="14"/>
    </row>
    <row r="2094" spans="1:25" x14ac:dyDescent="0.25">
      <c r="A2094" s="32" t="e">
        <f>IF(Weighting!$P$6&gt;0,B2094,"")</f>
        <v>#NUM!</v>
      </c>
      <c r="B2094" t="e">
        <f>Weighting!$C$6</f>
        <v>#DIV/0!</v>
      </c>
      <c r="C2094" t="e">
        <f>Weighting!$F$6</f>
        <v>#NUM!</v>
      </c>
      <c r="D2094" t="e">
        <f>IF(C2094=1,'Data Transformation'!$G$3+0.5*'Data Transformation'!$W$25,IF(C2095=1,D2095-'Data Transformation'!$W$25,FALSE))</f>
        <v>#NUM!</v>
      </c>
      <c r="E2094">
        <f t="array" ref="E2094">IF(ISLOGICAL(D2094),"",FREQUENCY(IF('Data Transformation'!$B$425:$B$8425='Bin Analysis'!$B2091,'Data Transformation'!$G$425:$G$8425),D2094))</f>
        <v>2001</v>
      </c>
      <c r="F2094">
        <f>IF(ISLOGICAL(D2094),"",E2094-E2093)</f>
        <v>0</v>
      </c>
      <c r="G2094">
        <f>Weighting!$H$6</f>
        <v>1</v>
      </c>
      <c r="H2094">
        <f t="array" ref="H2094">FREQUENCY(IF('Data Transformation'!$B$4:$B$8425=B2091,'Data Transformation'!$G$4:$G$8425),'Bin Analysis'!$B2094)</f>
        <v>2073</v>
      </c>
      <c r="I2094">
        <f>H2094-H2093</f>
        <v>2073</v>
      </c>
      <c r="J2094">
        <f>IF(I2094=0,0,1)</f>
        <v>1</v>
      </c>
      <c r="K2094" t="e">
        <f>J2094*Weighting!$W$6</f>
        <v>#NUM!</v>
      </c>
      <c r="M2094" s="14"/>
    </row>
    <row r="2095" spans="1:25" x14ac:dyDescent="0.25">
      <c r="A2095" s="32" t="str">
        <f>IF(Weighting!$P$7&gt;0,B2095,"")</f>
        <v/>
      </c>
      <c r="B2095" t="e">
        <f>Weighting!$C$7</f>
        <v>#DIV/0!</v>
      </c>
      <c r="C2095" t="e">
        <f>Weighting!$F$7</f>
        <v>#NUM!</v>
      </c>
      <c r="D2095" t="e">
        <f>IF(C2095=1,'Data Transformation'!$G$3+0.5*'Data Transformation'!$W$25,IF(C2096=1,D2096-'Data Transformation'!$W$25,FALSE))</f>
        <v>#NUM!</v>
      </c>
      <c r="E2095">
        <f t="array" ref="E2095">IF(ISLOGICAL(D2095),"",FREQUENCY(IF('Data Transformation'!$B$425:$B$8425='Bin Analysis'!$B2091,'Data Transformation'!$G$425:$G$8425),D2095))</f>
        <v>2001</v>
      </c>
      <c r="F2095">
        <f t="shared" ref="F2095:F2113" si="261">IF(ISLOGICAL(D2095),"",E2095-E2094)</f>
        <v>0</v>
      </c>
      <c r="G2095">
        <f>Weighting!$H$7</f>
        <v>0</v>
      </c>
      <c r="H2095">
        <f t="array" ref="H2095">FREQUENCY(IF('Data Transformation'!$B$4:$B$8425=B2091,'Data Transformation'!$G$4:$G$8425),'Bin Analysis'!$B2095)</f>
        <v>2073</v>
      </c>
      <c r="I2095">
        <f t="shared" ref="I2095:I2113" si="262">H2095-H2094</f>
        <v>0</v>
      </c>
      <c r="J2095">
        <f>IF(I2095=0,0,1)</f>
        <v>0</v>
      </c>
      <c r="K2095">
        <f>J2095*Weighting!$W$7</f>
        <v>0</v>
      </c>
      <c r="M2095" s="14"/>
    </row>
    <row r="2096" spans="1:25" x14ac:dyDescent="0.25">
      <c r="A2096" s="32" t="str">
        <f>IF(Weighting!$P$8&gt;0,B2096,"")</f>
        <v/>
      </c>
      <c r="B2096" t="e">
        <f>Weighting!$C$8</f>
        <v>#DIV/0!</v>
      </c>
      <c r="C2096" t="e">
        <f>Weighting!$F$8</f>
        <v>#NUM!</v>
      </c>
      <c r="D2096" t="e">
        <f>IF(C2096=1,'Data Transformation'!$G$3+0.5*'Data Transformation'!$W$25,IF(C2097=1,D2097-'Data Transformation'!$W$25,FALSE))</f>
        <v>#NUM!</v>
      </c>
      <c r="E2096">
        <f t="array" ref="E2096">IF(ISLOGICAL(D2096),"",FREQUENCY(IF('Data Transformation'!$B$425:$B$8425='Bin Analysis'!$B2091,'Data Transformation'!$G$425:$G$8425),D2096))</f>
        <v>2001</v>
      </c>
      <c r="F2096">
        <f t="shared" si="261"/>
        <v>0</v>
      </c>
      <c r="G2096">
        <f>Weighting!$H$8</f>
        <v>0</v>
      </c>
      <c r="H2096">
        <f t="array" ref="H2096">FREQUENCY(IF('Data Transformation'!$B$4:$B$8425=B2091,'Data Transformation'!$G$4:$G$8425),'Bin Analysis'!$B2096)</f>
        <v>2073</v>
      </c>
      <c r="I2096">
        <f t="shared" si="262"/>
        <v>0</v>
      </c>
      <c r="J2096">
        <f t="shared" ref="J2096:J2113" si="263">IF(I2096=0,0,1)</f>
        <v>0</v>
      </c>
      <c r="K2096">
        <f>J2096*Weighting!$W$8</f>
        <v>0</v>
      </c>
      <c r="M2096" s="14"/>
    </row>
    <row r="2097" spans="1:13" x14ac:dyDescent="0.25">
      <c r="A2097" s="32" t="str">
        <f>IF(Weighting!$P$9&gt;0,B2097,"")</f>
        <v/>
      </c>
      <c r="B2097" s="50" t="e">
        <f>Weighting!$C$9</f>
        <v>#DIV/0!</v>
      </c>
      <c r="C2097" t="e">
        <f>Weighting!$F$9</f>
        <v>#NUM!</v>
      </c>
      <c r="D2097" t="e">
        <f>IF(C2097=1,'Data Transformation'!$G$3+0.5*'Data Transformation'!$W$25,IF(C2098=1,D2098-'Data Transformation'!$W$25,FALSE))</f>
        <v>#NUM!</v>
      </c>
      <c r="E2097">
        <f t="array" ref="E2097">IF(ISLOGICAL(D2097),"",FREQUENCY(IF('Data Transformation'!$B$425:$B$8425='Bin Analysis'!$B2091,'Data Transformation'!$G$425:$G$8425),D2097))</f>
        <v>2001</v>
      </c>
      <c r="F2097">
        <f t="shared" si="261"/>
        <v>0</v>
      </c>
      <c r="G2097">
        <f>Weighting!$H$9</f>
        <v>0</v>
      </c>
      <c r="H2097">
        <f t="array" ref="H2097">FREQUENCY(IF('Data Transformation'!$B$4:$B$8425=B2091,'Data Transformation'!$G$4:$G$8425),'Bin Analysis'!$B2097)</f>
        <v>2073</v>
      </c>
      <c r="I2097">
        <f t="shared" si="262"/>
        <v>0</v>
      </c>
      <c r="J2097">
        <f t="shared" si="263"/>
        <v>0</v>
      </c>
      <c r="K2097">
        <f>J2097*Weighting!$W$9</f>
        <v>0</v>
      </c>
      <c r="M2097" s="14"/>
    </row>
    <row r="2098" spans="1:13" x14ac:dyDescent="0.25">
      <c r="A2098" s="32" t="str">
        <f>IF(Weighting!$P$10&gt;0,B2098,"")</f>
        <v/>
      </c>
      <c r="B2098" t="e">
        <f>Weighting!$C$10</f>
        <v>#DIV/0!</v>
      </c>
      <c r="C2098" t="e">
        <f>Weighting!$F$10</f>
        <v>#NUM!</v>
      </c>
      <c r="D2098" t="e">
        <f>IF(C2098=1,'Data Transformation'!$G$3+0.5*'Data Transformation'!$W$25,IF(C2099=1,D2099-'Data Transformation'!$W$25,FALSE))</f>
        <v>#NUM!</v>
      </c>
      <c r="E2098">
        <f t="array" ref="E2098">IF(ISLOGICAL(D2098),"",FREQUENCY(IF('Data Transformation'!$B$425:$B$8425='Bin Analysis'!$B2091,'Data Transformation'!$G$425:$G$8425),D2098))</f>
        <v>2001</v>
      </c>
      <c r="F2098">
        <f t="shared" si="261"/>
        <v>0</v>
      </c>
      <c r="G2098">
        <f>Weighting!$H$10</f>
        <v>0</v>
      </c>
      <c r="H2098">
        <f t="array" ref="H2098">FREQUENCY(IF('Data Transformation'!$B$4:$B$8425=B2091,'Data Transformation'!$G$4:$G$8425),'Bin Analysis'!$B2098)</f>
        <v>2073</v>
      </c>
      <c r="I2098">
        <f t="shared" si="262"/>
        <v>0</v>
      </c>
      <c r="J2098">
        <f t="shared" si="263"/>
        <v>0</v>
      </c>
      <c r="K2098">
        <f>J2098*Weighting!$W$10</f>
        <v>0</v>
      </c>
      <c r="M2098" s="14"/>
    </row>
    <row r="2099" spans="1:13" x14ac:dyDescent="0.25">
      <c r="A2099" s="32" t="str">
        <f>IF(Weighting!$P$11&gt;0,B2099,"")</f>
        <v/>
      </c>
      <c r="B2099" t="e">
        <f>Weighting!$C$11</f>
        <v>#DIV/0!</v>
      </c>
      <c r="C2099" t="e">
        <f>Weighting!$F$11</f>
        <v>#NUM!</v>
      </c>
      <c r="D2099" t="e">
        <f>IF(C2099=1,'Data Transformation'!$G$3+0.5*'Data Transformation'!$W$25,IF(C2100=1,D2100-'Data Transformation'!$W$25,FALSE))</f>
        <v>#NUM!</v>
      </c>
      <c r="E2099">
        <f t="array" ref="E2099">IF(ISLOGICAL(D2099),"",FREQUENCY(IF('Data Transformation'!$B$425:$B$8425='Bin Analysis'!$B2091,'Data Transformation'!$G$425:$G$8425),D2099))</f>
        <v>2001</v>
      </c>
      <c r="F2099">
        <f t="shared" si="261"/>
        <v>0</v>
      </c>
      <c r="G2099">
        <f>Weighting!$H$11</f>
        <v>0</v>
      </c>
      <c r="H2099">
        <f t="array" ref="H2099">FREQUENCY(IF('Data Transformation'!$B$4:$B$8425=B2091,'Data Transformation'!$G$4:$G$8425),'Bin Analysis'!$B2099)</f>
        <v>2073</v>
      </c>
      <c r="I2099">
        <f t="shared" si="262"/>
        <v>0</v>
      </c>
      <c r="J2099">
        <f t="shared" si="263"/>
        <v>0</v>
      </c>
      <c r="K2099">
        <f>J2099*Weighting!$W$11</f>
        <v>0</v>
      </c>
      <c r="M2099" s="14"/>
    </row>
    <row r="2100" spans="1:13" x14ac:dyDescent="0.25">
      <c r="A2100" s="32" t="str">
        <f>IF(Weighting!$P$12&gt;0,B2100,"")</f>
        <v/>
      </c>
      <c r="B2100" t="e">
        <f>Weighting!$C$12</f>
        <v>#DIV/0!</v>
      </c>
      <c r="C2100" t="e">
        <f>Weighting!$F$12</f>
        <v>#NUM!</v>
      </c>
      <c r="D2100" t="e">
        <f>IF(C2100=1,'Data Transformation'!$G$3+0.5*'Data Transformation'!$W$25,IF(C2101=1,D2101-'Data Transformation'!$W$25,FALSE))</f>
        <v>#NUM!</v>
      </c>
      <c r="E2100">
        <f t="array" ref="E2100">IF(ISLOGICAL(D2100),"",FREQUENCY(IF('Data Transformation'!$B$425:$B$8425='Bin Analysis'!$B2091,'Data Transformation'!$G$425:$G$8425),D2100))</f>
        <v>2001</v>
      </c>
      <c r="F2100">
        <f t="shared" si="261"/>
        <v>0</v>
      </c>
      <c r="G2100">
        <f>Weighting!$H$12</f>
        <v>0</v>
      </c>
      <c r="H2100">
        <f t="array" ref="H2100">FREQUENCY(IF('Data Transformation'!$B$4:$B$8425=B2091,'Data Transformation'!$G$4:$G$8425),'Bin Analysis'!$B2100)</f>
        <v>2073</v>
      </c>
      <c r="I2100">
        <f t="shared" si="262"/>
        <v>0</v>
      </c>
      <c r="J2100">
        <f t="shared" si="263"/>
        <v>0</v>
      </c>
      <c r="K2100">
        <f>J2100*Weighting!$W$12</f>
        <v>0</v>
      </c>
      <c r="M2100" s="14"/>
    </row>
    <row r="2101" spans="1:13" x14ac:dyDescent="0.25">
      <c r="A2101" s="32" t="str">
        <f>IF(Weighting!$P$13&gt;0,B2101,"")</f>
        <v/>
      </c>
      <c r="B2101" t="e">
        <f>Weighting!$C$13</f>
        <v>#DIV/0!</v>
      </c>
      <c r="C2101" t="e">
        <f>Weighting!$F$13</f>
        <v>#NUM!</v>
      </c>
      <c r="D2101" t="e">
        <f>IF(C2101=1,'Data Transformation'!$G$3+0.5*'Data Transformation'!$W$25,IF(C2102=1,D2102-'Data Transformation'!$W$25,FALSE))</f>
        <v>#NUM!</v>
      </c>
      <c r="E2101">
        <f t="array" ref="E2101">IF(ISLOGICAL(D2101),"",FREQUENCY(IF('Data Transformation'!$B$425:$B$8425='Bin Analysis'!$B2091,'Data Transformation'!$G$425:$G$8425),D2101))</f>
        <v>2001</v>
      </c>
      <c r="F2101">
        <f t="shared" si="261"/>
        <v>0</v>
      </c>
      <c r="G2101">
        <f>Weighting!$H$13</f>
        <v>0</v>
      </c>
      <c r="H2101">
        <f t="array" ref="H2101">FREQUENCY(IF('Data Transformation'!$B$4:$B$8425=B2091,'Data Transformation'!$G$4:$G$8425),'Bin Analysis'!$B2101)</f>
        <v>2073</v>
      </c>
      <c r="I2101">
        <f t="shared" si="262"/>
        <v>0</v>
      </c>
      <c r="J2101">
        <f t="shared" si="263"/>
        <v>0</v>
      </c>
      <c r="K2101">
        <f>J2101*Weighting!$W$13</f>
        <v>0</v>
      </c>
      <c r="M2101" s="14"/>
    </row>
    <row r="2102" spans="1:13" x14ac:dyDescent="0.25">
      <c r="A2102" s="32" t="str">
        <f>IF(Weighting!$P$14&gt;0,B2102,"")</f>
        <v/>
      </c>
      <c r="B2102" t="e">
        <f>Weighting!$C$14</f>
        <v>#DIV/0!</v>
      </c>
      <c r="C2102" t="e">
        <f>Weighting!$F$14</f>
        <v>#NUM!</v>
      </c>
      <c r="D2102" t="e">
        <f>IF(C2102=1,'Data Transformation'!$G$3+0.5*'Data Transformation'!$W$25,IF(C2103=1,D2103-'Data Transformation'!$W$25,FALSE))</f>
        <v>#NUM!</v>
      </c>
      <c r="E2102">
        <f t="array" ref="E2102">IF(ISLOGICAL(D2102),"",FREQUENCY(IF('Data Transformation'!$B$425:$B$8425='Bin Analysis'!$B2091,'Data Transformation'!$G$425:$G$8425),D2102))</f>
        <v>2001</v>
      </c>
      <c r="F2102">
        <f t="shared" si="261"/>
        <v>0</v>
      </c>
      <c r="G2102">
        <f>Weighting!$H$14</f>
        <v>0</v>
      </c>
      <c r="H2102">
        <f t="array" ref="H2102">FREQUENCY(IF('Data Transformation'!$B$4:$B$8425=B2091,'Data Transformation'!$G$4:$G$8425),'Bin Analysis'!$B2102)</f>
        <v>2073</v>
      </c>
      <c r="I2102">
        <f t="shared" si="262"/>
        <v>0</v>
      </c>
      <c r="J2102">
        <f t="shared" si="263"/>
        <v>0</v>
      </c>
      <c r="K2102">
        <f>J2102*Weighting!$W$14</f>
        <v>0</v>
      </c>
      <c r="M2102" s="14"/>
    </row>
    <row r="2103" spans="1:13" x14ac:dyDescent="0.25">
      <c r="A2103" s="32" t="str">
        <f>IF(Weighting!$P$15&gt;0,B2103,"")</f>
        <v/>
      </c>
      <c r="B2103" t="e">
        <f>Weighting!$C$15</f>
        <v>#DIV/0!</v>
      </c>
      <c r="C2103" t="e">
        <f>Weighting!$F$15</f>
        <v>#NUM!</v>
      </c>
      <c r="D2103" t="e">
        <f>IF(C2103=1,'Data Transformation'!$G$3+0.5*'Data Transformation'!$W$25,IF(C2104=1,D2104-'Data Transformation'!$W$25,FALSE))</f>
        <v>#NUM!</v>
      </c>
      <c r="E2103">
        <f t="array" ref="E2103">IF(ISLOGICAL(D2103),"",FREQUENCY(IF('Data Transformation'!$B$425:$B$8425='Bin Analysis'!$B2091,'Data Transformation'!$G$425:$G$8425),D2103))</f>
        <v>2001</v>
      </c>
      <c r="F2103">
        <f t="shared" si="261"/>
        <v>0</v>
      </c>
      <c r="G2103">
        <f>Weighting!$H$15</f>
        <v>0</v>
      </c>
      <c r="H2103">
        <f t="array" ref="H2103">FREQUENCY(IF('Data Transformation'!$B$4:$B$8425=B2091,'Data Transformation'!$G$4:$G$8425),'Bin Analysis'!$B2103)</f>
        <v>2073</v>
      </c>
      <c r="I2103">
        <f t="shared" si="262"/>
        <v>0</v>
      </c>
      <c r="J2103">
        <f t="shared" si="263"/>
        <v>0</v>
      </c>
      <c r="K2103">
        <f>J2103*Weighting!$W$15</f>
        <v>0</v>
      </c>
      <c r="M2103" s="14"/>
    </row>
    <row r="2104" spans="1:13" x14ac:dyDescent="0.25">
      <c r="A2104" s="32" t="str">
        <f>IF(Weighting!$P$16&gt;0,B2104,"")</f>
        <v/>
      </c>
      <c r="B2104" t="e">
        <f>Weighting!$C$16</f>
        <v>#DIV/0!</v>
      </c>
      <c r="C2104" t="e">
        <f>Weighting!$F$16</f>
        <v>#NUM!</v>
      </c>
      <c r="D2104" t="e">
        <f>IF(C2104=1,'Data Transformation'!$G$3+0.5*'Data Transformation'!$W$25,IF(C2105=1,D2105-'Data Transformation'!$W$25,FALSE))</f>
        <v>#NUM!</v>
      </c>
      <c r="E2104">
        <f t="array" ref="E2104">IF(ISLOGICAL(D2104),"",FREQUENCY(IF('Data Transformation'!$B$425:$B$8425='Bin Analysis'!$B2091,'Data Transformation'!$G$425:$G$8425),D2104))</f>
        <v>2001</v>
      </c>
      <c r="F2104">
        <f t="shared" si="261"/>
        <v>0</v>
      </c>
      <c r="G2104">
        <f>Weighting!$H$16</f>
        <v>0</v>
      </c>
      <c r="H2104">
        <f t="array" ref="H2104">FREQUENCY(IF('Data Transformation'!$B$4:$B$8425=B2091,'Data Transformation'!$G$4:$G$8425),'Bin Analysis'!$B2104)</f>
        <v>2073</v>
      </c>
      <c r="I2104">
        <f t="shared" si="262"/>
        <v>0</v>
      </c>
      <c r="J2104">
        <f t="shared" si="263"/>
        <v>0</v>
      </c>
      <c r="K2104">
        <f>J2104*Weighting!$W$16</f>
        <v>0</v>
      </c>
      <c r="M2104" s="14"/>
    </row>
    <row r="2105" spans="1:13" x14ac:dyDescent="0.25">
      <c r="A2105" s="32" t="str">
        <f>IF(Weighting!$P$17&gt;0,B2105,"")</f>
        <v/>
      </c>
      <c r="B2105" t="e">
        <f>Weighting!$C$17</f>
        <v>#DIV/0!</v>
      </c>
      <c r="C2105" t="e">
        <f>Weighting!$F$17</f>
        <v>#NUM!</v>
      </c>
      <c r="D2105" t="e">
        <f>IF(C2105=1,'Data Transformation'!$G$3+0.5*'Data Transformation'!$W$25,IF(C2106=1,D2106-'Data Transformation'!$W$25,FALSE))</f>
        <v>#NUM!</v>
      </c>
      <c r="E2105">
        <f t="array" ref="E2105">IF(ISLOGICAL(D2105),"",FREQUENCY(IF('Data Transformation'!$B$425:$B$8425='Bin Analysis'!$B2091,'Data Transformation'!$G$425:$G$8425),D2105))</f>
        <v>2001</v>
      </c>
      <c r="F2105">
        <f t="shared" si="261"/>
        <v>0</v>
      </c>
      <c r="G2105">
        <f>Weighting!$H$17</f>
        <v>0</v>
      </c>
      <c r="H2105">
        <f t="array" ref="H2105">FREQUENCY(IF('Data Transformation'!$B$4:$B$8425=B2091,'Data Transformation'!$G$4:$G$8425),'Bin Analysis'!$B2105)</f>
        <v>2073</v>
      </c>
      <c r="I2105">
        <f t="shared" si="262"/>
        <v>0</v>
      </c>
      <c r="J2105">
        <f t="shared" si="263"/>
        <v>0</v>
      </c>
      <c r="K2105">
        <f>J2105*Weighting!$W$17</f>
        <v>0</v>
      </c>
      <c r="M2105" s="14"/>
    </row>
    <row r="2106" spans="1:13" x14ac:dyDescent="0.25">
      <c r="A2106" s="32" t="str">
        <f>IF(Weighting!$P$18&gt;0,B2106,"")</f>
        <v/>
      </c>
      <c r="B2106" t="e">
        <f>Weighting!$C$18</f>
        <v>#DIV/0!</v>
      </c>
      <c r="C2106" t="e">
        <f>Weighting!$F$18</f>
        <v>#NUM!</v>
      </c>
      <c r="D2106" t="e">
        <f>IF(C2106=1,'Data Transformation'!$G$3+0.5*'Data Transformation'!$W$25,IF(C2107=1,D2107-'Data Transformation'!$W$25,FALSE))</f>
        <v>#NUM!</v>
      </c>
      <c r="E2106">
        <f t="array" ref="E2106">IF(ISLOGICAL(D2106),"",FREQUENCY(IF('Data Transformation'!$B$425:$B$8425='Bin Analysis'!$B2091,'Data Transformation'!$G$425:$G$8425),D2106))</f>
        <v>2001</v>
      </c>
      <c r="F2106">
        <f t="shared" si="261"/>
        <v>0</v>
      </c>
      <c r="G2106">
        <f>Weighting!$H$18</f>
        <v>0</v>
      </c>
      <c r="H2106">
        <f t="array" ref="H2106">FREQUENCY(IF('Data Transformation'!$B$4:$B$8425=B2091,'Data Transformation'!$G$4:$G$8425),'Bin Analysis'!$B2106)</f>
        <v>2073</v>
      </c>
      <c r="I2106">
        <f t="shared" si="262"/>
        <v>0</v>
      </c>
      <c r="J2106">
        <f t="shared" si="263"/>
        <v>0</v>
      </c>
      <c r="K2106">
        <f>J2106*Weighting!$W$18</f>
        <v>0</v>
      </c>
      <c r="M2106" s="14"/>
    </row>
    <row r="2107" spans="1:13" x14ac:dyDescent="0.25">
      <c r="A2107" s="32" t="str">
        <f>IF(Weighting!$P$19&gt;0,B2107,"")</f>
        <v/>
      </c>
      <c r="B2107" t="e">
        <f>Weighting!$C$19</f>
        <v>#DIV/0!</v>
      </c>
      <c r="C2107" t="e">
        <f>Weighting!$F$19</f>
        <v>#NUM!</v>
      </c>
      <c r="D2107" t="e">
        <f>IF(C2107=1,'Data Transformation'!$G$3+0.5*'Data Transformation'!$W$25,IF(C2108=1,D2108-'Data Transformation'!$W$25,FALSE))</f>
        <v>#NUM!</v>
      </c>
      <c r="E2107">
        <f t="array" ref="E2107">IF(ISLOGICAL(D2107),"",FREQUENCY(IF('Data Transformation'!$B$425:$B$8425='Bin Analysis'!$B2091,'Data Transformation'!$G$425:$G$8425),D2107))</f>
        <v>2001</v>
      </c>
      <c r="F2107">
        <f t="shared" si="261"/>
        <v>0</v>
      </c>
      <c r="G2107">
        <f>Weighting!$H$19</f>
        <v>0</v>
      </c>
      <c r="H2107">
        <f t="array" ref="H2107">FREQUENCY(IF('Data Transformation'!$B$4:$B$8425=B2091,'Data Transformation'!$G$4:$G$8425),'Bin Analysis'!$B2107)</f>
        <v>2073</v>
      </c>
      <c r="I2107">
        <f t="shared" si="262"/>
        <v>0</v>
      </c>
      <c r="J2107">
        <f t="shared" si="263"/>
        <v>0</v>
      </c>
      <c r="K2107">
        <f>J2107*Weighting!$W$19</f>
        <v>0</v>
      </c>
      <c r="M2107" s="14"/>
    </row>
    <row r="2108" spans="1:13" x14ac:dyDescent="0.25">
      <c r="A2108" s="32" t="str">
        <f>IF(Weighting!$P$20&gt;0,B2108,"")</f>
        <v/>
      </c>
      <c r="B2108" t="e">
        <f>Weighting!$C$20</f>
        <v>#DIV/0!</v>
      </c>
      <c r="C2108" t="e">
        <f>Weighting!$F$20</f>
        <v>#NUM!</v>
      </c>
      <c r="D2108" t="e">
        <f>IF(C2108=1,'Data Transformation'!$G$3+0.5*'Data Transformation'!$W$25,IF(C2109=1,D2109-'Data Transformation'!$W$25,FALSE))</f>
        <v>#NUM!</v>
      </c>
      <c r="E2108">
        <f t="array" ref="E2108">IF(ISLOGICAL(D2108),"",FREQUENCY(IF('Data Transformation'!$B$425:$B$8425='Bin Analysis'!$B2091,'Data Transformation'!$G$425:$G$8425),D2108))</f>
        <v>2001</v>
      </c>
      <c r="F2108">
        <f t="shared" si="261"/>
        <v>0</v>
      </c>
      <c r="G2108">
        <f>Weighting!$H$20</f>
        <v>0</v>
      </c>
      <c r="H2108">
        <f t="array" ref="H2108">FREQUENCY(IF('Data Transformation'!$B$4:$B$8425=B2091,'Data Transformation'!$G$4:$G$8425),'Bin Analysis'!$B2108)</f>
        <v>2073</v>
      </c>
      <c r="I2108">
        <f t="shared" si="262"/>
        <v>0</v>
      </c>
      <c r="J2108">
        <f t="shared" si="263"/>
        <v>0</v>
      </c>
      <c r="K2108">
        <f>J2108*Weighting!$W$20</f>
        <v>0</v>
      </c>
      <c r="M2108" s="14"/>
    </row>
    <row r="2109" spans="1:13" x14ac:dyDescent="0.25">
      <c r="A2109" s="32" t="str">
        <f>IF(Weighting!$P$21&gt;0,B2109,"")</f>
        <v/>
      </c>
      <c r="B2109" t="e">
        <f>Weighting!$C$21</f>
        <v>#DIV/0!</v>
      </c>
      <c r="C2109" t="e">
        <f>Weighting!$F$21</f>
        <v>#NUM!</v>
      </c>
      <c r="D2109" t="e">
        <f>IF(C2109=1,'Data Transformation'!$G$3+0.5*'Data Transformation'!$W$25,IF(C2110=1,D2110-'Data Transformation'!$W$25,FALSE))</f>
        <v>#NUM!</v>
      </c>
      <c r="E2109">
        <f t="array" ref="E2109">IF(ISLOGICAL(D2109),"",FREQUENCY(IF('Data Transformation'!$B$425:$B$8425='Bin Analysis'!$B2091,'Data Transformation'!$G$425:$G$8425),D2109))</f>
        <v>2001</v>
      </c>
      <c r="F2109">
        <f t="shared" si="261"/>
        <v>0</v>
      </c>
      <c r="G2109">
        <f>Weighting!$H$21</f>
        <v>0</v>
      </c>
      <c r="H2109">
        <f t="array" ref="H2109">FREQUENCY(IF('Data Transformation'!$B$4:$B$8425=B2091,'Data Transformation'!$G$4:$G$8425),'Bin Analysis'!$B2109)</f>
        <v>2073</v>
      </c>
      <c r="I2109">
        <f t="shared" si="262"/>
        <v>0</v>
      </c>
      <c r="J2109">
        <f t="shared" si="263"/>
        <v>0</v>
      </c>
      <c r="K2109">
        <f>J2109*Weighting!$W$21</f>
        <v>0</v>
      </c>
      <c r="M2109" s="14"/>
    </row>
    <row r="2110" spans="1:13" x14ac:dyDescent="0.25">
      <c r="A2110" s="32" t="str">
        <f>IF(Weighting!$P$22&gt;0,B2110,"")</f>
        <v/>
      </c>
      <c r="B2110" t="e">
        <f>Weighting!$C$22</f>
        <v>#DIV/0!</v>
      </c>
      <c r="C2110" t="e">
        <f>Weighting!$F$22</f>
        <v>#NUM!</v>
      </c>
      <c r="D2110" t="e">
        <f>IF(C2110=1,'Data Transformation'!$G$3+0.5*'Data Transformation'!$W$25,IF(C2111=1,D2111-'Data Transformation'!$W$25,FALSE))</f>
        <v>#NUM!</v>
      </c>
      <c r="E2110">
        <f t="array" ref="E2110">IF(ISLOGICAL(D2110),"",FREQUENCY(IF('Data Transformation'!$B$425:$B$8425='Bin Analysis'!$B2091,'Data Transformation'!$G$425:$G$8425),D2110))</f>
        <v>2001</v>
      </c>
      <c r="F2110">
        <f t="shared" si="261"/>
        <v>0</v>
      </c>
      <c r="G2110">
        <f>Weighting!$H$22</f>
        <v>0</v>
      </c>
      <c r="H2110">
        <f t="array" ref="H2110">FREQUENCY(IF('Data Transformation'!$B$4:$B$8425=B2091,'Data Transformation'!$G$4:$G$8425),'Bin Analysis'!$B2110)</f>
        <v>2073</v>
      </c>
      <c r="I2110">
        <f t="shared" si="262"/>
        <v>0</v>
      </c>
      <c r="J2110">
        <f t="shared" si="263"/>
        <v>0</v>
      </c>
      <c r="K2110">
        <f>J2110*Weighting!$W$22</f>
        <v>0</v>
      </c>
      <c r="M2110" s="14"/>
    </row>
    <row r="2111" spans="1:13" x14ac:dyDescent="0.25">
      <c r="A2111" s="32" t="str">
        <f>IF(Weighting!$P$23&gt;0,B2111,"")</f>
        <v/>
      </c>
      <c r="B2111" t="e">
        <f>Weighting!$C$23</f>
        <v>#DIV/0!</v>
      </c>
      <c r="C2111" t="e">
        <f>Weighting!$F$23</f>
        <v>#NUM!</v>
      </c>
      <c r="D2111" t="e">
        <f>IF(C2111=1,'Data Transformation'!$G$3+0.5*'Data Transformation'!$W$25,IF(C2112=1,D2112-'Data Transformation'!$W$25,FALSE))</f>
        <v>#NUM!</v>
      </c>
      <c r="E2111">
        <f t="array" ref="E2111">IF(ISLOGICAL(D2111),"",FREQUENCY(IF('Data Transformation'!$B$425:$B$8425='Bin Analysis'!$B2091,'Data Transformation'!$G$425:$G$8425),D2111))</f>
        <v>2001</v>
      </c>
      <c r="F2111">
        <f t="shared" si="261"/>
        <v>0</v>
      </c>
      <c r="G2111">
        <f>Weighting!$H$23</f>
        <v>0</v>
      </c>
      <c r="H2111">
        <f t="array" ref="H2111">FREQUENCY(IF('Data Transformation'!$B$4:$B$8425=B2091,'Data Transformation'!$G$4:$G$8425),'Bin Analysis'!$B2111)</f>
        <v>2073</v>
      </c>
      <c r="I2111">
        <f t="shared" si="262"/>
        <v>0</v>
      </c>
      <c r="J2111">
        <f t="shared" si="263"/>
        <v>0</v>
      </c>
      <c r="K2111">
        <f>J2111*Weighting!$W$23</f>
        <v>0</v>
      </c>
      <c r="M2111" s="14"/>
    </row>
    <row r="2112" spans="1:13" x14ac:dyDescent="0.25">
      <c r="A2112" s="32" t="str">
        <f>IF(Weighting!$P$24&gt;0,B2112,"")</f>
        <v/>
      </c>
      <c r="B2112" t="e">
        <f>Weighting!$C$24</f>
        <v>#DIV/0!</v>
      </c>
      <c r="C2112" t="e">
        <f>Weighting!$F$24</f>
        <v>#NUM!</v>
      </c>
      <c r="D2112" t="e">
        <f>IF(C2112=1,'Data Transformation'!$G$3+0.5*'Data Transformation'!$W$25,IF(C2113=1,D2113-'Data Transformation'!$W$25,FALSE))</f>
        <v>#NUM!</v>
      </c>
      <c r="E2112">
        <f t="array" ref="E2112">IF(ISLOGICAL(D2112),"",FREQUENCY(IF('Data Transformation'!$B$425:$B$8425='Bin Analysis'!$B2091,'Data Transformation'!$G$425:$G$8425),D2112))</f>
        <v>2001</v>
      </c>
      <c r="F2112">
        <f t="shared" si="261"/>
        <v>0</v>
      </c>
      <c r="G2112">
        <f>Weighting!$H$24</f>
        <v>0</v>
      </c>
      <c r="H2112">
        <f t="array" ref="H2112">FREQUENCY(IF('Data Transformation'!$B$4:$B$8425=B2091,'Data Transformation'!$G$4:$G$8425),'Bin Analysis'!$B2112)</f>
        <v>2073</v>
      </c>
      <c r="I2112">
        <f t="shared" si="262"/>
        <v>0</v>
      </c>
      <c r="J2112">
        <f t="shared" si="263"/>
        <v>0</v>
      </c>
      <c r="K2112">
        <f>J2112*Weighting!$W$24</f>
        <v>0</v>
      </c>
      <c r="M2112" s="14"/>
    </row>
    <row r="2113" spans="1:25" x14ac:dyDescent="0.25">
      <c r="A2113" s="32" t="str">
        <f>IF(Weighting!$P$25&gt;0,B2113,"")</f>
        <v/>
      </c>
      <c r="B2113" t="e">
        <f>Weighting!$C$25</f>
        <v>#DIV/0!</v>
      </c>
      <c r="C2113" t="e">
        <f>Weighting!$F$25</f>
        <v>#NUM!</v>
      </c>
      <c r="D2113" t="e">
        <f>IF(C2113=1,'Data Transformation'!$G$3+0.5*'Data Transformation'!$W$25,IF(C2114=1,D2114-'Data Transformation'!$W$25,FALSE))</f>
        <v>#NUM!</v>
      </c>
      <c r="E2113">
        <f t="array" ref="E2113">IF(ISLOGICAL(D2113),"",FREQUENCY(IF('Data Transformation'!$B$425:$B$8425='Bin Analysis'!$B2091,'Data Transformation'!$G$425:$G$8425),D2113))</f>
        <v>2001</v>
      </c>
      <c r="F2113">
        <f t="shared" si="261"/>
        <v>0</v>
      </c>
      <c r="G2113">
        <f>Weighting!$H$25</f>
        <v>0</v>
      </c>
      <c r="H2113">
        <f t="array" ref="H2113">FREQUENCY(IF('Data Transformation'!$B$4:$B$8425=B2091,'Data Transformation'!$G$4:$G$8425),'Bin Analysis'!$B2113)</f>
        <v>2073</v>
      </c>
      <c r="I2113">
        <f t="shared" si="262"/>
        <v>0</v>
      </c>
      <c r="J2113">
        <f t="shared" si="263"/>
        <v>0</v>
      </c>
      <c r="K2113">
        <f>J2113*Weighting!$W$25</f>
        <v>0</v>
      </c>
      <c r="M2113" s="14"/>
    </row>
    <row r="2114" spans="1:25" x14ac:dyDescent="0.25">
      <c r="A2114" s="32"/>
      <c r="M2114" s="14"/>
    </row>
    <row r="2115" spans="1:25" ht="23.25" x14ac:dyDescent="0.35">
      <c r="A2115" s="21" t="s">
        <v>0</v>
      </c>
      <c r="B2115" s="21" t="str">
        <f>IFERROR(VLOOKUP(C2115,'Data Transformation'!$L$6:$M$426,2,FALSE),"")</f>
        <v/>
      </c>
      <c r="C2115" s="21">
        <f>C2091+1</f>
        <v>88</v>
      </c>
      <c r="D2115" s="21"/>
      <c r="E2115" s="21"/>
      <c r="F2115" s="21"/>
      <c r="G2115" s="21"/>
      <c r="H2115" s="22"/>
      <c r="I2115" s="22"/>
      <c r="J2115" s="22"/>
      <c r="K2115" s="21"/>
      <c r="L2115" s="21" t="str">
        <f>B2115</f>
        <v/>
      </c>
      <c r="M2115" s="23" t="e">
        <f>INDEX('Data Transformation'!$O$4:$O$424,MATCH($B2115,'Data Transformation'!$M$4:$M$424,0),MATCH($M$2,'Data Transformation'!$O$3,0))</f>
        <v>#N/A</v>
      </c>
      <c r="N2115" s="27" t="e">
        <f>IF('Input and Summary Results'!$J$16="minimum",'Bin Analysis'!X2116/(M2115-1),'Bin Analysis'!Y2115/('Bin Analysis'!M2115-1))</f>
        <v>#N/A</v>
      </c>
      <c r="O2115" s="27" t="e">
        <f>IF(M2115=FALSE,NA(),(VLOOKUP(1,C2118:K2137,4,FALSE))/(M2115-1))</f>
        <v>#N/A</v>
      </c>
      <c r="P2115" s="27" t="e">
        <f>IF(M2115=FALSE,NA(),SUM(J2118:J2137)/Weighting!$S$5)</f>
        <v>#N/A</v>
      </c>
      <c r="Q2115" s="27" t="e">
        <f>IF(M2115=FALSE,NA(),SUM(K2118:K2137)/Weighting!$S$6)</f>
        <v>#N/A</v>
      </c>
      <c r="R2115" s="27" t="e">
        <f>IF(M2115=FALSE,NA(),(VLOOKUP(1,G2118:K2137,3,FALSE))/(M2115-1))</f>
        <v>#N/A</v>
      </c>
      <c r="S2115" s="22" t="e">
        <f>IF(M2115=FALSE,NA(),IF(SUM(J2118:J2137)=2,"yes","no"))</f>
        <v>#N/A</v>
      </c>
      <c r="X2115" s="2" cm="2">
        <f t="array" ref="X2115:X2116">FREQUENCY(IF('Data Transformation'!$B$425:$B$6424='Bin Analysis'!L2115,'Data Transformation'!$G$425:$G$6424),'Data Transformation'!$U$11)</f>
        <v>0</v>
      </c>
      <c r="Y2115" s="2" cm="2">
        <f t="array" ref="Y2115:Y2116">FREQUENCY(IF('Data Transformation'!$B$425:$B$6424='Bin Analysis'!L2115,'Data Transformation'!$G$425:$G$6424),'Data Transformation'!$U$12)</f>
        <v>0</v>
      </c>
    </row>
    <row r="2116" spans="1:25" x14ac:dyDescent="0.25">
      <c r="A2116" s="14" t="s">
        <v>67</v>
      </c>
      <c r="B2116" t="s">
        <v>47</v>
      </c>
      <c r="C2116" t="s">
        <v>5</v>
      </c>
      <c r="D2116" t="s">
        <v>98</v>
      </c>
      <c r="E2116" t="s">
        <v>99</v>
      </c>
      <c r="F2116" t="s">
        <v>100</v>
      </c>
      <c r="G2116" t="s">
        <v>69</v>
      </c>
      <c r="H2116" t="s">
        <v>31</v>
      </c>
      <c r="I2116" t="s">
        <v>32</v>
      </c>
      <c r="J2116" t="s">
        <v>46</v>
      </c>
      <c r="K2116" s="14" t="s">
        <v>45</v>
      </c>
      <c r="M2116" s="14"/>
      <c r="X2116" s="2">
        <v>0</v>
      </c>
      <c r="Y2116" s="2">
        <v>0</v>
      </c>
    </row>
    <row r="2117" spans="1:25" x14ac:dyDescent="0.25">
      <c r="A2117" s="32"/>
      <c r="D2117" t="e">
        <f>IF(C2117=1,'Data Transformation'!$G$3+0.5*'Data Transformation'!$W$25,IF(C2118=1,D2118-'Data Transformation'!$W$25,FALSE))</f>
        <v>#NUM!</v>
      </c>
      <c r="E2117">
        <f t="array" ref="E2117">IF(ISLOGICAL(D2117),"",FREQUENCY(IF('Data Transformation'!$B$425:$B$8425='Bin Analysis'!$B2115,'Data Transformation'!$G$425:$G$8425),D2117))</f>
        <v>2001</v>
      </c>
      <c r="F2117" t="e">
        <f>IF(ISLOGICAL(D2117),"",E2117-E2116)</f>
        <v>#VALUE!</v>
      </c>
      <c r="M2117" s="14"/>
    </row>
    <row r="2118" spans="1:25" x14ac:dyDescent="0.25">
      <c r="A2118" s="32" t="e">
        <f>IF(Weighting!$P$6&gt;0,B2118,"")</f>
        <v>#NUM!</v>
      </c>
      <c r="B2118" t="e">
        <f>Weighting!$C$6</f>
        <v>#DIV/0!</v>
      </c>
      <c r="C2118" t="e">
        <f>Weighting!$F$6</f>
        <v>#NUM!</v>
      </c>
      <c r="D2118" t="e">
        <f>IF(C2118=1,'Data Transformation'!$G$3+0.5*'Data Transformation'!$W$25,IF(C2119=1,D2119-'Data Transformation'!$W$25,FALSE))</f>
        <v>#NUM!</v>
      </c>
      <c r="E2118">
        <f t="array" ref="E2118">IF(ISLOGICAL(D2118),"",FREQUENCY(IF('Data Transformation'!$B$425:$B$8425='Bin Analysis'!$B2115,'Data Transformation'!$G$425:$G$8425),D2118))</f>
        <v>2001</v>
      </c>
      <c r="F2118">
        <f>IF(ISLOGICAL(D2118),"",E2118-E2117)</f>
        <v>0</v>
      </c>
      <c r="G2118">
        <f>Weighting!$H$6</f>
        <v>1</v>
      </c>
      <c r="H2118">
        <f t="array" ref="H2118">FREQUENCY(IF('Data Transformation'!$B$4:$B$8425=B2115,'Data Transformation'!$G$4:$G$8425),'Bin Analysis'!$B2118)</f>
        <v>2073</v>
      </c>
      <c r="I2118">
        <f>H2118-H2117</f>
        <v>2073</v>
      </c>
      <c r="J2118">
        <f>IF(I2118=0,0,1)</f>
        <v>1</v>
      </c>
      <c r="K2118" t="e">
        <f>J2118*Weighting!$W$6</f>
        <v>#NUM!</v>
      </c>
      <c r="M2118" s="14"/>
    </row>
    <row r="2119" spans="1:25" x14ac:dyDescent="0.25">
      <c r="A2119" s="32" t="str">
        <f>IF(Weighting!$P$7&gt;0,B2119,"")</f>
        <v/>
      </c>
      <c r="B2119" t="e">
        <f>Weighting!$C$7</f>
        <v>#DIV/0!</v>
      </c>
      <c r="C2119" t="e">
        <f>Weighting!$F$7</f>
        <v>#NUM!</v>
      </c>
      <c r="D2119" t="e">
        <f>IF(C2119=1,'Data Transformation'!$G$3+0.5*'Data Transformation'!$W$25,IF(C2120=1,D2120-'Data Transformation'!$W$25,FALSE))</f>
        <v>#NUM!</v>
      </c>
      <c r="E2119">
        <f t="array" ref="E2119">IF(ISLOGICAL(D2119),"",FREQUENCY(IF('Data Transformation'!$B$425:$B$8425='Bin Analysis'!$B2115,'Data Transformation'!$G$425:$G$8425),D2119))</f>
        <v>2001</v>
      </c>
      <c r="F2119">
        <f t="shared" ref="F2119:F2137" si="264">IF(ISLOGICAL(D2119),"",E2119-E2118)</f>
        <v>0</v>
      </c>
      <c r="G2119">
        <f>Weighting!$H$7</f>
        <v>0</v>
      </c>
      <c r="H2119">
        <f t="array" ref="H2119">FREQUENCY(IF('Data Transformation'!$B$4:$B$8425=B2115,'Data Transformation'!$G$4:$G$8425),'Bin Analysis'!$B2119)</f>
        <v>2073</v>
      </c>
      <c r="I2119">
        <f t="shared" ref="I2119:I2137" si="265">H2119-H2118</f>
        <v>0</v>
      </c>
      <c r="J2119">
        <f>IF(I2119=0,0,1)</f>
        <v>0</v>
      </c>
      <c r="K2119">
        <f>J2119*Weighting!$W$7</f>
        <v>0</v>
      </c>
      <c r="M2119" s="14"/>
    </row>
    <row r="2120" spans="1:25" x14ac:dyDescent="0.25">
      <c r="A2120" s="32" t="str">
        <f>IF(Weighting!$P$8&gt;0,B2120,"")</f>
        <v/>
      </c>
      <c r="B2120" t="e">
        <f>Weighting!$C$8</f>
        <v>#DIV/0!</v>
      </c>
      <c r="C2120" t="e">
        <f>Weighting!$F$8</f>
        <v>#NUM!</v>
      </c>
      <c r="D2120" t="e">
        <f>IF(C2120=1,'Data Transformation'!$G$3+0.5*'Data Transformation'!$W$25,IF(C2121=1,D2121-'Data Transformation'!$W$25,FALSE))</f>
        <v>#NUM!</v>
      </c>
      <c r="E2120">
        <f t="array" ref="E2120">IF(ISLOGICAL(D2120),"",FREQUENCY(IF('Data Transformation'!$B$425:$B$8425='Bin Analysis'!$B2115,'Data Transformation'!$G$425:$G$8425),D2120))</f>
        <v>2001</v>
      </c>
      <c r="F2120">
        <f t="shared" si="264"/>
        <v>0</v>
      </c>
      <c r="G2120">
        <f>Weighting!$H$8</f>
        <v>0</v>
      </c>
      <c r="H2120">
        <f t="array" ref="H2120">FREQUENCY(IF('Data Transformation'!$B$4:$B$8425=B2115,'Data Transformation'!$G$4:$G$8425),'Bin Analysis'!$B2120)</f>
        <v>2073</v>
      </c>
      <c r="I2120">
        <f t="shared" si="265"/>
        <v>0</v>
      </c>
      <c r="J2120">
        <f t="shared" ref="J2120:J2137" si="266">IF(I2120=0,0,1)</f>
        <v>0</v>
      </c>
      <c r="K2120">
        <f>J2120*Weighting!$W$8</f>
        <v>0</v>
      </c>
      <c r="M2120" s="14"/>
    </row>
    <row r="2121" spans="1:25" x14ac:dyDescent="0.25">
      <c r="A2121" s="32" t="str">
        <f>IF(Weighting!$P$9&gt;0,B2121,"")</f>
        <v/>
      </c>
      <c r="B2121" s="50" t="e">
        <f>Weighting!$C$9</f>
        <v>#DIV/0!</v>
      </c>
      <c r="C2121" t="e">
        <f>Weighting!$F$9</f>
        <v>#NUM!</v>
      </c>
      <c r="D2121" t="e">
        <f>IF(C2121=1,'Data Transformation'!$G$3+0.5*'Data Transformation'!$W$25,IF(C2122=1,D2122-'Data Transformation'!$W$25,FALSE))</f>
        <v>#NUM!</v>
      </c>
      <c r="E2121">
        <f t="array" ref="E2121">IF(ISLOGICAL(D2121),"",FREQUENCY(IF('Data Transformation'!$B$425:$B$8425='Bin Analysis'!$B2115,'Data Transformation'!$G$425:$G$8425),D2121))</f>
        <v>2001</v>
      </c>
      <c r="F2121">
        <f t="shared" si="264"/>
        <v>0</v>
      </c>
      <c r="G2121">
        <f>Weighting!$H$9</f>
        <v>0</v>
      </c>
      <c r="H2121">
        <f t="array" ref="H2121">FREQUENCY(IF('Data Transformation'!$B$4:$B$8425=B2115,'Data Transformation'!$G$4:$G$8425),'Bin Analysis'!$B2121)</f>
        <v>2073</v>
      </c>
      <c r="I2121">
        <f t="shared" si="265"/>
        <v>0</v>
      </c>
      <c r="J2121">
        <f t="shared" si="266"/>
        <v>0</v>
      </c>
      <c r="K2121">
        <f>J2121*Weighting!$W$9</f>
        <v>0</v>
      </c>
      <c r="M2121" s="14"/>
    </row>
    <row r="2122" spans="1:25" x14ac:dyDescent="0.25">
      <c r="A2122" s="32" t="str">
        <f>IF(Weighting!$P$10&gt;0,B2122,"")</f>
        <v/>
      </c>
      <c r="B2122" t="e">
        <f>Weighting!$C$10</f>
        <v>#DIV/0!</v>
      </c>
      <c r="C2122" t="e">
        <f>Weighting!$F$10</f>
        <v>#NUM!</v>
      </c>
      <c r="D2122" t="e">
        <f>IF(C2122=1,'Data Transformation'!$G$3+0.5*'Data Transformation'!$W$25,IF(C2123=1,D2123-'Data Transformation'!$W$25,FALSE))</f>
        <v>#NUM!</v>
      </c>
      <c r="E2122">
        <f t="array" ref="E2122">IF(ISLOGICAL(D2122),"",FREQUENCY(IF('Data Transformation'!$B$425:$B$8425='Bin Analysis'!$B2115,'Data Transformation'!$G$425:$G$8425),D2122))</f>
        <v>2001</v>
      </c>
      <c r="F2122">
        <f t="shared" si="264"/>
        <v>0</v>
      </c>
      <c r="G2122">
        <f>Weighting!$H$10</f>
        <v>0</v>
      </c>
      <c r="H2122">
        <f t="array" ref="H2122">FREQUENCY(IF('Data Transformation'!$B$4:$B$8425=B2115,'Data Transformation'!$G$4:$G$8425),'Bin Analysis'!$B2122)</f>
        <v>2073</v>
      </c>
      <c r="I2122">
        <f t="shared" si="265"/>
        <v>0</v>
      </c>
      <c r="J2122">
        <f t="shared" si="266"/>
        <v>0</v>
      </c>
      <c r="K2122">
        <f>J2122*Weighting!$W$10</f>
        <v>0</v>
      </c>
      <c r="M2122" s="14"/>
    </row>
    <row r="2123" spans="1:25" x14ac:dyDescent="0.25">
      <c r="A2123" s="32" t="str">
        <f>IF(Weighting!$P$11&gt;0,B2123,"")</f>
        <v/>
      </c>
      <c r="B2123" t="e">
        <f>Weighting!$C$11</f>
        <v>#DIV/0!</v>
      </c>
      <c r="C2123" t="e">
        <f>Weighting!$F$11</f>
        <v>#NUM!</v>
      </c>
      <c r="D2123" t="e">
        <f>IF(C2123=1,'Data Transformation'!$G$3+0.5*'Data Transformation'!$W$25,IF(C2124=1,D2124-'Data Transformation'!$W$25,FALSE))</f>
        <v>#NUM!</v>
      </c>
      <c r="E2123">
        <f t="array" ref="E2123">IF(ISLOGICAL(D2123),"",FREQUENCY(IF('Data Transformation'!$B$425:$B$8425='Bin Analysis'!$B2115,'Data Transformation'!$G$425:$G$8425),D2123))</f>
        <v>2001</v>
      </c>
      <c r="F2123">
        <f t="shared" si="264"/>
        <v>0</v>
      </c>
      <c r="G2123">
        <f>Weighting!$H$11</f>
        <v>0</v>
      </c>
      <c r="H2123">
        <f t="array" ref="H2123">FREQUENCY(IF('Data Transformation'!$B$4:$B$8425=B2115,'Data Transformation'!$G$4:$G$8425),'Bin Analysis'!$B2123)</f>
        <v>2073</v>
      </c>
      <c r="I2123">
        <f t="shared" si="265"/>
        <v>0</v>
      </c>
      <c r="J2123">
        <f t="shared" si="266"/>
        <v>0</v>
      </c>
      <c r="K2123">
        <f>J2123*Weighting!$W$11</f>
        <v>0</v>
      </c>
      <c r="M2123" s="14"/>
    </row>
    <row r="2124" spans="1:25" x14ac:dyDescent="0.25">
      <c r="A2124" s="32" t="str">
        <f>IF(Weighting!$P$12&gt;0,B2124,"")</f>
        <v/>
      </c>
      <c r="B2124" t="e">
        <f>Weighting!$C$12</f>
        <v>#DIV/0!</v>
      </c>
      <c r="C2124" t="e">
        <f>Weighting!$F$12</f>
        <v>#NUM!</v>
      </c>
      <c r="D2124" t="e">
        <f>IF(C2124=1,'Data Transformation'!$G$3+0.5*'Data Transformation'!$W$25,IF(C2125=1,D2125-'Data Transformation'!$W$25,FALSE))</f>
        <v>#NUM!</v>
      </c>
      <c r="E2124">
        <f t="array" ref="E2124">IF(ISLOGICAL(D2124),"",FREQUENCY(IF('Data Transformation'!$B$425:$B$8425='Bin Analysis'!$B2115,'Data Transformation'!$G$425:$G$8425),D2124))</f>
        <v>2001</v>
      </c>
      <c r="F2124">
        <f t="shared" si="264"/>
        <v>0</v>
      </c>
      <c r="G2124">
        <f>Weighting!$H$12</f>
        <v>0</v>
      </c>
      <c r="H2124">
        <f t="array" ref="H2124">FREQUENCY(IF('Data Transformation'!$B$4:$B$8425=B2115,'Data Transformation'!$G$4:$G$8425),'Bin Analysis'!$B2124)</f>
        <v>2073</v>
      </c>
      <c r="I2124">
        <f t="shared" si="265"/>
        <v>0</v>
      </c>
      <c r="J2124">
        <f t="shared" si="266"/>
        <v>0</v>
      </c>
      <c r="K2124">
        <f>J2124*Weighting!$W$12</f>
        <v>0</v>
      </c>
      <c r="M2124" s="14"/>
    </row>
    <row r="2125" spans="1:25" x14ac:dyDescent="0.25">
      <c r="A2125" s="32" t="str">
        <f>IF(Weighting!$P$13&gt;0,B2125,"")</f>
        <v/>
      </c>
      <c r="B2125" t="e">
        <f>Weighting!$C$13</f>
        <v>#DIV/0!</v>
      </c>
      <c r="C2125" t="e">
        <f>Weighting!$F$13</f>
        <v>#NUM!</v>
      </c>
      <c r="D2125" t="e">
        <f>IF(C2125=1,'Data Transformation'!$G$3+0.5*'Data Transformation'!$W$25,IF(C2126=1,D2126-'Data Transformation'!$W$25,FALSE))</f>
        <v>#NUM!</v>
      </c>
      <c r="E2125">
        <f t="array" ref="E2125">IF(ISLOGICAL(D2125),"",FREQUENCY(IF('Data Transformation'!$B$425:$B$8425='Bin Analysis'!$B2115,'Data Transformation'!$G$425:$G$8425),D2125))</f>
        <v>2001</v>
      </c>
      <c r="F2125">
        <f t="shared" si="264"/>
        <v>0</v>
      </c>
      <c r="G2125">
        <f>Weighting!$H$13</f>
        <v>0</v>
      </c>
      <c r="H2125">
        <f t="array" ref="H2125">FREQUENCY(IF('Data Transformation'!$B$4:$B$8425=B2115,'Data Transformation'!$G$4:$G$8425),'Bin Analysis'!$B2125)</f>
        <v>2073</v>
      </c>
      <c r="I2125">
        <f t="shared" si="265"/>
        <v>0</v>
      </c>
      <c r="J2125">
        <f t="shared" si="266"/>
        <v>0</v>
      </c>
      <c r="K2125">
        <f>J2125*Weighting!$W$13</f>
        <v>0</v>
      </c>
      <c r="M2125" s="14"/>
    </row>
    <row r="2126" spans="1:25" x14ac:dyDescent="0.25">
      <c r="A2126" s="32" t="str">
        <f>IF(Weighting!$P$14&gt;0,B2126,"")</f>
        <v/>
      </c>
      <c r="B2126" t="e">
        <f>Weighting!$C$14</f>
        <v>#DIV/0!</v>
      </c>
      <c r="C2126" t="e">
        <f>Weighting!$F$14</f>
        <v>#NUM!</v>
      </c>
      <c r="D2126" t="e">
        <f>IF(C2126=1,'Data Transformation'!$G$3+0.5*'Data Transformation'!$W$25,IF(C2127=1,D2127-'Data Transformation'!$W$25,FALSE))</f>
        <v>#NUM!</v>
      </c>
      <c r="E2126">
        <f t="array" ref="E2126">IF(ISLOGICAL(D2126),"",FREQUENCY(IF('Data Transformation'!$B$425:$B$8425='Bin Analysis'!$B2115,'Data Transformation'!$G$425:$G$8425),D2126))</f>
        <v>2001</v>
      </c>
      <c r="F2126">
        <f t="shared" si="264"/>
        <v>0</v>
      </c>
      <c r="G2126">
        <f>Weighting!$H$14</f>
        <v>0</v>
      </c>
      <c r="H2126">
        <f t="array" ref="H2126">FREQUENCY(IF('Data Transformation'!$B$4:$B$8425=B2115,'Data Transformation'!$G$4:$G$8425),'Bin Analysis'!$B2126)</f>
        <v>2073</v>
      </c>
      <c r="I2126">
        <f t="shared" si="265"/>
        <v>0</v>
      </c>
      <c r="J2126">
        <f t="shared" si="266"/>
        <v>0</v>
      </c>
      <c r="K2126">
        <f>J2126*Weighting!$W$14</f>
        <v>0</v>
      </c>
      <c r="M2126" s="14"/>
    </row>
    <row r="2127" spans="1:25" x14ac:dyDescent="0.25">
      <c r="A2127" s="32" t="str">
        <f>IF(Weighting!$P$15&gt;0,B2127,"")</f>
        <v/>
      </c>
      <c r="B2127" t="e">
        <f>Weighting!$C$15</f>
        <v>#DIV/0!</v>
      </c>
      <c r="C2127" t="e">
        <f>Weighting!$F$15</f>
        <v>#NUM!</v>
      </c>
      <c r="D2127" t="e">
        <f>IF(C2127=1,'Data Transformation'!$G$3+0.5*'Data Transformation'!$W$25,IF(C2128=1,D2128-'Data Transformation'!$W$25,FALSE))</f>
        <v>#NUM!</v>
      </c>
      <c r="E2127">
        <f t="array" ref="E2127">IF(ISLOGICAL(D2127),"",FREQUENCY(IF('Data Transformation'!$B$425:$B$8425='Bin Analysis'!$B2115,'Data Transformation'!$G$425:$G$8425),D2127))</f>
        <v>2001</v>
      </c>
      <c r="F2127">
        <f t="shared" si="264"/>
        <v>0</v>
      </c>
      <c r="G2127">
        <f>Weighting!$H$15</f>
        <v>0</v>
      </c>
      <c r="H2127">
        <f t="array" ref="H2127">FREQUENCY(IF('Data Transformation'!$B$4:$B$8425=B2115,'Data Transformation'!$G$4:$G$8425),'Bin Analysis'!$B2127)</f>
        <v>2073</v>
      </c>
      <c r="I2127">
        <f t="shared" si="265"/>
        <v>0</v>
      </c>
      <c r="J2127">
        <f t="shared" si="266"/>
        <v>0</v>
      </c>
      <c r="K2127">
        <f>J2127*Weighting!$W$15</f>
        <v>0</v>
      </c>
      <c r="M2127" s="14"/>
    </row>
    <row r="2128" spans="1:25" x14ac:dyDescent="0.25">
      <c r="A2128" s="32" t="str">
        <f>IF(Weighting!$P$16&gt;0,B2128,"")</f>
        <v/>
      </c>
      <c r="B2128" t="e">
        <f>Weighting!$C$16</f>
        <v>#DIV/0!</v>
      </c>
      <c r="C2128" t="e">
        <f>Weighting!$F$16</f>
        <v>#NUM!</v>
      </c>
      <c r="D2128" t="e">
        <f>IF(C2128=1,'Data Transformation'!$G$3+0.5*'Data Transformation'!$W$25,IF(C2129=1,D2129-'Data Transformation'!$W$25,FALSE))</f>
        <v>#NUM!</v>
      </c>
      <c r="E2128">
        <f t="array" ref="E2128">IF(ISLOGICAL(D2128),"",FREQUENCY(IF('Data Transformation'!$B$425:$B$8425='Bin Analysis'!$B2115,'Data Transformation'!$G$425:$G$8425),D2128))</f>
        <v>2001</v>
      </c>
      <c r="F2128">
        <f t="shared" si="264"/>
        <v>0</v>
      </c>
      <c r="G2128">
        <f>Weighting!$H$16</f>
        <v>0</v>
      </c>
      <c r="H2128">
        <f t="array" ref="H2128">FREQUENCY(IF('Data Transformation'!$B$4:$B$8425=B2115,'Data Transformation'!$G$4:$G$8425),'Bin Analysis'!$B2128)</f>
        <v>2073</v>
      </c>
      <c r="I2128">
        <f t="shared" si="265"/>
        <v>0</v>
      </c>
      <c r="J2128">
        <f t="shared" si="266"/>
        <v>0</v>
      </c>
      <c r="K2128">
        <f>J2128*Weighting!$W$16</f>
        <v>0</v>
      </c>
      <c r="M2128" s="14"/>
    </row>
    <row r="2129" spans="1:25" x14ac:dyDescent="0.25">
      <c r="A2129" s="32" t="str">
        <f>IF(Weighting!$P$17&gt;0,B2129,"")</f>
        <v/>
      </c>
      <c r="B2129" t="e">
        <f>Weighting!$C$17</f>
        <v>#DIV/0!</v>
      </c>
      <c r="C2129" t="e">
        <f>Weighting!$F$17</f>
        <v>#NUM!</v>
      </c>
      <c r="D2129" t="e">
        <f>IF(C2129=1,'Data Transformation'!$G$3+0.5*'Data Transformation'!$W$25,IF(C2130=1,D2130-'Data Transformation'!$W$25,FALSE))</f>
        <v>#NUM!</v>
      </c>
      <c r="E2129">
        <f t="array" ref="E2129">IF(ISLOGICAL(D2129),"",FREQUENCY(IF('Data Transformation'!$B$425:$B$8425='Bin Analysis'!$B2115,'Data Transformation'!$G$425:$G$8425),D2129))</f>
        <v>2001</v>
      </c>
      <c r="F2129">
        <f t="shared" si="264"/>
        <v>0</v>
      </c>
      <c r="G2129">
        <f>Weighting!$H$17</f>
        <v>0</v>
      </c>
      <c r="H2129">
        <f t="array" ref="H2129">FREQUENCY(IF('Data Transformation'!$B$4:$B$8425=B2115,'Data Transformation'!$G$4:$G$8425),'Bin Analysis'!$B2129)</f>
        <v>2073</v>
      </c>
      <c r="I2129">
        <f t="shared" si="265"/>
        <v>0</v>
      </c>
      <c r="J2129">
        <f t="shared" si="266"/>
        <v>0</v>
      </c>
      <c r="K2129">
        <f>J2129*Weighting!$W$17</f>
        <v>0</v>
      </c>
      <c r="M2129" s="14"/>
    </row>
    <row r="2130" spans="1:25" x14ac:dyDescent="0.25">
      <c r="A2130" s="32" t="str">
        <f>IF(Weighting!$P$18&gt;0,B2130,"")</f>
        <v/>
      </c>
      <c r="B2130" t="e">
        <f>Weighting!$C$18</f>
        <v>#DIV/0!</v>
      </c>
      <c r="C2130" t="e">
        <f>Weighting!$F$18</f>
        <v>#NUM!</v>
      </c>
      <c r="D2130" t="e">
        <f>IF(C2130=1,'Data Transformation'!$G$3+0.5*'Data Transformation'!$W$25,IF(C2131=1,D2131-'Data Transformation'!$W$25,FALSE))</f>
        <v>#NUM!</v>
      </c>
      <c r="E2130">
        <f t="array" ref="E2130">IF(ISLOGICAL(D2130),"",FREQUENCY(IF('Data Transformation'!$B$425:$B$8425='Bin Analysis'!$B2115,'Data Transformation'!$G$425:$G$8425),D2130))</f>
        <v>2001</v>
      </c>
      <c r="F2130">
        <f t="shared" si="264"/>
        <v>0</v>
      </c>
      <c r="G2130">
        <f>Weighting!$H$18</f>
        <v>0</v>
      </c>
      <c r="H2130">
        <f t="array" ref="H2130">FREQUENCY(IF('Data Transformation'!$B$4:$B$8425=B2115,'Data Transformation'!$G$4:$G$8425),'Bin Analysis'!$B2130)</f>
        <v>2073</v>
      </c>
      <c r="I2130">
        <f t="shared" si="265"/>
        <v>0</v>
      </c>
      <c r="J2130">
        <f t="shared" si="266"/>
        <v>0</v>
      </c>
      <c r="K2130">
        <f>J2130*Weighting!$W$18</f>
        <v>0</v>
      </c>
      <c r="M2130" s="14"/>
    </row>
    <row r="2131" spans="1:25" x14ac:dyDescent="0.25">
      <c r="A2131" s="32" t="str">
        <f>IF(Weighting!$P$19&gt;0,B2131,"")</f>
        <v/>
      </c>
      <c r="B2131" t="e">
        <f>Weighting!$C$19</f>
        <v>#DIV/0!</v>
      </c>
      <c r="C2131" t="e">
        <f>Weighting!$F$19</f>
        <v>#NUM!</v>
      </c>
      <c r="D2131" t="e">
        <f>IF(C2131=1,'Data Transformation'!$G$3+0.5*'Data Transformation'!$W$25,IF(C2132=1,D2132-'Data Transformation'!$W$25,FALSE))</f>
        <v>#NUM!</v>
      </c>
      <c r="E2131">
        <f t="array" ref="E2131">IF(ISLOGICAL(D2131),"",FREQUENCY(IF('Data Transformation'!$B$425:$B$8425='Bin Analysis'!$B2115,'Data Transformation'!$G$425:$G$8425),D2131))</f>
        <v>2001</v>
      </c>
      <c r="F2131">
        <f t="shared" si="264"/>
        <v>0</v>
      </c>
      <c r="G2131">
        <f>Weighting!$H$19</f>
        <v>0</v>
      </c>
      <c r="H2131">
        <f t="array" ref="H2131">FREQUENCY(IF('Data Transformation'!$B$4:$B$8425=B2115,'Data Transformation'!$G$4:$G$8425),'Bin Analysis'!$B2131)</f>
        <v>2073</v>
      </c>
      <c r="I2131">
        <f t="shared" si="265"/>
        <v>0</v>
      </c>
      <c r="J2131">
        <f t="shared" si="266"/>
        <v>0</v>
      </c>
      <c r="K2131">
        <f>J2131*Weighting!$W$19</f>
        <v>0</v>
      </c>
      <c r="M2131" s="14"/>
    </row>
    <row r="2132" spans="1:25" x14ac:dyDescent="0.25">
      <c r="A2132" s="32" t="str">
        <f>IF(Weighting!$P$20&gt;0,B2132,"")</f>
        <v/>
      </c>
      <c r="B2132" t="e">
        <f>Weighting!$C$20</f>
        <v>#DIV/0!</v>
      </c>
      <c r="C2132" t="e">
        <f>Weighting!$F$20</f>
        <v>#NUM!</v>
      </c>
      <c r="D2132" t="e">
        <f>IF(C2132=1,'Data Transformation'!$G$3+0.5*'Data Transformation'!$W$25,IF(C2133=1,D2133-'Data Transformation'!$W$25,FALSE))</f>
        <v>#NUM!</v>
      </c>
      <c r="E2132">
        <f t="array" ref="E2132">IF(ISLOGICAL(D2132),"",FREQUENCY(IF('Data Transformation'!$B$425:$B$8425='Bin Analysis'!$B2115,'Data Transformation'!$G$425:$G$8425),D2132))</f>
        <v>2001</v>
      </c>
      <c r="F2132">
        <f t="shared" si="264"/>
        <v>0</v>
      </c>
      <c r="G2132">
        <f>Weighting!$H$20</f>
        <v>0</v>
      </c>
      <c r="H2132">
        <f t="array" ref="H2132">FREQUENCY(IF('Data Transformation'!$B$4:$B$8425=B2115,'Data Transformation'!$G$4:$G$8425),'Bin Analysis'!$B2132)</f>
        <v>2073</v>
      </c>
      <c r="I2132">
        <f t="shared" si="265"/>
        <v>0</v>
      </c>
      <c r="J2132">
        <f t="shared" si="266"/>
        <v>0</v>
      </c>
      <c r="K2132">
        <f>J2132*Weighting!$W$20</f>
        <v>0</v>
      </c>
      <c r="M2132" s="14"/>
    </row>
    <row r="2133" spans="1:25" x14ac:dyDescent="0.25">
      <c r="A2133" s="32" t="str">
        <f>IF(Weighting!$P$21&gt;0,B2133,"")</f>
        <v/>
      </c>
      <c r="B2133" t="e">
        <f>Weighting!$C$21</f>
        <v>#DIV/0!</v>
      </c>
      <c r="C2133" t="e">
        <f>Weighting!$F$21</f>
        <v>#NUM!</v>
      </c>
      <c r="D2133" t="e">
        <f>IF(C2133=1,'Data Transformation'!$G$3+0.5*'Data Transformation'!$W$25,IF(C2134=1,D2134-'Data Transformation'!$W$25,FALSE))</f>
        <v>#NUM!</v>
      </c>
      <c r="E2133">
        <f t="array" ref="E2133">IF(ISLOGICAL(D2133),"",FREQUENCY(IF('Data Transformation'!$B$425:$B$8425='Bin Analysis'!$B2115,'Data Transformation'!$G$425:$G$8425),D2133))</f>
        <v>2001</v>
      </c>
      <c r="F2133">
        <f t="shared" si="264"/>
        <v>0</v>
      </c>
      <c r="G2133">
        <f>Weighting!$H$21</f>
        <v>0</v>
      </c>
      <c r="H2133">
        <f t="array" ref="H2133">FREQUENCY(IF('Data Transformation'!$B$4:$B$8425=B2115,'Data Transformation'!$G$4:$G$8425),'Bin Analysis'!$B2133)</f>
        <v>2073</v>
      </c>
      <c r="I2133">
        <f t="shared" si="265"/>
        <v>0</v>
      </c>
      <c r="J2133">
        <f t="shared" si="266"/>
        <v>0</v>
      </c>
      <c r="K2133">
        <f>J2133*Weighting!$W$21</f>
        <v>0</v>
      </c>
      <c r="M2133" s="14"/>
    </row>
    <row r="2134" spans="1:25" x14ac:dyDescent="0.25">
      <c r="A2134" s="32" t="str">
        <f>IF(Weighting!$P$22&gt;0,B2134,"")</f>
        <v/>
      </c>
      <c r="B2134" t="e">
        <f>Weighting!$C$22</f>
        <v>#DIV/0!</v>
      </c>
      <c r="C2134" t="e">
        <f>Weighting!$F$22</f>
        <v>#NUM!</v>
      </c>
      <c r="D2134" t="e">
        <f>IF(C2134=1,'Data Transformation'!$G$3+0.5*'Data Transformation'!$W$25,IF(C2135=1,D2135-'Data Transformation'!$W$25,FALSE))</f>
        <v>#NUM!</v>
      </c>
      <c r="E2134">
        <f t="array" ref="E2134">IF(ISLOGICAL(D2134),"",FREQUENCY(IF('Data Transformation'!$B$425:$B$8425='Bin Analysis'!$B2115,'Data Transformation'!$G$425:$G$8425),D2134))</f>
        <v>2001</v>
      </c>
      <c r="F2134">
        <f t="shared" si="264"/>
        <v>0</v>
      </c>
      <c r="G2134">
        <f>Weighting!$H$22</f>
        <v>0</v>
      </c>
      <c r="H2134">
        <f t="array" ref="H2134">FREQUENCY(IF('Data Transformation'!$B$4:$B$8425=B2115,'Data Transformation'!$G$4:$G$8425),'Bin Analysis'!$B2134)</f>
        <v>2073</v>
      </c>
      <c r="I2134">
        <f t="shared" si="265"/>
        <v>0</v>
      </c>
      <c r="J2134">
        <f t="shared" si="266"/>
        <v>0</v>
      </c>
      <c r="K2134">
        <f>J2134*Weighting!$W$22</f>
        <v>0</v>
      </c>
      <c r="M2134" s="14"/>
    </row>
    <row r="2135" spans="1:25" x14ac:dyDescent="0.25">
      <c r="A2135" s="32" t="str">
        <f>IF(Weighting!$P$23&gt;0,B2135,"")</f>
        <v/>
      </c>
      <c r="B2135" t="e">
        <f>Weighting!$C$23</f>
        <v>#DIV/0!</v>
      </c>
      <c r="C2135" t="e">
        <f>Weighting!$F$23</f>
        <v>#NUM!</v>
      </c>
      <c r="D2135" t="e">
        <f>IF(C2135=1,'Data Transformation'!$G$3+0.5*'Data Transformation'!$W$25,IF(C2136=1,D2136-'Data Transformation'!$W$25,FALSE))</f>
        <v>#NUM!</v>
      </c>
      <c r="E2135">
        <f t="array" ref="E2135">IF(ISLOGICAL(D2135),"",FREQUENCY(IF('Data Transformation'!$B$425:$B$8425='Bin Analysis'!$B2115,'Data Transformation'!$G$425:$G$8425),D2135))</f>
        <v>2001</v>
      </c>
      <c r="F2135">
        <f t="shared" si="264"/>
        <v>0</v>
      </c>
      <c r="G2135">
        <f>Weighting!$H$23</f>
        <v>0</v>
      </c>
      <c r="H2135">
        <f t="array" ref="H2135">FREQUENCY(IF('Data Transformation'!$B$4:$B$8425=B2115,'Data Transformation'!$G$4:$G$8425),'Bin Analysis'!$B2135)</f>
        <v>2073</v>
      </c>
      <c r="I2135">
        <f t="shared" si="265"/>
        <v>0</v>
      </c>
      <c r="J2135">
        <f t="shared" si="266"/>
        <v>0</v>
      </c>
      <c r="K2135">
        <f>J2135*Weighting!$W$23</f>
        <v>0</v>
      </c>
      <c r="M2135" s="14"/>
    </row>
    <row r="2136" spans="1:25" x14ac:dyDescent="0.25">
      <c r="A2136" s="32" t="str">
        <f>IF(Weighting!$P$24&gt;0,B2136,"")</f>
        <v/>
      </c>
      <c r="B2136" t="e">
        <f>Weighting!$C$24</f>
        <v>#DIV/0!</v>
      </c>
      <c r="C2136" t="e">
        <f>Weighting!$F$24</f>
        <v>#NUM!</v>
      </c>
      <c r="D2136" t="e">
        <f>IF(C2136=1,'Data Transformation'!$G$3+0.5*'Data Transformation'!$W$25,IF(C2137=1,D2137-'Data Transformation'!$W$25,FALSE))</f>
        <v>#NUM!</v>
      </c>
      <c r="E2136">
        <f t="array" ref="E2136">IF(ISLOGICAL(D2136),"",FREQUENCY(IF('Data Transformation'!$B$425:$B$8425='Bin Analysis'!$B2115,'Data Transformation'!$G$425:$G$8425),D2136))</f>
        <v>2001</v>
      </c>
      <c r="F2136">
        <f t="shared" si="264"/>
        <v>0</v>
      </c>
      <c r="G2136">
        <f>Weighting!$H$24</f>
        <v>0</v>
      </c>
      <c r="H2136">
        <f t="array" ref="H2136">FREQUENCY(IF('Data Transformation'!$B$4:$B$8425=B2115,'Data Transformation'!$G$4:$G$8425),'Bin Analysis'!$B2136)</f>
        <v>2073</v>
      </c>
      <c r="I2136">
        <f t="shared" si="265"/>
        <v>0</v>
      </c>
      <c r="J2136">
        <f t="shared" si="266"/>
        <v>0</v>
      </c>
      <c r="K2136">
        <f>J2136*Weighting!$W$24</f>
        <v>0</v>
      </c>
      <c r="M2136" s="14"/>
    </row>
    <row r="2137" spans="1:25" x14ac:dyDescent="0.25">
      <c r="A2137" s="32" t="str">
        <f>IF(Weighting!$P$25&gt;0,B2137,"")</f>
        <v/>
      </c>
      <c r="B2137" t="e">
        <f>Weighting!$C$25</f>
        <v>#DIV/0!</v>
      </c>
      <c r="C2137" t="e">
        <f>Weighting!$F$25</f>
        <v>#NUM!</v>
      </c>
      <c r="D2137" t="e">
        <f>IF(C2137=1,'Data Transformation'!$G$3+0.5*'Data Transformation'!$W$25,IF(C2138=1,D2138-'Data Transformation'!$W$25,FALSE))</f>
        <v>#NUM!</v>
      </c>
      <c r="E2137">
        <f t="array" ref="E2137">IF(ISLOGICAL(D2137),"",FREQUENCY(IF('Data Transformation'!$B$425:$B$8425='Bin Analysis'!$B2115,'Data Transformation'!$G$425:$G$8425),D2137))</f>
        <v>2001</v>
      </c>
      <c r="F2137">
        <f t="shared" si="264"/>
        <v>0</v>
      </c>
      <c r="G2137">
        <f>Weighting!$H$25</f>
        <v>0</v>
      </c>
      <c r="H2137">
        <f t="array" ref="H2137">FREQUENCY(IF('Data Transformation'!$B$4:$B$8425=B2115,'Data Transformation'!$G$4:$G$8425),'Bin Analysis'!$B2137)</f>
        <v>2073</v>
      </c>
      <c r="I2137">
        <f t="shared" si="265"/>
        <v>0</v>
      </c>
      <c r="J2137">
        <f t="shared" si="266"/>
        <v>0</v>
      </c>
      <c r="K2137">
        <f>J2137*Weighting!$W$25</f>
        <v>0</v>
      </c>
      <c r="M2137" s="14"/>
    </row>
    <row r="2138" spans="1:25" x14ac:dyDescent="0.25">
      <c r="O2138"/>
      <c r="P2138"/>
      <c r="Q2138"/>
      <c r="R2138"/>
    </row>
    <row r="2139" spans="1:25" ht="23.25" x14ac:dyDescent="0.35">
      <c r="A2139" s="21" t="s">
        <v>0</v>
      </c>
      <c r="B2139" s="21" t="str">
        <f>IFERROR(VLOOKUP(C2139,'Data Transformation'!$L$6:$M$426,2,FALSE),"")</f>
        <v/>
      </c>
      <c r="C2139" s="21">
        <f>C2115+1</f>
        <v>89</v>
      </c>
      <c r="D2139" s="21"/>
      <c r="E2139" s="21"/>
      <c r="F2139" s="21"/>
      <c r="G2139" s="21"/>
      <c r="H2139" s="22"/>
      <c r="I2139" s="22"/>
      <c r="J2139" s="22"/>
      <c r="K2139" s="21"/>
      <c r="L2139" s="21" t="str">
        <f>B2139</f>
        <v/>
      </c>
      <c r="M2139" s="23" t="e">
        <f>INDEX('Data Transformation'!$O$4:$O$424,MATCH($B2139,'Data Transformation'!$M$4:$M$424,0),MATCH($M$2,'Data Transformation'!$O$3,0))</f>
        <v>#N/A</v>
      </c>
      <c r="N2139" s="27" t="e">
        <f>IF('Input and Summary Results'!$J$16="minimum",'Bin Analysis'!X2140/(M2139-1),'Bin Analysis'!Y2139/('Bin Analysis'!M2139-1))</f>
        <v>#N/A</v>
      </c>
      <c r="O2139" s="27" t="e">
        <f>IF(M2139=FALSE,NA(),(VLOOKUP(1,C2142:K2161,4,FALSE))/(M2139-1))</f>
        <v>#N/A</v>
      </c>
      <c r="P2139" s="27" t="e">
        <f>IF(M2139=FALSE,NA(),SUM(J2142:J2161)/Weighting!$S$5)</f>
        <v>#N/A</v>
      </c>
      <c r="Q2139" s="27" t="e">
        <f>IF(M2139=FALSE,NA(),SUM(K2142:K2161)/Weighting!$S$6)</f>
        <v>#N/A</v>
      </c>
      <c r="R2139" s="27" t="e">
        <f>IF(M2139=FALSE,NA(),(VLOOKUP(1,G2142:K2161,3,FALSE))/(M2139-1))</f>
        <v>#N/A</v>
      </c>
      <c r="S2139" s="22" t="e">
        <f>IF(M2139=FALSE,NA(),IF(SUM(J2142:J2161)=2,"yes","no"))</f>
        <v>#N/A</v>
      </c>
      <c r="X2139" s="2" cm="2">
        <f t="array" ref="X2139:X2140">FREQUENCY(IF('Data Transformation'!$B$425:$B$6424='Bin Analysis'!L2139,'Data Transformation'!$G$425:$G$6424),'Data Transformation'!$U$11)</f>
        <v>0</v>
      </c>
      <c r="Y2139" s="2" cm="2">
        <f t="array" ref="Y2139:Y2140">FREQUENCY(IF('Data Transformation'!$B$425:$B$6424='Bin Analysis'!L2139,'Data Transformation'!$G$425:$G$6424),'Data Transformation'!$U$12)</f>
        <v>0</v>
      </c>
    </row>
    <row r="2140" spans="1:25" x14ac:dyDescent="0.25">
      <c r="A2140" s="14" t="s">
        <v>67</v>
      </c>
      <c r="B2140" t="s">
        <v>47</v>
      </c>
      <c r="C2140" t="s">
        <v>5</v>
      </c>
      <c r="D2140" t="s">
        <v>98</v>
      </c>
      <c r="E2140" t="s">
        <v>99</v>
      </c>
      <c r="F2140" t="s">
        <v>100</v>
      </c>
      <c r="G2140" t="s">
        <v>69</v>
      </c>
      <c r="H2140" t="s">
        <v>31</v>
      </c>
      <c r="I2140" t="s">
        <v>32</v>
      </c>
      <c r="J2140" t="s">
        <v>46</v>
      </c>
      <c r="K2140" s="14" t="s">
        <v>45</v>
      </c>
      <c r="M2140" s="14"/>
      <c r="X2140" s="2">
        <v>0</v>
      </c>
      <c r="Y2140" s="2">
        <v>0</v>
      </c>
    </row>
    <row r="2141" spans="1:25" x14ac:dyDescent="0.25">
      <c r="A2141" s="32"/>
      <c r="D2141" t="e">
        <f>IF(C2141=1,'Data Transformation'!$G$3+0.5*'Data Transformation'!$W$25,IF(C2142=1,D2142-'Data Transformation'!$W$25,FALSE))</f>
        <v>#NUM!</v>
      </c>
      <c r="E2141">
        <f t="array" ref="E2141">IF(ISLOGICAL(D2141),"",FREQUENCY(IF('Data Transformation'!$B$425:$B$8425='Bin Analysis'!$B2139,'Data Transformation'!$G$425:$G$8425),D2141))</f>
        <v>2001</v>
      </c>
      <c r="F2141" t="e">
        <f>IF(ISLOGICAL(D2141),"",E2141-E2140)</f>
        <v>#VALUE!</v>
      </c>
      <c r="M2141" s="14"/>
    </row>
    <row r="2142" spans="1:25" x14ac:dyDescent="0.25">
      <c r="A2142" s="32" t="e">
        <f>IF(Weighting!$P$6&gt;0,B2142,"")</f>
        <v>#NUM!</v>
      </c>
      <c r="B2142" t="e">
        <f>Weighting!$C$6</f>
        <v>#DIV/0!</v>
      </c>
      <c r="C2142" t="e">
        <f>Weighting!$F$6</f>
        <v>#NUM!</v>
      </c>
      <c r="D2142" t="e">
        <f>IF(C2142=1,'Data Transformation'!$G$3+0.5*'Data Transformation'!$W$25,IF(C2143=1,D2143-'Data Transformation'!$W$25,FALSE))</f>
        <v>#NUM!</v>
      </c>
      <c r="E2142">
        <f t="array" ref="E2142">IF(ISLOGICAL(D2142),"",FREQUENCY(IF('Data Transformation'!$B$425:$B$8425='Bin Analysis'!$B2139,'Data Transformation'!$G$425:$G$8425),D2142))</f>
        <v>2001</v>
      </c>
      <c r="F2142">
        <f>IF(ISLOGICAL(D2142),"",E2142-E2141)</f>
        <v>0</v>
      </c>
      <c r="G2142">
        <f>Weighting!$H$6</f>
        <v>1</v>
      </c>
      <c r="H2142">
        <f t="array" ref="H2142">FREQUENCY(IF('Data Transformation'!$B$4:$B$8425=B2139,'Data Transformation'!$G$4:$G$8425),'Bin Analysis'!$B2142)</f>
        <v>2073</v>
      </c>
      <c r="I2142">
        <f>H2142-H2141</f>
        <v>2073</v>
      </c>
      <c r="J2142">
        <f>IF(I2142=0,0,1)</f>
        <v>1</v>
      </c>
      <c r="K2142" t="e">
        <f>J2142*Weighting!$W$6</f>
        <v>#NUM!</v>
      </c>
      <c r="M2142" s="14"/>
    </row>
    <row r="2143" spans="1:25" x14ac:dyDescent="0.25">
      <c r="A2143" s="32" t="str">
        <f>IF(Weighting!$P$7&gt;0,B2143,"")</f>
        <v/>
      </c>
      <c r="B2143" t="e">
        <f>Weighting!$C$7</f>
        <v>#DIV/0!</v>
      </c>
      <c r="C2143" t="e">
        <f>Weighting!$F$7</f>
        <v>#NUM!</v>
      </c>
      <c r="D2143" t="e">
        <f>IF(C2143=1,'Data Transformation'!$G$3+0.5*'Data Transformation'!$W$25,IF(C2144=1,D2144-'Data Transformation'!$W$25,FALSE))</f>
        <v>#NUM!</v>
      </c>
      <c r="E2143">
        <f t="array" ref="E2143">IF(ISLOGICAL(D2143),"",FREQUENCY(IF('Data Transformation'!$B$425:$B$8425='Bin Analysis'!$B2139,'Data Transformation'!$G$425:$G$8425),D2143))</f>
        <v>2001</v>
      </c>
      <c r="F2143">
        <f t="shared" ref="F2143:F2161" si="267">IF(ISLOGICAL(D2143),"",E2143-E2142)</f>
        <v>0</v>
      </c>
      <c r="G2143">
        <f>Weighting!$H$7</f>
        <v>0</v>
      </c>
      <c r="H2143">
        <f t="array" ref="H2143">FREQUENCY(IF('Data Transformation'!$B$4:$B$8425=B2139,'Data Transformation'!$G$4:$G$8425),'Bin Analysis'!$B2143)</f>
        <v>2073</v>
      </c>
      <c r="I2143">
        <f t="shared" ref="I2143:I2161" si="268">H2143-H2142</f>
        <v>0</v>
      </c>
      <c r="J2143">
        <f>IF(I2143=0,0,1)</f>
        <v>0</v>
      </c>
      <c r="K2143">
        <f>J2143*Weighting!$W$7</f>
        <v>0</v>
      </c>
      <c r="M2143" s="14"/>
    </row>
    <row r="2144" spans="1:25" x14ac:dyDescent="0.25">
      <c r="A2144" s="32" t="str">
        <f>IF(Weighting!$P$8&gt;0,B2144,"")</f>
        <v/>
      </c>
      <c r="B2144" t="e">
        <f>Weighting!$C$8</f>
        <v>#DIV/0!</v>
      </c>
      <c r="C2144" t="e">
        <f>Weighting!$F$8</f>
        <v>#NUM!</v>
      </c>
      <c r="D2144" t="e">
        <f>IF(C2144=1,'Data Transformation'!$G$3+0.5*'Data Transformation'!$W$25,IF(C2145=1,D2145-'Data Transformation'!$W$25,FALSE))</f>
        <v>#NUM!</v>
      </c>
      <c r="E2144">
        <f t="array" ref="E2144">IF(ISLOGICAL(D2144),"",FREQUENCY(IF('Data Transformation'!$B$425:$B$8425='Bin Analysis'!$B2139,'Data Transformation'!$G$425:$G$8425),D2144))</f>
        <v>2001</v>
      </c>
      <c r="F2144">
        <f t="shared" si="267"/>
        <v>0</v>
      </c>
      <c r="G2144">
        <f>Weighting!$H$8</f>
        <v>0</v>
      </c>
      <c r="H2144">
        <f t="array" ref="H2144">FREQUENCY(IF('Data Transformation'!$B$4:$B$8425=B2139,'Data Transformation'!$G$4:$G$8425),'Bin Analysis'!$B2144)</f>
        <v>2073</v>
      </c>
      <c r="I2144">
        <f t="shared" si="268"/>
        <v>0</v>
      </c>
      <c r="J2144">
        <f t="shared" ref="J2144:J2161" si="269">IF(I2144=0,0,1)</f>
        <v>0</v>
      </c>
      <c r="K2144">
        <f>J2144*Weighting!$W$8</f>
        <v>0</v>
      </c>
      <c r="M2144" s="14"/>
    </row>
    <row r="2145" spans="1:13" x14ac:dyDescent="0.25">
      <c r="A2145" s="32" t="str">
        <f>IF(Weighting!$P$9&gt;0,B2145,"")</f>
        <v/>
      </c>
      <c r="B2145" s="50" t="e">
        <f>Weighting!$C$9</f>
        <v>#DIV/0!</v>
      </c>
      <c r="C2145" t="e">
        <f>Weighting!$F$9</f>
        <v>#NUM!</v>
      </c>
      <c r="D2145" t="e">
        <f>IF(C2145=1,'Data Transformation'!$G$3+0.5*'Data Transformation'!$W$25,IF(C2146=1,D2146-'Data Transformation'!$W$25,FALSE))</f>
        <v>#NUM!</v>
      </c>
      <c r="E2145">
        <f t="array" ref="E2145">IF(ISLOGICAL(D2145),"",FREQUENCY(IF('Data Transformation'!$B$425:$B$8425='Bin Analysis'!$B2139,'Data Transformation'!$G$425:$G$8425),D2145))</f>
        <v>2001</v>
      </c>
      <c r="F2145">
        <f t="shared" si="267"/>
        <v>0</v>
      </c>
      <c r="G2145">
        <f>Weighting!$H$9</f>
        <v>0</v>
      </c>
      <c r="H2145">
        <f t="array" ref="H2145">FREQUENCY(IF('Data Transformation'!$B$4:$B$8425=B2139,'Data Transformation'!$G$4:$G$8425),'Bin Analysis'!$B2145)</f>
        <v>2073</v>
      </c>
      <c r="I2145">
        <f t="shared" si="268"/>
        <v>0</v>
      </c>
      <c r="J2145">
        <f t="shared" si="269"/>
        <v>0</v>
      </c>
      <c r="K2145">
        <f>J2145*Weighting!$W$9</f>
        <v>0</v>
      </c>
      <c r="M2145" s="14"/>
    </row>
    <row r="2146" spans="1:13" x14ac:dyDescent="0.25">
      <c r="A2146" s="32" t="str">
        <f>IF(Weighting!$P$10&gt;0,B2146,"")</f>
        <v/>
      </c>
      <c r="B2146" t="e">
        <f>Weighting!$C$10</f>
        <v>#DIV/0!</v>
      </c>
      <c r="C2146" t="e">
        <f>Weighting!$F$10</f>
        <v>#NUM!</v>
      </c>
      <c r="D2146" t="e">
        <f>IF(C2146=1,'Data Transformation'!$G$3+0.5*'Data Transformation'!$W$25,IF(C2147=1,D2147-'Data Transformation'!$W$25,FALSE))</f>
        <v>#NUM!</v>
      </c>
      <c r="E2146">
        <f t="array" ref="E2146">IF(ISLOGICAL(D2146),"",FREQUENCY(IF('Data Transformation'!$B$425:$B$8425='Bin Analysis'!$B2139,'Data Transformation'!$G$425:$G$8425),D2146))</f>
        <v>2001</v>
      </c>
      <c r="F2146">
        <f t="shared" si="267"/>
        <v>0</v>
      </c>
      <c r="G2146">
        <f>Weighting!$H$10</f>
        <v>0</v>
      </c>
      <c r="H2146">
        <f t="array" ref="H2146">FREQUENCY(IF('Data Transformation'!$B$4:$B$8425=B2139,'Data Transformation'!$G$4:$G$8425),'Bin Analysis'!$B2146)</f>
        <v>2073</v>
      </c>
      <c r="I2146">
        <f t="shared" si="268"/>
        <v>0</v>
      </c>
      <c r="J2146">
        <f t="shared" si="269"/>
        <v>0</v>
      </c>
      <c r="K2146">
        <f>J2146*Weighting!$W$10</f>
        <v>0</v>
      </c>
      <c r="M2146" s="14"/>
    </row>
    <row r="2147" spans="1:13" x14ac:dyDescent="0.25">
      <c r="A2147" s="32" t="str">
        <f>IF(Weighting!$P$11&gt;0,B2147,"")</f>
        <v/>
      </c>
      <c r="B2147" t="e">
        <f>Weighting!$C$11</f>
        <v>#DIV/0!</v>
      </c>
      <c r="C2147" t="e">
        <f>Weighting!$F$11</f>
        <v>#NUM!</v>
      </c>
      <c r="D2147" t="e">
        <f>IF(C2147=1,'Data Transformation'!$G$3+0.5*'Data Transformation'!$W$25,IF(C2148=1,D2148-'Data Transformation'!$W$25,FALSE))</f>
        <v>#NUM!</v>
      </c>
      <c r="E2147">
        <f t="array" ref="E2147">IF(ISLOGICAL(D2147),"",FREQUENCY(IF('Data Transformation'!$B$425:$B$8425='Bin Analysis'!$B2139,'Data Transformation'!$G$425:$G$8425),D2147))</f>
        <v>2001</v>
      </c>
      <c r="F2147">
        <f t="shared" si="267"/>
        <v>0</v>
      </c>
      <c r="G2147">
        <f>Weighting!$H$11</f>
        <v>0</v>
      </c>
      <c r="H2147">
        <f t="array" ref="H2147">FREQUENCY(IF('Data Transformation'!$B$4:$B$8425=B2139,'Data Transformation'!$G$4:$G$8425),'Bin Analysis'!$B2147)</f>
        <v>2073</v>
      </c>
      <c r="I2147">
        <f t="shared" si="268"/>
        <v>0</v>
      </c>
      <c r="J2147">
        <f t="shared" si="269"/>
        <v>0</v>
      </c>
      <c r="K2147">
        <f>J2147*Weighting!$W$11</f>
        <v>0</v>
      </c>
      <c r="M2147" s="14"/>
    </row>
    <row r="2148" spans="1:13" x14ac:dyDescent="0.25">
      <c r="A2148" s="32" t="str">
        <f>IF(Weighting!$P$12&gt;0,B2148,"")</f>
        <v/>
      </c>
      <c r="B2148" t="e">
        <f>Weighting!$C$12</f>
        <v>#DIV/0!</v>
      </c>
      <c r="C2148" t="e">
        <f>Weighting!$F$12</f>
        <v>#NUM!</v>
      </c>
      <c r="D2148" t="e">
        <f>IF(C2148=1,'Data Transformation'!$G$3+0.5*'Data Transformation'!$W$25,IF(C2149=1,D2149-'Data Transformation'!$W$25,FALSE))</f>
        <v>#NUM!</v>
      </c>
      <c r="E2148">
        <f t="array" ref="E2148">IF(ISLOGICAL(D2148),"",FREQUENCY(IF('Data Transformation'!$B$425:$B$8425='Bin Analysis'!$B2139,'Data Transformation'!$G$425:$G$8425),D2148))</f>
        <v>2001</v>
      </c>
      <c r="F2148">
        <f t="shared" si="267"/>
        <v>0</v>
      </c>
      <c r="G2148">
        <f>Weighting!$H$12</f>
        <v>0</v>
      </c>
      <c r="H2148">
        <f t="array" ref="H2148">FREQUENCY(IF('Data Transformation'!$B$4:$B$8425=B2139,'Data Transformation'!$G$4:$G$8425),'Bin Analysis'!$B2148)</f>
        <v>2073</v>
      </c>
      <c r="I2148">
        <f t="shared" si="268"/>
        <v>0</v>
      </c>
      <c r="J2148">
        <f t="shared" si="269"/>
        <v>0</v>
      </c>
      <c r="K2148">
        <f>J2148*Weighting!$W$12</f>
        <v>0</v>
      </c>
      <c r="M2148" s="14"/>
    </row>
    <row r="2149" spans="1:13" x14ac:dyDescent="0.25">
      <c r="A2149" s="32" t="str">
        <f>IF(Weighting!$P$13&gt;0,B2149,"")</f>
        <v/>
      </c>
      <c r="B2149" t="e">
        <f>Weighting!$C$13</f>
        <v>#DIV/0!</v>
      </c>
      <c r="C2149" t="e">
        <f>Weighting!$F$13</f>
        <v>#NUM!</v>
      </c>
      <c r="D2149" t="e">
        <f>IF(C2149=1,'Data Transformation'!$G$3+0.5*'Data Transformation'!$W$25,IF(C2150=1,D2150-'Data Transformation'!$W$25,FALSE))</f>
        <v>#NUM!</v>
      </c>
      <c r="E2149">
        <f t="array" ref="E2149">IF(ISLOGICAL(D2149),"",FREQUENCY(IF('Data Transformation'!$B$425:$B$8425='Bin Analysis'!$B2139,'Data Transformation'!$G$425:$G$8425),D2149))</f>
        <v>2001</v>
      </c>
      <c r="F2149">
        <f t="shared" si="267"/>
        <v>0</v>
      </c>
      <c r="G2149">
        <f>Weighting!$H$13</f>
        <v>0</v>
      </c>
      <c r="H2149">
        <f t="array" ref="H2149">FREQUENCY(IF('Data Transformation'!$B$4:$B$8425=B2139,'Data Transformation'!$G$4:$G$8425),'Bin Analysis'!$B2149)</f>
        <v>2073</v>
      </c>
      <c r="I2149">
        <f t="shared" si="268"/>
        <v>0</v>
      </c>
      <c r="J2149">
        <f t="shared" si="269"/>
        <v>0</v>
      </c>
      <c r="K2149">
        <f>J2149*Weighting!$W$13</f>
        <v>0</v>
      </c>
      <c r="M2149" s="14"/>
    </row>
    <row r="2150" spans="1:13" x14ac:dyDescent="0.25">
      <c r="A2150" s="32" t="str">
        <f>IF(Weighting!$P$14&gt;0,B2150,"")</f>
        <v/>
      </c>
      <c r="B2150" t="e">
        <f>Weighting!$C$14</f>
        <v>#DIV/0!</v>
      </c>
      <c r="C2150" t="e">
        <f>Weighting!$F$14</f>
        <v>#NUM!</v>
      </c>
      <c r="D2150" t="e">
        <f>IF(C2150=1,'Data Transformation'!$G$3+0.5*'Data Transformation'!$W$25,IF(C2151=1,D2151-'Data Transformation'!$W$25,FALSE))</f>
        <v>#NUM!</v>
      </c>
      <c r="E2150">
        <f t="array" ref="E2150">IF(ISLOGICAL(D2150),"",FREQUENCY(IF('Data Transformation'!$B$425:$B$8425='Bin Analysis'!$B2139,'Data Transformation'!$G$425:$G$8425),D2150))</f>
        <v>2001</v>
      </c>
      <c r="F2150">
        <f t="shared" si="267"/>
        <v>0</v>
      </c>
      <c r="G2150">
        <f>Weighting!$H$14</f>
        <v>0</v>
      </c>
      <c r="H2150">
        <f t="array" ref="H2150">FREQUENCY(IF('Data Transformation'!$B$4:$B$8425=B2139,'Data Transformation'!$G$4:$G$8425),'Bin Analysis'!$B2150)</f>
        <v>2073</v>
      </c>
      <c r="I2150">
        <f t="shared" si="268"/>
        <v>0</v>
      </c>
      <c r="J2150">
        <f t="shared" si="269"/>
        <v>0</v>
      </c>
      <c r="K2150">
        <f>J2150*Weighting!$W$14</f>
        <v>0</v>
      </c>
      <c r="M2150" s="14"/>
    </row>
    <row r="2151" spans="1:13" x14ac:dyDescent="0.25">
      <c r="A2151" s="32" t="str">
        <f>IF(Weighting!$P$15&gt;0,B2151,"")</f>
        <v/>
      </c>
      <c r="B2151" t="e">
        <f>Weighting!$C$15</f>
        <v>#DIV/0!</v>
      </c>
      <c r="C2151" t="e">
        <f>Weighting!$F$15</f>
        <v>#NUM!</v>
      </c>
      <c r="D2151" t="e">
        <f>IF(C2151=1,'Data Transformation'!$G$3+0.5*'Data Transformation'!$W$25,IF(C2152=1,D2152-'Data Transformation'!$W$25,FALSE))</f>
        <v>#NUM!</v>
      </c>
      <c r="E2151">
        <f t="array" ref="E2151">IF(ISLOGICAL(D2151),"",FREQUENCY(IF('Data Transformation'!$B$425:$B$8425='Bin Analysis'!$B2139,'Data Transformation'!$G$425:$G$8425),D2151))</f>
        <v>2001</v>
      </c>
      <c r="F2151">
        <f t="shared" si="267"/>
        <v>0</v>
      </c>
      <c r="G2151">
        <f>Weighting!$H$15</f>
        <v>0</v>
      </c>
      <c r="H2151">
        <f t="array" ref="H2151">FREQUENCY(IF('Data Transformation'!$B$4:$B$8425=B2139,'Data Transformation'!$G$4:$G$8425),'Bin Analysis'!$B2151)</f>
        <v>2073</v>
      </c>
      <c r="I2151">
        <f t="shared" si="268"/>
        <v>0</v>
      </c>
      <c r="J2151">
        <f t="shared" si="269"/>
        <v>0</v>
      </c>
      <c r="K2151">
        <f>J2151*Weighting!$W$15</f>
        <v>0</v>
      </c>
      <c r="M2151" s="14"/>
    </row>
    <row r="2152" spans="1:13" x14ac:dyDescent="0.25">
      <c r="A2152" s="32" t="str">
        <f>IF(Weighting!$P$16&gt;0,B2152,"")</f>
        <v/>
      </c>
      <c r="B2152" t="e">
        <f>Weighting!$C$16</f>
        <v>#DIV/0!</v>
      </c>
      <c r="C2152" t="e">
        <f>Weighting!$F$16</f>
        <v>#NUM!</v>
      </c>
      <c r="D2152" t="e">
        <f>IF(C2152=1,'Data Transformation'!$G$3+0.5*'Data Transformation'!$W$25,IF(C2153=1,D2153-'Data Transformation'!$W$25,FALSE))</f>
        <v>#NUM!</v>
      </c>
      <c r="E2152">
        <f t="array" ref="E2152">IF(ISLOGICAL(D2152),"",FREQUENCY(IF('Data Transformation'!$B$425:$B$8425='Bin Analysis'!$B2139,'Data Transformation'!$G$425:$G$8425),D2152))</f>
        <v>2001</v>
      </c>
      <c r="F2152">
        <f t="shared" si="267"/>
        <v>0</v>
      </c>
      <c r="G2152">
        <f>Weighting!$H$16</f>
        <v>0</v>
      </c>
      <c r="H2152">
        <f t="array" ref="H2152">FREQUENCY(IF('Data Transformation'!$B$4:$B$8425=B2139,'Data Transformation'!$G$4:$G$8425),'Bin Analysis'!$B2152)</f>
        <v>2073</v>
      </c>
      <c r="I2152">
        <f t="shared" si="268"/>
        <v>0</v>
      </c>
      <c r="J2152">
        <f t="shared" si="269"/>
        <v>0</v>
      </c>
      <c r="K2152">
        <f>J2152*Weighting!$W$16</f>
        <v>0</v>
      </c>
      <c r="M2152" s="14"/>
    </row>
    <row r="2153" spans="1:13" x14ac:dyDescent="0.25">
      <c r="A2153" s="32" t="str">
        <f>IF(Weighting!$P$17&gt;0,B2153,"")</f>
        <v/>
      </c>
      <c r="B2153" t="e">
        <f>Weighting!$C$17</f>
        <v>#DIV/0!</v>
      </c>
      <c r="C2153" t="e">
        <f>Weighting!$F$17</f>
        <v>#NUM!</v>
      </c>
      <c r="D2153" t="e">
        <f>IF(C2153=1,'Data Transformation'!$G$3+0.5*'Data Transformation'!$W$25,IF(C2154=1,D2154-'Data Transformation'!$W$25,FALSE))</f>
        <v>#NUM!</v>
      </c>
      <c r="E2153">
        <f t="array" ref="E2153">IF(ISLOGICAL(D2153),"",FREQUENCY(IF('Data Transformation'!$B$425:$B$8425='Bin Analysis'!$B2139,'Data Transformation'!$G$425:$G$8425),D2153))</f>
        <v>2001</v>
      </c>
      <c r="F2153">
        <f t="shared" si="267"/>
        <v>0</v>
      </c>
      <c r="G2153">
        <f>Weighting!$H$17</f>
        <v>0</v>
      </c>
      <c r="H2153">
        <f t="array" ref="H2153">FREQUENCY(IF('Data Transformation'!$B$4:$B$8425=B2139,'Data Transformation'!$G$4:$G$8425),'Bin Analysis'!$B2153)</f>
        <v>2073</v>
      </c>
      <c r="I2153">
        <f t="shared" si="268"/>
        <v>0</v>
      </c>
      <c r="J2153">
        <f t="shared" si="269"/>
        <v>0</v>
      </c>
      <c r="K2153">
        <f>J2153*Weighting!$W$17</f>
        <v>0</v>
      </c>
      <c r="M2153" s="14"/>
    </row>
    <row r="2154" spans="1:13" x14ac:dyDescent="0.25">
      <c r="A2154" s="32" t="str">
        <f>IF(Weighting!$P$18&gt;0,B2154,"")</f>
        <v/>
      </c>
      <c r="B2154" t="e">
        <f>Weighting!$C$18</f>
        <v>#DIV/0!</v>
      </c>
      <c r="C2154" t="e">
        <f>Weighting!$F$18</f>
        <v>#NUM!</v>
      </c>
      <c r="D2154" t="e">
        <f>IF(C2154=1,'Data Transformation'!$G$3+0.5*'Data Transformation'!$W$25,IF(C2155=1,D2155-'Data Transformation'!$W$25,FALSE))</f>
        <v>#NUM!</v>
      </c>
      <c r="E2154">
        <f t="array" ref="E2154">IF(ISLOGICAL(D2154),"",FREQUENCY(IF('Data Transformation'!$B$425:$B$8425='Bin Analysis'!$B2139,'Data Transformation'!$G$425:$G$8425),D2154))</f>
        <v>2001</v>
      </c>
      <c r="F2154">
        <f t="shared" si="267"/>
        <v>0</v>
      </c>
      <c r="G2154">
        <f>Weighting!$H$18</f>
        <v>0</v>
      </c>
      <c r="H2154">
        <f t="array" ref="H2154">FREQUENCY(IF('Data Transformation'!$B$4:$B$8425=B2139,'Data Transformation'!$G$4:$G$8425),'Bin Analysis'!$B2154)</f>
        <v>2073</v>
      </c>
      <c r="I2154">
        <f t="shared" si="268"/>
        <v>0</v>
      </c>
      <c r="J2154">
        <f t="shared" si="269"/>
        <v>0</v>
      </c>
      <c r="K2154">
        <f>J2154*Weighting!$W$18</f>
        <v>0</v>
      </c>
      <c r="M2154" s="14"/>
    </row>
    <row r="2155" spans="1:13" x14ac:dyDescent="0.25">
      <c r="A2155" s="32" t="str">
        <f>IF(Weighting!$P$19&gt;0,B2155,"")</f>
        <v/>
      </c>
      <c r="B2155" t="e">
        <f>Weighting!$C$19</f>
        <v>#DIV/0!</v>
      </c>
      <c r="C2155" t="e">
        <f>Weighting!$F$19</f>
        <v>#NUM!</v>
      </c>
      <c r="D2155" t="e">
        <f>IF(C2155=1,'Data Transformation'!$G$3+0.5*'Data Transformation'!$W$25,IF(C2156=1,D2156-'Data Transformation'!$W$25,FALSE))</f>
        <v>#NUM!</v>
      </c>
      <c r="E2155">
        <f t="array" ref="E2155">IF(ISLOGICAL(D2155),"",FREQUENCY(IF('Data Transformation'!$B$425:$B$8425='Bin Analysis'!$B2139,'Data Transformation'!$G$425:$G$8425),D2155))</f>
        <v>2001</v>
      </c>
      <c r="F2155">
        <f t="shared" si="267"/>
        <v>0</v>
      </c>
      <c r="G2155">
        <f>Weighting!$H$19</f>
        <v>0</v>
      </c>
      <c r="H2155">
        <f t="array" ref="H2155">FREQUENCY(IF('Data Transformation'!$B$4:$B$8425=B2139,'Data Transformation'!$G$4:$G$8425),'Bin Analysis'!$B2155)</f>
        <v>2073</v>
      </c>
      <c r="I2155">
        <f t="shared" si="268"/>
        <v>0</v>
      </c>
      <c r="J2155">
        <f t="shared" si="269"/>
        <v>0</v>
      </c>
      <c r="K2155">
        <f>J2155*Weighting!$W$19</f>
        <v>0</v>
      </c>
      <c r="M2155" s="14"/>
    </row>
    <row r="2156" spans="1:13" x14ac:dyDescent="0.25">
      <c r="A2156" s="32" t="str">
        <f>IF(Weighting!$P$20&gt;0,B2156,"")</f>
        <v/>
      </c>
      <c r="B2156" t="e">
        <f>Weighting!$C$20</f>
        <v>#DIV/0!</v>
      </c>
      <c r="C2156" t="e">
        <f>Weighting!$F$20</f>
        <v>#NUM!</v>
      </c>
      <c r="D2156" t="e">
        <f>IF(C2156=1,'Data Transformation'!$G$3+0.5*'Data Transformation'!$W$25,IF(C2157=1,D2157-'Data Transformation'!$W$25,FALSE))</f>
        <v>#NUM!</v>
      </c>
      <c r="E2156">
        <f t="array" ref="E2156">IF(ISLOGICAL(D2156),"",FREQUENCY(IF('Data Transformation'!$B$425:$B$8425='Bin Analysis'!$B2139,'Data Transformation'!$G$425:$G$8425),D2156))</f>
        <v>2001</v>
      </c>
      <c r="F2156">
        <f t="shared" si="267"/>
        <v>0</v>
      </c>
      <c r="G2156">
        <f>Weighting!$H$20</f>
        <v>0</v>
      </c>
      <c r="H2156">
        <f t="array" ref="H2156">FREQUENCY(IF('Data Transformation'!$B$4:$B$8425=B2139,'Data Transformation'!$G$4:$G$8425),'Bin Analysis'!$B2156)</f>
        <v>2073</v>
      </c>
      <c r="I2156">
        <f t="shared" si="268"/>
        <v>0</v>
      </c>
      <c r="J2156">
        <f t="shared" si="269"/>
        <v>0</v>
      </c>
      <c r="K2156">
        <f>J2156*Weighting!$W$20</f>
        <v>0</v>
      </c>
      <c r="M2156" s="14"/>
    </row>
    <row r="2157" spans="1:13" x14ac:dyDescent="0.25">
      <c r="A2157" s="32" t="str">
        <f>IF(Weighting!$P$21&gt;0,B2157,"")</f>
        <v/>
      </c>
      <c r="B2157" t="e">
        <f>Weighting!$C$21</f>
        <v>#DIV/0!</v>
      </c>
      <c r="C2157" t="e">
        <f>Weighting!$F$21</f>
        <v>#NUM!</v>
      </c>
      <c r="D2157" t="e">
        <f>IF(C2157=1,'Data Transformation'!$G$3+0.5*'Data Transformation'!$W$25,IF(C2158=1,D2158-'Data Transformation'!$W$25,FALSE))</f>
        <v>#NUM!</v>
      </c>
      <c r="E2157">
        <f t="array" ref="E2157">IF(ISLOGICAL(D2157),"",FREQUENCY(IF('Data Transformation'!$B$425:$B$8425='Bin Analysis'!$B2139,'Data Transformation'!$G$425:$G$8425),D2157))</f>
        <v>2001</v>
      </c>
      <c r="F2157">
        <f t="shared" si="267"/>
        <v>0</v>
      </c>
      <c r="G2157">
        <f>Weighting!$H$21</f>
        <v>0</v>
      </c>
      <c r="H2157">
        <f t="array" ref="H2157">FREQUENCY(IF('Data Transformation'!$B$4:$B$8425=B2139,'Data Transformation'!$G$4:$G$8425),'Bin Analysis'!$B2157)</f>
        <v>2073</v>
      </c>
      <c r="I2157">
        <f t="shared" si="268"/>
        <v>0</v>
      </c>
      <c r="J2157">
        <f t="shared" si="269"/>
        <v>0</v>
      </c>
      <c r="K2157">
        <f>J2157*Weighting!$W$21</f>
        <v>0</v>
      </c>
      <c r="M2157" s="14"/>
    </row>
    <row r="2158" spans="1:13" x14ac:dyDescent="0.25">
      <c r="A2158" s="32" t="str">
        <f>IF(Weighting!$P$22&gt;0,B2158,"")</f>
        <v/>
      </c>
      <c r="B2158" t="e">
        <f>Weighting!$C$22</f>
        <v>#DIV/0!</v>
      </c>
      <c r="C2158" t="e">
        <f>Weighting!$F$22</f>
        <v>#NUM!</v>
      </c>
      <c r="D2158" t="e">
        <f>IF(C2158=1,'Data Transformation'!$G$3+0.5*'Data Transformation'!$W$25,IF(C2159=1,D2159-'Data Transformation'!$W$25,FALSE))</f>
        <v>#NUM!</v>
      </c>
      <c r="E2158">
        <f t="array" ref="E2158">IF(ISLOGICAL(D2158),"",FREQUENCY(IF('Data Transformation'!$B$425:$B$8425='Bin Analysis'!$B2139,'Data Transformation'!$G$425:$G$8425),D2158))</f>
        <v>2001</v>
      </c>
      <c r="F2158">
        <f t="shared" si="267"/>
        <v>0</v>
      </c>
      <c r="G2158">
        <f>Weighting!$H$22</f>
        <v>0</v>
      </c>
      <c r="H2158">
        <f t="array" ref="H2158">FREQUENCY(IF('Data Transformation'!$B$4:$B$8425=B2139,'Data Transformation'!$G$4:$G$8425),'Bin Analysis'!$B2158)</f>
        <v>2073</v>
      </c>
      <c r="I2158">
        <f t="shared" si="268"/>
        <v>0</v>
      </c>
      <c r="J2158">
        <f t="shared" si="269"/>
        <v>0</v>
      </c>
      <c r="K2158">
        <f>J2158*Weighting!$W$22</f>
        <v>0</v>
      </c>
      <c r="M2158" s="14"/>
    </row>
    <row r="2159" spans="1:13" x14ac:dyDescent="0.25">
      <c r="A2159" s="32" t="str">
        <f>IF(Weighting!$P$23&gt;0,B2159,"")</f>
        <v/>
      </c>
      <c r="B2159" t="e">
        <f>Weighting!$C$23</f>
        <v>#DIV/0!</v>
      </c>
      <c r="C2159" t="e">
        <f>Weighting!$F$23</f>
        <v>#NUM!</v>
      </c>
      <c r="D2159" t="e">
        <f>IF(C2159=1,'Data Transformation'!$G$3+0.5*'Data Transformation'!$W$25,IF(C2160=1,D2160-'Data Transformation'!$W$25,FALSE))</f>
        <v>#NUM!</v>
      </c>
      <c r="E2159">
        <f t="array" ref="E2159">IF(ISLOGICAL(D2159),"",FREQUENCY(IF('Data Transformation'!$B$425:$B$8425='Bin Analysis'!$B2139,'Data Transformation'!$G$425:$G$8425),D2159))</f>
        <v>2001</v>
      </c>
      <c r="F2159">
        <f t="shared" si="267"/>
        <v>0</v>
      </c>
      <c r="G2159">
        <f>Weighting!$H$23</f>
        <v>0</v>
      </c>
      <c r="H2159">
        <f t="array" ref="H2159">FREQUENCY(IF('Data Transformation'!$B$4:$B$8425=B2139,'Data Transformation'!$G$4:$G$8425),'Bin Analysis'!$B2159)</f>
        <v>2073</v>
      </c>
      <c r="I2159">
        <f t="shared" si="268"/>
        <v>0</v>
      </c>
      <c r="J2159">
        <f t="shared" si="269"/>
        <v>0</v>
      </c>
      <c r="K2159">
        <f>J2159*Weighting!$W$23</f>
        <v>0</v>
      </c>
      <c r="M2159" s="14"/>
    </row>
    <row r="2160" spans="1:13" x14ac:dyDescent="0.25">
      <c r="A2160" s="32" t="str">
        <f>IF(Weighting!$P$24&gt;0,B2160,"")</f>
        <v/>
      </c>
      <c r="B2160" t="e">
        <f>Weighting!$C$24</f>
        <v>#DIV/0!</v>
      </c>
      <c r="C2160" t="e">
        <f>Weighting!$F$24</f>
        <v>#NUM!</v>
      </c>
      <c r="D2160" t="e">
        <f>IF(C2160=1,'Data Transformation'!$G$3+0.5*'Data Transformation'!$W$25,IF(C2161=1,D2161-'Data Transformation'!$W$25,FALSE))</f>
        <v>#NUM!</v>
      </c>
      <c r="E2160">
        <f t="array" ref="E2160">IF(ISLOGICAL(D2160),"",FREQUENCY(IF('Data Transformation'!$B$425:$B$8425='Bin Analysis'!$B2139,'Data Transformation'!$G$425:$G$8425),D2160))</f>
        <v>2001</v>
      </c>
      <c r="F2160">
        <f t="shared" si="267"/>
        <v>0</v>
      </c>
      <c r="G2160">
        <f>Weighting!$H$24</f>
        <v>0</v>
      </c>
      <c r="H2160">
        <f t="array" ref="H2160">FREQUENCY(IF('Data Transformation'!$B$4:$B$8425=B2139,'Data Transformation'!$G$4:$G$8425),'Bin Analysis'!$B2160)</f>
        <v>2073</v>
      </c>
      <c r="I2160">
        <f t="shared" si="268"/>
        <v>0</v>
      </c>
      <c r="J2160">
        <f t="shared" si="269"/>
        <v>0</v>
      </c>
      <c r="K2160">
        <f>J2160*Weighting!$W$24</f>
        <v>0</v>
      </c>
      <c r="M2160" s="14"/>
    </row>
    <row r="2161" spans="1:25" x14ac:dyDescent="0.25">
      <c r="A2161" s="32" t="str">
        <f>IF(Weighting!$P$25&gt;0,B2161,"")</f>
        <v/>
      </c>
      <c r="B2161" t="e">
        <f>Weighting!$C$25</f>
        <v>#DIV/0!</v>
      </c>
      <c r="C2161" t="e">
        <f>Weighting!$F$25</f>
        <v>#NUM!</v>
      </c>
      <c r="D2161" t="e">
        <f>IF(C2161=1,'Data Transformation'!$G$3+0.5*'Data Transformation'!$W$25,IF(C2162=1,D2162-'Data Transformation'!$W$25,FALSE))</f>
        <v>#NUM!</v>
      </c>
      <c r="E2161">
        <f t="array" ref="E2161">IF(ISLOGICAL(D2161),"",FREQUENCY(IF('Data Transformation'!$B$425:$B$8425='Bin Analysis'!$B2139,'Data Transformation'!$G$425:$G$8425),D2161))</f>
        <v>2001</v>
      </c>
      <c r="F2161">
        <f t="shared" si="267"/>
        <v>0</v>
      </c>
      <c r="G2161">
        <f>Weighting!$H$25</f>
        <v>0</v>
      </c>
      <c r="H2161">
        <f t="array" ref="H2161">FREQUENCY(IF('Data Transformation'!$B$4:$B$8425=B2139,'Data Transformation'!$G$4:$G$8425),'Bin Analysis'!$B2161)</f>
        <v>2073</v>
      </c>
      <c r="I2161">
        <f t="shared" si="268"/>
        <v>0</v>
      </c>
      <c r="J2161">
        <f t="shared" si="269"/>
        <v>0</v>
      </c>
      <c r="K2161">
        <f>J2161*Weighting!$W$25</f>
        <v>0</v>
      </c>
      <c r="M2161" s="14"/>
    </row>
    <row r="2162" spans="1:25" x14ac:dyDescent="0.25">
      <c r="N2162" s="57"/>
      <c r="O2162"/>
      <c r="P2162"/>
      <c r="Q2162"/>
      <c r="R2162"/>
    </row>
    <row r="2163" spans="1:25" ht="23.25" x14ac:dyDescent="0.35">
      <c r="A2163" s="21" t="s">
        <v>0</v>
      </c>
      <c r="B2163" s="21" t="str">
        <f>IFERROR(VLOOKUP(C2163,'Data Transformation'!$L$6:$M$426,2,FALSE),"")</f>
        <v/>
      </c>
      <c r="C2163" s="21">
        <f>C2139+1</f>
        <v>90</v>
      </c>
      <c r="D2163" s="21"/>
      <c r="E2163" s="21"/>
      <c r="F2163" s="21"/>
      <c r="G2163" s="21"/>
      <c r="H2163" s="22"/>
      <c r="I2163" s="22"/>
      <c r="J2163" s="22"/>
      <c r="K2163" s="21"/>
      <c r="L2163" s="21" t="str">
        <f>B2163</f>
        <v/>
      </c>
      <c r="M2163" s="23" t="e">
        <f>INDEX('Data Transformation'!$O$4:$O$424,MATCH($B2163,'Data Transformation'!$M$4:$M$424,0),MATCH($M$2,'Data Transformation'!$O$3,0))</f>
        <v>#N/A</v>
      </c>
      <c r="N2163" s="27" t="e">
        <f>IF('Input and Summary Results'!$J$16="minimum",'Bin Analysis'!X2164/(M2163-1),'Bin Analysis'!Y2163/('Bin Analysis'!M2163-1))</f>
        <v>#N/A</v>
      </c>
      <c r="O2163" s="27" t="e">
        <f>IF(M2163=FALSE,NA(),(VLOOKUP(1,C2166:K2185,4,FALSE))/(M2163-1))</f>
        <v>#N/A</v>
      </c>
      <c r="P2163" s="27" t="e">
        <f>IF(M2163=FALSE,NA(),SUM(J2166:J2185)/Weighting!$S$5)</f>
        <v>#N/A</v>
      </c>
      <c r="Q2163" s="27" t="e">
        <f>IF(M2163=FALSE,NA(),SUM(K2166:K2185)/Weighting!$S$6)</f>
        <v>#N/A</v>
      </c>
      <c r="R2163" s="27" t="e">
        <f>IF(M2163=FALSE,NA(),(VLOOKUP(1,G2166:K2185,3,FALSE))/(M2163-1))</f>
        <v>#N/A</v>
      </c>
      <c r="S2163" s="22" t="e">
        <f>IF(M2163=FALSE,NA(),IF(SUM(J2166:J2185)=2,"yes","no"))</f>
        <v>#N/A</v>
      </c>
      <c r="X2163" s="2" cm="2">
        <f t="array" ref="X2163:X2164">FREQUENCY(IF('Data Transformation'!$B$425:$B$6424='Bin Analysis'!L2163,'Data Transformation'!$G$425:$G$6424),'Data Transformation'!$U$11)</f>
        <v>0</v>
      </c>
      <c r="Y2163" s="2" cm="2">
        <f t="array" ref="Y2163:Y2164">FREQUENCY(IF('Data Transformation'!$B$425:$B$6424='Bin Analysis'!L2163,'Data Transformation'!$G$425:$G$6424),'Data Transformation'!$U$12)</f>
        <v>0</v>
      </c>
    </row>
    <row r="2164" spans="1:25" x14ac:dyDescent="0.25">
      <c r="A2164" s="14" t="s">
        <v>67</v>
      </c>
      <c r="B2164" t="s">
        <v>47</v>
      </c>
      <c r="C2164" t="s">
        <v>5</v>
      </c>
      <c r="D2164" t="s">
        <v>98</v>
      </c>
      <c r="E2164" t="s">
        <v>99</v>
      </c>
      <c r="F2164" t="s">
        <v>100</v>
      </c>
      <c r="G2164" t="s">
        <v>69</v>
      </c>
      <c r="H2164" t="s">
        <v>31</v>
      </c>
      <c r="I2164" t="s">
        <v>32</v>
      </c>
      <c r="J2164" t="s">
        <v>46</v>
      </c>
      <c r="K2164" s="14" t="s">
        <v>45</v>
      </c>
      <c r="M2164" s="14"/>
      <c r="X2164" s="2">
        <v>0</v>
      </c>
      <c r="Y2164" s="2">
        <v>0</v>
      </c>
    </row>
    <row r="2165" spans="1:25" x14ac:dyDescent="0.25">
      <c r="A2165" s="32"/>
      <c r="D2165" t="e">
        <f>IF(C2165=1,'Data Transformation'!$G$3+0.5*'Data Transformation'!$W$25,IF(C2166=1,D2166-'Data Transformation'!$W$25,FALSE))</f>
        <v>#NUM!</v>
      </c>
      <c r="E2165">
        <f t="array" ref="E2165">IF(ISLOGICAL(D2165),"",FREQUENCY(IF('Data Transformation'!$B$425:$B$8425='Bin Analysis'!$B2163,'Data Transformation'!$G$425:$G$8425),D2165))</f>
        <v>2001</v>
      </c>
      <c r="F2165" t="e">
        <f>IF(ISLOGICAL(D2165),"",E2165-E2164)</f>
        <v>#VALUE!</v>
      </c>
      <c r="M2165" s="14"/>
    </row>
    <row r="2166" spans="1:25" x14ac:dyDescent="0.25">
      <c r="A2166" s="32" t="e">
        <f>IF(Weighting!$P$6&gt;0,B2166,"")</f>
        <v>#NUM!</v>
      </c>
      <c r="B2166" t="e">
        <f>Weighting!$C$6</f>
        <v>#DIV/0!</v>
      </c>
      <c r="C2166" t="e">
        <f>Weighting!$F$6</f>
        <v>#NUM!</v>
      </c>
      <c r="D2166" t="e">
        <f>IF(C2166=1,'Data Transformation'!$G$3+0.5*'Data Transformation'!$W$25,IF(C2167=1,D2167-'Data Transformation'!$W$25,FALSE))</f>
        <v>#NUM!</v>
      </c>
      <c r="E2166">
        <f t="array" ref="E2166">IF(ISLOGICAL(D2166),"",FREQUENCY(IF('Data Transformation'!$B$425:$B$8425='Bin Analysis'!$B2163,'Data Transformation'!$G$425:$G$8425),D2166))</f>
        <v>2001</v>
      </c>
      <c r="F2166">
        <f>IF(ISLOGICAL(D2166),"",E2166-E2165)</f>
        <v>0</v>
      </c>
      <c r="G2166">
        <f>Weighting!$H$6</f>
        <v>1</v>
      </c>
      <c r="H2166">
        <f t="array" ref="H2166">FREQUENCY(IF('Data Transformation'!$B$4:$B$8425=B2163,'Data Transformation'!$G$4:$G$8425),'Bin Analysis'!$B2166)</f>
        <v>2073</v>
      </c>
      <c r="I2166">
        <f>H2166-H2165</f>
        <v>2073</v>
      </c>
      <c r="J2166">
        <f>IF(I2166=0,0,1)</f>
        <v>1</v>
      </c>
      <c r="K2166" t="e">
        <f>J2166*Weighting!$W$6</f>
        <v>#NUM!</v>
      </c>
      <c r="M2166" s="14"/>
    </row>
    <row r="2167" spans="1:25" x14ac:dyDescent="0.25">
      <c r="A2167" s="32" t="str">
        <f>IF(Weighting!$P$7&gt;0,B2167,"")</f>
        <v/>
      </c>
      <c r="B2167" t="e">
        <f>Weighting!$C$7</f>
        <v>#DIV/0!</v>
      </c>
      <c r="C2167" t="e">
        <f>Weighting!$F$7</f>
        <v>#NUM!</v>
      </c>
      <c r="D2167" t="e">
        <f>IF(C2167=1,'Data Transformation'!$G$3+0.5*'Data Transformation'!$W$25,IF(C2168=1,D2168-'Data Transformation'!$W$25,FALSE))</f>
        <v>#NUM!</v>
      </c>
      <c r="E2167">
        <f t="array" ref="E2167">IF(ISLOGICAL(D2167),"",FREQUENCY(IF('Data Transformation'!$B$425:$B$8425='Bin Analysis'!$B2163,'Data Transformation'!$G$425:$G$8425),D2167))</f>
        <v>2001</v>
      </c>
      <c r="F2167">
        <f t="shared" ref="F2167:F2185" si="270">IF(ISLOGICAL(D2167),"",E2167-E2166)</f>
        <v>0</v>
      </c>
      <c r="G2167">
        <f>Weighting!$H$7</f>
        <v>0</v>
      </c>
      <c r="H2167">
        <f t="array" ref="H2167">FREQUENCY(IF('Data Transformation'!$B$4:$B$8425=B2163,'Data Transformation'!$G$4:$G$8425),'Bin Analysis'!$B2167)</f>
        <v>2073</v>
      </c>
      <c r="I2167">
        <f t="shared" ref="I2167:I2185" si="271">H2167-H2166</f>
        <v>0</v>
      </c>
      <c r="J2167">
        <f>IF(I2167=0,0,1)</f>
        <v>0</v>
      </c>
      <c r="K2167">
        <f>J2167*Weighting!$W$7</f>
        <v>0</v>
      </c>
      <c r="M2167" s="14"/>
    </row>
    <row r="2168" spans="1:25" x14ac:dyDescent="0.25">
      <c r="A2168" s="32" t="str">
        <f>IF(Weighting!$P$8&gt;0,B2168,"")</f>
        <v/>
      </c>
      <c r="B2168" t="e">
        <f>Weighting!$C$8</f>
        <v>#DIV/0!</v>
      </c>
      <c r="C2168" t="e">
        <f>Weighting!$F$8</f>
        <v>#NUM!</v>
      </c>
      <c r="D2168" t="e">
        <f>IF(C2168=1,'Data Transformation'!$G$3+0.5*'Data Transformation'!$W$25,IF(C2169=1,D2169-'Data Transformation'!$W$25,FALSE))</f>
        <v>#NUM!</v>
      </c>
      <c r="E2168">
        <f t="array" ref="E2168">IF(ISLOGICAL(D2168),"",FREQUENCY(IF('Data Transformation'!$B$425:$B$8425='Bin Analysis'!$B2163,'Data Transformation'!$G$425:$G$8425),D2168))</f>
        <v>2001</v>
      </c>
      <c r="F2168">
        <f t="shared" si="270"/>
        <v>0</v>
      </c>
      <c r="G2168">
        <f>Weighting!$H$8</f>
        <v>0</v>
      </c>
      <c r="H2168">
        <f t="array" ref="H2168">FREQUENCY(IF('Data Transformation'!$B$4:$B$8425=B2163,'Data Transformation'!$G$4:$G$8425),'Bin Analysis'!$B2168)</f>
        <v>2073</v>
      </c>
      <c r="I2168">
        <f t="shared" si="271"/>
        <v>0</v>
      </c>
      <c r="J2168">
        <f t="shared" ref="J2168:J2185" si="272">IF(I2168=0,0,1)</f>
        <v>0</v>
      </c>
      <c r="K2168">
        <f>J2168*Weighting!$W$8</f>
        <v>0</v>
      </c>
      <c r="M2168" s="14"/>
    </row>
    <row r="2169" spans="1:25" x14ac:dyDescent="0.25">
      <c r="A2169" s="32" t="str">
        <f>IF(Weighting!$P$9&gt;0,B2169,"")</f>
        <v/>
      </c>
      <c r="B2169" s="50" t="e">
        <f>Weighting!$C$9</f>
        <v>#DIV/0!</v>
      </c>
      <c r="C2169" t="e">
        <f>Weighting!$F$9</f>
        <v>#NUM!</v>
      </c>
      <c r="D2169" t="e">
        <f>IF(C2169=1,'Data Transformation'!$G$3+0.5*'Data Transformation'!$W$25,IF(C2170=1,D2170-'Data Transformation'!$W$25,FALSE))</f>
        <v>#NUM!</v>
      </c>
      <c r="E2169">
        <f t="array" ref="E2169">IF(ISLOGICAL(D2169),"",FREQUENCY(IF('Data Transformation'!$B$425:$B$8425='Bin Analysis'!$B2163,'Data Transformation'!$G$425:$G$8425),D2169))</f>
        <v>2001</v>
      </c>
      <c r="F2169">
        <f t="shared" si="270"/>
        <v>0</v>
      </c>
      <c r="G2169">
        <f>Weighting!$H$9</f>
        <v>0</v>
      </c>
      <c r="H2169">
        <f t="array" ref="H2169">FREQUENCY(IF('Data Transformation'!$B$4:$B$8425=B2163,'Data Transformation'!$G$4:$G$8425),'Bin Analysis'!$B2169)</f>
        <v>2073</v>
      </c>
      <c r="I2169">
        <f t="shared" si="271"/>
        <v>0</v>
      </c>
      <c r="J2169">
        <f t="shared" si="272"/>
        <v>0</v>
      </c>
      <c r="K2169">
        <f>J2169*Weighting!$W$9</f>
        <v>0</v>
      </c>
      <c r="M2169" s="14"/>
    </row>
    <row r="2170" spans="1:25" x14ac:dyDescent="0.25">
      <c r="A2170" s="32" t="str">
        <f>IF(Weighting!$P$10&gt;0,B2170,"")</f>
        <v/>
      </c>
      <c r="B2170" t="e">
        <f>Weighting!$C$10</f>
        <v>#DIV/0!</v>
      </c>
      <c r="C2170" t="e">
        <f>Weighting!$F$10</f>
        <v>#NUM!</v>
      </c>
      <c r="D2170" t="e">
        <f>IF(C2170=1,'Data Transformation'!$G$3+0.5*'Data Transformation'!$W$25,IF(C2171=1,D2171-'Data Transformation'!$W$25,FALSE))</f>
        <v>#NUM!</v>
      </c>
      <c r="E2170">
        <f t="array" ref="E2170">IF(ISLOGICAL(D2170),"",FREQUENCY(IF('Data Transformation'!$B$425:$B$8425='Bin Analysis'!$B2163,'Data Transformation'!$G$425:$G$8425),D2170))</f>
        <v>2001</v>
      </c>
      <c r="F2170">
        <f t="shared" si="270"/>
        <v>0</v>
      </c>
      <c r="G2170">
        <f>Weighting!$H$10</f>
        <v>0</v>
      </c>
      <c r="H2170">
        <f t="array" ref="H2170">FREQUENCY(IF('Data Transformation'!$B$4:$B$8425=B2163,'Data Transformation'!$G$4:$G$8425),'Bin Analysis'!$B2170)</f>
        <v>2073</v>
      </c>
      <c r="I2170">
        <f t="shared" si="271"/>
        <v>0</v>
      </c>
      <c r="J2170">
        <f t="shared" si="272"/>
        <v>0</v>
      </c>
      <c r="K2170">
        <f>J2170*Weighting!$W$10</f>
        <v>0</v>
      </c>
      <c r="M2170" s="14"/>
    </row>
    <row r="2171" spans="1:25" x14ac:dyDescent="0.25">
      <c r="A2171" s="32" t="str">
        <f>IF(Weighting!$P$11&gt;0,B2171,"")</f>
        <v/>
      </c>
      <c r="B2171" t="e">
        <f>Weighting!$C$11</f>
        <v>#DIV/0!</v>
      </c>
      <c r="C2171" t="e">
        <f>Weighting!$F$11</f>
        <v>#NUM!</v>
      </c>
      <c r="D2171" t="e">
        <f>IF(C2171=1,'Data Transformation'!$G$3+0.5*'Data Transformation'!$W$25,IF(C2172=1,D2172-'Data Transformation'!$W$25,FALSE))</f>
        <v>#NUM!</v>
      </c>
      <c r="E2171">
        <f t="array" ref="E2171">IF(ISLOGICAL(D2171),"",FREQUENCY(IF('Data Transformation'!$B$425:$B$8425='Bin Analysis'!$B2163,'Data Transformation'!$G$425:$G$8425),D2171))</f>
        <v>2001</v>
      </c>
      <c r="F2171">
        <f t="shared" si="270"/>
        <v>0</v>
      </c>
      <c r="G2171">
        <f>Weighting!$H$11</f>
        <v>0</v>
      </c>
      <c r="H2171">
        <f t="array" ref="H2171">FREQUENCY(IF('Data Transformation'!$B$4:$B$8425=B2163,'Data Transformation'!$G$4:$G$8425),'Bin Analysis'!$B2171)</f>
        <v>2073</v>
      </c>
      <c r="I2171">
        <f t="shared" si="271"/>
        <v>0</v>
      </c>
      <c r="J2171">
        <f t="shared" si="272"/>
        <v>0</v>
      </c>
      <c r="K2171">
        <f>J2171*Weighting!$W$11</f>
        <v>0</v>
      </c>
      <c r="M2171" s="14"/>
    </row>
    <row r="2172" spans="1:25" x14ac:dyDescent="0.25">
      <c r="A2172" s="32" t="str">
        <f>IF(Weighting!$P$12&gt;0,B2172,"")</f>
        <v/>
      </c>
      <c r="B2172" t="e">
        <f>Weighting!$C$12</f>
        <v>#DIV/0!</v>
      </c>
      <c r="C2172" t="e">
        <f>Weighting!$F$12</f>
        <v>#NUM!</v>
      </c>
      <c r="D2172" t="e">
        <f>IF(C2172=1,'Data Transformation'!$G$3+0.5*'Data Transformation'!$W$25,IF(C2173=1,D2173-'Data Transformation'!$W$25,FALSE))</f>
        <v>#NUM!</v>
      </c>
      <c r="E2172">
        <f t="array" ref="E2172">IF(ISLOGICAL(D2172),"",FREQUENCY(IF('Data Transformation'!$B$425:$B$8425='Bin Analysis'!$B2163,'Data Transformation'!$G$425:$G$8425),D2172))</f>
        <v>2001</v>
      </c>
      <c r="F2172">
        <f t="shared" si="270"/>
        <v>0</v>
      </c>
      <c r="G2172">
        <f>Weighting!$H$12</f>
        <v>0</v>
      </c>
      <c r="H2172">
        <f t="array" ref="H2172">FREQUENCY(IF('Data Transformation'!$B$4:$B$8425=B2163,'Data Transformation'!$G$4:$G$8425),'Bin Analysis'!$B2172)</f>
        <v>2073</v>
      </c>
      <c r="I2172">
        <f t="shared" si="271"/>
        <v>0</v>
      </c>
      <c r="J2172">
        <f t="shared" si="272"/>
        <v>0</v>
      </c>
      <c r="K2172">
        <f>J2172*Weighting!$W$12</f>
        <v>0</v>
      </c>
      <c r="M2172" s="14"/>
    </row>
    <row r="2173" spans="1:25" x14ac:dyDescent="0.25">
      <c r="A2173" s="32" t="str">
        <f>IF(Weighting!$P$13&gt;0,B2173,"")</f>
        <v/>
      </c>
      <c r="B2173" t="e">
        <f>Weighting!$C$13</f>
        <v>#DIV/0!</v>
      </c>
      <c r="C2173" t="e">
        <f>Weighting!$F$13</f>
        <v>#NUM!</v>
      </c>
      <c r="D2173" t="e">
        <f>IF(C2173=1,'Data Transformation'!$G$3+0.5*'Data Transformation'!$W$25,IF(C2174=1,D2174-'Data Transformation'!$W$25,FALSE))</f>
        <v>#NUM!</v>
      </c>
      <c r="E2173">
        <f t="array" ref="E2173">IF(ISLOGICAL(D2173),"",FREQUENCY(IF('Data Transformation'!$B$425:$B$8425='Bin Analysis'!$B2163,'Data Transformation'!$G$425:$G$8425),D2173))</f>
        <v>2001</v>
      </c>
      <c r="F2173">
        <f t="shared" si="270"/>
        <v>0</v>
      </c>
      <c r="G2173">
        <f>Weighting!$H$13</f>
        <v>0</v>
      </c>
      <c r="H2173">
        <f t="array" ref="H2173">FREQUENCY(IF('Data Transformation'!$B$4:$B$8425=B2163,'Data Transformation'!$G$4:$G$8425),'Bin Analysis'!$B2173)</f>
        <v>2073</v>
      </c>
      <c r="I2173">
        <f t="shared" si="271"/>
        <v>0</v>
      </c>
      <c r="J2173">
        <f t="shared" si="272"/>
        <v>0</v>
      </c>
      <c r="K2173">
        <f>J2173*Weighting!$W$13</f>
        <v>0</v>
      </c>
      <c r="M2173" s="14"/>
    </row>
    <row r="2174" spans="1:25" x14ac:dyDescent="0.25">
      <c r="A2174" s="32" t="str">
        <f>IF(Weighting!$P$14&gt;0,B2174,"")</f>
        <v/>
      </c>
      <c r="B2174" t="e">
        <f>Weighting!$C$14</f>
        <v>#DIV/0!</v>
      </c>
      <c r="C2174" t="e">
        <f>Weighting!$F$14</f>
        <v>#NUM!</v>
      </c>
      <c r="D2174" t="e">
        <f>IF(C2174=1,'Data Transformation'!$G$3+0.5*'Data Transformation'!$W$25,IF(C2175=1,D2175-'Data Transformation'!$W$25,FALSE))</f>
        <v>#NUM!</v>
      </c>
      <c r="E2174">
        <f t="array" ref="E2174">IF(ISLOGICAL(D2174),"",FREQUENCY(IF('Data Transformation'!$B$425:$B$8425='Bin Analysis'!$B2163,'Data Transformation'!$G$425:$G$8425),D2174))</f>
        <v>2001</v>
      </c>
      <c r="F2174">
        <f t="shared" si="270"/>
        <v>0</v>
      </c>
      <c r="G2174">
        <f>Weighting!$H$14</f>
        <v>0</v>
      </c>
      <c r="H2174">
        <f t="array" ref="H2174">FREQUENCY(IF('Data Transformation'!$B$4:$B$8425=B2163,'Data Transformation'!$G$4:$G$8425),'Bin Analysis'!$B2174)</f>
        <v>2073</v>
      </c>
      <c r="I2174">
        <f t="shared" si="271"/>
        <v>0</v>
      </c>
      <c r="J2174">
        <f t="shared" si="272"/>
        <v>0</v>
      </c>
      <c r="K2174">
        <f>J2174*Weighting!$W$14</f>
        <v>0</v>
      </c>
      <c r="M2174" s="14"/>
    </row>
    <row r="2175" spans="1:25" x14ac:dyDescent="0.25">
      <c r="A2175" s="32" t="str">
        <f>IF(Weighting!$P$15&gt;0,B2175,"")</f>
        <v/>
      </c>
      <c r="B2175" t="e">
        <f>Weighting!$C$15</f>
        <v>#DIV/0!</v>
      </c>
      <c r="C2175" t="e">
        <f>Weighting!$F$15</f>
        <v>#NUM!</v>
      </c>
      <c r="D2175" t="e">
        <f>IF(C2175=1,'Data Transformation'!$G$3+0.5*'Data Transformation'!$W$25,IF(C2176=1,D2176-'Data Transformation'!$W$25,FALSE))</f>
        <v>#NUM!</v>
      </c>
      <c r="E2175">
        <f t="array" ref="E2175">IF(ISLOGICAL(D2175),"",FREQUENCY(IF('Data Transformation'!$B$425:$B$8425='Bin Analysis'!$B2163,'Data Transformation'!$G$425:$G$8425),D2175))</f>
        <v>2001</v>
      </c>
      <c r="F2175">
        <f t="shared" si="270"/>
        <v>0</v>
      </c>
      <c r="G2175">
        <f>Weighting!$H$15</f>
        <v>0</v>
      </c>
      <c r="H2175">
        <f t="array" ref="H2175">FREQUENCY(IF('Data Transformation'!$B$4:$B$8425=B2163,'Data Transformation'!$G$4:$G$8425),'Bin Analysis'!$B2175)</f>
        <v>2073</v>
      </c>
      <c r="I2175">
        <f t="shared" si="271"/>
        <v>0</v>
      </c>
      <c r="J2175">
        <f t="shared" si="272"/>
        <v>0</v>
      </c>
      <c r="K2175">
        <f>J2175*Weighting!$W$15</f>
        <v>0</v>
      </c>
      <c r="M2175" s="14"/>
    </row>
    <row r="2176" spans="1:25" x14ac:dyDescent="0.25">
      <c r="A2176" s="32" t="str">
        <f>IF(Weighting!$P$16&gt;0,B2176,"")</f>
        <v/>
      </c>
      <c r="B2176" t="e">
        <f>Weighting!$C$16</f>
        <v>#DIV/0!</v>
      </c>
      <c r="C2176" t="e">
        <f>Weighting!$F$16</f>
        <v>#NUM!</v>
      </c>
      <c r="D2176" t="e">
        <f>IF(C2176=1,'Data Transformation'!$G$3+0.5*'Data Transformation'!$W$25,IF(C2177=1,D2177-'Data Transformation'!$W$25,FALSE))</f>
        <v>#NUM!</v>
      </c>
      <c r="E2176">
        <f t="array" ref="E2176">IF(ISLOGICAL(D2176),"",FREQUENCY(IF('Data Transformation'!$B$425:$B$8425='Bin Analysis'!$B2163,'Data Transformation'!$G$425:$G$8425),D2176))</f>
        <v>2001</v>
      </c>
      <c r="F2176">
        <f t="shared" si="270"/>
        <v>0</v>
      </c>
      <c r="G2176">
        <f>Weighting!$H$16</f>
        <v>0</v>
      </c>
      <c r="H2176">
        <f t="array" ref="H2176">FREQUENCY(IF('Data Transformation'!$B$4:$B$8425=B2163,'Data Transformation'!$G$4:$G$8425),'Bin Analysis'!$B2176)</f>
        <v>2073</v>
      </c>
      <c r="I2176">
        <f t="shared" si="271"/>
        <v>0</v>
      </c>
      <c r="J2176">
        <f t="shared" si="272"/>
        <v>0</v>
      </c>
      <c r="K2176">
        <f>J2176*Weighting!$W$16</f>
        <v>0</v>
      </c>
      <c r="M2176" s="14"/>
    </row>
    <row r="2177" spans="1:25" x14ac:dyDescent="0.25">
      <c r="A2177" s="32" t="str">
        <f>IF(Weighting!$P$17&gt;0,B2177,"")</f>
        <v/>
      </c>
      <c r="B2177" t="e">
        <f>Weighting!$C$17</f>
        <v>#DIV/0!</v>
      </c>
      <c r="C2177" t="e">
        <f>Weighting!$F$17</f>
        <v>#NUM!</v>
      </c>
      <c r="D2177" t="e">
        <f>IF(C2177=1,'Data Transformation'!$G$3+0.5*'Data Transformation'!$W$25,IF(C2178=1,D2178-'Data Transformation'!$W$25,FALSE))</f>
        <v>#NUM!</v>
      </c>
      <c r="E2177">
        <f t="array" ref="E2177">IF(ISLOGICAL(D2177),"",FREQUENCY(IF('Data Transformation'!$B$425:$B$8425='Bin Analysis'!$B2163,'Data Transformation'!$G$425:$G$8425),D2177))</f>
        <v>2001</v>
      </c>
      <c r="F2177">
        <f t="shared" si="270"/>
        <v>0</v>
      </c>
      <c r="G2177">
        <f>Weighting!$H$17</f>
        <v>0</v>
      </c>
      <c r="H2177">
        <f t="array" ref="H2177">FREQUENCY(IF('Data Transformation'!$B$4:$B$8425=B2163,'Data Transformation'!$G$4:$G$8425),'Bin Analysis'!$B2177)</f>
        <v>2073</v>
      </c>
      <c r="I2177">
        <f t="shared" si="271"/>
        <v>0</v>
      </c>
      <c r="J2177">
        <f t="shared" si="272"/>
        <v>0</v>
      </c>
      <c r="K2177">
        <f>J2177*Weighting!$W$17</f>
        <v>0</v>
      </c>
      <c r="M2177" s="14"/>
    </row>
    <row r="2178" spans="1:25" x14ac:dyDescent="0.25">
      <c r="A2178" s="32" t="str">
        <f>IF(Weighting!$P$18&gt;0,B2178,"")</f>
        <v/>
      </c>
      <c r="B2178" t="e">
        <f>Weighting!$C$18</f>
        <v>#DIV/0!</v>
      </c>
      <c r="C2178" t="e">
        <f>Weighting!$F$18</f>
        <v>#NUM!</v>
      </c>
      <c r="D2178" t="e">
        <f>IF(C2178=1,'Data Transformation'!$G$3+0.5*'Data Transformation'!$W$25,IF(C2179=1,D2179-'Data Transformation'!$W$25,FALSE))</f>
        <v>#NUM!</v>
      </c>
      <c r="E2178">
        <f t="array" ref="E2178">IF(ISLOGICAL(D2178),"",FREQUENCY(IF('Data Transformation'!$B$425:$B$8425='Bin Analysis'!$B2163,'Data Transformation'!$G$425:$G$8425),D2178))</f>
        <v>2001</v>
      </c>
      <c r="F2178">
        <f t="shared" si="270"/>
        <v>0</v>
      </c>
      <c r="G2178">
        <f>Weighting!$H$18</f>
        <v>0</v>
      </c>
      <c r="H2178">
        <f t="array" ref="H2178">FREQUENCY(IF('Data Transformation'!$B$4:$B$8425=B2163,'Data Transformation'!$G$4:$G$8425),'Bin Analysis'!$B2178)</f>
        <v>2073</v>
      </c>
      <c r="I2178">
        <f t="shared" si="271"/>
        <v>0</v>
      </c>
      <c r="J2178">
        <f t="shared" si="272"/>
        <v>0</v>
      </c>
      <c r="K2178">
        <f>J2178*Weighting!$W$18</f>
        <v>0</v>
      </c>
      <c r="M2178" s="14"/>
    </row>
    <row r="2179" spans="1:25" x14ac:dyDescent="0.25">
      <c r="A2179" s="32" t="str">
        <f>IF(Weighting!$P$19&gt;0,B2179,"")</f>
        <v/>
      </c>
      <c r="B2179" t="e">
        <f>Weighting!$C$19</f>
        <v>#DIV/0!</v>
      </c>
      <c r="C2179" t="e">
        <f>Weighting!$F$19</f>
        <v>#NUM!</v>
      </c>
      <c r="D2179" t="e">
        <f>IF(C2179=1,'Data Transformation'!$G$3+0.5*'Data Transformation'!$W$25,IF(C2180=1,D2180-'Data Transformation'!$W$25,FALSE))</f>
        <v>#NUM!</v>
      </c>
      <c r="E2179">
        <f t="array" ref="E2179">IF(ISLOGICAL(D2179),"",FREQUENCY(IF('Data Transformation'!$B$425:$B$8425='Bin Analysis'!$B2163,'Data Transformation'!$G$425:$G$8425),D2179))</f>
        <v>2001</v>
      </c>
      <c r="F2179">
        <f t="shared" si="270"/>
        <v>0</v>
      </c>
      <c r="G2179">
        <f>Weighting!$H$19</f>
        <v>0</v>
      </c>
      <c r="H2179">
        <f t="array" ref="H2179">FREQUENCY(IF('Data Transformation'!$B$4:$B$8425=B2163,'Data Transformation'!$G$4:$G$8425),'Bin Analysis'!$B2179)</f>
        <v>2073</v>
      </c>
      <c r="I2179">
        <f t="shared" si="271"/>
        <v>0</v>
      </c>
      <c r="J2179">
        <f t="shared" si="272"/>
        <v>0</v>
      </c>
      <c r="K2179">
        <f>J2179*Weighting!$W$19</f>
        <v>0</v>
      </c>
      <c r="M2179" s="14"/>
    </row>
    <row r="2180" spans="1:25" x14ac:dyDescent="0.25">
      <c r="A2180" s="32" t="str">
        <f>IF(Weighting!$P$20&gt;0,B2180,"")</f>
        <v/>
      </c>
      <c r="B2180" t="e">
        <f>Weighting!$C$20</f>
        <v>#DIV/0!</v>
      </c>
      <c r="C2180" t="e">
        <f>Weighting!$F$20</f>
        <v>#NUM!</v>
      </c>
      <c r="D2180" t="e">
        <f>IF(C2180=1,'Data Transformation'!$G$3+0.5*'Data Transformation'!$W$25,IF(C2181=1,D2181-'Data Transformation'!$W$25,FALSE))</f>
        <v>#NUM!</v>
      </c>
      <c r="E2180">
        <f t="array" ref="E2180">IF(ISLOGICAL(D2180),"",FREQUENCY(IF('Data Transformation'!$B$425:$B$8425='Bin Analysis'!$B2163,'Data Transformation'!$G$425:$G$8425),D2180))</f>
        <v>2001</v>
      </c>
      <c r="F2180">
        <f t="shared" si="270"/>
        <v>0</v>
      </c>
      <c r="G2180">
        <f>Weighting!$H$20</f>
        <v>0</v>
      </c>
      <c r="H2180">
        <f t="array" ref="H2180">FREQUENCY(IF('Data Transformation'!$B$4:$B$8425=B2163,'Data Transformation'!$G$4:$G$8425),'Bin Analysis'!$B2180)</f>
        <v>2073</v>
      </c>
      <c r="I2180">
        <f t="shared" si="271"/>
        <v>0</v>
      </c>
      <c r="J2180">
        <f t="shared" si="272"/>
        <v>0</v>
      </c>
      <c r="K2180">
        <f>J2180*Weighting!$W$20</f>
        <v>0</v>
      </c>
      <c r="M2180" s="14"/>
    </row>
    <row r="2181" spans="1:25" x14ac:dyDescent="0.25">
      <c r="A2181" s="32" t="str">
        <f>IF(Weighting!$P$21&gt;0,B2181,"")</f>
        <v/>
      </c>
      <c r="B2181" t="e">
        <f>Weighting!$C$21</f>
        <v>#DIV/0!</v>
      </c>
      <c r="C2181" t="e">
        <f>Weighting!$F$21</f>
        <v>#NUM!</v>
      </c>
      <c r="D2181" t="e">
        <f>IF(C2181=1,'Data Transformation'!$G$3+0.5*'Data Transformation'!$W$25,IF(C2182=1,D2182-'Data Transformation'!$W$25,FALSE))</f>
        <v>#NUM!</v>
      </c>
      <c r="E2181">
        <f t="array" ref="E2181">IF(ISLOGICAL(D2181),"",FREQUENCY(IF('Data Transformation'!$B$425:$B$8425='Bin Analysis'!$B2163,'Data Transformation'!$G$425:$G$8425),D2181))</f>
        <v>2001</v>
      </c>
      <c r="F2181">
        <f t="shared" si="270"/>
        <v>0</v>
      </c>
      <c r="G2181">
        <f>Weighting!$H$21</f>
        <v>0</v>
      </c>
      <c r="H2181">
        <f t="array" ref="H2181">FREQUENCY(IF('Data Transformation'!$B$4:$B$8425=B2163,'Data Transformation'!$G$4:$G$8425),'Bin Analysis'!$B2181)</f>
        <v>2073</v>
      </c>
      <c r="I2181">
        <f t="shared" si="271"/>
        <v>0</v>
      </c>
      <c r="J2181">
        <f t="shared" si="272"/>
        <v>0</v>
      </c>
      <c r="K2181">
        <f>J2181*Weighting!$W$21</f>
        <v>0</v>
      </c>
      <c r="M2181" s="14"/>
    </row>
    <row r="2182" spans="1:25" x14ac:dyDescent="0.25">
      <c r="A2182" s="32" t="str">
        <f>IF(Weighting!$P$22&gt;0,B2182,"")</f>
        <v/>
      </c>
      <c r="B2182" t="e">
        <f>Weighting!$C$22</f>
        <v>#DIV/0!</v>
      </c>
      <c r="C2182" t="e">
        <f>Weighting!$F$22</f>
        <v>#NUM!</v>
      </c>
      <c r="D2182" t="e">
        <f>IF(C2182=1,'Data Transformation'!$G$3+0.5*'Data Transformation'!$W$25,IF(C2183=1,D2183-'Data Transformation'!$W$25,FALSE))</f>
        <v>#NUM!</v>
      </c>
      <c r="E2182">
        <f t="array" ref="E2182">IF(ISLOGICAL(D2182),"",FREQUENCY(IF('Data Transformation'!$B$425:$B$8425='Bin Analysis'!$B2163,'Data Transformation'!$G$425:$G$8425),D2182))</f>
        <v>2001</v>
      </c>
      <c r="F2182">
        <f t="shared" si="270"/>
        <v>0</v>
      </c>
      <c r="G2182">
        <f>Weighting!$H$22</f>
        <v>0</v>
      </c>
      <c r="H2182">
        <f t="array" ref="H2182">FREQUENCY(IF('Data Transformation'!$B$4:$B$8425=B2163,'Data Transformation'!$G$4:$G$8425),'Bin Analysis'!$B2182)</f>
        <v>2073</v>
      </c>
      <c r="I2182">
        <f t="shared" si="271"/>
        <v>0</v>
      </c>
      <c r="J2182">
        <f t="shared" si="272"/>
        <v>0</v>
      </c>
      <c r="K2182">
        <f>J2182*Weighting!$W$22</f>
        <v>0</v>
      </c>
      <c r="M2182" s="14"/>
    </row>
    <row r="2183" spans="1:25" x14ac:dyDescent="0.25">
      <c r="A2183" s="32" t="str">
        <f>IF(Weighting!$P$23&gt;0,B2183,"")</f>
        <v/>
      </c>
      <c r="B2183" t="e">
        <f>Weighting!$C$23</f>
        <v>#DIV/0!</v>
      </c>
      <c r="C2183" t="e">
        <f>Weighting!$F$23</f>
        <v>#NUM!</v>
      </c>
      <c r="D2183" t="e">
        <f>IF(C2183=1,'Data Transformation'!$G$3+0.5*'Data Transformation'!$W$25,IF(C2184=1,D2184-'Data Transformation'!$W$25,FALSE))</f>
        <v>#NUM!</v>
      </c>
      <c r="E2183">
        <f t="array" ref="E2183">IF(ISLOGICAL(D2183),"",FREQUENCY(IF('Data Transformation'!$B$425:$B$8425='Bin Analysis'!$B2163,'Data Transformation'!$G$425:$G$8425),D2183))</f>
        <v>2001</v>
      </c>
      <c r="F2183">
        <f t="shared" si="270"/>
        <v>0</v>
      </c>
      <c r="G2183">
        <f>Weighting!$H$23</f>
        <v>0</v>
      </c>
      <c r="H2183">
        <f t="array" ref="H2183">FREQUENCY(IF('Data Transformation'!$B$4:$B$8425=B2163,'Data Transformation'!$G$4:$G$8425),'Bin Analysis'!$B2183)</f>
        <v>2073</v>
      </c>
      <c r="I2183">
        <f t="shared" si="271"/>
        <v>0</v>
      </c>
      <c r="J2183">
        <f t="shared" si="272"/>
        <v>0</v>
      </c>
      <c r="K2183">
        <f>J2183*Weighting!$W$23</f>
        <v>0</v>
      </c>
      <c r="M2183" s="14"/>
    </row>
    <row r="2184" spans="1:25" x14ac:dyDescent="0.25">
      <c r="A2184" s="32" t="str">
        <f>IF(Weighting!$P$24&gt;0,B2184,"")</f>
        <v/>
      </c>
      <c r="B2184" t="e">
        <f>Weighting!$C$24</f>
        <v>#DIV/0!</v>
      </c>
      <c r="C2184" t="e">
        <f>Weighting!$F$24</f>
        <v>#NUM!</v>
      </c>
      <c r="D2184" t="e">
        <f>IF(C2184=1,'Data Transformation'!$G$3+0.5*'Data Transformation'!$W$25,IF(C2185=1,D2185-'Data Transformation'!$W$25,FALSE))</f>
        <v>#NUM!</v>
      </c>
      <c r="E2184">
        <f t="array" ref="E2184">IF(ISLOGICAL(D2184),"",FREQUENCY(IF('Data Transformation'!$B$425:$B$8425='Bin Analysis'!$B2163,'Data Transformation'!$G$425:$G$8425),D2184))</f>
        <v>2001</v>
      </c>
      <c r="F2184">
        <f t="shared" si="270"/>
        <v>0</v>
      </c>
      <c r="G2184">
        <f>Weighting!$H$24</f>
        <v>0</v>
      </c>
      <c r="H2184">
        <f t="array" ref="H2184">FREQUENCY(IF('Data Transformation'!$B$4:$B$8425=B2163,'Data Transformation'!$G$4:$G$8425),'Bin Analysis'!$B2184)</f>
        <v>2073</v>
      </c>
      <c r="I2184">
        <f t="shared" si="271"/>
        <v>0</v>
      </c>
      <c r="J2184">
        <f t="shared" si="272"/>
        <v>0</v>
      </c>
      <c r="K2184">
        <f>J2184*Weighting!$W$24</f>
        <v>0</v>
      </c>
      <c r="M2184" s="14"/>
    </row>
    <row r="2185" spans="1:25" x14ac:dyDescent="0.25">
      <c r="A2185" s="32" t="str">
        <f>IF(Weighting!$P$25&gt;0,B2185,"")</f>
        <v/>
      </c>
      <c r="B2185" t="e">
        <f>Weighting!$C$25</f>
        <v>#DIV/0!</v>
      </c>
      <c r="C2185" t="e">
        <f>Weighting!$F$25</f>
        <v>#NUM!</v>
      </c>
      <c r="D2185" t="e">
        <f>IF(C2185=1,'Data Transformation'!$G$3+0.5*'Data Transformation'!$W$25,IF(C2186=1,D2186-'Data Transformation'!$W$25,FALSE))</f>
        <v>#NUM!</v>
      </c>
      <c r="E2185">
        <f t="array" ref="E2185">IF(ISLOGICAL(D2185),"",FREQUENCY(IF('Data Transformation'!$B$425:$B$8425='Bin Analysis'!$B2163,'Data Transformation'!$G$425:$G$8425),D2185))</f>
        <v>2001</v>
      </c>
      <c r="F2185">
        <f t="shared" si="270"/>
        <v>0</v>
      </c>
      <c r="G2185">
        <f>Weighting!$H$25</f>
        <v>0</v>
      </c>
      <c r="H2185">
        <f t="array" ref="H2185">FREQUENCY(IF('Data Transformation'!$B$4:$B$8425=B2163,'Data Transformation'!$G$4:$G$8425),'Bin Analysis'!$B2185)</f>
        <v>2073</v>
      </c>
      <c r="I2185">
        <f t="shared" si="271"/>
        <v>0</v>
      </c>
      <c r="J2185">
        <f t="shared" si="272"/>
        <v>0</v>
      </c>
      <c r="K2185">
        <f>J2185*Weighting!$W$25</f>
        <v>0</v>
      </c>
      <c r="M2185" s="14"/>
    </row>
    <row r="2186" spans="1:25" x14ac:dyDescent="0.25">
      <c r="O2186"/>
      <c r="P2186"/>
      <c r="Q2186"/>
      <c r="R2186"/>
    </row>
    <row r="2187" spans="1:25" ht="23.25" x14ac:dyDescent="0.35">
      <c r="A2187" s="21" t="s">
        <v>0</v>
      </c>
      <c r="B2187" s="21" t="str">
        <f>IFERROR(VLOOKUP(C2187,'Data Transformation'!$L$6:$M$426,2,FALSE),"")</f>
        <v/>
      </c>
      <c r="C2187" s="21">
        <f>C2163+1</f>
        <v>91</v>
      </c>
      <c r="D2187" s="21"/>
      <c r="E2187" s="21"/>
      <c r="F2187" s="21"/>
      <c r="G2187" s="21"/>
      <c r="H2187" s="22"/>
      <c r="I2187" s="22"/>
      <c r="J2187" s="22"/>
      <c r="K2187" s="21"/>
      <c r="L2187" s="21" t="str">
        <f>B2187</f>
        <v/>
      </c>
      <c r="M2187" s="23" t="e">
        <f>INDEX('Data Transformation'!$O$4:$O$424,MATCH($B2187,'Data Transformation'!$M$4:$M$424,0),MATCH($M$2,'Data Transformation'!$O$3,0))</f>
        <v>#N/A</v>
      </c>
      <c r="N2187" s="27" t="e">
        <f>IF('Input and Summary Results'!$J$16="minimum",'Bin Analysis'!X2188/(M2187-1),'Bin Analysis'!Y2187/('Bin Analysis'!M2187-1))</f>
        <v>#N/A</v>
      </c>
      <c r="O2187" s="27" t="e">
        <f>IF(M2187=FALSE,NA(),(VLOOKUP(1,C2190:K2209,4,FALSE))/(M2187-1))</f>
        <v>#N/A</v>
      </c>
      <c r="P2187" s="27" t="e">
        <f>IF(M2187=FALSE,NA(),SUM(J2190:J2209)/Weighting!$S$5)</f>
        <v>#N/A</v>
      </c>
      <c r="Q2187" s="27" t="e">
        <f>IF(M2187=FALSE,NA(),SUM(K2190:K2209)/Weighting!$S$6)</f>
        <v>#N/A</v>
      </c>
      <c r="R2187" s="27" t="e">
        <f>IF(M2187=FALSE,NA(),(VLOOKUP(1,G2190:K2209,3,FALSE))/(M2187-1))</f>
        <v>#N/A</v>
      </c>
      <c r="S2187" s="22" t="e">
        <f>IF(M2187=FALSE,NA(),IF(SUM(J2190:J2209)=2,"yes","no"))</f>
        <v>#N/A</v>
      </c>
      <c r="X2187" s="2" cm="2">
        <f t="array" ref="X2187:X2188">FREQUENCY(IF('Data Transformation'!$B$425:$B$6424='Bin Analysis'!L2187,'Data Transformation'!$G$425:$G$6424),'Data Transformation'!$U$11)</f>
        <v>0</v>
      </c>
      <c r="Y2187" s="2" cm="2">
        <f t="array" ref="Y2187:Y2188">FREQUENCY(IF('Data Transformation'!$B$425:$B$6424='Bin Analysis'!L2187,'Data Transformation'!$G$425:$G$6424),'Data Transformation'!$U$12)</f>
        <v>0</v>
      </c>
    </row>
    <row r="2188" spans="1:25" x14ac:dyDescent="0.25">
      <c r="A2188" s="14" t="s">
        <v>67</v>
      </c>
      <c r="B2188" t="s">
        <v>47</v>
      </c>
      <c r="C2188" t="s">
        <v>5</v>
      </c>
      <c r="D2188" t="s">
        <v>98</v>
      </c>
      <c r="E2188" t="s">
        <v>99</v>
      </c>
      <c r="F2188" t="s">
        <v>100</v>
      </c>
      <c r="G2188" t="s">
        <v>69</v>
      </c>
      <c r="H2188" t="s">
        <v>31</v>
      </c>
      <c r="I2188" t="s">
        <v>32</v>
      </c>
      <c r="J2188" t="s">
        <v>46</v>
      </c>
      <c r="K2188" s="14" t="s">
        <v>45</v>
      </c>
      <c r="M2188" s="14"/>
      <c r="X2188" s="2">
        <v>0</v>
      </c>
      <c r="Y2188" s="2">
        <v>0</v>
      </c>
    </row>
    <row r="2189" spans="1:25" x14ac:dyDescent="0.25">
      <c r="A2189" s="32"/>
      <c r="D2189" t="e">
        <f>IF(C2189=1,'Data Transformation'!$G$3+0.5*'Data Transformation'!$W$25,IF(C2190=1,D2190-'Data Transformation'!$W$25,FALSE))</f>
        <v>#NUM!</v>
      </c>
      <c r="E2189">
        <f t="array" ref="E2189">IF(ISLOGICAL(D2189),"",FREQUENCY(IF('Data Transformation'!$B$425:$B$8425='Bin Analysis'!$B2187,'Data Transformation'!$G$425:$G$8425),D2189))</f>
        <v>2001</v>
      </c>
      <c r="F2189" t="e">
        <f>IF(ISLOGICAL(D2189),"",E2189-E2188)</f>
        <v>#VALUE!</v>
      </c>
      <c r="M2189" s="14"/>
    </row>
    <row r="2190" spans="1:25" x14ac:dyDescent="0.25">
      <c r="A2190" s="32" t="e">
        <f>IF(Weighting!$P$6&gt;0,B2190,"")</f>
        <v>#NUM!</v>
      </c>
      <c r="B2190" t="e">
        <f>Weighting!$C$6</f>
        <v>#DIV/0!</v>
      </c>
      <c r="C2190" t="e">
        <f>Weighting!$F$6</f>
        <v>#NUM!</v>
      </c>
      <c r="D2190" t="e">
        <f>IF(C2190=1,'Data Transformation'!$G$3+0.5*'Data Transformation'!$W$25,IF(C2191=1,D2191-'Data Transformation'!$W$25,FALSE))</f>
        <v>#NUM!</v>
      </c>
      <c r="E2190">
        <f t="array" ref="E2190">IF(ISLOGICAL(D2190),"",FREQUENCY(IF('Data Transformation'!$B$425:$B$8425='Bin Analysis'!$B2187,'Data Transformation'!$G$425:$G$8425),D2190))</f>
        <v>2001</v>
      </c>
      <c r="F2190">
        <f>IF(ISLOGICAL(D2190),"",E2190-E2189)</f>
        <v>0</v>
      </c>
      <c r="G2190">
        <f>Weighting!$H$6</f>
        <v>1</v>
      </c>
      <c r="H2190">
        <f t="array" ref="H2190">FREQUENCY(IF('Data Transformation'!$B$4:$B$8425=B2187,'Data Transformation'!$G$4:$G$8425),'Bin Analysis'!$B2190)</f>
        <v>2073</v>
      </c>
      <c r="I2190">
        <f>H2190-H2189</f>
        <v>2073</v>
      </c>
      <c r="J2190">
        <f>IF(I2190=0,0,1)</f>
        <v>1</v>
      </c>
      <c r="K2190" t="e">
        <f>J2190*Weighting!$W$6</f>
        <v>#NUM!</v>
      </c>
      <c r="M2190" s="14"/>
    </row>
    <row r="2191" spans="1:25" x14ac:dyDescent="0.25">
      <c r="A2191" s="32" t="str">
        <f>IF(Weighting!$P$7&gt;0,B2191,"")</f>
        <v/>
      </c>
      <c r="B2191" t="e">
        <f>Weighting!$C$7</f>
        <v>#DIV/0!</v>
      </c>
      <c r="C2191" t="e">
        <f>Weighting!$F$7</f>
        <v>#NUM!</v>
      </c>
      <c r="D2191" t="e">
        <f>IF(C2191=1,'Data Transformation'!$G$3+0.5*'Data Transformation'!$W$25,IF(C2192=1,D2192-'Data Transformation'!$W$25,FALSE))</f>
        <v>#NUM!</v>
      </c>
      <c r="E2191">
        <f t="array" ref="E2191">IF(ISLOGICAL(D2191),"",FREQUENCY(IF('Data Transformation'!$B$425:$B$8425='Bin Analysis'!$B2187,'Data Transformation'!$G$425:$G$8425),D2191))</f>
        <v>2001</v>
      </c>
      <c r="F2191">
        <f t="shared" ref="F2191:F2209" si="273">IF(ISLOGICAL(D2191),"",E2191-E2190)</f>
        <v>0</v>
      </c>
      <c r="G2191">
        <f>Weighting!$H$7</f>
        <v>0</v>
      </c>
      <c r="H2191">
        <f t="array" ref="H2191">FREQUENCY(IF('Data Transformation'!$B$4:$B$8425=B2187,'Data Transformation'!$G$4:$G$8425),'Bin Analysis'!$B2191)</f>
        <v>2073</v>
      </c>
      <c r="I2191">
        <f t="shared" ref="I2191:I2209" si="274">H2191-H2190</f>
        <v>0</v>
      </c>
      <c r="J2191">
        <f>IF(I2191=0,0,1)</f>
        <v>0</v>
      </c>
      <c r="K2191">
        <f>J2191*Weighting!$W$7</f>
        <v>0</v>
      </c>
      <c r="M2191" s="14"/>
    </row>
    <row r="2192" spans="1:25" x14ac:dyDescent="0.25">
      <c r="A2192" s="32" t="str">
        <f>IF(Weighting!$P$8&gt;0,B2192,"")</f>
        <v/>
      </c>
      <c r="B2192" t="e">
        <f>Weighting!$C$8</f>
        <v>#DIV/0!</v>
      </c>
      <c r="C2192" t="e">
        <f>Weighting!$F$8</f>
        <v>#NUM!</v>
      </c>
      <c r="D2192" t="e">
        <f>IF(C2192=1,'Data Transformation'!$G$3+0.5*'Data Transformation'!$W$25,IF(C2193=1,D2193-'Data Transformation'!$W$25,FALSE))</f>
        <v>#NUM!</v>
      </c>
      <c r="E2192">
        <f t="array" ref="E2192">IF(ISLOGICAL(D2192),"",FREQUENCY(IF('Data Transformation'!$B$425:$B$8425='Bin Analysis'!$B2187,'Data Transformation'!$G$425:$G$8425),D2192))</f>
        <v>2001</v>
      </c>
      <c r="F2192">
        <f t="shared" si="273"/>
        <v>0</v>
      </c>
      <c r="G2192">
        <f>Weighting!$H$8</f>
        <v>0</v>
      </c>
      <c r="H2192">
        <f t="array" ref="H2192">FREQUENCY(IF('Data Transformation'!$B$4:$B$8425=B2187,'Data Transformation'!$G$4:$G$8425),'Bin Analysis'!$B2192)</f>
        <v>2073</v>
      </c>
      <c r="I2192">
        <f t="shared" si="274"/>
        <v>0</v>
      </c>
      <c r="J2192">
        <f t="shared" ref="J2192:J2209" si="275">IF(I2192=0,0,1)</f>
        <v>0</v>
      </c>
      <c r="K2192">
        <f>J2192*Weighting!$W$8</f>
        <v>0</v>
      </c>
      <c r="M2192" s="14"/>
    </row>
    <row r="2193" spans="1:13" x14ac:dyDescent="0.25">
      <c r="A2193" s="32" t="str">
        <f>IF(Weighting!$P$9&gt;0,B2193,"")</f>
        <v/>
      </c>
      <c r="B2193" s="50" t="e">
        <f>Weighting!$C$9</f>
        <v>#DIV/0!</v>
      </c>
      <c r="C2193" t="e">
        <f>Weighting!$F$9</f>
        <v>#NUM!</v>
      </c>
      <c r="D2193" t="e">
        <f>IF(C2193=1,'Data Transformation'!$G$3+0.5*'Data Transformation'!$W$25,IF(C2194=1,D2194-'Data Transformation'!$W$25,FALSE))</f>
        <v>#NUM!</v>
      </c>
      <c r="E2193">
        <f t="array" ref="E2193">IF(ISLOGICAL(D2193),"",FREQUENCY(IF('Data Transformation'!$B$425:$B$8425='Bin Analysis'!$B2187,'Data Transformation'!$G$425:$G$8425),D2193))</f>
        <v>2001</v>
      </c>
      <c r="F2193">
        <f t="shared" si="273"/>
        <v>0</v>
      </c>
      <c r="G2193">
        <f>Weighting!$H$9</f>
        <v>0</v>
      </c>
      <c r="H2193">
        <f t="array" ref="H2193">FREQUENCY(IF('Data Transformation'!$B$4:$B$8425=B2187,'Data Transformation'!$G$4:$G$8425),'Bin Analysis'!$B2193)</f>
        <v>2073</v>
      </c>
      <c r="I2193">
        <f t="shared" si="274"/>
        <v>0</v>
      </c>
      <c r="J2193">
        <f t="shared" si="275"/>
        <v>0</v>
      </c>
      <c r="K2193">
        <f>J2193*Weighting!$W$9</f>
        <v>0</v>
      </c>
      <c r="M2193" s="14"/>
    </row>
    <row r="2194" spans="1:13" x14ac:dyDescent="0.25">
      <c r="A2194" s="32" t="str">
        <f>IF(Weighting!$P$10&gt;0,B2194,"")</f>
        <v/>
      </c>
      <c r="B2194" t="e">
        <f>Weighting!$C$10</f>
        <v>#DIV/0!</v>
      </c>
      <c r="C2194" t="e">
        <f>Weighting!$F$10</f>
        <v>#NUM!</v>
      </c>
      <c r="D2194" t="e">
        <f>IF(C2194=1,'Data Transformation'!$G$3+0.5*'Data Transformation'!$W$25,IF(C2195=1,D2195-'Data Transformation'!$W$25,FALSE))</f>
        <v>#NUM!</v>
      </c>
      <c r="E2194">
        <f t="array" ref="E2194">IF(ISLOGICAL(D2194),"",FREQUENCY(IF('Data Transformation'!$B$425:$B$8425='Bin Analysis'!$B2187,'Data Transformation'!$G$425:$G$8425),D2194))</f>
        <v>2001</v>
      </c>
      <c r="F2194">
        <f t="shared" si="273"/>
        <v>0</v>
      </c>
      <c r="G2194">
        <f>Weighting!$H$10</f>
        <v>0</v>
      </c>
      <c r="H2194">
        <f t="array" ref="H2194">FREQUENCY(IF('Data Transformation'!$B$4:$B$8425=B2187,'Data Transformation'!$G$4:$G$8425),'Bin Analysis'!$B2194)</f>
        <v>2073</v>
      </c>
      <c r="I2194">
        <f t="shared" si="274"/>
        <v>0</v>
      </c>
      <c r="J2194">
        <f t="shared" si="275"/>
        <v>0</v>
      </c>
      <c r="K2194">
        <f>J2194*Weighting!$W$10</f>
        <v>0</v>
      </c>
      <c r="M2194" s="14"/>
    </row>
    <row r="2195" spans="1:13" x14ac:dyDescent="0.25">
      <c r="A2195" s="32" t="str">
        <f>IF(Weighting!$P$11&gt;0,B2195,"")</f>
        <v/>
      </c>
      <c r="B2195" t="e">
        <f>Weighting!$C$11</f>
        <v>#DIV/0!</v>
      </c>
      <c r="C2195" t="e">
        <f>Weighting!$F$11</f>
        <v>#NUM!</v>
      </c>
      <c r="D2195" t="e">
        <f>IF(C2195=1,'Data Transformation'!$G$3+0.5*'Data Transformation'!$W$25,IF(C2196=1,D2196-'Data Transformation'!$W$25,FALSE))</f>
        <v>#NUM!</v>
      </c>
      <c r="E2195">
        <f t="array" ref="E2195">IF(ISLOGICAL(D2195),"",FREQUENCY(IF('Data Transformation'!$B$425:$B$8425='Bin Analysis'!$B2187,'Data Transformation'!$G$425:$G$8425),D2195))</f>
        <v>2001</v>
      </c>
      <c r="F2195">
        <f t="shared" si="273"/>
        <v>0</v>
      </c>
      <c r="G2195">
        <f>Weighting!$H$11</f>
        <v>0</v>
      </c>
      <c r="H2195">
        <f t="array" ref="H2195">FREQUENCY(IF('Data Transformation'!$B$4:$B$8425=B2187,'Data Transformation'!$G$4:$G$8425),'Bin Analysis'!$B2195)</f>
        <v>2073</v>
      </c>
      <c r="I2195">
        <f t="shared" si="274"/>
        <v>0</v>
      </c>
      <c r="J2195">
        <f t="shared" si="275"/>
        <v>0</v>
      </c>
      <c r="K2195">
        <f>J2195*Weighting!$W$11</f>
        <v>0</v>
      </c>
      <c r="M2195" s="14"/>
    </row>
    <row r="2196" spans="1:13" x14ac:dyDescent="0.25">
      <c r="A2196" s="32" t="str">
        <f>IF(Weighting!$P$12&gt;0,B2196,"")</f>
        <v/>
      </c>
      <c r="B2196" t="e">
        <f>Weighting!$C$12</f>
        <v>#DIV/0!</v>
      </c>
      <c r="C2196" t="e">
        <f>Weighting!$F$12</f>
        <v>#NUM!</v>
      </c>
      <c r="D2196" t="e">
        <f>IF(C2196=1,'Data Transformation'!$G$3+0.5*'Data Transformation'!$W$25,IF(C2197=1,D2197-'Data Transformation'!$W$25,FALSE))</f>
        <v>#NUM!</v>
      </c>
      <c r="E2196">
        <f t="array" ref="E2196">IF(ISLOGICAL(D2196),"",FREQUENCY(IF('Data Transformation'!$B$425:$B$8425='Bin Analysis'!$B2187,'Data Transformation'!$G$425:$G$8425),D2196))</f>
        <v>2001</v>
      </c>
      <c r="F2196">
        <f t="shared" si="273"/>
        <v>0</v>
      </c>
      <c r="G2196">
        <f>Weighting!$H$12</f>
        <v>0</v>
      </c>
      <c r="H2196">
        <f t="array" ref="H2196">FREQUENCY(IF('Data Transformation'!$B$4:$B$8425=B2187,'Data Transformation'!$G$4:$G$8425),'Bin Analysis'!$B2196)</f>
        <v>2073</v>
      </c>
      <c r="I2196">
        <f t="shared" si="274"/>
        <v>0</v>
      </c>
      <c r="J2196">
        <f t="shared" si="275"/>
        <v>0</v>
      </c>
      <c r="K2196">
        <f>J2196*Weighting!$W$12</f>
        <v>0</v>
      </c>
      <c r="M2196" s="14"/>
    </row>
    <row r="2197" spans="1:13" x14ac:dyDescent="0.25">
      <c r="A2197" s="32" t="str">
        <f>IF(Weighting!$P$13&gt;0,B2197,"")</f>
        <v/>
      </c>
      <c r="B2197" t="e">
        <f>Weighting!$C$13</f>
        <v>#DIV/0!</v>
      </c>
      <c r="C2197" t="e">
        <f>Weighting!$F$13</f>
        <v>#NUM!</v>
      </c>
      <c r="D2197" t="e">
        <f>IF(C2197=1,'Data Transformation'!$G$3+0.5*'Data Transformation'!$W$25,IF(C2198=1,D2198-'Data Transformation'!$W$25,FALSE))</f>
        <v>#NUM!</v>
      </c>
      <c r="E2197">
        <f t="array" ref="E2197">IF(ISLOGICAL(D2197),"",FREQUENCY(IF('Data Transformation'!$B$425:$B$8425='Bin Analysis'!$B2187,'Data Transformation'!$G$425:$G$8425),D2197))</f>
        <v>2001</v>
      </c>
      <c r="F2197">
        <f t="shared" si="273"/>
        <v>0</v>
      </c>
      <c r="G2197">
        <f>Weighting!$H$13</f>
        <v>0</v>
      </c>
      <c r="H2197">
        <f t="array" ref="H2197">FREQUENCY(IF('Data Transformation'!$B$4:$B$8425=B2187,'Data Transformation'!$G$4:$G$8425),'Bin Analysis'!$B2197)</f>
        <v>2073</v>
      </c>
      <c r="I2197">
        <f t="shared" si="274"/>
        <v>0</v>
      </c>
      <c r="J2197">
        <f t="shared" si="275"/>
        <v>0</v>
      </c>
      <c r="K2197">
        <f>J2197*Weighting!$W$13</f>
        <v>0</v>
      </c>
      <c r="M2197" s="14"/>
    </row>
    <row r="2198" spans="1:13" x14ac:dyDescent="0.25">
      <c r="A2198" s="32" t="str">
        <f>IF(Weighting!$P$14&gt;0,B2198,"")</f>
        <v/>
      </c>
      <c r="B2198" t="e">
        <f>Weighting!$C$14</f>
        <v>#DIV/0!</v>
      </c>
      <c r="C2198" t="e">
        <f>Weighting!$F$14</f>
        <v>#NUM!</v>
      </c>
      <c r="D2198" t="e">
        <f>IF(C2198=1,'Data Transformation'!$G$3+0.5*'Data Transformation'!$W$25,IF(C2199=1,D2199-'Data Transformation'!$W$25,FALSE))</f>
        <v>#NUM!</v>
      </c>
      <c r="E2198">
        <f t="array" ref="E2198">IF(ISLOGICAL(D2198),"",FREQUENCY(IF('Data Transformation'!$B$425:$B$8425='Bin Analysis'!$B2187,'Data Transformation'!$G$425:$G$8425),D2198))</f>
        <v>2001</v>
      </c>
      <c r="F2198">
        <f t="shared" si="273"/>
        <v>0</v>
      </c>
      <c r="G2198">
        <f>Weighting!$H$14</f>
        <v>0</v>
      </c>
      <c r="H2198">
        <f t="array" ref="H2198">FREQUENCY(IF('Data Transformation'!$B$4:$B$8425=B2187,'Data Transformation'!$G$4:$G$8425),'Bin Analysis'!$B2198)</f>
        <v>2073</v>
      </c>
      <c r="I2198">
        <f t="shared" si="274"/>
        <v>0</v>
      </c>
      <c r="J2198">
        <f t="shared" si="275"/>
        <v>0</v>
      </c>
      <c r="K2198">
        <f>J2198*Weighting!$W$14</f>
        <v>0</v>
      </c>
      <c r="M2198" s="14"/>
    </row>
    <row r="2199" spans="1:13" x14ac:dyDescent="0.25">
      <c r="A2199" s="32" t="str">
        <f>IF(Weighting!$P$15&gt;0,B2199,"")</f>
        <v/>
      </c>
      <c r="B2199" t="e">
        <f>Weighting!$C$15</f>
        <v>#DIV/0!</v>
      </c>
      <c r="C2199" t="e">
        <f>Weighting!$F$15</f>
        <v>#NUM!</v>
      </c>
      <c r="D2199" t="e">
        <f>IF(C2199=1,'Data Transformation'!$G$3+0.5*'Data Transformation'!$W$25,IF(C2200=1,D2200-'Data Transformation'!$W$25,FALSE))</f>
        <v>#NUM!</v>
      </c>
      <c r="E2199">
        <f t="array" ref="E2199">IF(ISLOGICAL(D2199),"",FREQUENCY(IF('Data Transformation'!$B$425:$B$8425='Bin Analysis'!$B2187,'Data Transformation'!$G$425:$G$8425),D2199))</f>
        <v>2001</v>
      </c>
      <c r="F2199">
        <f t="shared" si="273"/>
        <v>0</v>
      </c>
      <c r="G2199">
        <f>Weighting!$H$15</f>
        <v>0</v>
      </c>
      <c r="H2199">
        <f t="array" ref="H2199">FREQUENCY(IF('Data Transformation'!$B$4:$B$8425=B2187,'Data Transformation'!$G$4:$G$8425),'Bin Analysis'!$B2199)</f>
        <v>2073</v>
      </c>
      <c r="I2199">
        <f t="shared" si="274"/>
        <v>0</v>
      </c>
      <c r="J2199">
        <f t="shared" si="275"/>
        <v>0</v>
      </c>
      <c r="K2199">
        <f>J2199*Weighting!$W$15</f>
        <v>0</v>
      </c>
      <c r="M2199" s="14"/>
    </row>
    <row r="2200" spans="1:13" x14ac:dyDescent="0.25">
      <c r="A2200" s="32" t="str">
        <f>IF(Weighting!$P$16&gt;0,B2200,"")</f>
        <v/>
      </c>
      <c r="B2200" t="e">
        <f>Weighting!$C$16</f>
        <v>#DIV/0!</v>
      </c>
      <c r="C2200" t="e">
        <f>Weighting!$F$16</f>
        <v>#NUM!</v>
      </c>
      <c r="D2200" t="e">
        <f>IF(C2200=1,'Data Transformation'!$G$3+0.5*'Data Transformation'!$W$25,IF(C2201=1,D2201-'Data Transformation'!$W$25,FALSE))</f>
        <v>#NUM!</v>
      </c>
      <c r="E2200">
        <f t="array" ref="E2200">IF(ISLOGICAL(D2200),"",FREQUENCY(IF('Data Transformation'!$B$425:$B$8425='Bin Analysis'!$B2187,'Data Transformation'!$G$425:$G$8425),D2200))</f>
        <v>2001</v>
      </c>
      <c r="F2200">
        <f t="shared" si="273"/>
        <v>0</v>
      </c>
      <c r="G2200">
        <f>Weighting!$H$16</f>
        <v>0</v>
      </c>
      <c r="H2200">
        <f t="array" ref="H2200">FREQUENCY(IF('Data Transformation'!$B$4:$B$8425=B2187,'Data Transformation'!$G$4:$G$8425),'Bin Analysis'!$B2200)</f>
        <v>2073</v>
      </c>
      <c r="I2200">
        <f t="shared" si="274"/>
        <v>0</v>
      </c>
      <c r="J2200">
        <f t="shared" si="275"/>
        <v>0</v>
      </c>
      <c r="K2200">
        <f>J2200*Weighting!$W$16</f>
        <v>0</v>
      </c>
      <c r="M2200" s="14"/>
    </row>
    <row r="2201" spans="1:13" x14ac:dyDescent="0.25">
      <c r="A2201" s="32" t="str">
        <f>IF(Weighting!$P$17&gt;0,B2201,"")</f>
        <v/>
      </c>
      <c r="B2201" t="e">
        <f>Weighting!$C$17</f>
        <v>#DIV/0!</v>
      </c>
      <c r="C2201" t="e">
        <f>Weighting!$F$17</f>
        <v>#NUM!</v>
      </c>
      <c r="D2201" t="e">
        <f>IF(C2201=1,'Data Transformation'!$G$3+0.5*'Data Transformation'!$W$25,IF(C2202=1,D2202-'Data Transformation'!$W$25,FALSE))</f>
        <v>#NUM!</v>
      </c>
      <c r="E2201">
        <f t="array" ref="E2201">IF(ISLOGICAL(D2201),"",FREQUENCY(IF('Data Transformation'!$B$425:$B$8425='Bin Analysis'!$B2187,'Data Transformation'!$G$425:$G$8425),D2201))</f>
        <v>2001</v>
      </c>
      <c r="F2201">
        <f t="shared" si="273"/>
        <v>0</v>
      </c>
      <c r="G2201">
        <f>Weighting!$H$17</f>
        <v>0</v>
      </c>
      <c r="H2201">
        <f t="array" ref="H2201">FREQUENCY(IF('Data Transformation'!$B$4:$B$8425=B2187,'Data Transformation'!$G$4:$G$8425),'Bin Analysis'!$B2201)</f>
        <v>2073</v>
      </c>
      <c r="I2201">
        <f t="shared" si="274"/>
        <v>0</v>
      </c>
      <c r="J2201">
        <f t="shared" si="275"/>
        <v>0</v>
      </c>
      <c r="K2201">
        <f>J2201*Weighting!$W$17</f>
        <v>0</v>
      </c>
      <c r="M2201" s="14"/>
    </row>
    <row r="2202" spans="1:13" x14ac:dyDescent="0.25">
      <c r="A2202" s="32" t="str">
        <f>IF(Weighting!$P$18&gt;0,B2202,"")</f>
        <v/>
      </c>
      <c r="B2202" t="e">
        <f>Weighting!$C$18</f>
        <v>#DIV/0!</v>
      </c>
      <c r="C2202" t="e">
        <f>Weighting!$F$18</f>
        <v>#NUM!</v>
      </c>
      <c r="D2202" t="e">
        <f>IF(C2202=1,'Data Transformation'!$G$3+0.5*'Data Transformation'!$W$25,IF(C2203=1,D2203-'Data Transformation'!$W$25,FALSE))</f>
        <v>#NUM!</v>
      </c>
      <c r="E2202">
        <f t="array" ref="E2202">IF(ISLOGICAL(D2202),"",FREQUENCY(IF('Data Transformation'!$B$425:$B$8425='Bin Analysis'!$B2187,'Data Transformation'!$G$425:$G$8425),D2202))</f>
        <v>2001</v>
      </c>
      <c r="F2202">
        <f t="shared" si="273"/>
        <v>0</v>
      </c>
      <c r="G2202">
        <f>Weighting!$H$18</f>
        <v>0</v>
      </c>
      <c r="H2202">
        <f t="array" ref="H2202">FREQUENCY(IF('Data Transformation'!$B$4:$B$8425=B2187,'Data Transformation'!$G$4:$G$8425),'Bin Analysis'!$B2202)</f>
        <v>2073</v>
      </c>
      <c r="I2202">
        <f t="shared" si="274"/>
        <v>0</v>
      </c>
      <c r="J2202">
        <f t="shared" si="275"/>
        <v>0</v>
      </c>
      <c r="K2202">
        <f>J2202*Weighting!$W$18</f>
        <v>0</v>
      </c>
      <c r="M2202" s="14"/>
    </row>
    <row r="2203" spans="1:13" x14ac:dyDescent="0.25">
      <c r="A2203" s="32" t="str">
        <f>IF(Weighting!$P$19&gt;0,B2203,"")</f>
        <v/>
      </c>
      <c r="B2203" t="e">
        <f>Weighting!$C$19</f>
        <v>#DIV/0!</v>
      </c>
      <c r="C2203" t="e">
        <f>Weighting!$F$19</f>
        <v>#NUM!</v>
      </c>
      <c r="D2203" t="e">
        <f>IF(C2203=1,'Data Transformation'!$G$3+0.5*'Data Transformation'!$W$25,IF(C2204=1,D2204-'Data Transformation'!$W$25,FALSE))</f>
        <v>#NUM!</v>
      </c>
      <c r="E2203">
        <f t="array" ref="E2203">IF(ISLOGICAL(D2203),"",FREQUENCY(IF('Data Transformation'!$B$425:$B$8425='Bin Analysis'!$B2187,'Data Transformation'!$G$425:$G$8425),D2203))</f>
        <v>2001</v>
      </c>
      <c r="F2203">
        <f t="shared" si="273"/>
        <v>0</v>
      </c>
      <c r="G2203">
        <f>Weighting!$H$19</f>
        <v>0</v>
      </c>
      <c r="H2203">
        <f t="array" ref="H2203">FREQUENCY(IF('Data Transformation'!$B$4:$B$8425=B2187,'Data Transformation'!$G$4:$G$8425),'Bin Analysis'!$B2203)</f>
        <v>2073</v>
      </c>
      <c r="I2203">
        <f t="shared" si="274"/>
        <v>0</v>
      </c>
      <c r="J2203">
        <f t="shared" si="275"/>
        <v>0</v>
      </c>
      <c r="K2203">
        <f>J2203*Weighting!$W$19</f>
        <v>0</v>
      </c>
      <c r="M2203" s="14"/>
    </row>
    <row r="2204" spans="1:13" x14ac:dyDescent="0.25">
      <c r="A2204" s="32" t="str">
        <f>IF(Weighting!$P$20&gt;0,B2204,"")</f>
        <v/>
      </c>
      <c r="B2204" t="e">
        <f>Weighting!$C$20</f>
        <v>#DIV/0!</v>
      </c>
      <c r="C2204" t="e">
        <f>Weighting!$F$20</f>
        <v>#NUM!</v>
      </c>
      <c r="D2204" t="e">
        <f>IF(C2204=1,'Data Transformation'!$G$3+0.5*'Data Transformation'!$W$25,IF(C2205=1,D2205-'Data Transformation'!$W$25,FALSE))</f>
        <v>#NUM!</v>
      </c>
      <c r="E2204">
        <f t="array" ref="E2204">IF(ISLOGICAL(D2204),"",FREQUENCY(IF('Data Transformation'!$B$425:$B$8425='Bin Analysis'!$B2187,'Data Transformation'!$G$425:$G$8425),D2204))</f>
        <v>2001</v>
      </c>
      <c r="F2204">
        <f t="shared" si="273"/>
        <v>0</v>
      </c>
      <c r="G2204">
        <f>Weighting!$H$20</f>
        <v>0</v>
      </c>
      <c r="H2204">
        <f t="array" ref="H2204">FREQUENCY(IF('Data Transformation'!$B$4:$B$8425=B2187,'Data Transformation'!$G$4:$G$8425),'Bin Analysis'!$B2204)</f>
        <v>2073</v>
      </c>
      <c r="I2204">
        <f t="shared" si="274"/>
        <v>0</v>
      </c>
      <c r="J2204">
        <f t="shared" si="275"/>
        <v>0</v>
      </c>
      <c r="K2204">
        <f>J2204*Weighting!$W$20</f>
        <v>0</v>
      </c>
      <c r="M2204" s="14"/>
    </row>
    <row r="2205" spans="1:13" x14ac:dyDescent="0.25">
      <c r="A2205" s="32" t="str">
        <f>IF(Weighting!$P$21&gt;0,B2205,"")</f>
        <v/>
      </c>
      <c r="B2205" t="e">
        <f>Weighting!$C$21</f>
        <v>#DIV/0!</v>
      </c>
      <c r="C2205" t="e">
        <f>Weighting!$F$21</f>
        <v>#NUM!</v>
      </c>
      <c r="D2205" t="e">
        <f>IF(C2205=1,'Data Transformation'!$G$3+0.5*'Data Transformation'!$W$25,IF(C2206=1,D2206-'Data Transformation'!$W$25,FALSE))</f>
        <v>#NUM!</v>
      </c>
      <c r="E2205">
        <f t="array" ref="E2205">IF(ISLOGICAL(D2205),"",FREQUENCY(IF('Data Transformation'!$B$425:$B$8425='Bin Analysis'!$B2187,'Data Transformation'!$G$425:$G$8425),D2205))</f>
        <v>2001</v>
      </c>
      <c r="F2205">
        <f t="shared" si="273"/>
        <v>0</v>
      </c>
      <c r="G2205">
        <f>Weighting!$H$21</f>
        <v>0</v>
      </c>
      <c r="H2205">
        <f t="array" ref="H2205">FREQUENCY(IF('Data Transformation'!$B$4:$B$8425=B2187,'Data Transformation'!$G$4:$G$8425),'Bin Analysis'!$B2205)</f>
        <v>2073</v>
      </c>
      <c r="I2205">
        <f t="shared" si="274"/>
        <v>0</v>
      </c>
      <c r="J2205">
        <f t="shared" si="275"/>
        <v>0</v>
      </c>
      <c r="K2205">
        <f>J2205*Weighting!$W$21</f>
        <v>0</v>
      </c>
      <c r="M2205" s="14"/>
    </row>
    <row r="2206" spans="1:13" x14ac:dyDescent="0.25">
      <c r="A2206" s="32" t="str">
        <f>IF(Weighting!$P$22&gt;0,B2206,"")</f>
        <v/>
      </c>
      <c r="B2206" t="e">
        <f>Weighting!$C$22</f>
        <v>#DIV/0!</v>
      </c>
      <c r="C2206" t="e">
        <f>Weighting!$F$22</f>
        <v>#NUM!</v>
      </c>
      <c r="D2206" t="e">
        <f>IF(C2206=1,'Data Transformation'!$G$3+0.5*'Data Transformation'!$W$25,IF(C2207=1,D2207-'Data Transformation'!$W$25,FALSE))</f>
        <v>#NUM!</v>
      </c>
      <c r="E2206">
        <f t="array" ref="E2206">IF(ISLOGICAL(D2206),"",FREQUENCY(IF('Data Transformation'!$B$425:$B$8425='Bin Analysis'!$B2187,'Data Transformation'!$G$425:$G$8425),D2206))</f>
        <v>2001</v>
      </c>
      <c r="F2206">
        <f t="shared" si="273"/>
        <v>0</v>
      </c>
      <c r="G2206">
        <f>Weighting!$H$22</f>
        <v>0</v>
      </c>
      <c r="H2206">
        <f t="array" ref="H2206">FREQUENCY(IF('Data Transformation'!$B$4:$B$8425=B2187,'Data Transformation'!$G$4:$G$8425),'Bin Analysis'!$B2206)</f>
        <v>2073</v>
      </c>
      <c r="I2206">
        <f t="shared" si="274"/>
        <v>0</v>
      </c>
      <c r="J2206">
        <f t="shared" si="275"/>
        <v>0</v>
      </c>
      <c r="K2206">
        <f>J2206*Weighting!$W$22</f>
        <v>0</v>
      </c>
      <c r="M2206" s="14"/>
    </row>
    <row r="2207" spans="1:13" x14ac:dyDescent="0.25">
      <c r="A2207" s="32" t="str">
        <f>IF(Weighting!$P$23&gt;0,B2207,"")</f>
        <v/>
      </c>
      <c r="B2207" t="e">
        <f>Weighting!$C$23</f>
        <v>#DIV/0!</v>
      </c>
      <c r="C2207" t="e">
        <f>Weighting!$F$23</f>
        <v>#NUM!</v>
      </c>
      <c r="D2207" t="e">
        <f>IF(C2207=1,'Data Transformation'!$G$3+0.5*'Data Transformation'!$W$25,IF(C2208=1,D2208-'Data Transformation'!$W$25,FALSE))</f>
        <v>#NUM!</v>
      </c>
      <c r="E2207">
        <f t="array" ref="E2207">IF(ISLOGICAL(D2207),"",FREQUENCY(IF('Data Transformation'!$B$425:$B$8425='Bin Analysis'!$B2187,'Data Transformation'!$G$425:$G$8425),D2207))</f>
        <v>2001</v>
      </c>
      <c r="F2207">
        <f t="shared" si="273"/>
        <v>0</v>
      </c>
      <c r="G2207">
        <f>Weighting!$H$23</f>
        <v>0</v>
      </c>
      <c r="H2207">
        <f t="array" ref="H2207">FREQUENCY(IF('Data Transformation'!$B$4:$B$8425=B2187,'Data Transformation'!$G$4:$G$8425),'Bin Analysis'!$B2207)</f>
        <v>2073</v>
      </c>
      <c r="I2207">
        <f t="shared" si="274"/>
        <v>0</v>
      </c>
      <c r="J2207">
        <f t="shared" si="275"/>
        <v>0</v>
      </c>
      <c r="K2207">
        <f>J2207*Weighting!$W$23</f>
        <v>0</v>
      </c>
      <c r="M2207" s="14"/>
    </row>
    <row r="2208" spans="1:13" x14ac:dyDescent="0.25">
      <c r="A2208" s="32" t="str">
        <f>IF(Weighting!$P$24&gt;0,B2208,"")</f>
        <v/>
      </c>
      <c r="B2208" t="e">
        <f>Weighting!$C$24</f>
        <v>#DIV/0!</v>
      </c>
      <c r="C2208" t="e">
        <f>Weighting!$F$24</f>
        <v>#NUM!</v>
      </c>
      <c r="D2208" t="e">
        <f>IF(C2208=1,'Data Transformation'!$G$3+0.5*'Data Transformation'!$W$25,IF(C2209=1,D2209-'Data Transformation'!$W$25,FALSE))</f>
        <v>#NUM!</v>
      </c>
      <c r="E2208">
        <f t="array" ref="E2208">IF(ISLOGICAL(D2208),"",FREQUENCY(IF('Data Transformation'!$B$425:$B$8425='Bin Analysis'!$B2187,'Data Transformation'!$G$425:$G$8425),D2208))</f>
        <v>2001</v>
      </c>
      <c r="F2208">
        <f t="shared" si="273"/>
        <v>0</v>
      </c>
      <c r="G2208">
        <f>Weighting!$H$24</f>
        <v>0</v>
      </c>
      <c r="H2208">
        <f t="array" ref="H2208">FREQUENCY(IF('Data Transformation'!$B$4:$B$8425=B2187,'Data Transformation'!$G$4:$G$8425),'Bin Analysis'!$B2208)</f>
        <v>2073</v>
      </c>
      <c r="I2208">
        <f t="shared" si="274"/>
        <v>0</v>
      </c>
      <c r="J2208">
        <f t="shared" si="275"/>
        <v>0</v>
      </c>
      <c r="K2208">
        <f>J2208*Weighting!$W$24</f>
        <v>0</v>
      </c>
      <c r="M2208" s="14"/>
    </row>
    <row r="2209" spans="1:25" x14ac:dyDescent="0.25">
      <c r="A2209" s="32" t="str">
        <f>IF(Weighting!$P$25&gt;0,B2209,"")</f>
        <v/>
      </c>
      <c r="B2209" t="e">
        <f>Weighting!$C$25</f>
        <v>#DIV/0!</v>
      </c>
      <c r="C2209" t="e">
        <f>Weighting!$F$25</f>
        <v>#NUM!</v>
      </c>
      <c r="D2209" t="e">
        <f>IF(C2209=1,'Data Transformation'!$G$3+0.5*'Data Transformation'!$W$25,IF(C2210=1,D2210-'Data Transformation'!$W$25,FALSE))</f>
        <v>#NUM!</v>
      </c>
      <c r="E2209">
        <f t="array" ref="E2209">IF(ISLOGICAL(D2209),"",FREQUENCY(IF('Data Transformation'!$B$425:$B$8425='Bin Analysis'!$B2187,'Data Transformation'!$G$425:$G$8425),D2209))</f>
        <v>2001</v>
      </c>
      <c r="F2209">
        <f t="shared" si="273"/>
        <v>0</v>
      </c>
      <c r="G2209">
        <f>Weighting!$H$25</f>
        <v>0</v>
      </c>
      <c r="H2209">
        <f t="array" ref="H2209">FREQUENCY(IF('Data Transformation'!$B$4:$B$8425=B2187,'Data Transformation'!$G$4:$G$8425),'Bin Analysis'!$B2209)</f>
        <v>2073</v>
      </c>
      <c r="I2209">
        <f t="shared" si="274"/>
        <v>0</v>
      </c>
      <c r="J2209">
        <f t="shared" si="275"/>
        <v>0</v>
      </c>
      <c r="K2209">
        <f>J2209*Weighting!$W$25</f>
        <v>0</v>
      </c>
      <c r="M2209" s="14"/>
    </row>
    <row r="2210" spans="1:25" x14ac:dyDescent="0.25">
      <c r="O2210"/>
      <c r="P2210"/>
      <c r="Q2210"/>
      <c r="R2210"/>
    </row>
    <row r="2211" spans="1:25" ht="23.25" x14ac:dyDescent="0.35">
      <c r="A2211" s="21" t="s">
        <v>0</v>
      </c>
      <c r="B2211" s="21" t="str">
        <f>IFERROR(VLOOKUP(C2211,'Data Transformation'!$L$6:$M$426,2,FALSE),"")</f>
        <v/>
      </c>
      <c r="C2211" s="21">
        <f>C2187+1</f>
        <v>92</v>
      </c>
      <c r="D2211" s="21"/>
      <c r="E2211" s="21"/>
      <c r="F2211" s="21"/>
      <c r="G2211" s="21"/>
      <c r="H2211" s="22"/>
      <c r="I2211" s="22"/>
      <c r="J2211" s="22"/>
      <c r="K2211" s="21"/>
      <c r="L2211" s="21" t="str">
        <f>B2211</f>
        <v/>
      </c>
      <c r="M2211" s="23" t="e">
        <f>INDEX('Data Transformation'!$O$4:$O$424,MATCH($B2211,'Data Transformation'!$M$4:$M$424,0),MATCH($M$2,'Data Transformation'!$O$3,0))</f>
        <v>#N/A</v>
      </c>
      <c r="N2211" s="27" t="e">
        <f>IF('Input and Summary Results'!$J$16="minimum",'Bin Analysis'!X2212/(M2211-1),'Bin Analysis'!Y2211/('Bin Analysis'!M2211-1))</f>
        <v>#N/A</v>
      </c>
      <c r="O2211" s="27" t="e">
        <f>IF(M2211=FALSE,NA(),(VLOOKUP(1,C2214:K2233,4,FALSE))/(M2211-1))</f>
        <v>#N/A</v>
      </c>
      <c r="P2211" s="27" t="e">
        <f>IF(M2211=FALSE,NA(),SUM(J2214:J2233)/Weighting!$S$5)</f>
        <v>#N/A</v>
      </c>
      <c r="Q2211" s="27" t="e">
        <f>IF(M2211=FALSE,NA(),SUM(K2214:K2233)/Weighting!$S$6)</f>
        <v>#N/A</v>
      </c>
      <c r="R2211" s="27" t="e">
        <f>IF(M2211=FALSE,NA(),(VLOOKUP(1,G2214:K2233,3,FALSE))/(M2211-1))</f>
        <v>#N/A</v>
      </c>
      <c r="S2211" s="22" t="e">
        <f>IF(M2211=FALSE,NA(),IF(SUM(J2214:J2233)=2,"yes","no"))</f>
        <v>#N/A</v>
      </c>
      <c r="X2211" s="2" cm="2">
        <f t="array" ref="X2211:X2212">FREQUENCY(IF('Data Transformation'!$B$425:$B$6424='Bin Analysis'!L2211,'Data Transformation'!$G$425:$G$6424),'Data Transformation'!$U$11)</f>
        <v>0</v>
      </c>
      <c r="Y2211" s="2" cm="2">
        <f t="array" ref="Y2211:Y2212">FREQUENCY(IF('Data Transformation'!$B$425:$B$6424='Bin Analysis'!L2211,'Data Transformation'!$G$425:$G$6424),'Data Transformation'!$U$12)</f>
        <v>0</v>
      </c>
    </row>
    <row r="2212" spans="1:25" x14ac:dyDescent="0.25">
      <c r="A2212" s="14" t="s">
        <v>67</v>
      </c>
      <c r="B2212" t="s">
        <v>47</v>
      </c>
      <c r="C2212" t="s">
        <v>5</v>
      </c>
      <c r="D2212" t="s">
        <v>98</v>
      </c>
      <c r="E2212" t="s">
        <v>99</v>
      </c>
      <c r="F2212" t="s">
        <v>100</v>
      </c>
      <c r="G2212" t="s">
        <v>69</v>
      </c>
      <c r="H2212" t="s">
        <v>31</v>
      </c>
      <c r="I2212" t="s">
        <v>32</v>
      </c>
      <c r="J2212" t="s">
        <v>46</v>
      </c>
      <c r="K2212" s="14" t="s">
        <v>45</v>
      </c>
      <c r="M2212" s="14"/>
      <c r="X2212" s="2">
        <v>0</v>
      </c>
      <c r="Y2212" s="2">
        <v>0</v>
      </c>
    </row>
    <row r="2213" spans="1:25" x14ac:dyDescent="0.25">
      <c r="A2213" s="32"/>
      <c r="D2213" t="e">
        <f>IF(C2213=1,'Data Transformation'!$G$3+0.5*'Data Transformation'!$W$25,IF(C2214=1,D2214-'Data Transformation'!$W$25,FALSE))</f>
        <v>#NUM!</v>
      </c>
      <c r="E2213">
        <f t="array" ref="E2213">IF(ISLOGICAL(D2213),"",FREQUENCY(IF('Data Transformation'!$B$425:$B$8425='Bin Analysis'!$B2211,'Data Transformation'!$G$425:$G$8425),D2213))</f>
        <v>2001</v>
      </c>
      <c r="F2213" t="e">
        <f>IF(ISLOGICAL(D2213),"",E2213-E2212)</f>
        <v>#VALUE!</v>
      </c>
      <c r="M2213" s="14"/>
    </row>
    <row r="2214" spans="1:25" x14ac:dyDescent="0.25">
      <c r="A2214" s="32" t="e">
        <f>IF(Weighting!$P$6&gt;0,B2214,"")</f>
        <v>#NUM!</v>
      </c>
      <c r="B2214" t="e">
        <f>Weighting!$C$6</f>
        <v>#DIV/0!</v>
      </c>
      <c r="C2214" t="e">
        <f>Weighting!$F$6</f>
        <v>#NUM!</v>
      </c>
      <c r="D2214" t="e">
        <f>IF(C2214=1,'Data Transformation'!$G$3+0.5*'Data Transformation'!$W$25,IF(C2215=1,D2215-'Data Transformation'!$W$25,FALSE))</f>
        <v>#NUM!</v>
      </c>
      <c r="E2214">
        <f t="array" ref="E2214">IF(ISLOGICAL(D2214),"",FREQUENCY(IF('Data Transformation'!$B$425:$B$8425='Bin Analysis'!$B2211,'Data Transformation'!$G$425:$G$8425),D2214))</f>
        <v>2001</v>
      </c>
      <c r="F2214">
        <f>IF(ISLOGICAL(D2214),"",E2214-E2213)</f>
        <v>0</v>
      </c>
      <c r="G2214">
        <f>Weighting!$H$6</f>
        <v>1</v>
      </c>
      <c r="H2214">
        <f t="array" ref="H2214">FREQUENCY(IF('Data Transformation'!$B$4:$B$8425=B2211,'Data Transformation'!$G$4:$G$8425),'Bin Analysis'!$B2214)</f>
        <v>2073</v>
      </c>
      <c r="I2214">
        <f>H2214-H2213</f>
        <v>2073</v>
      </c>
      <c r="J2214">
        <f>IF(I2214=0,0,1)</f>
        <v>1</v>
      </c>
      <c r="K2214" t="e">
        <f>J2214*Weighting!$W$6</f>
        <v>#NUM!</v>
      </c>
      <c r="M2214" s="14"/>
    </row>
    <row r="2215" spans="1:25" x14ac:dyDescent="0.25">
      <c r="A2215" s="32" t="str">
        <f>IF(Weighting!$P$7&gt;0,B2215,"")</f>
        <v/>
      </c>
      <c r="B2215" t="e">
        <f>Weighting!$C$7</f>
        <v>#DIV/0!</v>
      </c>
      <c r="C2215" t="e">
        <f>Weighting!$F$7</f>
        <v>#NUM!</v>
      </c>
      <c r="D2215" t="e">
        <f>IF(C2215=1,'Data Transformation'!$G$3+0.5*'Data Transformation'!$W$25,IF(C2216=1,D2216-'Data Transformation'!$W$25,FALSE))</f>
        <v>#NUM!</v>
      </c>
      <c r="E2215">
        <f t="array" ref="E2215">IF(ISLOGICAL(D2215),"",FREQUENCY(IF('Data Transformation'!$B$425:$B$8425='Bin Analysis'!$B2211,'Data Transformation'!$G$425:$G$8425),D2215))</f>
        <v>2001</v>
      </c>
      <c r="F2215">
        <f t="shared" ref="F2215:F2233" si="276">IF(ISLOGICAL(D2215),"",E2215-E2214)</f>
        <v>0</v>
      </c>
      <c r="G2215">
        <f>Weighting!$H$7</f>
        <v>0</v>
      </c>
      <c r="H2215">
        <f t="array" ref="H2215">FREQUENCY(IF('Data Transformation'!$B$4:$B$8425=B2211,'Data Transformation'!$G$4:$G$8425),'Bin Analysis'!$B2215)</f>
        <v>2073</v>
      </c>
      <c r="I2215">
        <f t="shared" ref="I2215:I2233" si="277">H2215-H2214</f>
        <v>0</v>
      </c>
      <c r="J2215">
        <f>IF(I2215=0,0,1)</f>
        <v>0</v>
      </c>
      <c r="K2215">
        <f>J2215*Weighting!$W$7</f>
        <v>0</v>
      </c>
      <c r="M2215" s="14"/>
    </row>
    <row r="2216" spans="1:25" x14ac:dyDescent="0.25">
      <c r="A2216" s="32" t="str">
        <f>IF(Weighting!$P$8&gt;0,B2216,"")</f>
        <v/>
      </c>
      <c r="B2216" t="e">
        <f>Weighting!$C$8</f>
        <v>#DIV/0!</v>
      </c>
      <c r="C2216" t="e">
        <f>Weighting!$F$8</f>
        <v>#NUM!</v>
      </c>
      <c r="D2216" t="e">
        <f>IF(C2216=1,'Data Transformation'!$G$3+0.5*'Data Transformation'!$W$25,IF(C2217=1,D2217-'Data Transformation'!$W$25,FALSE))</f>
        <v>#NUM!</v>
      </c>
      <c r="E2216">
        <f t="array" ref="E2216">IF(ISLOGICAL(D2216),"",FREQUENCY(IF('Data Transformation'!$B$425:$B$8425='Bin Analysis'!$B2211,'Data Transformation'!$G$425:$G$8425),D2216))</f>
        <v>2001</v>
      </c>
      <c r="F2216">
        <f t="shared" si="276"/>
        <v>0</v>
      </c>
      <c r="G2216">
        <f>Weighting!$H$8</f>
        <v>0</v>
      </c>
      <c r="H2216">
        <f t="array" ref="H2216">FREQUENCY(IF('Data Transformation'!$B$4:$B$8425=B2211,'Data Transformation'!$G$4:$G$8425),'Bin Analysis'!$B2216)</f>
        <v>2073</v>
      </c>
      <c r="I2216">
        <f t="shared" si="277"/>
        <v>0</v>
      </c>
      <c r="J2216">
        <f t="shared" ref="J2216:J2233" si="278">IF(I2216=0,0,1)</f>
        <v>0</v>
      </c>
      <c r="K2216">
        <f>J2216*Weighting!$W$8</f>
        <v>0</v>
      </c>
      <c r="M2216" s="14"/>
    </row>
    <row r="2217" spans="1:25" x14ac:dyDescent="0.25">
      <c r="A2217" s="32" t="str">
        <f>IF(Weighting!$P$9&gt;0,B2217,"")</f>
        <v/>
      </c>
      <c r="B2217" s="50" t="e">
        <f>Weighting!$C$9</f>
        <v>#DIV/0!</v>
      </c>
      <c r="C2217" t="e">
        <f>Weighting!$F$9</f>
        <v>#NUM!</v>
      </c>
      <c r="D2217" t="e">
        <f>IF(C2217=1,'Data Transformation'!$G$3+0.5*'Data Transformation'!$W$25,IF(C2218=1,D2218-'Data Transformation'!$W$25,FALSE))</f>
        <v>#NUM!</v>
      </c>
      <c r="E2217">
        <f t="array" ref="E2217">IF(ISLOGICAL(D2217),"",FREQUENCY(IF('Data Transformation'!$B$425:$B$8425='Bin Analysis'!$B2211,'Data Transformation'!$G$425:$G$8425),D2217))</f>
        <v>2001</v>
      </c>
      <c r="F2217">
        <f t="shared" si="276"/>
        <v>0</v>
      </c>
      <c r="G2217">
        <f>Weighting!$H$9</f>
        <v>0</v>
      </c>
      <c r="H2217">
        <f t="array" ref="H2217">FREQUENCY(IF('Data Transformation'!$B$4:$B$8425=B2211,'Data Transformation'!$G$4:$G$8425),'Bin Analysis'!$B2217)</f>
        <v>2073</v>
      </c>
      <c r="I2217">
        <f t="shared" si="277"/>
        <v>0</v>
      </c>
      <c r="J2217">
        <f t="shared" si="278"/>
        <v>0</v>
      </c>
      <c r="K2217">
        <f>J2217*Weighting!$W$9</f>
        <v>0</v>
      </c>
      <c r="M2217" s="14"/>
    </row>
    <row r="2218" spans="1:25" x14ac:dyDescent="0.25">
      <c r="A2218" s="32" t="str">
        <f>IF(Weighting!$P$10&gt;0,B2218,"")</f>
        <v/>
      </c>
      <c r="B2218" t="e">
        <f>Weighting!$C$10</f>
        <v>#DIV/0!</v>
      </c>
      <c r="C2218" t="e">
        <f>Weighting!$F$10</f>
        <v>#NUM!</v>
      </c>
      <c r="D2218" t="e">
        <f>IF(C2218=1,'Data Transformation'!$G$3+0.5*'Data Transformation'!$W$25,IF(C2219=1,D2219-'Data Transformation'!$W$25,FALSE))</f>
        <v>#NUM!</v>
      </c>
      <c r="E2218">
        <f t="array" ref="E2218">IF(ISLOGICAL(D2218),"",FREQUENCY(IF('Data Transformation'!$B$425:$B$8425='Bin Analysis'!$B2211,'Data Transformation'!$G$425:$G$8425),D2218))</f>
        <v>2001</v>
      </c>
      <c r="F2218">
        <f t="shared" si="276"/>
        <v>0</v>
      </c>
      <c r="G2218">
        <f>Weighting!$H$10</f>
        <v>0</v>
      </c>
      <c r="H2218">
        <f t="array" ref="H2218">FREQUENCY(IF('Data Transformation'!$B$4:$B$8425=B2211,'Data Transformation'!$G$4:$G$8425),'Bin Analysis'!$B2218)</f>
        <v>2073</v>
      </c>
      <c r="I2218">
        <f t="shared" si="277"/>
        <v>0</v>
      </c>
      <c r="J2218">
        <f t="shared" si="278"/>
        <v>0</v>
      </c>
      <c r="K2218">
        <f>J2218*Weighting!$W$10</f>
        <v>0</v>
      </c>
      <c r="M2218" s="14"/>
    </row>
    <row r="2219" spans="1:25" x14ac:dyDescent="0.25">
      <c r="A2219" s="32" t="str">
        <f>IF(Weighting!$P$11&gt;0,B2219,"")</f>
        <v/>
      </c>
      <c r="B2219" t="e">
        <f>Weighting!$C$11</f>
        <v>#DIV/0!</v>
      </c>
      <c r="C2219" t="e">
        <f>Weighting!$F$11</f>
        <v>#NUM!</v>
      </c>
      <c r="D2219" t="e">
        <f>IF(C2219=1,'Data Transformation'!$G$3+0.5*'Data Transformation'!$W$25,IF(C2220=1,D2220-'Data Transformation'!$W$25,FALSE))</f>
        <v>#NUM!</v>
      </c>
      <c r="E2219">
        <f t="array" ref="E2219">IF(ISLOGICAL(D2219),"",FREQUENCY(IF('Data Transformation'!$B$425:$B$8425='Bin Analysis'!$B2211,'Data Transformation'!$G$425:$G$8425),D2219))</f>
        <v>2001</v>
      </c>
      <c r="F2219">
        <f t="shared" si="276"/>
        <v>0</v>
      </c>
      <c r="G2219">
        <f>Weighting!$H$11</f>
        <v>0</v>
      </c>
      <c r="H2219">
        <f t="array" ref="H2219">FREQUENCY(IF('Data Transformation'!$B$4:$B$8425=B2211,'Data Transformation'!$G$4:$G$8425),'Bin Analysis'!$B2219)</f>
        <v>2073</v>
      </c>
      <c r="I2219">
        <f t="shared" si="277"/>
        <v>0</v>
      </c>
      <c r="J2219">
        <f t="shared" si="278"/>
        <v>0</v>
      </c>
      <c r="K2219">
        <f>J2219*Weighting!$W$11</f>
        <v>0</v>
      </c>
      <c r="M2219" s="14"/>
    </row>
    <row r="2220" spans="1:25" x14ac:dyDescent="0.25">
      <c r="A2220" s="32" t="str">
        <f>IF(Weighting!$P$12&gt;0,B2220,"")</f>
        <v/>
      </c>
      <c r="B2220" t="e">
        <f>Weighting!$C$12</f>
        <v>#DIV/0!</v>
      </c>
      <c r="C2220" t="e">
        <f>Weighting!$F$12</f>
        <v>#NUM!</v>
      </c>
      <c r="D2220" t="e">
        <f>IF(C2220=1,'Data Transformation'!$G$3+0.5*'Data Transformation'!$W$25,IF(C2221=1,D2221-'Data Transformation'!$W$25,FALSE))</f>
        <v>#NUM!</v>
      </c>
      <c r="E2220">
        <f t="array" ref="E2220">IF(ISLOGICAL(D2220),"",FREQUENCY(IF('Data Transformation'!$B$425:$B$8425='Bin Analysis'!$B2211,'Data Transformation'!$G$425:$G$8425),D2220))</f>
        <v>2001</v>
      </c>
      <c r="F2220">
        <f t="shared" si="276"/>
        <v>0</v>
      </c>
      <c r="G2220">
        <f>Weighting!$H$12</f>
        <v>0</v>
      </c>
      <c r="H2220">
        <f t="array" ref="H2220">FREQUENCY(IF('Data Transformation'!$B$4:$B$8425=B2211,'Data Transformation'!$G$4:$G$8425),'Bin Analysis'!$B2220)</f>
        <v>2073</v>
      </c>
      <c r="I2220">
        <f t="shared" si="277"/>
        <v>0</v>
      </c>
      <c r="J2220">
        <f t="shared" si="278"/>
        <v>0</v>
      </c>
      <c r="K2220">
        <f>J2220*Weighting!$W$12</f>
        <v>0</v>
      </c>
      <c r="M2220" s="14"/>
    </row>
    <row r="2221" spans="1:25" x14ac:dyDescent="0.25">
      <c r="A2221" s="32" t="str">
        <f>IF(Weighting!$P$13&gt;0,B2221,"")</f>
        <v/>
      </c>
      <c r="B2221" t="e">
        <f>Weighting!$C$13</f>
        <v>#DIV/0!</v>
      </c>
      <c r="C2221" t="e">
        <f>Weighting!$F$13</f>
        <v>#NUM!</v>
      </c>
      <c r="D2221" t="e">
        <f>IF(C2221=1,'Data Transformation'!$G$3+0.5*'Data Transformation'!$W$25,IF(C2222=1,D2222-'Data Transformation'!$W$25,FALSE))</f>
        <v>#NUM!</v>
      </c>
      <c r="E2221">
        <f t="array" ref="E2221">IF(ISLOGICAL(D2221),"",FREQUENCY(IF('Data Transformation'!$B$425:$B$8425='Bin Analysis'!$B2211,'Data Transformation'!$G$425:$G$8425),D2221))</f>
        <v>2001</v>
      </c>
      <c r="F2221">
        <f t="shared" si="276"/>
        <v>0</v>
      </c>
      <c r="G2221">
        <f>Weighting!$H$13</f>
        <v>0</v>
      </c>
      <c r="H2221">
        <f t="array" ref="H2221">FREQUENCY(IF('Data Transformation'!$B$4:$B$8425=B2211,'Data Transformation'!$G$4:$G$8425),'Bin Analysis'!$B2221)</f>
        <v>2073</v>
      </c>
      <c r="I2221">
        <f t="shared" si="277"/>
        <v>0</v>
      </c>
      <c r="J2221">
        <f t="shared" si="278"/>
        <v>0</v>
      </c>
      <c r="K2221">
        <f>J2221*Weighting!$W$13</f>
        <v>0</v>
      </c>
      <c r="M2221" s="14"/>
    </row>
    <row r="2222" spans="1:25" x14ac:dyDescent="0.25">
      <c r="A2222" s="32" t="str">
        <f>IF(Weighting!$P$14&gt;0,B2222,"")</f>
        <v/>
      </c>
      <c r="B2222" t="e">
        <f>Weighting!$C$14</f>
        <v>#DIV/0!</v>
      </c>
      <c r="C2222" t="e">
        <f>Weighting!$F$14</f>
        <v>#NUM!</v>
      </c>
      <c r="D2222" t="e">
        <f>IF(C2222=1,'Data Transformation'!$G$3+0.5*'Data Transformation'!$W$25,IF(C2223=1,D2223-'Data Transformation'!$W$25,FALSE))</f>
        <v>#NUM!</v>
      </c>
      <c r="E2222">
        <f t="array" ref="E2222">IF(ISLOGICAL(D2222),"",FREQUENCY(IF('Data Transformation'!$B$425:$B$8425='Bin Analysis'!$B2211,'Data Transformation'!$G$425:$G$8425),D2222))</f>
        <v>2001</v>
      </c>
      <c r="F2222">
        <f t="shared" si="276"/>
        <v>0</v>
      </c>
      <c r="G2222">
        <f>Weighting!$H$14</f>
        <v>0</v>
      </c>
      <c r="H2222">
        <f t="array" ref="H2222">FREQUENCY(IF('Data Transformation'!$B$4:$B$8425=B2211,'Data Transformation'!$G$4:$G$8425),'Bin Analysis'!$B2222)</f>
        <v>2073</v>
      </c>
      <c r="I2222">
        <f t="shared" si="277"/>
        <v>0</v>
      </c>
      <c r="J2222">
        <f t="shared" si="278"/>
        <v>0</v>
      </c>
      <c r="K2222">
        <f>J2222*Weighting!$W$14</f>
        <v>0</v>
      </c>
      <c r="M2222" s="14"/>
    </row>
    <row r="2223" spans="1:25" x14ac:dyDescent="0.25">
      <c r="A2223" s="32" t="str">
        <f>IF(Weighting!$P$15&gt;0,B2223,"")</f>
        <v/>
      </c>
      <c r="B2223" t="e">
        <f>Weighting!$C$15</f>
        <v>#DIV/0!</v>
      </c>
      <c r="C2223" t="e">
        <f>Weighting!$F$15</f>
        <v>#NUM!</v>
      </c>
      <c r="D2223" t="e">
        <f>IF(C2223=1,'Data Transformation'!$G$3+0.5*'Data Transformation'!$W$25,IF(C2224=1,D2224-'Data Transformation'!$W$25,FALSE))</f>
        <v>#NUM!</v>
      </c>
      <c r="E2223">
        <f t="array" ref="E2223">IF(ISLOGICAL(D2223),"",FREQUENCY(IF('Data Transformation'!$B$425:$B$8425='Bin Analysis'!$B2211,'Data Transformation'!$G$425:$G$8425),D2223))</f>
        <v>2001</v>
      </c>
      <c r="F2223">
        <f t="shared" si="276"/>
        <v>0</v>
      </c>
      <c r="G2223">
        <f>Weighting!$H$15</f>
        <v>0</v>
      </c>
      <c r="H2223">
        <f t="array" ref="H2223">FREQUENCY(IF('Data Transformation'!$B$4:$B$8425=B2211,'Data Transformation'!$G$4:$G$8425),'Bin Analysis'!$B2223)</f>
        <v>2073</v>
      </c>
      <c r="I2223">
        <f t="shared" si="277"/>
        <v>0</v>
      </c>
      <c r="J2223">
        <f t="shared" si="278"/>
        <v>0</v>
      </c>
      <c r="K2223">
        <f>J2223*Weighting!$W$15</f>
        <v>0</v>
      </c>
      <c r="M2223" s="14"/>
    </row>
    <row r="2224" spans="1:25" x14ac:dyDescent="0.25">
      <c r="A2224" s="32" t="str">
        <f>IF(Weighting!$P$16&gt;0,B2224,"")</f>
        <v/>
      </c>
      <c r="B2224" t="e">
        <f>Weighting!$C$16</f>
        <v>#DIV/0!</v>
      </c>
      <c r="C2224" t="e">
        <f>Weighting!$F$16</f>
        <v>#NUM!</v>
      </c>
      <c r="D2224" t="e">
        <f>IF(C2224=1,'Data Transformation'!$G$3+0.5*'Data Transformation'!$W$25,IF(C2225=1,D2225-'Data Transformation'!$W$25,FALSE))</f>
        <v>#NUM!</v>
      </c>
      <c r="E2224">
        <f t="array" ref="E2224">IF(ISLOGICAL(D2224),"",FREQUENCY(IF('Data Transformation'!$B$425:$B$8425='Bin Analysis'!$B2211,'Data Transformation'!$G$425:$G$8425),D2224))</f>
        <v>2001</v>
      </c>
      <c r="F2224">
        <f t="shared" si="276"/>
        <v>0</v>
      </c>
      <c r="G2224">
        <f>Weighting!$H$16</f>
        <v>0</v>
      </c>
      <c r="H2224">
        <f t="array" ref="H2224">FREQUENCY(IF('Data Transformation'!$B$4:$B$8425=B2211,'Data Transformation'!$G$4:$G$8425),'Bin Analysis'!$B2224)</f>
        <v>2073</v>
      </c>
      <c r="I2224">
        <f t="shared" si="277"/>
        <v>0</v>
      </c>
      <c r="J2224">
        <f t="shared" si="278"/>
        <v>0</v>
      </c>
      <c r="K2224">
        <f>J2224*Weighting!$W$16</f>
        <v>0</v>
      </c>
      <c r="M2224" s="14"/>
    </row>
    <row r="2225" spans="1:25" x14ac:dyDescent="0.25">
      <c r="A2225" s="32" t="str">
        <f>IF(Weighting!$P$17&gt;0,B2225,"")</f>
        <v/>
      </c>
      <c r="B2225" t="e">
        <f>Weighting!$C$17</f>
        <v>#DIV/0!</v>
      </c>
      <c r="C2225" t="e">
        <f>Weighting!$F$17</f>
        <v>#NUM!</v>
      </c>
      <c r="D2225" t="e">
        <f>IF(C2225=1,'Data Transformation'!$G$3+0.5*'Data Transformation'!$W$25,IF(C2226=1,D2226-'Data Transformation'!$W$25,FALSE))</f>
        <v>#NUM!</v>
      </c>
      <c r="E2225">
        <f t="array" ref="E2225">IF(ISLOGICAL(D2225),"",FREQUENCY(IF('Data Transformation'!$B$425:$B$8425='Bin Analysis'!$B2211,'Data Transformation'!$G$425:$G$8425),D2225))</f>
        <v>2001</v>
      </c>
      <c r="F2225">
        <f t="shared" si="276"/>
        <v>0</v>
      </c>
      <c r="G2225">
        <f>Weighting!$H$17</f>
        <v>0</v>
      </c>
      <c r="H2225">
        <f t="array" ref="H2225">FREQUENCY(IF('Data Transformation'!$B$4:$B$8425=B2211,'Data Transformation'!$G$4:$G$8425),'Bin Analysis'!$B2225)</f>
        <v>2073</v>
      </c>
      <c r="I2225">
        <f t="shared" si="277"/>
        <v>0</v>
      </c>
      <c r="J2225">
        <f t="shared" si="278"/>
        <v>0</v>
      </c>
      <c r="K2225">
        <f>J2225*Weighting!$W$17</f>
        <v>0</v>
      </c>
      <c r="M2225" s="14"/>
    </row>
    <row r="2226" spans="1:25" x14ac:dyDescent="0.25">
      <c r="A2226" s="32" t="str">
        <f>IF(Weighting!$P$18&gt;0,B2226,"")</f>
        <v/>
      </c>
      <c r="B2226" t="e">
        <f>Weighting!$C$18</f>
        <v>#DIV/0!</v>
      </c>
      <c r="C2226" t="e">
        <f>Weighting!$F$18</f>
        <v>#NUM!</v>
      </c>
      <c r="D2226" t="e">
        <f>IF(C2226=1,'Data Transformation'!$G$3+0.5*'Data Transformation'!$W$25,IF(C2227=1,D2227-'Data Transformation'!$W$25,FALSE))</f>
        <v>#NUM!</v>
      </c>
      <c r="E2226">
        <f t="array" ref="E2226">IF(ISLOGICAL(D2226),"",FREQUENCY(IF('Data Transformation'!$B$425:$B$8425='Bin Analysis'!$B2211,'Data Transformation'!$G$425:$G$8425),D2226))</f>
        <v>2001</v>
      </c>
      <c r="F2226">
        <f t="shared" si="276"/>
        <v>0</v>
      </c>
      <c r="G2226">
        <f>Weighting!$H$18</f>
        <v>0</v>
      </c>
      <c r="H2226">
        <f t="array" ref="H2226">FREQUENCY(IF('Data Transformation'!$B$4:$B$8425=B2211,'Data Transformation'!$G$4:$G$8425),'Bin Analysis'!$B2226)</f>
        <v>2073</v>
      </c>
      <c r="I2226">
        <f t="shared" si="277"/>
        <v>0</v>
      </c>
      <c r="J2226">
        <f t="shared" si="278"/>
        <v>0</v>
      </c>
      <c r="K2226">
        <f>J2226*Weighting!$W$18</f>
        <v>0</v>
      </c>
      <c r="M2226" s="14"/>
    </row>
    <row r="2227" spans="1:25" x14ac:dyDescent="0.25">
      <c r="A2227" s="32" t="str">
        <f>IF(Weighting!$P$19&gt;0,B2227,"")</f>
        <v/>
      </c>
      <c r="B2227" t="e">
        <f>Weighting!$C$19</f>
        <v>#DIV/0!</v>
      </c>
      <c r="C2227" t="e">
        <f>Weighting!$F$19</f>
        <v>#NUM!</v>
      </c>
      <c r="D2227" t="e">
        <f>IF(C2227=1,'Data Transformation'!$G$3+0.5*'Data Transformation'!$W$25,IF(C2228=1,D2228-'Data Transformation'!$W$25,FALSE))</f>
        <v>#NUM!</v>
      </c>
      <c r="E2227">
        <f t="array" ref="E2227">IF(ISLOGICAL(D2227),"",FREQUENCY(IF('Data Transformation'!$B$425:$B$8425='Bin Analysis'!$B2211,'Data Transformation'!$G$425:$G$8425),D2227))</f>
        <v>2001</v>
      </c>
      <c r="F2227">
        <f t="shared" si="276"/>
        <v>0</v>
      </c>
      <c r="G2227">
        <f>Weighting!$H$19</f>
        <v>0</v>
      </c>
      <c r="H2227">
        <f t="array" ref="H2227">FREQUENCY(IF('Data Transformation'!$B$4:$B$8425=B2211,'Data Transformation'!$G$4:$G$8425),'Bin Analysis'!$B2227)</f>
        <v>2073</v>
      </c>
      <c r="I2227">
        <f t="shared" si="277"/>
        <v>0</v>
      </c>
      <c r="J2227">
        <f t="shared" si="278"/>
        <v>0</v>
      </c>
      <c r="K2227">
        <f>J2227*Weighting!$W$19</f>
        <v>0</v>
      </c>
      <c r="M2227" s="14"/>
    </row>
    <row r="2228" spans="1:25" x14ac:dyDescent="0.25">
      <c r="A2228" s="32" t="str">
        <f>IF(Weighting!$P$20&gt;0,B2228,"")</f>
        <v/>
      </c>
      <c r="B2228" t="e">
        <f>Weighting!$C$20</f>
        <v>#DIV/0!</v>
      </c>
      <c r="C2228" t="e">
        <f>Weighting!$F$20</f>
        <v>#NUM!</v>
      </c>
      <c r="D2228" t="e">
        <f>IF(C2228=1,'Data Transformation'!$G$3+0.5*'Data Transformation'!$W$25,IF(C2229=1,D2229-'Data Transformation'!$W$25,FALSE))</f>
        <v>#NUM!</v>
      </c>
      <c r="E2228">
        <f t="array" ref="E2228">IF(ISLOGICAL(D2228),"",FREQUENCY(IF('Data Transformation'!$B$425:$B$8425='Bin Analysis'!$B2211,'Data Transformation'!$G$425:$G$8425),D2228))</f>
        <v>2001</v>
      </c>
      <c r="F2228">
        <f t="shared" si="276"/>
        <v>0</v>
      </c>
      <c r="G2228">
        <f>Weighting!$H$20</f>
        <v>0</v>
      </c>
      <c r="H2228">
        <f t="array" ref="H2228">FREQUENCY(IF('Data Transformation'!$B$4:$B$8425=B2211,'Data Transformation'!$G$4:$G$8425),'Bin Analysis'!$B2228)</f>
        <v>2073</v>
      </c>
      <c r="I2228">
        <f t="shared" si="277"/>
        <v>0</v>
      </c>
      <c r="J2228">
        <f t="shared" si="278"/>
        <v>0</v>
      </c>
      <c r="K2228">
        <f>J2228*Weighting!$W$20</f>
        <v>0</v>
      </c>
      <c r="M2228" s="14"/>
    </row>
    <row r="2229" spans="1:25" x14ac:dyDescent="0.25">
      <c r="A2229" s="32" t="str">
        <f>IF(Weighting!$P$21&gt;0,B2229,"")</f>
        <v/>
      </c>
      <c r="B2229" t="e">
        <f>Weighting!$C$21</f>
        <v>#DIV/0!</v>
      </c>
      <c r="C2229" t="e">
        <f>Weighting!$F$21</f>
        <v>#NUM!</v>
      </c>
      <c r="D2229" t="e">
        <f>IF(C2229=1,'Data Transformation'!$G$3+0.5*'Data Transformation'!$W$25,IF(C2230=1,D2230-'Data Transformation'!$W$25,FALSE))</f>
        <v>#NUM!</v>
      </c>
      <c r="E2229">
        <f t="array" ref="E2229">IF(ISLOGICAL(D2229),"",FREQUENCY(IF('Data Transformation'!$B$425:$B$8425='Bin Analysis'!$B2211,'Data Transformation'!$G$425:$G$8425),D2229))</f>
        <v>2001</v>
      </c>
      <c r="F2229">
        <f t="shared" si="276"/>
        <v>0</v>
      </c>
      <c r="G2229">
        <f>Weighting!$H$21</f>
        <v>0</v>
      </c>
      <c r="H2229">
        <f t="array" ref="H2229">FREQUENCY(IF('Data Transformation'!$B$4:$B$8425=B2211,'Data Transformation'!$G$4:$G$8425),'Bin Analysis'!$B2229)</f>
        <v>2073</v>
      </c>
      <c r="I2229">
        <f t="shared" si="277"/>
        <v>0</v>
      </c>
      <c r="J2229">
        <f t="shared" si="278"/>
        <v>0</v>
      </c>
      <c r="K2229">
        <f>J2229*Weighting!$W$21</f>
        <v>0</v>
      </c>
      <c r="M2229" s="14"/>
    </row>
    <row r="2230" spans="1:25" x14ac:dyDescent="0.25">
      <c r="A2230" s="32" t="str">
        <f>IF(Weighting!$P$22&gt;0,B2230,"")</f>
        <v/>
      </c>
      <c r="B2230" t="e">
        <f>Weighting!$C$22</f>
        <v>#DIV/0!</v>
      </c>
      <c r="C2230" t="e">
        <f>Weighting!$F$22</f>
        <v>#NUM!</v>
      </c>
      <c r="D2230" t="e">
        <f>IF(C2230=1,'Data Transformation'!$G$3+0.5*'Data Transformation'!$W$25,IF(C2231=1,D2231-'Data Transformation'!$W$25,FALSE))</f>
        <v>#NUM!</v>
      </c>
      <c r="E2230">
        <f t="array" ref="E2230">IF(ISLOGICAL(D2230),"",FREQUENCY(IF('Data Transformation'!$B$425:$B$8425='Bin Analysis'!$B2211,'Data Transformation'!$G$425:$G$8425),D2230))</f>
        <v>2001</v>
      </c>
      <c r="F2230">
        <f t="shared" si="276"/>
        <v>0</v>
      </c>
      <c r="G2230">
        <f>Weighting!$H$22</f>
        <v>0</v>
      </c>
      <c r="H2230">
        <f t="array" ref="H2230">FREQUENCY(IF('Data Transformation'!$B$4:$B$8425=B2211,'Data Transformation'!$G$4:$G$8425),'Bin Analysis'!$B2230)</f>
        <v>2073</v>
      </c>
      <c r="I2230">
        <f t="shared" si="277"/>
        <v>0</v>
      </c>
      <c r="J2230">
        <f t="shared" si="278"/>
        <v>0</v>
      </c>
      <c r="K2230">
        <f>J2230*Weighting!$W$22</f>
        <v>0</v>
      </c>
      <c r="M2230" s="14"/>
    </row>
    <row r="2231" spans="1:25" x14ac:dyDescent="0.25">
      <c r="A2231" s="32" t="str">
        <f>IF(Weighting!$P$23&gt;0,B2231,"")</f>
        <v/>
      </c>
      <c r="B2231" t="e">
        <f>Weighting!$C$23</f>
        <v>#DIV/0!</v>
      </c>
      <c r="C2231" t="e">
        <f>Weighting!$F$23</f>
        <v>#NUM!</v>
      </c>
      <c r="D2231" t="e">
        <f>IF(C2231=1,'Data Transformation'!$G$3+0.5*'Data Transformation'!$W$25,IF(C2232=1,D2232-'Data Transformation'!$W$25,FALSE))</f>
        <v>#NUM!</v>
      </c>
      <c r="E2231">
        <f t="array" ref="E2231">IF(ISLOGICAL(D2231),"",FREQUENCY(IF('Data Transformation'!$B$425:$B$8425='Bin Analysis'!$B2211,'Data Transformation'!$G$425:$G$8425),D2231))</f>
        <v>2001</v>
      </c>
      <c r="F2231">
        <f t="shared" si="276"/>
        <v>0</v>
      </c>
      <c r="G2231">
        <f>Weighting!$H$23</f>
        <v>0</v>
      </c>
      <c r="H2231">
        <f t="array" ref="H2231">FREQUENCY(IF('Data Transformation'!$B$4:$B$8425=B2211,'Data Transformation'!$G$4:$G$8425),'Bin Analysis'!$B2231)</f>
        <v>2073</v>
      </c>
      <c r="I2231">
        <f t="shared" si="277"/>
        <v>0</v>
      </c>
      <c r="J2231">
        <f t="shared" si="278"/>
        <v>0</v>
      </c>
      <c r="K2231">
        <f>J2231*Weighting!$W$23</f>
        <v>0</v>
      </c>
      <c r="M2231" s="14"/>
    </row>
    <row r="2232" spans="1:25" x14ac:dyDescent="0.25">
      <c r="A2232" s="32" t="str">
        <f>IF(Weighting!$P$24&gt;0,B2232,"")</f>
        <v/>
      </c>
      <c r="B2232" t="e">
        <f>Weighting!$C$24</f>
        <v>#DIV/0!</v>
      </c>
      <c r="C2232" t="e">
        <f>Weighting!$F$24</f>
        <v>#NUM!</v>
      </c>
      <c r="D2232" t="e">
        <f>IF(C2232=1,'Data Transformation'!$G$3+0.5*'Data Transformation'!$W$25,IF(C2233=1,D2233-'Data Transformation'!$W$25,FALSE))</f>
        <v>#NUM!</v>
      </c>
      <c r="E2232">
        <f t="array" ref="E2232">IF(ISLOGICAL(D2232),"",FREQUENCY(IF('Data Transformation'!$B$425:$B$8425='Bin Analysis'!$B2211,'Data Transformation'!$G$425:$G$8425),D2232))</f>
        <v>2001</v>
      </c>
      <c r="F2232">
        <f t="shared" si="276"/>
        <v>0</v>
      </c>
      <c r="G2232">
        <f>Weighting!$H$24</f>
        <v>0</v>
      </c>
      <c r="H2232">
        <f t="array" ref="H2232">FREQUENCY(IF('Data Transformation'!$B$4:$B$8425=B2211,'Data Transformation'!$G$4:$G$8425),'Bin Analysis'!$B2232)</f>
        <v>2073</v>
      </c>
      <c r="I2232">
        <f t="shared" si="277"/>
        <v>0</v>
      </c>
      <c r="J2232">
        <f t="shared" si="278"/>
        <v>0</v>
      </c>
      <c r="K2232">
        <f>J2232*Weighting!$W$24</f>
        <v>0</v>
      </c>
      <c r="M2232" s="14"/>
    </row>
    <row r="2233" spans="1:25" x14ac:dyDescent="0.25">
      <c r="A2233" s="32" t="str">
        <f>IF(Weighting!$P$25&gt;0,B2233,"")</f>
        <v/>
      </c>
      <c r="B2233" t="e">
        <f>Weighting!$C$25</f>
        <v>#DIV/0!</v>
      </c>
      <c r="C2233" t="e">
        <f>Weighting!$F$25</f>
        <v>#NUM!</v>
      </c>
      <c r="D2233" t="e">
        <f>IF(C2233=1,'Data Transformation'!$G$3+0.5*'Data Transformation'!$W$25,IF(C2234=1,D2234-'Data Transformation'!$W$25,FALSE))</f>
        <v>#NUM!</v>
      </c>
      <c r="E2233">
        <f t="array" ref="E2233">IF(ISLOGICAL(D2233),"",FREQUENCY(IF('Data Transformation'!$B$425:$B$8425='Bin Analysis'!$B2211,'Data Transformation'!$G$425:$G$8425),D2233))</f>
        <v>2001</v>
      </c>
      <c r="F2233">
        <f t="shared" si="276"/>
        <v>0</v>
      </c>
      <c r="G2233">
        <f>Weighting!$H$25</f>
        <v>0</v>
      </c>
      <c r="H2233">
        <f t="array" ref="H2233">FREQUENCY(IF('Data Transformation'!$B$4:$B$8425=B2211,'Data Transformation'!$G$4:$G$8425),'Bin Analysis'!$B2233)</f>
        <v>2073</v>
      </c>
      <c r="I2233">
        <f t="shared" si="277"/>
        <v>0</v>
      </c>
      <c r="J2233">
        <f t="shared" si="278"/>
        <v>0</v>
      </c>
      <c r="K2233">
        <f>J2233*Weighting!$W$25</f>
        <v>0</v>
      </c>
      <c r="M2233" s="14"/>
    </row>
    <row r="2234" spans="1:25" x14ac:dyDescent="0.25">
      <c r="O2234"/>
      <c r="P2234"/>
      <c r="Q2234"/>
      <c r="R2234"/>
    </row>
    <row r="2235" spans="1:25" ht="23.25" x14ac:dyDescent="0.35">
      <c r="A2235" s="21" t="s">
        <v>0</v>
      </c>
      <c r="B2235" s="21" t="str">
        <f>IFERROR(VLOOKUP(C2235,'Data Transformation'!$L$6:$M$426,2,FALSE),"")</f>
        <v/>
      </c>
      <c r="C2235" s="21">
        <f>C2211+1</f>
        <v>93</v>
      </c>
      <c r="D2235" s="21"/>
      <c r="E2235" s="21"/>
      <c r="F2235" s="21"/>
      <c r="G2235" s="21"/>
      <c r="H2235" s="22"/>
      <c r="I2235" s="22"/>
      <c r="J2235" s="22"/>
      <c r="K2235" s="21"/>
      <c r="L2235" s="21" t="str">
        <f>B2235</f>
        <v/>
      </c>
      <c r="M2235" s="23" t="e">
        <f>INDEX('Data Transformation'!$O$4:$O$424,MATCH($B2235,'Data Transformation'!$M$4:$M$424,0),MATCH($M$2,'Data Transformation'!$O$3,0))</f>
        <v>#N/A</v>
      </c>
      <c r="N2235" s="27" t="e">
        <f>IF('Input and Summary Results'!$J$16="minimum",'Bin Analysis'!X2236/(M2235-1),'Bin Analysis'!Y2235/('Bin Analysis'!M2235-1))</f>
        <v>#N/A</v>
      </c>
      <c r="O2235" s="27" t="e">
        <f>IF(M2235=FALSE,NA(),(VLOOKUP(1,C2238:K2257,4,FALSE))/(M2235-1))</f>
        <v>#N/A</v>
      </c>
      <c r="P2235" s="27" t="e">
        <f>IF(M2235=FALSE,NA(),SUM(J2238:J2257)/Weighting!$S$5)</f>
        <v>#N/A</v>
      </c>
      <c r="Q2235" s="27" t="e">
        <f>IF(M2235=FALSE,NA(),SUM(K2238:K2257)/Weighting!$S$6)</f>
        <v>#N/A</v>
      </c>
      <c r="R2235" s="27" t="e">
        <f>IF(M2235=FALSE,NA(),(VLOOKUP(1,G2238:K2257,3,FALSE))/(M2235-1))</f>
        <v>#N/A</v>
      </c>
      <c r="S2235" s="22" t="e">
        <f>IF(M2235=FALSE,NA(),IF(SUM(J2238:J2257)=2,"yes","no"))</f>
        <v>#N/A</v>
      </c>
      <c r="X2235" s="2" cm="2">
        <f t="array" ref="X2235:X2236">FREQUENCY(IF('Data Transformation'!$B$425:$B$6424='Bin Analysis'!L2235,'Data Transformation'!$G$425:$G$6424),'Data Transformation'!$U$11)</f>
        <v>0</v>
      </c>
      <c r="Y2235" s="2" cm="2">
        <f t="array" ref="Y2235:Y2236">FREQUENCY(IF('Data Transformation'!$B$425:$B$6424='Bin Analysis'!L2235,'Data Transformation'!$G$425:$G$6424),'Data Transformation'!$U$12)</f>
        <v>0</v>
      </c>
    </row>
    <row r="2236" spans="1:25" x14ac:dyDescent="0.25">
      <c r="A2236" s="14" t="s">
        <v>67</v>
      </c>
      <c r="B2236" t="s">
        <v>47</v>
      </c>
      <c r="C2236" t="s">
        <v>5</v>
      </c>
      <c r="D2236" t="s">
        <v>98</v>
      </c>
      <c r="E2236" t="s">
        <v>99</v>
      </c>
      <c r="F2236" t="s">
        <v>100</v>
      </c>
      <c r="G2236" t="s">
        <v>69</v>
      </c>
      <c r="H2236" t="s">
        <v>31</v>
      </c>
      <c r="I2236" t="s">
        <v>32</v>
      </c>
      <c r="J2236" t="s">
        <v>46</v>
      </c>
      <c r="K2236" s="14" t="s">
        <v>45</v>
      </c>
      <c r="M2236" s="14"/>
      <c r="X2236" s="2">
        <v>0</v>
      </c>
      <c r="Y2236" s="2">
        <v>0</v>
      </c>
    </row>
    <row r="2237" spans="1:25" x14ac:dyDescent="0.25">
      <c r="A2237" s="32"/>
      <c r="D2237" t="e">
        <f>IF(C2237=1,'Data Transformation'!$G$3+0.5*'Data Transformation'!$W$25,IF(C2238=1,D2238-'Data Transformation'!$W$25,FALSE))</f>
        <v>#NUM!</v>
      </c>
      <c r="E2237">
        <f t="array" ref="E2237">IF(ISLOGICAL(D2237),"",FREQUENCY(IF('Data Transformation'!$B$425:$B$8425='Bin Analysis'!$B2235,'Data Transformation'!$G$425:$G$8425),D2237))</f>
        <v>2001</v>
      </c>
      <c r="F2237" t="e">
        <f>IF(ISLOGICAL(D2237),"",E2237-E2236)</f>
        <v>#VALUE!</v>
      </c>
      <c r="M2237" s="14"/>
    </row>
    <row r="2238" spans="1:25" x14ac:dyDescent="0.25">
      <c r="A2238" s="32" t="e">
        <f>IF(Weighting!$P$6&gt;0,B2238,"")</f>
        <v>#NUM!</v>
      </c>
      <c r="B2238" t="e">
        <f>Weighting!$C$6</f>
        <v>#DIV/0!</v>
      </c>
      <c r="C2238" t="e">
        <f>Weighting!$F$6</f>
        <v>#NUM!</v>
      </c>
      <c r="D2238" t="e">
        <f>IF(C2238=1,'Data Transformation'!$G$3+0.5*'Data Transformation'!$W$25,IF(C2239=1,D2239-'Data Transformation'!$W$25,FALSE))</f>
        <v>#NUM!</v>
      </c>
      <c r="E2238">
        <f t="array" ref="E2238">IF(ISLOGICAL(D2238),"",FREQUENCY(IF('Data Transformation'!$B$425:$B$8425='Bin Analysis'!$B2235,'Data Transformation'!$G$425:$G$8425),D2238))</f>
        <v>2001</v>
      </c>
      <c r="F2238">
        <f>IF(ISLOGICAL(D2238),"",E2238-E2237)</f>
        <v>0</v>
      </c>
      <c r="G2238">
        <f>Weighting!$H$6</f>
        <v>1</v>
      </c>
      <c r="H2238">
        <f t="array" ref="H2238">FREQUENCY(IF('Data Transformation'!$B$4:$B$8425=B2235,'Data Transformation'!$G$4:$G$8425),'Bin Analysis'!$B2238)</f>
        <v>2073</v>
      </c>
      <c r="I2238">
        <f>H2238-H2237</f>
        <v>2073</v>
      </c>
      <c r="J2238">
        <f>IF(I2238=0,0,1)</f>
        <v>1</v>
      </c>
      <c r="K2238" t="e">
        <f>J2238*Weighting!$W$6</f>
        <v>#NUM!</v>
      </c>
      <c r="M2238" s="14"/>
    </row>
    <row r="2239" spans="1:25" x14ac:dyDescent="0.25">
      <c r="A2239" s="32" t="str">
        <f>IF(Weighting!$P$7&gt;0,B2239,"")</f>
        <v/>
      </c>
      <c r="B2239" t="e">
        <f>Weighting!$C$7</f>
        <v>#DIV/0!</v>
      </c>
      <c r="C2239" t="e">
        <f>Weighting!$F$7</f>
        <v>#NUM!</v>
      </c>
      <c r="D2239" t="e">
        <f>IF(C2239=1,'Data Transformation'!$G$3+0.5*'Data Transformation'!$W$25,IF(C2240=1,D2240-'Data Transformation'!$W$25,FALSE))</f>
        <v>#NUM!</v>
      </c>
      <c r="E2239">
        <f t="array" ref="E2239">IF(ISLOGICAL(D2239),"",FREQUENCY(IF('Data Transformation'!$B$425:$B$8425='Bin Analysis'!$B2235,'Data Transformation'!$G$425:$G$8425),D2239))</f>
        <v>2001</v>
      </c>
      <c r="F2239">
        <f t="shared" ref="F2239:F2257" si="279">IF(ISLOGICAL(D2239),"",E2239-E2238)</f>
        <v>0</v>
      </c>
      <c r="G2239">
        <f>Weighting!$H$7</f>
        <v>0</v>
      </c>
      <c r="H2239">
        <f t="array" ref="H2239">FREQUENCY(IF('Data Transformation'!$B$4:$B$8425=B2235,'Data Transformation'!$G$4:$G$8425),'Bin Analysis'!$B2239)</f>
        <v>2073</v>
      </c>
      <c r="I2239">
        <f t="shared" ref="I2239:I2257" si="280">H2239-H2238</f>
        <v>0</v>
      </c>
      <c r="J2239">
        <f>IF(I2239=0,0,1)</f>
        <v>0</v>
      </c>
      <c r="K2239">
        <f>J2239*Weighting!$W$7</f>
        <v>0</v>
      </c>
      <c r="M2239" s="14"/>
    </row>
    <row r="2240" spans="1:25" x14ac:dyDescent="0.25">
      <c r="A2240" s="32" t="str">
        <f>IF(Weighting!$P$8&gt;0,B2240,"")</f>
        <v/>
      </c>
      <c r="B2240" t="e">
        <f>Weighting!$C$8</f>
        <v>#DIV/0!</v>
      </c>
      <c r="C2240" t="e">
        <f>Weighting!$F$8</f>
        <v>#NUM!</v>
      </c>
      <c r="D2240" t="e">
        <f>IF(C2240=1,'Data Transformation'!$G$3+0.5*'Data Transformation'!$W$25,IF(C2241=1,D2241-'Data Transformation'!$W$25,FALSE))</f>
        <v>#NUM!</v>
      </c>
      <c r="E2240">
        <f t="array" ref="E2240">IF(ISLOGICAL(D2240),"",FREQUENCY(IF('Data Transformation'!$B$425:$B$8425='Bin Analysis'!$B2235,'Data Transformation'!$G$425:$G$8425),D2240))</f>
        <v>2001</v>
      </c>
      <c r="F2240">
        <f t="shared" si="279"/>
        <v>0</v>
      </c>
      <c r="G2240">
        <f>Weighting!$H$8</f>
        <v>0</v>
      </c>
      <c r="H2240">
        <f t="array" ref="H2240">FREQUENCY(IF('Data Transformation'!$B$4:$B$8425=B2235,'Data Transformation'!$G$4:$G$8425),'Bin Analysis'!$B2240)</f>
        <v>2073</v>
      </c>
      <c r="I2240">
        <f t="shared" si="280"/>
        <v>0</v>
      </c>
      <c r="J2240">
        <f t="shared" ref="J2240:J2257" si="281">IF(I2240=0,0,1)</f>
        <v>0</v>
      </c>
      <c r="K2240">
        <f>J2240*Weighting!$W$8</f>
        <v>0</v>
      </c>
      <c r="M2240" s="14"/>
    </row>
    <row r="2241" spans="1:13" x14ac:dyDescent="0.25">
      <c r="A2241" s="32" t="str">
        <f>IF(Weighting!$P$9&gt;0,B2241,"")</f>
        <v/>
      </c>
      <c r="B2241" s="50" t="e">
        <f>Weighting!$C$9</f>
        <v>#DIV/0!</v>
      </c>
      <c r="C2241" t="e">
        <f>Weighting!$F$9</f>
        <v>#NUM!</v>
      </c>
      <c r="D2241" t="e">
        <f>IF(C2241=1,'Data Transformation'!$G$3+0.5*'Data Transformation'!$W$25,IF(C2242=1,D2242-'Data Transformation'!$W$25,FALSE))</f>
        <v>#NUM!</v>
      </c>
      <c r="E2241">
        <f t="array" ref="E2241">IF(ISLOGICAL(D2241),"",FREQUENCY(IF('Data Transformation'!$B$425:$B$8425='Bin Analysis'!$B2235,'Data Transformation'!$G$425:$G$8425),D2241))</f>
        <v>2001</v>
      </c>
      <c r="F2241">
        <f t="shared" si="279"/>
        <v>0</v>
      </c>
      <c r="G2241">
        <f>Weighting!$H$9</f>
        <v>0</v>
      </c>
      <c r="H2241">
        <f t="array" ref="H2241">FREQUENCY(IF('Data Transformation'!$B$4:$B$8425=B2235,'Data Transformation'!$G$4:$G$8425),'Bin Analysis'!$B2241)</f>
        <v>2073</v>
      </c>
      <c r="I2241">
        <f t="shared" si="280"/>
        <v>0</v>
      </c>
      <c r="J2241">
        <f t="shared" si="281"/>
        <v>0</v>
      </c>
      <c r="K2241">
        <f>J2241*Weighting!$W$9</f>
        <v>0</v>
      </c>
      <c r="M2241" s="14"/>
    </row>
    <row r="2242" spans="1:13" x14ac:dyDescent="0.25">
      <c r="A2242" s="32" t="str">
        <f>IF(Weighting!$P$10&gt;0,B2242,"")</f>
        <v/>
      </c>
      <c r="B2242" t="e">
        <f>Weighting!$C$10</f>
        <v>#DIV/0!</v>
      </c>
      <c r="C2242" t="e">
        <f>Weighting!$F$10</f>
        <v>#NUM!</v>
      </c>
      <c r="D2242" t="e">
        <f>IF(C2242=1,'Data Transformation'!$G$3+0.5*'Data Transformation'!$W$25,IF(C2243=1,D2243-'Data Transformation'!$W$25,FALSE))</f>
        <v>#NUM!</v>
      </c>
      <c r="E2242">
        <f t="array" ref="E2242">IF(ISLOGICAL(D2242),"",FREQUENCY(IF('Data Transformation'!$B$425:$B$8425='Bin Analysis'!$B2235,'Data Transformation'!$G$425:$G$8425),D2242))</f>
        <v>2001</v>
      </c>
      <c r="F2242">
        <f t="shared" si="279"/>
        <v>0</v>
      </c>
      <c r="G2242">
        <f>Weighting!$H$10</f>
        <v>0</v>
      </c>
      <c r="H2242">
        <f t="array" ref="H2242">FREQUENCY(IF('Data Transformation'!$B$4:$B$8425=B2235,'Data Transformation'!$G$4:$G$8425),'Bin Analysis'!$B2242)</f>
        <v>2073</v>
      </c>
      <c r="I2242">
        <f t="shared" si="280"/>
        <v>0</v>
      </c>
      <c r="J2242">
        <f t="shared" si="281"/>
        <v>0</v>
      </c>
      <c r="K2242">
        <f>J2242*Weighting!$W$10</f>
        <v>0</v>
      </c>
      <c r="M2242" s="14"/>
    </row>
    <row r="2243" spans="1:13" x14ac:dyDescent="0.25">
      <c r="A2243" s="32" t="str">
        <f>IF(Weighting!$P$11&gt;0,B2243,"")</f>
        <v/>
      </c>
      <c r="B2243" t="e">
        <f>Weighting!$C$11</f>
        <v>#DIV/0!</v>
      </c>
      <c r="C2243" t="e">
        <f>Weighting!$F$11</f>
        <v>#NUM!</v>
      </c>
      <c r="D2243" t="e">
        <f>IF(C2243=1,'Data Transformation'!$G$3+0.5*'Data Transformation'!$W$25,IF(C2244=1,D2244-'Data Transformation'!$W$25,FALSE))</f>
        <v>#NUM!</v>
      </c>
      <c r="E2243">
        <f t="array" ref="E2243">IF(ISLOGICAL(D2243),"",FREQUENCY(IF('Data Transformation'!$B$425:$B$8425='Bin Analysis'!$B2235,'Data Transformation'!$G$425:$G$8425),D2243))</f>
        <v>2001</v>
      </c>
      <c r="F2243">
        <f t="shared" si="279"/>
        <v>0</v>
      </c>
      <c r="G2243">
        <f>Weighting!$H$11</f>
        <v>0</v>
      </c>
      <c r="H2243">
        <f t="array" ref="H2243">FREQUENCY(IF('Data Transformation'!$B$4:$B$8425=B2235,'Data Transformation'!$G$4:$G$8425),'Bin Analysis'!$B2243)</f>
        <v>2073</v>
      </c>
      <c r="I2243">
        <f t="shared" si="280"/>
        <v>0</v>
      </c>
      <c r="J2243">
        <f t="shared" si="281"/>
        <v>0</v>
      </c>
      <c r="K2243">
        <f>J2243*Weighting!$W$11</f>
        <v>0</v>
      </c>
      <c r="M2243" s="14"/>
    </row>
    <row r="2244" spans="1:13" x14ac:dyDescent="0.25">
      <c r="A2244" s="32" t="str">
        <f>IF(Weighting!$P$12&gt;0,B2244,"")</f>
        <v/>
      </c>
      <c r="B2244" t="e">
        <f>Weighting!$C$12</f>
        <v>#DIV/0!</v>
      </c>
      <c r="C2244" t="e">
        <f>Weighting!$F$12</f>
        <v>#NUM!</v>
      </c>
      <c r="D2244" t="e">
        <f>IF(C2244=1,'Data Transformation'!$G$3+0.5*'Data Transformation'!$W$25,IF(C2245=1,D2245-'Data Transformation'!$W$25,FALSE))</f>
        <v>#NUM!</v>
      </c>
      <c r="E2244">
        <f t="array" ref="E2244">IF(ISLOGICAL(D2244),"",FREQUENCY(IF('Data Transformation'!$B$425:$B$8425='Bin Analysis'!$B2235,'Data Transformation'!$G$425:$G$8425),D2244))</f>
        <v>2001</v>
      </c>
      <c r="F2244">
        <f t="shared" si="279"/>
        <v>0</v>
      </c>
      <c r="G2244">
        <f>Weighting!$H$12</f>
        <v>0</v>
      </c>
      <c r="H2244">
        <f t="array" ref="H2244">FREQUENCY(IF('Data Transformation'!$B$4:$B$8425=B2235,'Data Transformation'!$G$4:$G$8425),'Bin Analysis'!$B2244)</f>
        <v>2073</v>
      </c>
      <c r="I2244">
        <f t="shared" si="280"/>
        <v>0</v>
      </c>
      <c r="J2244">
        <f t="shared" si="281"/>
        <v>0</v>
      </c>
      <c r="K2244">
        <f>J2244*Weighting!$W$12</f>
        <v>0</v>
      </c>
      <c r="M2244" s="14"/>
    </row>
    <row r="2245" spans="1:13" x14ac:dyDescent="0.25">
      <c r="A2245" s="32" t="str">
        <f>IF(Weighting!$P$13&gt;0,B2245,"")</f>
        <v/>
      </c>
      <c r="B2245" t="e">
        <f>Weighting!$C$13</f>
        <v>#DIV/0!</v>
      </c>
      <c r="C2245" t="e">
        <f>Weighting!$F$13</f>
        <v>#NUM!</v>
      </c>
      <c r="D2245" t="e">
        <f>IF(C2245=1,'Data Transformation'!$G$3+0.5*'Data Transformation'!$W$25,IF(C2246=1,D2246-'Data Transformation'!$W$25,FALSE))</f>
        <v>#NUM!</v>
      </c>
      <c r="E2245">
        <f t="array" ref="E2245">IF(ISLOGICAL(D2245),"",FREQUENCY(IF('Data Transformation'!$B$425:$B$8425='Bin Analysis'!$B2235,'Data Transformation'!$G$425:$G$8425),D2245))</f>
        <v>2001</v>
      </c>
      <c r="F2245">
        <f t="shared" si="279"/>
        <v>0</v>
      </c>
      <c r="G2245">
        <f>Weighting!$H$13</f>
        <v>0</v>
      </c>
      <c r="H2245">
        <f t="array" ref="H2245">FREQUENCY(IF('Data Transformation'!$B$4:$B$8425=B2235,'Data Transformation'!$G$4:$G$8425),'Bin Analysis'!$B2245)</f>
        <v>2073</v>
      </c>
      <c r="I2245">
        <f t="shared" si="280"/>
        <v>0</v>
      </c>
      <c r="J2245">
        <f t="shared" si="281"/>
        <v>0</v>
      </c>
      <c r="K2245">
        <f>J2245*Weighting!$W$13</f>
        <v>0</v>
      </c>
      <c r="M2245" s="14"/>
    </row>
    <row r="2246" spans="1:13" x14ac:dyDescent="0.25">
      <c r="A2246" s="32" t="str">
        <f>IF(Weighting!$P$14&gt;0,B2246,"")</f>
        <v/>
      </c>
      <c r="B2246" t="e">
        <f>Weighting!$C$14</f>
        <v>#DIV/0!</v>
      </c>
      <c r="C2246" t="e">
        <f>Weighting!$F$14</f>
        <v>#NUM!</v>
      </c>
      <c r="D2246" t="e">
        <f>IF(C2246=1,'Data Transformation'!$G$3+0.5*'Data Transformation'!$W$25,IF(C2247=1,D2247-'Data Transformation'!$W$25,FALSE))</f>
        <v>#NUM!</v>
      </c>
      <c r="E2246">
        <f t="array" ref="E2246">IF(ISLOGICAL(D2246),"",FREQUENCY(IF('Data Transformation'!$B$425:$B$8425='Bin Analysis'!$B2235,'Data Transformation'!$G$425:$G$8425),D2246))</f>
        <v>2001</v>
      </c>
      <c r="F2246">
        <f t="shared" si="279"/>
        <v>0</v>
      </c>
      <c r="G2246">
        <f>Weighting!$H$14</f>
        <v>0</v>
      </c>
      <c r="H2246">
        <f t="array" ref="H2246">FREQUENCY(IF('Data Transformation'!$B$4:$B$8425=B2235,'Data Transformation'!$G$4:$G$8425),'Bin Analysis'!$B2246)</f>
        <v>2073</v>
      </c>
      <c r="I2246">
        <f t="shared" si="280"/>
        <v>0</v>
      </c>
      <c r="J2246">
        <f t="shared" si="281"/>
        <v>0</v>
      </c>
      <c r="K2246">
        <f>J2246*Weighting!$W$14</f>
        <v>0</v>
      </c>
      <c r="M2246" s="14"/>
    </row>
    <row r="2247" spans="1:13" x14ac:dyDescent="0.25">
      <c r="A2247" s="32" t="str">
        <f>IF(Weighting!$P$15&gt;0,B2247,"")</f>
        <v/>
      </c>
      <c r="B2247" t="e">
        <f>Weighting!$C$15</f>
        <v>#DIV/0!</v>
      </c>
      <c r="C2247" t="e">
        <f>Weighting!$F$15</f>
        <v>#NUM!</v>
      </c>
      <c r="D2247" t="e">
        <f>IF(C2247=1,'Data Transformation'!$G$3+0.5*'Data Transformation'!$W$25,IF(C2248=1,D2248-'Data Transformation'!$W$25,FALSE))</f>
        <v>#NUM!</v>
      </c>
      <c r="E2247">
        <f t="array" ref="E2247">IF(ISLOGICAL(D2247),"",FREQUENCY(IF('Data Transformation'!$B$425:$B$8425='Bin Analysis'!$B2235,'Data Transformation'!$G$425:$G$8425),D2247))</f>
        <v>2001</v>
      </c>
      <c r="F2247">
        <f t="shared" si="279"/>
        <v>0</v>
      </c>
      <c r="G2247">
        <f>Weighting!$H$15</f>
        <v>0</v>
      </c>
      <c r="H2247">
        <f t="array" ref="H2247">FREQUENCY(IF('Data Transformation'!$B$4:$B$8425=B2235,'Data Transformation'!$G$4:$G$8425),'Bin Analysis'!$B2247)</f>
        <v>2073</v>
      </c>
      <c r="I2247">
        <f t="shared" si="280"/>
        <v>0</v>
      </c>
      <c r="J2247">
        <f t="shared" si="281"/>
        <v>0</v>
      </c>
      <c r="K2247">
        <f>J2247*Weighting!$W$15</f>
        <v>0</v>
      </c>
      <c r="M2247" s="14"/>
    </row>
    <row r="2248" spans="1:13" x14ac:dyDescent="0.25">
      <c r="A2248" s="32" t="str">
        <f>IF(Weighting!$P$16&gt;0,B2248,"")</f>
        <v/>
      </c>
      <c r="B2248" t="e">
        <f>Weighting!$C$16</f>
        <v>#DIV/0!</v>
      </c>
      <c r="C2248" t="e">
        <f>Weighting!$F$16</f>
        <v>#NUM!</v>
      </c>
      <c r="D2248" t="e">
        <f>IF(C2248=1,'Data Transformation'!$G$3+0.5*'Data Transformation'!$W$25,IF(C2249=1,D2249-'Data Transformation'!$W$25,FALSE))</f>
        <v>#NUM!</v>
      </c>
      <c r="E2248">
        <f t="array" ref="E2248">IF(ISLOGICAL(D2248),"",FREQUENCY(IF('Data Transformation'!$B$425:$B$8425='Bin Analysis'!$B2235,'Data Transformation'!$G$425:$G$8425),D2248))</f>
        <v>2001</v>
      </c>
      <c r="F2248">
        <f t="shared" si="279"/>
        <v>0</v>
      </c>
      <c r="G2248">
        <f>Weighting!$H$16</f>
        <v>0</v>
      </c>
      <c r="H2248">
        <f t="array" ref="H2248">FREQUENCY(IF('Data Transformation'!$B$4:$B$8425=B2235,'Data Transformation'!$G$4:$G$8425),'Bin Analysis'!$B2248)</f>
        <v>2073</v>
      </c>
      <c r="I2248">
        <f t="shared" si="280"/>
        <v>0</v>
      </c>
      <c r="J2248">
        <f t="shared" si="281"/>
        <v>0</v>
      </c>
      <c r="K2248">
        <f>J2248*Weighting!$W$16</f>
        <v>0</v>
      </c>
      <c r="M2248" s="14"/>
    </row>
    <row r="2249" spans="1:13" x14ac:dyDescent="0.25">
      <c r="A2249" s="32" t="str">
        <f>IF(Weighting!$P$17&gt;0,B2249,"")</f>
        <v/>
      </c>
      <c r="B2249" t="e">
        <f>Weighting!$C$17</f>
        <v>#DIV/0!</v>
      </c>
      <c r="C2249" t="e">
        <f>Weighting!$F$17</f>
        <v>#NUM!</v>
      </c>
      <c r="D2249" t="e">
        <f>IF(C2249=1,'Data Transformation'!$G$3+0.5*'Data Transformation'!$W$25,IF(C2250=1,D2250-'Data Transformation'!$W$25,FALSE))</f>
        <v>#NUM!</v>
      </c>
      <c r="E2249">
        <f t="array" ref="E2249">IF(ISLOGICAL(D2249),"",FREQUENCY(IF('Data Transformation'!$B$425:$B$8425='Bin Analysis'!$B2235,'Data Transformation'!$G$425:$G$8425),D2249))</f>
        <v>2001</v>
      </c>
      <c r="F2249">
        <f t="shared" si="279"/>
        <v>0</v>
      </c>
      <c r="G2249">
        <f>Weighting!$H$17</f>
        <v>0</v>
      </c>
      <c r="H2249">
        <f t="array" ref="H2249">FREQUENCY(IF('Data Transformation'!$B$4:$B$8425=B2235,'Data Transformation'!$G$4:$G$8425),'Bin Analysis'!$B2249)</f>
        <v>2073</v>
      </c>
      <c r="I2249">
        <f t="shared" si="280"/>
        <v>0</v>
      </c>
      <c r="J2249">
        <f t="shared" si="281"/>
        <v>0</v>
      </c>
      <c r="K2249">
        <f>J2249*Weighting!$W$17</f>
        <v>0</v>
      </c>
      <c r="M2249" s="14"/>
    </row>
    <row r="2250" spans="1:13" x14ac:dyDescent="0.25">
      <c r="A2250" s="32" t="str">
        <f>IF(Weighting!$P$18&gt;0,B2250,"")</f>
        <v/>
      </c>
      <c r="B2250" t="e">
        <f>Weighting!$C$18</f>
        <v>#DIV/0!</v>
      </c>
      <c r="C2250" t="e">
        <f>Weighting!$F$18</f>
        <v>#NUM!</v>
      </c>
      <c r="D2250" t="e">
        <f>IF(C2250=1,'Data Transformation'!$G$3+0.5*'Data Transformation'!$W$25,IF(C2251=1,D2251-'Data Transformation'!$W$25,FALSE))</f>
        <v>#NUM!</v>
      </c>
      <c r="E2250">
        <f t="array" ref="E2250">IF(ISLOGICAL(D2250),"",FREQUENCY(IF('Data Transformation'!$B$425:$B$8425='Bin Analysis'!$B2235,'Data Transformation'!$G$425:$G$8425),D2250))</f>
        <v>2001</v>
      </c>
      <c r="F2250">
        <f t="shared" si="279"/>
        <v>0</v>
      </c>
      <c r="G2250">
        <f>Weighting!$H$18</f>
        <v>0</v>
      </c>
      <c r="H2250">
        <f t="array" ref="H2250">FREQUENCY(IF('Data Transformation'!$B$4:$B$8425=B2235,'Data Transformation'!$G$4:$G$8425),'Bin Analysis'!$B2250)</f>
        <v>2073</v>
      </c>
      <c r="I2250">
        <f t="shared" si="280"/>
        <v>0</v>
      </c>
      <c r="J2250">
        <f t="shared" si="281"/>
        <v>0</v>
      </c>
      <c r="K2250">
        <f>J2250*Weighting!$W$18</f>
        <v>0</v>
      </c>
      <c r="M2250" s="14"/>
    </row>
    <row r="2251" spans="1:13" x14ac:dyDescent="0.25">
      <c r="A2251" s="32" t="str">
        <f>IF(Weighting!$P$19&gt;0,B2251,"")</f>
        <v/>
      </c>
      <c r="B2251" t="e">
        <f>Weighting!$C$19</f>
        <v>#DIV/0!</v>
      </c>
      <c r="C2251" t="e">
        <f>Weighting!$F$19</f>
        <v>#NUM!</v>
      </c>
      <c r="D2251" t="e">
        <f>IF(C2251=1,'Data Transformation'!$G$3+0.5*'Data Transformation'!$W$25,IF(C2252=1,D2252-'Data Transformation'!$W$25,FALSE))</f>
        <v>#NUM!</v>
      </c>
      <c r="E2251">
        <f t="array" ref="E2251">IF(ISLOGICAL(D2251),"",FREQUENCY(IF('Data Transformation'!$B$425:$B$8425='Bin Analysis'!$B2235,'Data Transformation'!$G$425:$G$8425),D2251))</f>
        <v>2001</v>
      </c>
      <c r="F2251">
        <f t="shared" si="279"/>
        <v>0</v>
      </c>
      <c r="G2251">
        <f>Weighting!$H$19</f>
        <v>0</v>
      </c>
      <c r="H2251">
        <f t="array" ref="H2251">FREQUENCY(IF('Data Transformation'!$B$4:$B$8425=B2235,'Data Transformation'!$G$4:$G$8425),'Bin Analysis'!$B2251)</f>
        <v>2073</v>
      </c>
      <c r="I2251">
        <f t="shared" si="280"/>
        <v>0</v>
      </c>
      <c r="J2251">
        <f t="shared" si="281"/>
        <v>0</v>
      </c>
      <c r="K2251">
        <f>J2251*Weighting!$W$19</f>
        <v>0</v>
      </c>
      <c r="M2251" s="14"/>
    </row>
    <row r="2252" spans="1:13" x14ac:dyDescent="0.25">
      <c r="A2252" s="32" t="str">
        <f>IF(Weighting!$P$20&gt;0,B2252,"")</f>
        <v/>
      </c>
      <c r="B2252" t="e">
        <f>Weighting!$C$20</f>
        <v>#DIV/0!</v>
      </c>
      <c r="C2252" t="e">
        <f>Weighting!$F$20</f>
        <v>#NUM!</v>
      </c>
      <c r="D2252" t="e">
        <f>IF(C2252=1,'Data Transformation'!$G$3+0.5*'Data Transformation'!$W$25,IF(C2253=1,D2253-'Data Transformation'!$W$25,FALSE))</f>
        <v>#NUM!</v>
      </c>
      <c r="E2252">
        <f t="array" ref="E2252">IF(ISLOGICAL(D2252),"",FREQUENCY(IF('Data Transformation'!$B$425:$B$8425='Bin Analysis'!$B2235,'Data Transformation'!$G$425:$G$8425),D2252))</f>
        <v>2001</v>
      </c>
      <c r="F2252">
        <f t="shared" si="279"/>
        <v>0</v>
      </c>
      <c r="G2252">
        <f>Weighting!$H$20</f>
        <v>0</v>
      </c>
      <c r="H2252">
        <f t="array" ref="H2252">FREQUENCY(IF('Data Transformation'!$B$4:$B$8425=B2235,'Data Transformation'!$G$4:$G$8425),'Bin Analysis'!$B2252)</f>
        <v>2073</v>
      </c>
      <c r="I2252">
        <f t="shared" si="280"/>
        <v>0</v>
      </c>
      <c r="J2252">
        <f t="shared" si="281"/>
        <v>0</v>
      </c>
      <c r="K2252">
        <f>J2252*Weighting!$W$20</f>
        <v>0</v>
      </c>
      <c r="M2252" s="14"/>
    </row>
    <row r="2253" spans="1:13" x14ac:dyDescent="0.25">
      <c r="A2253" s="32" t="str">
        <f>IF(Weighting!$P$21&gt;0,B2253,"")</f>
        <v/>
      </c>
      <c r="B2253" t="e">
        <f>Weighting!$C$21</f>
        <v>#DIV/0!</v>
      </c>
      <c r="C2253" t="e">
        <f>Weighting!$F$21</f>
        <v>#NUM!</v>
      </c>
      <c r="D2253" t="e">
        <f>IF(C2253=1,'Data Transformation'!$G$3+0.5*'Data Transformation'!$W$25,IF(C2254=1,D2254-'Data Transformation'!$W$25,FALSE))</f>
        <v>#NUM!</v>
      </c>
      <c r="E2253">
        <f t="array" ref="E2253">IF(ISLOGICAL(D2253),"",FREQUENCY(IF('Data Transformation'!$B$425:$B$8425='Bin Analysis'!$B2235,'Data Transformation'!$G$425:$G$8425),D2253))</f>
        <v>2001</v>
      </c>
      <c r="F2253">
        <f t="shared" si="279"/>
        <v>0</v>
      </c>
      <c r="G2253">
        <f>Weighting!$H$21</f>
        <v>0</v>
      </c>
      <c r="H2253">
        <f t="array" ref="H2253">FREQUENCY(IF('Data Transformation'!$B$4:$B$8425=B2235,'Data Transformation'!$G$4:$G$8425),'Bin Analysis'!$B2253)</f>
        <v>2073</v>
      </c>
      <c r="I2253">
        <f t="shared" si="280"/>
        <v>0</v>
      </c>
      <c r="J2253">
        <f t="shared" si="281"/>
        <v>0</v>
      </c>
      <c r="K2253">
        <f>J2253*Weighting!$W$21</f>
        <v>0</v>
      </c>
      <c r="M2253" s="14"/>
    </row>
    <row r="2254" spans="1:13" x14ac:dyDescent="0.25">
      <c r="A2254" s="32" t="str">
        <f>IF(Weighting!$P$22&gt;0,B2254,"")</f>
        <v/>
      </c>
      <c r="B2254" t="e">
        <f>Weighting!$C$22</f>
        <v>#DIV/0!</v>
      </c>
      <c r="C2254" t="e">
        <f>Weighting!$F$22</f>
        <v>#NUM!</v>
      </c>
      <c r="D2254" t="e">
        <f>IF(C2254=1,'Data Transformation'!$G$3+0.5*'Data Transformation'!$W$25,IF(C2255=1,D2255-'Data Transformation'!$W$25,FALSE))</f>
        <v>#NUM!</v>
      </c>
      <c r="E2254">
        <f t="array" ref="E2254">IF(ISLOGICAL(D2254),"",FREQUENCY(IF('Data Transformation'!$B$425:$B$8425='Bin Analysis'!$B2235,'Data Transformation'!$G$425:$G$8425),D2254))</f>
        <v>2001</v>
      </c>
      <c r="F2254">
        <f t="shared" si="279"/>
        <v>0</v>
      </c>
      <c r="G2254">
        <f>Weighting!$H$22</f>
        <v>0</v>
      </c>
      <c r="H2254">
        <f t="array" ref="H2254">FREQUENCY(IF('Data Transformation'!$B$4:$B$8425=B2235,'Data Transformation'!$G$4:$G$8425),'Bin Analysis'!$B2254)</f>
        <v>2073</v>
      </c>
      <c r="I2254">
        <f t="shared" si="280"/>
        <v>0</v>
      </c>
      <c r="J2254">
        <f t="shared" si="281"/>
        <v>0</v>
      </c>
      <c r="K2254">
        <f>J2254*Weighting!$W$22</f>
        <v>0</v>
      </c>
      <c r="M2254" s="14"/>
    </row>
    <row r="2255" spans="1:13" x14ac:dyDescent="0.25">
      <c r="A2255" s="32" t="str">
        <f>IF(Weighting!$P$23&gt;0,B2255,"")</f>
        <v/>
      </c>
      <c r="B2255" t="e">
        <f>Weighting!$C$23</f>
        <v>#DIV/0!</v>
      </c>
      <c r="C2255" t="e">
        <f>Weighting!$F$23</f>
        <v>#NUM!</v>
      </c>
      <c r="D2255" t="e">
        <f>IF(C2255=1,'Data Transformation'!$G$3+0.5*'Data Transformation'!$W$25,IF(C2256=1,D2256-'Data Transformation'!$W$25,FALSE))</f>
        <v>#NUM!</v>
      </c>
      <c r="E2255">
        <f t="array" ref="E2255">IF(ISLOGICAL(D2255),"",FREQUENCY(IF('Data Transformation'!$B$425:$B$8425='Bin Analysis'!$B2235,'Data Transformation'!$G$425:$G$8425),D2255))</f>
        <v>2001</v>
      </c>
      <c r="F2255">
        <f t="shared" si="279"/>
        <v>0</v>
      </c>
      <c r="G2255">
        <f>Weighting!$H$23</f>
        <v>0</v>
      </c>
      <c r="H2255">
        <f t="array" ref="H2255">FREQUENCY(IF('Data Transformation'!$B$4:$B$8425=B2235,'Data Transformation'!$G$4:$G$8425),'Bin Analysis'!$B2255)</f>
        <v>2073</v>
      </c>
      <c r="I2255">
        <f t="shared" si="280"/>
        <v>0</v>
      </c>
      <c r="J2255">
        <f t="shared" si="281"/>
        <v>0</v>
      </c>
      <c r="K2255">
        <f>J2255*Weighting!$W$23</f>
        <v>0</v>
      </c>
      <c r="M2255" s="14"/>
    </row>
    <row r="2256" spans="1:13" x14ac:dyDescent="0.25">
      <c r="A2256" s="32" t="str">
        <f>IF(Weighting!$P$24&gt;0,B2256,"")</f>
        <v/>
      </c>
      <c r="B2256" t="e">
        <f>Weighting!$C$24</f>
        <v>#DIV/0!</v>
      </c>
      <c r="C2256" t="e">
        <f>Weighting!$F$24</f>
        <v>#NUM!</v>
      </c>
      <c r="D2256" t="e">
        <f>IF(C2256=1,'Data Transformation'!$G$3+0.5*'Data Transformation'!$W$25,IF(C2257=1,D2257-'Data Transformation'!$W$25,FALSE))</f>
        <v>#NUM!</v>
      </c>
      <c r="E2256">
        <f t="array" ref="E2256">IF(ISLOGICAL(D2256),"",FREQUENCY(IF('Data Transformation'!$B$425:$B$8425='Bin Analysis'!$B2235,'Data Transformation'!$G$425:$G$8425),D2256))</f>
        <v>2001</v>
      </c>
      <c r="F2256">
        <f t="shared" si="279"/>
        <v>0</v>
      </c>
      <c r="G2256">
        <f>Weighting!$H$24</f>
        <v>0</v>
      </c>
      <c r="H2256">
        <f t="array" ref="H2256">FREQUENCY(IF('Data Transformation'!$B$4:$B$8425=B2235,'Data Transformation'!$G$4:$G$8425),'Bin Analysis'!$B2256)</f>
        <v>2073</v>
      </c>
      <c r="I2256">
        <f t="shared" si="280"/>
        <v>0</v>
      </c>
      <c r="J2256">
        <f t="shared" si="281"/>
        <v>0</v>
      </c>
      <c r="K2256">
        <f>J2256*Weighting!$W$24</f>
        <v>0</v>
      </c>
      <c r="M2256" s="14"/>
    </row>
    <row r="2257" spans="1:25" x14ac:dyDescent="0.25">
      <c r="A2257" s="32" t="str">
        <f>IF(Weighting!$P$25&gt;0,B2257,"")</f>
        <v/>
      </c>
      <c r="B2257" t="e">
        <f>Weighting!$C$25</f>
        <v>#DIV/0!</v>
      </c>
      <c r="C2257" t="e">
        <f>Weighting!$F$25</f>
        <v>#NUM!</v>
      </c>
      <c r="D2257" t="e">
        <f>IF(C2257=1,'Data Transformation'!$G$3+0.5*'Data Transformation'!$W$25,IF(C2258=1,D2258-'Data Transformation'!$W$25,FALSE))</f>
        <v>#NUM!</v>
      </c>
      <c r="E2257">
        <f t="array" ref="E2257">IF(ISLOGICAL(D2257),"",FREQUENCY(IF('Data Transformation'!$B$425:$B$8425='Bin Analysis'!$B2235,'Data Transformation'!$G$425:$G$8425),D2257))</f>
        <v>2001</v>
      </c>
      <c r="F2257">
        <f t="shared" si="279"/>
        <v>0</v>
      </c>
      <c r="G2257">
        <f>Weighting!$H$25</f>
        <v>0</v>
      </c>
      <c r="H2257">
        <f t="array" ref="H2257">FREQUENCY(IF('Data Transformation'!$B$4:$B$8425=B2235,'Data Transformation'!$G$4:$G$8425),'Bin Analysis'!$B2257)</f>
        <v>2073</v>
      </c>
      <c r="I2257">
        <f t="shared" si="280"/>
        <v>0</v>
      </c>
      <c r="J2257">
        <f t="shared" si="281"/>
        <v>0</v>
      </c>
      <c r="K2257">
        <f>J2257*Weighting!$W$25</f>
        <v>0</v>
      </c>
      <c r="M2257" s="14"/>
    </row>
    <row r="2258" spans="1:25" x14ac:dyDescent="0.25">
      <c r="O2258"/>
      <c r="P2258"/>
      <c r="Q2258"/>
      <c r="R2258"/>
    </row>
    <row r="2259" spans="1:25" ht="23.25" x14ac:dyDescent="0.35">
      <c r="A2259" s="21" t="s">
        <v>0</v>
      </c>
      <c r="B2259" s="21" t="str">
        <f>IFERROR(VLOOKUP(C2259,'Data Transformation'!$L$6:$M$426,2,FALSE),"")</f>
        <v/>
      </c>
      <c r="C2259" s="21">
        <f>C2235+1</f>
        <v>94</v>
      </c>
      <c r="D2259" s="21"/>
      <c r="E2259" s="21"/>
      <c r="F2259" s="21"/>
      <c r="G2259" s="21"/>
      <c r="H2259" s="22"/>
      <c r="I2259" s="22"/>
      <c r="J2259" s="22"/>
      <c r="K2259" s="21"/>
      <c r="L2259" s="21" t="str">
        <f>B2259</f>
        <v/>
      </c>
      <c r="M2259" s="23" t="e">
        <f>INDEX('Data Transformation'!$O$4:$O$424,MATCH($B2259,'Data Transformation'!$M$4:$M$424,0),MATCH($M$2,'Data Transformation'!$O$3,0))</f>
        <v>#N/A</v>
      </c>
      <c r="N2259" s="27" t="e">
        <f>IF('Input and Summary Results'!$J$16="minimum",'Bin Analysis'!X2260/(M2259-1),'Bin Analysis'!Y2259/('Bin Analysis'!M2259-1))</f>
        <v>#N/A</v>
      </c>
      <c r="O2259" s="27" t="e">
        <f>IF(M2259=FALSE,NA(),(VLOOKUP(1,C2262:K2281,4,FALSE))/(M2259-1))</f>
        <v>#N/A</v>
      </c>
      <c r="P2259" s="27" t="e">
        <f>IF(M2259=FALSE,NA(),SUM(J2262:J2281)/Weighting!$S$5)</f>
        <v>#N/A</v>
      </c>
      <c r="Q2259" s="27" t="e">
        <f>IF(M2259=FALSE,NA(),SUM(K2262:K2281)/Weighting!$S$6)</f>
        <v>#N/A</v>
      </c>
      <c r="R2259" s="27" t="e">
        <f>IF(M2259=FALSE,NA(),(VLOOKUP(1,G2262:K2281,3,FALSE))/(M2259-1))</f>
        <v>#N/A</v>
      </c>
      <c r="S2259" s="22" t="e">
        <f>IF(M2259=FALSE,NA(),IF(SUM(J2262:J2281)=2,"yes","no"))</f>
        <v>#N/A</v>
      </c>
      <c r="X2259" s="2" cm="2">
        <f t="array" ref="X2259:X2260">FREQUENCY(IF('Data Transformation'!$B$425:$B$6424='Bin Analysis'!L2259,'Data Transformation'!$G$425:$G$6424),'Data Transformation'!$U$11)</f>
        <v>0</v>
      </c>
      <c r="Y2259" s="2" cm="2">
        <f t="array" ref="Y2259:Y2260">FREQUENCY(IF('Data Transformation'!$B$425:$B$6424='Bin Analysis'!L2259,'Data Transformation'!$G$425:$G$6424),'Data Transformation'!$U$12)</f>
        <v>0</v>
      </c>
    </row>
    <row r="2260" spans="1:25" x14ac:dyDescent="0.25">
      <c r="A2260" s="14" t="s">
        <v>67</v>
      </c>
      <c r="B2260" t="s">
        <v>47</v>
      </c>
      <c r="C2260" t="s">
        <v>5</v>
      </c>
      <c r="D2260" t="s">
        <v>98</v>
      </c>
      <c r="E2260" t="s">
        <v>99</v>
      </c>
      <c r="F2260" t="s">
        <v>100</v>
      </c>
      <c r="G2260" t="s">
        <v>69</v>
      </c>
      <c r="H2260" t="s">
        <v>31</v>
      </c>
      <c r="I2260" t="s">
        <v>32</v>
      </c>
      <c r="J2260" t="s">
        <v>46</v>
      </c>
      <c r="K2260" s="14" t="s">
        <v>45</v>
      </c>
      <c r="M2260" s="14"/>
      <c r="X2260" s="2">
        <v>0</v>
      </c>
      <c r="Y2260" s="2">
        <v>0</v>
      </c>
    </row>
    <row r="2261" spans="1:25" x14ac:dyDescent="0.25">
      <c r="A2261" s="32"/>
      <c r="D2261" t="e">
        <f>IF(C2261=1,'Data Transformation'!$G$3+0.5*'Data Transformation'!$W$25,IF(C2262=1,D2262-'Data Transformation'!$W$25,FALSE))</f>
        <v>#NUM!</v>
      </c>
      <c r="E2261">
        <f t="array" ref="E2261">IF(ISLOGICAL(D2261),"",FREQUENCY(IF('Data Transformation'!$B$425:$B$8425='Bin Analysis'!$B2259,'Data Transformation'!$G$425:$G$8425),D2261))</f>
        <v>2001</v>
      </c>
      <c r="F2261" t="e">
        <f>IF(ISLOGICAL(D2261),"",E2261-E2260)</f>
        <v>#VALUE!</v>
      </c>
      <c r="M2261" s="14"/>
    </row>
    <row r="2262" spans="1:25" x14ac:dyDescent="0.25">
      <c r="A2262" s="32" t="e">
        <f>IF(Weighting!$P$6&gt;0,B2262,"")</f>
        <v>#NUM!</v>
      </c>
      <c r="B2262" t="e">
        <f>Weighting!$C$6</f>
        <v>#DIV/0!</v>
      </c>
      <c r="C2262" t="e">
        <f>Weighting!$F$6</f>
        <v>#NUM!</v>
      </c>
      <c r="D2262" t="e">
        <f>IF(C2262=1,'Data Transformation'!$G$3+0.5*'Data Transformation'!$W$25,IF(C2263=1,D2263-'Data Transformation'!$W$25,FALSE))</f>
        <v>#NUM!</v>
      </c>
      <c r="E2262">
        <f t="array" ref="E2262">IF(ISLOGICAL(D2262),"",FREQUENCY(IF('Data Transformation'!$B$425:$B$8425='Bin Analysis'!$B2259,'Data Transformation'!$G$425:$G$8425),D2262))</f>
        <v>2001</v>
      </c>
      <c r="F2262">
        <f>IF(ISLOGICAL(D2262),"",E2262-E2261)</f>
        <v>0</v>
      </c>
      <c r="G2262">
        <f>Weighting!$H$6</f>
        <v>1</v>
      </c>
      <c r="H2262">
        <f t="array" ref="H2262">FREQUENCY(IF('Data Transformation'!$B$4:$B$8425=B2259,'Data Transformation'!$G$4:$G$8425),'Bin Analysis'!$B2262)</f>
        <v>2073</v>
      </c>
      <c r="I2262">
        <f>H2262-H2261</f>
        <v>2073</v>
      </c>
      <c r="J2262">
        <f>IF(I2262=0,0,1)</f>
        <v>1</v>
      </c>
      <c r="K2262" t="e">
        <f>J2262*Weighting!$W$6</f>
        <v>#NUM!</v>
      </c>
      <c r="M2262" s="14"/>
    </row>
    <row r="2263" spans="1:25" x14ac:dyDescent="0.25">
      <c r="A2263" s="32" t="str">
        <f>IF(Weighting!$P$7&gt;0,B2263,"")</f>
        <v/>
      </c>
      <c r="B2263" t="e">
        <f>Weighting!$C$7</f>
        <v>#DIV/0!</v>
      </c>
      <c r="C2263" t="e">
        <f>Weighting!$F$7</f>
        <v>#NUM!</v>
      </c>
      <c r="D2263" t="e">
        <f>IF(C2263=1,'Data Transformation'!$G$3+0.5*'Data Transformation'!$W$25,IF(C2264=1,D2264-'Data Transformation'!$W$25,FALSE))</f>
        <v>#NUM!</v>
      </c>
      <c r="E2263">
        <f t="array" ref="E2263">IF(ISLOGICAL(D2263),"",FREQUENCY(IF('Data Transformation'!$B$425:$B$8425='Bin Analysis'!$B2259,'Data Transformation'!$G$425:$G$8425),D2263))</f>
        <v>2001</v>
      </c>
      <c r="F2263">
        <f t="shared" ref="F2263:F2281" si="282">IF(ISLOGICAL(D2263),"",E2263-E2262)</f>
        <v>0</v>
      </c>
      <c r="G2263">
        <f>Weighting!$H$7</f>
        <v>0</v>
      </c>
      <c r="H2263">
        <f t="array" ref="H2263">FREQUENCY(IF('Data Transformation'!$B$4:$B$8425=B2259,'Data Transformation'!$G$4:$G$8425),'Bin Analysis'!$B2263)</f>
        <v>2073</v>
      </c>
      <c r="I2263">
        <f t="shared" ref="I2263:I2281" si="283">H2263-H2262</f>
        <v>0</v>
      </c>
      <c r="J2263">
        <f>IF(I2263=0,0,1)</f>
        <v>0</v>
      </c>
      <c r="K2263">
        <f>J2263*Weighting!$W$7</f>
        <v>0</v>
      </c>
      <c r="M2263" s="14"/>
    </row>
    <row r="2264" spans="1:25" x14ac:dyDescent="0.25">
      <c r="A2264" s="32" t="str">
        <f>IF(Weighting!$P$8&gt;0,B2264,"")</f>
        <v/>
      </c>
      <c r="B2264" t="e">
        <f>Weighting!$C$8</f>
        <v>#DIV/0!</v>
      </c>
      <c r="C2264" t="e">
        <f>Weighting!$F$8</f>
        <v>#NUM!</v>
      </c>
      <c r="D2264" t="e">
        <f>IF(C2264=1,'Data Transformation'!$G$3+0.5*'Data Transformation'!$W$25,IF(C2265=1,D2265-'Data Transformation'!$W$25,FALSE))</f>
        <v>#NUM!</v>
      </c>
      <c r="E2264">
        <f t="array" ref="E2264">IF(ISLOGICAL(D2264),"",FREQUENCY(IF('Data Transformation'!$B$425:$B$8425='Bin Analysis'!$B2259,'Data Transformation'!$G$425:$G$8425),D2264))</f>
        <v>2001</v>
      </c>
      <c r="F2264">
        <f t="shared" si="282"/>
        <v>0</v>
      </c>
      <c r="G2264">
        <f>Weighting!$H$8</f>
        <v>0</v>
      </c>
      <c r="H2264">
        <f t="array" ref="H2264">FREQUENCY(IF('Data Transformation'!$B$4:$B$8425=B2259,'Data Transformation'!$G$4:$G$8425),'Bin Analysis'!$B2264)</f>
        <v>2073</v>
      </c>
      <c r="I2264">
        <f t="shared" si="283"/>
        <v>0</v>
      </c>
      <c r="J2264">
        <f t="shared" ref="J2264:J2281" si="284">IF(I2264=0,0,1)</f>
        <v>0</v>
      </c>
      <c r="K2264">
        <f>J2264*Weighting!$W$8</f>
        <v>0</v>
      </c>
      <c r="M2264" s="14"/>
    </row>
    <row r="2265" spans="1:25" x14ac:dyDescent="0.25">
      <c r="A2265" s="32" t="str">
        <f>IF(Weighting!$P$9&gt;0,B2265,"")</f>
        <v/>
      </c>
      <c r="B2265" s="50" t="e">
        <f>Weighting!$C$9</f>
        <v>#DIV/0!</v>
      </c>
      <c r="C2265" t="e">
        <f>Weighting!$F$9</f>
        <v>#NUM!</v>
      </c>
      <c r="D2265" t="e">
        <f>IF(C2265=1,'Data Transformation'!$G$3+0.5*'Data Transformation'!$W$25,IF(C2266=1,D2266-'Data Transformation'!$W$25,FALSE))</f>
        <v>#NUM!</v>
      </c>
      <c r="E2265">
        <f t="array" ref="E2265">IF(ISLOGICAL(D2265),"",FREQUENCY(IF('Data Transformation'!$B$425:$B$8425='Bin Analysis'!$B2259,'Data Transformation'!$G$425:$G$8425),D2265))</f>
        <v>2001</v>
      </c>
      <c r="F2265">
        <f t="shared" si="282"/>
        <v>0</v>
      </c>
      <c r="G2265">
        <f>Weighting!$H$9</f>
        <v>0</v>
      </c>
      <c r="H2265">
        <f t="array" ref="H2265">FREQUENCY(IF('Data Transformation'!$B$4:$B$8425=B2259,'Data Transformation'!$G$4:$G$8425),'Bin Analysis'!$B2265)</f>
        <v>2073</v>
      </c>
      <c r="I2265">
        <f t="shared" si="283"/>
        <v>0</v>
      </c>
      <c r="J2265">
        <f t="shared" si="284"/>
        <v>0</v>
      </c>
      <c r="K2265">
        <f>J2265*Weighting!$W$9</f>
        <v>0</v>
      </c>
      <c r="M2265" s="14"/>
    </row>
    <row r="2266" spans="1:25" x14ac:dyDescent="0.25">
      <c r="A2266" s="32" t="str">
        <f>IF(Weighting!$P$10&gt;0,B2266,"")</f>
        <v/>
      </c>
      <c r="B2266" t="e">
        <f>Weighting!$C$10</f>
        <v>#DIV/0!</v>
      </c>
      <c r="C2266" t="e">
        <f>Weighting!$F$10</f>
        <v>#NUM!</v>
      </c>
      <c r="D2266" t="e">
        <f>IF(C2266=1,'Data Transformation'!$G$3+0.5*'Data Transformation'!$W$25,IF(C2267=1,D2267-'Data Transformation'!$W$25,FALSE))</f>
        <v>#NUM!</v>
      </c>
      <c r="E2266">
        <f t="array" ref="E2266">IF(ISLOGICAL(D2266),"",FREQUENCY(IF('Data Transformation'!$B$425:$B$8425='Bin Analysis'!$B2259,'Data Transformation'!$G$425:$G$8425),D2266))</f>
        <v>2001</v>
      </c>
      <c r="F2266">
        <f t="shared" si="282"/>
        <v>0</v>
      </c>
      <c r="G2266">
        <f>Weighting!$H$10</f>
        <v>0</v>
      </c>
      <c r="H2266">
        <f t="array" ref="H2266">FREQUENCY(IF('Data Transformation'!$B$4:$B$8425=B2259,'Data Transformation'!$G$4:$G$8425),'Bin Analysis'!$B2266)</f>
        <v>2073</v>
      </c>
      <c r="I2266">
        <f t="shared" si="283"/>
        <v>0</v>
      </c>
      <c r="J2266">
        <f t="shared" si="284"/>
        <v>0</v>
      </c>
      <c r="K2266">
        <f>J2266*Weighting!$W$10</f>
        <v>0</v>
      </c>
      <c r="M2266" s="14"/>
    </row>
    <row r="2267" spans="1:25" x14ac:dyDescent="0.25">
      <c r="A2267" s="32" t="str">
        <f>IF(Weighting!$P$11&gt;0,B2267,"")</f>
        <v/>
      </c>
      <c r="B2267" t="e">
        <f>Weighting!$C$11</f>
        <v>#DIV/0!</v>
      </c>
      <c r="C2267" t="e">
        <f>Weighting!$F$11</f>
        <v>#NUM!</v>
      </c>
      <c r="D2267" t="e">
        <f>IF(C2267=1,'Data Transformation'!$G$3+0.5*'Data Transformation'!$W$25,IF(C2268=1,D2268-'Data Transformation'!$W$25,FALSE))</f>
        <v>#NUM!</v>
      </c>
      <c r="E2267">
        <f t="array" ref="E2267">IF(ISLOGICAL(D2267),"",FREQUENCY(IF('Data Transformation'!$B$425:$B$8425='Bin Analysis'!$B2259,'Data Transformation'!$G$425:$G$8425),D2267))</f>
        <v>2001</v>
      </c>
      <c r="F2267">
        <f t="shared" si="282"/>
        <v>0</v>
      </c>
      <c r="G2267">
        <f>Weighting!$H$11</f>
        <v>0</v>
      </c>
      <c r="H2267">
        <f t="array" ref="H2267">FREQUENCY(IF('Data Transformation'!$B$4:$B$8425=B2259,'Data Transformation'!$G$4:$G$8425),'Bin Analysis'!$B2267)</f>
        <v>2073</v>
      </c>
      <c r="I2267">
        <f t="shared" si="283"/>
        <v>0</v>
      </c>
      <c r="J2267">
        <f t="shared" si="284"/>
        <v>0</v>
      </c>
      <c r="K2267">
        <f>J2267*Weighting!$W$11</f>
        <v>0</v>
      </c>
      <c r="M2267" s="14"/>
    </row>
    <row r="2268" spans="1:25" x14ac:dyDescent="0.25">
      <c r="A2268" s="32" t="str">
        <f>IF(Weighting!$P$12&gt;0,B2268,"")</f>
        <v/>
      </c>
      <c r="B2268" t="e">
        <f>Weighting!$C$12</f>
        <v>#DIV/0!</v>
      </c>
      <c r="C2268" t="e">
        <f>Weighting!$F$12</f>
        <v>#NUM!</v>
      </c>
      <c r="D2268" t="e">
        <f>IF(C2268=1,'Data Transformation'!$G$3+0.5*'Data Transformation'!$W$25,IF(C2269=1,D2269-'Data Transformation'!$W$25,FALSE))</f>
        <v>#NUM!</v>
      </c>
      <c r="E2268">
        <f t="array" ref="E2268">IF(ISLOGICAL(D2268),"",FREQUENCY(IF('Data Transformation'!$B$425:$B$8425='Bin Analysis'!$B2259,'Data Transformation'!$G$425:$G$8425),D2268))</f>
        <v>2001</v>
      </c>
      <c r="F2268">
        <f t="shared" si="282"/>
        <v>0</v>
      </c>
      <c r="G2268">
        <f>Weighting!$H$12</f>
        <v>0</v>
      </c>
      <c r="H2268">
        <f t="array" ref="H2268">FREQUENCY(IF('Data Transformation'!$B$4:$B$8425=B2259,'Data Transformation'!$G$4:$G$8425),'Bin Analysis'!$B2268)</f>
        <v>2073</v>
      </c>
      <c r="I2268">
        <f t="shared" si="283"/>
        <v>0</v>
      </c>
      <c r="J2268">
        <f t="shared" si="284"/>
        <v>0</v>
      </c>
      <c r="K2268">
        <f>J2268*Weighting!$W$12</f>
        <v>0</v>
      </c>
      <c r="M2268" s="14"/>
    </row>
    <row r="2269" spans="1:25" x14ac:dyDescent="0.25">
      <c r="A2269" s="32" t="str">
        <f>IF(Weighting!$P$13&gt;0,B2269,"")</f>
        <v/>
      </c>
      <c r="B2269" t="e">
        <f>Weighting!$C$13</f>
        <v>#DIV/0!</v>
      </c>
      <c r="C2269" t="e">
        <f>Weighting!$F$13</f>
        <v>#NUM!</v>
      </c>
      <c r="D2269" t="e">
        <f>IF(C2269=1,'Data Transformation'!$G$3+0.5*'Data Transformation'!$W$25,IF(C2270=1,D2270-'Data Transformation'!$W$25,FALSE))</f>
        <v>#NUM!</v>
      </c>
      <c r="E2269">
        <f t="array" ref="E2269">IF(ISLOGICAL(D2269),"",FREQUENCY(IF('Data Transformation'!$B$425:$B$8425='Bin Analysis'!$B2259,'Data Transformation'!$G$425:$G$8425),D2269))</f>
        <v>2001</v>
      </c>
      <c r="F2269">
        <f t="shared" si="282"/>
        <v>0</v>
      </c>
      <c r="G2269">
        <f>Weighting!$H$13</f>
        <v>0</v>
      </c>
      <c r="H2269">
        <f t="array" ref="H2269">FREQUENCY(IF('Data Transformation'!$B$4:$B$8425=B2259,'Data Transformation'!$G$4:$G$8425),'Bin Analysis'!$B2269)</f>
        <v>2073</v>
      </c>
      <c r="I2269">
        <f t="shared" si="283"/>
        <v>0</v>
      </c>
      <c r="J2269">
        <f t="shared" si="284"/>
        <v>0</v>
      </c>
      <c r="K2269">
        <f>J2269*Weighting!$W$13</f>
        <v>0</v>
      </c>
      <c r="M2269" s="14"/>
    </row>
    <row r="2270" spans="1:25" x14ac:dyDescent="0.25">
      <c r="A2270" s="32" t="str">
        <f>IF(Weighting!$P$14&gt;0,B2270,"")</f>
        <v/>
      </c>
      <c r="B2270" t="e">
        <f>Weighting!$C$14</f>
        <v>#DIV/0!</v>
      </c>
      <c r="C2270" t="e">
        <f>Weighting!$F$14</f>
        <v>#NUM!</v>
      </c>
      <c r="D2270" t="e">
        <f>IF(C2270=1,'Data Transformation'!$G$3+0.5*'Data Transformation'!$W$25,IF(C2271=1,D2271-'Data Transformation'!$W$25,FALSE))</f>
        <v>#NUM!</v>
      </c>
      <c r="E2270">
        <f t="array" ref="E2270">IF(ISLOGICAL(D2270),"",FREQUENCY(IF('Data Transformation'!$B$425:$B$8425='Bin Analysis'!$B2259,'Data Transformation'!$G$425:$G$8425),D2270))</f>
        <v>2001</v>
      </c>
      <c r="F2270">
        <f t="shared" si="282"/>
        <v>0</v>
      </c>
      <c r="G2270">
        <f>Weighting!$H$14</f>
        <v>0</v>
      </c>
      <c r="H2270">
        <f t="array" ref="H2270">FREQUENCY(IF('Data Transformation'!$B$4:$B$8425=B2259,'Data Transformation'!$G$4:$G$8425),'Bin Analysis'!$B2270)</f>
        <v>2073</v>
      </c>
      <c r="I2270">
        <f t="shared" si="283"/>
        <v>0</v>
      </c>
      <c r="J2270">
        <f t="shared" si="284"/>
        <v>0</v>
      </c>
      <c r="K2270">
        <f>J2270*Weighting!$W$14</f>
        <v>0</v>
      </c>
      <c r="M2270" s="14"/>
    </row>
    <row r="2271" spans="1:25" x14ac:dyDescent="0.25">
      <c r="A2271" s="32" t="str">
        <f>IF(Weighting!$P$15&gt;0,B2271,"")</f>
        <v/>
      </c>
      <c r="B2271" t="e">
        <f>Weighting!$C$15</f>
        <v>#DIV/0!</v>
      </c>
      <c r="C2271" t="e">
        <f>Weighting!$F$15</f>
        <v>#NUM!</v>
      </c>
      <c r="D2271" t="e">
        <f>IF(C2271=1,'Data Transformation'!$G$3+0.5*'Data Transformation'!$W$25,IF(C2272=1,D2272-'Data Transformation'!$W$25,FALSE))</f>
        <v>#NUM!</v>
      </c>
      <c r="E2271">
        <f t="array" ref="E2271">IF(ISLOGICAL(D2271),"",FREQUENCY(IF('Data Transformation'!$B$425:$B$8425='Bin Analysis'!$B2259,'Data Transformation'!$G$425:$G$8425),D2271))</f>
        <v>2001</v>
      </c>
      <c r="F2271">
        <f t="shared" si="282"/>
        <v>0</v>
      </c>
      <c r="G2271">
        <f>Weighting!$H$15</f>
        <v>0</v>
      </c>
      <c r="H2271">
        <f t="array" ref="H2271">FREQUENCY(IF('Data Transformation'!$B$4:$B$8425=B2259,'Data Transformation'!$G$4:$G$8425),'Bin Analysis'!$B2271)</f>
        <v>2073</v>
      </c>
      <c r="I2271">
        <f t="shared" si="283"/>
        <v>0</v>
      </c>
      <c r="J2271">
        <f t="shared" si="284"/>
        <v>0</v>
      </c>
      <c r="K2271">
        <f>J2271*Weighting!$W$15</f>
        <v>0</v>
      </c>
      <c r="M2271" s="14"/>
    </row>
    <row r="2272" spans="1:25" x14ac:dyDescent="0.25">
      <c r="A2272" s="32" t="str">
        <f>IF(Weighting!$P$16&gt;0,B2272,"")</f>
        <v/>
      </c>
      <c r="B2272" t="e">
        <f>Weighting!$C$16</f>
        <v>#DIV/0!</v>
      </c>
      <c r="C2272" t="e">
        <f>Weighting!$F$16</f>
        <v>#NUM!</v>
      </c>
      <c r="D2272" t="e">
        <f>IF(C2272=1,'Data Transformation'!$G$3+0.5*'Data Transformation'!$W$25,IF(C2273=1,D2273-'Data Transformation'!$W$25,FALSE))</f>
        <v>#NUM!</v>
      </c>
      <c r="E2272">
        <f t="array" ref="E2272">IF(ISLOGICAL(D2272),"",FREQUENCY(IF('Data Transformation'!$B$425:$B$8425='Bin Analysis'!$B2259,'Data Transformation'!$G$425:$G$8425),D2272))</f>
        <v>2001</v>
      </c>
      <c r="F2272">
        <f t="shared" si="282"/>
        <v>0</v>
      </c>
      <c r="G2272">
        <f>Weighting!$H$16</f>
        <v>0</v>
      </c>
      <c r="H2272">
        <f t="array" ref="H2272">FREQUENCY(IF('Data Transformation'!$B$4:$B$8425=B2259,'Data Transformation'!$G$4:$G$8425),'Bin Analysis'!$B2272)</f>
        <v>2073</v>
      </c>
      <c r="I2272">
        <f t="shared" si="283"/>
        <v>0</v>
      </c>
      <c r="J2272">
        <f t="shared" si="284"/>
        <v>0</v>
      </c>
      <c r="K2272">
        <f>J2272*Weighting!$W$16</f>
        <v>0</v>
      </c>
      <c r="M2272" s="14"/>
    </row>
    <row r="2273" spans="1:25" x14ac:dyDescent="0.25">
      <c r="A2273" s="32" t="str">
        <f>IF(Weighting!$P$17&gt;0,B2273,"")</f>
        <v/>
      </c>
      <c r="B2273" t="e">
        <f>Weighting!$C$17</f>
        <v>#DIV/0!</v>
      </c>
      <c r="C2273" t="e">
        <f>Weighting!$F$17</f>
        <v>#NUM!</v>
      </c>
      <c r="D2273" t="e">
        <f>IF(C2273=1,'Data Transformation'!$G$3+0.5*'Data Transformation'!$W$25,IF(C2274=1,D2274-'Data Transformation'!$W$25,FALSE))</f>
        <v>#NUM!</v>
      </c>
      <c r="E2273">
        <f t="array" ref="E2273">IF(ISLOGICAL(D2273),"",FREQUENCY(IF('Data Transformation'!$B$425:$B$8425='Bin Analysis'!$B2259,'Data Transformation'!$G$425:$G$8425),D2273))</f>
        <v>2001</v>
      </c>
      <c r="F2273">
        <f t="shared" si="282"/>
        <v>0</v>
      </c>
      <c r="G2273">
        <f>Weighting!$H$17</f>
        <v>0</v>
      </c>
      <c r="H2273">
        <f t="array" ref="H2273">FREQUENCY(IF('Data Transformation'!$B$4:$B$8425=B2259,'Data Transformation'!$G$4:$G$8425),'Bin Analysis'!$B2273)</f>
        <v>2073</v>
      </c>
      <c r="I2273">
        <f t="shared" si="283"/>
        <v>0</v>
      </c>
      <c r="J2273">
        <f t="shared" si="284"/>
        <v>0</v>
      </c>
      <c r="K2273">
        <f>J2273*Weighting!$W$17</f>
        <v>0</v>
      </c>
      <c r="M2273" s="14"/>
    </row>
    <row r="2274" spans="1:25" x14ac:dyDescent="0.25">
      <c r="A2274" s="32" t="str">
        <f>IF(Weighting!$P$18&gt;0,B2274,"")</f>
        <v/>
      </c>
      <c r="B2274" t="e">
        <f>Weighting!$C$18</f>
        <v>#DIV/0!</v>
      </c>
      <c r="C2274" t="e">
        <f>Weighting!$F$18</f>
        <v>#NUM!</v>
      </c>
      <c r="D2274" t="e">
        <f>IF(C2274=1,'Data Transformation'!$G$3+0.5*'Data Transformation'!$W$25,IF(C2275=1,D2275-'Data Transformation'!$W$25,FALSE))</f>
        <v>#NUM!</v>
      </c>
      <c r="E2274">
        <f t="array" ref="E2274">IF(ISLOGICAL(D2274),"",FREQUENCY(IF('Data Transformation'!$B$425:$B$8425='Bin Analysis'!$B2259,'Data Transformation'!$G$425:$G$8425),D2274))</f>
        <v>2001</v>
      </c>
      <c r="F2274">
        <f t="shared" si="282"/>
        <v>0</v>
      </c>
      <c r="G2274">
        <f>Weighting!$H$18</f>
        <v>0</v>
      </c>
      <c r="H2274">
        <f t="array" ref="H2274">FREQUENCY(IF('Data Transformation'!$B$4:$B$8425=B2259,'Data Transformation'!$G$4:$G$8425),'Bin Analysis'!$B2274)</f>
        <v>2073</v>
      </c>
      <c r="I2274">
        <f t="shared" si="283"/>
        <v>0</v>
      </c>
      <c r="J2274">
        <f t="shared" si="284"/>
        <v>0</v>
      </c>
      <c r="K2274">
        <f>J2274*Weighting!$W$18</f>
        <v>0</v>
      </c>
      <c r="M2274" s="14"/>
    </row>
    <row r="2275" spans="1:25" x14ac:dyDescent="0.25">
      <c r="A2275" s="32" t="str">
        <f>IF(Weighting!$P$19&gt;0,B2275,"")</f>
        <v/>
      </c>
      <c r="B2275" t="e">
        <f>Weighting!$C$19</f>
        <v>#DIV/0!</v>
      </c>
      <c r="C2275" t="e">
        <f>Weighting!$F$19</f>
        <v>#NUM!</v>
      </c>
      <c r="D2275" t="e">
        <f>IF(C2275=1,'Data Transformation'!$G$3+0.5*'Data Transformation'!$W$25,IF(C2276=1,D2276-'Data Transformation'!$W$25,FALSE))</f>
        <v>#NUM!</v>
      </c>
      <c r="E2275">
        <f t="array" ref="E2275">IF(ISLOGICAL(D2275),"",FREQUENCY(IF('Data Transformation'!$B$425:$B$8425='Bin Analysis'!$B2259,'Data Transformation'!$G$425:$G$8425),D2275))</f>
        <v>2001</v>
      </c>
      <c r="F2275">
        <f t="shared" si="282"/>
        <v>0</v>
      </c>
      <c r="G2275">
        <f>Weighting!$H$19</f>
        <v>0</v>
      </c>
      <c r="H2275">
        <f t="array" ref="H2275">FREQUENCY(IF('Data Transformation'!$B$4:$B$8425=B2259,'Data Transformation'!$G$4:$G$8425),'Bin Analysis'!$B2275)</f>
        <v>2073</v>
      </c>
      <c r="I2275">
        <f t="shared" si="283"/>
        <v>0</v>
      </c>
      <c r="J2275">
        <f t="shared" si="284"/>
        <v>0</v>
      </c>
      <c r="K2275">
        <f>J2275*Weighting!$W$19</f>
        <v>0</v>
      </c>
      <c r="M2275" s="14"/>
    </row>
    <row r="2276" spans="1:25" x14ac:dyDescent="0.25">
      <c r="A2276" s="32" t="str">
        <f>IF(Weighting!$P$20&gt;0,B2276,"")</f>
        <v/>
      </c>
      <c r="B2276" t="e">
        <f>Weighting!$C$20</f>
        <v>#DIV/0!</v>
      </c>
      <c r="C2276" t="e">
        <f>Weighting!$F$20</f>
        <v>#NUM!</v>
      </c>
      <c r="D2276" t="e">
        <f>IF(C2276=1,'Data Transformation'!$G$3+0.5*'Data Transformation'!$W$25,IF(C2277=1,D2277-'Data Transformation'!$W$25,FALSE))</f>
        <v>#NUM!</v>
      </c>
      <c r="E2276">
        <f t="array" ref="E2276">IF(ISLOGICAL(D2276),"",FREQUENCY(IF('Data Transformation'!$B$425:$B$8425='Bin Analysis'!$B2259,'Data Transformation'!$G$425:$G$8425),D2276))</f>
        <v>2001</v>
      </c>
      <c r="F2276">
        <f t="shared" si="282"/>
        <v>0</v>
      </c>
      <c r="G2276">
        <f>Weighting!$H$20</f>
        <v>0</v>
      </c>
      <c r="H2276">
        <f t="array" ref="H2276">FREQUENCY(IF('Data Transformation'!$B$4:$B$8425=B2259,'Data Transformation'!$G$4:$G$8425),'Bin Analysis'!$B2276)</f>
        <v>2073</v>
      </c>
      <c r="I2276">
        <f t="shared" si="283"/>
        <v>0</v>
      </c>
      <c r="J2276">
        <f t="shared" si="284"/>
        <v>0</v>
      </c>
      <c r="K2276">
        <f>J2276*Weighting!$W$20</f>
        <v>0</v>
      </c>
      <c r="M2276" s="14"/>
    </row>
    <row r="2277" spans="1:25" x14ac:dyDescent="0.25">
      <c r="A2277" s="32" t="str">
        <f>IF(Weighting!$P$21&gt;0,B2277,"")</f>
        <v/>
      </c>
      <c r="B2277" t="e">
        <f>Weighting!$C$21</f>
        <v>#DIV/0!</v>
      </c>
      <c r="C2277" t="e">
        <f>Weighting!$F$21</f>
        <v>#NUM!</v>
      </c>
      <c r="D2277" t="e">
        <f>IF(C2277=1,'Data Transformation'!$G$3+0.5*'Data Transformation'!$W$25,IF(C2278=1,D2278-'Data Transformation'!$W$25,FALSE))</f>
        <v>#NUM!</v>
      </c>
      <c r="E2277">
        <f t="array" ref="E2277">IF(ISLOGICAL(D2277),"",FREQUENCY(IF('Data Transformation'!$B$425:$B$8425='Bin Analysis'!$B2259,'Data Transformation'!$G$425:$G$8425),D2277))</f>
        <v>2001</v>
      </c>
      <c r="F2277">
        <f t="shared" si="282"/>
        <v>0</v>
      </c>
      <c r="G2277">
        <f>Weighting!$H$21</f>
        <v>0</v>
      </c>
      <c r="H2277">
        <f t="array" ref="H2277">FREQUENCY(IF('Data Transformation'!$B$4:$B$8425=B2259,'Data Transformation'!$G$4:$G$8425),'Bin Analysis'!$B2277)</f>
        <v>2073</v>
      </c>
      <c r="I2277">
        <f t="shared" si="283"/>
        <v>0</v>
      </c>
      <c r="J2277">
        <f t="shared" si="284"/>
        <v>0</v>
      </c>
      <c r="K2277">
        <f>J2277*Weighting!$W$21</f>
        <v>0</v>
      </c>
      <c r="M2277" s="14"/>
    </row>
    <row r="2278" spans="1:25" x14ac:dyDescent="0.25">
      <c r="A2278" s="32" t="str">
        <f>IF(Weighting!$P$22&gt;0,B2278,"")</f>
        <v/>
      </c>
      <c r="B2278" t="e">
        <f>Weighting!$C$22</f>
        <v>#DIV/0!</v>
      </c>
      <c r="C2278" t="e">
        <f>Weighting!$F$22</f>
        <v>#NUM!</v>
      </c>
      <c r="D2278" t="e">
        <f>IF(C2278=1,'Data Transformation'!$G$3+0.5*'Data Transformation'!$W$25,IF(C2279=1,D2279-'Data Transformation'!$W$25,FALSE))</f>
        <v>#NUM!</v>
      </c>
      <c r="E2278">
        <f t="array" ref="E2278">IF(ISLOGICAL(D2278),"",FREQUENCY(IF('Data Transformation'!$B$425:$B$8425='Bin Analysis'!$B2259,'Data Transformation'!$G$425:$G$8425),D2278))</f>
        <v>2001</v>
      </c>
      <c r="F2278">
        <f t="shared" si="282"/>
        <v>0</v>
      </c>
      <c r="G2278">
        <f>Weighting!$H$22</f>
        <v>0</v>
      </c>
      <c r="H2278">
        <f t="array" ref="H2278">FREQUENCY(IF('Data Transformation'!$B$4:$B$8425=B2259,'Data Transformation'!$G$4:$G$8425),'Bin Analysis'!$B2278)</f>
        <v>2073</v>
      </c>
      <c r="I2278">
        <f t="shared" si="283"/>
        <v>0</v>
      </c>
      <c r="J2278">
        <f t="shared" si="284"/>
        <v>0</v>
      </c>
      <c r="K2278">
        <f>J2278*Weighting!$W$22</f>
        <v>0</v>
      </c>
      <c r="M2278" s="14"/>
    </row>
    <row r="2279" spans="1:25" x14ac:dyDescent="0.25">
      <c r="A2279" s="32" t="str">
        <f>IF(Weighting!$P$23&gt;0,B2279,"")</f>
        <v/>
      </c>
      <c r="B2279" t="e">
        <f>Weighting!$C$23</f>
        <v>#DIV/0!</v>
      </c>
      <c r="C2279" t="e">
        <f>Weighting!$F$23</f>
        <v>#NUM!</v>
      </c>
      <c r="D2279" t="e">
        <f>IF(C2279=1,'Data Transformation'!$G$3+0.5*'Data Transformation'!$W$25,IF(C2280=1,D2280-'Data Transformation'!$W$25,FALSE))</f>
        <v>#NUM!</v>
      </c>
      <c r="E2279">
        <f t="array" ref="E2279">IF(ISLOGICAL(D2279),"",FREQUENCY(IF('Data Transformation'!$B$425:$B$8425='Bin Analysis'!$B2259,'Data Transformation'!$G$425:$G$8425),D2279))</f>
        <v>2001</v>
      </c>
      <c r="F2279">
        <f t="shared" si="282"/>
        <v>0</v>
      </c>
      <c r="G2279">
        <f>Weighting!$H$23</f>
        <v>0</v>
      </c>
      <c r="H2279">
        <f t="array" ref="H2279">FREQUENCY(IF('Data Transformation'!$B$4:$B$8425=B2259,'Data Transformation'!$G$4:$G$8425),'Bin Analysis'!$B2279)</f>
        <v>2073</v>
      </c>
      <c r="I2279">
        <f t="shared" si="283"/>
        <v>0</v>
      </c>
      <c r="J2279">
        <f t="shared" si="284"/>
        <v>0</v>
      </c>
      <c r="K2279">
        <f>J2279*Weighting!$W$23</f>
        <v>0</v>
      </c>
      <c r="M2279" s="14"/>
    </row>
    <row r="2280" spans="1:25" x14ac:dyDescent="0.25">
      <c r="A2280" s="32" t="str">
        <f>IF(Weighting!$P$24&gt;0,B2280,"")</f>
        <v/>
      </c>
      <c r="B2280" t="e">
        <f>Weighting!$C$24</f>
        <v>#DIV/0!</v>
      </c>
      <c r="C2280" t="e">
        <f>Weighting!$F$24</f>
        <v>#NUM!</v>
      </c>
      <c r="D2280" t="e">
        <f>IF(C2280=1,'Data Transformation'!$G$3+0.5*'Data Transformation'!$W$25,IF(C2281=1,D2281-'Data Transformation'!$W$25,FALSE))</f>
        <v>#NUM!</v>
      </c>
      <c r="E2280">
        <f t="array" ref="E2280">IF(ISLOGICAL(D2280),"",FREQUENCY(IF('Data Transformation'!$B$425:$B$8425='Bin Analysis'!$B2259,'Data Transformation'!$G$425:$G$8425),D2280))</f>
        <v>2001</v>
      </c>
      <c r="F2280">
        <f t="shared" si="282"/>
        <v>0</v>
      </c>
      <c r="G2280">
        <f>Weighting!$H$24</f>
        <v>0</v>
      </c>
      <c r="H2280">
        <f t="array" ref="H2280">FREQUENCY(IF('Data Transformation'!$B$4:$B$8425=B2259,'Data Transformation'!$G$4:$G$8425),'Bin Analysis'!$B2280)</f>
        <v>2073</v>
      </c>
      <c r="I2280">
        <f t="shared" si="283"/>
        <v>0</v>
      </c>
      <c r="J2280">
        <f t="shared" si="284"/>
        <v>0</v>
      </c>
      <c r="K2280">
        <f>J2280*Weighting!$W$24</f>
        <v>0</v>
      </c>
      <c r="M2280" s="14"/>
    </row>
    <row r="2281" spans="1:25" x14ac:dyDescent="0.25">
      <c r="A2281" s="32" t="str">
        <f>IF(Weighting!$P$25&gt;0,B2281,"")</f>
        <v/>
      </c>
      <c r="B2281" t="e">
        <f>Weighting!$C$25</f>
        <v>#DIV/0!</v>
      </c>
      <c r="C2281" t="e">
        <f>Weighting!$F$25</f>
        <v>#NUM!</v>
      </c>
      <c r="D2281" t="e">
        <f>IF(C2281=1,'Data Transformation'!$G$3+0.5*'Data Transformation'!$W$25,IF(C2282=1,D2282-'Data Transformation'!$W$25,FALSE))</f>
        <v>#NUM!</v>
      </c>
      <c r="E2281">
        <f t="array" ref="E2281">IF(ISLOGICAL(D2281),"",FREQUENCY(IF('Data Transformation'!$B$425:$B$8425='Bin Analysis'!$B2259,'Data Transformation'!$G$425:$G$8425),D2281))</f>
        <v>2001</v>
      </c>
      <c r="F2281">
        <f t="shared" si="282"/>
        <v>0</v>
      </c>
      <c r="G2281">
        <f>Weighting!$H$25</f>
        <v>0</v>
      </c>
      <c r="H2281">
        <f t="array" ref="H2281">FREQUENCY(IF('Data Transformation'!$B$4:$B$8425=B2259,'Data Transformation'!$G$4:$G$8425),'Bin Analysis'!$B2281)</f>
        <v>2073</v>
      </c>
      <c r="I2281">
        <f t="shared" si="283"/>
        <v>0</v>
      </c>
      <c r="J2281">
        <f t="shared" si="284"/>
        <v>0</v>
      </c>
      <c r="K2281">
        <f>J2281*Weighting!$W$25</f>
        <v>0</v>
      </c>
      <c r="M2281" s="14"/>
    </row>
    <row r="2282" spans="1:25" x14ac:dyDescent="0.25">
      <c r="N2282" s="57"/>
      <c r="O2282"/>
      <c r="P2282"/>
      <c r="Q2282"/>
      <c r="R2282"/>
    </row>
    <row r="2283" spans="1:25" ht="23.25" x14ac:dyDescent="0.35">
      <c r="A2283" s="21" t="s">
        <v>0</v>
      </c>
      <c r="B2283" s="21" t="str">
        <f>IFERROR(VLOOKUP(C2283,'Data Transformation'!$L$6:$M$426,2,FALSE),"")</f>
        <v/>
      </c>
      <c r="C2283" s="21">
        <f>C2259+1</f>
        <v>95</v>
      </c>
      <c r="D2283" s="21"/>
      <c r="E2283" s="21"/>
      <c r="F2283" s="21"/>
      <c r="G2283" s="21"/>
      <c r="H2283" s="22"/>
      <c r="I2283" s="22"/>
      <c r="J2283" s="22"/>
      <c r="K2283" s="21"/>
      <c r="L2283" s="21" t="str">
        <f>B2283</f>
        <v/>
      </c>
      <c r="M2283" s="23" t="e">
        <f>INDEX('Data Transformation'!$O$4:$O$424,MATCH($B2283,'Data Transformation'!$M$4:$M$424,0),MATCH($M$2,'Data Transformation'!$O$3,0))</f>
        <v>#N/A</v>
      </c>
      <c r="N2283" s="27" t="e">
        <f>IF('Input and Summary Results'!$J$16="minimum",'Bin Analysis'!X2284/(M2283-1),'Bin Analysis'!Y2283/('Bin Analysis'!M2283-1))</f>
        <v>#N/A</v>
      </c>
      <c r="O2283" s="27" t="e">
        <f>IF(M2283=FALSE,NA(),(VLOOKUP(1,C2286:K2305,4,FALSE))/(M2283-1))</f>
        <v>#N/A</v>
      </c>
      <c r="P2283" s="27" t="e">
        <f>IF(M2283=FALSE,NA(),SUM(J2286:J2305)/Weighting!$S$5)</f>
        <v>#N/A</v>
      </c>
      <c r="Q2283" s="27" t="e">
        <f>IF(M2283=FALSE,NA(),SUM(K2286:K2305)/Weighting!$S$6)</f>
        <v>#N/A</v>
      </c>
      <c r="R2283" s="27" t="e">
        <f>IF(M2283=FALSE,NA(),(VLOOKUP(1,G2286:K2305,3,FALSE))/(M2283-1))</f>
        <v>#N/A</v>
      </c>
      <c r="S2283" s="22" t="e">
        <f>IF(M2283=FALSE,NA(),IF(SUM(J2286:J2305)=2,"yes","no"))</f>
        <v>#N/A</v>
      </c>
      <c r="X2283" s="2" cm="2">
        <f t="array" ref="X2283:X2284">FREQUENCY(IF('Data Transformation'!$B$425:$B$6424='Bin Analysis'!L2283,'Data Transformation'!$G$425:$G$6424),'Data Transformation'!$U$11)</f>
        <v>0</v>
      </c>
      <c r="Y2283" s="2" cm="2">
        <f t="array" ref="Y2283:Y2284">FREQUENCY(IF('Data Transformation'!$B$425:$B$6424='Bin Analysis'!L2283,'Data Transformation'!$G$425:$G$6424),'Data Transformation'!$U$12)</f>
        <v>0</v>
      </c>
    </row>
    <row r="2284" spans="1:25" x14ac:dyDescent="0.25">
      <c r="A2284" s="14" t="s">
        <v>67</v>
      </c>
      <c r="B2284" t="s">
        <v>47</v>
      </c>
      <c r="C2284" t="s">
        <v>5</v>
      </c>
      <c r="D2284" t="s">
        <v>98</v>
      </c>
      <c r="E2284" t="s">
        <v>99</v>
      </c>
      <c r="F2284" t="s">
        <v>100</v>
      </c>
      <c r="G2284" t="s">
        <v>69</v>
      </c>
      <c r="H2284" t="s">
        <v>31</v>
      </c>
      <c r="I2284" t="s">
        <v>32</v>
      </c>
      <c r="J2284" t="s">
        <v>46</v>
      </c>
      <c r="K2284" s="14" t="s">
        <v>45</v>
      </c>
      <c r="M2284" s="14"/>
      <c r="X2284" s="2">
        <v>0</v>
      </c>
      <c r="Y2284" s="2">
        <v>0</v>
      </c>
    </row>
    <row r="2285" spans="1:25" x14ac:dyDescent="0.25">
      <c r="A2285" s="32"/>
      <c r="D2285" t="e">
        <f>IF(C2285=1,'Data Transformation'!$G$3+0.5*'Data Transformation'!$W$25,IF(C2286=1,D2286-'Data Transformation'!$W$25,FALSE))</f>
        <v>#NUM!</v>
      </c>
      <c r="E2285">
        <f t="array" ref="E2285">IF(ISLOGICAL(D2285),"",FREQUENCY(IF('Data Transformation'!$B$425:$B$8425='Bin Analysis'!$B2283,'Data Transformation'!$G$425:$G$8425),D2285))</f>
        <v>2001</v>
      </c>
      <c r="F2285" t="e">
        <f>IF(ISLOGICAL(D2285),"",E2285-E2284)</f>
        <v>#VALUE!</v>
      </c>
      <c r="M2285" s="14"/>
    </row>
    <row r="2286" spans="1:25" x14ac:dyDescent="0.25">
      <c r="A2286" s="32" t="e">
        <f>IF(Weighting!$P$6&gt;0,B2286,"")</f>
        <v>#NUM!</v>
      </c>
      <c r="B2286" t="e">
        <f>Weighting!$C$6</f>
        <v>#DIV/0!</v>
      </c>
      <c r="C2286" t="e">
        <f>Weighting!$F$6</f>
        <v>#NUM!</v>
      </c>
      <c r="D2286" t="e">
        <f>IF(C2286=1,'Data Transformation'!$G$3+0.5*'Data Transformation'!$W$25,IF(C2287=1,D2287-'Data Transformation'!$W$25,FALSE))</f>
        <v>#NUM!</v>
      </c>
      <c r="E2286">
        <f t="array" ref="E2286">IF(ISLOGICAL(D2286),"",FREQUENCY(IF('Data Transformation'!$B$425:$B$8425='Bin Analysis'!$B2283,'Data Transformation'!$G$425:$G$8425),D2286))</f>
        <v>2001</v>
      </c>
      <c r="F2286">
        <f>IF(ISLOGICAL(D2286),"",E2286-E2285)</f>
        <v>0</v>
      </c>
      <c r="G2286">
        <f>Weighting!$H$6</f>
        <v>1</v>
      </c>
      <c r="H2286">
        <f t="array" ref="H2286">FREQUENCY(IF('Data Transformation'!$B$4:$B$8425=B2283,'Data Transformation'!$G$4:$G$8425),'Bin Analysis'!$B2286)</f>
        <v>2073</v>
      </c>
      <c r="I2286">
        <f>H2286-H2285</f>
        <v>2073</v>
      </c>
      <c r="J2286">
        <f>IF(I2286=0,0,1)</f>
        <v>1</v>
      </c>
      <c r="K2286" t="e">
        <f>J2286*Weighting!$W$6</f>
        <v>#NUM!</v>
      </c>
      <c r="M2286" s="14"/>
    </row>
    <row r="2287" spans="1:25" x14ac:dyDescent="0.25">
      <c r="A2287" s="32" t="str">
        <f>IF(Weighting!$P$7&gt;0,B2287,"")</f>
        <v/>
      </c>
      <c r="B2287" t="e">
        <f>Weighting!$C$7</f>
        <v>#DIV/0!</v>
      </c>
      <c r="C2287" t="e">
        <f>Weighting!$F$7</f>
        <v>#NUM!</v>
      </c>
      <c r="D2287" t="e">
        <f>IF(C2287=1,'Data Transformation'!$G$3+0.5*'Data Transformation'!$W$25,IF(C2288=1,D2288-'Data Transformation'!$W$25,FALSE))</f>
        <v>#NUM!</v>
      </c>
      <c r="E2287">
        <f t="array" ref="E2287">IF(ISLOGICAL(D2287),"",FREQUENCY(IF('Data Transformation'!$B$425:$B$8425='Bin Analysis'!$B2283,'Data Transformation'!$G$425:$G$8425),D2287))</f>
        <v>2001</v>
      </c>
      <c r="F2287">
        <f t="shared" ref="F2287:F2305" si="285">IF(ISLOGICAL(D2287),"",E2287-E2286)</f>
        <v>0</v>
      </c>
      <c r="G2287">
        <f>Weighting!$H$7</f>
        <v>0</v>
      </c>
      <c r="H2287">
        <f t="array" ref="H2287">FREQUENCY(IF('Data Transformation'!$B$4:$B$8425=B2283,'Data Transformation'!$G$4:$G$8425),'Bin Analysis'!$B2287)</f>
        <v>2073</v>
      </c>
      <c r="I2287">
        <f t="shared" ref="I2287:I2305" si="286">H2287-H2286</f>
        <v>0</v>
      </c>
      <c r="J2287">
        <f>IF(I2287=0,0,1)</f>
        <v>0</v>
      </c>
      <c r="K2287">
        <f>J2287*Weighting!$W$7</f>
        <v>0</v>
      </c>
      <c r="M2287" s="14"/>
    </row>
    <row r="2288" spans="1:25" x14ac:dyDescent="0.25">
      <c r="A2288" s="32" t="str">
        <f>IF(Weighting!$P$8&gt;0,B2288,"")</f>
        <v/>
      </c>
      <c r="B2288" t="e">
        <f>Weighting!$C$8</f>
        <v>#DIV/0!</v>
      </c>
      <c r="C2288" t="e">
        <f>Weighting!$F$8</f>
        <v>#NUM!</v>
      </c>
      <c r="D2288" t="e">
        <f>IF(C2288=1,'Data Transformation'!$G$3+0.5*'Data Transformation'!$W$25,IF(C2289=1,D2289-'Data Transformation'!$W$25,FALSE))</f>
        <v>#NUM!</v>
      </c>
      <c r="E2288">
        <f t="array" ref="E2288">IF(ISLOGICAL(D2288),"",FREQUENCY(IF('Data Transformation'!$B$425:$B$8425='Bin Analysis'!$B2283,'Data Transformation'!$G$425:$G$8425),D2288))</f>
        <v>2001</v>
      </c>
      <c r="F2288">
        <f t="shared" si="285"/>
        <v>0</v>
      </c>
      <c r="G2288">
        <f>Weighting!$H$8</f>
        <v>0</v>
      </c>
      <c r="H2288">
        <f t="array" ref="H2288">FREQUENCY(IF('Data Transformation'!$B$4:$B$8425=B2283,'Data Transformation'!$G$4:$G$8425),'Bin Analysis'!$B2288)</f>
        <v>2073</v>
      </c>
      <c r="I2288">
        <f t="shared" si="286"/>
        <v>0</v>
      </c>
      <c r="J2288">
        <f t="shared" ref="J2288:J2305" si="287">IF(I2288=0,0,1)</f>
        <v>0</v>
      </c>
      <c r="K2288">
        <f>J2288*Weighting!$W$8</f>
        <v>0</v>
      </c>
      <c r="M2288" s="14"/>
    </row>
    <row r="2289" spans="1:13" x14ac:dyDescent="0.25">
      <c r="A2289" s="32" t="str">
        <f>IF(Weighting!$P$9&gt;0,B2289,"")</f>
        <v/>
      </c>
      <c r="B2289" s="50" t="e">
        <f>Weighting!$C$9</f>
        <v>#DIV/0!</v>
      </c>
      <c r="C2289" t="e">
        <f>Weighting!$F$9</f>
        <v>#NUM!</v>
      </c>
      <c r="D2289" t="e">
        <f>IF(C2289=1,'Data Transformation'!$G$3+0.5*'Data Transformation'!$W$25,IF(C2290=1,D2290-'Data Transformation'!$W$25,FALSE))</f>
        <v>#NUM!</v>
      </c>
      <c r="E2289">
        <f t="array" ref="E2289">IF(ISLOGICAL(D2289),"",FREQUENCY(IF('Data Transformation'!$B$425:$B$8425='Bin Analysis'!$B2283,'Data Transformation'!$G$425:$G$8425),D2289))</f>
        <v>2001</v>
      </c>
      <c r="F2289">
        <f t="shared" si="285"/>
        <v>0</v>
      </c>
      <c r="G2289">
        <f>Weighting!$H$9</f>
        <v>0</v>
      </c>
      <c r="H2289">
        <f t="array" ref="H2289">FREQUENCY(IF('Data Transformation'!$B$4:$B$8425=B2283,'Data Transformation'!$G$4:$G$8425),'Bin Analysis'!$B2289)</f>
        <v>2073</v>
      </c>
      <c r="I2289">
        <f t="shared" si="286"/>
        <v>0</v>
      </c>
      <c r="J2289">
        <f t="shared" si="287"/>
        <v>0</v>
      </c>
      <c r="K2289">
        <f>J2289*Weighting!$W$9</f>
        <v>0</v>
      </c>
      <c r="M2289" s="14"/>
    </row>
    <row r="2290" spans="1:13" x14ac:dyDescent="0.25">
      <c r="A2290" s="32" t="str">
        <f>IF(Weighting!$P$10&gt;0,B2290,"")</f>
        <v/>
      </c>
      <c r="B2290" t="e">
        <f>Weighting!$C$10</f>
        <v>#DIV/0!</v>
      </c>
      <c r="C2290" t="e">
        <f>Weighting!$F$10</f>
        <v>#NUM!</v>
      </c>
      <c r="D2290" t="e">
        <f>IF(C2290=1,'Data Transformation'!$G$3+0.5*'Data Transformation'!$W$25,IF(C2291=1,D2291-'Data Transformation'!$W$25,FALSE))</f>
        <v>#NUM!</v>
      </c>
      <c r="E2290">
        <f t="array" ref="E2290">IF(ISLOGICAL(D2290),"",FREQUENCY(IF('Data Transformation'!$B$425:$B$8425='Bin Analysis'!$B2283,'Data Transformation'!$G$425:$G$8425),D2290))</f>
        <v>2001</v>
      </c>
      <c r="F2290">
        <f t="shared" si="285"/>
        <v>0</v>
      </c>
      <c r="G2290">
        <f>Weighting!$H$10</f>
        <v>0</v>
      </c>
      <c r="H2290">
        <f t="array" ref="H2290">FREQUENCY(IF('Data Transformation'!$B$4:$B$8425=B2283,'Data Transformation'!$G$4:$G$8425),'Bin Analysis'!$B2290)</f>
        <v>2073</v>
      </c>
      <c r="I2290">
        <f t="shared" si="286"/>
        <v>0</v>
      </c>
      <c r="J2290">
        <f t="shared" si="287"/>
        <v>0</v>
      </c>
      <c r="K2290">
        <f>J2290*Weighting!$W$10</f>
        <v>0</v>
      </c>
      <c r="M2290" s="14"/>
    </row>
    <row r="2291" spans="1:13" x14ac:dyDescent="0.25">
      <c r="A2291" s="32" t="str">
        <f>IF(Weighting!$P$11&gt;0,B2291,"")</f>
        <v/>
      </c>
      <c r="B2291" t="e">
        <f>Weighting!$C$11</f>
        <v>#DIV/0!</v>
      </c>
      <c r="C2291" t="e">
        <f>Weighting!$F$11</f>
        <v>#NUM!</v>
      </c>
      <c r="D2291" t="e">
        <f>IF(C2291=1,'Data Transformation'!$G$3+0.5*'Data Transformation'!$W$25,IF(C2292=1,D2292-'Data Transformation'!$W$25,FALSE))</f>
        <v>#NUM!</v>
      </c>
      <c r="E2291">
        <f t="array" ref="E2291">IF(ISLOGICAL(D2291),"",FREQUENCY(IF('Data Transformation'!$B$425:$B$8425='Bin Analysis'!$B2283,'Data Transformation'!$G$425:$G$8425),D2291))</f>
        <v>2001</v>
      </c>
      <c r="F2291">
        <f t="shared" si="285"/>
        <v>0</v>
      </c>
      <c r="G2291">
        <f>Weighting!$H$11</f>
        <v>0</v>
      </c>
      <c r="H2291">
        <f t="array" ref="H2291">FREQUENCY(IF('Data Transformation'!$B$4:$B$8425=B2283,'Data Transformation'!$G$4:$G$8425),'Bin Analysis'!$B2291)</f>
        <v>2073</v>
      </c>
      <c r="I2291">
        <f t="shared" si="286"/>
        <v>0</v>
      </c>
      <c r="J2291">
        <f t="shared" si="287"/>
        <v>0</v>
      </c>
      <c r="K2291">
        <f>J2291*Weighting!$W$11</f>
        <v>0</v>
      </c>
      <c r="M2291" s="14"/>
    </row>
    <row r="2292" spans="1:13" x14ac:dyDescent="0.25">
      <c r="A2292" s="32" t="str">
        <f>IF(Weighting!$P$12&gt;0,B2292,"")</f>
        <v/>
      </c>
      <c r="B2292" t="e">
        <f>Weighting!$C$12</f>
        <v>#DIV/0!</v>
      </c>
      <c r="C2292" t="e">
        <f>Weighting!$F$12</f>
        <v>#NUM!</v>
      </c>
      <c r="D2292" t="e">
        <f>IF(C2292=1,'Data Transformation'!$G$3+0.5*'Data Transformation'!$W$25,IF(C2293=1,D2293-'Data Transformation'!$W$25,FALSE))</f>
        <v>#NUM!</v>
      </c>
      <c r="E2292">
        <f t="array" ref="E2292">IF(ISLOGICAL(D2292),"",FREQUENCY(IF('Data Transformation'!$B$425:$B$8425='Bin Analysis'!$B2283,'Data Transformation'!$G$425:$G$8425),D2292))</f>
        <v>2001</v>
      </c>
      <c r="F2292">
        <f t="shared" si="285"/>
        <v>0</v>
      </c>
      <c r="G2292">
        <f>Weighting!$H$12</f>
        <v>0</v>
      </c>
      <c r="H2292">
        <f t="array" ref="H2292">FREQUENCY(IF('Data Transformation'!$B$4:$B$8425=B2283,'Data Transformation'!$G$4:$G$8425),'Bin Analysis'!$B2292)</f>
        <v>2073</v>
      </c>
      <c r="I2292">
        <f t="shared" si="286"/>
        <v>0</v>
      </c>
      <c r="J2292">
        <f t="shared" si="287"/>
        <v>0</v>
      </c>
      <c r="K2292">
        <f>J2292*Weighting!$W$12</f>
        <v>0</v>
      </c>
      <c r="M2292" s="14"/>
    </row>
    <row r="2293" spans="1:13" x14ac:dyDescent="0.25">
      <c r="A2293" s="32" t="str">
        <f>IF(Weighting!$P$13&gt;0,B2293,"")</f>
        <v/>
      </c>
      <c r="B2293" t="e">
        <f>Weighting!$C$13</f>
        <v>#DIV/0!</v>
      </c>
      <c r="C2293" t="e">
        <f>Weighting!$F$13</f>
        <v>#NUM!</v>
      </c>
      <c r="D2293" t="e">
        <f>IF(C2293=1,'Data Transformation'!$G$3+0.5*'Data Transformation'!$W$25,IF(C2294=1,D2294-'Data Transformation'!$W$25,FALSE))</f>
        <v>#NUM!</v>
      </c>
      <c r="E2293">
        <f t="array" ref="E2293">IF(ISLOGICAL(D2293),"",FREQUENCY(IF('Data Transformation'!$B$425:$B$8425='Bin Analysis'!$B2283,'Data Transformation'!$G$425:$G$8425),D2293))</f>
        <v>2001</v>
      </c>
      <c r="F2293">
        <f t="shared" si="285"/>
        <v>0</v>
      </c>
      <c r="G2293">
        <f>Weighting!$H$13</f>
        <v>0</v>
      </c>
      <c r="H2293">
        <f t="array" ref="H2293">FREQUENCY(IF('Data Transformation'!$B$4:$B$8425=B2283,'Data Transformation'!$G$4:$G$8425),'Bin Analysis'!$B2293)</f>
        <v>2073</v>
      </c>
      <c r="I2293">
        <f t="shared" si="286"/>
        <v>0</v>
      </c>
      <c r="J2293">
        <f t="shared" si="287"/>
        <v>0</v>
      </c>
      <c r="K2293">
        <f>J2293*Weighting!$W$13</f>
        <v>0</v>
      </c>
      <c r="M2293" s="14"/>
    </row>
    <row r="2294" spans="1:13" x14ac:dyDescent="0.25">
      <c r="A2294" s="32" t="str">
        <f>IF(Weighting!$P$14&gt;0,B2294,"")</f>
        <v/>
      </c>
      <c r="B2294" t="e">
        <f>Weighting!$C$14</f>
        <v>#DIV/0!</v>
      </c>
      <c r="C2294" t="e">
        <f>Weighting!$F$14</f>
        <v>#NUM!</v>
      </c>
      <c r="D2294" t="e">
        <f>IF(C2294=1,'Data Transformation'!$G$3+0.5*'Data Transformation'!$W$25,IF(C2295=1,D2295-'Data Transformation'!$W$25,FALSE))</f>
        <v>#NUM!</v>
      </c>
      <c r="E2294">
        <f t="array" ref="E2294">IF(ISLOGICAL(D2294),"",FREQUENCY(IF('Data Transformation'!$B$425:$B$8425='Bin Analysis'!$B2283,'Data Transformation'!$G$425:$G$8425),D2294))</f>
        <v>2001</v>
      </c>
      <c r="F2294">
        <f t="shared" si="285"/>
        <v>0</v>
      </c>
      <c r="G2294">
        <f>Weighting!$H$14</f>
        <v>0</v>
      </c>
      <c r="H2294">
        <f t="array" ref="H2294">FREQUENCY(IF('Data Transformation'!$B$4:$B$8425=B2283,'Data Transformation'!$G$4:$G$8425),'Bin Analysis'!$B2294)</f>
        <v>2073</v>
      </c>
      <c r="I2294">
        <f t="shared" si="286"/>
        <v>0</v>
      </c>
      <c r="J2294">
        <f t="shared" si="287"/>
        <v>0</v>
      </c>
      <c r="K2294">
        <f>J2294*Weighting!$W$14</f>
        <v>0</v>
      </c>
      <c r="M2294" s="14"/>
    </row>
    <row r="2295" spans="1:13" x14ac:dyDescent="0.25">
      <c r="A2295" s="32" t="str">
        <f>IF(Weighting!$P$15&gt;0,B2295,"")</f>
        <v/>
      </c>
      <c r="B2295" t="e">
        <f>Weighting!$C$15</f>
        <v>#DIV/0!</v>
      </c>
      <c r="C2295" t="e">
        <f>Weighting!$F$15</f>
        <v>#NUM!</v>
      </c>
      <c r="D2295" t="e">
        <f>IF(C2295=1,'Data Transformation'!$G$3+0.5*'Data Transformation'!$W$25,IF(C2296=1,D2296-'Data Transformation'!$W$25,FALSE))</f>
        <v>#NUM!</v>
      </c>
      <c r="E2295">
        <f t="array" ref="E2295">IF(ISLOGICAL(D2295),"",FREQUENCY(IF('Data Transformation'!$B$425:$B$8425='Bin Analysis'!$B2283,'Data Transformation'!$G$425:$G$8425),D2295))</f>
        <v>2001</v>
      </c>
      <c r="F2295">
        <f t="shared" si="285"/>
        <v>0</v>
      </c>
      <c r="G2295">
        <f>Weighting!$H$15</f>
        <v>0</v>
      </c>
      <c r="H2295">
        <f t="array" ref="H2295">FREQUENCY(IF('Data Transformation'!$B$4:$B$8425=B2283,'Data Transformation'!$G$4:$G$8425),'Bin Analysis'!$B2295)</f>
        <v>2073</v>
      </c>
      <c r="I2295">
        <f t="shared" si="286"/>
        <v>0</v>
      </c>
      <c r="J2295">
        <f t="shared" si="287"/>
        <v>0</v>
      </c>
      <c r="K2295">
        <f>J2295*Weighting!$W$15</f>
        <v>0</v>
      </c>
      <c r="M2295" s="14"/>
    </row>
    <row r="2296" spans="1:13" x14ac:dyDescent="0.25">
      <c r="A2296" s="32" t="str">
        <f>IF(Weighting!$P$16&gt;0,B2296,"")</f>
        <v/>
      </c>
      <c r="B2296" t="e">
        <f>Weighting!$C$16</f>
        <v>#DIV/0!</v>
      </c>
      <c r="C2296" t="e">
        <f>Weighting!$F$16</f>
        <v>#NUM!</v>
      </c>
      <c r="D2296" t="e">
        <f>IF(C2296=1,'Data Transformation'!$G$3+0.5*'Data Transformation'!$W$25,IF(C2297=1,D2297-'Data Transformation'!$W$25,FALSE))</f>
        <v>#NUM!</v>
      </c>
      <c r="E2296">
        <f t="array" ref="E2296">IF(ISLOGICAL(D2296),"",FREQUENCY(IF('Data Transformation'!$B$425:$B$8425='Bin Analysis'!$B2283,'Data Transformation'!$G$425:$G$8425),D2296))</f>
        <v>2001</v>
      </c>
      <c r="F2296">
        <f t="shared" si="285"/>
        <v>0</v>
      </c>
      <c r="G2296">
        <f>Weighting!$H$16</f>
        <v>0</v>
      </c>
      <c r="H2296">
        <f t="array" ref="H2296">FREQUENCY(IF('Data Transformation'!$B$4:$B$8425=B2283,'Data Transformation'!$G$4:$G$8425),'Bin Analysis'!$B2296)</f>
        <v>2073</v>
      </c>
      <c r="I2296">
        <f t="shared" si="286"/>
        <v>0</v>
      </c>
      <c r="J2296">
        <f t="shared" si="287"/>
        <v>0</v>
      </c>
      <c r="K2296">
        <f>J2296*Weighting!$W$16</f>
        <v>0</v>
      </c>
      <c r="M2296" s="14"/>
    </row>
    <row r="2297" spans="1:13" x14ac:dyDescent="0.25">
      <c r="A2297" s="32" t="str">
        <f>IF(Weighting!$P$17&gt;0,B2297,"")</f>
        <v/>
      </c>
      <c r="B2297" t="e">
        <f>Weighting!$C$17</f>
        <v>#DIV/0!</v>
      </c>
      <c r="C2297" t="e">
        <f>Weighting!$F$17</f>
        <v>#NUM!</v>
      </c>
      <c r="D2297" t="e">
        <f>IF(C2297=1,'Data Transformation'!$G$3+0.5*'Data Transformation'!$W$25,IF(C2298=1,D2298-'Data Transformation'!$W$25,FALSE))</f>
        <v>#NUM!</v>
      </c>
      <c r="E2297">
        <f t="array" ref="E2297">IF(ISLOGICAL(D2297),"",FREQUENCY(IF('Data Transformation'!$B$425:$B$8425='Bin Analysis'!$B2283,'Data Transformation'!$G$425:$G$8425),D2297))</f>
        <v>2001</v>
      </c>
      <c r="F2297">
        <f t="shared" si="285"/>
        <v>0</v>
      </c>
      <c r="G2297">
        <f>Weighting!$H$17</f>
        <v>0</v>
      </c>
      <c r="H2297">
        <f t="array" ref="H2297">FREQUENCY(IF('Data Transformation'!$B$4:$B$8425=B2283,'Data Transformation'!$G$4:$G$8425),'Bin Analysis'!$B2297)</f>
        <v>2073</v>
      </c>
      <c r="I2297">
        <f t="shared" si="286"/>
        <v>0</v>
      </c>
      <c r="J2297">
        <f t="shared" si="287"/>
        <v>0</v>
      </c>
      <c r="K2297">
        <f>J2297*Weighting!$W$17</f>
        <v>0</v>
      </c>
      <c r="M2297" s="14"/>
    </row>
    <row r="2298" spans="1:13" x14ac:dyDescent="0.25">
      <c r="A2298" s="32" t="str">
        <f>IF(Weighting!$P$18&gt;0,B2298,"")</f>
        <v/>
      </c>
      <c r="B2298" t="e">
        <f>Weighting!$C$18</f>
        <v>#DIV/0!</v>
      </c>
      <c r="C2298" t="e">
        <f>Weighting!$F$18</f>
        <v>#NUM!</v>
      </c>
      <c r="D2298" t="e">
        <f>IF(C2298=1,'Data Transformation'!$G$3+0.5*'Data Transformation'!$W$25,IF(C2299=1,D2299-'Data Transformation'!$W$25,FALSE))</f>
        <v>#NUM!</v>
      </c>
      <c r="E2298">
        <f t="array" ref="E2298">IF(ISLOGICAL(D2298),"",FREQUENCY(IF('Data Transformation'!$B$425:$B$8425='Bin Analysis'!$B2283,'Data Transformation'!$G$425:$G$8425),D2298))</f>
        <v>2001</v>
      </c>
      <c r="F2298">
        <f t="shared" si="285"/>
        <v>0</v>
      </c>
      <c r="G2298">
        <f>Weighting!$H$18</f>
        <v>0</v>
      </c>
      <c r="H2298">
        <f t="array" ref="H2298">FREQUENCY(IF('Data Transformation'!$B$4:$B$8425=B2283,'Data Transformation'!$G$4:$G$8425),'Bin Analysis'!$B2298)</f>
        <v>2073</v>
      </c>
      <c r="I2298">
        <f t="shared" si="286"/>
        <v>0</v>
      </c>
      <c r="J2298">
        <f t="shared" si="287"/>
        <v>0</v>
      </c>
      <c r="K2298">
        <f>J2298*Weighting!$W$18</f>
        <v>0</v>
      </c>
      <c r="M2298" s="14"/>
    </row>
    <row r="2299" spans="1:13" x14ac:dyDescent="0.25">
      <c r="A2299" s="32" t="str">
        <f>IF(Weighting!$P$19&gt;0,B2299,"")</f>
        <v/>
      </c>
      <c r="B2299" t="e">
        <f>Weighting!$C$19</f>
        <v>#DIV/0!</v>
      </c>
      <c r="C2299" t="e">
        <f>Weighting!$F$19</f>
        <v>#NUM!</v>
      </c>
      <c r="D2299" t="e">
        <f>IF(C2299=1,'Data Transformation'!$G$3+0.5*'Data Transformation'!$W$25,IF(C2300=1,D2300-'Data Transformation'!$W$25,FALSE))</f>
        <v>#NUM!</v>
      </c>
      <c r="E2299">
        <f t="array" ref="E2299">IF(ISLOGICAL(D2299),"",FREQUENCY(IF('Data Transformation'!$B$425:$B$8425='Bin Analysis'!$B2283,'Data Transformation'!$G$425:$G$8425),D2299))</f>
        <v>2001</v>
      </c>
      <c r="F2299">
        <f t="shared" si="285"/>
        <v>0</v>
      </c>
      <c r="G2299">
        <f>Weighting!$H$19</f>
        <v>0</v>
      </c>
      <c r="H2299">
        <f t="array" ref="H2299">FREQUENCY(IF('Data Transformation'!$B$4:$B$8425=B2283,'Data Transformation'!$G$4:$G$8425),'Bin Analysis'!$B2299)</f>
        <v>2073</v>
      </c>
      <c r="I2299">
        <f t="shared" si="286"/>
        <v>0</v>
      </c>
      <c r="J2299">
        <f t="shared" si="287"/>
        <v>0</v>
      </c>
      <c r="K2299">
        <f>J2299*Weighting!$W$19</f>
        <v>0</v>
      </c>
      <c r="M2299" s="14"/>
    </row>
    <row r="2300" spans="1:13" x14ac:dyDescent="0.25">
      <c r="A2300" s="32" t="str">
        <f>IF(Weighting!$P$20&gt;0,B2300,"")</f>
        <v/>
      </c>
      <c r="B2300" t="e">
        <f>Weighting!$C$20</f>
        <v>#DIV/0!</v>
      </c>
      <c r="C2300" t="e">
        <f>Weighting!$F$20</f>
        <v>#NUM!</v>
      </c>
      <c r="D2300" t="e">
        <f>IF(C2300=1,'Data Transformation'!$G$3+0.5*'Data Transformation'!$W$25,IF(C2301=1,D2301-'Data Transformation'!$W$25,FALSE))</f>
        <v>#NUM!</v>
      </c>
      <c r="E2300">
        <f t="array" ref="E2300">IF(ISLOGICAL(D2300),"",FREQUENCY(IF('Data Transformation'!$B$425:$B$8425='Bin Analysis'!$B2283,'Data Transformation'!$G$425:$G$8425),D2300))</f>
        <v>2001</v>
      </c>
      <c r="F2300">
        <f t="shared" si="285"/>
        <v>0</v>
      </c>
      <c r="G2300">
        <f>Weighting!$H$20</f>
        <v>0</v>
      </c>
      <c r="H2300">
        <f t="array" ref="H2300">FREQUENCY(IF('Data Transformation'!$B$4:$B$8425=B2283,'Data Transformation'!$G$4:$G$8425),'Bin Analysis'!$B2300)</f>
        <v>2073</v>
      </c>
      <c r="I2300">
        <f t="shared" si="286"/>
        <v>0</v>
      </c>
      <c r="J2300">
        <f t="shared" si="287"/>
        <v>0</v>
      </c>
      <c r="K2300">
        <f>J2300*Weighting!$W$20</f>
        <v>0</v>
      </c>
      <c r="M2300" s="14"/>
    </row>
    <row r="2301" spans="1:13" x14ac:dyDescent="0.25">
      <c r="A2301" s="32" t="str">
        <f>IF(Weighting!$P$21&gt;0,B2301,"")</f>
        <v/>
      </c>
      <c r="B2301" t="e">
        <f>Weighting!$C$21</f>
        <v>#DIV/0!</v>
      </c>
      <c r="C2301" t="e">
        <f>Weighting!$F$21</f>
        <v>#NUM!</v>
      </c>
      <c r="D2301" t="e">
        <f>IF(C2301=1,'Data Transformation'!$G$3+0.5*'Data Transformation'!$W$25,IF(C2302=1,D2302-'Data Transformation'!$W$25,FALSE))</f>
        <v>#NUM!</v>
      </c>
      <c r="E2301">
        <f t="array" ref="E2301">IF(ISLOGICAL(D2301),"",FREQUENCY(IF('Data Transformation'!$B$425:$B$8425='Bin Analysis'!$B2283,'Data Transformation'!$G$425:$G$8425),D2301))</f>
        <v>2001</v>
      </c>
      <c r="F2301">
        <f t="shared" si="285"/>
        <v>0</v>
      </c>
      <c r="G2301">
        <f>Weighting!$H$21</f>
        <v>0</v>
      </c>
      <c r="H2301">
        <f t="array" ref="H2301">FREQUENCY(IF('Data Transformation'!$B$4:$B$8425=B2283,'Data Transformation'!$G$4:$G$8425),'Bin Analysis'!$B2301)</f>
        <v>2073</v>
      </c>
      <c r="I2301">
        <f t="shared" si="286"/>
        <v>0</v>
      </c>
      <c r="J2301">
        <f t="shared" si="287"/>
        <v>0</v>
      </c>
      <c r="K2301">
        <f>J2301*Weighting!$W$21</f>
        <v>0</v>
      </c>
      <c r="M2301" s="14"/>
    </row>
    <row r="2302" spans="1:13" x14ac:dyDescent="0.25">
      <c r="A2302" s="32" t="str">
        <f>IF(Weighting!$P$22&gt;0,B2302,"")</f>
        <v/>
      </c>
      <c r="B2302" t="e">
        <f>Weighting!$C$22</f>
        <v>#DIV/0!</v>
      </c>
      <c r="C2302" t="e">
        <f>Weighting!$F$22</f>
        <v>#NUM!</v>
      </c>
      <c r="D2302" t="e">
        <f>IF(C2302=1,'Data Transformation'!$G$3+0.5*'Data Transformation'!$W$25,IF(C2303=1,D2303-'Data Transformation'!$W$25,FALSE))</f>
        <v>#NUM!</v>
      </c>
      <c r="E2302">
        <f t="array" ref="E2302">IF(ISLOGICAL(D2302),"",FREQUENCY(IF('Data Transformation'!$B$425:$B$8425='Bin Analysis'!$B2283,'Data Transformation'!$G$425:$G$8425),D2302))</f>
        <v>2001</v>
      </c>
      <c r="F2302">
        <f t="shared" si="285"/>
        <v>0</v>
      </c>
      <c r="G2302">
        <f>Weighting!$H$22</f>
        <v>0</v>
      </c>
      <c r="H2302">
        <f t="array" ref="H2302">FREQUENCY(IF('Data Transformation'!$B$4:$B$8425=B2283,'Data Transformation'!$G$4:$G$8425),'Bin Analysis'!$B2302)</f>
        <v>2073</v>
      </c>
      <c r="I2302">
        <f t="shared" si="286"/>
        <v>0</v>
      </c>
      <c r="J2302">
        <f t="shared" si="287"/>
        <v>0</v>
      </c>
      <c r="K2302">
        <f>J2302*Weighting!$W$22</f>
        <v>0</v>
      </c>
      <c r="M2302" s="14"/>
    </row>
    <row r="2303" spans="1:13" x14ac:dyDescent="0.25">
      <c r="A2303" s="32" t="str">
        <f>IF(Weighting!$P$23&gt;0,B2303,"")</f>
        <v/>
      </c>
      <c r="B2303" t="e">
        <f>Weighting!$C$23</f>
        <v>#DIV/0!</v>
      </c>
      <c r="C2303" t="e">
        <f>Weighting!$F$23</f>
        <v>#NUM!</v>
      </c>
      <c r="D2303" t="e">
        <f>IF(C2303=1,'Data Transformation'!$G$3+0.5*'Data Transformation'!$W$25,IF(C2304=1,D2304-'Data Transformation'!$W$25,FALSE))</f>
        <v>#NUM!</v>
      </c>
      <c r="E2303">
        <f t="array" ref="E2303">IF(ISLOGICAL(D2303),"",FREQUENCY(IF('Data Transformation'!$B$425:$B$8425='Bin Analysis'!$B2283,'Data Transformation'!$G$425:$G$8425),D2303))</f>
        <v>2001</v>
      </c>
      <c r="F2303">
        <f t="shared" si="285"/>
        <v>0</v>
      </c>
      <c r="G2303">
        <f>Weighting!$H$23</f>
        <v>0</v>
      </c>
      <c r="H2303">
        <f t="array" ref="H2303">FREQUENCY(IF('Data Transformation'!$B$4:$B$8425=B2283,'Data Transformation'!$G$4:$G$8425),'Bin Analysis'!$B2303)</f>
        <v>2073</v>
      </c>
      <c r="I2303">
        <f t="shared" si="286"/>
        <v>0</v>
      </c>
      <c r="J2303">
        <f t="shared" si="287"/>
        <v>0</v>
      </c>
      <c r="K2303">
        <f>J2303*Weighting!$W$23</f>
        <v>0</v>
      </c>
      <c r="M2303" s="14"/>
    </row>
    <row r="2304" spans="1:13" x14ac:dyDescent="0.25">
      <c r="A2304" s="32" t="str">
        <f>IF(Weighting!$P$24&gt;0,B2304,"")</f>
        <v/>
      </c>
      <c r="B2304" t="e">
        <f>Weighting!$C$24</f>
        <v>#DIV/0!</v>
      </c>
      <c r="C2304" t="e">
        <f>Weighting!$F$24</f>
        <v>#NUM!</v>
      </c>
      <c r="D2304" t="e">
        <f>IF(C2304=1,'Data Transformation'!$G$3+0.5*'Data Transformation'!$W$25,IF(C2305=1,D2305-'Data Transformation'!$W$25,FALSE))</f>
        <v>#NUM!</v>
      </c>
      <c r="E2304">
        <f t="array" ref="E2304">IF(ISLOGICAL(D2304),"",FREQUENCY(IF('Data Transformation'!$B$425:$B$8425='Bin Analysis'!$B2283,'Data Transformation'!$G$425:$G$8425),D2304))</f>
        <v>2001</v>
      </c>
      <c r="F2304">
        <f t="shared" si="285"/>
        <v>0</v>
      </c>
      <c r="G2304">
        <f>Weighting!$H$24</f>
        <v>0</v>
      </c>
      <c r="H2304">
        <f t="array" ref="H2304">FREQUENCY(IF('Data Transformation'!$B$4:$B$8425=B2283,'Data Transformation'!$G$4:$G$8425),'Bin Analysis'!$B2304)</f>
        <v>2073</v>
      </c>
      <c r="I2304">
        <f t="shared" si="286"/>
        <v>0</v>
      </c>
      <c r="J2304">
        <f t="shared" si="287"/>
        <v>0</v>
      </c>
      <c r="K2304">
        <f>J2304*Weighting!$W$24</f>
        <v>0</v>
      </c>
      <c r="M2304" s="14"/>
    </row>
    <row r="2305" spans="1:25" x14ac:dyDescent="0.25">
      <c r="A2305" s="32" t="str">
        <f>IF(Weighting!$P$25&gt;0,B2305,"")</f>
        <v/>
      </c>
      <c r="B2305" t="e">
        <f>Weighting!$C$25</f>
        <v>#DIV/0!</v>
      </c>
      <c r="C2305" t="e">
        <f>Weighting!$F$25</f>
        <v>#NUM!</v>
      </c>
      <c r="D2305" t="e">
        <f>IF(C2305=1,'Data Transformation'!$G$3+0.5*'Data Transformation'!$W$25,IF(C2306=1,D2306-'Data Transformation'!$W$25,FALSE))</f>
        <v>#NUM!</v>
      </c>
      <c r="E2305">
        <f t="array" ref="E2305">IF(ISLOGICAL(D2305),"",FREQUENCY(IF('Data Transformation'!$B$425:$B$8425='Bin Analysis'!$B2283,'Data Transformation'!$G$425:$G$8425),D2305))</f>
        <v>2001</v>
      </c>
      <c r="F2305">
        <f t="shared" si="285"/>
        <v>0</v>
      </c>
      <c r="G2305">
        <f>Weighting!$H$25</f>
        <v>0</v>
      </c>
      <c r="H2305">
        <f t="array" ref="H2305">FREQUENCY(IF('Data Transformation'!$B$4:$B$8425=B2283,'Data Transformation'!$G$4:$G$8425),'Bin Analysis'!$B2305)</f>
        <v>2073</v>
      </c>
      <c r="I2305">
        <f t="shared" si="286"/>
        <v>0</v>
      </c>
      <c r="J2305">
        <f t="shared" si="287"/>
        <v>0</v>
      </c>
      <c r="K2305">
        <f>J2305*Weighting!$W$25</f>
        <v>0</v>
      </c>
      <c r="M2305" s="14"/>
    </row>
    <row r="2306" spans="1:25" x14ac:dyDescent="0.25">
      <c r="O2306"/>
      <c r="P2306"/>
      <c r="Q2306"/>
      <c r="R2306"/>
    </row>
    <row r="2307" spans="1:25" ht="23.25" x14ac:dyDescent="0.35">
      <c r="A2307" s="21" t="s">
        <v>0</v>
      </c>
      <c r="B2307" s="21" t="str">
        <f>IFERROR(VLOOKUP(C2307,'Data Transformation'!$L$6:$M$426,2,FALSE),"")</f>
        <v/>
      </c>
      <c r="C2307" s="21">
        <f>C2283+1</f>
        <v>96</v>
      </c>
      <c r="D2307" s="21"/>
      <c r="E2307" s="21"/>
      <c r="F2307" s="21"/>
      <c r="G2307" s="21"/>
      <c r="H2307" s="22"/>
      <c r="I2307" s="22"/>
      <c r="J2307" s="22"/>
      <c r="K2307" s="21"/>
      <c r="L2307" s="21" t="str">
        <f>B2307</f>
        <v/>
      </c>
      <c r="M2307" s="23" t="e">
        <f>INDEX('Data Transformation'!$O$4:$O$424,MATCH($B2307,'Data Transformation'!$M$4:$M$424,0),MATCH($M$2,'Data Transformation'!$O$3,0))</f>
        <v>#N/A</v>
      </c>
      <c r="N2307" s="27" t="e">
        <f>IF('Input and Summary Results'!$J$16="minimum",'Bin Analysis'!X2308/(M2307-1),'Bin Analysis'!Y2307/('Bin Analysis'!M2307-1))</f>
        <v>#N/A</v>
      </c>
      <c r="O2307" s="27" t="e">
        <f>IF(M2307=FALSE,NA(),(VLOOKUP(1,C2310:K2329,4,FALSE))/(M2307-1))</f>
        <v>#N/A</v>
      </c>
      <c r="P2307" s="27" t="e">
        <f>IF(M2307=FALSE,NA(),SUM(J2310:J2329)/Weighting!$S$5)</f>
        <v>#N/A</v>
      </c>
      <c r="Q2307" s="27" t="e">
        <f>IF(M2307=FALSE,NA(),SUM(K2310:K2329)/Weighting!$S$6)</f>
        <v>#N/A</v>
      </c>
      <c r="R2307" s="27" t="e">
        <f>IF(M2307=FALSE,NA(),(VLOOKUP(1,G2310:K2329,3,FALSE))/(M2307-1))</f>
        <v>#N/A</v>
      </c>
      <c r="S2307" s="22" t="e">
        <f>IF(M2307=FALSE,NA(),IF(SUM(J2310:J2329)=2,"yes","no"))</f>
        <v>#N/A</v>
      </c>
      <c r="X2307" s="2" cm="2">
        <f t="array" ref="X2307:X2308">FREQUENCY(IF('Data Transformation'!$B$425:$B$6424='Bin Analysis'!L2307,'Data Transformation'!$G$425:$G$6424),'Data Transformation'!$U$11)</f>
        <v>0</v>
      </c>
      <c r="Y2307" s="2" cm="2">
        <f t="array" ref="Y2307:Y2308">FREQUENCY(IF('Data Transformation'!$B$425:$B$6424='Bin Analysis'!L2307,'Data Transformation'!$G$425:$G$6424),'Data Transformation'!$U$12)</f>
        <v>0</v>
      </c>
    </row>
    <row r="2308" spans="1:25" x14ac:dyDescent="0.25">
      <c r="A2308" s="14" t="s">
        <v>67</v>
      </c>
      <c r="B2308" t="s">
        <v>47</v>
      </c>
      <c r="C2308" t="s">
        <v>5</v>
      </c>
      <c r="D2308" t="s">
        <v>98</v>
      </c>
      <c r="E2308" t="s">
        <v>99</v>
      </c>
      <c r="F2308" t="s">
        <v>100</v>
      </c>
      <c r="G2308" t="s">
        <v>69</v>
      </c>
      <c r="H2308" t="s">
        <v>31</v>
      </c>
      <c r="I2308" t="s">
        <v>32</v>
      </c>
      <c r="J2308" t="s">
        <v>46</v>
      </c>
      <c r="K2308" s="14" t="s">
        <v>45</v>
      </c>
      <c r="M2308" s="14"/>
      <c r="X2308" s="2">
        <v>0</v>
      </c>
      <c r="Y2308" s="2">
        <v>0</v>
      </c>
    </row>
    <row r="2309" spans="1:25" x14ac:dyDescent="0.25">
      <c r="A2309" s="32"/>
      <c r="D2309" t="e">
        <f>IF(C2309=1,'Data Transformation'!$G$3+0.5*'Data Transformation'!$W$25,IF(C2310=1,D2310-'Data Transformation'!$W$25,FALSE))</f>
        <v>#NUM!</v>
      </c>
      <c r="E2309">
        <f t="array" ref="E2309">IF(ISLOGICAL(D2309),"",FREQUENCY(IF('Data Transformation'!$B$425:$B$8425='Bin Analysis'!$B2307,'Data Transformation'!$G$425:$G$8425),D2309))</f>
        <v>2001</v>
      </c>
      <c r="F2309" t="e">
        <f>IF(ISLOGICAL(D2309),"",E2309-E2308)</f>
        <v>#VALUE!</v>
      </c>
      <c r="M2309" s="14"/>
    </row>
    <row r="2310" spans="1:25" x14ac:dyDescent="0.25">
      <c r="A2310" s="32" t="e">
        <f>IF(Weighting!$P$6&gt;0,B2310,"")</f>
        <v>#NUM!</v>
      </c>
      <c r="B2310" t="e">
        <f>Weighting!$C$6</f>
        <v>#DIV/0!</v>
      </c>
      <c r="C2310" t="e">
        <f>Weighting!$F$6</f>
        <v>#NUM!</v>
      </c>
      <c r="D2310" t="e">
        <f>IF(C2310=1,'Data Transformation'!$G$3+0.5*'Data Transformation'!$W$25,IF(C2311=1,D2311-'Data Transformation'!$W$25,FALSE))</f>
        <v>#NUM!</v>
      </c>
      <c r="E2310">
        <f t="array" ref="E2310">IF(ISLOGICAL(D2310),"",FREQUENCY(IF('Data Transformation'!$B$425:$B$8425='Bin Analysis'!$B2307,'Data Transformation'!$G$425:$G$8425),D2310))</f>
        <v>2001</v>
      </c>
      <c r="F2310">
        <f>IF(ISLOGICAL(D2310),"",E2310-E2309)</f>
        <v>0</v>
      </c>
      <c r="G2310">
        <f>Weighting!$H$6</f>
        <v>1</v>
      </c>
      <c r="H2310">
        <f t="array" ref="H2310">FREQUENCY(IF('Data Transformation'!$B$4:$B$8425=B2307,'Data Transformation'!$G$4:$G$8425),'Bin Analysis'!$B2310)</f>
        <v>2073</v>
      </c>
      <c r="I2310">
        <f>H2310-H2309</f>
        <v>2073</v>
      </c>
      <c r="J2310">
        <f>IF(I2310=0,0,1)</f>
        <v>1</v>
      </c>
      <c r="K2310" t="e">
        <f>J2310*Weighting!$W$6</f>
        <v>#NUM!</v>
      </c>
      <c r="M2310" s="14"/>
    </row>
    <row r="2311" spans="1:25" x14ac:dyDescent="0.25">
      <c r="A2311" s="32" t="str">
        <f>IF(Weighting!$P$7&gt;0,B2311,"")</f>
        <v/>
      </c>
      <c r="B2311" t="e">
        <f>Weighting!$C$7</f>
        <v>#DIV/0!</v>
      </c>
      <c r="C2311" t="e">
        <f>Weighting!$F$7</f>
        <v>#NUM!</v>
      </c>
      <c r="D2311" t="e">
        <f>IF(C2311=1,'Data Transformation'!$G$3+0.5*'Data Transformation'!$W$25,IF(C2312=1,D2312-'Data Transformation'!$W$25,FALSE))</f>
        <v>#NUM!</v>
      </c>
      <c r="E2311">
        <f t="array" ref="E2311">IF(ISLOGICAL(D2311),"",FREQUENCY(IF('Data Transformation'!$B$425:$B$8425='Bin Analysis'!$B2307,'Data Transformation'!$G$425:$G$8425),D2311))</f>
        <v>2001</v>
      </c>
      <c r="F2311">
        <f t="shared" ref="F2311:F2329" si="288">IF(ISLOGICAL(D2311),"",E2311-E2310)</f>
        <v>0</v>
      </c>
      <c r="G2311">
        <f>Weighting!$H$7</f>
        <v>0</v>
      </c>
      <c r="H2311">
        <f t="array" ref="H2311">FREQUENCY(IF('Data Transformation'!$B$4:$B$8425=B2307,'Data Transformation'!$G$4:$G$8425),'Bin Analysis'!$B2311)</f>
        <v>2073</v>
      </c>
      <c r="I2311">
        <f t="shared" ref="I2311:I2329" si="289">H2311-H2310</f>
        <v>0</v>
      </c>
      <c r="J2311">
        <f>IF(I2311=0,0,1)</f>
        <v>0</v>
      </c>
      <c r="K2311">
        <f>J2311*Weighting!$W$7</f>
        <v>0</v>
      </c>
      <c r="M2311" s="14"/>
    </row>
    <row r="2312" spans="1:25" x14ac:dyDescent="0.25">
      <c r="A2312" s="32" t="str">
        <f>IF(Weighting!$P$8&gt;0,B2312,"")</f>
        <v/>
      </c>
      <c r="B2312" t="e">
        <f>Weighting!$C$8</f>
        <v>#DIV/0!</v>
      </c>
      <c r="C2312" t="e">
        <f>Weighting!$F$8</f>
        <v>#NUM!</v>
      </c>
      <c r="D2312" t="e">
        <f>IF(C2312=1,'Data Transformation'!$G$3+0.5*'Data Transformation'!$W$25,IF(C2313=1,D2313-'Data Transformation'!$W$25,FALSE))</f>
        <v>#NUM!</v>
      </c>
      <c r="E2312">
        <f t="array" ref="E2312">IF(ISLOGICAL(D2312),"",FREQUENCY(IF('Data Transformation'!$B$425:$B$8425='Bin Analysis'!$B2307,'Data Transformation'!$G$425:$G$8425),D2312))</f>
        <v>2001</v>
      </c>
      <c r="F2312">
        <f t="shared" si="288"/>
        <v>0</v>
      </c>
      <c r="G2312">
        <f>Weighting!$H$8</f>
        <v>0</v>
      </c>
      <c r="H2312">
        <f t="array" ref="H2312">FREQUENCY(IF('Data Transformation'!$B$4:$B$8425=B2307,'Data Transformation'!$G$4:$G$8425),'Bin Analysis'!$B2312)</f>
        <v>2073</v>
      </c>
      <c r="I2312">
        <f t="shared" si="289"/>
        <v>0</v>
      </c>
      <c r="J2312">
        <f t="shared" ref="J2312:J2329" si="290">IF(I2312=0,0,1)</f>
        <v>0</v>
      </c>
      <c r="K2312">
        <f>J2312*Weighting!$W$8</f>
        <v>0</v>
      </c>
      <c r="M2312" s="14"/>
    </row>
    <row r="2313" spans="1:25" x14ac:dyDescent="0.25">
      <c r="A2313" s="32" t="str">
        <f>IF(Weighting!$P$9&gt;0,B2313,"")</f>
        <v/>
      </c>
      <c r="B2313" s="50" t="e">
        <f>Weighting!$C$9</f>
        <v>#DIV/0!</v>
      </c>
      <c r="C2313" t="e">
        <f>Weighting!$F$9</f>
        <v>#NUM!</v>
      </c>
      <c r="D2313" t="e">
        <f>IF(C2313=1,'Data Transformation'!$G$3+0.5*'Data Transformation'!$W$25,IF(C2314=1,D2314-'Data Transformation'!$W$25,FALSE))</f>
        <v>#NUM!</v>
      </c>
      <c r="E2313">
        <f t="array" ref="E2313">IF(ISLOGICAL(D2313),"",FREQUENCY(IF('Data Transformation'!$B$425:$B$8425='Bin Analysis'!$B2307,'Data Transformation'!$G$425:$G$8425),D2313))</f>
        <v>2001</v>
      </c>
      <c r="F2313">
        <f t="shared" si="288"/>
        <v>0</v>
      </c>
      <c r="G2313">
        <f>Weighting!$H$9</f>
        <v>0</v>
      </c>
      <c r="H2313">
        <f t="array" ref="H2313">FREQUENCY(IF('Data Transformation'!$B$4:$B$8425=B2307,'Data Transformation'!$G$4:$G$8425),'Bin Analysis'!$B2313)</f>
        <v>2073</v>
      </c>
      <c r="I2313">
        <f t="shared" si="289"/>
        <v>0</v>
      </c>
      <c r="J2313">
        <f t="shared" si="290"/>
        <v>0</v>
      </c>
      <c r="K2313">
        <f>J2313*Weighting!$W$9</f>
        <v>0</v>
      </c>
      <c r="M2313" s="14"/>
    </row>
    <row r="2314" spans="1:25" x14ac:dyDescent="0.25">
      <c r="A2314" s="32" t="str">
        <f>IF(Weighting!$P$10&gt;0,B2314,"")</f>
        <v/>
      </c>
      <c r="B2314" t="e">
        <f>Weighting!$C$10</f>
        <v>#DIV/0!</v>
      </c>
      <c r="C2314" t="e">
        <f>Weighting!$F$10</f>
        <v>#NUM!</v>
      </c>
      <c r="D2314" t="e">
        <f>IF(C2314=1,'Data Transformation'!$G$3+0.5*'Data Transformation'!$W$25,IF(C2315=1,D2315-'Data Transformation'!$W$25,FALSE))</f>
        <v>#NUM!</v>
      </c>
      <c r="E2314">
        <f t="array" ref="E2314">IF(ISLOGICAL(D2314),"",FREQUENCY(IF('Data Transformation'!$B$425:$B$8425='Bin Analysis'!$B2307,'Data Transformation'!$G$425:$G$8425),D2314))</f>
        <v>2001</v>
      </c>
      <c r="F2314">
        <f t="shared" si="288"/>
        <v>0</v>
      </c>
      <c r="G2314">
        <f>Weighting!$H$10</f>
        <v>0</v>
      </c>
      <c r="H2314">
        <f t="array" ref="H2314">FREQUENCY(IF('Data Transformation'!$B$4:$B$8425=B2307,'Data Transformation'!$G$4:$G$8425),'Bin Analysis'!$B2314)</f>
        <v>2073</v>
      </c>
      <c r="I2314">
        <f t="shared" si="289"/>
        <v>0</v>
      </c>
      <c r="J2314">
        <f t="shared" si="290"/>
        <v>0</v>
      </c>
      <c r="K2314">
        <f>J2314*Weighting!$W$10</f>
        <v>0</v>
      </c>
      <c r="M2314" s="14"/>
    </row>
    <row r="2315" spans="1:25" x14ac:dyDescent="0.25">
      <c r="A2315" s="32" t="str">
        <f>IF(Weighting!$P$11&gt;0,B2315,"")</f>
        <v/>
      </c>
      <c r="B2315" t="e">
        <f>Weighting!$C$11</f>
        <v>#DIV/0!</v>
      </c>
      <c r="C2315" t="e">
        <f>Weighting!$F$11</f>
        <v>#NUM!</v>
      </c>
      <c r="D2315" t="e">
        <f>IF(C2315=1,'Data Transformation'!$G$3+0.5*'Data Transformation'!$W$25,IF(C2316=1,D2316-'Data Transformation'!$W$25,FALSE))</f>
        <v>#NUM!</v>
      </c>
      <c r="E2315">
        <f t="array" ref="E2315">IF(ISLOGICAL(D2315),"",FREQUENCY(IF('Data Transformation'!$B$425:$B$8425='Bin Analysis'!$B2307,'Data Transformation'!$G$425:$G$8425),D2315))</f>
        <v>2001</v>
      </c>
      <c r="F2315">
        <f t="shared" si="288"/>
        <v>0</v>
      </c>
      <c r="G2315">
        <f>Weighting!$H$11</f>
        <v>0</v>
      </c>
      <c r="H2315">
        <f t="array" ref="H2315">FREQUENCY(IF('Data Transformation'!$B$4:$B$8425=B2307,'Data Transformation'!$G$4:$G$8425),'Bin Analysis'!$B2315)</f>
        <v>2073</v>
      </c>
      <c r="I2315">
        <f t="shared" si="289"/>
        <v>0</v>
      </c>
      <c r="J2315">
        <f t="shared" si="290"/>
        <v>0</v>
      </c>
      <c r="K2315">
        <f>J2315*Weighting!$W$11</f>
        <v>0</v>
      </c>
      <c r="M2315" s="14"/>
    </row>
    <row r="2316" spans="1:25" x14ac:dyDescent="0.25">
      <c r="A2316" s="32" t="str">
        <f>IF(Weighting!$P$12&gt;0,B2316,"")</f>
        <v/>
      </c>
      <c r="B2316" t="e">
        <f>Weighting!$C$12</f>
        <v>#DIV/0!</v>
      </c>
      <c r="C2316" t="e">
        <f>Weighting!$F$12</f>
        <v>#NUM!</v>
      </c>
      <c r="D2316" t="e">
        <f>IF(C2316=1,'Data Transformation'!$G$3+0.5*'Data Transformation'!$W$25,IF(C2317=1,D2317-'Data Transformation'!$W$25,FALSE))</f>
        <v>#NUM!</v>
      </c>
      <c r="E2316">
        <f t="array" ref="E2316">IF(ISLOGICAL(D2316),"",FREQUENCY(IF('Data Transformation'!$B$425:$B$8425='Bin Analysis'!$B2307,'Data Transformation'!$G$425:$G$8425),D2316))</f>
        <v>2001</v>
      </c>
      <c r="F2316">
        <f t="shared" si="288"/>
        <v>0</v>
      </c>
      <c r="G2316">
        <f>Weighting!$H$12</f>
        <v>0</v>
      </c>
      <c r="H2316">
        <f t="array" ref="H2316">FREQUENCY(IF('Data Transformation'!$B$4:$B$8425=B2307,'Data Transformation'!$G$4:$G$8425),'Bin Analysis'!$B2316)</f>
        <v>2073</v>
      </c>
      <c r="I2316">
        <f t="shared" si="289"/>
        <v>0</v>
      </c>
      <c r="J2316">
        <f t="shared" si="290"/>
        <v>0</v>
      </c>
      <c r="K2316">
        <f>J2316*Weighting!$W$12</f>
        <v>0</v>
      </c>
      <c r="M2316" s="14"/>
    </row>
    <row r="2317" spans="1:25" x14ac:dyDescent="0.25">
      <c r="A2317" s="32" t="str">
        <f>IF(Weighting!$P$13&gt;0,B2317,"")</f>
        <v/>
      </c>
      <c r="B2317" t="e">
        <f>Weighting!$C$13</f>
        <v>#DIV/0!</v>
      </c>
      <c r="C2317" t="e">
        <f>Weighting!$F$13</f>
        <v>#NUM!</v>
      </c>
      <c r="D2317" t="e">
        <f>IF(C2317=1,'Data Transformation'!$G$3+0.5*'Data Transformation'!$W$25,IF(C2318=1,D2318-'Data Transformation'!$W$25,FALSE))</f>
        <v>#NUM!</v>
      </c>
      <c r="E2317">
        <f t="array" ref="E2317">IF(ISLOGICAL(D2317),"",FREQUENCY(IF('Data Transformation'!$B$425:$B$8425='Bin Analysis'!$B2307,'Data Transformation'!$G$425:$G$8425),D2317))</f>
        <v>2001</v>
      </c>
      <c r="F2317">
        <f t="shared" si="288"/>
        <v>0</v>
      </c>
      <c r="G2317">
        <f>Weighting!$H$13</f>
        <v>0</v>
      </c>
      <c r="H2317">
        <f t="array" ref="H2317">FREQUENCY(IF('Data Transformation'!$B$4:$B$8425=B2307,'Data Transformation'!$G$4:$G$8425),'Bin Analysis'!$B2317)</f>
        <v>2073</v>
      </c>
      <c r="I2317">
        <f t="shared" si="289"/>
        <v>0</v>
      </c>
      <c r="J2317">
        <f t="shared" si="290"/>
        <v>0</v>
      </c>
      <c r="K2317">
        <f>J2317*Weighting!$W$13</f>
        <v>0</v>
      </c>
      <c r="M2317" s="14"/>
    </row>
    <row r="2318" spans="1:25" x14ac:dyDescent="0.25">
      <c r="A2318" s="32" t="str">
        <f>IF(Weighting!$P$14&gt;0,B2318,"")</f>
        <v/>
      </c>
      <c r="B2318" t="e">
        <f>Weighting!$C$14</f>
        <v>#DIV/0!</v>
      </c>
      <c r="C2318" t="e">
        <f>Weighting!$F$14</f>
        <v>#NUM!</v>
      </c>
      <c r="D2318" t="e">
        <f>IF(C2318=1,'Data Transformation'!$G$3+0.5*'Data Transformation'!$W$25,IF(C2319=1,D2319-'Data Transformation'!$W$25,FALSE))</f>
        <v>#NUM!</v>
      </c>
      <c r="E2318">
        <f t="array" ref="E2318">IF(ISLOGICAL(D2318),"",FREQUENCY(IF('Data Transformation'!$B$425:$B$8425='Bin Analysis'!$B2307,'Data Transformation'!$G$425:$G$8425),D2318))</f>
        <v>2001</v>
      </c>
      <c r="F2318">
        <f t="shared" si="288"/>
        <v>0</v>
      </c>
      <c r="G2318">
        <f>Weighting!$H$14</f>
        <v>0</v>
      </c>
      <c r="H2318">
        <f t="array" ref="H2318">FREQUENCY(IF('Data Transformation'!$B$4:$B$8425=B2307,'Data Transformation'!$G$4:$G$8425),'Bin Analysis'!$B2318)</f>
        <v>2073</v>
      </c>
      <c r="I2318">
        <f t="shared" si="289"/>
        <v>0</v>
      </c>
      <c r="J2318">
        <f t="shared" si="290"/>
        <v>0</v>
      </c>
      <c r="K2318">
        <f>J2318*Weighting!$W$14</f>
        <v>0</v>
      </c>
      <c r="M2318" s="14"/>
    </row>
    <row r="2319" spans="1:25" x14ac:dyDescent="0.25">
      <c r="A2319" s="32" t="str">
        <f>IF(Weighting!$P$15&gt;0,B2319,"")</f>
        <v/>
      </c>
      <c r="B2319" t="e">
        <f>Weighting!$C$15</f>
        <v>#DIV/0!</v>
      </c>
      <c r="C2319" t="e">
        <f>Weighting!$F$15</f>
        <v>#NUM!</v>
      </c>
      <c r="D2319" t="e">
        <f>IF(C2319=1,'Data Transformation'!$G$3+0.5*'Data Transformation'!$W$25,IF(C2320=1,D2320-'Data Transformation'!$W$25,FALSE))</f>
        <v>#NUM!</v>
      </c>
      <c r="E2319">
        <f t="array" ref="E2319">IF(ISLOGICAL(D2319),"",FREQUENCY(IF('Data Transformation'!$B$425:$B$8425='Bin Analysis'!$B2307,'Data Transformation'!$G$425:$G$8425),D2319))</f>
        <v>2001</v>
      </c>
      <c r="F2319">
        <f t="shared" si="288"/>
        <v>0</v>
      </c>
      <c r="G2319">
        <f>Weighting!$H$15</f>
        <v>0</v>
      </c>
      <c r="H2319">
        <f t="array" ref="H2319">FREQUENCY(IF('Data Transformation'!$B$4:$B$8425=B2307,'Data Transformation'!$G$4:$G$8425),'Bin Analysis'!$B2319)</f>
        <v>2073</v>
      </c>
      <c r="I2319">
        <f t="shared" si="289"/>
        <v>0</v>
      </c>
      <c r="J2319">
        <f t="shared" si="290"/>
        <v>0</v>
      </c>
      <c r="K2319">
        <f>J2319*Weighting!$W$15</f>
        <v>0</v>
      </c>
      <c r="M2319" s="14"/>
    </row>
    <row r="2320" spans="1:25" x14ac:dyDescent="0.25">
      <c r="A2320" s="32" t="str">
        <f>IF(Weighting!$P$16&gt;0,B2320,"")</f>
        <v/>
      </c>
      <c r="B2320" t="e">
        <f>Weighting!$C$16</f>
        <v>#DIV/0!</v>
      </c>
      <c r="C2320" t="e">
        <f>Weighting!$F$16</f>
        <v>#NUM!</v>
      </c>
      <c r="D2320" t="e">
        <f>IF(C2320=1,'Data Transformation'!$G$3+0.5*'Data Transformation'!$W$25,IF(C2321=1,D2321-'Data Transformation'!$W$25,FALSE))</f>
        <v>#NUM!</v>
      </c>
      <c r="E2320">
        <f t="array" ref="E2320">IF(ISLOGICAL(D2320),"",FREQUENCY(IF('Data Transformation'!$B$425:$B$8425='Bin Analysis'!$B2307,'Data Transformation'!$G$425:$G$8425),D2320))</f>
        <v>2001</v>
      </c>
      <c r="F2320">
        <f t="shared" si="288"/>
        <v>0</v>
      </c>
      <c r="G2320">
        <f>Weighting!$H$16</f>
        <v>0</v>
      </c>
      <c r="H2320">
        <f t="array" ref="H2320">FREQUENCY(IF('Data Transformation'!$B$4:$B$8425=B2307,'Data Transformation'!$G$4:$G$8425),'Bin Analysis'!$B2320)</f>
        <v>2073</v>
      </c>
      <c r="I2320">
        <f t="shared" si="289"/>
        <v>0</v>
      </c>
      <c r="J2320">
        <f t="shared" si="290"/>
        <v>0</v>
      </c>
      <c r="K2320">
        <f>J2320*Weighting!$W$16</f>
        <v>0</v>
      </c>
      <c r="M2320" s="14"/>
    </row>
    <row r="2321" spans="1:25" x14ac:dyDescent="0.25">
      <c r="A2321" s="32" t="str">
        <f>IF(Weighting!$P$17&gt;0,B2321,"")</f>
        <v/>
      </c>
      <c r="B2321" t="e">
        <f>Weighting!$C$17</f>
        <v>#DIV/0!</v>
      </c>
      <c r="C2321" t="e">
        <f>Weighting!$F$17</f>
        <v>#NUM!</v>
      </c>
      <c r="D2321" t="e">
        <f>IF(C2321=1,'Data Transformation'!$G$3+0.5*'Data Transformation'!$W$25,IF(C2322=1,D2322-'Data Transformation'!$W$25,FALSE))</f>
        <v>#NUM!</v>
      </c>
      <c r="E2321">
        <f t="array" ref="E2321">IF(ISLOGICAL(D2321),"",FREQUENCY(IF('Data Transformation'!$B$425:$B$8425='Bin Analysis'!$B2307,'Data Transformation'!$G$425:$G$8425),D2321))</f>
        <v>2001</v>
      </c>
      <c r="F2321">
        <f t="shared" si="288"/>
        <v>0</v>
      </c>
      <c r="G2321">
        <f>Weighting!$H$17</f>
        <v>0</v>
      </c>
      <c r="H2321">
        <f t="array" ref="H2321">FREQUENCY(IF('Data Transformation'!$B$4:$B$8425=B2307,'Data Transformation'!$G$4:$G$8425),'Bin Analysis'!$B2321)</f>
        <v>2073</v>
      </c>
      <c r="I2321">
        <f t="shared" si="289"/>
        <v>0</v>
      </c>
      <c r="J2321">
        <f t="shared" si="290"/>
        <v>0</v>
      </c>
      <c r="K2321">
        <f>J2321*Weighting!$W$17</f>
        <v>0</v>
      </c>
      <c r="M2321" s="14"/>
    </row>
    <row r="2322" spans="1:25" x14ac:dyDescent="0.25">
      <c r="A2322" s="32" t="str">
        <f>IF(Weighting!$P$18&gt;0,B2322,"")</f>
        <v/>
      </c>
      <c r="B2322" t="e">
        <f>Weighting!$C$18</f>
        <v>#DIV/0!</v>
      </c>
      <c r="C2322" t="e">
        <f>Weighting!$F$18</f>
        <v>#NUM!</v>
      </c>
      <c r="D2322" t="e">
        <f>IF(C2322=1,'Data Transformation'!$G$3+0.5*'Data Transformation'!$W$25,IF(C2323=1,D2323-'Data Transformation'!$W$25,FALSE))</f>
        <v>#NUM!</v>
      </c>
      <c r="E2322">
        <f t="array" ref="E2322">IF(ISLOGICAL(D2322),"",FREQUENCY(IF('Data Transformation'!$B$425:$B$8425='Bin Analysis'!$B2307,'Data Transformation'!$G$425:$G$8425),D2322))</f>
        <v>2001</v>
      </c>
      <c r="F2322">
        <f t="shared" si="288"/>
        <v>0</v>
      </c>
      <c r="G2322">
        <f>Weighting!$H$18</f>
        <v>0</v>
      </c>
      <c r="H2322">
        <f t="array" ref="H2322">FREQUENCY(IF('Data Transformation'!$B$4:$B$8425=B2307,'Data Transformation'!$G$4:$G$8425),'Bin Analysis'!$B2322)</f>
        <v>2073</v>
      </c>
      <c r="I2322">
        <f t="shared" si="289"/>
        <v>0</v>
      </c>
      <c r="J2322">
        <f t="shared" si="290"/>
        <v>0</v>
      </c>
      <c r="K2322">
        <f>J2322*Weighting!$W$18</f>
        <v>0</v>
      </c>
      <c r="M2322" s="14"/>
    </row>
    <row r="2323" spans="1:25" x14ac:dyDescent="0.25">
      <c r="A2323" s="32" t="str">
        <f>IF(Weighting!$P$19&gt;0,B2323,"")</f>
        <v/>
      </c>
      <c r="B2323" t="e">
        <f>Weighting!$C$19</f>
        <v>#DIV/0!</v>
      </c>
      <c r="C2323" t="e">
        <f>Weighting!$F$19</f>
        <v>#NUM!</v>
      </c>
      <c r="D2323" t="e">
        <f>IF(C2323=1,'Data Transformation'!$G$3+0.5*'Data Transformation'!$W$25,IF(C2324=1,D2324-'Data Transformation'!$W$25,FALSE))</f>
        <v>#NUM!</v>
      </c>
      <c r="E2323">
        <f t="array" ref="E2323">IF(ISLOGICAL(D2323),"",FREQUENCY(IF('Data Transformation'!$B$425:$B$8425='Bin Analysis'!$B2307,'Data Transformation'!$G$425:$G$8425),D2323))</f>
        <v>2001</v>
      </c>
      <c r="F2323">
        <f t="shared" si="288"/>
        <v>0</v>
      </c>
      <c r="G2323">
        <f>Weighting!$H$19</f>
        <v>0</v>
      </c>
      <c r="H2323">
        <f t="array" ref="H2323">FREQUENCY(IF('Data Transformation'!$B$4:$B$8425=B2307,'Data Transformation'!$G$4:$G$8425),'Bin Analysis'!$B2323)</f>
        <v>2073</v>
      </c>
      <c r="I2323">
        <f t="shared" si="289"/>
        <v>0</v>
      </c>
      <c r="J2323">
        <f t="shared" si="290"/>
        <v>0</v>
      </c>
      <c r="K2323">
        <f>J2323*Weighting!$W$19</f>
        <v>0</v>
      </c>
      <c r="M2323" s="14"/>
    </row>
    <row r="2324" spans="1:25" x14ac:dyDescent="0.25">
      <c r="A2324" s="32" t="str">
        <f>IF(Weighting!$P$20&gt;0,B2324,"")</f>
        <v/>
      </c>
      <c r="B2324" t="e">
        <f>Weighting!$C$20</f>
        <v>#DIV/0!</v>
      </c>
      <c r="C2324" t="e">
        <f>Weighting!$F$20</f>
        <v>#NUM!</v>
      </c>
      <c r="D2324" t="e">
        <f>IF(C2324=1,'Data Transformation'!$G$3+0.5*'Data Transformation'!$W$25,IF(C2325=1,D2325-'Data Transformation'!$W$25,FALSE))</f>
        <v>#NUM!</v>
      </c>
      <c r="E2324">
        <f t="array" ref="E2324">IF(ISLOGICAL(D2324),"",FREQUENCY(IF('Data Transformation'!$B$425:$B$8425='Bin Analysis'!$B2307,'Data Transformation'!$G$425:$G$8425),D2324))</f>
        <v>2001</v>
      </c>
      <c r="F2324">
        <f t="shared" si="288"/>
        <v>0</v>
      </c>
      <c r="G2324">
        <f>Weighting!$H$20</f>
        <v>0</v>
      </c>
      <c r="H2324">
        <f t="array" ref="H2324">FREQUENCY(IF('Data Transformation'!$B$4:$B$8425=B2307,'Data Transformation'!$G$4:$G$8425),'Bin Analysis'!$B2324)</f>
        <v>2073</v>
      </c>
      <c r="I2324">
        <f t="shared" si="289"/>
        <v>0</v>
      </c>
      <c r="J2324">
        <f t="shared" si="290"/>
        <v>0</v>
      </c>
      <c r="K2324">
        <f>J2324*Weighting!$W$20</f>
        <v>0</v>
      </c>
      <c r="M2324" s="14"/>
    </row>
    <row r="2325" spans="1:25" x14ac:dyDescent="0.25">
      <c r="A2325" s="32" t="str">
        <f>IF(Weighting!$P$21&gt;0,B2325,"")</f>
        <v/>
      </c>
      <c r="B2325" t="e">
        <f>Weighting!$C$21</f>
        <v>#DIV/0!</v>
      </c>
      <c r="C2325" t="e">
        <f>Weighting!$F$21</f>
        <v>#NUM!</v>
      </c>
      <c r="D2325" t="e">
        <f>IF(C2325=1,'Data Transformation'!$G$3+0.5*'Data Transformation'!$W$25,IF(C2326=1,D2326-'Data Transformation'!$W$25,FALSE))</f>
        <v>#NUM!</v>
      </c>
      <c r="E2325">
        <f t="array" ref="E2325">IF(ISLOGICAL(D2325),"",FREQUENCY(IF('Data Transformation'!$B$425:$B$8425='Bin Analysis'!$B2307,'Data Transformation'!$G$425:$G$8425),D2325))</f>
        <v>2001</v>
      </c>
      <c r="F2325">
        <f t="shared" si="288"/>
        <v>0</v>
      </c>
      <c r="G2325">
        <f>Weighting!$H$21</f>
        <v>0</v>
      </c>
      <c r="H2325">
        <f t="array" ref="H2325">FREQUENCY(IF('Data Transformation'!$B$4:$B$8425=B2307,'Data Transformation'!$G$4:$G$8425),'Bin Analysis'!$B2325)</f>
        <v>2073</v>
      </c>
      <c r="I2325">
        <f t="shared" si="289"/>
        <v>0</v>
      </c>
      <c r="J2325">
        <f t="shared" si="290"/>
        <v>0</v>
      </c>
      <c r="K2325">
        <f>J2325*Weighting!$W$21</f>
        <v>0</v>
      </c>
      <c r="M2325" s="14"/>
    </row>
    <row r="2326" spans="1:25" x14ac:dyDescent="0.25">
      <c r="A2326" s="32" t="str">
        <f>IF(Weighting!$P$22&gt;0,B2326,"")</f>
        <v/>
      </c>
      <c r="B2326" t="e">
        <f>Weighting!$C$22</f>
        <v>#DIV/0!</v>
      </c>
      <c r="C2326" t="e">
        <f>Weighting!$F$22</f>
        <v>#NUM!</v>
      </c>
      <c r="D2326" t="e">
        <f>IF(C2326=1,'Data Transformation'!$G$3+0.5*'Data Transformation'!$W$25,IF(C2327=1,D2327-'Data Transformation'!$W$25,FALSE))</f>
        <v>#NUM!</v>
      </c>
      <c r="E2326">
        <f t="array" ref="E2326">IF(ISLOGICAL(D2326),"",FREQUENCY(IF('Data Transformation'!$B$425:$B$8425='Bin Analysis'!$B2307,'Data Transformation'!$G$425:$G$8425),D2326))</f>
        <v>2001</v>
      </c>
      <c r="F2326">
        <f t="shared" si="288"/>
        <v>0</v>
      </c>
      <c r="G2326">
        <f>Weighting!$H$22</f>
        <v>0</v>
      </c>
      <c r="H2326">
        <f t="array" ref="H2326">FREQUENCY(IF('Data Transformation'!$B$4:$B$8425=B2307,'Data Transformation'!$G$4:$G$8425),'Bin Analysis'!$B2326)</f>
        <v>2073</v>
      </c>
      <c r="I2326">
        <f t="shared" si="289"/>
        <v>0</v>
      </c>
      <c r="J2326">
        <f t="shared" si="290"/>
        <v>0</v>
      </c>
      <c r="K2326">
        <f>J2326*Weighting!$W$22</f>
        <v>0</v>
      </c>
      <c r="M2326" s="14"/>
    </row>
    <row r="2327" spans="1:25" x14ac:dyDescent="0.25">
      <c r="A2327" s="32" t="str">
        <f>IF(Weighting!$P$23&gt;0,B2327,"")</f>
        <v/>
      </c>
      <c r="B2327" t="e">
        <f>Weighting!$C$23</f>
        <v>#DIV/0!</v>
      </c>
      <c r="C2327" t="e">
        <f>Weighting!$F$23</f>
        <v>#NUM!</v>
      </c>
      <c r="D2327" t="e">
        <f>IF(C2327=1,'Data Transformation'!$G$3+0.5*'Data Transformation'!$W$25,IF(C2328=1,D2328-'Data Transformation'!$W$25,FALSE))</f>
        <v>#NUM!</v>
      </c>
      <c r="E2327">
        <f t="array" ref="E2327">IF(ISLOGICAL(D2327),"",FREQUENCY(IF('Data Transformation'!$B$425:$B$8425='Bin Analysis'!$B2307,'Data Transformation'!$G$425:$G$8425),D2327))</f>
        <v>2001</v>
      </c>
      <c r="F2327">
        <f t="shared" si="288"/>
        <v>0</v>
      </c>
      <c r="G2327">
        <f>Weighting!$H$23</f>
        <v>0</v>
      </c>
      <c r="H2327">
        <f t="array" ref="H2327">FREQUENCY(IF('Data Transformation'!$B$4:$B$8425=B2307,'Data Transformation'!$G$4:$G$8425),'Bin Analysis'!$B2327)</f>
        <v>2073</v>
      </c>
      <c r="I2327">
        <f t="shared" si="289"/>
        <v>0</v>
      </c>
      <c r="J2327">
        <f t="shared" si="290"/>
        <v>0</v>
      </c>
      <c r="K2327">
        <f>J2327*Weighting!$W$23</f>
        <v>0</v>
      </c>
      <c r="M2327" s="14"/>
    </row>
    <row r="2328" spans="1:25" x14ac:dyDescent="0.25">
      <c r="A2328" s="32" t="str">
        <f>IF(Weighting!$P$24&gt;0,B2328,"")</f>
        <v/>
      </c>
      <c r="B2328" t="e">
        <f>Weighting!$C$24</f>
        <v>#DIV/0!</v>
      </c>
      <c r="C2328" t="e">
        <f>Weighting!$F$24</f>
        <v>#NUM!</v>
      </c>
      <c r="D2328" t="e">
        <f>IF(C2328=1,'Data Transformation'!$G$3+0.5*'Data Transformation'!$W$25,IF(C2329=1,D2329-'Data Transformation'!$W$25,FALSE))</f>
        <v>#NUM!</v>
      </c>
      <c r="E2328">
        <f t="array" ref="E2328">IF(ISLOGICAL(D2328),"",FREQUENCY(IF('Data Transformation'!$B$425:$B$8425='Bin Analysis'!$B2307,'Data Transformation'!$G$425:$G$8425),D2328))</f>
        <v>2001</v>
      </c>
      <c r="F2328">
        <f t="shared" si="288"/>
        <v>0</v>
      </c>
      <c r="G2328">
        <f>Weighting!$H$24</f>
        <v>0</v>
      </c>
      <c r="H2328">
        <f t="array" ref="H2328">FREQUENCY(IF('Data Transformation'!$B$4:$B$8425=B2307,'Data Transformation'!$G$4:$G$8425),'Bin Analysis'!$B2328)</f>
        <v>2073</v>
      </c>
      <c r="I2328">
        <f t="shared" si="289"/>
        <v>0</v>
      </c>
      <c r="J2328">
        <f t="shared" si="290"/>
        <v>0</v>
      </c>
      <c r="K2328">
        <f>J2328*Weighting!$W$24</f>
        <v>0</v>
      </c>
      <c r="M2328" s="14"/>
    </row>
    <row r="2329" spans="1:25" x14ac:dyDescent="0.25">
      <c r="A2329" s="32" t="str">
        <f>IF(Weighting!$P$25&gt;0,B2329,"")</f>
        <v/>
      </c>
      <c r="B2329" t="e">
        <f>Weighting!$C$25</f>
        <v>#DIV/0!</v>
      </c>
      <c r="C2329" t="e">
        <f>Weighting!$F$25</f>
        <v>#NUM!</v>
      </c>
      <c r="D2329" t="e">
        <f>IF(C2329=1,'Data Transformation'!$G$3+0.5*'Data Transformation'!$W$25,IF(C2330=1,D2330-'Data Transformation'!$W$25,FALSE))</f>
        <v>#NUM!</v>
      </c>
      <c r="E2329">
        <f t="array" ref="E2329">IF(ISLOGICAL(D2329),"",FREQUENCY(IF('Data Transformation'!$B$425:$B$8425='Bin Analysis'!$B2307,'Data Transformation'!$G$425:$G$8425),D2329))</f>
        <v>2001</v>
      </c>
      <c r="F2329">
        <f t="shared" si="288"/>
        <v>0</v>
      </c>
      <c r="G2329">
        <f>Weighting!$H$25</f>
        <v>0</v>
      </c>
      <c r="H2329">
        <f t="array" ref="H2329">FREQUENCY(IF('Data Transformation'!$B$4:$B$8425=B2307,'Data Transformation'!$G$4:$G$8425),'Bin Analysis'!$B2329)</f>
        <v>2073</v>
      </c>
      <c r="I2329">
        <f t="shared" si="289"/>
        <v>0</v>
      </c>
      <c r="J2329">
        <f t="shared" si="290"/>
        <v>0</v>
      </c>
      <c r="K2329">
        <f>J2329*Weighting!$W$25</f>
        <v>0</v>
      </c>
      <c r="M2329" s="14"/>
    </row>
    <row r="2330" spans="1:25" x14ac:dyDescent="0.25">
      <c r="O2330"/>
      <c r="P2330"/>
      <c r="Q2330"/>
      <c r="R2330"/>
    </row>
    <row r="2331" spans="1:25" ht="23.25" x14ac:dyDescent="0.35">
      <c r="A2331" s="21" t="s">
        <v>0</v>
      </c>
      <c r="B2331" s="21" t="str">
        <f>IFERROR(VLOOKUP(C2331,'Data Transformation'!$L$6:$M$426,2,FALSE),"")</f>
        <v/>
      </c>
      <c r="C2331" s="21">
        <f>C2307+1</f>
        <v>97</v>
      </c>
      <c r="D2331" s="21"/>
      <c r="E2331" s="21"/>
      <c r="F2331" s="21"/>
      <c r="G2331" s="21"/>
      <c r="H2331" s="22"/>
      <c r="I2331" s="22"/>
      <c r="J2331" s="22"/>
      <c r="K2331" s="21"/>
      <c r="L2331" s="21" t="str">
        <f>B2331</f>
        <v/>
      </c>
      <c r="M2331" s="23" t="e">
        <f>INDEX('Data Transformation'!$O$4:$O$424,MATCH($B2331,'Data Transformation'!$M$4:$M$424,0),MATCH($M$2,'Data Transformation'!$O$3,0))</f>
        <v>#N/A</v>
      </c>
      <c r="N2331" s="27" t="e">
        <f>IF('Input and Summary Results'!$J$16="minimum",'Bin Analysis'!X2332/(M2331-1),'Bin Analysis'!Y2331/('Bin Analysis'!M2331-1))</f>
        <v>#N/A</v>
      </c>
      <c r="O2331" s="27" t="e">
        <f>IF(M2331=FALSE,NA(),(VLOOKUP(1,C2334:K2353,4,FALSE))/(M2331-1))</f>
        <v>#N/A</v>
      </c>
      <c r="P2331" s="27" t="e">
        <f>IF(M2331=FALSE,NA(),SUM(J2334:J2353)/Weighting!$S$5)</f>
        <v>#N/A</v>
      </c>
      <c r="Q2331" s="27" t="e">
        <f>IF(M2331=FALSE,NA(),SUM(K2334:K2353)/Weighting!$S$6)</f>
        <v>#N/A</v>
      </c>
      <c r="R2331" s="27" t="e">
        <f>IF(M2331=FALSE,NA(),(VLOOKUP(1,G2334:K2353,3,FALSE))/(M2331-1))</f>
        <v>#N/A</v>
      </c>
      <c r="S2331" s="22" t="e">
        <f>IF(M2331=FALSE,NA(),IF(SUM(J2334:J2353)=2,"yes","no"))</f>
        <v>#N/A</v>
      </c>
      <c r="X2331" s="2" cm="2">
        <f t="array" ref="X2331:X2332">FREQUENCY(IF('Data Transformation'!$B$425:$B$6424='Bin Analysis'!L2331,'Data Transformation'!$G$425:$G$6424),'Data Transformation'!$U$11)</f>
        <v>0</v>
      </c>
      <c r="Y2331" s="2" cm="2">
        <f t="array" ref="Y2331:Y2332">FREQUENCY(IF('Data Transformation'!$B$425:$B$6424='Bin Analysis'!L2331,'Data Transformation'!$G$425:$G$6424),'Data Transformation'!$U$12)</f>
        <v>0</v>
      </c>
    </row>
    <row r="2332" spans="1:25" x14ac:dyDescent="0.25">
      <c r="A2332" s="14" t="s">
        <v>67</v>
      </c>
      <c r="B2332" t="s">
        <v>47</v>
      </c>
      <c r="C2332" t="s">
        <v>5</v>
      </c>
      <c r="D2332" t="s">
        <v>98</v>
      </c>
      <c r="E2332" t="s">
        <v>99</v>
      </c>
      <c r="F2332" t="s">
        <v>100</v>
      </c>
      <c r="G2332" t="s">
        <v>69</v>
      </c>
      <c r="H2332" t="s">
        <v>31</v>
      </c>
      <c r="I2332" t="s">
        <v>32</v>
      </c>
      <c r="J2332" t="s">
        <v>46</v>
      </c>
      <c r="K2332" s="14" t="s">
        <v>45</v>
      </c>
      <c r="M2332" s="14"/>
      <c r="X2332" s="2">
        <v>0</v>
      </c>
      <c r="Y2332" s="2">
        <v>0</v>
      </c>
    </row>
    <row r="2333" spans="1:25" x14ac:dyDescent="0.25">
      <c r="A2333" s="32"/>
      <c r="D2333" t="e">
        <f>IF(C2333=1,'Data Transformation'!$G$3+0.5*'Data Transformation'!$W$25,IF(C2334=1,D2334-'Data Transformation'!$W$25,FALSE))</f>
        <v>#NUM!</v>
      </c>
      <c r="E2333">
        <f t="array" ref="E2333">IF(ISLOGICAL(D2333),"",FREQUENCY(IF('Data Transformation'!$B$425:$B$8425='Bin Analysis'!$B2331,'Data Transformation'!$G$425:$G$8425),D2333))</f>
        <v>2001</v>
      </c>
      <c r="F2333" t="e">
        <f>IF(ISLOGICAL(D2333),"",E2333-E2332)</f>
        <v>#VALUE!</v>
      </c>
      <c r="M2333" s="14"/>
    </row>
    <row r="2334" spans="1:25" x14ac:dyDescent="0.25">
      <c r="A2334" s="32" t="e">
        <f>IF(Weighting!$P$6&gt;0,B2334,"")</f>
        <v>#NUM!</v>
      </c>
      <c r="B2334" t="e">
        <f>Weighting!$C$6</f>
        <v>#DIV/0!</v>
      </c>
      <c r="C2334" t="e">
        <f>Weighting!$F$6</f>
        <v>#NUM!</v>
      </c>
      <c r="D2334" t="e">
        <f>IF(C2334=1,'Data Transformation'!$G$3+0.5*'Data Transformation'!$W$25,IF(C2335=1,D2335-'Data Transformation'!$W$25,FALSE))</f>
        <v>#NUM!</v>
      </c>
      <c r="E2334">
        <f t="array" ref="E2334">IF(ISLOGICAL(D2334),"",FREQUENCY(IF('Data Transformation'!$B$425:$B$8425='Bin Analysis'!$B2331,'Data Transformation'!$G$425:$G$8425),D2334))</f>
        <v>2001</v>
      </c>
      <c r="F2334">
        <f>IF(ISLOGICAL(D2334),"",E2334-E2333)</f>
        <v>0</v>
      </c>
      <c r="G2334">
        <f>Weighting!$H$6</f>
        <v>1</v>
      </c>
      <c r="H2334">
        <f t="array" ref="H2334">FREQUENCY(IF('Data Transformation'!$B$4:$B$8425=B2331,'Data Transformation'!$G$4:$G$8425),'Bin Analysis'!$B2334)</f>
        <v>2073</v>
      </c>
      <c r="I2334">
        <f>H2334-H2333</f>
        <v>2073</v>
      </c>
      <c r="J2334">
        <f>IF(I2334=0,0,1)</f>
        <v>1</v>
      </c>
      <c r="K2334" t="e">
        <f>J2334*Weighting!$W$6</f>
        <v>#NUM!</v>
      </c>
      <c r="M2334" s="14"/>
    </row>
    <row r="2335" spans="1:25" x14ac:dyDescent="0.25">
      <c r="A2335" s="32" t="str">
        <f>IF(Weighting!$P$7&gt;0,B2335,"")</f>
        <v/>
      </c>
      <c r="B2335" t="e">
        <f>Weighting!$C$7</f>
        <v>#DIV/0!</v>
      </c>
      <c r="C2335" t="e">
        <f>Weighting!$F$7</f>
        <v>#NUM!</v>
      </c>
      <c r="D2335" t="e">
        <f>IF(C2335=1,'Data Transformation'!$G$3+0.5*'Data Transformation'!$W$25,IF(C2336=1,D2336-'Data Transformation'!$W$25,FALSE))</f>
        <v>#NUM!</v>
      </c>
      <c r="E2335">
        <f t="array" ref="E2335">IF(ISLOGICAL(D2335),"",FREQUENCY(IF('Data Transformation'!$B$425:$B$8425='Bin Analysis'!$B2331,'Data Transformation'!$G$425:$G$8425),D2335))</f>
        <v>2001</v>
      </c>
      <c r="F2335">
        <f t="shared" ref="F2335:F2353" si="291">IF(ISLOGICAL(D2335),"",E2335-E2334)</f>
        <v>0</v>
      </c>
      <c r="G2335">
        <f>Weighting!$H$7</f>
        <v>0</v>
      </c>
      <c r="H2335">
        <f t="array" ref="H2335">FREQUENCY(IF('Data Transformation'!$B$4:$B$8425=B2331,'Data Transformation'!$G$4:$G$8425),'Bin Analysis'!$B2335)</f>
        <v>2073</v>
      </c>
      <c r="I2335">
        <f t="shared" ref="I2335:I2353" si="292">H2335-H2334</f>
        <v>0</v>
      </c>
      <c r="J2335">
        <f>IF(I2335=0,0,1)</f>
        <v>0</v>
      </c>
      <c r="K2335">
        <f>J2335*Weighting!$W$7</f>
        <v>0</v>
      </c>
      <c r="M2335" s="14"/>
    </row>
    <row r="2336" spans="1:25" x14ac:dyDescent="0.25">
      <c r="A2336" s="32" t="str">
        <f>IF(Weighting!$P$8&gt;0,B2336,"")</f>
        <v/>
      </c>
      <c r="B2336" t="e">
        <f>Weighting!$C$8</f>
        <v>#DIV/0!</v>
      </c>
      <c r="C2336" t="e">
        <f>Weighting!$F$8</f>
        <v>#NUM!</v>
      </c>
      <c r="D2336" t="e">
        <f>IF(C2336=1,'Data Transformation'!$G$3+0.5*'Data Transformation'!$W$25,IF(C2337=1,D2337-'Data Transformation'!$W$25,FALSE))</f>
        <v>#NUM!</v>
      </c>
      <c r="E2336">
        <f t="array" ref="E2336">IF(ISLOGICAL(D2336),"",FREQUENCY(IF('Data Transformation'!$B$425:$B$8425='Bin Analysis'!$B2331,'Data Transformation'!$G$425:$G$8425),D2336))</f>
        <v>2001</v>
      </c>
      <c r="F2336">
        <f t="shared" si="291"/>
        <v>0</v>
      </c>
      <c r="G2336">
        <f>Weighting!$H$8</f>
        <v>0</v>
      </c>
      <c r="H2336">
        <f t="array" ref="H2336">FREQUENCY(IF('Data Transformation'!$B$4:$B$8425=B2331,'Data Transformation'!$G$4:$G$8425),'Bin Analysis'!$B2336)</f>
        <v>2073</v>
      </c>
      <c r="I2336">
        <f t="shared" si="292"/>
        <v>0</v>
      </c>
      <c r="J2336">
        <f t="shared" ref="J2336:J2353" si="293">IF(I2336=0,0,1)</f>
        <v>0</v>
      </c>
      <c r="K2336">
        <f>J2336*Weighting!$W$8</f>
        <v>0</v>
      </c>
      <c r="M2336" s="14"/>
    </row>
    <row r="2337" spans="1:13" x14ac:dyDescent="0.25">
      <c r="A2337" s="32" t="str">
        <f>IF(Weighting!$P$9&gt;0,B2337,"")</f>
        <v/>
      </c>
      <c r="B2337" s="50" t="e">
        <f>Weighting!$C$9</f>
        <v>#DIV/0!</v>
      </c>
      <c r="C2337" t="e">
        <f>Weighting!$F$9</f>
        <v>#NUM!</v>
      </c>
      <c r="D2337" t="e">
        <f>IF(C2337=1,'Data Transformation'!$G$3+0.5*'Data Transformation'!$W$25,IF(C2338=1,D2338-'Data Transformation'!$W$25,FALSE))</f>
        <v>#NUM!</v>
      </c>
      <c r="E2337">
        <f t="array" ref="E2337">IF(ISLOGICAL(D2337),"",FREQUENCY(IF('Data Transformation'!$B$425:$B$8425='Bin Analysis'!$B2331,'Data Transformation'!$G$425:$G$8425),D2337))</f>
        <v>2001</v>
      </c>
      <c r="F2337">
        <f t="shared" si="291"/>
        <v>0</v>
      </c>
      <c r="G2337">
        <f>Weighting!$H$9</f>
        <v>0</v>
      </c>
      <c r="H2337">
        <f t="array" ref="H2337">FREQUENCY(IF('Data Transformation'!$B$4:$B$8425=B2331,'Data Transformation'!$G$4:$G$8425),'Bin Analysis'!$B2337)</f>
        <v>2073</v>
      </c>
      <c r="I2337">
        <f t="shared" si="292"/>
        <v>0</v>
      </c>
      <c r="J2337">
        <f t="shared" si="293"/>
        <v>0</v>
      </c>
      <c r="K2337">
        <f>J2337*Weighting!$W$9</f>
        <v>0</v>
      </c>
      <c r="M2337" s="14"/>
    </row>
    <row r="2338" spans="1:13" x14ac:dyDescent="0.25">
      <c r="A2338" s="32" t="str">
        <f>IF(Weighting!$P$10&gt;0,B2338,"")</f>
        <v/>
      </c>
      <c r="B2338" t="e">
        <f>Weighting!$C$10</f>
        <v>#DIV/0!</v>
      </c>
      <c r="C2338" t="e">
        <f>Weighting!$F$10</f>
        <v>#NUM!</v>
      </c>
      <c r="D2338" t="e">
        <f>IF(C2338=1,'Data Transformation'!$G$3+0.5*'Data Transformation'!$W$25,IF(C2339=1,D2339-'Data Transformation'!$W$25,FALSE))</f>
        <v>#NUM!</v>
      </c>
      <c r="E2338">
        <f t="array" ref="E2338">IF(ISLOGICAL(D2338),"",FREQUENCY(IF('Data Transformation'!$B$425:$B$8425='Bin Analysis'!$B2331,'Data Transformation'!$G$425:$G$8425),D2338))</f>
        <v>2001</v>
      </c>
      <c r="F2338">
        <f t="shared" si="291"/>
        <v>0</v>
      </c>
      <c r="G2338">
        <f>Weighting!$H$10</f>
        <v>0</v>
      </c>
      <c r="H2338">
        <f t="array" ref="H2338">FREQUENCY(IF('Data Transformation'!$B$4:$B$8425=B2331,'Data Transformation'!$G$4:$G$8425),'Bin Analysis'!$B2338)</f>
        <v>2073</v>
      </c>
      <c r="I2338">
        <f t="shared" si="292"/>
        <v>0</v>
      </c>
      <c r="J2338">
        <f t="shared" si="293"/>
        <v>0</v>
      </c>
      <c r="K2338">
        <f>J2338*Weighting!$W$10</f>
        <v>0</v>
      </c>
      <c r="M2338" s="14"/>
    </row>
    <row r="2339" spans="1:13" x14ac:dyDescent="0.25">
      <c r="A2339" s="32" t="str">
        <f>IF(Weighting!$P$11&gt;0,B2339,"")</f>
        <v/>
      </c>
      <c r="B2339" t="e">
        <f>Weighting!$C$11</f>
        <v>#DIV/0!</v>
      </c>
      <c r="C2339" t="e">
        <f>Weighting!$F$11</f>
        <v>#NUM!</v>
      </c>
      <c r="D2339" t="e">
        <f>IF(C2339=1,'Data Transformation'!$G$3+0.5*'Data Transformation'!$W$25,IF(C2340=1,D2340-'Data Transformation'!$W$25,FALSE))</f>
        <v>#NUM!</v>
      </c>
      <c r="E2339">
        <f t="array" ref="E2339">IF(ISLOGICAL(D2339),"",FREQUENCY(IF('Data Transformation'!$B$425:$B$8425='Bin Analysis'!$B2331,'Data Transformation'!$G$425:$G$8425),D2339))</f>
        <v>2001</v>
      </c>
      <c r="F2339">
        <f t="shared" si="291"/>
        <v>0</v>
      </c>
      <c r="G2339">
        <f>Weighting!$H$11</f>
        <v>0</v>
      </c>
      <c r="H2339">
        <f t="array" ref="H2339">FREQUENCY(IF('Data Transformation'!$B$4:$B$8425=B2331,'Data Transformation'!$G$4:$G$8425),'Bin Analysis'!$B2339)</f>
        <v>2073</v>
      </c>
      <c r="I2339">
        <f t="shared" si="292"/>
        <v>0</v>
      </c>
      <c r="J2339">
        <f t="shared" si="293"/>
        <v>0</v>
      </c>
      <c r="K2339">
        <f>J2339*Weighting!$W$11</f>
        <v>0</v>
      </c>
      <c r="M2339" s="14"/>
    </row>
    <row r="2340" spans="1:13" x14ac:dyDescent="0.25">
      <c r="A2340" s="32" t="str">
        <f>IF(Weighting!$P$12&gt;0,B2340,"")</f>
        <v/>
      </c>
      <c r="B2340" t="e">
        <f>Weighting!$C$12</f>
        <v>#DIV/0!</v>
      </c>
      <c r="C2340" t="e">
        <f>Weighting!$F$12</f>
        <v>#NUM!</v>
      </c>
      <c r="D2340" t="e">
        <f>IF(C2340=1,'Data Transformation'!$G$3+0.5*'Data Transformation'!$W$25,IF(C2341=1,D2341-'Data Transformation'!$W$25,FALSE))</f>
        <v>#NUM!</v>
      </c>
      <c r="E2340">
        <f t="array" ref="E2340">IF(ISLOGICAL(D2340),"",FREQUENCY(IF('Data Transformation'!$B$425:$B$8425='Bin Analysis'!$B2331,'Data Transformation'!$G$425:$G$8425),D2340))</f>
        <v>2001</v>
      </c>
      <c r="F2340">
        <f t="shared" si="291"/>
        <v>0</v>
      </c>
      <c r="G2340">
        <f>Weighting!$H$12</f>
        <v>0</v>
      </c>
      <c r="H2340">
        <f t="array" ref="H2340">FREQUENCY(IF('Data Transformation'!$B$4:$B$8425=B2331,'Data Transformation'!$G$4:$G$8425),'Bin Analysis'!$B2340)</f>
        <v>2073</v>
      </c>
      <c r="I2340">
        <f t="shared" si="292"/>
        <v>0</v>
      </c>
      <c r="J2340">
        <f t="shared" si="293"/>
        <v>0</v>
      </c>
      <c r="K2340">
        <f>J2340*Weighting!$W$12</f>
        <v>0</v>
      </c>
      <c r="M2340" s="14"/>
    </row>
    <row r="2341" spans="1:13" x14ac:dyDescent="0.25">
      <c r="A2341" s="32" t="str">
        <f>IF(Weighting!$P$13&gt;0,B2341,"")</f>
        <v/>
      </c>
      <c r="B2341" t="e">
        <f>Weighting!$C$13</f>
        <v>#DIV/0!</v>
      </c>
      <c r="C2341" t="e">
        <f>Weighting!$F$13</f>
        <v>#NUM!</v>
      </c>
      <c r="D2341" t="e">
        <f>IF(C2341=1,'Data Transformation'!$G$3+0.5*'Data Transformation'!$W$25,IF(C2342=1,D2342-'Data Transformation'!$W$25,FALSE))</f>
        <v>#NUM!</v>
      </c>
      <c r="E2341">
        <f t="array" ref="E2341">IF(ISLOGICAL(D2341),"",FREQUENCY(IF('Data Transformation'!$B$425:$B$8425='Bin Analysis'!$B2331,'Data Transformation'!$G$425:$G$8425),D2341))</f>
        <v>2001</v>
      </c>
      <c r="F2341">
        <f t="shared" si="291"/>
        <v>0</v>
      </c>
      <c r="G2341">
        <f>Weighting!$H$13</f>
        <v>0</v>
      </c>
      <c r="H2341">
        <f t="array" ref="H2341">FREQUENCY(IF('Data Transformation'!$B$4:$B$8425=B2331,'Data Transformation'!$G$4:$G$8425),'Bin Analysis'!$B2341)</f>
        <v>2073</v>
      </c>
      <c r="I2341">
        <f t="shared" si="292"/>
        <v>0</v>
      </c>
      <c r="J2341">
        <f t="shared" si="293"/>
        <v>0</v>
      </c>
      <c r="K2341">
        <f>J2341*Weighting!$W$13</f>
        <v>0</v>
      </c>
      <c r="M2341" s="14"/>
    </row>
    <row r="2342" spans="1:13" x14ac:dyDescent="0.25">
      <c r="A2342" s="32" t="str">
        <f>IF(Weighting!$P$14&gt;0,B2342,"")</f>
        <v/>
      </c>
      <c r="B2342" t="e">
        <f>Weighting!$C$14</f>
        <v>#DIV/0!</v>
      </c>
      <c r="C2342" t="e">
        <f>Weighting!$F$14</f>
        <v>#NUM!</v>
      </c>
      <c r="D2342" t="e">
        <f>IF(C2342=1,'Data Transformation'!$G$3+0.5*'Data Transformation'!$W$25,IF(C2343=1,D2343-'Data Transformation'!$W$25,FALSE))</f>
        <v>#NUM!</v>
      </c>
      <c r="E2342">
        <f t="array" ref="E2342">IF(ISLOGICAL(D2342),"",FREQUENCY(IF('Data Transformation'!$B$425:$B$8425='Bin Analysis'!$B2331,'Data Transformation'!$G$425:$G$8425),D2342))</f>
        <v>2001</v>
      </c>
      <c r="F2342">
        <f t="shared" si="291"/>
        <v>0</v>
      </c>
      <c r="G2342">
        <f>Weighting!$H$14</f>
        <v>0</v>
      </c>
      <c r="H2342">
        <f t="array" ref="H2342">FREQUENCY(IF('Data Transformation'!$B$4:$B$8425=B2331,'Data Transformation'!$G$4:$G$8425),'Bin Analysis'!$B2342)</f>
        <v>2073</v>
      </c>
      <c r="I2342">
        <f t="shared" si="292"/>
        <v>0</v>
      </c>
      <c r="J2342">
        <f t="shared" si="293"/>
        <v>0</v>
      </c>
      <c r="K2342">
        <f>J2342*Weighting!$W$14</f>
        <v>0</v>
      </c>
      <c r="M2342" s="14"/>
    </row>
    <row r="2343" spans="1:13" x14ac:dyDescent="0.25">
      <c r="A2343" s="32" t="str">
        <f>IF(Weighting!$P$15&gt;0,B2343,"")</f>
        <v/>
      </c>
      <c r="B2343" t="e">
        <f>Weighting!$C$15</f>
        <v>#DIV/0!</v>
      </c>
      <c r="C2343" t="e">
        <f>Weighting!$F$15</f>
        <v>#NUM!</v>
      </c>
      <c r="D2343" t="e">
        <f>IF(C2343=1,'Data Transformation'!$G$3+0.5*'Data Transformation'!$W$25,IF(C2344=1,D2344-'Data Transformation'!$W$25,FALSE))</f>
        <v>#NUM!</v>
      </c>
      <c r="E2343">
        <f t="array" ref="E2343">IF(ISLOGICAL(D2343),"",FREQUENCY(IF('Data Transformation'!$B$425:$B$8425='Bin Analysis'!$B2331,'Data Transformation'!$G$425:$G$8425),D2343))</f>
        <v>2001</v>
      </c>
      <c r="F2343">
        <f t="shared" si="291"/>
        <v>0</v>
      </c>
      <c r="G2343">
        <f>Weighting!$H$15</f>
        <v>0</v>
      </c>
      <c r="H2343">
        <f t="array" ref="H2343">FREQUENCY(IF('Data Transformation'!$B$4:$B$8425=B2331,'Data Transformation'!$G$4:$G$8425),'Bin Analysis'!$B2343)</f>
        <v>2073</v>
      </c>
      <c r="I2343">
        <f t="shared" si="292"/>
        <v>0</v>
      </c>
      <c r="J2343">
        <f t="shared" si="293"/>
        <v>0</v>
      </c>
      <c r="K2343">
        <f>J2343*Weighting!$W$15</f>
        <v>0</v>
      </c>
      <c r="M2343" s="14"/>
    </row>
    <row r="2344" spans="1:13" x14ac:dyDescent="0.25">
      <c r="A2344" s="32" t="str">
        <f>IF(Weighting!$P$16&gt;0,B2344,"")</f>
        <v/>
      </c>
      <c r="B2344" t="e">
        <f>Weighting!$C$16</f>
        <v>#DIV/0!</v>
      </c>
      <c r="C2344" t="e">
        <f>Weighting!$F$16</f>
        <v>#NUM!</v>
      </c>
      <c r="D2344" t="e">
        <f>IF(C2344=1,'Data Transformation'!$G$3+0.5*'Data Transformation'!$W$25,IF(C2345=1,D2345-'Data Transformation'!$W$25,FALSE))</f>
        <v>#NUM!</v>
      </c>
      <c r="E2344">
        <f t="array" ref="E2344">IF(ISLOGICAL(D2344),"",FREQUENCY(IF('Data Transformation'!$B$425:$B$8425='Bin Analysis'!$B2331,'Data Transformation'!$G$425:$G$8425),D2344))</f>
        <v>2001</v>
      </c>
      <c r="F2344">
        <f t="shared" si="291"/>
        <v>0</v>
      </c>
      <c r="G2344">
        <f>Weighting!$H$16</f>
        <v>0</v>
      </c>
      <c r="H2344">
        <f t="array" ref="H2344">FREQUENCY(IF('Data Transformation'!$B$4:$B$8425=B2331,'Data Transformation'!$G$4:$G$8425),'Bin Analysis'!$B2344)</f>
        <v>2073</v>
      </c>
      <c r="I2344">
        <f t="shared" si="292"/>
        <v>0</v>
      </c>
      <c r="J2344">
        <f t="shared" si="293"/>
        <v>0</v>
      </c>
      <c r="K2344">
        <f>J2344*Weighting!$W$16</f>
        <v>0</v>
      </c>
      <c r="M2344" s="14"/>
    </row>
    <row r="2345" spans="1:13" x14ac:dyDescent="0.25">
      <c r="A2345" s="32" t="str">
        <f>IF(Weighting!$P$17&gt;0,B2345,"")</f>
        <v/>
      </c>
      <c r="B2345" t="e">
        <f>Weighting!$C$17</f>
        <v>#DIV/0!</v>
      </c>
      <c r="C2345" t="e">
        <f>Weighting!$F$17</f>
        <v>#NUM!</v>
      </c>
      <c r="D2345" t="e">
        <f>IF(C2345=1,'Data Transformation'!$G$3+0.5*'Data Transformation'!$W$25,IF(C2346=1,D2346-'Data Transformation'!$W$25,FALSE))</f>
        <v>#NUM!</v>
      </c>
      <c r="E2345">
        <f t="array" ref="E2345">IF(ISLOGICAL(D2345),"",FREQUENCY(IF('Data Transformation'!$B$425:$B$8425='Bin Analysis'!$B2331,'Data Transformation'!$G$425:$G$8425),D2345))</f>
        <v>2001</v>
      </c>
      <c r="F2345">
        <f t="shared" si="291"/>
        <v>0</v>
      </c>
      <c r="G2345">
        <f>Weighting!$H$17</f>
        <v>0</v>
      </c>
      <c r="H2345">
        <f t="array" ref="H2345">FREQUENCY(IF('Data Transformation'!$B$4:$B$8425=B2331,'Data Transformation'!$G$4:$G$8425),'Bin Analysis'!$B2345)</f>
        <v>2073</v>
      </c>
      <c r="I2345">
        <f t="shared" si="292"/>
        <v>0</v>
      </c>
      <c r="J2345">
        <f t="shared" si="293"/>
        <v>0</v>
      </c>
      <c r="K2345">
        <f>J2345*Weighting!$W$17</f>
        <v>0</v>
      </c>
      <c r="M2345" s="14"/>
    </row>
    <row r="2346" spans="1:13" x14ac:dyDescent="0.25">
      <c r="A2346" s="32" t="str">
        <f>IF(Weighting!$P$18&gt;0,B2346,"")</f>
        <v/>
      </c>
      <c r="B2346" t="e">
        <f>Weighting!$C$18</f>
        <v>#DIV/0!</v>
      </c>
      <c r="C2346" t="e">
        <f>Weighting!$F$18</f>
        <v>#NUM!</v>
      </c>
      <c r="D2346" t="e">
        <f>IF(C2346=1,'Data Transformation'!$G$3+0.5*'Data Transformation'!$W$25,IF(C2347=1,D2347-'Data Transformation'!$W$25,FALSE))</f>
        <v>#NUM!</v>
      </c>
      <c r="E2346">
        <f t="array" ref="E2346">IF(ISLOGICAL(D2346),"",FREQUENCY(IF('Data Transformation'!$B$425:$B$8425='Bin Analysis'!$B2331,'Data Transformation'!$G$425:$G$8425),D2346))</f>
        <v>2001</v>
      </c>
      <c r="F2346">
        <f t="shared" si="291"/>
        <v>0</v>
      </c>
      <c r="G2346">
        <f>Weighting!$H$18</f>
        <v>0</v>
      </c>
      <c r="H2346">
        <f t="array" ref="H2346">FREQUENCY(IF('Data Transformation'!$B$4:$B$8425=B2331,'Data Transformation'!$G$4:$G$8425),'Bin Analysis'!$B2346)</f>
        <v>2073</v>
      </c>
      <c r="I2346">
        <f t="shared" si="292"/>
        <v>0</v>
      </c>
      <c r="J2346">
        <f t="shared" si="293"/>
        <v>0</v>
      </c>
      <c r="K2346">
        <f>J2346*Weighting!$W$18</f>
        <v>0</v>
      </c>
      <c r="M2346" s="14"/>
    </row>
    <row r="2347" spans="1:13" x14ac:dyDescent="0.25">
      <c r="A2347" s="32" t="str">
        <f>IF(Weighting!$P$19&gt;0,B2347,"")</f>
        <v/>
      </c>
      <c r="B2347" t="e">
        <f>Weighting!$C$19</f>
        <v>#DIV/0!</v>
      </c>
      <c r="C2347" t="e">
        <f>Weighting!$F$19</f>
        <v>#NUM!</v>
      </c>
      <c r="D2347" t="e">
        <f>IF(C2347=1,'Data Transformation'!$G$3+0.5*'Data Transformation'!$W$25,IF(C2348=1,D2348-'Data Transformation'!$W$25,FALSE))</f>
        <v>#NUM!</v>
      </c>
      <c r="E2347">
        <f t="array" ref="E2347">IF(ISLOGICAL(D2347),"",FREQUENCY(IF('Data Transformation'!$B$425:$B$8425='Bin Analysis'!$B2331,'Data Transformation'!$G$425:$G$8425),D2347))</f>
        <v>2001</v>
      </c>
      <c r="F2347">
        <f t="shared" si="291"/>
        <v>0</v>
      </c>
      <c r="G2347">
        <f>Weighting!$H$19</f>
        <v>0</v>
      </c>
      <c r="H2347">
        <f t="array" ref="H2347">FREQUENCY(IF('Data Transformation'!$B$4:$B$8425=B2331,'Data Transformation'!$G$4:$G$8425),'Bin Analysis'!$B2347)</f>
        <v>2073</v>
      </c>
      <c r="I2347">
        <f t="shared" si="292"/>
        <v>0</v>
      </c>
      <c r="J2347">
        <f t="shared" si="293"/>
        <v>0</v>
      </c>
      <c r="K2347">
        <f>J2347*Weighting!$W$19</f>
        <v>0</v>
      </c>
      <c r="M2347" s="14"/>
    </row>
    <row r="2348" spans="1:13" x14ac:dyDescent="0.25">
      <c r="A2348" s="32" t="str">
        <f>IF(Weighting!$P$20&gt;0,B2348,"")</f>
        <v/>
      </c>
      <c r="B2348" t="e">
        <f>Weighting!$C$20</f>
        <v>#DIV/0!</v>
      </c>
      <c r="C2348" t="e">
        <f>Weighting!$F$20</f>
        <v>#NUM!</v>
      </c>
      <c r="D2348" t="e">
        <f>IF(C2348=1,'Data Transformation'!$G$3+0.5*'Data Transformation'!$W$25,IF(C2349=1,D2349-'Data Transformation'!$W$25,FALSE))</f>
        <v>#NUM!</v>
      </c>
      <c r="E2348">
        <f t="array" ref="E2348">IF(ISLOGICAL(D2348),"",FREQUENCY(IF('Data Transformation'!$B$425:$B$8425='Bin Analysis'!$B2331,'Data Transformation'!$G$425:$G$8425),D2348))</f>
        <v>2001</v>
      </c>
      <c r="F2348">
        <f t="shared" si="291"/>
        <v>0</v>
      </c>
      <c r="G2348">
        <f>Weighting!$H$20</f>
        <v>0</v>
      </c>
      <c r="H2348">
        <f t="array" ref="H2348">FREQUENCY(IF('Data Transformation'!$B$4:$B$8425=B2331,'Data Transformation'!$G$4:$G$8425),'Bin Analysis'!$B2348)</f>
        <v>2073</v>
      </c>
      <c r="I2348">
        <f t="shared" si="292"/>
        <v>0</v>
      </c>
      <c r="J2348">
        <f t="shared" si="293"/>
        <v>0</v>
      </c>
      <c r="K2348">
        <f>J2348*Weighting!$W$20</f>
        <v>0</v>
      </c>
      <c r="M2348" s="14"/>
    </row>
    <row r="2349" spans="1:13" x14ac:dyDescent="0.25">
      <c r="A2349" s="32" t="str">
        <f>IF(Weighting!$P$21&gt;0,B2349,"")</f>
        <v/>
      </c>
      <c r="B2349" t="e">
        <f>Weighting!$C$21</f>
        <v>#DIV/0!</v>
      </c>
      <c r="C2349" t="e">
        <f>Weighting!$F$21</f>
        <v>#NUM!</v>
      </c>
      <c r="D2349" t="e">
        <f>IF(C2349=1,'Data Transformation'!$G$3+0.5*'Data Transformation'!$W$25,IF(C2350=1,D2350-'Data Transformation'!$W$25,FALSE))</f>
        <v>#NUM!</v>
      </c>
      <c r="E2349">
        <f t="array" ref="E2349">IF(ISLOGICAL(D2349),"",FREQUENCY(IF('Data Transformation'!$B$425:$B$8425='Bin Analysis'!$B2331,'Data Transformation'!$G$425:$G$8425),D2349))</f>
        <v>2001</v>
      </c>
      <c r="F2349">
        <f t="shared" si="291"/>
        <v>0</v>
      </c>
      <c r="G2349">
        <f>Weighting!$H$21</f>
        <v>0</v>
      </c>
      <c r="H2349">
        <f t="array" ref="H2349">FREQUENCY(IF('Data Transformation'!$B$4:$B$8425=B2331,'Data Transformation'!$G$4:$G$8425),'Bin Analysis'!$B2349)</f>
        <v>2073</v>
      </c>
      <c r="I2349">
        <f t="shared" si="292"/>
        <v>0</v>
      </c>
      <c r="J2349">
        <f t="shared" si="293"/>
        <v>0</v>
      </c>
      <c r="K2349">
        <f>J2349*Weighting!$W$21</f>
        <v>0</v>
      </c>
      <c r="M2349" s="14"/>
    </row>
    <row r="2350" spans="1:13" x14ac:dyDescent="0.25">
      <c r="A2350" s="32" t="str">
        <f>IF(Weighting!$P$22&gt;0,B2350,"")</f>
        <v/>
      </c>
      <c r="B2350" t="e">
        <f>Weighting!$C$22</f>
        <v>#DIV/0!</v>
      </c>
      <c r="C2350" t="e">
        <f>Weighting!$F$22</f>
        <v>#NUM!</v>
      </c>
      <c r="D2350" t="e">
        <f>IF(C2350=1,'Data Transformation'!$G$3+0.5*'Data Transformation'!$W$25,IF(C2351=1,D2351-'Data Transformation'!$W$25,FALSE))</f>
        <v>#NUM!</v>
      </c>
      <c r="E2350">
        <f t="array" ref="E2350">IF(ISLOGICAL(D2350),"",FREQUENCY(IF('Data Transformation'!$B$425:$B$8425='Bin Analysis'!$B2331,'Data Transformation'!$G$425:$G$8425),D2350))</f>
        <v>2001</v>
      </c>
      <c r="F2350">
        <f t="shared" si="291"/>
        <v>0</v>
      </c>
      <c r="G2350">
        <f>Weighting!$H$22</f>
        <v>0</v>
      </c>
      <c r="H2350">
        <f t="array" ref="H2350">FREQUENCY(IF('Data Transformation'!$B$4:$B$8425=B2331,'Data Transformation'!$G$4:$G$8425),'Bin Analysis'!$B2350)</f>
        <v>2073</v>
      </c>
      <c r="I2350">
        <f t="shared" si="292"/>
        <v>0</v>
      </c>
      <c r="J2350">
        <f t="shared" si="293"/>
        <v>0</v>
      </c>
      <c r="K2350">
        <f>J2350*Weighting!$W$22</f>
        <v>0</v>
      </c>
      <c r="M2350" s="14"/>
    </row>
    <row r="2351" spans="1:13" x14ac:dyDescent="0.25">
      <c r="A2351" s="32" t="str">
        <f>IF(Weighting!$P$23&gt;0,B2351,"")</f>
        <v/>
      </c>
      <c r="B2351" t="e">
        <f>Weighting!$C$23</f>
        <v>#DIV/0!</v>
      </c>
      <c r="C2351" t="e">
        <f>Weighting!$F$23</f>
        <v>#NUM!</v>
      </c>
      <c r="D2351" t="e">
        <f>IF(C2351=1,'Data Transformation'!$G$3+0.5*'Data Transformation'!$W$25,IF(C2352=1,D2352-'Data Transformation'!$W$25,FALSE))</f>
        <v>#NUM!</v>
      </c>
      <c r="E2351">
        <f t="array" ref="E2351">IF(ISLOGICAL(D2351),"",FREQUENCY(IF('Data Transformation'!$B$425:$B$8425='Bin Analysis'!$B2331,'Data Transformation'!$G$425:$G$8425),D2351))</f>
        <v>2001</v>
      </c>
      <c r="F2351">
        <f t="shared" si="291"/>
        <v>0</v>
      </c>
      <c r="G2351">
        <f>Weighting!$H$23</f>
        <v>0</v>
      </c>
      <c r="H2351">
        <f t="array" ref="H2351">FREQUENCY(IF('Data Transformation'!$B$4:$B$8425=B2331,'Data Transformation'!$G$4:$G$8425),'Bin Analysis'!$B2351)</f>
        <v>2073</v>
      </c>
      <c r="I2351">
        <f t="shared" si="292"/>
        <v>0</v>
      </c>
      <c r="J2351">
        <f t="shared" si="293"/>
        <v>0</v>
      </c>
      <c r="K2351">
        <f>J2351*Weighting!$W$23</f>
        <v>0</v>
      </c>
      <c r="M2351" s="14"/>
    </row>
    <row r="2352" spans="1:13" x14ac:dyDescent="0.25">
      <c r="A2352" s="32" t="str">
        <f>IF(Weighting!$P$24&gt;0,B2352,"")</f>
        <v/>
      </c>
      <c r="B2352" t="e">
        <f>Weighting!$C$24</f>
        <v>#DIV/0!</v>
      </c>
      <c r="C2352" t="e">
        <f>Weighting!$F$24</f>
        <v>#NUM!</v>
      </c>
      <c r="D2352" t="e">
        <f>IF(C2352=1,'Data Transformation'!$G$3+0.5*'Data Transformation'!$W$25,IF(C2353=1,D2353-'Data Transformation'!$W$25,FALSE))</f>
        <v>#NUM!</v>
      </c>
      <c r="E2352">
        <f t="array" ref="E2352">IF(ISLOGICAL(D2352),"",FREQUENCY(IF('Data Transformation'!$B$425:$B$8425='Bin Analysis'!$B2331,'Data Transformation'!$G$425:$G$8425),D2352))</f>
        <v>2001</v>
      </c>
      <c r="F2352">
        <f t="shared" si="291"/>
        <v>0</v>
      </c>
      <c r="G2352">
        <f>Weighting!$H$24</f>
        <v>0</v>
      </c>
      <c r="H2352">
        <f t="array" ref="H2352">FREQUENCY(IF('Data Transformation'!$B$4:$B$8425=B2331,'Data Transformation'!$G$4:$G$8425),'Bin Analysis'!$B2352)</f>
        <v>2073</v>
      </c>
      <c r="I2352">
        <f t="shared" si="292"/>
        <v>0</v>
      </c>
      <c r="J2352">
        <f t="shared" si="293"/>
        <v>0</v>
      </c>
      <c r="K2352">
        <f>J2352*Weighting!$W$24</f>
        <v>0</v>
      </c>
      <c r="M2352" s="14"/>
    </row>
    <row r="2353" spans="1:25" x14ac:dyDescent="0.25">
      <c r="A2353" s="32" t="str">
        <f>IF(Weighting!$P$25&gt;0,B2353,"")</f>
        <v/>
      </c>
      <c r="B2353" t="e">
        <f>Weighting!$C$25</f>
        <v>#DIV/0!</v>
      </c>
      <c r="C2353" t="e">
        <f>Weighting!$F$25</f>
        <v>#NUM!</v>
      </c>
      <c r="D2353" t="e">
        <f>IF(C2353=1,'Data Transformation'!$G$3+0.5*'Data Transformation'!$W$25,IF(C2354=1,D2354-'Data Transformation'!$W$25,FALSE))</f>
        <v>#NUM!</v>
      </c>
      <c r="E2353">
        <f t="array" ref="E2353">IF(ISLOGICAL(D2353),"",FREQUENCY(IF('Data Transformation'!$B$425:$B$8425='Bin Analysis'!$B2331,'Data Transformation'!$G$425:$G$8425),D2353))</f>
        <v>2001</v>
      </c>
      <c r="F2353">
        <f t="shared" si="291"/>
        <v>0</v>
      </c>
      <c r="G2353">
        <f>Weighting!$H$25</f>
        <v>0</v>
      </c>
      <c r="H2353">
        <f t="array" ref="H2353">FREQUENCY(IF('Data Transformation'!$B$4:$B$8425=B2331,'Data Transformation'!$G$4:$G$8425),'Bin Analysis'!$B2353)</f>
        <v>2073</v>
      </c>
      <c r="I2353">
        <f t="shared" si="292"/>
        <v>0</v>
      </c>
      <c r="J2353">
        <f t="shared" si="293"/>
        <v>0</v>
      </c>
      <c r="K2353">
        <f>J2353*Weighting!$W$25</f>
        <v>0</v>
      </c>
      <c r="M2353" s="14"/>
    </row>
    <row r="2354" spans="1:25" x14ac:dyDescent="0.25">
      <c r="O2354"/>
      <c r="P2354"/>
      <c r="Q2354"/>
      <c r="R2354"/>
    </row>
    <row r="2355" spans="1:25" ht="23.25" x14ac:dyDescent="0.35">
      <c r="A2355" s="21" t="s">
        <v>0</v>
      </c>
      <c r="B2355" s="21" t="str">
        <f>IFERROR(VLOOKUP(C2355,'Data Transformation'!$L$6:$M$426,2,FALSE),"")</f>
        <v/>
      </c>
      <c r="C2355" s="21">
        <f>C2331+1</f>
        <v>98</v>
      </c>
      <c r="D2355" s="21"/>
      <c r="E2355" s="21"/>
      <c r="F2355" s="21"/>
      <c r="G2355" s="21"/>
      <c r="H2355" s="22"/>
      <c r="I2355" s="22"/>
      <c r="J2355" s="22"/>
      <c r="K2355" s="21"/>
      <c r="L2355" s="21" t="str">
        <f>B2355</f>
        <v/>
      </c>
      <c r="M2355" s="23" t="e">
        <f>INDEX('Data Transformation'!$O$4:$O$424,MATCH($B2355,'Data Transformation'!$M$4:$M$424,0),MATCH($M$2,'Data Transformation'!$O$3,0))</f>
        <v>#N/A</v>
      </c>
      <c r="N2355" s="27" t="e">
        <f>IF('Input and Summary Results'!$J$16="minimum",'Bin Analysis'!X2356/(M2355-1),'Bin Analysis'!Y2355/('Bin Analysis'!M2355-1))</f>
        <v>#N/A</v>
      </c>
      <c r="O2355" s="27" t="e">
        <f>IF(M2355=FALSE,NA(),(VLOOKUP(1,C2358:K2377,4,FALSE))/(M2355-1))</f>
        <v>#N/A</v>
      </c>
      <c r="P2355" s="27" t="e">
        <f>IF(M2355=FALSE,NA(),SUM(J2358:J2377)/Weighting!$S$5)</f>
        <v>#N/A</v>
      </c>
      <c r="Q2355" s="27" t="e">
        <f>IF(M2355=FALSE,NA(),SUM(K2358:K2377)/Weighting!$S$6)</f>
        <v>#N/A</v>
      </c>
      <c r="R2355" s="27" t="e">
        <f>IF(M2355=FALSE,NA(),(VLOOKUP(1,G2358:K2377,3,FALSE))/(M2355-1))</f>
        <v>#N/A</v>
      </c>
      <c r="S2355" s="22" t="e">
        <f>IF(M2355=FALSE,NA(),IF(SUM(J2358:J2377)=2,"yes","no"))</f>
        <v>#N/A</v>
      </c>
      <c r="X2355" s="2" cm="2">
        <f t="array" ref="X2355:X2356">FREQUENCY(IF('Data Transformation'!$B$425:$B$6424='Bin Analysis'!L2355,'Data Transformation'!$G$425:$G$6424),'Data Transformation'!$U$11)</f>
        <v>0</v>
      </c>
      <c r="Y2355" s="2" cm="2">
        <f t="array" ref="Y2355:Y2356">FREQUENCY(IF('Data Transformation'!$B$425:$B$6424='Bin Analysis'!L2355,'Data Transformation'!$G$425:$G$6424),'Data Transformation'!$U$12)</f>
        <v>0</v>
      </c>
    </row>
    <row r="2356" spans="1:25" x14ac:dyDescent="0.25">
      <c r="A2356" s="14" t="s">
        <v>67</v>
      </c>
      <c r="B2356" t="s">
        <v>47</v>
      </c>
      <c r="C2356" t="s">
        <v>5</v>
      </c>
      <c r="D2356" t="s">
        <v>98</v>
      </c>
      <c r="E2356" t="s">
        <v>99</v>
      </c>
      <c r="F2356" t="s">
        <v>100</v>
      </c>
      <c r="G2356" t="s">
        <v>69</v>
      </c>
      <c r="H2356" t="s">
        <v>31</v>
      </c>
      <c r="I2356" t="s">
        <v>32</v>
      </c>
      <c r="J2356" t="s">
        <v>46</v>
      </c>
      <c r="K2356" s="14" t="s">
        <v>45</v>
      </c>
      <c r="M2356" s="14"/>
      <c r="X2356" s="2">
        <v>0</v>
      </c>
      <c r="Y2356" s="2">
        <v>0</v>
      </c>
    </row>
    <row r="2357" spans="1:25" x14ac:dyDescent="0.25">
      <c r="A2357" s="32"/>
      <c r="D2357" t="e">
        <f>IF(C2357=1,'Data Transformation'!$G$3+0.5*'Data Transformation'!$W$25,IF(C2358=1,D2358-'Data Transformation'!$W$25,FALSE))</f>
        <v>#NUM!</v>
      </c>
      <c r="E2357">
        <f t="array" ref="E2357">IF(ISLOGICAL(D2357),"",FREQUENCY(IF('Data Transformation'!$B$425:$B$8425='Bin Analysis'!$B2355,'Data Transformation'!$G$425:$G$8425),D2357))</f>
        <v>2001</v>
      </c>
      <c r="F2357" t="e">
        <f>IF(ISLOGICAL(D2357),"",E2357-E2356)</f>
        <v>#VALUE!</v>
      </c>
      <c r="M2357" s="14"/>
    </row>
    <row r="2358" spans="1:25" x14ac:dyDescent="0.25">
      <c r="A2358" s="32" t="e">
        <f>IF(Weighting!$P$6&gt;0,B2358,"")</f>
        <v>#NUM!</v>
      </c>
      <c r="B2358" t="e">
        <f>Weighting!$C$6</f>
        <v>#DIV/0!</v>
      </c>
      <c r="C2358" t="e">
        <f>Weighting!$F$6</f>
        <v>#NUM!</v>
      </c>
      <c r="D2358" t="e">
        <f>IF(C2358=1,'Data Transformation'!$G$3+0.5*'Data Transformation'!$W$25,IF(C2359=1,D2359-'Data Transformation'!$W$25,FALSE))</f>
        <v>#NUM!</v>
      </c>
      <c r="E2358">
        <f t="array" ref="E2358">IF(ISLOGICAL(D2358),"",FREQUENCY(IF('Data Transformation'!$B$425:$B$8425='Bin Analysis'!$B2355,'Data Transformation'!$G$425:$G$8425),D2358))</f>
        <v>2001</v>
      </c>
      <c r="F2358">
        <f>IF(ISLOGICAL(D2358),"",E2358-E2357)</f>
        <v>0</v>
      </c>
      <c r="G2358">
        <f>Weighting!$H$6</f>
        <v>1</v>
      </c>
      <c r="H2358">
        <f t="array" ref="H2358">FREQUENCY(IF('Data Transformation'!$B$4:$B$8425=B2355,'Data Transformation'!$G$4:$G$8425),'Bin Analysis'!$B2358)</f>
        <v>2073</v>
      </c>
      <c r="I2358">
        <f>H2358-H2357</f>
        <v>2073</v>
      </c>
      <c r="J2358">
        <f>IF(I2358=0,0,1)</f>
        <v>1</v>
      </c>
      <c r="K2358" t="e">
        <f>J2358*Weighting!$W$6</f>
        <v>#NUM!</v>
      </c>
      <c r="M2358" s="14"/>
    </row>
    <row r="2359" spans="1:25" x14ac:dyDescent="0.25">
      <c r="A2359" s="32" t="str">
        <f>IF(Weighting!$P$7&gt;0,B2359,"")</f>
        <v/>
      </c>
      <c r="B2359" t="e">
        <f>Weighting!$C$7</f>
        <v>#DIV/0!</v>
      </c>
      <c r="C2359" t="e">
        <f>Weighting!$F$7</f>
        <v>#NUM!</v>
      </c>
      <c r="D2359" t="e">
        <f>IF(C2359=1,'Data Transformation'!$G$3+0.5*'Data Transformation'!$W$25,IF(C2360=1,D2360-'Data Transformation'!$W$25,FALSE))</f>
        <v>#NUM!</v>
      </c>
      <c r="E2359">
        <f t="array" ref="E2359">IF(ISLOGICAL(D2359),"",FREQUENCY(IF('Data Transformation'!$B$425:$B$8425='Bin Analysis'!$B2355,'Data Transformation'!$G$425:$G$8425),D2359))</f>
        <v>2001</v>
      </c>
      <c r="F2359">
        <f t="shared" ref="F2359:F2377" si="294">IF(ISLOGICAL(D2359),"",E2359-E2358)</f>
        <v>0</v>
      </c>
      <c r="G2359">
        <f>Weighting!$H$7</f>
        <v>0</v>
      </c>
      <c r="H2359">
        <f t="array" ref="H2359">FREQUENCY(IF('Data Transformation'!$B$4:$B$8425=B2355,'Data Transformation'!$G$4:$G$8425),'Bin Analysis'!$B2359)</f>
        <v>2073</v>
      </c>
      <c r="I2359">
        <f t="shared" ref="I2359:I2377" si="295">H2359-H2358</f>
        <v>0</v>
      </c>
      <c r="J2359">
        <f>IF(I2359=0,0,1)</f>
        <v>0</v>
      </c>
      <c r="K2359">
        <f>J2359*Weighting!$W$7</f>
        <v>0</v>
      </c>
      <c r="M2359" s="14"/>
    </row>
    <row r="2360" spans="1:25" x14ac:dyDescent="0.25">
      <c r="A2360" s="32" t="str">
        <f>IF(Weighting!$P$8&gt;0,B2360,"")</f>
        <v/>
      </c>
      <c r="B2360" t="e">
        <f>Weighting!$C$8</f>
        <v>#DIV/0!</v>
      </c>
      <c r="C2360" t="e">
        <f>Weighting!$F$8</f>
        <v>#NUM!</v>
      </c>
      <c r="D2360" t="e">
        <f>IF(C2360=1,'Data Transformation'!$G$3+0.5*'Data Transformation'!$W$25,IF(C2361=1,D2361-'Data Transformation'!$W$25,FALSE))</f>
        <v>#NUM!</v>
      </c>
      <c r="E2360">
        <f t="array" ref="E2360">IF(ISLOGICAL(D2360),"",FREQUENCY(IF('Data Transformation'!$B$425:$B$8425='Bin Analysis'!$B2355,'Data Transformation'!$G$425:$G$8425),D2360))</f>
        <v>2001</v>
      </c>
      <c r="F2360">
        <f t="shared" si="294"/>
        <v>0</v>
      </c>
      <c r="G2360">
        <f>Weighting!$H$8</f>
        <v>0</v>
      </c>
      <c r="H2360">
        <f t="array" ref="H2360">FREQUENCY(IF('Data Transformation'!$B$4:$B$8425=B2355,'Data Transformation'!$G$4:$G$8425),'Bin Analysis'!$B2360)</f>
        <v>2073</v>
      </c>
      <c r="I2360">
        <f t="shared" si="295"/>
        <v>0</v>
      </c>
      <c r="J2360">
        <f t="shared" ref="J2360:J2377" si="296">IF(I2360=0,0,1)</f>
        <v>0</v>
      </c>
      <c r="K2360">
        <f>J2360*Weighting!$W$8</f>
        <v>0</v>
      </c>
      <c r="M2360" s="14"/>
    </row>
    <row r="2361" spans="1:25" x14ac:dyDescent="0.25">
      <c r="A2361" s="32" t="str">
        <f>IF(Weighting!$P$9&gt;0,B2361,"")</f>
        <v/>
      </c>
      <c r="B2361" s="50" t="e">
        <f>Weighting!$C$9</f>
        <v>#DIV/0!</v>
      </c>
      <c r="C2361" t="e">
        <f>Weighting!$F$9</f>
        <v>#NUM!</v>
      </c>
      <c r="D2361" t="e">
        <f>IF(C2361=1,'Data Transformation'!$G$3+0.5*'Data Transformation'!$W$25,IF(C2362=1,D2362-'Data Transformation'!$W$25,FALSE))</f>
        <v>#NUM!</v>
      </c>
      <c r="E2361">
        <f t="array" ref="E2361">IF(ISLOGICAL(D2361),"",FREQUENCY(IF('Data Transformation'!$B$425:$B$8425='Bin Analysis'!$B2355,'Data Transformation'!$G$425:$G$8425),D2361))</f>
        <v>2001</v>
      </c>
      <c r="F2361">
        <f t="shared" si="294"/>
        <v>0</v>
      </c>
      <c r="G2361">
        <f>Weighting!$H$9</f>
        <v>0</v>
      </c>
      <c r="H2361">
        <f t="array" ref="H2361">FREQUENCY(IF('Data Transformation'!$B$4:$B$8425=B2355,'Data Transformation'!$G$4:$G$8425),'Bin Analysis'!$B2361)</f>
        <v>2073</v>
      </c>
      <c r="I2361">
        <f t="shared" si="295"/>
        <v>0</v>
      </c>
      <c r="J2361">
        <f t="shared" si="296"/>
        <v>0</v>
      </c>
      <c r="K2361">
        <f>J2361*Weighting!$W$9</f>
        <v>0</v>
      </c>
      <c r="M2361" s="14"/>
    </row>
    <row r="2362" spans="1:25" x14ac:dyDescent="0.25">
      <c r="A2362" s="32" t="str">
        <f>IF(Weighting!$P$10&gt;0,B2362,"")</f>
        <v/>
      </c>
      <c r="B2362" t="e">
        <f>Weighting!$C$10</f>
        <v>#DIV/0!</v>
      </c>
      <c r="C2362" t="e">
        <f>Weighting!$F$10</f>
        <v>#NUM!</v>
      </c>
      <c r="D2362" t="e">
        <f>IF(C2362=1,'Data Transformation'!$G$3+0.5*'Data Transformation'!$W$25,IF(C2363=1,D2363-'Data Transformation'!$W$25,FALSE))</f>
        <v>#NUM!</v>
      </c>
      <c r="E2362">
        <f t="array" ref="E2362">IF(ISLOGICAL(D2362),"",FREQUENCY(IF('Data Transformation'!$B$425:$B$8425='Bin Analysis'!$B2355,'Data Transformation'!$G$425:$G$8425),D2362))</f>
        <v>2001</v>
      </c>
      <c r="F2362">
        <f t="shared" si="294"/>
        <v>0</v>
      </c>
      <c r="G2362">
        <f>Weighting!$H$10</f>
        <v>0</v>
      </c>
      <c r="H2362">
        <f t="array" ref="H2362">FREQUENCY(IF('Data Transformation'!$B$4:$B$8425=B2355,'Data Transformation'!$G$4:$G$8425),'Bin Analysis'!$B2362)</f>
        <v>2073</v>
      </c>
      <c r="I2362">
        <f t="shared" si="295"/>
        <v>0</v>
      </c>
      <c r="J2362">
        <f t="shared" si="296"/>
        <v>0</v>
      </c>
      <c r="K2362">
        <f>J2362*Weighting!$W$10</f>
        <v>0</v>
      </c>
      <c r="M2362" s="14"/>
    </row>
    <row r="2363" spans="1:25" x14ac:dyDescent="0.25">
      <c r="A2363" s="32" t="str">
        <f>IF(Weighting!$P$11&gt;0,B2363,"")</f>
        <v/>
      </c>
      <c r="B2363" t="e">
        <f>Weighting!$C$11</f>
        <v>#DIV/0!</v>
      </c>
      <c r="C2363" t="e">
        <f>Weighting!$F$11</f>
        <v>#NUM!</v>
      </c>
      <c r="D2363" t="e">
        <f>IF(C2363=1,'Data Transformation'!$G$3+0.5*'Data Transformation'!$W$25,IF(C2364=1,D2364-'Data Transformation'!$W$25,FALSE))</f>
        <v>#NUM!</v>
      </c>
      <c r="E2363">
        <f t="array" ref="E2363">IF(ISLOGICAL(D2363),"",FREQUENCY(IF('Data Transformation'!$B$425:$B$8425='Bin Analysis'!$B2355,'Data Transformation'!$G$425:$G$8425),D2363))</f>
        <v>2001</v>
      </c>
      <c r="F2363">
        <f t="shared" si="294"/>
        <v>0</v>
      </c>
      <c r="G2363">
        <f>Weighting!$H$11</f>
        <v>0</v>
      </c>
      <c r="H2363">
        <f t="array" ref="H2363">FREQUENCY(IF('Data Transformation'!$B$4:$B$8425=B2355,'Data Transformation'!$G$4:$G$8425),'Bin Analysis'!$B2363)</f>
        <v>2073</v>
      </c>
      <c r="I2363">
        <f t="shared" si="295"/>
        <v>0</v>
      </c>
      <c r="J2363">
        <f t="shared" si="296"/>
        <v>0</v>
      </c>
      <c r="K2363">
        <f>J2363*Weighting!$W$11</f>
        <v>0</v>
      </c>
      <c r="M2363" s="14"/>
    </row>
    <row r="2364" spans="1:25" x14ac:dyDescent="0.25">
      <c r="A2364" s="32" t="str">
        <f>IF(Weighting!$P$12&gt;0,B2364,"")</f>
        <v/>
      </c>
      <c r="B2364" t="e">
        <f>Weighting!$C$12</f>
        <v>#DIV/0!</v>
      </c>
      <c r="C2364" t="e">
        <f>Weighting!$F$12</f>
        <v>#NUM!</v>
      </c>
      <c r="D2364" t="e">
        <f>IF(C2364=1,'Data Transformation'!$G$3+0.5*'Data Transformation'!$W$25,IF(C2365=1,D2365-'Data Transformation'!$W$25,FALSE))</f>
        <v>#NUM!</v>
      </c>
      <c r="E2364">
        <f t="array" ref="E2364">IF(ISLOGICAL(D2364),"",FREQUENCY(IF('Data Transformation'!$B$425:$B$8425='Bin Analysis'!$B2355,'Data Transformation'!$G$425:$G$8425),D2364))</f>
        <v>2001</v>
      </c>
      <c r="F2364">
        <f t="shared" si="294"/>
        <v>0</v>
      </c>
      <c r="G2364">
        <f>Weighting!$H$12</f>
        <v>0</v>
      </c>
      <c r="H2364">
        <f t="array" ref="H2364">FREQUENCY(IF('Data Transformation'!$B$4:$B$8425=B2355,'Data Transformation'!$G$4:$G$8425),'Bin Analysis'!$B2364)</f>
        <v>2073</v>
      </c>
      <c r="I2364">
        <f t="shared" si="295"/>
        <v>0</v>
      </c>
      <c r="J2364">
        <f t="shared" si="296"/>
        <v>0</v>
      </c>
      <c r="K2364">
        <f>J2364*Weighting!$W$12</f>
        <v>0</v>
      </c>
      <c r="M2364" s="14"/>
    </row>
    <row r="2365" spans="1:25" x14ac:dyDescent="0.25">
      <c r="A2365" s="32" t="str">
        <f>IF(Weighting!$P$13&gt;0,B2365,"")</f>
        <v/>
      </c>
      <c r="B2365" t="e">
        <f>Weighting!$C$13</f>
        <v>#DIV/0!</v>
      </c>
      <c r="C2365" t="e">
        <f>Weighting!$F$13</f>
        <v>#NUM!</v>
      </c>
      <c r="D2365" t="e">
        <f>IF(C2365=1,'Data Transformation'!$G$3+0.5*'Data Transformation'!$W$25,IF(C2366=1,D2366-'Data Transformation'!$W$25,FALSE))</f>
        <v>#NUM!</v>
      </c>
      <c r="E2365">
        <f t="array" ref="E2365">IF(ISLOGICAL(D2365),"",FREQUENCY(IF('Data Transformation'!$B$425:$B$8425='Bin Analysis'!$B2355,'Data Transformation'!$G$425:$G$8425),D2365))</f>
        <v>2001</v>
      </c>
      <c r="F2365">
        <f t="shared" si="294"/>
        <v>0</v>
      </c>
      <c r="G2365">
        <f>Weighting!$H$13</f>
        <v>0</v>
      </c>
      <c r="H2365">
        <f t="array" ref="H2365">FREQUENCY(IF('Data Transformation'!$B$4:$B$8425=B2355,'Data Transformation'!$G$4:$G$8425),'Bin Analysis'!$B2365)</f>
        <v>2073</v>
      </c>
      <c r="I2365">
        <f t="shared" si="295"/>
        <v>0</v>
      </c>
      <c r="J2365">
        <f t="shared" si="296"/>
        <v>0</v>
      </c>
      <c r="K2365">
        <f>J2365*Weighting!$W$13</f>
        <v>0</v>
      </c>
      <c r="M2365" s="14"/>
    </row>
    <row r="2366" spans="1:25" x14ac:dyDescent="0.25">
      <c r="A2366" s="32" t="str">
        <f>IF(Weighting!$P$14&gt;0,B2366,"")</f>
        <v/>
      </c>
      <c r="B2366" t="e">
        <f>Weighting!$C$14</f>
        <v>#DIV/0!</v>
      </c>
      <c r="C2366" t="e">
        <f>Weighting!$F$14</f>
        <v>#NUM!</v>
      </c>
      <c r="D2366" t="e">
        <f>IF(C2366=1,'Data Transformation'!$G$3+0.5*'Data Transformation'!$W$25,IF(C2367=1,D2367-'Data Transformation'!$W$25,FALSE))</f>
        <v>#NUM!</v>
      </c>
      <c r="E2366">
        <f t="array" ref="E2366">IF(ISLOGICAL(D2366),"",FREQUENCY(IF('Data Transformation'!$B$425:$B$8425='Bin Analysis'!$B2355,'Data Transformation'!$G$425:$G$8425),D2366))</f>
        <v>2001</v>
      </c>
      <c r="F2366">
        <f t="shared" si="294"/>
        <v>0</v>
      </c>
      <c r="G2366">
        <f>Weighting!$H$14</f>
        <v>0</v>
      </c>
      <c r="H2366">
        <f t="array" ref="H2366">FREQUENCY(IF('Data Transformation'!$B$4:$B$8425=B2355,'Data Transformation'!$G$4:$G$8425),'Bin Analysis'!$B2366)</f>
        <v>2073</v>
      </c>
      <c r="I2366">
        <f t="shared" si="295"/>
        <v>0</v>
      </c>
      <c r="J2366">
        <f t="shared" si="296"/>
        <v>0</v>
      </c>
      <c r="K2366">
        <f>J2366*Weighting!$W$14</f>
        <v>0</v>
      </c>
      <c r="M2366" s="14"/>
    </row>
    <row r="2367" spans="1:25" x14ac:dyDescent="0.25">
      <c r="A2367" s="32" t="str">
        <f>IF(Weighting!$P$15&gt;0,B2367,"")</f>
        <v/>
      </c>
      <c r="B2367" t="e">
        <f>Weighting!$C$15</f>
        <v>#DIV/0!</v>
      </c>
      <c r="C2367" t="e">
        <f>Weighting!$F$15</f>
        <v>#NUM!</v>
      </c>
      <c r="D2367" t="e">
        <f>IF(C2367=1,'Data Transformation'!$G$3+0.5*'Data Transformation'!$W$25,IF(C2368=1,D2368-'Data Transformation'!$W$25,FALSE))</f>
        <v>#NUM!</v>
      </c>
      <c r="E2367">
        <f t="array" ref="E2367">IF(ISLOGICAL(D2367),"",FREQUENCY(IF('Data Transformation'!$B$425:$B$8425='Bin Analysis'!$B2355,'Data Transformation'!$G$425:$G$8425),D2367))</f>
        <v>2001</v>
      </c>
      <c r="F2367">
        <f t="shared" si="294"/>
        <v>0</v>
      </c>
      <c r="G2367">
        <f>Weighting!$H$15</f>
        <v>0</v>
      </c>
      <c r="H2367">
        <f t="array" ref="H2367">FREQUENCY(IF('Data Transformation'!$B$4:$B$8425=B2355,'Data Transformation'!$G$4:$G$8425),'Bin Analysis'!$B2367)</f>
        <v>2073</v>
      </c>
      <c r="I2367">
        <f t="shared" si="295"/>
        <v>0</v>
      </c>
      <c r="J2367">
        <f t="shared" si="296"/>
        <v>0</v>
      </c>
      <c r="K2367">
        <f>J2367*Weighting!$W$15</f>
        <v>0</v>
      </c>
      <c r="M2367" s="14"/>
    </row>
    <row r="2368" spans="1:25" x14ac:dyDescent="0.25">
      <c r="A2368" s="32" t="str">
        <f>IF(Weighting!$P$16&gt;0,B2368,"")</f>
        <v/>
      </c>
      <c r="B2368" t="e">
        <f>Weighting!$C$16</f>
        <v>#DIV/0!</v>
      </c>
      <c r="C2368" t="e">
        <f>Weighting!$F$16</f>
        <v>#NUM!</v>
      </c>
      <c r="D2368" t="e">
        <f>IF(C2368=1,'Data Transformation'!$G$3+0.5*'Data Transformation'!$W$25,IF(C2369=1,D2369-'Data Transformation'!$W$25,FALSE))</f>
        <v>#NUM!</v>
      </c>
      <c r="E2368">
        <f t="array" ref="E2368">IF(ISLOGICAL(D2368),"",FREQUENCY(IF('Data Transformation'!$B$425:$B$8425='Bin Analysis'!$B2355,'Data Transformation'!$G$425:$G$8425),D2368))</f>
        <v>2001</v>
      </c>
      <c r="F2368">
        <f t="shared" si="294"/>
        <v>0</v>
      </c>
      <c r="G2368">
        <f>Weighting!$H$16</f>
        <v>0</v>
      </c>
      <c r="H2368">
        <f t="array" ref="H2368">FREQUENCY(IF('Data Transformation'!$B$4:$B$8425=B2355,'Data Transformation'!$G$4:$G$8425),'Bin Analysis'!$B2368)</f>
        <v>2073</v>
      </c>
      <c r="I2368">
        <f t="shared" si="295"/>
        <v>0</v>
      </c>
      <c r="J2368">
        <f t="shared" si="296"/>
        <v>0</v>
      </c>
      <c r="K2368">
        <f>J2368*Weighting!$W$16</f>
        <v>0</v>
      </c>
      <c r="M2368" s="14"/>
    </row>
    <row r="2369" spans="1:25" x14ac:dyDescent="0.25">
      <c r="A2369" s="32" t="str">
        <f>IF(Weighting!$P$17&gt;0,B2369,"")</f>
        <v/>
      </c>
      <c r="B2369" t="e">
        <f>Weighting!$C$17</f>
        <v>#DIV/0!</v>
      </c>
      <c r="C2369" t="e">
        <f>Weighting!$F$17</f>
        <v>#NUM!</v>
      </c>
      <c r="D2369" t="e">
        <f>IF(C2369=1,'Data Transformation'!$G$3+0.5*'Data Transformation'!$W$25,IF(C2370=1,D2370-'Data Transformation'!$W$25,FALSE))</f>
        <v>#NUM!</v>
      </c>
      <c r="E2369">
        <f t="array" ref="E2369">IF(ISLOGICAL(D2369),"",FREQUENCY(IF('Data Transformation'!$B$425:$B$8425='Bin Analysis'!$B2355,'Data Transformation'!$G$425:$G$8425),D2369))</f>
        <v>2001</v>
      </c>
      <c r="F2369">
        <f t="shared" si="294"/>
        <v>0</v>
      </c>
      <c r="G2369">
        <f>Weighting!$H$17</f>
        <v>0</v>
      </c>
      <c r="H2369">
        <f t="array" ref="H2369">FREQUENCY(IF('Data Transformation'!$B$4:$B$8425=B2355,'Data Transformation'!$G$4:$G$8425),'Bin Analysis'!$B2369)</f>
        <v>2073</v>
      </c>
      <c r="I2369">
        <f t="shared" si="295"/>
        <v>0</v>
      </c>
      <c r="J2369">
        <f t="shared" si="296"/>
        <v>0</v>
      </c>
      <c r="K2369">
        <f>J2369*Weighting!$W$17</f>
        <v>0</v>
      </c>
      <c r="M2369" s="14"/>
    </row>
    <row r="2370" spans="1:25" x14ac:dyDescent="0.25">
      <c r="A2370" s="32" t="str">
        <f>IF(Weighting!$P$18&gt;0,B2370,"")</f>
        <v/>
      </c>
      <c r="B2370" t="e">
        <f>Weighting!$C$18</f>
        <v>#DIV/0!</v>
      </c>
      <c r="C2370" t="e">
        <f>Weighting!$F$18</f>
        <v>#NUM!</v>
      </c>
      <c r="D2370" t="e">
        <f>IF(C2370=1,'Data Transformation'!$G$3+0.5*'Data Transformation'!$W$25,IF(C2371=1,D2371-'Data Transformation'!$W$25,FALSE))</f>
        <v>#NUM!</v>
      </c>
      <c r="E2370">
        <f t="array" ref="E2370">IF(ISLOGICAL(D2370),"",FREQUENCY(IF('Data Transformation'!$B$425:$B$8425='Bin Analysis'!$B2355,'Data Transformation'!$G$425:$G$8425),D2370))</f>
        <v>2001</v>
      </c>
      <c r="F2370">
        <f t="shared" si="294"/>
        <v>0</v>
      </c>
      <c r="G2370">
        <f>Weighting!$H$18</f>
        <v>0</v>
      </c>
      <c r="H2370">
        <f t="array" ref="H2370">FREQUENCY(IF('Data Transformation'!$B$4:$B$8425=B2355,'Data Transformation'!$G$4:$G$8425),'Bin Analysis'!$B2370)</f>
        <v>2073</v>
      </c>
      <c r="I2370">
        <f t="shared" si="295"/>
        <v>0</v>
      </c>
      <c r="J2370">
        <f t="shared" si="296"/>
        <v>0</v>
      </c>
      <c r="K2370">
        <f>J2370*Weighting!$W$18</f>
        <v>0</v>
      </c>
      <c r="M2370" s="14"/>
    </row>
    <row r="2371" spans="1:25" x14ac:dyDescent="0.25">
      <c r="A2371" s="32" t="str">
        <f>IF(Weighting!$P$19&gt;0,B2371,"")</f>
        <v/>
      </c>
      <c r="B2371" t="e">
        <f>Weighting!$C$19</f>
        <v>#DIV/0!</v>
      </c>
      <c r="C2371" t="e">
        <f>Weighting!$F$19</f>
        <v>#NUM!</v>
      </c>
      <c r="D2371" t="e">
        <f>IF(C2371=1,'Data Transformation'!$G$3+0.5*'Data Transformation'!$W$25,IF(C2372=1,D2372-'Data Transformation'!$W$25,FALSE))</f>
        <v>#NUM!</v>
      </c>
      <c r="E2371">
        <f t="array" ref="E2371">IF(ISLOGICAL(D2371),"",FREQUENCY(IF('Data Transformation'!$B$425:$B$8425='Bin Analysis'!$B2355,'Data Transformation'!$G$425:$G$8425),D2371))</f>
        <v>2001</v>
      </c>
      <c r="F2371">
        <f t="shared" si="294"/>
        <v>0</v>
      </c>
      <c r="G2371">
        <f>Weighting!$H$19</f>
        <v>0</v>
      </c>
      <c r="H2371">
        <f t="array" ref="H2371">FREQUENCY(IF('Data Transformation'!$B$4:$B$8425=B2355,'Data Transformation'!$G$4:$G$8425),'Bin Analysis'!$B2371)</f>
        <v>2073</v>
      </c>
      <c r="I2371">
        <f t="shared" si="295"/>
        <v>0</v>
      </c>
      <c r="J2371">
        <f t="shared" si="296"/>
        <v>0</v>
      </c>
      <c r="K2371">
        <f>J2371*Weighting!$W$19</f>
        <v>0</v>
      </c>
      <c r="M2371" s="14"/>
    </row>
    <row r="2372" spans="1:25" x14ac:dyDescent="0.25">
      <c r="A2372" s="32" t="str">
        <f>IF(Weighting!$P$20&gt;0,B2372,"")</f>
        <v/>
      </c>
      <c r="B2372" t="e">
        <f>Weighting!$C$20</f>
        <v>#DIV/0!</v>
      </c>
      <c r="C2372" t="e">
        <f>Weighting!$F$20</f>
        <v>#NUM!</v>
      </c>
      <c r="D2372" t="e">
        <f>IF(C2372=1,'Data Transformation'!$G$3+0.5*'Data Transformation'!$W$25,IF(C2373=1,D2373-'Data Transformation'!$W$25,FALSE))</f>
        <v>#NUM!</v>
      </c>
      <c r="E2372">
        <f t="array" ref="E2372">IF(ISLOGICAL(D2372),"",FREQUENCY(IF('Data Transformation'!$B$425:$B$8425='Bin Analysis'!$B2355,'Data Transformation'!$G$425:$G$8425),D2372))</f>
        <v>2001</v>
      </c>
      <c r="F2372">
        <f t="shared" si="294"/>
        <v>0</v>
      </c>
      <c r="G2372">
        <f>Weighting!$H$20</f>
        <v>0</v>
      </c>
      <c r="H2372">
        <f t="array" ref="H2372">FREQUENCY(IF('Data Transformation'!$B$4:$B$8425=B2355,'Data Transformation'!$G$4:$G$8425),'Bin Analysis'!$B2372)</f>
        <v>2073</v>
      </c>
      <c r="I2372">
        <f t="shared" si="295"/>
        <v>0</v>
      </c>
      <c r="J2372">
        <f t="shared" si="296"/>
        <v>0</v>
      </c>
      <c r="K2372">
        <f>J2372*Weighting!$W$20</f>
        <v>0</v>
      </c>
      <c r="M2372" s="14"/>
    </row>
    <row r="2373" spans="1:25" x14ac:dyDescent="0.25">
      <c r="A2373" s="32" t="str">
        <f>IF(Weighting!$P$21&gt;0,B2373,"")</f>
        <v/>
      </c>
      <c r="B2373" t="e">
        <f>Weighting!$C$21</f>
        <v>#DIV/0!</v>
      </c>
      <c r="C2373" t="e">
        <f>Weighting!$F$21</f>
        <v>#NUM!</v>
      </c>
      <c r="D2373" t="e">
        <f>IF(C2373=1,'Data Transformation'!$G$3+0.5*'Data Transformation'!$W$25,IF(C2374=1,D2374-'Data Transformation'!$W$25,FALSE))</f>
        <v>#NUM!</v>
      </c>
      <c r="E2373">
        <f t="array" ref="E2373">IF(ISLOGICAL(D2373),"",FREQUENCY(IF('Data Transformation'!$B$425:$B$8425='Bin Analysis'!$B2355,'Data Transformation'!$G$425:$G$8425),D2373))</f>
        <v>2001</v>
      </c>
      <c r="F2373">
        <f t="shared" si="294"/>
        <v>0</v>
      </c>
      <c r="G2373">
        <f>Weighting!$H$21</f>
        <v>0</v>
      </c>
      <c r="H2373">
        <f t="array" ref="H2373">FREQUENCY(IF('Data Transformation'!$B$4:$B$8425=B2355,'Data Transformation'!$G$4:$G$8425),'Bin Analysis'!$B2373)</f>
        <v>2073</v>
      </c>
      <c r="I2373">
        <f t="shared" si="295"/>
        <v>0</v>
      </c>
      <c r="J2373">
        <f t="shared" si="296"/>
        <v>0</v>
      </c>
      <c r="K2373">
        <f>J2373*Weighting!$W$21</f>
        <v>0</v>
      </c>
      <c r="M2373" s="14"/>
    </row>
    <row r="2374" spans="1:25" x14ac:dyDescent="0.25">
      <c r="A2374" s="32" t="str">
        <f>IF(Weighting!$P$22&gt;0,B2374,"")</f>
        <v/>
      </c>
      <c r="B2374" t="e">
        <f>Weighting!$C$22</f>
        <v>#DIV/0!</v>
      </c>
      <c r="C2374" t="e">
        <f>Weighting!$F$22</f>
        <v>#NUM!</v>
      </c>
      <c r="D2374" t="e">
        <f>IF(C2374=1,'Data Transformation'!$G$3+0.5*'Data Transformation'!$W$25,IF(C2375=1,D2375-'Data Transformation'!$W$25,FALSE))</f>
        <v>#NUM!</v>
      </c>
      <c r="E2374">
        <f t="array" ref="E2374">IF(ISLOGICAL(D2374),"",FREQUENCY(IF('Data Transformation'!$B$425:$B$8425='Bin Analysis'!$B2355,'Data Transformation'!$G$425:$G$8425),D2374))</f>
        <v>2001</v>
      </c>
      <c r="F2374">
        <f t="shared" si="294"/>
        <v>0</v>
      </c>
      <c r="G2374">
        <f>Weighting!$H$22</f>
        <v>0</v>
      </c>
      <c r="H2374">
        <f t="array" ref="H2374">FREQUENCY(IF('Data Transformation'!$B$4:$B$8425=B2355,'Data Transformation'!$G$4:$G$8425),'Bin Analysis'!$B2374)</f>
        <v>2073</v>
      </c>
      <c r="I2374">
        <f t="shared" si="295"/>
        <v>0</v>
      </c>
      <c r="J2374">
        <f t="shared" si="296"/>
        <v>0</v>
      </c>
      <c r="K2374">
        <f>J2374*Weighting!$W$22</f>
        <v>0</v>
      </c>
      <c r="M2374" s="14"/>
    </row>
    <row r="2375" spans="1:25" x14ac:dyDescent="0.25">
      <c r="A2375" s="32" t="str">
        <f>IF(Weighting!$P$23&gt;0,B2375,"")</f>
        <v/>
      </c>
      <c r="B2375" t="e">
        <f>Weighting!$C$23</f>
        <v>#DIV/0!</v>
      </c>
      <c r="C2375" t="e">
        <f>Weighting!$F$23</f>
        <v>#NUM!</v>
      </c>
      <c r="D2375" t="e">
        <f>IF(C2375=1,'Data Transformation'!$G$3+0.5*'Data Transformation'!$W$25,IF(C2376=1,D2376-'Data Transformation'!$W$25,FALSE))</f>
        <v>#NUM!</v>
      </c>
      <c r="E2375">
        <f t="array" ref="E2375">IF(ISLOGICAL(D2375),"",FREQUENCY(IF('Data Transformation'!$B$425:$B$8425='Bin Analysis'!$B2355,'Data Transformation'!$G$425:$G$8425),D2375))</f>
        <v>2001</v>
      </c>
      <c r="F2375">
        <f t="shared" si="294"/>
        <v>0</v>
      </c>
      <c r="G2375">
        <f>Weighting!$H$23</f>
        <v>0</v>
      </c>
      <c r="H2375">
        <f t="array" ref="H2375">FREQUENCY(IF('Data Transformation'!$B$4:$B$8425=B2355,'Data Transformation'!$G$4:$G$8425),'Bin Analysis'!$B2375)</f>
        <v>2073</v>
      </c>
      <c r="I2375">
        <f t="shared" si="295"/>
        <v>0</v>
      </c>
      <c r="J2375">
        <f t="shared" si="296"/>
        <v>0</v>
      </c>
      <c r="K2375">
        <f>J2375*Weighting!$W$23</f>
        <v>0</v>
      </c>
      <c r="M2375" s="14"/>
    </row>
    <row r="2376" spans="1:25" x14ac:dyDescent="0.25">
      <c r="A2376" s="32" t="str">
        <f>IF(Weighting!$P$24&gt;0,B2376,"")</f>
        <v/>
      </c>
      <c r="B2376" t="e">
        <f>Weighting!$C$24</f>
        <v>#DIV/0!</v>
      </c>
      <c r="C2376" t="e">
        <f>Weighting!$F$24</f>
        <v>#NUM!</v>
      </c>
      <c r="D2376" t="e">
        <f>IF(C2376=1,'Data Transformation'!$G$3+0.5*'Data Transformation'!$W$25,IF(C2377=1,D2377-'Data Transformation'!$W$25,FALSE))</f>
        <v>#NUM!</v>
      </c>
      <c r="E2376">
        <f t="array" ref="E2376">IF(ISLOGICAL(D2376),"",FREQUENCY(IF('Data Transformation'!$B$425:$B$8425='Bin Analysis'!$B2355,'Data Transformation'!$G$425:$G$8425),D2376))</f>
        <v>2001</v>
      </c>
      <c r="F2376">
        <f t="shared" si="294"/>
        <v>0</v>
      </c>
      <c r="G2376">
        <f>Weighting!$H$24</f>
        <v>0</v>
      </c>
      <c r="H2376">
        <f t="array" ref="H2376">FREQUENCY(IF('Data Transformation'!$B$4:$B$8425=B2355,'Data Transformation'!$G$4:$G$8425),'Bin Analysis'!$B2376)</f>
        <v>2073</v>
      </c>
      <c r="I2376">
        <f t="shared" si="295"/>
        <v>0</v>
      </c>
      <c r="J2376">
        <f t="shared" si="296"/>
        <v>0</v>
      </c>
      <c r="K2376">
        <f>J2376*Weighting!$W$24</f>
        <v>0</v>
      </c>
      <c r="M2376" s="14"/>
    </row>
    <row r="2377" spans="1:25" x14ac:dyDescent="0.25">
      <c r="A2377" s="32" t="str">
        <f>IF(Weighting!$P$25&gt;0,B2377,"")</f>
        <v/>
      </c>
      <c r="B2377" t="e">
        <f>Weighting!$C$25</f>
        <v>#DIV/0!</v>
      </c>
      <c r="C2377" t="e">
        <f>Weighting!$F$25</f>
        <v>#NUM!</v>
      </c>
      <c r="D2377" t="e">
        <f>IF(C2377=1,'Data Transformation'!$G$3+0.5*'Data Transformation'!$W$25,IF(C2378=1,D2378-'Data Transformation'!$W$25,FALSE))</f>
        <v>#NUM!</v>
      </c>
      <c r="E2377">
        <f t="array" ref="E2377">IF(ISLOGICAL(D2377),"",FREQUENCY(IF('Data Transformation'!$B$425:$B$8425='Bin Analysis'!$B2355,'Data Transformation'!$G$425:$G$8425),D2377))</f>
        <v>2001</v>
      </c>
      <c r="F2377">
        <f t="shared" si="294"/>
        <v>0</v>
      </c>
      <c r="G2377">
        <f>Weighting!$H$25</f>
        <v>0</v>
      </c>
      <c r="H2377">
        <f t="array" ref="H2377">FREQUENCY(IF('Data Transformation'!$B$4:$B$8425=B2355,'Data Transformation'!$G$4:$G$8425),'Bin Analysis'!$B2377)</f>
        <v>2073</v>
      </c>
      <c r="I2377">
        <f t="shared" si="295"/>
        <v>0</v>
      </c>
      <c r="J2377">
        <f t="shared" si="296"/>
        <v>0</v>
      </c>
      <c r="K2377">
        <f>J2377*Weighting!$W$25</f>
        <v>0</v>
      </c>
      <c r="M2377" s="14"/>
    </row>
    <row r="2378" spans="1:25" x14ac:dyDescent="0.25">
      <c r="O2378"/>
      <c r="P2378"/>
      <c r="Q2378"/>
      <c r="R2378"/>
    </row>
    <row r="2379" spans="1:25" ht="23.25" x14ac:dyDescent="0.35">
      <c r="A2379" s="21" t="s">
        <v>0</v>
      </c>
      <c r="B2379" s="21" t="str">
        <f>IFERROR(VLOOKUP(C2379,'Data Transformation'!$L$6:$M$426,2,FALSE),"")</f>
        <v/>
      </c>
      <c r="C2379" s="21">
        <f>C2355+1</f>
        <v>99</v>
      </c>
      <c r="D2379" s="21"/>
      <c r="E2379" s="21"/>
      <c r="F2379" s="21"/>
      <c r="G2379" s="21"/>
      <c r="H2379" s="22"/>
      <c r="I2379" s="22"/>
      <c r="J2379" s="22"/>
      <c r="K2379" s="21"/>
      <c r="L2379" s="21" t="str">
        <f>B2379</f>
        <v/>
      </c>
      <c r="M2379" s="23" t="e">
        <f>INDEX('Data Transformation'!$O$4:$O$424,MATCH($B2379,'Data Transformation'!$M$4:$M$424,0),MATCH($M$2,'Data Transformation'!$O$3,0))</f>
        <v>#N/A</v>
      </c>
      <c r="N2379" s="27" t="e">
        <f>IF('Input and Summary Results'!$J$16="minimum",'Bin Analysis'!X2380/(M2379-1),'Bin Analysis'!Y2379/('Bin Analysis'!M2379-1))</f>
        <v>#N/A</v>
      </c>
      <c r="O2379" s="27" t="e">
        <f>IF(M2379=FALSE,NA(),(VLOOKUP(1,C2382:K2401,4,FALSE))/(M2379-1))</f>
        <v>#N/A</v>
      </c>
      <c r="P2379" s="27" t="e">
        <f>IF(M2379=FALSE,NA(),SUM(J2382:J2401)/Weighting!$S$5)</f>
        <v>#N/A</v>
      </c>
      <c r="Q2379" s="27" t="e">
        <f>IF(M2379=FALSE,NA(),SUM(K2382:K2401)/Weighting!$S$6)</f>
        <v>#N/A</v>
      </c>
      <c r="R2379" s="27" t="e">
        <f>IF(M2379=FALSE,NA(),(VLOOKUP(1,G2382:K2401,3,FALSE))/(M2379-1))</f>
        <v>#N/A</v>
      </c>
      <c r="S2379" s="22" t="e">
        <f>IF(M2379=FALSE,NA(),IF(SUM(J2382:J2401)=2,"yes","no"))</f>
        <v>#N/A</v>
      </c>
      <c r="X2379" s="2" cm="2">
        <f t="array" ref="X2379:X2380">FREQUENCY(IF('Data Transformation'!$B$425:$B$6424='Bin Analysis'!L2379,'Data Transformation'!$G$425:$G$6424),'Data Transformation'!$U$11)</f>
        <v>0</v>
      </c>
      <c r="Y2379" s="2" cm="2">
        <f t="array" ref="Y2379:Y2380">FREQUENCY(IF('Data Transformation'!$B$425:$B$6424='Bin Analysis'!L2379,'Data Transformation'!$G$425:$G$6424),'Data Transformation'!$U$12)</f>
        <v>0</v>
      </c>
    </row>
    <row r="2380" spans="1:25" x14ac:dyDescent="0.25">
      <c r="A2380" s="14" t="s">
        <v>67</v>
      </c>
      <c r="B2380" t="s">
        <v>47</v>
      </c>
      <c r="C2380" t="s">
        <v>5</v>
      </c>
      <c r="D2380" t="s">
        <v>98</v>
      </c>
      <c r="E2380" t="s">
        <v>99</v>
      </c>
      <c r="F2380" t="s">
        <v>100</v>
      </c>
      <c r="G2380" t="s">
        <v>69</v>
      </c>
      <c r="H2380" t="s">
        <v>31</v>
      </c>
      <c r="I2380" t="s">
        <v>32</v>
      </c>
      <c r="J2380" t="s">
        <v>46</v>
      </c>
      <c r="K2380" s="14" t="s">
        <v>45</v>
      </c>
      <c r="M2380" s="14"/>
      <c r="X2380" s="2">
        <v>0</v>
      </c>
      <c r="Y2380" s="2">
        <v>0</v>
      </c>
    </row>
    <row r="2381" spans="1:25" x14ac:dyDescent="0.25">
      <c r="A2381" s="32"/>
      <c r="D2381" t="e">
        <f>IF(C2381=1,'Data Transformation'!$G$3+0.5*'Data Transformation'!$W$25,IF(C2382=1,D2382-'Data Transformation'!$W$25,FALSE))</f>
        <v>#NUM!</v>
      </c>
      <c r="E2381">
        <f t="array" ref="E2381">IF(ISLOGICAL(D2381),"",FREQUENCY(IF('Data Transformation'!$B$425:$B$8425='Bin Analysis'!$B2379,'Data Transformation'!$G$425:$G$8425),D2381))</f>
        <v>2001</v>
      </c>
      <c r="F2381" t="e">
        <f>IF(ISLOGICAL(D2381),"",E2381-E2380)</f>
        <v>#VALUE!</v>
      </c>
      <c r="M2381" s="14"/>
    </row>
    <row r="2382" spans="1:25" x14ac:dyDescent="0.25">
      <c r="A2382" s="32" t="e">
        <f>IF(Weighting!$P$6&gt;0,B2382,"")</f>
        <v>#NUM!</v>
      </c>
      <c r="B2382" t="e">
        <f>Weighting!$C$6</f>
        <v>#DIV/0!</v>
      </c>
      <c r="C2382" t="e">
        <f>Weighting!$F$6</f>
        <v>#NUM!</v>
      </c>
      <c r="D2382" t="e">
        <f>IF(C2382=1,'Data Transformation'!$G$3+0.5*'Data Transformation'!$W$25,IF(C2383=1,D2383-'Data Transformation'!$W$25,FALSE))</f>
        <v>#NUM!</v>
      </c>
      <c r="E2382">
        <f t="array" ref="E2382">IF(ISLOGICAL(D2382),"",FREQUENCY(IF('Data Transformation'!$B$425:$B$8425='Bin Analysis'!$B2379,'Data Transformation'!$G$425:$G$8425),D2382))</f>
        <v>2001</v>
      </c>
      <c r="F2382">
        <f>IF(ISLOGICAL(D2382),"",E2382-E2381)</f>
        <v>0</v>
      </c>
      <c r="G2382">
        <f>Weighting!$H$6</f>
        <v>1</v>
      </c>
      <c r="H2382">
        <f t="array" ref="H2382">FREQUENCY(IF('Data Transformation'!$B$4:$B$8425=B2379,'Data Transformation'!$G$4:$G$8425),'Bin Analysis'!$B2382)</f>
        <v>2073</v>
      </c>
      <c r="I2382">
        <f>H2382-H2381</f>
        <v>2073</v>
      </c>
      <c r="J2382">
        <f>IF(I2382=0,0,1)</f>
        <v>1</v>
      </c>
      <c r="K2382" t="e">
        <f>J2382*Weighting!$W$6</f>
        <v>#NUM!</v>
      </c>
      <c r="M2382" s="14"/>
    </row>
    <row r="2383" spans="1:25" x14ac:dyDescent="0.25">
      <c r="A2383" s="32" t="str">
        <f>IF(Weighting!$P$7&gt;0,B2383,"")</f>
        <v/>
      </c>
      <c r="B2383" t="e">
        <f>Weighting!$C$7</f>
        <v>#DIV/0!</v>
      </c>
      <c r="C2383" t="e">
        <f>Weighting!$F$7</f>
        <v>#NUM!</v>
      </c>
      <c r="D2383" t="e">
        <f>IF(C2383=1,'Data Transformation'!$G$3+0.5*'Data Transformation'!$W$25,IF(C2384=1,D2384-'Data Transformation'!$W$25,FALSE))</f>
        <v>#NUM!</v>
      </c>
      <c r="E2383">
        <f t="array" ref="E2383">IF(ISLOGICAL(D2383),"",FREQUENCY(IF('Data Transformation'!$B$425:$B$8425='Bin Analysis'!$B2379,'Data Transformation'!$G$425:$G$8425),D2383))</f>
        <v>2001</v>
      </c>
      <c r="F2383">
        <f t="shared" ref="F2383:F2401" si="297">IF(ISLOGICAL(D2383),"",E2383-E2382)</f>
        <v>0</v>
      </c>
      <c r="G2383">
        <f>Weighting!$H$7</f>
        <v>0</v>
      </c>
      <c r="H2383">
        <f t="array" ref="H2383">FREQUENCY(IF('Data Transformation'!$B$4:$B$8425=B2379,'Data Transformation'!$G$4:$G$8425),'Bin Analysis'!$B2383)</f>
        <v>2073</v>
      </c>
      <c r="I2383">
        <f t="shared" ref="I2383:I2401" si="298">H2383-H2382</f>
        <v>0</v>
      </c>
      <c r="J2383">
        <f>IF(I2383=0,0,1)</f>
        <v>0</v>
      </c>
      <c r="K2383">
        <f>J2383*Weighting!$W$7</f>
        <v>0</v>
      </c>
      <c r="M2383" s="14"/>
    </row>
    <row r="2384" spans="1:25" x14ac:dyDescent="0.25">
      <c r="A2384" s="32" t="str">
        <f>IF(Weighting!$P$8&gt;0,B2384,"")</f>
        <v/>
      </c>
      <c r="B2384" t="e">
        <f>Weighting!$C$8</f>
        <v>#DIV/0!</v>
      </c>
      <c r="C2384" t="e">
        <f>Weighting!$F$8</f>
        <v>#NUM!</v>
      </c>
      <c r="D2384" t="e">
        <f>IF(C2384=1,'Data Transformation'!$G$3+0.5*'Data Transformation'!$W$25,IF(C2385=1,D2385-'Data Transformation'!$W$25,FALSE))</f>
        <v>#NUM!</v>
      </c>
      <c r="E2384">
        <f t="array" ref="E2384">IF(ISLOGICAL(D2384),"",FREQUENCY(IF('Data Transformation'!$B$425:$B$8425='Bin Analysis'!$B2379,'Data Transformation'!$G$425:$G$8425),D2384))</f>
        <v>2001</v>
      </c>
      <c r="F2384">
        <f t="shared" si="297"/>
        <v>0</v>
      </c>
      <c r="G2384">
        <f>Weighting!$H$8</f>
        <v>0</v>
      </c>
      <c r="H2384">
        <f t="array" ref="H2384">FREQUENCY(IF('Data Transformation'!$B$4:$B$8425=B2379,'Data Transformation'!$G$4:$G$8425),'Bin Analysis'!$B2384)</f>
        <v>2073</v>
      </c>
      <c r="I2384">
        <f t="shared" si="298"/>
        <v>0</v>
      </c>
      <c r="J2384">
        <f t="shared" ref="J2384:J2401" si="299">IF(I2384=0,0,1)</f>
        <v>0</v>
      </c>
      <c r="K2384">
        <f>J2384*Weighting!$W$8</f>
        <v>0</v>
      </c>
      <c r="M2384" s="14"/>
    </row>
    <row r="2385" spans="1:13" x14ac:dyDescent="0.25">
      <c r="A2385" s="32" t="str">
        <f>IF(Weighting!$P$9&gt;0,B2385,"")</f>
        <v/>
      </c>
      <c r="B2385" s="50" t="e">
        <f>Weighting!$C$9</f>
        <v>#DIV/0!</v>
      </c>
      <c r="C2385" t="e">
        <f>Weighting!$F$9</f>
        <v>#NUM!</v>
      </c>
      <c r="D2385" t="e">
        <f>IF(C2385=1,'Data Transformation'!$G$3+0.5*'Data Transformation'!$W$25,IF(C2386=1,D2386-'Data Transformation'!$W$25,FALSE))</f>
        <v>#NUM!</v>
      </c>
      <c r="E2385">
        <f t="array" ref="E2385">IF(ISLOGICAL(D2385),"",FREQUENCY(IF('Data Transformation'!$B$425:$B$8425='Bin Analysis'!$B2379,'Data Transformation'!$G$425:$G$8425),D2385))</f>
        <v>2001</v>
      </c>
      <c r="F2385">
        <f t="shared" si="297"/>
        <v>0</v>
      </c>
      <c r="G2385">
        <f>Weighting!$H$9</f>
        <v>0</v>
      </c>
      <c r="H2385">
        <f t="array" ref="H2385">FREQUENCY(IF('Data Transformation'!$B$4:$B$8425=B2379,'Data Transformation'!$G$4:$G$8425),'Bin Analysis'!$B2385)</f>
        <v>2073</v>
      </c>
      <c r="I2385">
        <f t="shared" si="298"/>
        <v>0</v>
      </c>
      <c r="J2385">
        <f t="shared" si="299"/>
        <v>0</v>
      </c>
      <c r="K2385">
        <f>J2385*Weighting!$W$9</f>
        <v>0</v>
      </c>
      <c r="M2385" s="14"/>
    </row>
    <row r="2386" spans="1:13" x14ac:dyDescent="0.25">
      <c r="A2386" s="32" t="str">
        <f>IF(Weighting!$P$10&gt;0,B2386,"")</f>
        <v/>
      </c>
      <c r="B2386" t="e">
        <f>Weighting!$C$10</f>
        <v>#DIV/0!</v>
      </c>
      <c r="C2386" t="e">
        <f>Weighting!$F$10</f>
        <v>#NUM!</v>
      </c>
      <c r="D2386" t="e">
        <f>IF(C2386=1,'Data Transformation'!$G$3+0.5*'Data Transformation'!$W$25,IF(C2387=1,D2387-'Data Transformation'!$W$25,FALSE))</f>
        <v>#NUM!</v>
      </c>
      <c r="E2386">
        <f t="array" ref="E2386">IF(ISLOGICAL(D2386),"",FREQUENCY(IF('Data Transformation'!$B$425:$B$8425='Bin Analysis'!$B2379,'Data Transformation'!$G$425:$G$8425),D2386))</f>
        <v>2001</v>
      </c>
      <c r="F2386">
        <f t="shared" si="297"/>
        <v>0</v>
      </c>
      <c r="G2386">
        <f>Weighting!$H$10</f>
        <v>0</v>
      </c>
      <c r="H2386">
        <f t="array" ref="H2386">FREQUENCY(IF('Data Transformation'!$B$4:$B$8425=B2379,'Data Transformation'!$G$4:$G$8425),'Bin Analysis'!$B2386)</f>
        <v>2073</v>
      </c>
      <c r="I2386">
        <f t="shared" si="298"/>
        <v>0</v>
      </c>
      <c r="J2386">
        <f t="shared" si="299"/>
        <v>0</v>
      </c>
      <c r="K2386">
        <f>J2386*Weighting!$W$10</f>
        <v>0</v>
      </c>
      <c r="M2386" s="14"/>
    </row>
    <row r="2387" spans="1:13" x14ac:dyDescent="0.25">
      <c r="A2387" s="32" t="str">
        <f>IF(Weighting!$P$11&gt;0,B2387,"")</f>
        <v/>
      </c>
      <c r="B2387" t="e">
        <f>Weighting!$C$11</f>
        <v>#DIV/0!</v>
      </c>
      <c r="C2387" t="e">
        <f>Weighting!$F$11</f>
        <v>#NUM!</v>
      </c>
      <c r="D2387" t="e">
        <f>IF(C2387=1,'Data Transformation'!$G$3+0.5*'Data Transformation'!$W$25,IF(C2388=1,D2388-'Data Transformation'!$W$25,FALSE))</f>
        <v>#NUM!</v>
      </c>
      <c r="E2387">
        <f t="array" ref="E2387">IF(ISLOGICAL(D2387),"",FREQUENCY(IF('Data Transformation'!$B$425:$B$8425='Bin Analysis'!$B2379,'Data Transformation'!$G$425:$G$8425),D2387))</f>
        <v>2001</v>
      </c>
      <c r="F2387">
        <f t="shared" si="297"/>
        <v>0</v>
      </c>
      <c r="G2387">
        <f>Weighting!$H$11</f>
        <v>0</v>
      </c>
      <c r="H2387">
        <f t="array" ref="H2387">FREQUENCY(IF('Data Transformation'!$B$4:$B$8425=B2379,'Data Transformation'!$G$4:$G$8425),'Bin Analysis'!$B2387)</f>
        <v>2073</v>
      </c>
      <c r="I2387">
        <f t="shared" si="298"/>
        <v>0</v>
      </c>
      <c r="J2387">
        <f t="shared" si="299"/>
        <v>0</v>
      </c>
      <c r="K2387">
        <f>J2387*Weighting!$W$11</f>
        <v>0</v>
      </c>
      <c r="M2387" s="14"/>
    </row>
    <row r="2388" spans="1:13" x14ac:dyDescent="0.25">
      <c r="A2388" s="32" t="str">
        <f>IF(Weighting!$P$12&gt;0,B2388,"")</f>
        <v/>
      </c>
      <c r="B2388" t="e">
        <f>Weighting!$C$12</f>
        <v>#DIV/0!</v>
      </c>
      <c r="C2388" t="e">
        <f>Weighting!$F$12</f>
        <v>#NUM!</v>
      </c>
      <c r="D2388" t="e">
        <f>IF(C2388=1,'Data Transformation'!$G$3+0.5*'Data Transformation'!$W$25,IF(C2389=1,D2389-'Data Transformation'!$W$25,FALSE))</f>
        <v>#NUM!</v>
      </c>
      <c r="E2388">
        <f t="array" ref="E2388">IF(ISLOGICAL(D2388),"",FREQUENCY(IF('Data Transformation'!$B$425:$B$8425='Bin Analysis'!$B2379,'Data Transformation'!$G$425:$G$8425),D2388))</f>
        <v>2001</v>
      </c>
      <c r="F2388">
        <f t="shared" si="297"/>
        <v>0</v>
      </c>
      <c r="G2388">
        <f>Weighting!$H$12</f>
        <v>0</v>
      </c>
      <c r="H2388">
        <f t="array" ref="H2388">FREQUENCY(IF('Data Transformation'!$B$4:$B$8425=B2379,'Data Transformation'!$G$4:$G$8425),'Bin Analysis'!$B2388)</f>
        <v>2073</v>
      </c>
      <c r="I2388">
        <f t="shared" si="298"/>
        <v>0</v>
      </c>
      <c r="J2388">
        <f t="shared" si="299"/>
        <v>0</v>
      </c>
      <c r="K2388">
        <f>J2388*Weighting!$W$12</f>
        <v>0</v>
      </c>
      <c r="M2388" s="14"/>
    </row>
    <row r="2389" spans="1:13" x14ac:dyDescent="0.25">
      <c r="A2389" s="32" t="str">
        <f>IF(Weighting!$P$13&gt;0,B2389,"")</f>
        <v/>
      </c>
      <c r="B2389" t="e">
        <f>Weighting!$C$13</f>
        <v>#DIV/0!</v>
      </c>
      <c r="C2389" t="e">
        <f>Weighting!$F$13</f>
        <v>#NUM!</v>
      </c>
      <c r="D2389" t="e">
        <f>IF(C2389=1,'Data Transformation'!$G$3+0.5*'Data Transformation'!$W$25,IF(C2390=1,D2390-'Data Transformation'!$W$25,FALSE))</f>
        <v>#NUM!</v>
      </c>
      <c r="E2389">
        <f t="array" ref="E2389">IF(ISLOGICAL(D2389),"",FREQUENCY(IF('Data Transformation'!$B$425:$B$8425='Bin Analysis'!$B2379,'Data Transformation'!$G$425:$G$8425),D2389))</f>
        <v>2001</v>
      </c>
      <c r="F2389">
        <f t="shared" si="297"/>
        <v>0</v>
      </c>
      <c r="G2389">
        <f>Weighting!$H$13</f>
        <v>0</v>
      </c>
      <c r="H2389">
        <f t="array" ref="H2389">FREQUENCY(IF('Data Transformation'!$B$4:$B$8425=B2379,'Data Transformation'!$G$4:$G$8425),'Bin Analysis'!$B2389)</f>
        <v>2073</v>
      </c>
      <c r="I2389">
        <f t="shared" si="298"/>
        <v>0</v>
      </c>
      <c r="J2389">
        <f t="shared" si="299"/>
        <v>0</v>
      </c>
      <c r="K2389">
        <f>J2389*Weighting!$W$13</f>
        <v>0</v>
      </c>
      <c r="M2389" s="14"/>
    </row>
    <row r="2390" spans="1:13" x14ac:dyDescent="0.25">
      <c r="A2390" s="32" t="str">
        <f>IF(Weighting!$P$14&gt;0,B2390,"")</f>
        <v/>
      </c>
      <c r="B2390" t="e">
        <f>Weighting!$C$14</f>
        <v>#DIV/0!</v>
      </c>
      <c r="C2390" t="e">
        <f>Weighting!$F$14</f>
        <v>#NUM!</v>
      </c>
      <c r="D2390" t="e">
        <f>IF(C2390=1,'Data Transformation'!$G$3+0.5*'Data Transformation'!$W$25,IF(C2391=1,D2391-'Data Transformation'!$W$25,FALSE))</f>
        <v>#NUM!</v>
      </c>
      <c r="E2390">
        <f t="array" ref="E2390">IF(ISLOGICAL(D2390),"",FREQUENCY(IF('Data Transformation'!$B$425:$B$8425='Bin Analysis'!$B2379,'Data Transformation'!$G$425:$G$8425),D2390))</f>
        <v>2001</v>
      </c>
      <c r="F2390">
        <f t="shared" si="297"/>
        <v>0</v>
      </c>
      <c r="G2390">
        <f>Weighting!$H$14</f>
        <v>0</v>
      </c>
      <c r="H2390">
        <f t="array" ref="H2390">FREQUENCY(IF('Data Transformation'!$B$4:$B$8425=B2379,'Data Transformation'!$G$4:$G$8425),'Bin Analysis'!$B2390)</f>
        <v>2073</v>
      </c>
      <c r="I2390">
        <f t="shared" si="298"/>
        <v>0</v>
      </c>
      <c r="J2390">
        <f t="shared" si="299"/>
        <v>0</v>
      </c>
      <c r="K2390">
        <f>J2390*Weighting!$W$14</f>
        <v>0</v>
      </c>
      <c r="M2390" s="14"/>
    </row>
    <row r="2391" spans="1:13" x14ac:dyDescent="0.25">
      <c r="A2391" s="32" t="str">
        <f>IF(Weighting!$P$15&gt;0,B2391,"")</f>
        <v/>
      </c>
      <c r="B2391" t="e">
        <f>Weighting!$C$15</f>
        <v>#DIV/0!</v>
      </c>
      <c r="C2391" t="e">
        <f>Weighting!$F$15</f>
        <v>#NUM!</v>
      </c>
      <c r="D2391" t="e">
        <f>IF(C2391=1,'Data Transformation'!$G$3+0.5*'Data Transformation'!$W$25,IF(C2392=1,D2392-'Data Transformation'!$W$25,FALSE))</f>
        <v>#NUM!</v>
      </c>
      <c r="E2391">
        <f t="array" ref="E2391">IF(ISLOGICAL(D2391),"",FREQUENCY(IF('Data Transformation'!$B$425:$B$8425='Bin Analysis'!$B2379,'Data Transformation'!$G$425:$G$8425),D2391))</f>
        <v>2001</v>
      </c>
      <c r="F2391">
        <f t="shared" si="297"/>
        <v>0</v>
      </c>
      <c r="G2391">
        <f>Weighting!$H$15</f>
        <v>0</v>
      </c>
      <c r="H2391">
        <f t="array" ref="H2391">FREQUENCY(IF('Data Transformation'!$B$4:$B$8425=B2379,'Data Transformation'!$G$4:$G$8425),'Bin Analysis'!$B2391)</f>
        <v>2073</v>
      </c>
      <c r="I2391">
        <f t="shared" si="298"/>
        <v>0</v>
      </c>
      <c r="J2391">
        <f t="shared" si="299"/>
        <v>0</v>
      </c>
      <c r="K2391">
        <f>J2391*Weighting!$W$15</f>
        <v>0</v>
      </c>
      <c r="M2391" s="14"/>
    </row>
    <row r="2392" spans="1:13" x14ac:dyDescent="0.25">
      <c r="A2392" s="32" t="str">
        <f>IF(Weighting!$P$16&gt;0,B2392,"")</f>
        <v/>
      </c>
      <c r="B2392" t="e">
        <f>Weighting!$C$16</f>
        <v>#DIV/0!</v>
      </c>
      <c r="C2392" t="e">
        <f>Weighting!$F$16</f>
        <v>#NUM!</v>
      </c>
      <c r="D2392" t="e">
        <f>IF(C2392=1,'Data Transformation'!$G$3+0.5*'Data Transformation'!$W$25,IF(C2393=1,D2393-'Data Transformation'!$W$25,FALSE))</f>
        <v>#NUM!</v>
      </c>
      <c r="E2392">
        <f t="array" ref="E2392">IF(ISLOGICAL(D2392),"",FREQUENCY(IF('Data Transformation'!$B$425:$B$8425='Bin Analysis'!$B2379,'Data Transformation'!$G$425:$G$8425),D2392))</f>
        <v>2001</v>
      </c>
      <c r="F2392">
        <f t="shared" si="297"/>
        <v>0</v>
      </c>
      <c r="G2392">
        <f>Weighting!$H$16</f>
        <v>0</v>
      </c>
      <c r="H2392">
        <f t="array" ref="H2392">FREQUENCY(IF('Data Transformation'!$B$4:$B$8425=B2379,'Data Transformation'!$G$4:$G$8425),'Bin Analysis'!$B2392)</f>
        <v>2073</v>
      </c>
      <c r="I2392">
        <f t="shared" si="298"/>
        <v>0</v>
      </c>
      <c r="J2392">
        <f t="shared" si="299"/>
        <v>0</v>
      </c>
      <c r="K2392">
        <f>J2392*Weighting!$W$16</f>
        <v>0</v>
      </c>
      <c r="M2392" s="14"/>
    </row>
    <row r="2393" spans="1:13" x14ac:dyDescent="0.25">
      <c r="A2393" s="32" t="str">
        <f>IF(Weighting!$P$17&gt;0,B2393,"")</f>
        <v/>
      </c>
      <c r="B2393" t="e">
        <f>Weighting!$C$17</f>
        <v>#DIV/0!</v>
      </c>
      <c r="C2393" t="e">
        <f>Weighting!$F$17</f>
        <v>#NUM!</v>
      </c>
      <c r="D2393" t="e">
        <f>IF(C2393=1,'Data Transformation'!$G$3+0.5*'Data Transformation'!$W$25,IF(C2394=1,D2394-'Data Transformation'!$W$25,FALSE))</f>
        <v>#NUM!</v>
      </c>
      <c r="E2393">
        <f t="array" ref="E2393">IF(ISLOGICAL(D2393),"",FREQUENCY(IF('Data Transformation'!$B$425:$B$8425='Bin Analysis'!$B2379,'Data Transformation'!$G$425:$G$8425),D2393))</f>
        <v>2001</v>
      </c>
      <c r="F2393">
        <f t="shared" si="297"/>
        <v>0</v>
      </c>
      <c r="G2393">
        <f>Weighting!$H$17</f>
        <v>0</v>
      </c>
      <c r="H2393">
        <f t="array" ref="H2393">FREQUENCY(IF('Data Transformation'!$B$4:$B$8425=B2379,'Data Transformation'!$G$4:$G$8425),'Bin Analysis'!$B2393)</f>
        <v>2073</v>
      </c>
      <c r="I2393">
        <f t="shared" si="298"/>
        <v>0</v>
      </c>
      <c r="J2393">
        <f t="shared" si="299"/>
        <v>0</v>
      </c>
      <c r="K2393">
        <f>J2393*Weighting!$W$17</f>
        <v>0</v>
      </c>
      <c r="M2393" s="14"/>
    </row>
    <row r="2394" spans="1:13" x14ac:dyDescent="0.25">
      <c r="A2394" s="32" t="str">
        <f>IF(Weighting!$P$18&gt;0,B2394,"")</f>
        <v/>
      </c>
      <c r="B2394" t="e">
        <f>Weighting!$C$18</f>
        <v>#DIV/0!</v>
      </c>
      <c r="C2394" t="e">
        <f>Weighting!$F$18</f>
        <v>#NUM!</v>
      </c>
      <c r="D2394" t="e">
        <f>IF(C2394=1,'Data Transformation'!$G$3+0.5*'Data Transformation'!$W$25,IF(C2395=1,D2395-'Data Transformation'!$W$25,FALSE))</f>
        <v>#NUM!</v>
      </c>
      <c r="E2394">
        <f t="array" ref="E2394">IF(ISLOGICAL(D2394),"",FREQUENCY(IF('Data Transformation'!$B$425:$B$8425='Bin Analysis'!$B2379,'Data Transformation'!$G$425:$G$8425),D2394))</f>
        <v>2001</v>
      </c>
      <c r="F2394">
        <f t="shared" si="297"/>
        <v>0</v>
      </c>
      <c r="G2394">
        <f>Weighting!$H$18</f>
        <v>0</v>
      </c>
      <c r="H2394">
        <f t="array" ref="H2394">FREQUENCY(IF('Data Transformation'!$B$4:$B$8425=B2379,'Data Transformation'!$G$4:$G$8425),'Bin Analysis'!$B2394)</f>
        <v>2073</v>
      </c>
      <c r="I2394">
        <f t="shared" si="298"/>
        <v>0</v>
      </c>
      <c r="J2394">
        <f t="shared" si="299"/>
        <v>0</v>
      </c>
      <c r="K2394">
        <f>J2394*Weighting!$W$18</f>
        <v>0</v>
      </c>
      <c r="M2394" s="14"/>
    </row>
    <row r="2395" spans="1:13" x14ac:dyDescent="0.25">
      <c r="A2395" s="32" t="str">
        <f>IF(Weighting!$P$19&gt;0,B2395,"")</f>
        <v/>
      </c>
      <c r="B2395" t="e">
        <f>Weighting!$C$19</f>
        <v>#DIV/0!</v>
      </c>
      <c r="C2395" t="e">
        <f>Weighting!$F$19</f>
        <v>#NUM!</v>
      </c>
      <c r="D2395" t="e">
        <f>IF(C2395=1,'Data Transformation'!$G$3+0.5*'Data Transformation'!$W$25,IF(C2396=1,D2396-'Data Transformation'!$W$25,FALSE))</f>
        <v>#NUM!</v>
      </c>
      <c r="E2395">
        <f t="array" ref="E2395">IF(ISLOGICAL(D2395),"",FREQUENCY(IF('Data Transformation'!$B$425:$B$8425='Bin Analysis'!$B2379,'Data Transformation'!$G$425:$G$8425),D2395))</f>
        <v>2001</v>
      </c>
      <c r="F2395">
        <f t="shared" si="297"/>
        <v>0</v>
      </c>
      <c r="G2395">
        <f>Weighting!$H$19</f>
        <v>0</v>
      </c>
      <c r="H2395">
        <f t="array" ref="H2395">FREQUENCY(IF('Data Transformation'!$B$4:$B$8425=B2379,'Data Transformation'!$G$4:$G$8425),'Bin Analysis'!$B2395)</f>
        <v>2073</v>
      </c>
      <c r="I2395">
        <f t="shared" si="298"/>
        <v>0</v>
      </c>
      <c r="J2395">
        <f t="shared" si="299"/>
        <v>0</v>
      </c>
      <c r="K2395">
        <f>J2395*Weighting!$W$19</f>
        <v>0</v>
      </c>
      <c r="M2395" s="14"/>
    </row>
    <row r="2396" spans="1:13" x14ac:dyDescent="0.25">
      <c r="A2396" s="32" t="str">
        <f>IF(Weighting!$P$20&gt;0,B2396,"")</f>
        <v/>
      </c>
      <c r="B2396" t="e">
        <f>Weighting!$C$20</f>
        <v>#DIV/0!</v>
      </c>
      <c r="C2396" t="e">
        <f>Weighting!$F$20</f>
        <v>#NUM!</v>
      </c>
      <c r="D2396" t="e">
        <f>IF(C2396=1,'Data Transformation'!$G$3+0.5*'Data Transformation'!$W$25,IF(C2397=1,D2397-'Data Transformation'!$W$25,FALSE))</f>
        <v>#NUM!</v>
      </c>
      <c r="E2396">
        <f t="array" ref="E2396">IF(ISLOGICAL(D2396),"",FREQUENCY(IF('Data Transformation'!$B$425:$B$8425='Bin Analysis'!$B2379,'Data Transformation'!$G$425:$G$8425),D2396))</f>
        <v>2001</v>
      </c>
      <c r="F2396">
        <f t="shared" si="297"/>
        <v>0</v>
      </c>
      <c r="G2396">
        <f>Weighting!$H$20</f>
        <v>0</v>
      </c>
      <c r="H2396">
        <f t="array" ref="H2396">FREQUENCY(IF('Data Transformation'!$B$4:$B$8425=B2379,'Data Transformation'!$G$4:$G$8425),'Bin Analysis'!$B2396)</f>
        <v>2073</v>
      </c>
      <c r="I2396">
        <f t="shared" si="298"/>
        <v>0</v>
      </c>
      <c r="J2396">
        <f t="shared" si="299"/>
        <v>0</v>
      </c>
      <c r="K2396">
        <f>J2396*Weighting!$W$20</f>
        <v>0</v>
      </c>
      <c r="M2396" s="14"/>
    </row>
    <row r="2397" spans="1:13" x14ac:dyDescent="0.25">
      <c r="A2397" s="32" t="str">
        <f>IF(Weighting!$P$21&gt;0,B2397,"")</f>
        <v/>
      </c>
      <c r="B2397" t="e">
        <f>Weighting!$C$21</f>
        <v>#DIV/0!</v>
      </c>
      <c r="C2397" t="e">
        <f>Weighting!$F$21</f>
        <v>#NUM!</v>
      </c>
      <c r="D2397" t="e">
        <f>IF(C2397=1,'Data Transformation'!$G$3+0.5*'Data Transformation'!$W$25,IF(C2398=1,D2398-'Data Transformation'!$W$25,FALSE))</f>
        <v>#NUM!</v>
      </c>
      <c r="E2397">
        <f t="array" ref="E2397">IF(ISLOGICAL(D2397),"",FREQUENCY(IF('Data Transformation'!$B$425:$B$8425='Bin Analysis'!$B2379,'Data Transformation'!$G$425:$G$8425),D2397))</f>
        <v>2001</v>
      </c>
      <c r="F2397">
        <f t="shared" si="297"/>
        <v>0</v>
      </c>
      <c r="G2397">
        <f>Weighting!$H$21</f>
        <v>0</v>
      </c>
      <c r="H2397">
        <f t="array" ref="H2397">FREQUENCY(IF('Data Transformation'!$B$4:$B$8425=B2379,'Data Transformation'!$G$4:$G$8425),'Bin Analysis'!$B2397)</f>
        <v>2073</v>
      </c>
      <c r="I2397">
        <f t="shared" si="298"/>
        <v>0</v>
      </c>
      <c r="J2397">
        <f t="shared" si="299"/>
        <v>0</v>
      </c>
      <c r="K2397">
        <f>J2397*Weighting!$W$21</f>
        <v>0</v>
      </c>
      <c r="M2397" s="14"/>
    </row>
    <row r="2398" spans="1:13" x14ac:dyDescent="0.25">
      <c r="A2398" s="32" t="str">
        <f>IF(Weighting!$P$22&gt;0,B2398,"")</f>
        <v/>
      </c>
      <c r="B2398" t="e">
        <f>Weighting!$C$22</f>
        <v>#DIV/0!</v>
      </c>
      <c r="C2398" t="e">
        <f>Weighting!$F$22</f>
        <v>#NUM!</v>
      </c>
      <c r="D2398" t="e">
        <f>IF(C2398=1,'Data Transformation'!$G$3+0.5*'Data Transformation'!$W$25,IF(C2399=1,D2399-'Data Transformation'!$W$25,FALSE))</f>
        <v>#NUM!</v>
      </c>
      <c r="E2398">
        <f t="array" ref="E2398">IF(ISLOGICAL(D2398),"",FREQUENCY(IF('Data Transformation'!$B$425:$B$8425='Bin Analysis'!$B2379,'Data Transformation'!$G$425:$G$8425),D2398))</f>
        <v>2001</v>
      </c>
      <c r="F2398">
        <f t="shared" si="297"/>
        <v>0</v>
      </c>
      <c r="G2398">
        <f>Weighting!$H$22</f>
        <v>0</v>
      </c>
      <c r="H2398">
        <f t="array" ref="H2398">FREQUENCY(IF('Data Transformation'!$B$4:$B$8425=B2379,'Data Transformation'!$G$4:$G$8425),'Bin Analysis'!$B2398)</f>
        <v>2073</v>
      </c>
      <c r="I2398">
        <f t="shared" si="298"/>
        <v>0</v>
      </c>
      <c r="J2398">
        <f t="shared" si="299"/>
        <v>0</v>
      </c>
      <c r="K2398">
        <f>J2398*Weighting!$W$22</f>
        <v>0</v>
      </c>
      <c r="M2398" s="14"/>
    </row>
    <row r="2399" spans="1:13" x14ac:dyDescent="0.25">
      <c r="A2399" s="32" t="str">
        <f>IF(Weighting!$P$23&gt;0,B2399,"")</f>
        <v/>
      </c>
      <c r="B2399" t="e">
        <f>Weighting!$C$23</f>
        <v>#DIV/0!</v>
      </c>
      <c r="C2399" t="e">
        <f>Weighting!$F$23</f>
        <v>#NUM!</v>
      </c>
      <c r="D2399" t="e">
        <f>IF(C2399=1,'Data Transformation'!$G$3+0.5*'Data Transformation'!$W$25,IF(C2400=1,D2400-'Data Transformation'!$W$25,FALSE))</f>
        <v>#NUM!</v>
      </c>
      <c r="E2399">
        <f t="array" ref="E2399">IF(ISLOGICAL(D2399),"",FREQUENCY(IF('Data Transformation'!$B$425:$B$8425='Bin Analysis'!$B2379,'Data Transformation'!$G$425:$G$8425),D2399))</f>
        <v>2001</v>
      </c>
      <c r="F2399">
        <f t="shared" si="297"/>
        <v>0</v>
      </c>
      <c r="G2399">
        <f>Weighting!$H$23</f>
        <v>0</v>
      </c>
      <c r="H2399">
        <f t="array" ref="H2399">FREQUENCY(IF('Data Transformation'!$B$4:$B$8425=B2379,'Data Transformation'!$G$4:$G$8425),'Bin Analysis'!$B2399)</f>
        <v>2073</v>
      </c>
      <c r="I2399">
        <f t="shared" si="298"/>
        <v>0</v>
      </c>
      <c r="J2399">
        <f t="shared" si="299"/>
        <v>0</v>
      </c>
      <c r="K2399">
        <f>J2399*Weighting!$W$23</f>
        <v>0</v>
      </c>
      <c r="M2399" s="14"/>
    </row>
    <row r="2400" spans="1:13" x14ac:dyDescent="0.25">
      <c r="A2400" s="32" t="str">
        <f>IF(Weighting!$P$24&gt;0,B2400,"")</f>
        <v/>
      </c>
      <c r="B2400" t="e">
        <f>Weighting!$C$24</f>
        <v>#DIV/0!</v>
      </c>
      <c r="C2400" t="e">
        <f>Weighting!$F$24</f>
        <v>#NUM!</v>
      </c>
      <c r="D2400" t="e">
        <f>IF(C2400=1,'Data Transformation'!$G$3+0.5*'Data Transformation'!$W$25,IF(C2401=1,D2401-'Data Transformation'!$W$25,FALSE))</f>
        <v>#NUM!</v>
      </c>
      <c r="E2400">
        <f t="array" ref="E2400">IF(ISLOGICAL(D2400),"",FREQUENCY(IF('Data Transformation'!$B$425:$B$8425='Bin Analysis'!$B2379,'Data Transformation'!$G$425:$G$8425),D2400))</f>
        <v>2001</v>
      </c>
      <c r="F2400">
        <f t="shared" si="297"/>
        <v>0</v>
      </c>
      <c r="G2400">
        <f>Weighting!$H$24</f>
        <v>0</v>
      </c>
      <c r="H2400">
        <f t="array" ref="H2400">FREQUENCY(IF('Data Transformation'!$B$4:$B$8425=B2379,'Data Transformation'!$G$4:$G$8425),'Bin Analysis'!$B2400)</f>
        <v>2073</v>
      </c>
      <c r="I2400">
        <f t="shared" si="298"/>
        <v>0</v>
      </c>
      <c r="J2400">
        <f t="shared" si="299"/>
        <v>0</v>
      </c>
      <c r="K2400">
        <f>J2400*Weighting!$W$24</f>
        <v>0</v>
      </c>
      <c r="M2400" s="14"/>
    </row>
    <row r="2401" spans="1:25" x14ac:dyDescent="0.25">
      <c r="A2401" s="32" t="str">
        <f>IF(Weighting!$P$25&gt;0,B2401,"")</f>
        <v/>
      </c>
      <c r="B2401" t="e">
        <f>Weighting!$C$25</f>
        <v>#DIV/0!</v>
      </c>
      <c r="C2401" t="e">
        <f>Weighting!$F$25</f>
        <v>#NUM!</v>
      </c>
      <c r="D2401" t="e">
        <f>IF(C2401=1,'Data Transformation'!$G$3+0.5*'Data Transformation'!$W$25,IF(C2402=1,D2402-'Data Transformation'!$W$25,FALSE))</f>
        <v>#NUM!</v>
      </c>
      <c r="E2401">
        <f t="array" ref="E2401">IF(ISLOGICAL(D2401),"",FREQUENCY(IF('Data Transformation'!$B$425:$B$8425='Bin Analysis'!$B2379,'Data Transformation'!$G$425:$G$8425),D2401))</f>
        <v>2001</v>
      </c>
      <c r="F2401">
        <f t="shared" si="297"/>
        <v>0</v>
      </c>
      <c r="G2401">
        <f>Weighting!$H$25</f>
        <v>0</v>
      </c>
      <c r="H2401">
        <f t="array" ref="H2401">FREQUENCY(IF('Data Transformation'!$B$4:$B$8425=B2379,'Data Transformation'!$G$4:$G$8425),'Bin Analysis'!$B2401)</f>
        <v>2073</v>
      </c>
      <c r="I2401">
        <f t="shared" si="298"/>
        <v>0</v>
      </c>
      <c r="J2401">
        <f t="shared" si="299"/>
        <v>0</v>
      </c>
      <c r="K2401">
        <f>J2401*Weighting!$W$25</f>
        <v>0</v>
      </c>
      <c r="M2401" s="14"/>
    </row>
    <row r="2402" spans="1:25" x14ac:dyDescent="0.25">
      <c r="N2402" s="57"/>
      <c r="O2402"/>
      <c r="P2402"/>
      <c r="Q2402"/>
      <c r="R2402"/>
    </row>
    <row r="2403" spans="1:25" ht="23.25" x14ac:dyDescent="0.35">
      <c r="A2403" s="21" t="s">
        <v>0</v>
      </c>
      <c r="B2403" s="21" t="str">
        <f>IFERROR(VLOOKUP(C2403,'Data Transformation'!$L$6:$M$426,2,FALSE),"")</f>
        <v/>
      </c>
      <c r="C2403" s="21">
        <f>C2379+1</f>
        <v>100</v>
      </c>
      <c r="D2403" s="21"/>
      <c r="E2403" s="21"/>
      <c r="F2403" s="21"/>
      <c r="G2403" s="21"/>
      <c r="H2403" s="22"/>
      <c r="I2403" s="22"/>
      <c r="J2403" s="22"/>
      <c r="K2403" s="21"/>
      <c r="L2403" s="21" t="str">
        <f>B2403</f>
        <v/>
      </c>
      <c r="M2403" s="23" t="e">
        <f>INDEX('Data Transformation'!$O$4:$O$424,MATCH($B2403,'Data Transformation'!$M$4:$M$424,0),MATCH($M$2,'Data Transformation'!$O$3,0))</f>
        <v>#N/A</v>
      </c>
      <c r="N2403" s="27" t="e">
        <f>IF('Input and Summary Results'!$J$16="minimum",'Bin Analysis'!X2404/(M2403-1),'Bin Analysis'!Y2403/('Bin Analysis'!M2403-1))</f>
        <v>#N/A</v>
      </c>
      <c r="O2403" s="27" t="e">
        <f>IF(M2403=FALSE,NA(),(VLOOKUP(1,C2406:K2425,4,FALSE))/(M2403-1))</f>
        <v>#N/A</v>
      </c>
      <c r="P2403" s="27" t="e">
        <f>IF(M2403=FALSE,NA(),SUM(J2406:J2425)/Weighting!$S$5)</f>
        <v>#N/A</v>
      </c>
      <c r="Q2403" s="27" t="e">
        <f>IF(M2403=FALSE,NA(),SUM(K2406:K2425)/Weighting!$S$6)</f>
        <v>#N/A</v>
      </c>
      <c r="R2403" s="27" t="e">
        <f>IF(M2403=FALSE,NA(),(VLOOKUP(1,G2406:K2425,3,FALSE))/(M2403-1))</f>
        <v>#N/A</v>
      </c>
      <c r="S2403" s="22" t="e">
        <f>IF(M2403=FALSE,NA(),IF(SUM(J2406:J2425)=2,"yes","no"))</f>
        <v>#N/A</v>
      </c>
      <c r="X2403" s="2" cm="2">
        <f t="array" ref="X2403:X2404">FREQUENCY(IF('Data Transformation'!$B$425:$B$6424='Bin Analysis'!L2403,'Data Transformation'!$G$425:$G$6424),'Data Transformation'!$U$11)</f>
        <v>0</v>
      </c>
      <c r="Y2403" s="2" cm="2">
        <f t="array" ref="Y2403:Y2404">FREQUENCY(IF('Data Transformation'!$B$425:$B$6424='Bin Analysis'!L2403,'Data Transformation'!$G$425:$G$6424),'Data Transformation'!$U$12)</f>
        <v>0</v>
      </c>
    </row>
    <row r="2404" spans="1:25" x14ac:dyDescent="0.25">
      <c r="A2404" s="14" t="s">
        <v>67</v>
      </c>
      <c r="B2404" t="s">
        <v>47</v>
      </c>
      <c r="C2404" t="s">
        <v>5</v>
      </c>
      <c r="D2404" t="s">
        <v>98</v>
      </c>
      <c r="E2404" t="s">
        <v>99</v>
      </c>
      <c r="F2404" t="s">
        <v>100</v>
      </c>
      <c r="G2404" t="s">
        <v>69</v>
      </c>
      <c r="H2404" t="s">
        <v>31</v>
      </c>
      <c r="I2404" t="s">
        <v>32</v>
      </c>
      <c r="J2404" t="s">
        <v>46</v>
      </c>
      <c r="K2404" s="14" t="s">
        <v>45</v>
      </c>
      <c r="M2404" s="14"/>
      <c r="X2404" s="2">
        <v>0</v>
      </c>
      <c r="Y2404" s="2">
        <v>0</v>
      </c>
    </row>
    <row r="2405" spans="1:25" x14ac:dyDescent="0.25">
      <c r="A2405" s="32"/>
      <c r="D2405" t="e">
        <f>IF(C2405=1,'Data Transformation'!$G$3+0.5*'Data Transformation'!$W$25,IF(C2406=1,D2406-'Data Transformation'!$W$25,FALSE))</f>
        <v>#NUM!</v>
      </c>
      <c r="E2405">
        <f t="array" ref="E2405">IF(ISLOGICAL(D2405),"",FREQUENCY(IF('Data Transformation'!$B$425:$B$8425='Bin Analysis'!$B2403,'Data Transformation'!$G$425:$G$8425),D2405))</f>
        <v>2001</v>
      </c>
      <c r="F2405" t="e">
        <f>IF(ISLOGICAL(D2405),"",E2405-E2404)</f>
        <v>#VALUE!</v>
      </c>
      <c r="M2405" s="14"/>
    </row>
    <row r="2406" spans="1:25" x14ac:dyDescent="0.25">
      <c r="A2406" s="32" t="e">
        <f>IF(Weighting!$P$6&gt;0,B2406,"")</f>
        <v>#NUM!</v>
      </c>
      <c r="B2406" t="e">
        <f>Weighting!$C$6</f>
        <v>#DIV/0!</v>
      </c>
      <c r="C2406" t="e">
        <f>Weighting!$F$6</f>
        <v>#NUM!</v>
      </c>
      <c r="D2406" t="e">
        <f>IF(C2406=1,'Data Transformation'!$G$3+0.5*'Data Transformation'!$W$25,IF(C2407=1,D2407-'Data Transformation'!$W$25,FALSE))</f>
        <v>#NUM!</v>
      </c>
      <c r="E2406">
        <f t="array" ref="E2406">IF(ISLOGICAL(D2406),"",FREQUENCY(IF('Data Transformation'!$B$425:$B$8425='Bin Analysis'!$B2403,'Data Transformation'!$G$425:$G$8425),D2406))</f>
        <v>2001</v>
      </c>
      <c r="F2406">
        <f>IF(ISLOGICAL(D2406),"",E2406-E2405)</f>
        <v>0</v>
      </c>
      <c r="G2406">
        <f>Weighting!$H$6</f>
        <v>1</v>
      </c>
      <c r="H2406">
        <f t="array" ref="H2406">FREQUENCY(IF('Data Transformation'!$B$4:$B$8425=B2403,'Data Transformation'!$G$4:$G$8425),'Bin Analysis'!$B2406)</f>
        <v>2073</v>
      </c>
      <c r="I2406">
        <f>H2406-H2405</f>
        <v>2073</v>
      </c>
      <c r="J2406">
        <f>IF(I2406=0,0,1)</f>
        <v>1</v>
      </c>
      <c r="K2406" t="e">
        <f>J2406*Weighting!$W$6</f>
        <v>#NUM!</v>
      </c>
      <c r="M2406" s="14"/>
    </row>
    <row r="2407" spans="1:25" x14ac:dyDescent="0.25">
      <c r="A2407" s="32" t="str">
        <f>IF(Weighting!$P$7&gt;0,B2407,"")</f>
        <v/>
      </c>
      <c r="B2407" t="e">
        <f>Weighting!$C$7</f>
        <v>#DIV/0!</v>
      </c>
      <c r="C2407" t="e">
        <f>Weighting!$F$7</f>
        <v>#NUM!</v>
      </c>
      <c r="D2407" t="e">
        <f>IF(C2407=1,'Data Transformation'!$G$3+0.5*'Data Transformation'!$W$25,IF(C2408=1,D2408-'Data Transformation'!$W$25,FALSE))</f>
        <v>#NUM!</v>
      </c>
      <c r="E2407">
        <f t="array" ref="E2407">IF(ISLOGICAL(D2407),"",FREQUENCY(IF('Data Transformation'!$B$425:$B$8425='Bin Analysis'!$B2403,'Data Transformation'!$G$425:$G$8425),D2407))</f>
        <v>2001</v>
      </c>
      <c r="F2407">
        <f t="shared" ref="F2407:F2425" si="300">IF(ISLOGICAL(D2407),"",E2407-E2406)</f>
        <v>0</v>
      </c>
      <c r="G2407">
        <f>Weighting!$H$7</f>
        <v>0</v>
      </c>
      <c r="H2407">
        <f t="array" ref="H2407">FREQUENCY(IF('Data Transformation'!$B$4:$B$8425=B2403,'Data Transformation'!$G$4:$G$8425),'Bin Analysis'!$B2407)</f>
        <v>2073</v>
      </c>
      <c r="I2407">
        <f t="shared" ref="I2407:I2425" si="301">H2407-H2406</f>
        <v>0</v>
      </c>
      <c r="J2407">
        <f>IF(I2407=0,0,1)</f>
        <v>0</v>
      </c>
      <c r="K2407">
        <f>J2407*Weighting!$W$7</f>
        <v>0</v>
      </c>
      <c r="M2407" s="14"/>
    </row>
    <row r="2408" spans="1:25" x14ac:dyDescent="0.25">
      <c r="A2408" s="32" t="str">
        <f>IF(Weighting!$P$8&gt;0,B2408,"")</f>
        <v/>
      </c>
      <c r="B2408" t="e">
        <f>Weighting!$C$8</f>
        <v>#DIV/0!</v>
      </c>
      <c r="C2408" t="e">
        <f>Weighting!$F$8</f>
        <v>#NUM!</v>
      </c>
      <c r="D2408" t="e">
        <f>IF(C2408=1,'Data Transformation'!$G$3+0.5*'Data Transformation'!$W$25,IF(C2409=1,D2409-'Data Transformation'!$W$25,FALSE))</f>
        <v>#NUM!</v>
      </c>
      <c r="E2408">
        <f t="array" ref="E2408">IF(ISLOGICAL(D2408),"",FREQUENCY(IF('Data Transformation'!$B$425:$B$8425='Bin Analysis'!$B2403,'Data Transformation'!$G$425:$G$8425),D2408))</f>
        <v>2001</v>
      </c>
      <c r="F2408">
        <f t="shared" si="300"/>
        <v>0</v>
      </c>
      <c r="G2408">
        <f>Weighting!$H$8</f>
        <v>0</v>
      </c>
      <c r="H2408">
        <f t="array" ref="H2408">FREQUENCY(IF('Data Transformation'!$B$4:$B$8425=B2403,'Data Transformation'!$G$4:$G$8425),'Bin Analysis'!$B2408)</f>
        <v>2073</v>
      </c>
      <c r="I2408">
        <f t="shared" si="301"/>
        <v>0</v>
      </c>
      <c r="J2408">
        <f t="shared" ref="J2408:J2425" si="302">IF(I2408=0,0,1)</f>
        <v>0</v>
      </c>
      <c r="K2408">
        <f>J2408*Weighting!$W$8</f>
        <v>0</v>
      </c>
      <c r="M2408" s="14"/>
    </row>
    <row r="2409" spans="1:25" x14ac:dyDescent="0.25">
      <c r="A2409" s="32" t="str">
        <f>IF(Weighting!$P$9&gt;0,B2409,"")</f>
        <v/>
      </c>
      <c r="B2409" s="50" t="e">
        <f>Weighting!$C$9</f>
        <v>#DIV/0!</v>
      </c>
      <c r="C2409" t="e">
        <f>Weighting!$F$9</f>
        <v>#NUM!</v>
      </c>
      <c r="D2409" t="e">
        <f>IF(C2409=1,'Data Transformation'!$G$3+0.5*'Data Transformation'!$W$25,IF(C2410=1,D2410-'Data Transformation'!$W$25,FALSE))</f>
        <v>#NUM!</v>
      </c>
      <c r="E2409">
        <f t="array" ref="E2409">IF(ISLOGICAL(D2409),"",FREQUENCY(IF('Data Transformation'!$B$425:$B$8425='Bin Analysis'!$B2403,'Data Transformation'!$G$425:$G$8425),D2409))</f>
        <v>2001</v>
      </c>
      <c r="F2409">
        <f t="shared" si="300"/>
        <v>0</v>
      </c>
      <c r="G2409">
        <f>Weighting!$H$9</f>
        <v>0</v>
      </c>
      <c r="H2409">
        <f t="array" ref="H2409">FREQUENCY(IF('Data Transformation'!$B$4:$B$8425=B2403,'Data Transformation'!$G$4:$G$8425),'Bin Analysis'!$B2409)</f>
        <v>2073</v>
      </c>
      <c r="I2409">
        <f t="shared" si="301"/>
        <v>0</v>
      </c>
      <c r="J2409">
        <f t="shared" si="302"/>
        <v>0</v>
      </c>
      <c r="K2409">
        <f>J2409*Weighting!$W$9</f>
        <v>0</v>
      </c>
      <c r="M2409" s="14"/>
    </row>
    <row r="2410" spans="1:25" x14ac:dyDescent="0.25">
      <c r="A2410" s="32" t="str">
        <f>IF(Weighting!$P$10&gt;0,B2410,"")</f>
        <v/>
      </c>
      <c r="B2410" t="e">
        <f>Weighting!$C$10</f>
        <v>#DIV/0!</v>
      </c>
      <c r="C2410" t="e">
        <f>Weighting!$F$10</f>
        <v>#NUM!</v>
      </c>
      <c r="D2410" t="e">
        <f>IF(C2410=1,'Data Transformation'!$G$3+0.5*'Data Transformation'!$W$25,IF(C2411=1,D2411-'Data Transformation'!$W$25,FALSE))</f>
        <v>#NUM!</v>
      </c>
      <c r="E2410">
        <f t="array" ref="E2410">IF(ISLOGICAL(D2410),"",FREQUENCY(IF('Data Transformation'!$B$425:$B$8425='Bin Analysis'!$B2403,'Data Transformation'!$G$425:$G$8425),D2410))</f>
        <v>2001</v>
      </c>
      <c r="F2410">
        <f t="shared" si="300"/>
        <v>0</v>
      </c>
      <c r="G2410">
        <f>Weighting!$H$10</f>
        <v>0</v>
      </c>
      <c r="H2410">
        <f t="array" ref="H2410">FREQUENCY(IF('Data Transformation'!$B$4:$B$8425=B2403,'Data Transformation'!$G$4:$G$8425),'Bin Analysis'!$B2410)</f>
        <v>2073</v>
      </c>
      <c r="I2410">
        <f t="shared" si="301"/>
        <v>0</v>
      </c>
      <c r="J2410">
        <f t="shared" si="302"/>
        <v>0</v>
      </c>
      <c r="K2410">
        <f>J2410*Weighting!$W$10</f>
        <v>0</v>
      </c>
      <c r="M2410" s="14"/>
    </row>
    <row r="2411" spans="1:25" x14ac:dyDescent="0.25">
      <c r="A2411" s="32" t="str">
        <f>IF(Weighting!$P$11&gt;0,B2411,"")</f>
        <v/>
      </c>
      <c r="B2411" t="e">
        <f>Weighting!$C$11</f>
        <v>#DIV/0!</v>
      </c>
      <c r="C2411" t="e">
        <f>Weighting!$F$11</f>
        <v>#NUM!</v>
      </c>
      <c r="D2411" t="e">
        <f>IF(C2411=1,'Data Transformation'!$G$3+0.5*'Data Transformation'!$W$25,IF(C2412=1,D2412-'Data Transformation'!$W$25,FALSE))</f>
        <v>#NUM!</v>
      </c>
      <c r="E2411">
        <f t="array" ref="E2411">IF(ISLOGICAL(D2411),"",FREQUENCY(IF('Data Transformation'!$B$425:$B$8425='Bin Analysis'!$B2403,'Data Transformation'!$G$425:$G$8425),D2411))</f>
        <v>2001</v>
      </c>
      <c r="F2411">
        <f t="shared" si="300"/>
        <v>0</v>
      </c>
      <c r="G2411">
        <f>Weighting!$H$11</f>
        <v>0</v>
      </c>
      <c r="H2411">
        <f t="array" ref="H2411">FREQUENCY(IF('Data Transformation'!$B$4:$B$8425=B2403,'Data Transformation'!$G$4:$G$8425),'Bin Analysis'!$B2411)</f>
        <v>2073</v>
      </c>
      <c r="I2411">
        <f t="shared" si="301"/>
        <v>0</v>
      </c>
      <c r="J2411">
        <f t="shared" si="302"/>
        <v>0</v>
      </c>
      <c r="K2411">
        <f>J2411*Weighting!$W$11</f>
        <v>0</v>
      </c>
      <c r="M2411" s="14"/>
    </row>
    <row r="2412" spans="1:25" x14ac:dyDescent="0.25">
      <c r="A2412" s="32" t="str">
        <f>IF(Weighting!$P$12&gt;0,B2412,"")</f>
        <v/>
      </c>
      <c r="B2412" t="e">
        <f>Weighting!$C$12</f>
        <v>#DIV/0!</v>
      </c>
      <c r="C2412" t="e">
        <f>Weighting!$F$12</f>
        <v>#NUM!</v>
      </c>
      <c r="D2412" t="e">
        <f>IF(C2412=1,'Data Transformation'!$G$3+0.5*'Data Transformation'!$W$25,IF(C2413=1,D2413-'Data Transformation'!$W$25,FALSE))</f>
        <v>#NUM!</v>
      </c>
      <c r="E2412">
        <f t="array" ref="E2412">IF(ISLOGICAL(D2412),"",FREQUENCY(IF('Data Transformation'!$B$425:$B$8425='Bin Analysis'!$B2403,'Data Transformation'!$G$425:$G$8425),D2412))</f>
        <v>2001</v>
      </c>
      <c r="F2412">
        <f t="shared" si="300"/>
        <v>0</v>
      </c>
      <c r="G2412">
        <f>Weighting!$H$12</f>
        <v>0</v>
      </c>
      <c r="H2412">
        <f t="array" ref="H2412">FREQUENCY(IF('Data Transformation'!$B$4:$B$8425=B2403,'Data Transformation'!$G$4:$G$8425),'Bin Analysis'!$B2412)</f>
        <v>2073</v>
      </c>
      <c r="I2412">
        <f t="shared" si="301"/>
        <v>0</v>
      </c>
      <c r="J2412">
        <f t="shared" si="302"/>
        <v>0</v>
      </c>
      <c r="K2412">
        <f>J2412*Weighting!$W$12</f>
        <v>0</v>
      </c>
      <c r="M2412" s="14"/>
    </row>
    <row r="2413" spans="1:25" x14ac:dyDescent="0.25">
      <c r="A2413" s="32" t="str">
        <f>IF(Weighting!$P$13&gt;0,B2413,"")</f>
        <v/>
      </c>
      <c r="B2413" t="e">
        <f>Weighting!$C$13</f>
        <v>#DIV/0!</v>
      </c>
      <c r="C2413" t="e">
        <f>Weighting!$F$13</f>
        <v>#NUM!</v>
      </c>
      <c r="D2413" t="e">
        <f>IF(C2413=1,'Data Transformation'!$G$3+0.5*'Data Transformation'!$W$25,IF(C2414=1,D2414-'Data Transformation'!$W$25,FALSE))</f>
        <v>#NUM!</v>
      </c>
      <c r="E2413">
        <f t="array" ref="E2413">IF(ISLOGICAL(D2413),"",FREQUENCY(IF('Data Transformation'!$B$425:$B$8425='Bin Analysis'!$B2403,'Data Transformation'!$G$425:$G$8425),D2413))</f>
        <v>2001</v>
      </c>
      <c r="F2413">
        <f t="shared" si="300"/>
        <v>0</v>
      </c>
      <c r="G2413">
        <f>Weighting!$H$13</f>
        <v>0</v>
      </c>
      <c r="H2413">
        <f t="array" ref="H2413">FREQUENCY(IF('Data Transformation'!$B$4:$B$8425=B2403,'Data Transformation'!$G$4:$G$8425),'Bin Analysis'!$B2413)</f>
        <v>2073</v>
      </c>
      <c r="I2413">
        <f t="shared" si="301"/>
        <v>0</v>
      </c>
      <c r="J2413">
        <f t="shared" si="302"/>
        <v>0</v>
      </c>
      <c r="K2413">
        <f>J2413*Weighting!$W$13</f>
        <v>0</v>
      </c>
      <c r="M2413" s="14"/>
    </row>
    <row r="2414" spans="1:25" x14ac:dyDescent="0.25">
      <c r="A2414" s="32" t="str">
        <f>IF(Weighting!$P$14&gt;0,B2414,"")</f>
        <v/>
      </c>
      <c r="B2414" t="e">
        <f>Weighting!$C$14</f>
        <v>#DIV/0!</v>
      </c>
      <c r="C2414" t="e">
        <f>Weighting!$F$14</f>
        <v>#NUM!</v>
      </c>
      <c r="D2414" t="e">
        <f>IF(C2414=1,'Data Transformation'!$G$3+0.5*'Data Transformation'!$W$25,IF(C2415=1,D2415-'Data Transformation'!$W$25,FALSE))</f>
        <v>#NUM!</v>
      </c>
      <c r="E2414">
        <f t="array" ref="E2414">IF(ISLOGICAL(D2414),"",FREQUENCY(IF('Data Transformation'!$B$425:$B$8425='Bin Analysis'!$B2403,'Data Transformation'!$G$425:$G$8425),D2414))</f>
        <v>2001</v>
      </c>
      <c r="F2414">
        <f t="shared" si="300"/>
        <v>0</v>
      </c>
      <c r="G2414">
        <f>Weighting!$H$14</f>
        <v>0</v>
      </c>
      <c r="H2414">
        <f t="array" ref="H2414">FREQUENCY(IF('Data Transformation'!$B$4:$B$8425=B2403,'Data Transformation'!$G$4:$G$8425),'Bin Analysis'!$B2414)</f>
        <v>2073</v>
      </c>
      <c r="I2414">
        <f t="shared" si="301"/>
        <v>0</v>
      </c>
      <c r="J2414">
        <f t="shared" si="302"/>
        <v>0</v>
      </c>
      <c r="K2414">
        <f>J2414*Weighting!$W$14</f>
        <v>0</v>
      </c>
      <c r="M2414" s="14"/>
    </row>
    <row r="2415" spans="1:25" x14ac:dyDescent="0.25">
      <c r="A2415" s="32" t="str">
        <f>IF(Weighting!$P$15&gt;0,B2415,"")</f>
        <v/>
      </c>
      <c r="B2415" t="e">
        <f>Weighting!$C$15</f>
        <v>#DIV/0!</v>
      </c>
      <c r="C2415" t="e">
        <f>Weighting!$F$15</f>
        <v>#NUM!</v>
      </c>
      <c r="D2415" t="e">
        <f>IF(C2415=1,'Data Transformation'!$G$3+0.5*'Data Transformation'!$W$25,IF(C2416=1,D2416-'Data Transformation'!$W$25,FALSE))</f>
        <v>#NUM!</v>
      </c>
      <c r="E2415">
        <f t="array" ref="E2415">IF(ISLOGICAL(D2415),"",FREQUENCY(IF('Data Transformation'!$B$425:$B$8425='Bin Analysis'!$B2403,'Data Transformation'!$G$425:$G$8425),D2415))</f>
        <v>2001</v>
      </c>
      <c r="F2415">
        <f t="shared" si="300"/>
        <v>0</v>
      </c>
      <c r="G2415">
        <f>Weighting!$H$15</f>
        <v>0</v>
      </c>
      <c r="H2415">
        <f t="array" ref="H2415">FREQUENCY(IF('Data Transformation'!$B$4:$B$8425=B2403,'Data Transformation'!$G$4:$G$8425),'Bin Analysis'!$B2415)</f>
        <v>2073</v>
      </c>
      <c r="I2415">
        <f t="shared" si="301"/>
        <v>0</v>
      </c>
      <c r="J2415">
        <f t="shared" si="302"/>
        <v>0</v>
      </c>
      <c r="K2415">
        <f>J2415*Weighting!$W$15</f>
        <v>0</v>
      </c>
      <c r="M2415" s="14"/>
    </row>
    <row r="2416" spans="1:25" x14ac:dyDescent="0.25">
      <c r="A2416" s="32" t="str">
        <f>IF(Weighting!$P$16&gt;0,B2416,"")</f>
        <v/>
      </c>
      <c r="B2416" t="e">
        <f>Weighting!$C$16</f>
        <v>#DIV/0!</v>
      </c>
      <c r="C2416" t="e">
        <f>Weighting!$F$16</f>
        <v>#NUM!</v>
      </c>
      <c r="D2416" t="e">
        <f>IF(C2416=1,'Data Transformation'!$G$3+0.5*'Data Transformation'!$W$25,IF(C2417=1,D2417-'Data Transformation'!$W$25,FALSE))</f>
        <v>#NUM!</v>
      </c>
      <c r="E2416">
        <f t="array" ref="E2416">IF(ISLOGICAL(D2416),"",FREQUENCY(IF('Data Transformation'!$B$425:$B$8425='Bin Analysis'!$B2403,'Data Transformation'!$G$425:$G$8425),D2416))</f>
        <v>2001</v>
      </c>
      <c r="F2416">
        <f t="shared" si="300"/>
        <v>0</v>
      </c>
      <c r="G2416">
        <f>Weighting!$H$16</f>
        <v>0</v>
      </c>
      <c r="H2416">
        <f t="array" ref="H2416">FREQUENCY(IF('Data Transformation'!$B$4:$B$8425=B2403,'Data Transformation'!$G$4:$G$8425),'Bin Analysis'!$B2416)</f>
        <v>2073</v>
      </c>
      <c r="I2416">
        <f t="shared" si="301"/>
        <v>0</v>
      </c>
      <c r="J2416">
        <f t="shared" si="302"/>
        <v>0</v>
      </c>
      <c r="K2416">
        <f>J2416*Weighting!$W$16</f>
        <v>0</v>
      </c>
      <c r="M2416" s="14"/>
    </row>
    <row r="2417" spans="1:25" x14ac:dyDescent="0.25">
      <c r="A2417" s="32" t="str">
        <f>IF(Weighting!$P$17&gt;0,B2417,"")</f>
        <v/>
      </c>
      <c r="B2417" t="e">
        <f>Weighting!$C$17</f>
        <v>#DIV/0!</v>
      </c>
      <c r="C2417" t="e">
        <f>Weighting!$F$17</f>
        <v>#NUM!</v>
      </c>
      <c r="D2417" t="e">
        <f>IF(C2417=1,'Data Transformation'!$G$3+0.5*'Data Transformation'!$W$25,IF(C2418=1,D2418-'Data Transformation'!$W$25,FALSE))</f>
        <v>#NUM!</v>
      </c>
      <c r="E2417">
        <f t="array" ref="E2417">IF(ISLOGICAL(D2417),"",FREQUENCY(IF('Data Transformation'!$B$425:$B$8425='Bin Analysis'!$B2403,'Data Transformation'!$G$425:$G$8425),D2417))</f>
        <v>2001</v>
      </c>
      <c r="F2417">
        <f t="shared" si="300"/>
        <v>0</v>
      </c>
      <c r="G2417">
        <f>Weighting!$H$17</f>
        <v>0</v>
      </c>
      <c r="H2417">
        <f t="array" ref="H2417">FREQUENCY(IF('Data Transformation'!$B$4:$B$8425=B2403,'Data Transformation'!$G$4:$G$8425),'Bin Analysis'!$B2417)</f>
        <v>2073</v>
      </c>
      <c r="I2417">
        <f t="shared" si="301"/>
        <v>0</v>
      </c>
      <c r="J2417">
        <f t="shared" si="302"/>
        <v>0</v>
      </c>
      <c r="K2417">
        <f>J2417*Weighting!$W$17</f>
        <v>0</v>
      </c>
      <c r="M2417" s="14"/>
    </row>
    <row r="2418" spans="1:25" x14ac:dyDescent="0.25">
      <c r="A2418" s="32" t="str">
        <f>IF(Weighting!$P$18&gt;0,B2418,"")</f>
        <v/>
      </c>
      <c r="B2418" t="e">
        <f>Weighting!$C$18</f>
        <v>#DIV/0!</v>
      </c>
      <c r="C2418" t="e">
        <f>Weighting!$F$18</f>
        <v>#NUM!</v>
      </c>
      <c r="D2418" t="e">
        <f>IF(C2418=1,'Data Transformation'!$G$3+0.5*'Data Transformation'!$W$25,IF(C2419=1,D2419-'Data Transformation'!$W$25,FALSE))</f>
        <v>#NUM!</v>
      </c>
      <c r="E2418">
        <f t="array" ref="E2418">IF(ISLOGICAL(D2418),"",FREQUENCY(IF('Data Transformation'!$B$425:$B$8425='Bin Analysis'!$B2403,'Data Transformation'!$G$425:$G$8425),D2418))</f>
        <v>2001</v>
      </c>
      <c r="F2418">
        <f t="shared" si="300"/>
        <v>0</v>
      </c>
      <c r="G2418">
        <f>Weighting!$H$18</f>
        <v>0</v>
      </c>
      <c r="H2418">
        <f t="array" ref="H2418">FREQUENCY(IF('Data Transformation'!$B$4:$B$8425=B2403,'Data Transformation'!$G$4:$G$8425),'Bin Analysis'!$B2418)</f>
        <v>2073</v>
      </c>
      <c r="I2418">
        <f t="shared" si="301"/>
        <v>0</v>
      </c>
      <c r="J2418">
        <f t="shared" si="302"/>
        <v>0</v>
      </c>
      <c r="K2418">
        <f>J2418*Weighting!$W$18</f>
        <v>0</v>
      </c>
      <c r="M2418" s="14"/>
    </row>
    <row r="2419" spans="1:25" x14ac:dyDescent="0.25">
      <c r="A2419" s="32" t="str">
        <f>IF(Weighting!$P$19&gt;0,B2419,"")</f>
        <v/>
      </c>
      <c r="B2419" t="e">
        <f>Weighting!$C$19</f>
        <v>#DIV/0!</v>
      </c>
      <c r="C2419" t="e">
        <f>Weighting!$F$19</f>
        <v>#NUM!</v>
      </c>
      <c r="D2419" t="e">
        <f>IF(C2419=1,'Data Transformation'!$G$3+0.5*'Data Transformation'!$W$25,IF(C2420=1,D2420-'Data Transformation'!$W$25,FALSE))</f>
        <v>#NUM!</v>
      </c>
      <c r="E2419">
        <f t="array" ref="E2419">IF(ISLOGICAL(D2419),"",FREQUENCY(IF('Data Transformation'!$B$425:$B$8425='Bin Analysis'!$B2403,'Data Transformation'!$G$425:$G$8425),D2419))</f>
        <v>2001</v>
      </c>
      <c r="F2419">
        <f t="shared" si="300"/>
        <v>0</v>
      </c>
      <c r="G2419">
        <f>Weighting!$H$19</f>
        <v>0</v>
      </c>
      <c r="H2419">
        <f t="array" ref="H2419">FREQUENCY(IF('Data Transformation'!$B$4:$B$8425=B2403,'Data Transformation'!$G$4:$G$8425),'Bin Analysis'!$B2419)</f>
        <v>2073</v>
      </c>
      <c r="I2419">
        <f t="shared" si="301"/>
        <v>0</v>
      </c>
      <c r="J2419">
        <f t="shared" si="302"/>
        <v>0</v>
      </c>
      <c r="K2419">
        <f>J2419*Weighting!$W$19</f>
        <v>0</v>
      </c>
      <c r="M2419" s="14"/>
    </row>
    <row r="2420" spans="1:25" x14ac:dyDescent="0.25">
      <c r="A2420" s="32" t="str">
        <f>IF(Weighting!$P$20&gt;0,B2420,"")</f>
        <v/>
      </c>
      <c r="B2420" t="e">
        <f>Weighting!$C$20</f>
        <v>#DIV/0!</v>
      </c>
      <c r="C2420" t="e">
        <f>Weighting!$F$20</f>
        <v>#NUM!</v>
      </c>
      <c r="D2420" t="e">
        <f>IF(C2420=1,'Data Transformation'!$G$3+0.5*'Data Transformation'!$W$25,IF(C2421=1,D2421-'Data Transformation'!$W$25,FALSE))</f>
        <v>#NUM!</v>
      </c>
      <c r="E2420">
        <f t="array" ref="E2420">IF(ISLOGICAL(D2420),"",FREQUENCY(IF('Data Transformation'!$B$425:$B$8425='Bin Analysis'!$B2403,'Data Transformation'!$G$425:$G$8425),D2420))</f>
        <v>2001</v>
      </c>
      <c r="F2420">
        <f t="shared" si="300"/>
        <v>0</v>
      </c>
      <c r="G2420">
        <f>Weighting!$H$20</f>
        <v>0</v>
      </c>
      <c r="H2420">
        <f t="array" ref="H2420">FREQUENCY(IF('Data Transformation'!$B$4:$B$8425=B2403,'Data Transformation'!$G$4:$G$8425),'Bin Analysis'!$B2420)</f>
        <v>2073</v>
      </c>
      <c r="I2420">
        <f t="shared" si="301"/>
        <v>0</v>
      </c>
      <c r="J2420">
        <f t="shared" si="302"/>
        <v>0</v>
      </c>
      <c r="K2420">
        <f>J2420*Weighting!$W$20</f>
        <v>0</v>
      </c>
      <c r="M2420" s="14"/>
    </row>
    <row r="2421" spans="1:25" x14ac:dyDescent="0.25">
      <c r="A2421" s="32" t="str">
        <f>IF(Weighting!$P$21&gt;0,B2421,"")</f>
        <v/>
      </c>
      <c r="B2421" t="e">
        <f>Weighting!$C$21</f>
        <v>#DIV/0!</v>
      </c>
      <c r="C2421" t="e">
        <f>Weighting!$F$21</f>
        <v>#NUM!</v>
      </c>
      <c r="D2421" t="e">
        <f>IF(C2421=1,'Data Transformation'!$G$3+0.5*'Data Transformation'!$W$25,IF(C2422=1,D2422-'Data Transformation'!$W$25,FALSE))</f>
        <v>#NUM!</v>
      </c>
      <c r="E2421">
        <f t="array" ref="E2421">IF(ISLOGICAL(D2421),"",FREQUENCY(IF('Data Transformation'!$B$425:$B$8425='Bin Analysis'!$B2403,'Data Transformation'!$G$425:$G$8425),D2421))</f>
        <v>2001</v>
      </c>
      <c r="F2421">
        <f t="shared" si="300"/>
        <v>0</v>
      </c>
      <c r="G2421">
        <f>Weighting!$H$21</f>
        <v>0</v>
      </c>
      <c r="H2421">
        <f t="array" ref="H2421">FREQUENCY(IF('Data Transformation'!$B$4:$B$8425=B2403,'Data Transformation'!$G$4:$G$8425),'Bin Analysis'!$B2421)</f>
        <v>2073</v>
      </c>
      <c r="I2421">
        <f t="shared" si="301"/>
        <v>0</v>
      </c>
      <c r="J2421">
        <f t="shared" si="302"/>
        <v>0</v>
      </c>
      <c r="K2421">
        <f>J2421*Weighting!$W$21</f>
        <v>0</v>
      </c>
      <c r="M2421" s="14"/>
    </row>
    <row r="2422" spans="1:25" x14ac:dyDescent="0.25">
      <c r="A2422" s="32" t="str">
        <f>IF(Weighting!$P$22&gt;0,B2422,"")</f>
        <v/>
      </c>
      <c r="B2422" t="e">
        <f>Weighting!$C$22</f>
        <v>#DIV/0!</v>
      </c>
      <c r="C2422" t="e">
        <f>Weighting!$F$22</f>
        <v>#NUM!</v>
      </c>
      <c r="D2422" t="e">
        <f>IF(C2422=1,'Data Transformation'!$G$3+0.5*'Data Transformation'!$W$25,IF(C2423=1,D2423-'Data Transformation'!$W$25,FALSE))</f>
        <v>#NUM!</v>
      </c>
      <c r="E2422">
        <f t="array" ref="E2422">IF(ISLOGICAL(D2422),"",FREQUENCY(IF('Data Transformation'!$B$425:$B$8425='Bin Analysis'!$B2403,'Data Transformation'!$G$425:$G$8425),D2422))</f>
        <v>2001</v>
      </c>
      <c r="F2422">
        <f t="shared" si="300"/>
        <v>0</v>
      </c>
      <c r="G2422">
        <f>Weighting!$H$22</f>
        <v>0</v>
      </c>
      <c r="H2422">
        <f t="array" ref="H2422">FREQUENCY(IF('Data Transformation'!$B$4:$B$8425=B2403,'Data Transformation'!$G$4:$G$8425),'Bin Analysis'!$B2422)</f>
        <v>2073</v>
      </c>
      <c r="I2422">
        <f t="shared" si="301"/>
        <v>0</v>
      </c>
      <c r="J2422">
        <f t="shared" si="302"/>
        <v>0</v>
      </c>
      <c r="K2422">
        <f>J2422*Weighting!$W$22</f>
        <v>0</v>
      </c>
      <c r="M2422" s="14"/>
    </row>
    <row r="2423" spans="1:25" x14ac:dyDescent="0.25">
      <c r="A2423" s="32" t="str">
        <f>IF(Weighting!$P$23&gt;0,B2423,"")</f>
        <v/>
      </c>
      <c r="B2423" t="e">
        <f>Weighting!$C$23</f>
        <v>#DIV/0!</v>
      </c>
      <c r="C2423" t="e">
        <f>Weighting!$F$23</f>
        <v>#NUM!</v>
      </c>
      <c r="D2423" t="e">
        <f>IF(C2423=1,'Data Transformation'!$G$3+0.5*'Data Transformation'!$W$25,IF(C2424=1,D2424-'Data Transformation'!$W$25,FALSE))</f>
        <v>#NUM!</v>
      </c>
      <c r="E2423">
        <f t="array" ref="E2423">IF(ISLOGICAL(D2423),"",FREQUENCY(IF('Data Transformation'!$B$425:$B$8425='Bin Analysis'!$B2403,'Data Transformation'!$G$425:$G$8425),D2423))</f>
        <v>2001</v>
      </c>
      <c r="F2423">
        <f t="shared" si="300"/>
        <v>0</v>
      </c>
      <c r="G2423">
        <f>Weighting!$H$23</f>
        <v>0</v>
      </c>
      <c r="H2423">
        <f t="array" ref="H2423">FREQUENCY(IF('Data Transformation'!$B$4:$B$8425=B2403,'Data Transformation'!$G$4:$G$8425),'Bin Analysis'!$B2423)</f>
        <v>2073</v>
      </c>
      <c r="I2423">
        <f t="shared" si="301"/>
        <v>0</v>
      </c>
      <c r="J2423">
        <f t="shared" si="302"/>
        <v>0</v>
      </c>
      <c r="K2423">
        <f>J2423*Weighting!$W$23</f>
        <v>0</v>
      </c>
      <c r="M2423" s="14"/>
    </row>
    <row r="2424" spans="1:25" x14ac:dyDescent="0.25">
      <c r="A2424" s="32" t="str">
        <f>IF(Weighting!$P$24&gt;0,B2424,"")</f>
        <v/>
      </c>
      <c r="B2424" t="e">
        <f>Weighting!$C$24</f>
        <v>#DIV/0!</v>
      </c>
      <c r="C2424" t="e">
        <f>Weighting!$F$24</f>
        <v>#NUM!</v>
      </c>
      <c r="D2424" t="e">
        <f>IF(C2424=1,'Data Transformation'!$G$3+0.5*'Data Transformation'!$W$25,IF(C2425=1,D2425-'Data Transformation'!$W$25,FALSE))</f>
        <v>#NUM!</v>
      </c>
      <c r="E2424">
        <f t="array" ref="E2424">IF(ISLOGICAL(D2424),"",FREQUENCY(IF('Data Transformation'!$B$425:$B$8425='Bin Analysis'!$B2403,'Data Transformation'!$G$425:$G$8425),D2424))</f>
        <v>2001</v>
      </c>
      <c r="F2424">
        <f t="shared" si="300"/>
        <v>0</v>
      </c>
      <c r="G2424">
        <f>Weighting!$H$24</f>
        <v>0</v>
      </c>
      <c r="H2424">
        <f t="array" ref="H2424">FREQUENCY(IF('Data Transformation'!$B$4:$B$8425=B2403,'Data Transformation'!$G$4:$G$8425),'Bin Analysis'!$B2424)</f>
        <v>2073</v>
      </c>
      <c r="I2424">
        <f t="shared" si="301"/>
        <v>0</v>
      </c>
      <c r="J2424">
        <f t="shared" si="302"/>
        <v>0</v>
      </c>
      <c r="K2424">
        <f>J2424*Weighting!$W$24</f>
        <v>0</v>
      </c>
      <c r="M2424" s="14"/>
    </row>
    <row r="2425" spans="1:25" x14ac:dyDescent="0.25">
      <c r="A2425" s="32" t="str">
        <f>IF(Weighting!$P$25&gt;0,B2425,"")</f>
        <v/>
      </c>
      <c r="B2425" t="e">
        <f>Weighting!$C$25</f>
        <v>#DIV/0!</v>
      </c>
      <c r="C2425" t="e">
        <f>Weighting!$F$25</f>
        <v>#NUM!</v>
      </c>
      <c r="D2425" t="e">
        <f>IF(C2425=1,'Data Transformation'!$G$3+0.5*'Data Transformation'!$W$25,IF(C2426=1,D2426-'Data Transformation'!$W$25,FALSE))</f>
        <v>#NUM!</v>
      </c>
      <c r="E2425">
        <f t="array" ref="E2425">IF(ISLOGICAL(D2425),"",FREQUENCY(IF('Data Transformation'!$B$425:$B$8425='Bin Analysis'!$B2403,'Data Transformation'!$G$425:$G$8425),D2425))</f>
        <v>2001</v>
      </c>
      <c r="F2425">
        <f t="shared" si="300"/>
        <v>0</v>
      </c>
      <c r="G2425">
        <f>Weighting!$H$25</f>
        <v>0</v>
      </c>
      <c r="H2425">
        <f t="array" ref="H2425">FREQUENCY(IF('Data Transformation'!$B$4:$B$8425=B2403,'Data Transformation'!$G$4:$G$8425),'Bin Analysis'!$B2425)</f>
        <v>2073</v>
      </c>
      <c r="I2425">
        <f t="shared" si="301"/>
        <v>0</v>
      </c>
      <c r="J2425">
        <f t="shared" si="302"/>
        <v>0</v>
      </c>
      <c r="K2425">
        <f>J2425*Weighting!$W$25</f>
        <v>0</v>
      </c>
      <c r="M2425" s="14"/>
    </row>
    <row r="2426" spans="1:25" x14ac:dyDescent="0.25">
      <c r="O2426"/>
      <c r="P2426"/>
      <c r="Q2426"/>
      <c r="R2426"/>
    </row>
    <row r="2427" spans="1:25" ht="23.25" x14ac:dyDescent="0.35">
      <c r="A2427" s="21" t="s">
        <v>0</v>
      </c>
      <c r="B2427" s="21" t="str">
        <f>IFERROR(VLOOKUP(C2427,'Data Transformation'!$L$6:$M$426,2,FALSE),"")</f>
        <v/>
      </c>
      <c r="C2427" s="21">
        <f>C2403+1</f>
        <v>101</v>
      </c>
      <c r="D2427" s="21"/>
      <c r="E2427" s="21"/>
      <c r="F2427" s="21"/>
      <c r="G2427" s="21"/>
      <c r="H2427" s="22"/>
      <c r="I2427" s="22"/>
      <c r="J2427" s="22"/>
      <c r="K2427" s="21"/>
      <c r="L2427" s="21" t="str">
        <f>B2427</f>
        <v/>
      </c>
      <c r="M2427" s="23" t="e">
        <f>INDEX('Data Transformation'!$O$4:$O$424,MATCH($B2427,'Data Transformation'!$M$4:$M$424,0),MATCH($M$2,'Data Transformation'!$O$3,0))</f>
        <v>#N/A</v>
      </c>
      <c r="N2427" s="27" t="e">
        <f>IF('Input and Summary Results'!$J$16="minimum",'Bin Analysis'!X2428/(M2427-1),'Bin Analysis'!Y2427/('Bin Analysis'!M2427-1))</f>
        <v>#N/A</v>
      </c>
      <c r="O2427" s="27" t="e">
        <f>IF(M2427=FALSE,NA(),(VLOOKUP(1,C2430:K2449,4,FALSE))/(M2427-1))</f>
        <v>#N/A</v>
      </c>
      <c r="P2427" s="27" t="e">
        <f>IF(M2427=FALSE,NA(),SUM(J2430:J2449)/Weighting!$S$5)</f>
        <v>#N/A</v>
      </c>
      <c r="Q2427" s="27" t="e">
        <f>IF(M2427=FALSE,NA(),SUM(K2430:K2449)/Weighting!$S$6)</f>
        <v>#N/A</v>
      </c>
      <c r="R2427" s="27" t="e">
        <f>IF(M2427=FALSE,NA(),(VLOOKUP(1,G2430:K2449,3,FALSE))/(M2427-1))</f>
        <v>#N/A</v>
      </c>
      <c r="S2427" s="22" t="e">
        <f>IF(M2427=FALSE,NA(),IF(SUM(J2430:J2449)=2,"yes","no"))</f>
        <v>#N/A</v>
      </c>
      <c r="X2427" s="2" cm="2">
        <f t="array" ref="X2427:X2428">FREQUENCY(IF('Data Transformation'!$B$425:$B$6424='Bin Analysis'!L2427,'Data Transformation'!$G$425:$G$6424),'Data Transformation'!$U$11)</f>
        <v>0</v>
      </c>
      <c r="Y2427" s="2" cm="2">
        <f t="array" ref="Y2427:Y2428">FREQUENCY(IF('Data Transformation'!$B$425:$B$6424='Bin Analysis'!L2427,'Data Transformation'!$G$425:$G$6424),'Data Transformation'!$U$12)</f>
        <v>0</v>
      </c>
    </row>
    <row r="2428" spans="1:25" x14ac:dyDescent="0.25">
      <c r="A2428" s="14" t="s">
        <v>67</v>
      </c>
      <c r="B2428" t="s">
        <v>47</v>
      </c>
      <c r="C2428" t="s">
        <v>5</v>
      </c>
      <c r="D2428" t="s">
        <v>98</v>
      </c>
      <c r="E2428" t="s">
        <v>99</v>
      </c>
      <c r="F2428" t="s">
        <v>100</v>
      </c>
      <c r="G2428" t="s">
        <v>69</v>
      </c>
      <c r="H2428" t="s">
        <v>31</v>
      </c>
      <c r="I2428" t="s">
        <v>32</v>
      </c>
      <c r="J2428" t="s">
        <v>46</v>
      </c>
      <c r="K2428" s="14" t="s">
        <v>45</v>
      </c>
      <c r="M2428" s="14"/>
      <c r="X2428" s="2">
        <v>0</v>
      </c>
      <c r="Y2428" s="2">
        <v>0</v>
      </c>
    </row>
    <row r="2429" spans="1:25" x14ac:dyDescent="0.25">
      <c r="A2429" s="32"/>
      <c r="D2429" t="e">
        <f>IF(C2429=1,'Data Transformation'!$G$3+0.5*'Data Transformation'!$W$25,IF(C2430=1,D2430-'Data Transformation'!$W$25,FALSE))</f>
        <v>#NUM!</v>
      </c>
      <c r="E2429">
        <f t="array" ref="E2429">IF(ISLOGICAL(D2429),"",FREQUENCY(IF('Data Transformation'!$B$425:$B$8425='Bin Analysis'!$B2427,'Data Transformation'!$G$425:$G$8425),D2429))</f>
        <v>2001</v>
      </c>
      <c r="F2429" t="e">
        <f>IF(ISLOGICAL(D2429),"",E2429-E2428)</f>
        <v>#VALUE!</v>
      </c>
      <c r="M2429" s="14"/>
    </row>
    <row r="2430" spans="1:25" x14ac:dyDescent="0.25">
      <c r="A2430" s="32" t="e">
        <f>IF(Weighting!$P$6&gt;0,B2430,"")</f>
        <v>#NUM!</v>
      </c>
      <c r="B2430" t="e">
        <f>Weighting!$C$6</f>
        <v>#DIV/0!</v>
      </c>
      <c r="C2430" t="e">
        <f>Weighting!$F$6</f>
        <v>#NUM!</v>
      </c>
      <c r="D2430" t="e">
        <f>IF(C2430=1,'Data Transformation'!$G$3+0.5*'Data Transformation'!$W$25,IF(C2431=1,D2431-'Data Transformation'!$W$25,FALSE))</f>
        <v>#NUM!</v>
      </c>
      <c r="E2430">
        <f t="array" ref="E2430">IF(ISLOGICAL(D2430),"",FREQUENCY(IF('Data Transformation'!$B$425:$B$8425='Bin Analysis'!$B2427,'Data Transformation'!$G$425:$G$8425),D2430))</f>
        <v>2001</v>
      </c>
      <c r="F2430">
        <f>IF(ISLOGICAL(D2430),"",E2430-E2429)</f>
        <v>0</v>
      </c>
      <c r="G2430">
        <f>Weighting!$H$6</f>
        <v>1</v>
      </c>
      <c r="H2430">
        <f t="array" ref="H2430">FREQUENCY(IF('Data Transformation'!$B$4:$B$8425=B2427,'Data Transformation'!$G$4:$G$8425),'Bin Analysis'!$B2430)</f>
        <v>2073</v>
      </c>
      <c r="I2430">
        <f>H2430-H2429</f>
        <v>2073</v>
      </c>
      <c r="J2430">
        <f>IF(I2430=0,0,1)</f>
        <v>1</v>
      </c>
      <c r="K2430" t="e">
        <f>J2430*Weighting!$W$6</f>
        <v>#NUM!</v>
      </c>
      <c r="M2430" s="14"/>
    </row>
    <row r="2431" spans="1:25" x14ac:dyDescent="0.25">
      <c r="A2431" s="32" t="str">
        <f>IF(Weighting!$P$7&gt;0,B2431,"")</f>
        <v/>
      </c>
      <c r="B2431" t="e">
        <f>Weighting!$C$7</f>
        <v>#DIV/0!</v>
      </c>
      <c r="C2431" t="e">
        <f>Weighting!$F$7</f>
        <v>#NUM!</v>
      </c>
      <c r="D2431" t="e">
        <f>IF(C2431=1,'Data Transformation'!$G$3+0.5*'Data Transformation'!$W$25,IF(C2432=1,D2432-'Data Transformation'!$W$25,FALSE))</f>
        <v>#NUM!</v>
      </c>
      <c r="E2431">
        <f t="array" ref="E2431">IF(ISLOGICAL(D2431),"",FREQUENCY(IF('Data Transformation'!$B$425:$B$8425='Bin Analysis'!$B2427,'Data Transformation'!$G$425:$G$8425),D2431))</f>
        <v>2001</v>
      </c>
      <c r="F2431">
        <f t="shared" ref="F2431:F2449" si="303">IF(ISLOGICAL(D2431),"",E2431-E2430)</f>
        <v>0</v>
      </c>
      <c r="G2431">
        <f>Weighting!$H$7</f>
        <v>0</v>
      </c>
      <c r="H2431">
        <f t="array" ref="H2431">FREQUENCY(IF('Data Transformation'!$B$4:$B$8425=B2427,'Data Transformation'!$G$4:$G$8425),'Bin Analysis'!$B2431)</f>
        <v>2073</v>
      </c>
      <c r="I2431">
        <f t="shared" ref="I2431:I2449" si="304">H2431-H2430</f>
        <v>0</v>
      </c>
      <c r="J2431">
        <f>IF(I2431=0,0,1)</f>
        <v>0</v>
      </c>
      <c r="K2431">
        <f>J2431*Weighting!$W$7</f>
        <v>0</v>
      </c>
      <c r="M2431" s="14"/>
    </row>
    <row r="2432" spans="1:25" x14ac:dyDescent="0.25">
      <c r="A2432" s="32" t="str">
        <f>IF(Weighting!$P$8&gt;0,B2432,"")</f>
        <v/>
      </c>
      <c r="B2432" t="e">
        <f>Weighting!$C$8</f>
        <v>#DIV/0!</v>
      </c>
      <c r="C2432" t="e">
        <f>Weighting!$F$8</f>
        <v>#NUM!</v>
      </c>
      <c r="D2432" t="e">
        <f>IF(C2432=1,'Data Transformation'!$G$3+0.5*'Data Transformation'!$W$25,IF(C2433=1,D2433-'Data Transformation'!$W$25,FALSE))</f>
        <v>#NUM!</v>
      </c>
      <c r="E2432">
        <f t="array" ref="E2432">IF(ISLOGICAL(D2432),"",FREQUENCY(IF('Data Transformation'!$B$425:$B$8425='Bin Analysis'!$B2427,'Data Transformation'!$G$425:$G$8425),D2432))</f>
        <v>2001</v>
      </c>
      <c r="F2432">
        <f t="shared" si="303"/>
        <v>0</v>
      </c>
      <c r="G2432">
        <f>Weighting!$H$8</f>
        <v>0</v>
      </c>
      <c r="H2432">
        <f t="array" ref="H2432">FREQUENCY(IF('Data Transformation'!$B$4:$B$8425=B2427,'Data Transformation'!$G$4:$G$8425),'Bin Analysis'!$B2432)</f>
        <v>2073</v>
      </c>
      <c r="I2432">
        <f t="shared" si="304"/>
        <v>0</v>
      </c>
      <c r="J2432">
        <f t="shared" ref="J2432:J2449" si="305">IF(I2432=0,0,1)</f>
        <v>0</v>
      </c>
      <c r="K2432">
        <f>J2432*Weighting!$W$8</f>
        <v>0</v>
      </c>
      <c r="M2432" s="14"/>
    </row>
    <row r="2433" spans="1:13" x14ac:dyDescent="0.25">
      <c r="A2433" s="32" t="str">
        <f>IF(Weighting!$P$9&gt;0,B2433,"")</f>
        <v/>
      </c>
      <c r="B2433" s="50" t="e">
        <f>Weighting!$C$9</f>
        <v>#DIV/0!</v>
      </c>
      <c r="C2433" t="e">
        <f>Weighting!$F$9</f>
        <v>#NUM!</v>
      </c>
      <c r="D2433" t="e">
        <f>IF(C2433=1,'Data Transformation'!$G$3+0.5*'Data Transformation'!$W$25,IF(C2434=1,D2434-'Data Transformation'!$W$25,FALSE))</f>
        <v>#NUM!</v>
      </c>
      <c r="E2433">
        <f t="array" ref="E2433">IF(ISLOGICAL(D2433),"",FREQUENCY(IF('Data Transformation'!$B$425:$B$8425='Bin Analysis'!$B2427,'Data Transformation'!$G$425:$G$8425),D2433))</f>
        <v>2001</v>
      </c>
      <c r="F2433">
        <f t="shared" si="303"/>
        <v>0</v>
      </c>
      <c r="G2433">
        <f>Weighting!$H$9</f>
        <v>0</v>
      </c>
      <c r="H2433">
        <f t="array" ref="H2433">FREQUENCY(IF('Data Transformation'!$B$4:$B$8425=B2427,'Data Transformation'!$G$4:$G$8425),'Bin Analysis'!$B2433)</f>
        <v>2073</v>
      </c>
      <c r="I2433">
        <f t="shared" si="304"/>
        <v>0</v>
      </c>
      <c r="J2433">
        <f t="shared" si="305"/>
        <v>0</v>
      </c>
      <c r="K2433">
        <f>J2433*Weighting!$W$9</f>
        <v>0</v>
      </c>
      <c r="M2433" s="14"/>
    </row>
    <row r="2434" spans="1:13" x14ac:dyDescent="0.25">
      <c r="A2434" s="32" t="str">
        <f>IF(Weighting!$P$10&gt;0,B2434,"")</f>
        <v/>
      </c>
      <c r="B2434" t="e">
        <f>Weighting!$C$10</f>
        <v>#DIV/0!</v>
      </c>
      <c r="C2434" t="e">
        <f>Weighting!$F$10</f>
        <v>#NUM!</v>
      </c>
      <c r="D2434" t="e">
        <f>IF(C2434=1,'Data Transformation'!$G$3+0.5*'Data Transformation'!$W$25,IF(C2435=1,D2435-'Data Transformation'!$W$25,FALSE))</f>
        <v>#NUM!</v>
      </c>
      <c r="E2434">
        <f t="array" ref="E2434">IF(ISLOGICAL(D2434),"",FREQUENCY(IF('Data Transformation'!$B$425:$B$8425='Bin Analysis'!$B2427,'Data Transformation'!$G$425:$G$8425),D2434))</f>
        <v>2001</v>
      </c>
      <c r="F2434">
        <f t="shared" si="303"/>
        <v>0</v>
      </c>
      <c r="G2434">
        <f>Weighting!$H$10</f>
        <v>0</v>
      </c>
      <c r="H2434">
        <f t="array" ref="H2434">FREQUENCY(IF('Data Transformation'!$B$4:$B$8425=B2427,'Data Transformation'!$G$4:$G$8425),'Bin Analysis'!$B2434)</f>
        <v>2073</v>
      </c>
      <c r="I2434">
        <f t="shared" si="304"/>
        <v>0</v>
      </c>
      <c r="J2434">
        <f t="shared" si="305"/>
        <v>0</v>
      </c>
      <c r="K2434">
        <f>J2434*Weighting!$W$10</f>
        <v>0</v>
      </c>
      <c r="M2434" s="14"/>
    </row>
    <row r="2435" spans="1:13" x14ac:dyDescent="0.25">
      <c r="A2435" s="32" t="str">
        <f>IF(Weighting!$P$11&gt;0,B2435,"")</f>
        <v/>
      </c>
      <c r="B2435" t="e">
        <f>Weighting!$C$11</f>
        <v>#DIV/0!</v>
      </c>
      <c r="C2435" t="e">
        <f>Weighting!$F$11</f>
        <v>#NUM!</v>
      </c>
      <c r="D2435" t="e">
        <f>IF(C2435=1,'Data Transformation'!$G$3+0.5*'Data Transformation'!$W$25,IF(C2436=1,D2436-'Data Transformation'!$W$25,FALSE))</f>
        <v>#NUM!</v>
      </c>
      <c r="E2435">
        <f t="array" ref="E2435">IF(ISLOGICAL(D2435),"",FREQUENCY(IF('Data Transformation'!$B$425:$B$8425='Bin Analysis'!$B2427,'Data Transformation'!$G$425:$G$8425),D2435))</f>
        <v>2001</v>
      </c>
      <c r="F2435">
        <f t="shared" si="303"/>
        <v>0</v>
      </c>
      <c r="G2435">
        <f>Weighting!$H$11</f>
        <v>0</v>
      </c>
      <c r="H2435">
        <f t="array" ref="H2435">FREQUENCY(IF('Data Transformation'!$B$4:$B$8425=B2427,'Data Transformation'!$G$4:$G$8425),'Bin Analysis'!$B2435)</f>
        <v>2073</v>
      </c>
      <c r="I2435">
        <f t="shared" si="304"/>
        <v>0</v>
      </c>
      <c r="J2435">
        <f t="shared" si="305"/>
        <v>0</v>
      </c>
      <c r="K2435">
        <f>J2435*Weighting!$W$11</f>
        <v>0</v>
      </c>
      <c r="M2435" s="14"/>
    </row>
    <row r="2436" spans="1:13" x14ac:dyDescent="0.25">
      <c r="A2436" s="32" t="str">
        <f>IF(Weighting!$P$12&gt;0,B2436,"")</f>
        <v/>
      </c>
      <c r="B2436" t="e">
        <f>Weighting!$C$12</f>
        <v>#DIV/0!</v>
      </c>
      <c r="C2436" t="e">
        <f>Weighting!$F$12</f>
        <v>#NUM!</v>
      </c>
      <c r="D2436" t="e">
        <f>IF(C2436=1,'Data Transformation'!$G$3+0.5*'Data Transformation'!$W$25,IF(C2437=1,D2437-'Data Transformation'!$W$25,FALSE))</f>
        <v>#NUM!</v>
      </c>
      <c r="E2436">
        <f t="array" ref="E2436">IF(ISLOGICAL(D2436),"",FREQUENCY(IF('Data Transformation'!$B$425:$B$8425='Bin Analysis'!$B2427,'Data Transformation'!$G$425:$G$8425),D2436))</f>
        <v>2001</v>
      </c>
      <c r="F2436">
        <f t="shared" si="303"/>
        <v>0</v>
      </c>
      <c r="G2436">
        <f>Weighting!$H$12</f>
        <v>0</v>
      </c>
      <c r="H2436">
        <f t="array" ref="H2436">FREQUENCY(IF('Data Transformation'!$B$4:$B$8425=B2427,'Data Transformation'!$G$4:$G$8425),'Bin Analysis'!$B2436)</f>
        <v>2073</v>
      </c>
      <c r="I2436">
        <f t="shared" si="304"/>
        <v>0</v>
      </c>
      <c r="J2436">
        <f t="shared" si="305"/>
        <v>0</v>
      </c>
      <c r="K2436">
        <f>J2436*Weighting!$W$12</f>
        <v>0</v>
      </c>
      <c r="M2436" s="14"/>
    </row>
    <row r="2437" spans="1:13" x14ac:dyDescent="0.25">
      <c r="A2437" s="32" t="str">
        <f>IF(Weighting!$P$13&gt;0,B2437,"")</f>
        <v/>
      </c>
      <c r="B2437" t="e">
        <f>Weighting!$C$13</f>
        <v>#DIV/0!</v>
      </c>
      <c r="C2437" t="e">
        <f>Weighting!$F$13</f>
        <v>#NUM!</v>
      </c>
      <c r="D2437" t="e">
        <f>IF(C2437=1,'Data Transformation'!$G$3+0.5*'Data Transformation'!$W$25,IF(C2438=1,D2438-'Data Transformation'!$W$25,FALSE))</f>
        <v>#NUM!</v>
      </c>
      <c r="E2437">
        <f t="array" ref="E2437">IF(ISLOGICAL(D2437),"",FREQUENCY(IF('Data Transformation'!$B$425:$B$8425='Bin Analysis'!$B2427,'Data Transformation'!$G$425:$G$8425),D2437))</f>
        <v>2001</v>
      </c>
      <c r="F2437">
        <f t="shared" si="303"/>
        <v>0</v>
      </c>
      <c r="G2437">
        <f>Weighting!$H$13</f>
        <v>0</v>
      </c>
      <c r="H2437">
        <f t="array" ref="H2437">FREQUENCY(IF('Data Transformation'!$B$4:$B$8425=B2427,'Data Transformation'!$G$4:$G$8425),'Bin Analysis'!$B2437)</f>
        <v>2073</v>
      </c>
      <c r="I2437">
        <f t="shared" si="304"/>
        <v>0</v>
      </c>
      <c r="J2437">
        <f t="shared" si="305"/>
        <v>0</v>
      </c>
      <c r="K2437">
        <f>J2437*Weighting!$W$13</f>
        <v>0</v>
      </c>
      <c r="M2437" s="14"/>
    </row>
    <row r="2438" spans="1:13" x14ac:dyDescent="0.25">
      <c r="A2438" s="32" t="str">
        <f>IF(Weighting!$P$14&gt;0,B2438,"")</f>
        <v/>
      </c>
      <c r="B2438" t="e">
        <f>Weighting!$C$14</f>
        <v>#DIV/0!</v>
      </c>
      <c r="C2438" t="e">
        <f>Weighting!$F$14</f>
        <v>#NUM!</v>
      </c>
      <c r="D2438" t="e">
        <f>IF(C2438=1,'Data Transformation'!$G$3+0.5*'Data Transformation'!$W$25,IF(C2439=1,D2439-'Data Transformation'!$W$25,FALSE))</f>
        <v>#NUM!</v>
      </c>
      <c r="E2438">
        <f t="array" ref="E2438">IF(ISLOGICAL(D2438),"",FREQUENCY(IF('Data Transformation'!$B$425:$B$8425='Bin Analysis'!$B2427,'Data Transformation'!$G$425:$G$8425),D2438))</f>
        <v>2001</v>
      </c>
      <c r="F2438">
        <f t="shared" si="303"/>
        <v>0</v>
      </c>
      <c r="G2438">
        <f>Weighting!$H$14</f>
        <v>0</v>
      </c>
      <c r="H2438">
        <f t="array" ref="H2438">FREQUENCY(IF('Data Transformation'!$B$4:$B$8425=B2427,'Data Transformation'!$G$4:$G$8425),'Bin Analysis'!$B2438)</f>
        <v>2073</v>
      </c>
      <c r="I2438">
        <f t="shared" si="304"/>
        <v>0</v>
      </c>
      <c r="J2438">
        <f t="shared" si="305"/>
        <v>0</v>
      </c>
      <c r="K2438">
        <f>J2438*Weighting!$W$14</f>
        <v>0</v>
      </c>
      <c r="M2438" s="14"/>
    </row>
    <row r="2439" spans="1:13" x14ac:dyDescent="0.25">
      <c r="A2439" s="32" t="str">
        <f>IF(Weighting!$P$15&gt;0,B2439,"")</f>
        <v/>
      </c>
      <c r="B2439" t="e">
        <f>Weighting!$C$15</f>
        <v>#DIV/0!</v>
      </c>
      <c r="C2439" t="e">
        <f>Weighting!$F$15</f>
        <v>#NUM!</v>
      </c>
      <c r="D2439" t="e">
        <f>IF(C2439=1,'Data Transformation'!$G$3+0.5*'Data Transformation'!$W$25,IF(C2440=1,D2440-'Data Transformation'!$W$25,FALSE))</f>
        <v>#NUM!</v>
      </c>
      <c r="E2439">
        <f t="array" ref="E2439">IF(ISLOGICAL(D2439),"",FREQUENCY(IF('Data Transformation'!$B$425:$B$8425='Bin Analysis'!$B2427,'Data Transformation'!$G$425:$G$8425),D2439))</f>
        <v>2001</v>
      </c>
      <c r="F2439">
        <f t="shared" si="303"/>
        <v>0</v>
      </c>
      <c r="G2439">
        <f>Weighting!$H$15</f>
        <v>0</v>
      </c>
      <c r="H2439">
        <f t="array" ref="H2439">FREQUENCY(IF('Data Transformation'!$B$4:$B$8425=B2427,'Data Transformation'!$G$4:$G$8425),'Bin Analysis'!$B2439)</f>
        <v>2073</v>
      </c>
      <c r="I2439">
        <f t="shared" si="304"/>
        <v>0</v>
      </c>
      <c r="J2439">
        <f t="shared" si="305"/>
        <v>0</v>
      </c>
      <c r="K2439">
        <f>J2439*Weighting!$W$15</f>
        <v>0</v>
      </c>
      <c r="M2439" s="14"/>
    </row>
    <row r="2440" spans="1:13" x14ac:dyDescent="0.25">
      <c r="A2440" s="32" t="str">
        <f>IF(Weighting!$P$16&gt;0,B2440,"")</f>
        <v/>
      </c>
      <c r="B2440" t="e">
        <f>Weighting!$C$16</f>
        <v>#DIV/0!</v>
      </c>
      <c r="C2440" t="e">
        <f>Weighting!$F$16</f>
        <v>#NUM!</v>
      </c>
      <c r="D2440" t="e">
        <f>IF(C2440=1,'Data Transformation'!$G$3+0.5*'Data Transformation'!$W$25,IF(C2441=1,D2441-'Data Transformation'!$W$25,FALSE))</f>
        <v>#NUM!</v>
      </c>
      <c r="E2440">
        <f t="array" ref="E2440">IF(ISLOGICAL(D2440),"",FREQUENCY(IF('Data Transformation'!$B$425:$B$8425='Bin Analysis'!$B2427,'Data Transformation'!$G$425:$G$8425),D2440))</f>
        <v>2001</v>
      </c>
      <c r="F2440">
        <f t="shared" si="303"/>
        <v>0</v>
      </c>
      <c r="G2440">
        <f>Weighting!$H$16</f>
        <v>0</v>
      </c>
      <c r="H2440">
        <f t="array" ref="H2440">FREQUENCY(IF('Data Transformation'!$B$4:$B$8425=B2427,'Data Transformation'!$G$4:$G$8425),'Bin Analysis'!$B2440)</f>
        <v>2073</v>
      </c>
      <c r="I2440">
        <f t="shared" si="304"/>
        <v>0</v>
      </c>
      <c r="J2440">
        <f t="shared" si="305"/>
        <v>0</v>
      </c>
      <c r="K2440">
        <f>J2440*Weighting!$W$16</f>
        <v>0</v>
      </c>
      <c r="M2440" s="14"/>
    </row>
    <row r="2441" spans="1:13" x14ac:dyDescent="0.25">
      <c r="A2441" s="32" t="str">
        <f>IF(Weighting!$P$17&gt;0,B2441,"")</f>
        <v/>
      </c>
      <c r="B2441" t="e">
        <f>Weighting!$C$17</f>
        <v>#DIV/0!</v>
      </c>
      <c r="C2441" t="e">
        <f>Weighting!$F$17</f>
        <v>#NUM!</v>
      </c>
      <c r="D2441" t="e">
        <f>IF(C2441=1,'Data Transformation'!$G$3+0.5*'Data Transformation'!$W$25,IF(C2442=1,D2442-'Data Transformation'!$W$25,FALSE))</f>
        <v>#NUM!</v>
      </c>
      <c r="E2441">
        <f t="array" ref="E2441">IF(ISLOGICAL(D2441),"",FREQUENCY(IF('Data Transformation'!$B$425:$B$8425='Bin Analysis'!$B2427,'Data Transformation'!$G$425:$G$8425),D2441))</f>
        <v>2001</v>
      </c>
      <c r="F2441">
        <f t="shared" si="303"/>
        <v>0</v>
      </c>
      <c r="G2441">
        <f>Weighting!$H$17</f>
        <v>0</v>
      </c>
      <c r="H2441">
        <f t="array" ref="H2441">FREQUENCY(IF('Data Transformation'!$B$4:$B$8425=B2427,'Data Transformation'!$G$4:$G$8425),'Bin Analysis'!$B2441)</f>
        <v>2073</v>
      </c>
      <c r="I2441">
        <f t="shared" si="304"/>
        <v>0</v>
      </c>
      <c r="J2441">
        <f t="shared" si="305"/>
        <v>0</v>
      </c>
      <c r="K2441">
        <f>J2441*Weighting!$W$17</f>
        <v>0</v>
      </c>
      <c r="M2441" s="14"/>
    </row>
    <row r="2442" spans="1:13" x14ac:dyDescent="0.25">
      <c r="A2442" s="32" t="str">
        <f>IF(Weighting!$P$18&gt;0,B2442,"")</f>
        <v/>
      </c>
      <c r="B2442" t="e">
        <f>Weighting!$C$18</f>
        <v>#DIV/0!</v>
      </c>
      <c r="C2442" t="e">
        <f>Weighting!$F$18</f>
        <v>#NUM!</v>
      </c>
      <c r="D2442" t="e">
        <f>IF(C2442=1,'Data Transformation'!$G$3+0.5*'Data Transformation'!$W$25,IF(C2443=1,D2443-'Data Transformation'!$W$25,FALSE))</f>
        <v>#NUM!</v>
      </c>
      <c r="E2442">
        <f t="array" ref="E2442">IF(ISLOGICAL(D2442),"",FREQUENCY(IF('Data Transformation'!$B$425:$B$8425='Bin Analysis'!$B2427,'Data Transformation'!$G$425:$G$8425),D2442))</f>
        <v>2001</v>
      </c>
      <c r="F2442">
        <f t="shared" si="303"/>
        <v>0</v>
      </c>
      <c r="G2442">
        <f>Weighting!$H$18</f>
        <v>0</v>
      </c>
      <c r="H2442">
        <f t="array" ref="H2442">FREQUENCY(IF('Data Transformation'!$B$4:$B$8425=B2427,'Data Transformation'!$G$4:$G$8425),'Bin Analysis'!$B2442)</f>
        <v>2073</v>
      </c>
      <c r="I2442">
        <f t="shared" si="304"/>
        <v>0</v>
      </c>
      <c r="J2442">
        <f t="shared" si="305"/>
        <v>0</v>
      </c>
      <c r="K2442">
        <f>J2442*Weighting!$W$18</f>
        <v>0</v>
      </c>
      <c r="M2442" s="14"/>
    </row>
    <row r="2443" spans="1:13" x14ac:dyDescent="0.25">
      <c r="A2443" s="32" t="str">
        <f>IF(Weighting!$P$19&gt;0,B2443,"")</f>
        <v/>
      </c>
      <c r="B2443" t="e">
        <f>Weighting!$C$19</f>
        <v>#DIV/0!</v>
      </c>
      <c r="C2443" t="e">
        <f>Weighting!$F$19</f>
        <v>#NUM!</v>
      </c>
      <c r="D2443" t="e">
        <f>IF(C2443=1,'Data Transformation'!$G$3+0.5*'Data Transformation'!$W$25,IF(C2444=1,D2444-'Data Transformation'!$W$25,FALSE))</f>
        <v>#NUM!</v>
      </c>
      <c r="E2443">
        <f t="array" ref="E2443">IF(ISLOGICAL(D2443),"",FREQUENCY(IF('Data Transformation'!$B$425:$B$8425='Bin Analysis'!$B2427,'Data Transformation'!$G$425:$G$8425),D2443))</f>
        <v>2001</v>
      </c>
      <c r="F2443">
        <f t="shared" si="303"/>
        <v>0</v>
      </c>
      <c r="G2443">
        <f>Weighting!$H$19</f>
        <v>0</v>
      </c>
      <c r="H2443">
        <f t="array" ref="H2443">FREQUENCY(IF('Data Transformation'!$B$4:$B$8425=B2427,'Data Transformation'!$G$4:$G$8425),'Bin Analysis'!$B2443)</f>
        <v>2073</v>
      </c>
      <c r="I2443">
        <f t="shared" si="304"/>
        <v>0</v>
      </c>
      <c r="J2443">
        <f t="shared" si="305"/>
        <v>0</v>
      </c>
      <c r="K2443">
        <f>J2443*Weighting!$W$19</f>
        <v>0</v>
      </c>
      <c r="M2443" s="14"/>
    </row>
    <row r="2444" spans="1:13" x14ac:dyDescent="0.25">
      <c r="A2444" s="32" t="str">
        <f>IF(Weighting!$P$20&gt;0,B2444,"")</f>
        <v/>
      </c>
      <c r="B2444" t="e">
        <f>Weighting!$C$20</f>
        <v>#DIV/0!</v>
      </c>
      <c r="C2444" t="e">
        <f>Weighting!$F$20</f>
        <v>#NUM!</v>
      </c>
      <c r="D2444" t="e">
        <f>IF(C2444=1,'Data Transformation'!$G$3+0.5*'Data Transformation'!$W$25,IF(C2445=1,D2445-'Data Transformation'!$W$25,FALSE))</f>
        <v>#NUM!</v>
      </c>
      <c r="E2444">
        <f t="array" ref="E2444">IF(ISLOGICAL(D2444),"",FREQUENCY(IF('Data Transformation'!$B$425:$B$8425='Bin Analysis'!$B2427,'Data Transformation'!$G$425:$G$8425),D2444))</f>
        <v>2001</v>
      </c>
      <c r="F2444">
        <f t="shared" si="303"/>
        <v>0</v>
      </c>
      <c r="G2444">
        <f>Weighting!$H$20</f>
        <v>0</v>
      </c>
      <c r="H2444">
        <f t="array" ref="H2444">FREQUENCY(IF('Data Transformation'!$B$4:$B$8425=B2427,'Data Transformation'!$G$4:$G$8425),'Bin Analysis'!$B2444)</f>
        <v>2073</v>
      </c>
      <c r="I2444">
        <f t="shared" si="304"/>
        <v>0</v>
      </c>
      <c r="J2444">
        <f t="shared" si="305"/>
        <v>0</v>
      </c>
      <c r="K2444">
        <f>J2444*Weighting!$W$20</f>
        <v>0</v>
      </c>
      <c r="M2444" s="14"/>
    </row>
    <row r="2445" spans="1:13" x14ac:dyDescent="0.25">
      <c r="A2445" s="32" t="str">
        <f>IF(Weighting!$P$21&gt;0,B2445,"")</f>
        <v/>
      </c>
      <c r="B2445" t="e">
        <f>Weighting!$C$21</f>
        <v>#DIV/0!</v>
      </c>
      <c r="C2445" t="e">
        <f>Weighting!$F$21</f>
        <v>#NUM!</v>
      </c>
      <c r="D2445" t="e">
        <f>IF(C2445=1,'Data Transformation'!$G$3+0.5*'Data Transformation'!$W$25,IF(C2446=1,D2446-'Data Transformation'!$W$25,FALSE))</f>
        <v>#NUM!</v>
      </c>
      <c r="E2445">
        <f t="array" ref="E2445">IF(ISLOGICAL(D2445),"",FREQUENCY(IF('Data Transformation'!$B$425:$B$8425='Bin Analysis'!$B2427,'Data Transformation'!$G$425:$G$8425),D2445))</f>
        <v>2001</v>
      </c>
      <c r="F2445">
        <f t="shared" si="303"/>
        <v>0</v>
      </c>
      <c r="G2445">
        <f>Weighting!$H$21</f>
        <v>0</v>
      </c>
      <c r="H2445">
        <f t="array" ref="H2445">FREQUENCY(IF('Data Transformation'!$B$4:$B$8425=B2427,'Data Transformation'!$G$4:$G$8425),'Bin Analysis'!$B2445)</f>
        <v>2073</v>
      </c>
      <c r="I2445">
        <f t="shared" si="304"/>
        <v>0</v>
      </c>
      <c r="J2445">
        <f t="shared" si="305"/>
        <v>0</v>
      </c>
      <c r="K2445">
        <f>J2445*Weighting!$W$21</f>
        <v>0</v>
      </c>
      <c r="M2445" s="14"/>
    </row>
    <row r="2446" spans="1:13" x14ac:dyDescent="0.25">
      <c r="A2446" s="32" t="str">
        <f>IF(Weighting!$P$22&gt;0,B2446,"")</f>
        <v/>
      </c>
      <c r="B2446" t="e">
        <f>Weighting!$C$22</f>
        <v>#DIV/0!</v>
      </c>
      <c r="C2446" t="e">
        <f>Weighting!$F$22</f>
        <v>#NUM!</v>
      </c>
      <c r="D2446" t="e">
        <f>IF(C2446=1,'Data Transformation'!$G$3+0.5*'Data Transformation'!$W$25,IF(C2447=1,D2447-'Data Transformation'!$W$25,FALSE))</f>
        <v>#NUM!</v>
      </c>
      <c r="E2446">
        <f t="array" ref="E2446">IF(ISLOGICAL(D2446),"",FREQUENCY(IF('Data Transformation'!$B$425:$B$8425='Bin Analysis'!$B2427,'Data Transformation'!$G$425:$G$8425),D2446))</f>
        <v>2001</v>
      </c>
      <c r="F2446">
        <f t="shared" si="303"/>
        <v>0</v>
      </c>
      <c r="G2446">
        <f>Weighting!$H$22</f>
        <v>0</v>
      </c>
      <c r="H2446">
        <f t="array" ref="H2446">FREQUENCY(IF('Data Transformation'!$B$4:$B$8425=B2427,'Data Transformation'!$G$4:$G$8425),'Bin Analysis'!$B2446)</f>
        <v>2073</v>
      </c>
      <c r="I2446">
        <f t="shared" si="304"/>
        <v>0</v>
      </c>
      <c r="J2446">
        <f t="shared" si="305"/>
        <v>0</v>
      </c>
      <c r="K2446">
        <f>J2446*Weighting!$W$22</f>
        <v>0</v>
      </c>
      <c r="M2446" s="14"/>
    </row>
    <row r="2447" spans="1:13" x14ac:dyDescent="0.25">
      <c r="A2447" s="32" t="str">
        <f>IF(Weighting!$P$23&gt;0,B2447,"")</f>
        <v/>
      </c>
      <c r="B2447" t="e">
        <f>Weighting!$C$23</f>
        <v>#DIV/0!</v>
      </c>
      <c r="C2447" t="e">
        <f>Weighting!$F$23</f>
        <v>#NUM!</v>
      </c>
      <c r="D2447" t="e">
        <f>IF(C2447=1,'Data Transformation'!$G$3+0.5*'Data Transformation'!$W$25,IF(C2448=1,D2448-'Data Transformation'!$W$25,FALSE))</f>
        <v>#NUM!</v>
      </c>
      <c r="E2447">
        <f t="array" ref="E2447">IF(ISLOGICAL(D2447),"",FREQUENCY(IF('Data Transformation'!$B$425:$B$8425='Bin Analysis'!$B2427,'Data Transformation'!$G$425:$G$8425),D2447))</f>
        <v>2001</v>
      </c>
      <c r="F2447">
        <f t="shared" si="303"/>
        <v>0</v>
      </c>
      <c r="G2447">
        <f>Weighting!$H$23</f>
        <v>0</v>
      </c>
      <c r="H2447">
        <f t="array" ref="H2447">FREQUENCY(IF('Data Transformation'!$B$4:$B$8425=B2427,'Data Transformation'!$G$4:$G$8425),'Bin Analysis'!$B2447)</f>
        <v>2073</v>
      </c>
      <c r="I2447">
        <f t="shared" si="304"/>
        <v>0</v>
      </c>
      <c r="J2447">
        <f t="shared" si="305"/>
        <v>0</v>
      </c>
      <c r="K2447">
        <f>J2447*Weighting!$W$23</f>
        <v>0</v>
      </c>
      <c r="M2447" s="14"/>
    </row>
    <row r="2448" spans="1:13" x14ac:dyDescent="0.25">
      <c r="A2448" s="32" t="str">
        <f>IF(Weighting!$P$24&gt;0,B2448,"")</f>
        <v/>
      </c>
      <c r="B2448" t="e">
        <f>Weighting!$C$24</f>
        <v>#DIV/0!</v>
      </c>
      <c r="C2448" t="e">
        <f>Weighting!$F$24</f>
        <v>#NUM!</v>
      </c>
      <c r="D2448" t="e">
        <f>IF(C2448=1,'Data Transformation'!$G$3+0.5*'Data Transformation'!$W$25,IF(C2449=1,D2449-'Data Transformation'!$W$25,FALSE))</f>
        <v>#NUM!</v>
      </c>
      <c r="E2448">
        <f t="array" ref="E2448">IF(ISLOGICAL(D2448),"",FREQUENCY(IF('Data Transformation'!$B$425:$B$8425='Bin Analysis'!$B2427,'Data Transformation'!$G$425:$G$8425),D2448))</f>
        <v>2001</v>
      </c>
      <c r="F2448">
        <f t="shared" si="303"/>
        <v>0</v>
      </c>
      <c r="G2448">
        <f>Weighting!$H$24</f>
        <v>0</v>
      </c>
      <c r="H2448">
        <f t="array" ref="H2448">FREQUENCY(IF('Data Transformation'!$B$4:$B$8425=B2427,'Data Transformation'!$G$4:$G$8425),'Bin Analysis'!$B2448)</f>
        <v>2073</v>
      </c>
      <c r="I2448">
        <f t="shared" si="304"/>
        <v>0</v>
      </c>
      <c r="J2448">
        <f t="shared" si="305"/>
        <v>0</v>
      </c>
      <c r="K2448">
        <f>J2448*Weighting!$W$24</f>
        <v>0</v>
      </c>
      <c r="M2448" s="14"/>
    </row>
    <row r="2449" spans="1:25" x14ac:dyDescent="0.25">
      <c r="A2449" s="32" t="str">
        <f>IF(Weighting!$P$25&gt;0,B2449,"")</f>
        <v/>
      </c>
      <c r="B2449" t="e">
        <f>Weighting!$C$25</f>
        <v>#DIV/0!</v>
      </c>
      <c r="C2449" t="e">
        <f>Weighting!$F$25</f>
        <v>#NUM!</v>
      </c>
      <c r="D2449" t="e">
        <f>IF(C2449=1,'Data Transformation'!$G$3+0.5*'Data Transformation'!$W$25,IF(C2450=1,D2450-'Data Transformation'!$W$25,FALSE))</f>
        <v>#NUM!</v>
      </c>
      <c r="E2449">
        <f t="array" ref="E2449">IF(ISLOGICAL(D2449),"",FREQUENCY(IF('Data Transformation'!$B$425:$B$8425='Bin Analysis'!$B2427,'Data Transformation'!$G$425:$G$8425),D2449))</f>
        <v>2001</v>
      </c>
      <c r="F2449">
        <f t="shared" si="303"/>
        <v>0</v>
      </c>
      <c r="G2449">
        <f>Weighting!$H$25</f>
        <v>0</v>
      </c>
      <c r="H2449">
        <f t="array" ref="H2449">FREQUENCY(IF('Data Transformation'!$B$4:$B$8425=B2427,'Data Transformation'!$G$4:$G$8425),'Bin Analysis'!$B2449)</f>
        <v>2073</v>
      </c>
      <c r="I2449">
        <f t="shared" si="304"/>
        <v>0</v>
      </c>
      <c r="J2449">
        <f t="shared" si="305"/>
        <v>0</v>
      </c>
      <c r="K2449">
        <f>J2449*Weighting!$W$25</f>
        <v>0</v>
      </c>
      <c r="M2449" s="14"/>
    </row>
    <row r="2450" spans="1:25" x14ac:dyDescent="0.25">
      <c r="O2450"/>
      <c r="P2450"/>
      <c r="Q2450"/>
      <c r="R2450"/>
    </row>
    <row r="2451" spans="1:25" ht="23.25" x14ac:dyDescent="0.35">
      <c r="A2451" s="21" t="s">
        <v>0</v>
      </c>
      <c r="B2451" s="21" t="str">
        <f>IFERROR(VLOOKUP(C2451,'Data Transformation'!$L$6:$M$426,2,FALSE),"")</f>
        <v/>
      </c>
      <c r="C2451" s="21">
        <f>C2427+1</f>
        <v>102</v>
      </c>
      <c r="D2451" s="21"/>
      <c r="E2451" s="21"/>
      <c r="F2451" s="21"/>
      <c r="G2451" s="21"/>
      <c r="H2451" s="22"/>
      <c r="I2451" s="22"/>
      <c r="J2451" s="22"/>
      <c r="K2451" s="21"/>
      <c r="L2451" s="21" t="str">
        <f>B2451</f>
        <v/>
      </c>
      <c r="M2451" s="23" t="e">
        <f>INDEX('Data Transformation'!$O$4:$O$424,MATCH($B2451,'Data Transformation'!$M$4:$M$424,0),MATCH($M$2,'Data Transformation'!$O$3,0))</f>
        <v>#N/A</v>
      </c>
      <c r="N2451" s="27" t="e">
        <f>IF('Input and Summary Results'!$J$16="minimum",'Bin Analysis'!X2452/(M2451-1),'Bin Analysis'!Y2451/('Bin Analysis'!M2451-1))</f>
        <v>#N/A</v>
      </c>
      <c r="O2451" s="27" t="e">
        <f>IF(M2451=FALSE,NA(),(VLOOKUP(1,C2454:K2473,4,FALSE))/(M2451-1))</f>
        <v>#N/A</v>
      </c>
      <c r="P2451" s="27" t="e">
        <f>IF(M2451=FALSE,NA(),SUM(J2454:J2473)/Weighting!$S$5)</f>
        <v>#N/A</v>
      </c>
      <c r="Q2451" s="27" t="e">
        <f>IF(M2451=FALSE,NA(),SUM(K2454:K2473)/Weighting!$S$6)</f>
        <v>#N/A</v>
      </c>
      <c r="R2451" s="27" t="e">
        <f>IF(M2451=FALSE,NA(),(VLOOKUP(1,G2454:K2473,3,FALSE))/(M2451-1))</f>
        <v>#N/A</v>
      </c>
      <c r="S2451" s="22" t="e">
        <f>IF(M2451=FALSE,NA(),IF(SUM(J2454:J2473)=2,"yes","no"))</f>
        <v>#N/A</v>
      </c>
      <c r="X2451" s="2" cm="2">
        <f t="array" ref="X2451:X2452">FREQUENCY(IF('Data Transformation'!$B$425:$B$6424='Bin Analysis'!L2451,'Data Transformation'!$G$425:$G$6424),'Data Transformation'!$U$11)</f>
        <v>0</v>
      </c>
      <c r="Y2451" s="2" cm="2">
        <f t="array" ref="Y2451:Y2452">FREQUENCY(IF('Data Transformation'!$B$425:$B$6424='Bin Analysis'!L2451,'Data Transformation'!$G$425:$G$6424),'Data Transformation'!$U$12)</f>
        <v>0</v>
      </c>
    </row>
    <row r="2452" spans="1:25" x14ac:dyDescent="0.25">
      <c r="A2452" s="14" t="s">
        <v>67</v>
      </c>
      <c r="B2452" t="s">
        <v>47</v>
      </c>
      <c r="C2452" t="s">
        <v>5</v>
      </c>
      <c r="D2452" t="s">
        <v>98</v>
      </c>
      <c r="E2452" t="s">
        <v>99</v>
      </c>
      <c r="F2452" t="s">
        <v>100</v>
      </c>
      <c r="G2452" t="s">
        <v>69</v>
      </c>
      <c r="H2452" t="s">
        <v>31</v>
      </c>
      <c r="I2452" t="s">
        <v>32</v>
      </c>
      <c r="J2452" t="s">
        <v>46</v>
      </c>
      <c r="K2452" s="14" t="s">
        <v>45</v>
      </c>
      <c r="M2452" s="14"/>
      <c r="X2452" s="2">
        <v>0</v>
      </c>
      <c r="Y2452" s="2">
        <v>0</v>
      </c>
    </row>
    <row r="2453" spans="1:25" x14ac:dyDescent="0.25">
      <c r="A2453" s="32"/>
      <c r="D2453" t="e">
        <f>IF(C2453=1,'Data Transformation'!$G$3+0.5*'Data Transformation'!$W$25,IF(C2454=1,D2454-'Data Transformation'!$W$25,FALSE))</f>
        <v>#NUM!</v>
      </c>
      <c r="E2453">
        <f t="array" ref="E2453">IF(ISLOGICAL(D2453),"",FREQUENCY(IF('Data Transformation'!$B$425:$B$8425='Bin Analysis'!$B2451,'Data Transformation'!$G$425:$G$8425),D2453))</f>
        <v>2001</v>
      </c>
      <c r="F2453" t="e">
        <f>IF(ISLOGICAL(D2453),"",E2453-E2452)</f>
        <v>#VALUE!</v>
      </c>
      <c r="M2453" s="14"/>
    </row>
    <row r="2454" spans="1:25" x14ac:dyDescent="0.25">
      <c r="A2454" s="32" t="e">
        <f>IF(Weighting!$P$6&gt;0,B2454,"")</f>
        <v>#NUM!</v>
      </c>
      <c r="B2454" t="e">
        <f>Weighting!$C$6</f>
        <v>#DIV/0!</v>
      </c>
      <c r="C2454" t="e">
        <f>Weighting!$F$6</f>
        <v>#NUM!</v>
      </c>
      <c r="D2454" t="e">
        <f>IF(C2454=1,'Data Transformation'!$G$3+0.5*'Data Transformation'!$W$25,IF(C2455=1,D2455-'Data Transformation'!$W$25,FALSE))</f>
        <v>#NUM!</v>
      </c>
      <c r="E2454">
        <f t="array" ref="E2454">IF(ISLOGICAL(D2454),"",FREQUENCY(IF('Data Transformation'!$B$425:$B$8425='Bin Analysis'!$B2451,'Data Transformation'!$G$425:$G$8425),D2454))</f>
        <v>2001</v>
      </c>
      <c r="F2454">
        <f>IF(ISLOGICAL(D2454),"",E2454-E2453)</f>
        <v>0</v>
      </c>
      <c r="G2454">
        <f>Weighting!$H$6</f>
        <v>1</v>
      </c>
      <c r="H2454">
        <f t="array" ref="H2454">FREQUENCY(IF('Data Transformation'!$B$4:$B$8425=B2451,'Data Transformation'!$G$4:$G$8425),'Bin Analysis'!$B2454)</f>
        <v>2073</v>
      </c>
      <c r="I2454">
        <f>H2454-H2453</f>
        <v>2073</v>
      </c>
      <c r="J2454">
        <f>IF(I2454=0,0,1)</f>
        <v>1</v>
      </c>
      <c r="K2454" t="e">
        <f>J2454*Weighting!$W$6</f>
        <v>#NUM!</v>
      </c>
      <c r="M2454" s="14"/>
    </row>
    <row r="2455" spans="1:25" x14ac:dyDescent="0.25">
      <c r="A2455" s="32" t="str">
        <f>IF(Weighting!$P$7&gt;0,B2455,"")</f>
        <v/>
      </c>
      <c r="B2455" t="e">
        <f>Weighting!$C$7</f>
        <v>#DIV/0!</v>
      </c>
      <c r="C2455" t="e">
        <f>Weighting!$F$7</f>
        <v>#NUM!</v>
      </c>
      <c r="D2455" t="e">
        <f>IF(C2455=1,'Data Transformation'!$G$3+0.5*'Data Transformation'!$W$25,IF(C2456=1,D2456-'Data Transformation'!$W$25,FALSE))</f>
        <v>#NUM!</v>
      </c>
      <c r="E2455">
        <f t="array" ref="E2455">IF(ISLOGICAL(D2455),"",FREQUENCY(IF('Data Transformation'!$B$425:$B$8425='Bin Analysis'!$B2451,'Data Transformation'!$G$425:$G$8425),D2455))</f>
        <v>2001</v>
      </c>
      <c r="F2455">
        <f t="shared" ref="F2455:F2473" si="306">IF(ISLOGICAL(D2455),"",E2455-E2454)</f>
        <v>0</v>
      </c>
      <c r="G2455">
        <f>Weighting!$H$7</f>
        <v>0</v>
      </c>
      <c r="H2455">
        <f t="array" ref="H2455">FREQUENCY(IF('Data Transformation'!$B$4:$B$8425=B2451,'Data Transformation'!$G$4:$G$8425),'Bin Analysis'!$B2455)</f>
        <v>2073</v>
      </c>
      <c r="I2455">
        <f t="shared" ref="I2455:I2473" si="307">H2455-H2454</f>
        <v>0</v>
      </c>
      <c r="J2455">
        <f>IF(I2455=0,0,1)</f>
        <v>0</v>
      </c>
      <c r="K2455">
        <f>J2455*Weighting!$W$7</f>
        <v>0</v>
      </c>
      <c r="M2455" s="14"/>
    </row>
    <row r="2456" spans="1:25" x14ac:dyDescent="0.25">
      <c r="A2456" s="32" t="str">
        <f>IF(Weighting!$P$8&gt;0,B2456,"")</f>
        <v/>
      </c>
      <c r="B2456" t="e">
        <f>Weighting!$C$8</f>
        <v>#DIV/0!</v>
      </c>
      <c r="C2456" t="e">
        <f>Weighting!$F$8</f>
        <v>#NUM!</v>
      </c>
      <c r="D2456" t="e">
        <f>IF(C2456=1,'Data Transformation'!$G$3+0.5*'Data Transformation'!$W$25,IF(C2457=1,D2457-'Data Transformation'!$W$25,FALSE))</f>
        <v>#NUM!</v>
      </c>
      <c r="E2456">
        <f t="array" ref="E2456">IF(ISLOGICAL(D2456),"",FREQUENCY(IF('Data Transformation'!$B$425:$B$8425='Bin Analysis'!$B2451,'Data Transformation'!$G$425:$G$8425),D2456))</f>
        <v>2001</v>
      </c>
      <c r="F2456">
        <f t="shared" si="306"/>
        <v>0</v>
      </c>
      <c r="G2456">
        <f>Weighting!$H$8</f>
        <v>0</v>
      </c>
      <c r="H2456">
        <f t="array" ref="H2456">FREQUENCY(IF('Data Transformation'!$B$4:$B$8425=B2451,'Data Transformation'!$G$4:$G$8425),'Bin Analysis'!$B2456)</f>
        <v>2073</v>
      </c>
      <c r="I2456">
        <f t="shared" si="307"/>
        <v>0</v>
      </c>
      <c r="J2456">
        <f t="shared" ref="J2456:J2473" si="308">IF(I2456=0,0,1)</f>
        <v>0</v>
      </c>
      <c r="K2456">
        <f>J2456*Weighting!$W$8</f>
        <v>0</v>
      </c>
      <c r="M2456" s="14"/>
    </row>
    <row r="2457" spans="1:25" x14ac:dyDescent="0.25">
      <c r="A2457" s="32" t="str">
        <f>IF(Weighting!$P$9&gt;0,B2457,"")</f>
        <v/>
      </c>
      <c r="B2457" s="50" t="e">
        <f>Weighting!$C$9</f>
        <v>#DIV/0!</v>
      </c>
      <c r="C2457" t="e">
        <f>Weighting!$F$9</f>
        <v>#NUM!</v>
      </c>
      <c r="D2457" t="e">
        <f>IF(C2457=1,'Data Transformation'!$G$3+0.5*'Data Transformation'!$W$25,IF(C2458=1,D2458-'Data Transformation'!$W$25,FALSE))</f>
        <v>#NUM!</v>
      </c>
      <c r="E2457">
        <f t="array" ref="E2457">IF(ISLOGICAL(D2457),"",FREQUENCY(IF('Data Transformation'!$B$425:$B$8425='Bin Analysis'!$B2451,'Data Transformation'!$G$425:$G$8425),D2457))</f>
        <v>2001</v>
      </c>
      <c r="F2457">
        <f t="shared" si="306"/>
        <v>0</v>
      </c>
      <c r="G2457">
        <f>Weighting!$H$9</f>
        <v>0</v>
      </c>
      <c r="H2457">
        <f t="array" ref="H2457">FREQUENCY(IF('Data Transformation'!$B$4:$B$8425=B2451,'Data Transformation'!$G$4:$G$8425),'Bin Analysis'!$B2457)</f>
        <v>2073</v>
      </c>
      <c r="I2457">
        <f t="shared" si="307"/>
        <v>0</v>
      </c>
      <c r="J2457">
        <f t="shared" si="308"/>
        <v>0</v>
      </c>
      <c r="K2457">
        <f>J2457*Weighting!$W$9</f>
        <v>0</v>
      </c>
      <c r="M2457" s="14"/>
    </row>
    <row r="2458" spans="1:25" x14ac:dyDescent="0.25">
      <c r="A2458" s="32" t="str">
        <f>IF(Weighting!$P$10&gt;0,B2458,"")</f>
        <v/>
      </c>
      <c r="B2458" t="e">
        <f>Weighting!$C$10</f>
        <v>#DIV/0!</v>
      </c>
      <c r="C2458" t="e">
        <f>Weighting!$F$10</f>
        <v>#NUM!</v>
      </c>
      <c r="D2458" t="e">
        <f>IF(C2458=1,'Data Transformation'!$G$3+0.5*'Data Transformation'!$W$25,IF(C2459=1,D2459-'Data Transformation'!$W$25,FALSE))</f>
        <v>#NUM!</v>
      </c>
      <c r="E2458">
        <f t="array" ref="E2458">IF(ISLOGICAL(D2458),"",FREQUENCY(IF('Data Transformation'!$B$425:$B$8425='Bin Analysis'!$B2451,'Data Transformation'!$G$425:$G$8425),D2458))</f>
        <v>2001</v>
      </c>
      <c r="F2458">
        <f t="shared" si="306"/>
        <v>0</v>
      </c>
      <c r="G2458">
        <f>Weighting!$H$10</f>
        <v>0</v>
      </c>
      <c r="H2458">
        <f t="array" ref="H2458">FREQUENCY(IF('Data Transformation'!$B$4:$B$8425=B2451,'Data Transformation'!$G$4:$G$8425),'Bin Analysis'!$B2458)</f>
        <v>2073</v>
      </c>
      <c r="I2458">
        <f t="shared" si="307"/>
        <v>0</v>
      </c>
      <c r="J2458">
        <f t="shared" si="308"/>
        <v>0</v>
      </c>
      <c r="K2458">
        <f>J2458*Weighting!$W$10</f>
        <v>0</v>
      </c>
      <c r="M2458" s="14"/>
    </row>
    <row r="2459" spans="1:25" x14ac:dyDescent="0.25">
      <c r="A2459" s="32" t="str">
        <f>IF(Weighting!$P$11&gt;0,B2459,"")</f>
        <v/>
      </c>
      <c r="B2459" t="e">
        <f>Weighting!$C$11</f>
        <v>#DIV/0!</v>
      </c>
      <c r="C2459" t="e">
        <f>Weighting!$F$11</f>
        <v>#NUM!</v>
      </c>
      <c r="D2459" t="e">
        <f>IF(C2459=1,'Data Transformation'!$G$3+0.5*'Data Transformation'!$W$25,IF(C2460=1,D2460-'Data Transformation'!$W$25,FALSE))</f>
        <v>#NUM!</v>
      </c>
      <c r="E2459">
        <f t="array" ref="E2459">IF(ISLOGICAL(D2459),"",FREQUENCY(IF('Data Transformation'!$B$425:$B$8425='Bin Analysis'!$B2451,'Data Transformation'!$G$425:$G$8425),D2459))</f>
        <v>2001</v>
      </c>
      <c r="F2459">
        <f t="shared" si="306"/>
        <v>0</v>
      </c>
      <c r="G2459">
        <f>Weighting!$H$11</f>
        <v>0</v>
      </c>
      <c r="H2459">
        <f t="array" ref="H2459">FREQUENCY(IF('Data Transformation'!$B$4:$B$8425=B2451,'Data Transformation'!$G$4:$G$8425),'Bin Analysis'!$B2459)</f>
        <v>2073</v>
      </c>
      <c r="I2459">
        <f t="shared" si="307"/>
        <v>0</v>
      </c>
      <c r="J2459">
        <f t="shared" si="308"/>
        <v>0</v>
      </c>
      <c r="K2459">
        <f>J2459*Weighting!$W$11</f>
        <v>0</v>
      </c>
      <c r="M2459" s="14"/>
    </row>
    <row r="2460" spans="1:25" x14ac:dyDescent="0.25">
      <c r="A2460" s="32" t="str">
        <f>IF(Weighting!$P$12&gt;0,B2460,"")</f>
        <v/>
      </c>
      <c r="B2460" t="e">
        <f>Weighting!$C$12</f>
        <v>#DIV/0!</v>
      </c>
      <c r="C2460" t="e">
        <f>Weighting!$F$12</f>
        <v>#NUM!</v>
      </c>
      <c r="D2460" t="e">
        <f>IF(C2460=1,'Data Transformation'!$G$3+0.5*'Data Transformation'!$W$25,IF(C2461=1,D2461-'Data Transformation'!$W$25,FALSE))</f>
        <v>#NUM!</v>
      </c>
      <c r="E2460">
        <f t="array" ref="E2460">IF(ISLOGICAL(D2460),"",FREQUENCY(IF('Data Transformation'!$B$425:$B$8425='Bin Analysis'!$B2451,'Data Transformation'!$G$425:$G$8425),D2460))</f>
        <v>2001</v>
      </c>
      <c r="F2460">
        <f t="shared" si="306"/>
        <v>0</v>
      </c>
      <c r="G2460">
        <f>Weighting!$H$12</f>
        <v>0</v>
      </c>
      <c r="H2460">
        <f t="array" ref="H2460">FREQUENCY(IF('Data Transformation'!$B$4:$B$8425=B2451,'Data Transformation'!$G$4:$G$8425),'Bin Analysis'!$B2460)</f>
        <v>2073</v>
      </c>
      <c r="I2460">
        <f t="shared" si="307"/>
        <v>0</v>
      </c>
      <c r="J2460">
        <f t="shared" si="308"/>
        <v>0</v>
      </c>
      <c r="K2460">
        <f>J2460*Weighting!$W$12</f>
        <v>0</v>
      </c>
      <c r="M2460" s="14"/>
    </row>
    <row r="2461" spans="1:25" x14ac:dyDescent="0.25">
      <c r="A2461" s="32" t="str">
        <f>IF(Weighting!$P$13&gt;0,B2461,"")</f>
        <v/>
      </c>
      <c r="B2461" t="e">
        <f>Weighting!$C$13</f>
        <v>#DIV/0!</v>
      </c>
      <c r="C2461" t="e">
        <f>Weighting!$F$13</f>
        <v>#NUM!</v>
      </c>
      <c r="D2461" t="e">
        <f>IF(C2461=1,'Data Transformation'!$G$3+0.5*'Data Transformation'!$W$25,IF(C2462=1,D2462-'Data Transformation'!$W$25,FALSE))</f>
        <v>#NUM!</v>
      </c>
      <c r="E2461">
        <f t="array" ref="E2461">IF(ISLOGICAL(D2461),"",FREQUENCY(IF('Data Transformation'!$B$425:$B$8425='Bin Analysis'!$B2451,'Data Transformation'!$G$425:$G$8425),D2461))</f>
        <v>2001</v>
      </c>
      <c r="F2461">
        <f t="shared" si="306"/>
        <v>0</v>
      </c>
      <c r="G2461">
        <f>Weighting!$H$13</f>
        <v>0</v>
      </c>
      <c r="H2461">
        <f t="array" ref="H2461">FREQUENCY(IF('Data Transformation'!$B$4:$B$8425=B2451,'Data Transformation'!$G$4:$G$8425),'Bin Analysis'!$B2461)</f>
        <v>2073</v>
      </c>
      <c r="I2461">
        <f t="shared" si="307"/>
        <v>0</v>
      </c>
      <c r="J2461">
        <f t="shared" si="308"/>
        <v>0</v>
      </c>
      <c r="K2461">
        <f>J2461*Weighting!$W$13</f>
        <v>0</v>
      </c>
      <c r="M2461" s="14"/>
    </row>
    <row r="2462" spans="1:25" x14ac:dyDescent="0.25">
      <c r="A2462" s="32" t="str">
        <f>IF(Weighting!$P$14&gt;0,B2462,"")</f>
        <v/>
      </c>
      <c r="B2462" t="e">
        <f>Weighting!$C$14</f>
        <v>#DIV/0!</v>
      </c>
      <c r="C2462" t="e">
        <f>Weighting!$F$14</f>
        <v>#NUM!</v>
      </c>
      <c r="D2462" t="e">
        <f>IF(C2462=1,'Data Transformation'!$G$3+0.5*'Data Transformation'!$W$25,IF(C2463=1,D2463-'Data Transformation'!$W$25,FALSE))</f>
        <v>#NUM!</v>
      </c>
      <c r="E2462">
        <f t="array" ref="E2462">IF(ISLOGICAL(D2462),"",FREQUENCY(IF('Data Transformation'!$B$425:$B$8425='Bin Analysis'!$B2451,'Data Transformation'!$G$425:$G$8425),D2462))</f>
        <v>2001</v>
      </c>
      <c r="F2462">
        <f t="shared" si="306"/>
        <v>0</v>
      </c>
      <c r="G2462">
        <f>Weighting!$H$14</f>
        <v>0</v>
      </c>
      <c r="H2462">
        <f t="array" ref="H2462">FREQUENCY(IF('Data Transformation'!$B$4:$B$8425=B2451,'Data Transformation'!$G$4:$G$8425),'Bin Analysis'!$B2462)</f>
        <v>2073</v>
      </c>
      <c r="I2462">
        <f t="shared" si="307"/>
        <v>0</v>
      </c>
      <c r="J2462">
        <f t="shared" si="308"/>
        <v>0</v>
      </c>
      <c r="K2462">
        <f>J2462*Weighting!$W$14</f>
        <v>0</v>
      </c>
      <c r="M2462" s="14"/>
    </row>
    <row r="2463" spans="1:25" x14ac:dyDescent="0.25">
      <c r="A2463" s="32" t="str">
        <f>IF(Weighting!$P$15&gt;0,B2463,"")</f>
        <v/>
      </c>
      <c r="B2463" t="e">
        <f>Weighting!$C$15</f>
        <v>#DIV/0!</v>
      </c>
      <c r="C2463" t="e">
        <f>Weighting!$F$15</f>
        <v>#NUM!</v>
      </c>
      <c r="D2463" t="e">
        <f>IF(C2463=1,'Data Transformation'!$G$3+0.5*'Data Transformation'!$W$25,IF(C2464=1,D2464-'Data Transformation'!$W$25,FALSE))</f>
        <v>#NUM!</v>
      </c>
      <c r="E2463">
        <f t="array" ref="E2463">IF(ISLOGICAL(D2463),"",FREQUENCY(IF('Data Transformation'!$B$425:$B$8425='Bin Analysis'!$B2451,'Data Transformation'!$G$425:$G$8425),D2463))</f>
        <v>2001</v>
      </c>
      <c r="F2463">
        <f t="shared" si="306"/>
        <v>0</v>
      </c>
      <c r="G2463">
        <f>Weighting!$H$15</f>
        <v>0</v>
      </c>
      <c r="H2463">
        <f t="array" ref="H2463">FREQUENCY(IF('Data Transformation'!$B$4:$B$8425=B2451,'Data Transformation'!$G$4:$G$8425),'Bin Analysis'!$B2463)</f>
        <v>2073</v>
      </c>
      <c r="I2463">
        <f t="shared" si="307"/>
        <v>0</v>
      </c>
      <c r="J2463">
        <f t="shared" si="308"/>
        <v>0</v>
      </c>
      <c r="K2463">
        <f>J2463*Weighting!$W$15</f>
        <v>0</v>
      </c>
      <c r="M2463" s="14"/>
    </row>
    <row r="2464" spans="1:25" x14ac:dyDescent="0.25">
      <c r="A2464" s="32" t="str">
        <f>IF(Weighting!$P$16&gt;0,B2464,"")</f>
        <v/>
      </c>
      <c r="B2464" t="e">
        <f>Weighting!$C$16</f>
        <v>#DIV/0!</v>
      </c>
      <c r="C2464" t="e">
        <f>Weighting!$F$16</f>
        <v>#NUM!</v>
      </c>
      <c r="D2464" t="e">
        <f>IF(C2464=1,'Data Transformation'!$G$3+0.5*'Data Transformation'!$W$25,IF(C2465=1,D2465-'Data Transformation'!$W$25,FALSE))</f>
        <v>#NUM!</v>
      </c>
      <c r="E2464">
        <f t="array" ref="E2464">IF(ISLOGICAL(D2464),"",FREQUENCY(IF('Data Transformation'!$B$425:$B$8425='Bin Analysis'!$B2451,'Data Transformation'!$G$425:$G$8425),D2464))</f>
        <v>2001</v>
      </c>
      <c r="F2464">
        <f t="shared" si="306"/>
        <v>0</v>
      </c>
      <c r="G2464">
        <f>Weighting!$H$16</f>
        <v>0</v>
      </c>
      <c r="H2464">
        <f t="array" ref="H2464">FREQUENCY(IF('Data Transformation'!$B$4:$B$8425=B2451,'Data Transformation'!$G$4:$G$8425),'Bin Analysis'!$B2464)</f>
        <v>2073</v>
      </c>
      <c r="I2464">
        <f t="shared" si="307"/>
        <v>0</v>
      </c>
      <c r="J2464">
        <f t="shared" si="308"/>
        <v>0</v>
      </c>
      <c r="K2464">
        <f>J2464*Weighting!$W$16</f>
        <v>0</v>
      </c>
      <c r="M2464" s="14"/>
    </row>
    <row r="2465" spans="1:25" x14ac:dyDescent="0.25">
      <c r="A2465" s="32" t="str">
        <f>IF(Weighting!$P$17&gt;0,B2465,"")</f>
        <v/>
      </c>
      <c r="B2465" t="e">
        <f>Weighting!$C$17</f>
        <v>#DIV/0!</v>
      </c>
      <c r="C2465" t="e">
        <f>Weighting!$F$17</f>
        <v>#NUM!</v>
      </c>
      <c r="D2465" t="e">
        <f>IF(C2465=1,'Data Transformation'!$G$3+0.5*'Data Transformation'!$W$25,IF(C2466=1,D2466-'Data Transformation'!$W$25,FALSE))</f>
        <v>#NUM!</v>
      </c>
      <c r="E2465">
        <f t="array" ref="E2465">IF(ISLOGICAL(D2465),"",FREQUENCY(IF('Data Transformation'!$B$425:$B$8425='Bin Analysis'!$B2451,'Data Transformation'!$G$425:$G$8425),D2465))</f>
        <v>2001</v>
      </c>
      <c r="F2465">
        <f t="shared" si="306"/>
        <v>0</v>
      </c>
      <c r="G2465">
        <f>Weighting!$H$17</f>
        <v>0</v>
      </c>
      <c r="H2465">
        <f t="array" ref="H2465">FREQUENCY(IF('Data Transformation'!$B$4:$B$8425=B2451,'Data Transformation'!$G$4:$G$8425),'Bin Analysis'!$B2465)</f>
        <v>2073</v>
      </c>
      <c r="I2465">
        <f t="shared" si="307"/>
        <v>0</v>
      </c>
      <c r="J2465">
        <f t="shared" si="308"/>
        <v>0</v>
      </c>
      <c r="K2465">
        <f>J2465*Weighting!$W$17</f>
        <v>0</v>
      </c>
      <c r="M2465" s="14"/>
    </row>
    <row r="2466" spans="1:25" x14ac:dyDescent="0.25">
      <c r="A2466" s="32" t="str">
        <f>IF(Weighting!$P$18&gt;0,B2466,"")</f>
        <v/>
      </c>
      <c r="B2466" t="e">
        <f>Weighting!$C$18</f>
        <v>#DIV/0!</v>
      </c>
      <c r="C2466" t="e">
        <f>Weighting!$F$18</f>
        <v>#NUM!</v>
      </c>
      <c r="D2466" t="e">
        <f>IF(C2466=1,'Data Transformation'!$G$3+0.5*'Data Transformation'!$W$25,IF(C2467=1,D2467-'Data Transformation'!$W$25,FALSE))</f>
        <v>#NUM!</v>
      </c>
      <c r="E2466">
        <f t="array" ref="E2466">IF(ISLOGICAL(D2466),"",FREQUENCY(IF('Data Transformation'!$B$425:$B$8425='Bin Analysis'!$B2451,'Data Transformation'!$G$425:$G$8425),D2466))</f>
        <v>2001</v>
      </c>
      <c r="F2466">
        <f t="shared" si="306"/>
        <v>0</v>
      </c>
      <c r="G2466">
        <f>Weighting!$H$18</f>
        <v>0</v>
      </c>
      <c r="H2466">
        <f t="array" ref="H2466">FREQUENCY(IF('Data Transformation'!$B$4:$B$8425=B2451,'Data Transformation'!$G$4:$G$8425),'Bin Analysis'!$B2466)</f>
        <v>2073</v>
      </c>
      <c r="I2466">
        <f t="shared" si="307"/>
        <v>0</v>
      </c>
      <c r="J2466">
        <f t="shared" si="308"/>
        <v>0</v>
      </c>
      <c r="K2466">
        <f>J2466*Weighting!$W$18</f>
        <v>0</v>
      </c>
      <c r="M2466" s="14"/>
    </row>
    <row r="2467" spans="1:25" x14ac:dyDescent="0.25">
      <c r="A2467" s="32" t="str">
        <f>IF(Weighting!$P$19&gt;0,B2467,"")</f>
        <v/>
      </c>
      <c r="B2467" t="e">
        <f>Weighting!$C$19</f>
        <v>#DIV/0!</v>
      </c>
      <c r="C2467" t="e">
        <f>Weighting!$F$19</f>
        <v>#NUM!</v>
      </c>
      <c r="D2467" t="e">
        <f>IF(C2467=1,'Data Transformation'!$G$3+0.5*'Data Transformation'!$W$25,IF(C2468=1,D2468-'Data Transformation'!$W$25,FALSE))</f>
        <v>#NUM!</v>
      </c>
      <c r="E2467">
        <f t="array" ref="E2467">IF(ISLOGICAL(D2467),"",FREQUENCY(IF('Data Transformation'!$B$425:$B$8425='Bin Analysis'!$B2451,'Data Transformation'!$G$425:$G$8425),D2467))</f>
        <v>2001</v>
      </c>
      <c r="F2467">
        <f t="shared" si="306"/>
        <v>0</v>
      </c>
      <c r="G2467">
        <f>Weighting!$H$19</f>
        <v>0</v>
      </c>
      <c r="H2467">
        <f t="array" ref="H2467">FREQUENCY(IF('Data Transformation'!$B$4:$B$8425=B2451,'Data Transformation'!$G$4:$G$8425),'Bin Analysis'!$B2467)</f>
        <v>2073</v>
      </c>
      <c r="I2467">
        <f t="shared" si="307"/>
        <v>0</v>
      </c>
      <c r="J2467">
        <f t="shared" si="308"/>
        <v>0</v>
      </c>
      <c r="K2467">
        <f>J2467*Weighting!$W$19</f>
        <v>0</v>
      </c>
      <c r="M2467" s="14"/>
    </row>
    <row r="2468" spans="1:25" x14ac:dyDescent="0.25">
      <c r="A2468" s="32" t="str">
        <f>IF(Weighting!$P$20&gt;0,B2468,"")</f>
        <v/>
      </c>
      <c r="B2468" t="e">
        <f>Weighting!$C$20</f>
        <v>#DIV/0!</v>
      </c>
      <c r="C2468" t="e">
        <f>Weighting!$F$20</f>
        <v>#NUM!</v>
      </c>
      <c r="D2468" t="e">
        <f>IF(C2468=1,'Data Transformation'!$G$3+0.5*'Data Transformation'!$W$25,IF(C2469=1,D2469-'Data Transformation'!$W$25,FALSE))</f>
        <v>#NUM!</v>
      </c>
      <c r="E2468">
        <f t="array" ref="E2468">IF(ISLOGICAL(D2468),"",FREQUENCY(IF('Data Transformation'!$B$425:$B$8425='Bin Analysis'!$B2451,'Data Transformation'!$G$425:$G$8425),D2468))</f>
        <v>2001</v>
      </c>
      <c r="F2468">
        <f t="shared" si="306"/>
        <v>0</v>
      </c>
      <c r="G2468">
        <f>Weighting!$H$20</f>
        <v>0</v>
      </c>
      <c r="H2468">
        <f t="array" ref="H2468">FREQUENCY(IF('Data Transformation'!$B$4:$B$8425=B2451,'Data Transformation'!$G$4:$G$8425),'Bin Analysis'!$B2468)</f>
        <v>2073</v>
      </c>
      <c r="I2468">
        <f t="shared" si="307"/>
        <v>0</v>
      </c>
      <c r="J2468">
        <f t="shared" si="308"/>
        <v>0</v>
      </c>
      <c r="K2468">
        <f>J2468*Weighting!$W$20</f>
        <v>0</v>
      </c>
      <c r="M2468" s="14"/>
    </row>
    <row r="2469" spans="1:25" x14ac:dyDescent="0.25">
      <c r="A2469" s="32" t="str">
        <f>IF(Weighting!$P$21&gt;0,B2469,"")</f>
        <v/>
      </c>
      <c r="B2469" t="e">
        <f>Weighting!$C$21</f>
        <v>#DIV/0!</v>
      </c>
      <c r="C2469" t="e">
        <f>Weighting!$F$21</f>
        <v>#NUM!</v>
      </c>
      <c r="D2469" t="e">
        <f>IF(C2469=1,'Data Transformation'!$G$3+0.5*'Data Transformation'!$W$25,IF(C2470=1,D2470-'Data Transformation'!$W$25,FALSE))</f>
        <v>#NUM!</v>
      </c>
      <c r="E2469">
        <f t="array" ref="E2469">IF(ISLOGICAL(D2469),"",FREQUENCY(IF('Data Transformation'!$B$425:$B$8425='Bin Analysis'!$B2451,'Data Transformation'!$G$425:$G$8425),D2469))</f>
        <v>2001</v>
      </c>
      <c r="F2469">
        <f t="shared" si="306"/>
        <v>0</v>
      </c>
      <c r="G2469">
        <f>Weighting!$H$21</f>
        <v>0</v>
      </c>
      <c r="H2469">
        <f t="array" ref="H2469">FREQUENCY(IF('Data Transformation'!$B$4:$B$8425=B2451,'Data Transformation'!$G$4:$G$8425),'Bin Analysis'!$B2469)</f>
        <v>2073</v>
      </c>
      <c r="I2469">
        <f t="shared" si="307"/>
        <v>0</v>
      </c>
      <c r="J2469">
        <f t="shared" si="308"/>
        <v>0</v>
      </c>
      <c r="K2469">
        <f>J2469*Weighting!$W$21</f>
        <v>0</v>
      </c>
      <c r="M2469" s="14"/>
    </row>
    <row r="2470" spans="1:25" x14ac:dyDescent="0.25">
      <c r="A2470" s="32" t="str">
        <f>IF(Weighting!$P$22&gt;0,B2470,"")</f>
        <v/>
      </c>
      <c r="B2470" t="e">
        <f>Weighting!$C$22</f>
        <v>#DIV/0!</v>
      </c>
      <c r="C2470" t="e">
        <f>Weighting!$F$22</f>
        <v>#NUM!</v>
      </c>
      <c r="D2470" t="e">
        <f>IF(C2470=1,'Data Transformation'!$G$3+0.5*'Data Transformation'!$W$25,IF(C2471=1,D2471-'Data Transformation'!$W$25,FALSE))</f>
        <v>#NUM!</v>
      </c>
      <c r="E2470">
        <f t="array" ref="E2470">IF(ISLOGICAL(D2470),"",FREQUENCY(IF('Data Transformation'!$B$425:$B$8425='Bin Analysis'!$B2451,'Data Transformation'!$G$425:$G$8425),D2470))</f>
        <v>2001</v>
      </c>
      <c r="F2470">
        <f t="shared" si="306"/>
        <v>0</v>
      </c>
      <c r="G2470">
        <f>Weighting!$H$22</f>
        <v>0</v>
      </c>
      <c r="H2470">
        <f t="array" ref="H2470">FREQUENCY(IF('Data Transformation'!$B$4:$B$8425=B2451,'Data Transformation'!$G$4:$G$8425),'Bin Analysis'!$B2470)</f>
        <v>2073</v>
      </c>
      <c r="I2470">
        <f t="shared" si="307"/>
        <v>0</v>
      </c>
      <c r="J2470">
        <f t="shared" si="308"/>
        <v>0</v>
      </c>
      <c r="K2470">
        <f>J2470*Weighting!$W$22</f>
        <v>0</v>
      </c>
      <c r="M2470" s="14"/>
    </row>
    <row r="2471" spans="1:25" x14ac:dyDescent="0.25">
      <c r="A2471" s="32" t="str">
        <f>IF(Weighting!$P$23&gt;0,B2471,"")</f>
        <v/>
      </c>
      <c r="B2471" t="e">
        <f>Weighting!$C$23</f>
        <v>#DIV/0!</v>
      </c>
      <c r="C2471" t="e">
        <f>Weighting!$F$23</f>
        <v>#NUM!</v>
      </c>
      <c r="D2471" t="e">
        <f>IF(C2471=1,'Data Transformation'!$G$3+0.5*'Data Transformation'!$W$25,IF(C2472=1,D2472-'Data Transformation'!$W$25,FALSE))</f>
        <v>#NUM!</v>
      </c>
      <c r="E2471">
        <f t="array" ref="E2471">IF(ISLOGICAL(D2471),"",FREQUENCY(IF('Data Transformation'!$B$425:$B$8425='Bin Analysis'!$B2451,'Data Transformation'!$G$425:$G$8425),D2471))</f>
        <v>2001</v>
      </c>
      <c r="F2471">
        <f t="shared" si="306"/>
        <v>0</v>
      </c>
      <c r="G2471">
        <f>Weighting!$H$23</f>
        <v>0</v>
      </c>
      <c r="H2471">
        <f t="array" ref="H2471">FREQUENCY(IF('Data Transformation'!$B$4:$B$8425=B2451,'Data Transformation'!$G$4:$G$8425),'Bin Analysis'!$B2471)</f>
        <v>2073</v>
      </c>
      <c r="I2471">
        <f t="shared" si="307"/>
        <v>0</v>
      </c>
      <c r="J2471">
        <f t="shared" si="308"/>
        <v>0</v>
      </c>
      <c r="K2471">
        <f>J2471*Weighting!$W$23</f>
        <v>0</v>
      </c>
      <c r="M2471" s="14"/>
    </row>
    <row r="2472" spans="1:25" x14ac:dyDescent="0.25">
      <c r="A2472" s="32" t="str">
        <f>IF(Weighting!$P$24&gt;0,B2472,"")</f>
        <v/>
      </c>
      <c r="B2472" t="e">
        <f>Weighting!$C$24</f>
        <v>#DIV/0!</v>
      </c>
      <c r="C2472" t="e">
        <f>Weighting!$F$24</f>
        <v>#NUM!</v>
      </c>
      <c r="D2472" t="e">
        <f>IF(C2472=1,'Data Transformation'!$G$3+0.5*'Data Transformation'!$W$25,IF(C2473=1,D2473-'Data Transformation'!$W$25,FALSE))</f>
        <v>#NUM!</v>
      </c>
      <c r="E2472">
        <f t="array" ref="E2472">IF(ISLOGICAL(D2472),"",FREQUENCY(IF('Data Transformation'!$B$425:$B$8425='Bin Analysis'!$B2451,'Data Transformation'!$G$425:$G$8425),D2472))</f>
        <v>2001</v>
      </c>
      <c r="F2472">
        <f t="shared" si="306"/>
        <v>0</v>
      </c>
      <c r="G2472">
        <f>Weighting!$H$24</f>
        <v>0</v>
      </c>
      <c r="H2472">
        <f t="array" ref="H2472">FREQUENCY(IF('Data Transformation'!$B$4:$B$8425=B2451,'Data Transformation'!$G$4:$G$8425),'Bin Analysis'!$B2472)</f>
        <v>2073</v>
      </c>
      <c r="I2472">
        <f t="shared" si="307"/>
        <v>0</v>
      </c>
      <c r="J2472">
        <f t="shared" si="308"/>
        <v>0</v>
      </c>
      <c r="K2472">
        <f>J2472*Weighting!$W$24</f>
        <v>0</v>
      </c>
      <c r="M2472" s="14"/>
    </row>
    <row r="2473" spans="1:25" x14ac:dyDescent="0.25">
      <c r="A2473" s="32" t="str">
        <f>IF(Weighting!$P$25&gt;0,B2473,"")</f>
        <v/>
      </c>
      <c r="B2473" t="e">
        <f>Weighting!$C$25</f>
        <v>#DIV/0!</v>
      </c>
      <c r="C2473" t="e">
        <f>Weighting!$F$25</f>
        <v>#NUM!</v>
      </c>
      <c r="D2473" t="e">
        <f>IF(C2473=1,'Data Transformation'!$G$3+0.5*'Data Transformation'!$W$25,IF(C2474=1,D2474-'Data Transformation'!$W$25,FALSE))</f>
        <v>#NUM!</v>
      </c>
      <c r="E2473">
        <f t="array" ref="E2473">IF(ISLOGICAL(D2473),"",FREQUENCY(IF('Data Transformation'!$B$425:$B$8425='Bin Analysis'!$B2451,'Data Transformation'!$G$425:$G$8425),D2473))</f>
        <v>2001</v>
      </c>
      <c r="F2473">
        <f t="shared" si="306"/>
        <v>0</v>
      </c>
      <c r="G2473">
        <f>Weighting!$H$25</f>
        <v>0</v>
      </c>
      <c r="H2473">
        <f t="array" ref="H2473">FREQUENCY(IF('Data Transformation'!$B$4:$B$8425=B2451,'Data Transformation'!$G$4:$G$8425),'Bin Analysis'!$B2473)</f>
        <v>2073</v>
      </c>
      <c r="I2473">
        <f t="shared" si="307"/>
        <v>0</v>
      </c>
      <c r="J2473">
        <f t="shared" si="308"/>
        <v>0</v>
      </c>
      <c r="K2473">
        <f>J2473*Weighting!$W$25</f>
        <v>0</v>
      </c>
      <c r="M2473" s="14"/>
    </row>
    <row r="2474" spans="1:25" x14ac:dyDescent="0.25">
      <c r="O2474"/>
      <c r="P2474"/>
      <c r="Q2474"/>
      <c r="R2474"/>
    </row>
    <row r="2475" spans="1:25" ht="23.25" x14ac:dyDescent="0.35">
      <c r="A2475" s="21" t="s">
        <v>0</v>
      </c>
      <c r="B2475" s="21" t="str">
        <f>IFERROR(VLOOKUP(C2475,'Data Transformation'!$L$6:$M$426,2,FALSE),"")</f>
        <v/>
      </c>
      <c r="C2475" s="21">
        <f>C2451+1</f>
        <v>103</v>
      </c>
      <c r="D2475" s="21"/>
      <c r="E2475" s="21"/>
      <c r="F2475" s="21"/>
      <c r="G2475" s="21"/>
      <c r="H2475" s="22"/>
      <c r="I2475" s="22"/>
      <c r="J2475" s="22"/>
      <c r="K2475" s="21"/>
      <c r="L2475" s="21" t="str">
        <f>B2475</f>
        <v/>
      </c>
      <c r="M2475" s="23" t="e">
        <f>INDEX('Data Transformation'!$O$4:$O$424,MATCH($B2475,'Data Transformation'!$M$4:$M$424,0),MATCH($M$2,'Data Transformation'!$O$3,0))</f>
        <v>#N/A</v>
      </c>
      <c r="N2475" s="27" t="e">
        <f>IF('Input and Summary Results'!$J$16="minimum",'Bin Analysis'!X2476/(M2475-1),'Bin Analysis'!Y2475/('Bin Analysis'!M2475-1))</f>
        <v>#N/A</v>
      </c>
      <c r="O2475" s="27" t="e">
        <f>IF(M2475=FALSE,NA(),(VLOOKUP(1,C2478:K2497,4,FALSE))/(M2475-1))</f>
        <v>#N/A</v>
      </c>
      <c r="P2475" s="27" t="e">
        <f>IF(M2475=FALSE,NA(),SUM(J2478:J2497)/Weighting!$S$5)</f>
        <v>#N/A</v>
      </c>
      <c r="Q2475" s="27" t="e">
        <f>IF(M2475=FALSE,NA(),SUM(K2478:K2497)/Weighting!$S$6)</f>
        <v>#N/A</v>
      </c>
      <c r="R2475" s="27" t="e">
        <f>IF(M2475=FALSE,NA(),(VLOOKUP(1,G2478:K2497,3,FALSE))/(M2475-1))</f>
        <v>#N/A</v>
      </c>
      <c r="S2475" s="22" t="e">
        <f>IF(M2475=FALSE,NA(),IF(SUM(J2478:J2497)=2,"yes","no"))</f>
        <v>#N/A</v>
      </c>
      <c r="X2475" s="2" cm="2">
        <f t="array" ref="X2475:X2476">FREQUENCY(IF('Data Transformation'!$B$425:$B$6424='Bin Analysis'!L2475,'Data Transformation'!$G$425:$G$6424),'Data Transformation'!$U$11)</f>
        <v>0</v>
      </c>
      <c r="Y2475" s="2" cm="2">
        <f t="array" ref="Y2475:Y2476">FREQUENCY(IF('Data Transformation'!$B$425:$B$6424='Bin Analysis'!L2475,'Data Transformation'!$G$425:$G$6424),'Data Transformation'!$U$12)</f>
        <v>0</v>
      </c>
    </row>
    <row r="2476" spans="1:25" x14ac:dyDescent="0.25">
      <c r="A2476" s="14" t="s">
        <v>67</v>
      </c>
      <c r="B2476" t="s">
        <v>47</v>
      </c>
      <c r="C2476" t="s">
        <v>5</v>
      </c>
      <c r="D2476" t="s">
        <v>98</v>
      </c>
      <c r="E2476" t="s">
        <v>99</v>
      </c>
      <c r="F2476" t="s">
        <v>100</v>
      </c>
      <c r="G2476" t="s">
        <v>69</v>
      </c>
      <c r="H2476" t="s">
        <v>31</v>
      </c>
      <c r="I2476" t="s">
        <v>32</v>
      </c>
      <c r="J2476" t="s">
        <v>46</v>
      </c>
      <c r="K2476" s="14" t="s">
        <v>45</v>
      </c>
      <c r="M2476" s="14"/>
      <c r="X2476" s="2">
        <v>0</v>
      </c>
      <c r="Y2476" s="2">
        <v>0</v>
      </c>
    </row>
    <row r="2477" spans="1:25" x14ac:dyDescent="0.25">
      <c r="A2477" s="32"/>
      <c r="D2477" t="e">
        <f>IF(C2477=1,'Data Transformation'!$G$3+0.5*'Data Transformation'!$W$25,IF(C2478=1,D2478-'Data Transformation'!$W$25,FALSE))</f>
        <v>#NUM!</v>
      </c>
      <c r="E2477">
        <f t="array" ref="E2477">IF(ISLOGICAL(D2477),"",FREQUENCY(IF('Data Transformation'!$B$425:$B$8425='Bin Analysis'!$B2475,'Data Transformation'!$G$425:$G$8425),D2477))</f>
        <v>2001</v>
      </c>
      <c r="F2477" t="e">
        <f>IF(ISLOGICAL(D2477),"",E2477-E2476)</f>
        <v>#VALUE!</v>
      </c>
      <c r="M2477" s="14"/>
    </row>
    <row r="2478" spans="1:25" x14ac:dyDescent="0.25">
      <c r="A2478" s="32" t="e">
        <f>IF(Weighting!$P$6&gt;0,B2478,"")</f>
        <v>#NUM!</v>
      </c>
      <c r="B2478" t="e">
        <f>Weighting!$C$6</f>
        <v>#DIV/0!</v>
      </c>
      <c r="C2478" t="e">
        <f>Weighting!$F$6</f>
        <v>#NUM!</v>
      </c>
      <c r="D2478" t="e">
        <f>IF(C2478=1,'Data Transformation'!$G$3+0.5*'Data Transformation'!$W$25,IF(C2479=1,D2479-'Data Transformation'!$W$25,FALSE))</f>
        <v>#NUM!</v>
      </c>
      <c r="E2478">
        <f t="array" ref="E2478">IF(ISLOGICAL(D2478),"",FREQUENCY(IF('Data Transformation'!$B$425:$B$8425='Bin Analysis'!$B2475,'Data Transformation'!$G$425:$G$8425),D2478))</f>
        <v>2001</v>
      </c>
      <c r="F2478">
        <f>IF(ISLOGICAL(D2478),"",E2478-E2477)</f>
        <v>0</v>
      </c>
      <c r="G2478">
        <f>Weighting!$H$6</f>
        <v>1</v>
      </c>
      <c r="H2478">
        <f t="array" ref="H2478">FREQUENCY(IF('Data Transformation'!$B$4:$B$8425=B2475,'Data Transformation'!$G$4:$G$8425),'Bin Analysis'!$B2478)</f>
        <v>2073</v>
      </c>
      <c r="I2478">
        <f>H2478-H2477</f>
        <v>2073</v>
      </c>
      <c r="J2478">
        <f>IF(I2478=0,0,1)</f>
        <v>1</v>
      </c>
      <c r="K2478" t="e">
        <f>J2478*Weighting!$W$6</f>
        <v>#NUM!</v>
      </c>
      <c r="M2478" s="14"/>
    </row>
    <row r="2479" spans="1:25" x14ac:dyDescent="0.25">
      <c r="A2479" s="32" t="str">
        <f>IF(Weighting!$P$7&gt;0,B2479,"")</f>
        <v/>
      </c>
      <c r="B2479" t="e">
        <f>Weighting!$C$7</f>
        <v>#DIV/0!</v>
      </c>
      <c r="C2479" t="e">
        <f>Weighting!$F$7</f>
        <v>#NUM!</v>
      </c>
      <c r="D2479" t="e">
        <f>IF(C2479=1,'Data Transformation'!$G$3+0.5*'Data Transformation'!$W$25,IF(C2480=1,D2480-'Data Transformation'!$W$25,FALSE))</f>
        <v>#NUM!</v>
      </c>
      <c r="E2479">
        <f t="array" ref="E2479">IF(ISLOGICAL(D2479),"",FREQUENCY(IF('Data Transformation'!$B$425:$B$8425='Bin Analysis'!$B2475,'Data Transformation'!$G$425:$G$8425),D2479))</f>
        <v>2001</v>
      </c>
      <c r="F2479">
        <f t="shared" ref="F2479:F2497" si="309">IF(ISLOGICAL(D2479),"",E2479-E2478)</f>
        <v>0</v>
      </c>
      <c r="G2479">
        <f>Weighting!$H$7</f>
        <v>0</v>
      </c>
      <c r="H2479">
        <f t="array" ref="H2479">FREQUENCY(IF('Data Transformation'!$B$4:$B$8425=B2475,'Data Transformation'!$G$4:$G$8425),'Bin Analysis'!$B2479)</f>
        <v>2073</v>
      </c>
      <c r="I2479">
        <f t="shared" ref="I2479:I2497" si="310">H2479-H2478</f>
        <v>0</v>
      </c>
      <c r="J2479">
        <f>IF(I2479=0,0,1)</f>
        <v>0</v>
      </c>
      <c r="K2479">
        <f>J2479*Weighting!$W$7</f>
        <v>0</v>
      </c>
      <c r="M2479" s="14"/>
    </row>
    <row r="2480" spans="1:25" x14ac:dyDescent="0.25">
      <c r="A2480" s="32" t="str">
        <f>IF(Weighting!$P$8&gt;0,B2480,"")</f>
        <v/>
      </c>
      <c r="B2480" t="e">
        <f>Weighting!$C$8</f>
        <v>#DIV/0!</v>
      </c>
      <c r="C2480" t="e">
        <f>Weighting!$F$8</f>
        <v>#NUM!</v>
      </c>
      <c r="D2480" t="e">
        <f>IF(C2480=1,'Data Transformation'!$G$3+0.5*'Data Transformation'!$W$25,IF(C2481=1,D2481-'Data Transformation'!$W$25,FALSE))</f>
        <v>#NUM!</v>
      </c>
      <c r="E2480">
        <f t="array" ref="E2480">IF(ISLOGICAL(D2480),"",FREQUENCY(IF('Data Transformation'!$B$425:$B$8425='Bin Analysis'!$B2475,'Data Transformation'!$G$425:$G$8425),D2480))</f>
        <v>2001</v>
      </c>
      <c r="F2480">
        <f t="shared" si="309"/>
        <v>0</v>
      </c>
      <c r="G2480">
        <f>Weighting!$H$8</f>
        <v>0</v>
      </c>
      <c r="H2480">
        <f t="array" ref="H2480">FREQUENCY(IF('Data Transformation'!$B$4:$B$8425=B2475,'Data Transformation'!$G$4:$G$8425),'Bin Analysis'!$B2480)</f>
        <v>2073</v>
      </c>
      <c r="I2480">
        <f t="shared" si="310"/>
        <v>0</v>
      </c>
      <c r="J2480">
        <f t="shared" ref="J2480:J2497" si="311">IF(I2480=0,0,1)</f>
        <v>0</v>
      </c>
      <c r="K2480">
        <f>J2480*Weighting!$W$8</f>
        <v>0</v>
      </c>
      <c r="M2480" s="14"/>
    </row>
    <row r="2481" spans="1:13" x14ac:dyDescent="0.25">
      <c r="A2481" s="32" t="str">
        <f>IF(Weighting!$P$9&gt;0,B2481,"")</f>
        <v/>
      </c>
      <c r="B2481" s="50" t="e">
        <f>Weighting!$C$9</f>
        <v>#DIV/0!</v>
      </c>
      <c r="C2481" t="e">
        <f>Weighting!$F$9</f>
        <v>#NUM!</v>
      </c>
      <c r="D2481" t="e">
        <f>IF(C2481=1,'Data Transformation'!$G$3+0.5*'Data Transformation'!$W$25,IF(C2482=1,D2482-'Data Transformation'!$W$25,FALSE))</f>
        <v>#NUM!</v>
      </c>
      <c r="E2481">
        <f t="array" ref="E2481">IF(ISLOGICAL(D2481),"",FREQUENCY(IF('Data Transformation'!$B$425:$B$8425='Bin Analysis'!$B2475,'Data Transformation'!$G$425:$G$8425),D2481))</f>
        <v>2001</v>
      </c>
      <c r="F2481">
        <f t="shared" si="309"/>
        <v>0</v>
      </c>
      <c r="G2481">
        <f>Weighting!$H$9</f>
        <v>0</v>
      </c>
      <c r="H2481">
        <f t="array" ref="H2481">FREQUENCY(IF('Data Transformation'!$B$4:$B$8425=B2475,'Data Transformation'!$G$4:$G$8425),'Bin Analysis'!$B2481)</f>
        <v>2073</v>
      </c>
      <c r="I2481">
        <f t="shared" si="310"/>
        <v>0</v>
      </c>
      <c r="J2481">
        <f t="shared" si="311"/>
        <v>0</v>
      </c>
      <c r="K2481">
        <f>J2481*Weighting!$W$9</f>
        <v>0</v>
      </c>
      <c r="M2481" s="14"/>
    </row>
    <row r="2482" spans="1:13" x14ac:dyDescent="0.25">
      <c r="A2482" s="32" t="str">
        <f>IF(Weighting!$P$10&gt;0,B2482,"")</f>
        <v/>
      </c>
      <c r="B2482" t="e">
        <f>Weighting!$C$10</f>
        <v>#DIV/0!</v>
      </c>
      <c r="C2482" t="e">
        <f>Weighting!$F$10</f>
        <v>#NUM!</v>
      </c>
      <c r="D2482" t="e">
        <f>IF(C2482=1,'Data Transformation'!$G$3+0.5*'Data Transformation'!$W$25,IF(C2483=1,D2483-'Data Transformation'!$W$25,FALSE))</f>
        <v>#NUM!</v>
      </c>
      <c r="E2482">
        <f t="array" ref="E2482">IF(ISLOGICAL(D2482),"",FREQUENCY(IF('Data Transformation'!$B$425:$B$8425='Bin Analysis'!$B2475,'Data Transformation'!$G$425:$G$8425),D2482))</f>
        <v>2001</v>
      </c>
      <c r="F2482">
        <f t="shared" si="309"/>
        <v>0</v>
      </c>
      <c r="G2482">
        <f>Weighting!$H$10</f>
        <v>0</v>
      </c>
      <c r="H2482">
        <f t="array" ref="H2482">FREQUENCY(IF('Data Transformation'!$B$4:$B$8425=B2475,'Data Transformation'!$G$4:$G$8425),'Bin Analysis'!$B2482)</f>
        <v>2073</v>
      </c>
      <c r="I2482">
        <f t="shared" si="310"/>
        <v>0</v>
      </c>
      <c r="J2482">
        <f t="shared" si="311"/>
        <v>0</v>
      </c>
      <c r="K2482">
        <f>J2482*Weighting!$W$10</f>
        <v>0</v>
      </c>
      <c r="M2482" s="14"/>
    </row>
    <row r="2483" spans="1:13" x14ac:dyDescent="0.25">
      <c r="A2483" s="32" t="str">
        <f>IF(Weighting!$P$11&gt;0,B2483,"")</f>
        <v/>
      </c>
      <c r="B2483" t="e">
        <f>Weighting!$C$11</f>
        <v>#DIV/0!</v>
      </c>
      <c r="C2483" t="e">
        <f>Weighting!$F$11</f>
        <v>#NUM!</v>
      </c>
      <c r="D2483" t="e">
        <f>IF(C2483=1,'Data Transformation'!$G$3+0.5*'Data Transformation'!$W$25,IF(C2484=1,D2484-'Data Transformation'!$W$25,FALSE))</f>
        <v>#NUM!</v>
      </c>
      <c r="E2483">
        <f t="array" ref="E2483">IF(ISLOGICAL(D2483),"",FREQUENCY(IF('Data Transformation'!$B$425:$B$8425='Bin Analysis'!$B2475,'Data Transformation'!$G$425:$G$8425),D2483))</f>
        <v>2001</v>
      </c>
      <c r="F2483">
        <f t="shared" si="309"/>
        <v>0</v>
      </c>
      <c r="G2483">
        <f>Weighting!$H$11</f>
        <v>0</v>
      </c>
      <c r="H2483">
        <f t="array" ref="H2483">FREQUENCY(IF('Data Transformation'!$B$4:$B$8425=B2475,'Data Transformation'!$G$4:$G$8425),'Bin Analysis'!$B2483)</f>
        <v>2073</v>
      </c>
      <c r="I2483">
        <f t="shared" si="310"/>
        <v>0</v>
      </c>
      <c r="J2483">
        <f t="shared" si="311"/>
        <v>0</v>
      </c>
      <c r="K2483">
        <f>J2483*Weighting!$W$11</f>
        <v>0</v>
      </c>
      <c r="M2483" s="14"/>
    </row>
    <row r="2484" spans="1:13" x14ac:dyDescent="0.25">
      <c r="A2484" s="32" t="str">
        <f>IF(Weighting!$P$12&gt;0,B2484,"")</f>
        <v/>
      </c>
      <c r="B2484" t="e">
        <f>Weighting!$C$12</f>
        <v>#DIV/0!</v>
      </c>
      <c r="C2484" t="e">
        <f>Weighting!$F$12</f>
        <v>#NUM!</v>
      </c>
      <c r="D2484" t="e">
        <f>IF(C2484=1,'Data Transformation'!$G$3+0.5*'Data Transformation'!$W$25,IF(C2485=1,D2485-'Data Transformation'!$W$25,FALSE))</f>
        <v>#NUM!</v>
      </c>
      <c r="E2484">
        <f t="array" ref="E2484">IF(ISLOGICAL(D2484),"",FREQUENCY(IF('Data Transformation'!$B$425:$B$8425='Bin Analysis'!$B2475,'Data Transformation'!$G$425:$G$8425),D2484))</f>
        <v>2001</v>
      </c>
      <c r="F2484">
        <f t="shared" si="309"/>
        <v>0</v>
      </c>
      <c r="G2484">
        <f>Weighting!$H$12</f>
        <v>0</v>
      </c>
      <c r="H2484">
        <f t="array" ref="H2484">FREQUENCY(IF('Data Transformation'!$B$4:$B$8425=B2475,'Data Transformation'!$G$4:$G$8425),'Bin Analysis'!$B2484)</f>
        <v>2073</v>
      </c>
      <c r="I2484">
        <f t="shared" si="310"/>
        <v>0</v>
      </c>
      <c r="J2484">
        <f t="shared" si="311"/>
        <v>0</v>
      </c>
      <c r="K2484">
        <f>J2484*Weighting!$W$12</f>
        <v>0</v>
      </c>
      <c r="M2484" s="14"/>
    </row>
    <row r="2485" spans="1:13" x14ac:dyDescent="0.25">
      <c r="A2485" s="32" t="str">
        <f>IF(Weighting!$P$13&gt;0,B2485,"")</f>
        <v/>
      </c>
      <c r="B2485" t="e">
        <f>Weighting!$C$13</f>
        <v>#DIV/0!</v>
      </c>
      <c r="C2485" t="e">
        <f>Weighting!$F$13</f>
        <v>#NUM!</v>
      </c>
      <c r="D2485" t="e">
        <f>IF(C2485=1,'Data Transformation'!$G$3+0.5*'Data Transformation'!$W$25,IF(C2486=1,D2486-'Data Transformation'!$W$25,FALSE))</f>
        <v>#NUM!</v>
      </c>
      <c r="E2485">
        <f t="array" ref="E2485">IF(ISLOGICAL(D2485),"",FREQUENCY(IF('Data Transformation'!$B$425:$B$8425='Bin Analysis'!$B2475,'Data Transformation'!$G$425:$G$8425),D2485))</f>
        <v>2001</v>
      </c>
      <c r="F2485">
        <f t="shared" si="309"/>
        <v>0</v>
      </c>
      <c r="G2485">
        <f>Weighting!$H$13</f>
        <v>0</v>
      </c>
      <c r="H2485">
        <f t="array" ref="H2485">FREQUENCY(IF('Data Transformation'!$B$4:$B$8425=B2475,'Data Transformation'!$G$4:$G$8425),'Bin Analysis'!$B2485)</f>
        <v>2073</v>
      </c>
      <c r="I2485">
        <f t="shared" si="310"/>
        <v>0</v>
      </c>
      <c r="J2485">
        <f t="shared" si="311"/>
        <v>0</v>
      </c>
      <c r="K2485">
        <f>J2485*Weighting!$W$13</f>
        <v>0</v>
      </c>
      <c r="M2485" s="14"/>
    </row>
    <row r="2486" spans="1:13" x14ac:dyDescent="0.25">
      <c r="A2486" s="32" t="str">
        <f>IF(Weighting!$P$14&gt;0,B2486,"")</f>
        <v/>
      </c>
      <c r="B2486" t="e">
        <f>Weighting!$C$14</f>
        <v>#DIV/0!</v>
      </c>
      <c r="C2486" t="e">
        <f>Weighting!$F$14</f>
        <v>#NUM!</v>
      </c>
      <c r="D2486" t="e">
        <f>IF(C2486=1,'Data Transformation'!$G$3+0.5*'Data Transformation'!$W$25,IF(C2487=1,D2487-'Data Transformation'!$W$25,FALSE))</f>
        <v>#NUM!</v>
      </c>
      <c r="E2486">
        <f t="array" ref="E2486">IF(ISLOGICAL(D2486),"",FREQUENCY(IF('Data Transformation'!$B$425:$B$8425='Bin Analysis'!$B2475,'Data Transformation'!$G$425:$G$8425),D2486))</f>
        <v>2001</v>
      </c>
      <c r="F2486">
        <f t="shared" si="309"/>
        <v>0</v>
      </c>
      <c r="G2486">
        <f>Weighting!$H$14</f>
        <v>0</v>
      </c>
      <c r="H2486">
        <f t="array" ref="H2486">FREQUENCY(IF('Data Transformation'!$B$4:$B$8425=B2475,'Data Transformation'!$G$4:$G$8425),'Bin Analysis'!$B2486)</f>
        <v>2073</v>
      </c>
      <c r="I2486">
        <f t="shared" si="310"/>
        <v>0</v>
      </c>
      <c r="J2486">
        <f t="shared" si="311"/>
        <v>0</v>
      </c>
      <c r="K2486">
        <f>J2486*Weighting!$W$14</f>
        <v>0</v>
      </c>
      <c r="M2486" s="14"/>
    </row>
    <row r="2487" spans="1:13" x14ac:dyDescent="0.25">
      <c r="A2487" s="32" t="str">
        <f>IF(Weighting!$P$15&gt;0,B2487,"")</f>
        <v/>
      </c>
      <c r="B2487" t="e">
        <f>Weighting!$C$15</f>
        <v>#DIV/0!</v>
      </c>
      <c r="C2487" t="e">
        <f>Weighting!$F$15</f>
        <v>#NUM!</v>
      </c>
      <c r="D2487" t="e">
        <f>IF(C2487=1,'Data Transformation'!$G$3+0.5*'Data Transformation'!$W$25,IF(C2488=1,D2488-'Data Transformation'!$W$25,FALSE))</f>
        <v>#NUM!</v>
      </c>
      <c r="E2487">
        <f t="array" ref="E2487">IF(ISLOGICAL(D2487),"",FREQUENCY(IF('Data Transformation'!$B$425:$B$8425='Bin Analysis'!$B2475,'Data Transformation'!$G$425:$G$8425),D2487))</f>
        <v>2001</v>
      </c>
      <c r="F2487">
        <f t="shared" si="309"/>
        <v>0</v>
      </c>
      <c r="G2487">
        <f>Weighting!$H$15</f>
        <v>0</v>
      </c>
      <c r="H2487">
        <f t="array" ref="H2487">FREQUENCY(IF('Data Transformation'!$B$4:$B$8425=B2475,'Data Transformation'!$G$4:$G$8425),'Bin Analysis'!$B2487)</f>
        <v>2073</v>
      </c>
      <c r="I2487">
        <f t="shared" si="310"/>
        <v>0</v>
      </c>
      <c r="J2487">
        <f t="shared" si="311"/>
        <v>0</v>
      </c>
      <c r="K2487">
        <f>J2487*Weighting!$W$15</f>
        <v>0</v>
      </c>
      <c r="M2487" s="14"/>
    </row>
    <row r="2488" spans="1:13" x14ac:dyDescent="0.25">
      <c r="A2488" s="32" t="str">
        <f>IF(Weighting!$P$16&gt;0,B2488,"")</f>
        <v/>
      </c>
      <c r="B2488" t="e">
        <f>Weighting!$C$16</f>
        <v>#DIV/0!</v>
      </c>
      <c r="C2488" t="e">
        <f>Weighting!$F$16</f>
        <v>#NUM!</v>
      </c>
      <c r="D2488" t="e">
        <f>IF(C2488=1,'Data Transformation'!$G$3+0.5*'Data Transformation'!$W$25,IF(C2489=1,D2489-'Data Transformation'!$W$25,FALSE))</f>
        <v>#NUM!</v>
      </c>
      <c r="E2488">
        <f t="array" ref="E2488">IF(ISLOGICAL(D2488),"",FREQUENCY(IF('Data Transformation'!$B$425:$B$8425='Bin Analysis'!$B2475,'Data Transformation'!$G$425:$G$8425),D2488))</f>
        <v>2001</v>
      </c>
      <c r="F2488">
        <f t="shared" si="309"/>
        <v>0</v>
      </c>
      <c r="G2488">
        <f>Weighting!$H$16</f>
        <v>0</v>
      </c>
      <c r="H2488">
        <f t="array" ref="H2488">FREQUENCY(IF('Data Transformation'!$B$4:$B$8425=B2475,'Data Transformation'!$G$4:$G$8425),'Bin Analysis'!$B2488)</f>
        <v>2073</v>
      </c>
      <c r="I2488">
        <f t="shared" si="310"/>
        <v>0</v>
      </c>
      <c r="J2488">
        <f t="shared" si="311"/>
        <v>0</v>
      </c>
      <c r="K2488">
        <f>J2488*Weighting!$W$16</f>
        <v>0</v>
      </c>
      <c r="M2488" s="14"/>
    </row>
    <row r="2489" spans="1:13" x14ac:dyDescent="0.25">
      <c r="A2489" s="32" t="str">
        <f>IF(Weighting!$P$17&gt;0,B2489,"")</f>
        <v/>
      </c>
      <c r="B2489" t="e">
        <f>Weighting!$C$17</f>
        <v>#DIV/0!</v>
      </c>
      <c r="C2489" t="e">
        <f>Weighting!$F$17</f>
        <v>#NUM!</v>
      </c>
      <c r="D2489" t="e">
        <f>IF(C2489=1,'Data Transformation'!$G$3+0.5*'Data Transformation'!$W$25,IF(C2490=1,D2490-'Data Transformation'!$W$25,FALSE))</f>
        <v>#NUM!</v>
      </c>
      <c r="E2489">
        <f t="array" ref="E2489">IF(ISLOGICAL(D2489),"",FREQUENCY(IF('Data Transformation'!$B$425:$B$8425='Bin Analysis'!$B2475,'Data Transformation'!$G$425:$G$8425),D2489))</f>
        <v>2001</v>
      </c>
      <c r="F2489">
        <f t="shared" si="309"/>
        <v>0</v>
      </c>
      <c r="G2489">
        <f>Weighting!$H$17</f>
        <v>0</v>
      </c>
      <c r="H2489">
        <f t="array" ref="H2489">FREQUENCY(IF('Data Transformation'!$B$4:$B$8425=B2475,'Data Transformation'!$G$4:$G$8425),'Bin Analysis'!$B2489)</f>
        <v>2073</v>
      </c>
      <c r="I2489">
        <f t="shared" si="310"/>
        <v>0</v>
      </c>
      <c r="J2489">
        <f t="shared" si="311"/>
        <v>0</v>
      </c>
      <c r="K2489">
        <f>J2489*Weighting!$W$17</f>
        <v>0</v>
      </c>
      <c r="M2489" s="14"/>
    </row>
    <row r="2490" spans="1:13" x14ac:dyDescent="0.25">
      <c r="A2490" s="32" t="str">
        <f>IF(Weighting!$P$18&gt;0,B2490,"")</f>
        <v/>
      </c>
      <c r="B2490" t="e">
        <f>Weighting!$C$18</f>
        <v>#DIV/0!</v>
      </c>
      <c r="C2490" t="e">
        <f>Weighting!$F$18</f>
        <v>#NUM!</v>
      </c>
      <c r="D2490" t="e">
        <f>IF(C2490=1,'Data Transformation'!$G$3+0.5*'Data Transformation'!$W$25,IF(C2491=1,D2491-'Data Transformation'!$W$25,FALSE))</f>
        <v>#NUM!</v>
      </c>
      <c r="E2490">
        <f t="array" ref="E2490">IF(ISLOGICAL(D2490),"",FREQUENCY(IF('Data Transformation'!$B$425:$B$8425='Bin Analysis'!$B2475,'Data Transformation'!$G$425:$G$8425),D2490))</f>
        <v>2001</v>
      </c>
      <c r="F2490">
        <f t="shared" si="309"/>
        <v>0</v>
      </c>
      <c r="G2490">
        <f>Weighting!$H$18</f>
        <v>0</v>
      </c>
      <c r="H2490">
        <f t="array" ref="H2490">FREQUENCY(IF('Data Transformation'!$B$4:$B$8425=B2475,'Data Transformation'!$G$4:$G$8425),'Bin Analysis'!$B2490)</f>
        <v>2073</v>
      </c>
      <c r="I2490">
        <f t="shared" si="310"/>
        <v>0</v>
      </c>
      <c r="J2490">
        <f t="shared" si="311"/>
        <v>0</v>
      </c>
      <c r="K2490">
        <f>J2490*Weighting!$W$18</f>
        <v>0</v>
      </c>
      <c r="M2490" s="14"/>
    </row>
    <row r="2491" spans="1:13" x14ac:dyDescent="0.25">
      <c r="A2491" s="32" t="str">
        <f>IF(Weighting!$P$19&gt;0,B2491,"")</f>
        <v/>
      </c>
      <c r="B2491" t="e">
        <f>Weighting!$C$19</f>
        <v>#DIV/0!</v>
      </c>
      <c r="C2491" t="e">
        <f>Weighting!$F$19</f>
        <v>#NUM!</v>
      </c>
      <c r="D2491" t="e">
        <f>IF(C2491=1,'Data Transformation'!$G$3+0.5*'Data Transformation'!$W$25,IF(C2492=1,D2492-'Data Transformation'!$W$25,FALSE))</f>
        <v>#NUM!</v>
      </c>
      <c r="E2491">
        <f t="array" ref="E2491">IF(ISLOGICAL(D2491),"",FREQUENCY(IF('Data Transformation'!$B$425:$B$8425='Bin Analysis'!$B2475,'Data Transformation'!$G$425:$G$8425),D2491))</f>
        <v>2001</v>
      </c>
      <c r="F2491">
        <f t="shared" si="309"/>
        <v>0</v>
      </c>
      <c r="G2491">
        <f>Weighting!$H$19</f>
        <v>0</v>
      </c>
      <c r="H2491">
        <f t="array" ref="H2491">FREQUENCY(IF('Data Transformation'!$B$4:$B$8425=B2475,'Data Transformation'!$G$4:$G$8425),'Bin Analysis'!$B2491)</f>
        <v>2073</v>
      </c>
      <c r="I2491">
        <f t="shared" si="310"/>
        <v>0</v>
      </c>
      <c r="J2491">
        <f t="shared" si="311"/>
        <v>0</v>
      </c>
      <c r="K2491">
        <f>J2491*Weighting!$W$19</f>
        <v>0</v>
      </c>
      <c r="M2491" s="14"/>
    </row>
    <row r="2492" spans="1:13" x14ac:dyDescent="0.25">
      <c r="A2492" s="32" t="str">
        <f>IF(Weighting!$P$20&gt;0,B2492,"")</f>
        <v/>
      </c>
      <c r="B2492" t="e">
        <f>Weighting!$C$20</f>
        <v>#DIV/0!</v>
      </c>
      <c r="C2492" t="e">
        <f>Weighting!$F$20</f>
        <v>#NUM!</v>
      </c>
      <c r="D2492" t="e">
        <f>IF(C2492=1,'Data Transformation'!$G$3+0.5*'Data Transformation'!$W$25,IF(C2493=1,D2493-'Data Transformation'!$W$25,FALSE))</f>
        <v>#NUM!</v>
      </c>
      <c r="E2492">
        <f t="array" ref="E2492">IF(ISLOGICAL(D2492),"",FREQUENCY(IF('Data Transformation'!$B$425:$B$8425='Bin Analysis'!$B2475,'Data Transformation'!$G$425:$G$8425),D2492))</f>
        <v>2001</v>
      </c>
      <c r="F2492">
        <f t="shared" si="309"/>
        <v>0</v>
      </c>
      <c r="G2492">
        <f>Weighting!$H$20</f>
        <v>0</v>
      </c>
      <c r="H2492">
        <f t="array" ref="H2492">FREQUENCY(IF('Data Transformation'!$B$4:$B$8425=B2475,'Data Transformation'!$G$4:$G$8425),'Bin Analysis'!$B2492)</f>
        <v>2073</v>
      </c>
      <c r="I2492">
        <f t="shared" si="310"/>
        <v>0</v>
      </c>
      <c r="J2492">
        <f t="shared" si="311"/>
        <v>0</v>
      </c>
      <c r="K2492">
        <f>J2492*Weighting!$W$20</f>
        <v>0</v>
      </c>
      <c r="M2492" s="14"/>
    </row>
    <row r="2493" spans="1:13" x14ac:dyDescent="0.25">
      <c r="A2493" s="32" t="str">
        <f>IF(Weighting!$P$21&gt;0,B2493,"")</f>
        <v/>
      </c>
      <c r="B2493" t="e">
        <f>Weighting!$C$21</f>
        <v>#DIV/0!</v>
      </c>
      <c r="C2493" t="e">
        <f>Weighting!$F$21</f>
        <v>#NUM!</v>
      </c>
      <c r="D2493" t="e">
        <f>IF(C2493=1,'Data Transformation'!$G$3+0.5*'Data Transformation'!$W$25,IF(C2494=1,D2494-'Data Transformation'!$W$25,FALSE))</f>
        <v>#NUM!</v>
      </c>
      <c r="E2493">
        <f t="array" ref="E2493">IF(ISLOGICAL(D2493),"",FREQUENCY(IF('Data Transformation'!$B$425:$B$8425='Bin Analysis'!$B2475,'Data Transformation'!$G$425:$G$8425),D2493))</f>
        <v>2001</v>
      </c>
      <c r="F2493">
        <f t="shared" si="309"/>
        <v>0</v>
      </c>
      <c r="G2493">
        <f>Weighting!$H$21</f>
        <v>0</v>
      </c>
      <c r="H2493">
        <f t="array" ref="H2493">FREQUENCY(IF('Data Transformation'!$B$4:$B$8425=B2475,'Data Transformation'!$G$4:$G$8425),'Bin Analysis'!$B2493)</f>
        <v>2073</v>
      </c>
      <c r="I2493">
        <f t="shared" si="310"/>
        <v>0</v>
      </c>
      <c r="J2493">
        <f t="shared" si="311"/>
        <v>0</v>
      </c>
      <c r="K2493">
        <f>J2493*Weighting!$W$21</f>
        <v>0</v>
      </c>
      <c r="M2493" s="14"/>
    </row>
    <row r="2494" spans="1:13" x14ac:dyDescent="0.25">
      <c r="A2494" s="32" t="str">
        <f>IF(Weighting!$P$22&gt;0,B2494,"")</f>
        <v/>
      </c>
      <c r="B2494" t="e">
        <f>Weighting!$C$22</f>
        <v>#DIV/0!</v>
      </c>
      <c r="C2494" t="e">
        <f>Weighting!$F$22</f>
        <v>#NUM!</v>
      </c>
      <c r="D2494" t="e">
        <f>IF(C2494=1,'Data Transformation'!$G$3+0.5*'Data Transformation'!$W$25,IF(C2495=1,D2495-'Data Transformation'!$W$25,FALSE))</f>
        <v>#NUM!</v>
      </c>
      <c r="E2494">
        <f t="array" ref="E2494">IF(ISLOGICAL(D2494),"",FREQUENCY(IF('Data Transformation'!$B$425:$B$8425='Bin Analysis'!$B2475,'Data Transformation'!$G$425:$G$8425),D2494))</f>
        <v>2001</v>
      </c>
      <c r="F2494">
        <f t="shared" si="309"/>
        <v>0</v>
      </c>
      <c r="G2494">
        <f>Weighting!$H$22</f>
        <v>0</v>
      </c>
      <c r="H2494">
        <f t="array" ref="H2494">FREQUENCY(IF('Data Transformation'!$B$4:$B$8425=B2475,'Data Transformation'!$G$4:$G$8425),'Bin Analysis'!$B2494)</f>
        <v>2073</v>
      </c>
      <c r="I2494">
        <f t="shared" si="310"/>
        <v>0</v>
      </c>
      <c r="J2494">
        <f t="shared" si="311"/>
        <v>0</v>
      </c>
      <c r="K2494">
        <f>J2494*Weighting!$W$22</f>
        <v>0</v>
      </c>
      <c r="M2494" s="14"/>
    </row>
    <row r="2495" spans="1:13" x14ac:dyDescent="0.25">
      <c r="A2495" s="32" t="str">
        <f>IF(Weighting!$P$23&gt;0,B2495,"")</f>
        <v/>
      </c>
      <c r="B2495" t="e">
        <f>Weighting!$C$23</f>
        <v>#DIV/0!</v>
      </c>
      <c r="C2495" t="e">
        <f>Weighting!$F$23</f>
        <v>#NUM!</v>
      </c>
      <c r="D2495" t="e">
        <f>IF(C2495=1,'Data Transformation'!$G$3+0.5*'Data Transformation'!$W$25,IF(C2496=1,D2496-'Data Transformation'!$W$25,FALSE))</f>
        <v>#NUM!</v>
      </c>
      <c r="E2495">
        <f t="array" ref="E2495">IF(ISLOGICAL(D2495),"",FREQUENCY(IF('Data Transformation'!$B$425:$B$8425='Bin Analysis'!$B2475,'Data Transformation'!$G$425:$G$8425),D2495))</f>
        <v>2001</v>
      </c>
      <c r="F2495">
        <f t="shared" si="309"/>
        <v>0</v>
      </c>
      <c r="G2495">
        <f>Weighting!$H$23</f>
        <v>0</v>
      </c>
      <c r="H2495">
        <f t="array" ref="H2495">FREQUENCY(IF('Data Transformation'!$B$4:$B$8425=B2475,'Data Transformation'!$G$4:$G$8425),'Bin Analysis'!$B2495)</f>
        <v>2073</v>
      </c>
      <c r="I2495">
        <f t="shared" si="310"/>
        <v>0</v>
      </c>
      <c r="J2495">
        <f t="shared" si="311"/>
        <v>0</v>
      </c>
      <c r="K2495">
        <f>J2495*Weighting!$W$23</f>
        <v>0</v>
      </c>
      <c r="M2495" s="14"/>
    </row>
    <row r="2496" spans="1:13" x14ac:dyDescent="0.25">
      <c r="A2496" s="32" t="str">
        <f>IF(Weighting!$P$24&gt;0,B2496,"")</f>
        <v/>
      </c>
      <c r="B2496" t="e">
        <f>Weighting!$C$24</f>
        <v>#DIV/0!</v>
      </c>
      <c r="C2496" t="e">
        <f>Weighting!$F$24</f>
        <v>#NUM!</v>
      </c>
      <c r="D2496" t="e">
        <f>IF(C2496=1,'Data Transformation'!$G$3+0.5*'Data Transformation'!$W$25,IF(C2497=1,D2497-'Data Transformation'!$W$25,FALSE))</f>
        <v>#NUM!</v>
      </c>
      <c r="E2496">
        <f t="array" ref="E2496">IF(ISLOGICAL(D2496),"",FREQUENCY(IF('Data Transformation'!$B$425:$B$8425='Bin Analysis'!$B2475,'Data Transformation'!$G$425:$G$8425),D2496))</f>
        <v>2001</v>
      </c>
      <c r="F2496">
        <f t="shared" si="309"/>
        <v>0</v>
      </c>
      <c r="G2496">
        <f>Weighting!$H$24</f>
        <v>0</v>
      </c>
      <c r="H2496">
        <f t="array" ref="H2496">FREQUENCY(IF('Data Transformation'!$B$4:$B$8425=B2475,'Data Transformation'!$G$4:$G$8425),'Bin Analysis'!$B2496)</f>
        <v>2073</v>
      </c>
      <c r="I2496">
        <f t="shared" si="310"/>
        <v>0</v>
      </c>
      <c r="J2496">
        <f t="shared" si="311"/>
        <v>0</v>
      </c>
      <c r="K2496">
        <f>J2496*Weighting!$W$24</f>
        <v>0</v>
      </c>
      <c r="M2496" s="14"/>
    </row>
    <row r="2497" spans="1:25" x14ac:dyDescent="0.25">
      <c r="A2497" s="32" t="str">
        <f>IF(Weighting!$P$25&gt;0,B2497,"")</f>
        <v/>
      </c>
      <c r="B2497" t="e">
        <f>Weighting!$C$25</f>
        <v>#DIV/0!</v>
      </c>
      <c r="C2497" t="e">
        <f>Weighting!$F$25</f>
        <v>#NUM!</v>
      </c>
      <c r="D2497" t="e">
        <f>IF(C2497=1,'Data Transformation'!$G$3+0.5*'Data Transformation'!$W$25,IF(C2498=1,D2498-'Data Transformation'!$W$25,FALSE))</f>
        <v>#NUM!</v>
      </c>
      <c r="E2497">
        <f t="array" ref="E2497">IF(ISLOGICAL(D2497),"",FREQUENCY(IF('Data Transformation'!$B$425:$B$8425='Bin Analysis'!$B2475,'Data Transformation'!$G$425:$G$8425),D2497))</f>
        <v>2001</v>
      </c>
      <c r="F2497">
        <f t="shared" si="309"/>
        <v>0</v>
      </c>
      <c r="G2497">
        <f>Weighting!$H$25</f>
        <v>0</v>
      </c>
      <c r="H2497">
        <f t="array" ref="H2497">FREQUENCY(IF('Data Transformation'!$B$4:$B$8425=B2475,'Data Transformation'!$G$4:$G$8425),'Bin Analysis'!$B2497)</f>
        <v>2073</v>
      </c>
      <c r="I2497">
        <f t="shared" si="310"/>
        <v>0</v>
      </c>
      <c r="J2497">
        <f t="shared" si="311"/>
        <v>0</v>
      </c>
      <c r="K2497">
        <f>J2497*Weighting!$W$25</f>
        <v>0</v>
      </c>
      <c r="M2497" s="14"/>
    </row>
    <row r="2498" spans="1:25" x14ac:dyDescent="0.25">
      <c r="O2498"/>
      <c r="P2498"/>
      <c r="Q2498"/>
      <c r="R2498"/>
    </row>
    <row r="2499" spans="1:25" ht="23.25" x14ac:dyDescent="0.35">
      <c r="A2499" s="21" t="s">
        <v>0</v>
      </c>
      <c r="B2499" s="21" t="str">
        <f>IFERROR(VLOOKUP(C2499,'Data Transformation'!$L$6:$M$426,2,FALSE),"")</f>
        <v/>
      </c>
      <c r="C2499" s="21">
        <f>C2475+1</f>
        <v>104</v>
      </c>
      <c r="D2499" s="21"/>
      <c r="E2499" s="21"/>
      <c r="F2499" s="21"/>
      <c r="G2499" s="21"/>
      <c r="H2499" s="22"/>
      <c r="I2499" s="22"/>
      <c r="J2499" s="22"/>
      <c r="K2499" s="21"/>
      <c r="L2499" s="21" t="str">
        <f>B2499</f>
        <v/>
      </c>
      <c r="M2499" s="23" t="e">
        <f>INDEX('Data Transformation'!$O$4:$O$424,MATCH($B2499,'Data Transformation'!$M$4:$M$424,0),MATCH($M$2,'Data Transformation'!$O$3,0))</f>
        <v>#N/A</v>
      </c>
      <c r="N2499" s="27" t="e">
        <f>IF('Input and Summary Results'!$J$16="minimum",'Bin Analysis'!X2500/(M2499-1),'Bin Analysis'!Y2499/('Bin Analysis'!M2499-1))</f>
        <v>#N/A</v>
      </c>
      <c r="O2499" s="27" t="e">
        <f>IF(M2499=FALSE,NA(),(VLOOKUP(1,C2502:K2521,4,FALSE))/(M2499-1))</f>
        <v>#N/A</v>
      </c>
      <c r="P2499" s="27" t="e">
        <f>IF(M2499=FALSE,NA(),SUM(J2502:J2521)/Weighting!$S$5)</f>
        <v>#N/A</v>
      </c>
      <c r="Q2499" s="27" t="e">
        <f>IF(M2499=FALSE,NA(),SUM(K2502:K2521)/Weighting!$S$6)</f>
        <v>#N/A</v>
      </c>
      <c r="R2499" s="27" t="e">
        <f>IF(M2499=FALSE,NA(),(VLOOKUP(1,G2502:K2521,3,FALSE))/(M2499-1))</f>
        <v>#N/A</v>
      </c>
      <c r="S2499" s="22" t="e">
        <f>IF(M2499=FALSE,NA(),IF(SUM(J2502:J2521)=2,"yes","no"))</f>
        <v>#N/A</v>
      </c>
      <c r="X2499" s="2" cm="2">
        <f t="array" ref="X2499:X2500">FREQUENCY(IF('Data Transformation'!$B$425:$B$6424='Bin Analysis'!L2499,'Data Transformation'!$G$425:$G$6424),'Data Transformation'!$U$11)</f>
        <v>0</v>
      </c>
      <c r="Y2499" s="2" cm="2">
        <f t="array" ref="Y2499:Y2500">FREQUENCY(IF('Data Transformation'!$B$425:$B$6424='Bin Analysis'!L2499,'Data Transformation'!$G$425:$G$6424),'Data Transformation'!$U$12)</f>
        <v>0</v>
      </c>
    </row>
    <row r="2500" spans="1:25" x14ac:dyDescent="0.25">
      <c r="A2500" s="14" t="s">
        <v>67</v>
      </c>
      <c r="B2500" t="s">
        <v>47</v>
      </c>
      <c r="C2500" t="s">
        <v>5</v>
      </c>
      <c r="D2500" t="s">
        <v>98</v>
      </c>
      <c r="E2500" t="s">
        <v>99</v>
      </c>
      <c r="F2500" t="s">
        <v>100</v>
      </c>
      <c r="G2500" t="s">
        <v>69</v>
      </c>
      <c r="H2500" t="s">
        <v>31</v>
      </c>
      <c r="I2500" t="s">
        <v>32</v>
      </c>
      <c r="J2500" t="s">
        <v>46</v>
      </c>
      <c r="K2500" s="14" t="s">
        <v>45</v>
      </c>
      <c r="M2500" s="14"/>
      <c r="X2500" s="2">
        <v>0</v>
      </c>
      <c r="Y2500" s="2">
        <v>0</v>
      </c>
    </row>
    <row r="2501" spans="1:25" x14ac:dyDescent="0.25">
      <c r="A2501" s="32"/>
      <c r="D2501" t="e">
        <f>IF(C2501=1,'Data Transformation'!$G$3+0.5*'Data Transformation'!$W$25,IF(C2502=1,D2502-'Data Transformation'!$W$25,FALSE))</f>
        <v>#NUM!</v>
      </c>
      <c r="E2501">
        <f t="array" ref="E2501">IF(ISLOGICAL(D2501),"",FREQUENCY(IF('Data Transformation'!$B$425:$B$8425='Bin Analysis'!$B2499,'Data Transformation'!$G$425:$G$8425),D2501))</f>
        <v>2001</v>
      </c>
      <c r="F2501" t="e">
        <f>IF(ISLOGICAL(D2501),"",E2501-E2500)</f>
        <v>#VALUE!</v>
      </c>
      <c r="M2501" s="14"/>
    </row>
    <row r="2502" spans="1:25" x14ac:dyDescent="0.25">
      <c r="A2502" s="32" t="e">
        <f>IF(Weighting!$P$6&gt;0,B2502,"")</f>
        <v>#NUM!</v>
      </c>
      <c r="B2502" t="e">
        <f>Weighting!$C$6</f>
        <v>#DIV/0!</v>
      </c>
      <c r="C2502" t="e">
        <f>Weighting!$F$6</f>
        <v>#NUM!</v>
      </c>
      <c r="D2502" t="e">
        <f>IF(C2502=1,'Data Transformation'!$G$3+0.5*'Data Transformation'!$W$25,IF(C2503=1,D2503-'Data Transformation'!$W$25,FALSE))</f>
        <v>#NUM!</v>
      </c>
      <c r="E2502">
        <f t="array" ref="E2502">IF(ISLOGICAL(D2502),"",FREQUENCY(IF('Data Transformation'!$B$425:$B$8425='Bin Analysis'!$B2499,'Data Transformation'!$G$425:$G$8425),D2502))</f>
        <v>2001</v>
      </c>
      <c r="F2502">
        <f>IF(ISLOGICAL(D2502),"",E2502-E2501)</f>
        <v>0</v>
      </c>
      <c r="G2502">
        <f>Weighting!$H$6</f>
        <v>1</v>
      </c>
      <c r="H2502">
        <f t="array" ref="H2502">FREQUENCY(IF('Data Transformation'!$B$4:$B$8425=B2499,'Data Transformation'!$G$4:$G$8425),'Bin Analysis'!$B2502)</f>
        <v>2073</v>
      </c>
      <c r="I2502">
        <f>H2502-H2501</f>
        <v>2073</v>
      </c>
      <c r="J2502">
        <f>IF(I2502=0,0,1)</f>
        <v>1</v>
      </c>
      <c r="K2502" t="e">
        <f>J2502*Weighting!$W$6</f>
        <v>#NUM!</v>
      </c>
      <c r="M2502" s="14"/>
    </row>
    <row r="2503" spans="1:25" x14ac:dyDescent="0.25">
      <c r="A2503" s="32" t="str">
        <f>IF(Weighting!$P$7&gt;0,B2503,"")</f>
        <v/>
      </c>
      <c r="B2503" t="e">
        <f>Weighting!$C$7</f>
        <v>#DIV/0!</v>
      </c>
      <c r="C2503" t="e">
        <f>Weighting!$F$7</f>
        <v>#NUM!</v>
      </c>
      <c r="D2503" t="e">
        <f>IF(C2503=1,'Data Transformation'!$G$3+0.5*'Data Transformation'!$W$25,IF(C2504=1,D2504-'Data Transformation'!$W$25,FALSE))</f>
        <v>#NUM!</v>
      </c>
      <c r="E2503">
        <f t="array" ref="E2503">IF(ISLOGICAL(D2503),"",FREQUENCY(IF('Data Transformation'!$B$425:$B$8425='Bin Analysis'!$B2499,'Data Transformation'!$G$425:$G$8425),D2503))</f>
        <v>2001</v>
      </c>
      <c r="F2503">
        <f t="shared" ref="F2503:F2521" si="312">IF(ISLOGICAL(D2503),"",E2503-E2502)</f>
        <v>0</v>
      </c>
      <c r="G2503">
        <f>Weighting!$H$7</f>
        <v>0</v>
      </c>
      <c r="H2503">
        <f t="array" ref="H2503">FREQUENCY(IF('Data Transformation'!$B$4:$B$8425=B2499,'Data Transformation'!$G$4:$G$8425),'Bin Analysis'!$B2503)</f>
        <v>2073</v>
      </c>
      <c r="I2503">
        <f t="shared" ref="I2503:I2521" si="313">H2503-H2502</f>
        <v>0</v>
      </c>
      <c r="J2503">
        <f>IF(I2503=0,0,1)</f>
        <v>0</v>
      </c>
      <c r="K2503">
        <f>J2503*Weighting!$W$7</f>
        <v>0</v>
      </c>
      <c r="M2503" s="14"/>
    </row>
    <row r="2504" spans="1:25" x14ac:dyDescent="0.25">
      <c r="A2504" s="32" t="str">
        <f>IF(Weighting!$P$8&gt;0,B2504,"")</f>
        <v/>
      </c>
      <c r="B2504" t="e">
        <f>Weighting!$C$8</f>
        <v>#DIV/0!</v>
      </c>
      <c r="C2504" t="e">
        <f>Weighting!$F$8</f>
        <v>#NUM!</v>
      </c>
      <c r="D2504" t="e">
        <f>IF(C2504=1,'Data Transformation'!$G$3+0.5*'Data Transformation'!$W$25,IF(C2505=1,D2505-'Data Transformation'!$W$25,FALSE))</f>
        <v>#NUM!</v>
      </c>
      <c r="E2504">
        <f t="array" ref="E2504">IF(ISLOGICAL(D2504),"",FREQUENCY(IF('Data Transformation'!$B$425:$B$8425='Bin Analysis'!$B2499,'Data Transformation'!$G$425:$G$8425),D2504))</f>
        <v>2001</v>
      </c>
      <c r="F2504">
        <f t="shared" si="312"/>
        <v>0</v>
      </c>
      <c r="G2504">
        <f>Weighting!$H$8</f>
        <v>0</v>
      </c>
      <c r="H2504">
        <f t="array" ref="H2504">FREQUENCY(IF('Data Transformation'!$B$4:$B$8425=B2499,'Data Transformation'!$G$4:$G$8425),'Bin Analysis'!$B2504)</f>
        <v>2073</v>
      </c>
      <c r="I2504">
        <f t="shared" si="313"/>
        <v>0</v>
      </c>
      <c r="J2504">
        <f t="shared" ref="J2504:J2521" si="314">IF(I2504=0,0,1)</f>
        <v>0</v>
      </c>
      <c r="K2504">
        <f>J2504*Weighting!$W$8</f>
        <v>0</v>
      </c>
      <c r="M2504" s="14"/>
    </row>
    <row r="2505" spans="1:25" x14ac:dyDescent="0.25">
      <c r="A2505" s="32" t="str">
        <f>IF(Weighting!$P$9&gt;0,B2505,"")</f>
        <v/>
      </c>
      <c r="B2505" s="50" t="e">
        <f>Weighting!$C$9</f>
        <v>#DIV/0!</v>
      </c>
      <c r="C2505" t="e">
        <f>Weighting!$F$9</f>
        <v>#NUM!</v>
      </c>
      <c r="D2505" t="e">
        <f>IF(C2505=1,'Data Transformation'!$G$3+0.5*'Data Transformation'!$W$25,IF(C2506=1,D2506-'Data Transformation'!$W$25,FALSE))</f>
        <v>#NUM!</v>
      </c>
      <c r="E2505">
        <f t="array" ref="E2505">IF(ISLOGICAL(D2505),"",FREQUENCY(IF('Data Transformation'!$B$425:$B$8425='Bin Analysis'!$B2499,'Data Transformation'!$G$425:$G$8425),D2505))</f>
        <v>2001</v>
      </c>
      <c r="F2505">
        <f t="shared" si="312"/>
        <v>0</v>
      </c>
      <c r="G2505">
        <f>Weighting!$H$9</f>
        <v>0</v>
      </c>
      <c r="H2505">
        <f t="array" ref="H2505">FREQUENCY(IF('Data Transformation'!$B$4:$B$8425=B2499,'Data Transformation'!$G$4:$G$8425),'Bin Analysis'!$B2505)</f>
        <v>2073</v>
      </c>
      <c r="I2505">
        <f t="shared" si="313"/>
        <v>0</v>
      </c>
      <c r="J2505">
        <f t="shared" si="314"/>
        <v>0</v>
      </c>
      <c r="K2505">
        <f>J2505*Weighting!$W$9</f>
        <v>0</v>
      </c>
      <c r="M2505" s="14"/>
    </row>
    <row r="2506" spans="1:25" x14ac:dyDescent="0.25">
      <c r="A2506" s="32" t="str">
        <f>IF(Weighting!$P$10&gt;0,B2506,"")</f>
        <v/>
      </c>
      <c r="B2506" t="e">
        <f>Weighting!$C$10</f>
        <v>#DIV/0!</v>
      </c>
      <c r="C2506" t="e">
        <f>Weighting!$F$10</f>
        <v>#NUM!</v>
      </c>
      <c r="D2506" t="e">
        <f>IF(C2506=1,'Data Transformation'!$G$3+0.5*'Data Transformation'!$W$25,IF(C2507=1,D2507-'Data Transformation'!$W$25,FALSE))</f>
        <v>#NUM!</v>
      </c>
      <c r="E2506">
        <f t="array" ref="E2506">IF(ISLOGICAL(D2506),"",FREQUENCY(IF('Data Transformation'!$B$425:$B$8425='Bin Analysis'!$B2499,'Data Transformation'!$G$425:$G$8425),D2506))</f>
        <v>2001</v>
      </c>
      <c r="F2506">
        <f t="shared" si="312"/>
        <v>0</v>
      </c>
      <c r="G2506">
        <f>Weighting!$H$10</f>
        <v>0</v>
      </c>
      <c r="H2506">
        <f t="array" ref="H2506">FREQUENCY(IF('Data Transformation'!$B$4:$B$8425=B2499,'Data Transformation'!$G$4:$G$8425),'Bin Analysis'!$B2506)</f>
        <v>2073</v>
      </c>
      <c r="I2506">
        <f t="shared" si="313"/>
        <v>0</v>
      </c>
      <c r="J2506">
        <f t="shared" si="314"/>
        <v>0</v>
      </c>
      <c r="K2506">
        <f>J2506*Weighting!$W$10</f>
        <v>0</v>
      </c>
      <c r="M2506" s="14"/>
    </row>
    <row r="2507" spans="1:25" x14ac:dyDescent="0.25">
      <c r="A2507" s="32" t="str">
        <f>IF(Weighting!$P$11&gt;0,B2507,"")</f>
        <v/>
      </c>
      <c r="B2507" t="e">
        <f>Weighting!$C$11</f>
        <v>#DIV/0!</v>
      </c>
      <c r="C2507" t="e">
        <f>Weighting!$F$11</f>
        <v>#NUM!</v>
      </c>
      <c r="D2507" t="e">
        <f>IF(C2507=1,'Data Transformation'!$G$3+0.5*'Data Transformation'!$W$25,IF(C2508=1,D2508-'Data Transformation'!$W$25,FALSE))</f>
        <v>#NUM!</v>
      </c>
      <c r="E2507">
        <f t="array" ref="E2507">IF(ISLOGICAL(D2507),"",FREQUENCY(IF('Data Transformation'!$B$425:$B$8425='Bin Analysis'!$B2499,'Data Transformation'!$G$425:$G$8425),D2507))</f>
        <v>2001</v>
      </c>
      <c r="F2507">
        <f t="shared" si="312"/>
        <v>0</v>
      </c>
      <c r="G2507">
        <f>Weighting!$H$11</f>
        <v>0</v>
      </c>
      <c r="H2507">
        <f t="array" ref="H2507">FREQUENCY(IF('Data Transformation'!$B$4:$B$8425=B2499,'Data Transformation'!$G$4:$G$8425),'Bin Analysis'!$B2507)</f>
        <v>2073</v>
      </c>
      <c r="I2507">
        <f t="shared" si="313"/>
        <v>0</v>
      </c>
      <c r="J2507">
        <f t="shared" si="314"/>
        <v>0</v>
      </c>
      <c r="K2507">
        <f>J2507*Weighting!$W$11</f>
        <v>0</v>
      </c>
      <c r="M2507" s="14"/>
    </row>
    <row r="2508" spans="1:25" x14ac:dyDescent="0.25">
      <c r="A2508" s="32" t="str">
        <f>IF(Weighting!$P$12&gt;0,B2508,"")</f>
        <v/>
      </c>
      <c r="B2508" t="e">
        <f>Weighting!$C$12</f>
        <v>#DIV/0!</v>
      </c>
      <c r="C2508" t="e">
        <f>Weighting!$F$12</f>
        <v>#NUM!</v>
      </c>
      <c r="D2508" t="e">
        <f>IF(C2508=1,'Data Transformation'!$G$3+0.5*'Data Transformation'!$W$25,IF(C2509=1,D2509-'Data Transformation'!$W$25,FALSE))</f>
        <v>#NUM!</v>
      </c>
      <c r="E2508">
        <f t="array" ref="E2508">IF(ISLOGICAL(D2508),"",FREQUENCY(IF('Data Transformation'!$B$425:$B$8425='Bin Analysis'!$B2499,'Data Transformation'!$G$425:$G$8425),D2508))</f>
        <v>2001</v>
      </c>
      <c r="F2508">
        <f t="shared" si="312"/>
        <v>0</v>
      </c>
      <c r="G2508">
        <f>Weighting!$H$12</f>
        <v>0</v>
      </c>
      <c r="H2508">
        <f t="array" ref="H2508">FREQUENCY(IF('Data Transformation'!$B$4:$B$8425=B2499,'Data Transformation'!$G$4:$G$8425),'Bin Analysis'!$B2508)</f>
        <v>2073</v>
      </c>
      <c r="I2508">
        <f t="shared" si="313"/>
        <v>0</v>
      </c>
      <c r="J2508">
        <f t="shared" si="314"/>
        <v>0</v>
      </c>
      <c r="K2508">
        <f>J2508*Weighting!$W$12</f>
        <v>0</v>
      </c>
      <c r="M2508" s="14"/>
    </row>
    <row r="2509" spans="1:25" x14ac:dyDescent="0.25">
      <c r="A2509" s="32" t="str">
        <f>IF(Weighting!$P$13&gt;0,B2509,"")</f>
        <v/>
      </c>
      <c r="B2509" t="e">
        <f>Weighting!$C$13</f>
        <v>#DIV/0!</v>
      </c>
      <c r="C2509" t="e">
        <f>Weighting!$F$13</f>
        <v>#NUM!</v>
      </c>
      <c r="D2509" t="e">
        <f>IF(C2509=1,'Data Transformation'!$G$3+0.5*'Data Transformation'!$W$25,IF(C2510=1,D2510-'Data Transformation'!$W$25,FALSE))</f>
        <v>#NUM!</v>
      </c>
      <c r="E2509">
        <f t="array" ref="E2509">IF(ISLOGICAL(D2509),"",FREQUENCY(IF('Data Transformation'!$B$425:$B$8425='Bin Analysis'!$B2499,'Data Transformation'!$G$425:$G$8425),D2509))</f>
        <v>2001</v>
      </c>
      <c r="F2509">
        <f t="shared" si="312"/>
        <v>0</v>
      </c>
      <c r="G2509">
        <f>Weighting!$H$13</f>
        <v>0</v>
      </c>
      <c r="H2509">
        <f t="array" ref="H2509">FREQUENCY(IF('Data Transformation'!$B$4:$B$8425=B2499,'Data Transformation'!$G$4:$G$8425),'Bin Analysis'!$B2509)</f>
        <v>2073</v>
      </c>
      <c r="I2509">
        <f t="shared" si="313"/>
        <v>0</v>
      </c>
      <c r="J2509">
        <f t="shared" si="314"/>
        <v>0</v>
      </c>
      <c r="K2509">
        <f>J2509*Weighting!$W$13</f>
        <v>0</v>
      </c>
      <c r="M2509" s="14"/>
    </row>
    <row r="2510" spans="1:25" x14ac:dyDescent="0.25">
      <c r="A2510" s="32" t="str">
        <f>IF(Weighting!$P$14&gt;0,B2510,"")</f>
        <v/>
      </c>
      <c r="B2510" t="e">
        <f>Weighting!$C$14</f>
        <v>#DIV/0!</v>
      </c>
      <c r="C2510" t="e">
        <f>Weighting!$F$14</f>
        <v>#NUM!</v>
      </c>
      <c r="D2510" t="e">
        <f>IF(C2510=1,'Data Transformation'!$G$3+0.5*'Data Transformation'!$W$25,IF(C2511=1,D2511-'Data Transformation'!$W$25,FALSE))</f>
        <v>#NUM!</v>
      </c>
      <c r="E2510">
        <f t="array" ref="E2510">IF(ISLOGICAL(D2510),"",FREQUENCY(IF('Data Transformation'!$B$425:$B$8425='Bin Analysis'!$B2499,'Data Transformation'!$G$425:$G$8425),D2510))</f>
        <v>2001</v>
      </c>
      <c r="F2510">
        <f t="shared" si="312"/>
        <v>0</v>
      </c>
      <c r="G2510">
        <f>Weighting!$H$14</f>
        <v>0</v>
      </c>
      <c r="H2510">
        <f t="array" ref="H2510">FREQUENCY(IF('Data Transformation'!$B$4:$B$8425=B2499,'Data Transformation'!$G$4:$G$8425),'Bin Analysis'!$B2510)</f>
        <v>2073</v>
      </c>
      <c r="I2510">
        <f t="shared" si="313"/>
        <v>0</v>
      </c>
      <c r="J2510">
        <f t="shared" si="314"/>
        <v>0</v>
      </c>
      <c r="K2510">
        <f>J2510*Weighting!$W$14</f>
        <v>0</v>
      </c>
      <c r="M2510" s="14"/>
    </row>
    <row r="2511" spans="1:25" x14ac:dyDescent="0.25">
      <c r="A2511" s="32" t="str">
        <f>IF(Weighting!$P$15&gt;0,B2511,"")</f>
        <v/>
      </c>
      <c r="B2511" t="e">
        <f>Weighting!$C$15</f>
        <v>#DIV/0!</v>
      </c>
      <c r="C2511" t="e">
        <f>Weighting!$F$15</f>
        <v>#NUM!</v>
      </c>
      <c r="D2511" t="e">
        <f>IF(C2511=1,'Data Transformation'!$G$3+0.5*'Data Transformation'!$W$25,IF(C2512=1,D2512-'Data Transformation'!$W$25,FALSE))</f>
        <v>#NUM!</v>
      </c>
      <c r="E2511">
        <f t="array" ref="E2511">IF(ISLOGICAL(D2511),"",FREQUENCY(IF('Data Transformation'!$B$425:$B$8425='Bin Analysis'!$B2499,'Data Transformation'!$G$425:$G$8425),D2511))</f>
        <v>2001</v>
      </c>
      <c r="F2511">
        <f t="shared" si="312"/>
        <v>0</v>
      </c>
      <c r="G2511">
        <f>Weighting!$H$15</f>
        <v>0</v>
      </c>
      <c r="H2511">
        <f t="array" ref="H2511">FREQUENCY(IF('Data Transformation'!$B$4:$B$8425=B2499,'Data Transformation'!$G$4:$G$8425),'Bin Analysis'!$B2511)</f>
        <v>2073</v>
      </c>
      <c r="I2511">
        <f t="shared" si="313"/>
        <v>0</v>
      </c>
      <c r="J2511">
        <f t="shared" si="314"/>
        <v>0</v>
      </c>
      <c r="K2511">
        <f>J2511*Weighting!$W$15</f>
        <v>0</v>
      </c>
      <c r="M2511" s="14"/>
    </row>
    <row r="2512" spans="1:25" x14ac:dyDescent="0.25">
      <c r="A2512" s="32" t="str">
        <f>IF(Weighting!$P$16&gt;0,B2512,"")</f>
        <v/>
      </c>
      <c r="B2512" t="e">
        <f>Weighting!$C$16</f>
        <v>#DIV/0!</v>
      </c>
      <c r="C2512" t="e">
        <f>Weighting!$F$16</f>
        <v>#NUM!</v>
      </c>
      <c r="D2512" t="e">
        <f>IF(C2512=1,'Data Transformation'!$G$3+0.5*'Data Transformation'!$W$25,IF(C2513=1,D2513-'Data Transformation'!$W$25,FALSE))</f>
        <v>#NUM!</v>
      </c>
      <c r="E2512">
        <f t="array" ref="E2512">IF(ISLOGICAL(D2512),"",FREQUENCY(IF('Data Transformation'!$B$425:$B$8425='Bin Analysis'!$B2499,'Data Transformation'!$G$425:$G$8425),D2512))</f>
        <v>2001</v>
      </c>
      <c r="F2512">
        <f t="shared" si="312"/>
        <v>0</v>
      </c>
      <c r="G2512">
        <f>Weighting!$H$16</f>
        <v>0</v>
      </c>
      <c r="H2512">
        <f t="array" ref="H2512">FREQUENCY(IF('Data Transformation'!$B$4:$B$8425=B2499,'Data Transformation'!$G$4:$G$8425),'Bin Analysis'!$B2512)</f>
        <v>2073</v>
      </c>
      <c r="I2512">
        <f t="shared" si="313"/>
        <v>0</v>
      </c>
      <c r="J2512">
        <f t="shared" si="314"/>
        <v>0</v>
      </c>
      <c r="K2512">
        <f>J2512*Weighting!$W$16</f>
        <v>0</v>
      </c>
      <c r="M2512" s="14"/>
    </row>
    <row r="2513" spans="1:25" x14ac:dyDescent="0.25">
      <c r="A2513" s="32" t="str">
        <f>IF(Weighting!$P$17&gt;0,B2513,"")</f>
        <v/>
      </c>
      <c r="B2513" t="e">
        <f>Weighting!$C$17</f>
        <v>#DIV/0!</v>
      </c>
      <c r="C2513" t="e">
        <f>Weighting!$F$17</f>
        <v>#NUM!</v>
      </c>
      <c r="D2513" t="e">
        <f>IF(C2513=1,'Data Transformation'!$G$3+0.5*'Data Transformation'!$W$25,IF(C2514=1,D2514-'Data Transformation'!$W$25,FALSE))</f>
        <v>#NUM!</v>
      </c>
      <c r="E2513">
        <f t="array" ref="E2513">IF(ISLOGICAL(D2513),"",FREQUENCY(IF('Data Transformation'!$B$425:$B$8425='Bin Analysis'!$B2499,'Data Transformation'!$G$425:$G$8425),D2513))</f>
        <v>2001</v>
      </c>
      <c r="F2513">
        <f t="shared" si="312"/>
        <v>0</v>
      </c>
      <c r="G2513">
        <f>Weighting!$H$17</f>
        <v>0</v>
      </c>
      <c r="H2513">
        <f t="array" ref="H2513">FREQUENCY(IF('Data Transformation'!$B$4:$B$8425=B2499,'Data Transformation'!$G$4:$G$8425),'Bin Analysis'!$B2513)</f>
        <v>2073</v>
      </c>
      <c r="I2513">
        <f t="shared" si="313"/>
        <v>0</v>
      </c>
      <c r="J2513">
        <f t="shared" si="314"/>
        <v>0</v>
      </c>
      <c r="K2513">
        <f>J2513*Weighting!$W$17</f>
        <v>0</v>
      </c>
      <c r="M2513" s="14"/>
    </row>
    <row r="2514" spans="1:25" x14ac:dyDescent="0.25">
      <c r="A2514" s="32" t="str">
        <f>IF(Weighting!$P$18&gt;0,B2514,"")</f>
        <v/>
      </c>
      <c r="B2514" t="e">
        <f>Weighting!$C$18</f>
        <v>#DIV/0!</v>
      </c>
      <c r="C2514" t="e">
        <f>Weighting!$F$18</f>
        <v>#NUM!</v>
      </c>
      <c r="D2514" t="e">
        <f>IF(C2514=1,'Data Transformation'!$G$3+0.5*'Data Transformation'!$W$25,IF(C2515=1,D2515-'Data Transformation'!$W$25,FALSE))</f>
        <v>#NUM!</v>
      </c>
      <c r="E2514">
        <f t="array" ref="E2514">IF(ISLOGICAL(D2514),"",FREQUENCY(IF('Data Transformation'!$B$425:$B$8425='Bin Analysis'!$B2499,'Data Transformation'!$G$425:$G$8425),D2514))</f>
        <v>2001</v>
      </c>
      <c r="F2514">
        <f t="shared" si="312"/>
        <v>0</v>
      </c>
      <c r="G2514">
        <f>Weighting!$H$18</f>
        <v>0</v>
      </c>
      <c r="H2514">
        <f t="array" ref="H2514">FREQUENCY(IF('Data Transformation'!$B$4:$B$8425=B2499,'Data Transformation'!$G$4:$G$8425),'Bin Analysis'!$B2514)</f>
        <v>2073</v>
      </c>
      <c r="I2514">
        <f t="shared" si="313"/>
        <v>0</v>
      </c>
      <c r="J2514">
        <f t="shared" si="314"/>
        <v>0</v>
      </c>
      <c r="K2514">
        <f>J2514*Weighting!$W$18</f>
        <v>0</v>
      </c>
      <c r="M2514" s="14"/>
    </row>
    <row r="2515" spans="1:25" x14ac:dyDescent="0.25">
      <c r="A2515" s="32" t="str">
        <f>IF(Weighting!$P$19&gt;0,B2515,"")</f>
        <v/>
      </c>
      <c r="B2515" t="e">
        <f>Weighting!$C$19</f>
        <v>#DIV/0!</v>
      </c>
      <c r="C2515" t="e">
        <f>Weighting!$F$19</f>
        <v>#NUM!</v>
      </c>
      <c r="D2515" t="e">
        <f>IF(C2515=1,'Data Transformation'!$G$3+0.5*'Data Transformation'!$W$25,IF(C2516=1,D2516-'Data Transformation'!$W$25,FALSE))</f>
        <v>#NUM!</v>
      </c>
      <c r="E2515">
        <f t="array" ref="E2515">IF(ISLOGICAL(D2515),"",FREQUENCY(IF('Data Transformation'!$B$425:$B$8425='Bin Analysis'!$B2499,'Data Transformation'!$G$425:$G$8425),D2515))</f>
        <v>2001</v>
      </c>
      <c r="F2515">
        <f t="shared" si="312"/>
        <v>0</v>
      </c>
      <c r="G2515">
        <f>Weighting!$H$19</f>
        <v>0</v>
      </c>
      <c r="H2515">
        <f t="array" ref="H2515">FREQUENCY(IF('Data Transformation'!$B$4:$B$8425=B2499,'Data Transformation'!$G$4:$G$8425),'Bin Analysis'!$B2515)</f>
        <v>2073</v>
      </c>
      <c r="I2515">
        <f t="shared" si="313"/>
        <v>0</v>
      </c>
      <c r="J2515">
        <f t="shared" si="314"/>
        <v>0</v>
      </c>
      <c r="K2515">
        <f>J2515*Weighting!$W$19</f>
        <v>0</v>
      </c>
      <c r="M2515" s="14"/>
    </row>
    <row r="2516" spans="1:25" x14ac:dyDescent="0.25">
      <c r="A2516" s="32" t="str">
        <f>IF(Weighting!$P$20&gt;0,B2516,"")</f>
        <v/>
      </c>
      <c r="B2516" t="e">
        <f>Weighting!$C$20</f>
        <v>#DIV/0!</v>
      </c>
      <c r="C2516" t="e">
        <f>Weighting!$F$20</f>
        <v>#NUM!</v>
      </c>
      <c r="D2516" t="e">
        <f>IF(C2516=1,'Data Transformation'!$G$3+0.5*'Data Transformation'!$W$25,IF(C2517=1,D2517-'Data Transformation'!$W$25,FALSE))</f>
        <v>#NUM!</v>
      </c>
      <c r="E2516">
        <f t="array" ref="E2516">IF(ISLOGICAL(D2516),"",FREQUENCY(IF('Data Transformation'!$B$425:$B$8425='Bin Analysis'!$B2499,'Data Transformation'!$G$425:$G$8425),D2516))</f>
        <v>2001</v>
      </c>
      <c r="F2516">
        <f t="shared" si="312"/>
        <v>0</v>
      </c>
      <c r="G2516">
        <f>Weighting!$H$20</f>
        <v>0</v>
      </c>
      <c r="H2516">
        <f t="array" ref="H2516">FREQUENCY(IF('Data Transformation'!$B$4:$B$8425=B2499,'Data Transformation'!$G$4:$G$8425),'Bin Analysis'!$B2516)</f>
        <v>2073</v>
      </c>
      <c r="I2516">
        <f t="shared" si="313"/>
        <v>0</v>
      </c>
      <c r="J2516">
        <f t="shared" si="314"/>
        <v>0</v>
      </c>
      <c r="K2516">
        <f>J2516*Weighting!$W$20</f>
        <v>0</v>
      </c>
      <c r="M2516" s="14"/>
    </row>
    <row r="2517" spans="1:25" x14ac:dyDescent="0.25">
      <c r="A2517" s="32" t="str">
        <f>IF(Weighting!$P$21&gt;0,B2517,"")</f>
        <v/>
      </c>
      <c r="B2517" t="e">
        <f>Weighting!$C$21</f>
        <v>#DIV/0!</v>
      </c>
      <c r="C2517" t="e">
        <f>Weighting!$F$21</f>
        <v>#NUM!</v>
      </c>
      <c r="D2517" t="e">
        <f>IF(C2517=1,'Data Transformation'!$G$3+0.5*'Data Transformation'!$W$25,IF(C2518=1,D2518-'Data Transformation'!$W$25,FALSE))</f>
        <v>#NUM!</v>
      </c>
      <c r="E2517">
        <f t="array" ref="E2517">IF(ISLOGICAL(D2517),"",FREQUENCY(IF('Data Transformation'!$B$425:$B$8425='Bin Analysis'!$B2499,'Data Transformation'!$G$425:$G$8425),D2517))</f>
        <v>2001</v>
      </c>
      <c r="F2517">
        <f t="shared" si="312"/>
        <v>0</v>
      </c>
      <c r="G2517">
        <f>Weighting!$H$21</f>
        <v>0</v>
      </c>
      <c r="H2517">
        <f t="array" ref="H2517">FREQUENCY(IF('Data Transformation'!$B$4:$B$8425=B2499,'Data Transformation'!$G$4:$G$8425),'Bin Analysis'!$B2517)</f>
        <v>2073</v>
      </c>
      <c r="I2517">
        <f t="shared" si="313"/>
        <v>0</v>
      </c>
      <c r="J2517">
        <f t="shared" si="314"/>
        <v>0</v>
      </c>
      <c r="K2517">
        <f>J2517*Weighting!$W$21</f>
        <v>0</v>
      </c>
      <c r="M2517" s="14"/>
    </row>
    <row r="2518" spans="1:25" x14ac:dyDescent="0.25">
      <c r="A2518" s="32" t="str">
        <f>IF(Weighting!$P$22&gt;0,B2518,"")</f>
        <v/>
      </c>
      <c r="B2518" t="e">
        <f>Weighting!$C$22</f>
        <v>#DIV/0!</v>
      </c>
      <c r="C2518" t="e">
        <f>Weighting!$F$22</f>
        <v>#NUM!</v>
      </c>
      <c r="D2518" t="e">
        <f>IF(C2518=1,'Data Transformation'!$G$3+0.5*'Data Transformation'!$W$25,IF(C2519=1,D2519-'Data Transformation'!$W$25,FALSE))</f>
        <v>#NUM!</v>
      </c>
      <c r="E2518">
        <f t="array" ref="E2518">IF(ISLOGICAL(D2518),"",FREQUENCY(IF('Data Transformation'!$B$425:$B$8425='Bin Analysis'!$B2499,'Data Transformation'!$G$425:$G$8425),D2518))</f>
        <v>2001</v>
      </c>
      <c r="F2518">
        <f t="shared" si="312"/>
        <v>0</v>
      </c>
      <c r="G2518">
        <f>Weighting!$H$22</f>
        <v>0</v>
      </c>
      <c r="H2518">
        <f t="array" ref="H2518">FREQUENCY(IF('Data Transformation'!$B$4:$B$8425=B2499,'Data Transformation'!$G$4:$G$8425),'Bin Analysis'!$B2518)</f>
        <v>2073</v>
      </c>
      <c r="I2518">
        <f t="shared" si="313"/>
        <v>0</v>
      </c>
      <c r="J2518">
        <f t="shared" si="314"/>
        <v>0</v>
      </c>
      <c r="K2518">
        <f>J2518*Weighting!$W$22</f>
        <v>0</v>
      </c>
      <c r="M2518" s="14"/>
    </row>
    <row r="2519" spans="1:25" x14ac:dyDescent="0.25">
      <c r="A2519" s="32" t="str">
        <f>IF(Weighting!$P$23&gt;0,B2519,"")</f>
        <v/>
      </c>
      <c r="B2519" t="e">
        <f>Weighting!$C$23</f>
        <v>#DIV/0!</v>
      </c>
      <c r="C2519" t="e">
        <f>Weighting!$F$23</f>
        <v>#NUM!</v>
      </c>
      <c r="D2519" t="e">
        <f>IF(C2519=1,'Data Transformation'!$G$3+0.5*'Data Transformation'!$W$25,IF(C2520=1,D2520-'Data Transformation'!$W$25,FALSE))</f>
        <v>#NUM!</v>
      </c>
      <c r="E2519">
        <f t="array" ref="E2519">IF(ISLOGICAL(D2519),"",FREQUENCY(IF('Data Transformation'!$B$425:$B$8425='Bin Analysis'!$B2499,'Data Transformation'!$G$425:$G$8425),D2519))</f>
        <v>2001</v>
      </c>
      <c r="F2519">
        <f t="shared" si="312"/>
        <v>0</v>
      </c>
      <c r="G2519">
        <f>Weighting!$H$23</f>
        <v>0</v>
      </c>
      <c r="H2519">
        <f t="array" ref="H2519">FREQUENCY(IF('Data Transformation'!$B$4:$B$8425=B2499,'Data Transformation'!$G$4:$G$8425),'Bin Analysis'!$B2519)</f>
        <v>2073</v>
      </c>
      <c r="I2519">
        <f t="shared" si="313"/>
        <v>0</v>
      </c>
      <c r="J2519">
        <f t="shared" si="314"/>
        <v>0</v>
      </c>
      <c r="K2519">
        <f>J2519*Weighting!$W$23</f>
        <v>0</v>
      </c>
      <c r="M2519" s="14"/>
    </row>
    <row r="2520" spans="1:25" x14ac:dyDescent="0.25">
      <c r="A2520" s="32" t="str">
        <f>IF(Weighting!$P$24&gt;0,B2520,"")</f>
        <v/>
      </c>
      <c r="B2520" t="e">
        <f>Weighting!$C$24</f>
        <v>#DIV/0!</v>
      </c>
      <c r="C2520" t="e">
        <f>Weighting!$F$24</f>
        <v>#NUM!</v>
      </c>
      <c r="D2520" t="e">
        <f>IF(C2520=1,'Data Transformation'!$G$3+0.5*'Data Transformation'!$W$25,IF(C2521=1,D2521-'Data Transformation'!$W$25,FALSE))</f>
        <v>#NUM!</v>
      </c>
      <c r="E2520">
        <f t="array" ref="E2520">IF(ISLOGICAL(D2520),"",FREQUENCY(IF('Data Transformation'!$B$425:$B$8425='Bin Analysis'!$B2499,'Data Transformation'!$G$425:$G$8425),D2520))</f>
        <v>2001</v>
      </c>
      <c r="F2520">
        <f t="shared" si="312"/>
        <v>0</v>
      </c>
      <c r="G2520">
        <f>Weighting!$H$24</f>
        <v>0</v>
      </c>
      <c r="H2520">
        <f t="array" ref="H2520">FREQUENCY(IF('Data Transformation'!$B$4:$B$8425=B2499,'Data Transformation'!$G$4:$G$8425),'Bin Analysis'!$B2520)</f>
        <v>2073</v>
      </c>
      <c r="I2520">
        <f t="shared" si="313"/>
        <v>0</v>
      </c>
      <c r="J2520">
        <f t="shared" si="314"/>
        <v>0</v>
      </c>
      <c r="K2520">
        <f>J2520*Weighting!$W$24</f>
        <v>0</v>
      </c>
      <c r="M2520" s="14"/>
    </row>
    <row r="2521" spans="1:25" x14ac:dyDescent="0.25">
      <c r="A2521" s="32" t="str">
        <f>IF(Weighting!$P$25&gt;0,B2521,"")</f>
        <v/>
      </c>
      <c r="B2521" t="e">
        <f>Weighting!$C$25</f>
        <v>#DIV/0!</v>
      </c>
      <c r="C2521" t="e">
        <f>Weighting!$F$25</f>
        <v>#NUM!</v>
      </c>
      <c r="D2521" t="e">
        <f>IF(C2521=1,'Data Transformation'!$G$3+0.5*'Data Transformation'!$W$25,IF(C2522=1,D2522-'Data Transformation'!$W$25,FALSE))</f>
        <v>#NUM!</v>
      </c>
      <c r="E2521">
        <f t="array" ref="E2521">IF(ISLOGICAL(D2521),"",FREQUENCY(IF('Data Transformation'!$B$425:$B$8425='Bin Analysis'!$B2499,'Data Transformation'!$G$425:$G$8425),D2521))</f>
        <v>2001</v>
      </c>
      <c r="F2521">
        <f t="shared" si="312"/>
        <v>0</v>
      </c>
      <c r="G2521">
        <f>Weighting!$H$25</f>
        <v>0</v>
      </c>
      <c r="H2521">
        <f t="array" ref="H2521">FREQUENCY(IF('Data Transformation'!$B$4:$B$8425=B2499,'Data Transformation'!$G$4:$G$8425),'Bin Analysis'!$B2521)</f>
        <v>2073</v>
      </c>
      <c r="I2521">
        <f t="shared" si="313"/>
        <v>0</v>
      </c>
      <c r="J2521">
        <f t="shared" si="314"/>
        <v>0</v>
      </c>
      <c r="K2521">
        <f>J2521*Weighting!$W$25</f>
        <v>0</v>
      </c>
      <c r="M2521" s="14"/>
    </row>
    <row r="2522" spans="1:25" x14ac:dyDescent="0.25">
      <c r="A2522" s="32"/>
      <c r="M2522" s="14"/>
      <c r="N2522" s="57"/>
    </row>
    <row r="2523" spans="1:25" ht="23.25" x14ac:dyDescent="0.35">
      <c r="A2523" s="21" t="s">
        <v>0</v>
      </c>
      <c r="B2523" s="21" t="str">
        <f>IFERROR(VLOOKUP(C2523,'Data Transformation'!$L$6:$M$426,2,FALSE),"")</f>
        <v/>
      </c>
      <c r="C2523" s="21">
        <f>C2499+1</f>
        <v>105</v>
      </c>
      <c r="D2523" s="21"/>
      <c r="E2523" s="21"/>
      <c r="F2523" s="21"/>
      <c r="G2523" s="21"/>
      <c r="H2523" s="22"/>
      <c r="I2523" s="22"/>
      <c r="J2523" s="22"/>
      <c r="K2523" s="21"/>
      <c r="L2523" s="21" t="str">
        <f>B2523</f>
        <v/>
      </c>
      <c r="M2523" s="23" t="e">
        <f>INDEX('Data Transformation'!$O$4:$O$424,MATCH($B2523,'Data Transformation'!$M$4:$M$424,0),MATCH($M$2,'Data Transformation'!$O$3,0))</f>
        <v>#N/A</v>
      </c>
      <c r="N2523" s="27" t="e">
        <f>IF('Input and Summary Results'!$J$16="minimum",'Bin Analysis'!X2524/(M2523-1),'Bin Analysis'!Y2523/('Bin Analysis'!M2523-1))</f>
        <v>#N/A</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0</v>
      </c>
      <c r="Y2523" s="2" cm="2">
        <f t="array" ref="Y2523:Y2524">FREQUENCY(IF('Data Transformation'!$B$425:$B$6424='Bin Analysis'!L2523,'Data Transformation'!$G$425:$G$6424),'Data Transformation'!$U$12)</f>
        <v>0</v>
      </c>
    </row>
    <row r="2524" spans="1:25" x14ac:dyDescent="0.25">
      <c r="A2524" s="14" t="s">
        <v>67</v>
      </c>
      <c r="B2524" t="s">
        <v>47</v>
      </c>
      <c r="C2524" t="s">
        <v>5</v>
      </c>
      <c r="D2524" t="s">
        <v>98</v>
      </c>
      <c r="E2524" t="s">
        <v>99</v>
      </c>
      <c r="F2524" t="s">
        <v>100</v>
      </c>
      <c r="G2524" t="s">
        <v>69</v>
      </c>
      <c r="H2524" t="s">
        <v>31</v>
      </c>
      <c r="I2524" t="s">
        <v>32</v>
      </c>
      <c r="J2524" t="s">
        <v>46</v>
      </c>
      <c r="K2524" s="14" t="s">
        <v>45</v>
      </c>
      <c r="M2524" s="14"/>
      <c r="X2524" s="2">
        <v>0</v>
      </c>
      <c r="Y2524" s="2">
        <v>0</v>
      </c>
    </row>
    <row r="2525" spans="1:25" x14ac:dyDescent="0.25">
      <c r="A2525" s="32"/>
      <c r="D2525" t="e">
        <f>IF(C2525=1,'Data Transformation'!$G$3+0.5*'Data Transformation'!$W$25,IF(C2526=1,D2526-'Data Transformation'!$W$25,FALSE))</f>
        <v>#NUM!</v>
      </c>
      <c r="E2525">
        <f t="array" ref="E2525">IF(ISLOGICAL(D2525),"",FREQUENCY(IF('Data Transformation'!$B$425:$B$8425='Bin Analysis'!$B2523,'Data Transformation'!$G$425:$G$8425),D2525))</f>
        <v>2001</v>
      </c>
      <c r="F2525" t="e">
        <f>IF(ISLOGICAL(D2525),"",E2525-E2524)</f>
        <v>#VALUE!</v>
      </c>
      <c r="M2525" s="14"/>
    </row>
    <row r="2526" spans="1:25" x14ac:dyDescent="0.25">
      <c r="A2526" s="32" t="e">
        <f>IF(Weighting!$P$6&gt;0,B2526,"")</f>
        <v>#NUM!</v>
      </c>
      <c r="B2526" t="e">
        <f>Weighting!$C$6</f>
        <v>#DIV/0!</v>
      </c>
      <c r="C2526" t="e">
        <f>Weighting!$F$6</f>
        <v>#NUM!</v>
      </c>
      <c r="D2526" t="e">
        <f>IF(C2526=1,'Data Transformation'!$G$3+0.5*'Data Transformation'!$W$25,IF(C2527=1,D2527-'Data Transformation'!$W$25,FALSE))</f>
        <v>#NUM!</v>
      </c>
      <c r="E2526">
        <f t="array" ref="E2526">IF(ISLOGICAL(D2526),"",FREQUENCY(IF('Data Transformation'!$B$425:$B$8425='Bin Analysis'!$B2523,'Data Transformation'!$G$425:$G$8425),D2526))</f>
        <v>2001</v>
      </c>
      <c r="F2526">
        <f>IF(ISLOGICAL(D2526),"",E2526-E2525)</f>
        <v>0</v>
      </c>
      <c r="G2526">
        <f>Weighting!$H$6</f>
        <v>1</v>
      </c>
      <c r="H2526">
        <f t="array" ref="H2526">FREQUENCY(IF('Data Transformation'!$B$4:$B$8425=B2523,'Data Transformation'!$G$4:$G$8425),'Bin Analysis'!$B2526)</f>
        <v>2073</v>
      </c>
      <c r="I2526">
        <f>H2526-H2525</f>
        <v>2073</v>
      </c>
      <c r="J2526">
        <f>IF(I2526=0,0,1)</f>
        <v>1</v>
      </c>
      <c r="K2526" t="e">
        <f>J2526*Weighting!$W$6</f>
        <v>#NUM!</v>
      </c>
      <c r="M2526" s="14"/>
    </row>
    <row r="2527" spans="1:25" x14ac:dyDescent="0.25">
      <c r="A2527" s="32" t="str">
        <f>IF(Weighting!$P$7&gt;0,B2527,"")</f>
        <v/>
      </c>
      <c r="B2527" t="e">
        <f>Weighting!$C$7</f>
        <v>#DIV/0!</v>
      </c>
      <c r="C2527" t="e">
        <f>Weighting!$F$7</f>
        <v>#NUM!</v>
      </c>
      <c r="D2527" t="e">
        <f>IF(C2527=1,'Data Transformation'!$G$3+0.5*'Data Transformation'!$W$25,IF(C2528=1,D2528-'Data Transformation'!$W$25,FALSE))</f>
        <v>#NUM!</v>
      </c>
      <c r="E2527">
        <f t="array" ref="E2527">IF(ISLOGICAL(D2527),"",FREQUENCY(IF('Data Transformation'!$B$425:$B$8425='Bin Analysis'!$B2523,'Data Transformation'!$G$425:$G$8425),D2527))</f>
        <v>2001</v>
      </c>
      <c r="F2527">
        <f t="shared" ref="F2527:F2545" si="315">IF(ISLOGICAL(D2527),"",E2527-E2526)</f>
        <v>0</v>
      </c>
      <c r="G2527">
        <f>Weighting!$H$7</f>
        <v>0</v>
      </c>
      <c r="H2527">
        <f t="array" ref="H2527">FREQUENCY(IF('Data Transformation'!$B$4:$B$8425=B2523,'Data Transformation'!$G$4:$G$8425),'Bin Analysis'!$B2527)</f>
        <v>2073</v>
      </c>
      <c r="I2527">
        <f t="shared" ref="I2527:I2545" si="316">H2527-H2526</f>
        <v>0</v>
      </c>
      <c r="J2527">
        <f>IF(I2527=0,0,1)</f>
        <v>0</v>
      </c>
      <c r="K2527">
        <f>J2527*Weighting!$W$7</f>
        <v>0</v>
      </c>
      <c r="M2527" s="14"/>
    </row>
    <row r="2528" spans="1:25" x14ac:dyDescent="0.25">
      <c r="A2528" s="32" t="str">
        <f>IF(Weighting!$P$8&gt;0,B2528,"")</f>
        <v/>
      </c>
      <c r="B2528" t="e">
        <f>Weighting!$C$8</f>
        <v>#DIV/0!</v>
      </c>
      <c r="C2528" t="e">
        <f>Weighting!$F$8</f>
        <v>#NUM!</v>
      </c>
      <c r="D2528" t="e">
        <f>IF(C2528=1,'Data Transformation'!$G$3+0.5*'Data Transformation'!$W$25,IF(C2529=1,D2529-'Data Transformation'!$W$25,FALSE))</f>
        <v>#NUM!</v>
      </c>
      <c r="E2528">
        <f t="array" ref="E2528">IF(ISLOGICAL(D2528),"",FREQUENCY(IF('Data Transformation'!$B$425:$B$8425='Bin Analysis'!$B2523,'Data Transformation'!$G$425:$G$8425),D2528))</f>
        <v>2001</v>
      </c>
      <c r="F2528">
        <f t="shared" si="315"/>
        <v>0</v>
      </c>
      <c r="G2528">
        <f>Weighting!$H$8</f>
        <v>0</v>
      </c>
      <c r="H2528">
        <f t="array" ref="H2528">FREQUENCY(IF('Data Transformation'!$B$4:$B$8425=B2523,'Data Transformation'!$G$4:$G$8425),'Bin Analysis'!$B2528)</f>
        <v>2073</v>
      </c>
      <c r="I2528">
        <f t="shared" si="316"/>
        <v>0</v>
      </c>
      <c r="J2528">
        <f t="shared" ref="J2528:J2545" si="317">IF(I2528=0,0,1)</f>
        <v>0</v>
      </c>
      <c r="K2528">
        <f>J2528*Weighting!$W$8</f>
        <v>0</v>
      </c>
      <c r="M2528" s="14"/>
    </row>
    <row r="2529" spans="1:13" x14ac:dyDescent="0.25">
      <c r="A2529" s="32" t="str">
        <f>IF(Weighting!$P$9&gt;0,B2529,"")</f>
        <v/>
      </c>
      <c r="B2529" s="50" t="e">
        <f>Weighting!$C$9</f>
        <v>#DIV/0!</v>
      </c>
      <c r="C2529" t="e">
        <f>Weighting!$F$9</f>
        <v>#NUM!</v>
      </c>
      <c r="D2529" t="e">
        <f>IF(C2529=1,'Data Transformation'!$G$3+0.5*'Data Transformation'!$W$25,IF(C2530=1,D2530-'Data Transformation'!$W$25,FALSE))</f>
        <v>#NUM!</v>
      </c>
      <c r="E2529">
        <f t="array" ref="E2529">IF(ISLOGICAL(D2529),"",FREQUENCY(IF('Data Transformation'!$B$425:$B$8425='Bin Analysis'!$B2523,'Data Transformation'!$G$425:$G$8425),D2529))</f>
        <v>2001</v>
      </c>
      <c r="F2529">
        <f t="shared" si="315"/>
        <v>0</v>
      </c>
      <c r="G2529">
        <f>Weighting!$H$9</f>
        <v>0</v>
      </c>
      <c r="H2529">
        <f t="array" ref="H2529">FREQUENCY(IF('Data Transformation'!$B$4:$B$8425=B2523,'Data Transformation'!$G$4:$G$8425),'Bin Analysis'!$B2529)</f>
        <v>2073</v>
      </c>
      <c r="I2529">
        <f t="shared" si="316"/>
        <v>0</v>
      </c>
      <c r="J2529">
        <f t="shared" si="317"/>
        <v>0</v>
      </c>
      <c r="K2529">
        <f>J2529*Weighting!$W$9</f>
        <v>0</v>
      </c>
      <c r="M2529" s="14"/>
    </row>
    <row r="2530" spans="1:13" x14ac:dyDescent="0.25">
      <c r="A2530" s="32" t="str">
        <f>IF(Weighting!$P$10&gt;0,B2530,"")</f>
        <v/>
      </c>
      <c r="B2530" t="e">
        <f>Weighting!$C$10</f>
        <v>#DIV/0!</v>
      </c>
      <c r="C2530" t="e">
        <f>Weighting!$F$10</f>
        <v>#NUM!</v>
      </c>
      <c r="D2530" t="e">
        <f>IF(C2530=1,'Data Transformation'!$G$3+0.5*'Data Transformation'!$W$25,IF(C2531=1,D2531-'Data Transformation'!$W$25,FALSE))</f>
        <v>#NUM!</v>
      </c>
      <c r="E2530">
        <f t="array" ref="E2530">IF(ISLOGICAL(D2530),"",FREQUENCY(IF('Data Transformation'!$B$425:$B$8425='Bin Analysis'!$B2523,'Data Transformation'!$G$425:$G$8425),D2530))</f>
        <v>2001</v>
      </c>
      <c r="F2530">
        <f t="shared" si="315"/>
        <v>0</v>
      </c>
      <c r="G2530">
        <f>Weighting!$H$10</f>
        <v>0</v>
      </c>
      <c r="H2530">
        <f t="array" ref="H2530">FREQUENCY(IF('Data Transformation'!$B$4:$B$8425=B2523,'Data Transformation'!$G$4:$G$8425),'Bin Analysis'!$B2530)</f>
        <v>2073</v>
      </c>
      <c r="I2530">
        <f t="shared" si="316"/>
        <v>0</v>
      </c>
      <c r="J2530">
        <f t="shared" si="317"/>
        <v>0</v>
      </c>
      <c r="K2530">
        <f>J2530*Weighting!$W$10</f>
        <v>0</v>
      </c>
      <c r="M2530" s="14"/>
    </row>
    <row r="2531" spans="1:13" x14ac:dyDescent="0.25">
      <c r="A2531" s="32" t="str">
        <f>IF(Weighting!$P$11&gt;0,B2531,"")</f>
        <v/>
      </c>
      <c r="B2531" t="e">
        <f>Weighting!$C$11</f>
        <v>#DIV/0!</v>
      </c>
      <c r="C2531" t="e">
        <f>Weighting!$F$11</f>
        <v>#NUM!</v>
      </c>
      <c r="D2531" t="e">
        <f>IF(C2531=1,'Data Transformation'!$G$3+0.5*'Data Transformation'!$W$25,IF(C2532=1,D2532-'Data Transformation'!$W$25,FALSE))</f>
        <v>#NUM!</v>
      </c>
      <c r="E2531">
        <f t="array" ref="E2531">IF(ISLOGICAL(D2531),"",FREQUENCY(IF('Data Transformation'!$B$425:$B$8425='Bin Analysis'!$B2523,'Data Transformation'!$G$425:$G$8425),D2531))</f>
        <v>2001</v>
      </c>
      <c r="F2531">
        <f t="shared" si="315"/>
        <v>0</v>
      </c>
      <c r="G2531">
        <f>Weighting!$H$11</f>
        <v>0</v>
      </c>
      <c r="H2531">
        <f t="array" ref="H2531">FREQUENCY(IF('Data Transformation'!$B$4:$B$8425=B2523,'Data Transformation'!$G$4:$G$8425),'Bin Analysis'!$B2531)</f>
        <v>2073</v>
      </c>
      <c r="I2531">
        <f t="shared" si="316"/>
        <v>0</v>
      </c>
      <c r="J2531">
        <f t="shared" si="317"/>
        <v>0</v>
      </c>
      <c r="K2531">
        <f>J2531*Weighting!$W$11</f>
        <v>0</v>
      </c>
      <c r="M2531" s="14"/>
    </row>
    <row r="2532" spans="1:13" x14ac:dyDescent="0.25">
      <c r="A2532" s="32" t="str">
        <f>IF(Weighting!$P$12&gt;0,B2532,"")</f>
        <v/>
      </c>
      <c r="B2532" t="e">
        <f>Weighting!$C$12</f>
        <v>#DIV/0!</v>
      </c>
      <c r="C2532" t="e">
        <f>Weighting!$F$12</f>
        <v>#NUM!</v>
      </c>
      <c r="D2532" t="e">
        <f>IF(C2532=1,'Data Transformation'!$G$3+0.5*'Data Transformation'!$W$25,IF(C2533=1,D2533-'Data Transformation'!$W$25,FALSE))</f>
        <v>#NUM!</v>
      </c>
      <c r="E2532">
        <f t="array" ref="E2532">IF(ISLOGICAL(D2532),"",FREQUENCY(IF('Data Transformation'!$B$425:$B$8425='Bin Analysis'!$B2523,'Data Transformation'!$G$425:$G$8425),D2532))</f>
        <v>2001</v>
      </c>
      <c r="F2532">
        <f t="shared" si="315"/>
        <v>0</v>
      </c>
      <c r="G2532">
        <f>Weighting!$H$12</f>
        <v>0</v>
      </c>
      <c r="H2532">
        <f t="array" ref="H2532">FREQUENCY(IF('Data Transformation'!$B$4:$B$8425=B2523,'Data Transformation'!$G$4:$G$8425),'Bin Analysis'!$B2532)</f>
        <v>2073</v>
      </c>
      <c r="I2532">
        <f t="shared" si="316"/>
        <v>0</v>
      </c>
      <c r="J2532">
        <f t="shared" si="317"/>
        <v>0</v>
      </c>
      <c r="K2532">
        <f>J2532*Weighting!$W$12</f>
        <v>0</v>
      </c>
      <c r="M2532" s="14"/>
    </row>
    <row r="2533" spans="1:13" x14ac:dyDescent="0.25">
      <c r="A2533" s="32" t="str">
        <f>IF(Weighting!$P$13&gt;0,B2533,"")</f>
        <v/>
      </c>
      <c r="B2533" t="e">
        <f>Weighting!$C$13</f>
        <v>#DIV/0!</v>
      </c>
      <c r="C2533" t="e">
        <f>Weighting!$F$13</f>
        <v>#NUM!</v>
      </c>
      <c r="D2533" t="e">
        <f>IF(C2533=1,'Data Transformation'!$G$3+0.5*'Data Transformation'!$W$25,IF(C2534=1,D2534-'Data Transformation'!$W$25,FALSE))</f>
        <v>#NUM!</v>
      </c>
      <c r="E2533">
        <f t="array" ref="E2533">IF(ISLOGICAL(D2533),"",FREQUENCY(IF('Data Transformation'!$B$425:$B$8425='Bin Analysis'!$B2523,'Data Transformation'!$G$425:$G$8425),D2533))</f>
        <v>2001</v>
      </c>
      <c r="F2533">
        <f t="shared" si="315"/>
        <v>0</v>
      </c>
      <c r="G2533">
        <f>Weighting!$H$13</f>
        <v>0</v>
      </c>
      <c r="H2533">
        <f t="array" ref="H2533">FREQUENCY(IF('Data Transformation'!$B$4:$B$8425=B2523,'Data Transformation'!$G$4:$G$8425),'Bin Analysis'!$B2533)</f>
        <v>2073</v>
      </c>
      <c r="I2533">
        <f t="shared" si="316"/>
        <v>0</v>
      </c>
      <c r="J2533">
        <f t="shared" si="317"/>
        <v>0</v>
      </c>
      <c r="K2533">
        <f>J2533*Weighting!$W$13</f>
        <v>0</v>
      </c>
      <c r="M2533" s="14"/>
    </row>
    <row r="2534" spans="1:13" x14ac:dyDescent="0.25">
      <c r="A2534" s="32" t="str">
        <f>IF(Weighting!$P$14&gt;0,B2534,"")</f>
        <v/>
      </c>
      <c r="B2534" t="e">
        <f>Weighting!$C$14</f>
        <v>#DIV/0!</v>
      </c>
      <c r="C2534" t="e">
        <f>Weighting!$F$14</f>
        <v>#NUM!</v>
      </c>
      <c r="D2534" t="e">
        <f>IF(C2534=1,'Data Transformation'!$G$3+0.5*'Data Transformation'!$W$25,IF(C2535=1,D2535-'Data Transformation'!$W$25,FALSE))</f>
        <v>#NUM!</v>
      </c>
      <c r="E2534">
        <f t="array" ref="E2534">IF(ISLOGICAL(D2534),"",FREQUENCY(IF('Data Transformation'!$B$425:$B$8425='Bin Analysis'!$B2523,'Data Transformation'!$G$425:$G$8425),D2534))</f>
        <v>2001</v>
      </c>
      <c r="F2534">
        <f t="shared" si="315"/>
        <v>0</v>
      </c>
      <c r="G2534">
        <f>Weighting!$H$14</f>
        <v>0</v>
      </c>
      <c r="H2534">
        <f t="array" ref="H2534">FREQUENCY(IF('Data Transformation'!$B$4:$B$8425=B2523,'Data Transformation'!$G$4:$G$8425),'Bin Analysis'!$B2534)</f>
        <v>2073</v>
      </c>
      <c r="I2534">
        <f t="shared" si="316"/>
        <v>0</v>
      </c>
      <c r="J2534">
        <f t="shared" si="317"/>
        <v>0</v>
      </c>
      <c r="K2534">
        <f>J2534*Weighting!$W$14</f>
        <v>0</v>
      </c>
      <c r="M2534" s="14"/>
    </row>
    <row r="2535" spans="1:13" x14ac:dyDescent="0.25">
      <c r="A2535" s="32" t="str">
        <f>IF(Weighting!$P$15&gt;0,B2535,"")</f>
        <v/>
      </c>
      <c r="B2535" t="e">
        <f>Weighting!$C$15</f>
        <v>#DIV/0!</v>
      </c>
      <c r="C2535" t="e">
        <f>Weighting!$F$15</f>
        <v>#NUM!</v>
      </c>
      <c r="D2535" t="e">
        <f>IF(C2535=1,'Data Transformation'!$G$3+0.5*'Data Transformation'!$W$25,IF(C2536=1,D2536-'Data Transformation'!$W$25,FALSE))</f>
        <v>#NUM!</v>
      </c>
      <c r="E2535">
        <f t="array" ref="E2535">IF(ISLOGICAL(D2535),"",FREQUENCY(IF('Data Transformation'!$B$425:$B$8425='Bin Analysis'!$B2523,'Data Transformation'!$G$425:$G$8425),D2535))</f>
        <v>2001</v>
      </c>
      <c r="F2535">
        <f t="shared" si="315"/>
        <v>0</v>
      </c>
      <c r="G2535">
        <f>Weighting!$H$15</f>
        <v>0</v>
      </c>
      <c r="H2535">
        <f t="array" ref="H2535">FREQUENCY(IF('Data Transformation'!$B$4:$B$8425=B2523,'Data Transformation'!$G$4:$G$8425),'Bin Analysis'!$B2535)</f>
        <v>2073</v>
      </c>
      <c r="I2535">
        <f t="shared" si="316"/>
        <v>0</v>
      </c>
      <c r="J2535">
        <f t="shared" si="317"/>
        <v>0</v>
      </c>
      <c r="K2535">
        <f>J2535*Weighting!$W$15</f>
        <v>0</v>
      </c>
      <c r="M2535" s="14"/>
    </row>
    <row r="2536" spans="1:13" x14ac:dyDescent="0.25">
      <c r="A2536" s="32" t="str">
        <f>IF(Weighting!$P$16&gt;0,B2536,"")</f>
        <v/>
      </c>
      <c r="B2536" t="e">
        <f>Weighting!$C$16</f>
        <v>#DIV/0!</v>
      </c>
      <c r="C2536" t="e">
        <f>Weighting!$F$16</f>
        <v>#NUM!</v>
      </c>
      <c r="D2536" t="e">
        <f>IF(C2536=1,'Data Transformation'!$G$3+0.5*'Data Transformation'!$W$25,IF(C2537=1,D2537-'Data Transformation'!$W$25,FALSE))</f>
        <v>#NUM!</v>
      </c>
      <c r="E2536">
        <f t="array" ref="E2536">IF(ISLOGICAL(D2536),"",FREQUENCY(IF('Data Transformation'!$B$425:$B$8425='Bin Analysis'!$B2523,'Data Transformation'!$G$425:$G$8425),D2536))</f>
        <v>2001</v>
      </c>
      <c r="F2536">
        <f t="shared" si="315"/>
        <v>0</v>
      </c>
      <c r="G2536">
        <f>Weighting!$H$16</f>
        <v>0</v>
      </c>
      <c r="H2536">
        <f t="array" ref="H2536">FREQUENCY(IF('Data Transformation'!$B$4:$B$8425=B2523,'Data Transformation'!$G$4:$G$8425),'Bin Analysis'!$B2536)</f>
        <v>2073</v>
      </c>
      <c r="I2536">
        <f t="shared" si="316"/>
        <v>0</v>
      </c>
      <c r="J2536">
        <f t="shared" si="317"/>
        <v>0</v>
      </c>
      <c r="K2536">
        <f>J2536*Weighting!$W$16</f>
        <v>0</v>
      </c>
      <c r="M2536" s="14"/>
    </row>
    <row r="2537" spans="1:13" x14ac:dyDescent="0.25">
      <c r="A2537" s="32" t="str">
        <f>IF(Weighting!$P$17&gt;0,B2537,"")</f>
        <v/>
      </c>
      <c r="B2537" t="e">
        <f>Weighting!$C$17</f>
        <v>#DIV/0!</v>
      </c>
      <c r="C2537" t="e">
        <f>Weighting!$F$17</f>
        <v>#NUM!</v>
      </c>
      <c r="D2537" t="e">
        <f>IF(C2537=1,'Data Transformation'!$G$3+0.5*'Data Transformation'!$W$25,IF(C2538=1,D2538-'Data Transformation'!$W$25,FALSE))</f>
        <v>#NUM!</v>
      </c>
      <c r="E2537">
        <f t="array" ref="E2537">IF(ISLOGICAL(D2537),"",FREQUENCY(IF('Data Transformation'!$B$425:$B$8425='Bin Analysis'!$B2523,'Data Transformation'!$G$425:$G$8425),D2537))</f>
        <v>2001</v>
      </c>
      <c r="F2537">
        <f t="shared" si="315"/>
        <v>0</v>
      </c>
      <c r="G2537">
        <f>Weighting!$H$17</f>
        <v>0</v>
      </c>
      <c r="H2537">
        <f t="array" ref="H2537">FREQUENCY(IF('Data Transformation'!$B$4:$B$8425=B2523,'Data Transformation'!$G$4:$G$8425),'Bin Analysis'!$B2537)</f>
        <v>2073</v>
      </c>
      <c r="I2537">
        <f t="shared" si="316"/>
        <v>0</v>
      </c>
      <c r="J2537">
        <f t="shared" si="317"/>
        <v>0</v>
      </c>
      <c r="K2537">
        <f>J2537*Weighting!$W$17</f>
        <v>0</v>
      </c>
      <c r="M2537" s="14"/>
    </row>
    <row r="2538" spans="1:13" x14ac:dyDescent="0.25">
      <c r="A2538" s="32" t="str">
        <f>IF(Weighting!$P$18&gt;0,B2538,"")</f>
        <v/>
      </c>
      <c r="B2538" t="e">
        <f>Weighting!$C$18</f>
        <v>#DIV/0!</v>
      </c>
      <c r="C2538" t="e">
        <f>Weighting!$F$18</f>
        <v>#NUM!</v>
      </c>
      <c r="D2538" t="e">
        <f>IF(C2538=1,'Data Transformation'!$G$3+0.5*'Data Transformation'!$W$25,IF(C2539=1,D2539-'Data Transformation'!$W$25,FALSE))</f>
        <v>#NUM!</v>
      </c>
      <c r="E2538">
        <f t="array" ref="E2538">IF(ISLOGICAL(D2538),"",FREQUENCY(IF('Data Transformation'!$B$425:$B$8425='Bin Analysis'!$B2523,'Data Transformation'!$G$425:$G$8425),D2538))</f>
        <v>2001</v>
      </c>
      <c r="F2538">
        <f t="shared" si="315"/>
        <v>0</v>
      </c>
      <c r="G2538">
        <f>Weighting!$H$18</f>
        <v>0</v>
      </c>
      <c r="H2538">
        <f t="array" ref="H2538">FREQUENCY(IF('Data Transformation'!$B$4:$B$8425=B2523,'Data Transformation'!$G$4:$G$8425),'Bin Analysis'!$B2538)</f>
        <v>2073</v>
      </c>
      <c r="I2538">
        <f t="shared" si="316"/>
        <v>0</v>
      </c>
      <c r="J2538">
        <f t="shared" si="317"/>
        <v>0</v>
      </c>
      <c r="K2538">
        <f>J2538*Weighting!$W$18</f>
        <v>0</v>
      </c>
      <c r="M2538" s="14"/>
    </row>
    <row r="2539" spans="1:13" x14ac:dyDescent="0.25">
      <c r="A2539" s="32" t="str">
        <f>IF(Weighting!$P$19&gt;0,B2539,"")</f>
        <v/>
      </c>
      <c r="B2539" t="e">
        <f>Weighting!$C$19</f>
        <v>#DIV/0!</v>
      </c>
      <c r="C2539" t="e">
        <f>Weighting!$F$19</f>
        <v>#NUM!</v>
      </c>
      <c r="D2539" t="e">
        <f>IF(C2539=1,'Data Transformation'!$G$3+0.5*'Data Transformation'!$W$25,IF(C2540=1,D2540-'Data Transformation'!$W$25,FALSE))</f>
        <v>#NUM!</v>
      </c>
      <c r="E2539">
        <f t="array" ref="E2539">IF(ISLOGICAL(D2539),"",FREQUENCY(IF('Data Transformation'!$B$425:$B$8425='Bin Analysis'!$B2523,'Data Transformation'!$G$425:$G$8425),D2539))</f>
        <v>2001</v>
      </c>
      <c r="F2539">
        <f t="shared" si="315"/>
        <v>0</v>
      </c>
      <c r="G2539">
        <f>Weighting!$H$19</f>
        <v>0</v>
      </c>
      <c r="H2539">
        <f t="array" ref="H2539">FREQUENCY(IF('Data Transformation'!$B$4:$B$8425=B2523,'Data Transformation'!$G$4:$G$8425),'Bin Analysis'!$B2539)</f>
        <v>2073</v>
      </c>
      <c r="I2539">
        <f t="shared" si="316"/>
        <v>0</v>
      </c>
      <c r="J2539">
        <f t="shared" si="317"/>
        <v>0</v>
      </c>
      <c r="K2539">
        <f>J2539*Weighting!$W$19</f>
        <v>0</v>
      </c>
      <c r="M2539" s="14"/>
    </row>
    <row r="2540" spans="1:13" x14ac:dyDescent="0.25">
      <c r="A2540" s="32" t="str">
        <f>IF(Weighting!$P$20&gt;0,B2540,"")</f>
        <v/>
      </c>
      <c r="B2540" t="e">
        <f>Weighting!$C$20</f>
        <v>#DIV/0!</v>
      </c>
      <c r="C2540" t="e">
        <f>Weighting!$F$20</f>
        <v>#NUM!</v>
      </c>
      <c r="D2540" t="e">
        <f>IF(C2540=1,'Data Transformation'!$G$3+0.5*'Data Transformation'!$W$25,IF(C2541=1,D2541-'Data Transformation'!$W$25,FALSE))</f>
        <v>#NUM!</v>
      </c>
      <c r="E2540">
        <f t="array" ref="E2540">IF(ISLOGICAL(D2540),"",FREQUENCY(IF('Data Transformation'!$B$425:$B$8425='Bin Analysis'!$B2523,'Data Transformation'!$G$425:$G$8425),D2540))</f>
        <v>2001</v>
      </c>
      <c r="F2540">
        <f t="shared" si="315"/>
        <v>0</v>
      </c>
      <c r="G2540">
        <f>Weighting!$H$20</f>
        <v>0</v>
      </c>
      <c r="H2540">
        <f t="array" ref="H2540">FREQUENCY(IF('Data Transformation'!$B$4:$B$8425=B2523,'Data Transformation'!$G$4:$G$8425),'Bin Analysis'!$B2540)</f>
        <v>2073</v>
      </c>
      <c r="I2540">
        <f t="shared" si="316"/>
        <v>0</v>
      </c>
      <c r="J2540">
        <f t="shared" si="317"/>
        <v>0</v>
      </c>
      <c r="K2540">
        <f>J2540*Weighting!$W$20</f>
        <v>0</v>
      </c>
      <c r="M2540" s="14"/>
    </row>
    <row r="2541" spans="1:13" x14ac:dyDescent="0.25">
      <c r="A2541" s="32" t="str">
        <f>IF(Weighting!$P$21&gt;0,B2541,"")</f>
        <v/>
      </c>
      <c r="B2541" t="e">
        <f>Weighting!$C$21</f>
        <v>#DIV/0!</v>
      </c>
      <c r="C2541" t="e">
        <f>Weighting!$F$21</f>
        <v>#NUM!</v>
      </c>
      <c r="D2541" t="e">
        <f>IF(C2541=1,'Data Transformation'!$G$3+0.5*'Data Transformation'!$W$25,IF(C2542=1,D2542-'Data Transformation'!$W$25,FALSE))</f>
        <v>#NUM!</v>
      </c>
      <c r="E2541">
        <f t="array" ref="E2541">IF(ISLOGICAL(D2541),"",FREQUENCY(IF('Data Transformation'!$B$425:$B$8425='Bin Analysis'!$B2523,'Data Transformation'!$G$425:$G$8425),D2541))</f>
        <v>2001</v>
      </c>
      <c r="F2541">
        <f t="shared" si="315"/>
        <v>0</v>
      </c>
      <c r="G2541">
        <f>Weighting!$H$21</f>
        <v>0</v>
      </c>
      <c r="H2541">
        <f t="array" ref="H2541">FREQUENCY(IF('Data Transformation'!$B$4:$B$8425=B2523,'Data Transformation'!$G$4:$G$8425),'Bin Analysis'!$B2541)</f>
        <v>2073</v>
      </c>
      <c r="I2541">
        <f t="shared" si="316"/>
        <v>0</v>
      </c>
      <c r="J2541">
        <f t="shared" si="317"/>
        <v>0</v>
      </c>
      <c r="K2541">
        <f>J2541*Weighting!$W$21</f>
        <v>0</v>
      </c>
      <c r="M2541" s="14"/>
    </row>
    <row r="2542" spans="1:13" x14ac:dyDescent="0.25">
      <c r="A2542" s="32" t="str">
        <f>IF(Weighting!$P$22&gt;0,B2542,"")</f>
        <v/>
      </c>
      <c r="B2542" t="e">
        <f>Weighting!$C$22</f>
        <v>#DIV/0!</v>
      </c>
      <c r="C2542" t="e">
        <f>Weighting!$F$22</f>
        <v>#NUM!</v>
      </c>
      <c r="D2542" t="e">
        <f>IF(C2542=1,'Data Transformation'!$G$3+0.5*'Data Transformation'!$W$25,IF(C2543=1,D2543-'Data Transformation'!$W$25,FALSE))</f>
        <v>#NUM!</v>
      </c>
      <c r="E2542">
        <f t="array" ref="E2542">IF(ISLOGICAL(D2542),"",FREQUENCY(IF('Data Transformation'!$B$425:$B$8425='Bin Analysis'!$B2523,'Data Transformation'!$G$425:$G$8425),D2542))</f>
        <v>2001</v>
      </c>
      <c r="F2542">
        <f t="shared" si="315"/>
        <v>0</v>
      </c>
      <c r="G2542">
        <f>Weighting!$H$22</f>
        <v>0</v>
      </c>
      <c r="H2542">
        <f t="array" ref="H2542">FREQUENCY(IF('Data Transformation'!$B$4:$B$8425=B2523,'Data Transformation'!$G$4:$G$8425),'Bin Analysis'!$B2542)</f>
        <v>2073</v>
      </c>
      <c r="I2542">
        <f t="shared" si="316"/>
        <v>0</v>
      </c>
      <c r="J2542">
        <f t="shared" si="317"/>
        <v>0</v>
      </c>
      <c r="K2542">
        <f>J2542*Weighting!$W$22</f>
        <v>0</v>
      </c>
      <c r="M2542" s="14"/>
    </row>
    <row r="2543" spans="1:13" x14ac:dyDescent="0.25">
      <c r="A2543" s="32" t="str">
        <f>IF(Weighting!$P$23&gt;0,B2543,"")</f>
        <v/>
      </c>
      <c r="B2543" t="e">
        <f>Weighting!$C$23</f>
        <v>#DIV/0!</v>
      </c>
      <c r="C2543" t="e">
        <f>Weighting!$F$23</f>
        <v>#NUM!</v>
      </c>
      <c r="D2543" t="e">
        <f>IF(C2543=1,'Data Transformation'!$G$3+0.5*'Data Transformation'!$W$25,IF(C2544=1,D2544-'Data Transformation'!$W$25,FALSE))</f>
        <v>#NUM!</v>
      </c>
      <c r="E2543">
        <f t="array" ref="E2543">IF(ISLOGICAL(D2543),"",FREQUENCY(IF('Data Transformation'!$B$425:$B$8425='Bin Analysis'!$B2523,'Data Transformation'!$G$425:$G$8425),D2543))</f>
        <v>2001</v>
      </c>
      <c r="F2543">
        <f t="shared" si="315"/>
        <v>0</v>
      </c>
      <c r="G2543">
        <f>Weighting!$H$23</f>
        <v>0</v>
      </c>
      <c r="H2543">
        <f t="array" ref="H2543">FREQUENCY(IF('Data Transformation'!$B$4:$B$8425=B2523,'Data Transformation'!$G$4:$G$8425),'Bin Analysis'!$B2543)</f>
        <v>2073</v>
      </c>
      <c r="I2543">
        <f t="shared" si="316"/>
        <v>0</v>
      </c>
      <c r="J2543">
        <f t="shared" si="317"/>
        <v>0</v>
      </c>
      <c r="K2543">
        <f>J2543*Weighting!$W$23</f>
        <v>0</v>
      </c>
      <c r="M2543" s="14"/>
    </row>
    <row r="2544" spans="1:13" x14ac:dyDescent="0.25">
      <c r="A2544" s="32" t="str">
        <f>IF(Weighting!$P$24&gt;0,B2544,"")</f>
        <v/>
      </c>
      <c r="B2544" t="e">
        <f>Weighting!$C$24</f>
        <v>#DIV/0!</v>
      </c>
      <c r="C2544" t="e">
        <f>Weighting!$F$24</f>
        <v>#NUM!</v>
      </c>
      <c r="D2544" t="e">
        <f>IF(C2544=1,'Data Transformation'!$G$3+0.5*'Data Transformation'!$W$25,IF(C2545=1,D2545-'Data Transformation'!$W$25,FALSE))</f>
        <v>#NUM!</v>
      </c>
      <c r="E2544">
        <f t="array" ref="E2544">IF(ISLOGICAL(D2544),"",FREQUENCY(IF('Data Transformation'!$B$425:$B$8425='Bin Analysis'!$B2523,'Data Transformation'!$G$425:$G$8425),D2544))</f>
        <v>2001</v>
      </c>
      <c r="F2544">
        <f t="shared" si="315"/>
        <v>0</v>
      </c>
      <c r="G2544">
        <f>Weighting!$H$24</f>
        <v>0</v>
      </c>
      <c r="H2544">
        <f t="array" ref="H2544">FREQUENCY(IF('Data Transformation'!$B$4:$B$8425=B2523,'Data Transformation'!$G$4:$G$8425),'Bin Analysis'!$B2544)</f>
        <v>2073</v>
      </c>
      <c r="I2544">
        <f t="shared" si="316"/>
        <v>0</v>
      </c>
      <c r="J2544">
        <f t="shared" si="317"/>
        <v>0</v>
      </c>
      <c r="K2544">
        <f>J2544*Weighting!$W$24</f>
        <v>0</v>
      </c>
      <c r="M2544" s="14"/>
    </row>
    <row r="2545" spans="1:25" x14ac:dyDescent="0.25">
      <c r="A2545" s="32" t="str">
        <f>IF(Weighting!$P$25&gt;0,B2545,"")</f>
        <v/>
      </c>
      <c r="B2545" t="e">
        <f>Weighting!$C$25</f>
        <v>#DIV/0!</v>
      </c>
      <c r="C2545" t="e">
        <f>Weighting!$F$25</f>
        <v>#NUM!</v>
      </c>
      <c r="D2545" t="e">
        <f>IF(C2545=1,'Data Transformation'!$G$3+0.5*'Data Transformation'!$W$25,IF(C2546=1,D2546-'Data Transformation'!$W$25,FALSE))</f>
        <v>#NUM!</v>
      </c>
      <c r="E2545">
        <f t="array" ref="E2545">IF(ISLOGICAL(D2545),"",FREQUENCY(IF('Data Transformation'!$B$425:$B$8425='Bin Analysis'!$B2523,'Data Transformation'!$G$425:$G$8425),D2545))</f>
        <v>2001</v>
      </c>
      <c r="F2545">
        <f t="shared" si="315"/>
        <v>0</v>
      </c>
      <c r="G2545">
        <f>Weighting!$H$25</f>
        <v>0</v>
      </c>
      <c r="H2545">
        <f t="array" ref="H2545">FREQUENCY(IF('Data Transformation'!$B$4:$B$8425=B2523,'Data Transformation'!$G$4:$G$8425),'Bin Analysis'!$B2545)</f>
        <v>2073</v>
      </c>
      <c r="I2545">
        <f t="shared" si="316"/>
        <v>0</v>
      </c>
      <c r="J2545">
        <f t="shared" si="317"/>
        <v>0</v>
      </c>
      <c r="K2545">
        <f>J2545*Weighting!$W$25</f>
        <v>0</v>
      </c>
      <c r="M2545" s="14"/>
    </row>
    <row r="2546" spans="1:25" x14ac:dyDescent="0.25">
      <c r="O2546"/>
      <c r="P2546"/>
      <c r="Q2546"/>
      <c r="R2546"/>
    </row>
    <row r="2547" spans="1:25" ht="23.25" x14ac:dyDescent="0.35">
      <c r="A2547" s="21" t="s">
        <v>0</v>
      </c>
      <c r="B2547" s="21" t="str">
        <f>IFERROR(VLOOKUP(C2547,'Data Transformation'!$L$6:$M$426,2,FALSE),"")</f>
        <v/>
      </c>
      <c r="C2547" s="21">
        <f>C2523+1</f>
        <v>106</v>
      </c>
      <c r="D2547" s="21"/>
      <c r="E2547" s="21"/>
      <c r="F2547" s="21"/>
      <c r="G2547" s="21"/>
      <c r="H2547" s="22"/>
      <c r="I2547" s="22"/>
      <c r="J2547" s="22"/>
      <c r="K2547" s="21"/>
      <c r="L2547" s="21" t="str">
        <f>B2547</f>
        <v/>
      </c>
      <c r="M2547" s="23" t="e">
        <f>INDEX('Data Transformation'!$O$4:$O$424,MATCH($B2547,'Data Transformation'!$M$4:$M$424,0),MATCH($M$2,'Data Transformation'!$O$3,0))</f>
        <v>#N/A</v>
      </c>
      <c r="N2547" s="27" t="e">
        <f>IF('Input and Summary Results'!$J$16="minimum",'Bin Analysis'!X2548/(M2547-1),'Bin Analysis'!Y2547/('Bin Analysis'!M2547-1))</f>
        <v>#N/A</v>
      </c>
      <c r="O2547" s="27" t="e">
        <f>IF(M2547=FALSE,NA(),(VLOOKUP(1,C2550:K2569,4,FALSE))/(M2547-1))</f>
        <v>#N/A</v>
      </c>
      <c r="P2547" s="27" t="e">
        <f>IF(M2547=FALSE,NA(),SUM(J2550:J2569)/Weighting!$S$5)</f>
        <v>#N/A</v>
      </c>
      <c r="Q2547" s="27" t="e">
        <f>IF(M2547=FALSE,NA(),SUM(K2550:K2569)/Weighting!$S$6)</f>
        <v>#N/A</v>
      </c>
      <c r="R2547" s="27" t="e">
        <f>IF(M2547=FALSE,NA(),(VLOOKUP(1,G2550:K2569,3,FALSE))/(M2547-1))</f>
        <v>#N/A</v>
      </c>
      <c r="S2547" s="22" t="e">
        <f>IF(M2547=FALSE,NA(),IF(SUM(J2550:J2569)=2,"yes","no"))</f>
        <v>#N/A</v>
      </c>
      <c r="X2547" s="2" cm="2">
        <f t="array" ref="X2547:X2548">FREQUENCY(IF('Data Transformation'!$B$425:$B$6424='Bin Analysis'!L2547,'Data Transformation'!$G$425:$G$6424),'Data Transformation'!$U$11)</f>
        <v>0</v>
      </c>
      <c r="Y2547" s="2" cm="2">
        <f t="array" ref="Y2547:Y2548">FREQUENCY(IF('Data Transformation'!$B$425:$B$6424='Bin Analysis'!L2547,'Data Transformation'!$G$425:$G$6424),'Data Transformation'!$U$12)</f>
        <v>0</v>
      </c>
    </row>
    <row r="2548" spans="1:25" x14ac:dyDescent="0.25">
      <c r="A2548" s="14" t="s">
        <v>67</v>
      </c>
      <c r="B2548" t="s">
        <v>47</v>
      </c>
      <c r="C2548" t="s">
        <v>5</v>
      </c>
      <c r="D2548" t="s">
        <v>98</v>
      </c>
      <c r="E2548" t="s">
        <v>99</v>
      </c>
      <c r="F2548" t="s">
        <v>100</v>
      </c>
      <c r="G2548" t="s">
        <v>69</v>
      </c>
      <c r="H2548" t="s">
        <v>31</v>
      </c>
      <c r="I2548" t="s">
        <v>32</v>
      </c>
      <c r="J2548" t="s">
        <v>46</v>
      </c>
      <c r="K2548" s="14" t="s">
        <v>45</v>
      </c>
      <c r="M2548" s="14"/>
      <c r="X2548" s="2">
        <v>0</v>
      </c>
      <c r="Y2548" s="2">
        <v>0</v>
      </c>
    </row>
    <row r="2549" spans="1:25" x14ac:dyDescent="0.25">
      <c r="A2549" s="32"/>
      <c r="D2549" t="e">
        <f>IF(C2549=1,'Data Transformation'!$G$3+0.5*'Data Transformation'!$W$25,IF(C2550=1,D2550-'Data Transformation'!$W$25,FALSE))</f>
        <v>#NUM!</v>
      </c>
      <c r="E2549">
        <f t="array" ref="E2549">IF(ISLOGICAL(D2549),"",FREQUENCY(IF('Data Transformation'!$B$425:$B$8425='Bin Analysis'!$B2547,'Data Transformation'!$G$425:$G$8425),D2549))</f>
        <v>2001</v>
      </c>
      <c r="F2549" t="e">
        <f>IF(ISLOGICAL(D2549),"",E2549-E2548)</f>
        <v>#VALUE!</v>
      </c>
      <c r="M2549" s="14"/>
    </row>
    <row r="2550" spans="1:25" x14ac:dyDescent="0.25">
      <c r="A2550" s="32" t="e">
        <f>IF(Weighting!$P$6&gt;0,B2550,"")</f>
        <v>#NUM!</v>
      </c>
      <c r="B2550" t="e">
        <f>Weighting!$C$6</f>
        <v>#DIV/0!</v>
      </c>
      <c r="C2550" t="e">
        <f>Weighting!$F$6</f>
        <v>#NUM!</v>
      </c>
      <c r="D2550" t="e">
        <f>IF(C2550=1,'Data Transformation'!$G$3+0.5*'Data Transformation'!$W$25,IF(C2551=1,D2551-'Data Transformation'!$W$25,FALSE))</f>
        <v>#NUM!</v>
      </c>
      <c r="E2550">
        <f t="array" ref="E2550">IF(ISLOGICAL(D2550),"",FREQUENCY(IF('Data Transformation'!$B$425:$B$8425='Bin Analysis'!$B2547,'Data Transformation'!$G$425:$G$8425),D2550))</f>
        <v>2001</v>
      </c>
      <c r="F2550">
        <f>IF(ISLOGICAL(D2550),"",E2550-E2549)</f>
        <v>0</v>
      </c>
      <c r="G2550">
        <f>Weighting!$H$6</f>
        <v>1</v>
      </c>
      <c r="H2550">
        <f t="array" ref="H2550">FREQUENCY(IF('Data Transformation'!$B$4:$B$8425=B2547,'Data Transformation'!$G$4:$G$8425),'Bin Analysis'!$B2550)</f>
        <v>2073</v>
      </c>
      <c r="I2550">
        <f>H2550-H2549</f>
        <v>2073</v>
      </c>
      <c r="J2550">
        <f>IF(I2550=0,0,1)</f>
        <v>1</v>
      </c>
      <c r="K2550" t="e">
        <f>J2550*Weighting!$W$6</f>
        <v>#NUM!</v>
      </c>
      <c r="M2550" s="14"/>
    </row>
    <row r="2551" spans="1:25" x14ac:dyDescent="0.25">
      <c r="A2551" s="32" t="str">
        <f>IF(Weighting!$P$7&gt;0,B2551,"")</f>
        <v/>
      </c>
      <c r="B2551" t="e">
        <f>Weighting!$C$7</f>
        <v>#DIV/0!</v>
      </c>
      <c r="C2551" t="e">
        <f>Weighting!$F$7</f>
        <v>#NUM!</v>
      </c>
      <c r="D2551" t="e">
        <f>IF(C2551=1,'Data Transformation'!$G$3+0.5*'Data Transformation'!$W$25,IF(C2552=1,D2552-'Data Transformation'!$W$25,FALSE))</f>
        <v>#NUM!</v>
      </c>
      <c r="E2551">
        <f t="array" ref="E2551">IF(ISLOGICAL(D2551),"",FREQUENCY(IF('Data Transformation'!$B$425:$B$8425='Bin Analysis'!$B2547,'Data Transformation'!$G$425:$G$8425),D2551))</f>
        <v>2001</v>
      </c>
      <c r="F2551">
        <f t="shared" ref="F2551:F2569" si="318">IF(ISLOGICAL(D2551),"",E2551-E2550)</f>
        <v>0</v>
      </c>
      <c r="G2551">
        <f>Weighting!$H$7</f>
        <v>0</v>
      </c>
      <c r="H2551">
        <f t="array" ref="H2551">FREQUENCY(IF('Data Transformation'!$B$4:$B$8425=B2547,'Data Transformation'!$G$4:$G$8425),'Bin Analysis'!$B2551)</f>
        <v>2073</v>
      </c>
      <c r="I2551">
        <f t="shared" ref="I2551:I2569" si="319">H2551-H2550</f>
        <v>0</v>
      </c>
      <c r="J2551">
        <f>IF(I2551=0,0,1)</f>
        <v>0</v>
      </c>
      <c r="K2551">
        <f>J2551*Weighting!$W$7</f>
        <v>0</v>
      </c>
      <c r="M2551" s="14"/>
    </row>
    <row r="2552" spans="1:25" x14ac:dyDescent="0.25">
      <c r="A2552" s="32" t="str">
        <f>IF(Weighting!$P$8&gt;0,B2552,"")</f>
        <v/>
      </c>
      <c r="B2552" t="e">
        <f>Weighting!$C$8</f>
        <v>#DIV/0!</v>
      </c>
      <c r="C2552" t="e">
        <f>Weighting!$F$8</f>
        <v>#NUM!</v>
      </c>
      <c r="D2552" t="e">
        <f>IF(C2552=1,'Data Transformation'!$G$3+0.5*'Data Transformation'!$W$25,IF(C2553=1,D2553-'Data Transformation'!$W$25,FALSE))</f>
        <v>#NUM!</v>
      </c>
      <c r="E2552">
        <f t="array" ref="E2552">IF(ISLOGICAL(D2552),"",FREQUENCY(IF('Data Transformation'!$B$425:$B$8425='Bin Analysis'!$B2547,'Data Transformation'!$G$425:$G$8425),D2552))</f>
        <v>2001</v>
      </c>
      <c r="F2552">
        <f t="shared" si="318"/>
        <v>0</v>
      </c>
      <c r="G2552">
        <f>Weighting!$H$8</f>
        <v>0</v>
      </c>
      <c r="H2552">
        <f t="array" ref="H2552">FREQUENCY(IF('Data Transformation'!$B$4:$B$8425=B2547,'Data Transformation'!$G$4:$G$8425),'Bin Analysis'!$B2552)</f>
        <v>2073</v>
      </c>
      <c r="I2552">
        <f t="shared" si="319"/>
        <v>0</v>
      </c>
      <c r="J2552">
        <f t="shared" ref="J2552:J2569" si="320">IF(I2552=0,0,1)</f>
        <v>0</v>
      </c>
      <c r="K2552">
        <f>J2552*Weighting!$W$8</f>
        <v>0</v>
      </c>
      <c r="M2552" s="14"/>
    </row>
    <row r="2553" spans="1:25" x14ac:dyDescent="0.25">
      <c r="A2553" s="32" t="str">
        <f>IF(Weighting!$P$9&gt;0,B2553,"")</f>
        <v/>
      </c>
      <c r="B2553" s="50" t="e">
        <f>Weighting!$C$9</f>
        <v>#DIV/0!</v>
      </c>
      <c r="C2553" t="e">
        <f>Weighting!$F$9</f>
        <v>#NUM!</v>
      </c>
      <c r="D2553" t="e">
        <f>IF(C2553=1,'Data Transformation'!$G$3+0.5*'Data Transformation'!$W$25,IF(C2554=1,D2554-'Data Transformation'!$W$25,FALSE))</f>
        <v>#NUM!</v>
      </c>
      <c r="E2553">
        <f t="array" ref="E2553">IF(ISLOGICAL(D2553),"",FREQUENCY(IF('Data Transformation'!$B$425:$B$8425='Bin Analysis'!$B2547,'Data Transformation'!$G$425:$G$8425),D2553))</f>
        <v>2001</v>
      </c>
      <c r="F2553">
        <f t="shared" si="318"/>
        <v>0</v>
      </c>
      <c r="G2553">
        <f>Weighting!$H$9</f>
        <v>0</v>
      </c>
      <c r="H2553">
        <f t="array" ref="H2553">FREQUENCY(IF('Data Transformation'!$B$4:$B$8425=B2547,'Data Transformation'!$G$4:$G$8425),'Bin Analysis'!$B2553)</f>
        <v>2073</v>
      </c>
      <c r="I2553">
        <f t="shared" si="319"/>
        <v>0</v>
      </c>
      <c r="J2553">
        <f t="shared" si="320"/>
        <v>0</v>
      </c>
      <c r="K2553">
        <f>J2553*Weighting!$W$9</f>
        <v>0</v>
      </c>
      <c r="M2553" s="14"/>
    </row>
    <row r="2554" spans="1:25" x14ac:dyDescent="0.25">
      <c r="A2554" s="32" t="str">
        <f>IF(Weighting!$P$10&gt;0,B2554,"")</f>
        <v/>
      </c>
      <c r="B2554" t="e">
        <f>Weighting!$C$10</f>
        <v>#DIV/0!</v>
      </c>
      <c r="C2554" t="e">
        <f>Weighting!$F$10</f>
        <v>#NUM!</v>
      </c>
      <c r="D2554" t="e">
        <f>IF(C2554=1,'Data Transformation'!$G$3+0.5*'Data Transformation'!$W$25,IF(C2555=1,D2555-'Data Transformation'!$W$25,FALSE))</f>
        <v>#NUM!</v>
      </c>
      <c r="E2554">
        <f t="array" ref="E2554">IF(ISLOGICAL(D2554),"",FREQUENCY(IF('Data Transformation'!$B$425:$B$8425='Bin Analysis'!$B2547,'Data Transformation'!$G$425:$G$8425),D2554))</f>
        <v>2001</v>
      </c>
      <c r="F2554">
        <f t="shared" si="318"/>
        <v>0</v>
      </c>
      <c r="G2554">
        <f>Weighting!$H$10</f>
        <v>0</v>
      </c>
      <c r="H2554">
        <f t="array" ref="H2554">FREQUENCY(IF('Data Transformation'!$B$4:$B$8425=B2547,'Data Transformation'!$G$4:$G$8425),'Bin Analysis'!$B2554)</f>
        <v>2073</v>
      </c>
      <c r="I2554">
        <f t="shared" si="319"/>
        <v>0</v>
      </c>
      <c r="J2554">
        <f t="shared" si="320"/>
        <v>0</v>
      </c>
      <c r="K2554">
        <f>J2554*Weighting!$W$10</f>
        <v>0</v>
      </c>
      <c r="M2554" s="14"/>
    </row>
    <row r="2555" spans="1:25" x14ac:dyDescent="0.25">
      <c r="A2555" s="32" t="str">
        <f>IF(Weighting!$P$11&gt;0,B2555,"")</f>
        <v/>
      </c>
      <c r="B2555" t="e">
        <f>Weighting!$C$11</f>
        <v>#DIV/0!</v>
      </c>
      <c r="C2555" t="e">
        <f>Weighting!$F$11</f>
        <v>#NUM!</v>
      </c>
      <c r="D2555" t="e">
        <f>IF(C2555=1,'Data Transformation'!$G$3+0.5*'Data Transformation'!$W$25,IF(C2556=1,D2556-'Data Transformation'!$W$25,FALSE))</f>
        <v>#NUM!</v>
      </c>
      <c r="E2555">
        <f t="array" ref="E2555">IF(ISLOGICAL(D2555),"",FREQUENCY(IF('Data Transformation'!$B$425:$B$8425='Bin Analysis'!$B2547,'Data Transformation'!$G$425:$G$8425),D2555))</f>
        <v>2001</v>
      </c>
      <c r="F2555">
        <f t="shared" si="318"/>
        <v>0</v>
      </c>
      <c r="G2555">
        <f>Weighting!$H$11</f>
        <v>0</v>
      </c>
      <c r="H2555">
        <f t="array" ref="H2555">FREQUENCY(IF('Data Transformation'!$B$4:$B$8425=B2547,'Data Transformation'!$G$4:$G$8425),'Bin Analysis'!$B2555)</f>
        <v>2073</v>
      </c>
      <c r="I2555">
        <f t="shared" si="319"/>
        <v>0</v>
      </c>
      <c r="J2555">
        <f t="shared" si="320"/>
        <v>0</v>
      </c>
      <c r="K2555">
        <f>J2555*Weighting!$W$11</f>
        <v>0</v>
      </c>
      <c r="M2555" s="14"/>
    </row>
    <row r="2556" spans="1:25" x14ac:dyDescent="0.25">
      <c r="A2556" s="32" t="str">
        <f>IF(Weighting!$P$12&gt;0,B2556,"")</f>
        <v/>
      </c>
      <c r="B2556" t="e">
        <f>Weighting!$C$12</f>
        <v>#DIV/0!</v>
      </c>
      <c r="C2556" t="e">
        <f>Weighting!$F$12</f>
        <v>#NUM!</v>
      </c>
      <c r="D2556" t="e">
        <f>IF(C2556=1,'Data Transformation'!$G$3+0.5*'Data Transformation'!$W$25,IF(C2557=1,D2557-'Data Transformation'!$W$25,FALSE))</f>
        <v>#NUM!</v>
      </c>
      <c r="E2556">
        <f t="array" ref="E2556">IF(ISLOGICAL(D2556),"",FREQUENCY(IF('Data Transformation'!$B$425:$B$8425='Bin Analysis'!$B2547,'Data Transformation'!$G$425:$G$8425),D2556))</f>
        <v>2001</v>
      </c>
      <c r="F2556">
        <f t="shared" si="318"/>
        <v>0</v>
      </c>
      <c r="G2556">
        <f>Weighting!$H$12</f>
        <v>0</v>
      </c>
      <c r="H2556">
        <f t="array" ref="H2556">FREQUENCY(IF('Data Transformation'!$B$4:$B$8425=B2547,'Data Transformation'!$G$4:$G$8425),'Bin Analysis'!$B2556)</f>
        <v>2073</v>
      </c>
      <c r="I2556">
        <f t="shared" si="319"/>
        <v>0</v>
      </c>
      <c r="J2556">
        <f t="shared" si="320"/>
        <v>0</v>
      </c>
      <c r="K2556">
        <f>J2556*Weighting!$W$12</f>
        <v>0</v>
      </c>
      <c r="M2556" s="14"/>
    </row>
    <row r="2557" spans="1:25" x14ac:dyDescent="0.25">
      <c r="A2557" s="32" t="str">
        <f>IF(Weighting!$P$13&gt;0,B2557,"")</f>
        <v/>
      </c>
      <c r="B2557" t="e">
        <f>Weighting!$C$13</f>
        <v>#DIV/0!</v>
      </c>
      <c r="C2557" t="e">
        <f>Weighting!$F$13</f>
        <v>#NUM!</v>
      </c>
      <c r="D2557" t="e">
        <f>IF(C2557=1,'Data Transformation'!$G$3+0.5*'Data Transformation'!$W$25,IF(C2558=1,D2558-'Data Transformation'!$W$25,FALSE))</f>
        <v>#NUM!</v>
      </c>
      <c r="E2557">
        <f t="array" ref="E2557">IF(ISLOGICAL(D2557),"",FREQUENCY(IF('Data Transformation'!$B$425:$B$8425='Bin Analysis'!$B2547,'Data Transformation'!$G$425:$G$8425),D2557))</f>
        <v>2001</v>
      </c>
      <c r="F2557">
        <f t="shared" si="318"/>
        <v>0</v>
      </c>
      <c r="G2557">
        <f>Weighting!$H$13</f>
        <v>0</v>
      </c>
      <c r="H2557">
        <f t="array" ref="H2557">FREQUENCY(IF('Data Transformation'!$B$4:$B$8425=B2547,'Data Transformation'!$G$4:$G$8425),'Bin Analysis'!$B2557)</f>
        <v>2073</v>
      </c>
      <c r="I2557">
        <f t="shared" si="319"/>
        <v>0</v>
      </c>
      <c r="J2557">
        <f t="shared" si="320"/>
        <v>0</v>
      </c>
      <c r="K2557">
        <f>J2557*Weighting!$W$13</f>
        <v>0</v>
      </c>
      <c r="M2557" s="14"/>
    </row>
    <row r="2558" spans="1:25" x14ac:dyDescent="0.25">
      <c r="A2558" s="32" t="str">
        <f>IF(Weighting!$P$14&gt;0,B2558,"")</f>
        <v/>
      </c>
      <c r="B2558" t="e">
        <f>Weighting!$C$14</f>
        <v>#DIV/0!</v>
      </c>
      <c r="C2558" t="e">
        <f>Weighting!$F$14</f>
        <v>#NUM!</v>
      </c>
      <c r="D2558" t="e">
        <f>IF(C2558=1,'Data Transformation'!$G$3+0.5*'Data Transformation'!$W$25,IF(C2559=1,D2559-'Data Transformation'!$W$25,FALSE))</f>
        <v>#NUM!</v>
      </c>
      <c r="E2558">
        <f t="array" ref="E2558">IF(ISLOGICAL(D2558),"",FREQUENCY(IF('Data Transformation'!$B$425:$B$8425='Bin Analysis'!$B2547,'Data Transformation'!$G$425:$G$8425),D2558))</f>
        <v>2001</v>
      </c>
      <c r="F2558">
        <f t="shared" si="318"/>
        <v>0</v>
      </c>
      <c r="G2558">
        <f>Weighting!$H$14</f>
        <v>0</v>
      </c>
      <c r="H2558">
        <f t="array" ref="H2558">FREQUENCY(IF('Data Transformation'!$B$4:$B$8425=B2547,'Data Transformation'!$G$4:$G$8425),'Bin Analysis'!$B2558)</f>
        <v>2073</v>
      </c>
      <c r="I2558">
        <f t="shared" si="319"/>
        <v>0</v>
      </c>
      <c r="J2558">
        <f t="shared" si="320"/>
        <v>0</v>
      </c>
      <c r="K2558">
        <f>J2558*Weighting!$W$14</f>
        <v>0</v>
      </c>
      <c r="M2558" s="14"/>
    </row>
    <row r="2559" spans="1:25" x14ac:dyDescent="0.25">
      <c r="A2559" s="32" t="str">
        <f>IF(Weighting!$P$15&gt;0,B2559,"")</f>
        <v/>
      </c>
      <c r="B2559" t="e">
        <f>Weighting!$C$15</f>
        <v>#DIV/0!</v>
      </c>
      <c r="C2559" t="e">
        <f>Weighting!$F$15</f>
        <v>#NUM!</v>
      </c>
      <c r="D2559" t="e">
        <f>IF(C2559=1,'Data Transformation'!$G$3+0.5*'Data Transformation'!$W$25,IF(C2560=1,D2560-'Data Transformation'!$W$25,FALSE))</f>
        <v>#NUM!</v>
      </c>
      <c r="E2559">
        <f t="array" ref="E2559">IF(ISLOGICAL(D2559),"",FREQUENCY(IF('Data Transformation'!$B$425:$B$8425='Bin Analysis'!$B2547,'Data Transformation'!$G$425:$G$8425),D2559))</f>
        <v>2001</v>
      </c>
      <c r="F2559">
        <f t="shared" si="318"/>
        <v>0</v>
      </c>
      <c r="G2559">
        <f>Weighting!$H$15</f>
        <v>0</v>
      </c>
      <c r="H2559">
        <f t="array" ref="H2559">FREQUENCY(IF('Data Transformation'!$B$4:$B$8425=B2547,'Data Transformation'!$G$4:$G$8425),'Bin Analysis'!$B2559)</f>
        <v>2073</v>
      </c>
      <c r="I2559">
        <f t="shared" si="319"/>
        <v>0</v>
      </c>
      <c r="J2559">
        <f t="shared" si="320"/>
        <v>0</v>
      </c>
      <c r="K2559">
        <f>J2559*Weighting!$W$15</f>
        <v>0</v>
      </c>
      <c r="M2559" s="14"/>
    </row>
    <row r="2560" spans="1:25" x14ac:dyDescent="0.25">
      <c r="A2560" s="32" t="str">
        <f>IF(Weighting!$P$16&gt;0,B2560,"")</f>
        <v/>
      </c>
      <c r="B2560" t="e">
        <f>Weighting!$C$16</f>
        <v>#DIV/0!</v>
      </c>
      <c r="C2560" t="e">
        <f>Weighting!$F$16</f>
        <v>#NUM!</v>
      </c>
      <c r="D2560" t="e">
        <f>IF(C2560=1,'Data Transformation'!$G$3+0.5*'Data Transformation'!$W$25,IF(C2561=1,D2561-'Data Transformation'!$W$25,FALSE))</f>
        <v>#NUM!</v>
      </c>
      <c r="E2560">
        <f t="array" ref="E2560">IF(ISLOGICAL(D2560),"",FREQUENCY(IF('Data Transformation'!$B$425:$B$8425='Bin Analysis'!$B2547,'Data Transformation'!$G$425:$G$8425),D2560))</f>
        <v>2001</v>
      </c>
      <c r="F2560">
        <f t="shared" si="318"/>
        <v>0</v>
      </c>
      <c r="G2560">
        <f>Weighting!$H$16</f>
        <v>0</v>
      </c>
      <c r="H2560">
        <f t="array" ref="H2560">FREQUENCY(IF('Data Transformation'!$B$4:$B$8425=B2547,'Data Transformation'!$G$4:$G$8425),'Bin Analysis'!$B2560)</f>
        <v>2073</v>
      </c>
      <c r="I2560">
        <f t="shared" si="319"/>
        <v>0</v>
      </c>
      <c r="J2560">
        <f t="shared" si="320"/>
        <v>0</v>
      </c>
      <c r="K2560">
        <f>J2560*Weighting!$W$16</f>
        <v>0</v>
      </c>
      <c r="M2560" s="14"/>
    </row>
    <row r="2561" spans="1:25" x14ac:dyDescent="0.25">
      <c r="A2561" s="32" t="str">
        <f>IF(Weighting!$P$17&gt;0,B2561,"")</f>
        <v/>
      </c>
      <c r="B2561" t="e">
        <f>Weighting!$C$17</f>
        <v>#DIV/0!</v>
      </c>
      <c r="C2561" t="e">
        <f>Weighting!$F$17</f>
        <v>#NUM!</v>
      </c>
      <c r="D2561" t="e">
        <f>IF(C2561=1,'Data Transformation'!$G$3+0.5*'Data Transformation'!$W$25,IF(C2562=1,D2562-'Data Transformation'!$W$25,FALSE))</f>
        <v>#NUM!</v>
      </c>
      <c r="E2561">
        <f t="array" ref="E2561">IF(ISLOGICAL(D2561),"",FREQUENCY(IF('Data Transformation'!$B$425:$B$8425='Bin Analysis'!$B2547,'Data Transformation'!$G$425:$G$8425),D2561))</f>
        <v>2001</v>
      </c>
      <c r="F2561">
        <f t="shared" si="318"/>
        <v>0</v>
      </c>
      <c r="G2561">
        <f>Weighting!$H$17</f>
        <v>0</v>
      </c>
      <c r="H2561">
        <f t="array" ref="H2561">FREQUENCY(IF('Data Transformation'!$B$4:$B$8425=B2547,'Data Transformation'!$G$4:$G$8425),'Bin Analysis'!$B2561)</f>
        <v>2073</v>
      </c>
      <c r="I2561">
        <f t="shared" si="319"/>
        <v>0</v>
      </c>
      <c r="J2561">
        <f t="shared" si="320"/>
        <v>0</v>
      </c>
      <c r="K2561">
        <f>J2561*Weighting!$W$17</f>
        <v>0</v>
      </c>
      <c r="M2561" s="14"/>
    </row>
    <row r="2562" spans="1:25" x14ac:dyDescent="0.25">
      <c r="A2562" s="32" t="str">
        <f>IF(Weighting!$P$18&gt;0,B2562,"")</f>
        <v/>
      </c>
      <c r="B2562" t="e">
        <f>Weighting!$C$18</f>
        <v>#DIV/0!</v>
      </c>
      <c r="C2562" t="e">
        <f>Weighting!$F$18</f>
        <v>#NUM!</v>
      </c>
      <c r="D2562" t="e">
        <f>IF(C2562=1,'Data Transformation'!$G$3+0.5*'Data Transformation'!$W$25,IF(C2563=1,D2563-'Data Transformation'!$W$25,FALSE))</f>
        <v>#NUM!</v>
      </c>
      <c r="E2562">
        <f t="array" ref="E2562">IF(ISLOGICAL(D2562),"",FREQUENCY(IF('Data Transformation'!$B$425:$B$8425='Bin Analysis'!$B2547,'Data Transformation'!$G$425:$G$8425),D2562))</f>
        <v>2001</v>
      </c>
      <c r="F2562">
        <f t="shared" si="318"/>
        <v>0</v>
      </c>
      <c r="G2562">
        <f>Weighting!$H$18</f>
        <v>0</v>
      </c>
      <c r="H2562">
        <f t="array" ref="H2562">FREQUENCY(IF('Data Transformation'!$B$4:$B$8425=B2547,'Data Transformation'!$G$4:$G$8425),'Bin Analysis'!$B2562)</f>
        <v>2073</v>
      </c>
      <c r="I2562">
        <f t="shared" si="319"/>
        <v>0</v>
      </c>
      <c r="J2562">
        <f t="shared" si="320"/>
        <v>0</v>
      </c>
      <c r="K2562">
        <f>J2562*Weighting!$W$18</f>
        <v>0</v>
      </c>
      <c r="M2562" s="14"/>
    </row>
    <row r="2563" spans="1:25" x14ac:dyDescent="0.25">
      <c r="A2563" s="32" t="str">
        <f>IF(Weighting!$P$19&gt;0,B2563,"")</f>
        <v/>
      </c>
      <c r="B2563" t="e">
        <f>Weighting!$C$19</f>
        <v>#DIV/0!</v>
      </c>
      <c r="C2563" t="e">
        <f>Weighting!$F$19</f>
        <v>#NUM!</v>
      </c>
      <c r="D2563" t="e">
        <f>IF(C2563=1,'Data Transformation'!$G$3+0.5*'Data Transformation'!$W$25,IF(C2564=1,D2564-'Data Transformation'!$W$25,FALSE))</f>
        <v>#NUM!</v>
      </c>
      <c r="E2563">
        <f t="array" ref="E2563">IF(ISLOGICAL(D2563),"",FREQUENCY(IF('Data Transformation'!$B$425:$B$8425='Bin Analysis'!$B2547,'Data Transformation'!$G$425:$G$8425),D2563))</f>
        <v>2001</v>
      </c>
      <c r="F2563">
        <f t="shared" si="318"/>
        <v>0</v>
      </c>
      <c r="G2563">
        <f>Weighting!$H$19</f>
        <v>0</v>
      </c>
      <c r="H2563">
        <f t="array" ref="H2563">FREQUENCY(IF('Data Transformation'!$B$4:$B$8425=B2547,'Data Transformation'!$G$4:$G$8425),'Bin Analysis'!$B2563)</f>
        <v>2073</v>
      </c>
      <c r="I2563">
        <f t="shared" si="319"/>
        <v>0</v>
      </c>
      <c r="J2563">
        <f t="shared" si="320"/>
        <v>0</v>
      </c>
      <c r="K2563">
        <f>J2563*Weighting!$W$19</f>
        <v>0</v>
      </c>
      <c r="M2563" s="14"/>
    </row>
    <row r="2564" spans="1:25" x14ac:dyDescent="0.25">
      <c r="A2564" s="32" t="str">
        <f>IF(Weighting!$P$20&gt;0,B2564,"")</f>
        <v/>
      </c>
      <c r="B2564" t="e">
        <f>Weighting!$C$20</f>
        <v>#DIV/0!</v>
      </c>
      <c r="C2564" t="e">
        <f>Weighting!$F$20</f>
        <v>#NUM!</v>
      </c>
      <c r="D2564" t="e">
        <f>IF(C2564=1,'Data Transformation'!$G$3+0.5*'Data Transformation'!$W$25,IF(C2565=1,D2565-'Data Transformation'!$W$25,FALSE))</f>
        <v>#NUM!</v>
      </c>
      <c r="E2564">
        <f t="array" ref="E2564">IF(ISLOGICAL(D2564),"",FREQUENCY(IF('Data Transformation'!$B$425:$B$8425='Bin Analysis'!$B2547,'Data Transformation'!$G$425:$G$8425),D2564))</f>
        <v>2001</v>
      </c>
      <c r="F2564">
        <f t="shared" si="318"/>
        <v>0</v>
      </c>
      <c r="G2564">
        <f>Weighting!$H$20</f>
        <v>0</v>
      </c>
      <c r="H2564">
        <f t="array" ref="H2564">FREQUENCY(IF('Data Transformation'!$B$4:$B$8425=B2547,'Data Transformation'!$G$4:$G$8425),'Bin Analysis'!$B2564)</f>
        <v>2073</v>
      </c>
      <c r="I2564">
        <f t="shared" si="319"/>
        <v>0</v>
      </c>
      <c r="J2564">
        <f t="shared" si="320"/>
        <v>0</v>
      </c>
      <c r="K2564">
        <f>J2564*Weighting!$W$20</f>
        <v>0</v>
      </c>
      <c r="M2564" s="14"/>
    </row>
    <row r="2565" spans="1:25" x14ac:dyDescent="0.25">
      <c r="A2565" s="32" t="str">
        <f>IF(Weighting!$P$21&gt;0,B2565,"")</f>
        <v/>
      </c>
      <c r="B2565" t="e">
        <f>Weighting!$C$21</f>
        <v>#DIV/0!</v>
      </c>
      <c r="C2565" t="e">
        <f>Weighting!$F$21</f>
        <v>#NUM!</v>
      </c>
      <c r="D2565" t="e">
        <f>IF(C2565=1,'Data Transformation'!$G$3+0.5*'Data Transformation'!$W$25,IF(C2566=1,D2566-'Data Transformation'!$W$25,FALSE))</f>
        <v>#NUM!</v>
      </c>
      <c r="E2565">
        <f t="array" ref="E2565">IF(ISLOGICAL(D2565),"",FREQUENCY(IF('Data Transformation'!$B$425:$B$8425='Bin Analysis'!$B2547,'Data Transformation'!$G$425:$G$8425),D2565))</f>
        <v>2001</v>
      </c>
      <c r="F2565">
        <f t="shared" si="318"/>
        <v>0</v>
      </c>
      <c r="G2565">
        <f>Weighting!$H$21</f>
        <v>0</v>
      </c>
      <c r="H2565">
        <f t="array" ref="H2565">FREQUENCY(IF('Data Transformation'!$B$4:$B$8425=B2547,'Data Transformation'!$G$4:$G$8425),'Bin Analysis'!$B2565)</f>
        <v>2073</v>
      </c>
      <c r="I2565">
        <f t="shared" si="319"/>
        <v>0</v>
      </c>
      <c r="J2565">
        <f t="shared" si="320"/>
        <v>0</v>
      </c>
      <c r="K2565">
        <f>J2565*Weighting!$W$21</f>
        <v>0</v>
      </c>
      <c r="M2565" s="14"/>
    </row>
    <row r="2566" spans="1:25" x14ac:dyDescent="0.25">
      <c r="A2566" s="32" t="str">
        <f>IF(Weighting!$P$22&gt;0,B2566,"")</f>
        <v/>
      </c>
      <c r="B2566" t="e">
        <f>Weighting!$C$22</f>
        <v>#DIV/0!</v>
      </c>
      <c r="C2566" t="e">
        <f>Weighting!$F$22</f>
        <v>#NUM!</v>
      </c>
      <c r="D2566" t="e">
        <f>IF(C2566=1,'Data Transformation'!$G$3+0.5*'Data Transformation'!$W$25,IF(C2567=1,D2567-'Data Transformation'!$W$25,FALSE))</f>
        <v>#NUM!</v>
      </c>
      <c r="E2566">
        <f t="array" ref="E2566">IF(ISLOGICAL(D2566),"",FREQUENCY(IF('Data Transformation'!$B$425:$B$8425='Bin Analysis'!$B2547,'Data Transformation'!$G$425:$G$8425),D2566))</f>
        <v>2001</v>
      </c>
      <c r="F2566">
        <f t="shared" si="318"/>
        <v>0</v>
      </c>
      <c r="G2566">
        <f>Weighting!$H$22</f>
        <v>0</v>
      </c>
      <c r="H2566">
        <f t="array" ref="H2566">FREQUENCY(IF('Data Transformation'!$B$4:$B$8425=B2547,'Data Transformation'!$G$4:$G$8425),'Bin Analysis'!$B2566)</f>
        <v>2073</v>
      </c>
      <c r="I2566">
        <f t="shared" si="319"/>
        <v>0</v>
      </c>
      <c r="J2566">
        <f t="shared" si="320"/>
        <v>0</v>
      </c>
      <c r="K2566">
        <f>J2566*Weighting!$W$22</f>
        <v>0</v>
      </c>
      <c r="M2566" s="14"/>
    </row>
    <row r="2567" spans="1:25" x14ac:dyDescent="0.25">
      <c r="A2567" s="32" t="str">
        <f>IF(Weighting!$P$23&gt;0,B2567,"")</f>
        <v/>
      </c>
      <c r="B2567" t="e">
        <f>Weighting!$C$23</f>
        <v>#DIV/0!</v>
      </c>
      <c r="C2567" t="e">
        <f>Weighting!$F$23</f>
        <v>#NUM!</v>
      </c>
      <c r="D2567" t="e">
        <f>IF(C2567=1,'Data Transformation'!$G$3+0.5*'Data Transformation'!$W$25,IF(C2568=1,D2568-'Data Transformation'!$W$25,FALSE))</f>
        <v>#NUM!</v>
      </c>
      <c r="E2567">
        <f t="array" ref="E2567">IF(ISLOGICAL(D2567),"",FREQUENCY(IF('Data Transformation'!$B$425:$B$8425='Bin Analysis'!$B2547,'Data Transformation'!$G$425:$G$8425),D2567))</f>
        <v>2001</v>
      </c>
      <c r="F2567">
        <f t="shared" si="318"/>
        <v>0</v>
      </c>
      <c r="G2567">
        <f>Weighting!$H$23</f>
        <v>0</v>
      </c>
      <c r="H2567">
        <f t="array" ref="H2567">FREQUENCY(IF('Data Transformation'!$B$4:$B$8425=B2547,'Data Transformation'!$G$4:$G$8425),'Bin Analysis'!$B2567)</f>
        <v>2073</v>
      </c>
      <c r="I2567">
        <f t="shared" si="319"/>
        <v>0</v>
      </c>
      <c r="J2567">
        <f t="shared" si="320"/>
        <v>0</v>
      </c>
      <c r="K2567">
        <f>J2567*Weighting!$W$23</f>
        <v>0</v>
      </c>
      <c r="M2567" s="14"/>
    </row>
    <row r="2568" spans="1:25" x14ac:dyDescent="0.25">
      <c r="A2568" s="32" t="str">
        <f>IF(Weighting!$P$24&gt;0,B2568,"")</f>
        <v/>
      </c>
      <c r="B2568" t="e">
        <f>Weighting!$C$24</f>
        <v>#DIV/0!</v>
      </c>
      <c r="C2568" t="e">
        <f>Weighting!$F$24</f>
        <v>#NUM!</v>
      </c>
      <c r="D2568" t="e">
        <f>IF(C2568=1,'Data Transformation'!$G$3+0.5*'Data Transformation'!$W$25,IF(C2569=1,D2569-'Data Transformation'!$W$25,FALSE))</f>
        <v>#NUM!</v>
      </c>
      <c r="E2568">
        <f t="array" ref="E2568">IF(ISLOGICAL(D2568),"",FREQUENCY(IF('Data Transformation'!$B$425:$B$8425='Bin Analysis'!$B2547,'Data Transformation'!$G$425:$G$8425),D2568))</f>
        <v>2001</v>
      </c>
      <c r="F2568">
        <f t="shared" si="318"/>
        <v>0</v>
      </c>
      <c r="G2568">
        <f>Weighting!$H$24</f>
        <v>0</v>
      </c>
      <c r="H2568">
        <f t="array" ref="H2568">FREQUENCY(IF('Data Transformation'!$B$4:$B$8425=B2547,'Data Transformation'!$G$4:$G$8425),'Bin Analysis'!$B2568)</f>
        <v>2073</v>
      </c>
      <c r="I2568">
        <f t="shared" si="319"/>
        <v>0</v>
      </c>
      <c r="J2568">
        <f t="shared" si="320"/>
        <v>0</v>
      </c>
      <c r="K2568">
        <f>J2568*Weighting!$W$24</f>
        <v>0</v>
      </c>
      <c r="M2568" s="14"/>
    </row>
    <row r="2569" spans="1:25" x14ac:dyDescent="0.25">
      <c r="A2569" s="32" t="str">
        <f>IF(Weighting!$P$25&gt;0,B2569,"")</f>
        <v/>
      </c>
      <c r="B2569" t="e">
        <f>Weighting!$C$25</f>
        <v>#DIV/0!</v>
      </c>
      <c r="C2569" t="e">
        <f>Weighting!$F$25</f>
        <v>#NUM!</v>
      </c>
      <c r="D2569" t="e">
        <f>IF(C2569=1,'Data Transformation'!$G$3+0.5*'Data Transformation'!$W$25,IF(C2570=1,D2570-'Data Transformation'!$W$25,FALSE))</f>
        <v>#NUM!</v>
      </c>
      <c r="E2569">
        <f t="array" ref="E2569">IF(ISLOGICAL(D2569),"",FREQUENCY(IF('Data Transformation'!$B$425:$B$8425='Bin Analysis'!$B2547,'Data Transformation'!$G$425:$G$8425),D2569))</f>
        <v>2001</v>
      </c>
      <c r="F2569">
        <f t="shared" si="318"/>
        <v>0</v>
      </c>
      <c r="G2569">
        <f>Weighting!$H$25</f>
        <v>0</v>
      </c>
      <c r="H2569">
        <f t="array" ref="H2569">FREQUENCY(IF('Data Transformation'!$B$4:$B$8425=B2547,'Data Transformation'!$G$4:$G$8425),'Bin Analysis'!$B2569)</f>
        <v>2073</v>
      </c>
      <c r="I2569">
        <f t="shared" si="319"/>
        <v>0</v>
      </c>
      <c r="J2569">
        <f t="shared" si="320"/>
        <v>0</v>
      </c>
      <c r="K2569">
        <f>J2569*Weighting!$W$25</f>
        <v>0</v>
      </c>
      <c r="M2569" s="14"/>
    </row>
    <row r="2570" spans="1:25" x14ac:dyDescent="0.25">
      <c r="O2570"/>
      <c r="P2570"/>
      <c r="Q2570"/>
      <c r="R2570"/>
    </row>
    <row r="2571" spans="1:25" ht="23.25" x14ac:dyDescent="0.35">
      <c r="A2571" s="21" t="s">
        <v>0</v>
      </c>
      <c r="B2571" s="21" t="str">
        <f>IFERROR(VLOOKUP(C2571,'Data Transformation'!$L$6:$M$426,2,FALSE),"")</f>
        <v/>
      </c>
      <c r="C2571" s="21">
        <f>C2547+1</f>
        <v>107</v>
      </c>
      <c r="D2571" s="21"/>
      <c r="E2571" s="21"/>
      <c r="F2571" s="21"/>
      <c r="G2571" s="21"/>
      <c r="H2571" s="22"/>
      <c r="I2571" s="22"/>
      <c r="J2571" s="22"/>
      <c r="K2571" s="21"/>
      <c r="L2571" s="21" t="str">
        <f>B2571</f>
        <v/>
      </c>
      <c r="M2571" s="23" t="e">
        <f>INDEX('Data Transformation'!$O$4:$O$424,MATCH($B2571,'Data Transformation'!$M$4:$M$424,0),MATCH($M$2,'Data Transformation'!$O$3,0))</f>
        <v>#N/A</v>
      </c>
      <c r="N2571" s="27" t="e">
        <f>IF('Input and Summary Results'!$J$16="minimum",'Bin Analysis'!X2572/(M2571-1),'Bin Analysis'!Y2571/('Bin Analysis'!M2571-1))</f>
        <v>#N/A</v>
      </c>
      <c r="O2571" s="27" t="e">
        <f>IF(M2571=FALSE,NA(),(VLOOKUP(1,C2574:K2593,4,FALSE))/(M2571-1))</f>
        <v>#N/A</v>
      </c>
      <c r="P2571" s="27" t="e">
        <f>IF(M2571=FALSE,NA(),SUM(J2574:J2593)/Weighting!$S$5)</f>
        <v>#N/A</v>
      </c>
      <c r="Q2571" s="27" t="e">
        <f>IF(M2571=FALSE,NA(),SUM(K2574:K2593)/Weighting!$S$6)</f>
        <v>#N/A</v>
      </c>
      <c r="R2571" s="27" t="e">
        <f>IF(M2571=FALSE,NA(),(VLOOKUP(1,G2574:K2593,3,FALSE))/(M2571-1))</f>
        <v>#N/A</v>
      </c>
      <c r="S2571" s="22" t="e">
        <f>IF(M2571=FALSE,NA(),IF(SUM(J2574:J2593)=2,"yes","no"))</f>
        <v>#N/A</v>
      </c>
      <c r="X2571" s="2" cm="2">
        <f t="array" ref="X2571:X2572">FREQUENCY(IF('Data Transformation'!$B$425:$B$6424='Bin Analysis'!L2571,'Data Transformation'!$G$425:$G$6424),'Data Transformation'!$U$11)</f>
        <v>0</v>
      </c>
      <c r="Y2571" s="2" cm="2">
        <f t="array" ref="Y2571:Y2572">FREQUENCY(IF('Data Transformation'!$B$425:$B$6424='Bin Analysis'!L2571,'Data Transformation'!$G$425:$G$6424),'Data Transformation'!$U$12)</f>
        <v>0</v>
      </c>
    </row>
    <row r="2572" spans="1:25" x14ac:dyDescent="0.25">
      <c r="A2572" s="14" t="s">
        <v>67</v>
      </c>
      <c r="B2572" t="s">
        <v>47</v>
      </c>
      <c r="C2572" t="s">
        <v>5</v>
      </c>
      <c r="D2572" t="s">
        <v>98</v>
      </c>
      <c r="E2572" t="s">
        <v>99</v>
      </c>
      <c r="F2572" t="s">
        <v>100</v>
      </c>
      <c r="G2572" t="s">
        <v>69</v>
      </c>
      <c r="H2572" t="s">
        <v>31</v>
      </c>
      <c r="I2572" t="s">
        <v>32</v>
      </c>
      <c r="J2572" t="s">
        <v>46</v>
      </c>
      <c r="K2572" s="14" t="s">
        <v>45</v>
      </c>
      <c r="M2572" s="14"/>
      <c r="X2572" s="2">
        <v>0</v>
      </c>
      <c r="Y2572" s="2">
        <v>0</v>
      </c>
    </row>
    <row r="2573" spans="1:25" x14ac:dyDescent="0.25">
      <c r="A2573" s="32"/>
      <c r="D2573" t="e">
        <f>IF(C2573=1,'Data Transformation'!$G$3+0.5*'Data Transformation'!$W$25,IF(C2574=1,D2574-'Data Transformation'!$W$25,FALSE))</f>
        <v>#NUM!</v>
      </c>
      <c r="E2573">
        <f t="array" ref="E2573">IF(ISLOGICAL(D2573),"",FREQUENCY(IF('Data Transformation'!$B$425:$B$8425='Bin Analysis'!$B2571,'Data Transformation'!$G$425:$G$8425),D2573))</f>
        <v>2001</v>
      </c>
      <c r="F2573" t="e">
        <f>IF(ISLOGICAL(D2573),"",E2573-E2572)</f>
        <v>#VALUE!</v>
      </c>
      <c r="M2573" s="14"/>
    </row>
    <row r="2574" spans="1:25" x14ac:dyDescent="0.25">
      <c r="A2574" s="32" t="e">
        <f>IF(Weighting!$P$6&gt;0,B2574,"")</f>
        <v>#NUM!</v>
      </c>
      <c r="B2574" t="e">
        <f>Weighting!$C$6</f>
        <v>#DIV/0!</v>
      </c>
      <c r="C2574" t="e">
        <f>Weighting!$F$6</f>
        <v>#NUM!</v>
      </c>
      <c r="D2574" t="e">
        <f>IF(C2574=1,'Data Transformation'!$G$3+0.5*'Data Transformation'!$W$25,IF(C2575=1,D2575-'Data Transformation'!$W$25,FALSE))</f>
        <v>#NUM!</v>
      </c>
      <c r="E2574">
        <f t="array" ref="E2574">IF(ISLOGICAL(D2574),"",FREQUENCY(IF('Data Transformation'!$B$425:$B$8425='Bin Analysis'!$B2571,'Data Transformation'!$G$425:$G$8425),D2574))</f>
        <v>2001</v>
      </c>
      <c r="F2574">
        <f>IF(ISLOGICAL(D2574),"",E2574-E2573)</f>
        <v>0</v>
      </c>
      <c r="G2574">
        <f>Weighting!$H$6</f>
        <v>1</v>
      </c>
      <c r="H2574">
        <f t="array" ref="H2574">FREQUENCY(IF('Data Transformation'!$B$4:$B$8425=B2571,'Data Transformation'!$G$4:$G$8425),'Bin Analysis'!$B2574)</f>
        <v>2073</v>
      </c>
      <c r="I2574">
        <f>H2574-H2573</f>
        <v>2073</v>
      </c>
      <c r="J2574">
        <f>IF(I2574=0,0,1)</f>
        <v>1</v>
      </c>
      <c r="K2574" t="e">
        <f>J2574*Weighting!$W$6</f>
        <v>#NUM!</v>
      </c>
      <c r="M2574" s="14"/>
    </row>
    <row r="2575" spans="1:25" x14ac:dyDescent="0.25">
      <c r="A2575" s="32" t="str">
        <f>IF(Weighting!$P$7&gt;0,B2575,"")</f>
        <v/>
      </c>
      <c r="B2575" t="e">
        <f>Weighting!$C$7</f>
        <v>#DIV/0!</v>
      </c>
      <c r="C2575" t="e">
        <f>Weighting!$F$7</f>
        <v>#NUM!</v>
      </c>
      <c r="D2575" t="e">
        <f>IF(C2575=1,'Data Transformation'!$G$3+0.5*'Data Transformation'!$W$25,IF(C2576=1,D2576-'Data Transformation'!$W$25,FALSE))</f>
        <v>#NUM!</v>
      </c>
      <c r="E2575">
        <f t="array" ref="E2575">IF(ISLOGICAL(D2575),"",FREQUENCY(IF('Data Transformation'!$B$425:$B$8425='Bin Analysis'!$B2571,'Data Transformation'!$G$425:$G$8425),D2575))</f>
        <v>2001</v>
      </c>
      <c r="F2575">
        <f t="shared" ref="F2575:F2593" si="321">IF(ISLOGICAL(D2575),"",E2575-E2574)</f>
        <v>0</v>
      </c>
      <c r="G2575">
        <f>Weighting!$H$7</f>
        <v>0</v>
      </c>
      <c r="H2575">
        <f t="array" ref="H2575">FREQUENCY(IF('Data Transformation'!$B$4:$B$8425=B2571,'Data Transformation'!$G$4:$G$8425),'Bin Analysis'!$B2575)</f>
        <v>2073</v>
      </c>
      <c r="I2575">
        <f t="shared" ref="I2575:I2593" si="322">H2575-H2574</f>
        <v>0</v>
      </c>
      <c r="J2575">
        <f>IF(I2575=0,0,1)</f>
        <v>0</v>
      </c>
      <c r="K2575">
        <f>J2575*Weighting!$W$7</f>
        <v>0</v>
      </c>
      <c r="M2575" s="14"/>
    </row>
    <row r="2576" spans="1:25" x14ac:dyDescent="0.25">
      <c r="A2576" s="32" t="str">
        <f>IF(Weighting!$P$8&gt;0,B2576,"")</f>
        <v/>
      </c>
      <c r="B2576" t="e">
        <f>Weighting!$C$8</f>
        <v>#DIV/0!</v>
      </c>
      <c r="C2576" t="e">
        <f>Weighting!$F$8</f>
        <v>#NUM!</v>
      </c>
      <c r="D2576" t="e">
        <f>IF(C2576=1,'Data Transformation'!$G$3+0.5*'Data Transformation'!$W$25,IF(C2577=1,D2577-'Data Transformation'!$W$25,FALSE))</f>
        <v>#NUM!</v>
      </c>
      <c r="E2576">
        <f t="array" ref="E2576">IF(ISLOGICAL(D2576),"",FREQUENCY(IF('Data Transformation'!$B$425:$B$8425='Bin Analysis'!$B2571,'Data Transformation'!$G$425:$G$8425),D2576))</f>
        <v>2001</v>
      </c>
      <c r="F2576">
        <f t="shared" si="321"/>
        <v>0</v>
      </c>
      <c r="G2576">
        <f>Weighting!$H$8</f>
        <v>0</v>
      </c>
      <c r="H2576">
        <f t="array" ref="H2576">FREQUENCY(IF('Data Transformation'!$B$4:$B$8425=B2571,'Data Transformation'!$G$4:$G$8425),'Bin Analysis'!$B2576)</f>
        <v>2073</v>
      </c>
      <c r="I2576">
        <f t="shared" si="322"/>
        <v>0</v>
      </c>
      <c r="J2576">
        <f t="shared" ref="J2576:J2593" si="323">IF(I2576=0,0,1)</f>
        <v>0</v>
      </c>
      <c r="K2576">
        <f>J2576*Weighting!$W$8</f>
        <v>0</v>
      </c>
      <c r="M2576" s="14"/>
    </row>
    <row r="2577" spans="1:13" x14ac:dyDescent="0.25">
      <c r="A2577" s="32" t="str">
        <f>IF(Weighting!$P$9&gt;0,B2577,"")</f>
        <v/>
      </c>
      <c r="B2577" s="50" t="e">
        <f>Weighting!$C$9</f>
        <v>#DIV/0!</v>
      </c>
      <c r="C2577" t="e">
        <f>Weighting!$F$9</f>
        <v>#NUM!</v>
      </c>
      <c r="D2577" t="e">
        <f>IF(C2577=1,'Data Transformation'!$G$3+0.5*'Data Transformation'!$W$25,IF(C2578=1,D2578-'Data Transformation'!$W$25,FALSE))</f>
        <v>#NUM!</v>
      </c>
      <c r="E2577">
        <f t="array" ref="E2577">IF(ISLOGICAL(D2577),"",FREQUENCY(IF('Data Transformation'!$B$425:$B$8425='Bin Analysis'!$B2571,'Data Transformation'!$G$425:$G$8425),D2577))</f>
        <v>2001</v>
      </c>
      <c r="F2577">
        <f t="shared" si="321"/>
        <v>0</v>
      </c>
      <c r="G2577">
        <f>Weighting!$H$9</f>
        <v>0</v>
      </c>
      <c r="H2577">
        <f t="array" ref="H2577">FREQUENCY(IF('Data Transformation'!$B$4:$B$8425=B2571,'Data Transformation'!$G$4:$G$8425),'Bin Analysis'!$B2577)</f>
        <v>2073</v>
      </c>
      <c r="I2577">
        <f t="shared" si="322"/>
        <v>0</v>
      </c>
      <c r="J2577">
        <f t="shared" si="323"/>
        <v>0</v>
      </c>
      <c r="K2577">
        <f>J2577*Weighting!$W$9</f>
        <v>0</v>
      </c>
      <c r="M2577" s="14"/>
    </row>
    <row r="2578" spans="1:13" x14ac:dyDescent="0.25">
      <c r="A2578" s="32" t="str">
        <f>IF(Weighting!$P$10&gt;0,B2578,"")</f>
        <v/>
      </c>
      <c r="B2578" t="e">
        <f>Weighting!$C$10</f>
        <v>#DIV/0!</v>
      </c>
      <c r="C2578" t="e">
        <f>Weighting!$F$10</f>
        <v>#NUM!</v>
      </c>
      <c r="D2578" t="e">
        <f>IF(C2578=1,'Data Transformation'!$G$3+0.5*'Data Transformation'!$W$25,IF(C2579=1,D2579-'Data Transformation'!$W$25,FALSE))</f>
        <v>#NUM!</v>
      </c>
      <c r="E2578">
        <f t="array" ref="E2578">IF(ISLOGICAL(D2578),"",FREQUENCY(IF('Data Transformation'!$B$425:$B$8425='Bin Analysis'!$B2571,'Data Transformation'!$G$425:$G$8425),D2578))</f>
        <v>2001</v>
      </c>
      <c r="F2578">
        <f t="shared" si="321"/>
        <v>0</v>
      </c>
      <c r="G2578">
        <f>Weighting!$H$10</f>
        <v>0</v>
      </c>
      <c r="H2578">
        <f t="array" ref="H2578">FREQUENCY(IF('Data Transformation'!$B$4:$B$8425=B2571,'Data Transformation'!$G$4:$G$8425),'Bin Analysis'!$B2578)</f>
        <v>2073</v>
      </c>
      <c r="I2578">
        <f t="shared" si="322"/>
        <v>0</v>
      </c>
      <c r="J2578">
        <f t="shared" si="323"/>
        <v>0</v>
      </c>
      <c r="K2578">
        <f>J2578*Weighting!$W$10</f>
        <v>0</v>
      </c>
      <c r="M2578" s="14"/>
    </row>
    <row r="2579" spans="1:13" x14ac:dyDescent="0.25">
      <c r="A2579" s="32" t="str">
        <f>IF(Weighting!$P$11&gt;0,B2579,"")</f>
        <v/>
      </c>
      <c r="B2579" t="e">
        <f>Weighting!$C$11</f>
        <v>#DIV/0!</v>
      </c>
      <c r="C2579" t="e">
        <f>Weighting!$F$11</f>
        <v>#NUM!</v>
      </c>
      <c r="D2579" t="e">
        <f>IF(C2579=1,'Data Transformation'!$G$3+0.5*'Data Transformation'!$W$25,IF(C2580=1,D2580-'Data Transformation'!$W$25,FALSE))</f>
        <v>#NUM!</v>
      </c>
      <c r="E2579">
        <f t="array" ref="E2579">IF(ISLOGICAL(D2579),"",FREQUENCY(IF('Data Transformation'!$B$425:$B$8425='Bin Analysis'!$B2571,'Data Transformation'!$G$425:$G$8425),D2579))</f>
        <v>2001</v>
      </c>
      <c r="F2579">
        <f t="shared" si="321"/>
        <v>0</v>
      </c>
      <c r="G2579">
        <f>Weighting!$H$11</f>
        <v>0</v>
      </c>
      <c r="H2579">
        <f t="array" ref="H2579">FREQUENCY(IF('Data Transformation'!$B$4:$B$8425=B2571,'Data Transformation'!$G$4:$G$8425),'Bin Analysis'!$B2579)</f>
        <v>2073</v>
      </c>
      <c r="I2579">
        <f t="shared" si="322"/>
        <v>0</v>
      </c>
      <c r="J2579">
        <f t="shared" si="323"/>
        <v>0</v>
      </c>
      <c r="K2579">
        <f>J2579*Weighting!$W$11</f>
        <v>0</v>
      </c>
      <c r="M2579" s="14"/>
    </row>
    <row r="2580" spans="1:13" x14ac:dyDescent="0.25">
      <c r="A2580" s="32" t="str">
        <f>IF(Weighting!$P$12&gt;0,B2580,"")</f>
        <v/>
      </c>
      <c r="B2580" t="e">
        <f>Weighting!$C$12</f>
        <v>#DIV/0!</v>
      </c>
      <c r="C2580" t="e">
        <f>Weighting!$F$12</f>
        <v>#NUM!</v>
      </c>
      <c r="D2580" t="e">
        <f>IF(C2580=1,'Data Transformation'!$G$3+0.5*'Data Transformation'!$W$25,IF(C2581=1,D2581-'Data Transformation'!$W$25,FALSE))</f>
        <v>#NUM!</v>
      </c>
      <c r="E2580">
        <f t="array" ref="E2580">IF(ISLOGICAL(D2580),"",FREQUENCY(IF('Data Transformation'!$B$425:$B$8425='Bin Analysis'!$B2571,'Data Transformation'!$G$425:$G$8425),D2580))</f>
        <v>2001</v>
      </c>
      <c r="F2580">
        <f t="shared" si="321"/>
        <v>0</v>
      </c>
      <c r="G2580">
        <f>Weighting!$H$12</f>
        <v>0</v>
      </c>
      <c r="H2580">
        <f t="array" ref="H2580">FREQUENCY(IF('Data Transformation'!$B$4:$B$8425=B2571,'Data Transformation'!$G$4:$G$8425),'Bin Analysis'!$B2580)</f>
        <v>2073</v>
      </c>
      <c r="I2580">
        <f t="shared" si="322"/>
        <v>0</v>
      </c>
      <c r="J2580">
        <f t="shared" si="323"/>
        <v>0</v>
      </c>
      <c r="K2580">
        <f>J2580*Weighting!$W$12</f>
        <v>0</v>
      </c>
      <c r="M2580" s="14"/>
    </row>
    <row r="2581" spans="1:13" x14ac:dyDescent="0.25">
      <c r="A2581" s="32" t="str">
        <f>IF(Weighting!$P$13&gt;0,B2581,"")</f>
        <v/>
      </c>
      <c r="B2581" t="e">
        <f>Weighting!$C$13</f>
        <v>#DIV/0!</v>
      </c>
      <c r="C2581" t="e">
        <f>Weighting!$F$13</f>
        <v>#NUM!</v>
      </c>
      <c r="D2581" t="e">
        <f>IF(C2581=1,'Data Transformation'!$G$3+0.5*'Data Transformation'!$W$25,IF(C2582=1,D2582-'Data Transformation'!$W$25,FALSE))</f>
        <v>#NUM!</v>
      </c>
      <c r="E2581">
        <f t="array" ref="E2581">IF(ISLOGICAL(D2581),"",FREQUENCY(IF('Data Transformation'!$B$425:$B$8425='Bin Analysis'!$B2571,'Data Transformation'!$G$425:$G$8425),D2581))</f>
        <v>2001</v>
      </c>
      <c r="F2581">
        <f t="shared" si="321"/>
        <v>0</v>
      </c>
      <c r="G2581">
        <f>Weighting!$H$13</f>
        <v>0</v>
      </c>
      <c r="H2581">
        <f t="array" ref="H2581">FREQUENCY(IF('Data Transformation'!$B$4:$B$8425=B2571,'Data Transformation'!$G$4:$G$8425),'Bin Analysis'!$B2581)</f>
        <v>2073</v>
      </c>
      <c r="I2581">
        <f t="shared" si="322"/>
        <v>0</v>
      </c>
      <c r="J2581">
        <f t="shared" si="323"/>
        <v>0</v>
      </c>
      <c r="K2581">
        <f>J2581*Weighting!$W$13</f>
        <v>0</v>
      </c>
      <c r="M2581" s="14"/>
    </row>
    <row r="2582" spans="1:13" x14ac:dyDescent="0.25">
      <c r="A2582" s="32" t="str">
        <f>IF(Weighting!$P$14&gt;0,B2582,"")</f>
        <v/>
      </c>
      <c r="B2582" t="e">
        <f>Weighting!$C$14</f>
        <v>#DIV/0!</v>
      </c>
      <c r="C2582" t="e">
        <f>Weighting!$F$14</f>
        <v>#NUM!</v>
      </c>
      <c r="D2582" t="e">
        <f>IF(C2582=1,'Data Transformation'!$G$3+0.5*'Data Transformation'!$W$25,IF(C2583=1,D2583-'Data Transformation'!$W$25,FALSE))</f>
        <v>#NUM!</v>
      </c>
      <c r="E2582">
        <f t="array" ref="E2582">IF(ISLOGICAL(D2582),"",FREQUENCY(IF('Data Transformation'!$B$425:$B$8425='Bin Analysis'!$B2571,'Data Transformation'!$G$425:$G$8425),D2582))</f>
        <v>2001</v>
      </c>
      <c r="F2582">
        <f t="shared" si="321"/>
        <v>0</v>
      </c>
      <c r="G2582">
        <f>Weighting!$H$14</f>
        <v>0</v>
      </c>
      <c r="H2582">
        <f t="array" ref="H2582">FREQUENCY(IF('Data Transformation'!$B$4:$B$8425=B2571,'Data Transformation'!$G$4:$G$8425),'Bin Analysis'!$B2582)</f>
        <v>2073</v>
      </c>
      <c r="I2582">
        <f t="shared" si="322"/>
        <v>0</v>
      </c>
      <c r="J2582">
        <f t="shared" si="323"/>
        <v>0</v>
      </c>
      <c r="K2582">
        <f>J2582*Weighting!$W$14</f>
        <v>0</v>
      </c>
      <c r="M2582" s="14"/>
    </row>
    <row r="2583" spans="1:13" x14ac:dyDescent="0.25">
      <c r="A2583" s="32" t="str">
        <f>IF(Weighting!$P$15&gt;0,B2583,"")</f>
        <v/>
      </c>
      <c r="B2583" t="e">
        <f>Weighting!$C$15</f>
        <v>#DIV/0!</v>
      </c>
      <c r="C2583" t="e">
        <f>Weighting!$F$15</f>
        <v>#NUM!</v>
      </c>
      <c r="D2583" t="e">
        <f>IF(C2583=1,'Data Transformation'!$G$3+0.5*'Data Transformation'!$W$25,IF(C2584=1,D2584-'Data Transformation'!$W$25,FALSE))</f>
        <v>#NUM!</v>
      </c>
      <c r="E2583">
        <f t="array" ref="E2583">IF(ISLOGICAL(D2583),"",FREQUENCY(IF('Data Transformation'!$B$425:$B$8425='Bin Analysis'!$B2571,'Data Transformation'!$G$425:$G$8425),D2583))</f>
        <v>2001</v>
      </c>
      <c r="F2583">
        <f t="shared" si="321"/>
        <v>0</v>
      </c>
      <c r="G2583">
        <f>Weighting!$H$15</f>
        <v>0</v>
      </c>
      <c r="H2583">
        <f t="array" ref="H2583">FREQUENCY(IF('Data Transformation'!$B$4:$B$8425=B2571,'Data Transformation'!$G$4:$G$8425),'Bin Analysis'!$B2583)</f>
        <v>2073</v>
      </c>
      <c r="I2583">
        <f t="shared" si="322"/>
        <v>0</v>
      </c>
      <c r="J2583">
        <f t="shared" si="323"/>
        <v>0</v>
      </c>
      <c r="K2583">
        <f>J2583*Weighting!$W$15</f>
        <v>0</v>
      </c>
      <c r="M2583" s="14"/>
    </row>
    <row r="2584" spans="1:13" x14ac:dyDescent="0.25">
      <c r="A2584" s="32" t="str">
        <f>IF(Weighting!$P$16&gt;0,B2584,"")</f>
        <v/>
      </c>
      <c r="B2584" t="e">
        <f>Weighting!$C$16</f>
        <v>#DIV/0!</v>
      </c>
      <c r="C2584" t="e">
        <f>Weighting!$F$16</f>
        <v>#NUM!</v>
      </c>
      <c r="D2584" t="e">
        <f>IF(C2584=1,'Data Transformation'!$G$3+0.5*'Data Transformation'!$W$25,IF(C2585=1,D2585-'Data Transformation'!$W$25,FALSE))</f>
        <v>#NUM!</v>
      </c>
      <c r="E2584">
        <f t="array" ref="E2584">IF(ISLOGICAL(D2584),"",FREQUENCY(IF('Data Transformation'!$B$425:$B$8425='Bin Analysis'!$B2571,'Data Transformation'!$G$425:$G$8425),D2584))</f>
        <v>2001</v>
      </c>
      <c r="F2584">
        <f t="shared" si="321"/>
        <v>0</v>
      </c>
      <c r="G2584">
        <f>Weighting!$H$16</f>
        <v>0</v>
      </c>
      <c r="H2584">
        <f t="array" ref="H2584">FREQUENCY(IF('Data Transformation'!$B$4:$B$8425=B2571,'Data Transformation'!$G$4:$G$8425),'Bin Analysis'!$B2584)</f>
        <v>2073</v>
      </c>
      <c r="I2584">
        <f t="shared" si="322"/>
        <v>0</v>
      </c>
      <c r="J2584">
        <f t="shared" si="323"/>
        <v>0</v>
      </c>
      <c r="K2584">
        <f>J2584*Weighting!$W$16</f>
        <v>0</v>
      </c>
      <c r="M2584" s="14"/>
    </row>
    <row r="2585" spans="1:13" x14ac:dyDescent="0.25">
      <c r="A2585" s="32" t="str">
        <f>IF(Weighting!$P$17&gt;0,B2585,"")</f>
        <v/>
      </c>
      <c r="B2585" t="e">
        <f>Weighting!$C$17</f>
        <v>#DIV/0!</v>
      </c>
      <c r="C2585" t="e">
        <f>Weighting!$F$17</f>
        <v>#NUM!</v>
      </c>
      <c r="D2585" t="e">
        <f>IF(C2585=1,'Data Transformation'!$G$3+0.5*'Data Transformation'!$W$25,IF(C2586=1,D2586-'Data Transformation'!$W$25,FALSE))</f>
        <v>#NUM!</v>
      </c>
      <c r="E2585">
        <f t="array" ref="E2585">IF(ISLOGICAL(D2585),"",FREQUENCY(IF('Data Transformation'!$B$425:$B$8425='Bin Analysis'!$B2571,'Data Transformation'!$G$425:$G$8425),D2585))</f>
        <v>2001</v>
      </c>
      <c r="F2585">
        <f t="shared" si="321"/>
        <v>0</v>
      </c>
      <c r="G2585">
        <f>Weighting!$H$17</f>
        <v>0</v>
      </c>
      <c r="H2585">
        <f t="array" ref="H2585">FREQUENCY(IF('Data Transformation'!$B$4:$B$8425=B2571,'Data Transformation'!$G$4:$G$8425),'Bin Analysis'!$B2585)</f>
        <v>2073</v>
      </c>
      <c r="I2585">
        <f t="shared" si="322"/>
        <v>0</v>
      </c>
      <c r="J2585">
        <f t="shared" si="323"/>
        <v>0</v>
      </c>
      <c r="K2585">
        <f>J2585*Weighting!$W$17</f>
        <v>0</v>
      </c>
      <c r="M2585" s="14"/>
    </row>
    <row r="2586" spans="1:13" x14ac:dyDescent="0.25">
      <c r="A2586" s="32" t="str">
        <f>IF(Weighting!$P$18&gt;0,B2586,"")</f>
        <v/>
      </c>
      <c r="B2586" t="e">
        <f>Weighting!$C$18</f>
        <v>#DIV/0!</v>
      </c>
      <c r="C2586" t="e">
        <f>Weighting!$F$18</f>
        <v>#NUM!</v>
      </c>
      <c r="D2586" t="e">
        <f>IF(C2586=1,'Data Transformation'!$G$3+0.5*'Data Transformation'!$W$25,IF(C2587=1,D2587-'Data Transformation'!$W$25,FALSE))</f>
        <v>#NUM!</v>
      </c>
      <c r="E2586">
        <f t="array" ref="E2586">IF(ISLOGICAL(D2586),"",FREQUENCY(IF('Data Transformation'!$B$425:$B$8425='Bin Analysis'!$B2571,'Data Transformation'!$G$425:$G$8425),D2586))</f>
        <v>2001</v>
      </c>
      <c r="F2586">
        <f t="shared" si="321"/>
        <v>0</v>
      </c>
      <c r="G2586">
        <f>Weighting!$H$18</f>
        <v>0</v>
      </c>
      <c r="H2586">
        <f t="array" ref="H2586">FREQUENCY(IF('Data Transformation'!$B$4:$B$8425=B2571,'Data Transformation'!$G$4:$G$8425),'Bin Analysis'!$B2586)</f>
        <v>2073</v>
      </c>
      <c r="I2586">
        <f t="shared" si="322"/>
        <v>0</v>
      </c>
      <c r="J2586">
        <f t="shared" si="323"/>
        <v>0</v>
      </c>
      <c r="K2586">
        <f>J2586*Weighting!$W$18</f>
        <v>0</v>
      </c>
      <c r="M2586" s="14"/>
    </row>
    <row r="2587" spans="1:13" x14ac:dyDescent="0.25">
      <c r="A2587" s="32" t="str">
        <f>IF(Weighting!$P$19&gt;0,B2587,"")</f>
        <v/>
      </c>
      <c r="B2587" t="e">
        <f>Weighting!$C$19</f>
        <v>#DIV/0!</v>
      </c>
      <c r="C2587" t="e">
        <f>Weighting!$F$19</f>
        <v>#NUM!</v>
      </c>
      <c r="D2587" t="e">
        <f>IF(C2587=1,'Data Transformation'!$G$3+0.5*'Data Transformation'!$W$25,IF(C2588=1,D2588-'Data Transformation'!$W$25,FALSE))</f>
        <v>#NUM!</v>
      </c>
      <c r="E2587">
        <f t="array" ref="E2587">IF(ISLOGICAL(D2587),"",FREQUENCY(IF('Data Transformation'!$B$425:$B$8425='Bin Analysis'!$B2571,'Data Transformation'!$G$425:$G$8425),D2587))</f>
        <v>2001</v>
      </c>
      <c r="F2587">
        <f t="shared" si="321"/>
        <v>0</v>
      </c>
      <c r="G2587">
        <f>Weighting!$H$19</f>
        <v>0</v>
      </c>
      <c r="H2587">
        <f t="array" ref="H2587">FREQUENCY(IF('Data Transformation'!$B$4:$B$8425=B2571,'Data Transformation'!$G$4:$G$8425),'Bin Analysis'!$B2587)</f>
        <v>2073</v>
      </c>
      <c r="I2587">
        <f t="shared" si="322"/>
        <v>0</v>
      </c>
      <c r="J2587">
        <f t="shared" si="323"/>
        <v>0</v>
      </c>
      <c r="K2587">
        <f>J2587*Weighting!$W$19</f>
        <v>0</v>
      </c>
      <c r="M2587" s="14"/>
    </row>
    <row r="2588" spans="1:13" x14ac:dyDescent="0.25">
      <c r="A2588" s="32" t="str">
        <f>IF(Weighting!$P$20&gt;0,B2588,"")</f>
        <v/>
      </c>
      <c r="B2588" t="e">
        <f>Weighting!$C$20</f>
        <v>#DIV/0!</v>
      </c>
      <c r="C2588" t="e">
        <f>Weighting!$F$20</f>
        <v>#NUM!</v>
      </c>
      <c r="D2588" t="e">
        <f>IF(C2588=1,'Data Transformation'!$G$3+0.5*'Data Transformation'!$W$25,IF(C2589=1,D2589-'Data Transformation'!$W$25,FALSE))</f>
        <v>#NUM!</v>
      </c>
      <c r="E2588">
        <f t="array" ref="E2588">IF(ISLOGICAL(D2588),"",FREQUENCY(IF('Data Transformation'!$B$425:$B$8425='Bin Analysis'!$B2571,'Data Transformation'!$G$425:$G$8425),D2588))</f>
        <v>2001</v>
      </c>
      <c r="F2588">
        <f t="shared" si="321"/>
        <v>0</v>
      </c>
      <c r="G2588">
        <f>Weighting!$H$20</f>
        <v>0</v>
      </c>
      <c r="H2588">
        <f t="array" ref="H2588">FREQUENCY(IF('Data Transformation'!$B$4:$B$8425=B2571,'Data Transformation'!$G$4:$G$8425),'Bin Analysis'!$B2588)</f>
        <v>2073</v>
      </c>
      <c r="I2588">
        <f t="shared" si="322"/>
        <v>0</v>
      </c>
      <c r="J2588">
        <f t="shared" si="323"/>
        <v>0</v>
      </c>
      <c r="K2588">
        <f>J2588*Weighting!$W$20</f>
        <v>0</v>
      </c>
      <c r="M2588" s="14"/>
    </row>
    <row r="2589" spans="1:13" x14ac:dyDescent="0.25">
      <c r="A2589" s="32" t="str">
        <f>IF(Weighting!$P$21&gt;0,B2589,"")</f>
        <v/>
      </c>
      <c r="B2589" t="e">
        <f>Weighting!$C$21</f>
        <v>#DIV/0!</v>
      </c>
      <c r="C2589" t="e">
        <f>Weighting!$F$21</f>
        <v>#NUM!</v>
      </c>
      <c r="D2589" t="e">
        <f>IF(C2589=1,'Data Transformation'!$G$3+0.5*'Data Transformation'!$W$25,IF(C2590=1,D2590-'Data Transformation'!$W$25,FALSE))</f>
        <v>#NUM!</v>
      </c>
      <c r="E2589">
        <f t="array" ref="E2589">IF(ISLOGICAL(D2589),"",FREQUENCY(IF('Data Transformation'!$B$425:$B$8425='Bin Analysis'!$B2571,'Data Transformation'!$G$425:$G$8425),D2589))</f>
        <v>2001</v>
      </c>
      <c r="F2589">
        <f t="shared" si="321"/>
        <v>0</v>
      </c>
      <c r="G2589">
        <f>Weighting!$H$21</f>
        <v>0</v>
      </c>
      <c r="H2589">
        <f t="array" ref="H2589">FREQUENCY(IF('Data Transformation'!$B$4:$B$8425=B2571,'Data Transformation'!$G$4:$G$8425),'Bin Analysis'!$B2589)</f>
        <v>2073</v>
      </c>
      <c r="I2589">
        <f t="shared" si="322"/>
        <v>0</v>
      </c>
      <c r="J2589">
        <f t="shared" si="323"/>
        <v>0</v>
      </c>
      <c r="K2589">
        <f>J2589*Weighting!$W$21</f>
        <v>0</v>
      </c>
      <c r="M2589" s="14"/>
    </row>
    <row r="2590" spans="1:13" x14ac:dyDescent="0.25">
      <c r="A2590" s="32" t="str">
        <f>IF(Weighting!$P$22&gt;0,B2590,"")</f>
        <v/>
      </c>
      <c r="B2590" t="e">
        <f>Weighting!$C$22</f>
        <v>#DIV/0!</v>
      </c>
      <c r="C2590" t="e">
        <f>Weighting!$F$22</f>
        <v>#NUM!</v>
      </c>
      <c r="D2590" t="e">
        <f>IF(C2590=1,'Data Transformation'!$G$3+0.5*'Data Transformation'!$W$25,IF(C2591=1,D2591-'Data Transformation'!$W$25,FALSE))</f>
        <v>#NUM!</v>
      </c>
      <c r="E2590">
        <f t="array" ref="E2590">IF(ISLOGICAL(D2590),"",FREQUENCY(IF('Data Transformation'!$B$425:$B$8425='Bin Analysis'!$B2571,'Data Transformation'!$G$425:$G$8425),D2590))</f>
        <v>2001</v>
      </c>
      <c r="F2590">
        <f t="shared" si="321"/>
        <v>0</v>
      </c>
      <c r="G2590">
        <f>Weighting!$H$22</f>
        <v>0</v>
      </c>
      <c r="H2590">
        <f t="array" ref="H2590">FREQUENCY(IF('Data Transformation'!$B$4:$B$8425=B2571,'Data Transformation'!$G$4:$G$8425),'Bin Analysis'!$B2590)</f>
        <v>2073</v>
      </c>
      <c r="I2590">
        <f t="shared" si="322"/>
        <v>0</v>
      </c>
      <c r="J2590">
        <f t="shared" si="323"/>
        <v>0</v>
      </c>
      <c r="K2590">
        <f>J2590*Weighting!$W$22</f>
        <v>0</v>
      </c>
      <c r="M2590" s="14"/>
    </row>
    <row r="2591" spans="1:13" x14ac:dyDescent="0.25">
      <c r="A2591" s="32" t="str">
        <f>IF(Weighting!$P$23&gt;0,B2591,"")</f>
        <v/>
      </c>
      <c r="B2591" t="e">
        <f>Weighting!$C$23</f>
        <v>#DIV/0!</v>
      </c>
      <c r="C2591" t="e">
        <f>Weighting!$F$23</f>
        <v>#NUM!</v>
      </c>
      <c r="D2591" t="e">
        <f>IF(C2591=1,'Data Transformation'!$G$3+0.5*'Data Transformation'!$W$25,IF(C2592=1,D2592-'Data Transformation'!$W$25,FALSE))</f>
        <v>#NUM!</v>
      </c>
      <c r="E2591">
        <f t="array" ref="E2591">IF(ISLOGICAL(D2591),"",FREQUENCY(IF('Data Transformation'!$B$425:$B$8425='Bin Analysis'!$B2571,'Data Transformation'!$G$425:$G$8425),D2591))</f>
        <v>2001</v>
      </c>
      <c r="F2591">
        <f t="shared" si="321"/>
        <v>0</v>
      </c>
      <c r="G2591">
        <f>Weighting!$H$23</f>
        <v>0</v>
      </c>
      <c r="H2591">
        <f t="array" ref="H2591">FREQUENCY(IF('Data Transformation'!$B$4:$B$8425=B2571,'Data Transformation'!$G$4:$G$8425),'Bin Analysis'!$B2591)</f>
        <v>2073</v>
      </c>
      <c r="I2591">
        <f t="shared" si="322"/>
        <v>0</v>
      </c>
      <c r="J2591">
        <f t="shared" si="323"/>
        <v>0</v>
      </c>
      <c r="K2591">
        <f>J2591*Weighting!$W$23</f>
        <v>0</v>
      </c>
      <c r="M2591" s="14"/>
    </row>
    <row r="2592" spans="1:13" x14ac:dyDescent="0.25">
      <c r="A2592" s="32" t="str">
        <f>IF(Weighting!$P$24&gt;0,B2592,"")</f>
        <v/>
      </c>
      <c r="B2592" t="e">
        <f>Weighting!$C$24</f>
        <v>#DIV/0!</v>
      </c>
      <c r="C2592" t="e">
        <f>Weighting!$F$24</f>
        <v>#NUM!</v>
      </c>
      <c r="D2592" t="e">
        <f>IF(C2592=1,'Data Transformation'!$G$3+0.5*'Data Transformation'!$W$25,IF(C2593=1,D2593-'Data Transformation'!$W$25,FALSE))</f>
        <v>#NUM!</v>
      </c>
      <c r="E2592">
        <f t="array" ref="E2592">IF(ISLOGICAL(D2592),"",FREQUENCY(IF('Data Transformation'!$B$425:$B$8425='Bin Analysis'!$B2571,'Data Transformation'!$G$425:$G$8425),D2592))</f>
        <v>2001</v>
      </c>
      <c r="F2592">
        <f t="shared" si="321"/>
        <v>0</v>
      </c>
      <c r="G2592">
        <f>Weighting!$H$24</f>
        <v>0</v>
      </c>
      <c r="H2592">
        <f t="array" ref="H2592">FREQUENCY(IF('Data Transformation'!$B$4:$B$8425=B2571,'Data Transformation'!$G$4:$G$8425),'Bin Analysis'!$B2592)</f>
        <v>2073</v>
      </c>
      <c r="I2592">
        <f t="shared" si="322"/>
        <v>0</v>
      </c>
      <c r="J2592">
        <f t="shared" si="323"/>
        <v>0</v>
      </c>
      <c r="K2592">
        <f>J2592*Weighting!$W$24</f>
        <v>0</v>
      </c>
      <c r="M2592" s="14"/>
    </row>
    <row r="2593" spans="1:25" x14ac:dyDescent="0.25">
      <c r="A2593" s="32" t="str">
        <f>IF(Weighting!$P$25&gt;0,B2593,"")</f>
        <v/>
      </c>
      <c r="B2593" t="e">
        <f>Weighting!$C$25</f>
        <v>#DIV/0!</v>
      </c>
      <c r="C2593" t="e">
        <f>Weighting!$F$25</f>
        <v>#NUM!</v>
      </c>
      <c r="D2593" t="e">
        <f>IF(C2593=1,'Data Transformation'!$G$3+0.5*'Data Transformation'!$W$25,IF(C2594=1,D2594-'Data Transformation'!$W$25,FALSE))</f>
        <v>#NUM!</v>
      </c>
      <c r="E2593">
        <f t="array" ref="E2593">IF(ISLOGICAL(D2593),"",FREQUENCY(IF('Data Transformation'!$B$425:$B$8425='Bin Analysis'!$B2571,'Data Transformation'!$G$425:$G$8425),D2593))</f>
        <v>2001</v>
      </c>
      <c r="F2593">
        <f t="shared" si="321"/>
        <v>0</v>
      </c>
      <c r="G2593">
        <f>Weighting!$H$25</f>
        <v>0</v>
      </c>
      <c r="H2593">
        <f t="array" ref="H2593">FREQUENCY(IF('Data Transformation'!$B$4:$B$8425=B2571,'Data Transformation'!$G$4:$G$8425),'Bin Analysis'!$B2593)</f>
        <v>2073</v>
      </c>
      <c r="I2593">
        <f t="shared" si="322"/>
        <v>0</v>
      </c>
      <c r="J2593">
        <f t="shared" si="323"/>
        <v>0</v>
      </c>
      <c r="K2593">
        <f>J2593*Weighting!$W$25</f>
        <v>0</v>
      </c>
      <c r="M2593" s="14"/>
    </row>
    <row r="2594" spans="1:25" x14ac:dyDescent="0.25">
      <c r="O2594"/>
      <c r="P2594"/>
      <c r="Q2594"/>
      <c r="R2594"/>
    </row>
    <row r="2595" spans="1:25" ht="23.25" x14ac:dyDescent="0.35">
      <c r="A2595" s="21" t="s">
        <v>0</v>
      </c>
      <c r="B2595" s="21" t="str">
        <f>IFERROR(VLOOKUP(C2595,'Data Transformation'!$L$6:$M$426,2,FALSE),"")</f>
        <v/>
      </c>
      <c r="C2595" s="21">
        <f>C2571+1</f>
        <v>108</v>
      </c>
      <c r="D2595" s="21"/>
      <c r="E2595" s="21"/>
      <c r="F2595" s="21"/>
      <c r="G2595" s="21"/>
      <c r="H2595" s="22"/>
      <c r="I2595" s="22"/>
      <c r="J2595" s="22"/>
      <c r="K2595" s="21"/>
      <c r="L2595" s="21" t="str">
        <f>B2595</f>
        <v/>
      </c>
      <c r="M2595" s="23" t="e">
        <f>INDEX('Data Transformation'!$O$4:$O$424,MATCH($B2595,'Data Transformation'!$M$4:$M$424,0),MATCH($M$2,'Data Transformation'!$O$3,0))</f>
        <v>#N/A</v>
      </c>
      <c r="N2595" s="27" t="e">
        <f>IF('Input and Summary Results'!$J$16="minimum",'Bin Analysis'!X2596/(M2595-1),'Bin Analysis'!Y2595/('Bin Analysis'!M2595-1))</f>
        <v>#N/A</v>
      </c>
      <c r="O2595" s="27" t="e">
        <f>IF(M2595=FALSE,NA(),(VLOOKUP(1,C2598:K2617,4,FALSE))/(M2595-1))</f>
        <v>#N/A</v>
      </c>
      <c r="P2595" s="27" t="e">
        <f>IF(M2595=FALSE,NA(),SUM(J2598:J2617)/Weighting!$S$5)</f>
        <v>#N/A</v>
      </c>
      <c r="Q2595" s="27" t="e">
        <f>IF(M2595=FALSE,NA(),SUM(K2598:K2617)/Weighting!$S$6)</f>
        <v>#N/A</v>
      </c>
      <c r="R2595" s="27" t="e">
        <f>IF(M2595=FALSE,NA(),(VLOOKUP(1,G2598:K2617,3,FALSE))/(M2595-1))</f>
        <v>#N/A</v>
      </c>
      <c r="S2595" s="22" t="e">
        <f>IF(M2595=FALSE,NA(),IF(SUM(J2598:J2617)=2,"yes","no"))</f>
        <v>#N/A</v>
      </c>
      <c r="X2595" s="2" cm="2">
        <f t="array" ref="X2595:X2596">FREQUENCY(IF('Data Transformation'!$B$425:$B$6424='Bin Analysis'!L2595,'Data Transformation'!$G$425:$G$6424),'Data Transformation'!$U$11)</f>
        <v>0</v>
      </c>
      <c r="Y2595" s="2" cm="2">
        <f t="array" ref="Y2595:Y2596">FREQUENCY(IF('Data Transformation'!$B$425:$B$6424='Bin Analysis'!L2595,'Data Transformation'!$G$425:$G$6424),'Data Transformation'!$U$12)</f>
        <v>0</v>
      </c>
    </row>
    <row r="2596" spans="1:25" x14ac:dyDescent="0.25">
      <c r="A2596" s="14" t="s">
        <v>67</v>
      </c>
      <c r="B2596" t="s">
        <v>47</v>
      </c>
      <c r="C2596" t="s">
        <v>5</v>
      </c>
      <c r="D2596" t="s">
        <v>98</v>
      </c>
      <c r="E2596" t="s">
        <v>99</v>
      </c>
      <c r="F2596" t="s">
        <v>100</v>
      </c>
      <c r="G2596" t="s">
        <v>69</v>
      </c>
      <c r="H2596" t="s">
        <v>31</v>
      </c>
      <c r="I2596" t="s">
        <v>32</v>
      </c>
      <c r="J2596" t="s">
        <v>46</v>
      </c>
      <c r="K2596" s="14" t="s">
        <v>45</v>
      </c>
      <c r="M2596" s="14"/>
      <c r="X2596" s="2">
        <v>0</v>
      </c>
      <c r="Y2596" s="2">
        <v>0</v>
      </c>
    </row>
    <row r="2597" spans="1:25" x14ac:dyDescent="0.25">
      <c r="A2597" s="32"/>
      <c r="D2597" t="e">
        <f>IF(C2597=1,'Data Transformation'!$G$3+0.5*'Data Transformation'!$W$25,IF(C2598=1,D2598-'Data Transformation'!$W$25,FALSE))</f>
        <v>#NUM!</v>
      </c>
      <c r="E2597">
        <f t="array" ref="E2597">IF(ISLOGICAL(D2597),"",FREQUENCY(IF('Data Transformation'!$B$425:$B$8425='Bin Analysis'!$B2595,'Data Transformation'!$G$425:$G$8425),D2597))</f>
        <v>2001</v>
      </c>
      <c r="F2597" t="e">
        <f>IF(ISLOGICAL(D2597),"",E2597-E2596)</f>
        <v>#VALUE!</v>
      </c>
      <c r="M2597" s="14"/>
    </row>
    <row r="2598" spans="1:25" x14ac:dyDescent="0.25">
      <c r="A2598" s="32" t="e">
        <f>IF(Weighting!$P$6&gt;0,B2598,"")</f>
        <v>#NUM!</v>
      </c>
      <c r="B2598" t="e">
        <f>Weighting!$C$6</f>
        <v>#DIV/0!</v>
      </c>
      <c r="C2598" t="e">
        <f>Weighting!$F$6</f>
        <v>#NUM!</v>
      </c>
      <c r="D2598" t="e">
        <f>IF(C2598=1,'Data Transformation'!$G$3+0.5*'Data Transformation'!$W$25,IF(C2599=1,D2599-'Data Transformation'!$W$25,FALSE))</f>
        <v>#NUM!</v>
      </c>
      <c r="E2598">
        <f t="array" ref="E2598">IF(ISLOGICAL(D2598),"",FREQUENCY(IF('Data Transformation'!$B$425:$B$8425='Bin Analysis'!$B2595,'Data Transformation'!$G$425:$G$8425),D2598))</f>
        <v>2001</v>
      </c>
      <c r="F2598">
        <f>IF(ISLOGICAL(D2598),"",E2598-E2597)</f>
        <v>0</v>
      </c>
      <c r="G2598">
        <f>Weighting!$H$6</f>
        <v>1</v>
      </c>
      <c r="H2598">
        <f t="array" ref="H2598">FREQUENCY(IF('Data Transformation'!$B$4:$B$8425=B2595,'Data Transformation'!$G$4:$G$8425),'Bin Analysis'!$B2598)</f>
        <v>2073</v>
      </c>
      <c r="I2598">
        <f>H2598-H2597</f>
        <v>2073</v>
      </c>
      <c r="J2598">
        <f>IF(I2598=0,0,1)</f>
        <v>1</v>
      </c>
      <c r="K2598" t="e">
        <f>J2598*Weighting!$W$6</f>
        <v>#NUM!</v>
      </c>
      <c r="M2598" s="14"/>
    </row>
    <row r="2599" spans="1:25" x14ac:dyDescent="0.25">
      <c r="A2599" s="32" t="str">
        <f>IF(Weighting!$P$7&gt;0,B2599,"")</f>
        <v/>
      </c>
      <c r="B2599" t="e">
        <f>Weighting!$C$7</f>
        <v>#DIV/0!</v>
      </c>
      <c r="C2599" t="e">
        <f>Weighting!$F$7</f>
        <v>#NUM!</v>
      </c>
      <c r="D2599" t="e">
        <f>IF(C2599=1,'Data Transformation'!$G$3+0.5*'Data Transformation'!$W$25,IF(C2600=1,D2600-'Data Transformation'!$W$25,FALSE))</f>
        <v>#NUM!</v>
      </c>
      <c r="E2599">
        <f t="array" ref="E2599">IF(ISLOGICAL(D2599),"",FREQUENCY(IF('Data Transformation'!$B$425:$B$8425='Bin Analysis'!$B2595,'Data Transformation'!$G$425:$G$8425),D2599))</f>
        <v>2001</v>
      </c>
      <c r="F2599">
        <f t="shared" ref="F2599:F2617" si="324">IF(ISLOGICAL(D2599),"",E2599-E2598)</f>
        <v>0</v>
      </c>
      <c r="G2599">
        <f>Weighting!$H$7</f>
        <v>0</v>
      </c>
      <c r="H2599">
        <f t="array" ref="H2599">FREQUENCY(IF('Data Transformation'!$B$4:$B$8425=B2595,'Data Transformation'!$G$4:$G$8425),'Bin Analysis'!$B2599)</f>
        <v>2073</v>
      </c>
      <c r="I2599">
        <f t="shared" ref="I2599:I2617" si="325">H2599-H2598</f>
        <v>0</v>
      </c>
      <c r="J2599">
        <f>IF(I2599=0,0,1)</f>
        <v>0</v>
      </c>
      <c r="K2599">
        <f>J2599*Weighting!$W$7</f>
        <v>0</v>
      </c>
      <c r="M2599" s="14"/>
    </row>
    <row r="2600" spans="1:25" x14ac:dyDescent="0.25">
      <c r="A2600" s="32" t="str">
        <f>IF(Weighting!$P$8&gt;0,B2600,"")</f>
        <v/>
      </c>
      <c r="B2600" t="e">
        <f>Weighting!$C$8</f>
        <v>#DIV/0!</v>
      </c>
      <c r="C2600" t="e">
        <f>Weighting!$F$8</f>
        <v>#NUM!</v>
      </c>
      <c r="D2600" t="e">
        <f>IF(C2600=1,'Data Transformation'!$G$3+0.5*'Data Transformation'!$W$25,IF(C2601=1,D2601-'Data Transformation'!$W$25,FALSE))</f>
        <v>#NUM!</v>
      </c>
      <c r="E2600">
        <f t="array" ref="E2600">IF(ISLOGICAL(D2600),"",FREQUENCY(IF('Data Transformation'!$B$425:$B$8425='Bin Analysis'!$B2595,'Data Transformation'!$G$425:$G$8425),D2600))</f>
        <v>2001</v>
      </c>
      <c r="F2600">
        <f t="shared" si="324"/>
        <v>0</v>
      </c>
      <c r="G2600">
        <f>Weighting!$H$8</f>
        <v>0</v>
      </c>
      <c r="H2600">
        <f t="array" ref="H2600">FREQUENCY(IF('Data Transformation'!$B$4:$B$8425=B2595,'Data Transformation'!$G$4:$G$8425),'Bin Analysis'!$B2600)</f>
        <v>2073</v>
      </c>
      <c r="I2600">
        <f t="shared" si="325"/>
        <v>0</v>
      </c>
      <c r="J2600">
        <f t="shared" ref="J2600:J2617" si="326">IF(I2600=0,0,1)</f>
        <v>0</v>
      </c>
      <c r="K2600">
        <f>J2600*Weighting!$W$8</f>
        <v>0</v>
      </c>
      <c r="M2600" s="14"/>
    </row>
    <row r="2601" spans="1:25" x14ac:dyDescent="0.25">
      <c r="A2601" s="32" t="str">
        <f>IF(Weighting!$P$9&gt;0,B2601,"")</f>
        <v/>
      </c>
      <c r="B2601" s="50" t="e">
        <f>Weighting!$C$9</f>
        <v>#DIV/0!</v>
      </c>
      <c r="C2601" t="e">
        <f>Weighting!$F$9</f>
        <v>#NUM!</v>
      </c>
      <c r="D2601" t="e">
        <f>IF(C2601=1,'Data Transformation'!$G$3+0.5*'Data Transformation'!$W$25,IF(C2602=1,D2602-'Data Transformation'!$W$25,FALSE))</f>
        <v>#NUM!</v>
      </c>
      <c r="E2601">
        <f t="array" ref="E2601">IF(ISLOGICAL(D2601),"",FREQUENCY(IF('Data Transformation'!$B$425:$B$8425='Bin Analysis'!$B2595,'Data Transformation'!$G$425:$G$8425),D2601))</f>
        <v>2001</v>
      </c>
      <c r="F2601">
        <f t="shared" si="324"/>
        <v>0</v>
      </c>
      <c r="G2601">
        <f>Weighting!$H$9</f>
        <v>0</v>
      </c>
      <c r="H2601">
        <f t="array" ref="H2601">FREQUENCY(IF('Data Transformation'!$B$4:$B$8425=B2595,'Data Transformation'!$G$4:$G$8425),'Bin Analysis'!$B2601)</f>
        <v>2073</v>
      </c>
      <c r="I2601">
        <f t="shared" si="325"/>
        <v>0</v>
      </c>
      <c r="J2601">
        <f t="shared" si="326"/>
        <v>0</v>
      </c>
      <c r="K2601">
        <f>J2601*Weighting!$W$9</f>
        <v>0</v>
      </c>
      <c r="M2601" s="14"/>
    </row>
    <row r="2602" spans="1:25" x14ac:dyDescent="0.25">
      <c r="A2602" s="32" t="str">
        <f>IF(Weighting!$P$10&gt;0,B2602,"")</f>
        <v/>
      </c>
      <c r="B2602" t="e">
        <f>Weighting!$C$10</f>
        <v>#DIV/0!</v>
      </c>
      <c r="C2602" t="e">
        <f>Weighting!$F$10</f>
        <v>#NUM!</v>
      </c>
      <c r="D2602" t="e">
        <f>IF(C2602=1,'Data Transformation'!$G$3+0.5*'Data Transformation'!$W$25,IF(C2603=1,D2603-'Data Transformation'!$W$25,FALSE))</f>
        <v>#NUM!</v>
      </c>
      <c r="E2602">
        <f t="array" ref="E2602">IF(ISLOGICAL(D2602),"",FREQUENCY(IF('Data Transformation'!$B$425:$B$8425='Bin Analysis'!$B2595,'Data Transformation'!$G$425:$G$8425),D2602))</f>
        <v>2001</v>
      </c>
      <c r="F2602">
        <f t="shared" si="324"/>
        <v>0</v>
      </c>
      <c r="G2602">
        <f>Weighting!$H$10</f>
        <v>0</v>
      </c>
      <c r="H2602">
        <f t="array" ref="H2602">FREQUENCY(IF('Data Transformation'!$B$4:$B$8425=B2595,'Data Transformation'!$G$4:$G$8425),'Bin Analysis'!$B2602)</f>
        <v>2073</v>
      </c>
      <c r="I2602">
        <f t="shared" si="325"/>
        <v>0</v>
      </c>
      <c r="J2602">
        <f t="shared" si="326"/>
        <v>0</v>
      </c>
      <c r="K2602">
        <f>J2602*Weighting!$W$10</f>
        <v>0</v>
      </c>
      <c r="M2602" s="14"/>
    </row>
    <row r="2603" spans="1:25" x14ac:dyDescent="0.25">
      <c r="A2603" s="32" t="str">
        <f>IF(Weighting!$P$11&gt;0,B2603,"")</f>
        <v/>
      </c>
      <c r="B2603" t="e">
        <f>Weighting!$C$11</f>
        <v>#DIV/0!</v>
      </c>
      <c r="C2603" t="e">
        <f>Weighting!$F$11</f>
        <v>#NUM!</v>
      </c>
      <c r="D2603" t="e">
        <f>IF(C2603=1,'Data Transformation'!$G$3+0.5*'Data Transformation'!$W$25,IF(C2604=1,D2604-'Data Transformation'!$W$25,FALSE))</f>
        <v>#NUM!</v>
      </c>
      <c r="E2603">
        <f t="array" ref="E2603">IF(ISLOGICAL(D2603),"",FREQUENCY(IF('Data Transformation'!$B$425:$B$8425='Bin Analysis'!$B2595,'Data Transformation'!$G$425:$G$8425),D2603))</f>
        <v>2001</v>
      </c>
      <c r="F2603">
        <f t="shared" si="324"/>
        <v>0</v>
      </c>
      <c r="G2603">
        <f>Weighting!$H$11</f>
        <v>0</v>
      </c>
      <c r="H2603">
        <f t="array" ref="H2603">FREQUENCY(IF('Data Transformation'!$B$4:$B$8425=B2595,'Data Transformation'!$G$4:$G$8425),'Bin Analysis'!$B2603)</f>
        <v>2073</v>
      </c>
      <c r="I2603">
        <f t="shared" si="325"/>
        <v>0</v>
      </c>
      <c r="J2603">
        <f t="shared" si="326"/>
        <v>0</v>
      </c>
      <c r="K2603">
        <f>J2603*Weighting!$W$11</f>
        <v>0</v>
      </c>
      <c r="M2603" s="14"/>
    </row>
    <row r="2604" spans="1:25" x14ac:dyDescent="0.25">
      <c r="A2604" s="32" t="str">
        <f>IF(Weighting!$P$12&gt;0,B2604,"")</f>
        <v/>
      </c>
      <c r="B2604" t="e">
        <f>Weighting!$C$12</f>
        <v>#DIV/0!</v>
      </c>
      <c r="C2604" t="e">
        <f>Weighting!$F$12</f>
        <v>#NUM!</v>
      </c>
      <c r="D2604" t="e">
        <f>IF(C2604=1,'Data Transformation'!$G$3+0.5*'Data Transformation'!$W$25,IF(C2605=1,D2605-'Data Transformation'!$W$25,FALSE))</f>
        <v>#NUM!</v>
      </c>
      <c r="E2604">
        <f t="array" ref="E2604">IF(ISLOGICAL(D2604),"",FREQUENCY(IF('Data Transformation'!$B$425:$B$8425='Bin Analysis'!$B2595,'Data Transformation'!$G$425:$G$8425),D2604))</f>
        <v>2001</v>
      </c>
      <c r="F2604">
        <f t="shared" si="324"/>
        <v>0</v>
      </c>
      <c r="G2604">
        <f>Weighting!$H$12</f>
        <v>0</v>
      </c>
      <c r="H2604">
        <f t="array" ref="H2604">FREQUENCY(IF('Data Transformation'!$B$4:$B$8425=B2595,'Data Transformation'!$G$4:$G$8425),'Bin Analysis'!$B2604)</f>
        <v>2073</v>
      </c>
      <c r="I2604">
        <f t="shared" si="325"/>
        <v>0</v>
      </c>
      <c r="J2604">
        <f t="shared" si="326"/>
        <v>0</v>
      </c>
      <c r="K2604">
        <f>J2604*Weighting!$W$12</f>
        <v>0</v>
      </c>
      <c r="M2604" s="14"/>
    </row>
    <row r="2605" spans="1:25" x14ac:dyDescent="0.25">
      <c r="A2605" s="32" t="str">
        <f>IF(Weighting!$P$13&gt;0,B2605,"")</f>
        <v/>
      </c>
      <c r="B2605" t="e">
        <f>Weighting!$C$13</f>
        <v>#DIV/0!</v>
      </c>
      <c r="C2605" t="e">
        <f>Weighting!$F$13</f>
        <v>#NUM!</v>
      </c>
      <c r="D2605" t="e">
        <f>IF(C2605=1,'Data Transformation'!$G$3+0.5*'Data Transformation'!$W$25,IF(C2606=1,D2606-'Data Transformation'!$W$25,FALSE))</f>
        <v>#NUM!</v>
      </c>
      <c r="E2605">
        <f t="array" ref="E2605">IF(ISLOGICAL(D2605),"",FREQUENCY(IF('Data Transformation'!$B$425:$B$8425='Bin Analysis'!$B2595,'Data Transformation'!$G$425:$G$8425),D2605))</f>
        <v>2001</v>
      </c>
      <c r="F2605">
        <f t="shared" si="324"/>
        <v>0</v>
      </c>
      <c r="G2605">
        <f>Weighting!$H$13</f>
        <v>0</v>
      </c>
      <c r="H2605">
        <f t="array" ref="H2605">FREQUENCY(IF('Data Transformation'!$B$4:$B$8425=B2595,'Data Transformation'!$G$4:$G$8425),'Bin Analysis'!$B2605)</f>
        <v>2073</v>
      </c>
      <c r="I2605">
        <f t="shared" si="325"/>
        <v>0</v>
      </c>
      <c r="J2605">
        <f t="shared" si="326"/>
        <v>0</v>
      </c>
      <c r="K2605">
        <f>J2605*Weighting!$W$13</f>
        <v>0</v>
      </c>
      <c r="M2605" s="14"/>
    </row>
    <row r="2606" spans="1:25" x14ac:dyDescent="0.25">
      <c r="A2606" s="32" t="str">
        <f>IF(Weighting!$P$14&gt;0,B2606,"")</f>
        <v/>
      </c>
      <c r="B2606" t="e">
        <f>Weighting!$C$14</f>
        <v>#DIV/0!</v>
      </c>
      <c r="C2606" t="e">
        <f>Weighting!$F$14</f>
        <v>#NUM!</v>
      </c>
      <c r="D2606" t="e">
        <f>IF(C2606=1,'Data Transformation'!$G$3+0.5*'Data Transformation'!$W$25,IF(C2607=1,D2607-'Data Transformation'!$W$25,FALSE))</f>
        <v>#NUM!</v>
      </c>
      <c r="E2606">
        <f t="array" ref="E2606">IF(ISLOGICAL(D2606),"",FREQUENCY(IF('Data Transformation'!$B$425:$B$8425='Bin Analysis'!$B2595,'Data Transformation'!$G$425:$G$8425),D2606))</f>
        <v>2001</v>
      </c>
      <c r="F2606">
        <f t="shared" si="324"/>
        <v>0</v>
      </c>
      <c r="G2606">
        <f>Weighting!$H$14</f>
        <v>0</v>
      </c>
      <c r="H2606">
        <f t="array" ref="H2606">FREQUENCY(IF('Data Transformation'!$B$4:$B$8425=B2595,'Data Transformation'!$G$4:$G$8425),'Bin Analysis'!$B2606)</f>
        <v>2073</v>
      </c>
      <c r="I2606">
        <f t="shared" si="325"/>
        <v>0</v>
      </c>
      <c r="J2606">
        <f t="shared" si="326"/>
        <v>0</v>
      </c>
      <c r="K2606">
        <f>J2606*Weighting!$W$14</f>
        <v>0</v>
      </c>
      <c r="M2606" s="14"/>
    </row>
    <row r="2607" spans="1:25" x14ac:dyDescent="0.25">
      <c r="A2607" s="32" t="str">
        <f>IF(Weighting!$P$15&gt;0,B2607,"")</f>
        <v/>
      </c>
      <c r="B2607" t="e">
        <f>Weighting!$C$15</f>
        <v>#DIV/0!</v>
      </c>
      <c r="C2607" t="e">
        <f>Weighting!$F$15</f>
        <v>#NUM!</v>
      </c>
      <c r="D2607" t="e">
        <f>IF(C2607=1,'Data Transformation'!$G$3+0.5*'Data Transformation'!$W$25,IF(C2608=1,D2608-'Data Transformation'!$W$25,FALSE))</f>
        <v>#NUM!</v>
      </c>
      <c r="E2607">
        <f t="array" ref="E2607">IF(ISLOGICAL(D2607),"",FREQUENCY(IF('Data Transformation'!$B$425:$B$8425='Bin Analysis'!$B2595,'Data Transformation'!$G$425:$G$8425),D2607))</f>
        <v>2001</v>
      </c>
      <c r="F2607">
        <f t="shared" si="324"/>
        <v>0</v>
      </c>
      <c r="G2607">
        <f>Weighting!$H$15</f>
        <v>0</v>
      </c>
      <c r="H2607">
        <f t="array" ref="H2607">FREQUENCY(IF('Data Transformation'!$B$4:$B$8425=B2595,'Data Transformation'!$G$4:$G$8425),'Bin Analysis'!$B2607)</f>
        <v>2073</v>
      </c>
      <c r="I2607">
        <f t="shared" si="325"/>
        <v>0</v>
      </c>
      <c r="J2607">
        <f t="shared" si="326"/>
        <v>0</v>
      </c>
      <c r="K2607">
        <f>J2607*Weighting!$W$15</f>
        <v>0</v>
      </c>
      <c r="M2607" s="14"/>
    </row>
    <row r="2608" spans="1:25" x14ac:dyDescent="0.25">
      <c r="A2608" s="32" t="str">
        <f>IF(Weighting!$P$16&gt;0,B2608,"")</f>
        <v/>
      </c>
      <c r="B2608" t="e">
        <f>Weighting!$C$16</f>
        <v>#DIV/0!</v>
      </c>
      <c r="C2608" t="e">
        <f>Weighting!$F$16</f>
        <v>#NUM!</v>
      </c>
      <c r="D2608" t="e">
        <f>IF(C2608=1,'Data Transformation'!$G$3+0.5*'Data Transformation'!$W$25,IF(C2609=1,D2609-'Data Transformation'!$W$25,FALSE))</f>
        <v>#NUM!</v>
      </c>
      <c r="E2608">
        <f t="array" ref="E2608">IF(ISLOGICAL(D2608),"",FREQUENCY(IF('Data Transformation'!$B$425:$B$8425='Bin Analysis'!$B2595,'Data Transformation'!$G$425:$G$8425),D2608))</f>
        <v>2001</v>
      </c>
      <c r="F2608">
        <f t="shared" si="324"/>
        <v>0</v>
      </c>
      <c r="G2608">
        <f>Weighting!$H$16</f>
        <v>0</v>
      </c>
      <c r="H2608">
        <f t="array" ref="H2608">FREQUENCY(IF('Data Transformation'!$B$4:$B$8425=B2595,'Data Transformation'!$G$4:$G$8425),'Bin Analysis'!$B2608)</f>
        <v>2073</v>
      </c>
      <c r="I2608">
        <f t="shared" si="325"/>
        <v>0</v>
      </c>
      <c r="J2608">
        <f t="shared" si="326"/>
        <v>0</v>
      </c>
      <c r="K2608">
        <f>J2608*Weighting!$W$16</f>
        <v>0</v>
      </c>
      <c r="M2608" s="14"/>
    </row>
    <row r="2609" spans="1:25" x14ac:dyDescent="0.25">
      <c r="A2609" s="32" t="str">
        <f>IF(Weighting!$P$17&gt;0,B2609,"")</f>
        <v/>
      </c>
      <c r="B2609" t="e">
        <f>Weighting!$C$17</f>
        <v>#DIV/0!</v>
      </c>
      <c r="C2609" t="e">
        <f>Weighting!$F$17</f>
        <v>#NUM!</v>
      </c>
      <c r="D2609" t="e">
        <f>IF(C2609=1,'Data Transformation'!$G$3+0.5*'Data Transformation'!$W$25,IF(C2610=1,D2610-'Data Transformation'!$W$25,FALSE))</f>
        <v>#NUM!</v>
      </c>
      <c r="E2609">
        <f t="array" ref="E2609">IF(ISLOGICAL(D2609),"",FREQUENCY(IF('Data Transformation'!$B$425:$B$8425='Bin Analysis'!$B2595,'Data Transformation'!$G$425:$G$8425),D2609))</f>
        <v>2001</v>
      </c>
      <c r="F2609">
        <f t="shared" si="324"/>
        <v>0</v>
      </c>
      <c r="G2609">
        <f>Weighting!$H$17</f>
        <v>0</v>
      </c>
      <c r="H2609">
        <f t="array" ref="H2609">FREQUENCY(IF('Data Transformation'!$B$4:$B$8425=B2595,'Data Transformation'!$G$4:$G$8425),'Bin Analysis'!$B2609)</f>
        <v>2073</v>
      </c>
      <c r="I2609">
        <f t="shared" si="325"/>
        <v>0</v>
      </c>
      <c r="J2609">
        <f t="shared" si="326"/>
        <v>0</v>
      </c>
      <c r="K2609">
        <f>J2609*Weighting!$W$17</f>
        <v>0</v>
      </c>
      <c r="M2609" s="14"/>
    </row>
    <row r="2610" spans="1:25" x14ac:dyDescent="0.25">
      <c r="A2610" s="32" t="str">
        <f>IF(Weighting!$P$18&gt;0,B2610,"")</f>
        <v/>
      </c>
      <c r="B2610" t="e">
        <f>Weighting!$C$18</f>
        <v>#DIV/0!</v>
      </c>
      <c r="C2610" t="e">
        <f>Weighting!$F$18</f>
        <v>#NUM!</v>
      </c>
      <c r="D2610" t="e">
        <f>IF(C2610=1,'Data Transformation'!$G$3+0.5*'Data Transformation'!$W$25,IF(C2611=1,D2611-'Data Transformation'!$W$25,FALSE))</f>
        <v>#NUM!</v>
      </c>
      <c r="E2610">
        <f t="array" ref="E2610">IF(ISLOGICAL(D2610),"",FREQUENCY(IF('Data Transformation'!$B$425:$B$8425='Bin Analysis'!$B2595,'Data Transformation'!$G$425:$G$8425),D2610))</f>
        <v>2001</v>
      </c>
      <c r="F2610">
        <f t="shared" si="324"/>
        <v>0</v>
      </c>
      <c r="G2610">
        <f>Weighting!$H$18</f>
        <v>0</v>
      </c>
      <c r="H2610">
        <f t="array" ref="H2610">FREQUENCY(IF('Data Transformation'!$B$4:$B$8425=B2595,'Data Transformation'!$G$4:$G$8425),'Bin Analysis'!$B2610)</f>
        <v>2073</v>
      </c>
      <c r="I2610">
        <f t="shared" si="325"/>
        <v>0</v>
      </c>
      <c r="J2610">
        <f t="shared" si="326"/>
        <v>0</v>
      </c>
      <c r="K2610">
        <f>J2610*Weighting!$W$18</f>
        <v>0</v>
      </c>
      <c r="M2610" s="14"/>
    </row>
    <row r="2611" spans="1:25" x14ac:dyDescent="0.25">
      <c r="A2611" s="32" t="str">
        <f>IF(Weighting!$P$19&gt;0,B2611,"")</f>
        <v/>
      </c>
      <c r="B2611" t="e">
        <f>Weighting!$C$19</f>
        <v>#DIV/0!</v>
      </c>
      <c r="C2611" t="e">
        <f>Weighting!$F$19</f>
        <v>#NUM!</v>
      </c>
      <c r="D2611" t="e">
        <f>IF(C2611=1,'Data Transformation'!$G$3+0.5*'Data Transformation'!$W$25,IF(C2612=1,D2612-'Data Transformation'!$W$25,FALSE))</f>
        <v>#NUM!</v>
      </c>
      <c r="E2611">
        <f t="array" ref="E2611">IF(ISLOGICAL(D2611),"",FREQUENCY(IF('Data Transformation'!$B$425:$B$8425='Bin Analysis'!$B2595,'Data Transformation'!$G$425:$G$8425),D2611))</f>
        <v>2001</v>
      </c>
      <c r="F2611">
        <f t="shared" si="324"/>
        <v>0</v>
      </c>
      <c r="G2611">
        <f>Weighting!$H$19</f>
        <v>0</v>
      </c>
      <c r="H2611">
        <f t="array" ref="H2611">FREQUENCY(IF('Data Transformation'!$B$4:$B$8425=B2595,'Data Transformation'!$G$4:$G$8425),'Bin Analysis'!$B2611)</f>
        <v>2073</v>
      </c>
      <c r="I2611">
        <f t="shared" si="325"/>
        <v>0</v>
      </c>
      <c r="J2611">
        <f t="shared" si="326"/>
        <v>0</v>
      </c>
      <c r="K2611">
        <f>J2611*Weighting!$W$19</f>
        <v>0</v>
      </c>
      <c r="M2611" s="14"/>
    </row>
    <row r="2612" spans="1:25" x14ac:dyDescent="0.25">
      <c r="A2612" s="32" t="str">
        <f>IF(Weighting!$P$20&gt;0,B2612,"")</f>
        <v/>
      </c>
      <c r="B2612" t="e">
        <f>Weighting!$C$20</f>
        <v>#DIV/0!</v>
      </c>
      <c r="C2612" t="e">
        <f>Weighting!$F$20</f>
        <v>#NUM!</v>
      </c>
      <c r="D2612" t="e">
        <f>IF(C2612=1,'Data Transformation'!$G$3+0.5*'Data Transformation'!$W$25,IF(C2613=1,D2613-'Data Transformation'!$W$25,FALSE))</f>
        <v>#NUM!</v>
      </c>
      <c r="E2612">
        <f t="array" ref="E2612">IF(ISLOGICAL(D2612),"",FREQUENCY(IF('Data Transformation'!$B$425:$B$8425='Bin Analysis'!$B2595,'Data Transformation'!$G$425:$G$8425),D2612))</f>
        <v>2001</v>
      </c>
      <c r="F2612">
        <f t="shared" si="324"/>
        <v>0</v>
      </c>
      <c r="G2612">
        <f>Weighting!$H$20</f>
        <v>0</v>
      </c>
      <c r="H2612">
        <f t="array" ref="H2612">FREQUENCY(IF('Data Transformation'!$B$4:$B$8425=B2595,'Data Transformation'!$G$4:$G$8425),'Bin Analysis'!$B2612)</f>
        <v>2073</v>
      </c>
      <c r="I2612">
        <f t="shared" si="325"/>
        <v>0</v>
      </c>
      <c r="J2612">
        <f t="shared" si="326"/>
        <v>0</v>
      </c>
      <c r="K2612">
        <f>J2612*Weighting!$W$20</f>
        <v>0</v>
      </c>
      <c r="M2612" s="14"/>
    </row>
    <row r="2613" spans="1:25" x14ac:dyDescent="0.25">
      <c r="A2613" s="32" t="str">
        <f>IF(Weighting!$P$21&gt;0,B2613,"")</f>
        <v/>
      </c>
      <c r="B2613" t="e">
        <f>Weighting!$C$21</f>
        <v>#DIV/0!</v>
      </c>
      <c r="C2613" t="e">
        <f>Weighting!$F$21</f>
        <v>#NUM!</v>
      </c>
      <c r="D2613" t="e">
        <f>IF(C2613=1,'Data Transformation'!$G$3+0.5*'Data Transformation'!$W$25,IF(C2614=1,D2614-'Data Transformation'!$W$25,FALSE))</f>
        <v>#NUM!</v>
      </c>
      <c r="E2613">
        <f t="array" ref="E2613">IF(ISLOGICAL(D2613),"",FREQUENCY(IF('Data Transformation'!$B$425:$B$8425='Bin Analysis'!$B2595,'Data Transformation'!$G$425:$G$8425),D2613))</f>
        <v>2001</v>
      </c>
      <c r="F2613">
        <f t="shared" si="324"/>
        <v>0</v>
      </c>
      <c r="G2613">
        <f>Weighting!$H$21</f>
        <v>0</v>
      </c>
      <c r="H2613">
        <f t="array" ref="H2613">FREQUENCY(IF('Data Transformation'!$B$4:$B$8425=B2595,'Data Transformation'!$G$4:$G$8425),'Bin Analysis'!$B2613)</f>
        <v>2073</v>
      </c>
      <c r="I2613">
        <f t="shared" si="325"/>
        <v>0</v>
      </c>
      <c r="J2613">
        <f t="shared" si="326"/>
        <v>0</v>
      </c>
      <c r="K2613">
        <f>J2613*Weighting!$W$21</f>
        <v>0</v>
      </c>
      <c r="M2613" s="14"/>
    </row>
    <row r="2614" spans="1:25" x14ac:dyDescent="0.25">
      <c r="A2614" s="32" t="str">
        <f>IF(Weighting!$P$22&gt;0,B2614,"")</f>
        <v/>
      </c>
      <c r="B2614" t="e">
        <f>Weighting!$C$22</f>
        <v>#DIV/0!</v>
      </c>
      <c r="C2614" t="e">
        <f>Weighting!$F$22</f>
        <v>#NUM!</v>
      </c>
      <c r="D2614" t="e">
        <f>IF(C2614=1,'Data Transformation'!$G$3+0.5*'Data Transformation'!$W$25,IF(C2615=1,D2615-'Data Transformation'!$W$25,FALSE))</f>
        <v>#NUM!</v>
      </c>
      <c r="E2614">
        <f t="array" ref="E2614">IF(ISLOGICAL(D2614),"",FREQUENCY(IF('Data Transformation'!$B$425:$B$8425='Bin Analysis'!$B2595,'Data Transformation'!$G$425:$G$8425),D2614))</f>
        <v>2001</v>
      </c>
      <c r="F2614">
        <f t="shared" si="324"/>
        <v>0</v>
      </c>
      <c r="G2614">
        <f>Weighting!$H$22</f>
        <v>0</v>
      </c>
      <c r="H2614">
        <f t="array" ref="H2614">FREQUENCY(IF('Data Transformation'!$B$4:$B$8425=B2595,'Data Transformation'!$G$4:$G$8425),'Bin Analysis'!$B2614)</f>
        <v>2073</v>
      </c>
      <c r="I2614">
        <f t="shared" si="325"/>
        <v>0</v>
      </c>
      <c r="J2614">
        <f t="shared" si="326"/>
        <v>0</v>
      </c>
      <c r="K2614">
        <f>J2614*Weighting!$W$22</f>
        <v>0</v>
      </c>
      <c r="M2614" s="14"/>
    </row>
    <row r="2615" spans="1:25" x14ac:dyDescent="0.25">
      <c r="A2615" s="32" t="str">
        <f>IF(Weighting!$P$23&gt;0,B2615,"")</f>
        <v/>
      </c>
      <c r="B2615" t="e">
        <f>Weighting!$C$23</f>
        <v>#DIV/0!</v>
      </c>
      <c r="C2615" t="e">
        <f>Weighting!$F$23</f>
        <v>#NUM!</v>
      </c>
      <c r="D2615" t="e">
        <f>IF(C2615=1,'Data Transformation'!$G$3+0.5*'Data Transformation'!$W$25,IF(C2616=1,D2616-'Data Transformation'!$W$25,FALSE))</f>
        <v>#NUM!</v>
      </c>
      <c r="E2615">
        <f t="array" ref="E2615">IF(ISLOGICAL(D2615),"",FREQUENCY(IF('Data Transformation'!$B$425:$B$8425='Bin Analysis'!$B2595,'Data Transformation'!$G$425:$G$8425),D2615))</f>
        <v>2001</v>
      </c>
      <c r="F2615">
        <f t="shared" si="324"/>
        <v>0</v>
      </c>
      <c r="G2615">
        <f>Weighting!$H$23</f>
        <v>0</v>
      </c>
      <c r="H2615">
        <f t="array" ref="H2615">FREQUENCY(IF('Data Transformation'!$B$4:$B$8425=B2595,'Data Transformation'!$G$4:$G$8425),'Bin Analysis'!$B2615)</f>
        <v>2073</v>
      </c>
      <c r="I2615">
        <f t="shared" si="325"/>
        <v>0</v>
      </c>
      <c r="J2615">
        <f t="shared" si="326"/>
        <v>0</v>
      </c>
      <c r="K2615">
        <f>J2615*Weighting!$W$23</f>
        <v>0</v>
      </c>
      <c r="M2615" s="14"/>
    </row>
    <row r="2616" spans="1:25" x14ac:dyDescent="0.25">
      <c r="A2616" s="32" t="str">
        <f>IF(Weighting!$P$24&gt;0,B2616,"")</f>
        <v/>
      </c>
      <c r="B2616" t="e">
        <f>Weighting!$C$24</f>
        <v>#DIV/0!</v>
      </c>
      <c r="C2616" t="e">
        <f>Weighting!$F$24</f>
        <v>#NUM!</v>
      </c>
      <c r="D2616" t="e">
        <f>IF(C2616=1,'Data Transformation'!$G$3+0.5*'Data Transformation'!$W$25,IF(C2617=1,D2617-'Data Transformation'!$W$25,FALSE))</f>
        <v>#NUM!</v>
      </c>
      <c r="E2616">
        <f t="array" ref="E2616">IF(ISLOGICAL(D2616),"",FREQUENCY(IF('Data Transformation'!$B$425:$B$8425='Bin Analysis'!$B2595,'Data Transformation'!$G$425:$G$8425),D2616))</f>
        <v>2001</v>
      </c>
      <c r="F2616">
        <f t="shared" si="324"/>
        <v>0</v>
      </c>
      <c r="G2616">
        <f>Weighting!$H$24</f>
        <v>0</v>
      </c>
      <c r="H2616">
        <f t="array" ref="H2616">FREQUENCY(IF('Data Transformation'!$B$4:$B$8425=B2595,'Data Transformation'!$G$4:$G$8425),'Bin Analysis'!$B2616)</f>
        <v>2073</v>
      </c>
      <c r="I2616">
        <f t="shared" si="325"/>
        <v>0</v>
      </c>
      <c r="J2616">
        <f t="shared" si="326"/>
        <v>0</v>
      </c>
      <c r="K2616">
        <f>J2616*Weighting!$W$24</f>
        <v>0</v>
      </c>
      <c r="M2616" s="14"/>
    </row>
    <row r="2617" spans="1:25" x14ac:dyDescent="0.25">
      <c r="A2617" s="32" t="str">
        <f>IF(Weighting!$P$25&gt;0,B2617,"")</f>
        <v/>
      </c>
      <c r="B2617" t="e">
        <f>Weighting!$C$25</f>
        <v>#DIV/0!</v>
      </c>
      <c r="C2617" t="e">
        <f>Weighting!$F$25</f>
        <v>#NUM!</v>
      </c>
      <c r="D2617" t="e">
        <f>IF(C2617=1,'Data Transformation'!$G$3+0.5*'Data Transformation'!$W$25,IF(C2618=1,D2618-'Data Transformation'!$W$25,FALSE))</f>
        <v>#NUM!</v>
      </c>
      <c r="E2617">
        <f t="array" ref="E2617">IF(ISLOGICAL(D2617),"",FREQUENCY(IF('Data Transformation'!$B$425:$B$8425='Bin Analysis'!$B2595,'Data Transformation'!$G$425:$G$8425),D2617))</f>
        <v>2001</v>
      </c>
      <c r="F2617">
        <f t="shared" si="324"/>
        <v>0</v>
      </c>
      <c r="G2617">
        <f>Weighting!$H$25</f>
        <v>0</v>
      </c>
      <c r="H2617">
        <f t="array" ref="H2617">FREQUENCY(IF('Data Transformation'!$B$4:$B$8425=B2595,'Data Transformation'!$G$4:$G$8425),'Bin Analysis'!$B2617)</f>
        <v>2073</v>
      </c>
      <c r="I2617">
        <f t="shared" si="325"/>
        <v>0</v>
      </c>
      <c r="J2617">
        <f t="shared" si="326"/>
        <v>0</v>
      </c>
      <c r="K2617">
        <f>J2617*Weighting!$W$25</f>
        <v>0</v>
      </c>
      <c r="M2617" s="14"/>
    </row>
    <row r="2618" spans="1:25" x14ac:dyDescent="0.25">
      <c r="O2618"/>
      <c r="P2618"/>
      <c r="Q2618"/>
      <c r="R2618"/>
    </row>
    <row r="2619" spans="1:25" ht="23.25" x14ac:dyDescent="0.35">
      <c r="A2619" s="21" t="s">
        <v>0</v>
      </c>
      <c r="B2619" s="21" t="str">
        <f>IFERROR(VLOOKUP(C2619,'Data Transformation'!$L$6:$M$426,2,FALSE),"")</f>
        <v/>
      </c>
      <c r="C2619" s="21">
        <f>C2595+1</f>
        <v>109</v>
      </c>
      <c r="D2619" s="21"/>
      <c r="E2619" s="21"/>
      <c r="F2619" s="21"/>
      <c r="G2619" s="21"/>
      <c r="H2619" s="22"/>
      <c r="I2619" s="22"/>
      <c r="J2619" s="22"/>
      <c r="K2619" s="21"/>
      <c r="L2619" s="21" t="str">
        <f>B2619</f>
        <v/>
      </c>
      <c r="M2619" s="23" t="e">
        <f>INDEX('Data Transformation'!$O$4:$O$424,MATCH($B2619,'Data Transformation'!$M$4:$M$424,0),MATCH($M$2,'Data Transformation'!$O$3,0))</f>
        <v>#N/A</v>
      </c>
      <c r="N2619" s="27" t="e">
        <f>IF('Input and Summary Results'!$J$16="minimum",'Bin Analysis'!X2620/(M2619-1),'Bin Analysis'!Y2619/('Bin Analysis'!M2619-1))</f>
        <v>#N/A</v>
      </c>
      <c r="O2619" s="27" t="e">
        <f>IF(M2619=FALSE,NA(),(VLOOKUP(1,C2622:K2641,4,FALSE))/(M2619-1))</f>
        <v>#N/A</v>
      </c>
      <c r="P2619" s="27" t="e">
        <f>IF(M2619=FALSE,NA(),SUM(J2622:J2641)/Weighting!$S$5)</f>
        <v>#N/A</v>
      </c>
      <c r="Q2619" s="27" t="e">
        <f>IF(M2619=FALSE,NA(),SUM(K2622:K2641)/Weighting!$S$6)</f>
        <v>#N/A</v>
      </c>
      <c r="R2619" s="27" t="e">
        <f>IF(M2619=FALSE,NA(),(VLOOKUP(1,G2622:K2641,3,FALSE))/(M2619-1))</f>
        <v>#N/A</v>
      </c>
      <c r="S2619" s="22" t="e">
        <f>IF(M2619=FALSE,NA(),IF(SUM(J2622:J2641)=2,"yes","no"))</f>
        <v>#N/A</v>
      </c>
      <c r="X2619" s="2" cm="2">
        <f t="array" ref="X2619:X2620">FREQUENCY(IF('Data Transformation'!$B$425:$B$6424='Bin Analysis'!L2619,'Data Transformation'!$G$425:$G$6424),'Data Transformation'!$U$11)</f>
        <v>0</v>
      </c>
      <c r="Y2619" s="2" cm="2">
        <f t="array" ref="Y2619:Y2620">FREQUENCY(IF('Data Transformation'!$B$425:$B$6424='Bin Analysis'!L2619,'Data Transformation'!$G$425:$G$6424),'Data Transformation'!$U$12)</f>
        <v>0</v>
      </c>
    </row>
    <row r="2620" spans="1:25" x14ac:dyDescent="0.25">
      <c r="A2620" s="14" t="s">
        <v>67</v>
      </c>
      <c r="B2620" t="s">
        <v>47</v>
      </c>
      <c r="C2620" t="s">
        <v>5</v>
      </c>
      <c r="D2620" t="s">
        <v>98</v>
      </c>
      <c r="E2620" t="s">
        <v>99</v>
      </c>
      <c r="F2620" t="s">
        <v>100</v>
      </c>
      <c r="G2620" t="s">
        <v>69</v>
      </c>
      <c r="H2620" t="s">
        <v>31</v>
      </c>
      <c r="I2620" t="s">
        <v>32</v>
      </c>
      <c r="J2620" t="s">
        <v>46</v>
      </c>
      <c r="K2620" s="14" t="s">
        <v>45</v>
      </c>
      <c r="M2620" s="14"/>
      <c r="X2620" s="2">
        <v>0</v>
      </c>
      <c r="Y2620" s="2">
        <v>0</v>
      </c>
    </row>
    <row r="2621" spans="1:25" x14ac:dyDescent="0.25">
      <c r="A2621" s="32"/>
      <c r="D2621" t="e">
        <f>IF(C2621=1,'Data Transformation'!$G$3+0.5*'Data Transformation'!$W$25,IF(C2622=1,D2622-'Data Transformation'!$W$25,FALSE))</f>
        <v>#NUM!</v>
      </c>
      <c r="E2621">
        <f t="array" ref="E2621">IF(ISLOGICAL(D2621),"",FREQUENCY(IF('Data Transformation'!$B$425:$B$8425='Bin Analysis'!$B2619,'Data Transformation'!$G$425:$G$8425),D2621))</f>
        <v>2001</v>
      </c>
      <c r="F2621" t="e">
        <f>IF(ISLOGICAL(D2621),"",E2621-E2620)</f>
        <v>#VALUE!</v>
      </c>
      <c r="M2621" s="14"/>
    </row>
    <row r="2622" spans="1:25" x14ac:dyDescent="0.25">
      <c r="A2622" s="32" t="e">
        <f>IF(Weighting!$P$6&gt;0,B2622,"")</f>
        <v>#NUM!</v>
      </c>
      <c r="B2622" t="e">
        <f>Weighting!$C$6</f>
        <v>#DIV/0!</v>
      </c>
      <c r="C2622" t="e">
        <f>Weighting!$F$6</f>
        <v>#NUM!</v>
      </c>
      <c r="D2622" t="e">
        <f>IF(C2622=1,'Data Transformation'!$G$3+0.5*'Data Transformation'!$W$25,IF(C2623=1,D2623-'Data Transformation'!$W$25,FALSE))</f>
        <v>#NUM!</v>
      </c>
      <c r="E2622">
        <f t="array" ref="E2622">IF(ISLOGICAL(D2622),"",FREQUENCY(IF('Data Transformation'!$B$425:$B$8425='Bin Analysis'!$B2619,'Data Transformation'!$G$425:$G$8425),D2622))</f>
        <v>2001</v>
      </c>
      <c r="F2622">
        <f>IF(ISLOGICAL(D2622),"",E2622-E2621)</f>
        <v>0</v>
      </c>
      <c r="G2622">
        <f>Weighting!$H$6</f>
        <v>1</v>
      </c>
      <c r="H2622">
        <f t="array" ref="H2622">FREQUENCY(IF('Data Transformation'!$B$4:$B$8425=B2619,'Data Transformation'!$G$4:$G$8425),'Bin Analysis'!$B2622)</f>
        <v>2073</v>
      </c>
      <c r="I2622">
        <f>H2622-H2621</f>
        <v>2073</v>
      </c>
      <c r="J2622">
        <f>IF(I2622=0,0,1)</f>
        <v>1</v>
      </c>
      <c r="K2622" t="e">
        <f>J2622*Weighting!$W$6</f>
        <v>#NUM!</v>
      </c>
      <c r="M2622" s="14"/>
    </row>
    <row r="2623" spans="1:25" x14ac:dyDescent="0.25">
      <c r="A2623" s="32" t="str">
        <f>IF(Weighting!$P$7&gt;0,B2623,"")</f>
        <v/>
      </c>
      <c r="B2623" t="e">
        <f>Weighting!$C$7</f>
        <v>#DIV/0!</v>
      </c>
      <c r="C2623" t="e">
        <f>Weighting!$F$7</f>
        <v>#NUM!</v>
      </c>
      <c r="D2623" t="e">
        <f>IF(C2623=1,'Data Transformation'!$G$3+0.5*'Data Transformation'!$W$25,IF(C2624=1,D2624-'Data Transformation'!$W$25,FALSE))</f>
        <v>#NUM!</v>
      </c>
      <c r="E2623">
        <f t="array" ref="E2623">IF(ISLOGICAL(D2623),"",FREQUENCY(IF('Data Transformation'!$B$425:$B$8425='Bin Analysis'!$B2619,'Data Transformation'!$G$425:$G$8425),D2623))</f>
        <v>2001</v>
      </c>
      <c r="F2623">
        <f t="shared" ref="F2623:F2641" si="327">IF(ISLOGICAL(D2623),"",E2623-E2622)</f>
        <v>0</v>
      </c>
      <c r="G2623">
        <f>Weighting!$H$7</f>
        <v>0</v>
      </c>
      <c r="H2623">
        <f t="array" ref="H2623">FREQUENCY(IF('Data Transformation'!$B$4:$B$8425=B2619,'Data Transformation'!$G$4:$G$8425),'Bin Analysis'!$B2623)</f>
        <v>2073</v>
      </c>
      <c r="I2623">
        <f t="shared" ref="I2623:I2641" si="328">H2623-H2622</f>
        <v>0</v>
      </c>
      <c r="J2623">
        <f>IF(I2623=0,0,1)</f>
        <v>0</v>
      </c>
      <c r="K2623">
        <f>J2623*Weighting!$W$7</f>
        <v>0</v>
      </c>
      <c r="M2623" s="14"/>
    </row>
    <row r="2624" spans="1:25" x14ac:dyDescent="0.25">
      <c r="A2624" s="32" t="str">
        <f>IF(Weighting!$P$8&gt;0,B2624,"")</f>
        <v/>
      </c>
      <c r="B2624" t="e">
        <f>Weighting!$C$8</f>
        <v>#DIV/0!</v>
      </c>
      <c r="C2624" t="e">
        <f>Weighting!$F$8</f>
        <v>#NUM!</v>
      </c>
      <c r="D2624" t="e">
        <f>IF(C2624=1,'Data Transformation'!$G$3+0.5*'Data Transformation'!$W$25,IF(C2625=1,D2625-'Data Transformation'!$W$25,FALSE))</f>
        <v>#NUM!</v>
      </c>
      <c r="E2624">
        <f t="array" ref="E2624">IF(ISLOGICAL(D2624),"",FREQUENCY(IF('Data Transformation'!$B$425:$B$8425='Bin Analysis'!$B2619,'Data Transformation'!$G$425:$G$8425),D2624))</f>
        <v>2001</v>
      </c>
      <c r="F2624">
        <f t="shared" si="327"/>
        <v>0</v>
      </c>
      <c r="G2624">
        <f>Weighting!$H$8</f>
        <v>0</v>
      </c>
      <c r="H2624">
        <f t="array" ref="H2624">FREQUENCY(IF('Data Transformation'!$B$4:$B$8425=B2619,'Data Transformation'!$G$4:$G$8425),'Bin Analysis'!$B2624)</f>
        <v>2073</v>
      </c>
      <c r="I2624">
        <f t="shared" si="328"/>
        <v>0</v>
      </c>
      <c r="J2624">
        <f t="shared" ref="J2624:J2641" si="329">IF(I2624=0,0,1)</f>
        <v>0</v>
      </c>
      <c r="K2624">
        <f>J2624*Weighting!$W$8</f>
        <v>0</v>
      </c>
      <c r="M2624" s="14"/>
    </row>
    <row r="2625" spans="1:13" x14ac:dyDescent="0.25">
      <c r="A2625" s="32" t="str">
        <f>IF(Weighting!$P$9&gt;0,B2625,"")</f>
        <v/>
      </c>
      <c r="B2625" s="50" t="e">
        <f>Weighting!$C$9</f>
        <v>#DIV/0!</v>
      </c>
      <c r="C2625" t="e">
        <f>Weighting!$F$9</f>
        <v>#NUM!</v>
      </c>
      <c r="D2625" t="e">
        <f>IF(C2625=1,'Data Transformation'!$G$3+0.5*'Data Transformation'!$W$25,IF(C2626=1,D2626-'Data Transformation'!$W$25,FALSE))</f>
        <v>#NUM!</v>
      </c>
      <c r="E2625">
        <f t="array" ref="E2625">IF(ISLOGICAL(D2625),"",FREQUENCY(IF('Data Transformation'!$B$425:$B$8425='Bin Analysis'!$B2619,'Data Transformation'!$G$425:$G$8425),D2625))</f>
        <v>2001</v>
      </c>
      <c r="F2625">
        <f t="shared" si="327"/>
        <v>0</v>
      </c>
      <c r="G2625">
        <f>Weighting!$H$9</f>
        <v>0</v>
      </c>
      <c r="H2625">
        <f t="array" ref="H2625">FREQUENCY(IF('Data Transformation'!$B$4:$B$8425=B2619,'Data Transformation'!$G$4:$G$8425),'Bin Analysis'!$B2625)</f>
        <v>2073</v>
      </c>
      <c r="I2625">
        <f t="shared" si="328"/>
        <v>0</v>
      </c>
      <c r="J2625">
        <f t="shared" si="329"/>
        <v>0</v>
      </c>
      <c r="K2625">
        <f>J2625*Weighting!$W$9</f>
        <v>0</v>
      </c>
      <c r="M2625" s="14"/>
    </row>
    <row r="2626" spans="1:13" x14ac:dyDescent="0.25">
      <c r="A2626" s="32" t="str">
        <f>IF(Weighting!$P$10&gt;0,B2626,"")</f>
        <v/>
      </c>
      <c r="B2626" t="e">
        <f>Weighting!$C$10</f>
        <v>#DIV/0!</v>
      </c>
      <c r="C2626" t="e">
        <f>Weighting!$F$10</f>
        <v>#NUM!</v>
      </c>
      <c r="D2626" t="e">
        <f>IF(C2626=1,'Data Transformation'!$G$3+0.5*'Data Transformation'!$W$25,IF(C2627=1,D2627-'Data Transformation'!$W$25,FALSE))</f>
        <v>#NUM!</v>
      </c>
      <c r="E2626">
        <f t="array" ref="E2626">IF(ISLOGICAL(D2626),"",FREQUENCY(IF('Data Transformation'!$B$425:$B$8425='Bin Analysis'!$B2619,'Data Transformation'!$G$425:$G$8425),D2626))</f>
        <v>2001</v>
      </c>
      <c r="F2626">
        <f t="shared" si="327"/>
        <v>0</v>
      </c>
      <c r="G2626">
        <f>Weighting!$H$10</f>
        <v>0</v>
      </c>
      <c r="H2626">
        <f t="array" ref="H2626">FREQUENCY(IF('Data Transformation'!$B$4:$B$8425=B2619,'Data Transformation'!$G$4:$G$8425),'Bin Analysis'!$B2626)</f>
        <v>2073</v>
      </c>
      <c r="I2626">
        <f t="shared" si="328"/>
        <v>0</v>
      </c>
      <c r="J2626">
        <f t="shared" si="329"/>
        <v>0</v>
      </c>
      <c r="K2626">
        <f>J2626*Weighting!$W$10</f>
        <v>0</v>
      </c>
      <c r="M2626" s="14"/>
    </row>
    <row r="2627" spans="1:13" x14ac:dyDescent="0.25">
      <c r="A2627" s="32" t="str">
        <f>IF(Weighting!$P$11&gt;0,B2627,"")</f>
        <v/>
      </c>
      <c r="B2627" t="e">
        <f>Weighting!$C$11</f>
        <v>#DIV/0!</v>
      </c>
      <c r="C2627" t="e">
        <f>Weighting!$F$11</f>
        <v>#NUM!</v>
      </c>
      <c r="D2627" t="e">
        <f>IF(C2627=1,'Data Transformation'!$G$3+0.5*'Data Transformation'!$W$25,IF(C2628=1,D2628-'Data Transformation'!$W$25,FALSE))</f>
        <v>#NUM!</v>
      </c>
      <c r="E2627">
        <f t="array" ref="E2627">IF(ISLOGICAL(D2627),"",FREQUENCY(IF('Data Transformation'!$B$425:$B$8425='Bin Analysis'!$B2619,'Data Transformation'!$G$425:$G$8425),D2627))</f>
        <v>2001</v>
      </c>
      <c r="F2627">
        <f t="shared" si="327"/>
        <v>0</v>
      </c>
      <c r="G2627">
        <f>Weighting!$H$11</f>
        <v>0</v>
      </c>
      <c r="H2627">
        <f t="array" ref="H2627">FREQUENCY(IF('Data Transformation'!$B$4:$B$8425=B2619,'Data Transformation'!$G$4:$G$8425),'Bin Analysis'!$B2627)</f>
        <v>2073</v>
      </c>
      <c r="I2627">
        <f t="shared" si="328"/>
        <v>0</v>
      </c>
      <c r="J2627">
        <f t="shared" si="329"/>
        <v>0</v>
      </c>
      <c r="K2627">
        <f>J2627*Weighting!$W$11</f>
        <v>0</v>
      </c>
      <c r="M2627" s="14"/>
    </row>
    <row r="2628" spans="1:13" x14ac:dyDescent="0.25">
      <c r="A2628" s="32" t="str">
        <f>IF(Weighting!$P$12&gt;0,B2628,"")</f>
        <v/>
      </c>
      <c r="B2628" t="e">
        <f>Weighting!$C$12</f>
        <v>#DIV/0!</v>
      </c>
      <c r="C2628" t="e">
        <f>Weighting!$F$12</f>
        <v>#NUM!</v>
      </c>
      <c r="D2628" t="e">
        <f>IF(C2628=1,'Data Transformation'!$G$3+0.5*'Data Transformation'!$W$25,IF(C2629=1,D2629-'Data Transformation'!$W$25,FALSE))</f>
        <v>#NUM!</v>
      </c>
      <c r="E2628">
        <f t="array" ref="E2628">IF(ISLOGICAL(D2628),"",FREQUENCY(IF('Data Transformation'!$B$425:$B$8425='Bin Analysis'!$B2619,'Data Transformation'!$G$425:$G$8425),D2628))</f>
        <v>2001</v>
      </c>
      <c r="F2628">
        <f t="shared" si="327"/>
        <v>0</v>
      </c>
      <c r="G2628">
        <f>Weighting!$H$12</f>
        <v>0</v>
      </c>
      <c r="H2628">
        <f t="array" ref="H2628">FREQUENCY(IF('Data Transformation'!$B$4:$B$8425=B2619,'Data Transformation'!$G$4:$G$8425),'Bin Analysis'!$B2628)</f>
        <v>2073</v>
      </c>
      <c r="I2628">
        <f t="shared" si="328"/>
        <v>0</v>
      </c>
      <c r="J2628">
        <f t="shared" si="329"/>
        <v>0</v>
      </c>
      <c r="K2628">
        <f>J2628*Weighting!$W$12</f>
        <v>0</v>
      </c>
      <c r="M2628" s="14"/>
    </row>
    <row r="2629" spans="1:13" x14ac:dyDescent="0.25">
      <c r="A2629" s="32" t="str">
        <f>IF(Weighting!$P$13&gt;0,B2629,"")</f>
        <v/>
      </c>
      <c r="B2629" t="e">
        <f>Weighting!$C$13</f>
        <v>#DIV/0!</v>
      </c>
      <c r="C2629" t="e">
        <f>Weighting!$F$13</f>
        <v>#NUM!</v>
      </c>
      <c r="D2629" t="e">
        <f>IF(C2629=1,'Data Transformation'!$G$3+0.5*'Data Transformation'!$W$25,IF(C2630=1,D2630-'Data Transformation'!$W$25,FALSE))</f>
        <v>#NUM!</v>
      </c>
      <c r="E2629">
        <f t="array" ref="E2629">IF(ISLOGICAL(D2629),"",FREQUENCY(IF('Data Transformation'!$B$425:$B$8425='Bin Analysis'!$B2619,'Data Transformation'!$G$425:$G$8425),D2629))</f>
        <v>2001</v>
      </c>
      <c r="F2629">
        <f t="shared" si="327"/>
        <v>0</v>
      </c>
      <c r="G2629">
        <f>Weighting!$H$13</f>
        <v>0</v>
      </c>
      <c r="H2629">
        <f t="array" ref="H2629">FREQUENCY(IF('Data Transformation'!$B$4:$B$8425=B2619,'Data Transformation'!$G$4:$G$8425),'Bin Analysis'!$B2629)</f>
        <v>2073</v>
      </c>
      <c r="I2629">
        <f t="shared" si="328"/>
        <v>0</v>
      </c>
      <c r="J2629">
        <f t="shared" si="329"/>
        <v>0</v>
      </c>
      <c r="K2629">
        <f>J2629*Weighting!$W$13</f>
        <v>0</v>
      </c>
      <c r="M2629" s="14"/>
    </row>
    <row r="2630" spans="1:13" x14ac:dyDescent="0.25">
      <c r="A2630" s="32" t="str">
        <f>IF(Weighting!$P$14&gt;0,B2630,"")</f>
        <v/>
      </c>
      <c r="B2630" t="e">
        <f>Weighting!$C$14</f>
        <v>#DIV/0!</v>
      </c>
      <c r="C2630" t="e">
        <f>Weighting!$F$14</f>
        <v>#NUM!</v>
      </c>
      <c r="D2630" t="e">
        <f>IF(C2630=1,'Data Transformation'!$G$3+0.5*'Data Transformation'!$W$25,IF(C2631=1,D2631-'Data Transformation'!$W$25,FALSE))</f>
        <v>#NUM!</v>
      </c>
      <c r="E2630">
        <f t="array" ref="E2630">IF(ISLOGICAL(D2630),"",FREQUENCY(IF('Data Transformation'!$B$425:$B$8425='Bin Analysis'!$B2619,'Data Transformation'!$G$425:$G$8425),D2630))</f>
        <v>2001</v>
      </c>
      <c r="F2630">
        <f t="shared" si="327"/>
        <v>0</v>
      </c>
      <c r="G2630">
        <f>Weighting!$H$14</f>
        <v>0</v>
      </c>
      <c r="H2630">
        <f t="array" ref="H2630">FREQUENCY(IF('Data Transformation'!$B$4:$B$8425=B2619,'Data Transformation'!$G$4:$G$8425),'Bin Analysis'!$B2630)</f>
        <v>2073</v>
      </c>
      <c r="I2630">
        <f t="shared" si="328"/>
        <v>0</v>
      </c>
      <c r="J2630">
        <f t="shared" si="329"/>
        <v>0</v>
      </c>
      <c r="K2630">
        <f>J2630*Weighting!$W$14</f>
        <v>0</v>
      </c>
      <c r="M2630" s="14"/>
    </row>
    <row r="2631" spans="1:13" x14ac:dyDescent="0.25">
      <c r="A2631" s="32" t="str">
        <f>IF(Weighting!$P$15&gt;0,B2631,"")</f>
        <v/>
      </c>
      <c r="B2631" t="e">
        <f>Weighting!$C$15</f>
        <v>#DIV/0!</v>
      </c>
      <c r="C2631" t="e">
        <f>Weighting!$F$15</f>
        <v>#NUM!</v>
      </c>
      <c r="D2631" t="e">
        <f>IF(C2631=1,'Data Transformation'!$G$3+0.5*'Data Transformation'!$W$25,IF(C2632=1,D2632-'Data Transformation'!$W$25,FALSE))</f>
        <v>#NUM!</v>
      </c>
      <c r="E2631">
        <f t="array" ref="E2631">IF(ISLOGICAL(D2631),"",FREQUENCY(IF('Data Transformation'!$B$425:$B$8425='Bin Analysis'!$B2619,'Data Transformation'!$G$425:$G$8425),D2631))</f>
        <v>2001</v>
      </c>
      <c r="F2631">
        <f t="shared" si="327"/>
        <v>0</v>
      </c>
      <c r="G2631">
        <f>Weighting!$H$15</f>
        <v>0</v>
      </c>
      <c r="H2631">
        <f t="array" ref="H2631">FREQUENCY(IF('Data Transformation'!$B$4:$B$8425=B2619,'Data Transformation'!$G$4:$G$8425),'Bin Analysis'!$B2631)</f>
        <v>2073</v>
      </c>
      <c r="I2631">
        <f t="shared" si="328"/>
        <v>0</v>
      </c>
      <c r="J2631">
        <f t="shared" si="329"/>
        <v>0</v>
      </c>
      <c r="K2631">
        <f>J2631*Weighting!$W$15</f>
        <v>0</v>
      </c>
      <c r="M2631" s="14"/>
    </row>
    <row r="2632" spans="1:13" x14ac:dyDescent="0.25">
      <c r="A2632" s="32" t="str">
        <f>IF(Weighting!$P$16&gt;0,B2632,"")</f>
        <v/>
      </c>
      <c r="B2632" t="e">
        <f>Weighting!$C$16</f>
        <v>#DIV/0!</v>
      </c>
      <c r="C2632" t="e">
        <f>Weighting!$F$16</f>
        <v>#NUM!</v>
      </c>
      <c r="D2632" t="e">
        <f>IF(C2632=1,'Data Transformation'!$G$3+0.5*'Data Transformation'!$W$25,IF(C2633=1,D2633-'Data Transformation'!$W$25,FALSE))</f>
        <v>#NUM!</v>
      </c>
      <c r="E2632">
        <f t="array" ref="E2632">IF(ISLOGICAL(D2632),"",FREQUENCY(IF('Data Transformation'!$B$425:$B$8425='Bin Analysis'!$B2619,'Data Transformation'!$G$425:$G$8425),D2632))</f>
        <v>2001</v>
      </c>
      <c r="F2632">
        <f t="shared" si="327"/>
        <v>0</v>
      </c>
      <c r="G2632">
        <f>Weighting!$H$16</f>
        <v>0</v>
      </c>
      <c r="H2632">
        <f t="array" ref="H2632">FREQUENCY(IF('Data Transformation'!$B$4:$B$8425=B2619,'Data Transformation'!$G$4:$G$8425),'Bin Analysis'!$B2632)</f>
        <v>2073</v>
      </c>
      <c r="I2632">
        <f t="shared" si="328"/>
        <v>0</v>
      </c>
      <c r="J2632">
        <f t="shared" si="329"/>
        <v>0</v>
      </c>
      <c r="K2632">
        <f>J2632*Weighting!$W$16</f>
        <v>0</v>
      </c>
      <c r="M2632" s="14"/>
    </row>
    <row r="2633" spans="1:13" x14ac:dyDescent="0.25">
      <c r="A2633" s="32" t="str">
        <f>IF(Weighting!$P$17&gt;0,B2633,"")</f>
        <v/>
      </c>
      <c r="B2633" t="e">
        <f>Weighting!$C$17</f>
        <v>#DIV/0!</v>
      </c>
      <c r="C2633" t="e">
        <f>Weighting!$F$17</f>
        <v>#NUM!</v>
      </c>
      <c r="D2633" t="e">
        <f>IF(C2633=1,'Data Transformation'!$G$3+0.5*'Data Transformation'!$W$25,IF(C2634=1,D2634-'Data Transformation'!$W$25,FALSE))</f>
        <v>#NUM!</v>
      </c>
      <c r="E2633">
        <f t="array" ref="E2633">IF(ISLOGICAL(D2633),"",FREQUENCY(IF('Data Transformation'!$B$425:$B$8425='Bin Analysis'!$B2619,'Data Transformation'!$G$425:$G$8425),D2633))</f>
        <v>2001</v>
      </c>
      <c r="F2633">
        <f t="shared" si="327"/>
        <v>0</v>
      </c>
      <c r="G2633">
        <f>Weighting!$H$17</f>
        <v>0</v>
      </c>
      <c r="H2633">
        <f t="array" ref="H2633">FREQUENCY(IF('Data Transformation'!$B$4:$B$8425=B2619,'Data Transformation'!$G$4:$G$8425),'Bin Analysis'!$B2633)</f>
        <v>2073</v>
      </c>
      <c r="I2633">
        <f t="shared" si="328"/>
        <v>0</v>
      </c>
      <c r="J2633">
        <f t="shared" si="329"/>
        <v>0</v>
      </c>
      <c r="K2633">
        <f>J2633*Weighting!$W$17</f>
        <v>0</v>
      </c>
      <c r="M2633" s="14"/>
    </row>
    <row r="2634" spans="1:13" x14ac:dyDescent="0.25">
      <c r="A2634" s="32" t="str">
        <f>IF(Weighting!$P$18&gt;0,B2634,"")</f>
        <v/>
      </c>
      <c r="B2634" t="e">
        <f>Weighting!$C$18</f>
        <v>#DIV/0!</v>
      </c>
      <c r="C2634" t="e">
        <f>Weighting!$F$18</f>
        <v>#NUM!</v>
      </c>
      <c r="D2634" t="e">
        <f>IF(C2634=1,'Data Transformation'!$G$3+0.5*'Data Transformation'!$W$25,IF(C2635=1,D2635-'Data Transformation'!$W$25,FALSE))</f>
        <v>#NUM!</v>
      </c>
      <c r="E2634">
        <f t="array" ref="E2634">IF(ISLOGICAL(D2634),"",FREQUENCY(IF('Data Transformation'!$B$425:$B$8425='Bin Analysis'!$B2619,'Data Transformation'!$G$425:$G$8425),D2634))</f>
        <v>2001</v>
      </c>
      <c r="F2634">
        <f t="shared" si="327"/>
        <v>0</v>
      </c>
      <c r="G2634">
        <f>Weighting!$H$18</f>
        <v>0</v>
      </c>
      <c r="H2634">
        <f t="array" ref="H2634">FREQUENCY(IF('Data Transformation'!$B$4:$B$8425=B2619,'Data Transformation'!$G$4:$G$8425),'Bin Analysis'!$B2634)</f>
        <v>2073</v>
      </c>
      <c r="I2634">
        <f t="shared" si="328"/>
        <v>0</v>
      </c>
      <c r="J2634">
        <f t="shared" si="329"/>
        <v>0</v>
      </c>
      <c r="K2634">
        <f>J2634*Weighting!$W$18</f>
        <v>0</v>
      </c>
      <c r="M2634" s="14"/>
    </row>
    <row r="2635" spans="1:13" x14ac:dyDescent="0.25">
      <c r="A2635" s="32" t="str">
        <f>IF(Weighting!$P$19&gt;0,B2635,"")</f>
        <v/>
      </c>
      <c r="B2635" t="e">
        <f>Weighting!$C$19</f>
        <v>#DIV/0!</v>
      </c>
      <c r="C2635" t="e">
        <f>Weighting!$F$19</f>
        <v>#NUM!</v>
      </c>
      <c r="D2635" t="e">
        <f>IF(C2635=1,'Data Transformation'!$G$3+0.5*'Data Transformation'!$W$25,IF(C2636=1,D2636-'Data Transformation'!$W$25,FALSE))</f>
        <v>#NUM!</v>
      </c>
      <c r="E2635">
        <f t="array" ref="E2635">IF(ISLOGICAL(D2635),"",FREQUENCY(IF('Data Transformation'!$B$425:$B$8425='Bin Analysis'!$B2619,'Data Transformation'!$G$425:$G$8425),D2635))</f>
        <v>2001</v>
      </c>
      <c r="F2635">
        <f t="shared" si="327"/>
        <v>0</v>
      </c>
      <c r="G2635">
        <f>Weighting!$H$19</f>
        <v>0</v>
      </c>
      <c r="H2635">
        <f t="array" ref="H2635">FREQUENCY(IF('Data Transformation'!$B$4:$B$8425=B2619,'Data Transformation'!$G$4:$G$8425),'Bin Analysis'!$B2635)</f>
        <v>2073</v>
      </c>
      <c r="I2635">
        <f t="shared" si="328"/>
        <v>0</v>
      </c>
      <c r="J2635">
        <f t="shared" si="329"/>
        <v>0</v>
      </c>
      <c r="K2635">
        <f>J2635*Weighting!$W$19</f>
        <v>0</v>
      </c>
      <c r="M2635" s="14"/>
    </row>
    <row r="2636" spans="1:13" x14ac:dyDescent="0.25">
      <c r="A2636" s="32" t="str">
        <f>IF(Weighting!$P$20&gt;0,B2636,"")</f>
        <v/>
      </c>
      <c r="B2636" t="e">
        <f>Weighting!$C$20</f>
        <v>#DIV/0!</v>
      </c>
      <c r="C2636" t="e">
        <f>Weighting!$F$20</f>
        <v>#NUM!</v>
      </c>
      <c r="D2636" t="e">
        <f>IF(C2636=1,'Data Transformation'!$G$3+0.5*'Data Transformation'!$W$25,IF(C2637=1,D2637-'Data Transformation'!$W$25,FALSE))</f>
        <v>#NUM!</v>
      </c>
      <c r="E2636">
        <f t="array" ref="E2636">IF(ISLOGICAL(D2636),"",FREQUENCY(IF('Data Transformation'!$B$425:$B$8425='Bin Analysis'!$B2619,'Data Transformation'!$G$425:$G$8425),D2636))</f>
        <v>2001</v>
      </c>
      <c r="F2636">
        <f t="shared" si="327"/>
        <v>0</v>
      </c>
      <c r="G2636">
        <f>Weighting!$H$20</f>
        <v>0</v>
      </c>
      <c r="H2636">
        <f t="array" ref="H2636">FREQUENCY(IF('Data Transformation'!$B$4:$B$8425=B2619,'Data Transformation'!$G$4:$G$8425),'Bin Analysis'!$B2636)</f>
        <v>2073</v>
      </c>
      <c r="I2636">
        <f t="shared" si="328"/>
        <v>0</v>
      </c>
      <c r="J2636">
        <f t="shared" si="329"/>
        <v>0</v>
      </c>
      <c r="K2636">
        <f>J2636*Weighting!$W$20</f>
        <v>0</v>
      </c>
      <c r="M2636" s="14"/>
    </row>
    <row r="2637" spans="1:13" x14ac:dyDescent="0.25">
      <c r="A2637" s="32" t="str">
        <f>IF(Weighting!$P$21&gt;0,B2637,"")</f>
        <v/>
      </c>
      <c r="B2637" t="e">
        <f>Weighting!$C$21</f>
        <v>#DIV/0!</v>
      </c>
      <c r="C2637" t="e">
        <f>Weighting!$F$21</f>
        <v>#NUM!</v>
      </c>
      <c r="D2637" t="e">
        <f>IF(C2637=1,'Data Transformation'!$G$3+0.5*'Data Transformation'!$W$25,IF(C2638=1,D2638-'Data Transformation'!$W$25,FALSE))</f>
        <v>#NUM!</v>
      </c>
      <c r="E2637">
        <f t="array" ref="E2637">IF(ISLOGICAL(D2637),"",FREQUENCY(IF('Data Transformation'!$B$425:$B$8425='Bin Analysis'!$B2619,'Data Transformation'!$G$425:$G$8425),D2637))</f>
        <v>2001</v>
      </c>
      <c r="F2637">
        <f t="shared" si="327"/>
        <v>0</v>
      </c>
      <c r="G2637">
        <f>Weighting!$H$21</f>
        <v>0</v>
      </c>
      <c r="H2637">
        <f t="array" ref="H2637">FREQUENCY(IF('Data Transformation'!$B$4:$B$8425=B2619,'Data Transformation'!$G$4:$G$8425),'Bin Analysis'!$B2637)</f>
        <v>2073</v>
      </c>
      <c r="I2637">
        <f t="shared" si="328"/>
        <v>0</v>
      </c>
      <c r="J2637">
        <f t="shared" si="329"/>
        <v>0</v>
      </c>
      <c r="K2637">
        <f>J2637*Weighting!$W$21</f>
        <v>0</v>
      </c>
      <c r="M2637" s="14"/>
    </row>
    <row r="2638" spans="1:13" x14ac:dyDescent="0.25">
      <c r="A2638" s="32" t="str">
        <f>IF(Weighting!$P$22&gt;0,B2638,"")</f>
        <v/>
      </c>
      <c r="B2638" t="e">
        <f>Weighting!$C$22</f>
        <v>#DIV/0!</v>
      </c>
      <c r="C2638" t="e">
        <f>Weighting!$F$22</f>
        <v>#NUM!</v>
      </c>
      <c r="D2638" t="e">
        <f>IF(C2638=1,'Data Transformation'!$G$3+0.5*'Data Transformation'!$W$25,IF(C2639=1,D2639-'Data Transformation'!$W$25,FALSE))</f>
        <v>#NUM!</v>
      </c>
      <c r="E2638">
        <f t="array" ref="E2638">IF(ISLOGICAL(D2638),"",FREQUENCY(IF('Data Transformation'!$B$425:$B$8425='Bin Analysis'!$B2619,'Data Transformation'!$G$425:$G$8425),D2638))</f>
        <v>2001</v>
      </c>
      <c r="F2638">
        <f t="shared" si="327"/>
        <v>0</v>
      </c>
      <c r="G2638">
        <f>Weighting!$H$22</f>
        <v>0</v>
      </c>
      <c r="H2638">
        <f t="array" ref="H2638">FREQUENCY(IF('Data Transformation'!$B$4:$B$8425=B2619,'Data Transformation'!$G$4:$G$8425),'Bin Analysis'!$B2638)</f>
        <v>2073</v>
      </c>
      <c r="I2638">
        <f t="shared" si="328"/>
        <v>0</v>
      </c>
      <c r="J2638">
        <f t="shared" si="329"/>
        <v>0</v>
      </c>
      <c r="K2638">
        <f>J2638*Weighting!$W$22</f>
        <v>0</v>
      </c>
      <c r="M2638" s="14"/>
    </row>
    <row r="2639" spans="1:13" x14ac:dyDescent="0.25">
      <c r="A2639" s="32" t="str">
        <f>IF(Weighting!$P$23&gt;0,B2639,"")</f>
        <v/>
      </c>
      <c r="B2639" t="e">
        <f>Weighting!$C$23</f>
        <v>#DIV/0!</v>
      </c>
      <c r="C2639" t="e">
        <f>Weighting!$F$23</f>
        <v>#NUM!</v>
      </c>
      <c r="D2639" t="e">
        <f>IF(C2639=1,'Data Transformation'!$G$3+0.5*'Data Transformation'!$W$25,IF(C2640=1,D2640-'Data Transformation'!$W$25,FALSE))</f>
        <v>#NUM!</v>
      </c>
      <c r="E2639">
        <f t="array" ref="E2639">IF(ISLOGICAL(D2639),"",FREQUENCY(IF('Data Transformation'!$B$425:$B$8425='Bin Analysis'!$B2619,'Data Transformation'!$G$425:$G$8425),D2639))</f>
        <v>2001</v>
      </c>
      <c r="F2639">
        <f t="shared" si="327"/>
        <v>0</v>
      </c>
      <c r="G2639">
        <f>Weighting!$H$23</f>
        <v>0</v>
      </c>
      <c r="H2639">
        <f t="array" ref="H2639">FREQUENCY(IF('Data Transformation'!$B$4:$B$8425=B2619,'Data Transformation'!$G$4:$G$8425),'Bin Analysis'!$B2639)</f>
        <v>2073</v>
      </c>
      <c r="I2639">
        <f t="shared" si="328"/>
        <v>0</v>
      </c>
      <c r="J2639">
        <f t="shared" si="329"/>
        <v>0</v>
      </c>
      <c r="K2639">
        <f>J2639*Weighting!$W$23</f>
        <v>0</v>
      </c>
      <c r="M2639" s="14"/>
    </row>
    <row r="2640" spans="1:13" x14ac:dyDescent="0.25">
      <c r="A2640" s="32" t="str">
        <f>IF(Weighting!$P$24&gt;0,B2640,"")</f>
        <v/>
      </c>
      <c r="B2640" t="e">
        <f>Weighting!$C$24</f>
        <v>#DIV/0!</v>
      </c>
      <c r="C2640" t="e">
        <f>Weighting!$F$24</f>
        <v>#NUM!</v>
      </c>
      <c r="D2640" t="e">
        <f>IF(C2640=1,'Data Transformation'!$G$3+0.5*'Data Transformation'!$W$25,IF(C2641=1,D2641-'Data Transformation'!$W$25,FALSE))</f>
        <v>#NUM!</v>
      </c>
      <c r="E2640">
        <f t="array" ref="E2640">IF(ISLOGICAL(D2640),"",FREQUENCY(IF('Data Transformation'!$B$425:$B$8425='Bin Analysis'!$B2619,'Data Transformation'!$G$425:$G$8425),D2640))</f>
        <v>2001</v>
      </c>
      <c r="F2640">
        <f t="shared" si="327"/>
        <v>0</v>
      </c>
      <c r="G2640">
        <f>Weighting!$H$24</f>
        <v>0</v>
      </c>
      <c r="H2640">
        <f t="array" ref="H2640">FREQUENCY(IF('Data Transformation'!$B$4:$B$8425=B2619,'Data Transformation'!$G$4:$G$8425),'Bin Analysis'!$B2640)</f>
        <v>2073</v>
      </c>
      <c r="I2640">
        <f t="shared" si="328"/>
        <v>0</v>
      </c>
      <c r="J2640">
        <f t="shared" si="329"/>
        <v>0</v>
      </c>
      <c r="K2640">
        <f>J2640*Weighting!$W$24</f>
        <v>0</v>
      </c>
      <c r="M2640" s="14"/>
    </row>
    <row r="2641" spans="1:25" x14ac:dyDescent="0.25">
      <c r="A2641" s="32" t="str">
        <f>IF(Weighting!$P$25&gt;0,B2641,"")</f>
        <v/>
      </c>
      <c r="B2641" t="e">
        <f>Weighting!$C$25</f>
        <v>#DIV/0!</v>
      </c>
      <c r="C2641" t="e">
        <f>Weighting!$F$25</f>
        <v>#NUM!</v>
      </c>
      <c r="D2641" t="e">
        <f>IF(C2641=1,'Data Transformation'!$G$3+0.5*'Data Transformation'!$W$25,IF(C2642=1,D2642-'Data Transformation'!$W$25,FALSE))</f>
        <v>#NUM!</v>
      </c>
      <c r="E2641">
        <f t="array" ref="E2641">IF(ISLOGICAL(D2641),"",FREQUENCY(IF('Data Transformation'!$B$425:$B$8425='Bin Analysis'!$B2619,'Data Transformation'!$G$425:$G$8425),D2641))</f>
        <v>2001</v>
      </c>
      <c r="F2641">
        <f t="shared" si="327"/>
        <v>0</v>
      </c>
      <c r="G2641">
        <f>Weighting!$H$25</f>
        <v>0</v>
      </c>
      <c r="H2641">
        <f t="array" ref="H2641">FREQUENCY(IF('Data Transformation'!$B$4:$B$8425=B2619,'Data Transformation'!$G$4:$G$8425),'Bin Analysis'!$B2641)</f>
        <v>2073</v>
      </c>
      <c r="I2641">
        <f t="shared" si="328"/>
        <v>0</v>
      </c>
      <c r="J2641">
        <f t="shared" si="329"/>
        <v>0</v>
      </c>
      <c r="K2641">
        <f>J2641*Weighting!$W$25</f>
        <v>0</v>
      </c>
      <c r="M2641" s="14"/>
    </row>
    <row r="2642" spans="1:25" x14ac:dyDescent="0.25">
      <c r="N2642" s="57"/>
      <c r="O2642"/>
      <c r="P2642"/>
      <c r="Q2642"/>
      <c r="R2642"/>
    </row>
    <row r="2643" spans="1:25" ht="23.25" x14ac:dyDescent="0.35">
      <c r="A2643" s="21" t="s">
        <v>0</v>
      </c>
      <c r="B2643" s="21" t="str">
        <f>IFERROR(VLOOKUP(C2643,'Data Transformation'!$L$6:$M$426,2,FALSE),"")</f>
        <v/>
      </c>
      <c r="C2643" s="21">
        <f>C2619+1</f>
        <v>110</v>
      </c>
      <c r="D2643" s="21"/>
      <c r="E2643" s="21"/>
      <c r="F2643" s="21"/>
      <c r="G2643" s="21"/>
      <c r="H2643" s="22"/>
      <c r="I2643" s="22"/>
      <c r="J2643" s="22"/>
      <c r="K2643" s="21"/>
      <c r="L2643" s="21" t="str">
        <f>B2643</f>
        <v/>
      </c>
      <c r="M2643" s="23" t="e">
        <f>INDEX('Data Transformation'!$O$4:$O$424,MATCH($B2643,'Data Transformation'!$M$4:$M$424,0),MATCH($M$2,'Data Transformation'!$O$3,0))</f>
        <v>#N/A</v>
      </c>
      <c r="N2643" s="27" t="e">
        <f>IF('Input and Summary Results'!$J$16="minimum",'Bin Analysis'!X2644/(M2643-1),'Bin Analysis'!Y2643/('Bin Analysis'!M2643-1))</f>
        <v>#N/A</v>
      </c>
      <c r="O2643" s="27" t="e">
        <f>IF(M2643=FALSE,NA(),(VLOOKUP(1,C2646:K2665,4,FALSE))/(M2643-1))</f>
        <v>#N/A</v>
      </c>
      <c r="P2643" s="27" t="e">
        <f>IF(M2643=FALSE,NA(),SUM(J2646:J2665)/Weighting!$S$5)</f>
        <v>#N/A</v>
      </c>
      <c r="Q2643" s="27" t="e">
        <f>IF(M2643=FALSE,NA(),SUM(K2646:K2665)/Weighting!$S$6)</f>
        <v>#N/A</v>
      </c>
      <c r="R2643" s="27" t="e">
        <f>IF(M2643=FALSE,NA(),(VLOOKUP(1,G2646:K2665,3,FALSE))/(M2643-1))</f>
        <v>#N/A</v>
      </c>
      <c r="S2643" s="22" t="e">
        <f>IF(M2643=FALSE,NA(),IF(SUM(J2646:J2665)=2,"yes","no"))</f>
        <v>#N/A</v>
      </c>
      <c r="X2643" s="2" cm="2">
        <f t="array" ref="X2643:X2644">FREQUENCY(IF('Data Transformation'!$B$425:$B$6424='Bin Analysis'!L2643,'Data Transformation'!$G$425:$G$6424),'Data Transformation'!$U$11)</f>
        <v>0</v>
      </c>
      <c r="Y2643" s="2" cm="2">
        <f t="array" ref="Y2643:Y2644">FREQUENCY(IF('Data Transformation'!$B$425:$B$6424='Bin Analysis'!L2643,'Data Transformation'!$G$425:$G$6424),'Data Transformation'!$U$12)</f>
        <v>0</v>
      </c>
    </row>
    <row r="2644" spans="1:25" x14ac:dyDescent="0.25">
      <c r="A2644" s="14" t="s">
        <v>67</v>
      </c>
      <c r="B2644" t="s">
        <v>47</v>
      </c>
      <c r="C2644" t="s">
        <v>5</v>
      </c>
      <c r="D2644" t="s">
        <v>98</v>
      </c>
      <c r="E2644" t="s">
        <v>99</v>
      </c>
      <c r="F2644" t="s">
        <v>100</v>
      </c>
      <c r="G2644" t="s">
        <v>69</v>
      </c>
      <c r="H2644" t="s">
        <v>31</v>
      </c>
      <c r="I2644" t="s">
        <v>32</v>
      </c>
      <c r="J2644" t="s">
        <v>46</v>
      </c>
      <c r="K2644" s="14" t="s">
        <v>45</v>
      </c>
      <c r="M2644" s="14"/>
      <c r="X2644" s="2">
        <v>0</v>
      </c>
      <c r="Y2644" s="2">
        <v>0</v>
      </c>
    </row>
    <row r="2645" spans="1:25" x14ac:dyDescent="0.25">
      <c r="A2645" s="32"/>
      <c r="D2645" t="e">
        <f>IF(C2645=1,'Data Transformation'!$G$3+0.5*'Data Transformation'!$W$25,IF(C2646=1,D2646-'Data Transformation'!$W$25,FALSE))</f>
        <v>#NUM!</v>
      </c>
      <c r="E2645">
        <f t="array" ref="E2645">IF(ISLOGICAL(D2645),"",FREQUENCY(IF('Data Transformation'!$B$425:$B$8425='Bin Analysis'!$B2643,'Data Transformation'!$G$425:$G$8425),D2645))</f>
        <v>2001</v>
      </c>
      <c r="F2645" t="e">
        <f>IF(ISLOGICAL(D2645),"",E2645-E2644)</f>
        <v>#VALUE!</v>
      </c>
      <c r="M2645" s="14"/>
    </row>
    <row r="2646" spans="1:25" x14ac:dyDescent="0.25">
      <c r="A2646" s="32" t="e">
        <f>IF(Weighting!$P$6&gt;0,B2646,"")</f>
        <v>#NUM!</v>
      </c>
      <c r="B2646" t="e">
        <f>Weighting!$C$6</f>
        <v>#DIV/0!</v>
      </c>
      <c r="C2646" t="e">
        <f>Weighting!$F$6</f>
        <v>#NUM!</v>
      </c>
      <c r="D2646" t="e">
        <f>IF(C2646=1,'Data Transformation'!$G$3+0.5*'Data Transformation'!$W$25,IF(C2647=1,D2647-'Data Transformation'!$W$25,FALSE))</f>
        <v>#NUM!</v>
      </c>
      <c r="E2646">
        <f t="array" ref="E2646">IF(ISLOGICAL(D2646),"",FREQUENCY(IF('Data Transformation'!$B$425:$B$8425='Bin Analysis'!$B2643,'Data Transformation'!$G$425:$G$8425),D2646))</f>
        <v>2001</v>
      </c>
      <c r="F2646">
        <f>IF(ISLOGICAL(D2646),"",E2646-E2645)</f>
        <v>0</v>
      </c>
      <c r="G2646">
        <f>Weighting!$H$6</f>
        <v>1</v>
      </c>
      <c r="H2646">
        <f t="array" ref="H2646">FREQUENCY(IF('Data Transformation'!$B$4:$B$8425=B2643,'Data Transformation'!$G$4:$G$8425),'Bin Analysis'!$B2646)</f>
        <v>2073</v>
      </c>
      <c r="I2646">
        <f>H2646-H2645</f>
        <v>2073</v>
      </c>
      <c r="J2646">
        <f>IF(I2646=0,0,1)</f>
        <v>1</v>
      </c>
      <c r="K2646" t="e">
        <f>J2646*Weighting!$W$6</f>
        <v>#NUM!</v>
      </c>
      <c r="M2646" s="14"/>
    </row>
    <row r="2647" spans="1:25" x14ac:dyDescent="0.25">
      <c r="A2647" s="32" t="str">
        <f>IF(Weighting!$P$7&gt;0,B2647,"")</f>
        <v/>
      </c>
      <c r="B2647" t="e">
        <f>Weighting!$C$7</f>
        <v>#DIV/0!</v>
      </c>
      <c r="C2647" t="e">
        <f>Weighting!$F$7</f>
        <v>#NUM!</v>
      </c>
      <c r="D2647" t="e">
        <f>IF(C2647=1,'Data Transformation'!$G$3+0.5*'Data Transformation'!$W$25,IF(C2648=1,D2648-'Data Transformation'!$W$25,FALSE))</f>
        <v>#NUM!</v>
      </c>
      <c r="E2647">
        <f t="array" ref="E2647">IF(ISLOGICAL(D2647),"",FREQUENCY(IF('Data Transformation'!$B$425:$B$8425='Bin Analysis'!$B2643,'Data Transformation'!$G$425:$G$8425),D2647))</f>
        <v>2001</v>
      </c>
      <c r="F2647">
        <f t="shared" ref="F2647:F2665" si="330">IF(ISLOGICAL(D2647),"",E2647-E2646)</f>
        <v>0</v>
      </c>
      <c r="G2647">
        <f>Weighting!$H$7</f>
        <v>0</v>
      </c>
      <c r="H2647">
        <f t="array" ref="H2647">FREQUENCY(IF('Data Transformation'!$B$4:$B$8425=B2643,'Data Transformation'!$G$4:$G$8425),'Bin Analysis'!$B2647)</f>
        <v>2073</v>
      </c>
      <c r="I2647">
        <f t="shared" ref="I2647:I2665" si="331">H2647-H2646</f>
        <v>0</v>
      </c>
      <c r="J2647">
        <f>IF(I2647=0,0,1)</f>
        <v>0</v>
      </c>
      <c r="K2647">
        <f>J2647*Weighting!$W$7</f>
        <v>0</v>
      </c>
      <c r="M2647" s="14"/>
    </row>
    <row r="2648" spans="1:25" x14ac:dyDescent="0.25">
      <c r="A2648" s="32" t="str">
        <f>IF(Weighting!$P$8&gt;0,B2648,"")</f>
        <v/>
      </c>
      <c r="B2648" t="e">
        <f>Weighting!$C$8</f>
        <v>#DIV/0!</v>
      </c>
      <c r="C2648" t="e">
        <f>Weighting!$F$8</f>
        <v>#NUM!</v>
      </c>
      <c r="D2648" t="e">
        <f>IF(C2648=1,'Data Transformation'!$G$3+0.5*'Data Transformation'!$W$25,IF(C2649=1,D2649-'Data Transformation'!$W$25,FALSE))</f>
        <v>#NUM!</v>
      </c>
      <c r="E2648">
        <f t="array" ref="E2648">IF(ISLOGICAL(D2648),"",FREQUENCY(IF('Data Transformation'!$B$425:$B$8425='Bin Analysis'!$B2643,'Data Transformation'!$G$425:$G$8425),D2648))</f>
        <v>2001</v>
      </c>
      <c r="F2648">
        <f t="shared" si="330"/>
        <v>0</v>
      </c>
      <c r="G2648">
        <f>Weighting!$H$8</f>
        <v>0</v>
      </c>
      <c r="H2648">
        <f t="array" ref="H2648">FREQUENCY(IF('Data Transformation'!$B$4:$B$8425=B2643,'Data Transformation'!$G$4:$G$8425),'Bin Analysis'!$B2648)</f>
        <v>2073</v>
      </c>
      <c r="I2648">
        <f t="shared" si="331"/>
        <v>0</v>
      </c>
      <c r="J2648">
        <f t="shared" ref="J2648:J2665" si="332">IF(I2648=0,0,1)</f>
        <v>0</v>
      </c>
      <c r="K2648">
        <f>J2648*Weighting!$W$8</f>
        <v>0</v>
      </c>
      <c r="M2648" s="14"/>
    </row>
    <row r="2649" spans="1:25" x14ac:dyDescent="0.25">
      <c r="A2649" s="32" t="str">
        <f>IF(Weighting!$P$9&gt;0,B2649,"")</f>
        <v/>
      </c>
      <c r="B2649" s="50" t="e">
        <f>Weighting!$C$9</f>
        <v>#DIV/0!</v>
      </c>
      <c r="C2649" t="e">
        <f>Weighting!$F$9</f>
        <v>#NUM!</v>
      </c>
      <c r="D2649" t="e">
        <f>IF(C2649=1,'Data Transformation'!$G$3+0.5*'Data Transformation'!$W$25,IF(C2650=1,D2650-'Data Transformation'!$W$25,FALSE))</f>
        <v>#NUM!</v>
      </c>
      <c r="E2649">
        <f t="array" ref="E2649">IF(ISLOGICAL(D2649),"",FREQUENCY(IF('Data Transformation'!$B$425:$B$8425='Bin Analysis'!$B2643,'Data Transformation'!$G$425:$G$8425),D2649))</f>
        <v>2001</v>
      </c>
      <c r="F2649">
        <f t="shared" si="330"/>
        <v>0</v>
      </c>
      <c r="G2649">
        <f>Weighting!$H$9</f>
        <v>0</v>
      </c>
      <c r="H2649">
        <f t="array" ref="H2649">FREQUENCY(IF('Data Transformation'!$B$4:$B$8425=B2643,'Data Transformation'!$G$4:$G$8425),'Bin Analysis'!$B2649)</f>
        <v>2073</v>
      </c>
      <c r="I2649">
        <f t="shared" si="331"/>
        <v>0</v>
      </c>
      <c r="J2649">
        <f t="shared" si="332"/>
        <v>0</v>
      </c>
      <c r="K2649">
        <f>J2649*Weighting!$W$9</f>
        <v>0</v>
      </c>
      <c r="M2649" s="14"/>
    </row>
    <row r="2650" spans="1:25" x14ac:dyDescent="0.25">
      <c r="A2650" s="32" t="str">
        <f>IF(Weighting!$P$10&gt;0,B2650,"")</f>
        <v/>
      </c>
      <c r="B2650" t="e">
        <f>Weighting!$C$10</f>
        <v>#DIV/0!</v>
      </c>
      <c r="C2650" t="e">
        <f>Weighting!$F$10</f>
        <v>#NUM!</v>
      </c>
      <c r="D2650" t="e">
        <f>IF(C2650=1,'Data Transformation'!$G$3+0.5*'Data Transformation'!$W$25,IF(C2651=1,D2651-'Data Transformation'!$W$25,FALSE))</f>
        <v>#NUM!</v>
      </c>
      <c r="E2650">
        <f t="array" ref="E2650">IF(ISLOGICAL(D2650),"",FREQUENCY(IF('Data Transformation'!$B$425:$B$8425='Bin Analysis'!$B2643,'Data Transformation'!$G$425:$G$8425),D2650))</f>
        <v>2001</v>
      </c>
      <c r="F2650">
        <f t="shared" si="330"/>
        <v>0</v>
      </c>
      <c r="G2650">
        <f>Weighting!$H$10</f>
        <v>0</v>
      </c>
      <c r="H2650">
        <f t="array" ref="H2650">FREQUENCY(IF('Data Transformation'!$B$4:$B$8425=B2643,'Data Transformation'!$G$4:$G$8425),'Bin Analysis'!$B2650)</f>
        <v>2073</v>
      </c>
      <c r="I2650">
        <f t="shared" si="331"/>
        <v>0</v>
      </c>
      <c r="J2650">
        <f t="shared" si="332"/>
        <v>0</v>
      </c>
      <c r="K2650">
        <f>J2650*Weighting!$W$10</f>
        <v>0</v>
      </c>
      <c r="M2650" s="14"/>
    </row>
    <row r="2651" spans="1:25" x14ac:dyDescent="0.25">
      <c r="A2651" s="32" t="str">
        <f>IF(Weighting!$P$11&gt;0,B2651,"")</f>
        <v/>
      </c>
      <c r="B2651" t="e">
        <f>Weighting!$C$11</f>
        <v>#DIV/0!</v>
      </c>
      <c r="C2651" t="e">
        <f>Weighting!$F$11</f>
        <v>#NUM!</v>
      </c>
      <c r="D2651" t="e">
        <f>IF(C2651=1,'Data Transformation'!$G$3+0.5*'Data Transformation'!$W$25,IF(C2652=1,D2652-'Data Transformation'!$W$25,FALSE))</f>
        <v>#NUM!</v>
      </c>
      <c r="E2651">
        <f t="array" ref="E2651">IF(ISLOGICAL(D2651),"",FREQUENCY(IF('Data Transformation'!$B$425:$B$8425='Bin Analysis'!$B2643,'Data Transformation'!$G$425:$G$8425),D2651))</f>
        <v>2001</v>
      </c>
      <c r="F2651">
        <f t="shared" si="330"/>
        <v>0</v>
      </c>
      <c r="G2651">
        <f>Weighting!$H$11</f>
        <v>0</v>
      </c>
      <c r="H2651">
        <f t="array" ref="H2651">FREQUENCY(IF('Data Transformation'!$B$4:$B$8425=B2643,'Data Transformation'!$G$4:$G$8425),'Bin Analysis'!$B2651)</f>
        <v>2073</v>
      </c>
      <c r="I2651">
        <f t="shared" si="331"/>
        <v>0</v>
      </c>
      <c r="J2651">
        <f t="shared" si="332"/>
        <v>0</v>
      </c>
      <c r="K2651">
        <f>J2651*Weighting!$W$11</f>
        <v>0</v>
      </c>
      <c r="M2651" s="14"/>
    </row>
    <row r="2652" spans="1:25" x14ac:dyDescent="0.25">
      <c r="A2652" s="32" t="str">
        <f>IF(Weighting!$P$12&gt;0,B2652,"")</f>
        <v/>
      </c>
      <c r="B2652" t="e">
        <f>Weighting!$C$12</f>
        <v>#DIV/0!</v>
      </c>
      <c r="C2652" t="e">
        <f>Weighting!$F$12</f>
        <v>#NUM!</v>
      </c>
      <c r="D2652" t="e">
        <f>IF(C2652=1,'Data Transformation'!$G$3+0.5*'Data Transformation'!$W$25,IF(C2653=1,D2653-'Data Transformation'!$W$25,FALSE))</f>
        <v>#NUM!</v>
      </c>
      <c r="E2652">
        <f t="array" ref="E2652">IF(ISLOGICAL(D2652),"",FREQUENCY(IF('Data Transformation'!$B$425:$B$8425='Bin Analysis'!$B2643,'Data Transformation'!$G$425:$G$8425),D2652))</f>
        <v>2001</v>
      </c>
      <c r="F2652">
        <f t="shared" si="330"/>
        <v>0</v>
      </c>
      <c r="G2652">
        <f>Weighting!$H$12</f>
        <v>0</v>
      </c>
      <c r="H2652">
        <f t="array" ref="H2652">FREQUENCY(IF('Data Transformation'!$B$4:$B$8425=B2643,'Data Transformation'!$G$4:$G$8425),'Bin Analysis'!$B2652)</f>
        <v>2073</v>
      </c>
      <c r="I2652">
        <f t="shared" si="331"/>
        <v>0</v>
      </c>
      <c r="J2652">
        <f t="shared" si="332"/>
        <v>0</v>
      </c>
      <c r="K2652">
        <f>J2652*Weighting!$W$12</f>
        <v>0</v>
      </c>
      <c r="M2652" s="14"/>
    </row>
    <row r="2653" spans="1:25" x14ac:dyDescent="0.25">
      <c r="A2653" s="32" t="str">
        <f>IF(Weighting!$P$13&gt;0,B2653,"")</f>
        <v/>
      </c>
      <c r="B2653" t="e">
        <f>Weighting!$C$13</f>
        <v>#DIV/0!</v>
      </c>
      <c r="C2653" t="e">
        <f>Weighting!$F$13</f>
        <v>#NUM!</v>
      </c>
      <c r="D2653" t="e">
        <f>IF(C2653=1,'Data Transformation'!$G$3+0.5*'Data Transformation'!$W$25,IF(C2654=1,D2654-'Data Transformation'!$W$25,FALSE))</f>
        <v>#NUM!</v>
      </c>
      <c r="E2653">
        <f t="array" ref="E2653">IF(ISLOGICAL(D2653),"",FREQUENCY(IF('Data Transformation'!$B$425:$B$8425='Bin Analysis'!$B2643,'Data Transformation'!$G$425:$G$8425),D2653))</f>
        <v>2001</v>
      </c>
      <c r="F2653">
        <f t="shared" si="330"/>
        <v>0</v>
      </c>
      <c r="G2653">
        <f>Weighting!$H$13</f>
        <v>0</v>
      </c>
      <c r="H2653">
        <f t="array" ref="H2653">FREQUENCY(IF('Data Transformation'!$B$4:$B$8425=B2643,'Data Transformation'!$G$4:$G$8425),'Bin Analysis'!$B2653)</f>
        <v>2073</v>
      </c>
      <c r="I2653">
        <f t="shared" si="331"/>
        <v>0</v>
      </c>
      <c r="J2653">
        <f t="shared" si="332"/>
        <v>0</v>
      </c>
      <c r="K2653">
        <f>J2653*Weighting!$W$13</f>
        <v>0</v>
      </c>
      <c r="M2653" s="14"/>
    </row>
    <row r="2654" spans="1:25" x14ac:dyDescent="0.25">
      <c r="A2654" s="32" t="str">
        <f>IF(Weighting!$P$14&gt;0,B2654,"")</f>
        <v/>
      </c>
      <c r="B2654" t="e">
        <f>Weighting!$C$14</f>
        <v>#DIV/0!</v>
      </c>
      <c r="C2654" t="e">
        <f>Weighting!$F$14</f>
        <v>#NUM!</v>
      </c>
      <c r="D2654" t="e">
        <f>IF(C2654=1,'Data Transformation'!$G$3+0.5*'Data Transformation'!$W$25,IF(C2655=1,D2655-'Data Transformation'!$W$25,FALSE))</f>
        <v>#NUM!</v>
      </c>
      <c r="E2654">
        <f t="array" ref="E2654">IF(ISLOGICAL(D2654),"",FREQUENCY(IF('Data Transformation'!$B$425:$B$8425='Bin Analysis'!$B2643,'Data Transformation'!$G$425:$G$8425),D2654))</f>
        <v>2001</v>
      </c>
      <c r="F2654">
        <f t="shared" si="330"/>
        <v>0</v>
      </c>
      <c r="G2654">
        <f>Weighting!$H$14</f>
        <v>0</v>
      </c>
      <c r="H2654">
        <f t="array" ref="H2654">FREQUENCY(IF('Data Transformation'!$B$4:$B$8425=B2643,'Data Transformation'!$G$4:$G$8425),'Bin Analysis'!$B2654)</f>
        <v>2073</v>
      </c>
      <c r="I2654">
        <f t="shared" si="331"/>
        <v>0</v>
      </c>
      <c r="J2654">
        <f t="shared" si="332"/>
        <v>0</v>
      </c>
      <c r="K2654">
        <f>J2654*Weighting!$W$14</f>
        <v>0</v>
      </c>
      <c r="M2654" s="14"/>
    </row>
    <row r="2655" spans="1:25" x14ac:dyDescent="0.25">
      <c r="A2655" s="32" t="str">
        <f>IF(Weighting!$P$15&gt;0,B2655,"")</f>
        <v/>
      </c>
      <c r="B2655" t="e">
        <f>Weighting!$C$15</f>
        <v>#DIV/0!</v>
      </c>
      <c r="C2655" t="e">
        <f>Weighting!$F$15</f>
        <v>#NUM!</v>
      </c>
      <c r="D2655" t="e">
        <f>IF(C2655=1,'Data Transformation'!$G$3+0.5*'Data Transformation'!$W$25,IF(C2656=1,D2656-'Data Transformation'!$W$25,FALSE))</f>
        <v>#NUM!</v>
      </c>
      <c r="E2655">
        <f t="array" ref="E2655">IF(ISLOGICAL(D2655),"",FREQUENCY(IF('Data Transformation'!$B$425:$B$8425='Bin Analysis'!$B2643,'Data Transformation'!$G$425:$G$8425),D2655))</f>
        <v>2001</v>
      </c>
      <c r="F2655">
        <f t="shared" si="330"/>
        <v>0</v>
      </c>
      <c r="G2655">
        <f>Weighting!$H$15</f>
        <v>0</v>
      </c>
      <c r="H2655">
        <f t="array" ref="H2655">FREQUENCY(IF('Data Transformation'!$B$4:$B$8425=B2643,'Data Transformation'!$G$4:$G$8425),'Bin Analysis'!$B2655)</f>
        <v>2073</v>
      </c>
      <c r="I2655">
        <f t="shared" si="331"/>
        <v>0</v>
      </c>
      <c r="J2655">
        <f t="shared" si="332"/>
        <v>0</v>
      </c>
      <c r="K2655">
        <f>J2655*Weighting!$W$15</f>
        <v>0</v>
      </c>
      <c r="M2655" s="14"/>
    </row>
    <row r="2656" spans="1:25" x14ac:dyDescent="0.25">
      <c r="A2656" s="32" t="str">
        <f>IF(Weighting!$P$16&gt;0,B2656,"")</f>
        <v/>
      </c>
      <c r="B2656" t="e">
        <f>Weighting!$C$16</f>
        <v>#DIV/0!</v>
      </c>
      <c r="C2656" t="e">
        <f>Weighting!$F$16</f>
        <v>#NUM!</v>
      </c>
      <c r="D2656" t="e">
        <f>IF(C2656=1,'Data Transformation'!$G$3+0.5*'Data Transformation'!$W$25,IF(C2657=1,D2657-'Data Transformation'!$W$25,FALSE))</f>
        <v>#NUM!</v>
      </c>
      <c r="E2656">
        <f t="array" ref="E2656">IF(ISLOGICAL(D2656),"",FREQUENCY(IF('Data Transformation'!$B$425:$B$8425='Bin Analysis'!$B2643,'Data Transformation'!$G$425:$G$8425),D2656))</f>
        <v>2001</v>
      </c>
      <c r="F2656">
        <f t="shared" si="330"/>
        <v>0</v>
      </c>
      <c r="G2656">
        <f>Weighting!$H$16</f>
        <v>0</v>
      </c>
      <c r="H2656">
        <f t="array" ref="H2656">FREQUENCY(IF('Data Transformation'!$B$4:$B$8425=B2643,'Data Transformation'!$G$4:$G$8425),'Bin Analysis'!$B2656)</f>
        <v>2073</v>
      </c>
      <c r="I2656">
        <f t="shared" si="331"/>
        <v>0</v>
      </c>
      <c r="J2656">
        <f t="shared" si="332"/>
        <v>0</v>
      </c>
      <c r="K2656">
        <f>J2656*Weighting!$W$16</f>
        <v>0</v>
      </c>
      <c r="M2656" s="14"/>
    </row>
    <row r="2657" spans="1:25" x14ac:dyDescent="0.25">
      <c r="A2657" s="32" t="str">
        <f>IF(Weighting!$P$17&gt;0,B2657,"")</f>
        <v/>
      </c>
      <c r="B2657" t="e">
        <f>Weighting!$C$17</f>
        <v>#DIV/0!</v>
      </c>
      <c r="C2657" t="e">
        <f>Weighting!$F$17</f>
        <v>#NUM!</v>
      </c>
      <c r="D2657" t="e">
        <f>IF(C2657=1,'Data Transformation'!$G$3+0.5*'Data Transformation'!$W$25,IF(C2658=1,D2658-'Data Transformation'!$W$25,FALSE))</f>
        <v>#NUM!</v>
      </c>
      <c r="E2657">
        <f t="array" ref="E2657">IF(ISLOGICAL(D2657),"",FREQUENCY(IF('Data Transformation'!$B$425:$B$8425='Bin Analysis'!$B2643,'Data Transformation'!$G$425:$G$8425),D2657))</f>
        <v>2001</v>
      </c>
      <c r="F2657">
        <f t="shared" si="330"/>
        <v>0</v>
      </c>
      <c r="G2657">
        <f>Weighting!$H$17</f>
        <v>0</v>
      </c>
      <c r="H2657">
        <f t="array" ref="H2657">FREQUENCY(IF('Data Transformation'!$B$4:$B$8425=B2643,'Data Transformation'!$G$4:$G$8425),'Bin Analysis'!$B2657)</f>
        <v>2073</v>
      </c>
      <c r="I2657">
        <f t="shared" si="331"/>
        <v>0</v>
      </c>
      <c r="J2657">
        <f t="shared" si="332"/>
        <v>0</v>
      </c>
      <c r="K2657">
        <f>J2657*Weighting!$W$17</f>
        <v>0</v>
      </c>
      <c r="M2657" s="14"/>
    </row>
    <row r="2658" spans="1:25" x14ac:dyDescent="0.25">
      <c r="A2658" s="32" t="str">
        <f>IF(Weighting!$P$18&gt;0,B2658,"")</f>
        <v/>
      </c>
      <c r="B2658" t="e">
        <f>Weighting!$C$18</f>
        <v>#DIV/0!</v>
      </c>
      <c r="C2658" t="e">
        <f>Weighting!$F$18</f>
        <v>#NUM!</v>
      </c>
      <c r="D2658" t="e">
        <f>IF(C2658=1,'Data Transformation'!$G$3+0.5*'Data Transformation'!$W$25,IF(C2659=1,D2659-'Data Transformation'!$W$25,FALSE))</f>
        <v>#NUM!</v>
      </c>
      <c r="E2658">
        <f t="array" ref="E2658">IF(ISLOGICAL(D2658),"",FREQUENCY(IF('Data Transformation'!$B$425:$B$8425='Bin Analysis'!$B2643,'Data Transformation'!$G$425:$G$8425),D2658))</f>
        <v>2001</v>
      </c>
      <c r="F2658">
        <f t="shared" si="330"/>
        <v>0</v>
      </c>
      <c r="G2658">
        <f>Weighting!$H$18</f>
        <v>0</v>
      </c>
      <c r="H2658">
        <f t="array" ref="H2658">FREQUENCY(IF('Data Transformation'!$B$4:$B$8425=B2643,'Data Transformation'!$G$4:$G$8425),'Bin Analysis'!$B2658)</f>
        <v>2073</v>
      </c>
      <c r="I2658">
        <f t="shared" si="331"/>
        <v>0</v>
      </c>
      <c r="J2658">
        <f t="shared" si="332"/>
        <v>0</v>
      </c>
      <c r="K2658">
        <f>J2658*Weighting!$W$18</f>
        <v>0</v>
      </c>
      <c r="M2658" s="14"/>
    </row>
    <row r="2659" spans="1:25" x14ac:dyDescent="0.25">
      <c r="A2659" s="32" t="str">
        <f>IF(Weighting!$P$19&gt;0,B2659,"")</f>
        <v/>
      </c>
      <c r="B2659" t="e">
        <f>Weighting!$C$19</f>
        <v>#DIV/0!</v>
      </c>
      <c r="C2659" t="e">
        <f>Weighting!$F$19</f>
        <v>#NUM!</v>
      </c>
      <c r="D2659" t="e">
        <f>IF(C2659=1,'Data Transformation'!$G$3+0.5*'Data Transformation'!$W$25,IF(C2660=1,D2660-'Data Transformation'!$W$25,FALSE))</f>
        <v>#NUM!</v>
      </c>
      <c r="E2659">
        <f t="array" ref="E2659">IF(ISLOGICAL(D2659),"",FREQUENCY(IF('Data Transformation'!$B$425:$B$8425='Bin Analysis'!$B2643,'Data Transformation'!$G$425:$G$8425),D2659))</f>
        <v>2001</v>
      </c>
      <c r="F2659">
        <f t="shared" si="330"/>
        <v>0</v>
      </c>
      <c r="G2659">
        <f>Weighting!$H$19</f>
        <v>0</v>
      </c>
      <c r="H2659">
        <f t="array" ref="H2659">FREQUENCY(IF('Data Transformation'!$B$4:$B$8425=B2643,'Data Transformation'!$G$4:$G$8425),'Bin Analysis'!$B2659)</f>
        <v>2073</v>
      </c>
      <c r="I2659">
        <f t="shared" si="331"/>
        <v>0</v>
      </c>
      <c r="J2659">
        <f t="shared" si="332"/>
        <v>0</v>
      </c>
      <c r="K2659">
        <f>J2659*Weighting!$W$19</f>
        <v>0</v>
      </c>
      <c r="M2659" s="14"/>
    </row>
    <row r="2660" spans="1:25" x14ac:dyDescent="0.25">
      <c r="A2660" s="32" t="str">
        <f>IF(Weighting!$P$20&gt;0,B2660,"")</f>
        <v/>
      </c>
      <c r="B2660" t="e">
        <f>Weighting!$C$20</f>
        <v>#DIV/0!</v>
      </c>
      <c r="C2660" t="e">
        <f>Weighting!$F$20</f>
        <v>#NUM!</v>
      </c>
      <c r="D2660" t="e">
        <f>IF(C2660=1,'Data Transformation'!$G$3+0.5*'Data Transformation'!$W$25,IF(C2661=1,D2661-'Data Transformation'!$W$25,FALSE))</f>
        <v>#NUM!</v>
      </c>
      <c r="E2660">
        <f t="array" ref="E2660">IF(ISLOGICAL(D2660),"",FREQUENCY(IF('Data Transformation'!$B$425:$B$8425='Bin Analysis'!$B2643,'Data Transformation'!$G$425:$G$8425),D2660))</f>
        <v>2001</v>
      </c>
      <c r="F2660">
        <f t="shared" si="330"/>
        <v>0</v>
      </c>
      <c r="G2660">
        <f>Weighting!$H$20</f>
        <v>0</v>
      </c>
      <c r="H2660">
        <f t="array" ref="H2660">FREQUENCY(IF('Data Transformation'!$B$4:$B$8425=B2643,'Data Transformation'!$G$4:$G$8425),'Bin Analysis'!$B2660)</f>
        <v>2073</v>
      </c>
      <c r="I2660">
        <f t="shared" si="331"/>
        <v>0</v>
      </c>
      <c r="J2660">
        <f t="shared" si="332"/>
        <v>0</v>
      </c>
      <c r="K2660">
        <f>J2660*Weighting!$W$20</f>
        <v>0</v>
      </c>
      <c r="M2660" s="14"/>
    </row>
    <row r="2661" spans="1:25" x14ac:dyDescent="0.25">
      <c r="A2661" s="32" t="str">
        <f>IF(Weighting!$P$21&gt;0,B2661,"")</f>
        <v/>
      </c>
      <c r="B2661" t="e">
        <f>Weighting!$C$21</f>
        <v>#DIV/0!</v>
      </c>
      <c r="C2661" t="e">
        <f>Weighting!$F$21</f>
        <v>#NUM!</v>
      </c>
      <c r="D2661" t="e">
        <f>IF(C2661=1,'Data Transformation'!$G$3+0.5*'Data Transformation'!$W$25,IF(C2662=1,D2662-'Data Transformation'!$W$25,FALSE))</f>
        <v>#NUM!</v>
      </c>
      <c r="E2661">
        <f t="array" ref="E2661">IF(ISLOGICAL(D2661),"",FREQUENCY(IF('Data Transformation'!$B$425:$B$8425='Bin Analysis'!$B2643,'Data Transformation'!$G$425:$G$8425),D2661))</f>
        <v>2001</v>
      </c>
      <c r="F2661">
        <f t="shared" si="330"/>
        <v>0</v>
      </c>
      <c r="G2661">
        <f>Weighting!$H$21</f>
        <v>0</v>
      </c>
      <c r="H2661">
        <f t="array" ref="H2661">FREQUENCY(IF('Data Transformation'!$B$4:$B$8425=B2643,'Data Transformation'!$G$4:$G$8425),'Bin Analysis'!$B2661)</f>
        <v>2073</v>
      </c>
      <c r="I2661">
        <f t="shared" si="331"/>
        <v>0</v>
      </c>
      <c r="J2661">
        <f t="shared" si="332"/>
        <v>0</v>
      </c>
      <c r="K2661">
        <f>J2661*Weighting!$W$21</f>
        <v>0</v>
      </c>
      <c r="M2661" s="14"/>
    </row>
    <row r="2662" spans="1:25" x14ac:dyDescent="0.25">
      <c r="A2662" s="32" t="str">
        <f>IF(Weighting!$P$22&gt;0,B2662,"")</f>
        <v/>
      </c>
      <c r="B2662" t="e">
        <f>Weighting!$C$22</f>
        <v>#DIV/0!</v>
      </c>
      <c r="C2662" t="e">
        <f>Weighting!$F$22</f>
        <v>#NUM!</v>
      </c>
      <c r="D2662" t="e">
        <f>IF(C2662=1,'Data Transformation'!$G$3+0.5*'Data Transformation'!$W$25,IF(C2663=1,D2663-'Data Transformation'!$W$25,FALSE))</f>
        <v>#NUM!</v>
      </c>
      <c r="E2662">
        <f t="array" ref="E2662">IF(ISLOGICAL(D2662),"",FREQUENCY(IF('Data Transformation'!$B$425:$B$8425='Bin Analysis'!$B2643,'Data Transformation'!$G$425:$G$8425),D2662))</f>
        <v>2001</v>
      </c>
      <c r="F2662">
        <f t="shared" si="330"/>
        <v>0</v>
      </c>
      <c r="G2662">
        <f>Weighting!$H$22</f>
        <v>0</v>
      </c>
      <c r="H2662">
        <f t="array" ref="H2662">FREQUENCY(IF('Data Transformation'!$B$4:$B$8425=B2643,'Data Transformation'!$G$4:$G$8425),'Bin Analysis'!$B2662)</f>
        <v>2073</v>
      </c>
      <c r="I2662">
        <f t="shared" si="331"/>
        <v>0</v>
      </c>
      <c r="J2662">
        <f t="shared" si="332"/>
        <v>0</v>
      </c>
      <c r="K2662">
        <f>J2662*Weighting!$W$22</f>
        <v>0</v>
      </c>
      <c r="M2662" s="14"/>
    </row>
    <row r="2663" spans="1:25" x14ac:dyDescent="0.25">
      <c r="A2663" s="32" t="str">
        <f>IF(Weighting!$P$23&gt;0,B2663,"")</f>
        <v/>
      </c>
      <c r="B2663" t="e">
        <f>Weighting!$C$23</f>
        <v>#DIV/0!</v>
      </c>
      <c r="C2663" t="e">
        <f>Weighting!$F$23</f>
        <v>#NUM!</v>
      </c>
      <c r="D2663" t="e">
        <f>IF(C2663=1,'Data Transformation'!$G$3+0.5*'Data Transformation'!$W$25,IF(C2664=1,D2664-'Data Transformation'!$W$25,FALSE))</f>
        <v>#NUM!</v>
      </c>
      <c r="E2663">
        <f t="array" ref="E2663">IF(ISLOGICAL(D2663),"",FREQUENCY(IF('Data Transformation'!$B$425:$B$8425='Bin Analysis'!$B2643,'Data Transformation'!$G$425:$G$8425),D2663))</f>
        <v>2001</v>
      </c>
      <c r="F2663">
        <f t="shared" si="330"/>
        <v>0</v>
      </c>
      <c r="G2663">
        <f>Weighting!$H$23</f>
        <v>0</v>
      </c>
      <c r="H2663">
        <f t="array" ref="H2663">FREQUENCY(IF('Data Transformation'!$B$4:$B$8425=B2643,'Data Transformation'!$G$4:$G$8425),'Bin Analysis'!$B2663)</f>
        <v>2073</v>
      </c>
      <c r="I2663">
        <f t="shared" si="331"/>
        <v>0</v>
      </c>
      <c r="J2663">
        <f t="shared" si="332"/>
        <v>0</v>
      </c>
      <c r="K2663">
        <f>J2663*Weighting!$W$23</f>
        <v>0</v>
      </c>
      <c r="M2663" s="14"/>
    </row>
    <row r="2664" spans="1:25" x14ac:dyDescent="0.25">
      <c r="A2664" s="32" t="str">
        <f>IF(Weighting!$P$24&gt;0,B2664,"")</f>
        <v/>
      </c>
      <c r="B2664" t="e">
        <f>Weighting!$C$24</f>
        <v>#DIV/0!</v>
      </c>
      <c r="C2664" t="e">
        <f>Weighting!$F$24</f>
        <v>#NUM!</v>
      </c>
      <c r="D2664" t="e">
        <f>IF(C2664=1,'Data Transformation'!$G$3+0.5*'Data Transformation'!$W$25,IF(C2665=1,D2665-'Data Transformation'!$W$25,FALSE))</f>
        <v>#NUM!</v>
      </c>
      <c r="E2664">
        <f t="array" ref="E2664">IF(ISLOGICAL(D2664),"",FREQUENCY(IF('Data Transformation'!$B$425:$B$8425='Bin Analysis'!$B2643,'Data Transformation'!$G$425:$G$8425),D2664))</f>
        <v>2001</v>
      </c>
      <c r="F2664">
        <f t="shared" si="330"/>
        <v>0</v>
      </c>
      <c r="G2664">
        <f>Weighting!$H$24</f>
        <v>0</v>
      </c>
      <c r="H2664">
        <f t="array" ref="H2664">FREQUENCY(IF('Data Transformation'!$B$4:$B$8425=B2643,'Data Transformation'!$G$4:$G$8425),'Bin Analysis'!$B2664)</f>
        <v>2073</v>
      </c>
      <c r="I2664">
        <f t="shared" si="331"/>
        <v>0</v>
      </c>
      <c r="J2664">
        <f t="shared" si="332"/>
        <v>0</v>
      </c>
      <c r="K2664">
        <f>J2664*Weighting!$W$24</f>
        <v>0</v>
      </c>
      <c r="M2664" s="14"/>
    </row>
    <row r="2665" spans="1:25" x14ac:dyDescent="0.25">
      <c r="A2665" s="32" t="str">
        <f>IF(Weighting!$P$25&gt;0,B2665,"")</f>
        <v/>
      </c>
      <c r="B2665" t="e">
        <f>Weighting!$C$25</f>
        <v>#DIV/0!</v>
      </c>
      <c r="C2665" t="e">
        <f>Weighting!$F$25</f>
        <v>#NUM!</v>
      </c>
      <c r="D2665" t="e">
        <f>IF(C2665=1,'Data Transformation'!$G$3+0.5*'Data Transformation'!$W$25,IF(C2666=1,D2666-'Data Transformation'!$W$25,FALSE))</f>
        <v>#NUM!</v>
      </c>
      <c r="E2665">
        <f t="array" ref="E2665">IF(ISLOGICAL(D2665),"",FREQUENCY(IF('Data Transformation'!$B$425:$B$8425='Bin Analysis'!$B2643,'Data Transformation'!$G$425:$G$8425),D2665))</f>
        <v>2001</v>
      </c>
      <c r="F2665">
        <f t="shared" si="330"/>
        <v>0</v>
      </c>
      <c r="G2665">
        <f>Weighting!$H$25</f>
        <v>0</v>
      </c>
      <c r="H2665">
        <f t="array" ref="H2665">FREQUENCY(IF('Data Transformation'!$B$4:$B$8425=B2643,'Data Transformation'!$G$4:$G$8425),'Bin Analysis'!$B2665)</f>
        <v>2073</v>
      </c>
      <c r="I2665">
        <f t="shared" si="331"/>
        <v>0</v>
      </c>
      <c r="J2665">
        <f t="shared" si="332"/>
        <v>0</v>
      </c>
      <c r="K2665">
        <f>J2665*Weighting!$W$25</f>
        <v>0</v>
      </c>
      <c r="M2665" s="14"/>
    </row>
    <row r="2666" spans="1:25" x14ac:dyDescent="0.25">
      <c r="O2666"/>
      <c r="P2666"/>
      <c r="Q2666"/>
      <c r="R2666"/>
    </row>
    <row r="2667" spans="1:25" ht="23.25" x14ac:dyDescent="0.35">
      <c r="A2667" s="21" t="s">
        <v>0</v>
      </c>
      <c r="B2667" s="21" t="str">
        <f>IFERROR(VLOOKUP(C2667,'Data Transformation'!$L$6:$M$426,2,FALSE),"")</f>
        <v/>
      </c>
      <c r="C2667" s="21">
        <f>C2643+1</f>
        <v>111</v>
      </c>
      <c r="D2667" s="21"/>
      <c r="E2667" s="21"/>
      <c r="F2667" s="21"/>
      <c r="G2667" s="21"/>
      <c r="H2667" s="22"/>
      <c r="I2667" s="22"/>
      <c r="J2667" s="22"/>
      <c r="K2667" s="21"/>
      <c r="L2667" s="21" t="str">
        <f>B2667</f>
        <v/>
      </c>
      <c r="M2667" s="23" t="e">
        <f>INDEX('Data Transformation'!$O$4:$O$424,MATCH($B2667,'Data Transformation'!$M$4:$M$424,0),MATCH($M$2,'Data Transformation'!$O$3,0))</f>
        <v>#N/A</v>
      </c>
      <c r="N2667" s="27" t="e">
        <f>IF('Input and Summary Results'!$J$16="minimum",'Bin Analysis'!X2668/(M2667-1),'Bin Analysis'!Y2667/('Bin Analysis'!M2667-1))</f>
        <v>#N/A</v>
      </c>
      <c r="O2667" s="27" t="e">
        <f>IF(M2667=FALSE,NA(),(VLOOKUP(1,C2670:K2689,4,FALSE))/(M2667-1))</f>
        <v>#N/A</v>
      </c>
      <c r="P2667" s="27" t="e">
        <f>IF(M2667=FALSE,NA(),SUM(J2670:J2689)/Weighting!$S$5)</f>
        <v>#N/A</v>
      </c>
      <c r="Q2667" s="27" t="e">
        <f>IF(M2667=FALSE,NA(),SUM(K2670:K2689)/Weighting!$S$6)</f>
        <v>#N/A</v>
      </c>
      <c r="R2667" s="27" t="e">
        <f>IF(M2667=FALSE,NA(),(VLOOKUP(1,G2670:K2689,3,FALSE))/(M2667-1))</f>
        <v>#N/A</v>
      </c>
      <c r="S2667" s="22" t="e">
        <f>IF(M2667=FALSE,NA(),IF(SUM(J2670:J2689)=2,"yes","no"))</f>
        <v>#N/A</v>
      </c>
      <c r="X2667" s="2" cm="2">
        <f t="array" ref="X2667:X2668">FREQUENCY(IF('Data Transformation'!$B$425:$B$6424='Bin Analysis'!L2667,'Data Transformation'!$G$425:$G$6424),'Data Transformation'!$U$11)</f>
        <v>0</v>
      </c>
      <c r="Y2667" s="2" cm="2">
        <f t="array" ref="Y2667:Y2668">FREQUENCY(IF('Data Transformation'!$B$425:$B$6424='Bin Analysis'!L2667,'Data Transformation'!$G$425:$G$6424),'Data Transformation'!$U$12)</f>
        <v>0</v>
      </c>
    </row>
    <row r="2668" spans="1:25" x14ac:dyDescent="0.25">
      <c r="A2668" s="14" t="s">
        <v>67</v>
      </c>
      <c r="B2668" t="s">
        <v>47</v>
      </c>
      <c r="C2668" t="s">
        <v>5</v>
      </c>
      <c r="D2668" t="s">
        <v>98</v>
      </c>
      <c r="E2668" t="s">
        <v>99</v>
      </c>
      <c r="F2668" t="s">
        <v>100</v>
      </c>
      <c r="G2668" t="s">
        <v>69</v>
      </c>
      <c r="H2668" t="s">
        <v>31</v>
      </c>
      <c r="I2668" t="s">
        <v>32</v>
      </c>
      <c r="J2668" t="s">
        <v>46</v>
      </c>
      <c r="K2668" s="14" t="s">
        <v>45</v>
      </c>
      <c r="M2668" s="14"/>
      <c r="X2668" s="2">
        <v>0</v>
      </c>
      <c r="Y2668" s="2">
        <v>0</v>
      </c>
    </row>
    <row r="2669" spans="1:25" x14ac:dyDescent="0.25">
      <c r="A2669" s="32"/>
      <c r="D2669" t="e">
        <f>IF(C2669=1,'Data Transformation'!$G$3+0.5*'Data Transformation'!$W$25,IF(C2670=1,D2670-'Data Transformation'!$W$25,FALSE))</f>
        <v>#NUM!</v>
      </c>
      <c r="E2669">
        <f t="array" ref="E2669">IF(ISLOGICAL(D2669),"",FREQUENCY(IF('Data Transformation'!$B$425:$B$8425='Bin Analysis'!$B2667,'Data Transformation'!$G$425:$G$8425),D2669))</f>
        <v>2001</v>
      </c>
      <c r="F2669" t="e">
        <f>IF(ISLOGICAL(D2669),"",E2669-E2668)</f>
        <v>#VALUE!</v>
      </c>
      <c r="M2669" s="14"/>
    </row>
    <row r="2670" spans="1:25" x14ac:dyDescent="0.25">
      <c r="A2670" s="32" t="e">
        <f>IF(Weighting!$P$6&gt;0,B2670,"")</f>
        <v>#NUM!</v>
      </c>
      <c r="B2670" t="e">
        <f>Weighting!$C$6</f>
        <v>#DIV/0!</v>
      </c>
      <c r="C2670" t="e">
        <f>Weighting!$F$6</f>
        <v>#NUM!</v>
      </c>
      <c r="D2670" t="e">
        <f>IF(C2670=1,'Data Transformation'!$G$3+0.5*'Data Transformation'!$W$25,IF(C2671=1,D2671-'Data Transformation'!$W$25,FALSE))</f>
        <v>#NUM!</v>
      </c>
      <c r="E2670">
        <f t="array" ref="E2670">IF(ISLOGICAL(D2670),"",FREQUENCY(IF('Data Transformation'!$B$425:$B$8425='Bin Analysis'!$B2667,'Data Transformation'!$G$425:$G$8425),D2670))</f>
        <v>2001</v>
      </c>
      <c r="F2670">
        <f>IF(ISLOGICAL(D2670),"",E2670-E2669)</f>
        <v>0</v>
      </c>
      <c r="G2670">
        <f>Weighting!$H$6</f>
        <v>1</v>
      </c>
      <c r="H2670">
        <f t="array" ref="H2670">FREQUENCY(IF('Data Transformation'!$B$4:$B$8425=B2667,'Data Transformation'!$G$4:$G$8425),'Bin Analysis'!$B2670)</f>
        <v>2073</v>
      </c>
      <c r="I2670">
        <f>H2670-H2669</f>
        <v>2073</v>
      </c>
      <c r="J2670">
        <f>IF(I2670=0,0,1)</f>
        <v>1</v>
      </c>
      <c r="K2670" t="e">
        <f>J2670*Weighting!$W$6</f>
        <v>#NUM!</v>
      </c>
      <c r="M2670" s="14"/>
    </row>
    <row r="2671" spans="1:25" x14ac:dyDescent="0.25">
      <c r="A2671" s="32" t="str">
        <f>IF(Weighting!$P$7&gt;0,B2671,"")</f>
        <v/>
      </c>
      <c r="B2671" t="e">
        <f>Weighting!$C$7</f>
        <v>#DIV/0!</v>
      </c>
      <c r="C2671" t="e">
        <f>Weighting!$F$7</f>
        <v>#NUM!</v>
      </c>
      <c r="D2671" t="e">
        <f>IF(C2671=1,'Data Transformation'!$G$3+0.5*'Data Transformation'!$W$25,IF(C2672=1,D2672-'Data Transformation'!$W$25,FALSE))</f>
        <v>#NUM!</v>
      </c>
      <c r="E2671">
        <f t="array" ref="E2671">IF(ISLOGICAL(D2671),"",FREQUENCY(IF('Data Transformation'!$B$425:$B$8425='Bin Analysis'!$B2667,'Data Transformation'!$G$425:$G$8425),D2671))</f>
        <v>2001</v>
      </c>
      <c r="F2671">
        <f t="shared" ref="F2671:F2689" si="333">IF(ISLOGICAL(D2671),"",E2671-E2670)</f>
        <v>0</v>
      </c>
      <c r="G2671">
        <f>Weighting!$H$7</f>
        <v>0</v>
      </c>
      <c r="H2671">
        <f t="array" ref="H2671">FREQUENCY(IF('Data Transformation'!$B$4:$B$8425=B2667,'Data Transformation'!$G$4:$G$8425),'Bin Analysis'!$B2671)</f>
        <v>2073</v>
      </c>
      <c r="I2671">
        <f t="shared" ref="I2671:I2689" si="334">H2671-H2670</f>
        <v>0</v>
      </c>
      <c r="J2671">
        <f>IF(I2671=0,0,1)</f>
        <v>0</v>
      </c>
      <c r="K2671">
        <f>J2671*Weighting!$W$7</f>
        <v>0</v>
      </c>
      <c r="M2671" s="14"/>
    </row>
    <row r="2672" spans="1:25" x14ac:dyDescent="0.25">
      <c r="A2672" s="32" t="str">
        <f>IF(Weighting!$P$8&gt;0,B2672,"")</f>
        <v/>
      </c>
      <c r="B2672" t="e">
        <f>Weighting!$C$8</f>
        <v>#DIV/0!</v>
      </c>
      <c r="C2672" t="e">
        <f>Weighting!$F$8</f>
        <v>#NUM!</v>
      </c>
      <c r="D2672" t="e">
        <f>IF(C2672=1,'Data Transformation'!$G$3+0.5*'Data Transformation'!$W$25,IF(C2673=1,D2673-'Data Transformation'!$W$25,FALSE))</f>
        <v>#NUM!</v>
      </c>
      <c r="E2672">
        <f t="array" ref="E2672">IF(ISLOGICAL(D2672),"",FREQUENCY(IF('Data Transformation'!$B$425:$B$8425='Bin Analysis'!$B2667,'Data Transformation'!$G$425:$G$8425),D2672))</f>
        <v>2001</v>
      </c>
      <c r="F2672">
        <f t="shared" si="333"/>
        <v>0</v>
      </c>
      <c r="G2672">
        <f>Weighting!$H$8</f>
        <v>0</v>
      </c>
      <c r="H2672">
        <f t="array" ref="H2672">FREQUENCY(IF('Data Transformation'!$B$4:$B$8425=B2667,'Data Transformation'!$G$4:$G$8425),'Bin Analysis'!$B2672)</f>
        <v>2073</v>
      </c>
      <c r="I2672">
        <f t="shared" si="334"/>
        <v>0</v>
      </c>
      <c r="J2672">
        <f t="shared" ref="J2672:J2689" si="335">IF(I2672=0,0,1)</f>
        <v>0</v>
      </c>
      <c r="K2672">
        <f>J2672*Weighting!$W$8</f>
        <v>0</v>
      </c>
      <c r="M2672" s="14"/>
    </row>
    <row r="2673" spans="1:13" x14ac:dyDescent="0.25">
      <c r="A2673" s="32" t="str">
        <f>IF(Weighting!$P$9&gt;0,B2673,"")</f>
        <v/>
      </c>
      <c r="B2673" s="50" t="e">
        <f>Weighting!$C$9</f>
        <v>#DIV/0!</v>
      </c>
      <c r="C2673" t="e">
        <f>Weighting!$F$9</f>
        <v>#NUM!</v>
      </c>
      <c r="D2673" t="e">
        <f>IF(C2673=1,'Data Transformation'!$G$3+0.5*'Data Transformation'!$W$25,IF(C2674=1,D2674-'Data Transformation'!$W$25,FALSE))</f>
        <v>#NUM!</v>
      </c>
      <c r="E2673">
        <f t="array" ref="E2673">IF(ISLOGICAL(D2673),"",FREQUENCY(IF('Data Transformation'!$B$425:$B$8425='Bin Analysis'!$B2667,'Data Transformation'!$G$425:$G$8425),D2673))</f>
        <v>2001</v>
      </c>
      <c r="F2673">
        <f t="shared" si="333"/>
        <v>0</v>
      </c>
      <c r="G2673">
        <f>Weighting!$H$9</f>
        <v>0</v>
      </c>
      <c r="H2673">
        <f t="array" ref="H2673">FREQUENCY(IF('Data Transformation'!$B$4:$B$8425=B2667,'Data Transformation'!$G$4:$G$8425),'Bin Analysis'!$B2673)</f>
        <v>2073</v>
      </c>
      <c r="I2673">
        <f t="shared" si="334"/>
        <v>0</v>
      </c>
      <c r="J2673">
        <f t="shared" si="335"/>
        <v>0</v>
      </c>
      <c r="K2673">
        <f>J2673*Weighting!$W$9</f>
        <v>0</v>
      </c>
      <c r="M2673" s="14"/>
    </row>
    <row r="2674" spans="1:13" x14ac:dyDescent="0.25">
      <c r="A2674" s="32" t="str">
        <f>IF(Weighting!$P$10&gt;0,B2674,"")</f>
        <v/>
      </c>
      <c r="B2674" t="e">
        <f>Weighting!$C$10</f>
        <v>#DIV/0!</v>
      </c>
      <c r="C2674" t="e">
        <f>Weighting!$F$10</f>
        <v>#NUM!</v>
      </c>
      <c r="D2674" t="e">
        <f>IF(C2674=1,'Data Transformation'!$G$3+0.5*'Data Transformation'!$W$25,IF(C2675=1,D2675-'Data Transformation'!$W$25,FALSE))</f>
        <v>#NUM!</v>
      </c>
      <c r="E2674">
        <f t="array" ref="E2674">IF(ISLOGICAL(D2674),"",FREQUENCY(IF('Data Transformation'!$B$425:$B$8425='Bin Analysis'!$B2667,'Data Transformation'!$G$425:$G$8425),D2674))</f>
        <v>2001</v>
      </c>
      <c r="F2674">
        <f t="shared" si="333"/>
        <v>0</v>
      </c>
      <c r="G2674">
        <f>Weighting!$H$10</f>
        <v>0</v>
      </c>
      <c r="H2674">
        <f t="array" ref="H2674">FREQUENCY(IF('Data Transformation'!$B$4:$B$8425=B2667,'Data Transformation'!$G$4:$G$8425),'Bin Analysis'!$B2674)</f>
        <v>2073</v>
      </c>
      <c r="I2674">
        <f t="shared" si="334"/>
        <v>0</v>
      </c>
      <c r="J2674">
        <f t="shared" si="335"/>
        <v>0</v>
      </c>
      <c r="K2674">
        <f>J2674*Weighting!$W$10</f>
        <v>0</v>
      </c>
      <c r="M2674" s="14"/>
    </row>
    <row r="2675" spans="1:13" x14ac:dyDescent="0.25">
      <c r="A2675" s="32" t="str">
        <f>IF(Weighting!$P$11&gt;0,B2675,"")</f>
        <v/>
      </c>
      <c r="B2675" t="e">
        <f>Weighting!$C$11</f>
        <v>#DIV/0!</v>
      </c>
      <c r="C2675" t="e">
        <f>Weighting!$F$11</f>
        <v>#NUM!</v>
      </c>
      <c r="D2675" t="e">
        <f>IF(C2675=1,'Data Transformation'!$G$3+0.5*'Data Transformation'!$W$25,IF(C2676=1,D2676-'Data Transformation'!$W$25,FALSE))</f>
        <v>#NUM!</v>
      </c>
      <c r="E2675">
        <f t="array" ref="E2675">IF(ISLOGICAL(D2675),"",FREQUENCY(IF('Data Transformation'!$B$425:$B$8425='Bin Analysis'!$B2667,'Data Transformation'!$G$425:$G$8425),D2675))</f>
        <v>2001</v>
      </c>
      <c r="F2675">
        <f t="shared" si="333"/>
        <v>0</v>
      </c>
      <c r="G2675">
        <f>Weighting!$H$11</f>
        <v>0</v>
      </c>
      <c r="H2675">
        <f t="array" ref="H2675">FREQUENCY(IF('Data Transformation'!$B$4:$B$8425=B2667,'Data Transformation'!$G$4:$G$8425),'Bin Analysis'!$B2675)</f>
        <v>2073</v>
      </c>
      <c r="I2675">
        <f t="shared" si="334"/>
        <v>0</v>
      </c>
      <c r="J2675">
        <f t="shared" si="335"/>
        <v>0</v>
      </c>
      <c r="K2675">
        <f>J2675*Weighting!$W$11</f>
        <v>0</v>
      </c>
      <c r="M2675" s="14"/>
    </row>
    <row r="2676" spans="1:13" x14ac:dyDescent="0.25">
      <c r="A2676" s="32" t="str">
        <f>IF(Weighting!$P$12&gt;0,B2676,"")</f>
        <v/>
      </c>
      <c r="B2676" t="e">
        <f>Weighting!$C$12</f>
        <v>#DIV/0!</v>
      </c>
      <c r="C2676" t="e">
        <f>Weighting!$F$12</f>
        <v>#NUM!</v>
      </c>
      <c r="D2676" t="e">
        <f>IF(C2676=1,'Data Transformation'!$G$3+0.5*'Data Transformation'!$W$25,IF(C2677=1,D2677-'Data Transformation'!$W$25,FALSE))</f>
        <v>#NUM!</v>
      </c>
      <c r="E2676">
        <f t="array" ref="E2676">IF(ISLOGICAL(D2676),"",FREQUENCY(IF('Data Transformation'!$B$425:$B$8425='Bin Analysis'!$B2667,'Data Transformation'!$G$425:$G$8425),D2676))</f>
        <v>2001</v>
      </c>
      <c r="F2676">
        <f t="shared" si="333"/>
        <v>0</v>
      </c>
      <c r="G2676">
        <f>Weighting!$H$12</f>
        <v>0</v>
      </c>
      <c r="H2676">
        <f t="array" ref="H2676">FREQUENCY(IF('Data Transformation'!$B$4:$B$8425=B2667,'Data Transformation'!$G$4:$G$8425),'Bin Analysis'!$B2676)</f>
        <v>2073</v>
      </c>
      <c r="I2676">
        <f t="shared" si="334"/>
        <v>0</v>
      </c>
      <c r="J2676">
        <f t="shared" si="335"/>
        <v>0</v>
      </c>
      <c r="K2676">
        <f>J2676*Weighting!$W$12</f>
        <v>0</v>
      </c>
      <c r="M2676" s="14"/>
    </row>
    <row r="2677" spans="1:13" x14ac:dyDescent="0.25">
      <c r="A2677" s="32" t="str">
        <f>IF(Weighting!$P$13&gt;0,B2677,"")</f>
        <v/>
      </c>
      <c r="B2677" t="e">
        <f>Weighting!$C$13</f>
        <v>#DIV/0!</v>
      </c>
      <c r="C2677" t="e">
        <f>Weighting!$F$13</f>
        <v>#NUM!</v>
      </c>
      <c r="D2677" t="e">
        <f>IF(C2677=1,'Data Transformation'!$G$3+0.5*'Data Transformation'!$W$25,IF(C2678=1,D2678-'Data Transformation'!$W$25,FALSE))</f>
        <v>#NUM!</v>
      </c>
      <c r="E2677">
        <f t="array" ref="E2677">IF(ISLOGICAL(D2677),"",FREQUENCY(IF('Data Transformation'!$B$425:$B$8425='Bin Analysis'!$B2667,'Data Transformation'!$G$425:$G$8425),D2677))</f>
        <v>2001</v>
      </c>
      <c r="F2677">
        <f t="shared" si="333"/>
        <v>0</v>
      </c>
      <c r="G2677">
        <f>Weighting!$H$13</f>
        <v>0</v>
      </c>
      <c r="H2677">
        <f t="array" ref="H2677">FREQUENCY(IF('Data Transformation'!$B$4:$B$8425=B2667,'Data Transformation'!$G$4:$G$8425),'Bin Analysis'!$B2677)</f>
        <v>2073</v>
      </c>
      <c r="I2677">
        <f t="shared" si="334"/>
        <v>0</v>
      </c>
      <c r="J2677">
        <f t="shared" si="335"/>
        <v>0</v>
      </c>
      <c r="K2677">
        <f>J2677*Weighting!$W$13</f>
        <v>0</v>
      </c>
      <c r="M2677" s="14"/>
    </row>
    <row r="2678" spans="1:13" x14ac:dyDescent="0.25">
      <c r="A2678" s="32" t="str">
        <f>IF(Weighting!$P$14&gt;0,B2678,"")</f>
        <v/>
      </c>
      <c r="B2678" t="e">
        <f>Weighting!$C$14</f>
        <v>#DIV/0!</v>
      </c>
      <c r="C2678" t="e">
        <f>Weighting!$F$14</f>
        <v>#NUM!</v>
      </c>
      <c r="D2678" t="e">
        <f>IF(C2678=1,'Data Transformation'!$G$3+0.5*'Data Transformation'!$W$25,IF(C2679=1,D2679-'Data Transformation'!$W$25,FALSE))</f>
        <v>#NUM!</v>
      </c>
      <c r="E2678">
        <f t="array" ref="E2678">IF(ISLOGICAL(D2678),"",FREQUENCY(IF('Data Transformation'!$B$425:$B$8425='Bin Analysis'!$B2667,'Data Transformation'!$G$425:$G$8425),D2678))</f>
        <v>2001</v>
      </c>
      <c r="F2678">
        <f t="shared" si="333"/>
        <v>0</v>
      </c>
      <c r="G2678">
        <f>Weighting!$H$14</f>
        <v>0</v>
      </c>
      <c r="H2678">
        <f t="array" ref="H2678">FREQUENCY(IF('Data Transformation'!$B$4:$B$8425=B2667,'Data Transformation'!$G$4:$G$8425),'Bin Analysis'!$B2678)</f>
        <v>2073</v>
      </c>
      <c r="I2678">
        <f t="shared" si="334"/>
        <v>0</v>
      </c>
      <c r="J2678">
        <f t="shared" si="335"/>
        <v>0</v>
      </c>
      <c r="K2678">
        <f>J2678*Weighting!$W$14</f>
        <v>0</v>
      </c>
      <c r="M2678" s="14"/>
    </row>
    <row r="2679" spans="1:13" x14ac:dyDescent="0.25">
      <c r="A2679" s="32" t="str">
        <f>IF(Weighting!$P$15&gt;0,B2679,"")</f>
        <v/>
      </c>
      <c r="B2679" t="e">
        <f>Weighting!$C$15</f>
        <v>#DIV/0!</v>
      </c>
      <c r="C2679" t="e">
        <f>Weighting!$F$15</f>
        <v>#NUM!</v>
      </c>
      <c r="D2679" t="e">
        <f>IF(C2679=1,'Data Transformation'!$G$3+0.5*'Data Transformation'!$W$25,IF(C2680=1,D2680-'Data Transformation'!$W$25,FALSE))</f>
        <v>#NUM!</v>
      </c>
      <c r="E2679">
        <f t="array" ref="E2679">IF(ISLOGICAL(D2679),"",FREQUENCY(IF('Data Transformation'!$B$425:$B$8425='Bin Analysis'!$B2667,'Data Transformation'!$G$425:$G$8425),D2679))</f>
        <v>2001</v>
      </c>
      <c r="F2679">
        <f t="shared" si="333"/>
        <v>0</v>
      </c>
      <c r="G2679">
        <f>Weighting!$H$15</f>
        <v>0</v>
      </c>
      <c r="H2679">
        <f t="array" ref="H2679">FREQUENCY(IF('Data Transformation'!$B$4:$B$8425=B2667,'Data Transformation'!$G$4:$G$8425),'Bin Analysis'!$B2679)</f>
        <v>2073</v>
      </c>
      <c r="I2679">
        <f t="shared" si="334"/>
        <v>0</v>
      </c>
      <c r="J2679">
        <f t="shared" si="335"/>
        <v>0</v>
      </c>
      <c r="K2679">
        <f>J2679*Weighting!$W$15</f>
        <v>0</v>
      </c>
      <c r="M2679" s="14"/>
    </row>
    <row r="2680" spans="1:13" x14ac:dyDescent="0.25">
      <c r="A2680" s="32" t="str">
        <f>IF(Weighting!$P$16&gt;0,B2680,"")</f>
        <v/>
      </c>
      <c r="B2680" t="e">
        <f>Weighting!$C$16</f>
        <v>#DIV/0!</v>
      </c>
      <c r="C2680" t="e">
        <f>Weighting!$F$16</f>
        <v>#NUM!</v>
      </c>
      <c r="D2680" t="e">
        <f>IF(C2680=1,'Data Transformation'!$G$3+0.5*'Data Transformation'!$W$25,IF(C2681=1,D2681-'Data Transformation'!$W$25,FALSE))</f>
        <v>#NUM!</v>
      </c>
      <c r="E2680">
        <f t="array" ref="E2680">IF(ISLOGICAL(D2680),"",FREQUENCY(IF('Data Transformation'!$B$425:$B$8425='Bin Analysis'!$B2667,'Data Transformation'!$G$425:$G$8425),D2680))</f>
        <v>2001</v>
      </c>
      <c r="F2680">
        <f t="shared" si="333"/>
        <v>0</v>
      </c>
      <c r="G2680">
        <f>Weighting!$H$16</f>
        <v>0</v>
      </c>
      <c r="H2680">
        <f t="array" ref="H2680">FREQUENCY(IF('Data Transformation'!$B$4:$B$8425=B2667,'Data Transformation'!$G$4:$G$8425),'Bin Analysis'!$B2680)</f>
        <v>2073</v>
      </c>
      <c r="I2680">
        <f t="shared" si="334"/>
        <v>0</v>
      </c>
      <c r="J2680">
        <f t="shared" si="335"/>
        <v>0</v>
      </c>
      <c r="K2680">
        <f>J2680*Weighting!$W$16</f>
        <v>0</v>
      </c>
      <c r="M2680" s="14"/>
    </row>
    <row r="2681" spans="1:13" x14ac:dyDescent="0.25">
      <c r="A2681" s="32" t="str">
        <f>IF(Weighting!$P$17&gt;0,B2681,"")</f>
        <v/>
      </c>
      <c r="B2681" t="e">
        <f>Weighting!$C$17</f>
        <v>#DIV/0!</v>
      </c>
      <c r="C2681" t="e">
        <f>Weighting!$F$17</f>
        <v>#NUM!</v>
      </c>
      <c r="D2681" t="e">
        <f>IF(C2681=1,'Data Transformation'!$G$3+0.5*'Data Transformation'!$W$25,IF(C2682=1,D2682-'Data Transformation'!$W$25,FALSE))</f>
        <v>#NUM!</v>
      </c>
      <c r="E2681">
        <f t="array" ref="E2681">IF(ISLOGICAL(D2681),"",FREQUENCY(IF('Data Transformation'!$B$425:$B$8425='Bin Analysis'!$B2667,'Data Transformation'!$G$425:$G$8425),D2681))</f>
        <v>2001</v>
      </c>
      <c r="F2681">
        <f t="shared" si="333"/>
        <v>0</v>
      </c>
      <c r="G2681">
        <f>Weighting!$H$17</f>
        <v>0</v>
      </c>
      <c r="H2681">
        <f t="array" ref="H2681">FREQUENCY(IF('Data Transformation'!$B$4:$B$8425=B2667,'Data Transformation'!$G$4:$G$8425),'Bin Analysis'!$B2681)</f>
        <v>2073</v>
      </c>
      <c r="I2681">
        <f t="shared" si="334"/>
        <v>0</v>
      </c>
      <c r="J2681">
        <f t="shared" si="335"/>
        <v>0</v>
      </c>
      <c r="K2681">
        <f>J2681*Weighting!$W$17</f>
        <v>0</v>
      </c>
      <c r="M2681" s="14"/>
    </row>
    <row r="2682" spans="1:13" x14ac:dyDescent="0.25">
      <c r="A2682" s="32" t="str">
        <f>IF(Weighting!$P$18&gt;0,B2682,"")</f>
        <v/>
      </c>
      <c r="B2682" t="e">
        <f>Weighting!$C$18</f>
        <v>#DIV/0!</v>
      </c>
      <c r="C2682" t="e">
        <f>Weighting!$F$18</f>
        <v>#NUM!</v>
      </c>
      <c r="D2682" t="e">
        <f>IF(C2682=1,'Data Transformation'!$G$3+0.5*'Data Transformation'!$W$25,IF(C2683=1,D2683-'Data Transformation'!$W$25,FALSE))</f>
        <v>#NUM!</v>
      </c>
      <c r="E2682">
        <f t="array" ref="E2682">IF(ISLOGICAL(D2682),"",FREQUENCY(IF('Data Transformation'!$B$425:$B$8425='Bin Analysis'!$B2667,'Data Transformation'!$G$425:$G$8425),D2682))</f>
        <v>2001</v>
      </c>
      <c r="F2682">
        <f t="shared" si="333"/>
        <v>0</v>
      </c>
      <c r="G2682">
        <f>Weighting!$H$18</f>
        <v>0</v>
      </c>
      <c r="H2682">
        <f t="array" ref="H2682">FREQUENCY(IF('Data Transformation'!$B$4:$B$8425=B2667,'Data Transformation'!$G$4:$G$8425),'Bin Analysis'!$B2682)</f>
        <v>2073</v>
      </c>
      <c r="I2682">
        <f t="shared" si="334"/>
        <v>0</v>
      </c>
      <c r="J2682">
        <f t="shared" si="335"/>
        <v>0</v>
      </c>
      <c r="K2682">
        <f>J2682*Weighting!$W$18</f>
        <v>0</v>
      </c>
      <c r="M2682" s="14"/>
    </row>
    <row r="2683" spans="1:13" x14ac:dyDescent="0.25">
      <c r="A2683" s="32" t="str">
        <f>IF(Weighting!$P$19&gt;0,B2683,"")</f>
        <v/>
      </c>
      <c r="B2683" t="e">
        <f>Weighting!$C$19</f>
        <v>#DIV/0!</v>
      </c>
      <c r="C2683" t="e">
        <f>Weighting!$F$19</f>
        <v>#NUM!</v>
      </c>
      <c r="D2683" t="e">
        <f>IF(C2683=1,'Data Transformation'!$G$3+0.5*'Data Transformation'!$W$25,IF(C2684=1,D2684-'Data Transformation'!$W$25,FALSE))</f>
        <v>#NUM!</v>
      </c>
      <c r="E2683">
        <f t="array" ref="E2683">IF(ISLOGICAL(D2683),"",FREQUENCY(IF('Data Transformation'!$B$425:$B$8425='Bin Analysis'!$B2667,'Data Transformation'!$G$425:$G$8425),D2683))</f>
        <v>2001</v>
      </c>
      <c r="F2683">
        <f t="shared" si="333"/>
        <v>0</v>
      </c>
      <c r="G2683">
        <f>Weighting!$H$19</f>
        <v>0</v>
      </c>
      <c r="H2683">
        <f t="array" ref="H2683">FREQUENCY(IF('Data Transformation'!$B$4:$B$8425=B2667,'Data Transformation'!$G$4:$G$8425),'Bin Analysis'!$B2683)</f>
        <v>2073</v>
      </c>
      <c r="I2683">
        <f t="shared" si="334"/>
        <v>0</v>
      </c>
      <c r="J2683">
        <f t="shared" si="335"/>
        <v>0</v>
      </c>
      <c r="K2683">
        <f>J2683*Weighting!$W$19</f>
        <v>0</v>
      </c>
      <c r="M2683" s="14"/>
    </row>
    <row r="2684" spans="1:13" x14ac:dyDescent="0.25">
      <c r="A2684" s="32" t="str">
        <f>IF(Weighting!$P$20&gt;0,B2684,"")</f>
        <v/>
      </c>
      <c r="B2684" t="e">
        <f>Weighting!$C$20</f>
        <v>#DIV/0!</v>
      </c>
      <c r="C2684" t="e">
        <f>Weighting!$F$20</f>
        <v>#NUM!</v>
      </c>
      <c r="D2684" t="e">
        <f>IF(C2684=1,'Data Transformation'!$G$3+0.5*'Data Transformation'!$W$25,IF(C2685=1,D2685-'Data Transformation'!$W$25,FALSE))</f>
        <v>#NUM!</v>
      </c>
      <c r="E2684">
        <f t="array" ref="E2684">IF(ISLOGICAL(D2684),"",FREQUENCY(IF('Data Transformation'!$B$425:$B$8425='Bin Analysis'!$B2667,'Data Transformation'!$G$425:$G$8425),D2684))</f>
        <v>2001</v>
      </c>
      <c r="F2684">
        <f t="shared" si="333"/>
        <v>0</v>
      </c>
      <c r="G2684">
        <f>Weighting!$H$20</f>
        <v>0</v>
      </c>
      <c r="H2684">
        <f t="array" ref="H2684">FREQUENCY(IF('Data Transformation'!$B$4:$B$8425=B2667,'Data Transformation'!$G$4:$G$8425),'Bin Analysis'!$B2684)</f>
        <v>2073</v>
      </c>
      <c r="I2684">
        <f t="shared" si="334"/>
        <v>0</v>
      </c>
      <c r="J2684">
        <f t="shared" si="335"/>
        <v>0</v>
      </c>
      <c r="K2684">
        <f>J2684*Weighting!$W$20</f>
        <v>0</v>
      </c>
      <c r="M2684" s="14"/>
    </row>
    <row r="2685" spans="1:13" x14ac:dyDescent="0.25">
      <c r="A2685" s="32" t="str">
        <f>IF(Weighting!$P$21&gt;0,B2685,"")</f>
        <v/>
      </c>
      <c r="B2685" t="e">
        <f>Weighting!$C$21</f>
        <v>#DIV/0!</v>
      </c>
      <c r="C2685" t="e">
        <f>Weighting!$F$21</f>
        <v>#NUM!</v>
      </c>
      <c r="D2685" t="e">
        <f>IF(C2685=1,'Data Transformation'!$G$3+0.5*'Data Transformation'!$W$25,IF(C2686=1,D2686-'Data Transformation'!$W$25,FALSE))</f>
        <v>#NUM!</v>
      </c>
      <c r="E2685">
        <f t="array" ref="E2685">IF(ISLOGICAL(D2685),"",FREQUENCY(IF('Data Transformation'!$B$425:$B$8425='Bin Analysis'!$B2667,'Data Transformation'!$G$425:$G$8425),D2685))</f>
        <v>2001</v>
      </c>
      <c r="F2685">
        <f t="shared" si="333"/>
        <v>0</v>
      </c>
      <c r="G2685">
        <f>Weighting!$H$21</f>
        <v>0</v>
      </c>
      <c r="H2685">
        <f t="array" ref="H2685">FREQUENCY(IF('Data Transformation'!$B$4:$B$8425=B2667,'Data Transformation'!$G$4:$G$8425),'Bin Analysis'!$B2685)</f>
        <v>2073</v>
      </c>
      <c r="I2685">
        <f t="shared" si="334"/>
        <v>0</v>
      </c>
      <c r="J2685">
        <f t="shared" si="335"/>
        <v>0</v>
      </c>
      <c r="K2685">
        <f>J2685*Weighting!$W$21</f>
        <v>0</v>
      </c>
      <c r="M2685" s="14"/>
    </row>
    <row r="2686" spans="1:13" x14ac:dyDescent="0.25">
      <c r="A2686" s="32" t="str">
        <f>IF(Weighting!$P$22&gt;0,B2686,"")</f>
        <v/>
      </c>
      <c r="B2686" t="e">
        <f>Weighting!$C$22</f>
        <v>#DIV/0!</v>
      </c>
      <c r="C2686" t="e">
        <f>Weighting!$F$22</f>
        <v>#NUM!</v>
      </c>
      <c r="D2686" t="e">
        <f>IF(C2686=1,'Data Transformation'!$G$3+0.5*'Data Transformation'!$W$25,IF(C2687=1,D2687-'Data Transformation'!$W$25,FALSE))</f>
        <v>#NUM!</v>
      </c>
      <c r="E2686">
        <f t="array" ref="E2686">IF(ISLOGICAL(D2686),"",FREQUENCY(IF('Data Transformation'!$B$425:$B$8425='Bin Analysis'!$B2667,'Data Transformation'!$G$425:$G$8425),D2686))</f>
        <v>2001</v>
      </c>
      <c r="F2686">
        <f t="shared" si="333"/>
        <v>0</v>
      </c>
      <c r="G2686">
        <f>Weighting!$H$22</f>
        <v>0</v>
      </c>
      <c r="H2686">
        <f t="array" ref="H2686">FREQUENCY(IF('Data Transformation'!$B$4:$B$8425=B2667,'Data Transformation'!$G$4:$G$8425),'Bin Analysis'!$B2686)</f>
        <v>2073</v>
      </c>
      <c r="I2686">
        <f t="shared" si="334"/>
        <v>0</v>
      </c>
      <c r="J2686">
        <f t="shared" si="335"/>
        <v>0</v>
      </c>
      <c r="K2686">
        <f>J2686*Weighting!$W$22</f>
        <v>0</v>
      </c>
      <c r="M2686" s="14"/>
    </row>
    <row r="2687" spans="1:13" x14ac:dyDescent="0.25">
      <c r="A2687" s="32" t="str">
        <f>IF(Weighting!$P$23&gt;0,B2687,"")</f>
        <v/>
      </c>
      <c r="B2687" t="e">
        <f>Weighting!$C$23</f>
        <v>#DIV/0!</v>
      </c>
      <c r="C2687" t="e">
        <f>Weighting!$F$23</f>
        <v>#NUM!</v>
      </c>
      <c r="D2687" t="e">
        <f>IF(C2687=1,'Data Transformation'!$G$3+0.5*'Data Transformation'!$W$25,IF(C2688=1,D2688-'Data Transformation'!$W$25,FALSE))</f>
        <v>#NUM!</v>
      </c>
      <c r="E2687">
        <f t="array" ref="E2687">IF(ISLOGICAL(D2687),"",FREQUENCY(IF('Data Transformation'!$B$425:$B$8425='Bin Analysis'!$B2667,'Data Transformation'!$G$425:$G$8425),D2687))</f>
        <v>2001</v>
      </c>
      <c r="F2687">
        <f t="shared" si="333"/>
        <v>0</v>
      </c>
      <c r="G2687">
        <f>Weighting!$H$23</f>
        <v>0</v>
      </c>
      <c r="H2687">
        <f t="array" ref="H2687">FREQUENCY(IF('Data Transformation'!$B$4:$B$8425=B2667,'Data Transformation'!$G$4:$G$8425),'Bin Analysis'!$B2687)</f>
        <v>2073</v>
      </c>
      <c r="I2687">
        <f t="shared" si="334"/>
        <v>0</v>
      </c>
      <c r="J2687">
        <f t="shared" si="335"/>
        <v>0</v>
      </c>
      <c r="K2687">
        <f>J2687*Weighting!$W$23</f>
        <v>0</v>
      </c>
      <c r="M2687" s="14"/>
    </row>
    <row r="2688" spans="1:13" x14ac:dyDescent="0.25">
      <c r="A2688" s="32" t="str">
        <f>IF(Weighting!$P$24&gt;0,B2688,"")</f>
        <v/>
      </c>
      <c r="B2688" t="e">
        <f>Weighting!$C$24</f>
        <v>#DIV/0!</v>
      </c>
      <c r="C2688" t="e">
        <f>Weighting!$F$24</f>
        <v>#NUM!</v>
      </c>
      <c r="D2688" t="e">
        <f>IF(C2688=1,'Data Transformation'!$G$3+0.5*'Data Transformation'!$W$25,IF(C2689=1,D2689-'Data Transformation'!$W$25,FALSE))</f>
        <v>#NUM!</v>
      </c>
      <c r="E2688">
        <f t="array" ref="E2688">IF(ISLOGICAL(D2688),"",FREQUENCY(IF('Data Transformation'!$B$425:$B$8425='Bin Analysis'!$B2667,'Data Transformation'!$G$425:$G$8425),D2688))</f>
        <v>2001</v>
      </c>
      <c r="F2688">
        <f t="shared" si="333"/>
        <v>0</v>
      </c>
      <c r="G2688">
        <f>Weighting!$H$24</f>
        <v>0</v>
      </c>
      <c r="H2688">
        <f t="array" ref="H2688">FREQUENCY(IF('Data Transformation'!$B$4:$B$8425=B2667,'Data Transformation'!$G$4:$G$8425),'Bin Analysis'!$B2688)</f>
        <v>2073</v>
      </c>
      <c r="I2688">
        <f t="shared" si="334"/>
        <v>0</v>
      </c>
      <c r="J2688">
        <f t="shared" si="335"/>
        <v>0</v>
      </c>
      <c r="K2688">
        <f>J2688*Weighting!$W$24</f>
        <v>0</v>
      </c>
      <c r="M2688" s="14"/>
    </row>
    <row r="2689" spans="1:25" x14ac:dyDescent="0.25">
      <c r="A2689" s="32" t="str">
        <f>IF(Weighting!$P$25&gt;0,B2689,"")</f>
        <v/>
      </c>
      <c r="B2689" t="e">
        <f>Weighting!$C$25</f>
        <v>#DIV/0!</v>
      </c>
      <c r="C2689" t="e">
        <f>Weighting!$F$25</f>
        <v>#NUM!</v>
      </c>
      <c r="D2689" t="e">
        <f>IF(C2689=1,'Data Transformation'!$G$3+0.5*'Data Transformation'!$W$25,IF(C2690=1,D2690-'Data Transformation'!$W$25,FALSE))</f>
        <v>#NUM!</v>
      </c>
      <c r="E2689">
        <f t="array" ref="E2689">IF(ISLOGICAL(D2689),"",FREQUENCY(IF('Data Transformation'!$B$425:$B$8425='Bin Analysis'!$B2667,'Data Transformation'!$G$425:$G$8425),D2689))</f>
        <v>2001</v>
      </c>
      <c r="F2689">
        <f t="shared" si="333"/>
        <v>0</v>
      </c>
      <c r="G2689">
        <f>Weighting!$H$25</f>
        <v>0</v>
      </c>
      <c r="H2689">
        <f t="array" ref="H2689">FREQUENCY(IF('Data Transformation'!$B$4:$B$8425=B2667,'Data Transformation'!$G$4:$G$8425),'Bin Analysis'!$B2689)</f>
        <v>2073</v>
      </c>
      <c r="I2689">
        <f t="shared" si="334"/>
        <v>0</v>
      </c>
      <c r="J2689">
        <f t="shared" si="335"/>
        <v>0</v>
      </c>
      <c r="K2689">
        <f>J2689*Weighting!$W$25</f>
        <v>0</v>
      </c>
      <c r="M2689" s="14"/>
    </row>
    <row r="2690" spans="1:25" x14ac:dyDescent="0.25">
      <c r="O2690"/>
      <c r="P2690"/>
      <c r="Q2690"/>
      <c r="R2690"/>
    </row>
    <row r="2691" spans="1:25" ht="23.25" x14ac:dyDescent="0.35">
      <c r="A2691" s="21" t="s">
        <v>0</v>
      </c>
      <c r="B2691" s="21" t="str">
        <f>IFERROR(VLOOKUP(C2691,'Data Transformation'!$L$6:$M$426,2,FALSE),"")</f>
        <v/>
      </c>
      <c r="C2691" s="21">
        <f>C2667+1</f>
        <v>112</v>
      </c>
      <c r="D2691" s="21"/>
      <c r="E2691" s="21"/>
      <c r="F2691" s="21"/>
      <c r="G2691" s="21"/>
      <c r="H2691" s="22"/>
      <c r="I2691" s="22"/>
      <c r="J2691" s="22"/>
      <c r="K2691" s="21"/>
      <c r="L2691" s="21" t="str">
        <f>B2691</f>
        <v/>
      </c>
      <c r="M2691" s="23" t="e">
        <f>INDEX('Data Transformation'!$O$4:$O$424,MATCH($B2691,'Data Transformation'!$M$4:$M$424,0),MATCH($M$2,'Data Transformation'!$O$3,0))</f>
        <v>#N/A</v>
      </c>
      <c r="N2691" s="27" t="e">
        <f>IF('Input and Summary Results'!$J$16="minimum",'Bin Analysis'!X2692/(M2691-1),'Bin Analysis'!Y2691/('Bin Analysis'!M2691-1))</f>
        <v>#N/A</v>
      </c>
      <c r="O2691" s="27" t="e">
        <f>IF(M2691=FALSE,NA(),(VLOOKUP(1,C2694:K2713,4,FALSE))/(M2691-1))</f>
        <v>#N/A</v>
      </c>
      <c r="P2691" s="27" t="e">
        <f>IF(M2691=FALSE,NA(),SUM(J2694:J2713)/Weighting!$S$5)</f>
        <v>#N/A</v>
      </c>
      <c r="Q2691" s="27" t="e">
        <f>IF(M2691=FALSE,NA(),SUM(K2694:K2713)/Weighting!$S$6)</f>
        <v>#N/A</v>
      </c>
      <c r="R2691" s="27" t="e">
        <f>IF(M2691=FALSE,NA(),(VLOOKUP(1,G2694:K2713,3,FALSE))/(M2691-1))</f>
        <v>#N/A</v>
      </c>
      <c r="S2691" s="22" t="e">
        <f>IF(M2691=FALSE,NA(),IF(SUM(J2694:J2713)=2,"yes","no"))</f>
        <v>#N/A</v>
      </c>
      <c r="X2691" s="2" cm="2">
        <f t="array" ref="X2691:X2692">FREQUENCY(IF('Data Transformation'!$B$425:$B$6424='Bin Analysis'!L2691,'Data Transformation'!$G$425:$G$6424),'Data Transformation'!$U$11)</f>
        <v>0</v>
      </c>
      <c r="Y2691" s="2" cm="2">
        <f t="array" ref="Y2691:Y2692">FREQUENCY(IF('Data Transformation'!$B$425:$B$6424='Bin Analysis'!L2691,'Data Transformation'!$G$425:$G$6424),'Data Transformation'!$U$12)</f>
        <v>0</v>
      </c>
    </row>
    <row r="2692" spans="1:25" x14ac:dyDescent="0.25">
      <c r="A2692" s="14" t="s">
        <v>67</v>
      </c>
      <c r="B2692" t="s">
        <v>47</v>
      </c>
      <c r="C2692" t="s">
        <v>5</v>
      </c>
      <c r="D2692" t="s">
        <v>98</v>
      </c>
      <c r="E2692" t="s">
        <v>99</v>
      </c>
      <c r="F2692" t="s">
        <v>100</v>
      </c>
      <c r="G2692" t="s">
        <v>69</v>
      </c>
      <c r="H2692" t="s">
        <v>31</v>
      </c>
      <c r="I2692" t="s">
        <v>32</v>
      </c>
      <c r="J2692" t="s">
        <v>46</v>
      </c>
      <c r="K2692" s="14" t="s">
        <v>45</v>
      </c>
      <c r="M2692" s="14"/>
      <c r="X2692" s="2">
        <v>0</v>
      </c>
      <c r="Y2692" s="2">
        <v>0</v>
      </c>
    </row>
    <row r="2693" spans="1:25" x14ac:dyDescent="0.25">
      <c r="A2693" s="32"/>
      <c r="D2693" t="e">
        <f>IF(C2693=1,'Data Transformation'!$G$3+0.5*'Data Transformation'!$W$25,IF(C2694=1,D2694-'Data Transformation'!$W$25,FALSE))</f>
        <v>#NUM!</v>
      </c>
      <c r="E2693">
        <f t="array" ref="E2693">IF(ISLOGICAL(D2693),"",FREQUENCY(IF('Data Transformation'!$B$425:$B$8425='Bin Analysis'!$B2691,'Data Transformation'!$G$425:$G$8425),D2693))</f>
        <v>2001</v>
      </c>
      <c r="F2693" t="e">
        <f>IF(ISLOGICAL(D2693),"",E2693-E2692)</f>
        <v>#VALUE!</v>
      </c>
      <c r="M2693" s="14"/>
    </row>
    <row r="2694" spans="1:25" x14ac:dyDescent="0.25">
      <c r="A2694" s="32" t="e">
        <f>IF(Weighting!$P$6&gt;0,B2694,"")</f>
        <v>#NUM!</v>
      </c>
      <c r="B2694" t="e">
        <f>Weighting!$C$6</f>
        <v>#DIV/0!</v>
      </c>
      <c r="C2694" t="e">
        <f>Weighting!$F$6</f>
        <v>#NUM!</v>
      </c>
      <c r="D2694" t="e">
        <f>IF(C2694=1,'Data Transformation'!$G$3+0.5*'Data Transformation'!$W$25,IF(C2695=1,D2695-'Data Transformation'!$W$25,FALSE))</f>
        <v>#NUM!</v>
      </c>
      <c r="E2694">
        <f t="array" ref="E2694">IF(ISLOGICAL(D2694),"",FREQUENCY(IF('Data Transformation'!$B$425:$B$8425='Bin Analysis'!$B2691,'Data Transformation'!$G$425:$G$8425),D2694))</f>
        <v>2001</v>
      </c>
      <c r="F2694">
        <f>IF(ISLOGICAL(D2694),"",E2694-E2693)</f>
        <v>0</v>
      </c>
      <c r="G2694">
        <f>Weighting!$H$6</f>
        <v>1</v>
      </c>
      <c r="H2694">
        <f t="array" ref="H2694">FREQUENCY(IF('Data Transformation'!$B$4:$B$8425=B2691,'Data Transformation'!$G$4:$G$8425),'Bin Analysis'!$B2694)</f>
        <v>2073</v>
      </c>
      <c r="I2694">
        <f>H2694-H2693</f>
        <v>2073</v>
      </c>
      <c r="J2694">
        <f>IF(I2694=0,0,1)</f>
        <v>1</v>
      </c>
      <c r="K2694" t="e">
        <f>J2694*Weighting!$W$6</f>
        <v>#NUM!</v>
      </c>
      <c r="M2694" s="14"/>
    </row>
    <row r="2695" spans="1:25" x14ac:dyDescent="0.25">
      <c r="A2695" s="32" t="str">
        <f>IF(Weighting!$P$7&gt;0,B2695,"")</f>
        <v/>
      </c>
      <c r="B2695" t="e">
        <f>Weighting!$C$7</f>
        <v>#DIV/0!</v>
      </c>
      <c r="C2695" t="e">
        <f>Weighting!$F$7</f>
        <v>#NUM!</v>
      </c>
      <c r="D2695" t="e">
        <f>IF(C2695=1,'Data Transformation'!$G$3+0.5*'Data Transformation'!$W$25,IF(C2696=1,D2696-'Data Transformation'!$W$25,FALSE))</f>
        <v>#NUM!</v>
      </c>
      <c r="E2695">
        <f t="array" ref="E2695">IF(ISLOGICAL(D2695),"",FREQUENCY(IF('Data Transformation'!$B$425:$B$8425='Bin Analysis'!$B2691,'Data Transformation'!$G$425:$G$8425),D2695))</f>
        <v>2001</v>
      </c>
      <c r="F2695">
        <f t="shared" ref="F2695:F2713" si="336">IF(ISLOGICAL(D2695),"",E2695-E2694)</f>
        <v>0</v>
      </c>
      <c r="G2695">
        <f>Weighting!$H$7</f>
        <v>0</v>
      </c>
      <c r="H2695">
        <f t="array" ref="H2695">FREQUENCY(IF('Data Transformation'!$B$4:$B$8425=B2691,'Data Transformation'!$G$4:$G$8425),'Bin Analysis'!$B2695)</f>
        <v>2073</v>
      </c>
      <c r="I2695">
        <f t="shared" ref="I2695:I2713" si="337">H2695-H2694</f>
        <v>0</v>
      </c>
      <c r="J2695">
        <f>IF(I2695=0,0,1)</f>
        <v>0</v>
      </c>
      <c r="K2695">
        <f>J2695*Weighting!$W$7</f>
        <v>0</v>
      </c>
      <c r="M2695" s="14"/>
    </row>
    <row r="2696" spans="1:25" x14ac:dyDescent="0.25">
      <c r="A2696" s="32" t="str">
        <f>IF(Weighting!$P$8&gt;0,B2696,"")</f>
        <v/>
      </c>
      <c r="B2696" t="e">
        <f>Weighting!$C$8</f>
        <v>#DIV/0!</v>
      </c>
      <c r="C2696" t="e">
        <f>Weighting!$F$8</f>
        <v>#NUM!</v>
      </c>
      <c r="D2696" t="e">
        <f>IF(C2696=1,'Data Transformation'!$G$3+0.5*'Data Transformation'!$W$25,IF(C2697=1,D2697-'Data Transformation'!$W$25,FALSE))</f>
        <v>#NUM!</v>
      </c>
      <c r="E2696">
        <f t="array" ref="E2696">IF(ISLOGICAL(D2696),"",FREQUENCY(IF('Data Transformation'!$B$425:$B$8425='Bin Analysis'!$B2691,'Data Transformation'!$G$425:$G$8425),D2696))</f>
        <v>2001</v>
      </c>
      <c r="F2696">
        <f t="shared" si="336"/>
        <v>0</v>
      </c>
      <c r="G2696">
        <f>Weighting!$H$8</f>
        <v>0</v>
      </c>
      <c r="H2696">
        <f t="array" ref="H2696">FREQUENCY(IF('Data Transformation'!$B$4:$B$8425=B2691,'Data Transformation'!$G$4:$G$8425),'Bin Analysis'!$B2696)</f>
        <v>2073</v>
      </c>
      <c r="I2696">
        <f t="shared" si="337"/>
        <v>0</v>
      </c>
      <c r="J2696">
        <f t="shared" ref="J2696:J2713" si="338">IF(I2696=0,0,1)</f>
        <v>0</v>
      </c>
      <c r="K2696">
        <f>J2696*Weighting!$W$8</f>
        <v>0</v>
      </c>
      <c r="M2696" s="14"/>
    </row>
    <row r="2697" spans="1:25" x14ac:dyDescent="0.25">
      <c r="A2697" s="32" t="str">
        <f>IF(Weighting!$P$9&gt;0,B2697,"")</f>
        <v/>
      </c>
      <c r="B2697" s="50" t="e">
        <f>Weighting!$C$9</f>
        <v>#DIV/0!</v>
      </c>
      <c r="C2697" t="e">
        <f>Weighting!$F$9</f>
        <v>#NUM!</v>
      </c>
      <c r="D2697" t="e">
        <f>IF(C2697=1,'Data Transformation'!$G$3+0.5*'Data Transformation'!$W$25,IF(C2698=1,D2698-'Data Transformation'!$W$25,FALSE))</f>
        <v>#NUM!</v>
      </c>
      <c r="E2697">
        <f t="array" ref="E2697">IF(ISLOGICAL(D2697),"",FREQUENCY(IF('Data Transformation'!$B$425:$B$8425='Bin Analysis'!$B2691,'Data Transformation'!$G$425:$G$8425),D2697))</f>
        <v>2001</v>
      </c>
      <c r="F2697">
        <f t="shared" si="336"/>
        <v>0</v>
      </c>
      <c r="G2697">
        <f>Weighting!$H$9</f>
        <v>0</v>
      </c>
      <c r="H2697">
        <f t="array" ref="H2697">FREQUENCY(IF('Data Transformation'!$B$4:$B$8425=B2691,'Data Transformation'!$G$4:$G$8425),'Bin Analysis'!$B2697)</f>
        <v>2073</v>
      </c>
      <c r="I2697">
        <f t="shared" si="337"/>
        <v>0</v>
      </c>
      <c r="J2697">
        <f t="shared" si="338"/>
        <v>0</v>
      </c>
      <c r="K2697">
        <f>J2697*Weighting!$W$9</f>
        <v>0</v>
      </c>
      <c r="M2697" s="14"/>
    </row>
    <row r="2698" spans="1:25" x14ac:dyDescent="0.25">
      <c r="A2698" s="32" t="str">
        <f>IF(Weighting!$P$10&gt;0,B2698,"")</f>
        <v/>
      </c>
      <c r="B2698" t="e">
        <f>Weighting!$C$10</f>
        <v>#DIV/0!</v>
      </c>
      <c r="C2698" t="e">
        <f>Weighting!$F$10</f>
        <v>#NUM!</v>
      </c>
      <c r="D2698" t="e">
        <f>IF(C2698=1,'Data Transformation'!$G$3+0.5*'Data Transformation'!$W$25,IF(C2699=1,D2699-'Data Transformation'!$W$25,FALSE))</f>
        <v>#NUM!</v>
      </c>
      <c r="E2698">
        <f t="array" ref="E2698">IF(ISLOGICAL(D2698),"",FREQUENCY(IF('Data Transformation'!$B$425:$B$8425='Bin Analysis'!$B2691,'Data Transformation'!$G$425:$G$8425),D2698))</f>
        <v>2001</v>
      </c>
      <c r="F2698">
        <f t="shared" si="336"/>
        <v>0</v>
      </c>
      <c r="G2698">
        <f>Weighting!$H$10</f>
        <v>0</v>
      </c>
      <c r="H2698">
        <f t="array" ref="H2698">FREQUENCY(IF('Data Transformation'!$B$4:$B$8425=B2691,'Data Transformation'!$G$4:$G$8425),'Bin Analysis'!$B2698)</f>
        <v>2073</v>
      </c>
      <c r="I2698">
        <f t="shared" si="337"/>
        <v>0</v>
      </c>
      <c r="J2698">
        <f t="shared" si="338"/>
        <v>0</v>
      </c>
      <c r="K2698">
        <f>J2698*Weighting!$W$10</f>
        <v>0</v>
      </c>
      <c r="M2698" s="14"/>
    </row>
    <row r="2699" spans="1:25" x14ac:dyDescent="0.25">
      <c r="A2699" s="32" t="str">
        <f>IF(Weighting!$P$11&gt;0,B2699,"")</f>
        <v/>
      </c>
      <c r="B2699" t="e">
        <f>Weighting!$C$11</f>
        <v>#DIV/0!</v>
      </c>
      <c r="C2699" t="e">
        <f>Weighting!$F$11</f>
        <v>#NUM!</v>
      </c>
      <c r="D2699" t="e">
        <f>IF(C2699=1,'Data Transformation'!$G$3+0.5*'Data Transformation'!$W$25,IF(C2700=1,D2700-'Data Transformation'!$W$25,FALSE))</f>
        <v>#NUM!</v>
      </c>
      <c r="E2699">
        <f t="array" ref="E2699">IF(ISLOGICAL(D2699),"",FREQUENCY(IF('Data Transformation'!$B$425:$B$8425='Bin Analysis'!$B2691,'Data Transformation'!$G$425:$G$8425),D2699))</f>
        <v>2001</v>
      </c>
      <c r="F2699">
        <f t="shared" si="336"/>
        <v>0</v>
      </c>
      <c r="G2699">
        <f>Weighting!$H$11</f>
        <v>0</v>
      </c>
      <c r="H2699">
        <f t="array" ref="H2699">FREQUENCY(IF('Data Transformation'!$B$4:$B$8425=B2691,'Data Transformation'!$G$4:$G$8425),'Bin Analysis'!$B2699)</f>
        <v>2073</v>
      </c>
      <c r="I2699">
        <f t="shared" si="337"/>
        <v>0</v>
      </c>
      <c r="J2699">
        <f t="shared" si="338"/>
        <v>0</v>
      </c>
      <c r="K2699">
        <f>J2699*Weighting!$W$11</f>
        <v>0</v>
      </c>
      <c r="M2699" s="14"/>
    </row>
    <row r="2700" spans="1:25" x14ac:dyDescent="0.25">
      <c r="A2700" s="32" t="str">
        <f>IF(Weighting!$P$12&gt;0,B2700,"")</f>
        <v/>
      </c>
      <c r="B2700" t="e">
        <f>Weighting!$C$12</f>
        <v>#DIV/0!</v>
      </c>
      <c r="C2700" t="e">
        <f>Weighting!$F$12</f>
        <v>#NUM!</v>
      </c>
      <c r="D2700" t="e">
        <f>IF(C2700=1,'Data Transformation'!$G$3+0.5*'Data Transformation'!$W$25,IF(C2701=1,D2701-'Data Transformation'!$W$25,FALSE))</f>
        <v>#NUM!</v>
      </c>
      <c r="E2700">
        <f t="array" ref="E2700">IF(ISLOGICAL(D2700),"",FREQUENCY(IF('Data Transformation'!$B$425:$B$8425='Bin Analysis'!$B2691,'Data Transformation'!$G$425:$G$8425),D2700))</f>
        <v>2001</v>
      </c>
      <c r="F2700">
        <f t="shared" si="336"/>
        <v>0</v>
      </c>
      <c r="G2700">
        <f>Weighting!$H$12</f>
        <v>0</v>
      </c>
      <c r="H2700">
        <f t="array" ref="H2700">FREQUENCY(IF('Data Transformation'!$B$4:$B$8425=B2691,'Data Transformation'!$G$4:$G$8425),'Bin Analysis'!$B2700)</f>
        <v>2073</v>
      </c>
      <c r="I2700">
        <f t="shared" si="337"/>
        <v>0</v>
      </c>
      <c r="J2700">
        <f t="shared" si="338"/>
        <v>0</v>
      </c>
      <c r="K2700">
        <f>J2700*Weighting!$W$12</f>
        <v>0</v>
      </c>
      <c r="M2700" s="14"/>
    </row>
    <row r="2701" spans="1:25" x14ac:dyDescent="0.25">
      <c r="A2701" s="32" t="str">
        <f>IF(Weighting!$P$13&gt;0,B2701,"")</f>
        <v/>
      </c>
      <c r="B2701" t="e">
        <f>Weighting!$C$13</f>
        <v>#DIV/0!</v>
      </c>
      <c r="C2701" t="e">
        <f>Weighting!$F$13</f>
        <v>#NUM!</v>
      </c>
      <c r="D2701" t="e">
        <f>IF(C2701=1,'Data Transformation'!$G$3+0.5*'Data Transformation'!$W$25,IF(C2702=1,D2702-'Data Transformation'!$W$25,FALSE))</f>
        <v>#NUM!</v>
      </c>
      <c r="E2701">
        <f t="array" ref="E2701">IF(ISLOGICAL(D2701),"",FREQUENCY(IF('Data Transformation'!$B$425:$B$8425='Bin Analysis'!$B2691,'Data Transformation'!$G$425:$G$8425),D2701))</f>
        <v>2001</v>
      </c>
      <c r="F2701">
        <f t="shared" si="336"/>
        <v>0</v>
      </c>
      <c r="G2701">
        <f>Weighting!$H$13</f>
        <v>0</v>
      </c>
      <c r="H2701">
        <f t="array" ref="H2701">FREQUENCY(IF('Data Transformation'!$B$4:$B$8425=B2691,'Data Transformation'!$G$4:$G$8425),'Bin Analysis'!$B2701)</f>
        <v>2073</v>
      </c>
      <c r="I2701">
        <f t="shared" si="337"/>
        <v>0</v>
      </c>
      <c r="J2701">
        <f t="shared" si="338"/>
        <v>0</v>
      </c>
      <c r="K2701">
        <f>J2701*Weighting!$W$13</f>
        <v>0</v>
      </c>
      <c r="M2701" s="14"/>
    </row>
    <row r="2702" spans="1:25" x14ac:dyDescent="0.25">
      <c r="A2702" s="32" t="str">
        <f>IF(Weighting!$P$14&gt;0,B2702,"")</f>
        <v/>
      </c>
      <c r="B2702" t="e">
        <f>Weighting!$C$14</f>
        <v>#DIV/0!</v>
      </c>
      <c r="C2702" t="e">
        <f>Weighting!$F$14</f>
        <v>#NUM!</v>
      </c>
      <c r="D2702" t="e">
        <f>IF(C2702=1,'Data Transformation'!$G$3+0.5*'Data Transformation'!$W$25,IF(C2703=1,D2703-'Data Transformation'!$W$25,FALSE))</f>
        <v>#NUM!</v>
      </c>
      <c r="E2702">
        <f t="array" ref="E2702">IF(ISLOGICAL(D2702),"",FREQUENCY(IF('Data Transformation'!$B$425:$B$8425='Bin Analysis'!$B2691,'Data Transformation'!$G$425:$G$8425),D2702))</f>
        <v>2001</v>
      </c>
      <c r="F2702">
        <f t="shared" si="336"/>
        <v>0</v>
      </c>
      <c r="G2702">
        <f>Weighting!$H$14</f>
        <v>0</v>
      </c>
      <c r="H2702">
        <f t="array" ref="H2702">FREQUENCY(IF('Data Transformation'!$B$4:$B$8425=B2691,'Data Transformation'!$G$4:$G$8425),'Bin Analysis'!$B2702)</f>
        <v>2073</v>
      </c>
      <c r="I2702">
        <f t="shared" si="337"/>
        <v>0</v>
      </c>
      <c r="J2702">
        <f t="shared" si="338"/>
        <v>0</v>
      </c>
      <c r="K2702">
        <f>J2702*Weighting!$W$14</f>
        <v>0</v>
      </c>
      <c r="M2702" s="14"/>
    </row>
    <row r="2703" spans="1:25" x14ac:dyDescent="0.25">
      <c r="A2703" s="32" t="str">
        <f>IF(Weighting!$P$15&gt;0,B2703,"")</f>
        <v/>
      </c>
      <c r="B2703" t="e">
        <f>Weighting!$C$15</f>
        <v>#DIV/0!</v>
      </c>
      <c r="C2703" t="e">
        <f>Weighting!$F$15</f>
        <v>#NUM!</v>
      </c>
      <c r="D2703" t="e">
        <f>IF(C2703=1,'Data Transformation'!$G$3+0.5*'Data Transformation'!$W$25,IF(C2704=1,D2704-'Data Transformation'!$W$25,FALSE))</f>
        <v>#NUM!</v>
      </c>
      <c r="E2703">
        <f t="array" ref="E2703">IF(ISLOGICAL(D2703),"",FREQUENCY(IF('Data Transformation'!$B$425:$B$8425='Bin Analysis'!$B2691,'Data Transformation'!$G$425:$G$8425),D2703))</f>
        <v>2001</v>
      </c>
      <c r="F2703">
        <f t="shared" si="336"/>
        <v>0</v>
      </c>
      <c r="G2703">
        <f>Weighting!$H$15</f>
        <v>0</v>
      </c>
      <c r="H2703">
        <f t="array" ref="H2703">FREQUENCY(IF('Data Transformation'!$B$4:$B$8425=B2691,'Data Transformation'!$G$4:$G$8425),'Bin Analysis'!$B2703)</f>
        <v>2073</v>
      </c>
      <c r="I2703">
        <f t="shared" si="337"/>
        <v>0</v>
      </c>
      <c r="J2703">
        <f t="shared" si="338"/>
        <v>0</v>
      </c>
      <c r="K2703">
        <f>J2703*Weighting!$W$15</f>
        <v>0</v>
      </c>
      <c r="M2703" s="14"/>
    </row>
    <row r="2704" spans="1:25" x14ac:dyDescent="0.25">
      <c r="A2704" s="32" t="str">
        <f>IF(Weighting!$P$16&gt;0,B2704,"")</f>
        <v/>
      </c>
      <c r="B2704" t="e">
        <f>Weighting!$C$16</f>
        <v>#DIV/0!</v>
      </c>
      <c r="C2704" t="e">
        <f>Weighting!$F$16</f>
        <v>#NUM!</v>
      </c>
      <c r="D2704" t="e">
        <f>IF(C2704=1,'Data Transformation'!$G$3+0.5*'Data Transformation'!$W$25,IF(C2705=1,D2705-'Data Transformation'!$W$25,FALSE))</f>
        <v>#NUM!</v>
      </c>
      <c r="E2704">
        <f t="array" ref="E2704">IF(ISLOGICAL(D2704),"",FREQUENCY(IF('Data Transformation'!$B$425:$B$8425='Bin Analysis'!$B2691,'Data Transformation'!$G$425:$G$8425),D2704))</f>
        <v>2001</v>
      </c>
      <c r="F2704">
        <f t="shared" si="336"/>
        <v>0</v>
      </c>
      <c r="G2704">
        <f>Weighting!$H$16</f>
        <v>0</v>
      </c>
      <c r="H2704">
        <f t="array" ref="H2704">FREQUENCY(IF('Data Transformation'!$B$4:$B$8425=B2691,'Data Transformation'!$G$4:$G$8425),'Bin Analysis'!$B2704)</f>
        <v>2073</v>
      </c>
      <c r="I2704">
        <f t="shared" si="337"/>
        <v>0</v>
      </c>
      <c r="J2704">
        <f t="shared" si="338"/>
        <v>0</v>
      </c>
      <c r="K2704">
        <f>J2704*Weighting!$W$16</f>
        <v>0</v>
      </c>
      <c r="M2704" s="14"/>
    </row>
    <row r="2705" spans="1:25" x14ac:dyDescent="0.25">
      <c r="A2705" s="32" t="str">
        <f>IF(Weighting!$P$17&gt;0,B2705,"")</f>
        <v/>
      </c>
      <c r="B2705" t="e">
        <f>Weighting!$C$17</f>
        <v>#DIV/0!</v>
      </c>
      <c r="C2705" t="e">
        <f>Weighting!$F$17</f>
        <v>#NUM!</v>
      </c>
      <c r="D2705" t="e">
        <f>IF(C2705=1,'Data Transformation'!$G$3+0.5*'Data Transformation'!$W$25,IF(C2706=1,D2706-'Data Transformation'!$W$25,FALSE))</f>
        <v>#NUM!</v>
      </c>
      <c r="E2705">
        <f t="array" ref="E2705">IF(ISLOGICAL(D2705),"",FREQUENCY(IF('Data Transformation'!$B$425:$B$8425='Bin Analysis'!$B2691,'Data Transformation'!$G$425:$G$8425),D2705))</f>
        <v>2001</v>
      </c>
      <c r="F2705">
        <f t="shared" si="336"/>
        <v>0</v>
      </c>
      <c r="G2705">
        <f>Weighting!$H$17</f>
        <v>0</v>
      </c>
      <c r="H2705">
        <f t="array" ref="H2705">FREQUENCY(IF('Data Transformation'!$B$4:$B$8425=B2691,'Data Transformation'!$G$4:$G$8425),'Bin Analysis'!$B2705)</f>
        <v>2073</v>
      </c>
      <c r="I2705">
        <f t="shared" si="337"/>
        <v>0</v>
      </c>
      <c r="J2705">
        <f t="shared" si="338"/>
        <v>0</v>
      </c>
      <c r="K2705">
        <f>J2705*Weighting!$W$17</f>
        <v>0</v>
      </c>
      <c r="M2705" s="14"/>
    </row>
    <row r="2706" spans="1:25" x14ac:dyDescent="0.25">
      <c r="A2706" s="32" t="str">
        <f>IF(Weighting!$P$18&gt;0,B2706,"")</f>
        <v/>
      </c>
      <c r="B2706" t="e">
        <f>Weighting!$C$18</f>
        <v>#DIV/0!</v>
      </c>
      <c r="C2706" t="e">
        <f>Weighting!$F$18</f>
        <v>#NUM!</v>
      </c>
      <c r="D2706" t="e">
        <f>IF(C2706=1,'Data Transformation'!$G$3+0.5*'Data Transformation'!$W$25,IF(C2707=1,D2707-'Data Transformation'!$W$25,FALSE))</f>
        <v>#NUM!</v>
      </c>
      <c r="E2706">
        <f t="array" ref="E2706">IF(ISLOGICAL(D2706),"",FREQUENCY(IF('Data Transformation'!$B$425:$B$8425='Bin Analysis'!$B2691,'Data Transformation'!$G$425:$G$8425),D2706))</f>
        <v>2001</v>
      </c>
      <c r="F2706">
        <f t="shared" si="336"/>
        <v>0</v>
      </c>
      <c r="G2706">
        <f>Weighting!$H$18</f>
        <v>0</v>
      </c>
      <c r="H2706">
        <f t="array" ref="H2706">FREQUENCY(IF('Data Transformation'!$B$4:$B$8425=B2691,'Data Transformation'!$G$4:$G$8425),'Bin Analysis'!$B2706)</f>
        <v>2073</v>
      </c>
      <c r="I2706">
        <f t="shared" si="337"/>
        <v>0</v>
      </c>
      <c r="J2706">
        <f t="shared" si="338"/>
        <v>0</v>
      </c>
      <c r="K2706">
        <f>J2706*Weighting!$W$18</f>
        <v>0</v>
      </c>
      <c r="M2706" s="14"/>
    </row>
    <row r="2707" spans="1:25" x14ac:dyDescent="0.25">
      <c r="A2707" s="32" t="str">
        <f>IF(Weighting!$P$19&gt;0,B2707,"")</f>
        <v/>
      </c>
      <c r="B2707" t="e">
        <f>Weighting!$C$19</f>
        <v>#DIV/0!</v>
      </c>
      <c r="C2707" t="e">
        <f>Weighting!$F$19</f>
        <v>#NUM!</v>
      </c>
      <c r="D2707" t="e">
        <f>IF(C2707=1,'Data Transformation'!$G$3+0.5*'Data Transformation'!$W$25,IF(C2708=1,D2708-'Data Transformation'!$W$25,FALSE))</f>
        <v>#NUM!</v>
      </c>
      <c r="E2707">
        <f t="array" ref="E2707">IF(ISLOGICAL(D2707),"",FREQUENCY(IF('Data Transformation'!$B$425:$B$8425='Bin Analysis'!$B2691,'Data Transformation'!$G$425:$G$8425),D2707))</f>
        <v>2001</v>
      </c>
      <c r="F2707">
        <f t="shared" si="336"/>
        <v>0</v>
      </c>
      <c r="G2707">
        <f>Weighting!$H$19</f>
        <v>0</v>
      </c>
      <c r="H2707">
        <f t="array" ref="H2707">FREQUENCY(IF('Data Transformation'!$B$4:$B$8425=B2691,'Data Transformation'!$G$4:$G$8425),'Bin Analysis'!$B2707)</f>
        <v>2073</v>
      </c>
      <c r="I2707">
        <f t="shared" si="337"/>
        <v>0</v>
      </c>
      <c r="J2707">
        <f t="shared" si="338"/>
        <v>0</v>
      </c>
      <c r="K2707">
        <f>J2707*Weighting!$W$19</f>
        <v>0</v>
      </c>
      <c r="M2707" s="14"/>
    </row>
    <row r="2708" spans="1:25" x14ac:dyDescent="0.25">
      <c r="A2708" s="32" t="str">
        <f>IF(Weighting!$P$20&gt;0,B2708,"")</f>
        <v/>
      </c>
      <c r="B2708" t="e">
        <f>Weighting!$C$20</f>
        <v>#DIV/0!</v>
      </c>
      <c r="C2708" t="e">
        <f>Weighting!$F$20</f>
        <v>#NUM!</v>
      </c>
      <c r="D2708" t="e">
        <f>IF(C2708=1,'Data Transformation'!$G$3+0.5*'Data Transformation'!$W$25,IF(C2709=1,D2709-'Data Transformation'!$W$25,FALSE))</f>
        <v>#NUM!</v>
      </c>
      <c r="E2708">
        <f t="array" ref="E2708">IF(ISLOGICAL(D2708),"",FREQUENCY(IF('Data Transformation'!$B$425:$B$8425='Bin Analysis'!$B2691,'Data Transformation'!$G$425:$G$8425),D2708))</f>
        <v>2001</v>
      </c>
      <c r="F2708">
        <f t="shared" si="336"/>
        <v>0</v>
      </c>
      <c r="G2708">
        <f>Weighting!$H$20</f>
        <v>0</v>
      </c>
      <c r="H2708">
        <f t="array" ref="H2708">FREQUENCY(IF('Data Transformation'!$B$4:$B$8425=B2691,'Data Transformation'!$G$4:$G$8425),'Bin Analysis'!$B2708)</f>
        <v>2073</v>
      </c>
      <c r="I2708">
        <f t="shared" si="337"/>
        <v>0</v>
      </c>
      <c r="J2708">
        <f t="shared" si="338"/>
        <v>0</v>
      </c>
      <c r="K2708">
        <f>J2708*Weighting!$W$20</f>
        <v>0</v>
      </c>
      <c r="M2708" s="14"/>
    </row>
    <row r="2709" spans="1:25" x14ac:dyDescent="0.25">
      <c r="A2709" s="32" t="str">
        <f>IF(Weighting!$P$21&gt;0,B2709,"")</f>
        <v/>
      </c>
      <c r="B2709" t="e">
        <f>Weighting!$C$21</f>
        <v>#DIV/0!</v>
      </c>
      <c r="C2709" t="e">
        <f>Weighting!$F$21</f>
        <v>#NUM!</v>
      </c>
      <c r="D2709" t="e">
        <f>IF(C2709=1,'Data Transformation'!$G$3+0.5*'Data Transformation'!$W$25,IF(C2710=1,D2710-'Data Transformation'!$W$25,FALSE))</f>
        <v>#NUM!</v>
      </c>
      <c r="E2709">
        <f t="array" ref="E2709">IF(ISLOGICAL(D2709),"",FREQUENCY(IF('Data Transformation'!$B$425:$B$8425='Bin Analysis'!$B2691,'Data Transformation'!$G$425:$G$8425),D2709))</f>
        <v>2001</v>
      </c>
      <c r="F2709">
        <f t="shared" si="336"/>
        <v>0</v>
      </c>
      <c r="G2709">
        <f>Weighting!$H$21</f>
        <v>0</v>
      </c>
      <c r="H2709">
        <f t="array" ref="H2709">FREQUENCY(IF('Data Transformation'!$B$4:$B$8425=B2691,'Data Transformation'!$G$4:$G$8425),'Bin Analysis'!$B2709)</f>
        <v>2073</v>
      </c>
      <c r="I2709">
        <f t="shared" si="337"/>
        <v>0</v>
      </c>
      <c r="J2709">
        <f t="shared" si="338"/>
        <v>0</v>
      </c>
      <c r="K2709">
        <f>J2709*Weighting!$W$21</f>
        <v>0</v>
      </c>
      <c r="M2709" s="14"/>
    </row>
    <row r="2710" spans="1:25" x14ac:dyDescent="0.25">
      <c r="A2710" s="32" t="str">
        <f>IF(Weighting!$P$22&gt;0,B2710,"")</f>
        <v/>
      </c>
      <c r="B2710" t="e">
        <f>Weighting!$C$22</f>
        <v>#DIV/0!</v>
      </c>
      <c r="C2710" t="e">
        <f>Weighting!$F$22</f>
        <v>#NUM!</v>
      </c>
      <c r="D2710" t="e">
        <f>IF(C2710=1,'Data Transformation'!$G$3+0.5*'Data Transformation'!$W$25,IF(C2711=1,D2711-'Data Transformation'!$W$25,FALSE))</f>
        <v>#NUM!</v>
      </c>
      <c r="E2710">
        <f t="array" ref="E2710">IF(ISLOGICAL(D2710),"",FREQUENCY(IF('Data Transformation'!$B$425:$B$8425='Bin Analysis'!$B2691,'Data Transformation'!$G$425:$G$8425),D2710))</f>
        <v>2001</v>
      </c>
      <c r="F2710">
        <f t="shared" si="336"/>
        <v>0</v>
      </c>
      <c r="G2710">
        <f>Weighting!$H$22</f>
        <v>0</v>
      </c>
      <c r="H2710">
        <f t="array" ref="H2710">FREQUENCY(IF('Data Transformation'!$B$4:$B$8425=B2691,'Data Transformation'!$G$4:$G$8425),'Bin Analysis'!$B2710)</f>
        <v>2073</v>
      </c>
      <c r="I2710">
        <f t="shared" si="337"/>
        <v>0</v>
      </c>
      <c r="J2710">
        <f t="shared" si="338"/>
        <v>0</v>
      </c>
      <c r="K2710">
        <f>J2710*Weighting!$W$22</f>
        <v>0</v>
      </c>
      <c r="M2710" s="14"/>
    </row>
    <row r="2711" spans="1:25" x14ac:dyDescent="0.25">
      <c r="A2711" s="32" t="str">
        <f>IF(Weighting!$P$23&gt;0,B2711,"")</f>
        <v/>
      </c>
      <c r="B2711" t="e">
        <f>Weighting!$C$23</f>
        <v>#DIV/0!</v>
      </c>
      <c r="C2711" t="e">
        <f>Weighting!$F$23</f>
        <v>#NUM!</v>
      </c>
      <c r="D2711" t="e">
        <f>IF(C2711=1,'Data Transformation'!$G$3+0.5*'Data Transformation'!$W$25,IF(C2712=1,D2712-'Data Transformation'!$W$25,FALSE))</f>
        <v>#NUM!</v>
      </c>
      <c r="E2711">
        <f t="array" ref="E2711">IF(ISLOGICAL(D2711),"",FREQUENCY(IF('Data Transformation'!$B$425:$B$8425='Bin Analysis'!$B2691,'Data Transformation'!$G$425:$G$8425),D2711))</f>
        <v>2001</v>
      </c>
      <c r="F2711">
        <f t="shared" si="336"/>
        <v>0</v>
      </c>
      <c r="G2711">
        <f>Weighting!$H$23</f>
        <v>0</v>
      </c>
      <c r="H2711">
        <f t="array" ref="H2711">FREQUENCY(IF('Data Transformation'!$B$4:$B$8425=B2691,'Data Transformation'!$G$4:$G$8425),'Bin Analysis'!$B2711)</f>
        <v>2073</v>
      </c>
      <c r="I2711">
        <f t="shared" si="337"/>
        <v>0</v>
      </c>
      <c r="J2711">
        <f t="shared" si="338"/>
        <v>0</v>
      </c>
      <c r="K2711">
        <f>J2711*Weighting!$W$23</f>
        <v>0</v>
      </c>
      <c r="M2711" s="14"/>
    </row>
    <row r="2712" spans="1:25" x14ac:dyDescent="0.25">
      <c r="A2712" s="32" t="str">
        <f>IF(Weighting!$P$24&gt;0,B2712,"")</f>
        <v/>
      </c>
      <c r="B2712" t="e">
        <f>Weighting!$C$24</f>
        <v>#DIV/0!</v>
      </c>
      <c r="C2712" t="e">
        <f>Weighting!$F$24</f>
        <v>#NUM!</v>
      </c>
      <c r="D2712" t="e">
        <f>IF(C2712=1,'Data Transformation'!$G$3+0.5*'Data Transformation'!$W$25,IF(C2713=1,D2713-'Data Transformation'!$W$25,FALSE))</f>
        <v>#NUM!</v>
      </c>
      <c r="E2712">
        <f t="array" ref="E2712">IF(ISLOGICAL(D2712),"",FREQUENCY(IF('Data Transformation'!$B$425:$B$8425='Bin Analysis'!$B2691,'Data Transformation'!$G$425:$G$8425),D2712))</f>
        <v>2001</v>
      </c>
      <c r="F2712">
        <f t="shared" si="336"/>
        <v>0</v>
      </c>
      <c r="G2712">
        <f>Weighting!$H$24</f>
        <v>0</v>
      </c>
      <c r="H2712">
        <f t="array" ref="H2712">FREQUENCY(IF('Data Transformation'!$B$4:$B$8425=B2691,'Data Transformation'!$G$4:$G$8425),'Bin Analysis'!$B2712)</f>
        <v>2073</v>
      </c>
      <c r="I2712">
        <f t="shared" si="337"/>
        <v>0</v>
      </c>
      <c r="J2712">
        <f t="shared" si="338"/>
        <v>0</v>
      </c>
      <c r="K2712">
        <f>J2712*Weighting!$W$24</f>
        <v>0</v>
      </c>
      <c r="M2712" s="14"/>
    </row>
    <row r="2713" spans="1:25" x14ac:dyDescent="0.25">
      <c r="A2713" s="32" t="str">
        <f>IF(Weighting!$P$25&gt;0,B2713,"")</f>
        <v/>
      </c>
      <c r="B2713" t="e">
        <f>Weighting!$C$25</f>
        <v>#DIV/0!</v>
      </c>
      <c r="C2713" t="e">
        <f>Weighting!$F$25</f>
        <v>#NUM!</v>
      </c>
      <c r="D2713" t="e">
        <f>IF(C2713=1,'Data Transformation'!$G$3+0.5*'Data Transformation'!$W$25,IF(C2714=1,D2714-'Data Transformation'!$W$25,FALSE))</f>
        <v>#NUM!</v>
      </c>
      <c r="E2713">
        <f t="array" ref="E2713">IF(ISLOGICAL(D2713),"",FREQUENCY(IF('Data Transformation'!$B$425:$B$8425='Bin Analysis'!$B2691,'Data Transformation'!$G$425:$G$8425),D2713))</f>
        <v>2001</v>
      </c>
      <c r="F2713">
        <f t="shared" si="336"/>
        <v>0</v>
      </c>
      <c r="G2713">
        <f>Weighting!$H$25</f>
        <v>0</v>
      </c>
      <c r="H2713">
        <f t="array" ref="H2713">FREQUENCY(IF('Data Transformation'!$B$4:$B$8425=B2691,'Data Transformation'!$G$4:$G$8425),'Bin Analysis'!$B2713)</f>
        <v>2073</v>
      </c>
      <c r="I2713">
        <f t="shared" si="337"/>
        <v>0</v>
      </c>
      <c r="J2713">
        <f t="shared" si="338"/>
        <v>0</v>
      </c>
      <c r="K2713">
        <f>J2713*Weighting!$W$25</f>
        <v>0</v>
      </c>
      <c r="M2713" s="14"/>
    </row>
    <row r="2714" spans="1:25" x14ac:dyDescent="0.25">
      <c r="O2714"/>
      <c r="P2714"/>
      <c r="Q2714"/>
      <c r="R2714"/>
    </row>
    <row r="2715" spans="1:25" ht="23.25" x14ac:dyDescent="0.35">
      <c r="A2715" s="21" t="s">
        <v>0</v>
      </c>
      <c r="B2715" s="21" t="str">
        <f>IFERROR(VLOOKUP(C2715,'Data Transformation'!$L$6:$M$426,2,FALSE),"")</f>
        <v/>
      </c>
      <c r="C2715" s="21">
        <f>C2691+1</f>
        <v>113</v>
      </c>
      <c r="D2715" s="21"/>
      <c r="E2715" s="21"/>
      <c r="F2715" s="21"/>
      <c r="G2715" s="21"/>
      <c r="H2715" s="22"/>
      <c r="I2715" s="22"/>
      <c r="J2715" s="22"/>
      <c r="K2715" s="21"/>
      <c r="L2715" s="21" t="str">
        <f>B2715</f>
        <v/>
      </c>
      <c r="M2715" s="23" t="e">
        <f>INDEX('Data Transformation'!$O$4:$O$424,MATCH($B2715,'Data Transformation'!$M$4:$M$424,0),MATCH($M$2,'Data Transformation'!$O$3,0))</f>
        <v>#N/A</v>
      </c>
      <c r="N2715" s="27" t="e">
        <f>IF('Input and Summary Results'!$J$16="minimum",'Bin Analysis'!X2716/(M2715-1),'Bin Analysis'!Y2715/('Bin Analysis'!M2715-1))</f>
        <v>#N/A</v>
      </c>
      <c r="O2715" s="27" t="e">
        <f>IF(M2715=FALSE,NA(),(VLOOKUP(1,C2718:K2737,4,FALSE))/(M2715-1))</f>
        <v>#N/A</v>
      </c>
      <c r="P2715" s="27" t="e">
        <f>IF(M2715=FALSE,NA(),SUM(J2718:J2737)/Weighting!$S$5)</f>
        <v>#N/A</v>
      </c>
      <c r="Q2715" s="27" t="e">
        <f>IF(M2715=FALSE,NA(),SUM(K2718:K2737)/Weighting!$S$6)</f>
        <v>#N/A</v>
      </c>
      <c r="R2715" s="27" t="e">
        <f>IF(M2715=FALSE,NA(),(VLOOKUP(1,G2718:K2737,3,FALSE))/(M2715-1))</f>
        <v>#N/A</v>
      </c>
      <c r="S2715" s="22" t="e">
        <f>IF(M2715=FALSE,NA(),IF(SUM(J2718:J2737)=2,"yes","no"))</f>
        <v>#N/A</v>
      </c>
      <c r="X2715" s="2" cm="2">
        <f t="array" ref="X2715:X2716">FREQUENCY(IF('Data Transformation'!$B$425:$B$6424='Bin Analysis'!L2715,'Data Transformation'!$G$425:$G$6424),'Data Transformation'!$U$11)</f>
        <v>0</v>
      </c>
      <c r="Y2715" s="2" cm="2">
        <f t="array" ref="Y2715:Y2716">FREQUENCY(IF('Data Transformation'!$B$425:$B$6424='Bin Analysis'!L2715,'Data Transformation'!$G$425:$G$6424),'Data Transformation'!$U$12)</f>
        <v>0</v>
      </c>
    </row>
    <row r="2716" spans="1:25" x14ac:dyDescent="0.25">
      <c r="A2716" s="14" t="s">
        <v>67</v>
      </c>
      <c r="B2716" t="s">
        <v>47</v>
      </c>
      <c r="C2716" t="s">
        <v>5</v>
      </c>
      <c r="D2716" t="s">
        <v>98</v>
      </c>
      <c r="E2716" t="s">
        <v>99</v>
      </c>
      <c r="F2716" t="s">
        <v>100</v>
      </c>
      <c r="G2716" t="s">
        <v>69</v>
      </c>
      <c r="H2716" t="s">
        <v>31</v>
      </c>
      <c r="I2716" t="s">
        <v>32</v>
      </c>
      <c r="J2716" t="s">
        <v>46</v>
      </c>
      <c r="K2716" s="14" t="s">
        <v>45</v>
      </c>
      <c r="M2716" s="14"/>
      <c r="X2716" s="2">
        <v>0</v>
      </c>
      <c r="Y2716" s="2">
        <v>0</v>
      </c>
    </row>
    <row r="2717" spans="1:25" x14ac:dyDescent="0.25">
      <c r="A2717" s="32"/>
      <c r="D2717" t="e">
        <f>IF(C2717=1,'Data Transformation'!$G$3+0.5*'Data Transformation'!$W$25,IF(C2718=1,D2718-'Data Transformation'!$W$25,FALSE))</f>
        <v>#NUM!</v>
      </c>
      <c r="E2717">
        <f t="array" ref="E2717">IF(ISLOGICAL(D2717),"",FREQUENCY(IF('Data Transformation'!$B$425:$B$8425='Bin Analysis'!$B2715,'Data Transformation'!$G$425:$G$8425),D2717))</f>
        <v>2001</v>
      </c>
      <c r="F2717" t="e">
        <f>IF(ISLOGICAL(D2717),"",E2717-E2716)</f>
        <v>#VALUE!</v>
      </c>
      <c r="M2717" s="14"/>
    </row>
    <row r="2718" spans="1:25" x14ac:dyDescent="0.25">
      <c r="A2718" s="32" t="e">
        <f>IF(Weighting!$P$6&gt;0,B2718,"")</f>
        <v>#NUM!</v>
      </c>
      <c r="B2718" t="e">
        <f>Weighting!$C$6</f>
        <v>#DIV/0!</v>
      </c>
      <c r="C2718" t="e">
        <f>Weighting!$F$6</f>
        <v>#NUM!</v>
      </c>
      <c r="D2718" t="e">
        <f>IF(C2718=1,'Data Transformation'!$G$3+0.5*'Data Transformation'!$W$25,IF(C2719=1,D2719-'Data Transformation'!$W$25,FALSE))</f>
        <v>#NUM!</v>
      </c>
      <c r="E2718">
        <f t="array" ref="E2718">IF(ISLOGICAL(D2718),"",FREQUENCY(IF('Data Transformation'!$B$425:$B$8425='Bin Analysis'!$B2715,'Data Transformation'!$G$425:$G$8425),D2718))</f>
        <v>2001</v>
      </c>
      <c r="F2718">
        <f>IF(ISLOGICAL(D2718),"",E2718-E2717)</f>
        <v>0</v>
      </c>
      <c r="G2718">
        <f>Weighting!$H$6</f>
        <v>1</v>
      </c>
      <c r="H2718">
        <f t="array" ref="H2718">FREQUENCY(IF('Data Transformation'!$B$4:$B$8425=B2715,'Data Transformation'!$G$4:$G$8425),'Bin Analysis'!$B2718)</f>
        <v>2073</v>
      </c>
      <c r="I2718">
        <f>H2718-H2717</f>
        <v>2073</v>
      </c>
      <c r="J2718">
        <f>IF(I2718=0,0,1)</f>
        <v>1</v>
      </c>
      <c r="K2718" t="e">
        <f>J2718*Weighting!$W$6</f>
        <v>#NUM!</v>
      </c>
      <c r="M2718" s="14"/>
    </row>
    <row r="2719" spans="1:25" x14ac:dyDescent="0.25">
      <c r="A2719" s="32" t="str">
        <f>IF(Weighting!$P$7&gt;0,B2719,"")</f>
        <v/>
      </c>
      <c r="B2719" t="e">
        <f>Weighting!$C$7</f>
        <v>#DIV/0!</v>
      </c>
      <c r="C2719" t="e">
        <f>Weighting!$F$7</f>
        <v>#NUM!</v>
      </c>
      <c r="D2719" t="e">
        <f>IF(C2719=1,'Data Transformation'!$G$3+0.5*'Data Transformation'!$W$25,IF(C2720=1,D2720-'Data Transformation'!$W$25,FALSE))</f>
        <v>#NUM!</v>
      </c>
      <c r="E2719">
        <f t="array" ref="E2719">IF(ISLOGICAL(D2719),"",FREQUENCY(IF('Data Transformation'!$B$425:$B$8425='Bin Analysis'!$B2715,'Data Transformation'!$G$425:$G$8425),D2719))</f>
        <v>2001</v>
      </c>
      <c r="F2719">
        <f t="shared" ref="F2719:F2737" si="339">IF(ISLOGICAL(D2719),"",E2719-E2718)</f>
        <v>0</v>
      </c>
      <c r="G2719">
        <f>Weighting!$H$7</f>
        <v>0</v>
      </c>
      <c r="H2719">
        <f t="array" ref="H2719">FREQUENCY(IF('Data Transformation'!$B$4:$B$8425=B2715,'Data Transformation'!$G$4:$G$8425),'Bin Analysis'!$B2719)</f>
        <v>2073</v>
      </c>
      <c r="I2719">
        <f t="shared" ref="I2719:I2737" si="340">H2719-H2718</f>
        <v>0</v>
      </c>
      <c r="J2719">
        <f>IF(I2719=0,0,1)</f>
        <v>0</v>
      </c>
      <c r="K2719">
        <f>J2719*Weighting!$W$7</f>
        <v>0</v>
      </c>
      <c r="M2719" s="14"/>
    </row>
    <row r="2720" spans="1:25" x14ac:dyDescent="0.25">
      <c r="A2720" s="32" t="str">
        <f>IF(Weighting!$P$8&gt;0,B2720,"")</f>
        <v/>
      </c>
      <c r="B2720" t="e">
        <f>Weighting!$C$8</f>
        <v>#DIV/0!</v>
      </c>
      <c r="C2720" t="e">
        <f>Weighting!$F$8</f>
        <v>#NUM!</v>
      </c>
      <c r="D2720" t="e">
        <f>IF(C2720=1,'Data Transformation'!$G$3+0.5*'Data Transformation'!$W$25,IF(C2721=1,D2721-'Data Transformation'!$W$25,FALSE))</f>
        <v>#NUM!</v>
      </c>
      <c r="E2720">
        <f t="array" ref="E2720">IF(ISLOGICAL(D2720),"",FREQUENCY(IF('Data Transformation'!$B$425:$B$8425='Bin Analysis'!$B2715,'Data Transformation'!$G$425:$G$8425),D2720))</f>
        <v>2001</v>
      </c>
      <c r="F2720">
        <f t="shared" si="339"/>
        <v>0</v>
      </c>
      <c r="G2720">
        <f>Weighting!$H$8</f>
        <v>0</v>
      </c>
      <c r="H2720">
        <f t="array" ref="H2720">FREQUENCY(IF('Data Transformation'!$B$4:$B$8425=B2715,'Data Transformation'!$G$4:$G$8425),'Bin Analysis'!$B2720)</f>
        <v>2073</v>
      </c>
      <c r="I2720">
        <f t="shared" si="340"/>
        <v>0</v>
      </c>
      <c r="J2720">
        <f t="shared" ref="J2720:J2737" si="341">IF(I2720=0,0,1)</f>
        <v>0</v>
      </c>
      <c r="K2720">
        <f>J2720*Weighting!$W$8</f>
        <v>0</v>
      </c>
      <c r="M2720" s="14"/>
    </row>
    <row r="2721" spans="1:13" x14ac:dyDescent="0.25">
      <c r="A2721" s="32" t="str">
        <f>IF(Weighting!$P$9&gt;0,B2721,"")</f>
        <v/>
      </c>
      <c r="B2721" s="50" t="e">
        <f>Weighting!$C$9</f>
        <v>#DIV/0!</v>
      </c>
      <c r="C2721" t="e">
        <f>Weighting!$F$9</f>
        <v>#NUM!</v>
      </c>
      <c r="D2721" t="e">
        <f>IF(C2721=1,'Data Transformation'!$G$3+0.5*'Data Transformation'!$W$25,IF(C2722=1,D2722-'Data Transformation'!$W$25,FALSE))</f>
        <v>#NUM!</v>
      </c>
      <c r="E2721">
        <f t="array" ref="E2721">IF(ISLOGICAL(D2721),"",FREQUENCY(IF('Data Transformation'!$B$425:$B$8425='Bin Analysis'!$B2715,'Data Transformation'!$G$425:$G$8425),D2721))</f>
        <v>2001</v>
      </c>
      <c r="F2721">
        <f t="shared" si="339"/>
        <v>0</v>
      </c>
      <c r="G2721">
        <f>Weighting!$H$9</f>
        <v>0</v>
      </c>
      <c r="H2721">
        <f t="array" ref="H2721">FREQUENCY(IF('Data Transformation'!$B$4:$B$8425=B2715,'Data Transformation'!$G$4:$G$8425),'Bin Analysis'!$B2721)</f>
        <v>2073</v>
      </c>
      <c r="I2721">
        <f t="shared" si="340"/>
        <v>0</v>
      </c>
      <c r="J2721">
        <f t="shared" si="341"/>
        <v>0</v>
      </c>
      <c r="K2721">
        <f>J2721*Weighting!$W$9</f>
        <v>0</v>
      </c>
      <c r="M2721" s="14"/>
    </row>
    <row r="2722" spans="1:13" x14ac:dyDescent="0.25">
      <c r="A2722" s="32" t="str">
        <f>IF(Weighting!$P$10&gt;0,B2722,"")</f>
        <v/>
      </c>
      <c r="B2722" t="e">
        <f>Weighting!$C$10</f>
        <v>#DIV/0!</v>
      </c>
      <c r="C2722" t="e">
        <f>Weighting!$F$10</f>
        <v>#NUM!</v>
      </c>
      <c r="D2722" t="e">
        <f>IF(C2722=1,'Data Transformation'!$G$3+0.5*'Data Transformation'!$W$25,IF(C2723=1,D2723-'Data Transformation'!$W$25,FALSE))</f>
        <v>#NUM!</v>
      </c>
      <c r="E2722">
        <f t="array" ref="E2722">IF(ISLOGICAL(D2722),"",FREQUENCY(IF('Data Transformation'!$B$425:$B$8425='Bin Analysis'!$B2715,'Data Transformation'!$G$425:$G$8425),D2722))</f>
        <v>2001</v>
      </c>
      <c r="F2722">
        <f t="shared" si="339"/>
        <v>0</v>
      </c>
      <c r="G2722">
        <f>Weighting!$H$10</f>
        <v>0</v>
      </c>
      <c r="H2722">
        <f t="array" ref="H2722">FREQUENCY(IF('Data Transformation'!$B$4:$B$8425=B2715,'Data Transformation'!$G$4:$G$8425),'Bin Analysis'!$B2722)</f>
        <v>2073</v>
      </c>
      <c r="I2722">
        <f t="shared" si="340"/>
        <v>0</v>
      </c>
      <c r="J2722">
        <f t="shared" si="341"/>
        <v>0</v>
      </c>
      <c r="K2722">
        <f>J2722*Weighting!$W$10</f>
        <v>0</v>
      </c>
      <c r="M2722" s="14"/>
    </row>
    <row r="2723" spans="1:13" x14ac:dyDescent="0.25">
      <c r="A2723" s="32" t="str">
        <f>IF(Weighting!$P$11&gt;0,B2723,"")</f>
        <v/>
      </c>
      <c r="B2723" t="e">
        <f>Weighting!$C$11</f>
        <v>#DIV/0!</v>
      </c>
      <c r="C2723" t="e">
        <f>Weighting!$F$11</f>
        <v>#NUM!</v>
      </c>
      <c r="D2723" t="e">
        <f>IF(C2723=1,'Data Transformation'!$G$3+0.5*'Data Transformation'!$W$25,IF(C2724=1,D2724-'Data Transformation'!$W$25,FALSE))</f>
        <v>#NUM!</v>
      </c>
      <c r="E2723">
        <f t="array" ref="E2723">IF(ISLOGICAL(D2723),"",FREQUENCY(IF('Data Transformation'!$B$425:$B$8425='Bin Analysis'!$B2715,'Data Transformation'!$G$425:$G$8425),D2723))</f>
        <v>2001</v>
      </c>
      <c r="F2723">
        <f t="shared" si="339"/>
        <v>0</v>
      </c>
      <c r="G2723">
        <f>Weighting!$H$11</f>
        <v>0</v>
      </c>
      <c r="H2723">
        <f t="array" ref="H2723">FREQUENCY(IF('Data Transformation'!$B$4:$B$8425=B2715,'Data Transformation'!$G$4:$G$8425),'Bin Analysis'!$B2723)</f>
        <v>2073</v>
      </c>
      <c r="I2723">
        <f t="shared" si="340"/>
        <v>0</v>
      </c>
      <c r="J2723">
        <f t="shared" si="341"/>
        <v>0</v>
      </c>
      <c r="K2723">
        <f>J2723*Weighting!$W$11</f>
        <v>0</v>
      </c>
      <c r="M2723" s="14"/>
    </row>
    <row r="2724" spans="1:13" x14ac:dyDescent="0.25">
      <c r="A2724" s="32" t="str">
        <f>IF(Weighting!$P$12&gt;0,B2724,"")</f>
        <v/>
      </c>
      <c r="B2724" t="e">
        <f>Weighting!$C$12</f>
        <v>#DIV/0!</v>
      </c>
      <c r="C2724" t="e">
        <f>Weighting!$F$12</f>
        <v>#NUM!</v>
      </c>
      <c r="D2724" t="e">
        <f>IF(C2724=1,'Data Transformation'!$G$3+0.5*'Data Transformation'!$W$25,IF(C2725=1,D2725-'Data Transformation'!$W$25,FALSE))</f>
        <v>#NUM!</v>
      </c>
      <c r="E2724">
        <f t="array" ref="E2724">IF(ISLOGICAL(D2724),"",FREQUENCY(IF('Data Transformation'!$B$425:$B$8425='Bin Analysis'!$B2715,'Data Transformation'!$G$425:$G$8425),D2724))</f>
        <v>2001</v>
      </c>
      <c r="F2724">
        <f t="shared" si="339"/>
        <v>0</v>
      </c>
      <c r="G2724">
        <f>Weighting!$H$12</f>
        <v>0</v>
      </c>
      <c r="H2724">
        <f t="array" ref="H2724">FREQUENCY(IF('Data Transformation'!$B$4:$B$8425=B2715,'Data Transformation'!$G$4:$G$8425),'Bin Analysis'!$B2724)</f>
        <v>2073</v>
      </c>
      <c r="I2724">
        <f t="shared" si="340"/>
        <v>0</v>
      </c>
      <c r="J2724">
        <f t="shared" si="341"/>
        <v>0</v>
      </c>
      <c r="K2724">
        <f>J2724*Weighting!$W$12</f>
        <v>0</v>
      </c>
      <c r="M2724" s="14"/>
    </row>
    <row r="2725" spans="1:13" x14ac:dyDescent="0.25">
      <c r="A2725" s="32" t="str">
        <f>IF(Weighting!$P$13&gt;0,B2725,"")</f>
        <v/>
      </c>
      <c r="B2725" t="e">
        <f>Weighting!$C$13</f>
        <v>#DIV/0!</v>
      </c>
      <c r="C2725" t="e">
        <f>Weighting!$F$13</f>
        <v>#NUM!</v>
      </c>
      <c r="D2725" t="e">
        <f>IF(C2725=1,'Data Transformation'!$G$3+0.5*'Data Transformation'!$W$25,IF(C2726=1,D2726-'Data Transformation'!$W$25,FALSE))</f>
        <v>#NUM!</v>
      </c>
      <c r="E2725">
        <f t="array" ref="E2725">IF(ISLOGICAL(D2725),"",FREQUENCY(IF('Data Transformation'!$B$425:$B$8425='Bin Analysis'!$B2715,'Data Transformation'!$G$425:$G$8425),D2725))</f>
        <v>2001</v>
      </c>
      <c r="F2725">
        <f t="shared" si="339"/>
        <v>0</v>
      </c>
      <c r="G2725">
        <f>Weighting!$H$13</f>
        <v>0</v>
      </c>
      <c r="H2725">
        <f t="array" ref="H2725">FREQUENCY(IF('Data Transformation'!$B$4:$B$8425=B2715,'Data Transformation'!$G$4:$G$8425),'Bin Analysis'!$B2725)</f>
        <v>2073</v>
      </c>
      <c r="I2725">
        <f t="shared" si="340"/>
        <v>0</v>
      </c>
      <c r="J2725">
        <f t="shared" si="341"/>
        <v>0</v>
      </c>
      <c r="K2725">
        <f>J2725*Weighting!$W$13</f>
        <v>0</v>
      </c>
      <c r="M2725" s="14"/>
    </row>
    <row r="2726" spans="1:13" x14ac:dyDescent="0.25">
      <c r="A2726" s="32" t="str">
        <f>IF(Weighting!$P$14&gt;0,B2726,"")</f>
        <v/>
      </c>
      <c r="B2726" t="e">
        <f>Weighting!$C$14</f>
        <v>#DIV/0!</v>
      </c>
      <c r="C2726" t="e">
        <f>Weighting!$F$14</f>
        <v>#NUM!</v>
      </c>
      <c r="D2726" t="e">
        <f>IF(C2726=1,'Data Transformation'!$G$3+0.5*'Data Transformation'!$W$25,IF(C2727=1,D2727-'Data Transformation'!$W$25,FALSE))</f>
        <v>#NUM!</v>
      </c>
      <c r="E2726">
        <f t="array" ref="E2726">IF(ISLOGICAL(D2726),"",FREQUENCY(IF('Data Transformation'!$B$425:$B$8425='Bin Analysis'!$B2715,'Data Transformation'!$G$425:$G$8425),D2726))</f>
        <v>2001</v>
      </c>
      <c r="F2726">
        <f t="shared" si="339"/>
        <v>0</v>
      </c>
      <c r="G2726">
        <f>Weighting!$H$14</f>
        <v>0</v>
      </c>
      <c r="H2726">
        <f t="array" ref="H2726">FREQUENCY(IF('Data Transformation'!$B$4:$B$8425=B2715,'Data Transformation'!$G$4:$G$8425),'Bin Analysis'!$B2726)</f>
        <v>2073</v>
      </c>
      <c r="I2726">
        <f t="shared" si="340"/>
        <v>0</v>
      </c>
      <c r="J2726">
        <f t="shared" si="341"/>
        <v>0</v>
      </c>
      <c r="K2726">
        <f>J2726*Weighting!$W$14</f>
        <v>0</v>
      </c>
      <c r="M2726" s="14"/>
    </row>
    <row r="2727" spans="1:13" x14ac:dyDescent="0.25">
      <c r="A2727" s="32" t="str">
        <f>IF(Weighting!$P$15&gt;0,B2727,"")</f>
        <v/>
      </c>
      <c r="B2727" t="e">
        <f>Weighting!$C$15</f>
        <v>#DIV/0!</v>
      </c>
      <c r="C2727" t="e">
        <f>Weighting!$F$15</f>
        <v>#NUM!</v>
      </c>
      <c r="D2727" t="e">
        <f>IF(C2727=1,'Data Transformation'!$G$3+0.5*'Data Transformation'!$W$25,IF(C2728=1,D2728-'Data Transformation'!$W$25,FALSE))</f>
        <v>#NUM!</v>
      </c>
      <c r="E2727">
        <f t="array" ref="E2727">IF(ISLOGICAL(D2727),"",FREQUENCY(IF('Data Transformation'!$B$425:$B$8425='Bin Analysis'!$B2715,'Data Transformation'!$G$425:$G$8425),D2727))</f>
        <v>2001</v>
      </c>
      <c r="F2727">
        <f t="shared" si="339"/>
        <v>0</v>
      </c>
      <c r="G2727">
        <f>Weighting!$H$15</f>
        <v>0</v>
      </c>
      <c r="H2727">
        <f t="array" ref="H2727">FREQUENCY(IF('Data Transformation'!$B$4:$B$8425=B2715,'Data Transformation'!$G$4:$G$8425),'Bin Analysis'!$B2727)</f>
        <v>2073</v>
      </c>
      <c r="I2727">
        <f t="shared" si="340"/>
        <v>0</v>
      </c>
      <c r="J2727">
        <f t="shared" si="341"/>
        <v>0</v>
      </c>
      <c r="K2727">
        <f>J2727*Weighting!$W$15</f>
        <v>0</v>
      </c>
      <c r="M2727" s="14"/>
    </row>
    <row r="2728" spans="1:13" x14ac:dyDescent="0.25">
      <c r="A2728" s="32" t="str">
        <f>IF(Weighting!$P$16&gt;0,B2728,"")</f>
        <v/>
      </c>
      <c r="B2728" t="e">
        <f>Weighting!$C$16</f>
        <v>#DIV/0!</v>
      </c>
      <c r="C2728" t="e">
        <f>Weighting!$F$16</f>
        <v>#NUM!</v>
      </c>
      <c r="D2728" t="e">
        <f>IF(C2728=1,'Data Transformation'!$G$3+0.5*'Data Transformation'!$W$25,IF(C2729=1,D2729-'Data Transformation'!$W$25,FALSE))</f>
        <v>#NUM!</v>
      </c>
      <c r="E2728">
        <f t="array" ref="E2728">IF(ISLOGICAL(D2728),"",FREQUENCY(IF('Data Transformation'!$B$425:$B$8425='Bin Analysis'!$B2715,'Data Transformation'!$G$425:$G$8425),D2728))</f>
        <v>2001</v>
      </c>
      <c r="F2728">
        <f t="shared" si="339"/>
        <v>0</v>
      </c>
      <c r="G2728">
        <f>Weighting!$H$16</f>
        <v>0</v>
      </c>
      <c r="H2728">
        <f t="array" ref="H2728">FREQUENCY(IF('Data Transformation'!$B$4:$B$8425=B2715,'Data Transformation'!$G$4:$G$8425),'Bin Analysis'!$B2728)</f>
        <v>2073</v>
      </c>
      <c r="I2728">
        <f t="shared" si="340"/>
        <v>0</v>
      </c>
      <c r="J2728">
        <f t="shared" si="341"/>
        <v>0</v>
      </c>
      <c r="K2728">
        <f>J2728*Weighting!$W$16</f>
        <v>0</v>
      </c>
      <c r="M2728" s="14"/>
    </row>
    <row r="2729" spans="1:13" x14ac:dyDescent="0.25">
      <c r="A2729" s="32" t="str">
        <f>IF(Weighting!$P$17&gt;0,B2729,"")</f>
        <v/>
      </c>
      <c r="B2729" t="e">
        <f>Weighting!$C$17</f>
        <v>#DIV/0!</v>
      </c>
      <c r="C2729" t="e">
        <f>Weighting!$F$17</f>
        <v>#NUM!</v>
      </c>
      <c r="D2729" t="e">
        <f>IF(C2729=1,'Data Transformation'!$G$3+0.5*'Data Transformation'!$W$25,IF(C2730=1,D2730-'Data Transformation'!$W$25,FALSE))</f>
        <v>#NUM!</v>
      </c>
      <c r="E2729">
        <f t="array" ref="E2729">IF(ISLOGICAL(D2729),"",FREQUENCY(IF('Data Transformation'!$B$425:$B$8425='Bin Analysis'!$B2715,'Data Transformation'!$G$425:$G$8425),D2729))</f>
        <v>2001</v>
      </c>
      <c r="F2729">
        <f t="shared" si="339"/>
        <v>0</v>
      </c>
      <c r="G2729">
        <f>Weighting!$H$17</f>
        <v>0</v>
      </c>
      <c r="H2729">
        <f t="array" ref="H2729">FREQUENCY(IF('Data Transformation'!$B$4:$B$8425=B2715,'Data Transformation'!$G$4:$G$8425),'Bin Analysis'!$B2729)</f>
        <v>2073</v>
      </c>
      <c r="I2729">
        <f t="shared" si="340"/>
        <v>0</v>
      </c>
      <c r="J2729">
        <f t="shared" si="341"/>
        <v>0</v>
      </c>
      <c r="K2729">
        <f>J2729*Weighting!$W$17</f>
        <v>0</v>
      </c>
      <c r="M2729" s="14"/>
    </row>
    <row r="2730" spans="1:13" x14ac:dyDescent="0.25">
      <c r="A2730" s="32" t="str">
        <f>IF(Weighting!$P$18&gt;0,B2730,"")</f>
        <v/>
      </c>
      <c r="B2730" t="e">
        <f>Weighting!$C$18</f>
        <v>#DIV/0!</v>
      </c>
      <c r="C2730" t="e">
        <f>Weighting!$F$18</f>
        <v>#NUM!</v>
      </c>
      <c r="D2730" t="e">
        <f>IF(C2730=1,'Data Transformation'!$G$3+0.5*'Data Transformation'!$W$25,IF(C2731=1,D2731-'Data Transformation'!$W$25,FALSE))</f>
        <v>#NUM!</v>
      </c>
      <c r="E2730">
        <f t="array" ref="E2730">IF(ISLOGICAL(D2730),"",FREQUENCY(IF('Data Transformation'!$B$425:$B$8425='Bin Analysis'!$B2715,'Data Transformation'!$G$425:$G$8425),D2730))</f>
        <v>2001</v>
      </c>
      <c r="F2730">
        <f t="shared" si="339"/>
        <v>0</v>
      </c>
      <c r="G2730">
        <f>Weighting!$H$18</f>
        <v>0</v>
      </c>
      <c r="H2730">
        <f t="array" ref="H2730">FREQUENCY(IF('Data Transformation'!$B$4:$B$8425=B2715,'Data Transformation'!$G$4:$G$8425),'Bin Analysis'!$B2730)</f>
        <v>2073</v>
      </c>
      <c r="I2730">
        <f t="shared" si="340"/>
        <v>0</v>
      </c>
      <c r="J2730">
        <f t="shared" si="341"/>
        <v>0</v>
      </c>
      <c r="K2730">
        <f>J2730*Weighting!$W$18</f>
        <v>0</v>
      </c>
      <c r="M2730" s="14"/>
    </row>
    <row r="2731" spans="1:13" x14ac:dyDescent="0.25">
      <c r="A2731" s="32" t="str">
        <f>IF(Weighting!$P$19&gt;0,B2731,"")</f>
        <v/>
      </c>
      <c r="B2731" t="e">
        <f>Weighting!$C$19</f>
        <v>#DIV/0!</v>
      </c>
      <c r="C2731" t="e">
        <f>Weighting!$F$19</f>
        <v>#NUM!</v>
      </c>
      <c r="D2731" t="e">
        <f>IF(C2731=1,'Data Transformation'!$G$3+0.5*'Data Transformation'!$W$25,IF(C2732=1,D2732-'Data Transformation'!$W$25,FALSE))</f>
        <v>#NUM!</v>
      </c>
      <c r="E2731">
        <f t="array" ref="E2731">IF(ISLOGICAL(D2731),"",FREQUENCY(IF('Data Transformation'!$B$425:$B$8425='Bin Analysis'!$B2715,'Data Transformation'!$G$425:$G$8425),D2731))</f>
        <v>2001</v>
      </c>
      <c r="F2731">
        <f t="shared" si="339"/>
        <v>0</v>
      </c>
      <c r="G2731">
        <f>Weighting!$H$19</f>
        <v>0</v>
      </c>
      <c r="H2731">
        <f t="array" ref="H2731">FREQUENCY(IF('Data Transformation'!$B$4:$B$8425=B2715,'Data Transformation'!$G$4:$G$8425),'Bin Analysis'!$B2731)</f>
        <v>2073</v>
      </c>
      <c r="I2731">
        <f t="shared" si="340"/>
        <v>0</v>
      </c>
      <c r="J2731">
        <f t="shared" si="341"/>
        <v>0</v>
      </c>
      <c r="K2731">
        <f>J2731*Weighting!$W$19</f>
        <v>0</v>
      </c>
      <c r="M2731" s="14"/>
    </row>
    <row r="2732" spans="1:13" x14ac:dyDescent="0.25">
      <c r="A2732" s="32" t="str">
        <f>IF(Weighting!$P$20&gt;0,B2732,"")</f>
        <v/>
      </c>
      <c r="B2732" t="e">
        <f>Weighting!$C$20</f>
        <v>#DIV/0!</v>
      </c>
      <c r="C2732" t="e">
        <f>Weighting!$F$20</f>
        <v>#NUM!</v>
      </c>
      <c r="D2732" t="e">
        <f>IF(C2732=1,'Data Transformation'!$G$3+0.5*'Data Transformation'!$W$25,IF(C2733=1,D2733-'Data Transformation'!$W$25,FALSE))</f>
        <v>#NUM!</v>
      </c>
      <c r="E2732">
        <f t="array" ref="E2732">IF(ISLOGICAL(D2732),"",FREQUENCY(IF('Data Transformation'!$B$425:$B$8425='Bin Analysis'!$B2715,'Data Transformation'!$G$425:$G$8425),D2732))</f>
        <v>2001</v>
      </c>
      <c r="F2732">
        <f t="shared" si="339"/>
        <v>0</v>
      </c>
      <c r="G2732">
        <f>Weighting!$H$20</f>
        <v>0</v>
      </c>
      <c r="H2732">
        <f t="array" ref="H2732">FREQUENCY(IF('Data Transformation'!$B$4:$B$8425=B2715,'Data Transformation'!$G$4:$G$8425),'Bin Analysis'!$B2732)</f>
        <v>2073</v>
      </c>
      <c r="I2732">
        <f t="shared" si="340"/>
        <v>0</v>
      </c>
      <c r="J2732">
        <f t="shared" si="341"/>
        <v>0</v>
      </c>
      <c r="K2732">
        <f>J2732*Weighting!$W$20</f>
        <v>0</v>
      </c>
      <c r="M2732" s="14"/>
    </row>
    <row r="2733" spans="1:13" x14ac:dyDescent="0.25">
      <c r="A2733" s="32" t="str">
        <f>IF(Weighting!$P$21&gt;0,B2733,"")</f>
        <v/>
      </c>
      <c r="B2733" t="e">
        <f>Weighting!$C$21</f>
        <v>#DIV/0!</v>
      </c>
      <c r="C2733" t="e">
        <f>Weighting!$F$21</f>
        <v>#NUM!</v>
      </c>
      <c r="D2733" t="e">
        <f>IF(C2733=1,'Data Transformation'!$G$3+0.5*'Data Transformation'!$W$25,IF(C2734=1,D2734-'Data Transformation'!$W$25,FALSE))</f>
        <v>#NUM!</v>
      </c>
      <c r="E2733">
        <f t="array" ref="E2733">IF(ISLOGICAL(D2733),"",FREQUENCY(IF('Data Transformation'!$B$425:$B$8425='Bin Analysis'!$B2715,'Data Transformation'!$G$425:$G$8425),D2733))</f>
        <v>2001</v>
      </c>
      <c r="F2733">
        <f t="shared" si="339"/>
        <v>0</v>
      </c>
      <c r="G2733">
        <f>Weighting!$H$21</f>
        <v>0</v>
      </c>
      <c r="H2733">
        <f t="array" ref="H2733">FREQUENCY(IF('Data Transformation'!$B$4:$B$8425=B2715,'Data Transformation'!$G$4:$G$8425),'Bin Analysis'!$B2733)</f>
        <v>2073</v>
      </c>
      <c r="I2733">
        <f t="shared" si="340"/>
        <v>0</v>
      </c>
      <c r="J2733">
        <f t="shared" si="341"/>
        <v>0</v>
      </c>
      <c r="K2733">
        <f>J2733*Weighting!$W$21</f>
        <v>0</v>
      </c>
      <c r="M2733" s="14"/>
    </row>
    <row r="2734" spans="1:13" x14ac:dyDescent="0.25">
      <c r="A2734" s="32" t="str">
        <f>IF(Weighting!$P$22&gt;0,B2734,"")</f>
        <v/>
      </c>
      <c r="B2734" t="e">
        <f>Weighting!$C$22</f>
        <v>#DIV/0!</v>
      </c>
      <c r="C2734" t="e">
        <f>Weighting!$F$22</f>
        <v>#NUM!</v>
      </c>
      <c r="D2734" t="e">
        <f>IF(C2734=1,'Data Transformation'!$G$3+0.5*'Data Transformation'!$W$25,IF(C2735=1,D2735-'Data Transformation'!$W$25,FALSE))</f>
        <v>#NUM!</v>
      </c>
      <c r="E2734">
        <f t="array" ref="E2734">IF(ISLOGICAL(D2734),"",FREQUENCY(IF('Data Transformation'!$B$425:$B$8425='Bin Analysis'!$B2715,'Data Transformation'!$G$425:$G$8425),D2734))</f>
        <v>2001</v>
      </c>
      <c r="F2734">
        <f t="shared" si="339"/>
        <v>0</v>
      </c>
      <c r="G2734">
        <f>Weighting!$H$22</f>
        <v>0</v>
      </c>
      <c r="H2734">
        <f t="array" ref="H2734">FREQUENCY(IF('Data Transformation'!$B$4:$B$8425=B2715,'Data Transformation'!$G$4:$G$8425),'Bin Analysis'!$B2734)</f>
        <v>2073</v>
      </c>
      <c r="I2734">
        <f t="shared" si="340"/>
        <v>0</v>
      </c>
      <c r="J2734">
        <f t="shared" si="341"/>
        <v>0</v>
      </c>
      <c r="K2734">
        <f>J2734*Weighting!$W$22</f>
        <v>0</v>
      </c>
      <c r="M2734" s="14"/>
    </row>
    <row r="2735" spans="1:13" x14ac:dyDescent="0.25">
      <c r="A2735" s="32" t="str">
        <f>IF(Weighting!$P$23&gt;0,B2735,"")</f>
        <v/>
      </c>
      <c r="B2735" t="e">
        <f>Weighting!$C$23</f>
        <v>#DIV/0!</v>
      </c>
      <c r="C2735" t="e">
        <f>Weighting!$F$23</f>
        <v>#NUM!</v>
      </c>
      <c r="D2735" t="e">
        <f>IF(C2735=1,'Data Transformation'!$G$3+0.5*'Data Transformation'!$W$25,IF(C2736=1,D2736-'Data Transformation'!$W$25,FALSE))</f>
        <v>#NUM!</v>
      </c>
      <c r="E2735">
        <f t="array" ref="E2735">IF(ISLOGICAL(D2735),"",FREQUENCY(IF('Data Transformation'!$B$425:$B$8425='Bin Analysis'!$B2715,'Data Transformation'!$G$425:$G$8425),D2735))</f>
        <v>2001</v>
      </c>
      <c r="F2735">
        <f t="shared" si="339"/>
        <v>0</v>
      </c>
      <c r="G2735">
        <f>Weighting!$H$23</f>
        <v>0</v>
      </c>
      <c r="H2735">
        <f t="array" ref="H2735">FREQUENCY(IF('Data Transformation'!$B$4:$B$8425=B2715,'Data Transformation'!$G$4:$G$8425),'Bin Analysis'!$B2735)</f>
        <v>2073</v>
      </c>
      <c r="I2735">
        <f t="shared" si="340"/>
        <v>0</v>
      </c>
      <c r="J2735">
        <f t="shared" si="341"/>
        <v>0</v>
      </c>
      <c r="K2735">
        <f>J2735*Weighting!$W$23</f>
        <v>0</v>
      </c>
      <c r="M2735" s="14"/>
    </row>
    <row r="2736" spans="1:13" x14ac:dyDescent="0.25">
      <c r="A2736" s="32" t="str">
        <f>IF(Weighting!$P$24&gt;0,B2736,"")</f>
        <v/>
      </c>
      <c r="B2736" t="e">
        <f>Weighting!$C$24</f>
        <v>#DIV/0!</v>
      </c>
      <c r="C2736" t="e">
        <f>Weighting!$F$24</f>
        <v>#NUM!</v>
      </c>
      <c r="D2736" t="e">
        <f>IF(C2736=1,'Data Transformation'!$G$3+0.5*'Data Transformation'!$W$25,IF(C2737=1,D2737-'Data Transformation'!$W$25,FALSE))</f>
        <v>#NUM!</v>
      </c>
      <c r="E2736">
        <f t="array" ref="E2736">IF(ISLOGICAL(D2736),"",FREQUENCY(IF('Data Transformation'!$B$425:$B$8425='Bin Analysis'!$B2715,'Data Transformation'!$G$425:$G$8425),D2736))</f>
        <v>2001</v>
      </c>
      <c r="F2736">
        <f t="shared" si="339"/>
        <v>0</v>
      </c>
      <c r="G2736">
        <f>Weighting!$H$24</f>
        <v>0</v>
      </c>
      <c r="H2736">
        <f t="array" ref="H2736">FREQUENCY(IF('Data Transformation'!$B$4:$B$8425=B2715,'Data Transformation'!$G$4:$G$8425),'Bin Analysis'!$B2736)</f>
        <v>2073</v>
      </c>
      <c r="I2736">
        <f t="shared" si="340"/>
        <v>0</v>
      </c>
      <c r="J2736">
        <f t="shared" si="341"/>
        <v>0</v>
      </c>
      <c r="K2736">
        <f>J2736*Weighting!$W$24</f>
        <v>0</v>
      </c>
      <c r="M2736" s="14"/>
    </row>
    <row r="2737" spans="1:25" x14ac:dyDescent="0.25">
      <c r="A2737" s="32" t="str">
        <f>IF(Weighting!$P$25&gt;0,B2737,"")</f>
        <v/>
      </c>
      <c r="B2737" t="e">
        <f>Weighting!$C$25</f>
        <v>#DIV/0!</v>
      </c>
      <c r="C2737" t="e">
        <f>Weighting!$F$25</f>
        <v>#NUM!</v>
      </c>
      <c r="D2737" t="e">
        <f>IF(C2737=1,'Data Transformation'!$G$3+0.5*'Data Transformation'!$W$25,IF(C2738=1,D2738-'Data Transformation'!$W$25,FALSE))</f>
        <v>#NUM!</v>
      </c>
      <c r="E2737">
        <f t="array" ref="E2737">IF(ISLOGICAL(D2737),"",FREQUENCY(IF('Data Transformation'!$B$425:$B$8425='Bin Analysis'!$B2715,'Data Transformation'!$G$425:$G$8425),D2737))</f>
        <v>2001</v>
      </c>
      <c r="F2737">
        <f t="shared" si="339"/>
        <v>0</v>
      </c>
      <c r="G2737">
        <f>Weighting!$H$25</f>
        <v>0</v>
      </c>
      <c r="H2737">
        <f t="array" ref="H2737">FREQUENCY(IF('Data Transformation'!$B$4:$B$8425=B2715,'Data Transformation'!$G$4:$G$8425),'Bin Analysis'!$B2737)</f>
        <v>2073</v>
      </c>
      <c r="I2737">
        <f t="shared" si="340"/>
        <v>0</v>
      </c>
      <c r="J2737">
        <f t="shared" si="341"/>
        <v>0</v>
      </c>
      <c r="K2737">
        <f>J2737*Weighting!$W$25</f>
        <v>0</v>
      </c>
      <c r="M2737" s="14"/>
    </row>
    <row r="2738" spans="1:25" x14ac:dyDescent="0.25">
      <c r="O2738"/>
      <c r="P2738"/>
      <c r="Q2738"/>
      <c r="R2738"/>
    </row>
    <row r="2739" spans="1:25" ht="23.25" x14ac:dyDescent="0.35">
      <c r="A2739" s="21" t="s">
        <v>0</v>
      </c>
      <c r="B2739" s="21" t="str">
        <f>IFERROR(VLOOKUP(C2739,'Data Transformation'!$L$6:$M$426,2,FALSE),"")</f>
        <v/>
      </c>
      <c r="C2739" s="21">
        <f>C2715+1</f>
        <v>114</v>
      </c>
      <c r="D2739" s="21"/>
      <c r="E2739" s="21"/>
      <c r="F2739" s="21"/>
      <c r="G2739" s="21"/>
      <c r="H2739" s="22"/>
      <c r="I2739" s="22"/>
      <c r="J2739" s="22"/>
      <c r="K2739" s="21"/>
      <c r="L2739" s="21" t="str">
        <f>B2739</f>
        <v/>
      </c>
      <c r="M2739" s="23" t="e">
        <f>INDEX('Data Transformation'!$O$4:$O$424,MATCH($B2739,'Data Transformation'!$M$4:$M$424,0),MATCH($M$2,'Data Transformation'!$O$3,0))</f>
        <v>#N/A</v>
      </c>
      <c r="N2739" s="27" t="e">
        <f>IF('Input and Summary Results'!$J$16="minimum",'Bin Analysis'!X2740/(M2739-1),'Bin Analysis'!Y2739/('Bin Analysis'!M2739-1))</f>
        <v>#N/A</v>
      </c>
      <c r="O2739" s="27" t="e">
        <f>IF(M2739=FALSE,NA(),(VLOOKUP(1,C2742:K2761,4,FALSE))/(M2739-1))</f>
        <v>#N/A</v>
      </c>
      <c r="P2739" s="27" t="e">
        <f>IF(M2739=FALSE,NA(),SUM(J2742:J2761)/Weighting!$S$5)</f>
        <v>#N/A</v>
      </c>
      <c r="Q2739" s="27" t="e">
        <f>IF(M2739=FALSE,NA(),SUM(K2742:K2761)/Weighting!$S$6)</f>
        <v>#N/A</v>
      </c>
      <c r="R2739" s="27" t="e">
        <f>IF(M2739=FALSE,NA(),(VLOOKUP(1,G2742:K2761,3,FALSE))/(M2739-1))</f>
        <v>#N/A</v>
      </c>
      <c r="S2739" s="22" t="e">
        <f>IF(M2739=FALSE,NA(),IF(SUM(J2742:J2761)=2,"yes","no"))</f>
        <v>#N/A</v>
      </c>
      <c r="X2739" s="2" cm="2">
        <f t="array" ref="X2739:X2740">FREQUENCY(IF('Data Transformation'!$B$425:$B$6424='Bin Analysis'!L2739,'Data Transformation'!$G$425:$G$6424),'Data Transformation'!$U$11)</f>
        <v>0</v>
      </c>
      <c r="Y2739" s="2" cm="2">
        <f t="array" ref="Y2739:Y2740">FREQUENCY(IF('Data Transformation'!$B$425:$B$6424='Bin Analysis'!L2739,'Data Transformation'!$G$425:$G$6424),'Data Transformation'!$U$12)</f>
        <v>0</v>
      </c>
    </row>
    <row r="2740" spans="1:25" x14ac:dyDescent="0.25">
      <c r="A2740" s="14" t="s">
        <v>67</v>
      </c>
      <c r="B2740" t="s">
        <v>47</v>
      </c>
      <c r="C2740" t="s">
        <v>5</v>
      </c>
      <c r="D2740" t="s">
        <v>98</v>
      </c>
      <c r="E2740" t="s">
        <v>99</v>
      </c>
      <c r="F2740" t="s">
        <v>100</v>
      </c>
      <c r="G2740" t="s">
        <v>69</v>
      </c>
      <c r="H2740" t="s">
        <v>31</v>
      </c>
      <c r="I2740" t="s">
        <v>32</v>
      </c>
      <c r="J2740" t="s">
        <v>46</v>
      </c>
      <c r="K2740" s="14" t="s">
        <v>45</v>
      </c>
      <c r="M2740" s="14"/>
      <c r="X2740" s="2">
        <v>0</v>
      </c>
      <c r="Y2740" s="2">
        <v>0</v>
      </c>
    </row>
    <row r="2741" spans="1:25" x14ac:dyDescent="0.25">
      <c r="A2741" s="32"/>
      <c r="D2741" t="e">
        <f>IF(C2741=1,'Data Transformation'!$G$3+0.5*'Data Transformation'!$W$25,IF(C2742=1,D2742-'Data Transformation'!$W$25,FALSE))</f>
        <v>#NUM!</v>
      </c>
      <c r="E2741">
        <f t="array" ref="E2741">IF(ISLOGICAL(D2741),"",FREQUENCY(IF('Data Transformation'!$B$425:$B$8425='Bin Analysis'!$B2739,'Data Transformation'!$G$425:$G$8425),D2741))</f>
        <v>2001</v>
      </c>
      <c r="F2741" t="e">
        <f>IF(ISLOGICAL(D2741),"",E2741-E2740)</f>
        <v>#VALUE!</v>
      </c>
      <c r="M2741" s="14"/>
    </row>
    <row r="2742" spans="1:25" x14ac:dyDescent="0.25">
      <c r="A2742" s="32" t="e">
        <f>IF(Weighting!$P$6&gt;0,B2742,"")</f>
        <v>#NUM!</v>
      </c>
      <c r="B2742" t="e">
        <f>Weighting!$C$6</f>
        <v>#DIV/0!</v>
      </c>
      <c r="C2742" t="e">
        <f>Weighting!$F$6</f>
        <v>#NUM!</v>
      </c>
      <c r="D2742" t="e">
        <f>IF(C2742=1,'Data Transformation'!$G$3+0.5*'Data Transformation'!$W$25,IF(C2743=1,D2743-'Data Transformation'!$W$25,FALSE))</f>
        <v>#NUM!</v>
      </c>
      <c r="E2742">
        <f t="array" ref="E2742">IF(ISLOGICAL(D2742),"",FREQUENCY(IF('Data Transformation'!$B$425:$B$8425='Bin Analysis'!$B2739,'Data Transformation'!$G$425:$G$8425),D2742))</f>
        <v>2001</v>
      </c>
      <c r="F2742">
        <f>IF(ISLOGICAL(D2742),"",E2742-E2741)</f>
        <v>0</v>
      </c>
      <c r="G2742">
        <f>Weighting!$H$6</f>
        <v>1</v>
      </c>
      <c r="H2742">
        <f t="array" ref="H2742">FREQUENCY(IF('Data Transformation'!$B$4:$B$8425=B2739,'Data Transformation'!$G$4:$G$8425),'Bin Analysis'!$B2742)</f>
        <v>2073</v>
      </c>
      <c r="I2742">
        <f>H2742-H2741</f>
        <v>2073</v>
      </c>
      <c r="J2742">
        <f>IF(I2742=0,0,1)</f>
        <v>1</v>
      </c>
      <c r="K2742" t="e">
        <f>J2742*Weighting!$W$6</f>
        <v>#NUM!</v>
      </c>
      <c r="M2742" s="14"/>
    </row>
    <row r="2743" spans="1:25" x14ac:dyDescent="0.25">
      <c r="A2743" s="32" t="str">
        <f>IF(Weighting!$P$7&gt;0,B2743,"")</f>
        <v/>
      </c>
      <c r="B2743" t="e">
        <f>Weighting!$C$7</f>
        <v>#DIV/0!</v>
      </c>
      <c r="C2743" t="e">
        <f>Weighting!$F$7</f>
        <v>#NUM!</v>
      </c>
      <c r="D2743" t="e">
        <f>IF(C2743=1,'Data Transformation'!$G$3+0.5*'Data Transformation'!$W$25,IF(C2744=1,D2744-'Data Transformation'!$W$25,FALSE))</f>
        <v>#NUM!</v>
      </c>
      <c r="E2743">
        <f t="array" ref="E2743">IF(ISLOGICAL(D2743),"",FREQUENCY(IF('Data Transformation'!$B$425:$B$8425='Bin Analysis'!$B2739,'Data Transformation'!$G$425:$G$8425),D2743))</f>
        <v>2001</v>
      </c>
      <c r="F2743">
        <f t="shared" ref="F2743:F2761" si="342">IF(ISLOGICAL(D2743),"",E2743-E2742)</f>
        <v>0</v>
      </c>
      <c r="G2743">
        <f>Weighting!$H$7</f>
        <v>0</v>
      </c>
      <c r="H2743">
        <f t="array" ref="H2743">FREQUENCY(IF('Data Transformation'!$B$4:$B$8425=B2739,'Data Transformation'!$G$4:$G$8425),'Bin Analysis'!$B2743)</f>
        <v>2073</v>
      </c>
      <c r="I2743">
        <f t="shared" ref="I2743:I2761" si="343">H2743-H2742</f>
        <v>0</v>
      </c>
      <c r="J2743">
        <f>IF(I2743=0,0,1)</f>
        <v>0</v>
      </c>
      <c r="K2743">
        <f>J2743*Weighting!$W$7</f>
        <v>0</v>
      </c>
      <c r="M2743" s="14"/>
    </row>
    <row r="2744" spans="1:25" x14ac:dyDescent="0.25">
      <c r="A2744" s="32" t="str">
        <f>IF(Weighting!$P$8&gt;0,B2744,"")</f>
        <v/>
      </c>
      <c r="B2744" t="e">
        <f>Weighting!$C$8</f>
        <v>#DIV/0!</v>
      </c>
      <c r="C2744" t="e">
        <f>Weighting!$F$8</f>
        <v>#NUM!</v>
      </c>
      <c r="D2744" t="e">
        <f>IF(C2744=1,'Data Transformation'!$G$3+0.5*'Data Transformation'!$W$25,IF(C2745=1,D2745-'Data Transformation'!$W$25,FALSE))</f>
        <v>#NUM!</v>
      </c>
      <c r="E2744">
        <f t="array" ref="E2744">IF(ISLOGICAL(D2744),"",FREQUENCY(IF('Data Transformation'!$B$425:$B$8425='Bin Analysis'!$B2739,'Data Transformation'!$G$425:$G$8425),D2744))</f>
        <v>2001</v>
      </c>
      <c r="F2744">
        <f t="shared" si="342"/>
        <v>0</v>
      </c>
      <c r="G2744">
        <f>Weighting!$H$8</f>
        <v>0</v>
      </c>
      <c r="H2744">
        <f t="array" ref="H2744">FREQUENCY(IF('Data Transformation'!$B$4:$B$8425=B2739,'Data Transformation'!$G$4:$G$8425),'Bin Analysis'!$B2744)</f>
        <v>2073</v>
      </c>
      <c r="I2744">
        <f t="shared" si="343"/>
        <v>0</v>
      </c>
      <c r="J2744">
        <f t="shared" ref="J2744:J2761" si="344">IF(I2744=0,0,1)</f>
        <v>0</v>
      </c>
      <c r="K2744">
        <f>J2744*Weighting!$W$8</f>
        <v>0</v>
      </c>
      <c r="M2744" s="14"/>
    </row>
    <row r="2745" spans="1:25" x14ac:dyDescent="0.25">
      <c r="A2745" s="32" t="str">
        <f>IF(Weighting!$P$9&gt;0,B2745,"")</f>
        <v/>
      </c>
      <c r="B2745" s="50" t="e">
        <f>Weighting!$C$9</f>
        <v>#DIV/0!</v>
      </c>
      <c r="C2745" t="e">
        <f>Weighting!$F$9</f>
        <v>#NUM!</v>
      </c>
      <c r="D2745" t="e">
        <f>IF(C2745=1,'Data Transformation'!$G$3+0.5*'Data Transformation'!$W$25,IF(C2746=1,D2746-'Data Transformation'!$W$25,FALSE))</f>
        <v>#NUM!</v>
      </c>
      <c r="E2745">
        <f t="array" ref="E2745">IF(ISLOGICAL(D2745),"",FREQUENCY(IF('Data Transformation'!$B$425:$B$8425='Bin Analysis'!$B2739,'Data Transformation'!$G$425:$G$8425),D2745))</f>
        <v>2001</v>
      </c>
      <c r="F2745">
        <f t="shared" si="342"/>
        <v>0</v>
      </c>
      <c r="G2745">
        <f>Weighting!$H$9</f>
        <v>0</v>
      </c>
      <c r="H2745">
        <f t="array" ref="H2745">FREQUENCY(IF('Data Transformation'!$B$4:$B$8425=B2739,'Data Transformation'!$G$4:$G$8425),'Bin Analysis'!$B2745)</f>
        <v>2073</v>
      </c>
      <c r="I2745">
        <f t="shared" si="343"/>
        <v>0</v>
      </c>
      <c r="J2745">
        <f t="shared" si="344"/>
        <v>0</v>
      </c>
      <c r="K2745">
        <f>J2745*Weighting!$W$9</f>
        <v>0</v>
      </c>
      <c r="M2745" s="14"/>
    </row>
    <row r="2746" spans="1:25" x14ac:dyDescent="0.25">
      <c r="A2746" s="32" t="str">
        <f>IF(Weighting!$P$10&gt;0,B2746,"")</f>
        <v/>
      </c>
      <c r="B2746" t="e">
        <f>Weighting!$C$10</f>
        <v>#DIV/0!</v>
      </c>
      <c r="C2746" t="e">
        <f>Weighting!$F$10</f>
        <v>#NUM!</v>
      </c>
      <c r="D2746" t="e">
        <f>IF(C2746=1,'Data Transformation'!$G$3+0.5*'Data Transformation'!$W$25,IF(C2747=1,D2747-'Data Transformation'!$W$25,FALSE))</f>
        <v>#NUM!</v>
      </c>
      <c r="E2746">
        <f t="array" ref="E2746">IF(ISLOGICAL(D2746),"",FREQUENCY(IF('Data Transformation'!$B$425:$B$8425='Bin Analysis'!$B2739,'Data Transformation'!$G$425:$G$8425),D2746))</f>
        <v>2001</v>
      </c>
      <c r="F2746">
        <f t="shared" si="342"/>
        <v>0</v>
      </c>
      <c r="G2746">
        <f>Weighting!$H$10</f>
        <v>0</v>
      </c>
      <c r="H2746">
        <f t="array" ref="H2746">FREQUENCY(IF('Data Transformation'!$B$4:$B$8425=B2739,'Data Transformation'!$G$4:$G$8425),'Bin Analysis'!$B2746)</f>
        <v>2073</v>
      </c>
      <c r="I2746">
        <f t="shared" si="343"/>
        <v>0</v>
      </c>
      <c r="J2746">
        <f t="shared" si="344"/>
        <v>0</v>
      </c>
      <c r="K2746">
        <f>J2746*Weighting!$W$10</f>
        <v>0</v>
      </c>
      <c r="M2746" s="14"/>
    </row>
    <row r="2747" spans="1:25" x14ac:dyDescent="0.25">
      <c r="A2747" s="32" t="str">
        <f>IF(Weighting!$P$11&gt;0,B2747,"")</f>
        <v/>
      </c>
      <c r="B2747" t="e">
        <f>Weighting!$C$11</f>
        <v>#DIV/0!</v>
      </c>
      <c r="C2747" t="e">
        <f>Weighting!$F$11</f>
        <v>#NUM!</v>
      </c>
      <c r="D2747" t="e">
        <f>IF(C2747=1,'Data Transformation'!$G$3+0.5*'Data Transformation'!$W$25,IF(C2748=1,D2748-'Data Transformation'!$W$25,FALSE))</f>
        <v>#NUM!</v>
      </c>
      <c r="E2747">
        <f t="array" ref="E2747">IF(ISLOGICAL(D2747),"",FREQUENCY(IF('Data Transformation'!$B$425:$B$8425='Bin Analysis'!$B2739,'Data Transformation'!$G$425:$G$8425),D2747))</f>
        <v>2001</v>
      </c>
      <c r="F2747">
        <f t="shared" si="342"/>
        <v>0</v>
      </c>
      <c r="G2747">
        <f>Weighting!$H$11</f>
        <v>0</v>
      </c>
      <c r="H2747">
        <f t="array" ref="H2747">FREQUENCY(IF('Data Transformation'!$B$4:$B$8425=B2739,'Data Transformation'!$G$4:$G$8425),'Bin Analysis'!$B2747)</f>
        <v>2073</v>
      </c>
      <c r="I2747">
        <f t="shared" si="343"/>
        <v>0</v>
      </c>
      <c r="J2747">
        <f t="shared" si="344"/>
        <v>0</v>
      </c>
      <c r="K2747">
        <f>J2747*Weighting!$W$11</f>
        <v>0</v>
      </c>
      <c r="M2747" s="14"/>
    </row>
    <row r="2748" spans="1:25" x14ac:dyDescent="0.25">
      <c r="A2748" s="32" t="str">
        <f>IF(Weighting!$P$12&gt;0,B2748,"")</f>
        <v/>
      </c>
      <c r="B2748" t="e">
        <f>Weighting!$C$12</f>
        <v>#DIV/0!</v>
      </c>
      <c r="C2748" t="e">
        <f>Weighting!$F$12</f>
        <v>#NUM!</v>
      </c>
      <c r="D2748" t="e">
        <f>IF(C2748=1,'Data Transformation'!$G$3+0.5*'Data Transformation'!$W$25,IF(C2749=1,D2749-'Data Transformation'!$W$25,FALSE))</f>
        <v>#NUM!</v>
      </c>
      <c r="E2748">
        <f t="array" ref="E2748">IF(ISLOGICAL(D2748),"",FREQUENCY(IF('Data Transformation'!$B$425:$B$8425='Bin Analysis'!$B2739,'Data Transformation'!$G$425:$G$8425),D2748))</f>
        <v>2001</v>
      </c>
      <c r="F2748">
        <f t="shared" si="342"/>
        <v>0</v>
      </c>
      <c r="G2748">
        <f>Weighting!$H$12</f>
        <v>0</v>
      </c>
      <c r="H2748">
        <f t="array" ref="H2748">FREQUENCY(IF('Data Transformation'!$B$4:$B$8425=B2739,'Data Transformation'!$G$4:$G$8425),'Bin Analysis'!$B2748)</f>
        <v>2073</v>
      </c>
      <c r="I2748">
        <f t="shared" si="343"/>
        <v>0</v>
      </c>
      <c r="J2748">
        <f t="shared" si="344"/>
        <v>0</v>
      </c>
      <c r="K2748">
        <f>J2748*Weighting!$W$12</f>
        <v>0</v>
      </c>
      <c r="M2748" s="14"/>
    </row>
    <row r="2749" spans="1:25" x14ac:dyDescent="0.25">
      <c r="A2749" s="32" t="str">
        <f>IF(Weighting!$P$13&gt;0,B2749,"")</f>
        <v/>
      </c>
      <c r="B2749" t="e">
        <f>Weighting!$C$13</f>
        <v>#DIV/0!</v>
      </c>
      <c r="C2749" t="e">
        <f>Weighting!$F$13</f>
        <v>#NUM!</v>
      </c>
      <c r="D2749" t="e">
        <f>IF(C2749=1,'Data Transformation'!$G$3+0.5*'Data Transformation'!$W$25,IF(C2750=1,D2750-'Data Transformation'!$W$25,FALSE))</f>
        <v>#NUM!</v>
      </c>
      <c r="E2749">
        <f t="array" ref="E2749">IF(ISLOGICAL(D2749),"",FREQUENCY(IF('Data Transformation'!$B$425:$B$8425='Bin Analysis'!$B2739,'Data Transformation'!$G$425:$G$8425),D2749))</f>
        <v>2001</v>
      </c>
      <c r="F2749">
        <f t="shared" si="342"/>
        <v>0</v>
      </c>
      <c r="G2749">
        <f>Weighting!$H$13</f>
        <v>0</v>
      </c>
      <c r="H2749">
        <f t="array" ref="H2749">FREQUENCY(IF('Data Transformation'!$B$4:$B$8425=B2739,'Data Transformation'!$G$4:$G$8425),'Bin Analysis'!$B2749)</f>
        <v>2073</v>
      </c>
      <c r="I2749">
        <f t="shared" si="343"/>
        <v>0</v>
      </c>
      <c r="J2749">
        <f t="shared" si="344"/>
        <v>0</v>
      </c>
      <c r="K2749">
        <f>J2749*Weighting!$W$13</f>
        <v>0</v>
      </c>
      <c r="M2749" s="14"/>
    </row>
    <row r="2750" spans="1:25" x14ac:dyDescent="0.25">
      <c r="A2750" s="32" t="str">
        <f>IF(Weighting!$P$14&gt;0,B2750,"")</f>
        <v/>
      </c>
      <c r="B2750" t="e">
        <f>Weighting!$C$14</f>
        <v>#DIV/0!</v>
      </c>
      <c r="C2750" t="e">
        <f>Weighting!$F$14</f>
        <v>#NUM!</v>
      </c>
      <c r="D2750" t="e">
        <f>IF(C2750=1,'Data Transformation'!$G$3+0.5*'Data Transformation'!$W$25,IF(C2751=1,D2751-'Data Transformation'!$W$25,FALSE))</f>
        <v>#NUM!</v>
      </c>
      <c r="E2750">
        <f t="array" ref="E2750">IF(ISLOGICAL(D2750),"",FREQUENCY(IF('Data Transformation'!$B$425:$B$8425='Bin Analysis'!$B2739,'Data Transformation'!$G$425:$G$8425),D2750))</f>
        <v>2001</v>
      </c>
      <c r="F2750">
        <f t="shared" si="342"/>
        <v>0</v>
      </c>
      <c r="G2750">
        <f>Weighting!$H$14</f>
        <v>0</v>
      </c>
      <c r="H2750">
        <f t="array" ref="H2750">FREQUENCY(IF('Data Transformation'!$B$4:$B$8425=B2739,'Data Transformation'!$G$4:$G$8425),'Bin Analysis'!$B2750)</f>
        <v>2073</v>
      </c>
      <c r="I2750">
        <f t="shared" si="343"/>
        <v>0</v>
      </c>
      <c r="J2750">
        <f t="shared" si="344"/>
        <v>0</v>
      </c>
      <c r="K2750">
        <f>J2750*Weighting!$W$14</f>
        <v>0</v>
      </c>
      <c r="M2750" s="14"/>
    </row>
    <row r="2751" spans="1:25" x14ac:dyDescent="0.25">
      <c r="A2751" s="32" t="str">
        <f>IF(Weighting!$P$15&gt;0,B2751,"")</f>
        <v/>
      </c>
      <c r="B2751" t="e">
        <f>Weighting!$C$15</f>
        <v>#DIV/0!</v>
      </c>
      <c r="C2751" t="e">
        <f>Weighting!$F$15</f>
        <v>#NUM!</v>
      </c>
      <c r="D2751" t="e">
        <f>IF(C2751=1,'Data Transformation'!$G$3+0.5*'Data Transformation'!$W$25,IF(C2752=1,D2752-'Data Transformation'!$W$25,FALSE))</f>
        <v>#NUM!</v>
      </c>
      <c r="E2751">
        <f t="array" ref="E2751">IF(ISLOGICAL(D2751),"",FREQUENCY(IF('Data Transformation'!$B$425:$B$8425='Bin Analysis'!$B2739,'Data Transformation'!$G$425:$G$8425),D2751))</f>
        <v>2001</v>
      </c>
      <c r="F2751">
        <f t="shared" si="342"/>
        <v>0</v>
      </c>
      <c r="G2751">
        <f>Weighting!$H$15</f>
        <v>0</v>
      </c>
      <c r="H2751">
        <f t="array" ref="H2751">FREQUENCY(IF('Data Transformation'!$B$4:$B$8425=B2739,'Data Transformation'!$G$4:$G$8425),'Bin Analysis'!$B2751)</f>
        <v>2073</v>
      </c>
      <c r="I2751">
        <f t="shared" si="343"/>
        <v>0</v>
      </c>
      <c r="J2751">
        <f t="shared" si="344"/>
        <v>0</v>
      </c>
      <c r="K2751">
        <f>J2751*Weighting!$W$15</f>
        <v>0</v>
      </c>
      <c r="M2751" s="14"/>
    </row>
    <row r="2752" spans="1:25" x14ac:dyDescent="0.25">
      <c r="A2752" s="32" t="str">
        <f>IF(Weighting!$P$16&gt;0,B2752,"")</f>
        <v/>
      </c>
      <c r="B2752" t="e">
        <f>Weighting!$C$16</f>
        <v>#DIV/0!</v>
      </c>
      <c r="C2752" t="e">
        <f>Weighting!$F$16</f>
        <v>#NUM!</v>
      </c>
      <c r="D2752" t="e">
        <f>IF(C2752=1,'Data Transformation'!$G$3+0.5*'Data Transformation'!$W$25,IF(C2753=1,D2753-'Data Transformation'!$W$25,FALSE))</f>
        <v>#NUM!</v>
      </c>
      <c r="E2752">
        <f t="array" ref="E2752">IF(ISLOGICAL(D2752),"",FREQUENCY(IF('Data Transformation'!$B$425:$B$8425='Bin Analysis'!$B2739,'Data Transformation'!$G$425:$G$8425),D2752))</f>
        <v>2001</v>
      </c>
      <c r="F2752">
        <f t="shared" si="342"/>
        <v>0</v>
      </c>
      <c r="G2752">
        <f>Weighting!$H$16</f>
        <v>0</v>
      </c>
      <c r="H2752">
        <f t="array" ref="H2752">FREQUENCY(IF('Data Transformation'!$B$4:$B$8425=B2739,'Data Transformation'!$G$4:$G$8425),'Bin Analysis'!$B2752)</f>
        <v>2073</v>
      </c>
      <c r="I2752">
        <f t="shared" si="343"/>
        <v>0</v>
      </c>
      <c r="J2752">
        <f t="shared" si="344"/>
        <v>0</v>
      </c>
      <c r="K2752">
        <f>J2752*Weighting!$W$16</f>
        <v>0</v>
      </c>
      <c r="M2752" s="14"/>
    </row>
    <row r="2753" spans="1:25" x14ac:dyDescent="0.25">
      <c r="A2753" s="32" t="str">
        <f>IF(Weighting!$P$17&gt;0,B2753,"")</f>
        <v/>
      </c>
      <c r="B2753" t="e">
        <f>Weighting!$C$17</f>
        <v>#DIV/0!</v>
      </c>
      <c r="C2753" t="e">
        <f>Weighting!$F$17</f>
        <v>#NUM!</v>
      </c>
      <c r="D2753" t="e">
        <f>IF(C2753=1,'Data Transformation'!$G$3+0.5*'Data Transformation'!$W$25,IF(C2754=1,D2754-'Data Transformation'!$W$25,FALSE))</f>
        <v>#NUM!</v>
      </c>
      <c r="E2753">
        <f t="array" ref="E2753">IF(ISLOGICAL(D2753),"",FREQUENCY(IF('Data Transformation'!$B$425:$B$8425='Bin Analysis'!$B2739,'Data Transformation'!$G$425:$G$8425),D2753))</f>
        <v>2001</v>
      </c>
      <c r="F2753">
        <f t="shared" si="342"/>
        <v>0</v>
      </c>
      <c r="G2753">
        <f>Weighting!$H$17</f>
        <v>0</v>
      </c>
      <c r="H2753">
        <f t="array" ref="H2753">FREQUENCY(IF('Data Transformation'!$B$4:$B$8425=B2739,'Data Transformation'!$G$4:$G$8425),'Bin Analysis'!$B2753)</f>
        <v>2073</v>
      </c>
      <c r="I2753">
        <f t="shared" si="343"/>
        <v>0</v>
      </c>
      <c r="J2753">
        <f t="shared" si="344"/>
        <v>0</v>
      </c>
      <c r="K2753">
        <f>J2753*Weighting!$W$17</f>
        <v>0</v>
      </c>
      <c r="M2753" s="14"/>
    </row>
    <row r="2754" spans="1:25" x14ac:dyDescent="0.25">
      <c r="A2754" s="32" t="str">
        <f>IF(Weighting!$P$18&gt;0,B2754,"")</f>
        <v/>
      </c>
      <c r="B2754" t="e">
        <f>Weighting!$C$18</f>
        <v>#DIV/0!</v>
      </c>
      <c r="C2754" t="e">
        <f>Weighting!$F$18</f>
        <v>#NUM!</v>
      </c>
      <c r="D2754" t="e">
        <f>IF(C2754=1,'Data Transformation'!$G$3+0.5*'Data Transformation'!$W$25,IF(C2755=1,D2755-'Data Transformation'!$W$25,FALSE))</f>
        <v>#NUM!</v>
      </c>
      <c r="E2754">
        <f t="array" ref="E2754">IF(ISLOGICAL(D2754),"",FREQUENCY(IF('Data Transformation'!$B$425:$B$8425='Bin Analysis'!$B2739,'Data Transformation'!$G$425:$G$8425),D2754))</f>
        <v>2001</v>
      </c>
      <c r="F2754">
        <f t="shared" si="342"/>
        <v>0</v>
      </c>
      <c r="G2754">
        <f>Weighting!$H$18</f>
        <v>0</v>
      </c>
      <c r="H2754">
        <f t="array" ref="H2754">FREQUENCY(IF('Data Transformation'!$B$4:$B$8425=B2739,'Data Transformation'!$G$4:$G$8425),'Bin Analysis'!$B2754)</f>
        <v>2073</v>
      </c>
      <c r="I2754">
        <f t="shared" si="343"/>
        <v>0</v>
      </c>
      <c r="J2754">
        <f t="shared" si="344"/>
        <v>0</v>
      </c>
      <c r="K2754">
        <f>J2754*Weighting!$W$18</f>
        <v>0</v>
      </c>
      <c r="M2754" s="14"/>
    </row>
    <row r="2755" spans="1:25" x14ac:dyDescent="0.25">
      <c r="A2755" s="32" t="str">
        <f>IF(Weighting!$P$19&gt;0,B2755,"")</f>
        <v/>
      </c>
      <c r="B2755" t="e">
        <f>Weighting!$C$19</f>
        <v>#DIV/0!</v>
      </c>
      <c r="C2755" t="e">
        <f>Weighting!$F$19</f>
        <v>#NUM!</v>
      </c>
      <c r="D2755" t="e">
        <f>IF(C2755=1,'Data Transformation'!$G$3+0.5*'Data Transformation'!$W$25,IF(C2756=1,D2756-'Data Transformation'!$W$25,FALSE))</f>
        <v>#NUM!</v>
      </c>
      <c r="E2755">
        <f t="array" ref="E2755">IF(ISLOGICAL(D2755),"",FREQUENCY(IF('Data Transformation'!$B$425:$B$8425='Bin Analysis'!$B2739,'Data Transformation'!$G$425:$G$8425),D2755))</f>
        <v>2001</v>
      </c>
      <c r="F2755">
        <f t="shared" si="342"/>
        <v>0</v>
      </c>
      <c r="G2755">
        <f>Weighting!$H$19</f>
        <v>0</v>
      </c>
      <c r="H2755">
        <f t="array" ref="H2755">FREQUENCY(IF('Data Transformation'!$B$4:$B$8425=B2739,'Data Transformation'!$G$4:$G$8425),'Bin Analysis'!$B2755)</f>
        <v>2073</v>
      </c>
      <c r="I2755">
        <f t="shared" si="343"/>
        <v>0</v>
      </c>
      <c r="J2755">
        <f t="shared" si="344"/>
        <v>0</v>
      </c>
      <c r="K2755">
        <f>J2755*Weighting!$W$19</f>
        <v>0</v>
      </c>
      <c r="M2755" s="14"/>
    </row>
    <row r="2756" spans="1:25" x14ac:dyDescent="0.25">
      <c r="A2756" s="32" t="str">
        <f>IF(Weighting!$P$20&gt;0,B2756,"")</f>
        <v/>
      </c>
      <c r="B2756" t="e">
        <f>Weighting!$C$20</f>
        <v>#DIV/0!</v>
      </c>
      <c r="C2756" t="e">
        <f>Weighting!$F$20</f>
        <v>#NUM!</v>
      </c>
      <c r="D2756" t="e">
        <f>IF(C2756=1,'Data Transformation'!$G$3+0.5*'Data Transformation'!$W$25,IF(C2757=1,D2757-'Data Transformation'!$W$25,FALSE))</f>
        <v>#NUM!</v>
      </c>
      <c r="E2756">
        <f t="array" ref="E2756">IF(ISLOGICAL(D2756),"",FREQUENCY(IF('Data Transformation'!$B$425:$B$8425='Bin Analysis'!$B2739,'Data Transformation'!$G$425:$G$8425),D2756))</f>
        <v>2001</v>
      </c>
      <c r="F2756">
        <f t="shared" si="342"/>
        <v>0</v>
      </c>
      <c r="G2756">
        <f>Weighting!$H$20</f>
        <v>0</v>
      </c>
      <c r="H2756">
        <f t="array" ref="H2756">FREQUENCY(IF('Data Transformation'!$B$4:$B$8425=B2739,'Data Transformation'!$G$4:$G$8425),'Bin Analysis'!$B2756)</f>
        <v>2073</v>
      </c>
      <c r="I2756">
        <f t="shared" si="343"/>
        <v>0</v>
      </c>
      <c r="J2756">
        <f t="shared" si="344"/>
        <v>0</v>
      </c>
      <c r="K2756">
        <f>J2756*Weighting!$W$20</f>
        <v>0</v>
      </c>
      <c r="M2756" s="14"/>
    </row>
    <row r="2757" spans="1:25" x14ac:dyDescent="0.25">
      <c r="A2757" s="32" t="str">
        <f>IF(Weighting!$P$21&gt;0,B2757,"")</f>
        <v/>
      </c>
      <c r="B2757" t="e">
        <f>Weighting!$C$21</f>
        <v>#DIV/0!</v>
      </c>
      <c r="C2757" t="e">
        <f>Weighting!$F$21</f>
        <v>#NUM!</v>
      </c>
      <c r="D2757" t="e">
        <f>IF(C2757=1,'Data Transformation'!$G$3+0.5*'Data Transformation'!$W$25,IF(C2758=1,D2758-'Data Transformation'!$W$25,FALSE))</f>
        <v>#NUM!</v>
      </c>
      <c r="E2757">
        <f t="array" ref="E2757">IF(ISLOGICAL(D2757),"",FREQUENCY(IF('Data Transformation'!$B$425:$B$8425='Bin Analysis'!$B2739,'Data Transformation'!$G$425:$G$8425),D2757))</f>
        <v>2001</v>
      </c>
      <c r="F2757">
        <f t="shared" si="342"/>
        <v>0</v>
      </c>
      <c r="G2757">
        <f>Weighting!$H$21</f>
        <v>0</v>
      </c>
      <c r="H2757">
        <f t="array" ref="H2757">FREQUENCY(IF('Data Transformation'!$B$4:$B$8425=B2739,'Data Transformation'!$G$4:$G$8425),'Bin Analysis'!$B2757)</f>
        <v>2073</v>
      </c>
      <c r="I2757">
        <f t="shared" si="343"/>
        <v>0</v>
      </c>
      <c r="J2757">
        <f t="shared" si="344"/>
        <v>0</v>
      </c>
      <c r="K2757">
        <f>J2757*Weighting!$W$21</f>
        <v>0</v>
      </c>
      <c r="M2757" s="14"/>
    </row>
    <row r="2758" spans="1:25" x14ac:dyDescent="0.25">
      <c r="A2758" s="32" t="str">
        <f>IF(Weighting!$P$22&gt;0,B2758,"")</f>
        <v/>
      </c>
      <c r="B2758" t="e">
        <f>Weighting!$C$22</f>
        <v>#DIV/0!</v>
      </c>
      <c r="C2758" t="e">
        <f>Weighting!$F$22</f>
        <v>#NUM!</v>
      </c>
      <c r="D2758" t="e">
        <f>IF(C2758=1,'Data Transformation'!$G$3+0.5*'Data Transformation'!$W$25,IF(C2759=1,D2759-'Data Transformation'!$W$25,FALSE))</f>
        <v>#NUM!</v>
      </c>
      <c r="E2758">
        <f t="array" ref="E2758">IF(ISLOGICAL(D2758),"",FREQUENCY(IF('Data Transformation'!$B$425:$B$8425='Bin Analysis'!$B2739,'Data Transformation'!$G$425:$G$8425),D2758))</f>
        <v>2001</v>
      </c>
      <c r="F2758">
        <f t="shared" si="342"/>
        <v>0</v>
      </c>
      <c r="G2758">
        <f>Weighting!$H$22</f>
        <v>0</v>
      </c>
      <c r="H2758">
        <f t="array" ref="H2758">FREQUENCY(IF('Data Transformation'!$B$4:$B$8425=B2739,'Data Transformation'!$G$4:$G$8425),'Bin Analysis'!$B2758)</f>
        <v>2073</v>
      </c>
      <c r="I2758">
        <f t="shared" si="343"/>
        <v>0</v>
      </c>
      <c r="J2758">
        <f t="shared" si="344"/>
        <v>0</v>
      </c>
      <c r="K2758">
        <f>J2758*Weighting!$W$22</f>
        <v>0</v>
      </c>
      <c r="M2758" s="14"/>
    </row>
    <row r="2759" spans="1:25" x14ac:dyDescent="0.25">
      <c r="A2759" s="32" t="str">
        <f>IF(Weighting!$P$23&gt;0,B2759,"")</f>
        <v/>
      </c>
      <c r="B2759" t="e">
        <f>Weighting!$C$23</f>
        <v>#DIV/0!</v>
      </c>
      <c r="C2759" t="e">
        <f>Weighting!$F$23</f>
        <v>#NUM!</v>
      </c>
      <c r="D2759" t="e">
        <f>IF(C2759=1,'Data Transformation'!$G$3+0.5*'Data Transformation'!$W$25,IF(C2760=1,D2760-'Data Transformation'!$W$25,FALSE))</f>
        <v>#NUM!</v>
      </c>
      <c r="E2759">
        <f t="array" ref="E2759">IF(ISLOGICAL(D2759),"",FREQUENCY(IF('Data Transformation'!$B$425:$B$8425='Bin Analysis'!$B2739,'Data Transformation'!$G$425:$G$8425),D2759))</f>
        <v>2001</v>
      </c>
      <c r="F2759">
        <f t="shared" si="342"/>
        <v>0</v>
      </c>
      <c r="G2759">
        <f>Weighting!$H$23</f>
        <v>0</v>
      </c>
      <c r="H2759">
        <f t="array" ref="H2759">FREQUENCY(IF('Data Transformation'!$B$4:$B$8425=B2739,'Data Transformation'!$G$4:$G$8425),'Bin Analysis'!$B2759)</f>
        <v>2073</v>
      </c>
      <c r="I2759">
        <f t="shared" si="343"/>
        <v>0</v>
      </c>
      <c r="J2759">
        <f t="shared" si="344"/>
        <v>0</v>
      </c>
      <c r="K2759">
        <f>J2759*Weighting!$W$23</f>
        <v>0</v>
      </c>
      <c r="M2759" s="14"/>
    </row>
    <row r="2760" spans="1:25" x14ac:dyDescent="0.25">
      <c r="A2760" s="32" t="str">
        <f>IF(Weighting!$P$24&gt;0,B2760,"")</f>
        <v/>
      </c>
      <c r="B2760" t="e">
        <f>Weighting!$C$24</f>
        <v>#DIV/0!</v>
      </c>
      <c r="C2760" t="e">
        <f>Weighting!$F$24</f>
        <v>#NUM!</v>
      </c>
      <c r="D2760" t="e">
        <f>IF(C2760=1,'Data Transformation'!$G$3+0.5*'Data Transformation'!$W$25,IF(C2761=1,D2761-'Data Transformation'!$W$25,FALSE))</f>
        <v>#NUM!</v>
      </c>
      <c r="E2760">
        <f t="array" ref="E2760">IF(ISLOGICAL(D2760),"",FREQUENCY(IF('Data Transformation'!$B$425:$B$8425='Bin Analysis'!$B2739,'Data Transformation'!$G$425:$G$8425),D2760))</f>
        <v>2001</v>
      </c>
      <c r="F2760">
        <f t="shared" si="342"/>
        <v>0</v>
      </c>
      <c r="G2760">
        <f>Weighting!$H$24</f>
        <v>0</v>
      </c>
      <c r="H2760">
        <f t="array" ref="H2760">FREQUENCY(IF('Data Transformation'!$B$4:$B$8425=B2739,'Data Transformation'!$G$4:$G$8425),'Bin Analysis'!$B2760)</f>
        <v>2073</v>
      </c>
      <c r="I2760">
        <f t="shared" si="343"/>
        <v>0</v>
      </c>
      <c r="J2760">
        <f t="shared" si="344"/>
        <v>0</v>
      </c>
      <c r="K2760">
        <f>J2760*Weighting!$W$24</f>
        <v>0</v>
      </c>
      <c r="M2760" s="14"/>
    </row>
    <row r="2761" spans="1:25" x14ac:dyDescent="0.25">
      <c r="A2761" s="32" t="str">
        <f>IF(Weighting!$P$25&gt;0,B2761,"")</f>
        <v/>
      </c>
      <c r="B2761" t="e">
        <f>Weighting!$C$25</f>
        <v>#DIV/0!</v>
      </c>
      <c r="C2761" t="e">
        <f>Weighting!$F$25</f>
        <v>#NUM!</v>
      </c>
      <c r="D2761" t="e">
        <f>IF(C2761=1,'Data Transformation'!$G$3+0.5*'Data Transformation'!$W$25,IF(C2762=1,D2762-'Data Transformation'!$W$25,FALSE))</f>
        <v>#NUM!</v>
      </c>
      <c r="E2761">
        <f t="array" ref="E2761">IF(ISLOGICAL(D2761),"",FREQUENCY(IF('Data Transformation'!$B$425:$B$8425='Bin Analysis'!$B2739,'Data Transformation'!$G$425:$G$8425),D2761))</f>
        <v>2001</v>
      </c>
      <c r="F2761">
        <f t="shared" si="342"/>
        <v>0</v>
      </c>
      <c r="G2761">
        <f>Weighting!$H$25</f>
        <v>0</v>
      </c>
      <c r="H2761">
        <f t="array" ref="H2761">FREQUENCY(IF('Data Transformation'!$B$4:$B$8425=B2739,'Data Transformation'!$G$4:$G$8425),'Bin Analysis'!$B2761)</f>
        <v>2073</v>
      </c>
      <c r="I2761">
        <f t="shared" si="343"/>
        <v>0</v>
      </c>
      <c r="J2761">
        <f t="shared" si="344"/>
        <v>0</v>
      </c>
      <c r="K2761">
        <f>J2761*Weighting!$W$25</f>
        <v>0</v>
      </c>
      <c r="M2761" s="14"/>
    </row>
    <row r="2762" spans="1:25" x14ac:dyDescent="0.25">
      <c r="N2762" s="57"/>
      <c r="O2762"/>
      <c r="P2762"/>
      <c r="Q2762"/>
      <c r="R2762"/>
    </row>
    <row r="2763" spans="1:25" ht="23.25" x14ac:dyDescent="0.35">
      <c r="A2763" s="21" t="s">
        <v>0</v>
      </c>
      <c r="B2763" s="21" t="str">
        <f>IFERROR(VLOOKUP(C2763,'Data Transformation'!$L$6:$M$426,2,FALSE),"")</f>
        <v/>
      </c>
      <c r="C2763" s="21">
        <f>C2739+1</f>
        <v>115</v>
      </c>
      <c r="D2763" s="21"/>
      <c r="E2763" s="21"/>
      <c r="F2763" s="21"/>
      <c r="G2763" s="21"/>
      <c r="H2763" s="22"/>
      <c r="I2763" s="22"/>
      <c r="J2763" s="22"/>
      <c r="K2763" s="21"/>
      <c r="L2763" s="21" t="str">
        <f>B2763</f>
        <v/>
      </c>
      <c r="M2763" s="23" t="e">
        <f>INDEX('Data Transformation'!$O$4:$O$424,MATCH($B2763,'Data Transformation'!$M$4:$M$424,0),MATCH($M$2,'Data Transformation'!$O$3,0))</f>
        <v>#N/A</v>
      </c>
      <c r="N2763" s="27" t="e">
        <f>IF('Input and Summary Results'!$J$16="minimum",'Bin Analysis'!X2764/(M2763-1),'Bin Analysis'!Y2763/('Bin Analysis'!M2763-1))</f>
        <v>#N/A</v>
      </c>
      <c r="O2763" s="27" t="e">
        <f>IF(M2763=FALSE,NA(),(VLOOKUP(1,C2766:K2785,4,FALSE))/(M2763-1))</f>
        <v>#N/A</v>
      </c>
      <c r="P2763" s="27" t="e">
        <f>IF(M2763=FALSE,NA(),SUM(J2766:J2785)/Weighting!$S$5)</f>
        <v>#N/A</v>
      </c>
      <c r="Q2763" s="27" t="e">
        <f>IF(M2763=FALSE,NA(),SUM(K2766:K2785)/Weighting!$S$6)</f>
        <v>#N/A</v>
      </c>
      <c r="R2763" s="27" t="e">
        <f>IF(M2763=FALSE,NA(),(VLOOKUP(1,G2766:K2785,3,FALSE))/(M2763-1))</f>
        <v>#N/A</v>
      </c>
      <c r="S2763" s="22" t="e">
        <f>IF(M2763=FALSE,NA(),IF(SUM(J2766:J2785)=2,"yes","no"))</f>
        <v>#N/A</v>
      </c>
      <c r="X2763" s="2" cm="2">
        <f t="array" ref="X2763:X2764">FREQUENCY(IF('Data Transformation'!$B$425:$B$6424='Bin Analysis'!L2763,'Data Transformation'!$G$425:$G$6424),'Data Transformation'!$U$11)</f>
        <v>0</v>
      </c>
      <c r="Y2763" s="2" cm="2">
        <f t="array" ref="Y2763:Y2764">FREQUENCY(IF('Data Transformation'!$B$425:$B$6424='Bin Analysis'!L2763,'Data Transformation'!$G$425:$G$6424),'Data Transformation'!$U$12)</f>
        <v>0</v>
      </c>
    </row>
    <row r="2764" spans="1:25" x14ac:dyDescent="0.25">
      <c r="A2764" s="14" t="s">
        <v>67</v>
      </c>
      <c r="B2764" t="s">
        <v>47</v>
      </c>
      <c r="C2764" t="s">
        <v>5</v>
      </c>
      <c r="D2764" t="s">
        <v>98</v>
      </c>
      <c r="E2764" t="s">
        <v>99</v>
      </c>
      <c r="F2764" t="s">
        <v>100</v>
      </c>
      <c r="G2764" t="s">
        <v>69</v>
      </c>
      <c r="H2764" t="s">
        <v>31</v>
      </c>
      <c r="I2764" t="s">
        <v>32</v>
      </c>
      <c r="J2764" t="s">
        <v>46</v>
      </c>
      <c r="K2764" s="14" t="s">
        <v>45</v>
      </c>
      <c r="M2764" s="14"/>
      <c r="X2764" s="2">
        <v>0</v>
      </c>
      <c r="Y2764" s="2">
        <v>0</v>
      </c>
    </row>
    <row r="2765" spans="1:25" x14ac:dyDescent="0.25">
      <c r="A2765" s="32"/>
      <c r="D2765" t="e">
        <f>IF(C2765=1,'Data Transformation'!$G$3+0.5*'Data Transformation'!$W$25,IF(C2766=1,D2766-'Data Transformation'!$W$25,FALSE))</f>
        <v>#NUM!</v>
      </c>
      <c r="E2765">
        <f t="array" ref="E2765">IF(ISLOGICAL(D2765),"",FREQUENCY(IF('Data Transformation'!$B$425:$B$8425='Bin Analysis'!$B2763,'Data Transformation'!$G$425:$G$8425),D2765))</f>
        <v>2001</v>
      </c>
      <c r="F2765" t="e">
        <f>IF(ISLOGICAL(D2765),"",E2765-E2764)</f>
        <v>#VALUE!</v>
      </c>
      <c r="M2765" s="14"/>
    </row>
    <row r="2766" spans="1:25" x14ac:dyDescent="0.25">
      <c r="A2766" s="32" t="e">
        <f>IF(Weighting!$P$6&gt;0,B2766,"")</f>
        <v>#NUM!</v>
      </c>
      <c r="B2766" t="e">
        <f>Weighting!$C$6</f>
        <v>#DIV/0!</v>
      </c>
      <c r="C2766" t="e">
        <f>Weighting!$F$6</f>
        <v>#NUM!</v>
      </c>
      <c r="D2766" t="e">
        <f>IF(C2766=1,'Data Transformation'!$G$3+0.5*'Data Transformation'!$W$25,IF(C2767=1,D2767-'Data Transformation'!$W$25,FALSE))</f>
        <v>#NUM!</v>
      </c>
      <c r="E2766">
        <f t="array" ref="E2766">IF(ISLOGICAL(D2766),"",FREQUENCY(IF('Data Transformation'!$B$425:$B$8425='Bin Analysis'!$B2763,'Data Transformation'!$G$425:$G$8425),D2766))</f>
        <v>2001</v>
      </c>
      <c r="F2766">
        <f>IF(ISLOGICAL(D2766),"",E2766-E2765)</f>
        <v>0</v>
      </c>
      <c r="G2766">
        <f>Weighting!$H$6</f>
        <v>1</v>
      </c>
      <c r="H2766">
        <f t="array" ref="H2766">FREQUENCY(IF('Data Transformation'!$B$4:$B$8425=B2763,'Data Transformation'!$G$4:$G$8425),'Bin Analysis'!$B2766)</f>
        <v>2073</v>
      </c>
      <c r="I2766">
        <f>H2766-H2765</f>
        <v>2073</v>
      </c>
      <c r="J2766">
        <f>IF(I2766=0,0,1)</f>
        <v>1</v>
      </c>
      <c r="K2766" t="e">
        <f>J2766*Weighting!$W$6</f>
        <v>#NUM!</v>
      </c>
      <c r="M2766" s="14"/>
    </row>
    <row r="2767" spans="1:25" x14ac:dyDescent="0.25">
      <c r="A2767" s="32" t="str">
        <f>IF(Weighting!$P$7&gt;0,B2767,"")</f>
        <v/>
      </c>
      <c r="B2767" t="e">
        <f>Weighting!$C$7</f>
        <v>#DIV/0!</v>
      </c>
      <c r="C2767" t="e">
        <f>Weighting!$F$7</f>
        <v>#NUM!</v>
      </c>
      <c r="D2767" t="e">
        <f>IF(C2767=1,'Data Transformation'!$G$3+0.5*'Data Transformation'!$W$25,IF(C2768=1,D2768-'Data Transformation'!$W$25,FALSE))</f>
        <v>#NUM!</v>
      </c>
      <c r="E2767">
        <f t="array" ref="E2767">IF(ISLOGICAL(D2767),"",FREQUENCY(IF('Data Transformation'!$B$425:$B$8425='Bin Analysis'!$B2763,'Data Transformation'!$G$425:$G$8425),D2767))</f>
        <v>2001</v>
      </c>
      <c r="F2767">
        <f t="shared" ref="F2767:F2785" si="345">IF(ISLOGICAL(D2767),"",E2767-E2766)</f>
        <v>0</v>
      </c>
      <c r="G2767">
        <f>Weighting!$H$7</f>
        <v>0</v>
      </c>
      <c r="H2767">
        <f t="array" ref="H2767">FREQUENCY(IF('Data Transformation'!$B$4:$B$8425=B2763,'Data Transformation'!$G$4:$G$8425),'Bin Analysis'!$B2767)</f>
        <v>2073</v>
      </c>
      <c r="I2767">
        <f t="shared" ref="I2767:I2785" si="346">H2767-H2766</f>
        <v>0</v>
      </c>
      <c r="J2767">
        <f>IF(I2767=0,0,1)</f>
        <v>0</v>
      </c>
      <c r="K2767">
        <f>J2767*Weighting!$W$7</f>
        <v>0</v>
      </c>
      <c r="M2767" s="14"/>
    </row>
    <row r="2768" spans="1:25" x14ac:dyDescent="0.25">
      <c r="A2768" s="32" t="str">
        <f>IF(Weighting!$P$8&gt;0,B2768,"")</f>
        <v/>
      </c>
      <c r="B2768" t="e">
        <f>Weighting!$C$8</f>
        <v>#DIV/0!</v>
      </c>
      <c r="C2768" t="e">
        <f>Weighting!$F$8</f>
        <v>#NUM!</v>
      </c>
      <c r="D2768" t="e">
        <f>IF(C2768=1,'Data Transformation'!$G$3+0.5*'Data Transformation'!$W$25,IF(C2769=1,D2769-'Data Transformation'!$W$25,FALSE))</f>
        <v>#NUM!</v>
      </c>
      <c r="E2768">
        <f t="array" ref="E2768">IF(ISLOGICAL(D2768),"",FREQUENCY(IF('Data Transformation'!$B$425:$B$8425='Bin Analysis'!$B2763,'Data Transformation'!$G$425:$G$8425),D2768))</f>
        <v>2001</v>
      </c>
      <c r="F2768">
        <f t="shared" si="345"/>
        <v>0</v>
      </c>
      <c r="G2768">
        <f>Weighting!$H$8</f>
        <v>0</v>
      </c>
      <c r="H2768">
        <f t="array" ref="H2768">FREQUENCY(IF('Data Transformation'!$B$4:$B$8425=B2763,'Data Transformation'!$G$4:$G$8425),'Bin Analysis'!$B2768)</f>
        <v>2073</v>
      </c>
      <c r="I2768">
        <f t="shared" si="346"/>
        <v>0</v>
      </c>
      <c r="J2768">
        <f t="shared" ref="J2768:J2785" si="347">IF(I2768=0,0,1)</f>
        <v>0</v>
      </c>
      <c r="K2768">
        <f>J2768*Weighting!$W$8</f>
        <v>0</v>
      </c>
      <c r="M2768" s="14"/>
    </row>
    <row r="2769" spans="1:13" x14ac:dyDescent="0.25">
      <c r="A2769" s="32" t="str">
        <f>IF(Weighting!$P$9&gt;0,B2769,"")</f>
        <v/>
      </c>
      <c r="B2769" s="50" t="e">
        <f>Weighting!$C$9</f>
        <v>#DIV/0!</v>
      </c>
      <c r="C2769" t="e">
        <f>Weighting!$F$9</f>
        <v>#NUM!</v>
      </c>
      <c r="D2769" t="e">
        <f>IF(C2769=1,'Data Transformation'!$G$3+0.5*'Data Transformation'!$W$25,IF(C2770=1,D2770-'Data Transformation'!$W$25,FALSE))</f>
        <v>#NUM!</v>
      </c>
      <c r="E2769">
        <f t="array" ref="E2769">IF(ISLOGICAL(D2769),"",FREQUENCY(IF('Data Transformation'!$B$425:$B$8425='Bin Analysis'!$B2763,'Data Transformation'!$G$425:$G$8425),D2769))</f>
        <v>2001</v>
      </c>
      <c r="F2769">
        <f t="shared" si="345"/>
        <v>0</v>
      </c>
      <c r="G2769">
        <f>Weighting!$H$9</f>
        <v>0</v>
      </c>
      <c r="H2769">
        <f t="array" ref="H2769">FREQUENCY(IF('Data Transformation'!$B$4:$B$8425=B2763,'Data Transformation'!$G$4:$G$8425),'Bin Analysis'!$B2769)</f>
        <v>2073</v>
      </c>
      <c r="I2769">
        <f t="shared" si="346"/>
        <v>0</v>
      </c>
      <c r="J2769">
        <f t="shared" si="347"/>
        <v>0</v>
      </c>
      <c r="K2769">
        <f>J2769*Weighting!$W$9</f>
        <v>0</v>
      </c>
      <c r="M2769" s="14"/>
    </row>
    <row r="2770" spans="1:13" x14ac:dyDescent="0.25">
      <c r="A2770" s="32" t="str">
        <f>IF(Weighting!$P$10&gt;0,B2770,"")</f>
        <v/>
      </c>
      <c r="B2770" t="e">
        <f>Weighting!$C$10</f>
        <v>#DIV/0!</v>
      </c>
      <c r="C2770" t="e">
        <f>Weighting!$F$10</f>
        <v>#NUM!</v>
      </c>
      <c r="D2770" t="e">
        <f>IF(C2770=1,'Data Transformation'!$G$3+0.5*'Data Transformation'!$W$25,IF(C2771=1,D2771-'Data Transformation'!$W$25,FALSE))</f>
        <v>#NUM!</v>
      </c>
      <c r="E2770">
        <f t="array" ref="E2770">IF(ISLOGICAL(D2770),"",FREQUENCY(IF('Data Transformation'!$B$425:$B$8425='Bin Analysis'!$B2763,'Data Transformation'!$G$425:$G$8425),D2770))</f>
        <v>2001</v>
      </c>
      <c r="F2770">
        <f t="shared" si="345"/>
        <v>0</v>
      </c>
      <c r="G2770">
        <f>Weighting!$H$10</f>
        <v>0</v>
      </c>
      <c r="H2770">
        <f t="array" ref="H2770">FREQUENCY(IF('Data Transformation'!$B$4:$B$8425=B2763,'Data Transformation'!$G$4:$G$8425),'Bin Analysis'!$B2770)</f>
        <v>2073</v>
      </c>
      <c r="I2770">
        <f t="shared" si="346"/>
        <v>0</v>
      </c>
      <c r="J2770">
        <f t="shared" si="347"/>
        <v>0</v>
      </c>
      <c r="K2770">
        <f>J2770*Weighting!$W$10</f>
        <v>0</v>
      </c>
      <c r="M2770" s="14"/>
    </row>
    <row r="2771" spans="1:13" x14ac:dyDescent="0.25">
      <c r="A2771" s="32" t="str">
        <f>IF(Weighting!$P$11&gt;0,B2771,"")</f>
        <v/>
      </c>
      <c r="B2771" t="e">
        <f>Weighting!$C$11</f>
        <v>#DIV/0!</v>
      </c>
      <c r="C2771" t="e">
        <f>Weighting!$F$11</f>
        <v>#NUM!</v>
      </c>
      <c r="D2771" t="e">
        <f>IF(C2771=1,'Data Transformation'!$G$3+0.5*'Data Transformation'!$W$25,IF(C2772=1,D2772-'Data Transformation'!$W$25,FALSE))</f>
        <v>#NUM!</v>
      </c>
      <c r="E2771">
        <f t="array" ref="E2771">IF(ISLOGICAL(D2771),"",FREQUENCY(IF('Data Transformation'!$B$425:$B$8425='Bin Analysis'!$B2763,'Data Transformation'!$G$425:$G$8425),D2771))</f>
        <v>2001</v>
      </c>
      <c r="F2771">
        <f t="shared" si="345"/>
        <v>0</v>
      </c>
      <c r="G2771">
        <f>Weighting!$H$11</f>
        <v>0</v>
      </c>
      <c r="H2771">
        <f t="array" ref="H2771">FREQUENCY(IF('Data Transformation'!$B$4:$B$8425=B2763,'Data Transformation'!$G$4:$G$8425),'Bin Analysis'!$B2771)</f>
        <v>2073</v>
      </c>
      <c r="I2771">
        <f t="shared" si="346"/>
        <v>0</v>
      </c>
      <c r="J2771">
        <f t="shared" si="347"/>
        <v>0</v>
      </c>
      <c r="K2771">
        <f>J2771*Weighting!$W$11</f>
        <v>0</v>
      </c>
      <c r="M2771" s="14"/>
    </row>
    <row r="2772" spans="1:13" x14ac:dyDescent="0.25">
      <c r="A2772" s="32" t="str">
        <f>IF(Weighting!$P$12&gt;0,B2772,"")</f>
        <v/>
      </c>
      <c r="B2772" t="e">
        <f>Weighting!$C$12</f>
        <v>#DIV/0!</v>
      </c>
      <c r="C2772" t="e">
        <f>Weighting!$F$12</f>
        <v>#NUM!</v>
      </c>
      <c r="D2772" t="e">
        <f>IF(C2772=1,'Data Transformation'!$G$3+0.5*'Data Transformation'!$W$25,IF(C2773=1,D2773-'Data Transformation'!$W$25,FALSE))</f>
        <v>#NUM!</v>
      </c>
      <c r="E2772">
        <f t="array" ref="E2772">IF(ISLOGICAL(D2772),"",FREQUENCY(IF('Data Transformation'!$B$425:$B$8425='Bin Analysis'!$B2763,'Data Transformation'!$G$425:$G$8425),D2772))</f>
        <v>2001</v>
      </c>
      <c r="F2772">
        <f t="shared" si="345"/>
        <v>0</v>
      </c>
      <c r="G2772">
        <f>Weighting!$H$12</f>
        <v>0</v>
      </c>
      <c r="H2772">
        <f t="array" ref="H2772">FREQUENCY(IF('Data Transformation'!$B$4:$B$8425=B2763,'Data Transformation'!$G$4:$G$8425),'Bin Analysis'!$B2772)</f>
        <v>2073</v>
      </c>
      <c r="I2772">
        <f t="shared" si="346"/>
        <v>0</v>
      </c>
      <c r="J2772">
        <f t="shared" si="347"/>
        <v>0</v>
      </c>
      <c r="K2772">
        <f>J2772*Weighting!$W$12</f>
        <v>0</v>
      </c>
      <c r="M2772" s="14"/>
    </row>
    <row r="2773" spans="1:13" x14ac:dyDescent="0.25">
      <c r="A2773" s="32" t="str">
        <f>IF(Weighting!$P$13&gt;0,B2773,"")</f>
        <v/>
      </c>
      <c r="B2773" t="e">
        <f>Weighting!$C$13</f>
        <v>#DIV/0!</v>
      </c>
      <c r="C2773" t="e">
        <f>Weighting!$F$13</f>
        <v>#NUM!</v>
      </c>
      <c r="D2773" t="e">
        <f>IF(C2773=1,'Data Transformation'!$G$3+0.5*'Data Transformation'!$W$25,IF(C2774=1,D2774-'Data Transformation'!$W$25,FALSE))</f>
        <v>#NUM!</v>
      </c>
      <c r="E2773">
        <f t="array" ref="E2773">IF(ISLOGICAL(D2773),"",FREQUENCY(IF('Data Transformation'!$B$425:$B$8425='Bin Analysis'!$B2763,'Data Transformation'!$G$425:$G$8425),D2773))</f>
        <v>2001</v>
      </c>
      <c r="F2773">
        <f t="shared" si="345"/>
        <v>0</v>
      </c>
      <c r="G2773">
        <f>Weighting!$H$13</f>
        <v>0</v>
      </c>
      <c r="H2773">
        <f t="array" ref="H2773">FREQUENCY(IF('Data Transformation'!$B$4:$B$8425=B2763,'Data Transformation'!$G$4:$G$8425),'Bin Analysis'!$B2773)</f>
        <v>2073</v>
      </c>
      <c r="I2773">
        <f t="shared" si="346"/>
        <v>0</v>
      </c>
      <c r="J2773">
        <f t="shared" si="347"/>
        <v>0</v>
      </c>
      <c r="K2773">
        <f>J2773*Weighting!$W$13</f>
        <v>0</v>
      </c>
      <c r="M2773" s="14"/>
    </row>
    <row r="2774" spans="1:13" x14ac:dyDescent="0.25">
      <c r="A2774" s="32" t="str">
        <f>IF(Weighting!$P$14&gt;0,B2774,"")</f>
        <v/>
      </c>
      <c r="B2774" t="e">
        <f>Weighting!$C$14</f>
        <v>#DIV/0!</v>
      </c>
      <c r="C2774" t="e">
        <f>Weighting!$F$14</f>
        <v>#NUM!</v>
      </c>
      <c r="D2774" t="e">
        <f>IF(C2774=1,'Data Transformation'!$G$3+0.5*'Data Transformation'!$W$25,IF(C2775=1,D2775-'Data Transformation'!$W$25,FALSE))</f>
        <v>#NUM!</v>
      </c>
      <c r="E2774">
        <f t="array" ref="E2774">IF(ISLOGICAL(D2774),"",FREQUENCY(IF('Data Transformation'!$B$425:$B$8425='Bin Analysis'!$B2763,'Data Transformation'!$G$425:$G$8425),D2774))</f>
        <v>2001</v>
      </c>
      <c r="F2774">
        <f t="shared" si="345"/>
        <v>0</v>
      </c>
      <c r="G2774">
        <f>Weighting!$H$14</f>
        <v>0</v>
      </c>
      <c r="H2774">
        <f t="array" ref="H2774">FREQUENCY(IF('Data Transformation'!$B$4:$B$8425=B2763,'Data Transformation'!$G$4:$G$8425),'Bin Analysis'!$B2774)</f>
        <v>2073</v>
      </c>
      <c r="I2774">
        <f t="shared" si="346"/>
        <v>0</v>
      </c>
      <c r="J2774">
        <f t="shared" si="347"/>
        <v>0</v>
      </c>
      <c r="K2774">
        <f>J2774*Weighting!$W$14</f>
        <v>0</v>
      </c>
      <c r="M2774" s="14"/>
    </row>
    <row r="2775" spans="1:13" x14ac:dyDescent="0.25">
      <c r="A2775" s="32" t="str">
        <f>IF(Weighting!$P$15&gt;0,B2775,"")</f>
        <v/>
      </c>
      <c r="B2775" t="e">
        <f>Weighting!$C$15</f>
        <v>#DIV/0!</v>
      </c>
      <c r="C2775" t="e">
        <f>Weighting!$F$15</f>
        <v>#NUM!</v>
      </c>
      <c r="D2775" t="e">
        <f>IF(C2775=1,'Data Transformation'!$G$3+0.5*'Data Transformation'!$W$25,IF(C2776=1,D2776-'Data Transformation'!$W$25,FALSE))</f>
        <v>#NUM!</v>
      </c>
      <c r="E2775">
        <f t="array" ref="E2775">IF(ISLOGICAL(D2775),"",FREQUENCY(IF('Data Transformation'!$B$425:$B$8425='Bin Analysis'!$B2763,'Data Transformation'!$G$425:$G$8425),D2775))</f>
        <v>2001</v>
      </c>
      <c r="F2775">
        <f t="shared" si="345"/>
        <v>0</v>
      </c>
      <c r="G2775">
        <f>Weighting!$H$15</f>
        <v>0</v>
      </c>
      <c r="H2775">
        <f t="array" ref="H2775">FREQUENCY(IF('Data Transformation'!$B$4:$B$8425=B2763,'Data Transformation'!$G$4:$G$8425),'Bin Analysis'!$B2775)</f>
        <v>2073</v>
      </c>
      <c r="I2775">
        <f t="shared" si="346"/>
        <v>0</v>
      </c>
      <c r="J2775">
        <f t="shared" si="347"/>
        <v>0</v>
      </c>
      <c r="K2775">
        <f>J2775*Weighting!$W$15</f>
        <v>0</v>
      </c>
      <c r="M2775" s="14"/>
    </row>
    <row r="2776" spans="1:13" x14ac:dyDescent="0.25">
      <c r="A2776" s="32" t="str">
        <f>IF(Weighting!$P$16&gt;0,B2776,"")</f>
        <v/>
      </c>
      <c r="B2776" t="e">
        <f>Weighting!$C$16</f>
        <v>#DIV/0!</v>
      </c>
      <c r="C2776" t="e">
        <f>Weighting!$F$16</f>
        <v>#NUM!</v>
      </c>
      <c r="D2776" t="e">
        <f>IF(C2776=1,'Data Transformation'!$G$3+0.5*'Data Transformation'!$W$25,IF(C2777=1,D2777-'Data Transformation'!$W$25,FALSE))</f>
        <v>#NUM!</v>
      </c>
      <c r="E2776">
        <f t="array" ref="E2776">IF(ISLOGICAL(D2776),"",FREQUENCY(IF('Data Transformation'!$B$425:$B$8425='Bin Analysis'!$B2763,'Data Transformation'!$G$425:$G$8425),D2776))</f>
        <v>2001</v>
      </c>
      <c r="F2776">
        <f t="shared" si="345"/>
        <v>0</v>
      </c>
      <c r="G2776">
        <f>Weighting!$H$16</f>
        <v>0</v>
      </c>
      <c r="H2776">
        <f t="array" ref="H2776">FREQUENCY(IF('Data Transformation'!$B$4:$B$8425=B2763,'Data Transformation'!$G$4:$G$8425),'Bin Analysis'!$B2776)</f>
        <v>2073</v>
      </c>
      <c r="I2776">
        <f t="shared" si="346"/>
        <v>0</v>
      </c>
      <c r="J2776">
        <f t="shared" si="347"/>
        <v>0</v>
      </c>
      <c r="K2776">
        <f>J2776*Weighting!$W$16</f>
        <v>0</v>
      </c>
      <c r="M2776" s="14"/>
    </row>
    <row r="2777" spans="1:13" x14ac:dyDescent="0.25">
      <c r="A2777" s="32" t="str">
        <f>IF(Weighting!$P$17&gt;0,B2777,"")</f>
        <v/>
      </c>
      <c r="B2777" t="e">
        <f>Weighting!$C$17</f>
        <v>#DIV/0!</v>
      </c>
      <c r="C2777" t="e">
        <f>Weighting!$F$17</f>
        <v>#NUM!</v>
      </c>
      <c r="D2777" t="e">
        <f>IF(C2777=1,'Data Transformation'!$G$3+0.5*'Data Transformation'!$W$25,IF(C2778=1,D2778-'Data Transformation'!$W$25,FALSE))</f>
        <v>#NUM!</v>
      </c>
      <c r="E2777">
        <f t="array" ref="E2777">IF(ISLOGICAL(D2777),"",FREQUENCY(IF('Data Transformation'!$B$425:$B$8425='Bin Analysis'!$B2763,'Data Transformation'!$G$425:$G$8425),D2777))</f>
        <v>2001</v>
      </c>
      <c r="F2777">
        <f t="shared" si="345"/>
        <v>0</v>
      </c>
      <c r="G2777">
        <f>Weighting!$H$17</f>
        <v>0</v>
      </c>
      <c r="H2777">
        <f t="array" ref="H2777">FREQUENCY(IF('Data Transformation'!$B$4:$B$8425=B2763,'Data Transformation'!$G$4:$G$8425),'Bin Analysis'!$B2777)</f>
        <v>2073</v>
      </c>
      <c r="I2777">
        <f t="shared" si="346"/>
        <v>0</v>
      </c>
      <c r="J2777">
        <f t="shared" si="347"/>
        <v>0</v>
      </c>
      <c r="K2777">
        <f>J2777*Weighting!$W$17</f>
        <v>0</v>
      </c>
      <c r="M2777" s="14"/>
    </row>
    <row r="2778" spans="1:13" x14ac:dyDescent="0.25">
      <c r="A2778" s="32" t="str">
        <f>IF(Weighting!$P$18&gt;0,B2778,"")</f>
        <v/>
      </c>
      <c r="B2778" t="e">
        <f>Weighting!$C$18</f>
        <v>#DIV/0!</v>
      </c>
      <c r="C2778" t="e">
        <f>Weighting!$F$18</f>
        <v>#NUM!</v>
      </c>
      <c r="D2778" t="e">
        <f>IF(C2778=1,'Data Transformation'!$G$3+0.5*'Data Transformation'!$W$25,IF(C2779=1,D2779-'Data Transformation'!$W$25,FALSE))</f>
        <v>#NUM!</v>
      </c>
      <c r="E2778">
        <f t="array" ref="E2778">IF(ISLOGICAL(D2778),"",FREQUENCY(IF('Data Transformation'!$B$425:$B$8425='Bin Analysis'!$B2763,'Data Transformation'!$G$425:$G$8425),D2778))</f>
        <v>2001</v>
      </c>
      <c r="F2778">
        <f t="shared" si="345"/>
        <v>0</v>
      </c>
      <c r="G2778">
        <f>Weighting!$H$18</f>
        <v>0</v>
      </c>
      <c r="H2778">
        <f t="array" ref="H2778">FREQUENCY(IF('Data Transformation'!$B$4:$B$8425=B2763,'Data Transformation'!$G$4:$G$8425),'Bin Analysis'!$B2778)</f>
        <v>2073</v>
      </c>
      <c r="I2778">
        <f t="shared" si="346"/>
        <v>0</v>
      </c>
      <c r="J2778">
        <f t="shared" si="347"/>
        <v>0</v>
      </c>
      <c r="K2778">
        <f>J2778*Weighting!$W$18</f>
        <v>0</v>
      </c>
      <c r="M2778" s="14"/>
    </row>
    <row r="2779" spans="1:13" x14ac:dyDescent="0.25">
      <c r="A2779" s="32" t="str">
        <f>IF(Weighting!$P$19&gt;0,B2779,"")</f>
        <v/>
      </c>
      <c r="B2779" t="e">
        <f>Weighting!$C$19</f>
        <v>#DIV/0!</v>
      </c>
      <c r="C2779" t="e">
        <f>Weighting!$F$19</f>
        <v>#NUM!</v>
      </c>
      <c r="D2779" t="e">
        <f>IF(C2779=1,'Data Transformation'!$G$3+0.5*'Data Transformation'!$W$25,IF(C2780=1,D2780-'Data Transformation'!$W$25,FALSE))</f>
        <v>#NUM!</v>
      </c>
      <c r="E2779">
        <f t="array" ref="E2779">IF(ISLOGICAL(D2779),"",FREQUENCY(IF('Data Transformation'!$B$425:$B$8425='Bin Analysis'!$B2763,'Data Transformation'!$G$425:$G$8425),D2779))</f>
        <v>2001</v>
      </c>
      <c r="F2779">
        <f t="shared" si="345"/>
        <v>0</v>
      </c>
      <c r="G2779">
        <f>Weighting!$H$19</f>
        <v>0</v>
      </c>
      <c r="H2779">
        <f t="array" ref="H2779">FREQUENCY(IF('Data Transformation'!$B$4:$B$8425=B2763,'Data Transformation'!$G$4:$G$8425),'Bin Analysis'!$B2779)</f>
        <v>2073</v>
      </c>
      <c r="I2779">
        <f t="shared" si="346"/>
        <v>0</v>
      </c>
      <c r="J2779">
        <f t="shared" si="347"/>
        <v>0</v>
      </c>
      <c r="K2779">
        <f>J2779*Weighting!$W$19</f>
        <v>0</v>
      </c>
      <c r="M2779" s="14"/>
    </row>
    <row r="2780" spans="1:13" x14ac:dyDescent="0.25">
      <c r="A2780" s="32" t="str">
        <f>IF(Weighting!$P$20&gt;0,B2780,"")</f>
        <v/>
      </c>
      <c r="B2780" t="e">
        <f>Weighting!$C$20</f>
        <v>#DIV/0!</v>
      </c>
      <c r="C2780" t="e">
        <f>Weighting!$F$20</f>
        <v>#NUM!</v>
      </c>
      <c r="D2780" t="e">
        <f>IF(C2780=1,'Data Transformation'!$G$3+0.5*'Data Transformation'!$W$25,IF(C2781=1,D2781-'Data Transformation'!$W$25,FALSE))</f>
        <v>#NUM!</v>
      </c>
      <c r="E2780">
        <f t="array" ref="E2780">IF(ISLOGICAL(D2780),"",FREQUENCY(IF('Data Transformation'!$B$425:$B$8425='Bin Analysis'!$B2763,'Data Transformation'!$G$425:$G$8425),D2780))</f>
        <v>2001</v>
      </c>
      <c r="F2780">
        <f t="shared" si="345"/>
        <v>0</v>
      </c>
      <c r="G2780">
        <f>Weighting!$H$20</f>
        <v>0</v>
      </c>
      <c r="H2780">
        <f t="array" ref="H2780">FREQUENCY(IF('Data Transformation'!$B$4:$B$8425=B2763,'Data Transformation'!$G$4:$G$8425),'Bin Analysis'!$B2780)</f>
        <v>2073</v>
      </c>
      <c r="I2780">
        <f t="shared" si="346"/>
        <v>0</v>
      </c>
      <c r="J2780">
        <f t="shared" si="347"/>
        <v>0</v>
      </c>
      <c r="K2780">
        <f>J2780*Weighting!$W$20</f>
        <v>0</v>
      </c>
      <c r="M2780" s="14"/>
    </row>
    <row r="2781" spans="1:13" x14ac:dyDescent="0.25">
      <c r="A2781" s="32" t="str">
        <f>IF(Weighting!$P$21&gt;0,B2781,"")</f>
        <v/>
      </c>
      <c r="B2781" t="e">
        <f>Weighting!$C$21</f>
        <v>#DIV/0!</v>
      </c>
      <c r="C2781" t="e">
        <f>Weighting!$F$21</f>
        <v>#NUM!</v>
      </c>
      <c r="D2781" t="e">
        <f>IF(C2781=1,'Data Transformation'!$G$3+0.5*'Data Transformation'!$W$25,IF(C2782=1,D2782-'Data Transformation'!$W$25,FALSE))</f>
        <v>#NUM!</v>
      </c>
      <c r="E2781">
        <f t="array" ref="E2781">IF(ISLOGICAL(D2781),"",FREQUENCY(IF('Data Transformation'!$B$425:$B$8425='Bin Analysis'!$B2763,'Data Transformation'!$G$425:$G$8425),D2781))</f>
        <v>2001</v>
      </c>
      <c r="F2781">
        <f t="shared" si="345"/>
        <v>0</v>
      </c>
      <c r="G2781">
        <f>Weighting!$H$21</f>
        <v>0</v>
      </c>
      <c r="H2781">
        <f t="array" ref="H2781">FREQUENCY(IF('Data Transformation'!$B$4:$B$8425=B2763,'Data Transformation'!$G$4:$G$8425),'Bin Analysis'!$B2781)</f>
        <v>2073</v>
      </c>
      <c r="I2781">
        <f t="shared" si="346"/>
        <v>0</v>
      </c>
      <c r="J2781">
        <f t="shared" si="347"/>
        <v>0</v>
      </c>
      <c r="K2781">
        <f>J2781*Weighting!$W$21</f>
        <v>0</v>
      </c>
      <c r="M2781" s="14"/>
    </row>
    <row r="2782" spans="1:13" x14ac:dyDescent="0.25">
      <c r="A2782" s="32" t="str">
        <f>IF(Weighting!$P$22&gt;0,B2782,"")</f>
        <v/>
      </c>
      <c r="B2782" t="e">
        <f>Weighting!$C$22</f>
        <v>#DIV/0!</v>
      </c>
      <c r="C2782" t="e">
        <f>Weighting!$F$22</f>
        <v>#NUM!</v>
      </c>
      <c r="D2782" t="e">
        <f>IF(C2782=1,'Data Transformation'!$G$3+0.5*'Data Transformation'!$W$25,IF(C2783=1,D2783-'Data Transformation'!$W$25,FALSE))</f>
        <v>#NUM!</v>
      </c>
      <c r="E2782">
        <f t="array" ref="E2782">IF(ISLOGICAL(D2782),"",FREQUENCY(IF('Data Transformation'!$B$425:$B$8425='Bin Analysis'!$B2763,'Data Transformation'!$G$425:$G$8425),D2782))</f>
        <v>2001</v>
      </c>
      <c r="F2782">
        <f t="shared" si="345"/>
        <v>0</v>
      </c>
      <c r="G2782">
        <f>Weighting!$H$22</f>
        <v>0</v>
      </c>
      <c r="H2782">
        <f t="array" ref="H2782">FREQUENCY(IF('Data Transformation'!$B$4:$B$8425=B2763,'Data Transformation'!$G$4:$G$8425),'Bin Analysis'!$B2782)</f>
        <v>2073</v>
      </c>
      <c r="I2782">
        <f t="shared" si="346"/>
        <v>0</v>
      </c>
      <c r="J2782">
        <f t="shared" si="347"/>
        <v>0</v>
      </c>
      <c r="K2782">
        <f>J2782*Weighting!$W$22</f>
        <v>0</v>
      </c>
      <c r="M2782" s="14"/>
    </row>
    <row r="2783" spans="1:13" x14ac:dyDescent="0.25">
      <c r="A2783" s="32" t="str">
        <f>IF(Weighting!$P$23&gt;0,B2783,"")</f>
        <v/>
      </c>
      <c r="B2783" t="e">
        <f>Weighting!$C$23</f>
        <v>#DIV/0!</v>
      </c>
      <c r="C2783" t="e">
        <f>Weighting!$F$23</f>
        <v>#NUM!</v>
      </c>
      <c r="D2783" t="e">
        <f>IF(C2783=1,'Data Transformation'!$G$3+0.5*'Data Transformation'!$W$25,IF(C2784=1,D2784-'Data Transformation'!$W$25,FALSE))</f>
        <v>#NUM!</v>
      </c>
      <c r="E2783">
        <f t="array" ref="E2783">IF(ISLOGICAL(D2783),"",FREQUENCY(IF('Data Transformation'!$B$425:$B$8425='Bin Analysis'!$B2763,'Data Transformation'!$G$425:$G$8425),D2783))</f>
        <v>2001</v>
      </c>
      <c r="F2783">
        <f t="shared" si="345"/>
        <v>0</v>
      </c>
      <c r="G2783">
        <f>Weighting!$H$23</f>
        <v>0</v>
      </c>
      <c r="H2783">
        <f t="array" ref="H2783">FREQUENCY(IF('Data Transformation'!$B$4:$B$8425=B2763,'Data Transformation'!$G$4:$G$8425),'Bin Analysis'!$B2783)</f>
        <v>2073</v>
      </c>
      <c r="I2783">
        <f t="shared" si="346"/>
        <v>0</v>
      </c>
      <c r="J2783">
        <f t="shared" si="347"/>
        <v>0</v>
      </c>
      <c r="K2783">
        <f>J2783*Weighting!$W$23</f>
        <v>0</v>
      </c>
      <c r="M2783" s="14"/>
    </row>
    <row r="2784" spans="1:13" x14ac:dyDescent="0.25">
      <c r="A2784" s="32" t="str">
        <f>IF(Weighting!$P$24&gt;0,B2784,"")</f>
        <v/>
      </c>
      <c r="B2784" t="e">
        <f>Weighting!$C$24</f>
        <v>#DIV/0!</v>
      </c>
      <c r="C2784" t="e">
        <f>Weighting!$F$24</f>
        <v>#NUM!</v>
      </c>
      <c r="D2784" t="e">
        <f>IF(C2784=1,'Data Transformation'!$G$3+0.5*'Data Transformation'!$W$25,IF(C2785=1,D2785-'Data Transformation'!$W$25,FALSE))</f>
        <v>#NUM!</v>
      </c>
      <c r="E2784">
        <f t="array" ref="E2784">IF(ISLOGICAL(D2784),"",FREQUENCY(IF('Data Transformation'!$B$425:$B$8425='Bin Analysis'!$B2763,'Data Transformation'!$G$425:$G$8425),D2784))</f>
        <v>2001</v>
      </c>
      <c r="F2784">
        <f t="shared" si="345"/>
        <v>0</v>
      </c>
      <c r="G2784">
        <f>Weighting!$H$24</f>
        <v>0</v>
      </c>
      <c r="H2784">
        <f t="array" ref="H2784">FREQUENCY(IF('Data Transformation'!$B$4:$B$8425=B2763,'Data Transformation'!$G$4:$G$8425),'Bin Analysis'!$B2784)</f>
        <v>2073</v>
      </c>
      <c r="I2784">
        <f t="shared" si="346"/>
        <v>0</v>
      </c>
      <c r="J2784">
        <f t="shared" si="347"/>
        <v>0</v>
      </c>
      <c r="K2784">
        <f>J2784*Weighting!$W$24</f>
        <v>0</v>
      </c>
      <c r="M2784" s="14"/>
    </row>
    <row r="2785" spans="1:25" x14ac:dyDescent="0.25">
      <c r="A2785" s="32" t="str">
        <f>IF(Weighting!$P$25&gt;0,B2785,"")</f>
        <v/>
      </c>
      <c r="B2785" t="e">
        <f>Weighting!$C$25</f>
        <v>#DIV/0!</v>
      </c>
      <c r="C2785" t="e">
        <f>Weighting!$F$25</f>
        <v>#NUM!</v>
      </c>
      <c r="D2785" t="e">
        <f>IF(C2785=1,'Data Transformation'!$G$3+0.5*'Data Transformation'!$W$25,IF(C2786=1,D2786-'Data Transformation'!$W$25,FALSE))</f>
        <v>#NUM!</v>
      </c>
      <c r="E2785">
        <f t="array" ref="E2785">IF(ISLOGICAL(D2785),"",FREQUENCY(IF('Data Transformation'!$B$425:$B$8425='Bin Analysis'!$B2763,'Data Transformation'!$G$425:$G$8425),D2785))</f>
        <v>2001</v>
      </c>
      <c r="F2785">
        <f t="shared" si="345"/>
        <v>0</v>
      </c>
      <c r="G2785">
        <f>Weighting!$H$25</f>
        <v>0</v>
      </c>
      <c r="H2785">
        <f t="array" ref="H2785">FREQUENCY(IF('Data Transformation'!$B$4:$B$8425=B2763,'Data Transformation'!$G$4:$G$8425),'Bin Analysis'!$B2785)</f>
        <v>2073</v>
      </c>
      <c r="I2785">
        <f t="shared" si="346"/>
        <v>0</v>
      </c>
      <c r="J2785">
        <f t="shared" si="347"/>
        <v>0</v>
      </c>
      <c r="K2785">
        <f>J2785*Weighting!$W$25</f>
        <v>0</v>
      </c>
      <c r="M2785" s="14"/>
    </row>
    <row r="2786" spans="1:25" x14ac:dyDescent="0.25">
      <c r="O2786"/>
      <c r="P2786"/>
      <c r="Q2786"/>
      <c r="R2786"/>
    </row>
    <row r="2787" spans="1:25" ht="23.25" x14ac:dyDescent="0.35">
      <c r="A2787" s="21" t="s">
        <v>0</v>
      </c>
      <c r="B2787" s="21" t="str">
        <f>IFERROR(VLOOKUP(C2787,'Data Transformation'!$L$6:$M$426,2,FALSE),"")</f>
        <v/>
      </c>
      <c r="C2787" s="21">
        <f>C2763+1</f>
        <v>116</v>
      </c>
      <c r="D2787" s="21"/>
      <c r="E2787" s="21"/>
      <c r="F2787" s="21"/>
      <c r="G2787" s="21"/>
      <c r="H2787" s="22"/>
      <c r="I2787" s="22"/>
      <c r="J2787" s="22"/>
      <c r="K2787" s="21"/>
      <c r="L2787" s="21" t="str">
        <f>B2787</f>
        <v/>
      </c>
      <c r="M2787" s="23" t="e">
        <f>INDEX('Data Transformation'!$O$4:$O$424,MATCH($B2787,'Data Transformation'!$M$4:$M$424,0),MATCH($M$2,'Data Transformation'!$O$3,0))</f>
        <v>#N/A</v>
      </c>
      <c r="N2787" s="27" t="e">
        <f>IF('Input and Summary Results'!$J$16="minimum",'Bin Analysis'!X2788/(M2787-1),'Bin Analysis'!Y2787/('Bin Analysis'!M2787-1))</f>
        <v>#N/A</v>
      </c>
      <c r="O2787" s="27" t="e">
        <f>IF(M2787=FALSE,NA(),(VLOOKUP(1,C2790:K2809,4,FALSE))/(M2787-1))</f>
        <v>#N/A</v>
      </c>
      <c r="P2787" s="27" t="e">
        <f>IF(M2787=FALSE,NA(),SUM(J2790:J2809)/Weighting!$S$5)</f>
        <v>#N/A</v>
      </c>
      <c r="Q2787" s="27" t="e">
        <f>IF(M2787=FALSE,NA(),SUM(K2790:K2809)/Weighting!$S$6)</f>
        <v>#N/A</v>
      </c>
      <c r="R2787" s="27" t="e">
        <f>IF(M2787=FALSE,NA(),(VLOOKUP(1,G2790:K2809,3,FALSE))/(M2787-1))</f>
        <v>#N/A</v>
      </c>
      <c r="S2787" s="22" t="e">
        <f>IF(M2787=FALSE,NA(),IF(SUM(J2790:J2809)=2,"yes","no"))</f>
        <v>#N/A</v>
      </c>
      <c r="X2787" s="2" cm="2">
        <f t="array" ref="X2787:X2788">FREQUENCY(IF('Data Transformation'!$B$425:$B$6424='Bin Analysis'!L2787,'Data Transformation'!$G$425:$G$6424),'Data Transformation'!$U$11)</f>
        <v>0</v>
      </c>
      <c r="Y2787" s="2" cm="2">
        <f t="array" ref="Y2787:Y2788">FREQUENCY(IF('Data Transformation'!$B$425:$B$6424='Bin Analysis'!L2787,'Data Transformation'!$G$425:$G$6424),'Data Transformation'!$U$12)</f>
        <v>0</v>
      </c>
    </row>
    <row r="2788" spans="1:25" x14ac:dyDescent="0.25">
      <c r="A2788" s="14" t="s">
        <v>67</v>
      </c>
      <c r="B2788" t="s">
        <v>47</v>
      </c>
      <c r="C2788" t="s">
        <v>5</v>
      </c>
      <c r="D2788" t="s">
        <v>98</v>
      </c>
      <c r="E2788" t="s">
        <v>99</v>
      </c>
      <c r="F2788" t="s">
        <v>100</v>
      </c>
      <c r="G2788" t="s">
        <v>69</v>
      </c>
      <c r="H2788" t="s">
        <v>31</v>
      </c>
      <c r="I2788" t="s">
        <v>32</v>
      </c>
      <c r="J2788" t="s">
        <v>46</v>
      </c>
      <c r="K2788" s="14" t="s">
        <v>45</v>
      </c>
      <c r="M2788" s="14"/>
      <c r="X2788" s="2">
        <v>0</v>
      </c>
      <c r="Y2788" s="2">
        <v>0</v>
      </c>
    </row>
    <row r="2789" spans="1:25" x14ac:dyDescent="0.25">
      <c r="A2789" s="32"/>
      <c r="D2789" t="e">
        <f>IF(C2789=1,'Data Transformation'!$G$3+0.5*'Data Transformation'!$W$25,IF(C2790=1,D2790-'Data Transformation'!$W$25,FALSE))</f>
        <v>#NUM!</v>
      </c>
      <c r="E2789">
        <f t="array" ref="E2789">IF(ISLOGICAL(D2789),"",FREQUENCY(IF('Data Transformation'!$B$425:$B$8425='Bin Analysis'!$B2787,'Data Transformation'!$G$425:$G$8425),D2789))</f>
        <v>2001</v>
      </c>
      <c r="F2789" t="e">
        <f>IF(ISLOGICAL(D2789),"",E2789-E2788)</f>
        <v>#VALUE!</v>
      </c>
      <c r="M2789" s="14"/>
    </row>
    <row r="2790" spans="1:25" x14ac:dyDescent="0.25">
      <c r="A2790" s="32" t="e">
        <f>IF(Weighting!$P$6&gt;0,B2790,"")</f>
        <v>#NUM!</v>
      </c>
      <c r="B2790" t="e">
        <f>Weighting!$C$6</f>
        <v>#DIV/0!</v>
      </c>
      <c r="C2790" t="e">
        <f>Weighting!$F$6</f>
        <v>#NUM!</v>
      </c>
      <c r="D2790" t="e">
        <f>IF(C2790=1,'Data Transformation'!$G$3+0.5*'Data Transformation'!$W$25,IF(C2791=1,D2791-'Data Transformation'!$W$25,FALSE))</f>
        <v>#NUM!</v>
      </c>
      <c r="E2790">
        <f t="array" ref="E2790">IF(ISLOGICAL(D2790),"",FREQUENCY(IF('Data Transformation'!$B$425:$B$8425='Bin Analysis'!$B2787,'Data Transformation'!$G$425:$G$8425),D2790))</f>
        <v>2001</v>
      </c>
      <c r="F2790">
        <f>IF(ISLOGICAL(D2790),"",E2790-E2789)</f>
        <v>0</v>
      </c>
      <c r="G2790">
        <f>Weighting!$H$6</f>
        <v>1</v>
      </c>
      <c r="H2790">
        <f t="array" ref="H2790">FREQUENCY(IF('Data Transformation'!$B$4:$B$8425=B2787,'Data Transformation'!$G$4:$G$8425),'Bin Analysis'!$B2790)</f>
        <v>2073</v>
      </c>
      <c r="I2790">
        <f>H2790-H2789</f>
        <v>2073</v>
      </c>
      <c r="J2790">
        <f>IF(I2790=0,0,1)</f>
        <v>1</v>
      </c>
      <c r="K2790" t="e">
        <f>J2790*Weighting!$W$6</f>
        <v>#NUM!</v>
      </c>
      <c r="M2790" s="14"/>
    </row>
    <row r="2791" spans="1:25" x14ac:dyDescent="0.25">
      <c r="A2791" s="32" t="str">
        <f>IF(Weighting!$P$7&gt;0,B2791,"")</f>
        <v/>
      </c>
      <c r="B2791" t="e">
        <f>Weighting!$C$7</f>
        <v>#DIV/0!</v>
      </c>
      <c r="C2791" t="e">
        <f>Weighting!$F$7</f>
        <v>#NUM!</v>
      </c>
      <c r="D2791" t="e">
        <f>IF(C2791=1,'Data Transformation'!$G$3+0.5*'Data Transformation'!$W$25,IF(C2792=1,D2792-'Data Transformation'!$W$25,FALSE))</f>
        <v>#NUM!</v>
      </c>
      <c r="E2791">
        <f t="array" ref="E2791">IF(ISLOGICAL(D2791),"",FREQUENCY(IF('Data Transformation'!$B$425:$B$8425='Bin Analysis'!$B2787,'Data Transformation'!$G$425:$G$8425),D2791))</f>
        <v>2001</v>
      </c>
      <c r="F2791">
        <f t="shared" ref="F2791:F2809" si="348">IF(ISLOGICAL(D2791),"",E2791-E2790)</f>
        <v>0</v>
      </c>
      <c r="G2791">
        <f>Weighting!$H$7</f>
        <v>0</v>
      </c>
      <c r="H2791">
        <f t="array" ref="H2791">FREQUENCY(IF('Data Transformation'!$B$4:$B$8425=B2787,'Data Transformation'!$G$4:$G$8425),'Bin Analysis'!$B2791)</f>
        <v>2073</v>
      </c>
      <c r="I2791">
        <f t="shared" ref="I2791:I2809" si="349">H2791-H2790</f>
        <v>0</v>
      </c>
      <c r="J2791">
        <f>IF(I2791=0,0,1)</f>
        <v>0</v>
      </c>
      <c r="K2791">
        <f>J2791*Weighting!$W$7</f>
        <v>0</v>
      </c>
      <c r="M2791" s="14"/>
    </row>
    <row r="2792" spans="1:25" x14ac:dyDescent="0.25">
      <c r="A2792" s="32" t="str">
        <f>IF(Weighting!$P$8&gt;0,B2792,"")</f>
        <v/>
      </c>
      <c r="B2792" t="e">
        <f>Weighting!$C$8</f>
        <v>#DIV/0!</v>
      </c>
      <c r="C2792" t="e">
        <f>Weighting!$F$8</f>
        <v>#NUM!</v>
      </c>
      <c r="D2792" t="e">
        <f>IF(C2792=1,'Data Transformation'!$G$3+0.5*'Data Transformation'!$W$25,IF(C2793=1,D2793-'Data Transformation'!$W$25,FALSE))</f>
        <v>#NUM!</v>
      </c>
      <c r="E2792">
        <f t="array" ref="E2792">IF(ISLOGICAL(D2792),"",FREQUENCY(IF('Data Transformation'!$B$425:$B$8425='Bin Analysis'!$B2787,'Data Transformation'!$G$425:$G$8425),D2792))</f>
        <v>2001</v>
      </c>
      <c r="F2792">
        <f t="shared" si="348"/>
        <v>0</v>
      </c>
      <c r="G2792">
        <f>Weighting!$H$8</f>
        <v>0</v>
      </c>
      <c r="H2792">
        <f t="array" ref="H2792">FREQUENCY(IF('Data Transformation'!$B$4:$B$8425=B2787,'Data Transformation'!$G$4:$G$8425),'Bin Analysis'!$B2792)</f>
        <v>2073</v>
      </c>
      <c r="I2792">
        <f t="shared" si="349"/>
        <v>0</v>
      </c>
      <c r="J2792">
        <f t="shared" ref="J2792:J2809" si="350">IF(I2792=0,0,1)</f>
        <v>0</v>
      </c>
      <c r="K2792">
        <f>J2792*Weighting!$W$8</f>
        <v>0</v>
      </c>
      <c r="M2792" s="14"/>
    </row>
    <row r="2793" spans="1:25" x14ac:dyDescent="0.25">
      <c r="A2793" s="32" t="str">
        <f>IF(Weighting!$P$9&gt;0,B2793,"")</f>
        <v/>
      </c>
      <c r="B2793" s="50" t="e">
        <f>Weighting!$C$9</f>
        <v>#DIV/0!</v>
      </c>
      <c r="C2793" t="e">
        <f>Weighting!$F$9</f>
        <v>#NUM!</v>
      </c>
      <c r="D2793" t="e">
        <f>IF(C2793=1,'Data Transformation'!$G$3+0.5*'Data Transformation'!$W$25,IF(C2794=1,D2794-'Data Transformation'!$W$25,FALSE))</f>
        <v>#NUM!</v>
      </c>
      <c r="E2793">
        <f t="array" ref="E2793">IF(ISLOGICAL(D2793),"",FREQUENCY(IF('Data Transformation'!$B$425:$B$8425='Bin Analysis'!$B2787,'Data Transformation'!$G$425:$G$8425),D2793))</f>
        <v>2001</v>
      </c>
      <c r="F2793">
        <f t="shared" si="348"/>
        <v>0</v>
      </c>
      <c r="G2793">
        <f>Weighting!$H$9</f>
        <v>0</v>
      </c>
      <c r="H2793">
        <f t="array" ref="H2793">FREQUENCY(IF('Data Transformation'!$B$4:$B$8425=B2787,'Data Transformation'!$G$4:$G$8425),'Bin Analysis'!$B2793)</f>
        <v>2073</v>
      </c>
      <c r="I2793">
        <f t="shared" si="349"/>
        <v>0</v>
      </c>
      <c r="J2793">
        <f t="shared" si="350"/>
        <v>0</v>
      </c>
      <c r="K2793">
        <f>J2793*Weighting!$W$9</f>
        <v>0</v>
      </c>
      <c r="M2793" s="14"/>
    </row>
    <row r="2794" spans="1:25" x14ac:dyDescent="0.25">
      <c r="A2794" s="32" t="str">
        <f>IF(Weighting!$P$10&gt;0,B2794,"")</f>
        <v/>
      </c>
      <c r="B2794" t="e">
        <f>Weighting!$C$10</f>
        <v>#DIV/0!</v>
      </c>
      <c r="C2794" t="e">
        <f>Weighting!$F$10</f>
        <v>#NUM!</v>
      </c>
      <c r="D2794" t="e">
        <f>IF(C2794=1,'Data Transformation'!$G$3+0.5*'Data Transformation'!$W$25,IF(C2795=1,D2795-'Data Transformation'!$W$25,FALSE))</f>
        <v>#NUM!</v>
      </c>
      <c r="E2794">
        <f t="array" ref="E2794">IF(ISLOGICAL(D2794),"",FREQUENCY(IF('Data Transformation'!$B$425:$B$8425='Bin Analysis'!$B2787,'Data Transformation'!$G$425:$G$8425),D2794))</f>
        <v>2001</v>
      </c>
      <c r="F2794">
        <f t="shared" si="348"/>
        <v>0</v>
      </c>
      <c r="G2794">
        <f>Weighting!$H$10</f>
        <v>0</v>
      </c>
      <c r="H2794">
        <f t="array" ref="H2794">FREQUENCY(IF('Data Transformation'!$B$4:$B$8425=B2787,'Data Transformation'!$G$4:$G$8425),'Bin Analysis'!$B2794)</f>
        <v>2073</v>
      </c>
      <c r="I2794">
        <f t="shared" si="349"/>
        <v>0</v>
      </c>
      <c r="J2794">
        <f t="shared" si="350"/>
        <v>0</v>
      </c>
      <c r="K2794">
        <f>J2794*Weighting!$W$10</f>
        <v>0</v>
      </c>
      <c r="M2794" s="14"/>
    </row>
    <row r="2795" spans="1:25" x14ac:dyDescent="0.25">
      <c r="A2795" s="32" t="str">
        <f>IF(Weighting!$P$11&gt;0,B2795,"")</f>
        <v/>
      </c>
      <c r="B2795" t="e">
        <f>Weighting!$C$11</f>
        <v>#DIV/0!</v>
      </c>
      <c r="C2795" t="e">
        <f>Weighting!$F$11</f>
        <v>#NUM!</v>
      </c>
      <c r="D2795" t="e">
        <f>IF(C2795=1,'Data Transformation'!$G$3+0.5*'Data Transformation'!$W$25,IF(C2796=1,D2796-'Data Transformation'!$W$25,FALSE))</f>
        <v>#NUM!</v>
      </c>
      <c r="E2795">
        <f t="array" ref="E2795">IF(ISLOGICAL(D2795),"",FREQUENCY(IF('Data Transformation'!$B$425:$B$8425='Bin Analysis'!$B2787,'Data Transformation'!$G$425:$G$8425),D2795))</f>
        <v>2001</v>
      </c>
      <c r="F2795">
        <f t="shared" si="348"/>
        <v>0</v>
      </c>
      <c r="G2795">
        <f>Weighting!$H$11</f>
        <v>0</v>
      </c>
      <c r="H2795">
        <f t="array" ref="H2795">FREQUENCY(IF('Data Transformation'!$B$4:$B$8425=B2787,'Data Transformation'!$G$4:$G$8425),'Bin Analysis'!$B2795)</f>
        <v>2073</v>
      </c>
      <c r="I2795">
        <f t="shared" si="349"/>
        <v>0</v>
      </c>
      <c r="J2795">
        <f t="shared" si="350"/>
        <v>0</v>
      </c>
      <c r="K2795">
        <f>J2795*Weighting!$W$11</f>
        <v>0</v>
      </c>
      <c r="M2795" s="14"/>
    </row>
    <row r="2796" spans="1:25" x14ac:dyDescent="0.25">
      <c r="A2796" s="32" t="str">
        <f>IF(Weighting!$P$12&gt;0,B2796,"")</f>
        <v/>
      </c>
      <c r="B2796" t="e">
        <f>Weighting!$C$12</f>
        <v>#DIV/0!</v>
      </c>
      <c r="C2796" t="e">
        <f>Weighting!$F$12</f>
        <v>#NUM!</v>
      </c>
      <c r="D2796" t="e">
        <f>IF(C2796=1,'Data Transformation'!$G$3+0.5*'Data Transformation'!$W$25,IF(C2797=1,D2797-'Data Transformation'!$W$25,FALSE))</f>
        <v>#NUM!</v>
      </c>
      <c r="E2796">
        <f t="array" ref="E2796">IF(ISLOGICAL(D2796),"",FREQUENCY(IF('Data Transformation'!$B$425:$B$8425='Bin Analysis'!$B2787,'Data Transformation'!$G$425:$G$8425),D2796))</f>
        <v>2001</v>
      </c>
      <c r="F2796">
        <f t="shared" si="348"/>
        <v>0</v>
      </c>
      <c r="G2796">
        <f>Weighting!$H$12</f>
        <v>0</v>
      </c>
      <c r="H2796">
        <f t="array" ref="H2796">FREQUENCY(IF('Data Transformation'!$B$4:$B$8425=B2787,'Data Transformation'!$G$4:$G$8425),'Bin Analysis'!$B2796)</f>
        <v>2073</v>
      </c>
      <c r="I2796">
        <f t="shared" si="349"/>
        <v>0</v>
      </c>
      <c r="J2796">
        <f t="shared" si="350"/>
        <v>0</v>
      </c>
      <c r="K2796">
        <f>J2796*Weighting!$W$12</f>
        <v>0</v>
      </c>
      <c r="M2796" s="14"/>
    </row>
    <row r="2797" spans="1:25" x14ac:dyDescent="0.25">
      <c r="A2797" s="32" t="str">
        <f>IF(Weighting!$P$13&gt;0,B2797,"")</f>
        <v/>
      </c>
      <c r="B2797" t="e">
        <f>Weighting!$C$13</f>
        <v>#DIV/0!</v>
      </c>
      <c r="C2797" t="e">
        <f>Weighting!$F$13</f>
        <v>#NUM!</v>
      </c>
      <c r="D2797" t="e">
        <f>IF(C2797=1,'Data Transformation'!$G$3+0.5*'Data Transformation'!$W$25,IF(C2798=1,D2798-'Data Transformation'!$W$25,FALSE))</f>
        <v>#NUM!</v>
      </c>
      <c r="E2797">
        <f t="array" ref="E2797">IF(ISLOGICAL(D2797),"",FREQUENCY(IF('Data Transformation'!$B$425:$B$8425='Bin Analysis'!$B2787,'Data Transformation'!$G$425:$G$8425),D2797))</f>
        <v>2001</v>
      </c>
      <c r="F2797">
        <f t="shared" si="348"/>
        <v>0</v>
      </c>
      <c r="G2797">
        <f>Weighting!$H$13</f>
        <v>0</v>
      </c>
      <c r="H2797">
        <f t="array" ref="H2797">FREQUENCY(IF('Data Transformation'!$B$4:$B$8425=B2787,'Data Transformation'!$G$4:$G$8425),'Bin Analysis'!$B2797)</f>
        <v>2073</v>
      </c>
      <c r="I2797">
        <f t="shared" si="349"/>
        <v>0</v>
      </c>
      <c r="J2797">
        <f t="shared" si="350"/>
        <v>0</v>
      </c>
      <c r="K2797">
        <f>J2797*Weighting!$W$13</f>
        <v>0</v>
      </c>
      <c r="M2797" s="14"/>
    </row>
    <row r="2798" spans="1:25" x14ac:dyDescent="0.25">
      <c r="A2798" s="32" t="str">
        <f>IF(Weighting!$P$14&gt;0,B2798,"")</f>
        <v/>
      </c>
      <c r="B2798" t="e">
        <f>Weighting!$C$14</f>
        <v>#DIV/0!</v>
      </c>
      <c r="C2798" t="e">
        <f>Weighting!$F$14</f>
        <v>#NUM!</v>
      </c>
      <c r="D2798" t="e">
        <f>IF(C2798=1,'Data Transformation'!$G$3+0.5*'Data Transformation'!$W$25,IF(C2799=1,D2799-'Data Transformation'!$W$25,FALSE))</f>
        <v>#NUM!</v>
      </c>
      <c r="E2798">
        <f t="array" ref="E2798">IF(ISLOGICAL(D2798),"",FREQUENCY(IF('Data Transformation'!$B$425:$B$8425='Bin Analysis'!$B2787,'Data Transformation'!$G$425:$G$8425),D2798))</f>
        <v>2001</v>
      </c>
      <c r="F2798">
        <f t="shared" si="348"/>
        <v>0</v>
      </c>
      <c r="G2798">
        <f>Weighting!$H$14</f>
        <v>0</v>
      </c>
      <c r="H2798">
        <f t="array" ref="H2798">FREQUENCY(IF('Data Transformation'!$B$4:$B$8425=B2787,'Data Transformation'!$G$4:$G$8425),'Bin Analysis'!$B2798)</f>
        <v>2073</v>
      </c>
      <c r="I2798">
        <f t="shared" si="349"/>
        <v>0</v>
      </c>
      <c r="J2798">
        <f t="shared" si="350"/>
        <v>0</v>
      </c>
      <c r="K2798">
        <f>J2798*Weighting!$W$14</f>
        <v>0</v>
      </c>
      <c r="M2798" s="14"/>
    </row>
    <row r="2799" spans="1:25" x14ac:dyDescent="0.25">
      <c r="A2799" s="32" t="str">
        <f>IF(Weighting!$P$15&gt;0,B2799,"")</f>
        <v/>
      </c>
      <c r="B2799" t="e">
        <f>Weighting!$C$15</f>
        <v>#DIV/0!</v>
      </c>
      <c r="C2799" t="e">
        <f>Weighting!$F$15</f>
        <v>#NUM!</v>
      </c>
      <c r="D2799" t="e">
        <f>IF(C2799=1,'Data Transformation'!$G$3+0.5*'Data Transformation'!$W$25,IF(C2800=1,D2800-'Data Transformation'!$W$25,FALSE))</f>
        <v>#NUM!</v>
      </c>
      <c r="E2799">
        <f t="array" ref="E2799">IF(ISLOGICAL(D2799),"",FREQUENCY(IF('Data Transformation'!$B$425:$B$8425='Bin Analysis'!$B2787,'Data Transformation'!$G$425:$G$8425),D2799))</f>
        <v>2001</v>
      </c>
      <c r="F2799">
        <f t="shared" si="348"/>
        <v>0</v>
      </c>
      <c r="G2799">
        <f>Weighting!$H$15</f>
        <v>0</v>
      </c>
      <c r="H2799">
        <f t="array" ref="H2799">FREQUENCY(IF('Data Transformation'!$B$4:$B$8425=B2787,'Data Transformation'!$G$4:$G$8425),'Bin Analysis'!$B2799)</f>
        <v>2073</v>
      </c>
      <c r="I2799">
        <f t="shared" si="349"/>
        <v>0</v>
      </c>
      <c r="J2799">
        <f t="shared" si="350"/>
        <v>0</v>
      </c>
      <c r="K2799">
        <f>J2799*Weighting!$W$15</f>
        <v>0</v>
      </c>
      <c r="M2799" s="14"/>
    </row>
    <row r="2800" spans="1:25" x14ac:dyDescent="0.25">
      <c r="A2800" s="32" t="str">
        <f>IF(Weighting!$P$16&gt;0,B2800,"")</f>
        <v/>
      </c>
      <c r="B2800" t="e">
        <f>Weighting!$C$16</f>
        <v>#DIV/0!</v>
      </c>
      <c r="C2800" t="e">
        <f>Weighting!$F$16</f>
        <v>#NUM!</v>
      </c>
      <c r="D2800" t="e">
        <f>IF(C2800=1,'Data Transformation'!$G$3+0.5*'Data Transformation'!$W$25,IF(C2801=1,D2801-'Data Transformation'!$W$25,FALSE))</f>
        <v>#NUM!</v>
      </c>
      <c r="E2800">
        <f t="array" ref="E2800">IF(ISLOGICAL(D2800),"",FREQUENCY(IF('Data Transformation'!$B$425:$B$8425='Bin Analysis'!$B2787,'Data Transformation'!$G$425:$G$8425),D2800))</f>
        <v>2001</v>
      </c>
      <c r="F2800">
        <f t="shared" si="348"/>
        <v>0</v>
      </c>
      <c r="G2800">
        <f>Weighting!$H$16</f>
        <v>0</v>
      </c>
      <c r="H2800">
        <f t="array" ref="H2800">FREQUENCY(IF('Data Transformation'!$B$4:$B$8425=B2787,'Data Transformation'!$G$4:$G$8425),'Bin Analysis'!$B2800)</f>
        <v>2073</v>
      </c>
      <c r="I2800">
        <f t="shared" si="349"/>
        <v>0</v>
      </c>
      <c r="J2800">
        <f t="shared" si="350"/>
        <v>0</v>
      </c>
      <c r="K2800">
        <f>J2800*Weighting!$W$16</f>
        <v>0</v>
      </c>
      <c r="M2800" s="14"/>
    </row>
    <row r="2801" spans="1:25" x14ac:dyDescent="0.25">
      <c r="A2801" s="32" t="str">
        <f>IF(Weighting!$P$17&gt;0,B2801,"")</f>
        <v/>
      </c>
      <c r="B2801" t="e">
        <f>Weighting!$C$17</f>
        <v>#DIV/0!</v>
      </c>
      <c r="C2801" t="e">
        <f>Weighting!$F$17</f>
        <v>#NUM!</v>
      </c>
      <c r="D2801" t="e">
        <f>IF(C2801=1,'Data Transformation'!$G$3+0.5*'Data Transformation'!$W$25,IF(C2802=1,D2802-'Data Transformation'!$W$25,FALSE))</f>
        <v>#NUM!</v>
      </c>
      <c r="E2801">
        <f t="array" ref="E2801">IF(ISLOGICAL(D2801),"",FREQUENCY(IF('Data Transformation'!$B$425:$B$8425='Bin Analysis'!$B2787,'Data Transformation'!$G$425:$G$8425),D2801))</f>
        <v>2001</v>
      </c>
      <c r="F2801">
        <f t="shared" si="348"/>
        <v>0</v>
      </c>
      <c r="G2801">
        <f>Weighting!$H$17</f>
        <v>0</v>
      </c>
      <c r="H2801">
        <f t="array" ref="H2801">FREQUENCY(IF('Data Transformation'!$B$4:$B$8425=B2787,'Data Transformation'!$G$4:$G$8425),'Bin Analysis'!$B2801)</f>
        <v>2073</v>
      </c>
      <c r="I2801">
        <f t="shared" si="349"/>
        <v>0</v>
      </c>
      <c r="J2801">
        <f t="shared" si="350"/>
        <v>0</v>
      </c>
      <c r="K2801">
        <f>J2801*Weighting!$W$17</f>
        <v>0</v>
      </c>
      <c r="M2801" s="14"/>
    </row>
    <row r="2802" spans="1:25" x14ac:dyDescent="0.25">
      <c r="A2802" s="32" t="str">
        <f>IF(Weighting!$P$18&gt;0,B2802,"")</f>
        <v/>
      </c>
      <c r="B2802" t="e">
        <f>Weighting!$C$18</f>
        <v>#DIV/0!</v>
      </c>
      <c r="C2802" t="e">
        <f>Weighting!$F$18</f>
        <v>#NUM!</v>
      </c>
      <c r="D2802" t="e">
        <f>IF(C2802=1,'Data Transformation'!$G$3+0.5*'Data Transformation'!$W$25,IF(C2803=1,D2803-'Data Transformation'!$W$25,FALSE))</f>
        <v>#NUM!</v>
      </c>
      <c r="E2802">
        <f t="array" ref="E2802">IF(ISLOGICAL(D2802),"",FREQUENCY(IF('Data Transformation'!$B$425:$B$8425='Bin Analysis'!$B2787,'Data Transformation'!$G$425:$G$8425),D2802))</f>
        <v>2001</v>
      </c>
      <c r="F2802">
        <f t="shared" si="348"/>
        <v>0</v>
      </c>
      <c r="G2802">
        <f>Weighting!$H$18</f>
        <v>0</v>
      </c>
      <c r="H2802">
        <f t="array" ref="H2802">FREQUENCY(IF('Data Transformation'!$B$4:$B$8425=B2787,'Data Transformation'!$G$4:$G$8425),'Bin Analysis'!$B2802)</f>
        <v>2073</v>
      </c>
      <c r="I2802">
        <f t="shared" si="349"/>
        <v>0</v>
      </c>
      <c r="J2802">
        <f t="shared" si="350"/>
        <v>0</v>
      </c>
      <c r="K2802">
        <f>J2802*Weighting!$W$18</f>
        <v>0</v>
      </c>
      <c r="M2802" s="14"/>
    </row>
    <row r="2803" spans="1:25" x14ac:dyDescent="0.25">
      <c r="A2803" s="32" t="str">
        <f>IF(Weighting!$P$19&gt;0,B2803,"")</f>
        <v/>
      </c>
      <c r="B2803" t="e">
        <f>Weighting!$C$19</f>
        <v>#DIV/0!</v>
      </c>
      <c r="C2803" t="e">
        <f>Weighting!$F$19</f>
        <v>#NUM!</v>
      </c>
      <c r="D2803" t="e">
        <f>IF(C2803=1,'Data Transformation'!$G$3+0.5*'Data Transformation'!$W$25,IF(C2804=1,D2804-'Data Transformation'!$W$25,FALSE))</f>
        <v>#NUM!</v>
      </c>
      <c r="E2803">
        <f t="array" ref="E2803">IF(ISLOGICAL(D2803),"",FREQUENCY(IF('Data Transformation'!$B$425:$B$8425='Bin Analysis'!$B2787,'Data Transformation'!$G$425:$G$8425),D2803))</f>
        <v>2001</v>
      </c>
      <c r="F2803">
        <f t="shared" si="348"/>
        <v>0</v>
      </c>
      <c r="G2803">
        <f>Weighting!$H$19</f>
        <v>0</v>
      </c>
      <c r="H2803">
        <f t="array" ref="H2803">FREQUENCY(IF('Data Transformation'!$B$4:$B$8425=B2787,'Data Transformation'!$G$4:$G$8425),'Bin Analysis'!$B2803)</f>
        <v>2073</v>
      </c>
      <c r="I2803">
        <f t="shared" si="349"/>
        <v>0</v>
      </c>
      <c r="J2803">
        <f t="shared" si="350"/>
        <v>0</v>
      </c>
      <c r="K2803">
        <f>J2803*Weighting!$W$19</f>
        <v>0</v>
      </c>
      <c r="M2803" s="14"/>
    </row>
    <row r="2804" spans="1:25" x14ac:dyDescent="0.25">
      <c r="A2804" s="32" t="str">
        <f>IF(Weighting!$P$20&gt;0,B2804,"")</f>
        <v/>
      </c>
      <c r="B2804" t="e">
        <f>Weighting!$C$20</f>
        <v>#DIV/0!</v>
      </c>
      <c r="C2804" t="e">
        <f>Weighting!$F$20</f>
        <v>#NUM!</v>
      </c>
      <c r="D2804" t="e">
        <f>IF(C2804=1,'Data Transformation'!$G$3+0.5*'Data Transformation'!$W$25,IF(C2805=1,D2805-'Data Transformation'!$W$25,FALSE))</f>
        <v>#NUM!</v>
      </c>
      <c r="E2804">
        <f t="array" ref="E2804">IF(ISLOGICAL(D2804),"",FREQUENCY(IF('Data Transformation'!$B$425:$B$8425='Bin Analysis'!$B2787,'Data Transformation'!$G$425:$G$8425),D2804))</f>
        <v>2001</v>
      </c>
      <c r="F2804">
        <f t="shared" si="348"/>
        <v>0</v>
      </c>
      <c r="G2804">
        <f>Weighting!$H$20</f>
        <v>0</v>
      </c>
      <c r="H2804">
        <f t="array" ref="H2804">FREQUENCY(IF('Data Transformation'!$B$4:$B$8425=B2787,'Data Transformation'!$G$4:$G$8425),'Bin Analysis'!$B2804)</f>
        <v>2073</v>
      </c>
      <c r="I2804">
        <f t="shared" si="349"/>
        <v>0</v>
      </c>
      <c r="J2804">
        <f t="shared" si="350"/>
        <v>0</v>
      </c>
      <c r="K2804">
        <f>J2804*Weighting!$W$20</f>
        <v>0</v>
      </c>
      <c r="M2804" s="14"/>
    </row>
    <row r="2805" spans="1:25" x14ac:dyDescent="0.25">
      <c r="A2805" s="32" t="str">
        <f>IF(Weighting!$P$21&gt;0,B2805,"")</f>
        <v/>
      </c>
      <c r="B2805" t="e">
        <f>Weighting!$C$21</f>
        <v>#DIV/0!</v>
      </c>
      <c r="C2805" t="e">
        <f>Weighting!$F$21</f>
        <v>#NUM!</v>
      </c>
      <c r="D2805" t="e">
        <f>IF(C2805=1,'Data Transformation'!$G$3+0.5*'Data Transformation'!$W$25,IF(C2806=1,D2806-'Data Transformation'!$W$25,FALSE))</f>
        <v>#NUM!</v>
      </c>
      <c r="E2805">
        <f t="array" ref="E2805">IF(ISLOGICAL(D2805),"",FREQUENCY(IF('Data Transformation'!$B$425:$B$8425='Bin Analysis'!$B2787,'Data Transformation'!$G$425:$G$8425),D2805))</f>
        <v>2001</v>
      </c>
      <c r="F2805">
        <f t="shared" si="348"/>
        <v>0</v>
      </c>
      <c r="G2805">
        <f>Weighting!$H$21</f>
        <v>0</v>
      </c>
      <c r="H2805">
        <f t="array" ref="H2805">FREQUENCY(IF('Data Transformation'!$B$4:$B$8425=B2787,'Data Transformation'!$G$4:$G$8425),'Bin Analysis'!$B2805)</f>
        <v>2073</v>
      </c>
      <c r="I2805">
        <f t="shared" si="349"/>
        <v>0</v>
      </c>
      <c r="J2805">
        <f t="shared" si="350"/>
        <v>0</v>
      </c>
      <c r="K2805">
        <f>J2805*Weighting!$W$21</f>
        <v>0</v>
      </c>
      <c r="M2805" s="14"/>
    </row>
    <row r="2806" spans="1:25" x14ac:dyDescent="0.25">
      <c r="A2806" s="32" t="str">
        <f>IF(Weighting!$P$22&gt;0,B2806,"")</f>
        <v/>
      </c>
      <c r="B2806" t="e">
        <f>Weighting!$C$22</f>
        <v>#DIV/0!</v>
      </c>
      <c r="C2806" t="e">
        <f>Weighting!$F$22</f>
        <v>#NUM!</v>
      </c>
      <c r="D2806" t="e">
        <f>IF(C2806=1,'Data Transformation'!$G$3+0.5*'Data Transformation'!$W$25,IF(C2807=1,D2807-'Data Transformation'!$W$25,FALSE))</f>
        <v>#NUM!</v>
      </c>
      <c r="E2806">
        <f t="array" ref="E2806">IF(ISLOGICAL(D2806),"",FREQUENCY(IF('Data Transformation'!$B$425:$B$8425='Bin Analysis'!$B2787,'Data Transformation'!$G$425:$G$8425),D2806))</f>
        <v>2001</v>
      </c>
      <c r="F2806">
        <f t="shared" si="348"/>
        <v>0</v>
      </c>
      <c r="G2806">
        <f>Weighting!$H$22</f>
        <v>0</v>
      </c>
      <c r="H2806">
        <f t="array" ref="H2806">FREQUENCY(IF('Data Transformation'!$B$4:$B$8425=B2787,'Data Transformation'!$G$4:$G$8425),'Bin Analysis'!$B2806)</f>
        <v>2073</v>
      </c>
      <c r="I2806">
        <f t="shared" si="349"/>
        <v>0</v>
      </c>
      <c r="J2806">
        <f t="shared" si="350"/>
        <v>0</v>
      </c>
      <c r="K2806">
        <f>J2806*Weighting!$W$22</f>
        <v>0</v>
      </c>
      <c r="M2806" s="14"/>
    </row>
    <row r="2807" spans="1:25" x14ac:dyDescent="0.25">
      <c r="A2807" s="32" t="str">
        <f>IF(Weighting!$P$23&gt;0,B2807,"")</f>
        <v/>
      </c>
      <c r="B2807" t="e">
        <f>Weighting!$C$23</f>
        <v>#DIV/0!</v>
      </c>
      <c r="C2807" t="e">
        <f>Weighting!$F$23</f>
        <v>#NUM!</v>
      </c>
      <c r="D2807" t="e">
        <f>IF(C2807=1,'Data Transformation'!$G$3+0.5*'Data Transformation'!$W$25,IF(C2808=1,D2808-'Data Transformation'!$W$25,FALSE))</f>
        <v>#NUM!</v>
      </c>
      <c r="E2807">
        <f t="array" ref="E2807">IF(ISLOGICAL(D2807),"",FREQUENCY(IF('Data Transformation'!$B$425:$B$8425='Bin Analysis'!$B2787,'Data Transformation'!$G$425:$G$8425),D2807))</f>
        <v>2001</v>
      </c>
      <c r="F2807">
        <f t="shared" si="348"/>
        <v>0</v>
      </c>
      <c r="G2807">
        <f>Weighting!$H$23</f>
        <v>0</v>
      </c>
      <c r="H2807">
        <f t="array" ref="H2807">FREQUENCY(IF('Data Transformation'!$B$4:$B$8425=B2787,'Data Transformation'!$G$4:$G$8425),'Bin Analysis'!$B2807)</f>
        <v>2073</v>
      </c>
      <c r="I2807">
        <f t="shared" si="349"/>
        <v>0</v>
      </c>
      <c r="J2807">
        <f t="shared" si="350"/>
        <v>0</v>
      </c>
      <c r="K2807">
        <f>J2807*Weighting!$W$23</f>
        <v>0</v>
      </c>
      <c r="M2807" s="14"/>
    </row>
    <row r="2808" spans="1:25" x14ac:dyDescent="0.25">
      <c r="A2808" s="32" t="str">
        <f>IF(Weighting!$P$24&gt;0,B2808,"")</f>
        <v/>
      </c>
      <c r="B2808" t="e">
        <f>Weighting!$C$24</f>
        <v>#DIV/0!</v>
      </c>
      <c r="C2808" t="e">
        <f>Weighting!$F$24</f>
        <v>#NUM!</v>
      </c>
      <c r="D2808" t="e">
        <f>IF(C2808=1,'Data Transformation'!$G$3+0.5*'Data Transformation'!$W$25,IF(C2809=1,D2809-'Data Transformation'!$W$25,FALSE))</f>
        <v>#NUM!</v>
      </c>
      <c r="E2808">
        <f t="array" ref="E2808">IF(ISLOGICAL(D2808),"",FREQUENCY(IF('Data Transformation'!$B$425:$B$8425='Bin Analysis'!$B2787,'Data Transformation'!$G$425:$G$8425),D2808))</f>
        <v>2001</v>
      </c>
      <c r="F2808">
        <f t="shared" si="348"/>
        <v>0</v>
      </c>
      <c r="G2808">
        <f>Weighting!$H$24</f>
        <v>0</v>
      </c>
      <c r="H2808">
        <f t="array" ref="H2808">FREQUENCY(IF('Data Transformation'!$B$4:$B$8425=B2787,'Data Transformation'!$G$4:$G$8425),'Bin Analysis'!$B2808)</f>
        <v>2073</v>
      </c>
      <c r="I2808">
        <f t="shared" si="349"/>
        <v>0</v>
      </c>
      <c r="J2808">
        <f t="shared" si="350"/>
        <v>0</v>
      </c>
      <c r="K2808">
        <f>J2808*Weighting!$W$24</f>
        <v>0</v>
      </c>
      <c r="M2808" s="14"/>
    </row>
    <row r="2809" spans="1:25" x14ac:dyDescent="0.25">
      <c r="A2809" s="32" t="str">
        <f>IF(Weighting!$P$25&gt;0,B2809,"")</f>
        <v/>
      </c>
      <c r="B2809" t="e">
        <f>Weighting!$C$25</f>
        <v>#DIV/0!</v>
      </c>
      <c r="C2809" t="e">
        <f>Weighting!$F$25</f>
        <v>#NUM!</v>
      </c>
      <c r="D2809" t="e">
        <f>IF(C2809=1,'Data Transformation'!$G$3+0.5*'Data Transformation'!$W$25,IF(C2810=1,D2810-'Data Transformation'!$W$25,FALSE))</f>
        <v>#NUM!</v>
      </c>
      <c r="E2809">
        <f t="array" ref="E2809">IF(ISLOGICAL(D2809),"",FREQUENCY(IF('Data Transformation'!$B$425:$B$8425='Bin Analysis'!$B2787,'Data Transformation'!$G$425:$G$8425),D2809))</f>
        <v>2001</v>
      </c>
      <c r="F2809">
        <f t="shared" si="348"/>
        <v>0</v>
      </c>
      <c r="G2809">
        <f>Weighting!$H$25</f>
        <v>0</v>
      </c>
      <c r="H2809">
        <f t="array" ref="H2809">FREQUENCY(IF('Data Transformation'!$B$4:$B$8425=B2787,'Data Transformation'!$G$4:$G$8425),'Bin Analysis'!$B2809)</f>
        <v>2073</v>
      </c>
      <c r="I2809">
        <f t="shared" si="349"/>
        <v>0</v>
      </c>
      <c r="J2809">
        <f t="shared" si="350"/>
        <v>0</v>
      </c>
      <c r="K2809">
        <f>J2809*Weighting!$W$25</f>
        <v>0</v>
      </c>
      <c r="M2809" s="14"/>
    </row>
    <row r="2810" spans="1:25" x14ac:dyDescent="0.25">
      <c r="O2810"/>
      <c r="P2810"/>
      <c r="Q2810"/>
      <c r="R2810"/>
    </row>
    <row r="2811" spans="1:25" ht="23.25" x14ac:dyDescent="0.35">
      <c r="A2811" s="21" t="s">
        <v>0</v>
      </c>
      <c r="B2811" s="21" t="str">
        <f>IFERROR(VLOOKUP(C2811,'Data Transformation'!$L$6:$M$426,2,FALSE),"")</f>
        <v/>
      </c>
      <c r="C2811" s="21">
        <f>C2787+1</f>
        <v>117</v>
      </c>
      <c r="D2811" s="21"/>
      <c r="E2811" s="21"/>
      <c r="F2811" s="21"/>
      <c r="G2811" s="21"/>
      <c r="H2811" s="22"/>
      <c r="I2811" s="22"/>
      <c r="J2811" s="22"/>
      <c r="K2811" s="21"/>
      <c r="L2811" s="21" t="str">
        <f>B2811</f>
        <v/>
      </c>
      <c r="M2811" s="23" t="e">
        <f>INDEX('Data Transformation'!$O$4:$O$424,MATCH($B2811,'Data Transformation'!$M$4:$M$424,0),MATCH($M$2,'Data Transformation'!$O$3,0))</f>
        <v>#N/A</v>
      </c>
      <c r="N2811" s="27" t="e">
        <f>IF('Input and Summary Results'!$J$16="minimum",'Bin Analysis'!X2812/(M2811-1),'Bin Analysis'!Y2811/('Bin Analysis'!M2811-1))</f>
        <v>#N/A</v>
      </c>
      <c r="O2811" s="27" t="e">
        <f>IF(M2811=FALSE,NA(),(VLOOKUP(1,C2814:K2833,4,FALSE))/(M2811-1))</f>
        <v>#N/A</v>
      </c>
      <c r="P2811" s="27" t="e">
        <f>IF(M2811=FALSE,NA(),SUM(J2814:J2833)/Weighting!$S$5)</f>
        <v>#N/A</v>
      </c>
      <c r="Q2811" s="27" t="e">
        <f>IF(M2811=FALSE,NA(),SUM(K2814:K2833)/Weighting!$S$6)</f>
        <v>#N/A</v>
      </c>
      <c r="R2811" s="27" t="e">
        <f>IF(M2811=FALSE,NA(),(VLOOKUP(1,G2814:K2833,3,FALSE))/(M2811-1))</f>
        <v>#N/A</v>
      </c>
      <c r="S2811" s="22" t="e">
        <f>IF(M2811=FALSE,NA(),IF(SUM(J2814:J2833)=2,"yes","no"))</f>
        <v>#N/A</v>
      </c>
      <c r="X2811" s="2" cm="2">
        <f t="array" ref="X2811:X2812">FREQUENCY(IF('Data Transformation'!$B$425:$B$6424='Bin Analysis'!L2811,'Data Transformation'!$G$425:$G$6424),'Data Transformation'!$U$11)</f>
        <v>0</v>
      </c>
      <c r="Y2811" s="2" cm="2">
        <f t="array" ref="Y2811:Y2812">FREQUENCY(IF('Data Transformation'!$B$425:$B$6424='Bin Analysis'!L2811,'Data Transformation'!$G$425:$G$6424),'Data Transformation'!$U$12)</f>
        <v>0</v>
      </c>
    </row>
    <row r="2812" spans="1:25" x14ac:dyDescent="0.25">
      <c r="A2812" s="14" t="s">
        <v>67</v>
      </c>
      <c r="B2812" t="s">
        <v>47</v>
      </c>
      <c r="C2812" t="s">
        <v>5</v>
      </c>
      <c r="D2812" t="s">
        <v>98</v>
      </c>
      <c r="E2812" t="s">
        <v>99</v>
      </c>
      <c r="F2812" t="s">
        <v>100</v>
      </c>
      <c r="G2812" t="s">
        <v>69</v>
      </c>
      <c r="H2812" t="s">
        <v>31</v>
      </c>
      <c r="I2812" t="s">
        <v>32</v>
      </c>
      <c r="J2812" t="s">
        <v>46</v>
      </c>
      <c r="K2812" s="14" t="s">
        <v>45</v>
      </c>
      <c r="M2812" s="14"/>
      <c r="X2812" s="2">
        <v>0</v>
      </c>
      <c r="Y2812" s="2">
        <v>0</v>
      </c>
    </row>
    <row r="2813" spans="1:25" x14ac:dyDescent="0.25">
      <c r="A2813" s="32"/>
      <c r="D2813" t="e">
        <f>IF(C2813=1,'Data Transformation'!$G$3+0.5*'Data Transformation'!$W$25,IF(C2814=1,D2814-'Data Transformation'!$W$25,FALSE))</f>
        <v>#NUM!</v>
      </c>
      <c r="E2813">
        <f t="array" ref="E2813">IF(ISLOGICAL(D2813),"",FREQUENCY(IF('Data Transformation'!$B$425:$B$8425='Bin Analysis'!$B2811,'Data Transformation'!$G$425:$G$8425),D2813))</f>
        <v>2001</v>
      </c>
      <c r="F2813" t="e">
        <f>IF(ISLOGICAL(D2813),"",E2813-E2812)</f>
        <v>#VALUE!</v>
      </c>
      <c r="M2813" s="14"/>
    </row>
    <row r="2814" spans="1:25" x14ac:dyDescent="0.25">
      <c r="A2814" s="32" t="e">
        <f>IF(Weighting!$P$6&gt;0,B2814,"")</f>
        <v>#NUM!</v>
      </c>
      <c r="B2814" t="e">
        <f>Weighting!$C$6</f>
        <v>#DIV/0!</v>
      </c>
      <c r="C2814" t="e">
        <f>Weighting!$F$6</f>
        <v>#NUM!</v>
      </c>
      <c r="D2814" t="e">
        <f>IF(C2814=1,'Data Transformation'!$G$3+0.5*'Data Transformation'!$W$25,IF(C2815=1,D2815-'Data Transformation'!$W$25,FALSE))</f>
        <v>#NUM!</v>
      </c>
      <c r="E2814">
        <f t="array" ref="E2814">IF(ISLOGICAL(D2814),"",FREQUENCY(IF('Data Transformation'!$B$425:$B$8425='Bin Analysis'!$B2811,'Data Transformation'!$G$425:$G$8425),D2814))</f>
        <v>2001</v>
      </c>
      <c r="F2814">
        <f>IF(ISLOGICAL(D2814),"",E2814-E2813)</f>
        <v>0</v>
      </c>
      <c r="G2814">
        <f>Weighting!$H$6</f>
        <v>1</v>
      </c>
      <c r="H2814">
        <f t="array" ref="H2814">FREQUENCY(IF('Data Transformation'!$B$4:$B$8425=B2811,'Data Transformation'!$G$4:$G$8425),'Bin Analysis'!$B2814)</f>
        <v>2073</v>
      </c>
      <c r="I2814">
        <f>H2814-H2813</f>
        <v>2073</v>
      </c>
      <c r="J2814">
        <f>IF(I2814=0,0,1)</f>
        <v>1</v>
      </c>
      <c r="K2814" t="e">
        <f>J2814*Weighting!$W$6</f>
        <v>#NUM!</v>
      </c>
      <c r="M2814" s="14"/>
    </row>
    <row r="2815" spans="1:25" x14ac:dyDescent="0.25">
      <c r="A2815" s="32" t="str">
        <f>IF(Weighting!$P$7&gt;0,B2815,"")</f>
        <v/>
      </c>
      <c r="B2815" t="e">
        <f>Weighting!$C$7</f>
        <v>#DIV/0!</v>
      </c>
      <c r="C2815" t="e">
        <f>Weighting!$F$7</f>
        <v>#NUM!</v>
      </c>
      <c r="D2815" t="e">
        <f>IF(C2815=1,'Data Transformation'!$G$3+0.5*'Data Transformation'!$W$25,IF(C2816=1,D2816-'Data Transformation'!$W$25,FALSE))</f>
        <v>#NUM!</v>
      </c>
      <c r="E2815">
        <f t="array" ref="E2815">IF(ISLOGICAL(D2815),"",FREQUENCY(IF('Data Transformation'!$B$425:$B$8425='Bin Analysis'!$B2811,'Data Transformation'!$G$425:$G$8425),D2815))</f>
        <v>2001</v>
      </c>
      <c r="F2815">
        <f t="shared" ref="F2815:F2833" si="351">IF(ISLOGICAL(D2815),"",E2815-E2814)</f>
        <v>0</v>
      </c>
      <c r="G2815">
        <f>Weighting!$H$7</f>
        <v>0</v>
      </c>
      <c r="H2815">
        <f t="array" ref="H2815">FREQUENCY(IF('Data Transformation'!$B$4:$B$8425=B2811,'Data Transformation'!$G$4:$G$8425),'Bin Analysis'!$B2815)</f>
        <v>2073</v>
      </c>
      <c r="I2815">
        <f t="shared" ref="I2815:I2833" si="352">H2815-H2814</f>
        <v>0</v>
      </c>
      <c r="J2815">
        <f>IF(I2815=0,0,1)</f>
        <v>0</v>
      </c>
      <c r="K2815">
        <f>J2815*Weighting!$W$7</f>
        <v>0</v>
      </c>
      <c r="M2815" s="14"/>
    </row>
    <row r="2816" spans="1:25" x14ac:dyDescent="0.25">
      <c r="A2816" s="32" t="str">
        <f>IF(Weighting!$P$8&gt;0,B2816,"")</f>
        <v/>
      </c>
      <c r="B2816" t="e">
        <f>Weighting!$C$8</f>
        <v>#DIV/0!</v>
      </c>
      <c r="C2816" t="e">
        <f>Weighting!$F$8</f>
        <v>#NUM!</v>
      </c>
      <c r="D2816" t="e">
        <f>IF(C2816=1,'Data Transformation'!$G$3+0.5*'Data Transformation'!$W$25,IF(C2817=1,D2817-'Data Transformation'!$W$25,FALSE))</f>
        <v>#NUM!</v>
      </c>
      <c r="E2816">
        <f t="array" ref="E2816">IF(ISLOGICAL(D2816),"",FREQUENCY(IF('Data Transformation'!$B$425:$B$8425='Bin Analysis'!$B2811,'Data Transformation'!$G$425:$G$8425),D2816))</f>
        <v>2001</v>
      </c>
      <c r="F2816">
        <f t="shared" si="351"/>
        <v>0</v>
      </c>
      <c r="G2816">
        <f>Weighting!$H$8</f>
        <v>0</v>
      </c>
      <c r="H2816">
        <f t="array" ref="H2816">FREQUENCY(IF('Data Transformation'!$B$4:$B$8425=B2811,'Data Transformation'!$G$4:$G$8425),'Bin Analysis'!$B2816)</f>
        <v>2073</v>
      </c>
      <c r="I2816">
        <f t="shared" si="352"/>
        <v>0</v>
      </c>
      <c r="J2816">
        <f t="shared" ref="J2816:J2833" si="353">IF(I2816=0,0,1)</f>
        <v>0</v>
      </c>
      <c r="K2816">
        <f>J2816*Weighting!$W$8</f>
        <v>0</v>
      </c>
      <c r="M2816" s="14"/>
    </row>
    <row r="2817" spans="1:13" x14ac:dyDescent="0.25">
      <c r="A2817" s="32" t="str">
        <f>IF(Weighting!$P$9&gt;0,B2817,"")</f>
        <v/>
      </c>
      <c r="B2817" s="50" t="e">
        <f>Weighting!$C$9</f>
        <v>#DIV/0!</v>
      </c>
      <c r="C2817" t="e">
        <f>Weighting!$F$9</f>
        <v>#NUM!</v>
      </c>
      <c r="D2817" t="e">
        <f>IF(C2817=1,'Data Transformation'!$G$3+0.5*'Data Transformation'!$W$25,IF(C2818=1,D2818-'Data Transformation'!$W$25,FALSE))</f>
        <v>#NUM!</v>
      </c>
      <c r="E2817">
        <f t="array" ref="E2817">IF(ISLOGICAL(D2817),"",FREQUENCY(IF('Data Transformation'!$B$425:$B$8425='Bin Analysis'!$B2811,'Data Transformation'!$G$425:$G$8425),D2817))</f>
        <v>2001</v>
      </c>
      <c r="F2817">
        <f t="shared" si="351"/>
        <v>0</v>
      </c>
      <c r="G2817">
        <f>Weighting!$H$9</f>
        <v>0</v>
      </c>
      <c r="H2817">
        <f t="array" ref="H2817">FREQUENCY(IF('Data Transformation'!$B$4:$B$8425=B2811,'Data Transformation'!$G$4:$G$8425),'Bin Analysis'!$B2817)</f>
        <v>2073</v>
      </c>
      <c r="I2817">
        <f t="shared" si="352"/>
        <v>0</v>
      </c>
      <c r="J2817">
        <f t="shared" si="353"/>
        <v>0</v>
      </c>
      <c r="K2817">
        <f>J2817*Weighting!$W$9</f>
        <v>0</v>
      </c>
      <c r="M2817" s="14"/>
    </row>
    <row r="2818" spans="1:13" x14ac:dyDescent="0.25">
      <c r="A2818" s="32" t="str">
        <f>IF(Weighting!$P$10&gt;0,B2818,"")</f>
        <v/>
      </c>
      <c r="B2818" t="e">
        <f>Weighting!$C$10</f>
        <v>#DIV/0!</v>
      </c>
      <c r="C2818" t="e">
        <f>Weighting!$F$10</f>
        <v>#NUM!</v>
      </c>
      <c r="D2818" t="e">
        <f>IF(C2818=1,'Data Transformation'!$G$3+0.5*'Data Transformation'!$W$25,IF(C2819=1,D2819-'Data Transformation'!$W$25,FALSE))</f>
        <v>#NUM!</v>
      </c>
      <c r="E2818">
        <f t="array" ref="E2818">IF(ISLOGICAL(D2818),"",FREQUENCY(IF('Data Transformation'!$B$425:$B$8425='Bin Analysis'!$B2811,'Data Transformation'!$G$425:$G$8425),D2818))</f>
        <v>2001</v>
      </c>
      <c r="F2818">
        <f t="shared" si="351"/>
        <v>0</v>
      </c>
      <c r="G2818">
        <f>Weighting!$H$10</f>
        <v>0</v>
      </c>
      <c r="H2818">
        <f t="array" ref="H2818">FREQUENCY(IF('Data Transformation'!$B$4:$B$8425=B2811,'Data Transformation'!$G$4:$G$8425),'Bin Analysis'!$B2818)</f>
        <v>2073</v>
      </c>
      <c r="I2818">
        <f t="shared" si="352"/>
        <v>0</v>
      </c>
      <c r="J2818">
        <f t="shared" si="353"/>
        <v>0</v>
      </c>
      <c r="K2818">
        <f>J2818*Weighting!$W$10</f>
        <v>0</v>
      </c>
      <c r="M2818" s="14"/>
    </row>
    <row r="2819" spans="1:13" x14ac:dyDescent="0.25">
      <c r="A2819" s="32" t="str">
        <f>IF(Weighting!$P$11&gt;0,B2819,"")</f>
        <v/>
      </c>
      <c r="B2819" t="e">
        <f>Weighting!$C$11</f>
        <v>#DIV/0!</v>
      </c>
      <c r="C2819" t="e">
        <f>Weighting!$F$11</f>
        <v>#NUM!</v>
      </c>
      <c r="D2819" t="e">
        <f>IF(C2819=1,'Data Transformation'!$G$3+0.5*'Data Transformation'!$W$25,IF(C2820=1,D2820-'Data Transformation'!$W$25,FALSE))</f>
        <v>#NUM!</v>
      </c>
      <c r="E2819">
        <f t="array" ref="E2819">IF(ISLOGICAL(D2819),"",FREQUENCY(IF('Data Transformation'!$B$425:$B$8425='Bin Analysis'!$B2811,'Data Transformation'!$G$425:$G$8425),D2819))</f>
        <v>2001</v>
      </c>
      <c r="F2819">
        <f t="shared" si="351"/>
        <v>0</v>
      </c>
      <c r="G2819">
        <f>Weighting!$H$11</f>
        <v>0</v>
      </c>
      <c r="H2819">
        <f t="array" ref="H2819">FREQUENCY(IF('Data Transformation'!$B$4:$B$8425=B2811,'Data Transformation'!$G$4:$G$8425),'Bin Analysis'!$B2819)</f>
        <v>2073</v>
      </c>
      <c r="I2819">
        <f t="shared" si="352"/>
        <v>0</v>
      </c>
      <c r="J2819">
        <f t="shared" si="353"/>
        <v>0</v>
      </c>
      <c r="K2819">
        <f>J2819*Weighting!$W$11</f>
        <v>0</v>
      </c>
      <c r="M2819" s="14"/>
    </row>
    <row r="2820" spans="1:13" x14ac:dyDescent="0.25">
      <c r="A2820" s="32" t="str">
        <f>IF(Weighting!$P$12&gt;0,B2820,"")</f>
        <v/>
      </c>
      <c r="B2820" t="e">
        <f>Weighting!$C$12</f>
        <v>#DIV/0!</v>
      </c>
      <c r="C2820" t="e">
        <f>Weighting!$F$12</f>
        <v>#NUM!</v>
      </c>
      <c r="D2820" t="e">
        <f>IF(C2820=1,'Data Transformation'!$G$3+0.5*'Data Transformation'!$W$25,IF(C2821=1,D2821-'Data Transformation'!$W$25,FALSE))</f>
        <v>#NUM!</v>
      </c>
      <c r="E2820">
        <f t="array" ref="E2820">IF(ISLOGICAL(D2820),"",FREQUENCY(IF('Data Transformation'!$B$425:$B$8425='Bin Analysis'!$B2811,'Data Transformation'!$G$425:$G$8425),D2820))</f>
        <v>2001</v>
      </c>
      <c r="F2820">
        <f t="shared" si="351"/>
        <v>0</v>
      </c>
      <c r="G2820">
        <f>Weighting!$H$12</f>
        <v>0</v>
      </c>
      <c r="H2820">
        <f t="array" ref="H2820">FREQUENCY(IF('Data Transformation'!$B$4:$B$8425=B2811,'Data Transformation'!$G$4:$G$8425),'Bin Analysis'!$B2820)</f>
        <v>2073</v>
      </c>
      <c r="I2820">
        <f t="shared" si="352"/>
        <v>0</v>
      </c>
      <c r="J2820">
        <f t="shared" si="353"/>
        <v>0</v>
      </c>
      <c r="K2820">
        <f>J2820*Weighting!$W$12</f>
        <v>0</v>
      </c>
      <c r="M2820" s="14"/>
    </row>
    <row r="2821" spans="1:13" x14ac:dyDescent="0.25">
      <c r="A2821" s="32" t="str">
        <f>IF(Weighting!$P$13&gt;0,B2821,"")</f>
        <v/>
      </c>
      <c r="B2821" t="e">
        <f>Weighting!$C$13</f>
        <v>#DIV/0!</v>
      </c>
      <c r="C2821" t="e">
        <f>Weighting!$F$13</f>
        <v>#NUM!</v>
      </c>
      <c r="D2821" t="e">
        <f>IF(C2821=1,'Data Transformation'!$G$3+0.5*'Data Transformation'!$W$25,IF(C2822=1,D2822-'Data Transformation'!$W$25,FALSE))</f>
        <v>#NUM!</v>
      </c>
      <c r="E2821">
        <f t="array" ref="E2821">IF(ISLOGICAL(D2821),"",FREQUENCY(IF('Data Transformation'!$B$425:$B$8425='Bin Analysis'!$B2811,'Data Transformation'!$G$425:$G$8425),D2821))</f>
        <v>2001</v>
      </c>
      <c r="F2821">
        <f t="shared" si="351"/>
        <v>0</v>
      </c>
      <c r="G2821">
        <f>Weighting!$H$13</f>
        <v>0</v>
      </c>
      <c r="H2821">
        <f t="array" ref="H2821">FREQUENCY(IF('Data Transformation'!$B$4:$B$8425=B2811,'Data Transformation'!$G$4:$G$8425),'Bin Analysis'!$B2821)</f>
        <v>2073</v>
      </c>
      <c r="I2821">
        <f t="shared" si="352"/>
        <v>0</v>
      </c>
      <c r="J2821">
        <f t="shared" si="353"/>
        <v>0</v>
      </c>
      <c r="K2821">
        <f>J2821*Weighting!$W$13</f>
        <v>0</v>
      </c>
      <c r="M2821" s="14"/>
    </row>
    <row r="2822" spans="1:13" x14ac:dyDescent="0.25">
      <c r="A2822" s="32" t="str">
        <f>IF(Weighting!$P$14&gt;0,B2822,"")</f>
        <v/>
      </c>
      <c r="B2822" t="e">
        <f>Weighting!$C$14</f>
        <v>#DIV/0!</v>
      </c>
      <c r="C2822" t="e">
        <f>Weighting!$F$14</f>
        <v>#NUM!</v>
      </c>
      <c r="D2822" t="e">
        <f>IF(C2822=1,'Data Transformation'!$G$3+0.5*'Data Transformation'!$W$25,IF(C2823=1,D2823-'Data Transformation'!$W$25,FALSE))</f>
        <v>#NUM!</v>
      </c>
      <c r="E2822">
        <f t="array" ref="E2822">IF(ISLOGICAL(D2822),"",FREQUENCY(IF('Data Transformation'!$B$425:$B$8425='Bin Analysis'!$B2811,'Data Transformation'!$G$425:$G$8425),D2822))</f>
        <v>2001</v>
      </c>
      <c r="F2822">
        <f t="shared" si="351"/>
        <v>0</v>
      </c>
      <c r="G2822">
        <f>Weighting!$H$14</f>
        <v>0</v>
      </c>
      <c r="H2822">
        <f t="array" ref="H2822">FREQUENCY(IF('Data Transformation'!$B$4:$B$8425=B2811,'Data Transformation'!$G$4:$G$8425),'Bin Analysis'!$B2822)</f>
        <v>2073</v>
      </c>
      <c r="I2822">
        <f t="shared" si="352"/>
        <v>0</v>
      </c>
      <c r="J2822">
        <f t="shared" si="353"/>
        <v>0</v>
      </c>
      <c r="K2822">
        <f>J2822*Weighting!$W$14</f>
        <v>0</v>
      </c>
      <c r="M2822" s="14"/>
    </row>
    <row r="2823" spans="1:13" x14ac:dyDescent="0.25">
      <c r="A2823" s="32" t="str">
        <f>IF(Weighting!$P$15&gt;0,B2823,"")</f>
        <v/>
      </c>
      <c r="B2823" t="e">
        <f>Weighting!$C$15</f>
        <v>#DIV/0!</v>
      </c>
      <c r="C2823" t="e">
        <f>Weighting!$F$15</f>
        <v>#NUM!</v>
      </c>
      <c r="D2823" t="e">
        <f>IF(C2823=1,'Data Transformation'!$G$3+0.5*'Data Transformation'!$W$25,IF(C2824=1,D2824-'Data Transformation'!$W$25,FALSE))</f>
        <v>#NUM!</v>
      </c>
      <c r="E2823">
        <f t="array" ref="E2823">IF(ISLOGICAL(D2823),"",FREQUENCY(IF('Data Transformation'!$B$425:$B$8425='Bin Analysis'!$B2811,'Data Transformation'!$G$425:$G$8425),D2823))</f>
        <v>2001</v>
      </c>
      <c r="F2823">
        <f t="shared" si="351"/>
        <v>0</v>
      </c>
      <c r="G2823">
        <f>Weighting!$H$15</f>
        <v>0</v>
      </c>
      <c r="H2823">
        <f t="array" ref="H2823">FREQUENCY(IF('Data Transformation'!$B$4:$B$8425=B2811,'Data Transformation'!$G$4:$G$8425),'Bin Analysis'!$B2823)</f>
        <v>2073</v>
      </c>
      <c r="I2823">
        <f t="shared" si="352"/>
        <v>0</v>
      </c>
      <c r="J2823">
        <f t="shared" si="353"/>
        <v>0</v>
      </c>
      <c r="K2823">
        <f>J2823*Weighting!$W$15</f>
        <v>0</v>
      </c>
      <c r="M2823" s="14"/>
    </row>
    <row r="2824" spans="1:13" x14ac:dyDescent="0.25">
      <c r="A2824" s="32" t="str">
        <f>IF(Weighting!$P$16&gt;0,B2824,"")</f>
        <v/>
      </c>
      <c r="B2824" t="e">
        <f>Weighting!$C$16</f>
        <v>#DIV/0!</v>
      </c>
      <c r="C2824" t="e">
        <f>Weighting!$F$16</f>
        <v>#NUM!</v>
      </c>
      <c r="D2824" t="e">
        <f>IF(C2824=1,'Data Transformation'!$G$3+0.5*'Data Transformation'!$W$25,IF(C2825=1,D2825-'Data Transformation'!$W$25,FALSE))</f>
        <v>#NUM!</v>
      </c>
      <c r="E2824">
        <f t="array" ref="E2824">IF(ISLOGICAL(D2824),"",FREQUENCY(IF('Data Transformation'!$B$425:$B$8425='Bin Analysis'!$B2811,'Data Transformation'!$G$425:$G$8425),D2824))</f>
        <v>2001</v>
      </c>
      <c r="F2824">
        <f t="shared" si="351"/>
        <v>0</v>
      </c>
      <c r="G2824">
        <f>Weighting!$H$16</f>
        <v>0</v>
      </c>
      <c r="H2824">
        <f t="array" ref="H2824">FREQUENCY(IF('Data Transformation'!$B$4:$B$8425=B2811,'Data Transformation'!$G$4:$G$8425),'Bin Analysis'!$B2824)</f>
        <v>2073</v>
      </c>
      <c r="I2824">
        <f t="shared" si="352"/>
        <v>0</v>
      </c>
      <c r="J2824">
        <f t="shared" si="353"/>
        <v>0</v>
      </c>
      <c r="K2824">
        <f>J2824*Weighting!$W$16</f>
        <v>0</v>
      </c>
      <c r="M2824" s="14"/>
    </row>
    <row r="2825" spans="1:13" x14ac:dyDescent="0.25">
      <c r="A2825" s="32" t="str">
        <f>IF(Weighting!$P$17&gt;0,B2825,"")</f>
        <v/>
      </c>
      <c r="B2825" t="e">
        <f>Weighting!$C$17</f>
        <v>#DIV/0!</v>
      </c>
      <c r="C2825" t="e">
        <f>Weighting!$F$17</f>
        <v>#NUM!</v>
      </c>
      <c r="D2825" t="e">
        <f>IF(C2825=1,'Data Transformation'!$G$3+0.5*'Data Transformation'!$W$25,IF(C2826=1,D2826-'Data Transformation'!$W$25,FALSE))</f>
        <v>#NUM!</v>
      </c>
      <c r="E2825">
        <f t="array" ref="E2825">IF(ISLOGICAL(D2825),"",FREQUENCY(IF('Data Transformation'!$B$425:$B$8425='Bin Analysis'!$B2811,'Data Transformation'!$G$425:$G$8425),D2825))</f>
        <v>2001</v>
      </c>
      <c r="F2825">
        <f t="shared" si="351"/>
        <v>0</v>
      </c>
      <c r="G2825">
        <f>Weighting!$H$17</f>
        <v>0</v>
      </c>
      <c r="H2825">
        <f t="array" ref="H2825">FREQUENCY(IF('Data Transformation'!$B$4:$B$8425=B2811,'Data Transformation'!$G$4:$G$8425),'Bin Analysis'!$B2825)</f>
        <v>2073</v>
      </c>
      <c r="I2825">
        <f t="shared" si="352"/>
        <v>0</v>
      </c>
      <c r="J2825">
        <f t="shared" si="353"/>
        <v>0</v>
      </c>
      <c r="K2825">
        <f>J2825*Weighting!$W$17</f>
        <v>0</v>
      </c>
      <c r="M2825" s="14"/>
    </row>
    <row r="2826" spans="1:13" x14ac:dyDescent="0.25">
      <c r="A2826" s="32" t="str">
        <f>IF(Weighting!$P$18&gt;0,B2826,"")</f>
        <v/>
      </c>
      <c r="B2826" t="e">
        <f>Weighting!$C$18</f>
        <v>#DIV/0!</v>
      </c>
      <c r="C2826" t="e">
        <f>Weighting!$F$18</f>
        <v>#NUM!</v>
      </c>
      <c r="D2826" t="e">
        <f>IF(C2826=1,'Data Transformation'!$G$3+0.5*'Data Transformation'!$W$25,IF(C2827=1,D2827-'Data Transformation'!$W$25,FALSE))</f>
        <v>#NUM!</v>
      </c>
      <c r="E2826">
        <f t="array" ref="E2826">IF(ISLOGICAL(D2826),"",FREQUENCY(IF('Data Transformation'!$B$425:$B$8425='Bin Analysis'!$B2811,'Data Transformation'!$G$425:$G$8425),D2826))</f>
        <v>2001</v>
      </c>
      <c r="F2826">
        <f t="shared" si="351"/>
        <v>0</v>
      </c>
      <c r="G2826">
        <f>Weighting!$H$18</f>
        <v>0</v>
      </c>
      <c r="H2826">
        <f t="array" ref="H2826">FREQUENCY(IF('Data Transformation'!$B$4:$B$8425=B2811,'Data Transformation'!$G$4:$G$8425),'Bin Analysis'!$B2826)</f>
        <v>2073</v>
      </c>
      <c r="I2826">
        <f t="shared" si="352"/>
        <v>0</v>
      </c>
      <c r="J2826">
        <f t="shared" si="353"/>
        <v>0</v>
      </c>
      <c r="K2826">
        <f>J2826*Weighting!$W$18</f>
        <v>0</v>
      </c>
      <c r="M2826" s="14"/>
    </row>
    <row r="2827" spans="1:13" x14ac:dyDescent="0.25">
      <c r="A2827" s="32" t="str">
        <f>IF(Weighting!$P$19&gt;0,B2827,"")</f>
        <v/>
      </c>
      <c r="B2827" t="e">
        <f>Weighting!$C$19</f>
        <v>#DIV/0!</v>
      </c>
      <c r="C2827" t="e">
        <f>Weighting!$F$19</f>
        <v>#NUM!</v>
      </c>
      <c r="D2827" t="e">
        <f>IF(C2827=1,'Data Transformation'!$G$3+0.5*'Data Transformation'!$W$25,IF(C2828=1,D2828-'Data Transformation'!$W$25,FALSE))</f>
        <v>#NUM!</v>
      </c>
      <c r="E2827">
        <f t="array" ref="E2827">IF(ISLOGICAL(D2827),"",FREQUENCY(IF('Data Transformation'!$B$425:$B$8425='Bin Analysis'!$B2811,'Data Transformation'!$G$425:$G$8425),D2827))</f>
        <v>2001</v>
      </c>
      <c r="F2827">
        <f t="shared" si="351"/>
        <v>0</v>
      </c>
      <c r="G2827">
        <f>Weighting!$H$19</f>
        <v>0</v>
      </c>
      <c r="H2827">
        <f t="array" ref="H2827">FREQUENCY(IF('Data Transformation'!$B$4:$B$8425=B2811,'Data Transformation'!$G$4:$G$8425),'Bin Analysis'!$B2827)</f>
        <v>2073</v>
      </c>
      <c r="I2827">
        <f t="shared" si="352"/>
        <v>0</v>
      </c>
      <c r="J2827">
        <f t="shared" si="353"/>
        <v>0</v>
      </c>
      <c r="K2827">
        <f>J2827*Weighting!$W$19</f>
        <v>0</v>
      </c>
      <c r="M2827" s="14"/>
    </row>
    <row r="2828" spans="1:13" x14ac:dyDescent="0.25">
      <c r="A2828" s="32" t="str">
        <f>IF(Weighting!$P$20&gt;0,B2828,"")</f>
        <v/>
      </c>
      <c r="B2828" t="e">
        <f>Weighting!$C$20</f>
        <v>#DIV/0!</v>
      </c>
      <c r="C2828" t="e">
        <f>Weighting!$F$20</f>
        <v>#NUM!</v>
      </c>
      <c r="D2828" t="e">
        <f>IF(C2828=1,'Data Transformation'!$G$3+0.5*'Data Transformation'!$W$25,IF(C2829=1,D2829-'Data Transformation'!$W$25,FALSE))</f>
        <v>#NUM!</v>
      </c>
      <c r="E2828">
        <f t="array" ref="E2828">IF(ISLOGICAL(D2828),"",FREQUENCY(IF('Data Transformation'!$B$425:$B$8425='Bin Analysis'!$B2811,'Data Transformation'!$G$425:$G$8425),D2828))</f>
        <v>2001</v>
      </c>
      <c r="F2828">
        <f t="shared" si="351"/>
        <v>0</v>
      </c>
      <c r="G2828">
        <f>Weighting!$H$20</f>
        <v>0</v>
      </c>
      <c r="H2828">
        <f t="array" ref="H2828">FREQUENCY(IF('Data Transformation'!$B$4:$B$8425=B2811,'Data Transformation'!$G$4:$G$8425),'Bin Analysis'!$B2828)</f>
        <v>2073</v>
      </c>
      <c r="I2828">
        <f t="shared" si="352"/>
        <v>0</v>
      </c>
      <c r="J2828">
        <f t="shared" si="353"/>
        <v>0</v>
      </c>
      <c r="K2828">
        <f>J2828*Weighting!$W$20</f>
        <v>0</v>
      </c>
      <c r="M2828" s="14"/>
    </row>
    <row r="2829" spans="1:13" x14ac:dyDescent="0.25">
      <c r="A2829" s="32" t="str">
        <f>IF(Weighting!$P$21&gt;0,B2829,"")</f>
        <v/>
      </c>
      <c r="B2829" t="e">
        <f>Weighting!$C$21</f>
        <v>#DIV/0!</v>
      </c>
      <c r="C2829" t="e">
        <f>Weighting!$F$21</f>
        <v>#NUM!</v>
      </c>
      <c r="D2829" t="e">
        <f>IF(C2829=1,'Data Transformation'!$G$3+0.5*'Data Transformation'!$W$25,IF(C2830=1,D2830-'Data Transformation'!$W$25,FALSE))</f>
        <v>#NUM!</v>
      </c>
      <c r="E2829">
        <f t="array" ref="E2829">IF(ISLOGICAL(D2829),"",FREQUENCY(IF('Data Transformation'!$B$425:$B$8425='Bin Analysis'!$B2811,'Data Transformation'!$G$425:$G$8425),D2829))</f>
        <v>2001</v>
      </c>
      <c r="F2829">
        <f t="shared" si="351"/>
        <v>0</v>
      </c>
      <c r="G2829">
        <f>Weighting!$H$21</f>
        <v>0</v>
      </c>
      <c r="H2829">
        <f t="array" ref="H2829">FREQUENCY(IF('Data Transformation'!$B$4:$B$8425=B2811,'Data Transformation'!$G$4:$G$8425),'Bin Analysis'!$B2829)</f>
        <v>2073</v>
      </c>
      <c r="I2829">
        <f t="shared" si="352"/>
        <v>0</v>
      </c>
      <c r="J2829">
        <f t="shared" si="353"/>
        <v>0</v>
      </c>
      <c r="K2829">
        <f>J2829*Weighting!$W$21</f>
        <v>0</v>
      </c>
      <c r="M2829" s="14"/>
    </row>
    <row r="2830" spans="1:13" x14ac:dyDescent="0.25">
      <c r="A2830" s="32" t="str">
        <f>IF(Weighting!$P$22&gt;0,B2830,"")</f>
        <v/>
      </c>
      <c r="B2830" t="e">
        <f>Weighting!$C$22</f>
        <v>#DIV/0!</v>
      </c>
      <c r="C2830" t="e">
        <f>Weighting!$F$22</f>
        <v>#NUM!</v>
      </c>
      <c r="D2830" t="e">
        <f>IF(C2830=1,'Data Transformation'!$G$3+0.5*'Data Transformation'!$W$25,IF(C2831=1,D2831-'Data Transformation'!$W$25,FALSE))</f>
        <v>#NUM!</v>
      </c>
      <c r="E2830">
        <f t="array" ref="E2830">IF(ISLOGICAL(D2830),"",FREQUENCY(IF('Data Transformation'!$B$425:$B$8425='Bin Analysis'!$B2811,'Data Transformation'!$G$425:$G$8425),D2830))</f>
        <v>2001</v>
      </c>
      <c r="F2830">
        <f t="shared" si="351"/>
        <v>0</v>
      </c>
      <c r="G2830">
        <f>Weighting!$H$22</f>
        <v>0</v>
      </c>
      <c r="H2830">
        <f t="array" ref="H2830">FREQUENCY(IF('Data Transformation'!$B$4:$B$8425=B2811,'Data Transformation'!$G$4:$G$8425),'Bin Analysis'!$B2830)</f>
        <v>2073</v>
      </c>
      <c r="I2830">
        <f t="shared" si="352"/>
        <v>0</v>
      </c>
      <c r="J2830">
        <f t="shared" si="353"/>
        <v>0</v>
      </c>
      <c r="K2830">
        <f>J2830*Weighting!$W$22</f>
        <v>0</v>
      </c>
      <c r="M2830" s="14"/>
    </row>
    <row r="2831" spans="1:13" x14ac:dyDescent="0.25">
      <c r="A2831" s="32" t="str">
        <f>IF(Weighting!$P$23&gt;0,B2831,"")</f>
        <v/>
      </c>
      <c r="B2831" t="e">
        <f>Weighting!$C$23</f>
        <v>#DIV/0!</v>
      </c>
      <c r="C2831" t="e">
        <f>Weighting!$F$23</f>
        <v>#NUM!</v>
      </c>
      <c r="D2831" t="e">
        <f>IF(C2831=1,'Data Transformation'!$G$3+0.5*'Data Transformation'!$W$25,IF(C2832=1,D2832-'Data Transformation'!$W$25,FALSE))</f>
        <v>#NUM!</v>
      </c>
      <c r="E2831">
        <f t="array" ref="E2831">IF(ISLOGICAL(D2831),"",FREQUENCY(IF('Data Transformation'!$B$425:$B$8425='Bin Analysis'!$B2811,'Data Transformation'!$G$425:$G$8425),D2831))</f>
        <v>2001</v>
      </c>
      <c r="F2831">
        <f t="shared" si="351"/>
        <v>0</v>
      </c>
      <c r="G2831">
        <f>Weighting!$H$23</f>
        <v>0</v>
      </c>
      <c r="H2831">
        <f t="array" ref="H2831">FREQUENCY(IF('Data Transformation'!$B$4:$B$8425=B2811,'Data Transformation'!$G$4:$G$8425),'Bin Analysis'!$B2831)</f>
        <v>2073</v>
      </c>
      <c r="I2831">
        <f t="shared" si="352"/>
        <v>0</v>
      </c>
      <c r="J2831">
        <f t="shared" si="353"/>
        <v>0</v>
      </c>
      <c r="K2831">
        <f>J2831*Weighting!$W$23</f>
        <v>0</v>
      </c>
      <c r="M2831" s="14"/>
    </row>
    <row r="2832" spans="1:13" x14ac:dyDescent="0.25">
      <c r="A2832" s="32" t="str">
        <f>IF(Weighting!$P$24&gt;0,B2832,"")</f>
        <v/>
      </c>
      <c r="B2832" t="e">
        <f>Weighting!$C$24</f>
        <v>#DIV/0!</v>
      </c>
      <c r="C2832" t="e">
        <f>Weighting!$F$24</f>
        <v>#NUM!</v>
      </c>
      <c r="D2832" t="e">
        <f>IF(C2832=1,'Data Transformation'!$G$3+0.5*'Data Transformation'!$W$25,IF(C2833=1,D2833-'Data Transformation'!$W$25,FALSE))</f>
        <v>#NUM!</v>
      </c>
      <c r="E2832">
        <f t="array" ref="E2832">IF(ISLOGICAL(D2832),"",FREQUENCY(IF('Data Transformation'!$B$425:$B$8425='Bin Analysis'!$B2811,'Data Transformation'!$G$425:$G$8425),D2832))</f>
        <v>2001</v>
      </c>
      <c r="F2832">
        <f t="shared" si="351"/>
        <v>0</v>
      </c>
      <c r="G2832">
        <f>Weighting!$H$24</f>
        <v>0</v>
      </c>
      <c r="H2832">
        <f t="array" ref="H2832">FREQUENCY(IF('Data Transformation'!$B$4:$B$8425=B2811,'Data Transformation'!$G$4:$G$8425),'Bin Analysis'!$B2832)</f>
        <v>2073</v>
      </c>
      <c r="I2832">
        <f t="shared" si="352"/>
        <v>0</v>
      </c>
      <c r="J2832">
        <f t="shared" si="353"/>
        <v>0</v>
      </c>
      <c r="K2832">
        <f>J2832*Weighting!$W$24</f>
        <v>0</v>
      </c>
      <c r="M2832" s="14"/>
    </row>
    <row r="2833" spans="1:25" x14ac:dyDescent="0.25">
      <c r="A2833" s="32" t="str">
        <f>IF(Weighting!$P$25&gt;0,B2833,"")</f>
        <v/>
      </c>
      <c r="B2833" t="e">
        <f>Weighting!$C$25</f>
        <v>#DIV/0!</v>
      </c>
      <c r="C2833" t="e">
        <f>Weighting!$F$25</f>
        <v>#NUM!</v>
      </c>
      <c r="D2833" t="e">
        <f>IF(C2833=1,'Data Transformation'!$G$3+0.5*'Data Transformation'!$W$25,IF(C2834=1,D2834-'Data Transformation'!$W$25,FALSE))</f>
        <v>#NUM!</v>
      </c>
      <c r="E2833">
        <f t="array" ref="E2833">IF(ISLOGICAL(D2833),"",FREQUENCY(IF('Data Transformation'!$B$425:$B$8425='Bin Analysis'!$B2811,'Data Transformation'!$G$425:$G$8425),D2833))</f>
        <v>2001</v>
      </c>
      <c r="F2833">
        <f t="shared" si="351"/>
        <v>0</v>
      </c>
      <c r="G2833">
        <f>Weighting!$H$25</f>
        <v>0</v>
      </c>
      <c r="H2833">
        <f t="array" ref="H2833">FREQUENCY(IF('Data Transformation'!$B$4:$B$8425=B2811,'Data Transformation'!$G$4:$G$8425),'Bin Analysis'!$B2833)</f>
        <v>2073</v>
      </c>
      <c r="I2833">
        <f t="shared" si="352"/>
        <v>0</v>
      </c>
      <c r="J2833">
        <f t="shared" si="353"/>
        <v>0</v>
      </c>
      <c r="K2833">
        <f>J2833*Weighting!$W$25</f>
        <v>0</v>
      </c>
      <c r="M2833" s="14"/>
    </row>
    <row r="2834" spans="1:25" x14ac:dyDescent="0.25">
      <c r="O2834"/>
      <c r="P2834"/>
      <c r="Q2834"/>
      <c r="R2834"/>
    </row>
    <row r="2835" spans="1:25" ht="23.25" x14ac:dyDescent="0.35">
      <c r="A2835" s="21" t="s">
        <v>0</v>
      </c>
      <c r="B2835" s="21" t="str">
        <f>IFERROR(VLOOKUP(C2835,'Data Transformation'!$L$6:$M$426,2,FALSE),"")</f>
        <v/>
      </c>
      <c r="C2835" s="21">
        <f>C2811+1</f>
        <v>118</v>
      </c>
      <c r="D2835" s="21"/>
      <c r="E2835" s="21"/>
      <c r="F2835" s="21"/>
      <c r="G2835" s="21"/>
      <c r="H2835" s="22"/>
      <c r="I2835" s="22"/>
      <c r="J2835" s="22"/>
      <c r="K2835" s="21"/>
      <c r="L2835" s="21" t="str">
        <f>B2835</f>
        <v/>
      </c>
      <c r="M2835" s="23" t="e">
        <f>INDEX('Data Transformation'!$O$4:$O$424,MATCH($B2835,'Data Transformation'!$M$4:$M$424,0),MATCH($M$2,'Data Transformation'!$O$3,0))</f>
        <v>#N/A</v>
      </c>
      <c r="N2835" s="27" t="e">
        <f>IF('Input and Summary Results'!$J$16="minimum",'Bin Analysis'!X2836/(M2835-1),'Bin Analysis'!Y2835/('Bin Analysis'!M2835-1))</f>
        <v>#N/A</v>
      </c>
      <c r="O2835" s="27" t="e">
        <f>IF(M2835=FALSE,NA(),(VLOOKUP(1,C2838:K2857,4,FALSE))/(M2835-1))</f>
        <v>#N/A</v>
      </c>
      <c r="P2835" s="27" t="e">
        <f>IF(M2835=FALSE,NA(),SUM(J2838:J2857)/Weighting!$S$5)</f>
        <v>#N/A</v>
      </c>
      <c r="Q2835" s="27" t="e">
        <f>IF(M2835=FALSE,NA(),SUM(K2838:K2857)/Weighting!$S$6)</f>
        <v>#N/A</v>
      </c>
      <c r="R2835" s="27" t="e">
        <f>IF(M2835=FALSE,NA(),(VLOOKUP(1,G2838:K2857,3,FALSE))/(M2835-1))</f>
        <v>#N/A</v>
      </c>
      <c r="S2835" s="22" t="e">
        <f>IF(M2835=FALSE,NA(),IF(SUM(J2838:J2857)=2,"yes","no"))</f>
        <v>#N/A</v>
      </c>
      <c r="X2835" s="2" cm="2">
        <f t="array" ref="X2835:X2836">FREQUENCY(IF('Data Transformation'!$B$425:$B$6424='Bin Analysis'!L2835,'Data Transformation'!$G$425:$G$6424),'Data Transformation'!$U$11)</f>
        <v>0</v>
      </c>
      <c r="Y2835" s="2" cm="2">
        <f t="array" ref="Y2835:Y2836">FREQUENCY(IF('Data Transformation'!$B$425:$B$6424='Bin Analysis'!L2835,'Data Transformation'!$G$425:$G$6424),'Data Transformation'!$U$12)</f>
        <v>0</v>
      </c>
    </row>
    <row r="2836" spans="1:25" x14ac:dyDescent="0.25">
      <c r="A2836" s="14" t="s">
        <v>67</v>
      </c>
      <c r="B2836" t="s">
        <v>47</v>
      </c>
      <c r="C2836" t="s">
        <v>5</v>
      </c>
      <c r="D2836" t="s">
        <v>98</v>
      </c>
      <c r="E2836" t="s">
        <v>99</v>
      </c>
      <c r="F2836" t="s">
        <v>100</v>
      </c>
      <c r="G2836" t="s">
        <v>69</v>
      </c>
      <c r="H2836" t="s">
        <v>31</v>
      </c>
      <c r="I2836" t="s">
        <v>32</v>
      </c>
      <c r="J2836" t="s">
        <v>46</v>
      </c>
      <c r="K2836" s="14" t="s">
        <v>45</v>
      </c>
      <c r="M2836" s="14"/>
      <c r="X2836" s="2">
        <v>0</v>
      </c>
      <c r="Y2836" s="2">
        <v>0</v>
      </c>
    </row>
    <row r="2837" spans="1:25" x14ac:dyDescent="0.25">
      <c r="A2837" s="32"/>
      <c r="D2837" t="e">
        <f>IF(C2837=1,'Data Transformation'!$G$3+0.5*'Data Transformation'!$W$25,IF(C2838=1,D2838-'Data Transformation'!$W$25,FALSE))</f>
        <v>#NUM!</v>
      </c>
      <c r="E2837">
        <f t="array" ref="E2837">IF(ISLOGICAL(D2837),"",FREQUENCY(IF('Data Transformation'!$B$425:$B$8425='Bin Analysis'!$B2835,'Data Transformation'!$G$425:$G$8425),D2837))</f>
        <v>2001</v>
      </c>
      <c r="F2837" t="e">
        <f>IF(ISLOGICAL(D2837),"",E2837-E2836)</f>
        <v>#VALUE!</v>
      </c>
      <c r="M2837" s="14"/>
    </row>
    <row r="2838" spans="1:25" x14ac:dyDescent="0.25">
      <c r="A2838" s="32" t="e">
        <f>IF(Weighting!$P$6&gt;0,B2838,"")</f>
        <v>#NUM!</v>
      </c>
      <c r="B2838" t="e">
        <f>Weighting!$C$6</f>
        <v>#DIV/0!</v>
      </c>
      <c r="C2838" t="e">
        <f>Weighting!$F$6</f>
        <v>#NUM!</v>
      </c>
      <c r="D2838" t="e">
        <f>IF(C2838=1,'Data Transformation'!$G$3+0.5*'Data Transformation'!$W$25,IF(C2839=1,D2839-'Data Transformation'!$W$25,FALSE))</f>
        <v>#NUM!</v>
      </c>
      <c r="E2838">
        <f t="array" ref="E2838">IF(ISLOGICAL(D2838),"",FREQUENCY(IF('Data Transformation'!$B$425:$B$8425='Bin Analysis'!$B2835,'Data Transformation'!$G$425:$G$8425),D2838))</f>
        <v>2001</v>
      </c>
      <c r="F2838">
        <f>IF(ISLOGICAL(D2838),"",E2838-E2837)</f>
        <v>0</v>
      </c>
      <c r="G2838">
        <f>Weighting!$H$6</f>
        <v>1</v>
      </c>
      <c r="H2838">
        <f t="array" ref="H2838">FREQUENCY(IF('Data Transformation'!$B$4:$B$8425=B2835,'Data Transformation'!$G$4:$G$8425),'Bin Analysis'!$B2838)</f>
        <v>2073</v>
      </c>
      <c r="I2838">
        <f>H2838-H2837</f>
        <v>2073</v>
      </c>
      <c r="J2838">
        <f>IF(I2838=0,0,1)</f>
        <v>1</v>
      </c>
      <c r="K2838" t="e">
        <f>J2838*Weighting!$W$6</f>
        <v>#NUM!</v>
      </c>
      <c r="M2838" s="14"/>
    </row>
    <row r="2839" spans="1:25" x14ac:dyDescent="0.25">
      <c r="A2839" s="32" t="str">
        <f>IF(Weighting!$P$7&gt;0,B2839,"")</f>
        <v/>
      </c>
      <c r="B2839" t="e">
        <f>Weighting!$C$7</f>
        <v>#DIV/0!</v>
      </c>
      <c r="C2839" t="e">
        <f>Weighting!$F$7</f>
        <v>#NUM!</v>
      </c>
      <c r="D2839" t="e">
        <f>IF(C2839=1,'Data Transformation'!$G$3+0.5*'Data Transformation'!$W$25,IF(C2840=1,D2840-'Data Transformation'!$W$25,FALSE))</f>
        <v>#NUM!</v>
      </c>
      <c r="E2839">
        <f t="array" ref="E2839">IF(ISLOGICAL(D2839),"",FREQUENCY(IF('Data Transformation'!$B$425:$B$8425='Bin Analysis'!$B2835,'Data Transformation'!$G$425:$G$8425),D2839))</f>
        <v>2001</v>
      </c>
      <c r="F2839">
        <f t="shared" ref="F2839:F2857" si="354">IF(ISLOGICAL(D2839),"",E2839-E2838)</f>
        <v>0</v>
      </c>
      <c r="G2839">
        <f>Weighting!$H$7</f>
        <v>0</v>
      </c>
      <c r="H2839">
        <f t="array" ref="H2839">FREQUENCY(IF('Data Transformation'!$B$4:$B$8425=B2835,'Data Transformation'!$G$4:$G$8425),'Bin Analysis'!$B2839)</f>
        <v>2073</v>
      </c>
      <c r="I2839">
        <f t="shared" ref="I2839:I2857" si="355">H2839-H2838</f>
        <v>0</v>
      </c>
      <c r="J2839">
        <f>IF(I2839=0,0,1)</f>
        <v>0</v>
      </c>
      <c r="K2839">
        <f>J2839*Weighting!$W$7</f>
        <v>0</v>
      </c>
      <c r="M2839" s="14"/>
    </row>
    <row r="2840" spans="1:25" x14ac:dyDescent="0.25">
      <c r="A2840" s="32" t="str">
        <f>IF(Weighting!$P$8&gt;0,B2840,"")</f>
        <v/>
      </c>
      <c r="B2840" t="e">
        <f>Weighting!$C$8</f>
        <v>#DIV/0!</v>
      </c>
      <c r="C2840" t="e">
        <f>Weighting!$F$8</f>
        <v>#NUM!</v>
      </c>
      <c r="D2840" t="e">
        <f>IF(C2840=1,'Data Transformation'!$G$3+0.5*'Data Transformation'!$W$25,IF(C2841=1,D2841-'Data Transformation'!$W$25,FALSE))</f>
        <v>#NUM!</v>
      </c>
      <c r="E2840">
        <f t="array" ref="E2840">IF(ISLOGICAL(D2840),"",FREQUENCY(IF('Data Transformation'!$B$425:$B$8425='Bin Analysis'!$B2835,'Data Transformation'!$G$425:$G$8425),D2840))</f>
        <v>2001</v>
      </c>
      <c r="F2840">
        <f t="shared" si="354"/>
        <v>0</v>
      </c>
      <c r="G2840">
        <f>Weighting!$H$8</f>
        <v>0</v>
      </c>
      <c r="H2840">
        <f t="array" ref="H2840">FREQUENCY(IF('Data Transformation'!$B$4:$B$8425=B2835,'Data Transformation'!$G$4:$G$8425),'Bin Analysis'!$B2840)</f>
        <v>2073</v>
      </c>
      <c r="I2840">
        <f t="shared" si="355"/>
        <v>0</v>
      </c>
      <c r="J2840">
        <f t="shared" ref="J2840:J2857" si="356">IF(I2840=0,0,1)</f>
        <v>0</v>
      </c>
      <c r="K2840">
        <f>J2840*Weighting!$W$8</f>
        <v>0</v>
      </c>
      <c r="M2840" s="14"/>
    </row>
    <row r="2841" spans="1:25" x14ac:dyDescent="0.25">
      <c r="A2841" s="32" t="str">
        <f>IF(Weighting!$P$9&gt;0,B2841,"")</f>
        <v/>
      </c>
      <c r="B2841" s="50" t="e">
        <f>Weighting!$C$9</f>
        <v>#DIV/0!</v>
      </c>
      <c r="C2841" t="e">
        <f>Weighting!$F$9</f>
        <v>#NUM!</v>
      </c>
      <c r="D2841" t="e">
        <f>IF(C2841=1,'Data Transformation'!$G$3+0.5*'Data Transformation'!$W$25,IF(C2842=1,D2842-'Data Transformation'!$W$25,FALSE))</f>
        <v>#NUM!</v>
      </c>
      <c r="E2841">
        <f t="array" ref="E2841">IF(ISLOGICAL(D2841),"",FREQUENCY(IF('Data Transformation'!$B$425:$B$8425='Bin Analysis'!$B2835,'Data Transformation'!$G$425:$G$8425),D2841))</f>
        <v>2001</v>
      </c>
      <c r="F2841">
        <f t="shared" si="354"/>
        <v>0</v>
      </c>
      <c r="G2841">
        <f>Weighting!$H$9</f>
        <v>0</v>
      </c>
      <c r="H2841">
        <f t="array" ref="H2841">FREQUENCY(IF('Data Transformation'!$B$4:$B$8425=B2835,'Data Transformation'!$G$4:$G$8425),'Bin Analysis'!$B2841)</f>
        <v>2073</v>
      </c>
      <c r="I2841">
        <f t="shared" si="355"/>
        <v>0</v>
      </c>
      <c r="J2841">
        <f t="shared" si="356"/>
        <v>0</v>
      </c>
      <c r="K2841">
        <f>J2841*Weighting!$W$9</f>
        <v>0</v>
      </c>
      <c r="M2841" s="14"/>
    </row>
    <row r="2842" spans="1:25" x14ac:dyDescent="0.25">
      <c r="A2842" s="32" t="str">
        <f>IF(Weighting!$P$10&gt;0,B2842,"")</f>
        <v/>
      </c>
      <c r="B2842" t="e">
        <f>Weighting!$C$10</f>
        <v>#DIV/0!</v>
      </c>
      <c r="C2842" t="e">
        <f>Weighting!$F$10</f>
        <v>#NUM!</v>
      </c>
      <c r="D2842" t="e">
        <f>IF(C2842=1,'Data Transformation'!$G$3+0.5*'Data Transformation'!$W$25,IF(C2843=1,D2843-'Data Transformation'!$W$25,FALSE))</f>
        <v>#NUM!</v>
      </c>
      <c r="E2842">
        <f t="array" ref="E2842">IF(ISLOGICAL(D2842),"",FREQUENCY(IF('Data Transformation'!$B$425:$B$8425='Bin Analysis'!$B2835,'Data Transformation'!$G$425:$G$8425),D2842))</f>
        <v>2001</v>
      </c>
      <c r="F2842">
        <f t="shared" si="354"/>
        <v>0</v>
      </c>
      <c r="G2842">
        <f>Weighting!$H$10</f>
        <v>0</v>
      </c>
      <c r="H2842">
        <f t="array" ref="H2842">FREQUENCY(IF('Data Transformation'!$B$4:$B$8425=B2835,'Data Transformation'!$G$4:$G$8425),'Bin Analysis'!$B2842)</f>
        <v>2073</v>
      </c>
      <c r="I2842">
        <f t="shared" si="355"/>
        <v>0</v>
      </c>
      <c r="J2842">
        <f t="shared" si="356"/>
        <v>0</v>
      </c>
      <c r="K2842">
        <f>J2842*Weighting!$W$10</f>
        <v>0</v>
      </c>
      <c r="M2842" s="14"/>
    </row>
    <row r="2843" spans="1:25" x14ac:dyDescent="0.25">
      <c r="A2843" s="32" t="str">
        <f>IF(Weighting!$P$11&gt;0,B2843,"")</f>
        <v/>
      </c>
      <c r="B2843" t="e">
        <f>Weighting!$C$11</f>
        <v>#DIV/0!</v>
      </c>
      <c r="C2843" t="e">
        <f>Weighting!$F$11</f>
        <v>#NUM!</v>
      </c>
      <c r="D2843" t="e">
        <f>IF(C2843=1,'Data Transformation'!$G$3+0.5*'Data Transformation'!$W$25,IF(C2844=1,D2844-'Data Transformation'!$W$25,FALSE))</f>
        <v>#NUM!</v>
      </c>
      <c r="E2843">
        <f t="array" ref="E2843">IF(ISLOGICAL(D2843),"",FREQUENCY(IF('Data Transformation'!$B$425:$B$8425='Bin Analysis'!$B2835,'Data Transformation'!$G$425:$G$8425),D2843))</f>
        <v>2001</v>
      </c>
      <c r="F2843">
        <f t="shared" si="354"/>
        <v>0</v>
      </c>
      <c r="G2843">
        <f>Weighting!$H$11</f>
        <v>0</v>
      </c>
      <c r="H2843">
        <f t="array" ref="H2843">FREQUENCY(IF('Data Transformation'!$B$4:$B$8425=B2835,'Data Transformation'!$G$4:$G$8425),'Bin Analysis'!$B2843)</f>
        <v>2073</v>
      </c>
      <c r="I2843">
        <f t="shared" si="355"/>
        <v>0</v>
      </c>
      <c r="J2843">
        <f t="shared" si="356"/>
        <v>0</v>
      </c>
      <c r="K2843">
        <f>J2843*Weighting!$W$11</f>
        <v>0</v>
      </c>
      <c r="M2843" s="14"/>
    </row>
    <row r="2844" spans="1:25" x14ac:dyDescent="0.25">
      <c r="A2844" s="32" t="str">
        <f>IF(Weighting!$P$12&gt;0,B2844,"")</f>
        <v/>
      </c>
      <c r="B2844" t="e">
        <f>Weighting!$C$12</f>
        <v>#DIV/0!</v>
      </c>
      <c r="C2844" t="e">
        <f>Weighting!$F$12</f>
        <v>#NUM!</v>
      </c>
      <c r="D2844" t="e">
        <f>IF(C2844=1,'Data Transformation'!$G$3+0.5*'Data Transformation'!$W$25,IF(C2845=1,D2845-'Data Transformation'!$W$25,FALSE))</f>
        <v>#NUM!</v>
      </c>
      <c r="E2844">
        <f t="array" ref="E2844">IF(ISLOGICAL(D2844),"",FREQUENCY(IF('Data Transformation'!$B$425:$B$8425='Bin Analysis'!$B2835,'Data Transformation'!$G$425:$G$8425),D2844))</f>
        <v>2001</v>
      </c>
      <c r="F2844">
        <f t="shared" si="354"/>
        <v>0</v>
      </c>
      <c r="G2844">
        <f>Weighting!$H$12</f>
        <v>0</v>
      </c>
      <c r="H2844">
        <f t="array" ref="H2844">FREQUENCY(IF('Data Transformation'!$B$4:$B$8425=B2835,'Data Transformation'!$G$4:$G$8425),'Bin Analysis'!$B2844)</f>
        <v>2073</v>
      </c>
      <c r="I2844">
        <f t="shared" si="355"/>
        <v>0</v>
      </c>
      <c r="J2844">
        <f t="shared" si="356"/>
        <v>0</v>
      </c>
      <c r="K2844">
        <f>J2844*Weighting!$W$12</f>
        <v>0</v>
      </c>
      <c r="M2844" s="14"/>
    </row>
    <row r="2845" spans="1:25" x14ac:dyDescent="0.25">
      <c r="A2845" s="32" t="str">
        <f>IF(Weighting!$P$13&gt;0,B2845,"")</f>
        <v/>
      </c>
      <c r="B2845" t="e">
        <f>Weighting!$C$13</f>
        <v>#DIV/0!</v>
      </c>
      <c r="C2845" t="e">
        <f>Weighting!$F$13</f>
        <v>#NUM!</v>
      </c>
      <c r="D2845" t="e">
        <f>IF(C2845=1,'Data Transformation'!$G$3+0.5*'Data Transformation'!$W$25,IF(C2846=1,D2846-'Data Transformation'!$W$25,FALSE))</f>
        <v>#NUM!</v>
      </c>
      <c r="E2845">
        <f t="array" ref="E2845">IF(ISLOGICAL(D2845),"",FREQUENCY(IF('Data Transformation'!$B$425:$B$8425='Bin Analysis'!$B2835,'Data Transformation'!$G$425:$G$8425),D2845))</f>
        <v>2001</v>
      </c>
      <c r="F2845">
        <f t="shared" si="354"/>
        <v>0</v>
      </c>
      <c r="G2845">
        <f>Weighting!$H$13</f>
        <v>0</v>
      </c>
      <c r="H2845">
        <f t="array" ref="H2845">FREQUENCY(IF('Data Transformation'!$B$4:$B$8425=B2835,'Data Transformation'!$G$4:$G$8425),'Bin Analysis'!$B2845)</f>
        <v>2073</v>
      </c>
      <c r="I2845">
        <f t="shared" si="355"/>
        <v>0</v>
      </c>
      <c r="J2845">
        <f t="shared" si="356"/>
        <v>0</v>
      </c>
      <c r="K2845">
        <f>J2845*Weighting!$W$13</f>
        <v>0</v>
      </c>
      <c r="M2845" s="14"/>
    </row>
    <row r="2846" spans="1:25" x14ac:dyDescent="0.25">
      <c r="A2846" s="32" t="str">
        <f>IF(Weighting!$P$14&gt;0,B2846,"")</f>
        <v/>
      </c>
      <c r="B2846" t="e">
        <f>Weighting!$C$14</f>
        <v>#DIV/0!</v>
      </c>
      <c r="C2846" t="e">
        <f>Weighting!$F$14</f>
        <v>#NUM!</v>
      </c>
      <c r="D2846" t="e">
        <f>IF(C2846=1,'Data Transformation'!$G$3+0.5*'Data Transformation'!$W$25,IF(C2847=1,D2847-'Data Transformation'!$W$25,FALSE))</f>
        <v>#NUM!</v>
      </c>
      <c r="E2846">
        <f t="array" ref="E2846">IF(ISLOGICAL(D2846),"",FREQUENCY(IF('Data Transformation'!$B$425:$B$8425='Bin Analysis'!$B2835,'Data Transformation'!$G$425:$G$8425),D2846))</f>
        <v>2001</v>
      </c>
      <c r="F2846">
        <f t="shared" si="354"/>
        <v>0</v>
      </c>
      <c r="G2846">
        <f>Weighting!$H$14</f>
        <v>0</v>
      </c>
      <c r="H2846">
        <f t="array" ref="H2846">FREQUENCY(IF('Data Transformation'!$B$4:$B$8425=B2835,'Data Transformation'!$G$4:$G$8425),'Bin Analysis'!$B2846)</f>
        <v>2073</v>
      </c>
      <c r="I2846">
        <f t="shared" si="355"/>
        <v>0</v>
      </c>
      <c r="J2846">
        <f t="shared" si="356"/>
        <v>0</v>
      </c>
      <c r="K2846">
        <f>J2846*Weighting!$W$14</f>
        <v>0</v>
      </c>
      <c r="M2846" s="14"/>
    </row>
    <row r="2847" spans="1:25" x14ac:dyDescent="0.25">
      <c r="A2847" s="32" t="str">
        <f>IF(Weighting!$P$15&gt;0,B2847,"")</f>
        <v/>
      </c>
      <c r="B2847" t="e">
        <f>Weighting!$C$15</f>
        <v>#DIV/0!</v>
      </c>
      <c r="C2847" t="e">
        <f>Weighting!$F$15</f>
        <v>#NUM!</v>
      </c>
      <c r="D2847" t="e">
        <f>IF(C2847=1,'Data Transformation'!$G$3+0.5*'Data Transformation'!$W$25,IF(C2848=1,D2848-'Data Transformation'!$W$25,FALSE))</f>
        <v>#NUM!</v>
      </c>
      <c r="E2847">
        <f t="array" ref="E2847">IF(ISLOGICAL(D2847),"",FREQUENCY(IF('Data Transformation'!$B$425:$B$8425='Bin Analysis'!$B2835,'Data Transformation'!$G$425:$G$8425),D2847))</f>
        <v>2001</v>
      </c>
      <c r="F2847">
        <f t="shared" si="354"/>
        <v>0</v>
      </c>
      <c r="G2847">
        <f>Weighting!$H$15</f>
        <v>0</v>
      </c>
      <c r="H2847">
        <f t="array" ref="H2847">FREQUENCY(IF('Data Transformation'!$B$4:$B$8425=B2835,'Data Transformation'!$G$4:$G$8425),'Bin Analysis'!$B2847)</f>
        <v>2073</v>
      </c>
      <c r="I2847">
        <f t="shared" si="355"/>
        <v>0</v>
      </c>
      <c r="J2847">
        <f t="shared" si="356"/>
        <v>0</v>
      </c>
      <c r="K2847">
        <f>J2847*Weighting!$W$15</f>
        <v>0</v>
      </c>
      <c r="M2847" s="14"/>
    </row>
    <row r="2848" spans="1:25" x14ac:dyDescent="0.25">
      <c r="A2848" s="32" t="str">
        <f>IF(Weighting!$P$16&gt;0,B2848,"")</f>
        <v/>
      </c>
      <c r="B2848" t="e">
        <f>Weighting!$C$16</f>
        <v>#DIV/0!</v>
      </c>
      <c r="C2848" t="e">
        <f>Weighting!$F$16</f>
        <v>#NUM!</v>
      </c>
      <c r="D2848" t="e">
        <f>IF(C2848=1,'Data Transformation'!$G$3+0.5*'Data Transformation'!$W$25,IF(C2849=1,D2849-'Data Transformation'!$W$25,FALSE))</f>
        <v>#NUM!</v>
      </c>
      <c r="E2848">
        <f t="array" ref="E2848">IF(ISLOGICAL(D2848),"",FREQUENCY(IF('Data Transformation'!$B$425:$B$8425='Bin Analysis'!$B2835,'Data Transformation'!$G$425:$G$8425),D2848))</f>
        <v>2001</v>
      </c>
      <c r="F2848">
        <f t="shared" si="354"/>
        <v>0</v>
      </c>
      <c r="G2848">
        <f>Weighting!$H$16</f>
        <v>0</v>
      </c>
      <c r="H2848">
        <f t="array" ref="H2848">FREQUENCY(IF('Data Transformation'!$B$4:$B$8425=B2835,'Data Transformation'!$G$4:$G$8425),'Bin Analysis'!$B2848)</f>
        <v>2073</v>
      </c>
      <c r="I2848">
        <f t="shared" si="355"/>
        <v>0</v>
      </c>
      <c r="J2848">
        <f t="shared" si="356"/>
        <v>0</v>
      </c>
      <c r="K2848">
        <f>J2848*Weighting!$W$16</f>
        <v>0</v>
      </c>
      <c r="M2848" s="14"/>
    </row>
    <row r="2849" spans="1:25" x14ac:dyDescent="0.25">
      <c r="A2849" s="32" t="str">
        <f>IF(Weighting!$P$17&gt;0,B2849,"")</f>
        <v/>
      </c>
      <c r="B2849" t="e">
        <f>Weighting!$C$17</f>
        <v>#DIV/0!</v>
      </c>
      <c r="C2849" t="e">
        <f>Weighting!$F$17</f>
        <v>#NUM!</v>
      </c>
      <c r="D2849" t="e">
        <f>IF(C2849=1,'Data Transformation'!$G$3+0.5*'Data Transformation'!$W$25,IF(C2850=1,D2850-'Data Transformation'!$W$25,FALSE))</f>
        <v>#NUM!</v>
      </c>
      <c r="E2849">
        <f t="array" ref="E2849">IF(ISLOGICAL(D2849),"",FREQUENCY(IF('Data Transformation'!$B$425:$B$8425='Bin Analysis'!$B2835,'Data Transformation'!$G$425:$G$8425),D2849))</f>
        <v>2001</v>
      </c>
      <c r="F2849">
        <f t="shared" si="354"/>
        <v>0</v>
      </c>
      <c r="G2849">
        <f>Weighting!$H$17</f>
        <v>0</v>
      </c>
      <c r="H2849">
        <f t="array" ref="H2849">FREQUENCY(IF('Data Transformation'!$B$4:$B$8425=B2835,'Data Transformation'!$G$4:$G$8425),'Bin Analysis'!$B2849)</f>
        <v>2073</v>
      </c>
      <c r="I2849">
        <f t="shared" si="355"/>
        <v>0</v>
      </c>
      <c r="J2849">
        <f t="shared" si="356"/>
        <v>0</v>
      </c>
      <c r="K2849">
        <f>J2849*Weighting!$W$17</f>
        <v>0</v>
      </c>
      <c r="M2849" s="14"/>
    </row>
    <row r="2850" spans="1:25" x14ac:dyDescent="0.25">
      <c r="A2850" s="32" t="str">
        <f>IF(Weighting!$P$18&gt;0,B2850,"")</f>
        <v/>
      </c>
      <c r="B2850" t="e">
        <f>Weighting!$C$18</f>
        <v>#DIV/0!</v>
      </c>
      <c r="C2850" t="e">
        <f>Weighting!$F$18</f>
        <v>#NUM!</v>
      </c>
      <c r="D2850" t="e">
        <f>IF(C2850=1,'Data Transformation'!$G$3+0.5*'Data Transformation'!$W$25,IF(C2851=1,D2851-'Data Transformation'!$W$25,FALSE))</f>
        <v>#NUM!</v>
      </c>
      <c r="E2850">
        <f t="array" ref="E2850">IF(ISLOGICAL(D2850),"",FREQUENCY(IF('Data Transformation'!$B$425:$B$8425='Bin Analysis'!$B2835,'Data Transformation'!$G$425:$G$8425),D2850))</f>
        <v>2001</v>
      </c>
      <c r="F2850">
        <f t="shared" si="354"/>
        <v>0</v>
      </c>
      <c r="G2850">
        <f>Weighting!$H$18</f>
        <v>0</v>
      </c>
      <c r="H2850">
        <f t="array" ref="H2850">FREQUENCY(IF('Data Transformation'!$B$4:$B$8425=B2835,'Data Transformation'!$G$4:$G$8425),'Bin Analysis'!$B2850)</f>
        <v>2073</v>
      </c>
      <c r="I2850">
        <f t="shared" si="355"/>
        <v>0</v>
      </c>
      <c r="J2850">
        <f t="shared" si="356"/>
        <v>0</v>
      </c>
      <c r="K2850">
        <f>J2850*Weighting!$W$18</f>
        <v>0</v>
      </c>
      <c r="M2850" s="14"/>
    </row>
    <row r="2851" spans="1:25" x14ac:dyDescent="0.25">
      <c r="A2851" s="32" t="str">
        <f>IF(Weighting!$P$19&gt;0,B2851,"")</f>
        <v/>
      </c>
      <c r="B2851" t="e">
        <f>Weighting!$C$19</f>
        <v>#DIV/0!</v>
      </c>
      <c r="C2851" t="e">
        <f>Weighting!$F$19</f>
        <v>#NUM!</v>
      </c>
      <c r="D2851" t="e">
        <f>IF(C2851=1,'Data Transformation'!$G$3+0.5*'Data Transformation'!$W$25,IF(C2852=1,D2852-'Data Transformation'!$W$25,FALSE))</f>
        <v>#NUM!</v>
      </c>
      <c r="E2851">
        <f t="array" ref="E2851">IF(ISLOGICAL(D2851),"",FREQUENCY(IF('Data Transformation'!$B$425:$B$8425='Bin Analysis'!$B2835,'Data Transformation'!$G$425:$G$8425),D2851))</f>
        <v>2001</v>
      </c>
      <c r="F2851">
        <f t="shared" si="354"/>
        <v>0</v>
      </c>
      <c r="G2851">
        <f>Weighting!$H$19</f>
        <v>0</v>
      </c>
      <c r="H2851">
        <f t="array" ref="H2851">FREQUENCY(IF('Data Transformation'!$B$4:$B$8425=B2835,'Data Transformation'!$G$4:$G$8425),'Bin Analysis'!$B2851)</f>
        <v>2073</v>
      </c>
      <c r="I2851">
        <f t="shared" si="355"/>
        <v>0</v>
      </c>
      <c r="J2851">
        <f t="shared" si="356"/>
        <v>0</v>
      </c>
      <c r="K2851">
        <f>J2851*Weighting!$W$19</f>
        <v>0</v>
      </c>
      <c r="M2851" s="14"/>
    </row>
    <row r="2852" spans="1:25" x14ac:dyDescent="0.25">
      <c r="A2852" s="32" t="str">
        <f>IF(Weighting!$P$20&gt;0,B2852,"")</f>
        <v/>
      </c>
      <c r="B2852" t="e">
        <f>Weighting!$C$20</f>
        <v>#DIV/0!</v>
      </c>
      <c r="C2852" t="e">
        <f>Weighting!$F$20</f>
        <v>#NUM!</v>
      </c>
      <c r="D2852" t="e">
        <f>IF(C2852=1,'Data Transformation'!$G$3+0.5*'Data Transformation'!$W$25,IF(C2853=1,D2853-'Data Transformation'!$W$25,FALSE))</f>
        <v>#NUM!</v>
      </c>
      <c r="E2852">
        <f t="array" ref="E2852">IF(ISLOGICAL(D2852),"",FREQUENCY(IF('Data Transformation'!$B$425:$B$8425='Bin Analysis'!$B2835,'Data Transformation'!$G$425:$G$8425),D2852))</f>
        <v>2001</v>
      </c>
      <c r="F2852">
        <f t="shared" si="354"/>
        <v>0</v>
      </c>
      <c r="G2852">
        <f>Weighting!$H$20</f>
        <v>0</v>
      </c>
      <c r="H2852">
        <f t="array" ref="H2852">FREQUENCY(IF('Data Transformation'!$B$4:$B$8425=B2835,'Data Transformation'!$G$4:$G$8425),'Bin Analysis'!$B2852)</f>
        <v>2073</v>
      </c>
      <c r="I2852">
        <f t="shared" si="355"/>
        <v>0</v>
      </c>
      <c r="J2852">
        <f t="shared" si="356"/>
        <v>0</v>
      </c>
      <c r="K2852">
        <f>J2852*Weighting!$W$20</f>
        <v>0</v>
      </c>
      <c r="M2852" s="14"/>
    </row>
    <row r="2853" spans="1:25" x14ac:dyDescent="0.25">
      <c r="A2853" s="32" t="str">
        <f>IF(Weighting!$P$21&gt;0,B2853,"")</f>
        <v/>
      </c>
      <c r="B2853" t="e">
        <f>Weighting!$C$21</f>
        <v>#DIV/0!</v>
      </c>
      <c r="C2853" t="e">
        <f>Weighting!$F$21</f>
        <v>#NUM!</v>
      </c>
      <c r="D2853" t="e">
        <f>IF(C2853=1,'Data Transformation'!$G$3+0.5*'Data Transformation'!$W$25,IF(C2854=1,D2854-'Data Transformation'!$W$25,FALSE))</f>
        <v>#NUM!</v>
      </c>
      <c r="E2853">
        <f t="array" ref="E2853">IF(ISLOGICAL(D2853),"",FREQUENCY(IF('Data Transformation'!$B$425:$B$8425='Bin Analysis'!$B2835,'Data Transformation'!$G$425:$G$8425),D2853))</f>
        <v>2001</v>
      </c>
      <c r="F2853">
        <f t="shared" si="354"/>
        <v>0</v>
      </c>
      <c r="G2853">
        <f>Weighting!$H$21</f>
        <v>0</v>
      </c>
      <c r="H2853">
        <f t="array" ref="H2853">FREQUENCY(IF('Data Transformation'!$B$4:$B$8425=B2835,'Data Transformation'!$G$4:$G$8425),'Bin Analysis'!$B2853)</f>
        <v>2073</v>
      </c>
      <c r="I2853">
        <f t="shared" si="355"/>
        <v>0</v>
      </c>
      <c r="J2853">
        <f t="shared" si="356"/>
        <v>0</v>
      </c>
      <c r="K2853">
        <f>J2853*Weighting!$W$21</f>
        <v>0</v>
      </c>
      <c r="M2853" s="14"/>
    </row>
    <row r="2854" spans="1:25" x14ac:dyDescent="0.25">
      <c r="A2854" s="32" t="str">
        <f>IF(Weighting!$P$22&gt;0,B2854,"")</f>
        <v/>
      </c>
      <c r="B2854" t="e">
        <f>Weighting!$C$22</f>
        <v>#DIV/0!</v>
      </c>
      <c r="C2854" t="e">
        <f>Weighting!$F$22</f>
        <v>#NUM!</v>
      </c>
      <c r="D2854" t="e">
        <f>IF(C2854=1,'Data Transformation'!$G$3+0.5*'Data Transformation'!$W$25,IF(C2855=1,D2855-'Data Transformation'!$W$25,FALSE))</f>
        <v>#NUM!</v>
      </c>
      <c r="E2854">
        <f t="array" ref="E2854">IF(ISLOGICAL(D2854),"",FREQUENCY(IF('Data Transformation'!$B$425:$B$8425='Bin Analysis'!$B2835,'Data Transformation'!$G$425:$G$8425),D2854))</f>
        <v>2001</v>
      </c>
      <c r="F2854">
        <f t="shared" si="354"/>
        <v>0</v>
      </c>
      <c r="G2854">
        <f>Weighting!$H$22</f>
        <v>0</v>
      </c>
      <c r="H2854">
        <f t="array" ref="H2854">FREQUENCY(IF('Data Transformation'!$B$4:$B$8425=B2835,'Data Transformation'!$G$4:$G$8425),'Bin Analysis'!$B2854)</f>
        <v>2073</v>
      </c>
      <c r="I2854">
        <f t="shared" si="355"/>
        <v>0</v>
      </c>
      <c r="J2854">
        <f t="shared" si="356"/>
        <v>0</v>
      </c>
      <c r="K2854">
        <f>J2854*Weighting!$W$22</f>
        <v>0</v>
      </c>
      <c r="M2854" s="14"/>
    </row>
    <row r="2855" spans="1:25" x14ac:dyDescent="0.25">
      <c r="A2855" s="32" t="str">
        <f>IF(Weighting!$P$23&gt;0,B2855,"")</f>
        <v/>
      </c>
      <c r="B2855" t="e">
        <f>Weighting!$C$23</f>
        <v>#DIV/0!</v>
      </c>
      <c r="C2855" t="e">
        <f>Weighting!$F$23</f>
        <v>#NUM!</v>
      </c>
      <c r="D2855" t="e">
        <f>IF(C2855=1,'Data Transformation'!$G$3+0.5*'Data Transformation'!$W$25,IF(C2856=1,D2856-'Data Transformation'!$W$25,FALSE))</f>
        <v>#NUM!</v>
      </c>
      <c r="E2855">
        <f t="array" ref="E2855">IF(ISLOGICAL(D2855),"",FREQUENCY(IF('Data Transformation'!$B$425:$B$8425='Bin Analysis'!$B2835,'Data Transformation'!$G$425:$G$8425),D2855))</f>
        <v>2001</v>
      </c>
      <c r="F2855">
        <f t="shared" si="354"/>
        <v>0</v>
      </c>
      <c r="G2855">
        <f>Weighting!$H$23</f>
        <v>0</v>
      </c>
      <c r="H2855">
        <f t="array" ref="H2855">FREQUENCY(IF('Data Transformation'!$B$4:$B$8425=B2835,'Data Transformation'!$G$4:$G$8425),'Bin Analysis'!$B2855)</f>
        <v>2073</v>
      </c>
      <c r="I2855">
        <f t="shared" si="355"/>
        <v>0</v>
      </c>
      <c r="J2855">
        <f t="shared" si="356"/>
        <v>0</v>
      </c>
      <c r="K2855">
        <f>J2855*Weighting!$W$23</f>
        <v>0</v>
      </c>
      <c r="M2855" s="14"/>
    </row>
    <row r="2856" spans="1:25" x14ac:dyDescent="0.25">
      <c r="A2856" s="32" t="str">
        <f>IF(Weighting!$P$24&gt;0,B2856,"")</f>
        <v/>
      </c>
      <c r="B2856" t="e">
        <f>Weighting!$C$24</f>
        <v>#DIV/0!</v>
      </c>
      <c r="C2856" t="e">
        <f>Weighting!$F$24</f>
        <v>#NUM!</v>
      </c>
      <c r="D2856" t="e">
        <f>IF(C2856=1,'Data Transformation'!$G$3+0.5*'Data Transformation'!$W$25,IF(C2857=1,D2857-'Data Transformation'!$W$25,FALSE))</f>
        <v>#NUM!</v>
      </c>
      <c r="E2856">
        <f t="array" ref="E2856">IF(ISLOGICAL(D2856),"",FREQUENCY(IF('Data Transformation'!$B$425:$B$8425='Bin Analysis'!$B2835,'Data Transformation'!$G$425:$G$8425),D2856))</f>
        <v>2001</v>
      </c>
      <c r="F2856">
        <f t="shared" si="354"/>
        <v>0</v>
      </c>
      <c r="G2856">
        <f>Weighting!$H$24</f>
        <v>0</v>
      </c>
      <c r="H2856">
        <f t="array" ref="H2856">FREQUENCY(IF('Data Transformation'!$B$4:$B$8425=B2835,'Data Transformation'!$G$4:$G$8425),'Bin Analysis'!$B2856)</f>
        <v>2073</v>
      </c>
      <c r="I2856">
        <f t="shared" si="355"/>
        <v>0</v>
      </c>
      <c r="J2856">
        <f t="shared" si="356"/>
        <v>0</v>
      </c>
      <c r="K2856">
        <f>J2856*Weighting!$W$24</f>
        <v>0</v>
      </c>
      <c r="M2856" s="14"/>
    </row>
    <row r="2857" spans="1:25" x14ac:dyDescent="0.25">
      <c r="A2857" s="32" t="str">
        <f>IF(Weighting!$P$25&gt;0,B2857,"")</f>
        <v/>
      </c>
      <c r="B2857" t="e">
        <f>Weighting!$C$25</f>
        <v>#DIV/0!</v>
      </c>
      <c r="C2857" t="e">
        <f>Weighting!$F$25</f>
        <v>#NUM!</v>
      </c>
      <c r="D2857" t="e">
        <f>IF(C2857=1,'Data Transformation'!$G$3+0.5*'Data Transformation'!$W$25,IF(C2858=1,D2858-'Data Transformation'!$W$25,FALSE))</f>
        <v>#NUM!</v>
      </c>
      <c r="E2857">
        <f t="array" ref="E2857">IF(ISLOGICAL(D2857),"",FREQUENCY(IF('Data Transformation'!$B$425:$B$8425='Bin Analysis'!$B2835,'Data Transformation'!$G$425:$G$8425),D2857))</f>
        <v>2001</v>
      </c>
      <c r="F2857">
        <f t="shared" si="354"/>
        <v>0</v>
      </c>
      <c r="G2857">
        <f>Weighting!$H$25</f>
        <v>0</v>
      </c>
      <c r="H2857">
        <f t="array" ref="H2857">FREQUENCY(IF('Data Transformation'!$B$4:$B$8425=B2835,'Data Transformation'!$G$4:$G$8425),'Bin Analysis'!$B2857)</f>
        <v>2073</v>
      </c>
      <c r="I2857">
        <f t="shared" si="355"/>
        <v>0</v>
      </c>
      <c r="J2857">
        <f t="shared" si="356"/>
        <v>0</v>
      </c>
      <c r="K2857">
        <f>J2857*Weighting!$W$25</f>
        <v>0</v>
      </c>
      <c r="M2857" s="14"/>
    </row>
    <row r="2858" spans="1:25" x14ac:dyDescent="0.25">
      <c r="O2858"/>
      <c r="P2858"/>
      <c r="Q2858"/>
      <c r="R2858"/>
    </row>
    <row r="2859" spans="1:25" ht="23.25" x14ac:dyDescent="0.35">
      <c r="A2859" s="21" t="s">
        <v>0</v>
      </c>
      <c r="B2859" s="21" t="str">
        <f>IFERROR(VLOOKUP(C2859,'Data Transformation'!$L$6:$M$426,2,FALSE),"")</f>
        <v/>
      </c>
      <c r="C2859" s="21">
        <f>C2835+1</f>
        <v>119</v>
      </c>
      <c r="D2859" s="21"/>
      <c r="E2859" s="21"/>
      <c r="F2859" s="21"/>
      <c r="G2859" s="21"/>
      <c r="H2859" s="22"/>
      <c r="I2859" s="22"/>
      <c r="J2859" s="22"/>
      <c r="K2859" s="21"/>
      <c r="L2859" s="21" t="str">
        <f>B2859</f>
        <v/>
      </c>
      <c r="M2859" s="23" t="e">
        <f>INDEX('Data Transformation'!$O$4:$O$424,MATCH($B2859,'Data Transformation'!$M$4:$M$424,0),MATCH($M$2,'Data Transformation'!$O$3,0))</f>
        <v>#N/A</v>
      </c>
      <c r="N2859" s="27" t="e">
        <f>IF('Input and Summary Results'!$J$16="minimum",'Bin Analysis'!X2860/(M2859-1),'Bin Analysis'!Y2859/('Bin Analysis'!M2859-1))</f>
        <v>#N/A</v>
      </c>
      <c r="O2859" s="27" t="e">
        <f>IF(M2859=FALSE,NA(),(VLOOKUP(1,C2862:K2881,4,FALSE))/(M2859-1))</f>
        <v>#N/A</v>
      </c>
      <c r="P2859" s="27" t="e">
        <f>IF(M2859=FALSE,NA(),SUM(J2862:J2881)/Weighting!$S$5)</f>
        <v>#N/A</v>
      </c>
      <c r="Q2859" s="27" t="e">
        <f>IF(M2859=FALSE,NA(),SUM(K2862:K2881)/Weighting!$S$6)</f>
        <v>#N/A</v>
      </c>
      <c r="R2859" s="27" t="e">
        <f>IF(M2859=FALSE,NA(),(VLOOKUP(1,G2862:K2881,3,FALSE))/(M2859-1))</f>
        <v>#N/A</v>
      </c>
      <c r="S2859" s="22" t="e">
        <f>IF(M2859=FALSE,NA(),IF(SUM(J2862:J2881)=2,"yes","no"))</f>
        <v>#N/A</v>
      </c>
      <c r="X2859" s="2" cm="2">
        <f t="array" ref="X2859:X2860">FREQUENCY(IF('Data Transformation'!$B$425:$B$6424='Bin Analysis'!L2859,'Data Transformation'!$G$425:$G$6424),'Data Transformation'!$U$11)</f>
        <v>0</v>
      </c>
      <c r="Y2859" s="2" cm="2">
        <f t="array" ref="Y2859:Y2860">FREQUENCY(IF('Data Transformation'!$B$425:$B$6424='Bin Analysis'!L2859,'Data Transformation'!$G$425:$G$6424),'Data Transformation'!$U$12)</f>
        <v>0</v>
      </c>
    </row>
    <row r="2860" spans="1:25" x14ac:dyDescent="0.25">
      <c r="A2860" s="14" t="s">
        <v>67</v>
      </c>
      <c r="B2860" t="s">
        <v>47</v>
      </c>
      <c r="C2860" t="s">
        <v>5</v>
      </c>
      <c r="D2860" t="s">
        <v>98</v>
      </c>
      <c r="E2860" t="s">
        <v>99</v>
      </c>
      <c r="F2860" t="s">
        <v>100</v>
      </c>
      <c r="G2860" t="s">
        <v>69</v>
      </c>
      <c r="H2860" t="s">
        <v>31</v>
      </c>
      <c r="I2860" t="s">
        <v>32</v>
      </c>
      <c r="J2860" t="s">
        <v>46</v>
      </c>
      <c r="K2860" s="14" t="s">
        <v>45</v>
      </c>
      <c r="M2860" s="14"/>
      <c r="X2860" s="2">
        <v>0</v>
      </c>
      <c r="Y2860" s="2">
        <v>0</v>
      </c>
    </row>
    <row r="2861" spans="1:25" x14ac:dyDescent="0.25">
      <c r="A2861" s="32"/>
      <c r="D2861" t="e">
        <f>IF(C2861=1,'Data Transformation'!$G$3+0.5*'Data Transformation'!$W$25,IF(C2862=1,D2862-'Data Transformation'!$W$25,FALSE))</f>
        <v>#NUM!</v>
      </c>
      <c r="E2861">
        <f t="array" ref="E2861">IF(ISLOGICAL(D2861),"",FREQUENCY(IF('Data Transformation'!$B$425:$B$8425='Bin Analysis'!$B2859,'Data Transformation'!$G$425:$G$8425),D2861))</f>
        <v>2001</v>
      </c>
      <c r="F2861" t="e">
        <f>IF(ISLOGICAL(D2861),"",E2861-E2860)</f>
        <v>#VALUE!</v>
      </c>
      <c r="M2861" s="14"/>
    </row>
    <row r="2862" spans="1:25" x14ac:dyDescent="0.25">
      <c r="A2862" s="32" t="e">
        <f>IF(Weighting!$P$6&gt;0,B2862,"")</f>
        <v>#NUM!</v>
      </c>
      <c r="B2862" t="e">
        <f>Weighting!$C$6</f>
        <v>#DIV/0!</v>
      </c>
      <c r="C2862" t="e">
        <f>Weighting!$F$6</f>
        <v>#NUM!</v>
      </c>
      <c r="D2862" t="e">
        <f>IF(C2862=1,'Data Transformation'!$G$3+0.5*'Data Transformation'!$W$25,IF(C2863=1,D2863-'Data Transformation'!$W$25,FALSE))</f>
        <v>#NUM!</v>
      </c>
      <c r="E2862">
        <f t="array" ref="E2862">IF(ISLOGICAL(D2862),"",FREQUENCY(IF('Data Transformation'!$B$425:$B$8425='Bin Analysis'!$B2859,'Data Transformation'!$G$425:$G$8425),D2862))</f>
        <v>2001</v>
      </c>
      <c r="F2862">
        <f>IF(ISLOGICAL(D2862),"",E2862-E2861)</f>
        <v>0</v>
      </c>
      <c r="G2862">
        <f>Weighting!$H$6</f>
        <v>1</v>
      </c>
      <c r="H2862">
        <f t="array" ref="H2862">FREQUENCY(IF('Data Transformation'!$B$4:$B$8425=B2859,'Data Transformation'!$G$4:$G$8425),'Bin Analysis'!$B2862)</f>
        <v>2073</v>
      </c>
      <c r="I2862">
        <f>H2862-H2861</f>
        <v>2073</v>
      </c>
      <c r="J2862">
        <f>IF(I2862=0,0,1)</f>
        <v>1</v>
      </c>
      <c r="K2862" t="e">
        <f>J2862*Weighting!$W$6</f>
        <v>#NUM!</v>
      </c>
      <c r="M2862" s="14"/>
    </row>
    <row r="2863" spans="1:25" x14ac:dyDescent="0.25">
      <c r="A2863" s="32" t="str">
        <f>IF(Weighting!$P$7&gt;0,B2863,"")</f>
        <v/>
      </c>
      <c r="B2863" t="e">
        <f>Weighting!$C$7</f>
        <v>#DIV/0!</v>
      </c>
      <c r="C2863" t="e">
        <f>Weighting!$F$7</f>
        <v>#NUM!</v>
      </c>
      <c r="D2863" t="e">
        <f>IF(C2863=1,'Data Transformation'!$G$3+0.5*'Data Transformation'!$W$25,IF(C2864=1,D2864-'Data Transformation'!$W$25,FALSE))</f>
        <v>#NUM!</v>
      </c>
      <c r="E2863">
        <f t="array" ref="E2863">IF(ISLOGICAL(D2863),"",FREQUENCY(IF('Data Transformation'!$B$425:$B$8425='Bin Analysis'!$B2859,'Data Transformation'!$G$425:$G$8425),D2863))</f>
        <v>2001</v>
      </c>
      <c r="F2863">
        <f t="shared" ref="F2863:F2881" si="357">IF(ISLOGICAL(D2863),"",E2863-E2862)</f>
        <v>0</v>
      </c>
      <c r="G2863">
        <f>Weighting!$H$7</f>
        <v>0</v>
      </c>
      <c r="H2863">
        <f t="array" ref="H2863">FREQUENCY(IF('Data Transformation'!$B$4:$B$8425=B2859,'Data Transformation'!$G$4:$G$8425),'Bin Analysis'!$B2863)</f>
        <v>2073</v>
      </c>
      <c r="I2863">
        <f t="shared" ref="I2863:I2881" si="358">H2863-H2862</f>
        <v>0</v>
      </c>
      <c r="J2863">
        <f>IF(I2863=0,0,1)</f>
        <v>0</v>
      </c>
      <c r="K2863">
        <f>J2863*Weighting!$W$7</f>
        <v>0</v>
      </c>
      <c r="M2863" s="14"/>
    </row>
    <row r="2864" spans="1:25" x14ac:dyDescent="0.25">
      <c r="A2864" s="32" t="str">
        <f>IF(Weighting!$P$8&gt;0,B2864,"")</f>
        <v/>
      </c>
      <c r="B2864" t="e">
        <f>Weighting!$C$8</f>
        <v>#DIV/0!</v>
      </c>
      <c r="C2864" t="e">
        <f>Weighting!$F$8</f>
        <v>#NUM!</v>
      </c>
      <c r="D2864" t="e">
        <f>IF(C2864=1,'Data Transformation'!$G$3+0.5*'Data Transformation'!$W$25,IF(C2865=1,D2865-'Data Transformation'!$W$25,FALSE))</f>
        <v>#NUM!</v>
      </c>
      <c r="E2864">
        <f t="array" ref="E2864">IF(ISLOGICAL(D2864),"",FREQUENCY(IF('Data Transformation'!$B$425:$B$8425='Bin Analysis'!$B2859,'Data Transformation'!$G$425:$G$8425),D2864))</f>
        <v>2001</v>
      </c>
      <c r="F2864">
        <f t="shared" si="357"/>
        <v>0</v>
      </c>
      <c r="G2864">
        <f>Weighting!$H$8</f>
        <v>0</v>
      </c>
      <c r="H2864">
        <f t="array" ref="H2864">FREQUENCY(IF('Data Transformation'!$B$4:$B$8425=B2859,'Data Transformation'!$G$4:$G$8425),'Bin Analysis'!$B2864)</f>
        <v>2073</v>
      </c>
      <c r="I2864">
        <f t="shared" si="358"/>
        <v>0</v>
      </c>
      <c r="J2864">
        <f t="shared" ref="J2864:J2881" si="359">IF(I2864=0,0,1)</f>
        <v>0</v>
      </c>
      <c r="K2864">
        <f>J2864*Weighting!$W$8</f>
        <v>0</v>
      </c>
      <c r="M2864" s="14"/>
    </row>
    <row r="2865" spans="1:13" x14ac:dyDescent="0.25">
      <c r="A2865" s="32" t="str">
        <f>IF(Weighting!$P$9&gt;0,B2865,"")</f>
        <v/>
      </c>
      <c r="B2865" s="50" t="e">
        <f>Weighting!$C$9</f>
        <v>#DIV/0!</v>
      </c>
      <c r="C2865" t="e">
        <f>Weighting!$F$9</f>
        <v>#NUM!</v>
      </c>
      <c r="D2865" t="e">
        <f>IF(C2865=1,'Data Transformation'!$G$3+0.5*'Data Transformation'!$W$25,IF(C2866=1,D2866-'Data Transformation'!$W$25,FALSE))</f>
        <v>#NUM!</v>
      </c>
      <c r="E2865">
        <f t="array" ref="E2865">IF(ISLOGICAL(D2865),"",FREQUENCY(IF('Data Transformation'!$B$425:$B$8425='Bin Analysis'!$B2859,'Data Transformation'!$G$425:$G$8425),D2865))</f>
        <v>2001</v>
      </c>
      <c r="F2865">
        <f t="shared" si="357"/>
        <v>0</v>
      </c>
      <c r="G2865">
        <f>Weighting!$H$9</f>
        <v>0</v>
      </c>
      <c r="H2865">
        <f t="array" ref="H2865">FREQUENCY(IF('Data Transformation'!$B$4:$B$8425=B2859,'Data Transformation'!$G$4:$G$8425),'Bin Analysis'!$B2865)</f>
        <v>2073</v>
      </c>
      <c r="I2865">
        <f t="shared" si="358"/>
        <v>0</v>
      </c>
      <c r="J2865">
        <f t="shared" si="359"/>
        <v>0</v>
      </c>
      <c r="K2865">
        <f>J2865*Weighting!$W$9</f>
        <v>0</v>
      </c>
      <c r="M2865" s="14"/>
    </row>
    <row r="2866" spans="1:13" x14ac:dyDescent="0.25">
      <c r="A2866" s="32" t="str">
        <f>IF(Weighting!$P$10&gt;0,B2866,"")</f>
        <v/>
      </c>
      <c r="B2866" t="e">
        <f>Weighting!$C$10</f>
        <v>#DIV/0!</v>
      </c>
      <c r="C2866" t="e">
        <f>Weighting!$F$10</f>
        <v>#NUM!</v>
      </c>
      <c r="D2866" t="e">
        <f>IF(C2866=1,'Data Transformation'!$G$3+0.5*'Data Transformation'!$W$25,IF(C2867=1,D2867-'Data Transformation'!$W$25,FALSE))</f>
        <v>#NUM!</v>
      </c>
      <c r="E2866">
        <f t="array" ref="E2866">IF(ISLOGICAL(D2866),"",FREQUENCY(IF('Data Transformation'!$B$425:$B$8425='Bin Analysis'!$B2859,'Data Transformation'!$G$425:$G$8425),D2866))</f>
        <v>2001</v>
      </c>
      <c r="F2866">
        <f t="shared" si="357"/>
        <v>0</v>
      </c>
      <c r="G2866">
        <f>Weighting!$H$10</f>
        <v>0</v>
      </c>
      <c r="H2866">
        <f t="array" ref="H2866">FREQUENCY(IF('Data Transformation'!$B$4:$B$8425=B2859,'Data Transformation'!$G$4:$G$8425),'Bin Analysis'!$B2866)</f>
        <v>2073</v>
      </c>
      <c r="I2866">
        <f t="shared" si="358"/>
        <v>0</v>
      </c>
      <c r="J2866">
        <f t="shared" si="359"/>
        <v>0</v>
      </c>
      <c r="K2866">
        <f>J2866*Weighting!$W$10</f>
        <v>0</v>
      </c>
      <c r="M2866" s="14"/>
    </row>
    <row r="2867" spans="1:13" x14ac:dyDescent="0.25">
      <c r="A2867" s="32" t="str">
        <f>IF(Weighting!$P$11&gt;0,B2867,"")</f>
        <v/>
      </c>
      <c r="B2867" t="e">
        <f>Weighting!$C$11</f>
        <v>#DIV/0!</v>
      </c>
      <c r="C2867" t="e">
        <f>Weighting!$F$11</f>
        <v>#NUM!</v>
      </c>
      <c r="D2867" t="e">
        <f>IF(C2867=1,'Data Transformation'!$G$3+0.5*'Data Transformation'!$W$25,IF(C2868=1,D2868-'Data Transformation'!$W$25,FALSE))</f>
        <v>#NUM!</v>
      </c>
      <c r="E2867">
        <f t="array" ref="E2867">IF(ISLOGICAL(D2867),"",FREQUENCY(IF('Data Transformation'!$B$425:$B$8425='Bin Analysis'!$B2859,'Data Transformation'!$G$425:$G$8425),D2867))</f>
        <v>2001</v>
      </c>
      <c r="F2867">
        <f t="shared" si="357"/>
        <v>0</v>
      </c>
      <c r="G2867">
        <f>Weighting!$H$11</f>
        <v>0</v>
      </c>
      <c r="H2867">
        <f t="array" ref="H2867">FREQUENCY(IF('Data Transformation'!$B$4:$B$8425=B2859,'Data Transformation'!$G$4:$G$8425),'Bin Analysis'!$B2867)</f>
        <v>2073</v>
      </c>
      <c r="I2867">
        <f t="shared" si="358"/>
        <v>0</v>
      </c>
      <c r="J2867">
        <f t="shared" si="359"/>
        <v>0</v>
      </c>
      <c r="K2867">
        <f>J2867*Weighting!$W$11</f>
        <v>0</v>
      </c>
      <c r="M2867" s="14"/>
    </row>
    <row r="2868" spans="1:13" x14ac:dyDescent="0.25">
      <c r="A2868" s="32" t="str">
        <f>IF(Weighting!$P$12&gt;0,B2868,"")</f>
        <v/>
      </c>
      <c r="B2868" t="e">
        <f>Weighting!$C$12</f>
        <v>#DIV/0!</v>
      </c>
      <c r="C2868" t="e">
        <f>Weighting!$F$12</f>
        <v>#NUM!</v>
      </c>
      <c r="D2868" t="e">
        <f>IF(C2868=1,'Data Transformation'!$G$3+0.5*'Data Transformation'!$W$25,IF(C2869=1,D2869-'Data Transformation'!$W$25,FALSE))</f>
        <v>#NUM!</v>
      </c>
      <c r="E2868">
        <f t="array" ref="E2868">IF(ISLOGICAL(D2868),"",FREQUENCY(IF('Data Transformation'!$B$425:$B$8425='Bin Analysis'!$B2859,'Data Transformation'!$G$425:$G$8425),D2868))</f>
        <v>2001</v>
      </c>
      <c r="F2868">
        <f t="shared" si="357"/>
        <v>0</v>
      </c>
      <c r="G2868">
        <f>Weighting!$H$12</f>
        <v>0</v>
      </c>
      <c r="H2868">
        <f t="array" ref="H2868">FREQUENCY(IF('Data Transformation'!$B$4:$B$8425=B2859,'Data Transformation'!$G$4:$G$8425),'Bin Analysis'!$B2868)</f>
        <v>2073</v>
      </c>
      <c r="I2868">
        <f t="shared" si="358"/>
        <v>0</v>
      </c>
      <c r="J2868">
        <f t="shared" si="359"/>
        <v>0</v>
      </c>
      <c r="K2868">
        <f>J2868*Weighting!$W$12</f>
        <v>0</v>
      </c>
      <c r="M2868" s="14"/>
    </row>
    <row r="2869" spans="1:13" x14ac:dyDescent="0.25">
      <c r="A2869" s="32" t="str">
        <f>IF(Weighting!$P$13&gt;0,B2869,"")</f>
        <v/>
      </c>
      <c r="B2869" t="e">
        <f>Weighting!$C$13</f>
        <v>#DIV/0!</v>
      </c>
      <c r="C2869" t="e">
        <f>Weighting!$F$13</f>
        <v>#NUM!</v>
      </c>
      <c r="D2869" t="e">
        <f>IF(C2869=1,'Data Transformation'!$G$3+0.5*'Data Transformation'!$W$25,IF(C2870=1,D2870-'Data Transformation'!$W$25,FALSE))</f>
        <v>#NUM!</v>
      </c>
      <c r="E2869">
        <f t="array" ref="E2869">IF(ISLOGICAL(D2869),"",FREQUENCY(IF('Data Transformation'!$B$425:$B$8425='Bin Analysis'!$B2859,'Data Transformation'!$G$425:$G$8425),D2869))</f>
        <v>2001</v>
      </c>
      <c r="F2869">
        <f t="shared" si="357"/>
        <v>0</v>
      </c>
      <c r="G2869">
        <f>Weighting!$H$13</f>
        <v>0</v>
      </c>
      <c r="H2869">
        <f t="array" ref="H2869">FREQUENCY(IF('Data Transformation'!$B$4:$B$8425=B2859,'Data Transformation'!$G$4:$G$8425),'Bin Analysis'!$B2869)</f>
        <v>2073</v>
      </c>
      <c r="I2869">
        <f t="shared" si="358"/>
        <v>0</v>
      </c>
      <c r="J2869">
        <f t="shared" si="359"/>
        <v>0</v>
      </c>
      <c r="K2869">
        <f>J2869*Weighting!$W$13</f>
        <v>0</v>
      </c>
      <c r="M2869" s="14"/>
    </row>
    <row r="2870" spans="1:13" x14ac:dyDescent="0.25">
      <c r="A2870" s="32" t="str">
        <f>IF(Weighting!$P$14&gt;0,B2870,"")</f>
        <v/>
      </c>
      <c r="B2870" t="e">
        <f>Weighting!$C$14</f>
        <v>#DIV/0!</v>
      </c>
      <c r="C2870" t="e">
        <f>Weighting!$F$14</f>
        <v>#NUM!</v>
      </c>
      <c r="D2870" t="e">
        <f>IF(C2870=1,'Data Transformation'!$G$3+0.5*'Data Transformation'!$W$25,IF(C2871=1,D2871-'Data Transformation'!$W$25,FALSE))</f>
        <v>#NUM!</v>
      </c>
      <c r="E2870">
        <f t="array" ref="E2870">IF(ISLOGICAL(D2870),"",FREQUENCY(IF('Data Transformation'!$B$425:$B$8425='Bin Analysis'!$B2859,'Data Transformation'!$G$425:$G$8425),D2870))</f>
        <v>2001</v>
      </c>
      <c r="F2870">
        <f t="shared" si="357"/>
        <v>0</v>
      </c>
      <c r="G2870">
        <f>Weighting!$H$14</f>
        <v>0</v>
      </c>
      <c r="H2870">
        <f t="array" ref="H2870">FREQUENCY(IF('Data Transformation'!$B$4:$B$8425=B2859,'Data Transformation'!$G$4:$G$8425),'Bin Analysis'!$B2870)</f>
        <v>2073</v>
      </c>
      <c r="I2870">
        <f t="shared" si="358"/>
        <v>0</v>
      </c>
      <c r="J2870">
        <f t="shared" si="359"/>
        <v>0</v>
      </c>
      <c r="K2870">
        <f>J2870*Weighting!$W$14</f>
        <v>0</v>
      </c>
      <c r="M2870" s="14"/>
    </row>
    <row r="2871" spans="1:13" x14ac:dyDescent="0.25">
      <c r="A2871" s="32" t="str">
        <f>IF(Weighting!$P$15&gt;0,B2871,"")</f>
        <v/>
      </c>
      <c r="B2871" t="e">
        <f>Weighting!$C$15</f>
        <v>#DIV/0!</v>
      </c>
      <c r="C2871" t="e">
        <f>Weighting!$F$15</f>
        <v>#NUM!</v>
      </c>
      <c r="D2871" t="e">
        <f>IF(C2871=1,'Data Transformation'!$G$3+0.5*'Data Transformation'!$W$25,IF(C2872=1,D2872-'Data Transformation'!$W$25,FALSE))</f>
        <v>#NUM!</v>
      </c>
      <c r="E2871">
        <f t="array" ref="E2871">IF(ISLOGICAL(D2871),"",FREQUENCY(IF('Data Transformation'!$B$425:$B$8425='Bin Analysis'!$B2859,'Data Transformation'!$G$425:$G$8425),D2871))</f>
        <v>2001</v>
      </c>
      <c r="F2871">
        <f t="shared" si="357"/>
        <v>0</v>
      </c>
      <c r="G2871">
        <f>Weighting!$H$15</f>
        <v>0</v>
      </c>
      <c r="H2871">
        <f t="array" ref="H2871">FREQUENCY(IF('Data Transformation'!$B$4:$B$8425=B2859,'Data Transformation'!$G$4:$G$8425),'Bin Analysis'!$B2871)</f>
        <v>2073</v>
      </c>
      <c r="I2871">
        <f t="shared" si="358"/>
        <v>0</v>
      </c>
      <c r="J2871">
        <f t="shared" si="359"/>
        <v>0</v>
      </c>
      <c r="K2871">
        <f>J2871*Weighting!$W$15</f>
        <v>0</v>
      </c>
      <c r="M2871" s="14"/>
    </row>
    <row r="2872" spans="1:13" x14ac:dyDescent="0.25">
      <c r="A2872" s="32" t="str">
        <f>IF(Weighting!$P$16&gt;0,B2872,"")</f>
        <v/>
      </c>
      <c r="B2872" t="e">
        <f>Weighting!$C$16</f>
        <v>#DIV/0!</v>
      </c>
      <c r="C2872" t="e">
        <f>Weighting!$F$16</f>
        <v>#NUM!</v>
      </c>
      <c r="D2872" t="e">
        <f>IF(C2872=1,'Data Transformation'!$G$3+0.5*'Data Transformation'!$W$25,IF(C2873=1,D2873-'Data Transformation'!$W$25,FALSE))</f>
        <v>#NUM!</v>
      </c>
      <c r="E2872">
        <f t="array" ref="E2872">IF(ISLOGICAL(D2872),"",FREQUENCY(IF('Data Transformation'!$B$425:$B$8425='Bin Analysis'!$B2859,'Data Transformation'!$G$425:$G$8425),D2872))</f>
        <v>2001</v>
      </c>
      <c r="F2872">
        <f t="shared" si="357"/>
        <v>0</v>
      </c>
      <c r="G2872">
        <f>Weighting!$H$16</f>
        <v>0</v>
      </c>
      <c r="H2872">
        <f t="array" ref="H2872">FREQUENCY(IF('Data Transformation'!$B$4:$B$8425=B2859,'Data Transformation'!$G$4:$G$8425),'Bin Analysis'!$B2872)</f>
        <v>2073</v>
      </c>
      <c r="I2872">
        <f t="shared" si="358"/>
        <v>0</v>
      </c>
      <c r="J2872">
        <f t="shared" si="359"/>
        <v>0</v>
      </c>
      <c r="K2872">
        <f>J2872*Weighting!$W$16</f>
        <v>0</v>
      </c>
      <c r="M2872" s="14"/>
    </row>
    <row r="2873" spans="1:13" x14ac:dyDescent="0.25">
      <c r="A2873" s="32" t="str">
        <f>IF(Weighting!$P$17&gt;0,B2873,"")</f>
        <v/>
      </c>
      <c r="B2873" t="e">
        <f>Weighting!$C$17</f>
        <v>#DIV/0!</v>
      </c>
      <c r="C2873" t="e">
        <f>Weighting!$F$17</f>
        <v>#NUM!</v>
      </c>
      <c r="D2873" t="e">
        <f>IF(C2873=1,'Data Transformation'!$G$3+0.5*'Data Transformation'!$W$25,IF(C2874=1,D2874-'Data Transformation'!$W$25,FALSE))</f>
        <v>#NUM!</v>
      </c>
      <c r="E2873">
        <f t="array" ref="E2873">IF(ISLOGICAL(D2873),"",FREQUENCY(IF('Data Transformation'!$B$425:$B$8425='Bin Analysis'!$B2859,'Data Transformation'!$G$425:$G$8425),D2873))</f>
        <v>2001</v>
      </c>
      <c r="F2873">
        <f t="shared" si="357"/>
        <v>0</v>
      </c>
      <c r="G2873">
        <f>Weighting!$H$17</f>
        <v>0</v>
      </c>
      <c r="H2873">
        <f t="array" ref="H2873">FREQUENCY(IF('Data Transformation'!$B$4:$B$8425=B2859,'Data Transformation'!$G$4:$G$8425),'Bin Analysis'!$B2873)</f>
        <v>2073</v>
      </c>
      <c r="I2873">
        <f t="shared" si="358"/>
        <v>0</v>
      </c>
      <c r="J2873">
        <f t="shared" si="359"/>
        <v>0</v>
      </c>
      <c r="K2873">
        <f>J2873*Weighting!$W$17</f>
        <v>0</v>
      </c>
      <c r="M2873" s="14"/>
    </row>
    <row r="2874" spans="1:13" x14ac:dyDescent="0.25">
      <c r="A2874" s="32" t="str">
        <f>IF(Weighting!$P$18&gt;0,B2874,"")</f>
        <v/>
      </c>
      <c r="B2874" t="e">
        <f>Weighting!$C$18</f>
        <v>#DIV/0!</v>
      </c>
      <c r="C2874" t="e">
        <f>Weighting!$F$18</f>
        <v>#NUM!</v>
      </c>
      <c r="D2874" t="e">
        <f>IF(C2874=1,'Data Transformation'!$G$3+0.5*'Data Transformation'!$W$25,IF(C2875=1,D2875-'Data Transformation'!$W$25,FALSE))</f>
        <v>#NUM!</v>
      </c>
      <c r="E2874">
        <f t="array" ref="E2874">IF(ISLOGICAL(D2874),"",FREQUENCY(IF('Data Transformation'!$B$425:$B$8425='Bin Analysis'!$B2859,'Data Transformation'!$G$425:$G$8425),D2874))</f>
        <v>2001</v>
      </c>
      <c r="F2874">
        <f t="shared" si="357"/>
        <v>0</v>
      </c>
      <c r="G2874">
        <f>Weighting!$H$18</f>
        <v>0</v>
      </c>
      <c r="H2874">
        <f t="array" ref="H2874">FREQUENCY(IF('Data Transformation'!$B$4:$B$8425=B2859,'Data Transformation'!$G$4:$G$8425),'Bin Analysis'!$B2874)</f>
        <v>2073</v>
      </c>
      <c r="I2874">
        <f t="shared" si="358"/>
        <v>0</v>
      </c>
      <c r="J2874">
        <f t="shared" si="359"/>
        <v>0</v>
      </c>
      <c r="K2874">
        <f>J2874*Weighting!$W$18</f>
        <v>0</v>
      </c>
      <c r="M2874" s="14"/>
    </row>
    <row r="2875" spans="1:13" x14ac:dyDescent="0.25">
      <c r="A2875" s="32" t="str">
        <f>IF(Weighting!$P$19&gt;0,B2875,"")</f>
        <v/>
      </c>
      <c r="B2875" t="e">
        <f>Weighting!$C$19</f>
        <v>#DIV/0!</v>
      </c>
      <c r="C2875" t="e">
        <f>Weighting!$F$19</f>
        <v>#NUM!</v>
      </c>
      <c r="D2875" t="e">
        <f>IF(C2875=1,'Data Transformation'!$G$3+0.5*'Data Transformation'!$W$25,IF(C2876=1,D2876-'Data Transformation'!$W$25,FALSE))</f>
        <v>#NUM!</v>
      </c>
      <c r="E2875">
        <f t="array" ref="E2875">IF(ISLOGICAL(D2875),"",FREQUENCY(IF('Data Transformation'!$B$425:$B$8425='Bin Analysis'!$B2859,'Data Transformation'!$G$425:$G$8425),D2875))</f>
        <v>2001</v>
      </c>
      <c r="F2875">
        <f t="shared" si="357"/>
        <v>0</v>
      </c>
      <c r="G2875">
        <f>Weighting!$H$19</f>
        <v>0</v>
      </c>
      <c r="H2875">
        <f t="array" ref="H2875">FREQUENCY(IF('Data Transformation'!$B$4:$B$8425=B2859,'Data Transformation'!$G$4:$G$8425),'Bin Analysis'!$B2875)</f>
        <v>2073</v>
      </c>
      <c r="I2875">
        <f t="shared" si="358"/>
        <v>0</v>
      </c>
      <c r="J2875">
        <f t="shared" si="359"/>
        <v>0</v>
      </c>
      <c r="K2875">
        <f>J2875*Weighting!$W$19</f>
        <v>0</v>
      </c>
      <c r="M2875" s="14"/>
    </row>
    <row r="2876" spans="1:13" x14ac:dyDescent="0.25">
      <c r="A2876" s="32" t="str">
        <f>IF(Weighting!$P$20&gt;0,B2876,"")</f>
        <v/>
      </c>
      <c r="B2876" t="e">
        <f>Weighting!$C$20</f>
        <v>#DIV/0!</v>
      </c>
      <c r="C2876" t="e">
        <f>Weighting!$F$20</f>
        <v>#NUM!</v>
      </c>
      <c r="D2876" t="e">
        <f>IF(C2876=1,'Data Transformation'!$G$3+0.5*'Data Transformation'!$W$25,IF(C2877=1,D2877-'Data Transformation'!$W$25,FALSE))</f>
        <v>#NUM!</v>
      </c>
      <c r="E2876">
        <f t="array" ref="E2876">IF(ISLOGICAL(D2876),"",FREQUENCY(IF('Data Transformation'!$B$425:$B$8425='Bin Analysis'!$B2859,'Data Transformation'!$G$425:$G$8425),D2876))</f>
        <v>2001</v>
      </c>
      <c r="F2876">
        <f t="shared" si="357"/>
        <v>0</v>
      </c>
      <c r="G2876">
        <f>Weighting!$H$20</f>
        <v>0</v>
      </c>
      <c r="H2876">
        <f t="array" ref="H2876">FREQUENCY(IF('Data Transformation'!$B$4:$B$8425=B2859,'Data Transformation'!$G$4:$G$8425),'Bin Analysis'!$B2876)</f>
        <v>2073</v>
      </c>
      <c r="I2876">
        <f t="shared" si="358"/>
        <v>0</v>
      </c>
      <c r="J2876">
        <f t="shared" si="359"/>
        <v>0</v>
      </c>
      <c r="K2876">
        <f>J2876*Weighting!$W$20</f>
        <v>0</v>
      </c>
      <c r="M2876" s="14"/>
    </row>
    <row r="2877" spans="1:13" x14ac:dyDescent="0.25">
      <c r="A2877" s="32" t="str">
        <f>IF(Weighting!$P$21&gt;0,B2877,"")</f>
        <v/>
      </c>
      <c r="B2877" t="e">
        <f>Weighting!$C$21</f>
        <v>#DIV/0!</v>
      </c>
      <c r="C2877" t="e">
        <f>Weighting!$F$21</f>
        <v>#NUM!</v>
      </c>
      <c r="D2877" t="e">
        <f>IF(C2877=1,'Data Transformation'!$G$3+0.5*'Data Transformation'!$W$25,IF(C2878=1,D2878-'Data Transformation'!$W$25,FALSE))</f>
        <v>#NUM!</v>
      </c>
      <c r="E2877">
        <f t="array" ref="E2877">IF(ISLOGICAL(D2877),"",FREQUENCY(IF('Data Transformation'!$B$425:$B$8425='Bin Analysis'!$B2859,'Data Transformation'!$G$425:$G$8425),D2877))</f>
        <v>2001</v>
      </c>
      <c r="F2877">
        <f t="shared" si="357"/>
        <v>0</v>
      </c>
      <c r="G2877">
        <f>Weighting!$H$21</f>
        <v>0</v>
      </c>
      <c r="H2877">
        <f t="array" ref="H2877">FREQUENCY(IF('Data Transformation'!$B$4:$B$8425=B2859,'Data Transformation'!$G$4:$G$8425),'Bin Analysis'!$B2877)</f>
        <v>2073</v>
      </c>
      <c r="I2877">
        <f t="shared" si="358"/>
        <v>0</v>
      </c>
      <c r="J2877">
        <f t="shared" si="359"/>
        <v>0</v>
      </c>
      <c r="K2877">
        <f>J2877*Weighting!$W$21</f>
        <v>0</v>
      </c>
      <c r="M2877" s="14"/>
    </row>
    <row r="2878" spans="1:13" x14ac:dyDescent="0.25">
      <c r="A2878" s="32" t="str">
        <f>IF(Weighting!$P$22&gt;0,B2878,"")</f>
        <v/>
      </c>
      <c r="B2878" t="e">
        <f>Weighting!$C$22</f>
        <v>#DIV/0!</v>
      </c>
      <c r="C2878" t="e">
        <f>Weighting!$F$22</f>
        <v>#NUM!</v>
      </c>
      <c r="D2878" t="e">
        <f>IF(C2878=1,'Data Transformation'!$G$3+0.5*'Data Transformation'!$W$25,IF(C2879=1,D2879-'Data Transformation'!$W$25,FALSE))</f>
        <v>#NUM!</v>
      </c>
      <c r="E2878">
        <f t="array" ref="E2878">IF(ISLOGICAL(D2878),"",FREQUENCY(IF('Data Transformation'!$B$425:$B$8425='Bin Analysis'!$B2859,'Data Transformation'!$G$425:$G$8425),D2878))</f>
        <v>2001</v>
      </c>
      <c r="F2878">
        <f t="shared" si="357"/>
        <v>0</v>
      </c>
      <c r="G2878">
        <f>Weighting!$H$22</f>
        <v>0</v>
      </c>
      <c r="H2878">
        <f t="array" ref="H2878">FREQUENCY(IF('Data Transformation'!$B$4:$B$8425=B2859,'Data Transformation'!$G$4:$G$8425),'Bin Analysis'!$B2878)</f>
        <v>2073</v>
      </c>
      <c r="I2878">
        <f t="shared" si="358"/>
        <v>0</v>
      </c>
      <c r="J2878">
        <f t="shared" si="359"/>
        <v>0</v>
      </c>
      <c r="K2878">
        <f>J2878*Weighting!$W$22</f>
        <v>0</v>
      </c>
      <c r="M2878" s="14"/>
    </row>
    <row r="2879" spans="1:13" x14ac:dyDescent="0.25">
      <c r="A2879" s="32" t="str">
        <f>IF(Weighting!$P$23&gt;0,B2879,"")</f>
        <v/>
      </c>
      <c r="B2879" t="e">
        <f>Weighting!$C$23</f>
        <v>#DIV/0!</v>
      </c>
      <c r="C2879" t="e">
        <f>Weighting!$F$23</f>
        <v>#NUM!</v>
      </c>
      <c r="D2879" t="e">
        <f>IF(C2879=1,'Data Transformation'!$G$3+0.5*'Data Transformation'!$W$25,IF(C2880=1,D2880-'Data Transformation'!$W$25,FALSE))</f>
        <v>#NUM!</v>
      </c>
      <c r="E2879">
        <f t="array" ref="E2879">IF(ISLOGICAL(D2879),"",FREQUENCY(IF('Data Transformation'!$B$425:$B$8425='Bin Analysis'!$B2859,'Data Transformation'!$G$425:$G$8425),D2879))</f>
        <v>2001</v>
      </c>
      <c r="F2879">
        <f t="shared" si="357"/>
        <v>0</v>
      </c>
      <c r="G2879">
        <f>Weighting!$H$23</f>
        <v>0</v>
      </c>
      <c r="H2879">
        <f t="array" ref="H2879">FREQUENCY(IF('Data Transformation'!$B$4:$B$8425=B2859,'Data Transformation'!$G$4:$G$8425),'Bin Analysis'!$B2879)</f>
        <v>2073</v>
      </c>
      <c r="I2879">
        <f t="shared" si="358"/>
        <v>0</v>
      </c>
      <c r="J2879">
        <f t="shared" si="359"/>
        <v>0</v>
      </c>
      <c r="K2879">
        <f>J2879*Weighting!$W$23</f>
        <v>0</v>
      </c>
      <c r="M2879" s="14"/>
    </row>
    <row r="2880" spans="1:13" x14ac:dyDescent="0.25">
      <c r="A2880" s="32" t="str">
        <f>IF(Weighting!$P$24&gt;0,B2880,"")</f>
        <v/>
      </c>
      <c r="B2880" t="e">
        <f>Weighting!$C$24</f>
        <v>#DIV/0!</v>
      </c>
      <c r="C2880" t="e">
        <f>Weighting!$F$24</f>
        <v>#NUM!</v>
      </c>
      <c r="D2880" t="e">
        <f>IF(C2880=1,'Data Transformation'!$G$3+0.5*'Data Transformation'!$W$25,IF(C2881=1,D2881-'Data Transformation'!$W$25,FALSE))</f>
        <v>#NUM!</v>
      </c>
      <c r="E2880">
        <f t="array" ref="E2880">IF(ISLOGICAL(D2880),"",FREQUENCY(IF('Data Transformation'!$B$425:$B$8425='Bin Analysis'!$B2859,'Data Transformation'!$G$425:$G$8425),D2880))</f>
        <v>2001</v>
      </c>
      <c r="F2880">
        <f t="shared" si="357"/>
        <v>0</v>
      </c>
      <c r="G2880">
        <f>Weighting!$H$24</f>
        <v>0</v>
      </c>
      <c r="H2880">
        <f t="array" ref="H2880">FREQUENCY(IF('Data Transformation'!$B$4:$B$8425=B2859,'Data Transformation'!$G$4:$G$8425),'Bin Analysis'!$B2880)</f>
        <v>2073</v>
      </c>
      <c r="I2880">
        <f t="shared" si="358"/>
        <v>0</v>
      </c>
      <c r="J2880">
        <f t="shared" si="359"/>
        <v>0</v>
      </c>
      <c r="K2880">
        <f>J2880*Weighting!$W$24</f>
        <v>0</v>
      </c>
      <c r="M2880" s="14"/>
    </row>
    <row r="2881" spans="1:25" x14ac:dyDescent="0.25">
      <c r="A2881" s="32" t="str">
        <f>IF(Weighting!$P$25&gt;0,B2881,"")</f>
        <v/>
      </c>
      <c r="B2881" t="e">
        <f>Weighting!$C$25</f>
        <v>#DIV/0!</v>
      </c>
      <c r="C2881" t="e">
        <f>Weighting!$F$25</f>
        <v>#NUM!</v>
      </c>
      <c r="D2881" t="e">
        <f>IF(C2881=1,'Data Transformation'!$G$3+0.5*'Data Transformation'!$W$25,IF(C2882=1,D2882-'Data Transformation'!$W$25,FALSE))</f>
        <v>#NUM!</v>
      </c>
      <c r="E2881">
        <f t="array" ref="E2881">IF(ISLOGICAL(D2881),"",FREQUENCY(IF('Data Transformation'!$B$425:$B$8425='Bin Analysis'!$B2859,'Data Transformation'!$G$425:$G$8425),D2881))</f>
        <v>2001</v>
      </c>
      <c r="F2881">
        <f t="shared" si="357"/>
        <v>0</v>
      </c>
      <c r="G2881">
        <f>Weighting!$H$25</f>
        <v>0</v>
      </c>
      <c r="H2881">
        <f t="array" ref="H2881">FREQUENCY(IF('Data Transformation'!$B$4:$B$8425=B2859,'Data Transformation'!$G$4:$G$8425),'Bin Analysis'!$B2881)</f>
        <v>2073</v>
      </c>
      <c r="I2881">
        <f t="shared" si="358"/>
        <v>0</v>
      </c>
      <c r="J2881">
        <f t="shared" si="359"/>
        <v>0</v>
      </c>
      <c r="K2881">
        <f>J2881*Weighting!$W$25</f>
        <v>0</v>
      </c>
      <c r="M2881" s="14"/>
    </row>
    <row r="2882" spans="1:25" x14ac:dyDescent="0.25">
      <c r="N2882" s="57"/>
      <c r="O2882"/>
      <c r="P2882"/>
      <c r="Q2882"/>
      <c r="R2882"/>
    </row>
    <row r="2883" spans="1:25" ht="23.25" x14ac:dyDescent="0.35">
      <c r="A2883" s="21" t="s">
        <v>0</v>
      </c>
      <c r="B2883" s="21" t="str">
        <f>IFERROR(VLOOKUP(C2883,'Data Transformation'!$L$6:$M$426,2,FALSE),"")</f>
        <v/>
      </c>
      <c r="C2883" s="21">
        <f>C2859+1</f>
        <v>120</v>
      </c>
      <c r="D2883" s="21"/>
      <c r="E2883" s="21"/>
      <c r="F2883" s="21"/>
      <c r="G2883" s="21"/>
      <c r="H2883" s="22"/>
      <c r="I2883" s="22"/>
      <c r="J2883" s="22"/>
      <c r="K2883" s="21"/>
      <c r="L2883" s="21" t="str">
        <f>B2883</f>
        <v/>
      </c>
      <c r="M2883" s="23" t="e">
        <f>INDEX('Data Transformation'!$O$4:$O$424,MATCH($B2883,'Data Transformation'!$M$4:$M$424,0),MATCH($M$2,'Data Transformation'!$O$3,0))</f>
        <v>#N/A</v>
      </c>
      <c r="N2883" s="27" t="e">
        <f>IF('Input and Summary Results'!$J$16="minimum",'Bin Analysis'!X2884/(M2883-1),'Bin Analysis'!Y2883/('Bin Analysis'!M2883-1))</f>
        <v>#N/A</v>
      </c>
      <c r="O2883" s="27" t="e">
        <f>IF(M2883=FALSE,NA(),(VLOOKUP(1,C2886:K2905,4,FALSE))/(M2883-1))</f>
        <v>#N/A</v>
      </c>
      <c r="P2883" s="27" t="e">
        <f>IF(M2883=FALSE,NA(),SUM(J2886:J2905)/Weighting!$S$5)</f>
        <v>#N/A</v>
      </c>
      <c r="Q2883" s="27" t="e">
        <f>IF(M2883=FALSE,NA(),SUM(K2886:K2905)/Weighting!$S$6)</f>
        <v>#N/A</v>
      </c>
      <c r="R2883" s="27" t="e">
        <f>IF(M2883=FALSE,NA(),(VLOOKUP(1,G2886:K2905,3,FALSE))/(M2883-1))</f>
        <v>#N/A</v>
      </c>
      <c r="S2883" s="22" t="e">
        <f>IF(M2883=FALSE,NA(),IF(SUM(J2886:J2905)=2,"yes","no"))</f>
        <v>#N/A</v>
      </c>
      <c r="X2883" s="2" cm="2">
        <f t="array" ref="X2883:X2884">FREQUENCY(IF('Data Transformation'!$B$425:$B$6424='Bin Analysis'!L2883,'Data Transformation'!$G$425:$G$6424),'Data Transformation'!$U$11)</f>
        <v>0</v>
      </c>
      <c r="Y2883" s="2" cm="2">
        <f t="array" ref="Y2883:Y2884">FREQUENCY(IF('Data Transformation'!$B$425:$B$6424='Bin Analysis'!L2883,'Data Transformation'!$G$425:$G$6424),'Data Transformation'!$U$12)</f>
        <v>0</v>
      </c>
    </row>
    <row r="2884" spans="1:25" x14ac:dyDescent="0.25">
      <c r="A2884" s="14" t="s">
        <v>67</v>
      </c>
      <c r="B2884" t="s">
        <v>47</v>
      </c>
      <c r="C2884" t="s">
        <v>5</v>
      </c>
      <c r="D2884" t="s">
        <v>98</v>
      </c>
      <c r="E2884" t="s">
        <v>99</v>
      </c>
      <c r="F2884" t="s">
        <v>100</v>
      </c>
      <c r="G2884" t="s">
        <v>69</v>
      </c>
      <c r="H2884" t="s">
        <v>31</v>
      </c>
      <c r="I2884" t="s">
        <v>32</v>
      </c>
      <c r="J2884" t="s">
        <v>46</v>
      </c>
      <c r="K2884" s="14" t="s">
        <v>45</v>
      </c>
      <c r="M2884" s="14"/>
      <c r="X2884" s="2">
        <v>0</v>
      </c>
      <c r="Y2884" s="2">
        <v>0</v>
      </c>
    </row>
    <row r="2885" spans="1:25" x14ac:dyDescent="0.25">
      <c r="A2885" s="32"/>
      <c r="D2885" t="e">
        <f>IF(C2885=1,'Data Transformation'!$G$3+0.5*'Data Transformation'!$W$25,IF(C2886=1,D2886-'Data Transformation'!$W$25,FALSE))</f>
        <v>#NUM!</v>
      </c>
      <c r="E2885">
        <f t="array" ref="E2885">IF(ISLOGICAL(D2885),"",FREQUENCY(IF('Data Transformation'!$B$425:$B$8425='Bin Analysis'!$B2883,'Data Transformation'!$G$425:$G$8425),D2885))</f>
        <v>2001</v>
      </c>
      <c r="F2885" t="e">
        <f>IF(ISLOGICAL(D2885),"",E2885-E2884)</f>
        <v>#VALUE!</v>
      </c>
      <c r="M2885" s="14"/>
    </row>
    <row r="2886" spans="1:25" x14ac:dyDescent="0.25">
      <c r="A2886" s="32" t="e">
        <f>IF(Weighting!$P$6&gt;0,B2886,"")</f>
        <v>#NUM!</v>
      </c>
      <c r="B2886" t="e">
        <f>Weighting!$C$6</f>
        <v>#DIV/0!</v>
      </c>
      <c r="C2886" t="e">
        <f>Weighting!$F$6</f>
        <v>#NUM!</v>
      </c>
      <c r="D2886" t="e">
        <f>IF(C2886=1,'Data Transformation'!$G$3+0.5*'Data Transformation'!$W$25,IF(C2887=1,D2887-'Data Transformation'!$W$25,FALSE))</f>
        <v>#NUM!</v>
      </c>
      <c r="E2886">
        <f t="array" ref="E2886">IF(ISLOGICAL(D2886),"",FREQUENCY(IF('Data Transformation'!$B$425:$B$8425='Bin Analysis'!$B2883,'Data Transformation'!$G$425:$G$8425),D2886))</f>
        <v>2001</v>
      </c>
      <c r="F2886">
        <f>IF(ISLOGICAL(D2886),"",E2886-E2885)</f>
        <v>0</v>
      </c>
      <c r="G2886">
        <f>Weighting!$H$6</f>
        <v>1</v>
      </c>
      <c r="H2886">
        <f t="array" ref="H2886">FREQUENCY(IF('Data Transformation'!$B$4:$B$8425=B2883,'Data Transformation'!$G$4:$G$8425),'Bin Analysis'!$B2886)</f>
        <v>2073</v>
      </c>
      <c r="I2886">
        <f>H2886-H2885</f>
        <v>2073</v>
      </c>
      <c r="J2886">
        <f>IF(I2886=0,0,1)</f>
        <v>1</v>
      </c>
      <c r="K2886" t="e">
        <f>J2886*Weighting!$W$6</f>
        <v>#NUM!</v>
      </c>
      <c r="M2886" s="14"/>
    </row>
    <row r="2887" spans="1:25" x14ac:dyDescent="0.25">
      <c r="A2887" s="32" t="str">
        <f>IF(Weighting!$P$7&gt;0,B2887,"")</f>
        <v/>
      </c>
      <c r="B2887" t="e">
        <f>Weighting!$C$7</f>
        <v>#DIV/0!</v>
      </c>
      <c r="C2887" t="e">
        <f>Weighting!$F$7</f>
        <v>#NUM!</v>
      </c>
      <c r="D2887" t="e">
        <f>IF(C2887=1,'Data Transformation'!$G$3+0.5*'Data Transformation'!$W$25,IF(C2888=1,D2888-'Data Transformation'!$W$25,FALSE))</f>
        <v>#NUM!</v>
      </c>
      <c r="E2887">
        <f t="array" ref="E2887">IF(ISLOGICAL(D2887),"",FREQUENCY(IF('Data Transformation'!$B$425:$B$8425='Bin Analysis'!$B2883,'Data Transformation'!$G$425:$G$8425),D2887))</f>
        <v>2001</v>
      </c>
      <c r="F2887">
        <f t="shared" ref="F2887:F2905" si="360">IF(ISLOGICAL(D2887),"",E2887-E2886)</f>
        <v>0</v>
      </c>
      <c r="G2887">
        <f>Weighting!$H$7</f>
        <v>0</v>
      </c>
      <c r="H2887">
        <f t="array" ref="H2887">FREQUENCY(IF('Data Transformation'!$B$4:$B$8425=B2883,'Data Transformation'!$G$4:$G$8425),'Bin Analysis'!$B2887)</f>
        <v>2073</v>
      </c>
      <c r="I2887">
        <f t="shared" ref="I2887:I2905" si="361">H2887-H2886</f>
        <v>0</v>
      </c>
      <c r="J2887">
        <f>IF(I2887=0,0,1)</f>
        <v>0</v>
      </c>
      <c r="K2887">
        <f>J2887*Weighting!$W$7</f>
        <v>0</v>
      </c>
      <c r="M2887" s="14"/>
    </row>
    <row r="2888" spans="1:25" x14ac:dyDescent="0.25">
      <c r="A2888" s="32" t="str">
        <f>IF(Weighting!$P$8&gt;0,B2888,"")</f>
        <v/>
      </c>
      <c r="B2888" t="e">
        <f>Weighting!$C$8</f>
        <v>#DIV/0!</v>
      </c>
      <c r="C2888" t="e">
        <f>Weighting!$F$8</f>
        <v>#NUM!</v>
      </c>
      <c r="D2888" t="e">
        <f>IF(C2888=1,'Data Transformation'!$G$3+0.5*'Data Transformation'!$W$25,IF(C2889=1,D2889-'Data Transformation'!$W$25,FALSE))</f>
        <v>#NUM!</v>
      </c>
      <c r="E2888">
        <f t="array" ref="E2888">IF(ISLOGICAL(D2888),"",FREQUENCY(IF('Data Transformation'!$B$425:$B$8425='Bin Analysis'!$B2883,'Data Transformation'!$G$425:$G$8425),D2888))</f>
        <v>2001</v>
      </c>
      <c r="F2888">
        <f t="shared" si="360"/>
        <v>0</v>
      </c>
      <c r="G2888">
        <f>Weighting!$H$8</f>
        <v>0</v>
      </c>
      <c r="H2888">
        <f t="array" ref="H2888">FREQUENCY(IF('Data Transformation'!$B$4:$B$8425=B2883,'Data Transformation'!$G$4:$G$8425),'Bin Analysis'!$B2888)</f>
        <v>2073</v>
      </c>
      <c r="I2888">
        <f t="shared" si="361"/>
        <v>0</v>
      </c>
      <c r="J2888">
        <f t="shared" ref="J2888:J2905" si="362">IF(I2888=0,0,1)</f>
        <v>0</v>
      </c>
      <c r="K2888">
        <f>J2888*Weighting!$W$8</f>
        <v>0</v>
      </c>
      <c r="M2888" s="14"/>
    </row>
    <row r="2889" spans="1:25" x14ac:dyDescent="0.25">
      <c r="A2889" s="32" t="str">
        <f>IF(Weighting!$P$9&gt;0,B2889,"")</f>
        <v/>
      </c>
      <c r="B2889" s="50" t="e">
        <f>Weighting!$C$9</f>
        <v>#DIV/0!</v>
      </c>
      <c r="C2889" t="e">
        <f>Weighting!$F$9</f>
        <v>#NUM!</v>
      </c>
      <c r="D2889" t="e">
        <f>IF(C2889=1,'Data Transformation'!$G$3+0.5*'Data Transformation'!$W$25,IF(C2890=1,D2890-'Data Transformation'!$W$25,FALSE))</f>
        <v>#NUM!</v>
      </c>
      <c r="E2889">
        <f t="array" ref="E2889">IF(ISLOGICAL(D2889),"",FREQUENCY(IF('Data Transformation'!$B$425:$B$8425='Bin Analysis'!$B2883,'Data Transformation'!$G$425:$G$8425),D2889))</f>
        <v>2001</v>
      </c>
      <c r="F2889">
        <f t="shared" si="360"/>
        <v>0</v>
      </c>
      <c r="G2889">
        <f>Weighting!$H$9</f>
        <v>0</v>
      </c>
      <c r="H2889">
        <f t="array" ref="H2889">FREQUENCY(IF('Data Transformation'!$B$4:$B$8425=B2883,'Data Transformation'!$G$4:$G$8425),'Bin Analysis'!$B2889)</f>
        <v>2073</v>
      </c>
      <c r="I2889">
        <f t="shared" si="361"/>
        <v>0</v>
      </c>
      <c r="J2889">
        <f t="shared" si="362"/>
        <v>0</v>
      </c>
      <c r="K2889">
        <f>J2889*Weighting!$W$9</f>
        <v>0</v>
      </c>
      <c r="M2889" s="14"/>
    </row>
    <row r="2890" spans="1:25" x14ac:dyDescent="0.25">
      <c r="A2890" s="32" t="str">
        <f>IF(Weighting!$P$10&gt;0,B2890,"")</f>
        <v/>
      </c>
      <c r="B2890" t="e">
        <f>Weighting!$C$10</f>
        <v>#DIV/0!</v>
      </c>
      <c r="C2890" t="e">
        <f>Weighting!$F$10</f>
        <v>#NUM!</v>
      </c>
      <c r="D2890" t="e">
        <f>IF(C2890=1,'Data Transformation'!$G$3+0.5*'Data Transformation'!$W$25,IF(C2891=1,D2891-'Data Transformation'!$W$25,FALSE))</f>
        <v>#NUM!</v>
      </c>
      <c r="E2890">
        <f t="array" ref="E2890">IF(ISLOGICAL(D2890),"",FREQUENCY(IF('Data Transformation'!$B$425:$B$8425='Bin Analysis'!$B2883,'Data Transformation'!$G$425:$G$8425),D2890))</f>
        <v>2001</v>
      </c>
      <c r="F2890">
        <f t="shared" si="360"/>
        <v>0</v>
      </c>
      <c r="G2890">
        <f>Weighting!$H$10</f>
        <v>0</v>
      </c>
      <c r="H2890">
        <f t="array" ref="H2890">FREQUENCY(IF('Data Transformation'!$B$4:$B$8425=B2883,'Data Transformation'!$G$4:$G$8425),'Bin Analysis'!$B2890)</f>
        <v>2073</v>
      </c>
      <c r="I2890">
        <f t="shared" si="361"/>
        <v>0</v>
      </c>
      <c r="J2890">
        <f t="shared" si="362"/>
        <v>0</v>
      </c>
      <c r="K2890">
        <f>J2890*Weighting!$W$10</f>
        <v>0</v>
      </c>
      <c r="M2890" s="14"/>
    </row>
    <row r="2891" spans="1:25" x14ac:dyDescent="0.25">
      <c r="A2891" s="32" t="str">
        <f>IF(Weighting!$P$11&gt;0,B2891,"")</f>
        <v/>
      </c>
      <c r="B2891" t="e">
        <f>Weighting!$C$11</f>
        <v>#DIV/0!</v>
      </c>
      <c r="C2891" t="e">
        <f>Weighting!$F$11</f>
        <v>#NUM!</v>
      </c>
      <c r="D2891" t="e">
        <f>IF(C2891=1,'Data Transformation'!$G$3+0.5*'Data Transformation'!$W$25,IF(C2892=1,D2892-'Data Transformation'!$W$25,FALSE))</f>
        <v>#NUM!</v>
      </c>
      <c r="E2891">
        <f t="array" ref="E2891">IF(ISLOGICAL(D2891),"",FREQUENCY(IF('Data Transformation'!$B$425:$B$8425='Bin Analysis'!$B2883,'Data Transformation'!$G$425:$G$8425),D2891))</f>
        <v>2001</v>
      </c>
      <c r="F2891">
        <f t="shared" si="360"/>
        <v>0</v>
      </c>
      <c r="G2891">
        <f>Weighting!$H$11</f>
        <v>0</v>
      </c>
      <c r="H2891">
        <f t="array" ref="H2891">FREQUENCY(IF('Data Transformation'!$B$4:$B$8425=B2883,'Data Transformation'!$G$4:$G$8425),'Bin Analysis'!$B2891)</f>
        <v>2073</v>
      </c>
      <c r="I2891">
        <f t="shared" si="361"/>
        <v>0</v>
      </c>
      <c r="J2891">
        <f t="shared" si="362"/>
        <v>0</v>
      </c>
      <c r="K2891">
        <f>J2891*Weighting!$W$11</f>
        <v>0</v>
      </c>
      <c r="M2891" s="14"/>
    </row>
    <row r="2892" spans="1:25" x14ac:dyDescent="0.25">
      <c r="A2892" s="32" t="str">
        <f>IF(Weighting!$P$12&gt;0,B2892,"")</f>
        <v/>
      </c>
      <c r="B2892" t="e">
        <f>Weighting!$C$12</f>
        <v>#DIV/0!</v>
      </c>
      <c r="C2892" t="e">
        <f>Weighting!$F$12</f>
        <v>#NUM!</v>
      </c>
      <c r="D2892" t="e">
        <f>IF(C2892=1,'Data Transformation'!$G$3+0.5*'Data Transformation'!$W$25,IF(C2893=1,D2893-'Data Transformation'!$W$25,FALSE))</f>
        <v>#NUM!</v>
      </c>
      <c r="E2892">
        <f t="array" ref="E2892">IF(ISLOGICAL(D2892),"",FREQUENCY(IF('Data Transformation'!$B$425:$B$8425='Bin Analysis'!$B2883,'Data Transformation'!$G$425:$G$8425),D2892))</f>
        <v>2001</v>
      </c>
      <c r="F2892">
        <f t="shared" si="360"/>
        <v>0</v>
      </c>
      <c r="G2892">
        <f>Weighting!$H$12</f>
        <v>0</v>
      </c>
      <c r="H2892">
        <f t="array" ref="H2892">FREQUENCY(IF('Data Transformation'!$B$4:$B$8425=B2883,'Data Transformation'!$G$4:$G$8425),'Bin Analysis'!$B2892)</f>
        <v>2073</v>
      </c>
      <c r="I2892">
        <f t="shared" si="361"/>
        <v>0</v>
      </c>
      <c r="J2892">
        <f t="shared" si="362"/>
        <v>0</v>
      </c>
      <c r="K2892">
        <f>J2892*Weighting!$W$12</f>
        <v>0</v>
      </c>
      <c r="M2892" s="14"/>
    </row>
    <row r="2893" spans="1:25" x14ac:dyDescent="0.25">
      <c r="A2893" s="32" t="str">
        <f>IF(Weighting!$P$13&gt;0,B2893,"")</f>
        <v/>
      </c>
      <c r="B2893" t="e">
        <f>Weighting!$C$13</f>
        <v>#DIV/0!</v>
      </c>
      <c r="C2893" t="e">
        <f>Weighting!$F$13</f>
        <v>#NUM!</v>
      </c>
      <c r="D2893" t="e">
        <f>IF(C2893=1,'Data Transformation'!$G$3+0.5*'Data Transformation'!$W$25,IF(C2894=1,D2894-'Data Transformation'!$W$25,FALSE))</f>
        <v>#NUM!</v>
      </c>
      <c r="E2893">
        <f t="array" ref="E2893">IF(ISLOGICAL(D2893),"",FREQUENCY(IF('Data Transformation'!$B$425:$B$8425='Bin Analysis'!$B2883,'Data Transformation'!$G$425:$G$8425),D2893))</f>
        <v>2001</v>
      </c>
      <c r="F2893">
        <f t="shared" si="360"/>
        <v>0</v>
      </c>
      <c r="G2893">
        <f>Weighting!$H$13</f>
        <v>0</v>
      </c>
      <c r="H2893">
        <f t="array" ref="H2893">FREQUENCY(IF('Data Transformation'!$B$4:$B$8425=B2883,'Data Transformation'!$G$4:$G$8425),'Bin Analysis'!$B2893)</f>
        <v>2073</v>
      </c>
      <c r="I2893">
        <f t="shared" si="361"/>
        <v>0</v>
      </c>
      <c r="J2893">
        <f t="shared" si="362"/>
        <v>0</v>
      </c>
      <c r="K2893">
        <f>J2893*Weighting!$W$13</f>
        <v>0</v>
      </c>
      <c r="M2893" s="14"/>
    </row>
    <row r="2894" spans="1:25" x14ac:dyDescent="0.25">
      <c r="A2894" s="32" t="str">
        <f>IF(Weighting!$P$14&gt;0,B2894,"")</f>
        <v/>
      </c>
      <c r="B2894" t="e">
        <f>Weighting!$C$14</f>
        <v>#DIV/0!</v>
      </c>
      <c r="C2894" t="e">
        <f>Weighting!$F$14</f>
        <v>#NUM!</v>
      </c>
      <c r="D2894" t="e">
        <f>IF(C2894=1,'Data Transformation'!$G$3+0.5*'Data Transformation'!$W$25,IF(C2895=1,D2895-'Data Transformation'!$W$25,FALSE))</f>
        <v>#NUM!</v>
      </c>
      <c r="E2894">
        <f t="array" ref="E2894">IF(ISLOGICAL(D2894),"",FREQUENCY(IF('Data Transformation'!$B$425:$B$8425='Bin Analysis'!$B2883,'Data Transformation'!$G$425:$G$8425),D2894))</f>
        <v>2001</v>
      </c>
      <c r="F2894">
        <f t="shared" si="360"/>
        <v>0</v>
      </c>
      <c r="G2894">
        <f>Weighting!$H$14</f>
        <v>0</v>
      </c>
      <c r="H2894">
        <f t="array" ref="H2894">FREQUENCY(IF('Data Transformation'!$B$4:$B$8425=B2883,'Data Transformation'!$G$4:$G$8425),'Bin Analysis'!$B2894)</f>
        <v>2073</v>
      </c>
      <c r="I2894">
        <f t="shared" si="361"/>
        <v>0</v>
      </c>
      <c r="J2894">
        <f t="shared" si="362"/>
        <v>0</v>
      </c>
      <c r="K2894">
        <f>J2894*Weighting!$W$14</f>
        <v>0</v>
      </c>
      <c r="M2894" s="14"/>
    </row>
    <row r="2895" spans="1:25" x14ac:dyDescent="0.25">
      <c r="A2895" s="32" t="str">
        <f>IF(Weighting!$P$15&gt;0,B2895,"")</f>
        <v/>
      </c>
      <c r="B2895" t="e">
        <f>Weighting!$C$15</f>
        <v>#DIV/0!</v>
      </c>
      <c r="C2895" t="e">
        <f>Weighting!$F$15</f>
        <v>#NUM!</v>
      </c>
      <c r="D2895" t="e">
        <f>IF(C2895=1,'Data Transformation'!$G$3+0.5*'Data Transformation'!$W$25,IF(C2896=1,D2896-'Data Transformation'!$W$25,FALSE))</f>
        <v>#NUM!</v>
      </c>
      <c r="E2895">
        <f t="array" ref="E2895">IF(ISLOGICAL(D2895),"",FREQUENCY(IF('Data Transformation'!$B$425:$B$8425='Bin Analysis'!$B2883,'Data Transformation'!$G$425:$G$8425),D2895))</f>
        <v>2001</v>
      </c>
      <c r="F2895">
        <f t="shared" si="360"/>
        <v>0</v>
      </c>
      <c r="G2895">
        <f>Weighting!$H$15</f>
        <v>0</v>
      </c>
      <c r="H2895">
        <f t="array" ref="H2895">FREQUENCY(IF('Data Transformation'!$B$4:$B$8425=B2883,'Data Transformation'!$G$4:$G$8425),'Bin Analysis'!$B2895)</f>
        <v>2073</v>
      </c>
      <c r="I2895">
        <f t="shared" si="361"/>
        <v>0</v>
      </c>
      <c r="J2895">
        <f t="shared" si="362"/>
        <v>0</v>
      </c>
      <c r="K2895">
        <f>J2895*Weighting!$W$15</f>
        <v>0</v>
      </c>
      <c r="M2895" s="14"/>
    </row>
    <row r="2896" spans="1:25" x14ac:dyDescent="0.25">
      <c r="A2896" s="32" t="str">
        <f>IF(Weighting!$P$16&gt;0,B2896,"")</f>
        <v/>
      </c>
      <c r="B2896" t="e">
        <f>Weighting!$C$16</f>
        <v>#DIV/0!</v>
      </c>
      <c r="C2896" t="e">
        <f>Weighting!$F$16</f>
        <v>#NUM!</v>
      </c>
      <c r="D2896" t="e">
        <f>IF(C2896=1,'Data Transformation'!$G$3+0.5*'Data Transformation'!$W$25,IF(C2897=1,D2897-'Data Transformation'!$W$25,FALSE))</f>
        <v>#NUM!</v>
      </c>
      <c r="E2896">
        <f t="array" ref="E2896">IF(ISLOGICAL(D2896),"",FREQUENCY(IF('Data Transformation'!$B$425:$B$8425='Bin Analysis'!$B2883,'Data Transformation'!$G$425:$G$8425),D2896))</f>
        <v>2001</v>
      </c>
      <c r="F2896">
        <f t="shared" si="360"/>
        <v>0</v>
      </c>
      <c r="G2896">
        <f>Weighting!$H$16</f>
        <v>0</v>
      </c>
      <c r="H2896">
        <f t="array" ref="H2896">FREQUENCY(IF('Data Transformation'!$B$4:$B$8425=B2883,'Data Transformation'!$G$4:$G$8425),'Bin Analysis'!$B2896)</f>
        <v>2073</v>
      </c>
      <c r="I2896">
        <f t="shared" si="361"/>
        <v>0</v>
      </c>
      <c r="J2896">
        <f t="shared" si="362"/>
        <v>0</v>
      </c>
      <c r="K2896">
        <f>J2896*Weighting!$W$16</f>
        <v>0</v>
      </c>
      <c r="M2896" s="14"/>
    </row>
    <row r="2897" spans="1:25" x14ac:dyDescent="0.25">
      <c r="A2897" s="32" t="str">
        <f>IF(Weighting!$P$17&gt;0,B2897,"")</f>
        <v/>
      </c>
      <c r="B2897" t="e">
        <f>Weighting!$C$17</f>
        <v>#DIV/0!</v>
      </c>
      <c r="C2897" t="e">
        <f>Weighting!$F$17</f>
        <v>#NUM!</v>
      </c>
      <c r="D2897" t="e">
        <f>IF(C2897=1,'Data Transformation'!$G$3+0.5*'Data Transformation'!$W$25,IF(C2898=1,D2898-'Data Transformation'!$W$25,FALSE))</f>
        <v>#NUM!</v>
      </c>
      <c r="E2897">
        <f t="array" ref="E2897">IF(ISLOGICAL(D2897),"",FREQUENCY(IF('Data Transformation'!$B$425:$B$8425='Bin Analysis'!$B2883,'Data Transformation'!$G$425:$G$8425),D2897))</f>
        <v>2001</v>
      </c>
      <c r="F2897">
        <f t="shared" si="360"/>
        <v>0</v>
      </c>
      <c r="G2897">
        <f>Weighting!$H$17</f>
        <v>0</v>
      </c>
      <c r="H2897">
        <f t="array" ref="H2897">FREQUENCY(IF('Data Transformation'!$B$4:$B$8425=B2883,'Data Transformation'!$G$4:$G$8425),'Bin Analysis'!$B2897)</f>
        <v>2073</v>
      </c>
      <c r="I2897">
        <f t="shared" si="361"/>
        <v>0</v>
      </c>
      <c r="J2897">
        <f t="shared" si="362"/>
        <v>0</v>
      </c>
      <c r="K2897">
        <f>J2897*Weighting!$W$17</f>
        <v>0</v>
      </c>
      <c r="M2897" s="14"/>
    </row>
    <row r="2898" spans="1:25" x14ac:dyDescent="0.25">
      <c r="A2898" s="32" t="str">
        <f>IF(Weighting!$P$18&gt;0,B2898,"")</f>
        <v/>
      </c>
      <c r="B2898" t="e">
        <f>Weighting!$C$18</f>
        <v>#DIV/0!</v>
      </c>
      <c r="C2898" t="e">
        <f>Weighting!$F$18</f>
        <v>#NUM!</v>
      </c>
      <c r="D2898" t="e">
        <f>IF(C2898=1,'Data Transformation'!$G$3+0.5*'Data Transformation'!$W$25,IF(C2899=1,D2899-'Data Transformation'!$W$25,FALSE))</f>
        <v>#NUM!</v>
      </c>
      <c r="E2898">
        <f t="array" ref="E2898">IF(ISLOGICAL(D2898),"",FREQUENCY(IF('Data Transformation'!$B$425:$B$8425='Bin Analysis'!$B2883,'Data Transformation'!$G$425:$G$8425),D2898))</f>
        <v>2001</v>
      </c>
      <c r="F2898">
        <f t="shared" si="360"/>
        <v>0</v>
      </c>
      <c r="G2898">
        <f>Weighting!$H$18</f>
        <v>0</v>
      </c>
      <c r="H2898">
        <f t="array" ref="H2898">FREQUENCY(IF('Data Transformation'!$B$4:$B$8425=B2883,'Data Transformation'!$G$4:$G$8425),'Bin Analysis'!$B2898)</f>
        <v>2073</v>
      </c>
      <c r="I2898">
        <f t="shared" si="361"/>
        <v>0</v>
      </c>
      <c r="J2898">
        <f t="shared" si="362"/>
        <v>0</v>
      </c>
      <c r="K2898">
        <f>J2898*Weighting!$W$18</f>
        <v>0</v>
      </c>
      <c r="M2898" s="14"/>
    </row>
    <row r="2899" spans="1:25" x14ac:dyDescent="0.25">
      <c r="A2899" s="32" t="str">
        <f>IF(Weighting!$P$19&gt;0,B2899,"")</f>
        <v/>
      </c>
      <c r="B2899" t="e">
        <f>Weighting!$C$19</f>
        <v>#DIV/0!</v>
      </c>
      <c r="C2899" t="e">
        <f>Weighting!$F$19</f>
        <v>#NUM!</v>
      </c>
      <c r="D2899" t="e">
        <f>IF(C2899=1,'Data Transformation'!$G$3+0.5*'Data Transformation'!$W$25,IF(C2900=1,D2900-'Data Transformation'!$W$25,FALSE))</f>
        <v>#NUM!</v>
      </c>
      <c r="E2899">
        <f t="array" ref="E2899">IF(ISLOGICAL(D2899),"",FREQUENCY(IF('Data Transformation'!$B$425:$B$8425='Bin Analysis'!$B2883,'Data Transformation'!$G$425:$G$8425),D2899))</f>
        <v>2001</v>
      </c>
      <c r="F2899">
        <f t="shared" si="360"/>
        <v>0</v>
      </c>
      <c r="G2899">
        <f>Weighting!$H$19</f>
        <v>0</v>
      </c>
      <c r="H2899">
        <f t="array" ref="H2899">FREQUENCY(IF('Data Transformation'!$B$4:$B$8425=B2883,'Data Transformation'!$G$4:$G$8425),'Bin Analysis'!$B2899)</f>
        <v>2073</v>
      </c>
      <c r="I2899">
        <f t="shared" si="361"/>
        <v>0</v>
      </c>
      <c r="J2899">
        <f t="shared" si="362"/>
        <v>0</v>
      </c>
      <c r="K2899">
        <f>J2899*Weighting!$W$19</f>
        <v>0</v>
      </c>
      <c r="M2899" s="14"/>
    </row>
    <row r="2900" spans="1:25" x14ac:dyDescent="0.25">
      <c r="A2900" s="32" t="str">
        <f>IF(Weighting!$P$20&gt;0,B2900,"")</f>
        <v/>
      </c>
      <c r="B2900" t="e">
        <f>Weighting!$C$20</f>
        <v>#DIV/0!</v>
      </c>
      <c r="C2900" t="e">
        <f>Weighting!$F$20</f>
        <v>#NUM!</v>
      </c>
      <c r="D2900" t="e">
        <f>IF(C2900=1,'Data Transformation'!$G$3+0.5*'Data Transformation'!$W$25,IF(C2901=1,D2901-'Data Transformation'!$W$25,FALSE))</f>
        <v>#NUM!</v>
      </c>
      <c r="E2900">
        <f t="array" ref="E2900">IF(ISLOGICAL(D2900),"",FREQUENCY(IF('Data Transformation'!$B$425:$B$8425='Bin Analysis'!$B2883,'Data Transformation'!$G$425:$G$8425),D2900))</f>
        <v>2001</v>
      </c>
      <c r="F2900">
        <f t="shared" si="360"/>
        <v>0</v>
      </c>
      <c r="G2900">
        <f>Weighting!$H$20</f>
        <v>0</v>
      </c>
      <c r="H2900">
        <f t="array" ref="H2900">FREQUENCY(IF('Data Transformation'!$B$4:$B$8425=B2883,'Data Transformation'!$G$4:$G$8425),'Bin Analysis'!$B2900)</f>
        <v>2073</v>
      </c>
      <c r="I2900">
        <f t="shared" si="361"/>
        <v>0</v>
      </c>
      <c r="J2900">
        <f t="shared" si="362"/>
        <v>0</v>
      </c>
      <c r="K2900">
        <f>J2900*Weighting!$W$20</f>
        <v>0</v>
      </c>
      <c r="M2900" s="14"/>
    </row>
    <row r="2901" spans="1:25" x14ac:dyDescent="0.25">
      <c r="A2901" s="32" t="str">
        <f>IF(Weighting!$P$21&gt;0,B2901,"")</f>
        <v/>
      </c>
      <c r="B2901" t="e">
        <f>Weighting!$C$21</f>
        <v>#DIV/0!</v>
      </c>
      <c r="C2901" t="e">
        <f>Weighting!$F$21</f>
        <v>#NUM!</v>
      </c>
      <c r="D2901" t="e">
        <f>IF(C2901=1,'Data Transformation'!$G$3+0.5*'Data Transformation'!$W$25,IF(C2902=1,D2902-'Data Transformation'!$W$25,FALSE))</f>
        <v>#NUM!</v>
      </c>
      <c r="E2901">
        <f t="array" ref="E2901">IF(ISLOGICAL(D2901),"",FREQUENCY(IF('Data Transformation'!$B$425:$B$8425='Bin Analysis'!$B2883,'Data Transformation'!$G$425:$G$8425),D2901))</f>
        <v>2001</v>
      </c>
      <c r="F2901">
        <f t="shared" si="360"/>
        <v>0</v>
      </c>
      <c r="G2901">
        <f>Weighting!$H$21</f>
        <v>0</v>
      </c>
      <c r="H2901">
        <f t="array" ref="H2901">FREQUENCY(IF('Data Transformation'!$B$4:$B$8425=B2883,'Data Transformation'!$G$4:$G$8425),'Bin Analysis'!$B2901)</f>
        <v>2073</v>
      </c>
      <c r="I2901">
        <f t="shared" si="361"/>
        <v>0</v>
      </c>
      <c r="J2901">
        <f t="shared" si="362"/>
        <v>0</v>
      </c>
      <c r="K2901">
        <f>J2901*Weighting!$W$21</f>
        <v>0</v>
      </c>
      <c r="M2901" s="14"/>
    </row>
    <row r="2902" spans="1:25" x14ac:dyDescent="0.25">
      <c r="A2902" s="32" t="str">
        <f>IF(Weighting!$P$22&gt;0,B2902,"")</f>
        <v/>
      </c>
      <c r="B2902" t="e">
        <f>Weighting!$C$22</f>
        <v>#DIV/0!</v>
      </c>
      <c r="C2902" t="e">
        <f>Weighting!$F$22</f>
        <v>#NUM!</v>
      </c>
      <c r="D2902" t="e">
        <f>IF(C2902=1,'Data Transformation'!$G$3+0.5*'Data Transformation'!$W$25,IF(C2903=1,D2903-'Data Transformation'!$W$25,FALSE))</f>
        <v>#NUM!</v>
      </c>
      <c r="E2902">
        <f t="array" ref="E2902">IF(ISLOGICAL(D2902),"",FREQUENCY(IF('Data Transformation'!$B$425:$B$8425='Bin Analysis'!$B2883,'Data Transformation'!$G$425:$G$8425),D2902))</f>
        <v>2001</v>
      </c>
      <c r="F2902">
        <f t="shared" si="360"/>
        <v>0</v>
      </c>
      <c r="G2902">
        <f>Weighting!$H$22</f>
        <v>0</v>
      </c>
      <c r="H2902">
        <f t="array" ref="H2902">FREQUENCY(IF('Data Transformation'!$B$4:$B$8425=B2883,'Data Transformation'!$G$4:$G$8425),'Bin Analysis'!$B2902)</f>
        <v>2073</v>
      </c>
      <c r="I2902">
        <f t="shared" si="361"/>
        <v>0</v>
      </c>
      <c r="J2902">
        <f t="shared" si="362"/>
        <v>0</v>
      </c>
      <c r="K2902">
        <f>J2902*Weighting!$W$22</f>
        <v>0</v>
      </c>
      <c r="M2902" s="14"/>
    </row>
    <row r="2903" spans="1:25" x14ac:dyDescent="0.25">
      <c r="A2903" s="32" t="str">
        <f>IF(Weighting!$P$23&gt;0,B2903,"")</f>
        <v/>
      </c>
      <c r="B2903" t="e">
        <f>Weighting!$C$23</f>
        <v>#DIV/0!</v>
      </c>
      <c r="C2903" t="e">
        <f>Weighting!$F$23</f>
        <v>#NUM!</v>
      </c>
      <c r="D2903" t="e">
        <f>IF(C2903=1,'Data Transformation'!$G$3+0.5*'Data Transformation'!$W$25,IF(C2904=1,D2904-'Data Transformation'!$W$25,FALSE))</f>
        <v>#NUM!</v>
      </c>
      <c r="E2903">
        <f t="array" ref="E2903">IF(ISLOGICAL(D2903),"",FREQUENCY(IF('Data Transformation'!$B$425:$B$8425='Bin Analysis'!$B2883,'Data Transformation'!$G$425:$G$8425),D2903))</f>
        <v>2001</v>
      </c>
      <c r="F2903">
        <f t="shared" si="360"/>
        <v>0</v>
      </c>
      <c r="G2903">
        <f>Weighting!$H$23</f>
        <v>0</v>
      </c>
      <c r="H2903">
        <f t="array" ref="H2903">FREQUENCY(IF('Data Transformation'!$B$4:$B$8425=B2883,'Data Transformation'!$G$4:$G$8425),'Bin Analysis'!$B2903)</f>
        <v>2073</v>
      </c>
      <c r="I2903">
        <f t="shared" si="361"/>
        <v>0</v>
      </c>
      <c r="J2903">
        <f t="shared" si="362"/>
        <v>0</v>
      </c>
      <c r="K2903">
        <f>J2903*Weighting!$W$23</f>
        <v>0</v>
      </c>
      <c r="M2903" s="14"/>
    </row>
    <row r="2904" spans="1:25" x14ac:dyDescent="0.25">
      <c r="A2904" s="32" t="str">
        <f>IF(Weighting!$P$24&gt;0,B2904,"")</f>
        <v/>
      </c>
      <c r="B2904" t="e">
        <f>Weighting!$C$24</f>
        <v>#DIV/0!</v>
      </c>
      <c r="C2904" t="e">
        <f>Weighting!$F$24</f>
        <v>#NUM!</v>
      </c>
      <c r="D2904" t="e">
        <f>IF(C2904=1,'Data Transformation'!$G$3+0.5*'Data Transformation'!$W$25,IF(C2905=1,D2905-'Data Transformation'!$W$25,FALSE))</f>
        <v>#NUM!</v>
      </c>
      <c r="E2904">
        <f t="array" ref="E2904">IF(ISLOGICAL(D2904),"",FREQUENCY(IF('Data Transformation'!$B$425:$B$8425='Bin Analysis'!$B2883,'Data Transformation'!$G$425:$G$8425),D2904))</f>
        <v>2001</v>
      </c>
      <c r="F2904">
        <f t="shared" si="360"/>
        <v>0</v>
      </c>
      <c r="G2904">
        <f>Weighting!$H$24</f>
        <v>0</v>
      </c>
      <c r="H2904">
        <f t="array" ref="H2904">FREQUENCY(IF('Data Transformation'!$B$4:$B$8425=B2883,'Data Transformation'!$G$4:$G$8425),'Bin Analysis'!$B2904)</f>
        <v>2073</v>
      </c>
      <c r="I2904">
        <f t="shared" si="361"/>
        <v>0</v>
      </c>
      <c r="J2904">
        <f t="shared" si="362"/>
        <v>0</v>
      </c>
      <c r="K2904">
        <f>J2904*Weighting!$W$24</f>
        <v>0</v>
      </c>
      <c r="M2904" s="14"/>
    </row>
    <row r="2905" spans="1:25" x14ac:dyDescent="0.25">
      <c r="A2905" s="32" t="str">
        <f>IF(Weighting!$P$25&gt;0,B2905,"")</f>
        <v/>
      </c>
      <c r="B2905" t="e">
        <f>Weighting!$C$25</f>
        <v>#DIV/0!</v>
      </c>
      <c r="C2905" t="e">
        <f>Weighting!$F$25</f>
        <v>#NUM!</v>
      </c>
      <c r="D2905" t="e">
        <f>IF(C2905=1,'Data Transformation'!$G$3+0.5*'Data Transformation'!$W$25,IF(C2906=1,D2906-'Data Transformation'!$W$25,FALSE))</f>
        <v>#NUM!</v>
      </c>
      <c r="E2905">
        <f t="array" ref="E2905">IF(ISLOGICAL(D2905),"",FREQUENCY(IF('Data Transformation'!$B$425:$B$8425='Bin Analysis'!$B2883,'Data Transformation'!$G$425:$G$8425),D2905))</f>
        <v>2001</v>
      </c>
      <c r="F2905">
        <f t="shared" si="360"/>
        <v>0</v>
      </c>
      <c r="G2905">
        <f>Weighting!$H$25</f>
        <v>0</v>
      </c>
      <c r="H2905">
        <f t="array" ref="H2905">FREQUENCY(IF('Data Transformation'!$B$4:$B$8425=B2883,'Data Transformation'!$G$4:$G$8425),'Bin Analysis'!$B2905)</f>
        <v>2073</v>
      </c>
      <c r="I2905">
        <f t="shared" si="361"/>
        <v>0</v>
      </c>
      <c r="J2905">
        <f t="shared" si="362"/>
        <v>0</v>
      </c>
      <c r="K2905">
        <f>J2905*Weighting!$W$25</f>
        <v>0</v>
      </c>
      <c r="M2905" s="14"/>
    </row>
    <row r="2906" spans="1:25" x14ac:dyDescent="0.25">
      <c r="O2906"/>
      <c r="P2906"/>
      <c r="Q2906"/>
      <c r="R2906"/>
    </row>
    <row r="2907" spans="1:25" ht="23.25" x14ac:dyDescent="0.35">
      <c r="A2907" s="21" t="s">
        <v>0</v>
      </c>
      <c r="B2907" s="21" t="str">
        <f>IFERROR(VLOOKUP(C2907,'Data Transformation'!$L$6:$M$426,2,FALSE),"")</f>
        <v/>
      </c>
      <c r="C2907" s="21">
        <f>C2883+1</f>
        <v>121</v>
      </c>
      <c r="D2907" s="21"/>
      <c r="E2907" s="21"/>
      <c r="F2907" s="21"/>
      <c r="G2907" s="21"/>
      <c r="H2907" s="22"/>
      <c r="I2907" s="22"/>
      <c r="J2907" s="22"/>
      <c r="K2907" s="21"/>
      <c r="L2907" s="21" t="str">
        <f>B2907</f>
        <v/>
      </c>
      <c r="M2907" s="23" t="e">
        <f>INDEX('Data Transformation'!$O$4:$O$424,MATCH($B2907,'Data Transformation'!$M$4:$M$424,0),MATCH($M$2,'Data Transformation'!$O$3,0))</f>
        <v>#N/A</v>
      </c>
      <c r="N2907" s="27" t="e">
        <f>IF('Input and Summary Results'!$J$16="minimum",'Bin Analysis'!X2908/(M2907-1),'Bin Analysis'!Y2907/('Bin Analysis'!M2907-1))</f>
        <v>#N/A</v>
      </c>
      <c r="O2907" s="27" t="e">
        <f>IF(M2907=FALSE,NA(),(VLOOKUP(1,C2910:K2929,4,FALSE))/(M2907-1))</f>
        <v>#N/A</v>
      </c>
      <c r="P2907" s="27" t="e">
        <f>IF(M2907=FALSE,NA(),SUM(J2910:J2929)/Weighting!$S$5)</f>
        <v>#N/A</v>
      </c>
      <c r="Q2907" s="27" t="e">
        <f>IF(M2907=FALSE,NA(),SUM(K2910:K2929)/Weighting!$S$6)</f>
        <v>#N/A</v>
      </c>
      <c r="R2907" s="27" t="e">
        <f>IF(M2907=FALSE,NA(),(VLOOKUP(1,G2910:K2929,3,FALSE))/(M2907-1))</f>
        <v>#N/A</v>
      </c>
      <c r="S2907" s="22" t="e">
        <f>IF(M2907=FALSE,NA(),IF(SUM(J2910:J2929)=2,"yes","no"))</f>
        <v>#N/A</v>
      </c>
      <c r="X2907" s="2" cm="2">
        <f t="array" ref="X2907:X2908">FREQUENCY(IF('Data Transformation'!$B$425:$B$6424='Bin Analysis'!L2907,'Data Transformation'!$G$425:$G$6424),'Data Transformation'!$U$11)</f>
        <v>0</v>
      </c>
      <c r="Y2907" s="2" cm="2">
        <f t="array" ref="Y2907:Y2908">FREQUENCY(IF('Data Transformation'!$B$425:$B$6424='Bin Analysis'!L2907,'Data Transformation'!$G$425:$G$6424),'Data Transformation'!$U$12)</f>
        <v>0</v>
      </c>
    </row>
    <row r="2908" spans="1:25" x14ac:dyDescent="0.25">
      <c r="A2908" s="14" t="s">
        <v>67</v>
      </c>
      <c r="B2908" t="s">
        <v>47</v>
      </c>
      <c r="C2908" t="s">
        <v>5</v>
      </c>
      <c r="D2908" t="s">
        <v>98</v>
      </c>
      <c r="E2908" t="s">
        <v>99</v>
      </c>
      <c r="F2908" t="s">
        <v>100</v>
      </c>
      <c r="G2908" t="s">
        <v>69</v>
      </c>
      <c r="H2908" t="s">
        <v>31</v>
      </c>
      <c r="I2908" t="s">
        <v>32</v>
      </c>
      <c r="J2908" t="s">
        <v>46</v>
      </c>
      <c r="K2908" s="14" t="s">
        <v>45</v>
      </c>
      <c r="M2908" s="14"/>
      <c r="X2908" s="2">
        <v>0</v>
      </c>
      <c r="Y2908" s="2">
        <v>0</v>
      </c>
    </row>
    <row r="2909" spans="1:25" x14ac:dyDescent="0.25">
      <c r="A2909" s="32"/>
      <c r="D2909" t="e">
        <f>IF(C2909=1,'Data Transformation'!$G$3+0.5*'Data Transformation'!$W$25,IF(C2910=1,D2910-'Data Transformation'!$W$25,FALSE))</f>
        <v>#NUM!</v>
      </c>
      <c r="E2909">
        <f t="array" ref="E2909">IF(ISLOGICAL(D2909),"",FREQUENCY(IF('Data Transformation'!$B$425:$B$8425='Bin Analysis'!$B2907,'Data Transformation'!$G$425:$G$8425),D2909))</f>
        <v>2001</v>
      </c>
      <c r="F2909" t="e">
        <f>IF(ISLOGICAL(D2909),"",E2909-E2908)</f>
        <v>#VALUE!</v>
      </c>
      <c r="M2909" s="14"/>
    </row>
    <row r="2910" spans="1:25" x14ac:dyDescent="0.25">
      <c r="A2910" s="32" t="e">
        <f>IF(Weighting!$P$6&gt;0,B2910,"")</f>
        <v>#NUM!</v>
      </c>
      <c r="B2910" t="e">
        <f>Weighting!$C$6</f>
        <v>#DIV/0!</v>
      </c>
      <c r="C2910" t="e">
        <f>Weighting!$F$6</f>
        <v>#NUM!</v>
      </c>
      <c r="D2910" t="e">
        <f>IF(C2910=1,'Data Transformation'!$G$3+0.5*'Data Transformation'!$W$25,IF(C2911=1,D2911-'Data Transformation'!$W$25,FALSE))</f>
        <v>#NUM!</v>
      </c>
      <c r="E2910">
        <f t="array" ref="E2910">IF(ISLOGICAL(D2910),"",FREQUENCY(IF('Data Transformation'!$B$425:$B$8425='Bin Analysis'!$B2907,'Data Transformation'!$G$425:$G$8425),D2910))</f>
        <v>2001</v>
      </c>
      <c r="F2910">
        <f>IF(ISLOGICAL(D2910),"",E2910-E2909)</f>
        <v>0</v>
      </c>
      <c r="G2910">
        <f>Weighting!$H$6</f>
        <v>1</v>
      </c>
      <c r="H2910">
        <f t="array" ref="H2910">FREQUENCY(IF('Data Transformation'!$B$4:$B$8425=B2907,'Data Transformation'!$G$4:$G$8425),'Bin Analysis'!$B2910)</f>
        <v>2073</v>
      </c>
      <c r="I2910">
        <f>H2910-H2909</f>
        <v>2073</v>
      </c>
      <c r="J2910">
        <f>IF(I2910=0,0,1)</f>
        <v>1</v>
      </c>
      <c r="K2910" t="e">
        <f>J2910*Weighting!$W$6</f>
        <v>#NUM!</v>
      </c>
      <c r="M2910" s="14"/>
    </row>
    <row r="2911" spans="1:25" x14ac:dyDescent="0.25">
      <c r="A2911" s="32" t="str">
        <f>IF(Weighting!$P$7&gt;0,B2911,"")</f>
        <v/>
      </c>
      <c r="B2911" t="e">
        <f>Weighting!$C$7</f>
        <v>#DIV/0!</v>
      </c>
      <c r="C2911" t="e">
        <f>Weighting!$F$7</f>
        <v>#NUM!</v>
      </c>
      <c r="D2911" t="e">
        <f>IF(C2911=1,'Data Transformation'!$G$3+0.5*'Data Transformation'!$W$25,IF(C2912=1,D2912-'Data Transformation'!$W$25,FALSE))</f>
        <v>#NUM!</v>
      </c>
      <c r="E2911">
        <f t="array" ref="E2911">IF(ISLOGICAL(D2911),"",FREQUENCY(IF('Data Transformation'!$B$425:$B$8425='Bin Analysis'!$B2907,'Data Transformation'!$G$425:$G$8425),D2911))</f>
        <v>2001</v>
      </c>
      <c r="F2911">
        <f t="shared" ref="F2911:F2929" si="363">IF(ISLOGICAL(D2911),"",E2911-E2910)</f>
        <v>0</v>
      </c>
      <c r="G2911">
        <f>Weighting!$H$7</f>
        <v>0</v>
      </c>
      <c r="H2911">
        <f t="array" ref="H2911">FREQUENCY(IF('Data Transformation'!$B$4:$B$8425=B2907,'Data Transformation'!$G$4:$G$8425),'Bin Analysis'!$B2911)</f>
        <v>2073</v>
      </c>
      <c r="I2911">
        <f t="shared" ref="I2911:I2929" si="364">H2911-H2910</f>
        <v>0</v>
      </c>
      <c r="J2911">
        <f>IF(I2911=0,0,1)</f>
        <v>0</v>
      </c>
      <c r="K2911">
        <f>J2911*Weighting!$W$7</f>
        <v>0</v>
      </c>
      <c r="M2911" s="14"/>
    </row>
    <row r="2912" spans="1:25" x14ac:dyDescent="0.25">
      <c r="A2912" s="32" t="str">
        <f>IF(Weighting!$P$8&gt;0,B2912,"")</f>
        <v/>
      </c>
      <c r="B2912" t="e">
        <f>Weighting!$C$8</f>
        <v>#DIV/0!</v>
      </c>
      <c r="C2912" t="e">
        <f>Weighting!$F$8</f>
        <v>#NUM!</v>
      </c>
      <c r="D2912" t="e">
        <f>IF(C2912=1,'Data Transformation'!$G$3+0.5*'Data Transformation'!$W$25,IF(C2913=1,D2913-'Data Transformation'!$W$25,FALSE))</f>
        <v>#NUM!</v>
      </c>
      <c r="E2912">
        <f t="array" ref="E2912">IF(ISLOGICAL(D2912),"",FREQUENCY(IF('Data Transformation'!$B$425:$B$8425='Bin Analysis'!$B2907,'Data Transformation'!$G$425:$G$8425),D2912))</f>
        <v>2001</v>
      </c>
      <c r="F2912">
        <f t="shared" si="363"/>
        <v>0</v>
      </c>
      <c r="G2912">
        <f>Weighting!$H$8</f>
        <v>0</v>
      </c>
      <c r="H2912">
        <f t="array" ref="H2912">FREQUENCY(IF('Data Transformation'!$B$4:$B$8425=B2907,'Data Transformation'!$G$4:$G$8425),'Bin Analysis'!$B2912)</f>
        <v>2073</v>
      </c>
      <c r="I2912">
        <f t="shared" si="364"/>
        <v>0</v>
      </c>
      <c r="J2912">
        <f t="shared" ref="J2912:J2929" si="365">IF(I2912=0,0,1)</f>
        <v>0</v>
      </c>
      <c r="K2912">
        <f>J2912*Weighting!$W$8</f>
        <v>0</v>
      </c>
      <c r="M2912" s="14"/>
    </row>
    <row r="2913" spans="1:13" x14ac:dyDescent="0.25">
      <c r="A2913" s="32" t="str">
        <f>IF(Weighting!$P$9&gt;0,B2913,"")</f>
        <v/>
      </c>
      <c r="B2913" s="50" t="e">
        <f>Weighting!$C$9</f>
        <v>#DIV/0!</v>
      </c>
      <c r="C2913" t="e">
        <f>Weighting!$F$9</f>
        <v>#NUM!</v>
      </c>
      <c r="D2913" t="e">
        <f>IF(C2913=1,'Data Transformation'!$G$3+0.5*'Data Transformation'!$W$25,IF(C2914=1,D2914-'Data Transformation'!$W$25,FALSE))</f>
        <v>#NUM!</v>
      </c>
      <c r="E2913">
        <f t="array" ref="E2913">IF(ISLOGICAL(D2913),"",FREQUENCY(IF('Data Transformation'!$B$425:$B$8425='Bin Analysis'!$B2907,'Data Transformation'!$G$425:$G$8425),D2913))</f>
        <v>2001</v>
      </c>
      <c r="F2913">
        <f t="shared" si="363"/>
        <v>0</v>
      </c>
      <c r="G2913">
        <f>Weighting!$H$9</f>
        <v>0</v>
      </c>
      <c r="H2913">
        <f t="array" ref="H2913">FREQUENCY(IF('Data Transformation'!$B$4:$B$8425=B2907,'Data Transformation'!$G$4:$G$8425),'Bin Analysis'!$B2913)</f>
        <v>2073</v>
      </c>
      <c r="I2913">
        <f t="shared" si="364"/>
        <v>0</v>
      </c>
      <c r="J2913">
        <f t="shared" si="365"/>
        <v>0</v>
      </c>
      <c r="K2913">
        <f>J2913*Weighting!$W$9</f>
        <v>0</v>
      </c>
      <c r="M2913" s="14"/>
    </row>
    <row r="2914" spans="1:13" x14ac:dyDescent="0.25">
      <c r="A2914" s="32" t="str">
        <f>IF(Weighting!$P$10&gt;0,B2914,"")</f>
        <v/>
      </c>
      <c r="B2914" t="e">
        <f>Weighting!$C$10</f>
        <v>#DIV/0!</v>
      </c>
      <c r="C2914" t="e">
        <f>Weighting!$F$10</f>
        <v>#NUM!</v>
      </c>
      <c r="D2914" t="e">
        <f>IF(C2914=1,'Data Transformation'!$G$3+0.5*'Data Transformation'!$W$25,IF(C2915=1,D2915-'Data Transformation'!$W$25,FALSE))</f>
        <v>#NUM!</v>
      </c>
      <c r="E2914">
        <f t="array" ref="E2914">IF(ISLOGICAL(D2914),"",FREQUENCY(IF('Data Transformation'!$B$425:$B$8425='Bin Analysis'!$B2907,'Data Transformation'!$G$425:$G$8425),D2914))</f>
        <v>2001</v>
      </c>
      <c r="F2914">
        <f t="shared" si="363"/>
        <v>0</v>
      </c>
      <c r="G2914">
        <f>Weighting!$H$10</f>
        <v>0</v>
      </c>
      <c r="H2914">
        <f t="array" ref="H2914">FREQUENCY(IF('Data Transformation'!$B$4:$B$8425=B2907,'Data Transformation'!$G$4:$G$8425),'Bin Analysis'!$B2914)</f>
        <v>2073</v>
      </c>
      <c r="I2914">
        <f t="shared" si="364"/>
        <v>0</v>
      </c>
      <c r="J2914">
        <f t="shared" si="365"/>
        <v>0</v>
      </c>
      <c r="K2914">
        <f>J2914*Weighting!$W$10</f>
        <v>0</v>
      </c>
      <c r="M2914" s="14"/>
    </row>
    <row r="2915" spans="1:13" x14ac:dyDescent="0.25">
      <c r="A2915" s="32" t="str">
        <f>IF(Weighting!$P$11&gt;0,B2915,"")</f>
        <v/>
      </c>
      <c r="B2915" t="e">
        <f>Weighting!$C$11</f>
        <v>#DIV/0!</v>
      </c>
      <c r="C2915" t="e">
        <f>Weighting!$F$11</f>
        <v>#NUM!</v>
      </c>
      <c r="D2915" t="e">
        <f>IF(C2915=1,'Data Transformation'!$G$3+0.5*'Data Transformation'!$W$25,IF(C2916=1,D2916-'Data Transformation'!$W$25,FALSE))</f>
        <v>#NUM!</v>
      </c>
      <c r="E2915">
        <f t="array" ref="E2915">IF(ISLOGICAL(D2915),"",FREQUENCY(IF('Data Transformation'!$B$425:$B$8425='Bin Analysis'!$B2907,'Data Transformation'!$G$425:$G$8425),D2915))</f>
        <v>2001</v>
      </c>
      <c r="F2915">
        <f t="shared" si="363"/>
        <v>0</v>
      </c>
      <c r="G2915">
        <f>Weighting!$H$11</f>
        <v>0</v>
      </c>
      <c r="H2915">
        <f t="array" ref="H2915">FREQUENCY(IF('Data Transformation'!$B$4:$B$8425=B2907,'Data Transformation'!$G$4:$G$8425),'Bin Analysis'!$B2915)</f>
        <v>2073</v>
      </c>
      <c r="I2915">
        <f t="shared" si="364"/>
        <v>0</v>
      </c>
      <c r="J2915">
        <f t="shared" si="365"/>
        <v>0</v>
      </c>
      <c r="K2915">
        <f>J2915*Weighting!$W$11</f>
        <v>0</v>
      </c>
      <c r="M2915" s="14"/>
    </row>
    <row r="2916" spans="1:13" x14ac:dyDescent="0.25">
      <c r="A2916" s="32" t="str">
        <f>IF(Weighting!$P$12&gt;0,B2916,"")</f>
        <v/>
      </c>
      <c r="B2916" t="e">
        <f>Weighting!$C$12</f>
        <v>#DIV/0!</v>
      </c>
      <c r="C2916" t="e">
        <f>Weighting!$F$12</f>
        <v>#NUM!</v>
      </c>
      <c r="D2916" t="e">
        <f>IF(C2916=1,'Data Transformation'!$G$3+0.5*'Data Transformation'!$W$25,IF(C2917=1,D2917-'Data Transformation'!$W$25,FALSE))</f>
        <v>#NUM!</v>
      </c>
      <c r="E2916">
        <f t="array" ref="E2916">IF(ISLOGICAL(D2916),"",FREQUENCY(IF('Data Transformation'!$B$425:$B$8425='Bin Analysis'!$B2907,'Data Transformation'!$G$425:$G$8425),D2916))</f>
        <v>2001</v>
      </c>
      <c r="F2916">
        <f t="shared" si="363"/>
        <v>0</v>
      </c>
      <c r="G2916">
        <f>Weighting!$H$12</f>
        <v>0</v>
      </c>
      <c r="H2916">
        <f t="array" ref="H2916">FREQUENCY(IF('Data Transformation'!$B$4:$B$8425=B2907,'Data Transformation'!$G$4:$G$8425),'Bin Analysis'!$B2916)</f>
        <v>2073</v>
      </c>
      <c r="I2916">
        <f t="shared" si="364"/>
        <v>0</v>
      </c>
      <c r="J2916">
        <f t="shared" si="365"/>
        <v>0</v>
      </c>
      <c r="K2916">
        <f>J2916*Weighting!$W$12</f>
        <v>0</v>
      </c>
      <c r="M2916" s="14"/>
    </row>
    <row r="2917" spans="1:13" x14ac:dyDescent="0.25">
      <c r="A2917" s="32" t="str">
        <f>IF(Weighting!$P$13&gt;0,B2917,"")</f>
        <v/>
      </c>
      <c r="B2917" t="e">
        <f>Weighting!$C$13</f>
        <v>#DIV/0!</v>
      </c>
      <c r="C2917" t="e">
        <f>Weighting!$F$13</f>
        <v>#NUM!</v>
      </c>
      <c r="D2917" t="e">
        <f>IF(C2917=1,'Data Transformation'!$G$3+0.5*'Data Transformation'!$W$25,IF(C2918=1,D2918-'Data Transformation'!$W$25,FALSE))</f>
        <v>#NUM!</v>
      </c>
      <c r="E2917">
        <f t="array" ref="E2917">IF(ISLOGICAL(D2917),"",FREQUENCY(IF('Data Transformation'!$B$425:$B$8425='Bin Analysis'!$B2907,'Data Transformation'!$G$425:$G$8425),D2917))</f>
        <v>2001</v>
      </c>
      <c r="F2917">
        <f t="shared" si="363"/>
        <v>0</v>
      </c>
      <c r="G2917">
        <f>Weighting!$H$13</f>
        <v>0</v>
      </c>
      <c r="H2917">
        <f t="array" ref="H2917">FREQUENCY(IF('Data Transformation'!$B$4:$B$8425=B2907,'Data Transformation'!$G$4:$G$8425),'Bin Analysis'!$B2917)</f>
        <v>2073</v>
      </c>
      <c r="I2917">
        <f t="shared" si="364"/>
        <v>0</v>
      </c>
      <c r="J2917">
        <f t="shared" si="365"/>
        <v>0</v>
      </c>
      <c r="K2917">
        <f>J2917*Weighting!$W$13</f>
        <v>0</v>
      </c>
      <c r="M2917" s="14"/>
    </row>
    <row r="2918" spans="1:13" x14ac:dyDescent="0.25">
      <c r="A2918" s="32" t="str">
        <f>IF(Weighting!$P$14&gt;0,B2918,"")</f>
        <v/>
      </c>
      <c r="B2918" t="e">
        <f>Weighting!$C$14</f>
        <v>#DIV/0!</v>
      </c>
      <c r="C2918" t="e">
        <f>Weighting!$F$14</f>
        <v>#NUM!</v>
      </c>
      <c r="D2918" t="e">
        <f>IF(C2918=1,'Data Transformation'!$G$3+0.5*'Data Transformation'!$W$25,IF(C2919=1,D2919-'Data Transformation'!$W$25,FALSE))</f>
        <v>#NUM!</v>
      </c>
      <c r="E2918">
        <f t="array" ref="E2918">IF(ISLOGICAL(D2918),"",FREQUENCY(IF('Data Transformation'!$B$425:$B$8425='Bin Analysis'!$B2907,'Data Transformation'!$G$425:$G$8425),D2918))</f>
        <v>2001</v>
      </c>
      <c r="F2918">
        <f t="shared" si="363"/>
        <v>0</v>
      </c>
      <c r="G2918">
        <f>Weighting!$H$14</f>
        <v>0</v>
      </c>
      <c r="H2918">
        <f t="array" ref="H2918">FREQUENCY(IF('Data Transformation'!$B$4:$B$8425=B2907,'Data Transformation'!$G$4:$G$8425),'Bin Analysis'!$B2918)</f>
        <v>2073</v>
      </c>
      <c r="I2918">
        <f t="shared" si="364"/>
        <v>0</v>
      </c>
      <c r="J2918">
        <f t="shared" si="365"/>
        <v>0</v>
      </c>
      <c r="K2918">
        <f>J2918*Weighting!$W$14</f>
        <v>0</v>
      </c>
      <c r="M2918" s="14"/>
    </row>
    <row r="2919" spans="1:13" x14ac:dyDescent="0.25">
      <c r="A2919" s="32" t="str">
        <f>IF(Weighting!$P$15&gt;0,B2919,"")</f>
        <v/>
      </c>
      <c r="B2919" t="e">
        <f>Weighting!$C$15</f>
        <v>#DIV/0!</v>
      </c>
      <c r="C2919" t="e">
        <f>Weighting!$F$15</f>
        <v>#NUM!</v>
      </c>
      <c r="D2919" t="e">
        <f>IF(C2919=1,'Data Transformation'!$G$3+0.5*'Data Transformation'!$W$25,IF(C2920=1,D2920-'Data Transformation'!$W$25,FALSE))</f>
        <v>#NUM!</v>
      </c>
      <c r="E2919">
        <f t="array" ref="E2919">IF(ISLOGICAL(D2919),"",FREQUENCY(IF('Data Transformation'!$B$425:$B$8425='Bin Analysis'!$B2907,'Data Transformation'!$G$425:$G$8425),D2919))</f>
        <v>2001</v>
      </c>
      <c r="F2919">
        <f t="shared" si="363"/>
        <v>0</v>
      </c>
      <c r="G2919">
        <f>Weighting!$H$15</f>
        <v>0</v>
      </c>
      <c r="H2919">
        <f t="array" ref="H2919">FREQUENCY(IF('Data Transformation'!$B$4:$B$8425=B2907,'Data Transformation'!$G$4:$G$8425),'Bin Analysis'!$B2919)</f>
        <v>2073</v>
      </c>
      <c r="I2919">
        <f t="shared" si="364"/>
        <v>0</v>
      </c>
      <c r="J2919">
        <f t="shared" si="365"/>
        <v>0</v>
      </c>
      <c r="K2919">
        <f>J2919*Weighting!$W$15</f>
        <v>0</v>
      </c>
      <c r="M2919" s="14"/>
    </row>
    <row r="2920" spans="1:13" x14ac:dyDescent="0.25">
      <c r="A2920" s="32" t="str">
        <f>IF(Weighting!$P$16&gt;0,B2920,"")</f>
        <v/>
      </c>
      <c r="B2920" t="e">
        <f>Weighting!$C$16</f>
        <v>#DIV/0!</v>
      </c>
      <c r="C2920" t="e">
        <f>Weighting!$F$16</f>
        <v>#NUM!</v>
      </c>
      <c r="D2920" t="e">
        <f>IF(C2920=1,'Data Transformation'!$G$3+0.5*'Data Transformation'!$W$25,IF(C2921=1,D2921-'Data Transformation'!$W$25,FALSE))</f>
        <v>#NUM!</v>
      </c>
      <c r="E2920">
        <f t="array" ref="E2920">IF(ISLOGICAL(D2920),"",FREQUENCY(IF('Data Transformation'!$B$425:$B$8425='Bin Analysis'!$B2907,'Data Transformation'!$G$425:$G$8425),D2920))</f>
        <v>2001</v>
      </c>
      <c r="F2920">
        <f t="shared" si="363"/>
        <v>0</v>
      </c>
      <c r="G2920">
        <f>Weighting!$H$16</f>
        <v>0</v>
      </c>
      <c r="H2920">
        <f t="array" ref="H2920">FREQUENCY(IF('Data Transformation'!$B$4:$B$8425=B2907,'Data Transformation'!$G$4:$G$8425),'Bin Analysis'!$B2920)</f>
        <v>2073</v>
      </c>
      <c r="I2920">
        <f t="shared" si="364"/>
        <v>0</v>
      </c>
      <c r="J2920">
        <f t="shared" si="365"/>
        <v>0</v>
      </c>
      <c r="K2920">
        <f>J2920*Weighting!$W$16</f>
        <v>0</v>
      </c>
      <c r="M2920" s="14"/>
    </row>
    <row r="2921" spans="1:13" x14ac:dyDescent="0.25">
      <c r="A2921" s="32" t="str">
        <f>IF(Weighting!$P$17&gt;0,B2921,"")</f>
        <v/>
      </c>
      <c r="B2921" t="e">
        <f>Weighting!$C$17</f>
        <v>#DIV/0!</v>
      </c>
      <c r="C2921" t="e">
        <f>Weighting!$F$17</f>
        <v>#NUM!</v>
      </c>
      <c r="D2921" t="e">
        <f>IF(C2921=1,'Data Transformation'!$G$3+0.5*'Data Transformation'!$W$25,IF(C2922=1,D2922-'Data Transformation'!$W$25,FALSE))</f>
        <v>#NUM!</v>
      </c>
      <c r="E2921">
        <f t="array" ref="E2921">IF(ISLOGICAL(D2921),"",FREQUENCY(IF('Data Transformation'!$B$425:$B$8425='Bin Analysis'!$B2907,'Data Transformation'!$G$425:$G$8425),D2921))</f>
        <v>2001</v>
      </c>
      <c r="F2921">
        <f t="shared" si="363"/>
        <v>0</v>
      </c>
      <c r="G2921">
        <f>Weighting!$H$17</f>
        <v>0</v>
      </c>
      <c r="H2921">
        <f t="array" ref="H2921">FREQUENCY(IF('Data Transformation'!$B$4:$B$8425=B2907,'Data Transformation'!$G$4:$G$8425),'Bin Analysis'!$B2921)</f>
        <v>2073</v>
      </c>
      <c r="I2921">
        <f t="shared" si="364"/>
        <v>0</v>
      </c>
      <c r="J2921">
        <f t="shared" si="365"/>
        <v>0</v>
      </c>
      <c r="K2921">
        <f>J2921*Weighting!$W$17</f>
        <v>0</v>
      </c>
      <c r="M2921" s="14"/>
    </row>
    <row r="2922" spans="1:13" x14ac:dyDescent="0.25">
      <c r="A2922" s="32" t="str">
        <f>IF(Weighting!$P$18&gt;0,B2922,"")</f>
        <v/>
      </c>
      <c r="B2922" t="e">
        <f>Weighting!$C$18</f>
        <v>#DIV/0!</v>
      </c>
      <c r="C2922" t="e">
        <f>Weighting!$F$18</f>
        <v>#NUM!</v>
      </c>
      <c r="D2922" t="e">
        <f>IF(C2922=1,'Data Transformation'!$G$3+0.5*'Data Transformation'!$W$25,IF(C2923=1,D2923-'Data Transformation'!$W$25,FALSE))</f>
        <v>#NUM!</v>
      </c>
      <c r="E2922">
        <f t="array" ref="E2922">IF(ISLOGICAL(D2922),"",FREQUENCY(IF('Data Transformation'!$B$425:$B$8425='Bin Analysis'!$B2907,'Data Transformation'!$G$425:$G$8425),D2922))</f>
        <v>2001</v>
      </c>
      <c r="F2922">
        <f t="shared" si="363"/>
        <v>0</v>
      </c>
      <c r="G2922">
        <f>Weighting!$H$18</f>
        <v>0</v>
      </c>
      <c r="H2922">
        <f t="array" ref="H2922">FREQUENCY(IF('Data Transformation'!$B$4:$B$8425=B2907,'Data Transformation'!$G$4:$G$8425),'Bin Analysis'!$B2922)</f>
        <v>2073</v>
      </c>
      <c r="I2922">
        <f t="shared" si="364"/>
        <v>0</v>
      </c>
      <c r="J2922">
        <f t="shared" si="365"/>
        <v>0</v>
      </c>
      <c r="K2922">
        <f>J2922*Weighting!$W$18</f>
        <v>0</v>
      </c>
      <c r="M2922" s="14"/>
    </row>
    <row r="2923" spans="1:13" x14ac:dyDescent="0.25">
      <c r="A2923" s="32" t="str">
        <f>IF(Weighting!$P$19&gt;0,B2923,"")</f>
        <v/>
      </c>
      <c r="B2923" t="e">
        <f>Weighting!$C$19</f>
        <v>#DIV/0!</v>
      </c>
      <c r="C2923" t="e">
        <f>Weighting!$F$19</f>
        <v>#NUM!</v>
      </c>
      <c r="D2923" t="e">
        <f>IF(C2923=1,'Data Transformation'!$G$3+0.5*'Data Transformation'!$W$25,IF(C2924=1,D2924-'Data Transformation'!$W$25,FALSE))</f>
        <v>#NUM!</v>
      </c>
      <c r="E2923">
        <f t="array" ref="E2923">IF(ISLOGICAL(D2923),"",FREQUENCY(IF('Data Transformation'!$B$425:$B$8425='Bin Analysis'!$B2907,'Data Transformation'!$G$425:$G$8425),D2923))</f>
        <v>2001</v>
      </c>
      <c r="F2923">
        <f t="shared" si="363"/>
        <v>0</v>
      </c>
      <c r="G2923">
        <f>Weighting!$H$19</f>
        <v>0</v>
      </c>
      <c r="H2923">
        <f t="array" ref="H2923">FREQUENCY(IF('Data Transformation'!$B$4:$B$8425=B2907,'Data Transformation'!$G$4:$G$8425),'Bin Analysis'!$B2923)</f>
        <v>2073</v>
      </c>
      <c r="I2923">
        <f t="shared" si="364"/>
        <v>0</v>
      </c>
      <c r="J2923">
        <f t="shared" si="365"/>
        <v>0</v>
      </c>
      <c r="K2923">
        <f>J2923*Weighting!$W$19</f>
        <v>0</v>
      </c>
      <c r="M2923" s="14"/>
    </row>
    <row r="2924" spans="1:13" x14ac:dyDescent="0.25">
      <c r="A2924" s="32" t="str">
        <f>IF(Weighting!$P$20&gt;0,B2924,"")</f>
        <v/>
      </c>
      <c r="B2924" t="e">
        <f>Weighting!$C$20</f>
        <v>#DIV/0!</v>
      </c>
      <c r="C2924" t="e">
        <f>Weighting!$F$20</f>
        <v>#NUM!</v>
      </c>
      <c r="D2924" t="e">
        <f>IF(C2924=1,'Data Transformation'!$G$3+0.5*'Data Transformation'!$W$25,IF(C2925=1,D2925-'Data Transformation'!$W$25,FALSE))</f>
        <v>#NUM!</v>
      </c>
      <c r="E2924">
        <f t="array" ref="E2924">IF(ISLOGICAL(D2924),"",FREQUENCY(IF('Data Transformation'!$B$425:$B$8425='Bin Analysis'!$B2907,'Data Transformation'!$G$425:$G$8425),D2924))</f>
        <v>2001</v>
      </c>
      <c r="F2924">
        <f t="shared" si="363"/>
        <v>0</v>
      </c>
      <c r="G2924">
        <f>Weighting!$H$20</f>
        <v>0</v>
      </c>
      <c r="H2924">
        <f t="array" ref="H2924">FREQUENCY(IF('Data Transformation'!$B$4:$B$8425=B2907,'Data Transformation'!$G$4:$G$8425),'Bin Analysis'!$B2924)</f>
        <v>2073</v>
      </c>
      <c r="I2924">
        <f t="shared" si="364"/>
        <v>0</v>
      </c>
      <c r="J2924">
        <f t="shared" si="365"/>
        <v>0</v>
      </c>
      <c r="K2924">
        <f>J2924*Weighting!$W$20</f>
        <v>0</v>
      </c>
      <c r="M2924" s="14"/>
    </row>
    <row r="2925" spans="1:13" x14ac:dyDescent="0.25">
      <c r="A2925" s="32" t="str">
        <f>IF(Weighting!$P$21&gt;0,B2925,"")</f>
        <v/>
      </c>
      <c r="B2925" t="e">
        <f>Weighting!$C$21</f>
        <v>#DIV/0!</v>
      </c>
      <c r="C2925" t="e">
        <f>Weighting!$F$21</f>
        <v>#NUM!</v>
      </c>
      <c r="D2925" t="e">
        <f>IF(C2925=1,'Data Transformation'!$G$3+0.5*'Data Transformation'!$W$25,IF(C2926=1,D2926-'Data Transformation'!$W$25,FALSE))</f>
        <v>#NUM!</v>
      </c>
      <c r="E2925">
        <f t="array" ref="E2925">IF(ISLOGICAL(D2925),"",FREQUENCY(IF('Data Transformation'!$B$425:$B$8425='Bin Analysis'!$B2907,'Data Transformation'!$G$425:$G$8425),D2925))</f>
        <v>2001</v>
      </c>
      <c r="F2925">
        <f t="shared" si="363"/>
        <v>0</v>
      </c>
      <c r="G2925">
        <f>Weighting!$H$21</f>
        <v>0</v>
      </c>
      <c r="H2925">
        <f t="array" ref="H2925">FREQUENCY(IF('Data Transformation'!$B$4:$B$8425=B2907,'Data Transformation'!$G$4:$G$8425),'Bin Analysis'!$B2925)</f>
        <v>2073</v>
      </c>
      <c r="I2925">
        <f t="shared" si="364"/>
        <v>0</v>
      </c>
      <c r="J2925">
        <f t="shared" si="365"/>
        <v>0</v>
      </c>
      <c r="K2925">
        <f>J2925*Weighting!$W$21</f>
        <v>0</v>
      </c>
      <c r="M2925" s="14"/>
    </row>
    <row r="2926" spans="1:13" x14ac:dyDescent="0.25">
      <c r="A2926" s="32" t="str">
        <f>IF(Weighting!$P$22&gt;0,B2926,"")</f>
        <v/>
      </c>
      <c r="B2926" t="e">
        <f>Weighting!$C$22</f>
        <v>#DIV/0!</v>
      </c>
      <c r="C2926" t="e">
        <f>Weighting!$F$22</f>
        <v>#NUM!</v>
      </c>
      <c r="D2926" t="e">
        <f>IF(C2926=1,'Data Transformation'!$G$3+0.5*'Data Transformation'!$W$25,IF(C2927=1,D2927-'Data Transformation'!$W$25,FALSE))</f>
        <v>#NUM!</v>
      </c>
      <c r="E2926">
        <f t="array" ref="E2926">IF(ISLOGICAL(D2926),"",FREQUENCY(IF('Data Transformation'!$B$425:$B$8425='Bin Analysis'!$B2907,'Data Transformation'!$G$425:$G$8425),D2926))</f>
        <v>2001</v>
      </c>
      <c r="F2926">
        <f t="shared" si="363"/>
        <v>0</v>
      </c>
      <c r="G2926">
        <f>Weighting!$H$22</f>
        <v>0</v>
      </c>
      <c r="H2926">
        <f t="array" ref="H2926">FREQUENCY(IF('Data Transformation'!$B$4:$B$8425=B2907,'Data Transformation'!$G$4:$G$8425),'Bin Analysis'!$B2926)</f>
        <v>2073</v>
      </c>
      <c r="I2926">
        <f t="shared" si="364"/>
        <v>0</v>
      </c>
      <c r="J2926">
        <f t="shared" si="365"/>
        <v>0</v>
      </c>
      <c r="K2926">
        <f>J2926*Weighting!$W$22</f>
        <v>0</v>
      </c>
      <c r="M2926" s="14"/>
    </row>
    <row r="2927" spans="1:13" x14ac:dyDescent="0.25">
      <c r="A2927" s="32" t="str">
        <f>IF(Weighting!$P$23&gt;0,B2927,"")</f>
        <v/>
      </c>
      <c r="B2927" t="e">
        <f>Weighting!$C$23</f>
        <v>#DIV/0!</v>
      </c>
      <c r="C2927" t="e">
        <f>Weighting!$F$23</f>
        <v>#NUM!</v>
      </c>
      <c r="D2927" t="e">
        <f>IF(C2927=1,'Data Transformation'!$G$3+0.5*'Data Transformation'!$W$25,IF(C2928=1,D2928-'Data Transformation'!$W$25,FALSE))</f>
        <v>#NUM!</v>
      </c>
      <c r="E2927">
        <f t="array" ref="E2927">IF(ISLOGICAL(D2927),"",FREQUENCY(IF('Data Transformation'!$B$425:$B$8425='Bin Analysis'!$B2907,'Data Transformation'!$G$425:$G$8425),D2927))</f>
        <v>2001</v>
      </c>
      <c r="F2927">
        <f t="shared" si="363"/>
        <v>0</v>
      </c>
      <c r="G2927">
        <f>Weighting!$H$23</f>
        <v>0</v>
      </c>
      <c r="H2927">
        <f t="array" ref="H2927">FREQUENCY(IF('Data Transformation'!$B$4:$B$8425=B2907,'Data Transformation'!$G$4:$G$8425),'Bin Analysis'!$B2927)</f>
        <v>2073</v>
      </c>
      <c r="I2927">
        <f t="shared" si="364"/>
        <v>0</v>
      </c>
      <c r="J2927">
        <f t="shared" si="365"/>
        <v>0</v>
      </c>
      <c r="K2927">
        <f>J2927*Weighting!$W$23</f>
        <v>0</v>
      </c>
      <c r="M2927" s="14"/>
    </row>
    <row r="2928" spans="1:13" x14ac:dyDescent="0.25">
      <c r="A2928" s="32" t="str">
        <f>IF(Weighting!$P$24&gt;0,B2928,"")</f>
        <v/>
      </c>
      <c r="B2928" t="e">
        <f>Weighting!$C$24</f>
        <v>#DIV/0!</v>
      </c>
      <c r="C2928" t="e">
        <f>Weighting!$F$24</f>
        <v>#NUM!</v>
      </c>
      <c r="D2928" t="e">
        <f>IF(C2928=1,'Data Transformation'!$G$3+0.5*'Data Transformation'!$W$25,IF(C2929=1,D2929-'Data Transformation'!$W$25,FALSE))</f>
        <v>#NUM!</v>
      </c>
      <c r="E2928">
        <f t="array" ref="E2928">IF(ISLOGICAL(D2928),"",FREQUENCY(IF('Data Transformation'!$B$425:$B$8425='Bin Analysis'!$B2907,'Data Transformation'!$G$425:$G$8425),D2928))</f>
        <v>2001</v>
      </c>
      <c r="F2928">
        <f t="shared" si="363"/>
        <v>0</v>
      </c>
      <c r="G2928">
        <f>Weighting!$H$24</f>
        <v>0</v>
      </c>
      <c r="H2928">
        <f t="array" ref="H2928">FREQUENCY(IF('Data Transformation'!$B$4:$B$8425=B2907,'Data Transformation'!$G$4:$G$8425),'Bin Analysis'!$B2928)</f>
        <v>2073</v>
      </c>
      <c r="I2928">
        <f t="shared" si="364"/>
        <v>0</v>
      </c>
      <c r="J2928">
        <f t="shared" si="365"/>
        <v>0</v>
      </c>
      <c r="K2928">
        <f>J2928*Weighting!$W$24</f>
        <v>0</v>
      </c>
      <c r="M2928" s="14"/>
    </row>
    <row r="2929" spans="1:25" x14ac:dyDescent="0.25">
      <c r="A2929" s="32" t="str">
        <f>IF(Weighting!$P$25&gt;0,B2929,"")</f>
        <v/>
      </c>
      <c r="B2929" t="e">
        <f>Weighting!$C$25</f>
        <v>#DIV/0!</v>
      </c>
      <c r="C2929" t="e">
        <f>Weighting!$F$25</f>
        <v>#NUM!</v>
      </c>
      <c r="D2929" t="e">
        <f>IF(C2929=1,'Data Transformation'!$G$3+0.5*'Data Transformation'!$W$25,IF(C2930=1,D2930-'Data Transformation'!$W$25,FALSE))</f>
        <v>#NUM!</v>
      </c>
      <c r="E2929">
        <f t="array" ref="E2929">IF(ISLOGICAL(D2929),"",FREQUENCY(IF('Data Transformation'!$B$425:$B$8425='Bin Analysis'!$B2907,'Data Transformation'!$G$425:$G$8425),D2929))</f>
        <v>2001</v>
      </c>
      <c r="F2929">
        <f t="shared" si="363"/>
        <v>0</v>
      </c>
      <c r="G2929">
        <f>Weighting!$H$25</f>
        <v>0</v>
      </c>
      <c r="H2929">
        <f t="array" ref="H2929">FREQUENCY(IF('Data Transformation'!$B$4:$B$8425=B2907,'Data Transformation'!$G$4:$G$8425),'Bin Analysis'!$B2929)</f>
        <v>2073</v>
      </c>
      <c r="I2929">
        <f t="shared" si="364"/>
        <v>0</v>
      </c>
      <c r="J2929">
        <f t="shared" si="365"/>
        <v>0</v>
      </c>
      <c r="K2929">
        <f>J2929*Weighting!$W$25</f>
        <v>0</v>
      </c>
      <c r="M2929" s="14"/>
    </row>
    <row r="2930" spans="1:25" x14ac:dyDescent="0.25">
      <c r="A2930" s="32"/>
      <c r="M2930" s="14"/>
    </row>
    <row r="2931" spans="1:25" ht="23.25" x14ac:dyDescent="0.35">
      <c r="A2931" s="21" t="s">
        <v>0</v>
      </c>
      <c r="B2931" s="21" t="str">
        <f>IFERROR(VLOOKUP(C2931,'Data Transformation'!$L$6:$M$426,2,FALSE),"")</f>
        <v/>
      </c>
      <c r="C2931" s="21">
        <f>C2907+1</f>
        <v>122</v>
      </c>
      <c r="D2931" s="21"/>
      <c r="E2931" s="21"/>
      <c r="F2931" s="21"/>
      <c r="G2931" s="21"/>
      <c r="H2931" s="22"/>
      <c r="I2931" s="22"/>
      <c r="J2931" s="22"/>
      <c r="K2931" s="21"/>
      <c r="L2931" s="21" t="str">
        <f>B2931</f>
        <v/>
      </c>
      <c r="M2931" s="23" t="e">
        <f>INDEX('Data Transformation'!$O$4:$O$424,MATCH($B2931,'Data Transformation'!$M$4:$M$424,0),MATCH($M$2,'Data Transformation'!$O$3,0))</f>
        <v>#N/A</v>
      </c>
      <c r="N2931" s="27" t="e">
        <f>IF('Input and Summary Results'!$J$16="minimum",'Bin Analysis'!X2932/(M2931-1),'Bin Analysis'!Y2931/('Bin Analysis'!M2931-1))</f>
        <v>#N/A</v>
      </c>
      <c r="O2931" s="27" t="e">
        <f>IF(M2931=FALSE,NA(),(VLOOKUP(1,C2934:K2953,4,FALSE))/(M2931-1))</f>
        <v>#N/A</v>
      </c>
      <c r="P2931" s="27" t="e">
        <f>IF(M2931=FALSE,NA(),SUM(J2934:J2953)/Weighting!$S$5)</f>
        <v>#N/A</v>
      </c>
      <c r="Q2931" s="27" t="e">
        <f>IF(M2931=FALSE,NA(),SUM(K2934:K2953)/Weighting!$S$6)</f>
        <v>#N/A</v>
      </c>
      <c r="R2931" s="27" t="e">
        <f>IF(M2931=FALSE,NA(),(VLOOKUP(1,G2934:K2953,3,FALSE))/(M2931-1))</f>
        <v>#N/A</v>
      </c>
      <c r="S2931" s="22" t="e">
        <f>IF(M2931=FALSE,NA(),IF(SUM(J2934:J2953)=2,"yes","no"))</f>
        <v>#N/A</v>
      </c>
      <c r="X2931" s="2" cm="2">
        <f t="array" ref="X2931:X2932">FREQUENCY(IF('Data Transformation'!$B$425:$B$6424='Bin Analysis'!L2931,'Data Transformation'!$G$425:$G$6424),'Data Transformation'!$U$11)</f>
        <v>0</v>
      </c>
      <c r="Y2931" s="2" cm="2">
        <f t="array" ref="Y2931:Y2932">FREQUENCY(IF('Data Transformation'!$B$425:$B$6424='Bin Analysis'!L2931,'Data Transformation'!$G$425:$G$6424),'Data Transformation'!$U$12)</f>
        <v>0</v>
      </c>
    </row>
    <row r="2932" spans="1:25" x14ac:dyDescent="0.25">
      <c r="A2932" s="14" t="s">
        <v>67</v>
      </c>
      <c r="B2932" t="s">
        <v>47</v>
      </c>
      <c r="C2932" t="s">
        <v>5</v>
      </c>
      <c r="D2932" t="s">
        <v>98</v>
      </c>
      <c r="E2932" t="s">
        <v>99</v>
      </c>
      <c r="F2932" t="s">
        <v>100</v>
      </c>
      <c r="G2932" t="s">
        <v>69</v>
      </c>
      <c r="H2932" t="s">
        <v>31</v>
      </c>
      <c r="I2932" t="s">
        <v>32</v>
      </c>
      <c r="J2932" t="s">
        <v>46</v>
      </c>
      <c r="K2932" s="14" t="s">
        <v>45</v>
      </c>
      <c r="M2932" s="14"/>
      <c r="X2932" s="2">
        <v>0</v>
      </c>
      <c r="Y2932" s="2">
        <v>0</v>
      </c>
    </row>
    <row r="2933" spans="1:25" x14ac:dyDescent="0.25">
      <c r="A2933" s="32"/>
      <c r="D2933" t="e">
        <f>IF(C2933=1,'Data Transformation'!$G$3+0.5*'Data Transformation'!$W$25,IF(C2934=1,D2934-'Data Transformation'!$W$25,FALSE))</f>
        <v>#NUM!</v>
      </c>
      <c r="E2933">
        <f t="array" ref="E2933">IF(ISLOGICAL(D2933),"",FREQUENCY(IF('Data Transformation'!$B$425:$B$8425='Bin Analysis'!$B2931,'Data Transformation'!$G$425:$G$8425),D2933))</f>
        <v>2001</v>
      </c>
      <c r="F2933" t="e">
        <f>IF(ISLOGICAL(D2933),"",E2933-E2932)</f>
        <v>#VALUE!</v>
      </c>
      <c r="M2933" s="14"/>
    </row>
    <row r="2934" spans="1:25" x14ac:dyDescent="0.25">
      <c r="A2934" s="32" t="e">
        <f>IF(Weighting!$P$6&gt;0,B2934,"")</f>
        <v>#NUM!</v>
      </c>
      <c r="B2934" t="e">
        <f>Weighting!$C$6</f>
        <v>#DIV/0!</v>
      </c>
      <c r="C2934" t="e">
        <f>Weighting!$F$6</f>
        <v>#NUM!</v>
      </c>
      <c r="D2934" t="e">
        <f>IF(C2934=1,'Data Transformation'!$G$3+0.5*'Data Transformation'!$W$25,IF(C2935=1,D2935-'Data Transformation'!$W$25,FALSE))</f>
        <v>#NUM!</v>
      </c>
      <c r="E2934">
        <f t="array" ref="E2934">IF(ISLOGICAL(D2934),"",FREQUENCY(IF('Data Transformation'!$B$425:$B$8425='Bin Analysis'!$B2931,'Data Transformation'!$G$425:$G$8425),D2934))</f>
        <v>2001</v>
      </c>
      <c r="F2934">
        <f>IF(ISLOGICAL(D2934),"",E2934-E2933)</f>
        <v>0</v>
      </c>
      <c r="G2934">
        <f>Weighting!$H$6</f>
        <v>1</v>
      </c>
      <c r="H2934">
        <f t="array" ref="H2934">FREQUENCY(IF('Data Transformation'!$B$4:$B$8425=B2931,'Data Transformation'!$G$4:$G$8425),'Bin Analysis'!$B2934)</f>
        <v>2073</v>
      </c>
      <c r="I2934">
        <f>H2934-H2933</f>
        <v>2073</v>
      </c>
      <c r="J2934">
        <f>IF(I2934=0,0,1)</f>
        <v>1</v>
      </c>
      <c r="K2934" t="e">
        <f>J2934*Weighting!$W$6</f>
        <v>#NUM!</v>
      </c>
      <c r="M2934" s="14"/>
    </row>
    <row r="2935" spans="1:25" x14ac:dyDescent="0.25">
      <c r="A2935" s="32" t="str">
        <f>IF(Weighting!$P$7&gt;0,B2935,"")</f>
        <v/>
      </c>
      <c r="B2935" t="e">
        <f>Weighting!$C$7</f>
        <v>#DIV/0!</v>
      </c>
      <c r="C2935" t="e">
        <f>Weighting!$F$7</f>
        <v>#NUM!</v>
      </c>
      <c r="D2935" t="e">
        <f>IF(C2935=1,'Data Transformation'!$G$3+0.5*'Data Transformation'!$W$25,IF(C2936=1,D2936-'Data Transformation'!$W$25,FALSE))</f>
        <v>#NUM!</v>
      </c>
      <c r="E2935">
        <f t="array" ref="E2935">IF(ISLOGICAL(D2935),"",FREQUENCY(IF('Data Transformation'!$B$425:$B$8425='Bin Analysis'!$B2931,'Data Transformation'!$G$425:$G$8425),D2935))</f>
        <v>2001</v>
      </c>
      <c r="F2935">
        <f t="shared" ref="F2935:F2953" si="366">IF(ISLOGICAL(D2935),"",E2935-E2934)</f>
        <v>0</v>
      </c>
      <c r="G2935">
        <f>Weighting!$H$7</f>
        <v>0</v>
      </c>
      <c r="H2935">
        <f t="array" ref="H2935">FREQUENCY(IF('Data Transformation'!$B$4:$B$8425=B2931,'Data Transformation'!$G$4:$G$8425),'Bin Analysis'!$B2935)</f>
        <v>2073</v>
      </c>
      <c r="I2935">
        <f t="shared" ref="I2935:I2953" si="367">H2935-H2934</f>
        <v>0</v>
      </c>
      <c r="J2935">
        <f>IF(I2935=0,0,1)</f>
        <v>0</v>
      </c>
      <c r="K2935">
        <f>J2935*Weighting!$W$7</f>
        <v>0</v>
      </c>
      <c r="M2935" s="14"/>
    </row>
    <row r="2936" spans="1:25" x14ac:dyDescent="0.25">
      <c r="A2936" s="32" t="str">
        <f>IF(Weighting!$P$8&gt;0,B2936,"")</f>
        <v/>
      </c>
      <c r="B2936" t="e">
        <f>Weighting!$C$8</f>
        <v>#DIV/0!</v>
      </c>
      <c r="C2936" t="e">
        <f>Weighting!$F$8</f>
        <v>#NUM!</v>
      </c>
      <c r="D2936" t="e">
        <f>IF(C2936=1,'Data Transformation'!$G$3+0.5*'Data Transformation'!$W$25,IF(C2937=1,D2937-'Data Transformation'!$W$25,FALSE))</f>
        <v>#NUM!</v>
      </c>
      <c r="E2936">
        <f t="array" ref="E2936">IF(ISLOGICAL(D2936),"",FREQUENCY(IF('Data Transformation'!$B$425:$B$8425='Bin Analysis'!$B2931,'Data Transformation'!$G$425:$G$8425),D2936))</f>
        <v>2001</v>
      </c>
      <c r="F2936">
        <f t="shared" si="366"/>
        <v>0</v>
      </c>
      <c r="G2936">
        <f>Weighting!$H$8</f>
        <v>0</v>
      </c>
      <c r="H2936">
        <f t="array" ref="H2936">FREQUENCY(IF('Data Transformation'!$B$4:$B$8425=B2931,'Data Transformation'!$G$4:$G$8425),'Bin Analysis'!$B2936)</f>
        <v>2073</v>
      </c>
      <c r="I2936">
        <f t="shared" si="367"/>
        <v>0</v>
      </c>
      <c r="J2936">
        <f t="shared" ref="J2936:J2953" si="368">IF(I2936=0,0,1)</f>
        <v>0</v>
      </c>
      <c r="K2936">
        <f>J2936*Weighting!$W$8</f>
        <v>0</v>
      </c>
      <c r="M2936" s="14"/>
    </row>
    <row r="2937" spans="1:25" x14ac:dyDescent="0.25">
      <c r="A2937" s="32" t="str">
        <f>IF(Weighting!$P$9&gt;0,B2937,"")</f>
        <v/>
      </c>
      <c r="B2937" s="50" t="e">
        <f>Weighting!$C$9</f>
        <v>#DIV/0!</v>
      </c>
      <c r="C2937" t="e">
        <f>Weighting!$F$9</f>
        <v>#NUM!</v>
      </c>
      <c r="D2937" t="e">
        <f>IF(C2937=1,'Data Transformation'!$G$3+0.5*'Data Transformation'!$W$25,IF(C2938=1,D2938-'Data Transformation'!$W$25,FALSE))</f>
        <v>#NUM!</v>
      </c>
      <c r="E2937">
        <f t="array" ref="E2937">IF(ISLOGICAL(D2937),"",FREQUENCY(IF('Data Transformation'!$B$425:$B$8425='Bin Analysis'!$B2931,'Data Transformation'!$G$425:$G$8425),D2937))</f>
        <v>2001</v>
      </c>
      <c r="F2937">
        <f t="shared" si="366"/>
        <v>0</v>
      </c>
      <c r="G2937">
        <f>Weighting!$H$9</f>
        <v>0</v>
      </c>
      <c r="H2937">
        <f t="array" ref="H2937">FREQUENCY(IF('Data Transformation'!$B$4:$B$8425=B2931,'Data Transformation'!$G$4:$G$8425),'Bin Analysis'!$B2937)</f>
        <v>2073</v>
      </c>
      <c r="I2937">
        <f t="shared" si="367"/>
        <v>0</v>
      </c>
      <c r="J2937">
        <f t="shared" si="368"/>
        <v>0</v>
      </c>
      <c r="K2937">
        <f>J2937*Weighting!$W$9</f>
        <v>0</v>
      </c>
      <c r="M2937" s="14"/>
    </row>
    <row r="2938" spans="1:25" x14ac:dyDescent="0.25">
      <c r="A2938" s="32" t="str">
        <f>IF(Weighting!$P$10&gt;0,B2938,"")</f>
        <v/>
      </c>
      <c r="B2938" t="e">
        <f>Weighting!$C$10</f>
        <v>#DIV/0!</v>
      </c>
      <c r="C2938" t="e">
        <f>Weighting!$F$10</f>
        <v>#NUM!</v>
      </c>
      <c r="D2938" t="e">
        <f>IF(C2938=1,'Data Transformation'!$G$3+0.5*'Data Transformation'!$W$25,IF(C2939=1,D2939-'Data Transformation'!$W$25,FALSE))</f>
        <v>#NUM!</v>
      </c>
      <c r="E2938">
        <f t="array" ref="E2938">IF(ISLOGICAL(D2938),"",FREQUENCY(IF('Data Transformation'!$B$425:$B$8425='Bin Analysis'!$B2931,'Data Transformation'!$G$425:$G$8425),D2938))</f>
        <v>2001</v>
      </c>
      <c r="F2938">
        <f t="shared" si="366"/>
        <v>0</v>
      </c>
      <c r="G2938">
        <f>Weighting!$H$10</f>
        <v>0</v>
      </c>
      <c r="H2938">
        <f t="array" ref="H2938">FREQUENCY(IF('Data Transformation'!$B$4:$B$8425=B2931,'Data Transformation'!$G$4:$G$8425),'Bin Analysis'!$B2938)</f>
        <v>2073</v>
      </c>
      <c r="I2938">
        <f t="shared" si="367"/>
        <v>0</v>
      </c>
      <c r="J2938">
        <f t="shared" si="368"/>
        <v>0</v>
      </c>
      <c r="K2938">
        <f>J2938*Weighting!$W$10</f>
        <v>0</v>
      </c>
      <c r="M2938" s="14"/>
    </row>
    <row r="2939" spans="1:25" x14ac:dyDescent="0.25">
      <c r="A2939" s="32" t="str">
        <f>IF(Weighting!$P$11&gt;0,B2939,"")</f>
        <v/>
      </c>
      <c r="B2939" t="e">
        <f>Weighting!$C$11</f>
        <v>#DIV/0!</v>
      </c>
      <c r="C2939" t="e">
        <f>Weighting!$F$11</f>
        <v>#NUM!</v>
      </c>
      <c r="D2939" t="e">
        <f>IF(C2939=1,'Data Transformation'!$G$3+0.5*'Data Transformation'!$W$25,IF(C2940=1,D2940-'Data Transformation'!$W$25,FALSE))</f>
        <v>#NUM!</v>
      </c>
      <c r="E2939">
        <f t="array" ref="E2939">IF(ISLOGICAL(D2939),"",FREQUENCY(IF('Data Transformation'!$B$425:$B$8425='Bin Analysis'!$B2931,'Data Transformation'!$G$425:$G$8425),D2939))</f>
        <v>2001</v>
      </c>
      <c r="F2939">
        <f t="shared" si="366"/>
        <v>0</v>
      </c>
      <c r="G2939">
        <f>Weighting!$H$11</f>
        <v>0</v>
      </c>
      <c r="H2939">
        <f t="array" ref="H2939">FREQUENCY(IF('Data Transformation'!$B$4:$B$8425=B2931,'Data Transformation'!$G$4:$G$8425),'Bin Analysis'!$B2939)</f>
        <v>2073</v>
      </c>
      <c r="I2939">
        <f t="shared" si="367"/>
        <v>0</v>
      </c>
      <c r="J2939">
        <f t="shared" si="368"/>
        <v>0</v>
      </c>
      <c r="K2939">
        <f>J2939*Weighting!$W$11</f>
        <v>0</v>
      </c>
      <c r="M2939" s="14"/>
    </row>
    <row r="2940" spans="1:25" x14ac:dyDescent="0.25">
      <c r="A2940" s="32" t="str">
        <f>IF(Weighting!$P$12&gt;0,B2940,"")</f>
        <v/>
      </c>
      <c r="B2940" t="e">
        <f>Weighting!$C$12</f>
        <v>#DIV/0!</v>
      </c>
      <c r="C2940" t="e">
        <f>Weighting!$F$12</f>
        <v>#NUM!</v>
      </c>
      <c r="D2940" t="e">
        <f>IF(C2940=1,'Data Transformation'!$G$3+0.5*'Data Transformation'!$W$25,IF(C2941=1,D2941-'Data Transformation'!$W$25,FALSE))</f>
        <v>#NUM!</v>
      </c>
      <c r="E2940">
        <f t="array" ref="E2940">IF(ISLOGICAL(D2940),"",FREQUENCY(IF('Data Transformation'!$B$425:$B$8425='Bin Analysis'!$B2931,'Data Transformation'!$G$425:$G$8425),D2940))</f>
        <v>2001</v>
      </c>
      <c r="F2940">
        <f t="shared" si="366"/>
        <v>0</v>
      </c>
      <c r="G2940">
        <f>Weighting!$H$12</f>
        <v>0</v>
      </c>
      <c r="H2940">
        <f t="array" ref="H2940">FREQUENCY(IF('Data Transformation'!$B$4:$B$8425=B2931,'Data Transformation'!$G$4:$G$8425),'Bin Analysis'!$B2940)</f>
        <v>2073</v>
      </c>
      <c r="I2940">
        <f t="shared" si="367"/>
        <v>0</v>
      </c>
      <c r="J2940">
        <f t="shared" si="368"/>
        <v>0</v>
      </c>
      <c r="K2940">
        <f>J2940*Weighting!$W$12</f>
        <v>0</v>
      </c>
      <c r="M2940" s="14"/>
    </row>
    <row r="2941" spans="1:25" x14ac:dyDescent="0.25">
      <c r="A2941" s="32" t="str">
        <f>IF(Weighting!$P$13&gt;0,B2941,"")</f>
        <v/>
      </c>
      <c r="B2941" t="e">
        <f>Weighting!$C$13</f>
        <v>#DIV/0!</v>
      </c>
      <c r="C2941" t="e">
        <f>Weighting!$F$13</f>
        <v>#NUM!</v>
      </c>
      <c r="D2941" t="e">
        <f>IF(C2941=1,'Data Transformation'!$G$3+0.5*'Data Transformation'!$W$25,IF(C2942=1,D2942-'Data Transformation'!$W$25,FALSE))</f>
        <v>#NUM!</v>
      </c>
      <c r="E2941">
        <f t="array" ref="E2941">IF(ISLOGICAL(D2941),"",FREQUENCY(IF('Data Transformation'!$B$425:$B$8425='Bin Analysis'!$B2931,'Data Transformation'!$G$425:$G$8425),D2941))</f>
        <v>2001</v>
      </c>
      <c r="F2941">
        <f t="shared" si="366"/>
        <v>0</v>
      </c>
      <c r="G2941">
        <f>Weighting!$H$13</f>
        <v>0</v>
      </c>
      <c r="H2941">
        <f t="array" ref="H2941">FREQUENCY(IF('Data Transformation'!$B$4:$B$8425=B2931,'Data Transformation'!$G$4:$G$8425),'Bin Analysis'!$B2941)</f>
        <v>2073</v>
      </c>
      <c r="I2941">
        <f t="shared" si="367"/>
        <v>0</v>
      </c>
      <c r="J2941">
        <f t="shared" si="368"/>
        <v>0</v>
      </c>
      <c r="K2941">
        <f>J2941*Weighting!$W$13</f>
        <v>0</v>
      </c>
      <c r="M2941" s="14"/>
    </row>
    <row r="2942" spans="1:25" x14ac:dyDescent="0.25">
      <c r="A2942" s="32" t="str">
        <f>IF(Weighting!$P$14&gt;0,B2942,"")</f>
        <v/>
      </c>
      <c r="B2942" t="e">
        <f>Weighting!$C$14</f>
        <v>#DIV/0!</v>
      </c>
      <c r="C2942" t="e">
        <f>Weighting!$F$14</f>
        <v>#NUM!</v>
      </c>
      <c r="D2942" t="e">
        <f>IF(C2942=1,'Data Transformation'!$G$3+0.5*'Data Transformation'!$W$25,IF(C2943=1,D2943-'Data Transformation'!$W$25,FALSE))</f>
        <v>#NUM!</v>
      </c>
      <c r="E2942">
        <f t="array" ref="E2942">IF(ISLOGICAL(D2942),"",FREQUENCY(IF('Data Transformation'!$B$425:$B$8425='Bin Analysis'!$B2931,'Data Transformation'!$G$425:$G$8425),D2942))</f>
        <v>2001</v>
      </c>
      <c r="F2942">
        <f t="shared" si="366"/>
        <v>0</v>
      </c>
      <c r="G2942">
        <f>Weighting!$H$14</f>
        <v>0</v>
      </c>
      <c r="H2942">
        <f t="array" ref="H2942">FREQUENCY(IF('Data Transformation'!$B$4:$B$8425=B2931,'Data Transformation'!$G$4:$G$8425),'Bin Analysis'!$B2942)</f>
        <v>2073</v>
      </c>
      <c r="I2942">
        <f t="shared" si="367"/>
        <v>0</v>
      </c>
      <c r="J2942">
        <f t="shared" si="368"/>
        <v>0</v>
      </c>
      <c r="K2942">
        <f>J2942*Weighting!$W$14</f>
        <v>0</v>
      </c>
      <c r="M2942" s="14"/>
    </row>
    <row r="2943" spans="1:25" x14ac:dyDescent="0.25">
      <c r="A2943" s="32" t="str">
        <f>IF(Weighting!$P$15&gt;0,B2943,"")</f>
        <v/>
      </c>
      <c r="B2943" t="e">
        <f>Weighting!$C$15</f>
        <v>#DIV/0!</v>
      </c>
      <c r="C2943" t="e">
        <f>Weighting!$F$15</f>
        <v>#NUM!</v>
      </c>
      <c r="D2943" t="e">
        <f>IF(C2943=1,'Data Transformation'!$G$3+0.5*'Data Transformation'!$W$25,IF(C2944=1,D2944-'Data Transformation'!$W$25,FALSE))</f>
        <v>#NUM!</v>
      </c>
      <c r="E2943">
        <f t="array" ref="E2943">IF(ISLOGICAL(D2943),"",FREQUENCY(IF('Data Transformation'!$B$425:$B$8425='Bin Analysis'!$B2931,'Data Transformation'!$G$425:$G$8425),D2943))</f>
        <v>2001</v>
      </c>
      <c r="F2943">
        <f t="shared" si="366"/>
        <v>0</v>
      </c>
      <c r="G2943">
        <f>Weighting!$H$15</f>
        <v>0</v>
      </c>
      <c r="H2943">
        <f t="array" ref="H2943">FREQUENCY(IF('Data Transformation'!$B$4:$B$8425=B2931,'Data Transformation'!$G$4:$G$8425),'Bin Analysis'!$B2943)</f>
        <v>2073</v>
      </c>
      <c r="I2943">
        <f t="shared" si="367"/>
        <v>0</v>
      </c>
      <c r="J2943">
        <f t="shared" si="368"/>
        <v>0</v>
      </c>
      <c r="K2943">
        <f>J2943*Weighting!$W$15</f>
        <v>0</v>
      </c>
      <c r="M2943" s="14"/>
    </row>
    <row r="2944" spans="1:25" x14ac:dyDescent="0.25">
      <c r="A2944" s="32" t="str">
        <f>IF(Weighting!$P$16&gt;0,B2944,"")</f>
        <v/>
      </c>
      <c r="B2944" t="e">
        <f>Weighting!$C$16</f>
        <v>#DIV/0!</v>
      </c>
      <c r="C2944" t="e">
        <f>Weighting!$F$16</f>
        <v>#NUM!</v>
      </c>
      <c r="D2944" t="e">
        <f>IF(C2944=1,'Data Transformation'!$G$3+0.5*'Data Transformation'!$W$25,IF(C2945=1,D2945-'Data Transformation'!$W$25,FALSE))</f>
        <v>#NUM!</v>
      </c>
      <c r="E2944">
        <f t="array" ref="E2944">IF(ISLOGICAL(D2944),"",FREQUENCY(IF('Data Transformation'!$B$425:$B$8425='Bin Analysis'!$B2931,'Data Transformation'!$G$425:$G$8425),D2944))</f>
        <v>2001</v>
      </c>
      <c r="F2944">
        <f t="shared" si="366"/>
        <v>0</v>
      </c>
      <c r="G2944">
        <f>Weighting!$H$16</f>
        <v>0</v>
      </c>
      <c r="H2944">
        <f t="array" ref="H2944">FREQUENCY(IF('Data Transformation'!$B$4:$B$8425=B2931,'Data Transformation'!$G$4:$G$8425),'Bin Analysis'!$B2944)</f>
        <v>2073</v>
      </c>
      <c r="I2944">
        <f t="shared" si="367"/>
        <v>0</v>
      </c>
      <c r="J2944">
        <f t="shared" si="368"/>
        <v>0</v>
      </c>
      <c r="K2944">
        <f>J2944*Weighting!$W$16</f>
        <v>0</v>
      </c>
      <c r="M2944" s="14"/>
    </row>
    <row r="2945" spans="1:25" x14ac:dyDescent="0.25">
      <c r="A2945" s="32" t="str">
        <f>IF(Weighting!$P$17&gt;0,B2945,"")</f>
        <v/>
      </c>
      <c r="B2945" t="e">
        <f>Weighting!$C$17</f>
        <v>#DIV/0!</v>
      </c>
      <c r="C2945" t="e">
        <f>Weighting!$F$17</f>
        <v>#NUM!</v>
      </c>
      <c r="D2945" t="e">
        <f>IF(C2945=1,'Data Transformation'!$G$3+0.5*'Data Transformation'!$W$25,IF(C2946=1,D2946-'Data Transformation'!$W$25,FALSE))</f>
        <v>#NUM!</v>
      </c>
      <c r="E2945">
        <f t="array" ref="E2945">IF(ISLOGICAL(D2945),"",FREQUENCY(IF('Data Transformation'!$B$425:$B$8425='Bin Analysis'!$B2931,'Data Transformation'!$G$425:$G$8425),D2945))</f>
        <v>2001</v>
      </c>
      <c r="F2945">
        <f t="shared" si="366"/>
        <v>0</v>
      </c>
      <c r="G2945">
        <f>Weighting!$H$17</f>
        <v>0</v>
      </c>
      <c r="H2945">
        <f t="array" ref="H2945">FREQUENCY(IF('Data Transformation'!$B$4:$B$8425=B2931,'Data Transformation'!$G$4:$G$8425),'Bin Analysis'!$B2945)</f>
        <v>2073</v>
      </c>
      <c r="I2945">
        <f t="shared" si="367"/>
        <v>0</v>
      </c>
      <c r="J2945">
        <f t="shared" si="368"/>
        <v>0</v>
      </c>
      <c r="K2945">
        <f>J2945*Weighting!$W$17</f>
        <v>0</v>
      </c>
      <c r="M2945" s="14"/>
    </row>
    <row r="2946" spans="1:25" x14ac:dyDescent="0.25">
      <c r="A2946" s="32" t="str">
        <f>IF(Weighting!$P$18&gt;0,B2946,"")</f>
        <v/>
      </c>
      <c r="B2946" t="e">
        <f>Weighting!$C$18</f>
        <v>#DIV/0!</v>
      </c>
      <c r="C2946" t="e">
        <f>Weighting!$F$18</f>
        <v>#NUM!</v>
      </c>
      <c r="D2946" t="e">
        <f>IF(C2946=1,'Data Transformation'!$G$3+0.5*'Data Transformation'!$W$25,IF(C2947=1,D2947-'Data Transformation'!$W$25,FALSE))</f>
        <v>#NUM!</v>
      </c>
      <c r="E2946">
        <f t="array" ref="E2946">IF(ISLOGICAL(D2946),"",FREQUENCY(IF('Data Transformation'!$B$425:$B$8425='Bin Analysis'!$B2931,'Data Transformation'!$G$425:$G$8425),D2946))</f>
        <v>2001</v>
      </c>
      <c r="F2946">
        <f t="shared" si="366"/>
        <v>0</v>
      </c>
      <c r="G2946">
        <f>Weighting!$H$18</f>
        <v>0</v>
      </c>
      <c r="H2946">
        <f t="array" ref="H2946">FREQUENCY(IF('Data Transformation'!$B$4:$B$8425=B2931,'Data Transformation'!$G$4:$G$8425),'Bin Analysis'!$B2946)</f>
        <v>2073</v>
      </c>
      <c r="I2946">
        <f t="shared" si="367"/>
        <v>0</v>
      </c>
      <c r="J2946">
        <f t="shared" si="368"/>
        <v>0</v>
      </c>
      <c r="K2946">
        <f>J2946*Weighting!$W$18</f>
        <v>0</v>
      </c>
      <c r="M2946" s="14"/>
    </row>
    <row r="2947" spans="1:25" x14ac:dyDescent="0.25">
      <c r="A2947" s="32" t="str">
        <f>IF(Weighting!$P$19&gt;0,B2947,"")</f>
        <v/>
      </c>
      <c r="B2947" t="e">
        <f>Weighting!$C$19</f>
        <v>#DIV/0!</v>
      </c>
      <c r="C2947" t="e">
        <f>Weighting!$F$19</f>
        <v>#NUM!</v>
      </c>
      <c r="D2947" t="e">
        <f>IF(C2947=1,'Data Transformation'!$G$3+0.5*'Data Transformation'!$W$25,IF(C2948=1,D2948-'Data Transformation'!$W$25,FALSE))</f>
        <v>#NUM!</v>
      </c>
      <c r="E2947">
        <f t="array" ref="E2947">IF(ISLOGICAL(D2947),"",FREQUENCY(IF('Data Transformation'!$B$425:$B$8425='Bin Analysis'!$B2931,'Data Transformation'!$G$425:$G$8425),D2947))</f>
        <v>2001</v>
      </c>
      <c r="F2947">
        <f t="shared" si="366"/>
        <v>0</v>
      </c>
      <c r="G2947">
        <f>Weighting!$H$19</f>
        <v>0</v>
      </c>
      <c r="H2947">
        <f t="array" ref="H2947">FREQUENCY(IF('Data Transformation'!$B$4:$B$8425=B2931,'Data Transformation'!$G$4:$G$8425),'Bin Analysis'!$B2947)</f>
        <v>2073</v>
      </c>
      <c r="I2947">
        <f t="shared" si="367"/>
        <v>0</v>
      </c>
      <c r="J2947">
        <f t="shared" si="368"/>
        <v>0</v>
      </c>
      <c r="K2947">
        <f>J2947*Weighting!$W$19</f>
        <v>0</v>
      </c>
      <c r="M2947" s="14"/>
    </row>
    <row r="2948" spans="1:25" x14ac:dyDescent="0.25">
      <c r="A2948" s="32" t="str">
        <f>IF(Weighting!$P$20&gt;0,B2948,"")</f>
        <v/>
      </c>
      <c r="B2948" t="e">
        <f>Weighting!$C$20</f>
        <v>#DIV/0!</v>
      </c>
      <c r="C2948" t="e">
        <f>Weighting!$F$20</f>
        <v>#NUM!</v>
      </c>
      <c r="D2948" t="e">
        <f>IF(C2948=1,'Data Transformation'!$G$3+0.5*'Data Transformation'!$W$25,IF(C2949=1,D2949-'Data Transformation'!$W$25,FALSE))</f>
        <v>#NUM!</v>
      </c>
      <c r="E2948">
        <f t="array" ref="E2948">IF(ISLOGICAL(D2948),"",FREQUENCY(IF('Data Transformation'!$B$425:$B$8425='Bin Analysis'!$B2931,'Data Transformation'!$G$425:$G$8425),D2948))</f>
        <v>2001</v>
      </c>
      <c r="F2948">
        <f t="shared" si="366"/>
        <v>0</v>
      </c>
      <c r="G2948">
        <f>Weighting!$H$20</f>
        <v>0</v>
      </c>
      <c r="H2948">
        <f t="array" ref="H2948">FREQUENCY(IF('Data Transformation'!$B$4:$B$8425=B2931,'Data Transformation'!$G$4:$G$8425),'Bin Analysis'!$B2948)</f>
        <v>2073</v>
      </c>
      <c r="I2948">
        <f t="shared" si="367"/>
        <v>0</v>
      </c>
      <c r="J2948">
        <f t="shared" si="368"/>
        <v>0</v>
      </c>
      <c r="K2948">
        <f>J2948*Weighting!$W$20</f>
        <v>0</v>
      </c>
      <c r="M2948" s="14"/>
    </row>
    <row r="2949" spans="1:25" x14ac:dyDescent="0.25">
      <c r="A2949" s="32" t="str">
        <f>IF(Weighting!$P$21&gt;0,B2949,"")</f>
        <v/>
      </c>
      <c r="B2949" t="e">
        <f>Weighting!$C$21</f>
        <v>#DIV/0!</v>
      </c>
      <c r="C2949" t="e">
        <f>Weighting!$F$21</f>
        <v>#NUM!</v>
      </c>
      <c r="D2949" t="e">
        <f>IF(C2949=1,'Data Transformation'!$G$3+0.5*'Data Transformation'!$W$25,IF(C2950=1,D2950-'Data Transformation'!$W$25,FALSE))</f>
        <v>#NUM!</v>
      </c>
      <c r="E2949">
        <f t="array" ref="E2949">IF(ISLOGICAL(D2949),"",FREQUENCY(IF('Data Transformation'!$B$425:$B$8425='Bin Analysis'!$B2931,'Data Transformation'!$G$425:$G$8425),D2949))</f>
        <v>2001</v>
      </c>
      <c r="F2949">
        <f t="shared" si="366"/>
        <v>0</v>
      </c>
      <c r="G2949">
        <f>Weighting!$H$21</f>
        <v>0</v>
      </c>
      <c r="H2949">
        <f t="array" ref="H2949">FREQUENCY(IF('Data Transformation'!$B$4:$B$8425=B2931,'Data Transformation'!$G$4:$G$8425),'Bin Analysis'!$B2949)</f>
        <v>2073</v>
      </c>
      <c r="I2949">
        <f t="shared" si="367"/>
        <v>0</v>
      </c>
      <c r="J2949">
        <f t="shared" si="368"/>
        <v>0</v>
      </c>
      <c r="K2949">
        <f>J2949*Weighting!$W$21</f>
        <v>0</v>
      </c>
      <c r="M2949" s="14"/>
    </row>
    <row r="2950" spans="1:25" x14ac:dyDescent="0.25">
      <c r="A2950" s="32" t="str">
        <f>IF(Weighting!$P$22&gt;0,B2950,"")</f>
        <v/>
      </c>
      <c r="B2950" t="e">
        <f>Weighting!$C$22</f>
        <v>#DIV/0!</v>
      </c>
      <c r="C2950" t="e">
        <f>Weighting!$F$22</f>
        <v>#NUM!</v>
      </c>
      <c r="D2950" t="e">
        <f>IF(C2950=1,'Data Transformation'!$G$3+0.5*'Data Transformation'!$W$25,IF(C2951=1,D2951-'Data Transformation'!$W$25,FALSE))</f>
        <v>#NUM!</v>
      </c>
      <c r="E2950">
        <f t="array" ref="E2950">IF(ISLOGICAL(D2950),"",FREQUENCY(IF('Data Transformation'!$B$425:$B$8425='Bin Analysis'!$B2931,'Data Transformation'!$G$425:$G$8425),D2950))</f>
        <v>2001</v>
      </c>
      <c r="F2950">
        <f t="shared" si="366"/>
        <v>0</v>
      </c>
      <c r="G2950">
        <f>Weighting!$H$22</f>
        <v>0</v>
      </c>
      <c r="H2950">
        <f t="array" ref="H2950">FREQUENCY(IF('Data Transformation'!$B$4:$B$8425=B2931,'Data Transformation'!$G$4:$G$8425),'Bin Analysis'!$B2950)</f>
        <v>2073</v>
      </c>
      <c r="I2950">
        <f t="shared" si="367"/>
        <v>0</v>
      </c>
      <c r="J2950">
        <f t="shared" si="368"/>
        <v>0</v>
      </c>
      <c r="K2950">
        <f>J2950*Weighting!$W$22</f>
        <v>0</v>
      </c>
      <c r="M2950" s="14"/>
    </row>
    <row r="2951" spans="1:25" x14ac:dyDescent="0.25">
      <c r="A2951" s="32" t="str">
        <f>IF(Weighting!$P$23&gt;0,B2951,"")</f>
        <v/>
      </c>
      <c r="B2951" t="e">
        <f>Weighting!$C$23</f>
        <v>#DIV/0!</v>
      </c>
      <c r="C2951" t="e">
        <f>Weighting!$F$23</f>
        <v>#NUM!</v>
      </c>
      <c r="D2951" t="e">
        <f>IF(C2951=1,'Data Transformation'!$G$3+0.5*'Data Transformation'!$W$25,IF(C2952=1,D2952-'Data Transformation'!$W$25,FALSE))</f>
        <v>#NUM!</v>
      </c>
      <c r="E2951">
        <f t="array" ref="E2951">IF(ISLOGICAL(D2951),"",FREQUENCY(IF('Data Transformation'!$B$425:$B$8425='Bin Analysis'!$B2931,'Data Transformation'!$G$425:$G$8425),D2951))</f>
        <v>2001</v>
      </c>
      <c r="F2951">
        <f t="shared" si="366"/>
        <v>0</v>
      </c>
      <c r="G2951">
        <f>Weighting!$H$23</f>
        <v>0</v>
      </c>
      <c r="H2951">
        <f t="array" ref="H2951">FREQUENCY(IF('Data Transformation'!$B$4:$B$8425=B2931,'Data Transformation'!$G$4:$G$8425),'Bin Analysis'!$B2951)</f>
        <v>2073</v>
      </c>
      <c r="I2951">
        <f t="shared" si="367"/>
        <v>0</v>
      </c>
      <c r="J2951">
        <f t="shared" si="368"/>
        <v>0</v>
      </c>
      <c r="K2951">
        <f>J2951*Weighting!$W$23</f>
        <v>0</v>
      </c>
      <c r="M2951" s="14"/>
    </row>
    <row r="2952" spans="1:25" x14ac:dyDescent="0.25">
      <c r="A2952" s="32" t="str">
        <f>IF(Weighting!$P$24&gt;0,B2952,"")</f>
        <v/>
      </c>
      <c r="B2952" t="e">
        <f>Weighting!$C$24</f>
        <v>#DIV/0!</v>
      </c>
      <c r="C2952" t="e">
        <f>Weighting!$F$24</f>
        <v>#NUM!</v>
      </c>
      <c r="D2952" t="e">
        <f>IF(C2952=1,'Data Transformation'!$G$3+0.5*'Data Transformation'!$W$25,IF(C2953=1,D2953-'Data Transformation'!$W$25,FALSE))</f>
        <v>#NUM!</v>
      </c>
      <c r="E2952">
        <f t="array" ref="E2952">IF(ISLOGICAL(D2952),"",FREQUENCY(IF('Data Transformation'!$B$425:$B$8425='Bin Analysis'!$B2931,'Data Transformation'!$G$425:$G$8425),D2952))</f>
        <v>2001</v>
      </c>
      <c r="F2952">
        <f t="shared" si="366"/>
        <v>0</v>
      </c>
      <c r="G2952">
        <f>Weighting!$H$24</f>
        <v>0</v>
      </c>
      <c r="H2952">
        <f t="array" ref="H2952">FREQUENCY(IF('Data Transformation'!$B$4:$B$8425=B2931,'Data Transformation'!$G$4:$G$8425),'Bin Analysis'!$B2952)</f>
        <v>2073</v>
      </c>
      <c r="I2952">
        <f t="shared" si="367"/>
        <v>0</v>
      </c>
      <c r="J2952">
        <f t="shared" si="368"/>
        <v>0</v>
      </c>
      <c r="K2952">
        <f>J2952*Weighting!$W$24</f>
        <v>0</v>
      </c>
      <c r="M2952" s="14"/>
    </row>
    <row r="2953" spans="1:25" x14ac:dyDescent="0.25">
      <c r="A2953" s="32" t="str">
        <f>IF(Weighting!$P$25&gt;0,B2953,"")</f>
        <v/>
      </c>
      <c r="B2953" t="e">
        <f>Weighting!$C$25</f>
        <v>#DIV/0!</v>
      </c>
      <c r="C2953" t="e">
        <f>Weighting!$F$25</f>
        <v>#NUM!</v>
      </c>
      <c r="D2953" t="e">
        <f>IF(C2953=1,'Data Transformation'!$G$3+0.5*'Data Transformation'!$W$25,IF(C2954=1,D2954-'Data Transformation'!$W$25,FALSE))</f>
        <v>#NUM!</v>
      </c>
      <c r="E2953">
        <f t="array" ref="E2953">IF(ISLOGICAL(D2953),"",FREQUENCY(IF('Data Transformation'!$B$425:$B$8425='Bin Analysis'!$B2931,'Data Transformation'!$G$425:$G$8425),D2953))</f>
        <v>2001</v>
      </c>
      <c r="F2953">
        <f t="shared" si="366"/>
        <v>0</v>
      </c>
      <c r="G2953">
        <f>Weighting!$H$25</f>
        <v>0</v>
      </c>
      <c r="H2953">
        <f t="array" ref="H2953">FREQUENCY(IF('Data Transformation'!$B$4:$B$8425=B2931,'Data Transformation'!$G$4:$G$8425),'Bin Analysis'!$B2953)</f>
        <v>2073</v>
      </c>
      <c r="I2953">
        <f t="shared" si="367"/>
        <v>0</v>
      </c>
      <c r="J2953">
        <f t="shared" si="368"/>
        <v>0</v>
      </c>
      <c r="K2953">
        <f>J2953*Weighting!$W$25</f>
        <v>0</v>
      </c>
      <c r="M2953" s="14"/>
    </row>
    <row r="2954" spans="1:25" x14ac:dyDescent="0.25">
      <c r="O2954"/>
      <c r="P2954"/>
      <c r="Q2954"/>
      <c r="R2954"/>
    </row>
    <row r="2955" spans="1:25" ht="23.25" x14ac:dyDescent="0.35">
      <c r="A2955" s="21" t="s">
        <v>0</v>
      </c>
      <c r="B2955" s="21" t="str">
        <f>IFERROR(VLOOKUP(C2955,'Data Transformation'!$L$6:$M$426,2,FALSE),"")</f>
        <v/>
      </c>
      <c r="C2955" s="21">
        <f>C2931+1</f>
        <v>123</v>
      </c>
      <c r="D2955" s="21"/>
      <c r="E2955" s="21"/>
      <c r="F2955" s="21"/>
      <c r="G2955" s="21"/>
      <c r="H2955" s="22"/>
      <c r="I2955" s="22"/>
      <c r="J2955" s="22"/>
      <c r="K2955" s="21"/>
      <c r="L2955" s="21" t="str">
        <f>B2955</f>
        <v/>
      </c>
      <c r="M2955" s="23" t="e">
        <f>INDEX('Data Transformation'!$O$4:$O$424,MATCH($B2955,'Data Transformation'!$M$4:$M$424,0),MATCH($M$2,'Data Transformation'!$O$3,0))</f>
        <v>#N/A</v>
      </c>
      <c r="N2955" s="27" t="e">
        <f>IF('Input and Summary Results'!$J$16="minimum",'Bin Analysis'!X2956/(M2955-1),'Bin Analysis'!Y2955/('Bin Analysis'!M2955-1))</f>
        <v>#N/A</v>
      </c>
      <c r="O2955" s="27" t="e">
        <f>IF(M2955=FALSE,NA(),(VLOOKUP(1,C2958:K2977,4,FALSE))/(M2955-1))</f>
        <v>#N/A</v>
      </c>
      <c r="P2955" s="27" t="e">
        <f>IF(M2955=FALSE,NA(),SUM(J2958:J2977)/Weighting!$S$5)</f>
        <v>#N/A</v>
      </c>
      <c r="Q2955" s="27" t="e">
        <f>IF(M2955=FALSE,NA(),SUM(K2958:K2977)/Weighting!$S$6)</f>
        <v>#N/A</v>
      </c>
      <c r="R2955" s="27" t="e">
        <f>IF(M2955=FALSE,NA(),(VLOOKUP(1,G2958:K2977,3,FALSE))/(M2955-1))</f>
        <v>#N/A</v>
      </c>
      <c r="S2955" s="22" t="e">
        <f>IF(M2955=FALSE,NA(),IF(SUM(J2958:J2977)=2,"yes","no"))</f>
        <v>#N/A</v>
      </c>
      <c r="X2955" s="2" cm="2">
        <f t="array" ref="X2955:X2956">FREQUENCY(IF('Data Transformation'!$B$425:$B$6424='Bin Analysis'!L2955,'Data Transformation'!$G$425:$G$6424),'Data Transformation'!$U$11)</f>
        <v>0</v>
      </c>
      <c r="Y2955" s="2" cm="2">
        <f t="array" ref="Y2955:Y2956">FREQUENCY(IF('Data Transformation'!$B$425:$B$6424='Bin Analysis'!L2955,'Data Transformation'!$G$425:$G$6424),'Data Transformation'!$U$12)</f>
        <v>0</v>
      </c>
    </row>
    <row r="2956" spans="1:25" x14ac:dyDescent="0.25">
      <c r="A2956" s="14" t="s">
        <v>67</v>
      </c>
      <c r="B2956" t="s">
        <v>47</v>
      </c>
      <c r="C2956" t="s">
        <v>5</v>
      </c>
      <c r="D2956" t="s">
        <v>98</v>
      </c>
      <c r="E2956" t="s">
        <v>99</v>
      </c>
      <c r="F2956" t="s">
        <v>100</v>
      </c>
      <c r="G2956" t="s">
        <v>69</v>
      </c>
      <c r="H2956" t="s">
        <v>31</v>
      </c>
      <c r="I2956" t="s">
        <v>32</v>
      </c>
      <c r="J2956" t="s">
        <v>46</v>
      </c>
      <c r="K2956" s="14" t="s">
        <v>45</v>
      </c>
      <c r="M2956" s="14"/>
      <c r="X2956" s="2">
        <v>0</v>
      </c>
      <c r="Y2956" s="2">
        <v>0</v>
      </c>
    </row>
    <row r="2957" spans="1:25" x14ac:dyDescent="0.25">
      <c r="A2957" s="32"/>
      <c r="D2957" t="e">
        <f>IF(C2957=1,'Data Transformation'!$G$3+0.5*'Data Transformation'!$W$25,IF(C2958=1,D2958-'Data Transformation'!$W$25,FALSE))</f>
        <v>#NUM!</v>
      </c>
      <c r="E2957">
        <f t="array" ref="E2957">IF(ISLOGICAL(D2957),"",FREQUENCY(IF('Data Transformation'!$B$425:$B$8425='Bin Analysis'!$B2955,'Data Transformation'!$G$425:$G$8425),D2957))</f>
        <v>2001</v>
      </c>
      <c r="F2957" t="e">
        <f>IF(ISLOGICAL(D2957),"",E2957-E2956)</f>
        <v>#VALUE!</v>
      </c>
      <c r="M2957" s="14"/>
    </row>
    <row r="2958" spans="1:25" x14ac:dyDescent="0.25">
      <c r="A2958" s="32" t="e">
        <f>IF(Weighting!$P$6&gt;0,B2958,"")</f>
        <v>#NUM!</v>
      </c>
      <c r="B2958" t="e">
        <f>Weighting!$C$6</f>
        <v>#DIV/0!</v>
      </c>
      <c r="C2958" t="e">
        <f>Weighting!$F$6</f>
        <v>#NUM!</v>
      </c>
      <c r="D2958" t="e">
        <f>IF(C2958=1,'Data Transformation'!$G$3+0.5*'Data Transformation'!$W$25,IF(C2959=1,D2959-'Data Transformation'!$W$25,FALSE))</f>
        <v>#NUM!</v>
      </c>
      <c r="E2958">
        <f t="array" ref="E2958">IF(ISLOGICAL(D2958),"",FREQUENCY(IF('Data Transformation'!$B$425:$B$8425='Bin Analysis'!$B2955,'Data Transformation'!$G$425:$G$8425),D2958))</f>
        <v>2001</v>
      </c>
      <c r="F2958">
        <f>IF(ISLOGICAL(D2958),"",E2958-E2957)</f>
        <v>0</v>
      </c>
      <c r="G2958">
        <f>Weighting!$H$6</f>
        <v>1</v>
      </c>
      <c r="H2958">
        <f t="array" ref="H2958">FREQUENCY(IF('Data Transformation'!$B$4:$B$8425=B2955,'Data Transformation'!$G$4:$G$8425),'Bin Analysis'!$B2958)</f>
        <v>2073</v>
      </c>
      <c r="I2958">
        <f>H2958-H2957</f>
        <v>2073</v>
      </c>
      <c r="J2958">
        <f>IF(I2958=0,0,1)</f>
        <v>1</v>
      </c>
      <c r="K2958" t="e">
        <f>J2958*Weighting!$W$6</f>
        <v>#NUM!</v>
      </c>
      <c r="M2958" s="14"/>
    </row>
    <row r="2959" spans="1:25" x14ac:dyDescent="0.25">
      <c r="A2959" s="32" t="str">
        <f>IF(Weighting!$P$7&gt;0,B2959,"")</f>
        <v/>
      </c>
      <c r="B2959" t="e">
        <f>Weighting!$C$7</f>
        <v>#DIV/0!</v>
      </c>
      <c r="C2959" t="e">
        <f>Weighting!$F$7</f>
        <v>#NUM!</v>
      </c>
      <c r="D2959" t="e">
        <f>IF(C2959=1,'Data Transformation'!$G$3+0.5*'Data Transformation'!$W$25,IF(C2960=1,D2960-'Data Transformation'!$W$25,FALSE))</f>
        <v>#NUM!</v>
      </c>
      <c r="E2959">
        <f t="array" ref="E2959">IF(ISLOGICAL(D2959),"",FREQUENCY(IF('Data Transformation'!$B$425:$B$8425='Bin Analysis'!$B2955,'Data Transformation'!$G$425:$G$8425),D2959))</f>
        <v>2001</v>
      </c>
      <c r="F2959">
        <f t="shared" ref="F2959:F2977" si="369">IF(ISLOGICAL(D2959),"",E2959-E2958)</f>
        <v>0</v>
      </c>
      <c r="G2959">
        <f>Weighting!$H$7</f>
        <v>0</v>
      </c>
      <c r="H2959">
        <f t="array" ref="H2959">FREQUENCY(IF('Data Transformation'!$B$4:$B$8425=B2955,'Data Transformation'!$G$4:$G$8425),'Bin Analysis'!$B2959)</f>
        <v>2073</v>
      </c>
      <c r="I2959">
        <f t="shared" ref="I2959:I2977" si="370">H2959-H2958</f>
        <v>0</v>
      </c>
      <c r="J2959">
        <f>IF(I2959=0,0,1)</f>
        <v>0</v>
      </c>
      <c r="K2959">
        <f>J2959*Weighting!$W$7</f>
        <v>0</v>
      </c>
      <c r="M2959" s="14"/>
    </row>
    <row r="2960" spans="1:25" x14ac:dyDescent="0.25">
      <c r="A2960" s="32" t="str">
        <f>IF(Weighting!$P$8&gt;0,B2960,"")</f>
        <v/>
      </c>
      <c r="B2960" t="e">
        <f>Weighting!$C$8</f>
        <v>#DIV/0!</v>
      </c>
      <c r="C2960" t="e">
        <f>Weighting!$F$8</f>
        <v>#NUM!</v>
      </c>
      <c r="D2960" t="e">
        <f>IF(C2960=1,'Data Transformation'!$G$3+0.5*'Data Transformation'!$W$25,IF(C2961=1,D2961-'Data Transformation'!$W$25,FALSE))</f>
        <v>#NUM!</v>
      </c>
      <c r="E2960">
        <f t="array" ref="E2960">IF(ISLOGICAL(D2960),"",FREQUENCY(IF('Data Transformation'!$B$425:$B$8425='Bin Analysis'!$B2955,'Data Transformation'!$G$425:$G$8425),D2960))</f>
        <v>2001</v>
      </c>
      <c r="F2960">
        <f t="shared" si="369"/>
        <v>0</v>
      </c>
      <c r="G2960">
        <f>Weighting!$H$8</f>
        <v>0</v>
      </c>
      <c r="H2960">
        <f t="array" ref="H2960">FREQUENCY(IF('Data Transformation'!$B$4:$B$8425=B2955,'Data Transformation'!$G$4:$G$8425),'Bin Analysis'!$B2960)</f>
        <v>2073</v>
      </c>
      <c r="I2960">
        <f t="shared" si="370"/>
        <v>0</v>
      </c>
      <c r="J2960">
        <f t="shared" ref="J2960:J2977" si="371">IF(I2960=0,0,1)</f>
        <v>0</v>
      </c>
      <c r="K2960">
        <f>J2960*Weighting!$W$8</f>
        <v>0</v>
      </c>
      <c r="M2960" s="14"/>
    </row>
    <row r="2961" spans="1:13" x14ac:dyDescent="0.25">
      <c r="A2961" s="32" t="str">
        <f>IF(Weighting!$P$9&gt;0,B2961,"")</f>
        <v/>
      </c>
      <c r="B2961" s="50" t="e">
        <f>Weighting!$C$9</f>
        <v>#DIV/0!</v>
      </c>
      <c r="C2961" t="e">
        <f>Weighting!$F$9</f>
        <v>#NUM!</v>
      </c>
      <c r="D2961" t="e">
        <f>IF(C2961=1,'Data Transformation'!$G$3+0.5*'Data Transformation'!$W$25,IF(C2962=1,D2962-'Data Transformation'!$W$25,FALSE))</f>
        <v>#NUM!</v>
      </c>
      <c r="E2961">
        <f t="array" ref="E2961">IF(ISLOGICAL(D2961),"",FREQUENCY(IF('Data Transformation'!$B$425:$B$8425='Bin Analysis'!$B2955,'Data Transformation'!$G$425:$G$8425),D2961))</f>
        <v>2001</v>
      </c>
      <c r="F2961">
        <f t="shared" si="369"/>
        <v>0</v>
      </c>
      <c r="G2961">
        <f>Weighting!$H$9</f>
        <v>0</v>
      </c>
      <c r="H2961">
        <f t="array" ref="H2961">FREQUENCY(IF('Data Transformation'!$B$4:$B$8425=B2955,'Data Transformation'!$G$4:$G$8425),'Bin Analysis'!$B2961)</f>
        <v>2073</v>
      </c>
      <c r="I2961">
        <f t="shared" si="370"/>
        <v>0</v>
      </c>
      <c r="J2961">
        <f t="shared" si="371"/>
        <v>0</v>
      </c>
      <c r="K2961">
        <f>J2961*Weighting!$W$9</f>
        <v>0</v>
      </c>
      <c r="M2961" s="14"/>
    </row>
    <row r="2962" spans="1:13" x14ac:dyDescent="0.25">
      <c r="A2962" s="32" t="str">
        <f>IF(Weighting!$P$10&gt;0,B2962,"")</f>
        <v/>
      </c>
      <c r="B2962" t="e">
        <f>Weighting!$C$10</f>
        <v>#DIV/0!</v>
      </c>
      <c r="C2962" t="e">
        <f>Weighting!$F$10</f>
        <v>#NUM!</v>
      </c>
      <c r="D2962" t="e">
        <f>IF(C2962=1,'Data Transformation'!$G$3+0.5*'Data Transformation'!$W$25,IF(C2963=1,D2963-'Data Transformation'!$W$25,FALSE))</f>
        <v>#NUM!</v>
      </c>
      <c r="E2962">
        <f t="array" ref="E2962">IF(ISLOGICAL(D2962),"",FREQUENCY(IF('Data Transformation'!$B$425:$B$8425='Bin Analysis'!$B2955,'Data Transformation'!$G$425:$G$8425),D2962))</f>
        <v>2001</v>
      </c>
      <c r="F2962">
        <f t="shared" si="369"/>
        <v>0</v>
      </c>
      <c r="G2962">
        <f>Weighting!$H$10</f>
        <v>0</v>
      </c>
      <c r="H2962">
        <f t="array" ref="H2962">FREQUENCY(IF('Data Transformation'!$B$4:$B$8425=B2955,'Data Transformation'!$G$4:$G$8425),'Bin Analysis'!$B2962)</f>
        <v>2073</v>
      </c>
      <c r="I2962">
        <f t="shared" si="370"/>
        <v>0</v>
      </c>
      <c r="J2962">
        <f t="shared" si="371"/>
        <v>0</v>
      </c>
      <c r="K2962">
        <f>J2962*Weighting!$W$10</f>
        <v>0</v>
      </c>
      <c r="M2962" s="14"/>
    </row>
    <row r="2963" spans="1:13" x14ac:dyDescent="0.25">
      <c r="A2963" s="32" t="str">
        <f>IF(Weighting!$P$11&gt;0,B2963,"")</f>
        <v/>
      </c>
      <c r="B2963" t="e">
        <f>Weighting!$C$11</f>
        <v>#DIV/0!</v>
      </c>
      <c r="C2963" t="e">
        <f>Weighting!$F$11</f>
        <v>#NUM!</v>
      </c>
      <c r="D2963" t="e">
        <f>IF(C2963=1,'Data Transformation'!$G$3+0.5*'Data Transformation'!$W$25,IF(C2964=1,D2964-'Data Transformation'!$W$25,FALSE))</f>
        <v>#NUM!</v>
      </c>
      <c r="E2963">
        <f t="array" ref="E2963">IF(ISLOGICAL(D2963),"",FREQUENCY(IF('Data Transformation'!$B$425:$B$8425='Bin Analysis'!$B2955,'Data Transformation'!$G$425:$G$8425),D2963))</f>
        <v>2001</v>
      </c>
      <c r="F2963">
        <f t="shared" si="369"/>
        <v>0</v>
      </c>
      <c r="G2963">
        <f>Weighting!$H$11</f>
        <v>0</v>
      </c>
      <c r="H2963">
        <f t="array" ref="H2963">FREQUENCY(IF('Data Transformation'!$B$4:$B$8425=B2955,'Data Transformation'!$G$4:$G$8425),'Bin Analysis'!$B2963)</f>
        <v>2073</v>
      </c>
      <c r="I2963">
        <f t="shared" si="370"/>
        <v>0</v>
      </c>
      <c r="J2963">
        <f t="shared" si="371"/>
        <v>0</v>
      </c>
      <c r="K2963">
        <f>J2963*Weighting!$W$11</f>
        <v>0</v>
      </c>
      <c r="M2963" s="14"/>
    </row>
    <row r="2964" spans="1:13" x14ac:dyDescent="0.25">
      <c r="A2964" s="32" t="str">
        <f>IF(Weighting!$P$12&gt;0,B2964,"")</f>
        <v/>
      </c>
      <c r="B2964" t="e">
        <f>Weighting!$C$12</f>
        <v>#DIV/0!</v>
      </c>
      <c r="C2964" t="e">
        <f>Weighting!$F$12</f>
        <v>#NUM!</v>
      </c>
      <c r="D2964" t="e">
        <f>IF(C2964=1,'Data Transformation'!$G$3+0.5*'Data Transformation'!$W$25,IF(C2965=1,D2965-'Data Transformation'!$W$25,FALSE))</f>
        <v>#NUM!</v>
      </c>
      <c r="E2964">
        <f t="array" ref="E2964">IF(ISLOGICAL(D2964),"",FREQUENCY(IF('Data Transformation'!$B$425:$B$8425='Bin Analysis'!$B2955,'Data Transformation'!$G$425:$G$8425),D2964))</f>
        <v>2001</v>
      </c>
      <c r="F2964">
        <f t="shared" si="369"/>
        <v>0</v>
      </c>
      <c r="G2964">
        <f>Weighting!$H$12</f>
        <v>0</v>
      </c>
      <c r="H2964">
        <f t="array" ref="H2964">FREQUENCY(IF('Data Transformation'!$B$4:$B$8425=B2955,'Data Transformation'!$G$4:$G$8425),'Bin Analysis'!$B2964)</f>
        <v>2073</v>
      </c>
      <c r="I2964">
        <f t="shared" si="370"/>
        <v>0</v>
      </c>
      <c r="J2964">
        <f t="shared" si="371"/>
        <v>0</v>
      </c>
      <c r="K2964">
        <f>J2964*Weighting!$W$12</f>
        <v>0</v>
      </c>
      <c r="M2964" s="14"/>
    </row>
    <row r="2965" spans="1:13" x14ac:dyDescent="0.25">
      <c r="A2965" s="32" t="str">
        <f>IF(Weighting!$P$13&gt;0,B2965,"")</f>
        <v/>
      </c>
      <c r="B2965" t="e">
        <f>Weighting!$C$13</f>
        <v>#DIV/0!</v>
      </c>
      <c r="C2965" t="e">
        <f>Weighting!$F$13</f>
        <v>#NUM!</v>
      </c>
      <c r="D2965" t="e">
        <f>IF(C2965=1,'Data Transformation'!$G$3+0.5*'Data Transformation'!$W$25,IF(C2966=1,D2966-'Data Transformation'!$W$25,FALSE))</f>
        <v>#NUM!</v>
      </c>
      <c r="E2965">
        <f t="array" ref="E2965">IF(ISLOGICAL(D2965),"",FREQUENCY(IF('Data Transformation'!$B$425:$B$8425='Bin Analysis'!$B2955,'Data Transformation'!$G$425:$G$8425),D2965))</f>
        <v>2001</v>
      </c>
      <c r="F2965">
        <f t="shared" si="369"/>
        <v>0</v>
      </c>
      <c r="G2965">
        <f>Weighting!$H$13</f>
        <v>0</v>
      </c>
      <c r="H2965">
        <f t="array" ref="H2965">FREQUENCY(IF('Data Transformation'!$B$4:$B$8425=B2955,'Data Transformation'!$G$4:$G$8425),'Bin Analysis'!$B2965)</f>
        <v>2073</v>
      </c>
      <c r="I2965">
        <f t="shared" si="370"/>
        <v>0</v>
      </c>
      <c r="J2965">
        <f t="shared" si="371"/>
        <v>0</v>
      </c>
      <c r="K2965">
        <f>J2965*Weighting!$W$13</f>
        <v>0</v>
      </c>
      <c r="M2965" s="14"/>
    </row>
    <row r="2966" spans="1:13" x14ac:dyDescent="0.25">
      <c r="A2966" s="32" t="str">
        <f>IF(Weighting!$P$14&gt;0,B2966,"")</f>
        <v/>
      </c>
      <c r="B2966" t="e">
        <f>Weighting!$C$14</f>
        <v>#DIV/0!</v>
      </c>
      <c r="C2966" t="e">
        <f>Weighting!$F$14</f>
        <v>#NUM!</v>
      </c>
      <c r="D2966" t="e">
        <f>IF(C2966=1,'Data Transformation'!$G$3+0.5*'Data Transformation'!$W$25,IF(C2967=1,D2967-'Data Transformation'!$W$25,FALSE))</f>
        <v>#NUM!</v>
      </c>
      <c r="E2966">
        <f t="array" ref="E2966">IF(ISLOGICAL(D2966),"",FREQUENCY(IF('Data Transformation'!$B$425:$B$8425='Bin Analysis'!$B2955,'Data Transformation'!$G$425:$G$8425),D2966))</f>
        <v>2001</v>
      </c>
      <c r="F2966">
        <f t="shared" si="369"/>
        <v>0</v>
      </c>
      <c r="G2966">
        <f>Weighting!$H$14</f>
        <v>0</v>
      </c>
      <c r="H2966">
        <f t="array" ref="H2966">FREQUENCY(IF('Data Transformation'!$B$4:$B$8425=B2955,'Data Transformation'!$G$4:$G$8425),'Bin Analysis'!$B2966)</f>
        <v>2073</v>
      </c>
      <c r="I2966">
        <f t="shared" si="370"/>
        <v>0</v>
      </c>
      <c r="J2966">
        <f t="shared" si="371"/>
        <v>0</v>
      </c>
      <c r="K2966">
        <f>J2966*Weighting!$W$14</f>
        <v>0</v>
      </c>
      <c r="M2966" s="14"/>
    </row>
    <row r="2967" spans="1:13" x14ac:dyDescent="0.25">
      <c r="A2967" s="32" t="str">
        <f>IF(Weighting!$P$15&gt;0,B2967,"")</f>
        <v/>
      </c>
      <c r="B2967" t="e">
        <f>Weighting!$C$15</f>
        <v>#DIV/0!</v>
      </c>
      <c r="C2967" t="e">
        <f>Weighting!$F$15</f>
        <v>#NUM!</v>
      </c>
      <c r="D2967" t="e">
        <f>IF(C2967=1,'Data Transformation'!$G$3+0.5*'Data Transformation'!$W$25,IF(C2968=1,D2968-'Data Transformation'!$W$25,FALSE))</f>
        <v>#NUM!</v>
      </c>
      <c r="E2967">
        <f t="array" ref="E2967">IF(ISLOGICAL(D2967),"",FREQUENCY(IF('Data Transformation'!$B$425:$B$8425='Bin Analysis'!$B2955,'Data Transformation'!$G$425:$G$8425),D2967))</f>
        <v>2001</v>
      </c>
      <c r="F2967">
        <f t="shared" si="369"/>
        <v>0</v>
      </c>
      <c r="G2967">
        <f>Weighting!$H$15</f>
        <v>0</v>
      </c>
      <c r="H2967">
        <f t="array" ref="H2967">FREQUENCY(IF('Data Transformation'!$B$4:$B$8425=B2955,'Data Transformation'!$G$4:$G$8425),'Bin Analysis'!$B2967)</f>
        <v>2073</v>
      </c>
      <c r="I2967">
        <f t="shared" si="370"/>
        <v>0</v>
      </c>
      <c r="J2967">
        <f t="shared" si="371"/>
        <v>0</v>
      </c>
      <c r="K2967">
        <f>J2967*Weighting!$W$15</f>
        <v>0</v>
      </c>
      <c r="M2967" s="14"/>
    </row>
    <row r="2968" spans="1:13" x14ac:dyDescent="0.25">
      <c r="A2968" s="32" t="str">
        <f>IF(Weighting!$P$16&gt;0,B2968,"")</f>
        <v/>
      </c>
      <c r="B2968" t="e">
        <f>Weighting!$C$16</f>
        <v>#DIV/0!</v>
      </c>
      <c r="C2968" t="e">
        <f>Weighting!$F$16</f>
        <v>#NUM!</v>
      </c>
      <c r="D2968" t="e">
        <f>IF(C2968=1,'Data Transformation'!$G$3+0.5*'Data Transformation'!$W$25,IF(C2969=1,D2969-'Data Transformation'!$W$25,FALSE))</f>
        <v>#NUM!</v>
      </c>
      <c r="E2968">
        <f t="array" ref="E2968">IF(ISLOGICAL(D2968),"",FREQUENCY(IF('Data Transformation'!$B$425:$B$8425='Bin Analysis'!$B2955,'Data Transformation'!$G$425:$G$8425),D2968))</f>
        <v>2001</v>
      </c>
      <c r="F2968">
        <f t="shared" si="369"/>
        <v>0</v>
      </c>
      <c r="G2968">
        <f>Weighting!$H$16</f>
        <v>0</v>
      </c>
      <c r="H2968">
        <f t="array" ref="H2968">FREQUENCY(IF('Data Transformation'!$B$4:$B$8425=B2955,'Data Transformation'!$G$4:$G$8425),'Bin Analysis'!$B2968)</f>
        <v>2073</v>
      </c>
      <c r="I2968">
        <f t="shared" si="370"/>
        <v>0</v>
      </c>
      <c r="J2968">
        <f t="shared" si="371"/>
        <v>0</v>
      </c>
      <c r="K2968">
        <f>J2968*Weighting!$W$16</f>
        <v>0</v>
      </c>
      <c r="M2968" s="14"/>
    </row>
    <row r="2969" spans="1:13" x14ac:dyDescent="0.25">
      <c r="A2969" s="32" t="str">
        <f>IF(Weighting!$P$17&gt;0,B2969,"")</f>
        <v/>
      </c>
      <c r="B2969" t="e">
        <f>Weighting!$C$17</f>
        <v>#DIV/0!</v>
      </c>
      <c r="C2969" t="e">
        <f>Weighting!$F$17</f>
        <v>#NUM!</v>
      </c>
      <c r="D2969" t="e">
        <f>IF(C2969=1,'Data Transformation'!$G$3+0.5*'Data Transformation'!$W$25,IF(C2970=1,D2970-'Data Transformation'!$W$25,FALSE))</f>
        <v>#NUM!</v>
      </c>
      <c r="E2969">
        <f t="array" ref="E2969">IF(ISLOGICAL(D2969),"",FREQUENCY(IF('Data Transformation'!$B$425:$B$8425='Bin Analysis'!$B2955,'Data Transformation'!$G$425:$G$8425),D2969))</f>
        <v>2001</v>
      </c>
      <c r="F2969">
        <f t="shared" si="369"/>
        <v>0</v>
      </c>
      <c r="G2969">
        <f>Weighting!$H$17</f>
        <v>0</v>
      </c>
      <c r="H2969">
        <f t="array" ref="H2969">FREQUENCY(IF('Data Transformation'!$B$4:$B$8425=B2955,'Data Transformation'!$G$4:$G$8425),'Bin Analysis'!$B2969)</f>
        <v>2073</v>
      </c>
      <c r="I2969">
        <f t="shared" si="370"/>
        <v>0</v>
      </c>
      <c r="J2969">
        <f t="shared" si="371"/>
        <v>0</v>
      </c>
      <c r="K2969">
        <f>J2969*Weighting!$W$17</f>
        <v>0</v>
      </c>
      <c r="M2969" s="14"/>
    </row>
    <row r="2970" spans="1:13" x14ac:dyDescent="0.25">
      <c r="A2970" s="32" t="str">
        <f>IF(Weighting!$P$18&gt;0,B2970,"")</f>
        <v/>
      </c>
      <c r="B2970" t="e">
        <f>Weighting!$C$18</f>
        <v>#DIV/0!</v>
      </c>
      <c r="C2970" t="e">
        <f>Weighting!$F$18</f>
        <v>#NUM!</v>
      </c>
      <c r="D2970" t="e">
        <f>IF(C2970=1,'Data Transformation'!$G$3+0.5*'Data Transformation'!$W$25,IF(C2971=1,D2971-'Data Transformation'!$W$25,FALSE))</f>
        <v>#NUM!</v>
      </c>
      <c r="E2970">
        <f t="array" ref="E2970">IF(ISLOGICAL(D2970),"",FREQUENCY(IF('Data Transformation'!$B$425:$B$8425='Bin Analysis'!$B2955,'Data Transformation'!$G$425:$G$8425),D2970))</f>
        <v>2001</v>
      </c>
      <c r="F2970">
        <f t="shared" si="369"/>
        <v>0</v>
      </c>
      <c r="G2970">
        <f>Weighting!$H$18</f>
        <v>0</v>
      </c>
      <c r="H2970">
        <f t="array" ref="H2970">FREQUENCY(IF('Data Transformation'!$B$4:$B$8425=B2955,'Data Transformation'!$G$4:$G$8425),'Bin Analysis'!$B2970)</f>
        <v>2073</v>
      </c>
      <c r="I2970">
        <f t="shared" si="370"/>
        <v>0</v>
      </c>
      <c r="J2970">
        <f t="shared" si="371"/>
        <v>0</v>
      </c>
      <c r="K2970">
        <f>J2970*Weighting!$W$18</f>
        <v>0</v>
      </c>
      <c r="M2970" s="14"/>
    </row>
    <row r="2971" spans="1:13" x14ac:dyDescent="0.25">
      <c r="A2971" s="32" t="str">
        <f>IF(Weighting!$P$19&gt;0,B2971,"")</f>
        <v/>
      </c>
      <c r="B2971" t="e">
        <f>Weighting!$C$19</f>
        <v>#DIV/0!</v>
      </c>
      <c r="C2971" t="e">
        <f>Weighting!$F$19</f>
        <v>#NUM!</v>
      </c>
      <c r="D2971" t="e">
        <f>IF(C2971=1,'Data Transformation'!$G$3+0.5*'Data Transformation'!$W$25,IF(C2972=1,D2972-'Data Transformation'!$W$25,FALSE))</f>
        <v>#NUM!</v>
      </c>
      <c r="E2971">
        <f t="array" ref="E2971">IF(ISLOGICAL(D2971),"",FREQUENCY(IF('Data Transformation'!$B$425:$B$8425='Bin Analysis'!$B2955,'Data Transformation'!$G$425:$G$8425),D2971))</f>
        <v>2001</v>
      </c>
      <c r="F2971">
        <f t="shared" si="369"/>
        <v>0</v>
      </c>
      <c r="G2971">
        <f>Weighting!$H$19</f>
        <v>0</v>
      </c>
      <c r="H2971">
        <f t="array" ref="H2971">FREQUENCY(IF('Data Transformation'!$B$4:$B$8425=B2955,'Data Transformation'!$G$4:$G$8425),'Bin Analysis'!$B2971)</f>
        <v>2073</v>
      </c>
      <c r="I2971">
        <f t="shared" si="370"/>
        <v>0</v>
      </c>
      <c r="J2971">
        <f t="shared" si="371"/>
        <v>0</v>
      </c>
      <c r="K2971">
        <f>J2971*Weighting!$W$19</f>
        <v>0</v>
      </c>
      <c r="M2971" s="14"/>
    </row>
    <row r="2972" spans="1:13" x14ac:dyDescent="0.25">
      <c r="A2972" s="32" t="str">
        <f>IF(Weighting!$P$20&gt;0,B2972,"")</f>
        <v/>
      </c>
      <c r="B2972" t="e">
        <f>Weighting!$C$20</f>
        <v>#DIV/0!</v>
      </c>
      <c r="C2972" t="e">
        <f>Weighting!$F$20</f>
        <v>#NUM!</v>
      </c>
      <c r="D2972" t="e">
        <f>IF(C2972=1,'Data Transformation'!$G$3+0.5*'Data Transformation'!$W$25,IF(C2973=1,D2973-'Data Transformation'!$W$25,FALSE))</f>
        <v>#NUM!</v>
      </c>
      <c r="E2972">
        <f t="array" ref="E2972">IF(ISLOGICAL(D2972),"",FREQUENCY(IF('Data Transformation'!$B$425:$B$8425='Bin Analysis'!$B2955,'Data Transformation'!$G$425:$G$8425),D2972))</f>
        <v>2001</v>
      </c>
      <c r="F2972">
        <f t="shared" si="369"/>
        <v>0</v>
      </c>
      <c r="G2972">
        <f>Weighting!$H$20</f>
        <v>0</v>
      </c>
      <c r="H2972">
        <f t="array" ref="H2972">FREQUENCY(IF('Data Transformation'!$B$4:$B$8425=B2955,'Data Transformation'!$G$4:$G$8425),'Bin Analysis'!$B2972)</f>
        <v>2073</v>
      </c>
      <c r="I2972">
        <f t="shared" si="370"/>
        <v>0</v>
      </c>
      <c r="J2972">
        <f t="shared" si="371"/>
        <v>0</v>
      </c>
      <c r="K2972">
        <f>J2972*Weighting!$W$20</f>
        <v>0</v>
      </c>
      <c r="M2972" s="14"/>
    </row>
    <row r="2973" spans="1:13" x14ac:dyDescent="0.25">
      <c r="A2973" s="32" t="str">
        <f>IF(Weighting!$P$21&gt;0,B2973,"")</f>
        <v/>
      </c>
      <c r="B2973" t="e">
        <f>Weighting!$C$21</f>
        <v>#DIV/0!</v>
      </c>
      <c r="C2973" t="e">
        <f>Weighting!$F$21</f>
        <v>#NUM!</v>
      </c>
      <c r="D2973" t="e">
        <f>IF(C2973=1,'Data Transformation'!$G$3+0.5*'Data Transformation'!$W$25,IF(C2974=1,D2974-'Data Transformation'!$W$25,FALSE))</f>
        <v>#NUM!</v>
      </c>
      <c r="E2973">
        <f t="array" ref="E2973">IF(ISLOGICAL(D2973),"",FREQUENCY(IF('Data Transformation'!$B$425:$B$8425='Bin Analysis'!$B2955,'Data Transformation'!$G$425:$G$8425),D2973))</f>
        <v>2001</v>
      </c>
      <c r="F2973">
        <f t="shared" si="369"/>
        <v>0</v>
      </c>
      <c r="G2973">
        <f>Weighting!$H$21</f>
        <v>0</v>
      </c>
      <c r="H2973">
        <f t="array" ref="H2973">FREQUENCY(IF('Data Transformation'!$B$4:$B$8425=B2955,'Data Transformation'!$G$4:$G$8425),'Bin Analysis'!$B2973)</f>
        <v>2073</v>
      </c>
      <c r="I2973">
        <f t="shared" si="370"/>
        <v>0</v>
      </c>
      <c r="J2973">
        <f t="shared" si="371"/>
        <v>0</v>
      </c>
      <c r="K2973">
        <f>J2973*Weighting!$W$21</f>
        <v>0</v>
      </c>
      <c r="M2973" s="14"/>
    </row>
    <row r="2974" spans="1:13" x14ac:dyDescent="0.25">
      <c r="A2974" s="32" t="str">
        <f>IF(Weighting!$P$22&gt;0,B2974,"")</f>
        <v/>
      </c>
      <c r="B2974" t="e">
        <f>Weighting!$C$22</f>
        <v>#DIV/0!</v>
      </c>
      <c r="C2974" t="e">
        <f>Weighting!$F$22</f>
        <v>#NUM!</v>
      </c>
      <c r="D2974" t="e">
        <f>IF(C2974=1,'Data Transformation'!$G$3+0.5*'Data Transformation'!$W$25,IF(C2975=1,D2975-'Data Transformation'!$W$25,FALSE))</f>
        <v>#NUM!</v>
      </c>
      <c r="E2974">
        <f t="array" ref="E2974">IF(ISLOGICAL(D2974),"",FREQUENCY(IF('Data Transformation'!$B$425:$B$8425='Bin Analysis'!$B2955,'Data Transformation'!$G$425:$G$8425),D2974))</f>
        <v>2001</v>
      </c>
      <c r="F2974">
        <f t="shared" si="369"/>
        <v>0</v>
      </c>
      <c r="G2974">
        <f>Weighting!$H$22</f>
        <v>0</v>
      </c>
      <c r="H2974">
        <f t="array" ref="H2974">FREQUENCY(IF('Data Transformation'!$B$4:$B$8425=B2955,'Data Transformation'!$G$4:$G$8425),'Bin Analysis'!$B2974)</f>
        <v>2073</v>
      </c>
      <c r="I2974">
        <f t="shared" si="370"/>
        <v>0</v>
      </c>
      <c r="J2974">
        <f t="shared" si="371"/>
        <v>0</v>
      </c>
      <c r="K2974">
        <f>J2974*Weighting!$W$22</f>
        <v>0</v>
      </c>
      <c r="M2974" s="14"/>
    </row>
    <row r="2975" spans="1:13" x14ac:dyDescent="0.25">
      <c r="A2975" s="32" t="str">
        <f>IF(Weighting!$P$23&gt;0,B2975,"")</f>
        <v/>
      </c>
      <c r="B2975" t="e">
        <f>Weighting!$C$23</f>
        <v>#DIV/0!</v>
      </c>
      <c r="C2975" t="e">
        <f>Weighting!$F$23</f>
        <v>#NUM!</v>
      </c>
      <c r="D2975" t="e">
        <f>IF(C2975=1,'Data Transformation'!$G$3+0.5*'Data Transformation'!$W$25,IF(C2976=1,D2976-'Data Transformation'!$W$25,FALSE))</f>
        <v>#NUM!</v>
      </c>
      <c r="E2975">
        <f t="array" ref="E2975">IF(ISLOGICAL(D2975),"",FREQUENCY(IF('Data Transformation'!$B$425:$B$8425='Bin Analysis'!$B2955,'Data Transformation'!$G$425:$G$8425),D2975))</f>
        <v>2001</v>
      </c>
      <c r="F2975">
        <f t="shared" si="369"/>
        <v>0</v>
      </c>
      <c r="G2975">
        <f>Weighting!$H$23</f>
        <v>0</v>
      </c>
      <c r="H2975">
        <f t="array" ref="H2975">FREQUENCY(IF('Data Transformation'!$B$4:$B$8425=B2955,'Data Transformation'!$G$4:$G$8425),'Bin Analysis'!$B2975)</f>
        <v>2073</v>
      </c>
      <c r="I2975">
        <f t="shared" si="370"/>
        <v>0</v>
      </c>
      <c r="J2975">
        <f t="shared" si="371"/>
        <v>0</v>
      </c>
      <c r="K2975">
        <f>J2975*Weighting!$W$23</f>
        <v>0</v>
      </c>
      <c r="M2975" s="14"/>
    </row>
    <row r="2976" spans="1:13" x14ac:dyDescent="0.25">
      <c r="A2976" s="32" t="str">
        <f>IF(Weighting!$P$24&gt;0,B2976,"")</f>
        <v/>
      </c>
      <c r="B2976" t="e">
        <f>Weighting!$C$24</f>
        <v>#DIV/0!</v>
      </c>
      <c r="C2976" t="e">
        <f>Weighting!$F$24</f>
        <v>#NUM!</v>
      </c>
      <c r="D2976" t="e">
        <f>IF(C2976=1,'Data Transformation'!$G$3+0.5*'Data Transformation'!$W$25,IF(C2977=1,D2977-'Data Transformation'!$W$25,FALSE))</f>
        <v>#NUM!</v>
      </c>
      <c r="E2976">
        <f t="array" ref="E2976">IF(ISLOGICAL(D2976),"",FREQUENCY(IF('Data Transformation'!$B$425:$B$8425='Bin Analysis'!$B2955,'Data Transformation'!$G$425:$G$8425),D2976))</f>
        <v>2001</v>
      </c>
      <c r="F2976">
        <f t="shared" si="369"/>
        <v>0</v>
      </c>
      <c r="G2976">
        <f>Weighting!$H$24</f>
        <v>0</v>
      </c>
      <c r="H2976">
        <f t="array" ref="H2976">FREQUENCY(IF('Data Transformation'!$B$4:$B$8425=B2955,'Data Transformation'!$G$4:$G$8425),'Bin Analysis'!$B2976)</f>
        <v>2073</v>
      </c>
      <c r="I2976">
        <f t="shared" si="370"/>
        <v>0</v>
      </c>
      <c r="J2976">
        <f t="shared" si="371"/>
        <v>0</v>
      </c>
      <c r="K2976">
        <f>J2976*Weighting!$W$24</f>
        <v>0</v>
      </c>
      <c r="M2976" s="14"/>
    </row>
    <row r="2977" spans="1:25" x14ac:dyDescent="0.25">
      <c r="A2977" s="32" t="str">
        <f>IF(Weighting!$P$25&gt;0,B2977,"")</f>
        <v/>
      </c>
      <c r="B2977" t="e">
        <f>Weighting!$C$25</f>
        <v>#DIV/0!</v>
      </c>
      <c r="C2977" t="e">
        <f>Weighting!$F$25</f>
        <v>#NUM!</v>
      </c>
      <c r="D2977" t="e">
        <f>IF(C2977=1,'Data Transformation'!$G$3+0.5*'Data Transformation'!$W$25,IF(C2978=1,D2978-'Data Transformation'!$W$25,FALSE))</f>
        <v>#NUM!</v>
      </c>
      <c r="E2977">
        <f t="array" ref="E2977">IF(ISLOGICAL(D2977),"",FREQUENCY(IF('Data Transformation'!$B$425:$B$8425='Bin Analysis'!$B2955,'Data Transformation'!$G$425:$G$8425),D2977))</f>
        <v>2001</v>
      </c>
      <c r="F2977">
        <f t="shared" si="369"/>
        <v>0</v>
      </c>
      <c r="G2977">
        <f>Weighting!$H$25</f>
        <v>0</v>
      </c>
      <c r="H2977">
        <f t="array" ref="H2977">FREQUENCY(IF('Data Transformation'!$B$4:$B$8425=B2955,'Data Transformation'!$G$4:$G$8425),'Bin Analysis'!$B2977)</f>
        <v>2073</v>
      </c>
      <c r="I2977">
        <f t="shared" si="370"/>
        <v>0</v>
      </c>
      <c r="J2977">
        <f t="shared" si="371"/>
        <v>0</v>
      </c>
      <c r="K2977">
        <f>J2977*Weighting!$W$25</f>
        <v>0</v>
      </c>
      <c r="M2977" s="14"/>
    </row>
    <row r="2978" spans="1:25" x14ac:dyDescent="0.25">
      <c r="O2978"/>
      <c r="P2978"/>
      <c r="Q2978"/>
      <c r="R2978"/>
    </row>
    <row r="2979" spans="1:25" ht="23.25" x14ac:dyDescent="0.35">
      <c r="A2979" s="21" t="s">
        <v>0</v>
      </c>
      <c r="B2979" s="21" t="str">
        <f>IFERROR(VLOOKUP(C2979,'Data Transformation'!$L$6:$M$426,2,FALSE),"")</f>
        <v/>
      </c>
      <c r="C2979" s="21">
        <f>C2955+1</f>
        <v>124</v>
      </c>
      <c r="D2979" s="21"/>
      <c r="E2979" s="21"/>
      <c r="F2979" s="21"/>
      <c r="G2979" s="21"/>
      <c r="H2979" s="22"/>
      <c r="I2979" s="22"/>
      <c r="J2979" s="22"/>
      <c r="K2979" s="21"/>
      <c r="L2979" s="21" t="str">
        <f>B2979</f>
        <v/>
      </c>
      <c r="M2979" s="23" t="e">
        <f>INDEX('Data Transformation'!$O$4:$O$424,MATCH($B2979,'Data Transformation'!$M$4:$M$424,0),MATCH($M$2,'Data Transformation'!$O$3,0))</f>
        <v>#N/A</v>
      </c>
      <c r="N2979" s="27" t="e">
        <f>IF('Input and Summary Results'!$J$16="minimum",'Bin Analysis'!X2980/(M2979-1),'Bin Analysis'!Y2979/('Bin Analysis'!M2979-1))</f>
        <v>#N/A</v>
      </c>
      <c r="O2979" s="27" t="e">
        <f>IF(M2979=FALSE,NA(),(VLOOKUP(1,C2982:K3001,4,FALSE))/(M2979-1))</f>
        <v>#N/A</v>
      </c>
      <c r="P2979" s="27" t="e">
        <f>IF(M2979=FALSE,NA(),SUM(J2982:J3001)/Weighting!$S$5)</f>
        <v>#N/A</v>
      </c>
      <c r="Q2979" s="27" t="e">
        <f>IF(M2979=FALSE,NA(),SUM(K2982:K3001)/Weighting!$S$6)</f>
        <v>#N/A</v>
      </c>
      <c r="R2979" s="27" t="e">
        <f>IF(M2979=FALSE,NA(),(VLOOKUP(1,G2982:K3001,3,FALSE))/(M2979-1))</f>
        <v>#N/A</v>
      </c>
      <c r="S2979" s="22" t="e">
        <f>IF(M2979=FALSE,NA(),IF(SUM(J2982:J3001)=2,"yes","no"))</f>
        <v>#N/A</v>
      </c>
      <c r="X2979" s="2" cm="2">
        <f t="array" ref="X2979:X2980">FREQUENCY(IF('Data Transformation'!$B$425:$B$6424='Bin Analysis'!L2979,'Data Transformation'!$G$425:$G$6424),'Data Transformation'!$U$11)</f>
        <v>0</v>
      </c>
      <c r="Y2979" s="2" cm="2">
        <f t="array" ref="Y2979:Y2980">FREQUENCY(IF('Data Transformation'!$B$425:$B$6424='Bin Analysis'!L2979,'Data Transformation'!$G$425:$G$6424),'Data Transformation'!$U$12)</f>
        <v>0</v>
      </c>
    </row>
    <row r="2980" spans="1:25" x14ac:dyDescent="0.25">
      <c r="A2980" s="14" t="s">
        <v>67</v>
      </c>
      <c r="B2980" t="s">
        <v>47</v>
      </c>
      <c r="C2980" t="s">
        <v>5</v>
      </c>
      <c r="D2980" t="s">
        <v>98</v>
      </c>
      <c r="E2980" t="s">
        <v>99</v>
      </c>
      <c r="F2980" t="s">
        <v>100</v>
      </c>
      <c r="G2980" t="s">
        <v>69</v>
      </c>
      <c r="H2980" t="s">
        <v>31</v>
      </c>
      <c r="I2980" t="s">
        <v>32</v>
      </c>
      <c r="J2980" t="s">
        <v>46</v>
      </c>
      <c r="K2980" s="14" t="s">
        <v>45</v>
      </c>
      <c r="M2980" s="14"/>
      <c r="X2980" s="2">
        <v>0</v>
      </c>
      <c r="Y2980" s="2">
        <v>0</v>
      </c>
    </row>
    <row r="2981" spans="1:25" x14ac:dyDescent="0.25">
      <c r="A2981" s="32"/>
      <c r="D2981" t="e">
        <f>IF(C2981=1,'Data Transformation'!$G$3+0.5*'Data Transformation'!$W$25,IF(C2982=1,D2982-'Data Transformation'!$W$25,FALSE))</f>
        <v>#NUM!</v>
      </c>
      <c r="E2981">
        <f t="array" ref="E2981">IF(ISLOGICAL(D2981),"",FREQUENCY(IF('Data Transformation'!$B$425:$B$8425='Bin Analysis'!$B2979,'Data Transformation'!$G$425:$G$8425),D2981))</f>
        <v>2001</v>
      </c>
      <c r="F2981" t="e">
        <f>IF(ISLOGICAL(D2981),"",E2981-E2980)</f>
        <v>#VALUE!</v>
      </c>
      <c r="M2981" s="14"/>
    </row>
    <row r="2982" spans="1:25" x14ac:dyDescent="0.25">
      <c r="A2982" s="32" t="e">
        <f>IF(Weighting!$P$6&gt;0,B2982,"")</f>
        <v>#NUM!</v>
      </c>
      <c r="B2982" t="e">
        <f>Weighting!$C$6</f>
        <v>#DIV/0!</v>
      </c>
      <c r="C2982" t="e">
        <f>Weighting!$F$6</f>
        <v>#NUM!</v>
      </c>
      <c r="D2982" t="e">
        <f>IF(C2982=1,'Data Transformation'!$G$3+0.5*'Data Transformation'!$W$25,IF(C2983=1,D2983-'Data Transformation'!$W$25,FALSE))</f>
        <v>#NUM!</v>
      </c>
      <c r="E2982">
        <f t="array" ref="E2982">IF(ISLOGICAL(D2982),"",FREQUENCY(IF('Data Transformation'!$B$425:$B$8425='Bin Analysis'!$B2979,'Data Transformation'!$G$425:$G$8425),D2982))</f>
        <v>2001</v>
      </c>
      <c r="F2982">
        <f>IF(ISLOGICAL(D2982),"",E2982-E2981)</f>
        <v>0</v>
      </c>
      <c r="G2982">
        <f>Weighting!$H$6</f>
        <v>1</v>
      </c>
      <c r="H2982">
        <f t="array" ref="H2982">FREQUENCY(IF('Data Transformation'!$B$4:$B$8425=B2979,'Data Transformation'!$G$4:$G$8425),'Bin Analysis'!$B2982)</f>
        <v>2073</v>
      </c>
      <c r="I2982">
        <f>H2982-H2981</f>
        <v>2073</v>
      </c>
      <c r="J2982">
        <f>IF(I2982=0,0,1)</f>
        <v>1</v>
      </c>
      <c r="K2982" t="e">
        <f>J2982*Weighting!$W$6</f>
        <v>#NUM!</v>
      </c>
      <c r="M2982" s="14"/>
    </row>
    <row r="2983" spans="1:25" x14ac:dyDescent="0.25">
      <c r="A2983" s="32" t="str">
        <f>IF(Weighting!$P$7&gt;0,B2983,"")</f>
        <v/>
      </c>
      <c r="B2983" t="e">
        <f>Weighting!$C$7</f>
        <v>#DIV/0!</v>
      </c>
      <c r="C2983" t="e">
        <f>Weighting!$F$7</f>
        <v>#NUM!</v>
      </c>
      <c r="D2983" t="e">
        <f>IF(C2983=1,'Data Transformation'!$G$3+0.5*'Data Transformation'!$W$25,IF(C2984=1,D2984-'Data Transformation'!$W$25,FALSE))</f>
        <v>#NUM!</v>
      </c>
      <c r="E2983">
        <f t="array" ref="E2983">IF(ISLOGICAL(D2983),"",FREQUENCY(IF('Data Transformation'!$B$425:$B$8425='Bin Analysis'!$B2979,'Data Transformation'!$G$425:$G$8425),D2983))</f>
        <v>2001</v>
      </c>
      <c r="F2983">
        <f t="shared" ref="F2983:F3001" si="372">IF(ISLOGICAL(D2983),"",E2983-E2982)</f>
        <v>0</v>
      </c>
      <c r="G2983">
        <f>Weighting!$H$7</f>
        <v>0</v>
      </c>
      <c r="H2983">
        <f t="array" ref="H2983">FREQUENCY(IF('Data Transformation'!$B$4:$B$8425=B2979,'Data Transformation'!$G$4:$G$8425),'Bin Analysis'!$B2983)</f>
        <v>2073</v>
      </c>
      <c r="I2983">
        <f t="shared" ref="I2983:I3001" si="373">H2983-H2982</f>
        <v>0</v>
      </c>
      <c r="J2983">
        <f>IF(I2983=0,0,1)</f>
        <v>0</v>
      </c>
      <c r="K2983">
        <f>J2983*Weighting!$W$7</f>
        <v>0</v>
      </c>
      <c r="M2983" s="14"/>
    </row>
    <row r="2984" spans="1:25" x14ac:dyDescent="0.25">
      <c r="A2984" s="32" t="str">
        <f>IF(Weighting!$P$8&gt;0,B2984,"")</f>
        <v/>
      </c>
      <c r="B2984" t="e">
        <f>Weighting!$C$8</f>
        <v>#DIV/0!</v>
      </c>
      <c r="C2984" t="e">
        <f>Weighting!$F$8</f>
        <v>#NUM!</v>
      </c>
      <c r="D2984" t="e">
        <f>IF(C2984=1,'Data Transformation'!$G$3+0.5*'Data Transformation'!$W$25,IF(C2985=1,D2985-'Data Transformation'!$W$25,FALSE))</f>
        <v>#NUM!</v>
      </c>
      <c r="E2984">
        <f t="array" ref="E2984">IF(ISLOGICAL(D2984),"",FREQUENCY(IF('Data Transformation'!$B$425:$B$8425='Bin Analysis'!$B2979,'Data Transformation'!$G$425:$G$8425),D2984))</f>
        <v>2001</v>
      </c>
      <c r="F2984">
        <f t="shared" si="372"/>
        <v>0</v>
      </c>
      <c r="G2984">
        <f>Weighting!$H$8</f>
        <v>0</v>
      </c>
      <c r="H2984">
        <f t="array" ref="H2984">FREQUENCY(IF('Data Transformation'!$B$4:$B$8425=B2979,'Data Transformation'!$G$4:$G$8425),'Bin Analysis'!$B2984)</f>
        <v>2073</v>
      </c>
      <c r="I2984">
        <f t="shared" si="373"/>
        <v>0</v>
      </c>
      <c r="J2984">
        <f t="shared" ref="J2984:J3001" si="374">IF(I2984=0,0,1)</f>
        <v>0</v>
      </c>
      <c r="K2984">
        <f>J2984*Weighting!$W$8</f>
        <v>0</v>
      </c>
      <c r="M2984" s="14"/>
    </row>
    <row r="2985" spans="1:25" x14ac:dyDescent="0.25">
      <c r="A2985" s="32" t="str">
        <f>IF(Weighting!$P$9&gt;0,B2985,"")</f>
        <v/>
      </c>
      <c r="B2985" s="50" t="e">
        <f>Weighting!$C$9</f>
        <v>#DIV/0!</v>
      </c>
      <c r="C2985" t="e">
        <f>Weighting!$F$9</f>
        <v>#NUM!</v>
      </c>
      <c r="D2985" t="e">
        <f>IF(C2985=1,'Data Transformation'!$G$3+0.5*'Data Transformation'!$W$25,IF(C2986=1,D2986-'Data Transformation'!$W$25,FALSE))</f>
        <v>#NUM!</v>
      </c>
      <c r="E2985">
        <f t="array" ref="E2985">IF(ISLOGICAL(D2985),"",FREQUENCY(IF('Data Transformation'!$B$425:$B$8425='Bin Analysis'!$B2979,'Data Transformation'!$G$425:$G$8425),D2985))</f>
        <v>2001</v>
      </c>
      <c r="F2985">
        <f t="shared" si="372"/>
        <v>0</v>
      </c>
      <c r="G2985">
        <f>Weighting!$H$9</f>
        <v>0</v>
      </c>
      <c r="H2985">
        <f t="array" ref="H2985">FREQUENCY(IF('Data Transformation'!$B$4:$B$8425=B2979,'Data Transformation'!$G$4:$G$8425),'Bin Analysis'!$B2985)</f>
        <v>2073</v>
      </c>
      <c r="I2985">
        <f t="shared" si="373"/>
        <v>0</v>
      </c>
      <c r="J2985">
        <f t="shared" si="374"/>
        <v>0</v>
      </c>
      <c r="K2985">
        <f>J2985*Weighting!$W$9</f>
        <v>0</v>
      </c>
      <c r="M2985" s="14"/>
    </row>
    <row r="2986" spans="1:25" x14ac:dyDescent="0.25">
      <c r="A2986" s="32" t="str">
        <f>IF(Weighting!$P$10&gt;0,B2986,"")</f>
        <v/>
      </c>
      <c r="B2986" t="e">
        <f>Weighting!$C$10</f>
        <v>#DIV/0!</v>
      </c>
      <c r="C2986" t="e">
        <f>Weighting!$F$10</f>
        <v>#NUM!</v>
      </c>
      <c r="D2986" t="e">
        <f>IF(C2986=1,'Data Transformation'!$G$3+0.5*'Data Transformation'!$W$25,IF(C2987=1,D2987-'Data Transformation'!$W$25,FALSE))</f>
        <v>#NUM!</v>
      </c>
      <c r="E2986">
        <f t="array" ref="E2986">IF(ISLOGICAL(D2986),"",FREQUENCY(IF('Data Transformation'!$B$425:$B$8425='Bin Analysis'!$B2979,'Data Transformation'!$G$425:$G$8425),D2986))</f>
        <v>2001</v>
      </c>
      <c r="F2986">
        <f t="shared" si="372"/>
        <v>0</v>
      </c>
      <c r="G2986">
        <f>Weighting!$H$10</f>
        <v>0</v>
      </c>
      <c r="H2986">
        <f t="array" ref="H2986">FREQUENCY(IF('Data Transformation'!$B$4:$B$8425=B2979,'Data Transformation'!$G$4:$G$8425),'Bin Analysis'!$B2986)</f>
        <v>2073</v>
      </c>
      <c r="I2986">
        <f t="shared" si="373"/>
        <v>0</v>
      </c>
      <c r="J2986">
        <f t="shared" si="374"/>
        <v>0</v>
      </c>
      <c r="K2986">
        <f>J2986*Weighting!$W$10</f>
        <v>0</v>
      </c>
      <c r="M2986" s="14"/>
    </row>
    <row r="2987" spans="1:25" x14ac:dyDescent="0.25">
      <c r="A2987" s="32" t="str">
        <f>IF(Weighting!$P$11&gt;0,B2987,"")</f>
        <v/>
      </c>
      <c r="B2987" t="e">
        <f>Weighting!$C$11</f>
        <v>#DIV/0!</v>
      </c>
      <c r="C2987" t="e">
        <f>Weighting!$F$11</f>
        <v>#NUM!</v>
      </c>
      <c r="D2987" t="e">
        <f>IF(C2987=1,'Data Transformation'!$G$3+0.5*'Data Transformation'!$W$25,IF(C2988=1,D2988-'Data Transformation'!$W$25,FALSE))</f>
        <v>#NUM!</v>
      </c>
      <c r="E2987">
        <f t="array" ref="E2987">IF(ISLOGICAL(D2987),"",FREQUENCY(IF('Data Transformation'!$B$425:$B$8425='Bin Analysis'!$B2979,'Data Transformation'!$G$425:$G$8425),D2987))</f>
        <v>2001</v>
      </c>
      <c r="F2987">
        <f t="shared" si="372"/>
        <v>0</v>
      </c>
      <c r="G2987">
        <f>Weighting!$H$11</f>
        <v>0</v>
      </c>
      <c r="H2987">
        <f t="array" ref="H2987">FREQUENCY(IF('Data Transformation'!$B$4:$B$8425=B2979,'Data Transformation'!$G$4:$G$8425),'Bin Analysis'!$B2987)</f>
        <v>2073</v>
      </c>
      <c r="I2987">
        <f t="shared" si="373"/>
        <v>0</v>
      </c>
      <c r="J2987">
        <f t="shared" si="374"/>
        <v>0</v>
      </c>
      <c r="K2987">
        <f>J2987*Weighting!$W$11</f>
        <v>0</v>
      </c>
      <c r="M2987" s="14"/>
    </row>
    <row r="2988" spans="1:25" x14ac:dyDescent="0.25">
      <c r="A2988" s="32" t="str">
        <f>IF(Weighting!$P$12&gt;0,B2988,"")</f>
        <v/>
      </c>
      <c r="B2988" t="e">
        <f>Weighting!$C$12</f>
        <v>#DIV/0!</v>
      </c>
      <c r="C2988" t="e">
        <f>Weighting!$F$12</f>
        <v>#NUM!</v>
      </c>
      <c r="D2988" t="e">
        <f>IF(C2988=1,'Data Transformation'!$G$3+0.5*'Data Transformation'!$W$25,IF(C2989=1,D2989-'Data Transformation'!$W$25,FALSE))</f>
        <v>#NUM!</v>
      </c>
      <c r="E2988">
        <f t="array" ref="E2988">IF(ISLOGICAL(D2988),"",FREQUENCY(IF('Data Transformation'!$B$425:$B$8425='Bin Analysis'!$B2979,'Data Transformation'!$G$425:$G$8425),D2988))</f>
        <v>2001</v>
      </c>
      <c r="F2988">
        <f t="shared" si="372"/>
        <v>0</v>
      </c>
      <c r="G2988">
        <f>Weighting!$H$12</f>
        <v>0</v>
      </c>
      <c r="H2988">
        <f t="array" ref="H2988">FREQUENCY(IF('Data Transformation'!$B$4:$B$8425=B2979,'Data Transformation'!$G$4:$G$8425),'Bin Analysis'!$B2988)</f>
        <v>2073</v>
      </c>
      <c r="I2988">
        <f t="shared" si="373"/>
        <v>0</v>
      </c>
      <c r="J2988">
        <f t="shared" si="374"/>
        <v>0</v>
      </c>
      <c r="K2988">
        <f>J2988*Weighting!$W$12</f>
        <v>0</v>
      </c>
      <c r="M2988" s="14"/>
    </row>
    <row r="2989" spans="1:25" x14ac:dyDescent="0.25">
      <c r="A2989" s="32" t="str">
        <f>IF(Weighting!$P$13&gt;0,B2989,"")</f>
        <v/>
      </c>
      <c r="B2989" t="e">
        <f>Weighting!$C$13</f>
        <v>#DIV/0!</v>
      </c>
      <c r="C2989" t="e">
        <f>Weighting!$F$13</f>
        <v>#NUM!</v>
      </c>
      <c r="D2989" t="e">
        <f>IF(C2989=1,'Data Transformation'!$G$3+0.5*'Data Transformation'!$W$25,IF(C2990=1,D2990-'Data Transformation'!$W$25,FALSE))</f>
        <v>#NUM!</v>
      </c>
      <c r="E2989">
        <f t="array" ref="E2989">IF(ISLOGICAL(D2989),"",FREQUENCY(IF('Data Transformation'!$B$425:$B$8425='Bin Analysis'!$B2979,'Data Transformation'!$G$425:$G$8425),D2989))</f>
        <v>2001</v>
      </c>
      <c r="F2989">
        <f t="shared" si="372"/>
        <v>0</v>
      </c>
      <c r="G2989">
        <f>Weighting!$H$13</f>
        <v>0</v>
      </c>
      <c r="H2989">
        <f t="array" ref="H2989">FREQUENCY(IF('Data Transformation'!$B$4:$B$8425=B2979,'Data Transformation'!$G$4:$G$8425),'Bin Analysis'!$B2989)</f>
        <v>2073</v>
      </c>
      <c r="I2989">
        <f t="shared" si="373"/>
        <v>0</v>
      </c>
      <c r="J2989">
        <f t="shared" si="374"/>
        <v>0</v>
      </c>
      <c r="K2989">
        <f>J2989*Weighting!$W$13</f>
        <v>0</v>
      </c>
      <c r="M2989" s="14"/>
    </row>
    <row r="2990" spans="1:25" x14ac:dyDescent="0.25">
      <c r="A2990" s="32" t="str">
        <f>IF(Weighting!$P$14&gt;0,B2990,"")</f>
        <v/>
      </c>
      <c r="B2990" t="e">
        <f>Weighting!$C$14</f>
        <v>#DIV/0!</v>
      </c>
      <c r="C2990" t="e">
        <f>Weighting!$F$14</f>
        <v>#NUM!</v>
      </c>
      <c r="D2990" t="e">
        <f>IF(C2990=1,'Data Transformation'!$G$3+0.5*'Data Transformation'!$W$25,IF(C2991=1,D2991-'Data Transformation'!$W$25,FALSE))</f>
        <v>#NUM!</v>
      </c>
      <c r="E2990">
        <f t="array" ref="E2990">IF(ISLOGICAL(D2990),"",FREQUENCY(IF('Data Transformation'!$B$425:$B$8425='Bin Analysis'!$B2979,'Data Transformation'!$G$425:$G$8425),D2990))</f>
        <v>2001</v>
      </c>
      <c r="F2990">
        <f t="shared" si="372"/>
        <v>0</v>
      </c>
      <c r="G2990">
        <f>Weighting!$H$14</f>
        <v>0</v>
      </c>
      <c r="H2990">
        <f t="array" ref="H2990">FREQUENCY(IF('Data Transformation'!$B$4:$B$8425=B2979,'Data Transformation'!$G$4:$G$8425),'Bin Analysis'!$B2990)</f>
        <v>2073</v>
      </c>
      <c r="I2990">
        <f t="shared" si="373"/>
        <v>0</v>
      </c>
      <c r="J2990">
        <f t="shared" si="374"/>
        <v>0</v>
      </c>
      <c r="K2990">
        <f>J2990*Weighting!$W$14</f>
        <v>0</v>
      </c>
      <c r="M2990" s="14"/>
    </row>
    <row r="2991" spans="1:25" x14ac:dyDescent="0.25">
      <c r="A2991" s="32" t="str">
        <f>IF(Weighting!$P$15&gt;0,B2991,"")</f>
        <v/>
      </c>
      <c r="B2991" t="e">
        <f>Weighting!$C$15</f>
        <v>#DIV/0!</v>
      </c>
      <c r="C2991" t="e">
        <f>Weighting!$F$15</f>
        <v>#NUM!</v>
      </c>
      <c r="D2991" t="e">
        <f>IF(C2991=1,'Data Transformation'!$G$3+0.5*'Data Transformation'!$W$25,IF(C2992=1,D2992-'Data Transformation'!$W$25,FALSE))</f>
        <v>#NUM!</v>
      </c>
      <c r="E2991">
        <f t="array" ref="E2991">IF(ISLOGICAL(D2991),"",FREQUENCY(IF('Data Transformation'!$B$425:$B$8425='Bin Analysis'!$B2979,'Data Transformation'!$G$425:$G$8425),D2991))</f>
        <v>2001</v>
      </c>
      <c r="F2991">
        <f t="shared" si="372"/>
        <v>0</v>
      </c>
      <c r="G2991">
        <f>Weighting!$H$15</f>
        <v>0</v>
      </c>
      <c r="H2991">
        <f t="array" ref="H2991">FREQUENCY(IF('Data Transformation'!$B$4:$B$8425=B2979,'Data Transformation'!$G$4:$G$8425),'Bin Analysis'!$B2991)</f>
        <v>2073</v>
      </c>
      <c r="I2991">
        <f t="shared" si="373"/>
        <v>0</v>
      </c>
      <c r="J2991">
        <f t="shared" si="374"/>
        <v>0</v>
      </c>
      <c r="K2991">
        <f>J2991*Weighting!$W$15</f>
        <v>0</v>
      </c>
      <c r="M2991" s="14"/>
    </row>
    <row r="2992" spans="1:25" x14ac:dyDescent="0.25">
      <c r="A2992" s="32" t="str">
        <f>IF(Weighting!$P$16&gt;0,B2992,"")</f>
        <v/>
      </c>
      <c r="B2992" t="e">
        <f>Weighting!$C$16</f>
        <v>#DIV/0!</v>
      </c>
      <c r="C2992" t="e">
        <f>Weighting!$F$16</f>
        <v>#NUM!</v>
      </c>
      <c r="D2992" t="e">
        <f>IF(C2992=1,'Data Transformation'!$G$3+0.5*'Data Transformation'!$W$25,IF(C2993=1,D2993-'Data Transformation'!$W$25,FALSE))</f>
        <v>#NUM!</v>
      </c>
      <c r="E2992">
        <f t="array" ref="E2992">IF(ISLOGICAL(D2992),"",FREQUENCY(IF('Data Transformation'!$B$425:$B$8425='Bin Analysis'!$B2979,'Data Transformation'!$G$425:$G$8425),D2992))</f>
        <v>2001</v>
      </c>
      <c r="F2992">
        <f t="shared" si="372"/>
        <v>0</v>
      </c>
      <c r="G2992">
        <f>Weighting!$H$16</f>
        <v>0</v>
      </c>
      <c r="H2992">
        <f t="array" ref="H2992">FREQUENCY(IF('Data Transformation'!$B$4:$B$8425=B2979,'Data Transformation'!$G$4:$G$8425),'Bin Analysis'!$B2992)</f>
        <v>2073</v>
      </c>
      <c r="I2992">
        <f t="shared" si="373"/>
        <v>0</v>
      </c>
      <c r="J2992">
        <f t="shared" si="374"/>
        <v>0</v>
      </c>
      <c r="K2992">
        <f>J2992*Weighting!$W$16</f>
        <v>0</v>
      </c>
      <c r="M2992" s="14"/>
    </row>
    <row r="2993" spans="1:25" x14ac:dyDescent="0.25">
      <c r="A2993" s="32" t="str">
        <f>IF(Weighting!$P$17&gt;0,B2993,"")</f>
        <v/>
      </c>
      <c r="B2993" t="e">
        <f>Weighting!$C$17</f>
        <v>#DIV/0!</v>
      </c>
      <c r="C2993" t="e">
        <f>Weighting!$F$17</f>
        <v>#NUM!</v>
      </c>
      <c r="D2993" t="e">
        <f>IF(C2993=1,'Data Transformation'!$G$3+0.5*'Data Transformation'!$W$25,IF(C2994=1,D2994-'Data Transformation'!$W$25,FALSE))</f>
        <v>#NUM!</v>
      </c>
      <c r="E2993">
        <f t="array" ref="E2993">IF(ISLOGICAL(D2993),"",FREQUENCY(IF('Data Transformation'!$B$425:$B$8425='Bin Analysis'!$B2979,'Data Transformation'!$G$425:$G$8425),D2993))</f>
        <v>2001</v>
      </c>
      <c r="F2993">
        <f t="shared" si="372"/>
        <v>0</v>
      </c>
      <c r="G2993">
        <f>Weighting!$H$17</f>
        <v>0</v>
      </c>
      <c r="H2993">
        <f t="array" ref="H2993">FREQUENCY(IF('Data Transformation'!$B$4:$B$8425=B2979,'Data Transformation'!$G$4:$G$8425),'Bin Analysis'!$B2993)</f>
        <v>2073</v>
      </c>
      <c r="I2993">
        <f t="shared" si="373"/>
        <v>0</v>
      </c>
      <c r="J2993">
        <f t="shared" si="374"/>
        <v>0</v>
      </c>
      <c r="K2993">
        <f>J2993*Weighting!$W$17</f>
        <v>0</v>
      </c>
      <c r="M2993" s="14"/>
    </row>
    <row r="2994" spans="1:25" x14ac:dyDescent="0.25">
      <c r="A2994" s="32" t="str">
        <f>IF(Weighting!$P$18&gt;0,B2994,"")</f>
        <v/>
      </c>
      <c r="B2994" t="e">
        <f>Weighting!$C$18</f>
        <v>#DIV/0!</v>
      </c>
      <c r="C2994" t="e">
        <f>Weighting!$F$18</f>
        <v>#NUM!</v>
      </c>
      <c r="D2994" t="e">
        <f>IF(C2994=1,'Data Transformation'!$G$3+0.5*'Data Transformation'!$W$25,IF(C2995=1,D2995-'Data Transformation'!$W$25,FALSE))</f>
        <v>#NUM!</v>
      </c>
      <c r="E2994">
        <f t="array" ref="E2994">IF(ISLOGICAL(D2994),"",FREQUENCY(IF('Data Transformation'!$B$425:$B$8425='Bin Analysis'!$B2979,'Data Transformation'!$G$425:$G$8425),D2994))</f>
        <v>2001</v>
      </c>
      <c r="F2994">
        <f t="shared" si="372"/>
        <v>0</v>
      </c>
      <c r="G2994">
        <f>Weighting!$H$18</f>
        <v>0</v>
      </c>
      <c r="H2994">
        <f t="array" ref="H2994">FREQUENCY(IF('Data Transformation'!$B$4:$B$8425=B2979,'Data Transformation'!$G$4:$G$8425),'Bin Analysis'!$B2994)</f>
        <v>2073</v>
      </c>
      <c r="I2994">
        <f t="shared" si="373"/>
        <v>0</v>
      </c>
      <c r="J2994">
        <f t="shared" si="374"/>
        <v>0</v>
      </c>
      <c r="K2994">
        <f>J2994*Weighting!$W$18</f>
        <v>0</v>
      </c>
      <c r="M2994" s="14"/>
    </row>
    <row r="2995" spans="1:25" x14ac:dyDescent="0.25">
      <c r="A2995" s="32" t="str">
        <f>IF(Weighting!$P$19&gt;0,B2995,"")</f>
        <v/>
      </c>
      <c r="B2995" t="e">
        <f>Weighting!$C$19</f>
        <v>#DIV/0!</v>
      </c>
      <c r="C2995" t="e">
        <f>Weighting!$F$19</f>
        <v>#NUM!</v>
      </c>
      <c r="D2995" t="e">
        <f>IF(C2995=1,'Data Transformation'!$G$3+0.5*'Data Transformation'!$W$25,IF(C2996=1,D2996-'Data Transformation'!$W$25,FALSE))</f>
        <v>#NUM!</v>
      </c>
      <c r="E2995">
        <f t="array" ref="E2995">IF(ISLOGICAL(D2995),"",FREQUENCY(IF('Data Transformation'!$B$425:$B$8425='Bin Analysis'!$B2979,'Data Transformation'!$G$425:$G$8425),D2995))</f>
        <v>2001</v>
      </c>
      <c r="F2995">
        <f t="shared" si="372"/>
        <v>0</v>
      </c>
      <c r="G2995">
        <f>Weighting!$H$19</f>
        <v>0</v>
      </c>
      <c r="H2995">
        <f t="array" ref="H2995">FREQUENCY(IF('Data Transformation'!$B$4:$B$8425=B2979,'Data Transformation'!$G$4:$G$8425),'Bin Analysis'!$B2995)</f>
        <v>2073</v>
      </c>
      <c r="I2995">
        <f t="shared" si="373"/>
        <v>0</v>
      </c>
      <c r="J2995">
        <f t="shared" si="374"/>
        <v>0</v>
      </c>
      <c r="K2995">
        <f>J2995*Weighting!$W$19</f>
        <v>0</v>
      </c>
      <c r="M2995" s="14"/>
    </row>
    <row r="2996" spans="1:25" x14ac:dyDescent="0.25">
      <c r="A2996" s="32" t="str">
        <f>IF(Weighting!$P$20&gt;0,B2996,"")</f>
        <v/>
      </c>
      <c r="B2996" t="e">
        <f>Weighting!$C$20</f>
        <v>#DIV/0!</v>
      </c>
      <c r="C2996" t="e">
        <f>Weighting!$F$20</f>
        <v>#NUM!</v>
      </c>
      <c r="D2996" t="e">
        <f>IF(C2996=1,'Data Transformation'!$G$3+0.5*'Data Transformation'!$W$25,IF(C2997=1,D2997-'Data Transformation'!$W$25,FALSE))</f>
        <v>#NUM!</v>
      </c>
      <c r="E2996">
        <f t="array" ref="E2996">IF(ISLOGICAL(D2996),"",FREQUENCY(IF('Data Transformation'!$B$425:$B$8425='Bin Analysis'!$B2979,'Data Transformation'!$G$425:$G$8425),D2996))</f>
        <v>2001</v>
      </c>
      <c r="F2996">
        <f t="shared" si="372"/>
        <v>0</v>
      </c>
      <c r="G2996">
        <f>Weighting!$H$20</f>
        <v>0</v>
      </c>
      <c r="H2996">
        <f t="array" ref="H2996">FREQUENCY(IF('Data Transformation'!$B$4:$B$8425=B2979,'Data Transformation'!$G$4:$G$8425),'Bin Analysis'!$B2996)</f>
        <v>2073</v>
      </c>
      <c r="I2996">
        <f t="shared" si="373"/>
        <v>0</v>
      </c>
      <c r="J2996">
        <f t="shared" si="374"/>
        <v>0</v>
      </c>
      <c r="K2996">
        <f>J2996*Weighting!$W$20</f>
        <v>0</v>
      </c>
      <c r="M2996" s="14"/>
    </row>
    <row r="2997" spans="1:25" x14ac:dyDescent="0.25">
      <c r="A2997" s="32" t="str">
        <f>IF(Weighting!$P$21&gt;0,B2997,"")</f>
        <v/>
      </c>
      <c r="B2997" t="e">
        <f>Weighting!$C$21</f>
        <v>#DIV/0!</v>
      </c>
      <c r="C2997" t="e">
        <f>Weighting!$F$21</f>
        <v>#NUM!</v>
      </c>
      <c r="D2997" t="e">
        <f>IF(C2997=1,'Data Transformation'!$G$3+0.5*'Data Transformation'!$W$25,IF(C2998=1,D2998-'Data Transformation'!$W$25,FALSE))</f>
        <v>#NUM!</v>
      </c>
      <c r="E2997">
        <f t="array" ref="E2997">IF(ISLOGICAL(D2997),"",FREQUENCY(IF('Data Transformation'!$B$425:$B$8425='Bin Analysis'!$B2979,'Data Transformation'!$G$425:$G$8425),D2997))</f>
        <v>2001</v>
      </c>
      <c r="F2997">
        <f t="shared" si="372"/>
        <v>0</v>
      </c>
      <c r="G2997">
        <f>Weighting!$H$21</f>
        <v>0</v>
      </c>
      <c r="H2997">
        <f t="array" ref="H2997">FREQUENCY(IF('Data Transformation'!$B$4:$B$8425=B2979,'Data Transformation'!$G$4:$G$8425),'Bin Analysis'!$B2997)</f>
        <v>2073</v>
      </c>
      <c r="I2997">
        <f t="shared" si="373"/>
        <v>0</v>
      </c>
      <c r="J2997">
        <f t="shared" si="374"/>
        <v>0</v>
      </c>
      <c r="K2997">
        <f>J2997*Weighting!$W$21</f>
        <v>0</v>
      </c>
      <c r="M2997" s="14"/>
    </row>
    <row r="2998" spans="1:25" x14ac:dyDescent="0.25">
      <c r="A2998" s="32" t="str">
        <f>IF(Weighting!$P$22&gt;0,B2998,"")</f>
        <v/>
      </c>
      <c r="B2998" t="e">
        <f>Weighting!$C$22</f>
        <v>#DIV/0!</v>
      </c>
      <c r="C2998" t="e">
        <f>Weighting!$F$22</f>
        <v>#NUM!</v>
      </c>
      <c r="D2998" t="e">
        <f>IF(C2998=1,'Data Transformation'!$G$3+0.5*'Data Transformation'!$W$25,IF(C2999=1,D2999-'Data Transformation'!$W$25,FALSE))</f>
        <v>#NUM!</v>
      </c>
      <c r="E2998">
        <f t="array" ref="E2998">IF(ISLOGICAL(D2998),"",FREQUENCY(IF('Data Transformation'!$B$425:$B$8425='Bin Analysis'!$B2979,'Data Transformation'!$G$425:$G$8425),D2998))</f>
        <v>2001</v>
      </c>
      <c r="F2998">
        <f t="shared" si="372"/>
        <v>0</v>
      </c>
      <c r="G2998">
        <f>Weighting!$H$22</f>
        <v>0</v>
      </c>
      <c r="H2998">
        <f t="array" ref="H2998">FREQUENCY(IF('Data Transformation'!$B$4:$B$8425=B2979,'Data Transformation'!$G$4:$G$8425),'Bin Analysis'!$B2998)</f>
        <v>2073</v>
      </c>
      <c r="I2998">
        <f t="shared" si="373"/>
        <v>0</v>
      </c>
      <c r="J2998">
        <f t="shared" si="374"/>
        <v>0</v>
      </c>
      <c r="K2998">
        <f>J2998*Weighting!$W$22</f>
        <v>0</v>
      </c>
      <c r="M2998" s="14"/>
    </row>
    <row r="2999" spans="1:25" x14ac:dyDescent="0.25">
      <c r="A2999" s="32" t="str">
        <f>IF(Weighting!$P$23&gt;0,B2999,"")</f>
        <v/>
      </c>
      <c r="B2999" t="e">
        <f>Weighting!$C$23</f>
        <v>#DIV/0!</v>
      </c>
      <c r="C2999" t="e">
        <f>Weighting!$F$23</f>
        <v>#NUM!</v>
      </c>
      <c r="D2999" t="e">
        <f>IF(C2999=1,'Data Transformation'!$G$3+0.5*'Data Transformation'!$W$25,IF(C3000=1,D3000-'Data Transformation'!$W$25,FALSE))</f>
        <v>#NUM!</v>
      </c>
      <c r="E2999">
        <f t="array" ref="E2999">IF(ISLOGICAL(D2999),"",FREQUENCY(IF('Data Transformation'!$B$425:$B$8425='Bin Analysis'!$B2979,'Data Transformation'!$G$425:$G$8425),D2999))</f>
        <v>2001</v>
      </c>
      <c r="F2999">
        <f t="shared" si="372"/>
        <v>0</v>
      </c>
      <c r="G2999">
        <f>Weighting!$H$23</f>
        <v>0</v>
      </c>
      <c r="H2999">
        <f t="array" ref="H2999">FREQUENCY(IF('Data Transformation'!$B$4:$B$8425=B2979,'Data Transformation'!$G$4:$G$8425),'Bin Analysis'!$B2999)</f>
        <v>2073</v>
      </c>
      <c r="I2999">
        <f t="shared" si="373"/>
        <v>0</v>
      </c>
      <c r="J2999">
        <f t="shared" si="374"/>
        <v>0</v>
      </c>
      <c r="K2999">
        <f>J2999*Weighting!$W$23</f>
        <v>0</v>
      </c>
      <c r="M2999" s="14"/>
    </row>
    <row r="3000" spans="1:25" x14ac:dyDescent="0.25">
      <c r="A3000" s="32" t="str">
        <f>IF(Weighting!$P$24&gt;0,B3000,"")</f>
        <v/>
      </c>
      <c r="B3000" t="e">
        <f>Weighting!$C$24</f>
        <v>#DIV/0!</v>
      </c>
      <c r="C3000" t="e">
        <f>Weighting!$F$24</f>
        <v>#NUM!</v>
      </c>
      <c r="D3000" t="e">
        <f>IF(C3000=1,'Data Transformation'!$G$3+0.5*'Data Transformation'!$W$25,IF(C3001=1,D3001-'Data Transformation'!$W$25,FALSE))</f>
        <v>#NUM!</v>
      </c>
      <c r="E3000">
        <f t="array" ref="E3000">IF(ISLOGICAL(D3000),"",FREQUENCY(IF('Data Transformation'!$B$425:$B$8425='Bin Analysis'!$B2979,'Data Transformation'!$G$425:$G$8425),D3000))</f>
        <v>2001</v>
      </c>
      <c r="F3000">
        <f t="shared" si="372"/>
        <v>0</v>
      </c>
      <c r="G3000">
        <f>Weighting!$H$24</f>
        <v>0</v>
      </c>
      <c r="H3000">
        <f t="array" ref="H3000">FREQUENCY(IF('Data Transformation'!$B$4:$B$8425=B2979,'Data Transformation'!$G$4:$G$8425),'Bin Analysis'!$B3000)</f>
        <v>2073</v>
      </c>
      <c r="I3000">
        <f t="shared" si="373"/>
        <v>0</v>
      </c>
      <c r="J3000">
        <f t="shared" si="374"/>
        <v>0</v>
      </c>
      <c r="K3000">
        <f>J3000*Weighting!$W$24</f>
        <v>0</v>
      </c>
      <c r="M3000" s="14"/>
    </row>
    <row r="3001" spans="1:25" x14ac:dyDescent="0.25">
      <c r="A3001" s="32" t="str">
        <f>IF(Weighting!$P$25&gt;0,B3001,"")</f>
        <v/>
      </c>
      <c r="B3001" t="e">
        <f>Weighting!$C$25</f>
        <v>#DIV/0!</v>
      </c>
      <c r="C3001" t="e">
        <f>Weighting!$F$25</f>
        <v>#NUM!</v>
      </c>
      <c r="D3001" t="e">
        <f>IF(C3001=1,'Data Transformation'!$G$3+0.5*'Data Transformation'!$W$25,IF(C3002=1,D3002-'Data Transformation'!$W$25,FALSE))</f>
        <v>#NUM!</v>
      </c>
      <c r="E3001">
        <f t="array" ref="E3001">IF(ISLOGICAL(D3001),"",FREQUENCY(IF('Data Transformation'!$B$425:$B$8425='Bin Analysis'!$B2979,'Data Transformation'!$G$425:$G$8425),D3001))</f>
        <v>2001</v>
      </c>
      <c r="F3001">
        <f t="shared" si="372"/>
        <v>0</v>
      </c>
      <c r="G3001">
        <f>Weighting!$H$25</f>
        <v>0</v>
      </c>
      <c r="H3001">
        <f t="array" ref="H3001">FREQUENCY(IF('Data Transformation'!$B$4:$B$8425=B2979,'Data Transformation'!$G$4:$G$8425),'Bin Analysis'!$B3001)</f>
        <v>2073</v>
      </c>
      <c r="I3001">
        <f t="shared" si="373"/>
        <v>0</v>
      </c>
      <c r="J3001">
        <f t="shared" si="374"/>
        <v>0</v>
      </c>
      <c r="K3001">
        <f>J3001*Weighting!$W$25</f>
        <v>0</v>
      </c>
      <c r="M3001" s="14"/>
    </row>
    <row r="3002" spans="1:25" x14ac:dyDescent="0.25">
      <c r="N3002" s="57"/>
      <c r="O3002"/>
      <c r="P3002"/>
      <c r="Q3002"/>
      <c r="R3002"/>
    </row>
    <row r="3003" spans="1:25" ht="23.25" x14ac:dyDescent="0.35">
      <c r="A3003" s="21" t="s">
        <v>0</v>
      </c>
      <c r="B3003" s="21" t="str">
        <f>IFERROR(VLOOKUP(C3003,'Data Transformation'!$L$6:$M$426,2,FALSE),"")</f>
        <v/>
      </c>
      <c r="C3003" s="21">
        <f>C2979+1</f>
        <v>125</v>
      </c>
      <c r="D3003" s="21"/>
      <c r="E3003" s="21"/>
      <c r="F3003" s="21"/>
      <c r="G3003" s="21"/>
      <c r="H3003" s="22"/>
      <c r="I3003" s="22"/>
      <c r="J3003" s="22"/>
      <c r="K3003" s="21"/>
      <c r="L3003" s="21" t="str">
        <f>B3003</f>
        <v/>
      </c>
      <c r="M3003" s="23" t="e">
        <f>INDEX('Data Transformation'!$O$4:$O$424,MATCH($B3003,'Data Transformation'!$M$4:$M$424,0),MATCH($M$2,'Data Transformation'!$O$3,0))</f>
        <v>#N/A</v>
      </c>
      <c r="N3003" s="27" t="e">
        <f>IF('Input and Summary Results'!$J$16="minimum",'Bin Analysis'!X3004/(M3003-1),'Bin Analysis'!Y3003/('Bin Analysis'!M3003-1))</f>
        <v>#N/A</v>
      </c>
      <c r="O3003" s="27" t="e">
        <f>IF(M3003=FALSE,NA(),(VLOOKUP(1,C3006:K3025,4,FALSE))/(M3003-1))</f>
        <v>#N/A</v>
      </c>
      <c r="P3003" s="27" t="e">
        <f>IF(M3003=FALSE,NA(),SUM(J3006:J3025)/Weighting!$S$5)</f>
        <v>#N/A</v>
      </c>
      <c r="Q3003" s="27" t="e">
        <f>IF(M3003=FALSE,NA(),SUM(K3006:K3025)/Weighting!$S$6)</f>
        <v>#N/A</v>
      </c>
      <c r="R3003" s="27" t="e">
        <f>IF(M3003=FALSE,NA(),(VLOOKUP(1,G3006:K3025,3,FALSE))/(M3003-1))</f>
        <v>#N/A</v>
      </c>
      <c r="S3003" s="22" t="e">
        <f>IF(M3003=FALSE,NA(),IF(SUM(J3006:J3025)=2,"yes","no"))</f>
        <v>#N/A</v>
      </c>
      <c r="X3003" s="2" cm="2">
        <f t="array" ref="X3003:X3004">FREQUENCY(IF('Data Transformation'!$B$425:$B$6424='Bin Analysis'!L3003,'Data Transformation'!$G$425:$G$6424),'Data Transformation'!$U$11)</f>
        <v>0</v>
      </c>
      <c r="Y3003" s="2" cm="2">
        <f t="array" ref="Y3003:Y3004">FREQUENCY(IF('Data Transformation'!$B$425:$B$6424='Bin Analysis'!L3003,'Data Transformation'!$G$425:$G$6424),'Data Transformation'!$U$12)</f>
        <v>0</v>
      </c>
    </row>
    <row r="3004" spans="1:25" x14ac:dyDescent="0.25">
      <c r="A3004" s="14" t="s">
        <v>67</v>
      </c>
      <c r="B3004" t="s">
        <v>47</v>
      </c>
      <c r="C3004" t="s">
        <v>5</v>
      </c>
      <c r="D3004" t="s">
        <v>98</v>
      </c>
      <c r="E3004" t="s">
        <v>99</v>
      </c>
      <c r="F3004" t="s">
        <v>100</v>
      </c>
      <c r="G3004" t="s">
        <v>69</v>
      </c>
      <c r="H3004" t="s">
        <v>31</v>
      </c>
      <c r="I3004" t="s">
        <v>32</v>
      </c>
      <c r="J3004" t="s">
        <v>46</v>
      </c>
      <c r="K3004" s="14" t="s">
        <v>45</v>
      </c>
      <c r="M3004" s="14"/>
      <c r="X3004" s="2">
        <v>0</v>
      </c>
      <c r="Y3004" s="2">
        <v>0</v>
      </c>
    </row>
    <row r="3005" spans="1:25" x14ac:dyDescent="0.25">
      <c r="A3005" s="32"/>
      <c r="D3005" t="e">
        <f>IF(C3005=1,'Data Transformation'!$G$3+0.5*'Data Transformation'!$W$25,IF(C3006=1,D3006-'Data Transformation'!$W$25,FALSE))</f>
        <v>#NUM!</v>
      </c>
      <c r="E3005">
        <f t="array" ref="E3005">IF(ISLOGICAL(D3005),"",FREQUENCY(IF('Data Transformation'!$B$425:$B$8425='Bin Analysis'!$B3003,'Data Transformation'!$G$425:$G$8425),D3005))</f>
        <v>2001</v>
      </c>
      <c r="F3005" t="e">
        <f>IF(ISLOGICAL(D3005),"",E3005-E3004)</f>
        <v>#VALUE!</v>
      </c>
      <c r="M3005" s="14"/>
    </row>
    <row r="3006" spans="1:25" x14ac:dyDescent="0.25">
      <c r="A3006" s="32" t="e">
        <f>IF(Weighting!$P$6&gt;0,B3006,"")</f>
        <v>#NUM!</v>
      </c>
      <c r="B3006" t="e">
        <f>Weighting!$C$6</f>
        <v>#DIV/0!</v>
      </c>
      <c r="C3006" t="e">
        <f>Weighting!$F$6</f>
        <v>#NUM!</v>
      </c>
      <c r="D3006" t="e">
        <f>IF(C3006=1,'Data Transformation'!$G$3+0.5*'Data Transformation'!$W$25,IF(C3007=1,D3007-'Data Transformation'!$W$25,FALSE))</f>
        <v>#NUM!</v>
      </c>
      <c r="E3006">
        <f t="array" ref="E3006">IF(ISLOGICAL(D3006),"",FREQUENCY(IF('Data Transformation'!$B$425:$B$8425='Bin Analysis'!$B3003,'Data Transformation'!$G$425:$G$8425),D3006))</f>
        <v>2001</v>
      </c>
      <c r="F3006">
        <f>IF(ISLOGICAL(D3006),"",E3006-E3005)</f>
        <v>0</v>
      </c>
      <c r="G3006">
        <f>Weighting!$H$6</f>
        <v>1</v>
      </c>
      <c r="H3006">
        <f t="array" ref="H3006">FREQUENCY(IF('Data Transformation'!$B$4:$B$8425=B3003,'Data Transformation'!$G$4:$G$8425),'Bin Analysis'!$B3006)</f>
        <v>2073</v>
      </c>
      <c r="I3006">
        <f>H3006-H3005</f>
        <v>2073</v>
      </c>
      <c r="J3006">
        <f>IF(I3006=0,0,1)</f>
        <v>1</v>
      </c>
      <c r="K3006" t="e">
        <f>J3006*Weighting!$W$6</f>
        <v>#NUM!</v>
      </c>
      <c r="M3006" s="14"/>
    </row>
    <row r="3007" spans="1:25" x14ac:dyDescent="0.25">
      <c r="A3007" s="32" t="str">
        <f>IF(Weighting!$P$7&gt;0,B3007,"")</f>
        <v/>
      </c>
      <c r="B3007" t="e">
        <f>Weighting!$C$7</f>
        <v>#DIV/0!</v>
      </c>
      <c r="C3007" t="e">
        <f>Weighting!$F$7</f>
        <v>#NUM!</v>
      </c>
      <c r="D3007" t="e">
        <f>IF(C3007=1,'Data Transformation'!$G$3+0.5*'Data Transformation'!$W$25,IF(C3008=1,D3008-'Data Transformation'!$W$25,FALSE))</f>
        <v>#NUM!</v>
      </c>
      <c r="E3007">
        <f t="array" ref="E3007">IF(ISLOGICAL(D3007),"",FREQUENCY(IF('Data Transformation'!$B$425:$B$8425='Bin Analysis'!$B3003,'Data Transformation'!$G$425:$G$8425),D3007))</f>
        <v>2001</v>
      </c>
      <c r="F3007">
        <f t="shared" ref="F3007:F3025" si="375">IF(ISLOGICAL(D3007),"",E3007-E3006)</f>
        <v>0</v>
      </c>
      <c r="G3007">
        <f>Weighting!$H$7</f>
        <v>0</v>
      </c>
      <c r="H3007">
        <f t="array" ref="H3007">FREQUENCY(IF('Data Transformation'!$B$4:$B$8425=B3003,'Data Transformation'!$G$4:$G$8425),'Bin Analysis'!$B3007)</f>
        <v>2073</v>
      </c>
      <c r="I3007">
        <f t="shared" ref="I3007:I3025" si="376">H3007-H3006</f>
        <v>0</v>
      </c>
      <c r="J3007">
        <f>IF(I3007=0,0,1)</f>
        <v>0</v>
      </c>
      <c r="K3007">
        <f>J3007*Weighting!$W$7</f>
        <v>0</v>
      </c>
      <c r="M3007" s="14"/>
    </row>
    <row r="3008" spans="1:25" x14ac:dyDescent="0.25">
      <c r="A3008" s="32" t="str">
        <f>IF(Weighting!$P$8&gt;0,B3008,"")</f>
        <v/>
      </c>
      <c r="B3008" t="e">
        <f>Weighting!$C$8</f>
        <v>#DIV/0!</v>
      </c>
      <c r="C3008" t="e">
        <f>Weighting!$F$8</f>
        <v>#NUM!</v>
      </c>
      <c r="D3008" t="e">
        <f>IF(C3008=1,'Data Transformation'!$G$3+0.5*'Data Transformation'!$W$25,IF(C3009=1,D3009-'Data Transformation'!$W$25,FALSE))</f>
        <v>#NUM!</v>
      </c>
      <c r="E3008">
        <f t="array" ref="E3008">IF(ISLOGICAL(D3008),"",FREQUENCY(IF('Data Transformation'!$B$425:$B$8425='Bin Analysis'!$B3003,'Data Transformation'!$G$425:$G$8425),D3008))</f>
        <v>2001</v>
      </c>
      <c r="F3008">
        <f t="shared" si="375"/>
        <v>0</v>
      </c>
      <c r="G3008">
        <f>Weighting!$H$8</f>
        <v>0</v>
      </c>
      <c r="H3008">
        <f t="array" ref="H3008">FREQUENCY(IF('Data Transformation'!$B$4:$B$8425=B3003,'Data Transformation'!$G$4:$G$8425),'Bin Analysis'!$B3008)</f>
        <v>2073</v>
      </c>
      <c r="I3008">
        <f t="shared" si="376"/>
        <v>0</v>
      </c>
      <c r="J3008">
        <f t="shared" ref="J3008:J3025" si="377">IF(I3008=0,0,1)</f>
        <v>0</v>
      </c>
      <c r="K3008">
        <f>J3008*Weighting!$W$8</f>
        <v>0</v>
      </c>
      <c r="M3008" s="14"/>
    </row>
    <row r="3009" spans="1:13" x14ac:dyDescent="0.25">
      <c r="A3009" s="32" t="str">
        <f>IF(Weighting!$P$9&gt;0,B3009,"")</f>
        <v/>
      </c>
      <c r="B3009" s="50" t="e">
        <f>Weighting!$C$9</f>
        <v>#DIV/0!</v>
      </c>
      <c r="C3009" t="e">
        <f>Weighting!$F$9</f>
        <v>#NUM!</v>
      </c>
      <c r="D3009" t="e">
        <f>IF(C3009=1,'Data Transformation'!$G$3+0.5*'Data Transformation'!$W$25,IF(C3010=1,D3010-'Data Transformation'!$W$25,FALSE))</f>
        <v>#NUM!</v>
      </c>
      <c r="E3009">
        <f t="array" ref="E3009">IF(ISLOGICAL(D3009),"",FREQUENCY(IF('Data Transformation'!$B$425:$B$8425='Bin Analysis'!$B3003,'Data Transformation'!$G$425:$G$8425),D3009))</f>
        <v>2001</v>
      </c>
      <c r="F3009">
        <f t="shared" si="375"/>
        <v>0</v>
      </c>
      <c r="G3009">
        <f>Weighting!$H$9</f>
        <v>0</v>
      </c>
      <c r="H3009">
        <f t="array" ref="H3009">FREQUENCY(IF('Data Transformation'!$B$4:$B$8425=B3003,'Data Transformation'!$G$4:$G$8425),'Bin Analysis'!$B3009)</f>
        <v>2073</v>
      </c>
      <c r="I3009">
        <f t="shared" si="376"/>
        <v>0</v>
      </c>
      <c r="J3009">
        <f t="shared" si="377"/>
        <v>0</v>
      </c>
      <c r="K3009">
        <f>J3009*Weighting!$W$9</f>
        <v>0</v>
      </c>
      <c r="M3009" s="14"/>
    </row>
    <row r="3010" spans="1:13" x14ac:dyDescent="0.25">
      <c r="A3010" s="32" t="str">
        <f>IF(Weighting!$P$10&gt;0,B3010,"")</f>
        <v/>
      </c>
      <c r="B3010" t="e">
        <f>Weighting!$C$10</f>
        <v>#DIV/0!</v>
      </c>
      <c r="C3010" t="e">
        <f>Weighting!$F$10</f>
        <v>#NUM!</v>
      </c>
      <c r="D3010" t="e">
        <f>IF(C3010=1,'Data Transformation'!$G$3+0.5*'Data Transformation'!$W$25,IF(C3011=1,D3011-'Data Transformation'!$W$25,FALSE))</f>
        <v>#NUM!</v>
      </c>
      <c r="E3010">
        <f t="array" ref="E3010">IF(ISLOGICAL(D3010),"",FREQUENCY(IF('Data Transformation'!$B$425:$B$8425='Bin Analysis'!$B3003,'Data Transformation'!$G$425:$G$8425),D3010))</f>
        <v>2001</v>
      </c>
      <c r="F3010">
        <f t="shared" si="375"/>
        <v>0</v>
      </c>
      <c r="G3010">
        <f>Weighting!$H$10</f>
        <v>0</v>
      </c>
      <c r="H3010">
        <f t="array" ref="H3010">FREQUENCY(IF('Data Transformation'!$B$4:$B$8425=B3003,'Data Transformation'!$G$4:$G$8425),'Bin Analysis'!$B3010)</f>
        <v>2073</v>
      </c>
      <c r="I3010">
        <f t="shared" si="376"/>
        <v>0</v>
      </c>
      <c r="J3010">
        <f t="shared" si="377"/>
        <v>0</v>
      </c>
      <c r="K3010">
        <f>J3010*Weighting!$W$10</f>
        <v>0</v>
      </c>
      <c r="M3010" s="14"/>
    </row>
    <row r="3011" spans="1:13" x14ac:dyDescent="0.25">
      <c r="A3011" s="32" t="str">
        <f>IF(Weighting!$P$11&gt;0,B3011,"")</f>
        <v/>
      </c>
      <c r="B3011" t="e">
        <f>Weighting!$C$11</f>
        <v>#DIV/0!</v>
      </c>
      <c r="C3011" t="e">
        <f>Weighting!$F$11</f>
        <v>#NUM!</v>
      </c>
      <c r="D3011" t="e">
        <f>IF(C3011=1,'Data Transformation'!$G$3+0.5*'Data Transformation'!$W$25,IF(C3012=1,D3012-'Data Transformation'!$W$25,FALSE))</f>
        <v>#NUM!</v>
      </c>
      <c r="E3011">
        <f t="array" ref="E3011">IF(ISLOGICAL(D3011),"",FREQUENCY(IF('Data Transformation'!$B$425:$B$8425='Bin Analysis'!$B3003,'Data Transformation'!$G$425:$G$8425),D3011))</f>
        <v>2001</v>
      </c>
      <c r="F3011">
        <f t="shared" si="375"/>
        <v>0</v>
      </c>
      <c r="G3011">
        <f>Weighting!$H$11</f>
        <v>0</v>
      </c>
      <c r="H3011">
        <f t="array" ref="H3011">FREQUENCY(IF('Data Transformation'!$B$4:$B$8425=B3003,'Data Transformation'!$G$4:$G$8425),'Bin Analysis'!$B3011)</f>
        <v>2073</v>
      </c>
      <c r="I3011">
        <f t="shared" si="376"/>
        <v>0</v>
      </c>
      <c r="J3011">
        <f t="shared" si="377"/>
        <v>0</v>
      </c>
      <c r="K3011">
        <f>J3011*Weighting!$W$11</f>
        <v>0</v>
      </c>
      <c r="M3011" s="14"/>
    </row>
    <row r="3012" spans="1:13" x14ac:dyDescent="0.25">
      <c r="A3012" s="32" t="str">
        <f>IF(Weighting!$P$12&gt;0,B3012,"")</f>
        <v/>
      </c>
      <c r="B3012" t="e">
        <f>Weighting!$C$12</f>
        <v>#DIV/0!</v>
      </c>
      <c r="C3012" t="e">
        <f>Weighting!$F$12</f>
        <v>#NUM!</v>
      </c>
      <c r="D3012" t="e">
        <f>IF(C3012=1,'Data Transformation'!$G$3+0.5*'Data Transformation'!$W$25,IF(C3013=1,D3013-'Data Transformation'!$W$25,FALSE))</f>
        <v>#NUM!</v>
      </c>
      <c r="E3012">
        <f t="array" ref="E3012">IF(ISLOGICAL(D3012),"",FREQUENCY(IF('Data Transformation'!$B$425:$B$8425='Bin Analysis'!$B3003,'Data Transformation'!$G$425:$G$8425),D3012))</f>
        <v>2001</v>
      </c>
      <c r="F3012">
        <f t="shared" si="375"/>
        <v>0</v>
      </c>
      <c r="G3012">
        <f>Weighting!$H$12</f>
        <v>0</v>
      </c>
      <c r="H3012">
        <f t="array" ref="H3012">FREQUENCY(IF('Data Transformation'!$B$4:$B$8425=B3003,'Data Transformation'!$G$4:$G$8425),'Bin Analysis'!$B3012)</f>
        <v>2073</v>
      </c>
      <c r="I3012">
        <f t="shared" si="376"/>
        <v>0</v>
      </c>
      <c r="J3012">
        <f t="shared" si="377"/>
        <v>0</v>
      </c>
      <c r="K3012">
        <f>J3012*Weighting!$W$12</f>
        <v>0</v>
      </c>
      <c r="M3012" s="14"/>
    </row>
    <row r="3013" spans="1:13" x14ac:dyDescent="0.25">
      <c r="A3013" s="32" t="str">
        <f>IF(Weighting!$P$13&gt;0,B3013,"")</f>
        <v/>
      </c>
      <c r="B3013" t="e">
        <f>Weighting!$C$13</f>
        <v>#DIV/0!</v>
      </c>
      <c r="C3013" t="e">
        <f>Weighting!$F$13</f>
        <v>#NUM!</v>
      </c>
      <c r="D3013" t="e">
        <f>IF(C3013=1,'Data Transformation'!$G$3+0.5*'Data Transformation'!$W$25,IF(C3014=1,D3014-'Data Transformation'!$W$25,FALSE))</f>
        <v>#NUM!</v>
      </c>
      <c r="E3013">
        <f t="array" ref="E3013">IF(ISLOGICAL(D3013),"",FREQUENCY(IF('Data Transformation'!$B$425:$B$8425='Bin Analysis'!$B3003,'Data Transformation'!$G$425:$G$8425),D3013))</f>
        <v>2001</v>
      </c>
      <c r="F3013">
        <f t="shared" si="375"/>
        <v>0</v>
      </c>
      <c r="G3013">
        <f>Weighting!$H$13</f>
        <v>0</v>
      </c>
      <c r="H3013">
        <f t="array" ref="H3013">FREQUENCY(IF('Data Transformation'!$B$4:$B$8425=B3003,'Data Transformation'!$G$4:$G$8425),'Bin Analysis'!$B3013)</f>
        <v>2073</v>
      </c>
      <c r="I3013">
        <f t="shared" si="376"/>
        <v>0</v>
      </c>
      <c r="J3013">
        <f t="shared" si="377"/>
        <v>0</v>
      </c>
      <c r="K3013">
        <f>J3013*Weighting!$W$13</f>
        <v>0</v>
      </c>
      <c r="M3013" s="14"/>
    </row>
    <row r="3014" spans="1:13" x14ac:dyDescent="0.25">
      <c r="A3014" s="32" t="str">
        <f>IF(Weighting!$P$14&gt;0,B3014,"")</f>
        <v/>
      </c>
      <c r="B3014" t="e">
        <f>Weighting!$C$14</f>
        <v>#DIV/0!</v>
      </c>
      <c r="C3014" t="e">
        <f>Weighting!$F$14</f>
        <v>#NUM!</v>
      </c>
      <c r="D3014" t="e">
        <f>IF(C3014=1,'Data Transformation'!$G$3+0.5*'Data Transformation'!$W$25,IF(C3015=1,D3015-'Data Transformation'!$W$25,FALSE))</f>
        <v>#NUM!</v>
      </c>
      <c r="E3014">
        <f t="array" ref="E3014">IF(ISLOGICAL(D3014),"",FREQUENCY(IF('Data Transformation'!$B$425:$B$8425='Bin Analysis'!$B3003,'Data Transformation'!$G$425:$G$8425),D3014))</f>
        <v>2001</v>
      </c>
      <c r="F3014">
        <f t="shared" si="375"/>
        <v>0</v>
      </c>
      <c r="G3014">
        <f>Weighting!$H$14</f>
        <v>0</v>
      </c>
      <c r="H3014">
        <f t="array" ref="H3014">FREQUENCY(IF('Data Transformation'!$B$4:$B$8425=B3003,'Data Transformation'!$G$4:$G$8425),'Bin Analysis'!$B3014)</f>
        <v>2073</v>
      </c>
      <c r="I3014">
        <f t="shared" si="376"/>
        <v>0</v>
      </c>
      <c r="J3014">
        <f t="shared" si="377"/>
        <v>0</v>
      </c>
      <c r="K3014">
        <f>J3014*Weighting!$W$14</f>
        <v>0</v>
      </c>
      <c r="M3014" s="14"/>
    </row>
    <row r="3015" spans="1:13" x14ac:dyDescent="0.25">
      <c r="A3015" s="32" t="str">
        <f>IF(Weighting!$P$15&gt;0,B3015,"")</f>
        <v/>
      </c>
      <c r="B3015" t="e">
        <f>Weighting!$C$15</f>
        <v>#DIV/0!</v>
      </c>
      <c r="C3015" t="e">
        <f>Weighting!$F$15</f>
        <v>#NUM!</v>
      </c>
      <c r="D3015" t="e">
        <f>IF(C3015=1,'Data Transformation'!$G$3+0.5*'Data Transformation'!$W$25,IF(C3016=1,D3016-'Data Transformation'!$W$25,FALSE))</f>
        <v>#NUM!</v>
      </c>
      <c r="E3015">
        <f t="array" ref="E3015">IF(ISLOGICAL(D3015),"",FREQUENCY(IF('Data Transformation'!$B$425:$B$8425='Bin Analysis'!$B3003,'Data Transformation'!$G$425:$G$8425),D3015))</f>
        <v>2001</v>
      </c>
      <c r="F3015">
        <f t="shared" si="375"/>
        <v>0</v>
      </c>
      <c r="G3015">
        <f>Weighting!$H$15</f>
        <v>0</v>
      </c>
      <c r="H3015">
        <f t="array" ref="H3015">FREQUENCY(IF('Data Transformation'!$B$4:$B$8425=B3003,'Data Transformation'!$G$4:$G$8425),'Bin Analysis'!$B3015)</f>
        <v>2073</v>
      </c>
      <c r="I3015">
        <f t="shared" si="376"/>
        <v>0</v>
      </c>
      <c r="J3015">
        <f t="shared" si="377"/>
        <v>0</v>
      </c>
      <c r="K3015">
        <f>J3015*Weighting!$W$15</f>
        <v>0</v>
      </c>
      <c r="M3015" s="14"/>
    </row>
    <row r="3016" spans="1:13" x14ac:dyDescent="0.25">
      <c r="A3016" s="32" t="str">
        <f>IF(Weighting!$P$16&gt;0,B3016,"")</f>
        <v/>
      </c>
      <c r="B3016" t="e">
        <f>Weighting!$C$16</f>
        <v>#DIV/0!</v>
      </c>
      <c r="C3016" t="e">
        <f>Weighting!$F$16</f>
        <v>#NUM!</v>
      </c>
      <c r="D3016" t="e">
        <f>IF(C3016=1,'Data Transformation'!$G$3+0.5*'Data Transformation'!$W$25,IF(C3017=1,D3017-'Data Transformation'!$W$25,FALSE))</f>
        <v>#NUM!</v>
      </c>
      <c r="E3016">
        <f t="array" ref="E3016">IF(ISLOGICAL(D3016),"",FREQUENCY(IF('Data Transformation'!$B$425:$B$8425='Bin Analysis'!$B3003,'Data Transformation'!$G$425:$G$8425),D3016))</f>
        <v>2001</v>
      </c>
      <c r="F3016">
        <f t="shared" si="375"/>
        <v>0</v>
      </c>
      <c r="G3016">
        <f>Weighting!$H$16</f>
        <v>0</v>
      </c>
      <c r="H3016">
        <f t="array" ref="H3016">FREQUENCY(IF('Data Transformation'!$B$4:$B$8425=B3003,'Data Transformation'!$G$4:$G$8425),'Bin Analysis'!$B3016)</f>
        <v>2073</v>
      </c>
      <c r="I3016">
        <f t="shared" si="376"/>
        <v>0</v>
      </c>
      <c r="J3016">
        <f t="shared" si="377"/>
        <v>0</v>
      </c>
      <c r="K3016">
        <f>J3016*Weighting!$W$16</f>
        <v>0</v>
      </c>
      <c r="M3016" s="14"/>
    </row>
    <row r="3017" spans="1:13" x14ac:dyDescent="0.25">
      <c r="A3017" s="32" t="str">
        <f>IF(Weighting!$P$17&gt;0,B3017,"")</f>
        <v/>
      </c>
      <c r="B3017" t="e">
        <f>Weighting!$C$17</f>
        <v>#DIV/0!</v>
      </c>
      <c r="C3017" t="e">
        <f>Weighting!$F$17</f>
        <v>#NUM!</v>
      </c>
      <c r="D3017" t="e">
        <f>IF(C3017=1,'Data Transformation'!$G$3+0.5*'Data Transformation'!$W$25,IF(C3018=1,D3018-'Data Transformation'!$W$25,FALSE))</f>
        <v>#NUM!</v>
      </c>
      <c r="E3017">
        <f t="array" ref="E3017">IF(ISLOGICAL(D3017),"",FREQUENCY(IF('Data Transformation'!$B$425:$B$8425='Bin Analysis'!$B3003,'Data Transformation'!$G$425:$G$8425),D3017))</f>
        <v>2001</v>
      </c>
      <c r="F3017">
        <f t="shared" si="375"/>
        <v>0</v>
      </c>
      <c r="G3017">
        <f>Weighting!$H$17</f>
        <v>0</v>
      </c>
      <c r="H3017">
        <f t="array" ref="H3017">FREQUENCY(IF('Data Transformation'!$B$4:$B$8425=B3003,'Data Transformation'!$G$4:$G$8425),'Bin Analysis'!$B3017)</f>
        <v>2073</v>
      </c>
      <c r="I3017">
        <f t="shared" si="376"/>
        <v>0</v>
      </c>
      <c r="J3017">
        <f t="shared" si="377"/>
        <v>0</v>
      </c>
      <c r="K3017">
        <f>J3017*Weighting!$W$17</f>
        <v>0</v>
      </c>
      <c r="M3017" s="14"/>
    </row>
    <row r="3018" spans="1:13" x14ac:dyDescent="0.25">
      <c r="A3018" s="32" t="str">
        <f>IF(Weighting!$P$18&gt;0,B3018,"")</f>
        <v/>
      </c>
      <c r="B3018" t="e">
        <f>Weighting!$C$18</f>
        <v>#DIV/0!</v>
      </c>
      <c r="C3018" t="e">
        <f>Weighting!$F$18</f>
        <v>#NUM!</v>
      </c>
      <c r="D3018" t="e">
        <f>IF(C3018=1,'Data Transformation'!$G$3+0.5*'Data Transformation'!$W$25,IF(C3019=1,D3019-'Data Transformation'!$W$25,FALSE))</f>
        <v>#NUM!</v>
      </c>
      <c r="E3018">
        <f t="array" ref="E3018">IF(ISLOGICAL(D3018),"",FREQUENCY(IF('Data Transformation'!$B$425:$B$8425='Bin Analysis'!$B3003,'Data Transformation'!$G$425:$G$8425),D3018))</f>
        <v>2001</v>
      </c>
      <c r="F3018">
        <f t="shared" si="375"/>
        <v>0</v>
      </c>
      <c r="G3018">
        <f>Weighting!$H$18</f>
        <v>0</v>
      </c>
      <c r="H3018">
        <f t="array" ref="H3018">FREQUENCY(IF('Data Transformation'!$B$4:$B$8425=B3003,'Data Transformation'!$G$4:$G$8425),'Bin Analysis'!$B3018)</f>
        <v>2073</v>
      </c>
      <c r="I3018">
        <f t="shared" si="376"/>
        <v>0</v>
      </c>
      <c r="J3018">
        <f t="shared" si="377"/>
        <v>0</v>
      </c>
      <c r="K3018">
        <f>J3018*Weighting!$W$18</f>
        <v>0</v>
      </c>
      <c r="M3018" s="14"/>
    </row>
    <row r="3019" spans="1:13" x14ac:dyDescent="0.25">
      <c r="A3019" s="32" t="str">
        <f>IF(Weighting!$P$19&gt;0,B3019,"")</f>
        <v/>
      </c>
      <c r="B3019" t="e">
        <f>Weighting!$C$19</f>
        <v>#DIV/0!</v>
      </c>
      <c r="C3019" t="e">
        <f>Weighting!$F$19</f>
        <v>#NUM!</v>
      </c>
      <c r="D3019" t="e">
        <f>IF(C3019=1,'Data Transformation'!$G$3+0.5*'Data Transformation'!$W$25,IF(C3020=1,D3020-'Data Transformation'!$W$25,FALSE))</f>
        <v>#NUM!</v>
      </c>
      <c r="E3019">
        <f t="array" ref="E3019">IF(ISLOGICAL(D3019),"",FREQUENCY(IF('Data Transformation'!$B$425:$B$8425='Bin Analysis'!$B3003,'Data Transformation'!$G$425:$G$8425),D3019))</f>
        <v>2001</v>
      </c>
      <c r="F3019">
        <f t="shared" si="375"/>
        <v>0</v>
      </c>
      <c r="G3019">
        <f>Weighting!$H$19</f>
        <v>0</v>
      </c>
      <c r="H3019">
        <f t="array" ref="H3019">FREQUENCY(IF('Data Transformation'!$B$4:$B$8425=B3003,'Data Transformation'!$G$4:$G$8425),'Bin Analysis'!$B3019)</f>
        <v>2073</v>
      </c>
      <c r="I3019">
        <f t="shared" si="376"/>
        <v>0</v>
      </c>
      <c r="J3019">
        <f t="shared" si="377"/>
        <v>0</v>
      </c>
      <c r="K3019">
        <f>J3019*Weighting!$W$19</f>
        <v>0</v>
      </c>
      <c r="M3019" s="14"/>
    </row>
    <row r="3020" spans="1:13" x14ac:dyDescent="0.25">
      <c r="A3020" s="32" t="str">
        <f>IF(Weighting!$P$20&gt;0,B3020,"")</f>
        <v/>
      </c>
      <c r="B3020" t="e">
        <f>Weighting!$C$20</f>
        <v>#DIV/0!</v>
      </c>
      <c r="C3020" t="e">
        <f>Weighting!$F$20</f>
        <v>#NUM!</v>
      </c>
      <c r="D3020" t="e">
        <f>IF(C3020=1,'Data Transformation'!$G$3+0.5*'Data Transformation'!$W$25,IF(C3021=1,D3021-'Data Transformation'!$W$25,FALSE))</f>
        <v>#NUM!</v>
      </c>
      <c r="E3020">
        <f t="array" ref="E3020">IF(ISLOGICAL(D3020),"",FREQUENCY(IF('Data Transformation'!$B$425:$B$8425='Bin Analysis'!$B3003,'Data Transformation'!$G$425:$G$8425),D3020))</f>
        <v>2001</v>
      </c>
      <c r="F3020">
        <f t="shared" si="375"/>
        <v>0</v>
      </c>
      <c r="G3020">
        <f>Weighting!$H$20</f>
        <v>0</v>
      </c>
      <c r="H3020">
        <f t="array" ref="H3020">FREQUENCY(IF('Data Transformation'!$B$4:$B$8425=B3003,'Data Transformation'!$G$4:$G$8425),'Bin Analysis'!$B3020)</f>
        <v>2073</v>
      </c>
      <c r="I3020">
        <f t="shared" si="376"/>
        <v>0</v>
      </c>
      <c r="J3020">
        <f t="shared" si="377"/>
        <v>0</v>
      </c>
      <c r="K3020">
        <f>J3020*Weighting!$W$20</f>
        <v>0</v>
      </c>
      <c r="M3020" s="14"/>
    </row>
    <row r="3021" spans="1:13" x14ac:dyDescent="0.25">
      <c r="A3021" s="32" t="str">
        <f>IF(Weighting!$P$21&gt;0,B3021,"")</f>
        <v/>
      </c>
      <c r="B3021" t="e">
        <f>Weighting!$C$21</f>
        <v>#DIV/0!</v>
      </c>
      <c r="C3021" t="e">
        <f>Weighting!$F$21</f>
        <v>#NUM!</v>
      </c>
      <c r="D3021" t="e">
        <f>IF(C3021=1,'Data Transformation'!$G$3+0.5*'Data Transformation'!$W$25,IF(C3022=1,D3022-'Data Transformation'!$W$25,FALSE))</f>
        <v>#NUM!</v>
      </c>
      <c r="E3021">
        <f t="array" ref="E3021">IF(ISLOGICAL(D3021),"",FREQUENCY(IF('Data Transformation'!$B$425:$B$8425='Bin Analysis'!$B3003,'Data Transformation'!$G$425:$G$8425),D3021))</f>
        <v>2001</v>
      </c>
      <c r="F3021">
        <f t="shared" si="375"/>
        <v>0</v>
      </c>
      <c r="G3021">
        <f>Weighting!$H$21</f>
        <v>0</v>
      </c>
      <c r="H3021">
        <f t="array" ref="H3021">FREQUENCY(IF('Data Transformation'!$B$4:$B$8425=B3003,'Data Transformation'!$G$4:$G$8425),'Bin Analysis'!$B3021)</f>
        <v>2073</v>
      </c>
      <c r="I3021">
        <f t="shared" si="376"/>
        <v>0</v>
      </c>
      <c r="J3021">
        <f t="shared" si="377"/>
        <v>0</v>
      </c>
      <c r="K3021">
        <f>J3021*Weighting!$W$21</f>
        <v>0</v>
      </c>
      <c r="M3021" s="14"/>
    </row>
    <row r="3022" spans="1:13" x14ac:dyDescent="0.25">
      <c r="A3022" s="32" t="str">
        <f>IF(Weighting!$P$22&gt;0,B3022,"")</f>
        <v/>
      </c>
      <c r="B3022" t="e">
        <f>Weighting!$C$22</f>
        <v>#DIV/0!</v>
      </c>
      <c r="C3022" t="e">
        <f>Weighting!$F$22</f>
        <v>#NUM!</v>
      </c>
      <c r="D3022" t="e">
        <f>IF(C3022=1,'Data Transformation'!$G$3+0.5*'Data Transformation'!$W$25,IF(C3023=1,D3023-'Data Transformation'!$W$25,FALSE))</f>
        <v>#NUM!</v>
      </c>
      <c r="E3022">
        <f t="array" ref="E3022">IF(ISLOGICAL(D3022),"",FREQUENCY(IF('Data Transformation'!$B$425:$B$8425='Bin Analysis'!$B3003,'Data Transformation'!$G$425:$G$8425),D3022))</f>
        <v>2001</v>
      </c>
      <c r="F3022">
        <f t="shared" si="375"/>
        <v>0</v>
      </c>
      <c r="G3022">
        <f>Weighting!$H$22</f>
        <v>0</v>
      </c>
      <c r="H3022">
        <f t="array" ref="H3022">FREQUENCY(IF('Data Transformation'!$B$4:$B$8425=B3003,'Data Transformation'!$G$4:$G$8425),'Bin Analysis'!$B3022)</f>
        <v>2073</v>
      </c>
      <c r="I3022">
        <f t="shared" si="376"/>
        <v>0</v>
      </c>
      <c r="J3022">
        <f t="shared" si="377"/>
        <v>0</v>
      </c>
      <c r="K3022">
        <f>J3022*Weighting!$W$22</f>
        <v>0</v>
      </c>
      <c r="M3022" s="14"/>
    </row>
    <row r="3023" spans="1:13" x14ac:dyDescent="0.25">
      <c r="A3023" s="32" t="str">
        <f>IF(Weighting!$P$23&gt;0,B3023,"")</f>
        <v/>
      </c>
      <c r="B3023" t="e">
        <f>Weighting!$C$23</f>
        <v>#DIV/0!</v>
      </c>
      <c r="C3023" t="e">
        <f>Weighting!$F$23</f>
        <v>#NUM!</v>
      </c>
      <c r="D3023" t="e">
        <f>IF(C3023=1,'Data Transformation'!$G$3+0.5*'Data Transformation'!$W$25,IF(C3024=1,D3024-'Data Transformation'!$W$25,FALSE))</f>
        <v>#NUM!</v>
      </c>
      <c r="E3023">
        <f t="array" ref="E3023">IF(ISLOGICAL(D3023),"",FREQUENCY(IF('Data Transformation'!$B$425:$B$8425='Bin Analysis'!$B3003,'Data Transformation'!$G$425:$G$8425),D3023))</f>
        <v>2001</v>
      </c>
      <c r="F3023">
        <f t="shared" si="375"/>
        <v>0</v>
      </c>
      <c r="G3023">
        <f>Weighting!$H$23</f>
        <v>0</v>
      </c>
      <c r="H3023">
        <f t="array" ref="H3023">FREQUENCY(IF('Data Transformation'!$B$4:$B$8425=B3003,'Data Transformation'!$G$4:$G$8425),'Bin Analysis'!$B3023)</f>
        <v>2073</v>
      </c>
      <c r="I3023">
        <f t="shared" si="376"/>
        <v>0</v>
      </c>
      <c r="J3023">
        <f t="shared" si="377"/>
        <v>0</v>
      </c>
      <c r="K3023">
        <f>J3023*Weighting!$W$23</f>
        <v>0</v>
      </c>
      <c r="M3023" s="14"/>
    </row>
    <row r="3024" spans="1:13" x14ac:dyDescent="0.25">
      <c r="A3024" s="32" t="str">
        <f>IF(Weighting!$P$24&gt;0,B3024,"")</f>
        <v/>
      </c>
      <c r="B3024" t="e">
        <f>Weighting!$C$24</f>
        <v>#DIV/0!</v>
      </c>
      <c r="C3024" t="e">
        <f>Weighting!$F$24</f>
        <v>#NUM!</v>
      </c>
      <c r="D3024" t="e">
        <f>IF(C3024=1,'Data Transformation'!$G$3+0.5*'Data Transformation'!$W$25,IF(C3025=1,D3025-'Data Transformation'!$W$25,FALSE))</f>
        <v>#NUM!</v>
      </c>
      <c r="E3024">
        <f t="array" ref="E3024">IF(ISLOGICAL(D3024),"",FREQUENCY(IF('Data Transformation'!$B$425:$B$8425='Bin Analysis'!$B3003,'Data Transformation'!$G$425:$G$8425),D3024))</f>
        <v>2001</v>
      </c>
      <c r="F3024">
        <f t="shared" si="375"/>
        <v>0</v>
      </c>
      <c r="G3024">
        <f>Weighting!$H$24</f>
        <v>0</v>
      </c>
      <c r="H3024">
        <f t="array" ref="H3024">FREQUENCY(IF('Data Transformation'!$B$4:$B$8425=B3003,'Data Transformation'!$G$4:$G$8425),'Bin Analysis'!$B3024)</f>
        <v>2073</v>
      </c>
      <c r="I3024">
        <f t="shared" si="376"/>
        <v>0</v>
      </c>
      <c r="J3024">
        <f t="shared" si="377"/>
        <v>0</v>
      </c>
      <c r="K3024">
        <f>J3024*Weighting!$W$24</f>
        <v>0</v>
      </c>
      <c r="M3024" s="14"/>
    </row>
    <row r="3025" spans="1:25" x14ac:dyDescent="0.25">
      <c r="A3025" s="32" t="str">
        <f>IF(Weighting!$P$25&gt;0,B3025,"")</f>
        <v/>
      </c>
      <c r="B3025" t="e">
        <f>Weighting!$C$25</f>
        <v>#DIV/0!</v>
      </c>
      <c r="C3025" t="e">
        <f>Weighting!$F$25</f>
        <v>#NUM!</v>
      </c>
      <c r="D3025" t="e">
        <f>IF(C3025=1,'Data Transformation'!$G$3+0.5*'Data Transformation'!$W$25,IF(C3026=1,D3026-'Data Transformation'!$W$25,FALSE))</f>
        <v>#NUM!</v>
      </c>
      <c r="E3025">
        <f t="array" ref="E3025">IF(ISLOGICAL(D3025),"",FREQUENCY(IF('Data Transformation'!$B$425:$B$8425='Bin Analysis'!$B3003,'Data Transformation'!$G$425:$G$8425),D3025))</f>
        <v>2001</v>
      </c>
      <c r="F3025">
        <f t="shared" si="375"/>
        <v>0</v>
      </c>
      <c r="G3025">
        <f>Weighting!$H$25</f>
        <v>0</v>
      </c>
      <c r="H3025">
        <f t="array" ref="H3025">FREQUENCY(IF('Data Transformation'!$B$4:$B$8425=B3003,'Data Transformation'!$G$4:$G$8425),'Bin Analysis'!$B3025)</f>
        <v>2073</v>
      </c>
      <c r="I3025">
        <f t="shared" si="376"/>
        <v>0</v>
      </c>
      <c r="J3025">
        <f t="shared" si="377"/>
        <v>0</v>
      </c>
      <c r="K3025">
        <f>J3025*Weighting!$W$25</f>
        <v>0</v>
      </c>
      <c r="M3025" s="14"/>
    </row>
    <row r="3026" spans="1:25" x14ac:dyDescent="0.25">
      <c r="O3026"/>
      <c r="P3026"/>
      <c r="Q3026"/>
      <c r="R3026"/>
    </row>
    <row r="3027" spans="1:25" ht="23.25" x14ac:dyDescent="0.35">
      <c r="A3027" s="21" t="s">
        <v>0</v>
      </c>
      <c r="B3027" s="21" t="str">
        <f>IFERROR(VLOOKUP(C3027,'Data Transformation'!$L$6:$M$426,2,FALSE),"")</f>
        <v/>
      </c>
      <c r="C3027" s="21">
        <f>C3003+1</f>
        <v>126</v>
      </c>
      <c r="D3027" s="21"/>
      <c r="E3027" s="21"/>
      <c r="F3027" s="21"/>
      <c r="G3027" s="21"/>
      <c r="H3027" s="22"/>
      <c r="I3027" s="22"/>
      <c r="J3027" s="22"/>
      <c r="K3027" s="21"/>
      <c r="L3027" s="21" t="str">
        <f>B3027</f>
        <v/>
      </c>
      <c r="M3027" s="23" t="e">
        <f>INDEX('Data Transformation'!$O$4:$O$424,MATCH($B3027,'Data Transformation'!$M$4:$M$424,0),MATCH($M$2,'Data Transformation'!$O$3,0))</f>
        <v>#N/A</v>
      </c>
      <c r="N3027" s="27" t="e">
        <f>IF('Input and Summary Results'!$J$16="minimum",'Bin Analysis'!X3028/(M3027-1),'Bin Analysis'!Y3027/('Bin Analysis'!M3027-1))</f>
        <v>#N/A</v>
      </c>
      <c r="O3027" s="27" t="e">
        <f>IF(M3027=FALSE,NA(),(VLOOKUP(1,C3030:K3049,4,FALSE))/(M3027-1))</f>
        <v>#N/A</v>
      </c>
      <c r="P3027" s="27" t="e">
        <f>IF(M3027=FALSE,NA(),SUM(J3030:J3049)/Weighting!$S$5)</f>
        <v>#N/A</v>
      </c>
      <c r="Q3027" s="27" t="e">
        <f>IF(M3027=FALSE,NA(),SUM(K3030:K3049)/Weighting!$S$6)</f>
        <v>#N/A</v>
      </c>
      <c r="R3027" s="27" t="e">
        <f>IF(M3027=FALSE,NA(),(VLOOKUP(1,G3030:K3049,3,FALSE))/(M3027-1))</f>
        <v>#N/A</v>
      </c>
      <c r="S3027" s="22" t="e">
        <f>IF(M3027=FALSE,NA(),IF(SUM(J3030:J3049)=2,"yes","no"))</f>
        <v>#N/A</v>
      </c>
      <c r="X3027" s="2" cm="2">
        <f t="array" ref="X3027:X3028">FREQUENCY(IF('Data Transformation'!$B$425:$B$6424='Bin Analysis'!L3027,'Data Transformation'!$G$425:$G$6424),'Data Transformation'!$U$11)</f>
        <v>0</v>
      </c>
      <c r="Y3027" s="2" cm="2">
        <f t="array" ref="Y3027:Y3028">FREQUENCY(IF('Data Transformation'!$B$425:$B$6424='Bin Analysis'!L3027,'Data Transformation'!$G$425:$G$6424),'Data Transformation'!$U$12)</f>
        <v>0</v>
      </c>
    </row>
    <row r="3028" spans="1:25" x14ac:dyDescent="0.25">
      <c r="A3028" s="14" t="s">
        <v>67</v>
      </c>
      <c r="B3028" t="s">
        <v>47</v>
      </c>
      <c r="C3028" t="s">
        <v>5</v>
      </c>
      <c r="D3028" t="s">
        <v>98</v>
      </c>
      <c r="E3028" t="s">
        <v>99</v>
      </c>
      <c r="F3028" t="s">
        <v>100</v>
      </c>
      <c r="G3028" t="s">
        <v>69</v>
      </c>
      <c r="H3028" t="s">
        <v>31</v>
      </c>
      <c r="I3028" t="s">
        <v>32</v>
      </c>
      <c r="J3028" t="s">
        <v>46</v>
      </c>
      <c r="K3028" s="14" t="s">
        <v>45</v>
      </c>
      <c r="M3028" s="14"/>
      <c r="X3028" s="2">
        <v>0</v>
      </c>
      <c r="Y3028" s="2">
        <v>0</v>
      </c>
    </row>
    <row r="3029" spans="1:25" x14ac:dyDescent="0.25">
      <c r="A3029" s="32"/>
      <c r="D3029" t="e">
        <f>IF(C3029=1,'Data Transformation'!$G$3+0.5*'Data Transformation'!$W$25,IF(C3030=1,D3030-'Data Transformation'!$W$25,FALSE))</f>
        <v>#NUM!</v>
      </c>
      <c r="E3029">
        <f t="array" ref="E3029">IF(ISLOGICAL(D3029),"",FREQUENCY(IF('Data Transformation'!$B$425:$B$8425='Bin Analysis'!$B3027,'Data Transformation'!$G$425:$G$8425),D3029))</f>
        <v>2001</v>
      </c>
      <c r="F3029" t="e">
        <f>IF(ISLOGICAL(D3029),"",E3029-E3028)</f>
        <v>#VALUE!</v>
      </c>
      <c r="M3029" s="14"/>
    </row>
    <row r="3030" spans="1:25" x14ac:dyDescent="0.25">
      <c r="A3030" s="32" t="e">
        <f>IF(Weighting!$P$6&gt;0,B3030,"")</f>
        <v>#NUM!</v>
      </c>
      <c r="B3030" t="e">
        <f>Weighting!$C$6</f>
        <v>#DIV/0!</v>
      </c>
      <c r="C3030" t="e">
        <f>Weighting!$F$6</f>
        <v>#NUM!</v>
      </c>
      <c r="D3030" t="e">
        <f>IF(C3030=1,'Data Transformation'!$G$3+0.5*'Data Transformation'!$W$25,IF(C3031=1,D3031-'Data Transformation'!$W$25,FALSE))</f>
        <v>#NUM!</v>
      </c>
      <c r="E3030">
        <f t="array" ref="E3030">IF(ISLOGICAL(D3030),"",FREQUENCY(IF('Data Transformation'!$B$425:$B$8425='Bin Analysis'!$B3027,'Data Transformation'!$G$425:$G$8425),D3030))</f>
        <v>2001</v>
      </c>
      <c r="F3030">
        <f>IF(ISLOGICAL(D3030),"",E3030-E3029)</f>
        <v>0</v>
      </c>
      <c r="G3030">
        <f>Weighting!$H$6</f>
        <v>1</v>
      </c>
      <c r="H3030">
        <f t="array" ref="H3030">FREQUENCY(IF('Data Transformation'!$B$4:$B$8425=B3027,'Data Transformation'!$G$4:$G$8425),'Bin Analysis'!$B3030)</f>
        <v>2073</v>
      </c>
      <c r="I3030">
        <f>H3030-H3029</f>
        <v>2073</v>
      </c>
      <c r="J3030">
        <f>IF(I3030=0,0,1)</f>
        <v>1</v>
      </c>
      <c r="K3030" t="e">
        <f>J3030*Weighting!$W$6</f>
        <v>#NUM!</v>
      </c>
      <c r="M3030" s="14"/>
    </row>
    <row r="3031" spans="1:25" x14ac:dyDescent="0.25">
      <c r="A3031" s="32" t="str">
        <f>IF(Weighting!$P$7&gt;0,B3031,"")</f>
        <v/>
      </c>
      <c r="B3031" t="e">
        <f>Weighting!$C$7</f>
        <v>#DIV/0!</v>
      </c>
      <c r="C3031" t="e">
        <f>Weighting!$F$7</f>
        <v>#NUM!</v>
      </c>
      <c r="D3031" t="e">
        <f>IF(C3031=1,'Data Transformation'!$G$3+0.5*'Data Transformation'!$W$25,IF(C3032=1,D3032-'Data Transformation'!$W$25,FALSE))</f>
        <v>#NUM!</v>
      </c>
      <c r="E3031">
        <f t="array" ref="E3031">IF(ISLOGICAL(D3031),"",FREQUENCY(IF('Data Transformation'!$B$425:$B$8425='Bin Analysis'!$B3027,'Data Transformation'!$G$425:$G$8425),D3031))</f>
        <v>2001</v>
      </c>
      <c r="F3031">
        <f t="shared" ref="F3031:F3049" si="378">IF(ISLOGICAL(D3031),"",E3031-E3030)</f>
        <v>0</v>
      </c>
      <c r="G3031">
        <f>Weighting!$H$7</f>
        <v>0</v>
      </c>
      <c r="H3031">
        <f t="array" ref="H3031">FREQUENCY(IF('Data Transformation'!$B$4:$B$8425=B3027,'Data Transformation'!$G$4:$G$8425),'Bin Analysis'!$B3031)</f>
        <v>2073</v>
      </c>
      <c r="I3031">
        <f t="shared" ref="I3031:I3049" si="379">H3031-H3030</f>
        <v>0</v>
      </c>
      <c r="J3031">
        <f>IF(I3031=0,0,1)</f>
        <v>0</v>
      </c>
      <c r="K3031">
        <f>J3031*Weighting!$W$7</f>
        <v>0</v>
      </c>
      <c r="M3031" s="14"/>
    </row>
    <row r="3032" spans="1:25" x14ac:dyDescent="0.25">
      <c r="A3032" s="32" t="str">
        <f>IF(Weighting!$P$8&gt;0,B3032,"")</f>
        <v/>
      </c>
      <c r="B3032" t="e">
        <f>Weighting!$C$8</f>
        <v>#DIV/0!</v>
      </c>
      <c r="C3032" t="e">
        <f>Weighting!$F$8</f>
        <v>#NUM!</v>
      </c>
      <c r="D3032" t="e">
        <f>IF(C3032=1,'Data Transformation'!$G$3+0.5*'Data Transformation'!$W$25,IF(C3033=1,D3033-'Data Transformation'!$W$25,FALSE))</f>
        <v>#NUM!</v>
      </c>
      <c r="E3032">
        <f t="array" ref="E3032">IF(ISLOGICAL(D3032),"",FREQUENCY(IF('Data Transformation'!$B$425:$B$8425='Bin Analysis'!$B3027,'Data Transformation'!$G$425:$G$8425),D3032))</f>
        <v>2001</v>
      </c>
      <c r="F3032">
        <f t="shared" si="378"/>
        <v>0</v>
      </c>
      <c r="G3032">
        <f>Weighting!$H$8</f>
        <v>0</v>
      </c>
      <c r="H3032">
        <f t="array" ref="H3032">FREQUENCY(IF('Data Transformation'!$B$4:$B$8425=B3027,'Data Transformation'!$G$4:$G$8425),'Bin Analysis'!$B3032)</f>
        <v>2073</v>
      </c>
      <c r="I3032">
        <f t="shared" si="379"/>
        <v>0</v>
      </c>
      <c r="J3032">
        <f t="shared" ref="J3032:J3049" si="380">IF(I3032=0,0,1)</f>
        <v>0</v>
      </c>
      <c r="K3032">
        <f>J3032*Weighting!$W$8</f>
        <v>0</v>
      </c>
      <c r="M3032" s="14"/>
    </row>
    <row r="3033" spans="1:25" x14ac:dyDescent="0.25">
      <c r="A3033" s="32" t="str">
        <f>IF(Weighting!$P$9&gt;0,B3033,"")</f>
        <v/>
      </c>
      <c r="B3033" s="50" t="e">
        <f>Weighting!$C$9</f>
        <v>#DIV/0!</v>
      </c>
      <c r="C3033" t="e">
        <f>Weighting!$F$9</f>
        <v>#NUM!</v>
      </c>
      <c r="D3033" t="e">
        <f>IF(C3033=1,'Data Transformation'!$G$3+0.5*'Data Transformation'!$W$25,IF(C3034=1,D3034-'Data Transformation'!$W$25,FALSE))</f>
        <v>#NUM!</v>
      </c>
      <c r="E3033">
        <f t="array" ref="E3033">IF(ISLOGICAL(D3033),"",FREQUENCY(IF('Data Transformation'!$B$425:$B$8425='Bin Analysis'!$B3027,'Data Transformation'!$G$425:$G$8425),D3033))</f>
        <v>2001</v>
      </c>
      <c r="F3033">
        <f t="shared" si="378"/>
        <v>0</v>
      </c>
      <c r="G3033">
        <f>Weighting!$H$9</f>
        <v>0</v>
      </c>
      <c r="H3033">
        <f t="array" ref="H3033">FREQUENCY(IF('Data Transformation'!$B$4:$B$8425=B3027,'Data Transformation'!$G$4:$G$8425),'Bin Analysis'!$B3033)</f>
        <v>2073</v>
      </c>
      <c r="I3033">
        <f t="shared" si="379"/>
        <v>0</v>
      </c>
      <c r="J3033">
        <f t="shared" si="380"/>
        <v>0</v>
      </c>
      <c r="K3033">
        <f>J3033*Weighting!$W$9</f>
        <v>0</v>
      </c>
      <c r="M3033" s="14"/>
    </row>
    <row r="3034" spans="1:25" x14ac:dyDescent="0.25">
      <c r="A3034" s="32" t="str">
        <f>IF(Weighting!$P$10&gt;0,B3034,"")</f>
        <v/>
      </c>
      <c r="B3034" t="e">
        <f>Weighting!$C$10</f>
        <v>#DIV/0!</v>
      </c>
      <c r="C3034" t="e">
        <f>Weighting!$F$10</f>
        <v>#NUM!</v>
      </c>
      <c r="D3034" t="e">
        <f>IF(C3034=1,'Data Transformation'!$G$3+0.5*'Data Transformation'!$W$25,IF(C3035=1,D3035-'Data Transformation'!$W$25,FALSE))</f>
        <v>#NUM!</v>
      </c>
      <c r="E3034">
        <f t="array" ref="E3034">IF(ISLOGICAL(D3034),"",FREQUENCY(IF('Data Transformation'!$B$425:$B$8425='Bin Analysis'!$B3027,'Data Transformation'!$G$425:$G$8425),D3034))</f>
        <v>2001</v>
      </c>
      <c r="F3034">
        <f t="shared" si="378"/>
        <v>0</v>
      </c>
      <c r="G3034">
        <f>Weighting!$H$10</f>
        <v>0</v>
      </c>
      <c r="H3034">
        <f t="array" ref="H3034">FREQUENCY(IF('Data Transformation'!$B$4:$B$8425=B3027,'Data Transformation'!$G$4:$G$8425),'Bin Analysis'!$B3034)</f>
        <v>2073</v>
      </c>
      <c r="I3034">
        <f t="shared" si="379"/>
        <v>0</v>
      </c>
      <c r="J3034">
        <f t="shared" si="380"/>
        <v>0</v>
      </c>
      <c r="K3034">
        <f>J3034*Weighting!$W$10</f>
        <v>0</v>
      </c>
      <c r="M3034" s="14"/>
    </row>
    <row r="3035" spans="1:25" x14ac:dyDescent="0.25">
      <c r="A3035" s="32" t="str">
        <f>IF(Weighting!$P$11&gt;0,B3035,"")</f>
        <v/>
      </c>
      <c r="B3035" t="e">
        <f>Weighting!$C$11</f>
        <v>#DIV/0!</v>
      </c>
      <c r="C3035" t="e">
        <f>Weighting!$F$11</f>
        <v>#NUM!</v>
      </c>
      <c r="D3035" t="e">
        <f>IF(C3035=1,'Data Transformation'!$G$3+0.5*'Data Transformation'!$W$25,IF(C3036=1,D3036-'Data Transformation'!$W$25,FALSE))</f>
        <v>#NUM!</v>
      </c>
      <c r="E3035">
        <f t="array" ref="E3035">IF(ISLOGICAL(D3035),"",FREQUENCY(IF('Data Transformation'!$B$425:$B$8425='Bin Analysis'!$B3027,'Data Transformation'!$G$425:$G$8425),D3035))</f>
        <v>2001</v>
      </c>
      <c r="F3035">
        <f t="shared" si="378"/>
        <v>0</v>
      </c>
      <c r="G3035">
        <f>Weighting!$H$11</f>
        <v>0</v>
      </c>
      <c r="H3035">
        <f t="array" ref="H3035">FREQUENCY(IF('Data Transformation'!$B$4:$B$8425=B3027,'Data Transformation'!$G$4:$G$8425),'Bin Analysis'!$B3035)</f>
        <v>2073</v>
      </c>
      <c r="I3035">
        <f t="shared" si="379"/>
        <v>0</v>
      </c>
      <c r="J3035">
        <f t="shared" si="380"/>
        <v>0</v>
      </c>
      <c r="K3035">
        <f>J3035*Weighting!$W$11</f>
        <v>0</v>
      </c>
      <c r="M3035" s="14"/>
    </row>
    <row r="3036" spans="1:25" x14ac:dyDescent="0.25">
      <c r="A3036" s="32" t="str">
        <f>IF(Weighting!$P$12&gt;0,B3036,"")</f>
        <v/>
      </c>
      <c r="B3036" t="e">
        <f>Weighting!$C$12</f>
        <v>#DIV/0!</v>
      </c>
      <c r="C3036" t="e">
        <f>Weighting!$F$12</f>
        <v>#NUM!</v>
      </c>
      <c r="D3036" t="e">
        <f>IF(C3036=1,'Data Transformation'!$G$3+0.5*'Data Transformation'!$W$25,IF(C3037=1,D3037-'Data Transformation'!$W$25,FALSE))</f>
        <v>#NUM!</v>
      </c>
      <c r="E3036">
        <f t="array" ref="E3036">IF(ISLOGICAL(D3036),"",FREQUENCY(IF('Data Transformation'!$B$425:$B$8425='Bin Analysis'!$B3027,'Data Transformation'!$G$425:$G$8425),D3036))</f>
        <v>2001</v>
      </c>
      <c r="F3036">
        <f t="shared" si="378"/>
        <v>0</v>
      </c>
      <c r="G3036">
        <f>Weighting!$H$12</f>
        <v>0</v>
      </c>
      <c r="H3036">
        <f t="array" ref="H3036">FREQUENCY(IF('Data Transformation'!$B$4:$B$8425=B3027,'Data Transformation'!$G$4:$G$8425),'Bin Analysis'!$B3036)</f>
        <v>2073</v>
      </c>
      <c r="I3036">
        <f t="shared" si="379"/>
        <v>0</v>
      </c>
      <c r="J3036">
        <f t="shared" si="380"/>
        <v>0</v>
      </c>
      <c r="K3036">
        <f>J3036*Weighting!$W$12</f>
        <v>0</v>
      </c>
      <c r="M3036" s="14"/>
    </row>
    <row r="3037" spans="1:25" x14ac:dyDescent="0.25">
      <c r="A3037" s="32" t="str">
        <f>IF(Weighting!$P$13&gt;0,B3037,"")</f>
        <v/>
      </c>
      <c r="B3037" t="e">
        <f>Weighting!$C$13</f>
        <v>#DIV/0!</v>
      </c>
      <c r="C3037" t="e">
        <f>Weighting!$F$13</f>
        <v>#NUM!</v>
      </c>
      <c r="D3037" t="e">
        <f>IF(C3037=1,'Data Transformation'!$G$3+0.5*'Data Transformation'!$W$25,IF(C3038=1,D3038-'Data Transformation'!$W$25,FALSE))</f>
        <v>#NUM!</v>
      </c>
      <c r="E3037">
        <f t="array" ref="E3037">IF(ISLOGICAL(D3037),"",FREQUENCY(IF('Data Transformation'!$B$425:$B$8425='Bin Analysis'!$B3027,'Data Transformation'!$G$425:$G$8425),D3037))</f>
        <v>2001</v>
      </c>
      <c r="F3037">
        <f t="shared" si="378"/>
        <v>0</v>
      </c>
      <c r="G3037">
        <f>Weighting!$H$13</f>
        <v>0</v>
      </c>
      <c r="H3037">
        <f t="array" ref="H3037">FREQUENCY(IF('Data Transformation'!$B$4:$B$8425=B3027,'Data Transformation'!$G$4:$G$8425),'Bin Analysis'!$B3037)</f>
        <v>2073</v>
      </c>
      <c r="I3037">
        <f t="shared" si="379"/>
        <v>0</v>
      </c>
      <c r="J3037">
        <f t="shared" si="380"/>
        <v>0</v>
      </c>
      <c r="K3037">
        <f>J3037*Weighting!$W$13</f>
        <v>0</v>
      </c>
      <c r="M3037" s="14"/>
    </row>
    <row r="3038" spans="1:25" x14ac:dyDescent="0.25">
      <c r="A3038" s="32" t="str">
        <f>IF(Weighting!$P$14&gt;0,B3038,"")</f>
        <v/>
      </c>
      <c r="B3038" t="e">
        <f>Weighting!$C$14</f>
        <v>#DIV/0!</v>
      </c>
      <c r="C3038" t="e">
        <f>Weighting!$F$14</f>
        <v>#NUM!</v>
      </c>
      <c r="D3038" t="e">
        <f>IF(C3038=1,'Data Transformation'!$G$3+0.5*'Data Transformation'!$W$25,IF(C3039=1,D3039-'Data Transformation'!$W$25,FALSE))</f>
        <v>#NUM!</v>
      </c>
      <c r="E3038">
        <f t="array" ref="E3038">IF(ISLOGICAL(D3038),"",FREQUENCY(IF('Data Transformation'!$B$425:$B$8425='Bin Analysis'!$B3027,'Data Transformation'!$G$425:$G$8425),D3038))</f>
        <v>2001</v>
      </c>
      <c r="F3038">
        <f t="shared" si="378"/>
        <v>0</v>
      </c>
      <c r="G3038">
        <f>Weighting!$H$14</f>
        <v>0</v>
      </c>
      <c r="H3038">
        <f t="array" ref="H3038">FREQUENCY(IF('Data Transformation'!$B$4:$B$8425=B3027,'Data Transformation'!$G$4:$G$8425),'Bin Analysis'!$B3038)</f>
        <v>2073</v>
      </c>
      <c r="I3038">
        <f t="shared" si="379"/>
        <v>0</v>
      </c>
      <c r="J3038">
        <f t="shared" si="380"/>
        <v>0</v>
      </c>
      <c r="K3038">
        <f>J3038*Weighting!$W$14</f>
        <v>0</v>
      </c>
      <c r="M3038" s="14"/>
    </row>
    <row r="3039" spans="1:25" x14ac:dyDescent="0.25">
      <c r="A3039" s="32" t="str">
        <f>IF(Weighting!$P$15&gt;0,B3039,"")</f>
        <v/>
      </c>
      <c r="B3039" t="e">
        <f>Weighting!$C$15</f>
        <v>#DIV/0!</v>
      </c>
      <c r="C3039" t="e">
        <f>Weighting!$F$15</f>
        <v>#NUM!</v>
      </c>
      <c r="D3039" t="e">
        <f>IF(C3039=1,'Data Transformation'!$G$3+0.5*'Data Transformation'!$W$25,IF(C3040=1,D3040-'Data Transformation'!$W$25,FALSE))</f>
        <v>#NUM!</v>
      </c>
      <c r="E3039">
        <f t="array" ref="E3039">IF(ISLOGICAL(D3039),"",FREQUENCY(IF('Data Transformation'!$B$425:$B$8425='Bin Analysis'!$B3027,'Data Transformation'!$G$425:$G$8425),D3039))</f>
        <v>2001</v>
      </c>
      <c r="F3039">
        <f t="shared" si="378"/>
        <v>0</v>
      </c>
      <c r="G3039">
        <f>Weighting!$H$15</f>
        <v>0</v>
      </c>
      <c r="H3039">
        <f t="array" ref="H3039">FREQUENCY(IF('Data Transformation'!$B$4:$B$8425=B3027,'Data Transformation'!$G$4:$G$8425),'Bin Analysis'!$B3039)</f>
        <v>2073</v>
      </c>
      <c r="I3039">
        <f t="shared" si="379"/>
        <v>0</v>
      </c>
      <c r="J3039">
        <f t="shared" si="380"/>
        <v>0</v>
      </c>
      <c r="K3039">
        <f>J3039*Weighting!$W$15</f>
        <v>0</v>
      </c>
      <c r="M3039" s="14"/>
    </row>
    <row r="3040" spans="1:25" x14ac:dyDescent="0.25">
      <c r="A3040" s="32" t="str">
        <f>IF(Weighting!$P$16&gt;0,B3040,"")</f>
        <v/>
      </c>
      <c r="B3040" t="e">
        <f>Weighting!$C$16</f>
        <v>#DIV/0!</v>
      </c>
      <c r="C3040" t="e">
        <f>Weighting!$F$16</f>
        <v>#NUM!</v>
      </c>
      <c r="D3040" t="e">
        <f>IF(C3040=1,'Data Transformation'!$G$3+0.5*'Data Transformation'!$W$25,IF(C3041=1,D3041-'Data Transformation'!$W$25,FALSE))</f>
        <v>#NUM!</v>
      </c>
      <c r="E3040">
        <f t="array" ref="E3040">IF(ISLOGICAL(D3040),"",FREQUENCY(IF('Data Transformation'!$B$425:$B$8425='Bin Analysis'!$B3027,'Data Transformation'!$G$425:$G$8425),D3040))</f>
        <v>2001</v>
      </c>
      <c r="F3040">
        <f t="shared" si="378"/>
        <v>0</v>
      </c>
      <c r="G3040">
        <f>Weighting!$H$16</f>
        <v>0</v>
      </c>
      <c r="H3040">
        <f t="array" ref="H3040">FREQUENCY(IF('Data Transformation'!$B$4:$B$8425=B3027,'Data Transformation'!$G$4:$G$8425),'Bin Analysis'!$B3040)</f>
        <v>2073</v>
      </c>
      <c r="I3040">
        <f t="shared" si="379"/>
        <v>0</v>
      </c>
      <c r="J3040">
        <f t="shared" si="380"/>
        <v>0</v>
      </c>
      <c r="K3040">
        <f>J3040*Weighting!$W$16</f>
        <v>0</v>
      </c>
      <c r="M3040" s="14"/>
    </row>
    <row r="3041" spans="1:25" x14ac:dyDescent="0.25">
      <c r="A3041" s="32" t="str">
        <f>IF(Weighting!$P$17&gt;0,B3041,"")</f>
        <v/>
      </c>
      <c r="B3041" t="e">
        <f>Weighting!$C$17</f>
        <v>#DIV/0!</v>
      </c>
      <c r="C3041" t="e">
        <f>Weighting!$F$17</f>
        <v>#NUM!</v>
      </c>
      <c r="D3041" t="e">
        <f>IF(C3041=1,'Data Transformation'!$G$3+0.5*'Data Transformation'!$W$25,IF(C3042=1,D3042-'Data Transformation'!$W$25,FALSE))</f>
        <v>#NUM!</v>
      </c>
      <c r="E3041">
        <f t="array" ref="E3041">IF(ISLOGICAL(D3041),"",FREQUENCY(IF('Data Transformation'!$B$425:$B$8425='Bin Analysis'!$B3027,'Data Transformation'!$G$425:$G$8425),D3041))</f>
        <v>2001</v>
      </c>
      <c r="F3041">
        <f t="shared" si="378"/>
        <v>0</v>
      </c>
      <c r="G3041">
        <f>Weighting!$H$17</f>
        <v>0</v>
      </c>
      <c r="H3041">
        <f t="array" ref="H3041">FREQUENCY(IF('Data Transformation'!$B$4:$B$8425=B3027,'Data Transformation'!$G$4:$G$8425),'Bin Analysis'!$B3041)</f>
        <v>2073</v>
      </c>
      <c r="I3041">
        <f t="shared" si="379"/>
        <v>0</v>
      </c>
      <c r="J3041">
        <f t="shared" si="380"/>
        <v>0</v>
      </c>
      <c r="K3041">
        <f>J3041*Weighting!$W$17</f>
        <v>0</v>
      </c>
      <c r="M3041" s="14"/>
    </row>
    <row r="3042" spans="1:25" x14ac:dyDescent="0.25">
      <c r="A3042" s="32" t="str">
        <f>IF(Weighting!$P$18&gt;0,B3042,"")</f>
        <v/>
      </c>
      <c r="B3042" t="e">
        <f>Weighting!$C$18</f>
        <v>#DIV/0!</v>
      </c>
      <c r="C3042" t="e">
        <f>Weighting!$F$18</f>
        <v>#NUM!</v>
      </c>
      <c r="D3042" t="e">
        <f>IF(C3042=1,'Data Transformation'!$G$3+0.5*'Data Transformation'!$W$25,IF(C3043=1,D3043-'Data Transformation'!$W$25,FALSE))</f>
        <v>#NUM!</v>
      </c>
      <c r="E3042">
        <f t="array" ref="E3042">IF(ISLOGICAL(D3042),"",FREQUENCY(IF('Data Transformation'!$B$425:$B$8425='Bin Analysis'!$B3027,'Data Transformation'!$G$425:$G$8425),D3042))</f>
        <v>2001</v>
      </c>
      <c r="F3042">
        <f t="shared" si="378"/>
        <v>0</v>
      </c>
      <c r="G3042">
        <f>Weighting!$H$18</f>
        <v>0</v>
      </c>
      <c r="H3042">
        <f t="array" ref="H3042">FREQUENCY(IF('Data Transformation'!$B$4:$B$8425=B3027,'Data Transformation'!$G$4:$G$8425),'Bin Analysis'!$B3042)</f>
        <v>2073</v>
      </c>
      <c r="I3042">
        <f t="shared" si="379"/>
        <v>0</v>
      </c>
      <c r="J3042">
        <f t="shared" si="380"/>
        <v>0</v>
      </c>
      <c r="K3042">
        <f>J3042*Weighting!$W$18</f>
        <v>0</v>
      </c>
      <c r="M3042" s="14"/>
    </row>
    <row r="3043" spans="1:25" x14ac:dyDescent="0.25">
      <c r="A3043" s="32" t="str">
        <f>IF(Weighting!$P$19&gt;0,B3043,"")</f>
        <v/>
      </c>
      <c r="B3043" t="e">
        <f>Weighting!$C$19</f>
        <v>#DIV/0!</v>
      </c>
      <c r="C3043" t="e">
        <f>Weighting!$F$19</f>
        <v>#NUM!</v>
      </c>
      <c r="D3043" t="e">
        <f>IF(C3043=1,'Data Transformation'!$G$3+0.5*'Data Transformation'!$W$25,IF(C3044=1,D3044-'Data Transformation'!$W$25,FALSE))</f>
        <v>#NUM!</v>
      </c>
      <c r="E3043">
        <f t="array" ref="E3043">IF(ISLOGICAL(D3043),"",FREQUENCY(IF('Data Transformation'!$B$425:$B$8425='Bin Analysis'!$B3027,'Data Transformation'!$G$425:$G$8425),D3043))</f>
        <v>2001</v>
      </c>
      <c r="F3043">
        <f t="shared" si="378"/>
        <v>0</v>
      </c>
      <c r="G3043">
        <f>Weighting!$H$19</f>
        <v>0</v>
      </c>
      <c r="H3043">
        <f t="array" ref="H3043">FREQUENCY(IF('Data Transformation'!$B$4:$B$8425=B3027,'Data Transformation'!$G$4:$G$8425),'Bin Analysis'!$B3043)</f>
        <v>2073</v>
      </c>
      <c r="I3043">
        <f t="shared" si="379"/>
        <v>0</v>
      </c>
      <c r="J3043">
        <f t="shared" si="380"/>
        <v>0</v>
      </c>
      <c r="K3043">
        <f>J3043*Weighting!$W$19</f>
        <v>0</v>
      </c>
      <c r="M3043" s="14"/>
    </row>
    <row r="3044" spans="1:25" x14ac:dyDescent="0.25">
      <c r="A3044" s="32" t="str">
        <f>IF(Weighting!$P$20&gt;0,B3044,"")</f>
        <v/>
      </c>
      <c r="B3044" t="e">
        <f>Weighting!$C$20</f>
        <v>#DIV/0!</v>
      </c>
      <c r="C3044" t="e">
        <f>Weighting!$F$20</f>
        <v>#NUM!</v>
      </c>
      <c r="D3044" t="e">
        <f>IF(C3044=1,'Data Transformation'!$G$3+0.5*'Data Transformation'!$W$25,IF(C3045=1,D3045-'Data Transformation'!$W$25,FALSE))</f>
        <v>#NUM!</v>
      </c>
      <c r="E3044">
        <f t="array" ref="E3044">IF(ISLOGICAL(D3044),"",FREQUENCY(IF('Data Transformation'!$B$425:$B$8425='Bin Analysis'!$B3027,'Data Transformation'!$G$425:$G$8425),D3044))</f>
        <v>2001</v>
      </c>
      <c r="F3044">
        <f t="shared" si="378"/>
        <v>0</v>
      </c>
      <c r="G3044">
        <f>Weighting!$H$20</f>
        <v>0</v>
      </c>
      <c r="H3044">
        <f t="array" ref="H3044">FREQUENCY(IF('Data Transformation'!$B$4:$B$8425=B3027,'Data Transformation'!$G$4:$G$8425),'Bin Analysis'!$B3044)</f>
        <v>2073</v>
      </c>
      <c r="I3044">
        <f t="shared" si="379"/>
        <v>0</v>
      </c>
      <c r="J3044">
        <f t="shared" si="380"/>
        <v>0</v>
      </c>
      <c r="K3044">
        <f>J3044*Weighting!$W$20</f>
        <v>0</v>
      </c>
      <c r="M3044" s="14"/>
    </row>
    <row r="3045" spans="1:25" x14ac:dyDescent="0.25">
      <c r="A3045" s="32" t="str">
        <f>IF(Weighting!$P$21&gt;0,B3045,"")</f>
        <v/>
      </c>
      <c r="B3045" t="e">
        <f>Weighting!$C$21</f>
        <v>#DIV/0!</v>
      </c>
      <c r="C3045" t="e">
        <f>Weighting!$F$21</f>
        <v>#NUM!</v>
      </c>
      <c r="D3045" t="e">
        <f>IF(C3045=1,'Data Transformation'!$G$3+0.5*'Data Transformation'!$W$25,IF(C3046=1,D3046-'Data Transformation'!$W$25,FALSE))</f>
        <v>#NUM!</v>
      </c>
      <c r="E3045">
        <f t="array" ref="E3045">IF(ISLOGICAL(D3045),"",FREQUENCY(IF('Data Transformation'!$B$425:$B$8425='Bin Analysis'!$B3027,'Data Transformation'!$G$425:$G$8425),D3045))</f>
        <v>2001</v>
      </c>
      <c r="F3045">
        <f t="shared" si="378"/>
        <v>0</v>
      </c>
      <c r="G3045">
        <f>Weighting!$H$21</f>
        <v>0</v>
      </c>
      <c r="H3045">
        <f t="array" ref="H3045">FREQUENCY(IF('Data Transformation'!$B$4:$B$8425=B3027,'Data Transformation'!$G$4:$G$8425),'Bin Analysis'!$B3045)</f>
        <v>2073</v>
      </c>
      <c r="I3045">
        <f t="shared" si="379"/>
        <v>0</v>
      </c>
      <c r="J3045">
        <f t="shared" si="380"/>
        <v>0</v>
      </c>
      <c r="K3045">
        <f>J3045*Weighting!$W$21</f>
        <v>0</v>
      </c>
      <c r="M3045" s="14"/>
    </row>
    <row r="3046" spans="1:25" x14ac:dyDescent="0.25">
      <c r="A3046" s="32" t="str">
        <f>IF(Weighting!$P$22&gt;0,B3046,"")</f>
        <v/>
      </c>
      <c r="B3046" t="e">
        <f>Weighting!$C$22</f>
        <v>#DIV/0!</v>
      </c>
      <c r="C3046" t="e">
        <f>Weighting!$F$22</f>
        <v>#NUM!</v>
      </c>
      <c r="D3046" t="e">
        <f>IF(C3046=1,'Data Transformation'!$G$3+0.5*'Data Transformation'!$W$25,IF(C3047=1,D3047-'Data Transformation'!$W$25,FALSE))</f>
        <v>#NUM!</v>
      </c>
      <c r="E3046">
        <f t="array" ref="E3046">IF(ISLOGICAL(D3046),"",FREQUENCY(IF('Data Transformation'!$B$425:$B$8425='Bin Analysis'!$B3027,'Data Transformation'!$G$425:$G$8425),D3046))</f>
        <v>2001</v>
      </c>
      <c r="F3046">
        <f t="shared" si="378"/>
        <v>0</v>
      </c>
      <c r="G3046">
        <f>Weighting!$H$22</f>
        <v>0</v>
      </c>
      <c r="H3046">
        <f t="array" ref="H3046">FREQUENCY(IF('Data Transformation'!$B$4:$B$8425=B3027,'Data Transformation'!$G$4:$G$8425),'Bin Analysis'!$B3046)</f>
        <v>2073</v>
      </c>
      <c r="I3046">
        <f t="shared" si="379"/>
        <v>0</v>
      </c>
      <c r="J3046">
        <f t="shared" si="380"/>
        <v>0</v>
      </c>
      <c r="K3046">
        <f>J3046*Weighting!$W$22</f>
        <v>0</v>
      </c>
      <c r="M3046" s="14"/>
    </row>
    <row r="3047" spans="1:25" x14ac:dyDescent="0.25">
      <c r="A3047" s="32" t="str">
        <f>IF(Weighting!$P$23&gt;0,B3047,"")</f>
        <v/>
      </c>
      <c r="B3047" t="e">
        <f>Weighting!$C$23</f>
        <v>#DIV/0!</v>
      </c>
      <c r="C3047" t="e">
        <f>Weighting!$F$23</f>
        <v>#NUM!</v>
      </c>
      <c r="D3047" t="e">
        <f>IF(C3047=1,'Data Transformation'!$G$3+0.5*'Data Transformation'!$W$25,IF(C3048=1,D3048-'Data Transformation'!$W$25,FALSE))</f>
        <v>#NUM!</v>
      </c>
      <c r="E3047">
        <f t="array" ref="E3047">IF(ISLOGICAL(D3047),"",FREQUENCY(IF('Data Transformation'!$B$425:$B$8425='Bin Analysis'!$B3027,'Data Transformation'!$G$425:$G$8425),D3047))</f>
        <v>2001</v>
      </c>
      <c r="F3047">
        <f t="shared" si="378"/>
        <v>0</v>
      </c>
      <c r="G3047">
        <f>Weighting!$H$23</f>
        <v>0</v>
      </c>
      <c r="H3047">
        <f t="array" ref="H3047">FREQUENCY(IF('Data Transformation'!$B$4:$B$8425=B3027,'Data Transformation'!$G$4:$G$8425),'Bin Analysis'!$B3047)</f>
        <v>2073</v>
      </c>
      <c r="I3047">
        <f t="shared" si="379"/>
        <v>0</v>
      </c>
      <c r="J3047">
        <f t="shared" si="380"/>
        <v>0</v>
      </c>
      <c r="K3047">
        <f>J3047*Weighting!$W$23</f>
        <v>0</v>
      </c>
      <c r="M3047" s="14"/>
    </row>
    <row r="3048" spans="1:25" x14ac:dyDescent="0.25">
      <c r="A3048" s="32" t="str">
        <f>IF(Weighting!$P$24&gt;0,B3048,"")</f>
        <v/>
      </c>
      <c r="B3048" t="e">
        <f>Weighting!$C$24</f>
        <v>#DIV/0!</v>
      </c>
      <c r="C3048" t="e">
        <f>Weighting!$F$24</f>
        <v>#NUM!</v>
      </c>
      <c r="D3048" t="e">
        <f>IF(C3048=1,'Data Transformation'!$G$3+0.5*'Data Transformation'!$W$25,IF(C3049=1,D3049-'Data Transformation'!$W$25,FALSE))</f>
        <v>#NUM!</v>
      </c>
      <c r="E3048">
        <f t="array" ref="E3048">IF(ISLOGICAL(D3048),"",FREQUENCY(IF('Data Transformation'!$B$425:$B$8425='Bin Analysis'!$B3027,'Data Transformation'!$G$425:$G$8425),D3048))</f>
        <v>2001</v>
      </c>
      <c r="F3048">
        <f t="shared" si="378"/>
        <v>0</v>
      </c>
      <c r="G3048">
        <f>Weighting!$H$24</f>
        <v>0</v>
      </c>
      <c r="H3048">
        <f t="array" ref="H3048">FREQUENCY(IF('Data Transformation'!$B$4:$B$8425=B3027,'Data Transformation'!$G$4:$G$8425),'Bin Analysis'!$B3048)</f>
        <v>2073</v>
      </c>
      <c r="I3048">
        <f t="shared" si="379"/>
        <v>0</v>
      </c>
      <c r="J3048">
        <f t="shared" si="380"/>
        <v>0</v>
      </c>
      <c r="K3048">
        <f>J3048*Weighting!$W$24</f>
        <v>0</v>
      </c>
      <c r="M3048" s="14"/>
    </row>
    <row r="3049" spans="1:25" x14ac:dyDescent="0.25">
      <c r="A3049" s="32" t="str">
        <f>IF(Weighting!$P$25&gt;0,B3049,"")</f>
        <v/>
      </c>
      <c r="B3049" t="e">
        <f>Weighting!$C$25</f>
        <v>#DIV/0!</v>
      </c>
      <c r="C3049" t="e">
        <f>Weighting!$F$25</f>
        <v>#NUM!</v>
      </c>
      <c r="D3049" t="e">
        <f>IF(C3049=1,'Data Transformation'!$G$3+0.5*'Data Transformation'!$W$25,IF(C3050=1,D3050-'Data Transformation'!$W$25,FALSE))</f>
        <v>#NUM!</v>
      </c>
      <c r="E3049">
        <f t="array" ref="E3049">IF(ISLOGICAL(D3049),"",FREQUENCY(IF('Data Transformation'!$B$425:$B$8425='Bin Analysis'!$B3027,'Data Transformation'!$G$425:$G$8425),D3049))</f>
        <v>2001</v>
      </c>
      <c r="F3049">
        <f t="shared" si="378"/>
        <v>0</v>
      </c>
      <c r="G3049">
        <f>Weighting!$H$25</f>
        <v>0</v>
      </c>
      <c r="H3049">
        <f t="array" ref="H3049">FREQUENCY(IF('Data Transformation'!$B$4:$B$8425=B3027,'Data Transformation'!$G$4:$G$8425),'Bin Analysis'!$B3049)</f>
        <v>2073</v>
      </c>
      <c r="I3049">
        <f t="shared" si="379"/>
        <v>0</v>
      </c>
      <c r="J3049">
        <f t="shared" si="380"/>
        <v>0</v>
      </c>
      <c r="K3049">
        <f>J3049*Weighting!$W$25</f>
        <v>0</v>
      </c>
      <c r="M3049" s="14"/>
    </row>
    <row r="3050" spans="1:25" x14ac:dyDescent="0.25">
      <c r="O3050"/>
      <c r="P3050"/>
      <c r="Q3050"/>
      <c r="R3050"/>
    </row>
    <row r="3051" spans="1:25" ht="23.25" x14ac:dyDescent="0.35">
      <c r="A3051" s="21" t="s">
        <v>0</v>
      </c>
      <c r="B3051" s="21" t="str">
        <f>IFERROR(VLOOKUP(C3051,'Data Transformation'!$L$6:$M$426,2,FALSE),"")</f>
        <v/>
      </c>
      <c r="C3051" s="21">
        <f>C3027+1</f>
        <v>127</v>
      </c>
      <c r="D3051" s="21"/>
      <c r="E3051" s="21"/>
      <c r="F3051" s="21"/>
      <c r="G3051" s="21"/>
      <c r="H3051" s="22"/>
      <c r="I3051" s="22"/>
      <c r="J3051" s="22"/>
      <c r="K3051" s="21"/>
      <c r="L3051" s="21" t="str">
        <f>B3051</f>
        <v/>
      </c>
      <c r="M3051" s="23" t="e">
        <f>INDEX('Data Transformation'!$O$4:$O$424,MATCH($B3051,'Data Transformation'!$M$4:$M$424,0),MATCH($M$2,'Data Transformation'!$O$3,0))</f>
        <v>#N/A</v>
      </c>
      <c r="N3051" s="27" t="e">
        <f>IF('Input and Summary Results'!$J$16="minimum",'Bin Analysis'!X3052/(M3051-1),'Bin Analysis'!Y3051/('Bin Analysis'!M3051-1))</f>
        <v>#N/A</v>
      </c>
      <c r="O3051" s="27" t="e">
        <f>IF(M3051=FALSE,NA(),(VLOOKUP(1,C3054:K3073,4,FALSE))/(M3051-1))</f>
        <v>#N/A</v>
      </c>
      <c r="P3051" s="27" t="e">
        <f>IF(M3051=FALSE,NA(),SUM(J3054:J3073)/Weighting!$S$5)</f>
        <v>#N/A</v>
      </c>
      <c r="Q3051" s="27" t="e">
        <f>IF(M3051=FALSE,NA(),SUM(K3054:K3073)/Weighting!$S$6)</f>
        <v>#N/A</v>
      </c>
      <c r="R3051" s="27" t="e">
        <f>IF(M3051=FALSE,NA(),(VLOOKUP(1,G3054:K3073,3,FALSE))/(M3051-1))</f>
        <v>#N/A</v>
      </c>
      <c r="S3051" s="22" t="e">
        <f>IF(M3051=FALSE,NA(),IF(SUM(J3054:J3073)=2,"yes","no"))</f>
        <v>#N/A</v>
      </c>
      <c r="X3051" s="2" cm="2">
        <f t="array" ref="X3051:X3052">FREQUENCY(IF('Data Transformation'!$B$425:$B$6424='Bin Analysis'!L3051,'Data Transformation'!$G$425:$G$6424),'Data Transformation'!$U$11)</f>
        <v>0</v>
      </c>
      <c r="Y3051" s="2" cm="2">
        <f t="array" ref="Y3051:Y3052">FREQUENCY(IF('Data Transformation'!$B$425:$B$6424='Bin Analysis'!L3051,'Data Transformation'!$G$425:$G$6424),'Data Transformation'!$U$12)</f>
        <v>0</v>
      </c>
    </row>
    <row r="3052" spans="1:25" x14ac:dyDescent="0.25">
      <c r="A3052" s="14" t="s">
        <v>67</v>
      </c>
      <c r="B3052" t="s">
        <v>47</v>
      </c>
      <c r="C3052" t="s">
        <v>5</v>
      </c>
      <c r="D3052" t="s">
        <v>98</v>
      </c>
      <c r="E3052" t="s">
        <v>99</v>
      </c>
      <c r="F3052" t="s">
        <v>100</v>
      </c>
      <c r="G3052" t="s">
        <v>69</v>
      </c>
      <c r="H3052" t="s">
        <v>31</v>
      </c>
      <c r="I3052" t="s">
        <v>32</v>
      </c>
      <c r="J3052" t="s">
        <v>46</v>
      </c>
      <c r="K3052" s="14" t="s">
        <v>45</v>
      </c>
      <c r="M3052" s="14"/>
      <c r="X3052" s="2">
        <v>0</v>
      </c>
      <c r="Y3052" s="2">
        <v>0</v>
      </c>
    </row>
    <row r="3053" spans="1:25" x14ac:dyDescent="0.25">
      <c r="A3053" s="32"/>
      <c r="D3053" t="e">
        <f>IF(C3053=1,'Data Transformation'!$G$3+0.5*'Data Transformation'!$W$25,IF(C3054=1,D3054-'Data Transformation'!$W$25,FALSE))</f>
        <v>#NUM!</v>
      </c>
      <c r="E3053">
        <f t="array" ref="E3053">IF(ISLOGICAL(D3053),"",FREQUENCY(IF('Data Transformation'!$B$425:$B$8425='Bin Analysis'!$B3051,'Data Transformation'!$G$425:$G$8425),D3053))</f>
        <v>2001</v>
      </c>
      <c r="F3053" t="e">
        <f>IF(ISLOGICAL(D3053),"",E3053-E3052)</f>
        <v>#VALUE!</v>
      </c>
      <c r="M3053" s="14"/>
    </row>
    <row r="3054" spans="1:25" x14ac:dyDescent="0.25">
      <c r="A3054" s="32" t="e">
        <f>IF(Weighting!$P$6&gt;0,B3054,"")</f>
        <v>#NUM!</v>
      </c>
      <c r="B3054" t="e">
        <f>Weighting!$C$6</f>
        <v>#DIV/0!</v>
      </c>
      <c r="C3054" t="e">
        <f>Weighting!$F$6</f>
        <v>#NUM!</v>
      </c>
      <c r="D3054" t="e">
        <f>IF(C3054=1,'Data Transformation'!$G$3+0.5*'Data Transformation'!$W$25,IF(C3055=1,D3055-'Data Transformation'!$W$25,FALSE))</f>
        <v>#NUM!</v>
      </c>
      <c r="E3054">
        <f t="array" ref="E3054">IF(ISLOGICAL(D3054),"",FREQUENCY(IF('Data Transformation'!$B$425:$B$8425='Bin Analysis'!$B3051,'Data Transformation'!$G$425:$G$8425),D3054))</f>
        <v>2001</v>
      </c>
      <c r="F3054">
        <f>IF(ISLOGICAL(D3054),"",E3054-E3053)</f>
        <v>0</v>
      </c>
      <c r="G3054">
        <f>Weighting!$H$6</f>
        <v>1</v>
      </c>
      <c r="H3054">
        <f t="array" ref="H3054">FREQUENCY(IF('Data Transformation'!$B$4:$B$8425=B3051,'Data Transformation'!$G$4:$G$8425),'Bin Analysis'!$B3054)</f>
        <v>2073</v>
      </c>
      <c r="I3054">
        <f>H3054-H3053</f>
        <v>2073</v>
      </c>
      <c r="J3054">
        <f>IF(I3054=0,0,1)</f>
        <v>1</v>
      </c>
      <c r="K3054" t="e">
        <f>J3054*Weighting!$W$6</f>
        <v>#NUM!</v>
      </c>
      <c r="M3054" s="14"/>
    </row>
    <row r="3055" spans="1:25" x14ac:dyDescent="0.25">
      <c r="A3055" s="32" t="str">
        <f>IF(Weighting!$P$7&gt;0,B3055,"")</f>
        <v/>
      </c>
      <c r="B3055" t="e">
        <f>Weighting!$C$7</f>
        <v>#DIV/0!</v>
      </c>
      <c r="C3055" t="e">
        <f>Weighting!$F$7</f>
        <v>#NUM!</v>
      </c>
      <c r="D3055" t="e">
        <f>IF(C3055=1,'Data Transformation'!$G$3+0.5*'Data Transformation'!$W$25,IF(C3056=1,D3056-'Data Transformation'!$W$25,FALSE))</f>
        <v>#NUM!</v>
      </c>
      <c r="E3055">
        <f t="array" ref="E3055">IF(ISLOGICAL(D3055),"",FREQUENCY(IF('Data Transformation'!$B$425:$B$8425='Bin Analysis'!$B3051,'Data Transformation'!$G$425:$G$8425),D3055))</f>
        <v>2001</v>
      </c>
      <c r="F3055">
        <f t="shared" ref="F3055:F3073" si="381">IF(ISLOGICAL(D3055),"",E3055-E3054)</f>
        <v>0</v>
      </c>
      <c r="G3055">
        <f>Weighting!$H$7</f>
        <v>0</v>
      </c>
      <c r="H3055">
        <f t="array" ref="H3055">FREQUENCY(IF('Data Transformation'!$B$4:$B$8425=B3051,'Data Transformation'!$G$4:$G$8425),'Bin Analysis'!$B3055)</f>
        <v>2073</v>
      </c>
      <c r="I3055">
        <f t="shared" ref="I3055:I3073" si="382">H3055-H3054</f>
        <v>0</v>
      </c>
      <c r="J3055">
        <f>IF(I3055=0,0,1)</f>
        <v>0</v>
      </c>
      <c r="K3055">
        <f>J3055*Weighting!$W$7</f>
        <v>0</v>
      </c>
      <c r="M3055" s="14"/>
    </row>
    <row r="3056" spans="1:25" x14ac:dyDescent="0.25">
      <c r="A3056" s="32" t="str">
        <f>IF(Weighting!$P$8&gt;0,B3056,"")</f>
        <v/>
      </c>
      <c r="B3056" t="e">
        <f>Weighting!$C$8</f>
        <v>#DIV/0!</v>
      </c>
      <c r="C3056" t="e">
        <f>Weighting!$F$8</f>
        <v>#NUM!</v>
      </c>
      <c r="D3056" t="e">
        <f>IF(C3056=1,'Data Transformation'!$G$3+0.5*'Data Transformation'!$W$25,IF(C3057=1,D3057-'Data Transformation'!$W$25,FALSE))</f>
        <v>#NUM!</v>
      </c>
      <c r="E3056">
        <f t="array" ref="E3056">IF(ISLOGICAL(D3056),"",FREQUENCY(IF('Data Transformation'!$B$425:$B$8425='Bin Analysis'!$B3051,'Data Transformation'!$G$425:$G$8425),D3056))</f>
        <v>2001</v>
      </c>
      <c r="F3056">
        <f t="shared" si="381"/>
        <v>0</v>
      </c>
      <c r="G3056">
        <f>Weighting!$H$8</f>
        <v>0</v>
      </c>
      <c r="H3056">
        <f t="array" ref="H3056">FREQUENCY(IF('Data Transformation'!$B$4:$B$8425=B3051,'Data Transformation'!$G$4:$G$8425),'Bin Analysis'!$B3056)</f>
        <v>2073</v>
      </c>
      <c r="I3056">
        <f t="shared" si="382"/>
        <v>0</v>
      </c>
      <c r="J3056">
        <f t="shared" ref="J3056:J3073" si="383">IF(I3056=0,0,1)</f>
        <v>0</v>
      </c>
      <c r="K3056">
        <f>J3056*Weighting!$W$8</f>
        <v>0</v>
      </c>
      <c r="M3056" s="14"/>
    </row>
    <row r="3057" spans="1:13" x14ac:dyDescent="0.25">
      <c r="A3057" s="32" t="str">
        <f>IF(Weighting!$P$9&gt;0,B3057,"")</f>
        <v/>
      </c>
      <c r="B3057" s="50" t="e">
        <f>Weighting!$C$9</f>
        <v>#DIV/0!</v>
      </c>
      <c r="C3057" t="e">
        <f>Weighting!$F$9</f>
        <v>#NUM!</v>
      </c>
      <c r="D3057" t="e">
        <f>IF(C3057=1,'Data Transformation'!$G$3+0.5*'Data Transformation'!$W$25,IF(C3058=1,D3058-'Data Transformation'!$W$25,FALSE))</f>
        <v>#NUM!</v>
      </c>
      <c r="E3057">
        <f t="array" ref="E3057">IF(ISLOGICAL(D3057),"",FREQUENCY(IF('Data Transformation'!$B$425:$B$8425='Bin Analysis'!$B3051,'Data Transformation'!$G$425:$G$8425),D3057))</f>
        <v>2001</v>
      </c>
      <c r="F3057">
        <f t="shared" si="381"/>
        <v>0</v>
      </c>
      <c r="G3057">
        <f>Weighting!$H$9</f>
        <v>0</v>
      </c>
      <c r="H3057">
        <f t="array" ref="H3057">FREQUENCY(IF('Data Transformation'!$B$4:$B$8425=B3051,'Data Transformation'!$G$4:$G$8425),'Bin Analysis'!$B3057)</f>
        <v>2073</v>
      </c>
      <c r="I3057">
        <f t="shared" si="382"/>
        <v>0</v>
      </c>
      <c r="J3057">
        <f t="shared" si="383"/>
        <v>0</v>
      </c>
      <c r="K3057">
        <f>J3057*Weighting!$W$9</f>
        <v>0</v>
      </c>
      <c r="M3057" s="14"/>
    </row>
    <row r="3058" spans="1:13" x14ac:dyDescent="0.25">
      <c r="A3058" s="32" t="str">
        <f>IF(Weighting!$P$10&gt;0,B3058,"")</f>
        <v/>
      </c>
      <c r="B3058" t="e">
        <f>Weighting!$C$10</f>
        <v>#DIV/0!</v>
      </c>
      <c r="C3058" t="e">
        <f>Weighting!$F$10</f>
        <v>#NUM!</v>
      </c>
      <c r="D3058" t="e">
        <f>IF(C3058=1,'Data Transformation'!$G$3+0.5*'Data Transformation'!$W$25,IF(C3059=1,D3059-'Data Transformation'!$W$25,FALSE))</f>
        <v>#NUM!</v>
      </c>
      <c r="E3058">
        <f t="array" ref="E3058">IF(ISLOGICAL(D3058),"",FREQUENCY(IF('Data Transformation'!$B$425:$B$8425='Bin Analysis'!$B3051,'Data Transformation'!$G$425:$G$8425),D3058))</f>
        <v>2001</v>
      </c>
      <c r="F3058">
        <f t="shared" si="381"/>
        <v>0</v>
      </c>
      <c r="G3058">
        <f>Weighting!$H$10</f>
        <v>0</v>
      </c>
      <c r="H3058">
        <f t="array" ref="H3058">FREQUENCY(IF('Data Transformation'!$B$4:$B$8425=B3051,'Data Transformation'!$G$4:$G$8425),'Bin Analysis'!$B3058)</f>
        <v>2073</v>
      </c>
      <c r="I3058">
        <f t="shared" si="382"/>
        <v>0</v>
      </c>
      <c r="J3058">
        <f t="shared" si="383"/>
        <v>0</v>
      </c>
      <c r="K3058">
        <f>J3058*Weighting!$W$10</f>
        <v>0</v>
      </c>
      <c r="M3058" s="14"/>
    </row>
    <row r="3059" spans="1:13" x14ac:dyDescent="0.25">
      <c r="A3059" s="32" t="str">
        <f>IF(Weighting!$P$11&gt;0,B3059,"")</f>
        <v/>
      </c>
      <c r="B3059" t="e">
        <f>Weighting!$C$11</f>
        <v>#DIV/0!</v>
      </c>
      <c r="C3059" t="e">
        <f>Weighting!$F$11</f>
        <v>#NUM!</v>
      </c>
      <c r="D3059" t="e">
        <f>IF(C3059=1,'Data Transformation'!$G$3+0.5*'Data Transformation'!$W$25,IF(C3060=1,D3060-'Data Transformation'!$W$25,FALSE))</f>
        <v>#NUM!</v>
      </c>
      <c r="E3059">
        <f t="array" ref="E3059">IF(ISLOGICAL(D3059),"",FREQUENCY(IF('Data Transformation'!$B$425:$B$8425='Bin Analysis'!$B3051,'Data Transformation'!$G$425:$G$8425),D3059))</f>
        <v>2001</v>
      </c>
      <c r="F3059">
        <f t="shared" si="381"/>
        <v>0</v>
      </c>
      <c r="G3059">
        <f>Weighting!$H$11</f>
        <v>0</v>
      </c>
      <c r="H3059">
        <f t="array" ref="H3059">FREQUENCY(IF('Data Transformation'!$B$4:$B$8425=B3051,'Data Transformation'!$G$4:$G$8425),'Bin Analysis'!$B3059)</f>
        <v>2073</v>
      </c>
      <c r="I3059">
        <f t="shared" si="382"/>
        <v>0</v>
      </c>
      <c r="J3059">
        <f t="shared" si="383"/>
        <v>0</v>
      </c>
      <c r="K3059">
        <f>J3059*Weighting!$W$11</f>
        <v>0</v>
      </c>
      <c r="M3059" s="14"/>
    </row>
    <row r="3060" spans="1:13" x14ac:dyDescent="0.25">
      <c r="A3060" s="32" t="str">
        <f>IF(Weighting!$P$12&gt;0,B3060,"")</f>
        <v/>
      </c>
      <c r="B3060" t="e">
        <f>Weighting!$C$12</f>
        <v>#DIV/0!</v>
      </c>
      <c r="C3060" t="e">
        <f>Weighting!$F$12</f>
        <v>#NUM!</v>
      </c>
      <c r="D3060" t="e">
        <f>IF(C3060=1,'Data Transformation'!$G$3+0.5*'Data Transformation'!$W$25,IF(C3061=1,D3061-'Data Transformation'!$W$25,FALSE))</f>
        <v>#NUM!</v>
      </c>
      <c r="E3060">
        <f t="array" ref="E3060">IF(ISLOGICAL(D3060),"",FREQUENCY(IF('Data Transformation'!$B$425:$B$8425='Bin Analysis'!$B3051,'Data Transformation'!$G$425:$G$8425),D3060))</f>
        <v>2001</v>
      </c>
      <c r="F3060">
        <f t="shared" si="381"/>
        <v>0</v>
      </c>
      <c r="G3060">
        <f>Weighting!$H$12</f>
        <v>0</v>
      </c>
      <c r="H3060">
        <f t="array" ref="H3060">FREQUENCY(IF('Data Transformation'!$B$4:$B$8425=B3051,'Data Transformation'!$G$4:$G$8425),'Bin Analysis'!$B3060)</f>
        <v>2073</v>
      </c>
      <c r="I3060">
        <f t="shared" si="382"/>
        <v>0</v>
      </c>
      <c r="J3060">
        <f t="shared" si="383"/>
        <v>0</v>
      </c>
      <c r="K3060">
        <f>J3060*Weighting!$W$12</f>
        <v>0</v>
      </c>
      <c r="M3060" s="14"/>
    </row>
    <row r="3061" spans="1:13" x14ac:dyDescent="0.25">
      <c r="A3061" s="32" t="str">
        <f>IF(Weighting!$P$13&gt;0,B3061,"")</f>
        <v/>
      </c>
      <c r="B3061" t="e">
        <f>Weighting!$C$13</f>
        <v>#DIV/0!</v>
      </c>
      <c r="C3061" t="e">
        <f>Weighting!$F$13</f>
        <v>#NUM!</v>
      </c>
      <c r="D3061" t="e">
        <f>IF(C3061=1,'Data Transformation'!$G$3+0.5*'Data Transformation'!$W$25,IF(C3062=1,D3062-'Data Transformation'!$W$25,FALSE))</f>
        <v>#NUM!</v>
      </c>
      <c r="E3061">
        <f t="array" ref="E3061">IF(ISLOGICAL(D3061),"",FREQUENCY(IF('Data Transformation'!$B$425:$B$8425='Bin Analysis'!$B3051,'Data Transformation'!$G$425:$G$8425),D3061))</f>
        <v>2001</v>
      </c>
      <c r="F3061">
        <f t="shared" si="381"/>
        <v>0</v>
      </c>
      <c r="G3061">
        <f>Weighting!$H$13</f>
        <v>0</v>
      </c>
      <c r="H3061">
        <f t="array" ref="H3061">FREQUENCY(IF('Data Transformation'!$B$4:$B$8425=B3051,'Data Transformation'!$G$4:$G$8425),'Bin Analysis'!$B3061)</f>
        <v>2073</v>
      </c>
      <c r="I3061">
        <f t="shared" si="382"/>
        <v>0</v>
      </c>
      <c r="J3061">
        <f t="shared" si="383"/>
        <v>0</v>
      </c>
      <c r="K3061">
        <f>J3061*Weighting!$W$13</f>
        <v>0</v>
      </c>
      <c r="M3061" s="14"/>
    </row>
    <row r="3062" spans="1:13" x14ac:dyDescent="0.25">
      <c r="A3062" s="32" t="str">
        <f>IF(Weighting!$P$14&gt;0,B3062,"")</f>
        <v/>
      </c>
      <c r="B3062" t="e">
        <f>Weighting!$C$14</f>
        <v>#DIV/0!</v>
      </c>
      <c r="C3062" t="e">
        <f>Weighting!$F$14</f>
        <v>#NUM!</v>
      </c>
      <c r="D3062" t="e">
        <f>IF(C3062=1,'Data Transformation'!$G$3+0.5*'Data Transformation'!$W$25,IF(C3063=1,D3063-'Data Transformation'!$W$25,FALSE))</f>
        <v>#NUM!</v>
      </c>
      <c r="E3062">
        <f t="array" ref="E3062">IF(ISLOGICAL(D3062),"",FREQUENCY(IF('Data Transformation'!$B$425:$B$8425='Bin Analysis'!$B3051,'Data Transformation'!$G$425:$G$8425),D3062))</f>
        <v>2001</v>
      </c>
      <c r="F3062">
        <f t="shared" si="381"/>
        <v>0</v>
      </c>
      <c r="G3062">
        <f>Weighting!$H$14</f>
        <v>0</v>
      </c>
      <c r="H3062">
        <f t="array" ref="H3062">FREQUENCY(IF('Data Transformation'!$B$4:$B$8425=B3051,'Data Transformation'!$G$4:$G$8425),'Bin Analysis'!$B3062)</f>
        <v>2073</v>
      </c>
      <c r="I3062">
        <f t="shared" si="382"/>
        <v>0</v>
      </c>
      <c r="J3062">
        <f t="shared" si="383"/>
        <v>0</v>
      </c>
      <c r="K3062">
        <f>J3062*Weighting!$W$14</f>
        <v>0</v>
      </c>
      <c r="M3062" s="14"/>
    </row>
    <row r="3063" spans="1:13" x14ac:dyDescent="0.25">
      <c r="A3063" s="32" t="str">
        <f>IF(Weighting!$P$15&gt;0,B3063,"")</f>
        <v/>
      </c>
      <c r="B3063" t="e">
        <f>Weighting!$C$15</f>
        <v>#DIV/0!</v>
      </c>
      <c r="C3063" t="e">
        <f>Weighting!$F$15</f>
        <v>#NUM!</v>
      </c>
      <c r="D3063" t="e">
        <f>IF(C3063=1,'Data Transformation'!$G$3+0.5*'Data Transformation'!$W$25,IF(C3064=1,D3064-'Data Transformation'!$W$25,FALSE))</f>
        <v>#NUM!</v>
      </c>
      <c r="E3063">
        <f t="array" ref="E3063">IF(ISLOGICAL(D3063),"",FREQUENCY(IF('Data Transformation'!$B$425:$B$8425='Bin Analysis'!$B3051,'Data Transformation'!$G$425:$G$8425),D3063))</f>
        <v>2001</v>
      </c>
      <c r="F3063">
        <f t="shared" si="381"/>
        <v>0</v>
      </c>
      <c r="G3063">
        <f>Weighting!$H$15</f>
        <v>0</v>
      </c>
      <c r="H3063">
        <f t="array" ref="H3063">FREQUENCY(IF('Data Transformation'!$B$4:$B$8425=B3051,'Data Transformation'!$G$4:$G$8425),'Bin Analysis'!$B3063)</f>
        <v>2073</v>
      </c>
      <c r="I3063">
        <f t="shared" si="382"/>
        <v>0</v>
      </c>
      <c r="J3063">
        <f t="shared" si="383"/>
        <v>0</v>
      </c>
      <c r="K3063">
        <f>J3063*Weighting!$W$15</f>
        <v>0</v>
      </c>
      <c r="M3063" s="14"/>
    </row>
    <row r="3064" spans="1:13" x14ac:dyDescent="0.25">
      <c r="A3064" s="32" t="str">
        <f>IF(Weighting!$P$16&gt;0,B3064,"")</f>
        <v/>
      </c>
      <c r="B3064" t="e">
        <f>Weighting!$C$16</f>
        <v>#DIV/0!</v>
      </c>
      <c r="C3064" t="e">
        <f>Weighting!$F$16</f>
        <v>#NUM!</v>
      </c>
      <c r="D3064" t="e">
        <f>IF(C3064=1,'Data Transformation'!$G$3+0.5*'Data Transformation'!$W$25,IF(C3065=1,D3065-'Data Transformation'!$W$25,FALSE))</f>
        <v>#NUM!</v>
      </c>
      <c r="E3064">
        <f t="array" ref="E3064">IF(ISLOGICAL(D3064),"",FREQUENCY(IF('Data Transformation'!$B$425:$B$8425='Bin Analysis'!$B3051,'Data Transformation'!$G$425:$G$8425),D3064))</f>
        <v>2001</v>
      </c>
      <c r="F3064">
        <f t="shared" si="381"/>
        <v>0</v>
      </c>
      <c r="G3064">
        <f>Weighting!$H$16</f>
        <v>0</v>
      </c>
      <c r="H3064">
        <f t="array" ref="H3064">FREQUENCY(IF('Data Transformation'!$B$4:$B$8425=B3051,'Data Transformation'!$G$4:$G$8425),'Bin Analysis'!$B3064)</f>
        <v>2073</v>
      </c>
      <c r="I3064">
        <f t="shared" si="382"/>
        <v>0</v>
      </c>
      <c r="J3064">
        <f t="shared" si="383"/>
        <v>0</v>
      </c>
      <c r="K3064">
        <f>J3064*Weighting!$W$16</f>
        <v>0</v>
      </c>
      <c r="M3064" s="14"/>
    </row>
    <row r="3065" spans="1:13" x14ac:dyDescent="0.25">
      <c r="A3065" s="32" t="str">
        <f>IF(Weighting!$P$17&gt;0,B3065,"")</f>
        <v/>
      </c>
      <c r="B3065" t="e">
        <f>Weighting!$C$17</f>
        <v>#DIV/0!</v>
      </c>
      <c r="C3065" t="e">
        <f>Weighting!$F$17</f>
        <v>#NUM!</v>
      </c>
      <c r="D3065" t="e">
        <f>IF(C3065=1,'Data Transformation'!$G$3+0.5*'Data Transformation'!$W$25,IF(C3066=1,D3066-'Data Transformation'!$W$25,FALSE))</f>
        <v>#NUM!</v>
      </c>
      <c r="E3065">
        <f t="array" ref="E3065">IF(ISLOGICAL(D3065),"",FREQUENCY(IF('Data Transformation'!$B$425:$B$8425='Bin Analysis'!$B3051,'Data Transformation'!$G$425:$G$8425),D3065))</f>
        <v>2001</v>
      </c>
      <c r="F3065">
        <f t="shared" si="381"/>
        <v>0</v>
      </c>
      <c r="G3065">
        <f>Weighting!$H$17</f>
        <v>0</v>
      </c>
      <c r="H3065">
        <f t="array" ref="H3065">FREQUENCY(IF('Data Transformation'!$B$4:$B$8425=B3051,'Data Transformation'!$G$4:$G$8425),'Bin Analysis'!$B3065)</f>
        <v>2073</v>
      </c>
      <c r="I3065">
        <f t="shared" si="382"/>
        <v>0</v>
      </c>
      <c r="J3065">
        <f t="shared" si="383"/>
        <v>0</v>
      </c>
      <c r="K3065">
        <f>J3065*Weighting!$W$17</f>
        <v>0</v>
      </c>
      <c r="M3065" s="14"/>
    </row>
    <row r="3066" spans="1:13" x14ac:dyDescent="0.25">
      <c r="A3066" s="32" t="str">
        <f>IF(Weighting!$P$18&gt;0,B3066,"")</f>
        <v/>
      </c>
      <c r="B3066" t="e">
        <f>Weighting!$C$18</f>
        <v>#DIV/0!</v>
      </c>
      <c r="C3066" t="e">
        <f>Weighting!$F$18</f>
        <v>#NUM!</v>
      </c>
      <c r="D3066" t="e">
        <f>IF(C3066=1,'Data Transformation'!$G$3+0.5*'Data Transformation'!$W$25,IF(C3067=1,D3067-'Data Transformation'!$W$25,FALSE))</f>
        <v>#NUM!</v>
      </c>
      <c r="E3066">
        <f t="array" ref="E3066">IF(ISLOGICAL(D3066),"",FREQUENCY(IF('Data Transformation'!$B$425:$B$8425='Bin Analysis'!$B3051,'Data Transformation'!$G$425:$G$8425),D3066))</f>
        <v>2001</v>
      </c>
      <c r="F3066">
        <f t="shared" si="381"/>
        <v>0</v>
      </c>
      <c r="G3066">
        <f>Weighting!$H$18</f>
        <v>0</v>
      </c>
      <c r="H3066">
        <f t="array" ref="H3066">FREQUENCY(IF('Data Transformation'!$B$4:$B$8425=B3051,'Data Transformation'!$G$4:$G$8425),'Bin Analysis'!$B3066)</f>
        <v>2073</v>
      </c>
      <c r="I3066">
        <f t="shared" si="382"/>
        <v>0</v>
      </c>
      <c r="J3066">
        <f t="shared" si="383"/>
        <v>0</v>
      </c>
      <c r="K3066">
        <f>J3066*Weighting!$W$18</f>
        <v>0</v>
      </c>
      <c r="M3066" s="14"/>
    </row>
    <row r="3067" spans="1:13" x14ac:dyDescent="0.25">
      <c r="A3067" s="32" t="str">
        <f>IF(Weighting!$P$19&gt;0,B3067,"")</f>
        <v/>
      </c>
      <c r="B3067" t="e">
        <f>Weighting!$C$19</f>
        <v>#DIV/0!</v>
      </c>
      <c r="C3067" t="e">
        <f>Weighting!$F$19</f>
        <v>#NUM!</v>
      </c>
      <c r="D3067" t="e">
        <f>IF(C3067=1,'Data Transformation'!$G$3+0.5*'Data Transformation'!$W$25,IF(C3068=1,D3068-'Data Transformation'!$W$25,FALSE))</f>
        <v>#NUM!</v>
      </c>
      <c r="E3067">
        <f t="array" ref="E3067">IF(ISLOGICAL(D3067),"",FREQUENCY(IF('Data Transformation'!$B$425:$B$8425='Bin Analysis'!$B3051,'Data Transformation'!$G$425:$G$8425),D3067))</f>
        <v>2001</v>
      </c>
      <c r="F3067">
        <f t="shared" si="381"/>
        <v>0</v>
      </c>
      <c r="G3067">
        <f>Weighting!$H$19</f>
        <v>0</v>
      </c>
      <c r="H3067">
        <f t="array" ref="H3067">FREQUENCY(IF('Data Transformation'!$B$4:$B$8425=B3051,'Data Transformation'!$G$4:$G$8425),'Bin Analysis'!$B3067)</f>
        <v>2073</v>
      </c>
      <c r="I3067">
        <f t="shared" si="382"/>
        <v>0</v>
      </c>
      <c r="J3067">
        <f t="shared" si="383"/>
        <v>0</v>
      </c>
      <c r="K3067">
        <f>J3067*Weighting!$W$19</f>
        <v>0</v>
      </c>
      <c r="M3067" s="14"/>
    </row>
    <row r="3068" spans="1:13" x14ac:dyDescent="0.25">
      <c r="A3068" s="32" t="str">
        <f>IF(Weighting!$P$20&gt;0,B3068,"")</f>
        <v/>
      </c>
      <c r="B3068" t="e">
        <f>Weighting!$C$20</f>
        <v>#DIV/0!</v>
      </c>
      <c r="C3068" t="e">
        <f>Weighting!$F$20</f>
        <v>#NUM!</v>
      </c>
      <c r="D3068" t="e">
        <f>IF(C3068=1,'Data Transformation'!$G$3+0.5*'Data Transformation'!$W$25,IF(C3069=1,D3069-'Data Transformation'!$W$25,FALSE))</f>
        <v>#NUM!</v>
      </c>
      <c r="E3068">
        <f t="array" ref="E3068">IF(ISLOGICAL(D3068),"",FREQUENCY(IF('Data Transformation'!$B$425:$B$8425='Bin Analysis'!$B3051,'Data Transformation'!$G$425:$G$8425),D3068))</f>
        <v>2001</v>
      </c>
      <c r="F3068">
        <f t="shared" si="381"/>
        <v>0</v>
      </c>
      <c r="G3068">
        <f>Weighting!$H$20</f>
        <v>0</v>
      </c>
      <c r="H3068">
        <f t="array" ref="H3068">FREQUENCY(IF('Data Transformation'!$B$4:$B$8425=B3051,'Data Transformation'!$G$4:$G$8425),'Bin Analysis'!$B3068)</f>
        <v>2073</v>
      </c>
      <c r="I3068">
        <f t="shared" si="382"/>
        <v>0</v>
      </c>
      <c r="J3068">
        <f t="shared" si="383"/>
        <v>0</v>
      </c>
      <c r="K3068">
        <f>J3068*Weighting!$W$20</f>
        <v>0</v>
      </c>
      <c r="M3068" s="14"/>
    </row>
    <row r="3069" spans="1:13" x14ac:dyDescent="0.25">
      <c r="A3069" s="32" t="str">
        <f>IF(Weighting!$P$21&gt;0,B3069,"")</f>
        <v/>
      </c>
      <c r="B3069" t="e">
        <f>Weighting!$C$21</f>
        <v>#DIV/0!</v>
      </c>
      <c r="C3069" t="e">
        <f>Weighting!$F$21</f>
        <v>#NUM!</v>
      </c>
      <c r="D3069" t="e">
        <f>IF(C3069=1,'Data Transformation'!$G$3+0.5*'Data Transformation'!$W$25,IF(C3070=1,D3070-'Data Transformation'!$W$25,FALSE))</f>
        <v>#NUM!</v>
      </c>
      <c r="E3069">
        <f t="array" ref="E3069">IF(ISLOGICAL(D3069),"",FREQUENCY(IF('Data Transformation'!$B$425:$B$8425='Bin Analysis'!$B3051,'Data Transformation'!$G$425:$G$8425),D3069))</f>
        <v>2001</v>
      </c>
      <c r="F3069">
        <f t="shared" si="381"/>
        <v>0</v>
      </c>
      <c r="G3069">
        <f>Weighting!$H$21</f>
        <v>0</v>
      </c>
      <c r="H3069">
        <f t="array" ref="H3069">FREQUENCY(IF('Data Transformation'!$B$4:$B$8425=B3051,'Data Transformation'!$G$4:$G$8425),'Bin Analysis'!$B3069)</f>
        <v>2073</v>
      </c>
      <c r="I3069">
        <f t="shared" si="382"/>
        <v>0</v>
      </c>
      <c r="J3069">
        <f t="shared" si="383"/>
        <v>0</v>
      </c>
      <c r="K3069">
        <f>J3069*Weighting!$W$21</f>
        <v>0</v>
      </c>
      <c r="M3069" s="14"/>
    </row>
    <row r="3070" spans="1:13" x14ac:dyDescent="0.25">
      <c r="A3070" s="32" t="str">
        <f>IF(Weighting!$P$22&gt;0,B3070,"")</f>
        <v/>
      </c>
      <c r="B3070" t="e">
        <f>Weighting!$C$22</f>
        <v>#DIV/0!</v>
      </c>
      <c r="C3070" t="e">
        <f>Weighting!$F$22</f>
        <v>#NUM!</v>
      </c>
      <c r="D3070" t="e">
        <f>IF(C3070=1,'Data Transformation'!$G$3+0.5*'Data Transformation'!$W$25,IF(C3071=1,D3071-'Data Transformation'!$W$25,FALSE))</f>
        <v>#NUM!</v>
      </c>
      <c r="E3070">
        <f t="array" ref="E3070">IF(ISLOGICAL(D3070),"",FREQUENCY(IF('Data Transformation'!$B$425:$B$8425='Bin Analysis'!$B3051,'Data Transformation'!$G$425:$G$8425),D3070))</f>
        <v>2001</v>
      </c>
      <c r="F3070">
        <f t="shared" si="381"/>
        <v>0</v>
      </c>
      <c r="G3070">
        <f>Weighting!$H$22</f>
        <v>0</v>
      </c>
      <c r="H3070">
        <f t="array" ref="H3070">FREQUENCY(IF('Data Transformation'!$B$4:$B$8425=B3051,'Data Transformation'!$G$4:$G$8425),'Bin Analysis'!$B3070)</f>
        <v>2073</v>
      </c>
      <c r="I3070">
        <f t="shared" si="382"/>
        <v>0</v>
      </c>
      <c r="J3070">
        <f t="shared" si="383"/>
        <v>0</v>
      </c>
      <c r="K3070">
        <f>J3070*Weighting!$W$22</f>
        <v>0</v>
      </c>
      <c r="M3070" s="14"/>
    </row>
    <row r="3071" spans="1:13" x14ac:dyDescent="0.25">
      <c r="A3071" s="32" t="str">
        <f>IF(Weighting!$P$23&gt;0,B3071,"")</f>
        <v/>
      </c>
      <c r="B3071" t="e">
        <f>Weighting!$C$23</f>
        <v>#DIV/0!</v>
      </c>
      <c r="C3071" t="e">
        <f>Weighting!$F$23</f>
        <v>#NUM!</v>
      </c>
      <c r="D3071" t="e">
        <f>IF(C3071=1,'Data Transformation'!$G$3+0.5*'Data Transformation'!$W$25,IF(C3072=1,D3072-'Data Transformation'!$W$25,FALSE))</f>
        <v>#NUM!</v>
      </c>
      <c r="E3071">
        <f t="array" ref="E3071">IF(ISLOGICAL(D3071),"",FREQUENCY(IF('Data Transformation'!$B$425:$B$8425='Bin Analysis'!$B3051,'Data Transformation'!$G$425:$G$8425),D3071))</f>
        <v>2001</v>
      </c>
      <c r="F3071">
        <f t="shared" si="381"/>
        <v>0</v>
      </c>
      <c r="G3071">
        <f>Weighting!$H$23</f>
        <v>0</v>
      </c>
      <c r="H3071">
        <f t="array" ref="H3071">FREQUENCY(IF('Data Transformation'!$B$4:$B$8425=B3051,'Data Transformation'!$G$4:$G$8425),'Bin Analysis'!$B3071)</f>
        <v>2073</v>
      </c>
      <c r="I3071">
        <f t="shared" si="382"/>
        <v>0</v>
      </c>
      <c r="J3071">
        <f t="shared" si="383"/>
        <v>0</v>
      </c>
      <c r="K3071">
        <f>J3071*Weighting!$W$23</f>
        <v>0</v>
      </c>
      <c r="M3071" s="14"/>
    </row>
    <row r="3072" spans="1:13" x14ac:dyDescent="0.25">
      <c r="A3072" s="32" t="str">
        <f>IF(Weighting!$P$24&gt;0,B3072,"")</f>
        <v/>
      </c>
      <c r="B3072" t="e">
        <f>Weighting!$C$24</f>
        <v>#DIV/0!</v>
      </c>
      <c r="C3072" t="e">
        <f>Weighting!$F$24</f>
        <v>#NUM!</v>
      </c>
      <c r="D3072" t="e">
        <f>IF(C3072=1,'Data Transformation'!$G$3+0.5*'Data Transformation'!$W$25,IF(C3073=1,D3073-'Data Transformation'!$W$25,FALSE))</f>
        <v>#NUM!</v>
      </c>
      <c r="E3072">
        <f t="array" ref="E3072">IF(ISLOGICAL(D3072),"",FREQUENCY(IF('Data Transformation'!$B$425:$B$8425='Bin Analysis'!$B3051,'Data Transformation'!$G$425:$G$8425),D3072))</f>
        <v>2001</v>
      </c>
      <c r="F3072">
        <f t="shared" si="381"/>
        <v>0</v>
      </c>
      <c r="G3072">
        <f>Weighting!$H$24</f>
        <v>0</v>
      </c>
      <c r="H3072">
        <f t="array" ref="H3072">FREQUENCY(IF('Data Transformation'!$B$4:$B$8425=B3051,'Data Transformation'!$G$4:$G$8425),'Bin Analysis'!$B3072)</f>
        <v>2073</v>
      </c>
      <c r="I3072">
        <f t="shared" si="382"/>
        <v>0</v>
      </c>
      <c r="J3072">
        <f t="shared" si="383"/>
        <v>0</v>
      </c>
      <c r="K3072">
        <f>J3072*Weighting!$W$24</f>
        <v>0</v>
      </c>
      <c r="M3072" s="14"/>
    </row>
    <row r="3073" spans="1:25" x14ac:dyDescent="0.25">
      <c r="A3073" s="32" t="str">
        <f>IF(Weighting!$P$25&gt;0,B3073,"")</f>
        <v/>
      </c>
      <c r="B3073" t="e">
        <f>Weighting!$C$25</f>
        <v>#DIV/0!</v>
      </c>
      <c r="C3073" t="e">
        <f>Weighting!$F$25</f>
        <v>#NUM!</v>
      </c>
      <c r="D3073" t="e">
        <f>IF(C3073=1,'Data Transformation'!$G$3+0.5*'Data Transformation'!$W$25,IF(C3074=1,D3074-'Data Transformation'!$W$25,FALSE))</f>
        <v>#NUM!</v>
      </c>
      <c r="E3073">
        <f t="array" ref="E3073">IF(ISLOGICAL(D3073),"",FREQUENCY(IF('Data Transformation'!$B$425:$B$8425='Bin Analysis'!$B3051,'Data Transformation'!$G$425:$G$8425),D3073))</f>
        <v>2001</v>
      </c>
      <c r="F3073">
        <f t="shared" si="381"/>
        <v>0</v>
      </c>
      <c r="G3073">
        <f>Weighting!$H$25</f>
        <v>0</v>
      </c>
      <c r="H3073">
        <f t="array" ref="H3073">FREQUENCY(IF('Data Transformation'!$B$4:$B$8425=B3051,'Data Transformation'!$G$4:$G$8425),'Bin Analysis'!$B3073)</f>
        <v>2073</v>
      </c>
      <c r="I3073">
        <f t="shared" si="382"/>
        <v>0</v>
      </c>
      <c r="J3073">
        <f t="shared" si="383"/>
        <v>0</v>
      </c>
      <c r="K3073">
        <f>J3073*Weighting!$W$25</f>
        <v>0</v>
      </c>
      <c r="M3073" s="14"/>
    </row>
    <row r="3074" spans="1:25" x14ac:dyDescent="0.25">
      <c r="O3074"/>
      <c r="P3074"/>
      <c r="Q3074"/>
      <c r="R3074"/>
    </row>
    <row r="3075" spans="1:25" ht="23.25" x14ac:dyDescent="0.35">
      <c r="A3075" s="21" t="s">
        <v>0</v>
      </c>
      <c r="B3075" s="21" t="str">
        <f>IFERROR(VLOOKUP(C3075,'Data Transformation'!$L$6:$M$426,2,FALSE),"")</f>
        <v/>
      </c>
      <c r="C3075" s="21">
        <f>C3051+1</f>
        <v>128</v>
      </c>
      <c r="D3075" s="21"/>
      <c r="E3075" s="21"/>
      <c r="F3075" s="21"/>
      <c r="G3075" s="21"/>
      <c r="H3075" s="22"/>
      <c r="I3075" s="22"/>
      <c r="J3075" s="22"/>
      <c r="K3075" s="21"/>
      <c r="L3075" s="21" t="str">
        <f>B3075</f>
        <v/>
      </c>
      <c r="M3075" s="23" t="e">
        <f>INDEX('Data Transformation'!$O$4:$O$424,MATCH($B3075,'Data Transformation'!$M$4:$M$424,0),MATCH($M$2,'Data Transformation'!$O$3,0))</f>
        <v>#N/A</v>
      </c>
      <c r="N3075" s="27" t="e">
        <f>IF('Input and Summary Results'!$J$16="minimum",'Bin Analysis'!X3076/(M3075-1),'Bin Analysis'!Y3075/('Bin Analysis'!M3075-1))</f>
        <v>#N/A</v>
      </c>
      <c r="O3075" s="27" t="e">
        <f>IF(M3075=FALSE,NA(),(VLOOKUP(1,C3078:K3097,4,FALSE))/(M3075-1))</f>
        <v>#N/A</v>
      </c>
      <c r="P3075" s="27" t="e">
        <f>IF(M3075=FALSE,NA(),SUM(J3078:J3097)/Weighting!$S$5)</f>
        <v>#N/A</v>
      </c>
      <c r="Q3075" s="27" t="e">
        <f>IF(M3075=FALSE,NA(),SUM(K3078:K3097)/Weighting!$S$6)</f>
        <v>#N/A</v>
      </c>
      <c r="R3075" s="27" t="e">
        <f>IF(M3075=FALSE,NA(),(VLOOKUP(1,G3078:K3097,3,FALSE))/(M3075-1))</f>
        <v>#N/A</v>
      </c>
      <c r="S3075" s="22" t="e">
        <f>IF(M3075=FALSE,NA(),IF(SUM(J3078:J3097)=2,"yes","no"))</f>
        <v>#N/A</v>
      </c>
      <c r="X3075" s="2" cm="2">
        <f t="array" ref="X3075:X3076">FREQUENCY(IF('Data Transformation'!$B$425:$B$6424='Bin Analysis'!L3075,'Data Transformation'!$G$425:$G$6424),'Data Transformation'!$U$11)</f>
        <v>0</v>
      </c>
      <c r="Y3075" s="2" cm="2">
        <f t="array" ref="Y3075:Y3076">FREQUENCY(IF('Data Transformation'!$B$425:$B$6424='Bin Analysis'!L3075,'Data Transformation'!$G$425:$G$6424),'Data Transformation'!$U$12)</f>
        <v>0</v>
      </c>
    </row>
    <row r="3076" spans="1:25" x14ac:dyDescent="0.25">
      <c r="A3076" s="14" t="s">
        <v>67</v>
      </c>
      <c r="B3076" t="s">
        <v>47</v>
      </c>
      <c r="C3076" t="s">
        <v>5</v>
      </c>
      <c r="D3076" t="s">
        <v>98</v>
      </c>
      <c r="E3076" t="s">
        <v>99</v>
      </c>
      <c r="F3076" t="s">
        <v>100</v>
      </c>
      <c r="G3076" t="s">
        <v>69</v>
      </c>
      <c r="H3076" t="s">
        <v>31</v>
      </c>
      <c r="I3076" t="s">
        <v>32</v>
      </c>
      <c r="J3076" t="s">
        <v>46</v>
      </c>
      <c r="K3076" s="14" t="s">
        <v>45</v>
      </c>
      <c r="M3076" s="14"/>
      <c r="X3076" s="2">
        <v>0</v>
      </c>
      <c r="Y3076" s="2">
        <v>0</v>
      </c>
    </row>
    <row r="3077" spans="1:25" x14ac:dyDescent="0.25">
      <c r="A3077" s="32"/>
      <c r="D3077" t="e">
        <f>IF(C3077=1,'Data Transformation'!$G$3+0.5*'Data Transformation'!$W$25,IF(C3078=1,D3078-'Data Transformation'!$W$25,FALSE))</f>
        <v>#NUM!</v>
      </c>
      <c r="E3077">
        <f t="array" ref="E3077">IF(ISLOGICAL(D3077),"",FREQUENCY(IF('Data Transformation'!$B$425:$B$8425='Bin Analysis'!$B3075,'Data Transformation'!$G$425:$G$8425),D3077))</f>
        <v>2001</v>
      </c>
      <c r="F3077" t="e">
        <f>IF(ISLOGICAL(D3077),"",E3077-E3076)</f>
        <v>#VALUE!</v>
      </c>
      <c r="M3077" s="14"/>
    </row>
    <row r="3078" spans="1:25" x14ac:dyDescent="0.25">
      <c r="A3078" s="32" t="e">
        <f>IF(Weighting!$P$6&gt;0,B3078,"")</f>
        <v>#NUM!</v>
      </c>
      <c r="B3078" t="e">
        <f>Weighting!$C$6</f>
        <v>#DIV/0!</v>
      </c>
      <c r="C3078" t="e">
        <f>Weighting!$F$6</f>
        <v>#NUM!</v>
      </c>
      <c r="D3078" t="e">
        <f>IF(C3078=1,'Data Transformation'!$G$3+0.5*'Data Transformation'!$W$25,IF(C3079=1,D3079-'Data Transformation'!$W$25,FALSE))</f>
        <v>#NUM!</v>
      </c>
      <c r="E3078">
        <f t="array" ref="E3078">IF(ISLOGICAL(D3078),"",FREQUENCY(IF('Data Transformation'!$B$425:$B$8425='Bin Analysis'!$B3075,'Data Transformation'!$G$425:$G$8425),D3078))</f>
        <v>2001</v>
      </c>
      <c r="F3078">
        <f>IF(ISLOGICAL(D3078),"",E3078-E3077)</f>
        <v>0</v>
      </c>
      <c r="G3078">
        <f>Weighting!$H$6</f>
        <v>1</v>
      </c>
      <c r="H3078">
        <f t="array" ref="H3078">FREQUENCY(IF('Data Transformation'!$B$4:$B$8425=B3075,'Data Transformation'!$G$4:$G$8425),'Bin Analysis'!$B3078)</f>
        <v>2073</v>
      </c>
      <c r="I3078">
        <f>H3078-H3077</f>
        <v>2073</v>
      </c>
      <c r="J3078">
        <f>IF(I3078=0,0,1)</f>
        <v>1</v>
      </c>
      <c r="K3078" t="e">
        <f>J3078*Weighting!$W$6</f>
        <v>#NUM!</v>
      </c>
      <c r="M3078" s="14"/>
    </row>
    <row r="3079" spans="1:25" x14ac:dyDescent="0.25">
      <c r="A3079" s="32" t="str">
        <f>IF(Weighting!$P$7&gt;0,B3079,"")</f>
        <v/>
      </c>
      <c r="B3079" t="e">
        <f>Weighting!$C$7</f>
        <v>#DIV/0!</v>
      </c>
      <c r="C3079" t="e">
        <f>Weighting!$F$7</f>
        <v>#NUM!</v>
      </c>
      <c r="D3079" t="e">
        <f>IF(C3079=1,'Data Transformation'!$G$3+0.5*'Data Transformation'!$W$25,IF(C3080=1,D3080-'Data Transformation'!$W$25,FALSE))</f>
        <v>#NUM!</v>
      </c>
      <c r="E3079">
        <f t="array" ref="E3079">IF(ISLOGICAL(D3079),"",FREQUENCY(IF('Data Transformation'!$B$425:$B$8425='Bin Analysis'!$B3075,'Data Transformation'!$G$425:$G$8425),D3079))</f>
        <v>2001</v>
      </c>
      <c r="F3079">
        <f t="shared" ref="F3079:F3097" si="384">IF(ISLOGICAL(D3079),"",E3079-E3078)</f>
        <v>0</v>
      </c>
      <c r="G3079">
        <f>Weighting!$H$7</f>
        <v>0</v>
      </c>
      <c r="H3079">
        <f t="array" ref="H3079">FREQUENCY(IF('Data Transformation'!$B$4:$B$8425=B3075,'Data Transformation'!$G$4:$G$8425),'Bin Analysis'!$B3079)</f>
        <v>2073</v>
      </c>
      <c r="I3079">
        <f t="shared" ref="I3079:I3097" si="385">H3079-H3078</f>
        <v>0</v>
      </c>
      <c r="J3079">
        <f>IF(I3079=0,0,1)</f>
        <v>0</v>
      </c>
      <c r="K3079">
        <f>J3079*Weighting!$W$7</f>
        <v>0</v>
      </c>
      <c r="M3079" s="14"/>
    </row>
    <row r="3080" spans="1:25" x14ac:dyDescent="0.25">
      <c r="A3080" s="32" t="str">
        <f>IF(Weighting!$P$8&gt;0,B3080,"")</f>
        <v/>
      </c>
      <c r="B3080" t="e">
        <f>Weighting!$C$8</f>
        <v>#DIV/0!</v>
      </c>
      <c r="C3080" t="e">
        <f>Weighting!$F$8</f>
        <v>#NUM!</v>
      </c>
      <c r="D3080" t="e">
        <f>IF(C3080=1,'Data Transformation'!$G$3+0.5*'Data Transformation'!$W$25,IF(C3081=1,D3081-'Data Transformation'!$W$25,FALSE))</f>
        <v>#NUM!</v>
      </c>
      <c r="E3080">
        <f t="array" ref="E3080">IF(ISLOGICAL(D3080),"",FREQUENCY(IF('Data Transformation'!$B$425:$B$8425='Bin Analysis'!$B3075,'Data Transformation'!$G$425:$G$8425),D3080))</f>
        <v>2001</v>
      </c>
      <c r="F3080">
        <f t="shared" si="384"/>
        <v>0</v>
      </c>
      <c r="G3080">
        <f>Weighting!$H$8</f>
        <v>0</v>
      </c>
      <c r="H3080">
        <f t="array" ref="H3080">FREQUENCY(IF('Data Transformation'!$B$4:$B$8425=B3075,'Data Transformation'!$G$4:$G$8425),'Bin Analysis'!$B3080)</f>
        <v>2073</v>
      </c>
      <c r="I3080">
        <f t="shared" si="385"/>
        <v>0</v>
      </c>
      <c r="J3080">
        <f t="shared" ref="J3080:J3097" si="386">IF(I3080=0,0,1)</f>
        <v>0</v>
      </c>
      <c r="K3080">
        <f>J3080*Weighting!$W$8</f>
        <v>0</v>
      </c>
      <c r="M3080" s="14"/>
    </row>
    <row r="3081" spans="1:25" x14ac:dyDescent="0.25">
      <c r="A3081" s="32" t="str">
        <f>IF(Weighting!$P$9&gt;0,B3081,"")</f>
        <v/>
      </c>
      <c r="B3081" s="50" t="e">
        <f>Weighting!$C$9</f>
        <v>#DIV/0!</v>
      </c>
      <c r="C3081" t="e">
        <f>Weighting!$F$9</f>
        <v>#NUM!</v>
      </c>
      <c r="D3081" t="e">
        <f>IF(C3081=1,'Data Transformation'!$G$3+0.5*'Data Transformation'!$W$25,IF(C3082=1,D3082-'Data Transformation'!$W$25,FALSE))</f>
        <v>#NUM!</v>
      </c>
      <c r="E3081">
        <f t="array" ref="E3081">IF(ISLOGICAL(D3081),"",FREQUENCY(IF('Data Transformation'!$B$425:$B$8425='Bin Analysis'!$B3075,'Data Transformation'!$G$425:$G$8425),D3081))</f>
        <v>2001</v>
      </c>
      <c r="F3081">
        <f t="shared" si="384"/>
        <v>0</v>
      </c>
      <c r="G3081">
        <f>Weighting!$H$9</f>
        <v>0</v>
      </c>
      <c r="H3081">
        <f t="array" ref="H3081">FREQUENCY(IF('Data Transformation'!$B$4:$B$8425=B3075,'Data Transformation'!$G$4:$G$8425),'Bin Analysis'!$B3081)</f>
        <v>2073</v>
      </c>
      <c r="I3081">
        <f t="shared" si="385"/>
        <v>0</v>
      </c>
      <c r="J3081">
        <f t="shared" si="386"/>
        <v>0</v>
      </c>
      <c r="K3081">
        <f>J3081*Weighting!$W$9</f>
        <v>0</v>
      </c>
      <c r="M3081" s="14"/>
    </row>
    <row r="3082" spans="1:25" x14ac:dyDescent="0.25">
      <c r="A3082" s="32" t="str">
        <f>IF(Weighting!$P$10&gt;0,B3082,"")</f>
        <v/>
      </c>
      <c r="B3082" t="e">
        <f>Weighting!$C$10</f>
        <v>#DIV/0!</v>
      </c>
      <c r="C3082" t="e">
        <f>Weighting!$F$10</f>
        <v>#NUM!</v>
      </c>
      <c r="D3082" t="e">
        <f>IF(C3082=1,'Data Transformation'!$G$3+0.5*'Data Transformation'!$W$25,IF(C3083=1,D3083-'Data Transformation'!$W$25,FALSE))</f>
        <v>#NUM!</v>
      </c>
      <c r="E3082">
        <f t="array" ref="E3082">IF(ISLOGICAL(D3082),"",FREQUENCY(IF('Data Transformation'!$B$425:$B$8425='Bin Analysis'!$B3075,'Data Transformation'!$G$425:$G$8425),D3082))</f>
        <v>2001</v>
      </c>
      <c r="F3082">
        <f t="shared" si="384"/>
        <v>0</v>
      </c>
      <c r="G3082">
        <f>Weighting!$H$10</f>
        <v>0</v>
      </c>
      <c r="H3082">
        <f t="array" ref="H3082">FREQUENCY(IF('Data Transformation'!$B$4:$B$8425=B3075,'Data Transformation'!$G$4:$G$8425),'Bin Analysis'!$B3082)</f>
        <v>2073</v>
      </c>
      <c r="I3082">
        <f t="shared" si="385"/>
        <v>0</v>
      </c>
      <c r="J3082">
        <f t="shared" si="386"/>
        <v>0</v>
      </c>
      <c r="K3082">
        <f>J3082*Weighting!$W$10</f>
        <v>0</v>
      </c>
      <c r="M3082" s="14"/>
    </row>
    <row r="3083" spans="1:25" x14ac:dyDescent="0.25">
      <c r="A3083" s="32" t="str">
        <f>IF(Weighting!$P$11&gt;0,B3083,"")</f>
        <v/>
      </c>
      <c r="B3083" t="e">
        <f>Weighting!$C$11</f>
        <v>#DIV/0!</v>
      </c>
      <c r="C3083" t="e">
        <f>Weighting!$F$11</f>
        <v>#NUM!</v>
      </c>
      <c r="D3083" t="e">
        <f>IF(C3083=1,'Data Transformation'!$G$3+0.5*'Data Transformation'!$W$25,IF(C3084=1,D3084-'Data Transformation'!$W$25,FALSE))</f>
        <v>#NUM!</v>
      </c>
      <c r="E3083">
        <f t="array" ref="E3083">IF(ISLOGICAL(D3083),"",FREQUENCY(IF('Data Transformation'!$B$425:$B$8425='Bin Analysis'!$B3075,'Data Transformation'!$G$425:$G$8425),D3083))</f>
        <v>2001</v>
      </c>
      <c r="F3083">
        <f t="shared" si="384"/>
        <v>0</v>
      </c>
      <c r="G3083">
        <f>Weighting!$H$11</f>
        <v>0</v>
      </c>
      <c r="H3083">
        <f t="array" ref="H3083">FREQUENCY(IF('Data Transformation'!$B$4:$B$8425=B3075,'Data Transformation'!$G$4:$G$8425),'Bin Analysis'!$B3083)</f>
        <v>2073</v>
      </c>
      <c r="I3083">
        <f t="shared" si="385"/>
        <v>0</v>
      </c>
      <c r="J3083">
        <f t="shared" si="386"/>
        <v>0</v>
      </c>
      <c r="K3083">
        <f>J3083*Weighting!$W$11</f>
        <v>0</v>
      </c>
      <c r="M3083" s="14"/>
    </row>
    <row r="3084" spans="1:25" x14ac:dyDescent="0.25">
      <c r="A3084" s="32" t="str">
        <f>IF(Weighting!$P$12&gt;0,B3084,"")</f>
        <v/>
      </c>
      <c r="B3084" t="e">
        <f>Weighting!$C$12</f>
        <v>#DIV/0!</v>
      </c>
      <c r="C3084" t="e">
        <f>Weighting!$F$12</f>
        <v>#NUM!</v>
      </c>
      <c r="D3084" t="e">
        <f>IF(C3084=1,'Data Transformation'!$G$3+0.5*'Data Transformation'!$W$25,IF(C3085=1,D3085-'Data Transformation'!$W$25,FALSE))</f>
        <v>#NUM!</v>
      </c>
      <c r="E3084">
        <f t="array" ref="E3084">IF(ISLOGICAL(D3084),"",FREQUENCY(IF('Data Transformation'!$B$425:$B$8425='Bin Analysis'!$B3075,'Data Transformation'!$G$425:$G$8425),D3084))</f>
        <v>2001</v>
      </c>
      <c r="F3084">
        <f t="shared" si="384"/>
        <v>0</v>
      </c>
      <c r="G3084">
        <f>Weighting!$H$12</f>
        <v>0</v>
      </c>
      <c r="H3084">
        <f t="array" ref="H3084">FREQUENCY(IF('Data Transformation'!$B$4:$B$8425=B3075,'Data Transformation'!$G$4:$G$8425),'Bin Analysis'!$B3084)</f>
        <v>2073</v>
      </c>
      <c r="I3084">
        <f t="shared" si="385"/>
        <v>0</v>
      </c>
      <c r="J3084">
        <f t="shared" si="386"/>
        <v>0</v>
      </c>
      <c r="K3084">
        <f>J3084*Weighting!$W$12</f>
        <v>0</v>
      </c>
      <c r="M3084" s="14"/>
    </row>
    <row r="3085" spans="1:25" x14ac:dyDescent="0.25">
      <c r="A3085" s="32" t="str">
        <f>IF(Weighting!$P$13&gt;0,B3085,"")</f>
        <v/>
      </c>
      <c r="B3085" t="e">
        <f>Weighting!$C$13</f>
        <v>#DIV/0!</v>
      </c>
      <c r="C3085" t="e">
        <f>Weighting!$F$13</f>
        <v>#NUM!</v>
      </c>
      <c r="D3085" t="e">
        <f>IF(C3085=1,'Data Transformation'!$G$3+0.5*'Data Transformation'!$W$25,IF(C3086=1,D3086-'Data Transformation'!$W$25,FALSE))</f>
        <v>#NUM!</v>
      </c>
      <c r="E3085">
        <f t="array" ref="E3085">IF(ISLOGICAL(D3085),"",FREQUENCY(IF('Data Transformation'!$B$425:$B$8425='Bin Analysis'!$B3075,'Data Transformation'!$G$425:$G$8425),D3085))</f>
        <v>2001</v>
      </c>
      <c r="F3085">
        <f t="shared" si="384"/>
        <v>0</v>
      </c>
      <c r="G3085">
        <f>Weighting!$H$13</f>
        <v>0</v>
      </c>
      <c r="H3085">
        <f t="array" ref="H3085">FREQUENCY(IF('Data Transformation'!$B$4:$B$8425=B3075,'Data Transformation'!$G$4:$G$8425),'Bin Analysis'!$B3085)</f>
        <v>2073</v>
      </c>
      <c r="I3085">
        <f t="shared" si="385"/>
        <v>0</v>
      </c>
      <c r="J3085">
        <f t="shared" si="386"/>
        <v>0</v>
      </c>
      <c r="K3085">
        <f>J3085*Weighting!$W$13</f>
        <v>0</v>
      </c>
      <c r="M3085" s="14"/>
    </row>
    <row r="3086" spans="1:25" x14ac:dyDescent="0.25">
      <c r="A3086" s="32" t="str">
        <f>IF(Weighting!$P$14&gt;0,B3086,"")</f>
        <v/>
      </c>
      <c r="B3086" t="e">
        <f>Weighting!$C$14</f>
        <v>#DIV/0!</v>
      </c>
      <c r="C3086" t="e">
        <f>Weighting!$F$14</f>
        <v>#NUM!</v>
      </c>
      <c r="D3086" t="e">
        <f>IF(C3086=1,'Data Transformation'!$G$3+0.5*'Data Transformation'!$W$25,IF(C3087=1,D3087-'Data Transformation'!$W$25,FALSE))</f>
        <v>#NUM!</v>
      </c>
      <c r="E3086">
        <f t="array" ref="E3086">IF(ISLOGICAL(D3086),"",FREQUENCY(IF('Data Transformation'!$B$425:$B$8425='Bin Analysis'!$B3075,'Data Transformation'!$G$425:$G$8425),D3086))</f>
        <v>2001</v>
      </c>
      <c r="F3086">
        <f t="shared" si="384"/>
        <v>0</v>
      </c>
      <c r="G3086">
        <f>Weighting!$H$14</f>
        <v>0</v>
      </c>
      <c r="H3086">
        <f t="array" ref="H3086">FREQUENCY(IF('Data Transformation'!$B$4:$B$8425=B3075,'Data Transformation'!$G$4:$G$8425),'Bin Analysis'!$B3086)</f>
        <v>2073</v>
      </c>
      <c r="I3086">
        <f t="shared" si="385"/>
        <v>0</v>
      </c>
      <c r="J3086">
        <f t="shared" si="386"/>
        <v>0</v>
      </c>
      <c r="K3086">
        <f>J3086*Weighting!$W$14</f>
        <v>0</v>
      </c>
      <c r="M3086" s="14"/>
    </row>
    <row r="3087" spans="1:25" x14ac:dyDescent="0.25">
      <c r="A3087" s="32" t="str">
        <f>IF(Weighting!$P$15&gt;0,B3087,"")</f>
        <v/>
      </c>
      <c r="B3087" t="e">
        <f>Weighting!$C$15</f>
        <v>#DIV/0!</v>
      </c>
      <c r="C3087" t="e">
        <f>Weighting!$F$15</f>
        <v>#NUM!</v>
      </c>
      <c r="D3087" t="e">
        <f>IF(C3087=1,'Data Transformation'!$G$3+0.5*'Data Transformation'!$W$25,IF(C3088=1,D3088-'Data Transformation'!$W$25,FALSE))</f>
        <v>#NUM!</v>
      </c>
      <c r="E3087">
        <f t="array" ref="E3087">IF(ISLOGICAL(D3087),"",FREQUENCY(IF('Data Transformation'!$B$425:$B$8425='Bin Analysis'!$B3075,'Data Transformation'!$G$425:$G$8425),D3087))</f>
        <v>2001</v>
      </c>
      <c r="F3087">
        <f t="shared" si="384"/>
        <v>0</v>
      </c>
      <c r="G3087">
        <f>Weighting!$H$15</f>
        <v>0</v>
      </c>
      <c r="H3087">
        <f t="array" ref="H3087">FREQUENCY(IF('Data Transformation'!$B$4:$B$8425=B3075,'Data Transformation'!$G$4:$G$8425),'Bin Analysis'!$B3087)</f>
        <v>2073</v>
      </c>
      <c r="I3087">
        <f t="shared" si="385"/>
        <v>0</v>
      </c>
      <c r="J3087">
        <f t="shared" si="386"/>
        <v>0</v>
      </c>
      <c r="K3087">
        <f>J3087*Weighting!$W$15</f>
        <v>0</v>
      </c>
      <c r="M3087" s="14"/>
    </row>
    <row r="3088" spans="1:25" x14ac:dyDescent="0.25">
      <c r="A3088" s="32" t="str">
        <f>IF(Weighting!$P$16&gt;0,B3088,"")</f>
        <v/>
      </c>
      <c r="B3088" t="e">
        <f>Weighting!$C$16</f>
        <v>#DIV/0!</v>
      </c>
      <c r="C3088" t="e">
        <f>Weighting!$F$16</f>
        <v>#NUM!</v>
      </c>
      <c r="D3088" t="e">
        <f>IF(C3088=1,'Data Transformation'!$G$3+0.5*'Data Transformation'!$W$25,IF(C3089=1,D3089-'Data Transformation'!$W$25,FALSE))</f>
        <v>#NUM!</v>
      </c>
      <c r="E3088">
        <f t="array" ref="E3088">IF(ISLOGICAL(D3088),"",FREQUENCY(IF('Data Transformation'!$B$425:$B$8425='Bin Analysis'!$B3075,'Data Transformation'!$G$425:$G$8425),D3088))</f>
        <v>2001</v>
      </c>
      <c r="F3088">
        <f t="shared" si="384"/>
        <v>0</v>
      </c>
      <c r="G3088">
        <f>Weighting!$H$16</f>
        <v>0</v>
      </c>
      <c r="H3088">
        <f t="array" ref="H3088">FREQUENCY(IF('Data Transformation'!$B$4:$B$8425=B3075,'Data Transformation'!$G$4:$G$8425),'Bin Analysis'!$B3088)</f>
        <v>2073</v>
      </c>
      <c r="I3088">
        <f t="shared" si="385"/>
        <v>0</v>
      </c>
      <c r="J3088">
        <f t="shared" si="386"/>
        <v>0</v>
      </c>
      <c r="K3088">
        <f>J3088*Weighting!$W$16</f>
        <v>0</v>
      </c>
      <c r="M3088" s="14"/>
    </row>
    <row r="3089" spans="1:25" x14ac:dyDescent="0.25">
      <c r="A3089" s="32" t="str">
        <f>IF(Weighting!$P$17&gt;0,B3089,"")</f>
        <v/>
      </c>
      <c r="B3089" t="e">
        <f>Weighting!$C$17</f>
        <v>#DIV/0!</v>
      </c>
      <c r="C3089" t="e">
        <f>Weighting!$F$17</f>
        <v>#NUM!</v>
      </c>
      <c r="D3089" t="e">
        <f>IF(C3089=1,'Data Transformation'!$G$3+0.5*'Data Transformation'!$W$25,IF(C3090=1,D3090-'Data Transformation'!$W$25,FALSE))</f>
        <v>#NUM!</v>
      </c>
      <c r="E3089">
        <f t="array" ref="E3089">IF(ISLOGICAL(D3089),"",FREQUENCY(IF('Data Transformation'!$B$425:$B$8425='Bin Analysis'!$B3075,'Data Transformation'!$G$425:$G$8425),D3089))</f>
        <v>2001</v>
      </c>
      <c r="F3089">
        <f t="shared" si="384"/>
        <v>0</v>
      </c>
      <c r="G3089">
        <f>Weighting!$H$17</f>
        <v>0</v>
      </c>
      <c r="H3089">
        <f t="array" ref="H3089">FREQUENCY(IF('Data Transformation'!$B$4:$B$8425=B3075,'Data Transformation'!$G$4:$G$8425),'Bin Analysis'!$B3089)</f>
        <v>2073</v>
      </c>
      <c r="I3089">
        <f t="shared" si="385"/>
        <v>0</v>
      </c>
      <c r="J3089">
        <f t="shared" si="386"/>
        <v>0</v>
      </c>
      <c r="K3089">
        <f>J3089*Weighting!$W$17</f>
        <v>0</v>
      </c>
      <c r="M3089" s="14"/>
    </row>
    <row r="3090" spans="1:25" x14ac:dyDescent="0.25">
      <c r="A3090" s="32" t="str">
        <f>IF(Weighting!$P$18&gt;0,B3090,"")</f>
        <v/>
      </c>
      <c r="B3090" t="e">
        <f>Weighting!$C$18</f>
        <v>#DIV/0!</v>
      </c>
      <c r="C3090" t="e">
        <f>Weighting!$F$18</f>
        <v>#NUM!</v>
      </c>
      <c r="D3090" t="e">
        <f>IF(C3090=1,'Data Transformation'!$G$3+0.5*'Data Transformation'!$W$25,IF(C3091=1,D3091-'Data Transformation'!$W$25,FALSE))</f>
        <v>#NUM!</v>
      </c>
      <c r="E3090">
        <f t="array" ref="E3090">IF(ISLOGICAL(D3090),"",FREQUENCY(IF('Data Transformation'!$B$425:$B$8425='Bin Analysis'!$B3075,'Data Transformation'!$G$425:$G$8425),D3090))</f>
        <v>2001</v>
      </c>
      <c r="F3090">
        <f t="shared" si="384"/>
        <v>0</v>
      </c>
      <c r="G3090">
        <f>Weighting!$H$18</f>
        <v>0</v>
      </c>
      <c r="H3090">
        <f t="array" ref="H3090">FREQUENCY(IF('Data Transformation'!$B$4:$B$8425=B3075,'Data Transformation'!$G$4:$G$8425),'Bin Analysis'!$B3090)</f>
        <v>2073</v>
      </c>
      <c r="I3090">
        <f t="shared" si="385"/>
        <v>0</v>
      </c>
      <c r="J3090">
        <f t="shared" si="386"/>
        <v>0</v>
      </c>
      <c r="K3090">
        <f>J3090*Weighting!$W$18</f>
        <v>0</v>
      </c>
      <c r="M3090" s="14"/>
    </row>
    <row r="3091" spans="1:25" x14ac:dyDescent="0.25">
      <c r="A3091" s="32" t="str">
        <f>IF(Weighting!$P$19&gt;0,B3091,"")</f>
        <v/>
      </c>
      <c r="B3091" t="e">
        <f>Weighting!$C$19</f>
        <v>#DIV/0!</v>
      </c>
      <c r="C3091" t="e">
        <f>Weighting!$F$19</f>
        <v>#NUM!</v>
      </c>
      <c r="D3091" t="e">
        <f>IF(C3091=1,'Data Transformation'!$G$3+0.5*'Data Transformation'!$W$25,IF(C3092=1,D3092-'Data Transformation'!$W$25,FALSE))</f>
        <v>#NUM!</v>
      </c>
      <c r="E3091">
        <f t="array" ref="E3091">IF(ISLOGICAL(D3091),"",FREQUENCY(IF('Data Transformation'!$B$425:$B$8425='Bin Analysis'!$B3075,'Data Transformation'!$G$425:$G$8425),D3091))</f>
        <v>2001</v>
      </c>
      <c r="F3091">
        <f t="shared" si="384"/>
        <v>0</v>
      </c>
      <c r="G3091">
        <f>Weighting!$H$19</f>
        <v>0</v>
      </c>
      <c r="H3091">
        <f t="array" ref="H3091">FREQUENCY(IF('Data Transformation'!$B$4:$B$8425=B3075,'Data Transformation'!$G$4:$G$8425),'Bin Analysis'!$B3091)</f>
        <v>2073</v>
      </c>
      <c r="I3091">
        <f t="shared" si="385"/>
        <v>0</v>
      </c>
      <c r="J3091">
        <f t="shared" si="386"/>
        <v>0</v>
      </c>
      <c r="K3091">
        <f>J3091*Weighting!$W$19</f>
        <v>0</v>
      </c>
      <c r="M3091" s="14"/>
    </row>
    <row r="3092" spans="1:25" x14ac:dyDescent="0.25">
      <c r="A3092" s="32" t="str">
        <f>IF(Weighting!$P$20&gt;0,B3092,"")</f>
        <v/>
      </c>
      <c r="B3092" t="e">
        <f>Weighting!$C$20</f>
        <v>#DIV/0!</v>
      </c>
      <c r="C3092" t="e">
        <f>Weighting!$F$20</f>
        <v>#NUM!</v>
      </c>
      <c r="D3092" t="e">
        <f>IF(C3092=1,'Data Transformation'!$G$3+0.5*'Data Transformation'!$W$25,IF(C3093=1,D3093-'Data Transformation'!$W$25,FALSE))</f>
        <v>#NUM!</v>
      </c>
      <c r="E3092">
        <f t="array" ref="E3092">IF(ISLOGICAL(D3092),"",FREQUENCY(IF('Data Transformation'!$B$425:$B$8425='Bin Analysis'!$B3075,'Data Transformation'!$G$425:$G$8425),D3092))</f>
        <v>2001</v>
      </c>
      <c r="F3092">
        <f t="shared" si="384"/>
        <v>0</v>
      </c>
      <c r="G3092">
        <f>Weighting!$H$20</f>
        <v>0</v>
      </c>
      <c r="H3092">
        <f t="array" ref="H3092">FREQUENCY(IF('Data Transformation'!$B$4:$B$8425=B3075,'Data Transformation'!$G$4:$G$8425),'Bin Analysis'!$B3092)</f>
        <v>2073</v>
      </c>
      <c r="I3092">
        <f t="shared" si="385"/>
        <v>0</v>
      </c>
      <c r="J3092">
        <f t="shared" si="386"/>
        <v>0</v>
      </c>
      <c r="K3092">
        <f>J3092*Weighting!$W$20</f>
        <v>0</v>
      </c>
      <c r="M3092" s="14"/>
    </row>
    <row r="3093" spans="1:25" x14ac:dyDescent="0.25">
      <c r="A3093" s="32" t="str">
        <f>IF(Weighting!$P$21&gt;0,B3093,"")</f>
        <v/>
      </c>
      <c r="B3093" t="e">
        <f>Weighting!$C$21</f>
        <v>#DIV/0!</v>
      </c>
      <c r="C3093" t="e">
        <f>Weighting!$F$21</f>
        <v>#NUM!</v>
      </c>
      <c r="D3093" t="e">
        <f>IF(C3093=1,'Data Transformation'!$G$3+0.5*'Data Transformation'!$W$25,IF(C3094=1,D3094-'Data Transformation'!$W$25,FALSE))</f>
        <v>#NUM!</v>
      </c>
      <c r="E3093">
        <f t="array" ref="E3093">IF(ISLOGICAL(D3093),"",FREQUENCY(IF('Data Transformation'!$B$425:$B$8425='Bin Analysis'!$B3075,'Data Transformation'!$G$425:$G$8425),D3093))</f>
        <v>2001</v>
      </c>
      <c r="F3093">
        <f t="shared" si="384"/>
        <v>0</v>
      </c>
      <c r="G3093">
        <f>Weighting!$H$21</f>
        <v>0</v>
      </c>
      <c r="H3093">
        <f t="array" ref="H3093">FREQUENCY(IF('Data Transformation'!$B$4:$B$8425=B3075,'Data Transformation'!$G$4:$G$8425),'Bin Analysis'!$B3093)</f>
        <v>2073</v>
      </c>
      <c r="I3093">
        <f t="shared" si="385"/>
        <v>0</v>
      </c>
      <c r="J3093">
        <f t="shared" si="386"/>
        <v>0</v>
      </c>
      <c r="K3093">
        <f>J3093*Weighting!$W$21</f>
        <v>0</v>
      </c>
      <c r="M3093" s="14"/>
    </row>
    <row r="3094" spans="1:25" x14ac:dyDescent="0.25">
      <c r="A3094" s="32" t="str">
        <f>IF(Weighting!$P$22&gt;0,B3094,"")</f>
        <v/>
      </c>
      <c r="B3094" t="e">
        <f>Weighting!$C$22</f>
        <v>#DIV/0!</v>
      </c>
      <c r="C3094" t="e">
        <f>Weighting!$F$22</f>
        <v>#NUM!</v>
      </c>
      <c r="D3094" t="e">
        <f>IF(C3094=1,'Data Transformation'!$G$3+0.5*'Data Transformation'!$W$25,IF(C3095=1,D3095-'Data Transformation'!$W$25,FALSE))</f>
        <v>#NUM!</v>
      </c>
      <c r="E3094">
        <f t="array" ref="E3094">IF(ISLOGICAL(D3094),"",FREQUENCY(IF('Data Transformation'!$B$425:$B$8425='Bin Analysis'!$B3075,'Data Transformation'!$G$425:$G$8425),D3094))</f>
        <v>2001</v>
      </c>
      <c r="F3094">
        <f t="shared" si="384"/>
        <v>0</v>
      </c>
      <c r="G3094">
        <f>Weighting!$H$22</f>
        <v>0</v>
      </c>
      <c r="H3094">
        <f t="array" ref="H3094">FREQUENCY(IF('Data Transformation'!$B$4:$B$8425=B3075,'Data Transformation'!$G$4:$G$8425),'Bin Analysis'!$B3094)</f>
        <v>2073</v>
      </c>
      <c r="I3094">
        <f t="shared" si="385"/>
        <v>0</v>
      </c>
      <c r="J3094">
        <f t="shared" si="386"/>
        <v>0</v>
      </c>
      <c r="K3094">
        <f>J3094*Weighting!$W$22</f>
        <v>0</v>
      </c>
      <c r="M3094" s="14"/>
    </row>
    <row r="3095" spans="1:25" x14ac:dyDescent="0.25">
      <c r="A3095" s="32" t="str">
        <f>IF(Weighting!$P$23&gt;0,B3095,"")</f>
        <v/>
      </c>
      <c r="B3095" t="e">
        <f>Weighting!$C$23</f>
        <v>#DIV/0!</v>
      </c>
      <c r="C3095" t="e">
        <f>Weighting!$F$23</f>
        <v>#NUM!</v>
      </c>
      <c r="D3095" t="e">
        <f>IF(C3095=1,'Data Transformation'!$G$3+0.5*'Data Transformation'!$W$25,IF(C3096=1,D3096-'Data Transformation'!$W$25,FALSE))</f>
        <v>#NUM!</v>
      </c>
      <c r="E3095">
        <f t="array" ref="E3095">IF(ISLOGICAL(D3095),"",FREQUENCY(IF('Data Transformation'!$B$425:$B$8425='Bin Analysis'!$B3075,'Data Transformation'!$G$425:$G$8425),D3095))</f>
        <v>2001</v>
      </c>
      <c r="F3095">
        <f t="shared" si="384"/>
        <v>0</v>
      </c>
      <c r="G3095">
        <f>Weighting!$H$23</f>
        <v>0</v>
      </c>
      <c r="H3095">
        <f t="array" ref="H3095">FREQUENCY(IF('Data Transformation'!$B$4:$B$8425=B3075,'Data Transformation'!$G$4:$G$8425),'Bin Analysis'!$B3095)</f>
        <v>2073</v>
      </c>
      <c r="I3095">
        <f t="shared" si="385"/>
        <v>0</v>
      </c>
      <c r="J3095">
        <f t="shared" si="386"/>
        <v>0</v>
      </c>
      <c r="K3095">
        <f>J3095*Weighting!$W$23</f>
        <v>0</v>
      </c>
      <c r="M3095" s="14"/>
    </row>
    <row r="3096" spans="1:25" x14ac:dyDescent="0.25">
      <c r="A3096" s="32" t="str">
        <f>IF(Weighting!$P$24&gt;0,B3096,"")</f>
        <v/>
      </c>
      <c r="B3096" t="e">
        <f>Weighting!$C$24</f>
        <v>#DIV/0!</v>
      </c>
      <c r="C3096" t="e">
        <f>Weighting!$F$24</f>
        <v>#NUM!</v>
      </c>
      <c r="D3096" t="e">
        <f>IF(C3096=1,'Data Transformation'!$G$3+0.5*'Data Transformation'!$W$25,IF(C3097=1,D3097-'Data Transformation'!$W$25,FALSE))</f>
        <v>#NUM!</v>
      </c>
      <c r="E3096">
        <f t="array" ref="E3096">IF(ISLOGICAL(D3096),"",FREQUENCY(IF('Data Transformation'!$B$425:$B$8425='Bin Analysis'!$B3075,'Data Transformation'!$G$425:$G$8425),D3096))</f>
        <v>2001</v>
      </c>
      <c r="F3096">
        <f t="shared" si="384"/>
        <v>0</v>
      </c>
      <c r="G3096">
        <f>Weighting!$H$24</f>
        <v>0</v>
      </c>
      <c r="H3096">
        <f t="array" ref="H3096">FREQUENCY(IF('Data Transformation'!$B$4:$B$8425=B3075,'Data Transformation'!$G$4:$G$8425),'Bin Analysis'!$B3096)</f>
        <v>2073</v>
      </c>
      <c r="I3096">
        <f t="shared" si="385"/>
        <v>0</v>
      </c>
      <c r="J3096">
        <f t="shared" si="386"/>
        <v>0</v>
      </c>
      <c r="K3096">
        <f>J3096*Weighting!$W$24</f>
        <v>0</v>
      </c>
      <c r="M3096" s="14"/>
    </row>
    <row r="3097" spans="1:25" x14ac:dyDescent="0.25">
      <c r="A3097" s="32" t="str">
        <f>IF(Weighting!$P$25&gt;0,B3097,"")</f>
        <v/>
      </c>
      <c r="B3097" t="e">
        <f>Weighting!$C$25</f>
        <v>#DIV/0!</v>
      </c>
      <c r="C3097" t="e">
        <f>Weighting!$F$25</f>
        <v>#NUM!</v>
      </c>
      <c r="D3097" t="e">
        <f>IF(C3097=1,'Data Transformation'!$G$3+0.5*'Data Transformation'!$W$25,IF(C3098=1,D3098-'Data Transformation'!$W$25,FALSE))</f>
        <v>#NUM!</v>
      </c>
      <c r="E3097">
        <f t="array" ref="E3097">IF(ISLOGICAL(D3097),"",FREQUENCY(IF('Data Transformation'!$B$425:$B$8425='Bin Analysis'!$B3075,'Data Transformation'!$G$425:$G$8425),D3097))</f>
        <v>2001</v>
      </c>
      <c r="F3097">
        <f t="shared" si="384"/>
        <v>0</v>
      </c>
      <c r="G3097">
        <f>Weighting!$H$25</f>
        <v>0</v>
      </c>
      <c r="H3097">
        <f t="array" ref="H3097">FREQUENCY(IF('Data Transformation'!$B$4:$B$8425=B3075,'Data Transformation'!$G$4:$G$8425),'Bin Analysis'!$B3097)</f>
        <v>2073</v>
      </c>
      <c r="I3097">
        <f t="shared" si="385"/>
        <v>0</v>
      </c>
      <c r="J3097">
        <f t="shared" si="386"/>
        <v>0</v>
      </c>
      <c r="K3097">
        <f>J3097*Weighting!$W$25</f>
        <v>0</v>
      </c>
      <c r="M3097" s="14"/>
    </row>
    <row r="3098" spans="1:25" x14ac:dyDescent="0.25">
      <c r="O3098"/>
      <c r="P3098"/>
      <c r="Q3098"/>
      <c r="R3098"/>
    </row>
    <row r="3099" spans="1:25" ht="23.25" x14ac:dyDescent="0.35">
      <c r="A3099" s="21" t="s">
        <v>0</v>
      </c>
      <c r="B3099" s="21" t="str">
        <f>IFERROR(VLOOKUP(C3099,'Data Transformation'!$L$6:$M$426,2,FALSE),"")</f>
        <v/>
      </c>
      <c r="C3099" s="21">
        <f>C3075+1</f>
        <v>129</v>
      </c>
      <c r="D3099" s="21"/>
      <c r="E3099" s="21"/>
      <c r="F3099" s="21"/>
      <c r="G3099" s="21"/>
      <c r="H3099" s="22"/>
      <c r="I3099" s="22"/>
      <c r="J3099" s="22"/>
      <c r="K3099" s="21"/>
      <c r="L3099" s="21" t="str">
        <f>B3099</f>
        <v/>
      </c>
      <c r="M3099" s="23" t="e">
        <f>INDEX('Data Transformation'!$O$4:$O$424,MATCH($B3099,'Data Transformation'!$M$4:$M$424,0),MATCH($M$2,'Data Transformation'!$O$3,0))</f>
        <v>#N/A</v>
      </c>
      <c r="N3099" s="27" t="e">
        <f>IF('Input and Summary Results'!$J$16="minimum",'Bin Analysis'!X3100/(M3099-1),'Bin Analysis'!Y3099/('Bin Analysis'!M3099-1))</f>
        <v>#N/A</v>
      </c>
      <c r="O3099" s="27" t="e">
        <f>IF(M3099=FALSE,NA(),(VLOOKUP(1,C3102:K3121,4,FALSE))/(M3099-1))</f>
        <v>#N/A</v>
      </c>
      <c r="P3099" s="27" t="e">
        <f>IF(M3099=FALSE,NA(),SUM(J3102:J3121)/Weighting!$S$5)</f>
        <v>#N/A</v>
      </c>
      <c r="Q3099" s="27" t="e">
        <f>IF(M3099=FALSE,NA(),SUM(K3102:K3121)/Weighting!$S$6)</f>
        <v>#N/A</v>
      </c>
      <c r="R3099" s="27" t="e">
        <f>IF(M3099=FALSE,NA(),(VLOOKUP(1,G3102:K3121,3,FALSE))/(M3099-1))</f>
        <v>#N/A</v>
      </c>
      <c r="S3099" s="22" t="e">
        <f>IF(M3099=FALSE,NA(),IF(SUM(J3102:J3121)=2,"yes","no"))</f>
        <v>#N/A</v>
      </c>
      <c r="X3099" s="2" cm="2">
        <f t="array" ref="X3099:X3100">FREQUENCY(IF('Data Transformation'!$B$425:$B$6424='Bin Analysis'!L3099,'Data Transformation'!$G$425:$G$6424),'Data Transformation'!$U$11)</f>
        <v>0</v>
      </c>
      <c r="Y3099" s="2" cm="2">
        <f t="array" ref="Y3099:Y3100">FREQUENCY(IF('Data Transformation'!$B$425:$B$6424='Bin Analysis'!L3099,'Data Transformation'!$G$425:$G$6424),'Data Transformation'!$U$12)</f>
        <v>0</v>
      </c>
    </row>
    <row r="3100" spans="1:25" x14ac:dyDescent="0.25">
      <c r="A3100" s="14" t="s">
        <v>67</v>
      </c>
      <c r="B3100" t="s">
        <v>47</v>
      </c>
      <c r="C3100" t="s">
        <v>5</v>
      </c>
      <c r="D3100" t="s">
        <v>98</v>
      </c>
      <c r="E3100" t="s">
        <v>99</v>
      </c>
      <c r="F3100" t="s">
        <v>100</v>
      </c>
      <c r="G3100" t="s">
        <v>69</v>
      </c>
      <c r="H3100" t="s">
        <v>31</v>
      </c>
      <c r="I3100" t="s">
        <v>32</v>
      </c>
      <c r="J3100" t="s">
        <v>46</v>
      </c>
      <c r="K3100" s="14" t="s">
        <v>45</v>
      </c>
      <c r="M3100" s="14"/>
      <c r="X3100" s="2">
        <v>0</v>
      </c>
      <c r="Y3100" s="2">
        <v>0</v>
      </c>
    </row>
    <row r="3101" spans="1:25" x14ac:dyDescent="0.25">
      <c r="A3101" s="32"/>
      <c r="D3101" t="e">
        <f>IF(C3101=1,'Data Transformation'!$G$3+0.5*'Data Transformation'!$W$25,IF(C3102=1,D3102-'Data Transformation'!$W$25,FALSE))</f>
        <v>#NUM!</v>
      </c>
      <c r="E3101">
        <f t="array" ref="E3101">IF(ISLOGICAL(D3101),"",FREQUENCY(IF('Data Transformation'!$B$425:$B$8425='Bin Analysis'!$B3099,'Data Transformation'!$G$425:$G$8425),D3101))</f>
        <v>2001</v>
      </c>
      <c r="F3101" t="e">
        <f>IF(ISLOGICAL(D3101),"",E3101-E3100)</f>
        <v>#VALUE!</v>
      </c>
      <c r="M3101" s="14"/>
    </row>
    <row r="3102" spans="1:25" x14ac:dyDescent="0.25">
      <c r="A3102" s="32" t="e">
        <f>IF(Weighting!$P$6&gt;0,B3102,"")</f>
        <v>#NUM!</v>
      </c>
      <c r="B3102" t="e">
        <f>Weighting!$C$6</f>
        <v>#DIV/0!</v>
      </c>
      <c r="C3102" t="e">
        <f>Weighting!$F$6</f>
        <v>#NUM!</v>
      </c>
      <c r="D3102" t="e">
        <f>IF(C3102=1,'Data Transformation'!$G$3+0.5*'Data Transformation'!$W$25,IF(C3103=1,D3103-'Data Transformation'!$W$25,FALSE))</f>
        <v>#NUM!</v>
      </c>
      <c r="E3102">
        <f t="array" ref="E3102">IF(ISLOGICAL(D3102),"",FREQUENCY(IF('Data Transformation'!$B$425:$B$8425='Bin Analysis'!$B3099,'Data Transformation'!$G$425:$G$8425),D3102))</f>
        <v>2001</v>
      </c>
      <c r="F3102">
        <f>IF(ISLOGICAL(D3102),"",E3102-E3101)</f>
        <v>0</v>
      </c>
      <c r="G3102">
        <f>Weighting!$H$6</f>
        <v>1</v>
      </c>
      <c r="H3102">
        <f t="array" ref="H3102">FREQUENCY(IF('Data Transformation'!$B$4:$B$8425=B3099,'Data Transformation'!$G$4:$G$8425),'Bin Analysis'!$B3102)</f>
        <v>2073</v>
      </c>
      <c r="I3102">
        <f>H3102-H3101</f>
        <v>2073</v>
      </c>
      <c r="J3102">
        <f>IF(I3102=0,0,1)</f>
        <v>1</v>
      </c>
      <c r="K3102" t="e">
        <f>J3102*Weighting!$W$6</f>
        <v>#NUM!</v>
      </c>
      <c r="M3102" s="14"/>
    </row>
    <row r="3103" spans="1:25" x14ac:dyDescent="0.25">
      <c r="A3103" s="32" t="str">
        <f>IF(Weighting!$P$7&gt;0,B3103,"")</f>
        <v/>
      </c>
      <c r="B3103" t="e">
        <f>Weighting!$C$7</f>
        <v>#DIV/0!</v>
      </c>
      <c r="C3103" t="e">
        <f>Weighting!$F$7</f>
        <v>#NUM!</v>
      </c>
      <c r="D3103" t="e">
        <f>IF(C3103=1,'Data Transformation'!$G$3+0.5*'Data Transformation'!$W$25,IF(C3104=1,D3104-'Data Transformation'!$W$25,FALSE))</f>
        <v>#NUM!</v>
      </c>
      <c r="E3103">
        <f t="array" ref="E3103">IF(ISLOGICAL(D3103),"",FREQUENCY(IF('Data Transformation'!$B$425:$B$8425='Bin Analysis'!$B3099,'Data Transformation'!$G$425:$G$8425),D3103))</f>
        <v>2001</v>
      </c>
      <c r="F3103">
        <f t="shared" ref="F3103:F3121" si="387">IF(ISLOGICAL(D3103),"",E3103-E3102)</f>
        <v>0</v>
      </c>
      <c r="G3103">
        <f>Weighting!$H$7</f>
        <v>0</v>
      </c>
      <c r="H3103">
        <f t="array" ref="H3103">FREQUENCY(IF('Data Transformation'!$B$4:$B$8425=B3099,'Data Transformation'!$G$4:$G$8425),'Bin Analysis'!$B3103)</f>
        <v>2073</v>
      </c>
      <c r="I3103">
        <f t="shared" ref="I3103:I3121" si="388">H3103-H3102</f>
        <v>0</v>
      </c>
      <c r="J3103">
        <f>IF(I3103=0,0,1)</f>
        <v>0</v>
      </c>
      <c r="K3103">
        <f>J3103*Weighting!$W$7</f>
        <v>0</v>
      </c>
      <c r="M3103" s="14"/>
    </row>
    <row r="3104" spans="1:25" x14ac:dyDescent="0.25">
      <c r="A3104" s="32" t="str">
        <f>IF(Weighting!$P$8&gt;0,B3104,"")</f>
        <v/>
      </c>
      <c r="B3104" t="e">
        <f>Weighting!$C$8</f>
        <v>#DIV/0!</v>
      </c>
      <c r="C3104" t="e">
        <f>Weighting!$F$8</f>
        <v>#NUM!</v>
      </c>
      <c r="D3104" t="e">
        <f>IF(C3104=1,'Data Transformation'!$G$3+0.5*'Data Transformation'!$W$25,IF(C3105=1,D3105-'Data Transformation'!$W$25,FALSE))</f>
        <v>#NUM!</v>
      </c>
      <c r="E3104">
        <f t="array" ref="E3104">IF(ISLOGICAL(D3104),"",FREQUENCY(IF('Data Transformation'!$B$425:$B$8425='Bin Analysis'!$B3099,'Data Transformation'!$G$425:$G$8425),D3104))</f>
        <v>2001</v>
      </c>
      <c r="F3104">
        <f t="shared" si="387"/>
        <v>0</v>
      </c>
      <c r="G3104">
        <f>Weighting!$H$8</f>
        <v>0</v>
      </c>
      <c r="H3104">
        <f t="array" ref="H3104">FREQUENCY(IF('Data Transformation'!$B$4:$B$8425=B3099,'Data Transformation'!$G$4:$G$8425),'Bin Analysis'!$B3104)</f>
        <v>2073</v>
      </c>
      <c r="I3104">
        <f t="shared" si="388"/>
        <v>0</v>
      </c>
      <c r="J3104">
        <f t="shared" ref="J3104:J3121" si="389">IF(I3104=0,0,1)</f>
        <v>0</v>
      </c>
      <c r="K3104">
        <f>J3104*Weighting!$W$8</f>
        <v>0</v>
      </c>
      <c r="M3104" s="14"/>
    </row>
    <row r="3105" spans="1:13" x14ac:dyDescent="0.25">
      <c r="A3105" s="32" t="str">
        <f>IF(Weighting!$P$9&gt;0,B3105,"")</f>
        <v/>
      </c>
      <c r="B3105" s="50" t="e">
        <f>Weighting!$C$9</f>
        <v>#DIV/0!</v>
      </c>
      <c r="C3105" t="e">
        <f>Weighting!$F$9</f>
        <v>#NUM!</v>
      </c>
      <c r="D3105" t="e">
        <f>IF(C3105=1,'Data Transformation'!$G$3+0.5*'Data Transformation'!$W$25,IF(C3106=1,D3106-'Data Transformation'!$W$25,FALSE))</f>
        <v>#NUM!</v>
      </c>
      <c r="E3105">
        <f t="array" ref="E3105">IF(ISLOGICAL(D3105),"",FREQUENCY(IF('Data Transformation'!$B$425:$B$8425='Bin Analysis'!$B3099,'Data Transformation'!$G$425:$G$8425),D3105))</f>
        <v>2001</v>
      </c>
      <c r="F3105">
        <f t="shared" si="387"/>
        <v>0</v>
      </c>
      <c r="G3105">
        <f>Weighting!$H$9</f>
        <v>0</v>
      </c>
      <c r="H3105">
        <f t="array" ref="H3105">FREQUENCY(IF('Data Transformation'!$B$4:$B$8425=B3099,'Data Transformation'!$G$4:$G$8425),'Bin Analysis'!$B3105)</f>
        <v>2073</v>
      </c>
      <c r="I3105">
        <f t="shared" si="388"/>
        <v>0</v>
      </c>
      <c r="J3105">
        <f t="shared" si="389"/>
        <v>0</v>
      </c>
      <c r="K3105">
        <f>J3105*Weighting!$W$9</f>
        <v>0</v>
      </c>
      <c r="M3105" s="14"/>
    </row>
    <row r="3106" spans="1:13" x14ac:dyDescent="0.25">
      <c r="A3106" s="32" t="str">
        <f>IF(Weighting!$P$10&gt;0,B3106,"")</f>
        <v/>
      </c>
      <c r="B3106" t="e">
        <f>Weighting!$C$10</f>
        <v>#DIV/0!</v>
      </c>
      <c r="C3106" t="e">
        <f>Weighting!$F$10</f>
        <v>#NUM!</v>
      </c>
      <c r="D3106" t="e">
        <f>IF(C3106=1,'Data Transformation'!$G$3+0.5*'Data Transformation'!$W$25,IF(C3107=1,D3107-'Data Transformation'!$W$25,FALSE))</f>
        <v>#NUM!</v>
      </c>
      <c r="E3106">
        <f t="array" ref="E3106">IF(ISLOGICAL(D3106),"",FREQUENCY(IF('Data Transformation'!$B$425:$B$8425='Bin Analysis'!$B3099,'Data Transformation'!$G$425:$G$8425),D3106))</f>
        <v>2001</v>
      </c>
      <c r="F3106">
        <f t="shared" si="387"/>
        <v>0</v>
      </c>
      <c r="G3106">
        <f>Weighting!$H$10</f>
        <v>0</v>
      </c>
      <c r="H3106">
        <f t="array" ref="H3106">FREQUENCY(IF('Data Transformation'!$B$4:$B$8425=B3099,'Data Transformation'!$G$4:$G$8425),'Bin Analysis'!$B3106)</f>
        <v>2073</v>
      </c>
      <c r="I3106">
        <f t="shared" si="388"/>
        <v>0</v>
      </c>
      <c r="J3106">
        <f t="shared" si="389"/>
        <v>0</v>
      </c>
      <c r="K3106">
        <f>J3106*Weighting!$W$10</f>
        <v>0</v>
      </c>
      <c r="M3106" s="14"/>
    </row>
    <row r="3107" spans="1:13" x14ac:dyDescent="0.25">
      <c r="A3107" s="32" t="str">
        <f>IF(Weighting!$P$11&gt;0,B3107,"")</f>
        <v/>
      </c>
      <c r="B3107" t="e">
        <f>Weighting!$C$11</f>
        <v>#DIV/0!</v>
      </c>
      <c r="C3107" t="e">
        <f>Weighting!$F$11</f>
        <v>#NUM!</v>
      </c>
      <c r="D3107" t="e">
        <f>IF(C3107=1,'Data Transformation'!$G$3+0.5*'Data Transformation'!$W$25,IF(C3108=1,D3108-'Data Transformation'!$W$25,FALSE))</f>
        <v>#NUM!</v>
      </c>
      <c r="E3107">
        <f t="array" ref="E3107">IF(ISLOGICAL(D3107),"",FREQUENCY(IF('Data Transformation'!$B$425:$B$8425='Bin Analysis'!$B3099,'Data Transformation'!$G$425:$G$8425),D3107))</f>
        <v>2001</v>
      </c>
      <c r="F3107">
        <f t="shared" si="387"/>
        <v>0</v>
      </c>
      <c r="G3107">
        <f>Weighting!$H$11</f>
        <v>0</v>
      </c>
      <c r="H3107">
        <f t="array" ref="H3107">FREQUENCY(IF('Data Transformation'!$B$4:$B$8425=B3099,'Data Transformation'!$G$4:$G$8425),'Bin Analysis'!$B3107)</f>
        <v>2073</v>
      </c>
      <c r="I3107">
        <f t="shared" si="388"/>
        <v>0</v>
      </c>
      <c r="J3107">
        <f t="shared" si="389"/>
        <v>0</v>
      </c>
      <c r="K3107">
        <f>J3107*Weighting!$W$11</f>
        <v>0</v>
      </c>
      <c r="M3107" s="14"/>
    </row>
    <row r="3108" spans="1:13" x14ac:dyDescent="0.25">
      <c r="A3108" s="32" t="str">
        <f>IF(Weighting!$P$12&gt;0,B3108,"")</f>
        <v/>
      </c>
      <c r="B3108" t="e">
        <f>Weighting!$C$12</f>
        <v>#DIV/0!</v>
      </c>
      <c r="C3108" t="e">
        <f>Weighting!$F$12</f>
        <v>#NUM!</v>
      </c>
      <c r="D3108" t="e">
        <f>IF(C3108=1,'Data Transformation'!$G$3+0.5*'Data Transformation'!$W$25,IF(C3109=1,D3109-'Data Transformation'!$W$25,FALSE))</f>
        <v>#NUM!</v>
      </c>
      <c r="E3108">
        <f t="array" ref="E3108">IF(ISLOGICAL(D3108),"",FREQUENCY(IF('Data Transformation'!$B$425:$B$8425='Bin Analysis'!$B3099,'Data Transformation'!$G$425:$G$8425),D3108))</f>
        <v>2001</v>
      </c>
      <c r="F3108">
        <f t="shared" si="387"/>
        <v>0</v>
      </c>
      <c r="G3108">
        <f>Weighting!$H$12</f>
        <v>0</v>
      </c>
      <c r="H3108">
        <f t="array" ref="H3108">FREQUENCY(IF('Data Transformation'!$B$4:$B$8425=B3099,'Data Transformation'!$G$4:$G$8425),'Bin Analysis'!$B3108)</f>
        <v>2073</v>
      </c>
      <c r="I3108">
        <f t="shared" si="388"/>
        <v>0</v>
      </c>
      <c r="J3108">
        <f t="shared" si="389"/>
        <v>0</v>
      </c>
      <c r="K3108">
        <f>J3108*Weighting!$W$12</f>
        <v>0</v>
      </c>
      <c r="M3108" s="14"/>
    </row>
    <row r="3109" spans="1:13" x14ac:dyDescent="0.25">
      <c r="A3109" s="32" t="str">
        <f>IF(Weighting!$P$13&gt;0,B3109,"")</f>
        <v/>
      </c>
      <c r="B3109" t="e">
        <f>Weighting!$C$13</f>
        <v>#DIV/0!</v>
      </c>
      <c r="C3109" t="e">
        <f>Weighting!$F$13</f>
        <v>#NUM!</v>
      </c>
      <c r="D3109" t="e">
        <f>IF(C3109=1,'Data Transformation'!$G$3+0.5*'Data Transformation'!$W$25,IF(C3110=1,D3110-'Data Transformation'!$W$25,FALSE))</f>
        <v>#NUM!</v>
      </c>
      <c r="E3109">
        <f t="array" ref="E3109">IF(ISLOGICAL(D3109),"",FREQUENCY(IF('Data Transformation'!$B$425:$B$8425='Bin Analysis'!$B3099,'Data Transformation'!$G$425:$G$8425),D3109))</f>
        <v>2001</v>
      </c>
      <c r="F3109">
        <f t="shared" si="387"/>
        <v>0</v>
      </c>
      <c r="G3109">
        <f>Weighting!$H$13</f>
        <v>0</v>
      </c>
      <c r="H3109">
        <f t="array" ref="H3109">FREQUENCY(IF('Data Transformation'!$B$4:$B$8425=B3099,'Data Transformation'!$G$4:$G$8425),'Bin Analysis'!$B3109)</f>
        <v>2073</v>
      </c>
      <c r="I3109">
        <f t="shared" si="388"/>
        <v>0</v>
      </c>
      <c r="J3109">
        <f t="shared" si="389"/>
        <v>0</v>
      </c>
      <c r="K3109">
        <f>J3109*Weighting!$W$13</f>
        <v>0</v>
      </c>
      <c r="M3109" s="14"/>
    </row>
    <row r="3110" spans="1:13" x14ac:dyDescent="0.25">
      <c r="A3110" s="32" t="str">
        <f>IF(Weighting!$P$14&gt;0,B3110,"")</f>
        <v/>
      </c>
      <c r="B3110" t="e">
        <f>Weighting!$C$14</f>
        <v>#DIV/0!</v>
      </c>
      <c r="C3110" t="e">
        <f>Weighting!$F$14</f>
        <v>#NUM!</v>
      </c>
      <c r="D3110" t="e">
        <f>IF(C3110=1,'Data Transformation'!$G$3+0.5*'Data Transformation'!$W$25,IF(C3111=1,D3111-'Data Transformation'!$W$25,FALSE))</f>
        <v>#NUM!</v>
      </c>
      <c r="E3110">
        <f t="array" ref="E3110">IF(ISLOGICAL(D3110),"",FREQUENCY(IF('Data Transformation'!$B$425:$B$8425='Bin Analysis'!$B3099,'Data Transformation'!$G$425:$G$8425),D3110))</f>
        <v>2001</v>
      </c>
      <c r="F3110">
        <f t="shared" si="387"/>
        <v>0</v>
      </c>
      <c r="G3110">
        <f>Weighting!$H$14</f>
        <v>0</v>
      </c>
      <c r="H3110">
        <f t="array" ref="H3110">FREQUENCY(IF('Data Transformation'!$B$4:$B$8425=B3099,'Data Transformation'!$G$4:$G$8425),'Bin Analysis'!$B3110)</f>
        <v>2073</v>
      </c>
      <c r="I3110">
        <f t="shared" si="388"/>
        <v>0</v>
      </c>
      <c r="J3110">
        <f t="shared" si="389"/>
        <v>0</v>
      </c>
      <c r="K3110">
        <f>J3110*Weighting!$W$14</f>
        <v>0</v>
      </c>
      <c r="M3110" s="14"/>
    </row>
    <row r="3111" spans="1:13" x14ac:dyDescent="0.25">
      <c r="A3111" s="32" t="str">
        <f>IF(Weighting!$P$15&gt;0,B3111,"")</f>
        <v/>
      </c>
      <c r="B3111" t="e">
        <f>Weighting!$C$15</f>
        <v>#DIV/0!</v>
      </c>
      <c r="C3111" t="e">
        <f>Weighting!$F$15</f>
        <v>#NUM!</v>
      </c>
      <c r="D3111" t="e">
        <f>IF(C3111=1,'Data Transformation'!$G$3+0.5*'Data Transformation'!$W$25,IF(C3112=1,D3112-'Data Transformation'!$W$25,FALSE))</f>
        <v>#NUM!</v>
      </c>
      <c r="E3111">
        <f t="array" ref="E3111">IF(ISLOGICAL(D3111),"",FREQUENCY(IF('Data Transformation'!$B$425:$B$8425='Bin Analysis'!$B3099,'Data Transformation'!$G$425:$G$8425),D3111))</f>
        <v>2001</v>
      </c>
      <c r="F3111">
        <f t="shared" si="387"/>
        <v>0</v>
      </c>
      <c r="G3111">
        <f>Weighting!$H$15</f>
        <v>0</v>
      </c>
      <c r="H3111">
        <f t="array" ref="H3111">FREQUENCY(IF('Data Transformation'!$B$4:$B$8425=B3099,'Data Transformation'!$G$4:$G$8425),'Bin Analysis'!$B3111)</f>
        <v>2073</v>
      </c>
      <c r="I3111">
        <f t="shared" si="388"/>
        <v>0</v>
      </c>
      <c r="J3111">
        <f t="shared" si="389"/>
        <v>0</v>
      </c>
      <c r="K3111">
        <f>J3111*Weighting!$W$15</f>
        <v>0</v>
      </c>
      <c r="M3111" s="14"/>
    </row>
    <row r="3112" spans="1:13" x14ac:dyDescent="0.25">
      <c r="A3112" s="32" t="str">
        <f>IF(Weighting!$P$16&gt;0,B3112,"")</f>
        <v/>
      </c>
      <c r="B3112" t="e">
        <f>Weighting!$C$16</f>
        <v>#DIV/0!</v>
      </c>
      <c r="C3112" t="e">
        <f>Weighting!$F$16</f>
        <v>#NUM!</v>
      </c>
      <c r="D3112" t="e">
        <f>IF(C3112=1,'Data Transformation'!$G$3+0.5*'Data Transformation'!$W$25,IF(C3113=1,D3113-'Data Transformation'!$W$25,FALSE))</f>
        <v>#NUM!</v>
      </c>
      <c r="E3112">
        <f t="array" ref="E3112">IF(ISLOGICAL(D3112),"",FREQUENCY(IF('Data Transformation'!$B$425:$B$8425='Bin Analysis'!$B3099,'Data Transformation'!$G$425:$G$8425),D3112))</f>
        <v>2001</v>
      </c>
      <c r="F3112">
        <f t="shared" si="387"/>
        <v>0</v>
      </c>
      <c r="G3112">
        <f>Weighting!$H$16</f>
        <v>0</v>
      </c>
      <c r="H3112">
        <f t="array" ref="H3112">FREQUENCY(IF('Data Transformation'!$B$4:$B$8425=B3099,'Data Transformation'!$G$4:$G$8425),'Bin Analysis'!$B3112)</f>
        <v>2073</v>
      </c>
      <c r="I3112">
        <f t="shared" si="388"/>
        <v>0</v>
      </c>
      <c r="J3112">
        <f t="shared" si="389"/>
        <v>0</v>
      </c>
      <c r="K3112">
        <f>J3112*Weighting!$W$16</f>
        <v>0</v>
      </c>
      <c r="M3112" s="14"/>
    </row>
    <row r="3113" spans="1:13" x14ac:dyDescent="0.25">
      <c r="A3113" s="32" t="str">
        <f>IF(Weighting!$P$17&gt;0,B3113,"")</f>
        <v/>
      </c>
      <c r="B3113" t="e">
        <f>Weighting!$C$17</f>
        <v>#DIV/0!</v>
      </c>
      <c r="C3113" t="e">
        <f>Weighting!$F$17</f>
        <v>#NUM!</v>
      </c>
      <c r="D3113" t="e">
        <f>IF(C3113=1,'Data Transformation'!$G$3+0.5*'Data Transformation'!$W$25,IF(C3114=1,D3114-'Data Transformation'!$W$25,FALSE))</f>
        <v>#NUM!</v>
      </c>
      <c r="E3113">
        <f t="array" ref="E3113">IF(ISLOGICAL(D3113),"",FREQUENCY(IF('Data Transformation'!$B$425:$B$8425='Bin Analysis'!$B3099,'Data Transformation'!$G$425:$G$8425),D3113))</f>
        <v>2001</v>
      </c>
      <c r="F3113">
        <f t="shared" si="387"/>
        <v>0</v>
      </c>
      <c r="G3113">
        <f>Weighting!$H$17</f>
        <v>0</v>
      </c>
      <c r="H3113">
        <f t="array" ref="H3113">FREQUENCY(IF('Data Transformation'!$B$4:$B$8425=B3099,'Data Transformation'!$G$4:$G$8425),'Bin Analysis'!$B3113)</f>
        <v>2073</v>
      </c>
      <c r="I3113">
        <f t="shared" si="388"/>
        <v>0</v>
      </c>
      <c r="J3113">
        <f t="shared" si="389"/>
        <v>0</v>
      </c>
      <c r="K3113">
        <f>J3113*Weighting!$W$17</f>
        <v>0</v>
      </c>
      <c r="M3113" s="14"/>
    </row>
    <row r="3114" spans="1:13" x14ac:dyDescent="0.25">
      <c r="A3114" s="32" t="str">
        <f>IF(Weighting!$P$18&gt;0,B3114,"")</f>
        <v/>
      </c>
      <c r="B3114" t="e">
        <f>Weighting!$C$18</f>
        <v>#DIV/0!</v>
      </c>
      <c r="C3114" t="e">
        <f>Weighting!$F$18</f>
        <v>#NUM!</v>
      </c>
      <c r="D3114" t="e">
        <f>IF(C3114=1,'Data Transformation'!$G$3+0.5*'Data Transformation'!$W$25,IF(C3115=1,D3115-'Data Transformation'!$W$25,FALSE))</f>
        <v>#NUM!</v>
      </c>
      <c r="E3114">
        <f t="array" ref="E3114">IF(ISLOGICAL(D3114),"",FREQUENCY(IF('Data Transformation'!$B$425:$B$8425='Bin Analysis'!$B3099,'Data Transformation'!$G$425:$G$8425),D3114))</f>
        <v>2001</v>
      </c>
      <c r="F3114">
        <f t="shared" si="387"/>
        <v>0</v>
      </c>
      <c r="G3114">
        <f>Weighting!$H$18</f>
        <v>0</v>
      </c>
      <c r="H3114">
        <f t="array" ref="H3114">FREQUENCY(IF('Data Transformation'!$B$4:$B$8425=B3099,'Data Transformation'!$G$4:$G$8425),'Bin Analysis'!$B3114)</f>
        <v>2073</v>
      </c>
      <c r="I3114">
        <f t="shared" si="388"/>
        <v>0</v>
      </c>
      <c r="J3114">
        <f t="shared" si="389"/>
        <v>0</v>
      </c>
      <c r="K3114">
        <f>J3114*Weighting!$W$18</f>
        <v>0</v>
      </c>
      <c r="M3114" s="14"/>
    </row>
    <row r="3115" spans="1:13" x14ac:dyDescent="0.25">
      <c r="A3115" s="32" t="str">
        <f>IF(Weighting!$P$19&gt;0,B3115,"")</f>
        <v/>
      </c>
      <c r="B3115" t="e">
        <f>Weighting!$C$19</f>
        <v>#DIV/0!</v>
      </c>
      <c r="C3115" t="e">
        <f>Weighting!$F$19</f>
        <v>#NUM!</v>
      </c>
      <c r="D3115" t="e">
        <f>IF(C3115=1,'Data Transformation'!$G$3+0.5*'Data Transformation'!$W$25,IF(C3116=1,D3116-'Data Transformation'!$W$25,FALSE))</f>
        <v>#NUM!</v>
      </c>
      <c r="E3115">
        <f t="array" ref="E3115">IF(ISLOGICAL(D3115),"",FREQUENCY(IF('Data Transformation'!$B$425:$B$8425='Bin Analysis'!$B3099,'Data Transformation'!$G$425:$G$8425),D3115))</f>
        <v>2001</v>
      </c>
      <c r="F3115">
        <f t="shared" si="387"/>
        <v>0</v>
      </c>
      <c r="G3115">
        <f>Weighting!$H$19</f>
        <v>0</v>
      </c>
      <c r="H3115">
        <f t="array" ref="H3115">FREQUENCY(IF('Data Transformation'!$B$4:$B$8425=B3099,'Data Transformation'!$G$4:$G$8425),'Bin Analysis'!$B3115)</f>
        <v>2073</v>
      </c>
      <c r="I3115">
        <f t="shared" si="388"/>
        <v>0</v>
      </c>
      <c r="J3115">
        <f t="shared" si="389"/>
        <v>0</v>
      </c>
      <c r="K3115">
        <f>J3115*Weighting!$W$19</f>
        <v>0</v>
      </c>
      <c r="M3115" s="14"/>
    </row>
    <row r="3116" spans="1:13" x14ac:dyDescent="0.25">
      <c r="A3116" s="32" t="str">
        <f>IF(Weighting!$P$20&gt;0,B3116,"")</f>
        <v/>
      </c>
      <c r="B3116" t="e">
        <f>Weighting!$C$20</f>
        <v>#DIV/0!</v>
      </c>
      <c r="C3116" t="e">
        <f>Weighting!$F$20</f>
        <v>#NUM!</v>
      </c>
      <c r="D3116" t="e">
        <f>IF(C3116=1,'Data Transformation'!$G$3+0.5*'Data Transformation'!$W$25,IF(C3117=1,D3117-'Data Transformation'!$W$25,FALSE))</f>
        <v>#NUM!</v>
      </c>
      <c r="E3116">
        <f t="array" ref="E3116">IF(ISLOGICAL(D3116),"",FREQUENCY(IF('Data Transformation'!$B$425:$B$8425='Bin Analysis'!$B3099,'Data Transformation'!$G$425:$G$8425),D3116))</f>
        <v>2001</v>
      </c>
      <c r="F3116">
        <f t="shared" si="387"/>
        <v>0</v>
      </c>
      <c r="G3116">
        <f>Weighting!$H$20</f>
        <v>0</v>
      </c>
      <c r="H3116">
        <f t="array" ref="H3116">FREQUENCY(IF('Data Transformation'!$B$4:$B$8425=B3099,'Data Transformation'!$G$4:$G$8425),'Bin Analysis'!$B3116)</f>
        <v>2073</v>
      </c>
      <c r="I3116">
        <f t="shared" si="388"/>
        <v>0</v>
      </c>
      <c r="J3116">
        <f t="shared" si="389"/>
        <v>0</v>
      </c>
      <c r="K3116">
        <f>J3116*Weighting!$W$20</f>
        <v>0</v>
      </c>
      <c r="M3116" s="14"/>
    </row>
    <row r="3117" spans="1:13" x14ac:dyDescent="0.25">
      <c r="A3117" s="32" t="str">
        <f>IF(Weighting!$P$21&gt;0,B3117,"")</f>
        <v/>
      </c>
      <c r="B3117" t="e">
        <f>Weighting!$C$21</f>
        <v>#DIV/0!</v>
      </c>
      <c r="C3117" t="e">
        <f>Weighting!$F$21</f>
        <v>#NUM!</v>
      </c>
      <c r="D3117" t="e">
        <f>IF(C3117=1,'Data Transformation'!$G$3+0.5*'Data Transformation'!$W$25,IF(C3118=1,D3118-'Data Transformation'!$W$25,FALSE))</f>
        <v>#NUM!</v>
      </c>
      <c r="E3117">
        <f t="array" ref="E3117">IF(ISLOGICAL(D3117),"",FREQUENCY(IF('Data Transformation'!$B$425:$B$8425='Bin Analysis'!$B3099,'Data Transformation'!$G$425:$G$8425),D3117))</f>
        <v>2001</v>
      </c>
      <c r="F3117">
        <f t="shared" si="387"/>
        <v>0</v>
      </c>
      <c r="G3117">
        <f>Weighting!$H$21</f>
        <v>0</v>
      </c>
      <c r="H3117">
        <f t="array" ref="H3117">FREQUENCY(IF('Data Transformation'!$B$4:$B$8425=B3099,'Data Transformation'!$G$4:$G$8425),'Bin Analysis'!$B3117)</f>
        <v>2073</v>
      </c>
      <c r="I3117">
        <f t="shared" si="388"/>
        <v>0</v>
      </c>
      <c r="J3117">
        <f t="shared" si="389"/>
        <v>0</v>
      </c>
      <c r="K3117">
        <f>J3117*Weighting!$W$21</f>
        <v>0</v>
      </c>
      <c r="M3117" s="14"/>
    </row>
    <row r="3118" spans="1:13" x14ac:dyDescent="0.25">
      <c r="A3118" s="32" t="str">
        <f>IF(Weighting!$P$22&gt;0,B3118,"")</f>
        <v/>
      </c>
      <c r="B3118" t="e">
        <f>Weighting!$C$22</f>
        <v>#DIV/0!</v>
      </c>
      <c r="C3118" t="e">
        <f>Weighting!$F$22</f>
        <v>#NUM!</v>
      </c>
      <c r="D3118" t="e">
        <f>IF(C3118=1,'Data Transformation'!$G$3+0.5*'Data Transformation'!$W$25,IF(C3119=1,D3119-'Data Transformation'!$W$25,FALSE))</f>
        <v>#NUM!</v>
      </c>
      <c r="E3118">
        <f t="array" ref="E3118">IF(ISLOGICAL(D3118),"",FREQUENCY(IF('Data Transformation'!$B$425:$B$8425='Bin Analysis'!$B3099,'Data Transformation'!$G$425:$G$8425),D3118))</f>
        <v>2001</v>
      </c>
      <c r="F3118">
        <f t="shared" si="387"/>
        <v>0</v>
      </c>
      <c r="G3118">
        <f>Weighting!$H$22</f>
        <v>0</v>
      </c>
      <c r="H3118">
        <f t="array" ref="H3118">FREQUENCY(IF('Data Transformation'!$B$4:$B$8425=B3099,'Data Transformation'!$G$4:$G$8425),'Bin Analysis'!$B3118)</f>
        <v>2073</v>
      </c>
      <c r="I3118">
        <f t="shared" si="388"/>
        <v>0</v>
      </c>
      <c r="J3118">
        <f t="shared" si="389"/>
        <v>0</v>
      </c>
      <c r="K3118">
        <f>J3118*Weighting!$W$22</f>
        <v>0</v>
      </c>
      <c r="M3118" s="14"/>
    </row>
    <row r="3119" spans="1:13" x14ac:dyDescent="0.25">
      <c r="A3119" s="32" t="str">
        <f>IF(Weighting!$P$23&gt;0,B3119,"")</f>
        <v/>
      </c>
      <c r="B3119" t="e">
        <f>Weighting!$C$23</f>
        <v>#DIV/0!</v>
      </c>
      <c r="C3119" t="e">
        <f>Weighting!$F$23</f>
        <v>#NUM!</v>
      </c>
      <c r="D3119" t="e">
        <f>IF(C3119=1,'Data Transformation'!$G$3+0.5*'Data Transformation'!$W$25,IF(C3120=1,D3120-'Data Transformation'!$W$25,FALSE))</f>
        <v>#NUM!</v>
      </c>
      <c r="E3119">
        <f t="array" ref="E3119">IF(ISLOGICAL(D3119),"",FREQUENCY(IF('Data Transformation'!$B$425:$B$8425='Bin Analysis'!$B3099,'Data Transformation'!$G$425:$G$8425),D3119))</f>
        <v>2001</v>
      </c>
      <c r="F3119">
        <f t="shared" si="387"/>
        <v>0</v>
      </c>
      <c r="G3119">
        <f>Weighting!$H$23</f>
        <v>0</v>
      </c>
      <c r="H3119">
        <f t="array" ref="H3119">FREQUENCY(IF('Data Transformation'!$B$4:$B$8425=B3099,'Data Transformation'!$G$4:$G$8425),'Bin Analysis'!$B3119)</f>
        <v>2073</v>
      </c>
      <c r="I3119">
        <f t="shared" si="388"/>
        <v>0</v>
      </c>
      <c r="J3119">
        <f t="shared" si="389"/>
        <v>0</v>
      </c>
      <c r="K3119">
        <f>J3119*Weighting!$W$23</f>
        <v>0</v>
      </c>
      <c r="M3119" s="14"/>
    </row>
    <row r="3120" spans="1:13" x14ac:dyDescent="0.25">
      <c r="A3120" s="32" t="str">
        <f>IF(Weighting!$P$24&gt;0,B3120,"")</f>
        <v/>
      </c>
      <c r="B3120" t="e">
        <f>Weighting!$C$24</f>
        <v>#DIV/0!</v>
      </c>
      <c r="C3120" t="e">
        <f>Weighting!$F$24</f>
        <v>#NUM!</v>
      </c>
      <c r="D3120" t="e">
        <f>IF(C3120=1,'Data Transformation'!$G$3+0.5*'Data Transformation'!$W$25,IF(C3121=1,D3121-'Data Transformation'!$W$25,FALSE))</f>
        <v>#NUM!</v>
      </c>
      <c r="E3120">
        <f t="array" ref="E3120">IF(ISLOGICAL(D3120),"",FREQUENCY(IF('Data Transformation'!$B$425:$B$8425='Bin Analysis'!$B3099,'Data Transformation'!$G$425:$G$8425),D3120))</f>
        <v>2001</v>
      </c>
      <c r="F3120">
        <f t="shared" si="387"/>
        <v>0</v>
      </c>
      <c r="G3120">
        <f>Weighting!$H$24</f>
        <v>0</v>
      </c>
      <c r="H3120">
        <f t="array" ref="H3120">FREQUENCY(IF('Data Transformation'!$B$4:$B$8425=B3099,'Data Transformation'!$G$4:$G$8425),'Bin Analysis'!$B3120)</f>
        <v>2073</v>
      </c>
      <c r="I3120">
        <f t="shared" si="388"/>
        <v>0</v>
      </c>
      <c r="J3120">
        <f t="shared" si="389"/>
        <v>0</v>
      </c>
      <c r="K3120">
        <f>J3120*Weighting!$W$24</f>
        <v>0</v>
      </c>
      <c r="M3120" s="14"/>
    </row>
    <row r="3121" spans="1:25" x14ac:dyDescent="0.25">
      <c r="A3121" s="32" t="str">
        <f>IF(Weighting!$P$25&gt;0,B3121,"")</f>
        <v/>
      </c>
      <c r="B3121" t="e">
        <f>Weighting!$C$25</f>
        <v>#DIV/0!</v>
      </c>
      <c r="C3121" t="e">
        <f>Weighting!$F$25</f>
        <v>#NUM!</v>
      </c>
      <c r="D3121" t="e">
        <f>IF(C3121=1,'Data Transformation'!$G$3+0.5*'Data Transformation'!$W$25,IF(C3122=1,D3122-'Data Transformation'!$W$25,FALSE))</f>
        <v>#NUM!</v>
      </c>
      <c r="E3121">
        <f t="array" ref="E3121">IF(ISLOGICAL(D3121),"",FREQUENCY(IF('Data Transformation'!$B$425:$B$8425='Bin Analysis'!$B3099,'Data Transformation'!$G$425:$G$8425),D3121))</f>
        <v>2001</v>
      </c>
      <c r="F3121">
        <f t="shared" si="387"/>
        <v>0</v>
      </c>
      <c r="G3121">
        <f>Weighting!$H$25</f>
        <v>0</v>
      </c>
      <c r="H3121">
        <f t="array" ref="H3121">FREQUENCY(IF('Data Transformation'!$B$4:$B$8425=B3099,'Data Transformation'!$G$4:$G$8425),'Bin Analysis'!$B3121)</f>
        <v>2073</v>
      </c>
      <c r="I3121">
        <f t="shared" si="388"/>
        <v>0</v>
      </c>
      <c r="J3121">
        <f t="shared" si="389"/>
        <v>0</v>
      </c>
      <c r="K3121">
        <f>J3121*Weighting!$W$25</f>
        <v>0</v>
      </c>
      <c r="M3121" s="14"/>
    </row>
    <row r="3122" spans="1:25" x14ac:dyDescent="0.25">
      <c r="N3122" s="57"/>
      <c r="O3122"/>
      <c r="P3122"/>
      <c r="Q3122"/>
      <c r="R3122"/>
    </row>
    <row r="3123" spans="1:25" ht="23.25" x14ac:dyDescent="0.35">
      <c r="A3123" s="21" t="s">
        <v>0</v>
      </c>
      <c r="B3123" s="21" t="str">
        <f>IFERROR(VLOOKUP(C3123,'Data Transformation'!$L$6:$M$426,2,FALSE),"")</f>
        <v/>
      </c>
      <c r="C3123" s="21">
        <f>C3099+1</f>
        <v>130</v>
      </c>
      <c r="D3123" s="21"/>
      <c r="E3123" s="21"/>
      <c r="F3123" s="21"/>
      <c r="G3123" s="21"/>
      <c r="H3123" s="22"/>
      <c r="I3123" s="22"/>
      <c r="J3123" s="22"/>
      <c r="K3123" s="21"/>
      <c r="L3123" s="21" t="str">
        <f>B3123</f>
        <v/>
      </c>
      <c r="M3123" s="23" t="e">
        <f>INDEX('Data Transformation'!$O$4:$O$424,MATCH($B3123,'Data Transformation'!$M$4:$M$424,0),MATCH($M$2,'Data Transformation'!$O$3,0))</f>
        <v>#N/A</v>
      </c>
      <c r="N3123" s="27" t="e">
        <f>IF('Input and Summary Results'!$J$16="minimum",'Bin Analysis'!X3124/(M3123-1),'Bin Analysis'!Y3123/('Bin Analysis'!M3123-1))</f>
        <v>#N/A</v>
      </c>
      <c r="O3123" s="27" t="e">
        <f>IF(M3123=FALSE,NA(),(VLOOKUP(1,C3126:K3145,4,FALSE))/(M3123-1))</f>
        <v>#N/A</v>
      </c>
      <c r="P3123" s="27" t="e">
        <f>IF(M3123=FALSE,NA(),SUM(J3126:J3145)/Weighting!$S$5)</f>
        <v>#N/A</v>
      </c>
      <c r="Q3123" s="27" t="e">
        <f>IF(M3123=FALSE,NA(),SUM(K3126:K3145)/Weighting!$S$6)</f>
        <v>#N/A</v>
      </c>
      <c r="R3123" s="27" t="e">
        <f>IF(M3123=FALSE,NA(),(VLOOKUP(1,G3126:K3145,3,FALSE))/(M3123-1))</f>
        <v>#N/A</v>
      </c>
      <c r="S3123" s="22" t="e">
        <f>IF(M3123=FALSE,NA(),IF(SUM(J3126:J3145)=2,"yes","no"))</f>
        <v>#N/A</v>
      </c>
      <c r="X3123" s="2" cm="2">
        <f t="array" ref="X3123:X3124">FREQUENCY(IF('Data Transformation'!$B$425:$B$6424='Bin Analysis'!L3123,'Data Transformation'!$G$425:$G$6424),'Data Transformation'!$U$11)</f>
        <v>0</v>
      </c>
      <c r="Y3123" s="2" cm="2">
        <f t="array" ref="Y3123:Y3124">FREQUENCY(IF('Data Transformation'!$B$425:$B$6424='Bin Analysis'!L3123,'Data Transformation'!$G$425:$G$6424),'Data Transformation'!$U$12)</f>
        <v>0</v>
      </c>
    </row>
    <row r="3124" spans="1:25" x14ac:dyDescent="0.25">
      <c r="A3124" s="14" t="s">
        <v>67</v>
      </c>
      <c r="B3124" t="s">
        <v>47</v>
      </c>
      <c r="C3124" t="s">
        <v>5</v>
      </c>
      <c r="D3124" t="s">
        <v>98</v>
      </c>
      <c r="E3124" t="s">
        <v>99</v>
      </c>
      <c r="F3124" t="s">
        <v>100</v>
      </c>
      <c r="G3124" t="s">
        <v>69</v>
      </c>
      <c r="H3124" t="s">
        <v>31</v>
      </c>
      <c r="I3124" t="s">
        <v>32</v>
      </c>
      <c r="J3124" t="s">
        <v>46</v>
      </c>
      <c r="K3124" s="14" t="s">
        <v>45</v>
      </c>
      <c r="M3124" s="14"/>
      <c r="X3124" s="2">
        <v>0</v>
      </c>
      <c r="Y3124" s="2">
        <v>0</v>
      </c>
    </row>
    <row r="3125" spans="1:25" x14ac:dyDescent="0.25">
      <c r="A3125" s="32"/>
      <c r="D3125" t="e">
        <f>IF(C3125=1,'Data Transformation'!$G$3+0.5*'Data Transformation'!$W$25,IF(C3126=1,D3126-'Data Transformation'!$W$25,FALSE))</f>
        <v>#NUM!</v>
      </c>
      <c r="E3125">
        <f t="array" ref="E3125">IF(ISLOGICAL(D3125),"",FREQUENCY(IF('Data Transformation'!$B$425:$B$8425='Bin Analysis'!$B3123,'Data Transformation'!$G$425:$G$8425),D3125))</f>
        <v>2001</v>
      </c>
      <c r="F3125" t="e">
        <f>IF(ISLOGICAL(D3125),"",E3125-E3124)</f>
        <v>#VALUE!</v>
      </c>
      <c r="M3125" s="14"/>
    </row>
    <row r="3126" spans="1:25" x14ac:dyDescent="0.25">
      <c r="A3126" s="32" t="e">
        <f>IF(Weighting!$P$6&gt;0,B3126,"")</f>
        <v>#NUM!</v>
      </c>
      <c r="B3126" t="e">
        <f>Weighting!$C$6</f>
        <v>#DIV/0!</v>
      </c>
      <c r="C3126" t="e">
        <f>Weighting!$F$6</f>
        <v>#NUM!</v>
      </c>
      <c r="D3126" t="e">
        <f>IF(C3126=1,'Data Transformation'!$G$3+0.5*'Data Transformation'!$W$25,IF(C3127=1,D3127-'Data Transformation'!$W$25,FALSE))</f>
        <v>#NUM!</v>
      </c>
      <c r="E3126">
        <f t="array" ref="E3126">IF(ISLOGICAL(D3126),"",FREQUENCY(IF('Data Transformation'!$B$425:$B$8425='Bin Analysis'!$B3123,'Data Transformation'!$G$425:$G$8425),D3126))</f>
        <v>2001</v>
      </c>
      <c r="F3126">
        <f>IF(ISLOGICAL(D3126),"",E3126-E3125)</f>
        <v>0</v>
      </c>
      <c r="G3126">
        <f>Weighting!$H$6</f>
        <v>1</v>
      </c>
      <c r="H3126">
        <f t="array" ref="H3126">FREQUENCY(IF('Data Transformation'!$B$4:$B$8425=B3123,'Data Transformation'!$G$4:$G$8425),'Bin Analysis'!$B3126)</f>
        <v>2073</v>
      </c>
      <c r="I3126">
        <f>H3126-H3125</f>
        <v>2073</v>
      </c>
      <c r="J3126">
        <f>IF(I3126=0,0,1)</f>
        <v>1</v>
      </c>
      <c r="K3126" t="e">
        <f>J3126*Weighting!$W$6</f>
        <v>#NUM!</v>
      </c>
      <c r="M3126" s="14"/>
    </row>
    <row r="3127" spans="1:25" x14ac:dyDescent="0.25">
      <c r="A3127" s="32" t="str">
        <f>IF(Weighting!$P$7&gt;0,B3127,"")</f>
        <v/>
      </c>
      <c r="B3127" t="e">
        <f>Weighting!$C$7</f>
        <v>#DIV/0!</v>
      </c>
      <c r="C3127" t="e">
        <f>Weighting!$F$7</f>
        <v>#NUM!</v>
      </c>
      <c r="D3127" t="e">
        <f>IF(C3127=1,'Data Transformation'!$G$3+0.5*'Data Transformation'!$W$25,IF(C3128=1,D3128-'Data Transformation'!$W$25,FALSE))</f>
        <v>#NUM!</v>
      </c>
      <c r="E3127">
        <f t="array" ref="E3127">IF(ISLOGICAL(D3127),"",FREQUENCY(IF('Data Transformation'!$B$425:$B$8425='Bin Analysis'!$B3123,'Data Transformation'!$G$425:$G$8425),D3127))</f>
        <v>2001</v>
      </c>
      <c r="F3127">
        <f t="shared" ref="F3127:F3145" si="390">IF(ISLOGICAL(D3127),"",E3127-E3126)</f>
        <v>0</v>
      </c>
      <c r="G3127">
        <f>Weighting!$H$7</f>
        <v>0</v>
      </c>
      <c r="H3127">
        <f t="array" ref="H3127">FREQUENCY(IF('Data Transformation'!$B$4:$B$8425=B3123,'Data Transformation'!$G$4:$G$8425),'Bin Analysis'!$B3127)</f>
        <v>2073</v>
      </c>
      <c r="I3127">
        <f t="shared" ref="I3127:I3145" si="391">H3127-H3126</f>
        <v>0</v>
      </c>
      <c r="J3127">
        <f>IF(I3127=0,0,1)</f>
        <v>0</v>
      </c>
      <c r="K3127">
        <f>J3127*Weighting!$W$7</f>
        <v>0</v>
      </c>
      <c r="M3127" s="14"/>
    </row>
    <row r="3128" spans="1:25" x14ac:dyDescent="0.25">
      <c r="A3128" s="32" t="str">
        <f>IF(Weighting!$P$8&gt;0,B3128,"")</f>
        <v/>
      </c>
      <c r="B3128" t="e">
        <f>Weighting!$C$8</f>
        <v>#DIV/0!</v>
      </c>
      <c r="C3128" t="e">
        <f>Weighting!$F$8</f>
        <v>#NUM!</v>
      </c>
      <c r="D3128" t="e">
        <f>IF(C3128=1,'Data Transformation'!$G$3+0.5*'Data Transformation'!$W$25,IF(C3129=1,D3129-'Data Transformation'!$W$25,FALSE))</f>
        <v>#NUM!</v>
      </c>
      <c r="E3128">
        <f t="array" ref="E3128">IF(ISLOGICAL(D3128),"",FREQUENCY(IF('Data Transformation'!$B$425:$B$8425='Bin Analysis'!$B3123,'Data Transformation'!$G$425:$G$8425),D3128))</f>
        <v>2001</v>
      </c>
      <c r="F3128">
        <f t="shared" si="390"/>
        <v>0</v>
      </c>
      <c r="G3128">
        <f>Weighting!$H$8</f>
        <v>0</v>
      </c>
      <c r="H3128">
        <f t="array" ref="H3128">FREQUENCY(IF('Data Transformation'!$B$4:$B$8425=B3123,'Data Transformation'!$G$4:$G$8425),'Bin Analysis'!$B3128)</f>
        <v>2073</v>
      </c>
      <c r="I3128">
        <f t="shared" si="391"/>
        <v>0</v>
      </c>
      <c r="J3128">
        <f t="shared" ref="J3128:J3145" si="392">IF(I3128=0,0,1)</f>
        <v>0</v>
      </c>
      <c r="K3128">
        <f>J3128*Weighting!$W$8</f>
        <v>0</v>
      </c>
      <c r="M3128" s="14"/>
    </row>
    <row r="3129" spans="1:25" x14ac:dyDescent="0.25">
      <c r="A3129" s="32" t="str">
        <f>IF(Weighting!$P$9&gt;0,B3129,"")</f>
        <v/>
      </c>
      <c r="B3129" s="50" t="e">
        <f>Weighting!$C$9</f>
        <v>#DIV/0!</v>
      </c>
      <c r="C3129" t="e">
        <f>Weighting!$F$9</f>
        <v>#NUM!</v>
      </c>
      <c r="D3129" t="e">
        <f>IF(C3129=1,'Data Transformation'!$G$3+0.5*'Data Transformation'!$W$25,IF(C3130=1,D3130-'Data Transformation'!$W$25,FALSE))</f>
        <v>#NUM!</v>
      </c>
      <c r="E3129">
        <f t="array" ref="E3129">IF(ISLOGICAL(D3129),"",FREQUENCY(IF('Data Transformation'!$B$425:$B$8425='Bin Analysis'!$B3123,'Data Transformation'!$G$425:$G$8425),D3129))</f>
        <v>2001</v>
      </c>
      <c r="F3129">
        <f t="shared" si="390"/>
        <v>0</v>
      </c>
      <c r="G3129">
        <f>Weighting!$H$9</f>
        <v>0</v>
      </c>
      <c r="H3129">
        <f t="array" ref="H3129">FREQUENCY(IF('Data Transformation'!$B$4:$B$8425=B3123,'Data Transformation'!$G$4:$G$8425),'Bin Analysis'!$B3129)</f>
        <v>2073</v>
      </c>
      <c r="I3129">
        <f t="shared" si="391"/>
        <v>0</v>
      </c>
      <c r="J3129">
        <f t="shared" si="392"/>
        <v>0</v>
      </c>
      <c r="K3129">
        <f>J3129*Weighting!$W$9</f>
        <v>0</v>
      </c>
      <c r="M3129" s="14"/>
    </row>
    <row r="3130" spans="1:25" x14ac:dyDescent="0.25">
      <c r="A3130" s="32" t="str">
        <f>IF(Weighting!$P$10&gt;0,B3130,"")</f>
        <v/>
      </c>
      <c r="B3130" t="e">
        <f>Weighting!$C$10</f>
        <v>#DIV/0!</v>
      </c>
      <c r="C3130" t="e">
        <f>Weighting!$F$10</f>
        <v>#NUM!</v>
      </c>
      <c r="D3130" t="e">
        <f>IF(C3130=1,'Data Transformation'!$G$3+0.5*'Data Transformation'!$W$25,IF(C3131=1,D3131-'Data Transformation'!$W$25,FALSE))</f>
        <v>#NUM!</v>
      </c>
      <c r="E3130">
        <f t="array" ref="E3130">IF(ISLOGICAL(D3130),"",FREQUENCY(IF('Data Transformation'!$B$425:$B$8425='Bin Analysis'!$B3123,'Data Transformation'!$G$425:$G$8425),D3130))</f>
        <v>2001</v>
      </c>
      <c r="F3130">
        <f t="shared" si="390"/>
        <v>0</v>
      </c>
      <c r="G3130">
        <f>Weighting!$H$10</f>
        <v>0</v>
      </c>
      <c r="H3130">
        <f t="array" ref="H3130">FREQUENCY(IF('Data Transformation'!$B$4:$B$8425=B3123,'Data Transformation'!$G$4:$G$8425),'Bin Analysis'!$B3130)</f>
        <v>2073</v>
      </c>
      <c r="I3130">
        <f t="shared" si="391"/>
        <v>0</v>
      </c>
      <c r="J3130">
        <f t="shared" si="392"/>
        <v>0</v>
      </c>
      <c r="K3130">
        <f>J3130*Weighting!$W$10</f>
        <v>0</v>
      </c>
      <c r="M3130" s="14"/>
    </row>
    <row r="3131" spans="1:25" x14ac:dyDescent="0.25">
      <c r="A3131" s="32" t="str">
        <f>IF(Weighting!$P$11&gt;0,B3131,"")</f>
        <v/>
      </c>
      <c r="B3131" t="e">
        <f>Weighting!$C$11</f>
        <v>#DIV/0!</v>
      </c>
      <c r="C3131" t="e">
        <f>Weighting!$F$11</f>
        <v>#NUM!</v>
      </c>
      <c r="D3131" t="e">
        <f>IF(C3131=1,'Data Transformation'!$G$3+0.5*'Data Transformation'!$W$25,IF(C3132=1,D3132-'Data Transformation'!$W$25,FALSE))</f>
        <v>#NUM!</v>
      </c>
      <c r="E3131">
        <f t="array" ref="E3131">IF(ISLOGICAL(D3131),"",FREQUENCY(IF('Data Transformation'!$B$425:$B$8425='Bin Analysis'!$B3123,'Data Transformation'!$G$425:$G$8425),D3131))</f>
        <v>2001</v>
      </c>
      <c r="F3131">
        <f t="shared" si="390"/>
        <v>0</v>
      </c>
      <c r="G3131">
        <f>Weighting!$H$11</f>
        <v>0</v>
      </c>
      <c r="H3131">
        <f t="array" ref="H3131">FREQUENCY(IF('Data Transformation'!$B$4:$B$8425=B3123,'Data Transformation'!$G$4:$G$8425),'Bin Analysis'!$B3131)</f>
        <v>2073</v>
      </c>
      <c r="I3131">
        <f t="shared" si="391"/>
        <v>0</v>
      </c>
      <c r="J3131">
        <f t="shared" si="392"/>
        <v>0</v>
      </c>
      <c r="K3131">
        <f>J3131*Weighting!$W$11</f>
        <v>0</v>
      </c>
      <c r="M3131" s="14"/>
    </row>
    <row r="3132" spans="1:25" x14ac:dyDescent="0.25">
      <c r="A3132" s="32" t="str">
        <f>IF(Weighting!$P$12&gt;0,B3132,"")</f>
        <v/>
      </c>
      <c r="B3132" t="e">
        <f>Weighting!$C$12</f>
        <v>#DIV/0!</v>
      </c>
      <c r="C3132" t="e">
        <f>Weighting!$F$12</f>
        <v>#NUM!</v>
      </c>
      <c r="D3132" t="e">
        <f>IF(C3132=1,'Data Transformation'!$G$3+0.5*'Data Transformation'!$W$25,IF(C3133=1,D3133-'Data Transformation'!$W$25,FALSE))</f>
        <v>#NUM!</v>
      </c>
      <c r="E3132">
        <f t="array" ref="E3132">IF(ISLOGICAL(D3132),"",FREQUENCY(IF('Data Transformation'!$B$425:$B$8425='Bin Analysis'!$B3123,'Data Transformation'!$G$425:$G$8425),D3132))</f>
        <v>2001</v>
      </c>
      <c r="F3132">
        <f t="shared" si="390"/>
        <v>0</v>
      </c>
      <c r="G3132">
        <f>Weighting!$H$12</f>
        <v>0</v>
      </c>
      <c r="H3132">
        <f t="array" ref="H3132">FREQUENCY(IF('Data Transformation'!$B$4:$B$8425=B3123,'Data Transformation'!$G$4:$G$8425),'Bin Analysis'!$B3132)</f>
        <v>2073</v>
      </c>
      <c r="I3132">
        <f t="shared" si="391"/>
        <v>0</v>
      </c>
      <c r="J3132">
        <f t="shared" si="392"/>
        <v>0</v>
      </c>
      <c r="K3132">
        <f>J3132*Weighting!$W$12</f>
        <v>0</v>
      </c>
      <c r="M3132" s="14"/>
    </row>
    <row r="3133" spans="1:25" x14ac:dyDescent="0.25">
      <c r="A3133" s="32" t="str">
        <f>IF(Weighting!$P$13&gt;0,B3133,"")</f>
        <v/>
      </c>
      <c r="B3133" t="e">
        <f>Weighting!$C$13</f>
        <v>#DIV/0!</v>
      </c>
      <c r="C3133" t="e">
        <f>Weighting!$F$13</f>
        <v>#NUM!</v>
      </c>
      <c r="D3133" t="e">
        <f>IF(C3133=1,'Data Transformation'!$G$3+0.5*'Data Transformation'!$W$25,IF(C3134=1,D3134-'Data Transformation'!$W$25,FALSE))</f>
        <v>#NUM!</v>
      </c>
      <c r="E3133">
        <f t="array" ref="E3133">IF(ISLOGICAL(D3133),"",FREQUENCY(IF('Data Transformation'!$B$425:$B$8425='Bin Analysis'!$B3123,'Data Transformation'!$G$425:$G$8425),D3133))</f>
        <v>2001</v>
      </c>
      <c r="F3133">
        <f t="shared" si="390"/>
        <v>0</v>
      </c>
      <c r="G3133">
        <f>Weighting!$H$13</f>
        <v>0</v>
      </c>
      <c r="H3133">
        <f t="array" ref="H3133">FREQUENCY(IF('Data Transformation'!$B$4:$B$8425=B3123,'Data Transformation'!$G$4:$G$8425),'Bin Analysis'!$B3133)</f>
        <v>2073</v>
      </c>
      <c r="I3133">
        <f t="shared" si="391"/>
        <v>0</v>
      </c>
      <c r="J3133">
        <f t="shared" si="392"/>
        <v>0</v>
      </c>
      <c r="K3133">
        <f>J3133*Weighting!$W$13</f>
        <v>0</v>
      </c>
      <c r="M3133" s="14"/>
    </row>
    <row r="3134" spans="1:25" x14ac:dyDescent="0.25">
      <c r="A3134" s="32" t="str">
        <f>IF(Weighting!$P$14&gt;0,B3134,"")</f>
        <v/>
      </c>
      <c r="B3134" t="e">
        <f>Weighting!$C$14</f>
        <v>#DIV/0!</v>
      </c>
      <c r="C3134" t="e">
        <f>Weighting!$F$14</f>
        <v>#NUM!</v>
      </c>
      <c r="D3134" t="e">
        <f>IF(C3134=1,'Data Transformation'!$G$3+0.5*'Data Transformation'!$W$25,IF(C3135=1,D3135-'Data Transformation'!$W$25,FALSE))</f>
        <v>#NUM!</v>
      </c>
      <c r="E3134">
        <f t="array" ref="E3134">IF(ISLOGICAL(D3134),"",FREQUENCY(IF('Data Transformation'!$B$425:$B$8425='Bin Analysis'!$B3123,'Data Transformation'!$G$425:$G$8425),D3134))</f>
        <v>2001</v>
      </c>
      <c r="F3134">
        <f t="shared" si="390"/>
        <v>0</v>
      </c>
      <c r="G3134">
        <f>Weighting!$H$14</f>
        <v>0</v>
      </c>
      <c r="H3134">
        <f t="array" ref="H3134">FREQUENCY(IF('Data Transformation'!$B$4:$B$8425=B3123,'Data Transformation'!$G$4:$G$8425),'Bin Analysis'!$B3134)</f>
        <v>2073</v>
      </c>
      <c r="I3134">
        <f t="shared" si="391"/>
        <v>0</v>
      </c>
      <c r="J3134">
        <f t="shared" si="392"/>
        <v>0</v>
      </c>
      <c r="K3134">
        <f>J3134*Weighting!$W$14</f>
        <v>0</v>
      </c>
      <c r="M3134" s="14"/>
    </row>
    <row r="3135" spans="1:25" x14ac:dyDescent="0.25">
      <c r="A3135" s="32" t="str">
        <f>IF(Weighting!$P$15&gt;0,B3135,"")</f>
        <v/>
      </c>
      <c r="B3135" t="e">
        <f>Weighting!$C$15</f>
        <v>#DIV/0!</v>
      </c>
      <c r="C3135" t="e">
        <f>Weighting!$F$15</f>
        <v>#NUM!</v>
      </c>
      <c r="D3135" t="e">
        <f>IF(C3135=1,'Data Transformation'!$G$3+0.5*'Data Transformation'!$W$25,IF(C3136=1,D3136-'Data Transformation'!$W$25,FALSE))</f>
        <v>#NUM!</v>
      </c>
      <c r="E3135">
        <f t="array" ref="E3135">IF(ISLOGICAL(D3135),"",FREQUENCY(IF('Data Transformation'!$B$425:$B$8425='Bin Analysis'!$B3123,'Data Transformation'!$G$425:$G$8425),D3135))</f>
        <v>2001</v>
      </c>
      <c r="F3135">
        <f t="shared" si="390"/>
        <v>0</v>
      </c>
      <c r="G3135">
        <f>Weighting!$H$15</f>
        <v>0</v>
      </c>
      <c r="H3135">
        <f t="array" ref="H3135">FREQUENCY(IF('Data Transformation'!$B$4:$B$8425=B3123,'Data Transformation'!$G$4:$G$8425),'Bin Analysis'!$B3135)</f>
        <v>2073</v>
      </c>
      <c r="I3135">
        <f t="shared" si="391"/>
        <v>0</v>
      </c>
      <c r="J3135">
        <f t="shared" si="392"/>
        <v>0</v>
      </c>
      <c r="K3135">
        <f>J3135*Weighting!$W$15</f>
        <v>0</v>
      </c>
      <c r="M3135" s="14"/>
    </row>
    <row r="3136" spans="1:25" x14ac:dyDescent="0.25">
      <c r="A3136" s="32" t="str">
        <f>IF(Weighting!$P$16&gt;0,B3136,"")</f>
        <v/>
      </c>
      <c r="B3136" t="e">
        <f>Weighting!$C$16</f>
        <v>#DIV/0!</v>
      </c>
      <c r="C3136" t="e">
        <f>Weighting!$F$16</f>
        <v>#NUM!</v>
      </c>
      <c r="D3136" t="e">
        <f>IF(C3136=1,'Data Transformation'!$G$3+0.5*'Data Transformation'!$W$25,IF(C3137=1,D3137-'Data Transformation'!$W$25,FALSE))</f>
        <v>#NUM!</v>
      </c>
      <c r="E3136">
        <f t="array" ref="E3136">IF(ISLOGICAL(D3136),"",FREQUENCY(IF('Data Transformation'!$B$425:$B$8425='Bin Analysis'!$B3123,'Data Transformation'!$G$425:$G$8425),D3136))</f>
        <v>2001</v>
      </c>
      <c r="F3136">
        <f t="shared" si="390"/>
        <v>0</v>
      </c>
      <c r="G3136">
        <f>Weighting!$H$16</f>
        <v>0</v>
      </c>
      <c r="H3136">
        <f t="array" ref="H3136">FREQUENCY(IF('Data Transformation'!$B$4:$B$8425=B3123,'Data Transformation'!$G$4:$G$8425),'Bin Analysis'!$B3136)</f>
        <v>2073</v>
      </c>
      <c r="I3136">
        <f t="shared" si="391"/>
        <v>0</v>
      </c>
      <c r="J3136">
        <f t="shared" si="392"/>
        <v>0</v>
      </c>
      <c r="K3136">
        <f>J3136*Weighting!$W$16</f>
        <v>0</v>
      </c>
      <c r="M3136" s="14"/>
    </row>
    <row r="3137" spans="1:25" x14ac:dyDescent="0.25">
      <c r="A3137" s="32" t="str">
        <f>IF(Weighting!$P$17&gt;0,B3137,"")</f>
        <v/>
      </c>
      <c r="B3137" t="e">
        <f>Weighting!$C$17</f>
        <v>#DIV/0!</v>
      </c>
      <c r="C3137" t="e">
        <f>Weighting!$F$17</f>
        <v>#NUM!</v>
      </c>
      <c r="D3137" t="e">
        <f>IF(C3137=1,'Data Transformation'!$G$3+0.5*'Data Transformation'!$W$25,IF(C3138=1,D3138-'Data Transformation'!$W$25,FALSE))</f>
        <v>#NUM!</v>
      </c>
      <c r="E3137">
        <f t="array" ref="E3137">IF(ISLOGICAL(D3137),"",FREQUENCY(IF('Data Transformation'!$B$425:$B$8425='Bin Analysis'!$B3123,'Data Transformation'!$G$425:$G$8425),D3137))</f>
        <v>2001</v>
      </c>
      <c r="F3137">
        <f t="shared" si="390"/>
        <v>0</v>
      </c>
      <c r="G3137">
        <f>Weighting!$H$17</f>
        <v>0</v>
      </c>
      <c r="H3137">
        <f t="array" ref="H3137">FREQUENCY(IF('Data Transformation'!$B$4:$B$8425=B3123,'Data Transformation'!$G$4:$G$8425),'Bin Analysis'!$B3137)</f>
        <v>2073</v>
      </c>
      <c r="I3137">
        <f t="shared" si="391"/>
        <v>0</v>
      </c>
      <c r="J3137">
        <f t="shared" si="392"/>
        <v>0</v>
      </c>
      <c r="K3137">
        <f>J3137*Weighting!$W$17</f>
        <v>0</v>
      </c>
      <c r="M3137" s="14"/>
    </row>
    <row r="3138" spans="1:25" x14ac:dyDescent="0.25">
      <c r="A3138" s="32" t="str">
        <f>IF(Weighting!$P$18&gt;0,B3138,"")</f>
        <v/>
      </c>
      <c r="B3138" t="e">
        <f>Weighting!$C$18</f>
        <v>#DIV/0!</v>
      </c>
      <c r="C3138" t="e">
        <f>Weighting!$F$18</f>
        <v>#NUM!</v>
      </c>
      <c r="D3138" t="e">
        <f>IF(C3138=1,'Data Transformation'!$G$3+0.5*'Data Transformation'!$W$25,IF(C3139=1,D3139-'Data Transformation'!$W$25,FALSE))</f>
        <v>#NUM!</v>
      </c>
      <c r="E3138">
        <f t="array" ref="E3138">IF(ISLOGICAL(D3138),"",FREQUENCY(IF('Data Transformation'!$B$425:$B$8425='Bin Analysis'!$B3123,'Data Transformation'!$G$425:$G$8425),D3138))</f>
        <v>2001</v>
      </c>
      <c r="F3138">
        <f t="shared" si="390"/>
        <v>0</v>
      </c>
      <c r="G3138">
        <f>Weighting!$H$18</f>
        <v>0</v>
      </c>
      <c r="H3138">
        <f t="array" ref="H3138">FREQUENCY(IF('Data Transformation'!$B$4:$B$8425=B3123,'Data Transformation'!$G$4:$G$8425),'Bin Analysis'!$B3138)</f>
        <v>2073</v>
      </c>
      <c r="I3138">
        <f t="shared" si="391"/>
        <v>0</v>
      </c>
      <c r="J3138">
        <f t="shared" si="392"/>
        <v>0</v>
      </c>
      <c r="K3138">
        <f>J3138*Weighting!$W$18</f>
        <v>0</v>
      </c>
      <c r="M3138" s="14"/>
    </row>
    <row r="3139" spans="1:25" x14ac:dyDescent="0.25">
      <c r="A3139" s="32" t="str">
        <f>IF(Weighting!$P$19&gt;0,B3139,"")</f>
        <v/>
      </c>
      <c r="B3139" t="e">
        <f>Weighting!$C$19</f>
        <v>#DIV/0!</v>
      </c>
      <c r="C3139" t="e">
        <f>Weighting!$F$19</f>
        <v>#NUM!</v>
      </c>
      <c r="D3139" t="e">
        <f>IF(C3139=1,'Data Transformation'!$G$3+0.5*'Data Transformation'!$W$25,IF(C3140=1,D3140-'Data Transformation'!$W$25,FALSE))</f>
        <v>#NUM!</v>
      </c>
      <c r="E3139">
        <f t="array" ref="E3139">IF(ISLOGICAL(D3139),"",FREQUENCY(IF('Data Transformation'!$B$425:$B$8425='Bin Analysis'!$B3123,'Data Transformation'!$G$425:$G$8425),D3139))</f>
        <v>2001</v>
      </c>
      <c r="F3139">
        <f t="shared" si="390"/>
        <v>0</v>
      </c>
      <c r="G3139">
        <f>Weighting!$H$19</f>
        <v>0</v>
      </c>
      <c r="H3139">
        <f t="array" ref="H3139">FREQUENCY(IF('Data Transformation'!$B$4:$B$8425=B3123,'Data Transformation'!$G$4:$G$8425),'Bin Analysis'!$B3139)</f>
        <v>2073</v>
      </c>
      <c r="I3139">
        <f t="shared" si="391"/>
        <v>0</v>
      </c>
      <c r="J3139">
        <f t="shared" si="392"/>
        <v>0</v>
      </c>
      <c r="K3139">
        <f>J3139*Weighting!$W$19</f>
        <v>0</v>
      </c>
      <c r="M3139" s="14"/>
    </row>
    <row r="3140" spans="1:25" x14ac:dyDescent="0.25">
      <c r="A3140" s="32" t="str">
        <f>IF(Weighting!$P$20&gt;0,B3140,"")</f>
        <v/>
      </c>
      <c r="B3140" t="e">
        <f>Weighting!$C$20</f>
        <v>#DIV/0!</v>
      </c>
      <c r="C3140" t="e">
        <f>Weighting!$F$20</f>
        <v>#NUM!</v>
      </c>
      <c r="D3140" t="e">
        <f>IF(C3140=1,'Data Transformation'!$G$3+0.5*'Data Transformation'!$W$25,IF(C3141=1,D3141-'Data Transformation'!$W$25,FALSE))</f>
        <v>#NUM!</v>
      </c>
      <c r="E3140">
        <f t="array" ref="E3140">IF(ISLOGICAL(D3140),"",FREQUENCY(IF('Data Transformation'!$B$425:$B$8425='Bin Analysis'!$B3123,'Data Transformation'!$G$425:$G$8425),D3140))</f>
        <v>2001</v>
      </c>
      <c r="F3140">
        <f t="shared" si="390"/>
        <v>0</v>
      </c>
      <c r="G3140">
        <f>Weighting!$H$20</f>
        <v>0</v>
      </c>
      <c r="H3140">
        <f t="array" ref="H3140">FREQUENCY(IF('Data Transformation'!$B$4:$B$8425=B3123,'Data Transformation'!$G$4:$G$8425),'Bin Analysis'!$B3140)</f>
        <v>2073</v>
      </c>
      <c r="I3140">
        <f t="shared" si="391"/>
        <v>0</v>
      </c>
      <c r="J3140">
        <f t="shared" si="392"/>
        <v>0</v>
      </c>
      <c r="K3140">
        <f>J3140*Weighting!$W$20</f>
        <v>0</v>
      </c>
      <c r="M3140" s="14"/>
    </row>
    <row r="3141" spans="1:25" x14ac:dyDescent="0.25">
      <c r="A3141" s="32" t="str">
        <f>IF(Weighting!$P$21&gt;0,B3141,"")</f>
        <v/>
      </c>
      <c r="B3141" t="e">
        <f>Weighting!$C$21</f>
        <v>#DIV/0!</v>
      </c>
      <c r="C3141" t="e">
        <f>Weighting!$F$21</f>
        <v>#NUM!</v>
      </c>
      <c r="D3141" t="e">
        <f>IF(C3141=1,'Data Transformation'!$G$3+0.5*'Data Transformation'!$W$25,IF(C3142=1,D3142-'Data Transformation'!$W$25,FALSE))</f>
        <v>#NUM!</v>
      </c>
      <c r="E3141">
        <f t="array" ref="E3141">IF(ISLOGICAL(D3141),"",FREQUENCY(IF('Data Transformation'!$B$425:$B$8425='Bin Analysis'!$B3123,'Data Transformation'!$G$425:$G$8425),D3141))</f>
        <v>2001</v>
      </c>
      <c r="F3141">
        <f t="shared" si="390"/>
        <v>0</v>
      </c>
      <c r="G3141">
        <f>Weighting!$H$21</f>
        <v>0</v>
      </c>
      <c r="H3141">
        <f t="array" ref="H3141">FREQUENCY(IF('Data Transformation'!$B$4:$B$8425=B3123,'Data Transformation'!$G$4:$G$8425),'Bin Analysis'!$B3141)</f>
        <v>2073</v>
      </c>
      <c r="I3141">
        <f t="shared" si="391"/>
        <v>0</v>
      </c>
      <c r="J3141">
        <f t="shared" si="392"/>
        <v>0</v>
      </c>
      <c r="K3141">
        <f>J3141*Weighting!$W$21</f>
        <v>0</v>
      </c>
      <c r="M3141" s="14"/>
    </row>
    <row r="3142" spans="1:25" x14ac:dyDescent="0.25">
      <c r="A3142" s="32" t="str">
        <f>IF(Weighting!$P$22&gt;0,B3142,"")</f>
        <v/>
      </c>
      <c r="B3142" t="e">
        <f>Weighting!$C$22</f>
        <v>#DIV/0!</v>
      </c>
      <c r="C3142" t="e">
        <f>Weighting!$F$22</f>
        <v>#NUM!</v>
      </c>
      <c r="D3142" t="e">
        <f>IF(C3142=1,'Data Transformation'!$G$3+0.5*'Data Transformation'!$W$25,IF(C3143=1,D3143-'Data Transformation'!$W$25,FALSE))</f>
        <v>#NUM!</v>
      </c>
      <c r="E3142">
        <f t="array" ref="E3142">IF(ISLOGICAL(D3142),"",FREQUENCY(IF('Data Transformation'!$B$425:$B$8425='Bin Analysis'!$B3123,'Data Transformation'!$G$425:$G$8425),D3142))</f>
        <v>2001</v>
      </c>
      <c r="F3142">
        <f t="shared" si="390"/>
        <v>0</v>
      </c>
      <c r="G3142">
        <f>Weighting!$H$22</f>
        <v>0</v>
      </c>
      <c r="H3142">
        <f t="array" ref="H3142">FREQUENCY(IF('Data Transformation'!$B$4:$B$8425=B3123,'Data Transformation'!$G$4:$G$8425),'Bin Analysis'!$B3142)</f>
        <v>2073</v>
      </c>
      <c r="I3142">
        <f t="shared" si="391"/>
        <v>0</v>
      </c>
      <c r="J3142">
        <f t="shared" si="392"/>
        <v>0</v>
      </c>
      <c r="K3142">
        <f>J3142*Weighting!$W$22</f>
        <v>0</v>
      </c>
      <c r="M3142" s="14"/>
    </row>
    <row r="3143" spans="1:25" x14ac:dyDescent="0.25">
      <c r="A3143" s="32" t="str">
        <f>IF(Weighting!$P$23&gt;0,B3143,"")</f>
        <v/>
      </c>
      <c r="B3143" t="e">
        <f>Weighting!$C$23</f>
        <v>#DIV/0!</v>
      </c>
      <c r="C3143" t="e">
        <f>Weighting!$F$23</f>
        <v>#NUM!</v>
      </c>
      <c r="D3143" t="e">
        <f>IF(C3143=1,'Data Transformation'!$G$3+0.5*'Data Transformation'!$W$25,IF(C3144=1,D3144-'Data Transformation'!$W$25,FALSE))</f>
        <v>#NUM!</v>
      </c>
      <c r="E3143">
        <f t="array" ref="E3143">IF(ISLOGICAL(D3143),"",FREQUENCY(IF('Data Transformation'!$B$425:$B$8425='Bin Analysis'!$B3123,'Data Transformation'!$G$425:$G$8425),D3143))</f>
        <v>2001</v>
      </c>
      <c r="F3143">
        <f t="shared" si="390"/>
        <v>0</v>
      </c>
      <c r="G3143">
        <f>Weighting!$H$23</f>
        <v>0</v>
      </c>
      <c r="H3143">
        <f t="array" ref="H3143">FREQUENCY(IF('Data Transformation'!$B$4:$B$8425=B3123,'Data Transformation'!$G$4:$G$8425),'Bin Analysis'!$B3143)</f>
        <v>2073</v>
      </c>
      <c r="I3143">
        <f t="shared" si="391"/>
        <v>0</v>
      </c>
      <c r="J3143">
        <f t="shared" si="392"/>
        <v>0</v>
      </c>
      <c r="K3143">
        <f>J3143*Weighting!$W$23</f>
        <v>0</v>
      </c>
      <c r="M3143" s="14"/>
    </row>
    <row r="3144" spans="1:25" x14ac:dyDescent="0.25">
      <c r="A3144" s="32" t="str">
        <f>IF(Weighting!$P$24&gt;0,B3144,"")</f>
        <v/>
      </c>
      <c r="B3144" t="e">
        <f>Weighting!$C$24</f>
        <v>#DIV/0!</v>
      </c>
      <c r="C3144" t="e">
        <f>Weighting!$F$24</f>
        <v>#NUM!</v>
      </c>
      <c r="D3144" t="e">
        <f>IF(C3144=1,'Data Transformation'!$G$3+0.5*'Data Transformation'!$W$25,IF(C3145=1,D3145-'Data Transformation'!$W$25,FALSE))</f>
        <v>#NUM!</v>
      </c>
      <c r="E3144">
        <f t="array" ref="E3144">IF(ISLOGICAL(D3144),"",FREQUENCY(IF('Data Transformation'!$B$425:$B$8425='Bin Analysis'!$B3123,'Data Transformation'!$G$425:$G$8425),D3144))</f>
        <v>2001</v>
      </c>
      <c r="F3144">
        <f t="shared" si="390"/>
        <v>0</v>
      </c>
      <c r="G3144">
        <f>Weighting!$H$24</f>
        <v>0</v>
      </c>
      <c r="H3144">
        <f t="array" ref="H3144">FREQUENCY(IF('Data Transformation'!$B$4:$B$8425=B3123,'Data Transformation'!$G$4:$G$8425),'Bin Analysis'!$B3144)</f>
        <v>2073</v>
      </c>
      <c r="I3144">
        <f t="shared" si="391"/>
        <v>0</v>
      </c>
      <c r="J3144">
        <f t="shared" si="392"/>
        <v>0</v>
      </c>
      <c r="K3144">
        <f>J3144*Weighting!$W$24</f>
        <v>0</v>
      </c>
      <c r="M3144" s="14"/>
    </row>
    <row r="3145" spans="1:25" x14ac:dyDescent="0.25">
      <c r="A3145" s="32" t="str">
        <f>IF(Weighting!$P$25&gt;0,B3145,"")</f>
        <v/>
      </c>
      <c r="B3145" t="e">
        <f>Weighting!$C$25</f>
        <v>#DIV/0!</v>
      </c>
      <c r="C3145" t="e">
        <f>Weighting!$F$25</f>
        <v>#NUM!</v>
      </c>
      <c r="D3145" t="e">
        <f>IF(C3145=1,'Data Transformation'!$G$3+0.5*'Data Transformation'!$W$25,IF(C3146=1,D3146-'Data Transformation'!$W$25,FALSE))</f>
        <v>#NUM!</v>
      </c>
      <c r="E3145">
        <f t="array" ref="E3145">IF(ISLOGICAL(D3145),"",FREQUENCY(IF('Data Transformation'!$B$425:$B$8425='Bin Analysis'!$B3123,'Data Transformation'!$G$425:$G$8425),D3145))</f>
        <v>2001</v>
      </c>
      <c r="F3145">
        <f t="shared" si="390"/>
        <v>0</v>
      </c>
      <c r="G3145">
        <f>Weighting!$H$25</f>
        <v>0</v>
      </c>
      <c r="H3145">
        <f t="array" ref="H3145">FREQUENCY(IF('Data Transformation'!$B$4:$B$8425=B3123,'Data Transformation'!$G$4:$G$8425),'Bin Analysis'!$B3145)</f>
        <v>2073</v>
      </c>
      <c r="I3145">
        <f t="shared" si="391"/>
        <v>0</v>
      </c>
      <c r="J3145">
        <f t="shared" si="392"/>
        <v>0</v>
      </c>
      <c r="K3145">
        <f>J3145*Weighting!$W$25</f>
        <v>0</v>
      </c>
      <c r="M3145" s="14"/>
    </row>
    <row r="3146" spans="1:25" x14ac:dyDescent="0.25">
      <c r="O3146"/>
      <c r="P3146"/>
      <c r="Q3146"/>
      <c r="R3146"/>
    </row>
    <row r="3147" spans="1:25" ht="23.25" x14ac:dyDescent="0.35">
      <c r="A3147" s="21" t="s">
        <v>0</v>
      </c>
      <c r="B3147" s="21" t="str">
        <f>IFERROR(VLOOKUP(C3147,'Data Transformation'!$L$6:$M$426,2,FALSE),"")</f>
        <v/>
      </c>
      <c r="C3147" s="21">
        <f>C3123+1</f>
        <v>131</v>
      </c>
      <c r="D3147" s="21"/>
      <c r="E3147" s="21"/>
      <c r="F3147" s="21"/>
      <c r="G3147" s="21"/>
      <c r="H3147" s="22"/>
      <c r="I3147" s="22"/>
      <c r="J3147" s="22"/>
      <c r="K3147" s="21"/>
      <c r="L3147" s="21" t="str">
        <f>B3147</f>
        <v/>
      </c>
      <c r="M3147" s="23" t="e">
        <f>INDEX('Data Transformation'!$O$4:$O$424,MATCH($B3147,'Data Transformation'!$M$4:$M$424,0),MATCH($M$2,'Data Transformation'!$O$3,0))</f>
        <v>#N/A</v>
      </c>
      <c r="N3147" s="27" t="e">
        <f>IF('Input and Summary Results'!$J$16="minimum",'Bin Analysis'!X3148/(M3147-1),'Bin Analysis'!Y3147/('Bin Analysis'!M3147-1))</f>
        <v>#N/A</v>
      </c>
      <c r="O3147" s="27" t="e">
        <f>IF(M3147=FALSE,NA(),(VLOOKUP(1,C3150:K3169,4,FALSE))/(M3147-1))</f>
        <v>#N/A</v>
      </c>
      <c r="P3147" s="27" t="e">
        <f>IF(M3147=FALSE,NA(),SUM(J3150:J3169)/Weighting!$S$5)</f>
        <v>#N/A</v>
      </c>
      <c r="Q3147" s="27" t="e">
        <f>IF(M3147=FALSE,NA(),SUM(K3150:K3169)/Weighting!$S$6)</f>
        <v>#N/A</v>
      </c>
      <c r="R3147" s="27" t="e">
        <f>IF(M3147=FALSE,NA(),(VLOOKUP(1,G3150:K3169,3,FALSE))/(M3147-1))</f>
        <v>#N/A</v>
      </c>
      <c r="S3147" s="22" t="e">
        <f>IF(M3147=FALSE,NA(),IF(SUM(J3150:J3169)=2,"yes","no"))</f>
        <v>#N/A</v>
      </c>
      <c r="X3147" s="2" cm="2">
        <f t="array" ref="X3147:X3148">FREQUENCY(IF('Data Transformation'!$B$425:$B$6424='Bin Analysis'!L3147,'Data Transformation'!$G$425:$G$6424),'Data Transformation'!$U$11)</f>
        <v>0</v>
      </c>
      <c r="Y3147" s="2" cm="2">
        <f t="array" ref="Y3147:Y3148">FREQUENCY(IF('Data Transformation'!$B$425:$B$6424='Bin Analysis'!L3147,'Data Transformation'!$G$425:$G$6424),'Data Transformation'!$U$12)</f>
        <v>0</v>
      </c>
    </row>
    <row r="3148" spans="1:25" x14ac:dyDescent="0.25">
      <c r="A3148" s="14" t="s">
        <v>67</v>
      </c>
      <c r="B3148" t="s">
        <v>47</v>
      </c>
      <c r="C3148" t="s">
        <v>5</v>
      </c>
      <c r="D3148" t="s">
        <v>98</v>
      </c>
      <c r="E3148" t="s">
        <v>99</v>
      </c>
      <c r="F3148" t="s">
        <v>100</v>
      </c>
      <c r="G3148" t="s">
        <v>69</v>
      </c>
      <c r="H3148" t="s">
        <v>31</v>
      </c>
      <c r="I3148" t="s">
        <v>32</v>
      </c>
      <c r="J3148" t="s">
        <v>46</v>
      </c>
      <c r="K3148" s="14" t="s">
        <v>45</v>
      </c>
      <c r="M3148" s="14"/>
      <c r="X3148" s="2">
        <v>0</v>
      </c>
      <c r="Y3148" s="2">
        <v>0</v>
      </c>
    </row>
    <row r="3149" spans="1:25" x14ac:dyDescent="0.25">
      <c r="A3149" s="32"/>
      <c r="D3149" t="e">
        <f>IF(C3149=1,'Data Transformation'!$G$3+0.5*'Data Transformation'!$W$25,IF(C3150=1,D3150-'Data Transformation'!$W$25,FALSE))</f>
        <v>#NUM!</v>
      </c>
      <c r="E3149">
        <f t="array" ref="E3149">IF(ISLOGICAL(D3149),"",FREQUENCY(IF('Data Transformation'!$B$425:$B$8425='Bin Analysis'!$B3147,'Data Transformation'!$G$425:$G$8425),D3149))</f>
        <v>2001</v>
      </c>
      <c r="F3149" t="e">
        <f>IF(ISLOGICAL(D3149),"",E3149-E3148)</f>
        <v>#VALUE!</v>
      </c>
      <c r="M3149" s="14"/>
    </row>
    <row r="3150" spans="1:25" x14ac:dyDescent="0.25">
      <c r="A3150" s="32" t="e">
        <f>IF(Weighting!$P$6&gt;0,B3150,"")</f>
        <v>#NUM!</v>
      </c>
      <c r="B3150" t="e">
        <f>Weighting!$C$6</f>
        <v>#DIV/0!</v>
      </c>
      <c r="C3150" t="e">
        <f>Weighting!$F$6</f>
        <v>#NUM!</v>
      </c>
      <c r="D3150" t="e">
        <f>IF(C3150=1,'Data Transformation'!$G$3+0.5*'Data Transformation'!$W$25,IF(C3151=1,D3151-'Data Transformation'!$W$25,FALSE))</f>
        <v>#NUM!</v>
      </c>
      <c r="E3150">
        <f t="array" ref="E3150">IF(ISLOGICAL(D3150),"",FREQUENCY(IF('Data Transformation'!$B$425:$B$8425='Bin Analysis'!$B3147,'Data Transformation'!$G$425:$G$8425),D3150))</f>
        <v>2001</v>
      </c>
      <c r="F3150">
        <f>IF(ISLOGICAL(D3150),"",E3150-E3149)</f>
        <v>0</v>
      </c>
      <c r="G3150">
        <f>Weighting!$H$6</f>
        <v>1</v>
      </c>
      <c r="H3150">
        <f t="array" ref="H3150">FREQUENCY(IF('Data Transformation'!$B$4:$B$8425=B3147,'Data Transformation'!$G$4:$G$8425),'Bin Analysis'!$B3150)</f>
        <v>2073</v>
      </c>
      <c r="I3150">
        <f>H3150-H3149</f>
        <v>2073</v>
      </c>
      <c r="J3150">
        <f>IF(I3150=0,0,1)</f>
        <v>1</v>
      </c>
      <c r="K3150" t="e">
        <f>J3150*Weighting!$W$6</f>
        <v>#NUM!</v>
      </c>
      <c r="M3150" s="14"/>
    </row>
    <row r="3151" spans="1:25" x14ac:dyDescent="0.25">
      <c r="A3151" s="32" t="str">
        <f>IF(Weighting!$P$7&gt;0,B3151,"")</f>
        <v/>
      </c>
      <c r="B3151" t="e">
        <f>Weighting!$C$7</f>
        <v>#DIV/0!</v>
      </c>
      <c r="C3151" t="e">
        <f>Weighting!$F$7</f>
        <v>#NUM!</v>
      </c>
      <c r="D3151" t="e">
        <f>IF(C3151=1,'Data Transformation'!$G$3+0.5*'Data Transformation'!$W$25,IF(C3152=1,D3152-'Data Transformation'!$W$25,FALSE))</f>
        <v>#NUM!</v>
      </c>
      <c r="E3151">
        <f t="array" ref="E3151">IF(ISLOGICAL(D3151),"",FREQUENCY(IF('Data Transformation'!$B$425:$B$8425='Bin Analysis'!$B3147,'Data Transformation'!$G$425:$G$8425),D3151))</f>
        <v>2001</v>
      </c>
      <c r="F3151">
        <f t="shared" ref="F3151:F3169" si="393">IF(ISLOGICAL(D3151),"",E3151-E3150)</f>
        <v>0</v>
      </c>
      <c r="G3151">
        <f>Weighting!$H$7</f>
        <v>0</v>
      </c>
      <c r="H3151">
        <f t="array" ref="H3151">FREQUENCY(IF('Data Transformation'!$B$4:$B$8425=B3147,'Data Transformation'!$G$4:$G$8425),'Bin Analysis'!$B3151)</f>
        <v>2073</v>
      </c>
      <c r="I3151">
        <f t="shared" ref="I3151:I3169" si="394">H3151-H3150</f>
        <v>0</v>
      </c>
      <c r="J3151">
        <f>IF(I3151=0,0,1)</f>
        <v>0</v>
      </c>
      <c r="K3151">
        <f>J3151*Weighting!$W$7</f>
        <v>0</v>
      </c>
      <c r="M3151" s="14"/>
    </row>
    <row r="3152" spans="1:25" x14ac:dyDescent="0.25">
      <c r="A3152" s="32" t="str">
        <f>IF(Weighting!$P$8&gt;0,B3152,"")</f>
        <v/>
      </c>
      <c r="B3152" t="e">
        <f>Weighting!$C$8</f>
        <v>#DIV/0!</v>
      </c>
      <c r="C3152" t="e">
        <f>Weighting!$F$8</f>
        <v>#NUM!</v>
      </c>
      <c r="D3152" t="e">
        <f>IF(C3152=1,'Data Transformation'!$G$3+0.5*'Data Transformation'!$W$25,IF(C3153=1,D3153-'Data Transformation'!$W$25,FALSE))</f>
        <v>#NUM!</v>
      </c>
      <c r="E3152">
        <f t="array" ref="E3152">IF(ISLOGICAL(D3152),"",FREQUENCY(IF('Data Transformation'!$B$425:$B$8425='Bin Analysis'!$B3147,'Data Transformation'!$G$425:$G$8425),D3152))</f>
        <v>2001</v>
      </c>
      <c r="F3152">
        <f t="shared" si="393"/>
        <v>0</v>
      </c>
      <c r="G3152">
        <f>Weighting!$H$8</f>
        <v>0</v>
      </c>
      <c r="H3152">
        <f t="array" ref="H3152">FREQUENCY(IF('Data Transformation'!$B$4:$B$8425=B3147,'Data Transformation'!$G$4:$G$8425),'Bin Analysis'!$B3152)</f>
        <v>2073</v>
      </c>
      <c r="I3152">
        <f t="shared" si="394"/>
        <v>0</v>
      </c>
      <c r="J3152">
        <f t="shared" ref="J3152:J3169" si="395">IF(I3152=0,0,1)</f>
        <v>0</v>
      </c>
      <c r="K3152">
        <f>J3152*Weighting!$W$8</f>
        <v>0</v>
      </c>
      <c r="M3152" s="14"/>
    </row>
    <row r="3153" spans="1:13" x14ac:dyDescent="0.25">
      <c r="A3153" s="32" t="str">
        <f>IF(Weighting!$P$9&gt;0,B3153,"")</f>
        <v/>
      </c>
      <c r="B3153" s="50" t="e">
        <f>Weighting!$C$9</f>
        <v>#DIV/0!</v>
      </c>
      <c r="C3153" t="e">
        <f>Weighting!$F$9</f>
        <v>#NUM!</v>
      </c>
      <c r="D3153" t="e">
        <f>IF(C3153=1,'Data Transformation'!$G$3+0.5*'Data Transformation'!$W$25,IF(C3154=1,D3154-'Data Transformation'!$W$25,FALSE))</f>
        <v>#NUM!</v>
      </c>
      <c r="E3153">
        <f t="array" ref="E3153">IF(ISLOGICAL(D3153),"",FREQUENCY(IF('Data Transformation'!$B$425:$B$8425='Bin Analysis'!$B3147,'Data Transformation'!$G$425:$G$8425),D3153))</f>
        <v>2001</v>
      </c>
      <c r="F3153">
        <f t="shared" si="393"/>
        <v>0</v>
      </c>
      <c r="G3153">
        <f>Weighting!$H$9</f>
        <v>0</v>
      </c>
      <c r="H3153">
        <f t="array" ref="H3153">FREQUENCY(IF('Data Transformation'!$B$4:$B$8425=B3147,'Data Transformation'!$G$4:$G$8425),'Bin Analysis'!$B3153)</f>
        <v>2073</v>
      </c>
      <c r="I3153">
        <f t="shared" si="394"/>
        <v>0</v>
      </c>
      <c r="J3153">
        <f t="shared" si="395"/>
        <v>0</v>
      </c>
      <c r="K3153">
        <f>J3153*Weighting!$W$9</f>
        <v>0</v>
      </c>
      <c r="M3153" s="14"/>
    </row>
    <row r="3154" spans="1:13" x14ac:dyDescent="0.25">
      <c r="A3154" s="32" t="str">
        <f>IF(Weighting!$P$10&gt;0,B3154,"")</f>
        <v/>
      </c>
      <c r="B3154" t="e">
        <f>Weighting!$C$10</f>
        <v>#DIV/0!</v>
      </c>
      <c r="C3154" t="e">
        <f>Weighting!$F$10</f>
        <v>#NUM!</v>
      </c>
      <c r="D3154" t="e">
        <f>IF(C3154=1,'Data Transformation'!$G$3+0.5*'Data Transformation'!$W$25,IF(C3155=1,D3155-'Data Transformation'!$W$25,FALSE))</f>
        <v>#NUM!</v>
      </c>
      <c r="E3154">
        <f t="array" ref="E3154">IF(ISLOGICAL(D3154),"",FREQUENCY(IF('Data Transformation'!$B$425:$B$8425='Bin Analysis'!$B3147,'Data Transformation'!$G$425:$G$8425),D3154))</f>
        <v>2001</v>
      </c>
      <c r="F3154">
        <f t="shared" si="393"/>
        <v>0</v>
      </c>
      <c r="G3154">
        <f>Weighting!$H$10</f>
        <v>0</v>
      </c>
      <c r="H3154">
        <f t="array" ref="H3154">FREQUENCY(IF('Data Transformation'!$B$4:$B$8425=B3147,'Data Transformation'!$G$4:$G$8425),'Bin Analysis'!$B3154)</f>
        <v>2073</v>
      </c>
      <c r="I3154">
        <f t="shared" si="394"/>
        <v>0</v>
      </c>
      <c r="J3154">
        <f t="shared" si="395"/>
        <v>0</v>
      </c>
      <c r="K3154">
        <f>J3154*Weighting!$W$10</f>
        <v>0</v>
      </c>
      <c r="M3154" s="14"/>
    </row>
    <row r="3155" spans="1:13" x14ac:dyDescent="0.25">
      <c r="A3155" s="32" t="str">
        <f>IF(Weighting!$P$11&gt;0,B3155,"")</f>
        <v/>
      </c>
      <c r="B3155" t="e">
        <f>Weighting!$C$11</f>
        <v>#DIV/0!</v>
      </c>
      <c r="C3155" t="e">
        <f>Weighting!$F$11</f>
        <v>#NUM!</v>
      </c>
      <c r="D3155" t="e">
        <f>IF(C3155=1,'Data Transformation'!$G$3+0.5*'Data Transformation'!$W$25,IF(C3156=1,D3156-'Data Transformation'!$W$25,FALSE))</f>
        <v>#NUM!</v>
      </c>
      <c r="E3155">
        <f t="array" ref="E3155">IF(ISLOGICAL(D3155),"",FREQUENCY(IF('Data Transformation'!$B$425:$B$8425='Bin Analysis'!$B3147,'Data Transformation'!$G$425:$G$8425),D3155))</f>
        <v>2001</v>
      </c>
      <c r="F3155">
        <f t="shared" si="393"/>
        <v>0</v>
      </c>
      <c r="G3155">
        <f>Weighting!$H$11</f>
        <v>0</v>
      </c>
      <c r="H3155">
        <f t="array" ref="H3155">FREQUENCY(IF('Data Transformation'!$B$4:$B$8425=B3147,'Data Transformation'!$G$4:$G$8425),'Bin Analysis'!$B3155)</f>
        <v>2073</v>
      </c>
      <c r="I3155">
        <f t="shared" si="394"/>
        <v>0</v>
      </c>
      <c r="J3155">
        <f t="shared" si="395"/>
        <v>0</v>
      </c>
      <c r="K3155">
        <f>J3155*Weighting!$W$11</f>
        <v>0</v>
      </c>
      <c r="M3155" s="14"/>
    </row>
    <row r="3156" spans="1:13" x14ac:dyDescent="0.25">
      <c r="A3156" s="32" t="str">
        <f>IF(Weighting!$P$12&gt;0,B3156,"")</f>
        <v/>
      </c>
      <c r="B3156" t="e">
        <f>Weighting!$C$12</f>
        <v>#DIV/0!</v>
      </c>
      <c r="C3156" t="e">
        <f>Weighting!$F$12</f>
        <v>#NUM!</v>
      </c>
      <c r="D3156" t="e">
        <f>IF(C3156=1,'Data Transformation'!$G$3+0.5*'Data Transformation'!$W$25,IF(C3157=1,D3157-'Data Transformation'!$W$25,FALSE))</f>
        <v>#NUM!</v>
      </c>
      <c r="E3156">
        <f t="array" ref="E3156">IF(ISLOGICAL(D3156),"",FREQUENCY(IF('Data Transformation'!$B$425:$B$8425='Bin Analysis'!$B3147,'Data Transformation'!$G$425:$G$8425),D3156))</f>
        <v>2001</v>
      </c>
      <c r="F3156">
        <f t="shared" si="393"/>
        <v>0</v>
      </c>
      <c r="G3156">
        <f>Weighting!$H$12</f>
        <v>0</v>
      </c>
      <c r="H3156">
        <f t="array" ref="H3156">FREQUENCY(IF('Data Transformation'!$B$4:$B$8425=B3147,'Data Transformation'!$G$4:$G$8425),'Bin Analysis'!$B3156)</f>
        <v>2073</v>
      </c>
      <c r="I3156">
        <f t="shared" si="394"/>
        <v>0</v>
      </c>
      <c r="J3156">
        <f t="shared" si="395"/>
        <v>0</v>
      </c>
      <c r="K3156">
        <f>J3156*Weighting!$W$12</f>
        <v>0</v>
      </c>
      <c r="M3156" s="14"/>
    </row>
    <row r="3157" spans="1:13" x14ac:dyDescent="0.25">
      <c r="A3157" s="32" t="str">
        <f>IF(Weighting!$P$13&gt;0,B3157,"")</f>
        <v/>
      </c>
      <c r="B3157" t="e">
        <f>Weighting!$C$13</f>
        <v>#DIV/0!</v>
      </c>
      <c r="C3157" t="e">
        <f>Weighting!$F$13</f>
        <v>#NUM!</v>
      </c>
      <c r="D3157" t="e">
        <f>IF(C3157=1,'Data Transformation'!$G$3+0.5*'Data Transformation'!$W$25,IF(C3158=1,D3158-'Data Transformation'!$W$25,FALSE))</f>
        <v>#NUM!</v>
      </c>
      <c r="E3157">
        <f t="array" ref="E3157">IF(ISLOGICAL(D3157),"",FREQUENCY(IF('Data Transformation'!$B$425:$B$8425='Bin Analysis'!$B3147,'Data Transformation'!$G$425:$G$8425),D3157))</f>
        <v>2001</v>
      </c>
      <c r="F3157">
        <f t="shared" si="393"/>
        <v>0</v>
      </c>
      <c r="G3157">
        <f>Weighting!$H$13</f>
        <v>0</v>
      </c>
      <c r="H3157">
        <f t="array" ref="H3157">FREQUENCY(IF('Data Transformation'!$B$4:$B$8425=B3147,'Data Transformation'!$G$4:$G$8425),'Bin Analysis'!$B3157)</f>
        <v>2073</v>
      </c>
      <c r="I3157">
        <f t="shared" si="394"/>
        <v>0</v>
      </c>
      <c r="J3157">
        <f t="shared" si="395"/>
        <v>0</v>
      </c>
      <c r="K3157">
        <f>J3157*Weighting!$W$13</f>
        <v>0</v>
      </c>
      <c r="M3157" s="14"/>
    </row>
    <row r="3158" spans="1:13" x14ac:dyDescent="0.25">
      <c r="A3158" s="32" t="str">
        <f>IF(Weighting!$P$14&gt;0,B3158,"")</f>
        <v/>
      </c>
      <c r="B3158" t="e">
        <f>Weighting!$C$14</f>
        <v>#DIV/0!</v>
      </c>
      <c r="C3158" t="e">
        <f>Weighting!$F$14</f>
        <v>#NUM!</v>
      </c>
      <c r="D3158" t="e">
        <f>IF(C3158=1,'Data Transformation'!$G$3+0.5*'Data Transformation'!$W$25,IF(C3159=1,D3159-'Data Transformation'!$W$25,FALSE))</f>
        <v>#NUM!</v>
      </c>
      <c r="E3158">
        <f t="array" ref="E3158">IF(ISLOGICAL(D3158),"",FREQUENCY(IF('Data Transformation'!$B$425:$B$8425='Bin Analysis'!$B3147,'Data Transformation'!$G$425:$G$8425),D3158))</f>
        <v>2001</v>
      </c>
      <c r="F3158">
        <f t="shared" si="393"/>
        <v>0</v>
      </c>
      <c r="G3158">
        <f>Weighting!$H$14</f>
        <v>0</v>
      </c>
      <c r="H3158">
        <f t="array" ref="H3158">FREQUENCY(IF('Data Transformation'!$B$4:$B$8425=B3147,'Data Transformation'!$G$4:$G$8425),'Bin Analysis'!$B3158)</f>
        <v>2073</v>
      </c>
      <c r="I3158">
        <f t="shared" si="394"/>
        <v>0</v>
      </c>
      <c r="J3158">
        <f t="shared" si="395"/>
        <v>0</v>
      </c>
      <c r="K3158">
        <f>J3158*Weighting!$W$14</f>
        <v>0</v>
      </c>
      <c r="M3158" s="14"/>
    </row>
    <row r="3159" spans="1:13" x14ac:dyDescent="0.25">
      <c r="A3159" s="32" t="str">
        <f>IF(Weighting!$P$15&gt;0,B3159,"")</f>
        <v/>
      </c>
      <c r="B3159" t="e">
        <f>Weighting!$C$15</f>
        <v>#DIV/0!</v>
      </c>
      <c r="C3159" t="e">
        <f>Weighting!$F$15</f>
        <v>#NUM!</v>
      </c>
      <c r="D3159" t="e">
        <f>IF(C3159=1,'Data Transformation'!$G$3+0.5*'Data Transformation'!$W$25,IF(C3160=1,D3160-'Data Transformation'!$W$25,FALSE))</f>
        <v>#NUM!</v>
      </c>
      <c r="E3159">
        <f t="array" ref="E3159">IF(ISLOGICAL(D3159),"",FREQUENCY(IF('Data Transformation'!$B$425:$B$8425='Bin Analysis'!$B3147,'Data Transformation'!$G$425:$G$8425),D3159))</f>
        <v>2001</v>
      </c>
      <c r="F3159">
        <f t="shared" si="393"/>
        <v>0</v>
      </c>
      <c r="G3159">
        <f>Weighting!$H$15</f>
        <v>0</v>
      </c>
      <c r="H3159">
        <f t="array" ref="H3159">FREQUENCY(IF('Data Transformation'!$B$4:$B$8425=B3147,'Data Transformation'!$G$4:$G$8425),'Bin Analysis'!$B3159)</f>
        <v>2073</v>
      </c>
      <c r="I3159">
        <f t="shared" si="394"/>
        <v>0</v>
      </c>
      <c r="J3159">
        <f t="shared" si="395"/>
        <v>0</v>
      </c>
      <c r="K3159">
        <f>J3159*Weighting!$W$15</f>
        <v>0</v>
      </c>
      <c r="M3159" s="14"/>
    </row>
    <row r="3160" spans="1:13" x14ac:dyDescent="0.25">
      <c r="A3160" s="32" t="str">
        <f>IF(Weighting!$P$16&gt;0,B3160,"")</f>
        <v/>
      </c>
      <c r="B3160" t="e">
        <f>Weighting!$C$16</f>
        <v>#DIV/0!</v>
      </c>
      <c r="C3160" t="e">
        <f>Weighting!$F$16</f>
        <v>#NUM!</v>
      </c>
      <c r="D3160" t="e">
        <f>IF(C3160=1,'Data Transformation'!$G$3+0.5*'Data Transformation'!$W$25,IF(C3161=1,D3161-'Data Transformation'!$W$25,FALSE))</f>
        <v>#NUM!</v>
      </c>
      <c r="E3160">
        <f t="array" ref="E3160">IF(ISLOGICAL(D3160),"",FREQUENCY(IF('Data Transformation'!$B$425:$B$8425='Bin Analysis'!$B3147,'Data Transformation'!$G$425:$G$8425),D3160))</f>
        <v>2001</v>
      </c>
      <c r="F3160">
        <f t="shared" si="393"/>
        <v>0</v>
      </c>
      <c r="G3160">
        <f>Weighting!$H$16</f>
        <v>0</v>
      </c>
      <c r="H3160">
        <f t="array" ref="H3160">FREQUENCY(IF('Data Transformation'!$B$4:$B$8425=B3147,'Data Transformation'!$G$4:$G$8425),'Bin Analysis'!$B3160)</f>
        <v>2073</v>
      </c>
      <c r="I3160">
        <f t="shared" si="394"/>
        <v>0</v>
      </c>
      <c r="J3160">
        <f t="shared" si="395"/>
        <v>0</v>
      </c>
      <c r="K3160">
        <f>J3160*Weighting!$W$16</f>
        <v>0</v>
      </c>
      <c r="M3160" s="14"/>
    </row>
    <row r="3161" spans="1:13" x14ac:dyDescent="0.25">
      <c r="A3161" s="32" t="str">
        <f>IF(Weighting!$P$17&gt;0,B3161,"")</f>
        <v/>
      </c>
      <c r="B3161" t="e">
        <f>Weighting!$C$17</f>
        <v>#DIV/0!</v>
      </c>
      <c r="C3161" t="e">
        <f>Weighting!$F$17</f>
        <v>#NUM!</v>
      </c>
      <c r="D3161" t="e">
        <f>IF(C3161=1,'Data Transformation'!$G$3+0.5*'Data Transformation'!$W$25,IF(C3162=1,D3162-'Data Transformation'!$W$25,FALSE))</f>
        <v>#NUM!</v>
      </c>
      <c r="E3161">
        <f t="array" ref="E3161">IF(ISLOGICAL(D3161),"",FREQUENCY(IF('Data Transformation'!$B$425:$B$8425='Bin Analysis'!$B3147,'Data Transformation'!$G$425:$G$8425),D3161))</f>
        <v>2001</v>
      </c>
      <c r="F3161">
        <f t="shared" si="393"/>
        <v>0</v>
      </c>
      <c r="G3161">
        <f>Weighting!$H$17</f>
        <v>0</v>
      </c>
      <c r="H3161">
        <f t="array" ref="H3161">FREQUENCY(IF('Data Transformation'!$B$4:$B$8425=B3147,'Data Transformation'!$G$4:$G$8425),'Bin Analysis'!$B3161)</f>
        <v>2073</v>
      </c>
      <c r="I3161">
        <f t="shared" si="394"/>
        <v>0</v>
      </c>
      <c r="J3161">
        <f t="shared" si="395"/>
        <v>0</v>
      </c>
      <c r="K3161">
        <f>J3161*Weighting!$W$17</f>
        <v>0</v>
      </c>
      <c r="M3161" s="14"/>
    </row>
    <row r="3162" spans="1:13" x14ac:dyDescent="0.25">
      <c r="A3162" s="32" t="str">
        <f>IF(Weighting!$P$18&gt;0,B3162,"")</f>
        <v/>
      </c>
      <c r="B3162" t="e">
        <f>Weighting!$C$18</f>
        <v>#DIV/0!</v>
      </c>
      <c r="C3162" t="e">
        <f>Weighting!$F$18</f>
        <v>#NUM!</v>
      </c>
      <c r="D3162" t="e">
        <f>IF(C3162=1,'Data Transformation'!$G$3+0.5*'Data Transformation'!$W$25,IF(C3163=1,D3163-'Data Transformation'!$W$25,FALSE))</f>
        <v>#NUM!</v>
      </c>
      <c r="E3162">
        <f t="array" ref="E3162">IF(ISLOGICAL(D3162),"",FREQUENCY(IF('Data Transformation'!$B$425:$B$8425='Bin Analysis'!$B3147,'Data Transformation'!$G$425:$G$8425),D3162))</f>
        <v>2001</v>
      </c>
      <c r="F3162">
        <f t="shared" si="393"/>
        <v>0</v>
      </c>
      <c r="G3162">
        <f>Weighting!$H$18</f>
        <v>0</v>
      </c>
      <c r="H3162">
        <f t="array" ref="H3162">FREQUENCY(IF('Data Transformation'!$B$4:$B$8425=B3147,'Data Transformation'!$G$4:$G$8425),'Bin Analysis'!$B3162)</f>
        <v>2073</v>
      </c>
      <c r="I3162">
        <f t="shared" si="394"/>
        <v>0</v>
      </c>
      <c r="J3162">
        <f t="shared" si="395"/>
        <v>0</v>
      </c>
      <c r="K3162">
        <f>J3162*Weighting!$W$18</f>
        <v>0</v>
      </c>
      <c r="M3162" s="14"/>
    </row>
    <row r="3163" spans="1:13" x14ac:dyDescent="0.25">
      <c r="A3163" s="32" t="str">
        <f>IF(Weighting!$P$19&gt;0,B3163,"")</f>
        <v/>
      </c>
      <c r="B3163" t="e">
        <f>Weighting!$C$19</f>
        <v>#DIV/0!</v>
      </c>
      <c r="C3163" t="e">
        <f>Weighting!$F$19</f>
        <v>#NUM!</v>
      </c>
      <c r="D3163" t="e">
        <f>IF(C3163=1,'Data Transformation'!$G$3+0.5*'Data Transformation'!$W$25,IF(C3164=1,D3164-'Data Transformation'!$W$25,FALSE))</f>
        <v>#NUM!</v>
      </c>
      <c r="E3163">
        <f t="array" ref="E3163">IF(ISLOGICAL(D3163),"",FREQUENCY(IF('Data Transformation'!$B$425:$B$8425='Bin Analysis'!$B3147,'Data Transformation'!$G$425:$G$8425),D3163))</f>
        <v>2001</v>
      </c>
      <c r="F3163">
        <f t="shared" si="393"/>
        <v>0</v>
      </c>
      <c r="G3163">
        <f>Weighting!$H$19</f>
        <v>0</v>
      </c>
      <c r="H3163">
        <f t="array" ref="H3163">FREQUENCY(IF('Data Transformation'!$B$4:$B$8425=B3147,'Data Transformation'!$G$4:$G$8425),'Bin Analysis'!$B3163)</f>
        <v>2073</v>
      </c>
      <c r="I3163">
        <f t="shared" si="394"/>
        <v>0</v>
      </c>
      <c r="J3163">
        <f t="shared" si="395"/>
        <v>0</v>
      </c>
      <c r="K3163">
        <f>J3163*Weighting!$W$19</f>
        <v>0</v>
      </c>
      <c r="M3163" s="14"/>
    </row>
    <row r="3164" spans="1:13" x14ac:dyDescent="0.25">
      <c r="A3164" s="32" t="str">
        <f>IF(Weighting!$P$20&gt;0,B3164,"")</f>
        <v/>
      </c>
      <c r="B3164" t="e">
        <f>Weighting!$C$20</f>
        <v>#DIV/0!</v>
      </c>
      <c r="C3164" t="e">
        <f>Weighting!$F$20</f>
        <v>#NUM!</v>
      </c>
      <c r="D3164" t="e">
        <f>IF(C3164=1,'Data Transformation'!$G$3+0.5*'Data Transformation'!$W$25,IF(C3165=1,D3165-'Data Transformation'!$W$25,FALSE))</f>
        <v>#NUM!</v>
      </c>
      <c r="E3164">
        <f t="array" ref="E3164">IF(ISLOGICAL(D3164),"",FREQUENCY(IF('Data Transformation'!$B$425:$B$8425='Bin Analysis'!$B3147,'Data Transformation'!$G$425:$G$8425),D3164))</f>
        <v>2001</v>
      </c>
      <c r="F3164">
        <f t="shared" si="393"/>
        <v>0</v>
      </c>
      <c r="G3164">
        <f>Weighting!$H$20</f>
        <v>0</v>
      </c>
      <c r="H3164">
        <f t="array" ref="H3164">FREQUENCY(IF('Data Transformation'!$B$4:$B$8425=B3147,'Data Transformation'!$G$4:$G$8425),'Bin Analysis'!$B3164)</f>
        <v>2073</v>
      </c>
      <c r="I3164">
        <f t="shared" si="394"/>
        <v>0</v>
      </c>
      <c r="J3164">
        <f t="shared" si="395"/>
        <v>0</v>
      </c>
      <c r="K3164">
        <f>J3164*Weighting!$W$20</f>
        <v>0</v>
      </c>
      <c r="M3164" s="14"/>
    </row>
    <row r="3165" spans="1:13" x14ac:dyDescent="0.25">
      <c r="A3165" s="32" t="str">
        <f>IF(Weighting!$P$21&gt;0,B3165,"")</f>
        <v/>
      </c>
      <c r="B3165" t="e">
        <f>Weighting!$C$21</f>
        <v>#DIV/0!</v>
      </c>
      <c r="C3165" t="e">
        <f>Weighting!$F$21</f>
        <v>#NUM!</v>
      </c>
      <c r="D3165" t="e">
        <f>IF(C3165=1,'Data Transformation'!$G$3+0.5*'Data Transformation'!$W$25,IF(C3166=1,D3166-'Data Transformation'!$W$25,FALSE))</f>
        <v>#NUM!</v>
      </c>
      <c r="E3165">
        <f t="array" ref="E3165">IF(ISLOGICAL(D3165),"",FREQUENCY(IF('Data Transformation'!$B$425:$B$8425='Bin Analysis'!$B3147,'Data Transformation'!$G$425:$G$8425),D3165))</f>
        <v>2001</v>
      </c>
      <c r="F3165">
        <f t="shared" si="393"/>
        <v>0</v>
      </c>
      <c r="G3165">
        <f>Weighting!$H$21</f>
        <v>0</v>
      </c>
      <c r="H3165">
        <f t="array" ref="H3165">FREQUENCY(IF('Data Transformation'!$B$4:$B$8425=B3147,'Data Transformation'!$G$4:$G$8425),'Bin Analysis'!$B3165)</f>
        <v>2073</v>
      </c>
      <c r="I3165">
        <f t="shared" si="394"/>
        <v>0</v>
      </c>
      <c r="J3165">
        <f t="shared" si="395"/>
        <v>0</v>
      </c>
      <c r="K3165">
        <f>J3165*Weighting!$W$21</f>
        <v>0</v>
      </c>
      <c r="M3165" s="14"/>
    </row>
    <row r="3166" spans="1:13" x14ac:dyDescent="0.25">
      <c r="A3166" s="32" t="str">
        <f>IF(Weighting!$P$22&gt;0,B3166,"")</f>
        <v/>
      </c>
      <c r="B3166" t="e">
        <f>Weighting!$C$22</f>
        <v>#DIV/0!</v>
      </c>
      <c r="C3166" t="e">
        <f>Weighting!$F$22</f>
        <v>#NUM!</v>
      </c>
      <c r="D3166" t="e">
        <f>IF(C3166=1,'Data Transformation'!$G$3+0.5*'Data Transformation'!$W$25,IF(C3167=1,D3167-'Data Transformation'!$W$25,FALSE))</f>
        <v>#NUM!</v>
      </c>
      <c r="E3166">
        <f t="array" ref="E3166">IF(ISLOGICAL(D3166),"",FREQUENCY(IF('Data Transformation'!$B$425:$B$8425='Bin Analysis'!$B3147,'Data Transformation'!$G$425:$G$8425),D3166))</f>
        <v>2001</v>
      </c>
      <c r="F3166">
        <f t="shared" si="393"/>
        <v>0</v>
      </c>
      <c r="G3166">
        <f>Weighting!$H$22</f>
        <v>0</v>
      </c>
      <c r="H3166">
        <f t="array" ref="H3166">FREQUENCY(IF('Data Transformation'!$B$4:$B$8425=B3147,'Data Transformation'!$G$4:$G$8425),'Bin Analysis'!$B3166)</f>
        <v>2073</v>
      </c>
      <c r="I3166">
        <f t="shared" si="394"/>
        <v>0</v>
      </c>
      <c r="J3166">
        <f t="shared" si="395"/>
        <v>0</v>
      </c>
      <c r="K3166">
        <f>J3166*Weighting!$W$22</f>
        <v>0</v>
      </c>
      <c r="M3166" s="14"/>
    </row>
    <row r="3167" spans="1:13" x14ac:dyDescent="0.25">
      <c r="A3167" s="32" t="str">
        <f>IF(Weighting!$P$23&gt;0,B3167,"")</f>
        <v/>
      </c>
      <c r="B3167" t="e">
        <f>Weighting!$C$23</f>
        <v>#DIV/0!</v>
      </c>
      <c r="C3167" t="e">
        <f>Weighting!$F$23</f>
        <v>#NUM!</v>
      </c>
      <c r="D3167" t="e">
        <f>IF(C3167=1,'Data Transformation'!$G$3+0.5*'Data Transformation'!$W$25,IF(C3168=1,D3168-'Data Transformation'!$W$25,FALSE))</f>
        <v>#NUM!</v>
      </c>
      <c r="E3167">
        <f t="array" ref="E3167">IF(ISLOGICAL(D3167),"",FREQUENCY(IF('Data Transformation'!$B$425:$B$8425='Bin Analysis'!$B3147,'Data Transformation'!$G$425:$G$8425),D3167))</f>
        <v>2001</v>
      </c>
      <c r="F3167">
        <f t="shared" si="393"/>
        <v>0</v>
      </c>
      <c r="G3167">
        <f>Weighting!$H$23</f>
        <v>0</v>
      </c>
      <c r="H3167">
        <f t="array" ref="H3167">FREQUENCY(IF('Data Transformation'!$B$4:$B$8425=B3147,'Data Transformation'!$G$4:$G$8425),'Bin Analysis'!$B3167)</f>
        <v>2073</v>
      </c>
      <c r="I3167">
        <f t="shared" si="394"/>
        <v>0</v>
      </c>
      <c r="J3167">
        <f t="shared" si="395"/>
        <v>0</v>
      </c>
      <c r="K3167">
        <f>J3167*Weighting!$W$23</f>
        <v>0</v>
      </c>
      <c r="M3167" s="14"/>
    </row>
    <row r="3168" spans="1:13" x14ac:dyDescent="0.25">
      <c r="A3168" s="32" t="str">
        <f>IF(Weighting!$P$24&gt;0,B3168,"")</f>
        <v/>
      </c>
      <c r="B3168" t="e">
        <f>Weighting!$C$24</f>
        <v>#DIV/0!</v>
      </c>
      <c r="C3168" t="e">
        <f>Weighting!$F$24</f>
        <v>#NUM!</v>
      </c>
      <c r="D3168" t="e">
        <f>IF(C3168=1,'Data Transformation'!$G$3+0.5*'Data Transformation'!$W$25,IF(C3169=1,D3169-'Data Transformation'!$W$25,FALSE))</f>
        <v>#NUM!</v>
      </c>
      <c r="E3168">
        <f t="array" ref="E3168">IF(ISLOGICAL(D3168),"",FREQUENCY(IF('Data Transformation'!$B$425:$B$8425='Bin Analysis'!$B3147,'Data Transformation'!$G$425:$G$8425),D3168))</f>
        <v>2001</v>
      </c>
      <c r="F3168">
        <f t="shared" si="393"/>
        <v>0</v>
      </c>
      <c r="G3168">
        <f>Weighting!$H$24</f>
        <v>0</v>
      </c>
      <c r="H3168">
        <f t="array" ref="H3168">FREQUENCY(IF('Data Transformation'!$B$4:$B$8425=B3147,'Data Transformation'!$G$4:$G$8425),'Bin Analysis'!$B3168)</f>
        <v>2073</v>
      </c>
      <c r="I3168">
        <f t="shared" si="394"/>
        <v>0</v>
      </c>
      <c r="J3168">
        <f t="shared" si="395"/>
        <v>0</v>
      </c>
      <c r="K3168">
        <f>J3168*Weighting!$W$24</f>
        <v>0</v>
      </c>
      <c r="M3168" s="14"/>
    </row>
    <row r="3169" spans="1:25" x14ac:dyDescent="0.25">
      <c r="A3169" s="32" t="str">
        <f>IF(Weighting!$P$25&gt;0,B3169,"")</f>
        <v/>
      </c>
      <c r="B3169" t="e">
        <f>Weighting!$C$25</f>
        <v>#DIV/0!</v>
      </c>
      <c r="C3169" t="e">
        <f>Weighting!$F$25</f>
        <v>#NUM!</v>
      </c>
      <c r="D3169" t="e">
        <f>IF(C3169=1,'Data Transformation'!$G$3+0.5*'Data Transformation'!$W$25,IF(C3170=1,D3170-'Data Transformation'!$W$25,FALSE))</f>
        <v>#NUM!</v>
      </c>
      <c r="E3169">
        <f t="array" ref="E3169">IF(ISLOGICAL(D3169),"",FREQUENCY(IF('Data Transformation'!$B$425:$B$8425='Bin Analysis'!$B3147,'Data Transformation'!$G$425:$G$8425),D3169))</f>
        <v>2001</v>
      </c>
      <c r="F3169">
        <f t="shared" si="393"/>
        <v>0</v>
      </c>
      <c r="G3169">
        <f>Weighting!$H$25</f>
        <v>0</v>
      </c>
      <c r="H3169">
        <f t="array" ref="H3169">FREQUENCY(IF('Data Transformation'!$B$4:$B$8425=B3147,'Data Transformation'!$G$4:$G$8425),'Bin Analysis'!$B3169)</f>
        <v>2073</v>
      </c>
      <c r="I3169">
        <f t="shared" si="394"/>
        <v>0</v>
      </c>
      <c r="J3169">
        <f t="shared" si="395"/>
        <v>0</v>
      </c>
      <c r="K3169">
        <f>J3169*Weighting!$W$25</f>
        <v>0</v>
      </c>
      <c r="M3169" s="14"/>
    </row>
    <row r="3170" spans="1:25" x14ac:dyDescent="0.25">
      <c r="O3170"/>
      <c r="P3170"/>
      <c r="Q3170"/>
      <c r="R3170"/>
    </row>
    <row r="3171" spans="1:25" ht="23.25" x14ac:dyDescent="0.35">
      <c r="A3171" s="21" t="s">
        <v>0</v>
      </c>
      <c r="B3171" s="21" t="str">
        <f>IFERROR(VLOOKUP(C3171,'Data Transformation'!$L$6:$M$426,2,FALSE),"")</f>
        <v/>
      </c>
      <c r="C3171" s="21">
        <f>C3147+1</f>
        <v>132</v>
      </c>
      <c r="D3171" s="21"/>
      <c r="E3171" s="21"/>
      <c r="F3171" s="21"/>
      <c r="G3171" s="21"/>
      <c r="H3171" s="22"/>
      <c r="I3171" s="22"/>
      <c r="J3171" s="22"/>
      <c r="K3171" s="21"/>
      <c r="L3171" s="21" t="str">
        <f>B3171</f>
        <v/>
      </c>
      <c r="M3171" s="23" t="e">
        <f>INDEX('Data Transformation'!$O$4:$O$424,MATCH($B3171,'Data Transformation'!$M$4:$M$424,0),MATCH($M$2,'Data Transformation'!$O$3,0))</f>
        <v>#N/A</v>
      </c>
      <c r="N3171" s="27" t="e">
        <f>IF('Input and Summary Results'!$J$16="minimum",'Bin Analysis'!X3172/(M3171-1),'Bin Analysis'!Y3171/('Bin Analysis'!M3171-1))</f>
        <v>#N/A</v>
      </c>
      <c r="O3171" s="27" t="e">
        <f>IF(M3171=FALSE,NA(),(VLOOKUP(1,C3174:K3193,4,FALSE))/(M3171-1))</f>
        <v>#N/A</v>
      </c>
      <c r="P3171" s="27" t="e">
        <f>IF(M3171=FALSE,NA(),SUM(J3174:J3193)/Weighting!$S$5)</f>
        <v>#N/A</v>
      </c>
      <c r="Q3171" s="27" t="e">
        <f>IF(M3171=FALSE,NA(),SUM(K3174:K3193)/Weighting!$S$6)</f>
        <v>#N/A</v>
      </c>
      <c r="R3171" s="27" t="e">
        <f>IF(M3171=FALSE,NA(),(VLOOKUP(1,G3174:K3193,3,FALSE))/(M3171-1))</f>
        <v>#N/A</v>
      </c>
      <c r="S3171" s="22" t="e">
        <f>IF(M3171=FALSE,NA(),IF(SUM(J3174:J3193)=2,"yes","no"))</f>
        <v>#N/A</v>
      </c>
      <c r="X3171" s="2" cm="2">
        <f t="array" ref="X3171:X3172">FREQUENCY(IF('Data Transformation'!$B$425:$B$6424='Bin Analysis'!L3171,'Data Transformation'!$G$425:$G$6424),'Data Transformation'!$U$11)</f>
        <v>0</v>
      </c>
      <c r="Y3171" s="2" cm="2">
        <f t="array" ref="Y3171:Y3172">FREQUENCY(IF('Data Transformation'!$B$425:$B$6424='Bin Analysis'!L3171,'Data Transformation'!$G$425:$G$6424),'Data Transformation'!$U$12)</f>
        <v>0</v>
      </c>
    </row>
    <row r="3172" spans="1:25" x14ac:dyDescent="0.25">
      <c r="A3172" s="14" t="s">
        <v>67</v>
      </c>
      <c r="B3172" t="s">
        <v>47</v>
      </c>
      <c r="C3172" t="s">
        <v>5</v>
      </c>
      <c r="D3172" t="s">
        <v>98</v>
      </c>
      <c r="E3172" t="s">
        <v>99</v>
      </c>
      <c r="F3172" t="s">
        <v>100</v>
      </c>
      <c r="G3172" t="s">
        <v>69</v>
      </c>
      <c r="H3172" t="s">
        <v>31</v>
      </c>
      <c r="I3172" t="s">
        <v>32</v>
      </c>
      <c r="J3172" t="s">
        <v>46</v>
      </c>
      <c r="K3172" s="14" t="s">
        <v>45</v>
      </c>
      <c r="M3172" s="14"/>
      <c r="X3172" s="2">
        <v>0</v>
      </c>
      <c r="Y3172" s="2">
        <v>0</v>
      </c>
    </row>
    <row r="3173" spans="1:25" x14ac:dyDescent="0.25">
      <c r="A3173" s="32"/>
      <c r="D3173" t="e">
        <f>IF(C3173=1,'Data Transformation'!$G$3+0.5*'Data Transformation'!$W$25,IF(C3174=1,D3174-'Data Transformation'!$W$25,FALSE))</f>
        <v>#NUM!</v>
      </c>
      <c r="E3173">
        <f t="array" ref="E3173">IF(ISLOGICAL(D3173),"",FREQUENCY(IF('Data Transformation'!$B$425:$B$8425='Bin Analysis'!$B3171,'Data Transformation'!$G$425:$G$8425),D3173))</f>
        <v>2001</v>
      </c>
      <c r="F3173" t="e">
        <f>IF(ISLOGICAL(D3173),"",E3173-E3172)</f>
        <v>#VALUE!</v>
      </c>
      <c r="M3173" s="14"/>
    </row>
    <row r="3174" spans="1:25" x14ac:dyDescent="0.25">
      <c r="A3174" s="32" t="e">
        <f>IF(Weighting!$P$6&gt;0,B3174,"")</f>
        <v>#NUM!</v>
      </c>
      <c r="B3174" t="e">
        <f>Weighting!$C$6</f>
        <v>#DIV/0!</v>
      </c>
      <c r="C3174" t="e">
        <f>Weighting!$F$6</f>
        <v>#NUM!</v>
      </c>
      <c r="D3174" t="e">
        <f>IF(C3174=1,'Data Transformation'!$G$3+0.5*'Data Transformation'!$W$25,IF(C3175=1,D3175-'Data Transformation'!$W$25,FALSE))</f>
        <v>#NUM!</v>
      </c>
      <c r="E3174">
        <f t="array" ref="E3174">IF(ISLOGICAL(D3174),"",FREQUENCY(IF('Data Transformation'!$B$425:$B$8425='Bin Analysis'!$B3171,'Data Transformation'!$G$425:$G$8425),D3174))</f>
        <v>2001</v>
      </c>
      <c r="F3174">
        <f>IF(ISLOGICAL(D3174),"",E3174-E3173)</f>
        <v>0</v>
      </c>
      <c r="G3174">
        <f>Weighting!$H$6</f>
        <v>1</v>
      </c>
      <c r="H3174">
        <f t="array" ref="H3174">FREQUENCY(IF('Data Transformation'!$B$4:$B$8425=B3171,'Data Transformation'!$G$4:$G$8425),'Bin Analysis'!$B3174)</f>
        <v>2073</v>
      </c>
      <c r="I3174">
        <f>H3174-H3173</f>
        <v>2073</v>
      </c>
      <c r="J3174">
        <f>IF(I3174=0,0,1)</f>
        <v>1</v>
      </c>
      <c r="K3174" t="e">
        <f>J3174*Weighting!$W$6</f>
        <v>#NUM!</v>
      </c>
      <c r="M3174" s="14"/>
    </row>
    <row r="3175" spans="1:25" x14ac:dyDescent="0.25">
      <c r="A3175" s="32" t="str">
        <f>IF(Weighting!$P$7&gt;0,B3175,"")</f>
        <v/>
      </c>
      <c r="B3175" t="e">
        <f>Weighting!$C$7</f>
        <v>#DIV/0!</v>
      </c>
      <c r="C3175" t="e">
        <f>Weighting!$F$7</f>
        <v>#NUM!</v>
      </c>
      <c r="D3175" t="e">
        <f>IF(C3175=1,'Data Transformation'!$G$3+0.5*'Data Transformation'!$W$25,IF(C3176=1,D3176-'Data Transformation'!$W$25,FALSE))</f>
        <v>#NUM!</v>
      </c>
      <c r="E3175">
        <f t="array" ref="E3175">IF(ISLOGICAL(D3175),"",FREQUENCY(IF('Data Transformation'!$B$425:$B$8425='Bin Analysis'!$B3171,'Data Transformation'!$G$425:$G$8425),D3175))</f>
        <v>2001</v>
      </c>
      <c r="F3175">
        <f t="shared" ref="F3175:F3193" si="396">IF(ISLOGICAL(D3175),"",E3175-E3174)</f>
        <v>0</v>
      </c>
      <c r="G3175">
        <f>Weighting!$H$7</f>
        <v>0</v>
      </c>
      <c r="H3175">
        <f t="array" ref="H3175">FREQUENCY(IF('Data Transformation'!$B$4:$B$8425=B3171,'Data Transformation'!$G$4:$G$8425),'Bin Analysis'!$B3175)</f>
        <v>2073</v>
      </c>
      <c r="I3175">
        <f t="shared" ref="I3175:I3193" si="397">H3175-H3174</f>
        <v>0</v>
      </c>
      <c r="J3175">
        <f>IF(I3175=0,0,1)</f>
        <v>0</v>
      </c>
      <c r="K3175">
        <f>J3175*Weighting!$W$7</f>
        <v>0</v>
      </c>
      <c r="M3175" s="14"/>
    </row>
    <row r="3176" spans="1:25" x14ac:dyDescent="0.25">
      <c r="A3176" s="32" t="str">
        <f>IF(Weighting!$P$8&gt;0,B3176,"")</f>
        <v/>
      </c>
      <c r="B3176" t="e">
        <f>Weighting!$C$8</f>
        <v>#DIV/0!</v>
      </c>
      <c r="C3176" t="e">
        <f>Weighting!$F$8</f>
        <v>#NUM!</v>
      </c>
      <c r="D3176" t="e">
        <f>IF(C3176=1,'Data Transformation'!$G$3+0.5*'Data Transformation'!$W$25,IF(C3177=1,D3177-'Data Transformation'!$W$25,FALSE))</f>
        <v>#NUM!</v>
      </c>
      <c r="E3176">
        <f t="array" ref="E3176">IF(ISLOGICAL(D3176),"",FREQUENCY(IF('Data Transformation'!$B$425:$B$8425='Bin Analysis'!$B3171,'Data Transformation'!$G$425:$G$8425),D3176))</f>
        <v>2001</v>
      </c>
      <c r="F3176">
        <f t="shared" si="396"/>
        <v>0</v>
      </c>
      <c r="G3176">
        <f>Weighting!$H$8</f>
        <v>0</v>
      </c>
      <c r="H3176">
        <f t="array" ref="H3176">FREQUENCY(IF('Data Transformation'!$B$4:$B$8425=B3171,'Data Transformation'!$G$4:$G$8425),'Bin Analysis'!$B3176)</f>
        <v>2073</v>
      </c>
      <c r="I3176">
        <f t="shared" si="397"/>
        <v>0</v>
      </c>
      <c r="J3176">
        <f t="shared" ref="J3176:J3193" si="398">IF(I3176=0,0,1)</f>
        <v>0</v>
      </c>
      <c r="K3176">
        <f>J3176*Weighting!$W$8</f>
        <v>0</v>
      </c>
      <c r="M3176" s="14"/>
    </row>
    <row r="3177" spans="1:25" x14ac:dyDescent="0.25">
      <c r="A3177" s="32" t="str">
        <f>IF(Weighting!$P$9&gt;0,B3177,"")</f>
        <v/>
      </c>
      <c r="B3177" s="50" t="e">
        <f>Weighting!$C$9</f>
        <v>#DIV/0!</v>
      </c>
      <c r="C3177" t="e">
        <f>Weighting!$F$9</f>
        <v>#NUM!</v>
      </c>
      <c r="D3177" t="e">
        <f>IF(C3177=1,'Data Transformation'!$G$3+0.5*'Data Transformation'!$W$25,IF(C3178=1,D3178-'Data Transformation'!$W$25,FALSE))</f>
        <v>#NUM!</v>
      </c>
      <c r="E3177">
        <f t="array" ref="E3177">IF(ISLOGICAL(D3177),"",FREQUENCY(IF('Data Transformation'!$B$425:$B$8425='Bin Analysis'!$B3171,'Data Transformation'!$G$425:$G$8425),D3177))</f>
        <v>2001</v>
      </c>
      <c r="F3177">
        <f t="shared" si="396"/>
        <v>0</v>
      </c>
      <c r="G3177">
        <f>Weighting!$H$9</f>
        <v>0</v>
      </c>
      <c r="H3177">
        <f t="array" ref="H3177">FREQUENCY(IF('Data Transformation'!$B$4:$B$8425=B3171,'Data Transformation'!$G$4:$G$8425),'Bin Analysis'!$B3177)</f>
        <v>2073</v>
      </c>
      <c r="I3177">
        <f t="shared" si="397"/>
        <v>0</v>
      </c>
      <c r="J3177">
        <f t="shared" si="398"/>
        <v>0</v>
      </c>
      <c r="K3177">
        <f>J3177*Weighting!$W$9</f>
        <v>0</v>
      </c>
      <c r="M3177" s="14"/>
    </row>
    <row r="3178" spans="1:25" x14ac:dyDescent="0.25">
      <c r="A3178" s="32" t="str">
        <f>IF(Weighting!$P$10&gt;0,B3178,"")</f>
        <v/>
      </c>
      <c r="B3178" t="e">
        <f>Weighting!$C$10</f>
        <v>#DIV/0!</v>
      </c>
      <c r="C3178" t="e">
        <f>Weighting!$F$10</f>
        <v>#NUM!</v>
      </c>
      <c r="D3178" t="e">
        <f>IF(C3178=1,'Data Transformation'!$G$3+0.5*'Data Transformation'!$W$25,IF(C3179=1,D3179-'Data Transformation'!$W$25,FALSE))</f>
        <v>#NUM!</v>
      </c>
      <c r="E3178">
        <f t="array" ref="E3178">IF(ISLOGICAL(D3178),"",FREQUENCY(IF('Data Transformation'!$B$425:$B$8425='Bin Analysis'!$B3171,'Data Transformation'!$G$425:$G$8425),D3178))</f>
        <v>2001</v>
      </c>
      <c r="F3178">
        <f t="shared" si="396"/>
        <v>0</v>
      </c>
      <c r="G3178">
        <f>Weighting!$H$10</f>
        <v>0</v>
      </c>
      <c r="H3178">
        <f t="array" ref="H3178">FREQUENCY(IF('Data Transformation'!$B$4:$B$8425=B3171,'Data Transformation'!$G$4:$G$8425),'Bin Analysis'!$B3178)</f>
        <v>2073</v>
      </c>
      <c r="I3178">
        <f t="shared" si="397"/>
        <v>0</v>
      </c>
      <c r="J3178">
        <f t="shared" si="398"/>
        <v>0</v>
      </c>
      <c r="K3178">
        <f>J3178*Weighting!$W$10</f>
        <v>0</v>
      </c>
      <c r="M3178" s="14"/>
    </row>
    <row r="3179" spans="1:25" x14ac:dyDescent="0.25">
      <c r="A3179" s="32" t="str">
        <f>IF(Weighting!$P$11&gt;0,B3179,"")</f>
        <v/>
      </c>
      <c r="B3179" t="e">
        <f>Weighting!$C$11</f>
        <v>#DIV/0!</v>
      </c>
      <c r="C3179" t="e">
        <f>Weighting!$F$11</f>
        <v>#NUM!</v>
      </c>
      <c r="D3179" t="e">
        <f>IF(C3179=1,'Data Transformation'!$G$3+0.5*'Data Transformation'!$W$25,IF(C3180=1,D3180-'Data Transformation'!$W$25,FALSE))</f>
        <v>#NUM!</v>
      </c>
      <c r="E3179">
        <f t="array" ref="E3179">IF(ISLOGICAL(D3179),"",FREQUENCY(IF('Data Transformation'!$B$425:$B$8425='Bin Analysis'!$B3171,'Data Transformation'!$G$425:$G$8425),D3179))</f>
        <v>2001</v>
      </c>
      <c r="F3179">
        <f t="shared" si="396"/>
        <v>0</v>
      </c>
      <c r="G3179">
        <f>Weighting!$H$11</f>
        <v>0</v>
      </c>
      <c r="H3179">
        <f t="array" ref="H3179">FREQUENCY(IF('Data Transformation'!$B$4:$B$8425=B3171,'Data Transformation'!$G$4:$G$8425),'Bin Analysis'!$B3179)</f>
        <v>2073</v>
      </c>
      <c r="I3179">
        <f t="shared" si="397"/>
        <v>0</v>
      </c>
      <c r="J3179">
        <f t="shared" si="398"/>
        <v>0</v>
      </c>
      <c r="K3179">
        <f>J3179*Weighting!$W$11</f>
        <v>0</v>
      </c>
      <c r="M3179" s="14"/>
    </row>
    <row r="3180" spans="1:25" x14ac:dyDescent="0.25">
      <c r="A3180" s="32" t="str">
        <f>IF(Weighting!$P$12&gt;0,B3180,"")</f>
        <v/>
      </c>
      <c r="B3180" t="e">
        <f>Weighting!$C$12</f>
        <v>#DIV/0!</v>
      </c>
      <c r="C3180" t="e">
        <f>Weighting!$F$12</f>
        <v>#NUM!</v>
      </c>
      <c r="D3180" t="e">
        <f>IF(C3180=1,'Data Transformation'!$G$3+0.5*'Data Transformation'!$W$25,IF(C3181=1,D3181-'Data Transformation'!$W$25,FALSE))</f>
        <v>#NUM!</v>
      </c>
      <c r="E3180">
        <f t="array" ref="E3180">IF(ISLOGICAL(D3180),"",FREQUENCY(IF('Data Transformation'!$B$425:$B$8425='Bin Analysis'!$B3171,'Data Transformation'!$G$425:$G$8425),D3180))</f>
        <v>2001</v>
      </c>
      <c r="F3180">
        <f t="shared" si="396"/>
        <v>0</v>
      </c>
      <c r="G3180">
        <f>Weighting!$H$12</f>
        <v>0</v>
      </c>
      <c r="H3180">
        <f t="array" ref="H3180">FREQUENCY(IF('Data Transformation'!$B$4:$B$8425=B3171,'Data Transformation'!$G$4:$G$8425),'Bin Analysis'!$B3180)</f>
        <v>2073</v>
      </c>
      <c r="I3180">
        <f t="shared" si="397"/>
        <v>0</v>
      </c>
      <c r="J3180">
        <f t="shared" si="398"/>
        <v>0</v>
      </c>
      <c r="K3180">
        <f>J3180*Weighting!$W$12</f>
        <v>0</v>
      </c>
      <c r="M3180" s="14"/>
    </row>
    <row r="3181" spans="1:25" x14ac:dyDescent="0.25">
      <c r="A3181" s="32" t="str">
        <f>IF(Weighting!$P$13&gt;0,B3181,"")</f>
        <v/>
      </c>
      <c r="B3181" t="e">
        <f>Weighting!$C$13</f>
        <v>#DIV/0!</v>
      </c>
      <c r="C3181" t="e">
        <f>Weighting!$F$13</f>
        <v>#NUM!</v>
      </c>
      <c r="D3181" t="e">
        <f>IF(C3181=1,'Data Transformation'!$G$3+0.5*'Data Transformation'!$W$25,IF(C3182=1,D3182-'Data Transformation'!$W$25,FALSE))</f>
        <v>#NUM!</v>
      </c>
      <c r="E3181">
        <f t="array" ref="E3181">IF(ISLOGICAL(D3181),"",FREQUENCY(IF('Data Transformation'!$B$425:$B$8425='Bin Analysis'!$B3171,'Data Transformation'!$G$425:$G$8425),D3181))</f>
        <v>2001</v>
      </c>
      <c r="F3181">
        <f t="shared" si="396"/>
        <v>0</v>
      </c>
      <c r="G3181">
        <f>Weighting!$H$13</f>
        <v>0</v>
      </c>
      <c r="H3181">
        <f t="array" ref="H3181">FREQUENCY(IF('Data Transformation'!$B$4:$B$8425=B3171,'Data Transformation'!$G$4:$G$8425),'Bin Analysis'!$B3181)</f>
        <v>2073</v>
      </c>
      <c r="I3181">
        <f t="shared" si="397"/>
        <v>0</v>
      </c>
      <c r="J3181">
        <f t="shared" si="398"/>
        <v>0</v>
      </c>
      <c r="K3181">
        <f>J3181*Weighting!$W$13</f>
        <v>0</v>
      </c>
      <c r="M3181" s="14"/>
    </row>
    <row r="3182" spans="1:25" x14ac:dyDescent="0.25">
      <c r="A3182" s="32" t="str">
        <f>IF(Weighting!$P$14&gt;0,B3182,"")</f>
        <v/>
      </c>
      <c r="B3182" t="e">
        <f>Weighting!$C$14</f>
        <v>#DIV/0!</v>
      </c>
      <c r="C3182" t="e">
        <f>Weighting!$F$14</f>
        <v>#NUM!</v>
      </c>
      <c r="D3182" t="e">
        <f>IF(C3182=1,'Data Transformation'!$G$3+0.5*'Data Transformation'!$W$25,IF(C3183=1,D3183-'Data Transformation'!$W$25,FALSE))</f>
        <v>#NUM!</v>
      </c>
      <c r="E3182">
        <f t="array" ref="E3182">IF(ISLOGICAL(D3182),"",FREQUENCY(IF('Data Transformation'!$B$425:$B$8425='Bin Analysis'!$B3171,'Data Transformation'!$G$425:$G$8425),D3182))</f>
        <v>2001</v>
      </c>
      <c r="F3182">
        <f t="shared" si="396"/>
        <v>0</v>
      </c>
      <c r="G3182">
        <f>Weighting!$H$14</f>
        <v>0</v>
      </c>
      <c r="H3182">
        <f t="array" ref="H3182">FREQUENCY(IF('Data Transformation'!$B$4:$B$8425=B3171,'Data Transformation'!$G$4:$G$8425),'Bin Analysis'!$B3182)</f>
        <v>2073</v>
      </c>
      <c r="I3182">
        <f t="shared" si="397"/>
        <v>0</v>
      </c>
      <c r="J3182">
        <f t="shared" si="398"/>
        <v>0</v>
      </c>
      <c r="K3182">
        <f>J3182*Weighting!$W$14</f>
        <v>0</v>
      </c>
      <c r="M3182" s="14"/>
    </row>
    <row r="3183" spans="1:25" x14ac:dyDescent="0.25">
      <c r="A3183" s="32" t="str">
        <f>IF(Weighting!$P$15&gt;0,B3183,"")</f>
        <v/>
      </c>
      <c r="B3183" t="e">
        <f>Weighting!$C$15</f>
        <v>#DIV/0!</v>
      </c>
      <c r="C3183" t="e">
        <f>Weighting!$F$15</f>
        <v>#NUM!</v>
      </c>
      <c r="D3183" t="e">
        <f>IF(C3183=1,'Data Transformation'!$G$3+0.5*'Data Transformation'!$W$25,IF(C3184=1,D3184-'Data Transformation'!$W$25,FALSE))</f>
        <v>#NUM!</v>
      </c>
      <c r="E3183">
        <f t="array" ref="E3183">IF(ISLOGICAL(D3183),"",FREQUENCY(IF('Data Transformation'!$B$425:$B$8425='Bin Analysis'!$B3171,'Data Transformation'!$G$425:$G$8425),D3183))</f>
        <v>2001</v>
      </c>
      <c r="F3183">
        <f t="shared" si="396"/>
        <v>0</v>
      </c>
      <c r="G3183">
        <f>Weighting!$H$15</f>
        <v>0</v>
      </c>
      <c r="H3183">
        <f t="array" ref="H3183">FREQUENCY(IF('Data Transformation'!$B$4:$B$8425=B3171,'Data Transformation'!$G$4:$G$8425),'Bin Analysis'!$B3183)</f>
        <v>2073</v>
      </c>
      <c r="I3183">
        <f t="shared" si="397"/>
        <v>0</v>
      </c>
      <c r="J3183">
        <f t="shared" si="398"/>
        <v>0</v>
      </c>
      <c r="K3183">
        <f>J3183*Weighting!$W$15</f>
        <v>0</v>
      </c>
      <c r="M3183" s="14"/>
    </row>
    <row r="3184" spans="1:25" x14ac:dyDescent="0.25">
      <c r="A3184" s="32" t="str">
        <f>IF(Weighting!$P$16&gt;0,B3184,"")</f>
        <v/>
      </c>
      <c r="B3184" t="e">
        <f>Weighting!$C$16</f>
        <v>#DIV/0!</v>
      </c>
      <c r="C3184" t="e">
        <f>Weighting!$F$16</f>
        <v>#NUM!</v>
      </c>
      <c r="D3184" t="e">
        <f>IF(C3184=1,'Data Transformation'!$G$3+0.5*'Data Transformation'!$W$25,IF(C3185=1,D3185-'Data Transformation'!$W$25,FALSE))</f>
        <v>#NUM!</v>
      </c>
      <c r="E3184">
        <f t="array" ref="E3184">IF(ISLOGICAL(D3184),"",FREQUENCY(IF('Data Transformation'!$B$425:$B$8425='Bin Analysis'!$B3171,'Data Transformation'!$G$425:$G$8425),D3184))</f>
        <v>2001</v>
      </c>
      <c r="F3184">
        <f t="shared" si="396"/>
        <v>0</v>
      </c>
      <c r="G3184">
        <f>Weighting!$H$16</f>
        <v>0</v>
      </c>
      <c r="H3184">
        <f t="array" ref="H3184">FREQUENCY(IF('Data Transformation'!$B$4:$B$8425=B3171,'Data Transformation'!$G$4:$G$8425),'Bin Analysis'!$B3184)</f>
        <v>2073</v>
      </c>
      <c r="I3184">
        <f t="shared" si="397"/>
        <v>0</v>
      </c>
      <c r="J3184">
        <f t="shared" si="398"/>
        <v>0</v>
      </c>
      <c r="K3184">
        <f>J3184*Weighting!$W$16</f>
        <v>0</v>
      </c>
      <c r="M3184" s="14"/>
    </row>
    <row r="3185" spans="1:25" x14ac:dyDescent="0.25">
      <c r="A3185" s="32" t="str">
        <f>IF(Weighting!$P$17&gt;0,B3185,"")</f>
        <v/>
      </c>
      <c r="B3185" t="e">
        <f>Weighting!$C$17</f>
        <v>#DIV/0!</v>
      </c>
      <c r="C3185" t="e">
        <f>Weighting!$F$17</f>
        <v>#NUM!</v>
      </c>
      <c r="D3185" t="e">
        <f>IF(C3185=1,'Data Transformation'!$G$3+0.5*'Data Transformation'!$W$25,IF(C3186=1,D3186-'Data Transformation'!$W$25,FALSE))</f>
        <v>#NUM!</v>
      </c>
      <c r="E3185">
        <f t="array" ref="E3185">IF(ISLOGICAL(D3185),"",FREQUENCY(IF('Data Transformation'!$B$425:$B$8425='Bin Analysis'!$B3171,'Data Transformation'!$G$425:$G$8425),D3185))</f>
        <v>2001</v>
      </c>
      <c r="F3185">
        <f t="shared" si="396"/>
        <v>0</v>
      </c>
      <c r="G3185">
        <f>Weighting!$H$17</f>
        <v>0</v>
      </c>
      <c r="H3185">
        <f t="array" ref="H3185">FREQUENCY(IF('Data Transformation'!$B$4:$B$8425=B3171,'Data Transformation'!$G$4:$G$8425),'Bin Analysis'!$B3185)</f>
        <v>2073</v>
      </c>
      <c r="I3185">
        <f t="shared" si="397"/>
        <v>0</v>
      </c>
      <c r="J3185">
        <f t="shared" si="398"/>
        <v>0</v>
      </c>
      <c r="K3185">
        <f>J3185*Weighting!$W$17</f>
        <v>0</v>
      </c>
      <c r="M3185" s="14"/>
    </row>
    <row r="3186" spans="1:25" x14ac:dyDescent="0.25">
      <c r="A3186" s="32" t="str">
        <f>IF(Weighting!$P$18&gt;0,B3186,"")</f>
        <v/>
      </c>
      <c r="B3186" t="e">
        <f>Weighting!$C$18</f>
        <v>#DIV/0!</v>
      </c>
      <c r="C3186" t="e">
        <f>Weighting!$F$18</f>
        <v>#NUM!</v>
      </c>
      <c r="D3186" t="e">
        <f>IF(C3186=1,'Data Transformation'!$G$3+0.5*'Data Transformation'!$W$25,IF(C3187=1,D3187-'Data Transformation'!$W$25,FALSE))</f>
        <v>#NUM!</v>
      </c>
      <c r="E3186">
        <f t="array" ref="E3186">IF(ISLOGICAL(D3186),"",FREQUENCY(IF('Data Transformation'!$B$425:$B$8425='Bin Analysis'!$B3171,'Data Transformation'!$G$425:$G$8425),D3186))</f>
        <v>2001</v>
      </c>
      <c r="F3186">
        <f t="shared" si="396"/>
        <v>0</v>
      </c>
      <c r="G3186">
        <f>Weighting!$H$18</f>
        <v>0</v>
      </c>
      <c r="H3186">
        <f t="array" ref="H3186">FREQUENCY(IF('Data Transformation'!$B$4:$B$8425=B3171,'Data Transformation'!$G$4:$G$8425),'Bin Analysis'!$B3186)</f>
        <v>2073</v>
      </c>
      <c r="I3186">
        <f t="shared" si="397"/>
        <v>0</v>
      </c>
      <c r="J3186">
        <f t="shared" si="398"/>
        <v>0</v>
      </c>
      <c r="K3186">
        <f>J3186*Weighting!$W$18</f>
        <v>0</v>
      </c>
      <c r="M3186" s="14"/>
    </row>
    <row r="3187" spans="1:25" x14ac:dyDescent="0.25">
      <c r="A3187" s="32" t="str">
        <f>IF(Weighting!$P$19&gt;0,B3187,"")</f>
        <v/>
      </c>
      <c r="B3187" t="e">
        <f>Weighting!$C$19</f>
        <v>#DIV/0!</v>
      </c>
      <c r="C3187" t="e">
        <f>Weighting!$F$19</f>
        <v>#NUM!</v>
      </c>
      <c r="D3187" t="e">
        <f>IF(C3187=1,'Data Transformation'!$G$3+0.5*'Data Transformation'!$W$25,IF(C3188=1,D3188-'Data Transformation'!$W$25,FALSE))</f>
        <v>#NUM!</v>
      </c>
      <c r="E3187">
        <f t="array" ref="E3187">IF(ISLOGICAL(D3187),"",FREQUENCY(IF('Data Transformation'!$B$425:$B$8425='Bin Analysis'!$B3171,'Data Transformation'!$G$425:$G$8425),D3187))</f>
        <v>2001</v>
      </c>
      <c r="F3187">
        <f t="shared" si="396"/>
        <v>0</v>
      </c>
      <c r="G3187">
        <f>Weighting!$H$19</f>
        <v>0</v>
      </c>
      <c r="H3187">
        <f t="array" ref="H3187">FREQUENCY(IF('Data Transformation'!$B$4:$B$8425=B3171,'Data Transformation'!$G$4:$G$8425),'Bin Analysis'!$B3187)</f>
        <v>2073</v>
      </c>
      <c r="I3187">
        <f t="shared" si="397"/>
        <v>0</v>
      </c>
      <c r="J3187">
        <f t="shared" si="398"/>
        <v>0</v>
      </c>
      <c r="K3187">
        <f>J3187*Weighting!$W$19</f>
        <v>0</v>
      </c>
      <c r="M3187" s="14"/>
    </row>
    <row r="3188" spans="1:25" x14ac:dyDescent="0.25">
      <c r="A3188" s="32" t="str">
        <f>IF(Weighting!$P$20&gt;0,B3188,"")</f>
        <v/>
      </c>
      <c r="B3188" t="e">
        <f>Weighting!$C$20</f>
        <v>#DIV/0!</v>
      </c>
      <c r="C3188" t="e">
        <f>Weighting!$F$20</f>
        <v>#NUM!</v>
      </c>
      <c r="D3188" t="e">
        <f>IF(C3188=1,'Data Transformation'!$G$3+0.5*'Data Transformation'!$W$25,IF(C3189=1,D3189-'Data Transformation'!$W$25,FALSE))</f>
        <v>#NUM!</v>
      </c>
      <c r="E3188">
        <f t="array" ref="E3188">IF(ISLOGICAL(D3188),"",FREQUENCY(IF('Data Transformation'!$B$425:$B$8425='Bin Analysis'!$B3171,'Data Transformation'!$G$425:$G$8425),D3188))</f>
        <v>2001</v>
      </c>
      <c r="F3188">
        <f t="shared" si="396"/>
        <v>0</v>
      </c>
      <c r="G3188">
        <f>Weighting!$H$20</f>
        <v>0</v>
      </c>
      <c r="H3188">
        <f t="array" ref="H3188">FREQUENCY(IF('Data Transformation'!$B$4:$B$8425=B3171,'Data Transformation'!$G$4:$G$8425),'Bin Analysis'!$B3188)</f>
        <v>2073</v>
      </c>
      <c r="I3188">
        <f t="shared" si="397"/>
        <v>0</v>
      </c>
      <c r="J3188">
        <f t="shared" si="398"/>
        <v>0</v>
      </c>
      <c r="K3188">
        <f>J3188*Weighting!$W$20</f>
        <v>0</v>
      </c>
      <c r="M3188" s="14"/>
    </row>
    <row r="3189" spans="1:25" x14ac:dyDescent="0.25">
      <c r="A3189" s="32" t="str">
        <f>IF(Weighting!$P$21&gt;0,B3189,"")</f>
        <v/>
      </c>
      <c r="B3189" t="e">
        <f>Weighting!$C$21</f>
        <v>#DIV/0!</v>
      </c>
      <c r="C3189" t="e">
        <f>Weighting!$F$21</f>
        <v>#NUM!</v>
      </c>
      <c r="D3189" t="e">
        <f>IF(C3189=1,'Data Transformation'!$G$3+0.5*'Data Transformation'!$W$25,IF(C3190=1,D3190-'Data Transformation'!$W$25,FALSE))</f>
        <v>#NUM!</v>
      </c>
      <c r="E3189">
        <f t="array" ref="E3189">IF(ISLOGICAL(D3189),"",FREQUENCY(IF('Data Transformation'!$B$425:$B$8425='Bin Analysis'!$B3171,'Data Transformation'!$G$425:$G$8425),D3189))</f>
        <v>2001</v>
      </c>
      <c r="F3189">
        <f t="shared" si="396"/>
        <v>0</v>
      </c>
      <c r="G3189">
        <f>Weighting!$H$21</f>
        <v>0</v>
      </c>
      <c r="H3189">
        <f t="array" ref="H3189">FREQUENCY(IF('Data Transformation'!$B$4:$B$8425=B3171,'Data Transformation'!$G$4:$G$8425),'Bin Analysis'!$B3189)</f>
        <v>2073</v>
      </c>
      <c r="I3189">
        <f t="shared" si="397"/>
        <v>0</v>
      </c>
      <c r="J3189">
        <f t="shared" si="398"/>
        <v>0</v>
      </c>
      <c r="K3189">
        <f>J3189*Weighting!$W$21</f>
        <v>0</v>
      </c>
      <c r="M3189" s="14"/>
    </row>
    <row r="3190" spans="1:25" x14ac:dyDescent="0.25">
      <c r="A3190" s="32" t="str">
        <f>IF(Weighting!$P$22&gt;0,B3190,"")</f>
        <v/>
      </c>
      <c r="B3190" t="e">
        <f>Weighting!$C$22</f>
        <v>#DIV/0!</v>
      </c>
      <c r="C3190" t="e">
        <f>Weighting!$F$22</f>
        <v>#NUM!</v>
      </c>
      <c r="D3190" t="e">
        <f>IF(C3190=1,'Data Transformation'!$G$3+0.5*'Data Transformation'!$W$25,IF(C3191=1,D3191-'Data Transformation'!$W$25,FALSE))</f>
        <v>#NUM!</v>
      </c>
      <c r="E3190">
        <f t="array" ref="E3190">IF(ISLOGICAL(D3190),"",FREQUENCY(IF('Data Transformation'!$B$425:$B$8425='Bin Analysis'!$B3171,'Data Transformation'!$G$425:$G$8425),D3190))</f>
        <v>2001</v>
      </c>
      <c r="F3190">
        <f t="shared" si="396"/>
        <v>0</v>
      </c>
      <c r="G3190">
        <f>Weighting!$H$22</f>
        <v>0</v>
      </c>
      <c r="H3190">
        <f t="array" ref="H3190">FREQUENCY(IF('Data Transformation'!$B$4:$B$8425=B3171,'Data Transformation'!$G$4:$G$8425),'Bin Analysis'!$B3190)</f>
        <v>2073</v>
      </c>
      <c r="I3190">
        <f t="shared" si="397"/>
        <v>0</v>
      </c>
      <c r="J3190">
        <f t="shared" si="398"/>
        <v>0</v>
      </c>
      <c r="K3190">
        <f>J3190*Weighting!$W$22</f>
        <v>0</v>
      </c>
      <c r="M3190" s="14"/>
    </row>
    <row r="3191" spans="1:25" x14ac:dyDescent="0.25">
      <c r="A3191" s="32" t="str">
        <f>IF(Weighting!$P$23&gt;0,B3191,"")</f>
        <v/>
      </c>
      <c r="B3191" t="e">
        <f>Weighting!$C$23</f>
        <v>#DIV/0!</v>
      </c>
      <c r="C3191" t="e">
        <f>Weighting!$F$23</f>
        <v>#NUM!</v>
      </c>
      <c r="D3191" t="e">
        <f>IF(C3191=1,'Data Transformation'!$G$3+0.5*'Data Transformation'!$W$25,IF(C3192=1,D3192-'Data Transformation'!$W$25,FALSE))</f>
        <v>#NUM!</v>
      </c>
      <c r="E3191">
        <f t="array" ref="E3191">IF(ISLOGICAL(D3191),"",FREQUENCY(IF('Data Transformation'!$B$425:$B$8425='Bin Analysis'!$B3171,'Data Transformation'!$G$425:$G$8425),D3191))</f>
        <v>2001</v>
      </c>
      <c r="F3191">
        <f t="shared" si="396"/>
        <v>0</v>
      </c>
      <c r="G3191">
        <f>Weighting!$H$23</f>
        <v>0</v>
      </c>
      <c r="H3191">
        <f t="array" ref="H3191">FREQUENCY(IF('Data Transformation'!$B$4:$B$8425=B3171,'Data Transformation'!$G$4:$G$8425),'Bin Analysis'!$B3191)</f>
        <v>2073</v>
      </c>
      <c r="I3191">
        <f t="shared" si="397"/>
        <v>0</v>
      </c>
      <c r="J3191">
        <f t="shared" si="398"/>
        <v>0</v>
      </c>
      <c r="K3191">
        <f>J3191*Weighting!$W$23</f>
        <v>0</v>
      </c>
      <c r="M3191" s="14"/>
    </row>
    <row r="3192" spans="1:25" x14ac:dyDescent="0.25">
      <c r="A3192" s="32" t="str">
        <f>IF(Weighting!$P$24&gt;0,B3192,"")</f>
        <v/>
      </c>
      <c r="B3192" t="e">
        <f>Weighting!$C$24</f>
        <v>#DIV/0!</v>
      </c>
      <c r="C3192" t="e">
        <f>Weighting!$F$24</f>
        <v>#NUM!</v>
      </c>
      <c r="D3192" t="e">
        <f>IF(C3192=1,'Data Transformation'!$G$3+0.5*'Data Transformation'!$W$25,IF(C3193=1,D3193-'Data Transformation'!$W$25,FALSE))</f>
        <v>#NUM!</v>
      </c>
      <c r="E3192">
        <f t="array" ref="E3192">IF(ISLOGICAL(D3192),"",FREQUENCY(IF('Data Transformation'!$B$425:$B$8425='Bin Analysis'!$B3171,'Data Transformation'!$G$425:$G$8425),D3192))</f>
        <v>2001</v>
      </c>
      <c r="F3192">
        <f t="shared" si="396"/>
        <v>0</v>
      </c>
      <c r="G3192">
        <f>Weighting!$H$24</f>
        <v>0</v>
      </c>
      <c r="H3192">
        <f t="array" ref="H3192">FREQUENCY(IF('Data Transformation'!$B$4:$B$8425=B3171,'Data Transformation'!$G$4:$G$8425),'Bin Analysis'!$B3192)</f>
        <v>2073</v>
      </c>
      <c r="I3192">
        <f t="shared" si="397"/>
        <v>0</v>
      </c>
      <c r="J3192">
        <f t="shared" si="398"/>
        <v>0</v>
      </c>
      <c r="K3192">
        <f>J3192*Weighting!$W$24</f>
        <v>0</v>
      </c>
      <c r="M3192" s="14"/>
    </row>
    <row r="3193" spans="1:25" x14ac:dyDescent="0.25">
      <c r="A3193" s="32" t="str">
        <f>IF(Weighting!$P$25&gt;0,B3193,"")</f>
        <v/>
      </c>
      <c r="B3193" t="e">
        <f>Weighting!$C$25</f>
        <v>#DIV/0!</v>
      </c>
      <c r="C3193" t="e">
        <f>Weighting!$F$25</f>
        <v>#NUM!</v>
      </c>
      <c r="D3193" t="e">
        <f>IF(C3193=1,'Data Transformation'!$G$3+0.5*'Data Transformation'!$W$25,IF(C3194=1,D3194-'Data Transformation'!$W$25,FALSE))</f>
        <v>#NUM!</v>
      </c>
      <c r="E3193">
        <f t="array" ref="E3193">IF(ISLOGICAL(D3193),"",FREQUENCY(IF('Data Transformation'!$B$425:$B$8425='Bin Analysis'!$B3171,'Data Transformation'!$G$425:$G$8425),D3193))</f>
        <v>2001</v>
      </c>
      <c r="F3193">
        <f t="shared" si="396"/>
        <v>0</v>
      </c>
      <c r="G3193">
        <f>Weighting!$H$25</f>
        <v>0</v>
      </c>
      <c r="H3193">
        <f t="array" ref="H3193">FREQUENCY(IF('Data Transformation'!$B$4:$B$8425=B3171,'Data Transformation'!$G$4:$G$8425),'Bin Analysis'!$B3193)</f>
        <v>2073</v>
      </c>
      <c r="I3193">
        <f t="shared" si="397"/>
        <v>0</v>
      </c>
      <c r="J3193">
        <f t="shared" si="398"/>
        <v>0</v>
      </c>
      <c r="K3193">
        <f>J3193*Weighting!$W$25</f>
        <v>0</v>
      </c>
      <c r="M3193" s="14"/>
    </row>
    <row r="3194" spans="1:25" x14ac:dyDescent="0.25">
      <c r="O3194"/>
      <c r="P3194"/>
      <c r="Q3194"/>
      <c r="R3194"/>
    </row>
    <row r="3195" spans="1:25" ht="23.25" x14ac:dyDescent="0.35">
      <c r="A3195" s="21" t="s">
        <v>0</v>
      </c>
      <c r="B3195" s="21" t="str">
        <f>IFERROR(VLOOKUP(C3195,'Data Transformation'!$L$6:$M$426,2,FALSE),"")</f>
        <v/>
      </c>
      <c r="C3195" s="21">
        <f>C3171+1</f>
        <v>133</v>
      </c>
      <c r="D3195" s="21"/>
      <c r="E3195" s="21"/>
      <c r="F3195" s="21"/>
      <c r="G3195" s="21"/>
      <c r="H3195" s="22"/>
      <c r="I3195" s="22"/>
      <c r="J3195" s="22"/>
      <c r="K3195" s="21"/>
      <c r="L3195" s="21" t="str">
        <f>B3195</f>
        <v/>
      </c>
      <c r="M3195" s="23" t="e">
        <f>INDEX('Data Transformation'!$O$4:$O$424,MATCH($B3195,'Data Transformation'!$M$4:$M$424,0),MATCH($M$2,'Data Transformation'!$O$3,0))</f>
        <v>#N/A</v>
      </c>
      <c r="N3195" s="27" t="e">
        <f>IF('Input and Summary Results'!$J$16="minimum",'Bin Analysis'!X3196/(M3195-1),'Bin Analysis'!Y3195/('Bin Analysis'!M3195-1))</f>
        <v>#N/A</v>
      </c>
      <c r="O3195" s="27" t="e">
        <f>IF(M3195=FALSE,NA(),(VLOOKUP(1,C3198:K3217,4,FALSE))/(M3195-1))</f>
        <v>#N/A</v>
      </c>
      <c r="P3195" s="27" t="e">
        <f>IF(M3195=FALSE,NA(),SUM(J3198:J3217)/Weighting!$S$5)</f>
        <v>#N/A</v>
      </c>
      <c r="Q3195" s="27" t="e">
        <f>IF(M3195=FALSE,NA(),SUM(K3198:K3217)/Weighting!$S$6)</f>
        <v>#N/A</v>
      </c>
      <c r="R3195" s="27" t="e">
        <f>IF(M3195=FALSE,NA(),(VLOOKUP(1,G3198:K3217,3,FALSE))/(M3195-1))</f>
        <v>#N/A</v>
      </c>
      <c r="S3195" s="22" t="e">
        <f>IF(M3195=FALSE,NA(),IF(SUM(J3198:J3217)=2,"yes","no"))</f>
        <v>#N/A</v>
      </c>
      <c r="X3195" s="2" cm="2">
        <f t="array" ref="X3195:X3196">FREQUENCY(IF('Data Transformation'!$B$425:$B$6424='Bin Analysis'!L3195,'Data Transformation'!$G$425:$G$6424),'Data Transformation'!$U$11)</f>
        <v>0</v>
      </c>
      <c r="Y3195" s="2" cm="2">
        <f t="array" ref="Y3195:Y3196">FREQUENCY(IF('Data Transformation'!$B$425:$B$6424='Bin Analysis'!L3195,'Data Transformation'!$G$425:$G$6424),'Data Transformation'!$U$12)</f>
        <v>0</v>
      </c>
    </row>
    <row r="3196" spans="1:25" x14ac:dyDescent="0.25">
      <c r="A3196" s="14" t="s">
        <v>67</v>
      </c>
      <c r="B3196" t="s">
        <v>47</v>
      </c>
      <c r="C3196" t="s">
        <v>5</v>
      </c>
      <c r="D3196" t="s">
        <v>98</v>
      </c>
      <c r="E3196" t="s">
        <v>99</v>
      </c>
      <c r="F3196" t="s">
        <v>100</v>
      </c>
      <c r="G3196" t="s">
        <v>69</v>
      </c>
      <c r="H3196" t="s">
        <v>31</v>
      </c>
      <c r="I3196" t="s">
        <v>32</v>
      </c>
      <c r="J3196" t="s">
        <v>46</v>
      </c>
      <c r="K3196" s="14" t="s">
        <v>45</v>
      </c>
      <c r="M3196" s="14"/>
      <c r="X3196" s="2">
        <v>0</v>
      </c>
      <c r="Y3196" s="2">
        <v>0</v>
      </c>
    </row>
    <row r="3197" spans="1:25" x14ac:dyDescent="0.25">
      <c r="A3197" s="32"/>
      <c r="D3197" t="e">
        <f>IF(C3197=1,'Data Transformation'!$G$3+0.5*'Data Transformation'!$W$25,IF(C3198=1,D3198-'Data Transformation'!$W$25,FALSE))</f>
        <v>#NUM!</v>
      </c>
      <c r="E3197">
        <f t="array" ref="E3197">IF(ISLOGICAL(D3197),"",FREQUENCY(IF('Data Transformation'!$B$425:$B$8425='Bin Analysis'!$B3195,'Data Transformation'!$G$425:$G$8425),D3197))</f>
        <v>2001</v>
      </c>
      <c r="F3197" t="e">
        <f>IF(ISLOGICAL(D3197),"",E3197-E3196)</f>
        <v>#VALUE!</v>
      </c>
      <c r="M3197" s="14"/>
    </row>
    <row r="3198" spans="1:25" x14ac:dyDescent="0.25">
      <c r="A3198" s="32" t="e">
        <f>IF(Weighting!$P$6&gt;0,B3198,"")</f>
        <v>#NUM!</v>
      </c>
      <c r="B3198" t="e">
        <f>Weighting!$C$6</f>
        <v>#DIV/0!</v>
      </c>
      <c r="C3198" t="e">
        <f>Weighting!$F$6</f>
        <v>#NUM!</v>
      </c>
      <c r="D3198" t="e">
        <f>IF(C3198=1,'Data Transformation'!$G$3+0.5*'Data Transformation'!$W$25,IF(C3199=1,D3199-'Data Transformation'!$W$25,FALSE))</f>
        <v>#NUM!</v>
      </c>
      <c r="E3198">
        <f t="array" ref="E3198">IF(ISLOGICAL(D3198),"",FREQUENCY(IF('Data Transformation'!$B$425:$B$8425='Bin Analysis'!$B3195,'Data Transformation'!$G$425:$G$8425),D3198))</f>
        <v>2001</v>
      </c>
      <c r="F3198">
        <f>IF(ISLOGICAL(D3198),"",E3198-E3197)</f>
        <v>0</v>
      </c>
      <c r="G3198">
        <f>Weighting!$H$6</f>
        <v>1</v>
      </c>
      <c r="H3198">
        <f t="array" ref="H3198">FREQUENCY(IF('Data Transformation'!$B$4:$B$8425=B3195,'Data Transformation'!$G$4:$G$8425),'Bin Analysis'!$B3198)</f>
        <v>2073</v>
      </c>
      <c r="I3198">
        <f>H3198-H3197</f>
        <v>2073</v>
      </c>
      <c r="J3198">
        <f>IF(I3198=0,0,1)</f>
        <v>1</v>
      </c>
      <c r="K3198" t="e">
        <f>J3198*Weighting!$W$6</f>
        <v>#NUM!</v>
      </c>
      <c r="M3198" s="14"/>
    </row>
    <row r="3199" spans="1:25" x14ac:dyDescent="0.25">
      <c r="A3199" s="32" t="str">
        <f>IF(Weighting!$P$7&gt;0,B3199,"")</f>
        <v/>
      </c>
      <c r="B3199" t="e">
        <f>Weighting!$C$7</f>
        <v>#DIV/0!</v>
      </c>
      <c r="C3199" t="e">
        <f>Weighting!$F$7</f>
        <v>#NUM!</v>
      </c>
      <c r="D3199" t="e">
        <f>IF(C3199=1,'Data Transformation'!$G$3+0.5*'Data Transformation'!$W$25,IF(C3200=1,D3200-'Data Transformation'!$W$25,FALSE))</f>
        <v>#NUM!</v>
      </c>
      <c r="E3199">
        <f t="array" ref="E3199">IF(ISLOGICAL(D3199),"",FREQUENCY(IF('Data Transformation'!$B$425:$B$8425='Bin Analysis'!$B3195,'Data Transformation'!$G$425:$G$8425),D3199))</f>
        <v>2001</v>
      </c>
      <c r="F3199">
        <f t="shared" ref="F3199:F3217" si="399">IF(ISLOGICAL(D3199),"",E3199-E3198)</f>
        <v>0</v>
      </c>
      <c r="G3199">
        <f>Weighting!$H$7</f>
        <v>0</v>
      </c>
      <c r="H3199">
        <f t="array" ref="H3199">FREQUENCY(IF('Data Transformation'!$B$4:$B$8425=B3195,'Data Transformation'!$G$4:$G$8425),'Bin Analysis'!$B3199)</f>
        <v>2073</v>
      </c>
      <c r="I3199">
        <f t="shared" ref="I3199:I3217" si="400">H3199-H3198</f>
        <v>0</v>
      </c>
      <c r="J3199">
        <f>IF(I3199=0,0,1)</f>
        <v>0</v>
      </c>
      <c r="K3199">
        <f>J3199*Weighting!$W$7</f>
        <v>0</v>
      </c>
      <c r="M3199" s="14"/>
    </row>
    <row r="3200" spans="1:25" x14ac:dyDescent="0.25">
      <c r="A3200" s="32" t="str">
        <f>IF(Weighting!$P$8&gt;0,B3200,"")</f>
        <v/>
      </c>
      <c r="B3200" t="e">
        <f>Weighting!$C$8</f>
        <v>#DIV/0!</v>
      </c>
      <c r="C3200" t="e">
        <f>Weighting!$F$8</f>
        <v>#NUM!</v>
      </c>
      <c r="D3200" t="e">
        <f>IF(C3200=1,'Data Transformation'!$G$3+0.5*'Data Transformation'!$W$25,IF(C3201=1,D3201-'Data Transformation'!$W$25,FALSE))</f>
        <v>#NUM!</v>
      </c>
      <c r="E3200">
        <f t="array" ref="E3200">IF(ISLOGICAL(D3200),"",FREQUENCY(IF('Data Transformation'!$B$425:$B$8425='Bin Analysis'!$B3195,'Data Transformation'!$G$425:$G$8425),D3200))</f>
        <v>2001</v>
      </c>
      <c r="F3200">
        <f t="shared" si="399"/>
        <v>0</v>
      </c>
      <c r="G3200">
        <f>Weighting!$H$8</f>
        <v>0</v>
      </c>
      <c r="H3200">
        <f t="array" ref="H3200">FREQUENCY(IF('Data Transformation'!$B$4:$B$8425=B3195,'Data Transformation'!$G$4:$G$8425),'Bin Analysis'!$B3200)</f>
        <v>2073</v>
      </c>
      <c r="I3200">
        <f t="shared" si="400"/>
        <v>0</v>
      </c>
      <c r="J3200">
        <f t="shared" ref="J3200:J3217" si="401">IF(I3200=0,0,1)</f>
        <v>0</v>
      </c>
      <c r="K3200">
        <f>J3200*Weighting!$W$8</f>
        <v>0</v>
      </c>
      <c r="M3200" s="14"/>
    </row>
    <row r="3201" spans="1:13" x14ac:dyDescent="0.25">
      <c r="A3201" s="32" t="str">
        <f>IF(Weighting!$P$9&gt;0,B3201,"")</f>
        <v/>
      </c>
      <c r="B3201" s="50" t="e">
        <f>Weighting!$C$9</f>
        <v>#DIV/0!</v>
      </c>
      <c r="C3201" t="e">
        <f>Weighting!$F$9</f>
        <v>#NUM!</v>
      </c>
      <c r="D3201" t="e">
        <f>IF(C3201=1,'Data Transformation'!$G$3+0.5*'Data Transformation'!$W$25,IF(C3202=1,D3202-'Data Transformation'!$W$25,FALSE))</f>
        <v>#NUM!</v>
      </c>
      <c r="E3201">
        <f t="array" ref="E3201">IF(ISLOGICAL(D3201),"",FREQUENCY(IF('Data Transformation'!$B$425:$B$8425='Bin Analysis'!$B3195,'Data Transformation'!$G$425:$G$8425),D3201))</f>
        <v>2001</v>
      </c>
      <c r="F3201">
        <f t="shared" si="399"/>
        <v>0</v>
      </c>
      <c r="G3201">
        <f>Weighting!$H$9</f>
        <v>0</v>
      </c>
      <c r="H3201">
        <f t="array" ref="H3201">FREQUENCY(IF('Data Transformation'!$B$4:$B$8425=B3195,'Data Transformation'!$G$4:$G$8425),'Bin Analysis'!$B3201)</f>
        <v>2073</v>
      </c>
      <c r="I3201">
        <f t="shared" si="400"/>
        <v>0</v>
      </c>
      <c r="J3201">
        <f t="shared" si="401"/>
        <v>0</v>
      </c>
      <c r="K3201">
        <f>J3201*Weighting!$W$9</f>
        <v>0</v>
      </c>
      <c r="M3201" s="14"/>
    </row>
    <row r="3202" spans="1:13" x14ac:dyDescent="0.25">
      <c r="A3202" s="32" t="str">
        <f>IF(Weighting!$P$10&gt;0,B3202,"")</f>
        <v/>
      </c>
      <c r="B3202" t="e">
        <f>Weighting!$C$10</f>
        <v>#DIV/0!</v>
      </c>
      <c r="C3202" t="e">
        <f>Weighting!$F$10</f>
        <v>#NUM!</v>
      </c>
      <c r="D3202" t="e">
        <f>IF(C3202=1,'Data Transformation'!$G$3+0.5*'Data Transformation'!$W$25,IF(C3203=1,D3203-'Data Transformation'!$W$25,FALSE))</f>
        <v>#NUM!</v>
      </c>
      <c r="E3202">
        <f t="array" ref="E3202">IF(ISLOGICAL(D3202),"",FREQUENCY(IF('Data Transformation'!$B$425:$B$8425='Bin Analysis'!$B3195,'Data Transformation'!$G$425:$G$8425),D3202))</f>
        <v>2001</v>
      </c>
      <c r="F3202">
        <f t="shared" si="399"/>
        <v>0</v>
      </c>
      <c r="G3202">
        <f>Weighting!$H$10</f>
        <v>0</v>
      </c>
      <c r="H3202">
        <f t="array" ref="H3202">FREQUENCY(IF('Data Transformation'!$B$4:$B$8425=B3195,'Data Transformation'!$G$4:$G$8425),'Bin Analysis'!$B3202)</f>
        <v>2073</v>
      </c>
      <c r="I3202">
        <f t="shared" si="400"/>
        <v>0</v>
      </c>
      <c r="J3202">
        <f t="shared" si="401"/>
        <v>0</v>
      </c>
      <c r="K3202">
        <f>J3202*Weighting!$W$10</f>
        <v>0</v>
      </c>
      <c r="M3202" s="14"/>
    </row>
    <row r="3203" spans="1:13" x14ac:dyDescent="0.25">
      <c r="A3203" s="32" t="str">
        <f>IF(Weighting!$P$11&gt;0,B3203,"")</f>
        <v/>
      </c>
      <c r="B3203" t="e">
        <f>Weighting!$C$11</f>
        <v>#DIV/0!</v>
      </c>
      <c r="C3203" t="e">
        <f>Weighting!$F$11</f>
        <v>#NUM!</v>
      </c>
      <c r="D3203" t="e">
        <f>IF(C3203=1,'Data Transformation'!$G$3+0.5*'Data Transformation'!$W$25,IF(C3204=1,D3204-'Data Transformation'!$W$25,FALSE))</f>
        <v>#NUM!</v>
      </c>
      <c r="E3203">
        <f t="array" ref="E3203">IF(ISLOGICAL(D3203),"",FREQUENCY(IF('Data Transformation'!$B$425:$B$8425='Bin Analysis'!$B3195,'Data Transformation'!$G$425:$G$8425),D3203))</f>
        <v>2001</v>
      </c>
      <c r="F3203">
        <f t="shared" si="399"/>
        <v>0</v>
      </c>
      <c r="G3203">
        <f>Weighting!$H$11</f>
        <v>0</v>
      </c>
      <c r="H3203">
        <f t="array" ref="H3203">FREQUENCY(IF('Data Transformation'!$B$4:$B$8425=B3195,'Data Transformation'!$G$4:$G$8425),'Bin Analysis'!$B3203)</f>
        <v>2073</v>
      </c>
      <c r="I3203">
        <f t="shared" si="400"/>
        <v>0</v>
      </c>
      <c r="J3203">
        <f t="shared" si="401"/>
        <v>0</v>
      </c>
      <c r="K3203">
        <f>J3203*Weighting!$W$11</f>
        <v>0</v>
      </c>
      <c r="M3203" s="14"/>
    </row>
    <row r="3204" spans="1:13" x14ac:dyDescent="0.25">
      <c r="A3204" s="32" t="str">
        <f>IF(Weighting!$P$12&gt;0,B3204,"")</f>
        <v/>
      </c>
      <c r="B3204" t="e">
        <f>Weighting!$C$12</f>
        <v>#DIV/0!</v>
      </c>
      <c r="C3204" t="e">
        <f>Weighting!$F$12</f>
        <v>#NUM!</v>
      </c>
      <c r="D3204" t="e">
        <f>IF(C3204=1,'Data Transformation'!$G$3+0.5*'Data Transformation'!$W$25,IF(C3205=1,D3205-'Data Transformation'!$W$25,FALSE))</f>
        <v>#NUM!</v>
      </c>
      <c r="E3204">
        <f t="array" ref="E3204">IF(ISLOGICAL(D3204),"",FREQUENCY(IF('Data Transformation'!$B$425:$B$8425='Bin Analysis'!$B3195,'Data Transformation'!$G$425:$G$8425),D3204))</f>
        <v>2001</v>
      </c>
      <c r="F3204">
        <f t="shared" si="399"/>
        <v>0</v>
      </c>
      <c r="G3204">
        <f>Weighting!$H$12</f>
        <v>0</v>
      </c>
      <c r="H3204">
        <f t="array" ref="H3204">FREQUENCY(IF('Data Transformation'!$B$4:$B$8425=B3195,'Data Transformation'!$G$4:$G$8425),'Bin Analysis'!$B3204)</f>
        <v>2073</v>
      </c>
      <c r="I3204">
        <f t="shared" si="400"/>
        <v>0</v>
      </c>
      <c r="J3204">
        <f t="shared" si="401"/>
        <v>0</v>
      </c>
      <c r="K3204">
        <f>J3204*Weighting!$W$12</f>
        <v>0</v>
      </c>
      <c r="M3204" s="14"/>
    </row>
    <row r="3205" spans="1:13" x14ac:dyDescent="0.25">
      <c r="A3205" s="32" t="str">
        <f>IF(Weighting!$P$13&gt;0,B3205,"")</f>
        <v/>
      </c>
      <c r="B3205" t="e">
        <f>Weighting!$C$13</f>
        <v>#DIV/0!</v>
      </c>
      <c r="C3205" t="e">
        <f>Weighting!$F$13</f>
        <v>#NUM!</v>
      </c>
      <c r="D3205" t="e">
        <f>IF(C3205=1,'Data Transformation'!$G$3+0.5*'Data Transformation'!$W$25,IF(C3206=1,D3206-'Data Transformation'!$W$25,FALSE))</f>
        <v>#NUM!</v>
      </c>
      <c r="E3205">
        <f t="array" ref="E3205">IF(ISLOGICAL(D3205),"",FREQUENCY(IF('Data Transformation'!$B$425:$B$8425='Bin Analysis'!$B3195,'Data Transformation'!$G$425:$G$8425),D3205))</f>
        <v>2001</v>
      </c>
      <c r="F3205">
        <f t="shared" si="399"/>
        <v>0</v>
      </c>
      <c r="G3205">
        <f>Weighting!$H$13</f>
        <v>0</v>
      </c>
      <c r="H3205">
        <f t="array" ref="H3205">FREQUENCY(IF('Data Transformation'!$B$4:$B$8425=B3195,'Data Transformation'!$G$4:$G$8425),'Bin Analysis'!$B3205)</f>
        <v>2073</v>
      </c>
      <c r="I3205">
        <f t="shared" si="400"/>
        <v>0</v>
      </c>
      <c r="J3205">
        <f t="shared" si="401"/>
        <v>0</v>
      </c>
      <c r="K3205">
        <f>J3205*Weighting!$W$13</f>
        <v>0</v>
      </c>
      <c r="M3205" s="14"/>
    </row>
    <row r="3206" spans="1:13" x14ac:dyDescent="0.25">
      <c r="A3206" s="32" t="str">
        <f>IF(Weighting!$P$14&gt;0,B3206,"")</f>
        <v/>
      </c>
      <c r="B3206" t="e">
        <f>Weighting!$C$14</f>
        <v>#DIV/0!</v>
      </c>
      <c r="C3206" t="e">
        <f>Weighting!$F$14</f>
        <v>#NUM!</v>
      </c>
      <c r="D3206" t="e">
        <f>IF(C3206=1,'Data Transformation'!$G$3+0.5*'Data Transformation'!$W$25,IF(C3207=1,D3207-'Data Transformation'!$W$25,FALSE))</f>
        <v>#NUM!</v>
      </c>
      <c r="E3206">
        <f t="array" ref="E3206">IF(ISLOGICAL(D3206),"",FREQUENCY(IF('Data Transformation'!$B$425:$B$8425='Bin Analysis'!$B3195,'Data Transformation'!$G$425:$G$8425),D3206))</f>
        <v>2001</v>
      </c>
      <c r="F3206">
        <f t="shared" si="399"/>
        <v>0</v>
      </c>
      <c r="G3206">
        <f>Weighting!$H$14</f>
        <v>0</v>
      </c>
      <c r="H3206">
        <f t="array" ref="H3206">FREQUENCY(IF('Data Transformation'!$B$4:$B$8425=B3195,'Data Transformation'!$G$4:$G$8425),'Bin Analysis'!$B3206)</f>
        <v>2073</v>
      </c>
      <c r="I3206">
        <f t="shared" si="400"/>
        <v>0</v>
      </c>
      <c r="J3206">
        <f t="shared" si="401"/>
        <v>0</v>
      </c>
      <c r="K3206">
        <f>J3206*Weighting!$W$14</f>
        <v>0</v>
      </c>
      <c r="M3206" s="14"/>
    </row>
    <row r="3207" spans="1:13" x14ac:dyDescent="0.25">
      <c r="A3207" s="32" t="str">
        <f>IF(Weighting!$P$15&gt;0,B3207,"")</f>
        <v/>
      </c>
      <c r="B3207" t="e">
        <f>Weighting!$C$15</f>
        <v>#DIV/0!</v>
      </c>
      <c r="C3207" t="e">
        <f>Weighting!$F$15</f>
        <v>#NUM!</v>
      </c>
      <c r="D3207" t="e">
        <f>IF(C3207=1,'Data Transformation'!$G$3+0.5*'Data Transformation'!$W$25,IF(C3208=1,D3208-'Data Transformation'!$W$25,FALSE))</f>
        <v>#NUM!</v>
      </c>
      <c r="E3207">
        <f t="array" ref="E3207">IF(ISLOGICAL(D3207),"",FREQUENCY(IF('Data Transformation'!$B$425:$B$8425='Bin Analysis'!$B3195,'Data Transformation'!$G$425:$G$8425),D3207))</f>
        <v>2001</v>
      </c>
      <c r="F3207">
        <f t="shared" si="399"/>
        <v>0</v>
      </c>
      <c r="G3207">
        <f>Weighting!$H$15</f>
        <v>0</v>
      </c>
      <c r="H3207">
        <f t="array" ref="H3207">FREQUENCY(IF('Data Transformation'!$B$4:$B$8425=B3195,'Data Transformation'!$G$4:$G$8425),'Bin Analysis'!$B3207)</f>
        <v>2073</v>
      </c>
      <c r="I3207">
        <f t="shared" si="400"/>
        <v>0</v>
      </c>
      <c r="J3207">
        <f t="shared" si="401"/>
        <v>0</v>
      </c>
      <c r="K3207">
        <f>J3207*Weighting!$W$15</f>
        <v>0</v>
      </c>
      <c r="M3207" s="14"/>
    </row>
    <row r="3208" spans="1:13" x14ac:dyDescent="0.25">
      <c r="A3208" s="32" t="str">
        <f>IF(Weighting!$P$16&gt;0,B3208,"")</f>
        <v/>
      </c>
      <c r="B3208" t="e">
        <f>Weighting!$C$16</f>
        <v>#DIV/0!</v>
      </c>
      <c r="C3208" t="e">
        <f>Weighting!$F$16</f>
        <v>#NUM!</v>
      </c>
      <c r="D3208" t="e">
        <f>IF(C3208=1,'Data Transformation'!$G$3+0.5*'Data Transformation'!$W$25,IF(C3209=1,D3209-'Data Transformation'!$W$25,FALSE))</f>
        <v>#NUM!</v>
      </c>
      <c r="E3208">
        <f t="array" ref="E3208">IF(ISLOGICAL(D3208),"",FREQUENCY(IF('Data Transformation'!$B$425:$B$8425='Bin Analysis'!$B3195,'Data Transformation'!$G$425:$G$8425),D3208))</f>
        <v>2001</v>
      </c>
      <c r="F3208">
        <f t="shared" si="399"/>
        <v>0</v>
      </c>
      <c r="G3208">
        <f>Weighting!$H$16</f>
        <v>0</v>
      </c>
      <c r="H3208">
        <f t="array" ref="H3208">FREQUENCY(IF('Data Transformation'!$B$4:$B$8425=B3195,'Data Transformation'!$G$4:$G$8425),'Bin Analysis'!$B3208)</f>
        <v>2073</v>
      </c>
      <c r="I3208">
        <f t="shared" si="400"/>
        <v>0</v>
      </c>
      <c r="J3208">
        <f t="shared" si="401"/>
        <v>0</v>
      </c>
      <c r="K3208">
        <f>J3208*Weighting!$W$16</f>
        <v>0</v>
      </c>
      <c r="M3208" s="14"/>
    </row>
    <row r="3209" spans="1:13" x14ac:dyDescent="0.25">
      <c r="A3209" s="32" t="str">
        <f>IF(Weighting!$P$17&gt;0,B3209,"")</f>
        <v/>
      </c>
      <c r="B3209" t="e">
        <f>Weighting!$C$17</f>
        <v>#DIV/0!</v>
      </c>
      <c r="C3209" t="e">
        <f>Weighting!$F$17</f>
        <v>#NUM!</v>
      </c>
      <c r="D3209" t="e">
        <f>IF(C3209=1,'Data Transformation'!$G$3+0.5*'Data Transformation'!$W$25,IF(C3210=1,D3210-'Data Transformation'!$W$25,FALSE))</f>
        <v>#NUM!</v>
      </c>
      <c r="E3209">
        <f t="array" ref="E3209">IF(ISLOGICAL(D3209),"",FREQUENCY(IF('Data Transformation'!$B$425:$B$8425='Bin Analysis'!$B3195,'Data Transformation'!$G$425:$G$8425),D3209))</f>
        <v>2001</v>
      </c>
      <c r="F3209">
        <f t="shared" si="399"/>
        <v>0</v>
      </c>
      <c r="G3209">
        <f>Weighting!$H$17</f>
        <v>0</v>
      </c>
      <c r="H3209">
        <f t="array" ref="H3209">FREQUENCY(IF('Data Transformation'!$B$4:$B$8425=B3195,'Data Transformation'!$G$4:$G$8425),'Bin Analysis'!$B3209)</f>
        <v>2073</v>
      </c>
      <c r="I3209">
        <f t="shared" si="400"/>
        <v>0</v>
      </c>
      <c r="J3209">
        <f t="shared" si="401"/>
        <v>0</v>
      </c>
      <c r="K3209">
        <f>J3209*Weighting!$W$17</f>
        <v>0</v>
      </c>
      <c r="M3209" s="14"/>
    </row>
    <row r="3210" spans="1:13" x14ac:dyDescent="0.25">
      <c r="A3210" s="32" t="str">
        <f>IF(Weighting!$P$18&gt;0,B3210,"")</f>
        <v/>
      </c>
      <c r="B3210" t="e">
        <f>Weighting!$C$18</f>
        <v>#DIV/0!</v>
      </c>
      <c r="C3210" t="e">
        <f>Weighting!$F$18</f>
        <v>#NUM!</v>
      </c>
      <c r="D3210" t="e">
        <f>IF(C3210=1,'Data Transformation'!$G$3+0.5*'Data Transformation'!$W$25,IF(C3211=1,D3211-'Data Transformation'!$W$25,FALSE))</f>
        <v>#NUM!</v>
      </c>
      <c r="E3210">
        <f t="array" ref="E3210">IF(ISLOGICAL(D3210),"",FREQUENCY(IF('Data Transformation'!$B$425:$B$8425='Bin Analysis'!$B3195,'Data Transformation'!$G$425:$G$8425),D3210))</f>
        <v>2001</v>
      </c>
      <c r="F3210">
        <f t="shared" si="399"/>
        <v>0</v>
      </c>
      <c r="G3210">
        <f>Weighting!$H$18</f>
        <v>0</v>
      </c>
      <c r="H3210">
        <f t="array" ref="H3210">FREQUENCY(IF('Data Transformation'!$B$4:$B$8425=B3195,'Data Transformation'!$G$4:$G$8425),'Bin Analysis'!$B3210)</f>
        <v>2073</v>
      </c>
      <c r="I3210">
        <f t="shared" si="400"/>
        <v>0</v>
      </c>
      <c r="J3210">
        <f t="shared" si="401"/>
        <v>0</v>
      </c>
      <c r="K3210">
        <f>J3210*Weighting!$W$18</f>
        <v>0</v>
      </c>
      <c r="M3210" s="14"/>
    </row>
    <row r="3211" spans="1:13" x14ac:dyDescent="0.25">
      <c r="A3211" s="32" t="str">
        <f>IF(Weighting!$P$19&gt;0,B3211,"")</f>
        <v/>
      </c>
      <c r="B3211" t="e">
        <f>Weighting!$C$19</f>
        <v>#DIV/0!</v>
      </c>
      <c r="C3211" t="e">
        <f>Weighting!$F$19</f>
        <v>#NUM!</v>
      </c>
      <c r="D3211" t="e">
        <f>IF(C3211=1,'Data Transformation'!$G$3+0.5*'Data Transformation'!$W$25,IF(C3212=1,D3212-'Data Transformation'!$W$25,FALSE))</f>
        <v>#NUM!</v>
      </c>
      <c r="E3211">
        <f t="array" ref="E3211">IF(ISLOGICAL(D3211),"",FREQUENCY(IF('Data Transformation'!$B$425:$B$8425='Bin Analysis'!$B3195,'Data Transformation'!$G$425:$G$8425),D3211))</f>
        <v>2001</v>
      </c>
      <c r="F3211">
        <f t="shared" si="399"/>
        <v>0</v>
      </c>
      <c r="G3211">
        <f>Weighting!$H$19</f>
        <v>0</v>
      </c>
      <c r="H3211">
        <f t="array" ref="H3211">FREQUENCY(IF('Data Transformation'!$B$4:$B$8425=B3195,'Data Transformation'!$G$4:$G$8425),'Bin Analysis'!$B3211)</f>
        <v>2073</v>
      </c>
      <c r="I3211">
        <f t="shared" si="400"/>
        <v>0</v>
      </c>
      <c r="J3211">
        <f t="shared" si="401"/>
        <v>0</v>
      </c>
      <c r="K3211">
        <f>J3211*Weighting!$W$19</f>
        <v>0</v>
      </c>
      <c r="M3211" s="14"/>
    </row>
    <row r="3212" spans="1:13" x14ac:dyDescent="0.25">
      <c r="A3212" s="32" t="str">
        <f>IF(Weighting!$P$20&gt;0,B3212,"")</f>
        <v/>
      </c>
      <c r="B3212" t="e">
        <f>Weighting!$C$20</f>
        <v>#DIV/0!</v>
      </c>
      <c r="C3212" t="e">
        <f>Weighting!$F$20</f>
        <v>#NUM!</v>
      </c>
      <c r="D3212" t="e">
        <f>IF(C3212=1,'Data Transformation'!$G$3+0.5*'Data Transformation'!$W$25,IF(C3213=1,D3213-'Data Transformation'!$W$25,FALSE))</f>
        <v>#NUM!</v>
      </c>
      <c r="E3212">
        <f t="array" ref="E3212">IF(ISLOGICAL(D3212),"",FREQUENCY(IF('Data Transformation'!$B$425:$B$8425='Bin Analysis'!$B3195,'Data Transformation'!$G$425:$G$8425),D3212))</f>
        <v>2001</v>
      </c>
      <c r="F3212">
        <f t="shared" si="399"/>
        <v>0</v>
      </c>
      <c r="G3212">
        <f>Weighting!$H$20</f>
        <v>0</v>
      </c>
      <c r="H3212">
        <f t="array" ref="H3212">FREQUENCY(IF('Data Transformation'!$B$4:$B$8425=B3195,'Data Transformation'!$G$4:$G$8425),'Bin Analysis'!$B3212)</f>
        <v>2073</v>
      </c>
      <c r="I3212">
        <f t="shared" si="400"/>
        <v>0</v>
      </c>
      <c r="J3212">
        <f t="shared" si="401"/>
        <v>0</v>
      </c>
      <c r="K3212">
        <f>J3212*Weighting!$W$20</f>
        <v>0</v>
      </c>
      <c r="M3212" s="14"/>
    </row>
    <row r="3213" spans="1:13" x14ac:dyDescent="0.25">
      <c r="A3213" s="32" t="str">
        <f>IF(Weighting!$P$21&gt;0,B3213,"")</f>
        <v/>
      </c>
      <c r="B3213" t="e">
        <f>Weighting!$C$21</f>
        <v>#DIV/0!</v>
      </c>
      <c r="C3213" t="e">
        <f>Weighting!$F$21</f>
        <v>#NUM!</v>
      </c>
      <c r="D3213" t="e">
        <f>IF(C3213=1,'Data Transformation'!$G$3+0.5*'Data Transformation'!$W$25,IF(C3214=1,D3214-'Data Transformation'!$W$25,FALSE))</f>
        <v>#NUM!</v>
      </c>
      <c r="E3213">
        <f t="array" ref="E3213">IF(ISLOGICAL(D3213),"",FREQUENCY(IF('Data Transformation'!$B$425:$B$8425='Bin Analysis'!$B3195,'Data Transformation'!$G$425:$G$8425),D3213))</f>
        <v>2001</v>
      </c>
      <c r="F3213">
        <f t="shared" si="399"/>
        <v>0</v>
      </c>
      <c r="G3213">
        <f>Weighting!$H$21</f>
        <v>0</v>
      </c>
      <c r="H3213">
        <f t="array" ref="H3213">FREQUENCY(IF('Data Transformation'!$B$4:$B$8425=B3195,'Data Transformation'!$G$4:$G$8425),'Bin Analysis'!$B3213)</f>
        <v>2073</v>
      </c>
      <c r="I3213">
        <f t="shared" si="400"/>
        <v>0</v>
      </c>
      <c r="J3213">
        <f t="shared" si="401"/>
        <v>0</v>
      </c>
      <c r="K3213">
        <f>J3213*Weighting!$W$21</f>
        <v>0</v>
      </c>
      <c r="M3213" s="14"/>
    </row>
    <row r="3214" spans="1:13" x14ac:dyDescent="0.25">
      <c r="A3214" s="32" t="str">
        <f>IF(Weighting!$P$22&gt;0,B3214,"")</f>
        <v/>
      </c>
      <c r="B3214" t="e">
        <f>Weighting!$C$22</f>
        <v>#DIV/0!</v>
      </c>
      <c r="C3214" t="e">
        <f>Weighting!$F$22</f>
        <v>#NUM!</v>
      </c>
      <c r="D3214" t="e">
        <f>IF(C3214=1,'Data Transformation'!$G$3+0.5*'Data Transformation'!$W$25,IF(C3215=1,D3215-'Data Transformation'!$W$25,FALSE))</f>
        <v>#NUM!</v>
      </c>
      <c r="E3214">
        <f t="array" ref="E3214">IF(ISLOGICAL(D3214),"",FREQUENCY(IF('Data Transformation'!$B$425:$B$8425='Bin Analysis'!$B3195,'Data Transformation'!$G$425:$G$8425),D3214))</f>
        <v>2001</v>
      </c>
      <c r="F3214">
        <f t="shared" si="399"/>
        <v>0</v>
      </c>
      <c r="G3214">
        <f>Weighting!$H$22</f>
        <v>0</v>
      </c>
      <c r="H3214">
        <f t="array" ref="H3214">FREQUENCY(IF('Data Transformation'!$B$4:$B$8425=B3195,'Data Transformation'!$G$4:$G$8425),'Bin Analysis'!$B3214)</f>
        <v>2073</v>
      </c>
      <c r="I3214">
        <f t="shared" si="400"/>
        <v>0</v>
      </c>
      <c r="J3214">
        <f t="shared" si="401"/>
        <v>0</v>
      </c>
      <c r="K3214">
        <f>J3214*Weighting!$W$22</f>
        <v>0</v>
      </c>
      <c r="M3214" s="14"/>
    </row>
    <row r="3215" spans="1:13" x14ac:dyDescent="0.25">
      <c r="A3215" s="32" t="str">
        <f>IF(Weighting!$P$23&gt;0,B3215,"")</f>
        <v/>
      </c>
      <c r="B3215" t="e">
        <f>Weighting!$C$23</f>
        <v>#DIV/0!</v>
      </c>
      <c r="C3215" t="e">
        <f>Weighting!$F$23</f>
        <v>#NUM!</v>
      </c>
      <c r="D3215" t="e">
        <f>IF(C3215=1,'Data Transformation'!$G$3+0.5*'Data Transformation'!$W$25,IF(C3216=1,D3216-'Data Transformation'!$W$25,FALSE))</f>
        <v>#NUM!</v>
      </c>
      <c r="E3215">
        <f t="array" ref="E3215">IF(ISLOGICAL(D3215),"",FREQUENCY(IF('Data Transformation'!$B$425:$B$8425='Bin Analysis'!$B3195,'Data Transformation'!$G$425:$G$8425),D3215))</f>
        <v>2001</v>
      </c>
      <c r="F3215">
        <f t="shared" si="399"/>
        <v>0</v>
      </c>
      <c r="G3215">
        <f>Weighting!$H$23</f>
        <v>0</v>
      </c>
      <c r="H3215">
        <f t="array" ref="H3215">FREQUENCY(IF('Data Transformation'!$B$4:$B$8425=B3195,'Data Transformation'!$G$4:$G$8425),'Bin Analysis'!$B3215)</f>
        <v>2073</v>
      </c>
      <c r="I3215">
        <f t="shared" si="400"/>
        <v>0</v>
      </c>
      <c r="J3215">
        <f t="shared" si="401"/>
        <v>0</v>
      </c>
      <c r="K3215">
        <f>J3215*Weighting!$W$23</f>
        <v>0</v>
      </c>
      <c r="M3215" s="14"/>
    </row>
    <row r="3216" spans="1:13" x14ac:dyDescent="0.25">
      <c r="A3216" s="32" t="str">
        <f>IF(Weighting!$P$24&gt;0,B3216,"")</f>
        <v/>
      </c>
      <c r="B3216" t="e">
        <f>Weighting!$C$24</f>
        <v>#DIV/0!</v>
      </c>
      <c r="C3216" t="e">
        <f>Weighting!$F$24</f>
        <v>#NUM!</v>
      </c>
      <c r="D3216" t="e">
        <f>IF(C3216=1,'Data Transformation'!$G$3+0.5*'Data Transformation'!$W$25,IF(C3217=1,D3217-'Data Transformation'!$W$25,FALSE))</f>
        <v>#NUM!</v>
      </c>
      <c r="E3216">
        <f t="array" ref="E3216">IF(ISLOGICAL(D3216),"",FREQUENCY(IF('Data Transformation'!$B$425:$B$8425='Bin Analysis'!$B3195,'Data Transformation'!$G$425:$G$8425),D3216))</f>
        <v>2001</v>
      </c>
      <c r="F3216">
        <f t="shared" si="399"/>
        <v>0</v>
      </c>
      <c r="G3216">
        <f>Weighting!$H$24</f>
        <v>0</v>
      </c>
      <c r="H3216">
        <f t="array" ref="H3216">FREQUENCY(IF('Data Transformation'!$B$4:$B$8425=B3195,'Data Transformation'!$G$4:$G$8425),'Bin Analysis'!$B3216)</f>
        <v>2073</v>
      </c>
      <c r="I3216">
        <f t="shared" si="400"/>
        <v>0</v>
      </c>
      <c r="J3216">
        <f t="shared" si="401"/>
        <v>0</v>
      </c>
      <c r="K3216">
        <f>J3216*Weighting!$W$24</f>
        <v>0</v>
      </c>
      <c r="M3216" s="14"/>
    </row>
    <row r="3217" spans="1:25" x14ac:dyDescent="0.25">
      <c r="A3217" s="32" t="str">
        <f>IF(Weighting!$P$25&gt;0,B3217,"")</f>
        <v/>
      </c>
      <c r="B3217" t="e">
        <f>Weighting!$C$25</f>
        <v>#DIV/0!</v>
      </c>
      <c r="C3217" t="e">
        <f>Weighting!$F$25</f>
        <v>#NUM!</v>
      </c>
      <c r="D3217" t="e">
        <f>IF(C3217=1,'Data Transformation'!$G$3+0.5*'Data Transformation'!$W$25,IF(C3218=1,D3218-'Data Transformation'!$W$25,FALSE))</f>
        <v>#NUM!</v>
      </c>
      <c r="E3217">
        <f t="array" ref="E3217">IF(ISLOGICAL(D3217),"",FREQUENCY(IF('Data Transformation'!$B$425:$B$8425='Bin Analysis'!$B3195,'Data Transformation'!$G$425:$G$8425),D3217))</f>
        <v>2001</v>
      </c>
      <c r="F3217">
        <f t="shared" si="399"/>
        <v>0</v>
      </c>
      <c r="G3217">
        <f>Weighting!$H$25</f>
        <v>0</v>
      </c>
      <c r="H3217">
        <f t="array" ref="H3217">FREQUENCY(IF('Data Transformation'!$B$4:$B$8425=B3195,'Data Transformation'!$G$4:$G$8425),'Bin Analysis'!$B3217)</f>
        <v>2073</v>
      </c>
      <c r="I3217">
        <f t="shared" si="400"/>
        <v>0</v>
      </c>
      <c r="J3217">
        <f t="shared" si="401"/>
        <v>0</v>
      </c>
      <c r="K3217">
        <f>J3217*Weighting!$W$25</f>
        <v>0</v>
      </c>
      <c r="M3217" s="14"/>
    </row>
    <row r="3218" spans="1:25" x14ac:dyDescent="0.25">
      <c r="O3218"/>
      <c r="P3218"/>
      <c r="Q3218"/>
      <c r="R3218"/>
    </row>
    <row r="3219" spans="1:25" ht="23.25" x14ac:dyDescent="0.35">
      <c r="A3219" s="21" t="s">
        <v>0</v>
      </c>
      <c r="B3219" s="21" t="str">
        <f>IFERROR(VLOOKUP(C3219,'Data Transformation'!$L$6:$M$426,2,FALSE),"")</f>
        <v/>
      </c>
      <c r="C3219" s="21">
        <f>C3195+1</f>
        <v>134</v>
      </c>
      <c r="D3219" s="21"/>
      <c r="E3219" s="21"/>
      <c r="F3219" s="21"/>
      <c r="G3219" s="21"/>
      <c r="H3219" s="22"/>
      <c r="I3219" s="22"/>
      <c r="J3219" s="22"/>
      <c r="K3219" s="21"/>
      <c r="L3219" s="21" t="str">
        <f>B3219</f>
        <v/>
      </c>
      <c r="M3219" s="23" t="e">
        <f>INDEX('Data Transformation'!$O$4:$O$424,MATCH($B3219,'Data Transformation'!$M$4:$M$424,0),MATCH($M$2,'Data Transformation'!$O$3,0))</f>
        <v>#N/A</v>
      </c>
      <c r="N3219" s="27" t="e">
        <f>IF('Input and Summary Results'!$J$16="minimum",'Bin Analysis'!X3220/(M3219-1),'Bin Analysis'!Y3219/('Bin Analysis'!M3219-1))</f>
        <v>#N/A</v>
      </c>
      <c r="O3219" s="27" t="e">
        <f>IF(M3219=FALSE,NA(),(VLOOKUP(1,C3222:K3241,4,FALSE))/(M3219-1))</f>
        <v>#N/A</v>
      </c>
      <c r="P3219" s="27" t="e">
        <f>IF(M3219=FALSE,NA(),SUM(J3222:J3241)/Weighting!$S$5)</f>
        <v>#N/A</v>
      </c>
      <c r="Q3219" s="27" t="e">
        <f>IF(M3219=FALSE,NA(),SUM(K3222:K3241)/Weighting!$S$6)</f>
        <v>#N/A</v>
      </c>
      <c r="R3219" s="27" t="e">
        <f>IF(M3219=FALSE,NA(),(VLOOKUP(1,G3222:K3241,3,FALSE))/(M3219-1))</f>
        <v>#N/A</v>
      </c>
      <c r="S3219" s="22" t="e">
        <f>IF(M3219=FALSE,NA(),IF(SUM(J3222:J3241)=2,"yes","no"))</f>
        <v>#N/A</v>
      </c>
      <c r="X3219" s="2" cm="2">
        <f t="array" ref="X3219:X3220">FREQUENCY(IF('Data Transformation'!$B$425:$B$6424='Bin Analysis'!L3219,'Data Transformation'!$G$425:$G$6424),'Data Transformation'!$U$11)</f>
        <v>0</v>
      </c>
      <c r="Y3219" s="2" cm="2">
        <f t="array" ref="Y3219:Y3220">FREQUENCY(IF('Data Transformation'!$B$425:$B$6424='Bin Analysis'!L3219,'Data Transformation'!$G$425:$G$6424),'Data Transformation'!$U$12)</f>
        <v>0</v>
      </c>
    </row>
    <row r="3220" spans="1:25" x14ac:dyDescent="0.25">
      <c r="A3220" s="14" t="s">
        <v>67</v>
      </c>
      <c r="B3220" t="s">
        <v>47</v>
      </c>
      <c r="C3220" t="s">
        <v>5</v>
      </c>
      <c r="D3220" t="s">
        <v>98</v>
      </c>
      <c r="E3220" t="s">
        <v>99</v>
      </c>
      <c r="F3220" t="s">
        <v>100</v>
      </c>
      <c r="G3220" t="s">
        <v>69</v>
      </c>
      <c r="H3220" t="s">
        <v>31</v>
      </c>
      <c r="I3220" t="s">
        <v>32</v>
      </c>
      <c r="J3220" t="s">
        <v>46</v>
      </c>
      <c r="K3220" s="14" t="s">
        <v>45</v>
      </c>
      <c r="M3220" s="14"/>
      <c r="X3220" s="2">
        <v>0</v>
      </c>
      <c r="Y3220" s="2">
        <v>0</v>
      </c>
    </row>
    <row r="3221" spans="1:25" x14ac:dyDescent="0.25">
      <c r="A3221" s="32"/>
      <c r="D3221" t="e">
        <f>IF(C3221=1,'Data Transformation'!$G$3+0.5*'Data Transformation'!$W$25,IF(C3222=1,D3222-'Data Transformation'!$W$25,FALSE))</f>
        <v>#NUM!</v>
      </c>
      <c r="E3221">
        <f t="array" ref="E3221">IF(ISLOGICAL(D3221),"",FREQUENCY(IF('Data Transformation'!$B$425:$B$8425='Bin Analysis'!$B3219,'Data Transformation'!$G$425:$G$8425),D3221))</f>
        <v>2001</v>
      </c>
      <c r="F3221" t="e">
        <f>IF(ISLOGICAL(D3221),"",E3221-E3220)</f>
        <v>#VALUE!</v>
      </c>
      <c r="M3221" s="14"/>
    </row>
    <row r="3222" spans="1:25" x14ac:dyDescent="0.25">
      <c r="A3222" s="32" t="e">
        <f>IF(Weighting!$P$6&gt;0,B3222,"")</f>
        <v>#NUM!</v>
      </c>
      <c r="B3222" t="e">
        <f>Weighting!$C$6</f>
        <v>#DIV/0!</v>
      </c>
      <c r="C3222" t="e">
        <f>Weighting!$F$6</f>
        <v>#NUM!</v>
      </c>
      <c r="D3222" t="e">
        <f>IF(C3222=1,'Data Transformation'!$G$3+0.5*'Data Transformation'!$W$25,IF(C3223=1,D3223-'Data Transformation'!$W$25,FALSE))</f>
        <v>#NUM!</v>
      </c>
      <c r="E3222">
        <f t="array" ref="E3222">IF(ISLOGICAL(D3222),"",FREQUENCY(IF('Data Transformation'!$B$425:$B$8425='Bin Analysis'!$B3219,'Data Transformation'!$G$425:$G$8425),D3222))</f>
        <v>2001</v>
      </c>
      <c r="F3222">
        <f>IF(ISLOGICAL(D3222),"",E3222-E3221)</f>
        <v>0</v>
      </c>
      <c r="G3222">
        <f>Weighting!$H$6</f>
        <v>1</v>
      </c>
      <c r="H3222">
        <f t="array" ref="H3222">FREQUENCY(IF('Data Transformation'!$B$4:$B$8425=B3219,'Data Transformation'!$G$4:$G$8425),'Bin Analysis'!$B3222)</f>
        <v>2073</v>
      </c>
      <c r="I3222">
        <f>H3222-H3221</f>
        <v>2073</v>
      </c>
      <c r="J3222">
        <f>IF(I3222=0,0,1)</f>
        <v>1</v>
      </c>
      <c r="K3222" t="e">
        <f>J3222*Weighting!$W$6</f>
        <v>#NUM!</v>
      </c>
      <c r="M3222" s="14"/>
    </row>
    <row r="3223" spans="1:25" x14ac:dyDescent="0.25">
      <c r="A3223" s="32" t="str">
        <f>IF(Weighting!$P$7&gt;0,B3223,"")</f>
        <v/>
      </c>
      <c r="B3223" t="e">
        <f>Weighting!$C$7</f>
        <v>#DIV/0!</v>
      </c>
      <c r="C3223" t="e">
        <f>Weighting!$F$7</f>
        <v>#NUM!</v>
      </c>
      <c r="D3223" t="e">
        <f>IF(C3223=1,'Data Transformation'!$G$3+0.5*'Data Transformation'!$W$25,IF(C3224=1,D3224-'Data Transformation'!$W$25,FALSE))</f>
        <v>#NUM!</v>
      </c>
      <c r="E3223">
        <f t="array" ref="E3223">IF(ISLOGICAL(D3223),"",FREQUENCY(IF('Data Transformation'!$B$425:$B$8425='Bin Analysis'!$B3219,'Data Transformation'!$G$425:$G$8425),D3223))</f>
        <v>2001</v>
      </c>
      <c r="F3223">
        <f t="shared" ref="F3223:F3241" si="402">IF(ISLOGICAL(D3223),"",E3223-E3222)</f>
        <v>0</v>
      </c>
      <c r="G3223">
        <f>Weighting!$H$7</f>
        <v>0</v>
      </c>
      <c r="H3223">
        <f t="array" ref="H3223">FREQUENCY(IF('Data Transformation'!$B$4:$B$8425=B3219,'Data Transformation'!$G$4:$G$8425),'Bin Analysis'!$B3223)</f>
        <v>2073</v>
      </c>
      <c r="I3223">
        <f t="shared" ref="I3223:I3241" si="403">H3223-H3222</f>
        <v>0</v>
      </c>
      <c r="J3223">
        <f>IF(I3223=0,0,1)</f>
        <v>0</v>
      </c>
      <c r="K3223">
        <f>J3223*Weighting!$W$7</f>
        <v>0</v>
      </c>
      <c r="M3223" s="14"/>
    </row>
    <row r="3224" spans="1:25" x14ac:dyDescent="0.25">
      <c r="A3224" s="32" t="str">
        <f>IF(Weighting!$P$8&gt;0,B3224,"")</f>
        <v/>
      </c>
      <c r="B3224" t="e">
        <f>Weighting!$C$8</f>
        <v>#DIV/0!</v>
      </c>
      <c r="C3224" t="e">
        <f>Weighting!$F$8</f>
        <v>#NUM!</v>
      </c>
      <c r="D3224" t="e">
        <f>IF(C3224=1,'Data Transformation'!$G$3+0.5*'Data Transformation'!$W$25,IF(C3225=1,D3225-'Data Transformation'!$W$25,FALSE))</f>
        <v>#NUM!</v>
      </c>
      <c r="E3224">
        <f t="array" ref="E3224">IF(ISLOGICAL(D3224),"",FREQUENCY(IF('Data Transformation'!$B$425:$B$8425='Bin Analysis'!$B3219,'Data Transformation'!$G$425:$G$8425),D3224))</f>
        <v>2001</v>
      </c>
      <c r="F3224">
        <f t="shared" si="402"/>
        <v>0</v>
      </c>
      <c r="G3224">
        <f>Weighting!$H$8</f>
        <v>0</v>
      </c>
      <c r="H3224">
        <f t="array" ref="H3224">FREQUENCY(IF('Data Transformation'!$B$4:$B$8425=B3219,'Data Transformation'!$G$4:$G$8425),'Bin Analysis'!$B3224)</f>
        <v>2073</v>
      </c>
      <c r="I3224">
        <f t="shared" si="403"/>
        <v>0</v>
      </c>
      <c r="J3224">
        <f t="shared" ref="J3224:J3241" si="404">IF(I3224=0,0,1)</f>
        <v>0</v>
      </c>
      <c r="K3224">
        <f>J3224*Weighting!$W$8</f>
        <v>0</v>
      </c>
      <c r="M3224" s="14"/>
    </row>
    <row r="3225" spans="1:25" x14ac:dyDescent="0.25">
      <c r="A3225" s="32" t="str">
        <f>IF(Weighting!$P$9&gt;0,B3225,"")</f>
        <v/>
      </c>
      <c r="B3225" s="50" t="e">
        <f>Weighting!$C$9</f>
        <v>#DIV/0!</v>
      </c>
      <c r="C3225" t="e">
        <f>Weighting!$F$9</f>
        <v>#NUM!</v>
      </c>
      <c r="D3225" t="e">
        <f>IF(C3225=1,'Data Transformation'!$G$3+0.5*'Data Transformation'!$W$25,IF(C3226=1,D3226-'Data Transformation'!$W$25,FALSE))</f>
        <v>#NUM!</v>
      </c>
      <c r="E3225">
        <f t="array" ref="E3225">IF(ISLOGICAL(D3225),"",FREQUENCY(IF('Data Transformation'!$B$425:$B$8425='Bin Analysis'!$B3219,'Data Transformation'!$G$425:$G$8425),D3225))</f>
        <v>2001</v>
      </c>
      <c r="F3225">
        <f t="shared" si="402"/>
        <v>0</v>
      </c>
      <c r="G3225">
        <f>Weighting!$H$9</f>
        <v>0</v>
      </c>
      <c r="H3225">
        <f t="array" ref="H3225">FREQUENCY(IF('Data Transformation'!$B$4:$B$8425=B3219,'Data Transformation'!$G$4:$G$8425),'Bin Analysis'!$B3225)</f>
        <v>2073</v>
      </c>
      <c r="I3225">
        <f t="shared" si="403"/>
        <v>0</v>
      </c>
      <c r="J3225">
        <f t="shared" si="404"/>
        <v>0</v>
      </c>
      <c r="K3225">
        <f>J3225*Weighting!$W$9</f>
        <v>0</v>
      </c>
      <c r="M3225" s="14"/>
    </row>
    <row r="3226" spans="1:25" x14ac:dyDescent="0.25">
      <c r="A3226" s="32" t="str">
        <f>IF(Weighting!$P$10&gt;0,B3226,"")</f>
        <v/>
      </c>
      <c r="B3226" t="e">
        <f>Weighting!$C$10</f>
        <v>#DIV/0!</v>
      </c>
      <c r="C3226" t="e">
        <f>Weighting!$F$10</f>
        <v>#NUM!</v>
      </c>
      <c r="D3226" t="e">
        <f>IF(C3226=1,'Data Transformation'!$G$3+0.5*'Data Transformation'!$W$25,IF(C3227=1,D3227-'Data Transformation'!$W$25,FALSE))</f>
        <v>#NUM!</v>
      </c>
      <c r="E3226">
        <f t="array" ref="E3226">IF(ISLOGICAL(D3226),"",FREQUENCY(IF('Data Transformation'!$B$425:$B$8425='Bin Analysis'!$B3219,'Data Transformation'!$G$425:$G$8425),D3226))</f>
        <v>2001</v>
      </c>
      <c r="F3226">
        <f t="shared" si="402"/>
        <v>0</v>
      </c>
      <c r="G3226">
        <f>Weighting!$H$10</f>
        <v>0</v>
      </c>
      <c r="H3226">
        <f t="array" ref="H3226">FREQUENCY(IF('Data Transformation'!$B$4:$B$8425=B3219,'Data Transformation'!$G$4:$G$8425),'Bin Analysis'!$B3226)</f>
        <v>2073</v>
      </c>
      <c r="I3226">
        <f t="shared" si="403"/>
        <v>0</v>
      </c>
      <c r="J3226">
        <f t="shared" si="404"/>
        <v>0</v>
      </c>
      <c r="K3226">
        <f>J3226*Weighting!$W$10</f>
        <v>0</v>
      </c>
      <c r="M3226" s="14"/>
    </row>
    <row r="3227" spans="1:25" x14ac:dyDescent="0.25">
      <c r="A3227" s="32" t="str">
        <f>IF(Weighting!$P$11&gt;0,B3227,"")</f>
        <v/>
      </c>
      <c r="B3227" t="e">
        <f>Weighting!$C$11</f>
        <v>#DIV/0!</v>
      </c>
      <c r="C3227" t="e">
        <f>Weighting!$F$11</f>
        <v>#NUM!</v>
      </c>
      <c r="D3227" t="e">
        <f>IF(C3227=1,'Data Transformation'!$G$3+0.5*'Data Transformation'!$W$25,IF(C3228=1,D3228-'Data Transformation'!$W$25,FALSE))</f>
        <v>#NUM!</v>
      </c>
      <c r="E3227">
        <f t="array" ref="E3227">IF(ISLOGICAL(D3227),"",FREQUENCY(IF('Data Transformation'!$B$425:$B$8425='Bin Analysis'!$B3219,'Data Transformation'!$G$425:$G$8425),D3227))</f>
        <v>2001</v>
      </c>
      <c r="F3227">
        <f t="shared" si="402"/>
        <v>0</v>
      </c>
      <c r="G3227">
        <f>Weighting!$H$11</f>
        <v>0</v>
      </c>
      <c r="H3227">
        <f t="array" ref="H3227">FREQUENCY(IF('Data Transformation'!$B$4:$B$8425=B3219,'Data Transformation'!$G$4:$G$8425),'Bin Analysis'!$B3227)</f>
        <v>2073</v>
      </c>
      <c r="I3227">
        <f t="shared" si="403"/>
        <v>0</v>
      </c>
      <c r="J3227">
        <f t="shared" si="404"/>
        <v>0</v>
      </c>
      <c r="K3227">
        <f>J3227*Weighting!$W$11</f>
        <v>0</v>
      </c>
      <c r="M3227" s="14"/>
    </row>
    <row r="3228" spans="1:25" x14ac:dyDescent="0.25">
      <c r="A3228" s="32" t="str">
        <f>IF(Weighting!$P$12&gt;0,B3228,"")</f>
        <v/>
      </c>
      <c r="B3228" t="e">
        <f>Weighting!$C$12</f>
        <v>#DIV/0!</v>
      </c>
      <c r="C3228" t="e">
        <f>Weighting!$F$12</f>
        <v>#NUM!</v>
      </c>
      <c r="D3228" t="e">
        <f>IF(C3228=1,'Data Transformation'!$G$3+0.5*'Data Transformation'!$W$25,IF(C3229=1,D3229-'Data Transformation'!$W$25,FALSE))</f>
        <v>#NUM!</v>
      </c>
      <c r="E3228">
        <f t="array" ref="E3228">IF(ISLOGICAL(D3228),"",FREQUENCY(IF('Data Transformation'!$B$425:$B$8425='Bin Analysis'!$B3219,'Data Transformation'!$G$425:$G$8425),D3228))</f>
        <v>2001</v>
      </c>
      <c r="F3228">
        <f t="shared" si="402"/>
        <v>0</v>
      </c>
      <c r="G3228">
        <f>Weighting!$H$12</f>
        <v>0</v>
      </c>
      <c r="H3228">
        <f t="array" ref="H3228">FREQUENCY(IF('Data Transformation'!$B$4:$B$8425=B3219,'Data Transformation'!$G$4:$G$8425),'Bin Analysis'!$B3228)</f>
        <v>2073</v>
      </c>
      <c r="I3228">
        <f t="shared" si="403"/>
        <v>0</v>
      </c>
      <c r="J3228">
        <f t="shared" si="404"/>
        <v>0</v>
      </c>
      <c r="K3228">
        <f>J3228*Weighting!$W$12</f>
        <v>0</v>
      </c>
      <c r="M3228" s="14"/>
    </row>
    <row r="3229" spans="1:25" x14ac:dyDescent="0.25">
      <c r="A3229" s="32" t="str">
        <f>IF(Weighting!$P$13&gt;0,B3229,"")</f>
        <v/>
      </c>
      <c r="B3229" t="e">
        <f>Weighting!$C$13</f>
        <v>#DIV/0!</v>
      </c>
      <c r="C3229" t="e">
        <f>Weighting!$F$13</f>
        <v>#NUM!</v>
      </c>
      <c r="D3229" t="e">
        <f>IF(C3229=1,'Data Transformation'!$G$3+0.5*'Data Transformation'!$W$25,IF(C3230=1,D3230-'Data Transformation'!$W$25,FALSE))</f>
        <v>#NUM!</v>
      </c>
      <c r="E3229">
        <f t="array" ref="E3229">IF(ISLOGICAL(D3229),"",FREQUENCY(IF('Data Transformation'!$B$425:$B$8425='Bin Analysis'!$B3219,'Data Transformation'!$G$425:$G$8425),D3229))</f>
        <v>2001</v>
      </c>
      <c r="F3229">
        <f t="shared" si="402"/>
        <v>0</v>
      </c>
      <c r="G3229">
        <f>Weighting!$H$13</f>
        <v>0</v>
      </c>
      <c r="H3229">
        <f t="array" ref="H3229">FREQUENCY(IF('Data Transformation'!$B$4:$B$8425=B3219,'Data Transformation'!$G$4:$G$8425),'Bin Analysis'!$B3229)</f>
        <v>2073</v>
      </c>
      <c r="I3229">
        <f t="shared" si="403"/>
        <v>0</v>
      </c>
      <c r="J3229">
        <f t="shared" si="404"/>
        <v>0</v>
      </c>
      <c r="K3229">
        <f>J3229*Weighting!$W$13</f>
        <v>0</v>
      </c>
      <c r="M3229" s="14"/>
    </row>
    <row r="3230" spans="1:25" x14ac:dyDescent="0.25">
      <c r="A3230" s="32" t="str">
        <f>IF(Weighting!$P$14&gt;0,B3230,"")</f>
        <v/>
      </c>
      <c r="B3230" t="e">
        <f>Weighting!$C$14</f>
        <v>#DIV/0!</v>
      </c>
      <c r="C3230" t="e">
        <f>Weighting!$F$14</f>
        <v>#NUM!</v>
      </c>
      <c r="D3230" t="e">
        <f>IF(C3230=1,'Data Transformation'!$G$3+0.5*'Data Transformation'!$W$25,IF(C3231=1,D3231-'Data Transformation'!$W$25,FALSE))</f>
        <v>#NUM!</v>
      </c>
      <c r="E3230">
        <f t="array" ref="E3230">IF(ISLOGICAL(D3230),"",FREQUENCY(IF('Data Transformation'!$B$425:$B$8425='Bin Analysis'!$B3219,'Data Transformation'!$G$425:$G$8425),D3230))</f>
        <v>2001</v>
      </c>
      <c r="F3230">
        <f t="shared" si="402"/>
        <v>0</v>
      </c>
      <c r="G3230">
        <f>Weighting!$H$14</f>
        <v>0</v>
      </c>
      <c r="H3230">
        <f t="array" ref="H3230">FREQUENCY(IF('Data Transformation'!$B$4:$B$8425=B3219,'Data Transformation'!$G$4:$G$8425),'Bin Analysis'!$B3230)</f>
        <v>2073</v>
      </c>
      <c r="I3230">
        <f t="shared" si="403"/>
        <v>0</v>
      </c>
      <c r="J3230">
        <f t="shared" si="404"/>
        <v>0</v>
      </c>
      <c r="K3230">
        <f>J3230*Weighting!$W$14</f>
        <v>0</v>
      </c>
      <c r="M3230" s="14"/>
    </row>
    <row r="3231" spans="1:25" x14ac:dyDescent="0.25">
      <c r="A3231" s="32" t="str">
        <f>IF(Weighting!$P$15&gt;0,B3231,"")</f>
        <v/>
      </c>
      <c r="B3231" t="e">
        <f>Weighting!$C$15</f>
        <v>#DIV/0!</v>
      </c>
      <c r="C3231" t="e">
        <f>Weighting!$F$15</f>
        <v>#NUM!</v>
      </c>
      <c r="D3231" t="e">
        <f>IF(C3231=1,'Data Transformation'!$G$3+0.5*'Data Transformation'!$W$25,IF(C3232=1,D3232-'Data Transformation'!$W$25,FALSE))</f>
        <v>#NUM!</v>
      </c>
      <c r="E3231">
        <f t="array" ref="E3231">IF(ISLOGICAL(D3231),"",FREQUENCY(IF('Data Transformation'!$B$425:$B$8425='Bin Analysis'!$B3219,'Data Transformation'!$G$425:$G$8425),D3231))</f>
        <v>2001</v>
      </c>
      <c r="F3231">
        <f t="shared" si="402"/>
        <v>0</v>
      </c>
      <c r="G3231">
        <f>Weighting!$H$15</f>
        <v>0</v>
      </c>
      <c r="H3231">
        <f t="array" ref="H3231">FREQUENCY(IF('Data Transformation'!$B$4:$B$8425=B3219,'Data Transformation'!$G$4:$G$8425),'Bin Analysis'!$B3231)</f>
        <v>2073</v>
      </c>
      <c r="I3231">
        <f t="shared" si="403"/>
        <v>0</v>
      </c>
      <c r="J3231">
        <f t="shared" si="404"/>
        <v>0</v>
      </c>
      <c r="K3231">
        <f>J3231*Weighting!$W$15</f>
        <v>0</v>
      </c>
      <c r="M3231" s="14"/>
    </row>
    <row r="3232" spans="1:25" x14ac:dyDescent="0.25">
      <c r="A3232" s="32" t="str">
        <f>IF(Weighting!$P$16&gt;0,B3232,"")</f>
        <v/>
      </c>
      <c r="B3232" t="e">
        <f>Weighting!$C$16</f>
        <v>#DIV/0!</v>
      </c>
      <c r="C3232" t="e">
        <f>Weighting!$F$16</f>
        <v>#NUM!</v>
      </c>
      <c r="D3232" t="e">
        <f>IF(C3232=1,'Data Transformation'!$G$3+0.5*'Data Transformation'!$W$25,IF(C3233=1,D3233-'Data Transformation'!$W$25,FALSE))</f>
        <v>#NUM!</v>
      </c>
      <c r="E3232">
        <f t="array" ref="E3232">IF(ISLOGICAL(D3232),"",FREQUENCY(IF('Data Transformation'!$B$425:$B$8425='Bin Analysis'!$B3219,'Data Transformation'!$G$425:$G$8425),D3232))</f>
        <v>2001</v>
      </c>
      <c r="F3232">
        <f t="shared" si="402"/>
        <v>0</v>
      </c>
      <c r="G3232">
        <f>Weighting!$H$16</f>
        <v>0</v>
      </c>
      <c r="H3232">
        <f t="array" ref="H3232">FREQUENCY(IF('Data Transformation'!$B$4:$B$8425=B3219,'Data Transformation'!$G$4:$G$8425),'Bin Analysis'!$B3232)</f>
        <v>2073</v>
      </c>
      <c r="I3232">
        <f t="shared" si="403"/>
        <v>0</v>
      </c>
      <c r="J3232">
        <f t="shared" si="404"/>
        <v>0</v>
      </c>
      <c r="K3232">
        <f>J3232*Weighting!$W$16</f>
        <v>0</v>
      </c>
      <c r="M3232" s="14"/>
    </row>
    <row r="3233" spans="1:25" x14ac:dyDescent="0.25">
      <c r="A3233" s="32" t="str">
        <f>IF(Weighting!$P$17&gt;0,B3233,"")</f>
        <v/>
      </c>
      <c r="B3233" t="e">
        <f>Weighting!$C$17</f>
        <v>#DIV/0!</v>
      </c>
      <c r="C3233" t="e">
        <f>Weighting!$F$17</f>
        <v>#NUM!</v>
      </c>
      <c r="D3233" t="e">
        <f>IF(C3233=1,'Data Transformation'!$G$3+0.5*'Data Transformation'!$W$25,IF(C3234=1,D3234-'Data Transformation'!$W$25,FALSE))</f>
        <v>#NUM!</v>
      </c>
      <c r="E3233">
        <f t="array" ref="E3233">IF(ISLOGICAL(D3233),"",FREQUENCY(IF('Data Transformation'!$B$425:$B$8425='Bin Analysis'!$B3219,'Data Transformation'!$G$425:$G$8425),D3233))</f>
        <v>2001</v>
      </c>
      <c r="F3233">
        <f t="shared" si="402"/>
        <v>0</v>
      </c>
      <c r="G3233">
        <f>Weighting!$H$17</f>
        <v>0</v>
      </c>
      <c r="H3233">
        <f t="array" ref="H3233">FREQUENCY(IF('Data Transformation'!$B$4:$B$8425=B3219,'Data Transformation'!$G$4:$G$8425),'Bin Analysis'!$B3233)</f>
        <v>2073</v>
      </c>
      <c r="I3233">
        <f t="shared" si="403"/>
        <v>0</v>
      </c>
      <c r="J3233">
        <f t="shared" si="404"/>
        <v>0</v>
      </c>
      <c r="K3233">
        <f>J3233*Weighting!$W$17</f>
        <v>0</v>
      </c>
      <c r="M3233" s="14"/>
    </row>
    <row r="3234" spans="1:25" x14ac:dyDescent="0.25">
      <c r="A3234" s="32" t="str">
        <f>IF(Weighting!$P$18&gt;0,B3234,"")</f>
        <v/>
      </c>
      <c r="B3234" t="e">
        <f>Weighting!$C$18</f>
        <v>#DIV/0!</v>
      </c>
      <c r="C3234" t="e">
        <f>Weighting!$F$18</f>
        <v>#NUM!</v>
      </c>
      <c r="D3234" t="e">
        <f>IF(C3234=1,'Data Transformation'!$G$3+0.5*'Data Transformation'!$W$25,IF(C3235=1,D3235-'Data Transformation'!$W$25,FALSE))</f>
        <v>#NUM!</v>
      </c>
      <c r="E3234">
        <f t="array" ref="E3234">IF(ISLOGICAL(D3234),"",FREQUENCY(IF('Data Transformation'!$B$425:$B$8425='Bin Analysis'!$B3219,'Data Transformation'!$G$425:$G$8425),D3234))</f>
        <v>2001</v>
      </c>
      <c r="F3234">
        <f t="shared" si="402"/>
        <v>0</v>
      </c>
      <c r="G3234">
        <f>Weighting!$H$18</f>
        <v>0</v>
      </c>
      <c r="H3234">
        <f t="array" ref="H3234">FREQUENCY(IF('Data Transformation'!$B$4:$B$8425=B3219,'Data Transformation'!$G$4:$G$8425),'Bin Analysis'!$B3234)</f>
        <v>2073</v>
      </c>
      <c r="I3234">
        <f t="shared" si="403"/>
        <v>0</v>
      </c>
      <c r="J3234">
        <f t="shared" si="404"/>
        <v>0</v>
      </c>
      <c r="K3234">
        <f>J3234*Weighting!$W$18</f>
        <v>0</v>
      </c>
      <c r="M3234" s="14"/>
    </row>
    <row r="3235" spans="1:25" x14ac:dyDescent="0.25">
      <c r="A3235" s="32" t="str">
        <f>IF(Weighting!$P$19&gt;0,B3235,"")</f>
        <v/>
      </c>
      <c r="B3235" t="e">
        <f>Weighting!$C$19</f>
        <v>#DIV/0!</v>
      </c>
      <c r="C3235" t="e">
        <f>Weighting!$F$19</f>
        <v>#NUM!</v>
      </c>
      <c r="D3235" t="e">
        <f>IF(C3235=1,'Data Transformation'!$G$3+0.5*'Data Transformation'!$W$25,IF(C3236=1,D3236-'Data Transformation'!$W$25,FALSE))</f>
        <v>#NUM!</v>
      </c>
      <c r="E3235">
        <f t="array" ref="E3235">IF(ISLOGICAL(D3235),"",FREQUENCY(IF('Data Transformation'!$B$425:$B$8425='Bin Analysis'!$B3219,'Data Transformation'!$G$425:$G$8425),D3235))</f>
        <v>2001</v>
      </c>
      <c r="F3235">
        <f t="shared" si="402"/>
        <v>0</v>
      </c>
      <c r="G3235">
        <f>Weighting!$H$19</f>
        <v>0</v>
      </c>
      <c r="H3235">
        <f t="array" ref="H3235">FREQUENCY(IF('Data Transformation'!$B$4:$B$8425=B3219,'Data Transformation'!$G$4:$G$8425),'Bin Analysis'!$B3235)</f>
        <v>2073</v>
      </c>
      <c r="I3235">
        <f t="shared" si="403"/>
        <v>0</v>
      </c>
      <c r="J3235">
        <f t="shared" si="404"/>
        <v>0</v>
      </c>
      <c r="K3235">
        <f>J3235*Weighting!$W$19</f>
        <v>0</v>
      </c>
      <c r="M3235" s="14"/>
    </row>
    <row r="3236" spans="1:25" x14ac:dyDescent="0.25">
      <c r="A3236" s="32" t="str">
        <f>IF(Weighting!$P$20&gt;0,B3236,"")</f>
        <v/>
      </c>
      <c r="B3236" t="e">
        <f>Weighting!$C$20</f>
        <v>#DIV/0!</v>
      </c>
      <c r="C3236" t="e">
        <f>Weighting!$F$20</f>
        <v>#NUM!</v>
      </c>
      <c r="D3236" t="e">
        <f>IF(C3236=1,'Data Transformation'!$G$3+0.5*'Data Transformation'!$W$25,IF(C3237=1,D3237-'Data Transformation'!$W$25,FALSE))</f>
        <v>#NUM!</v>
      </c>
      <c r="E3236">
        <f t="array" ref="E3236">IF(ISLOGICAL(D3236),"",FREQUENCY(IF('Data Transformation'!$B$425:$B$8425='Bin Analysis'!$B3219,'Data Transformation'!$G$425:$G$8425),D3236))</f>
        <v>2001</v>
      </c>
      <c r="F3236">
        <f t="shared" si="402"/>
        <v>0</v>
      </c>
      <c r="G3236">
        <f>Weighting!$H$20</f>
        <v>0</v>
      </c>
      <c r="H3236">
        <f t="array" ref="H3236">FREQUENCY(IF('Data Transformation'!$B$4:$B$8425=B3219,'Data Transformation'!$G$4:$G$8425),'Bin Analysis'!$B3236)</f>
        <v>2073</v>
      </c>
      <c r="I3236">
        <f t="shared" si="403"/>
        <v>0</v>
      </c>
      <c r="J3236">
        <f t="shared" si="404"/>
        <v>0</v>
      </c>
      <c r="K3236">
        <f>J3236*Weighting!$W$20</f>
        <v>0</v>
      </c>
      <c r="M3236" s="14"/>
    </row>
    <row r="3237" spans="1:25" x14ac:dyDescent="0.25">
      <c r="A3237" s="32" t="str">
        <f>IF(Weighting!$P$21&gt;0,B3237,"")</f>
        <v/>
      </c>
      <c r="B3237" t="e">
        <f>Weighting!$C$21</f>
        <v>#DIV/0!</v>
      </c>
      <c r="C3237" t="e">
        <f>Weighting!$F$21</f>
        <v>#NUM!</v>
      </c>
      <c r="D3237" t="e">
        <f>IF(C3237=1,'Data Transformation'!$G$3+0.5*'Data Transformation'!$W$25,IF(C3238=1,D3238-'Data Transformation'!$W$25,FALSE))</f>
        <v>#NUM!</v>
      </c>
      <c r="E3237">
        <f t="array" ref="E3237">IF(ISLOGICAL(D3237),"",FREQUENCY(IF('Data Transformation'!$B$425:$B$8425='Bin Analysis'!$B3219,'Data Transformation'!$G$425:$G$8425),D3237))</f>
        <v>2001</v>
      </c>
      <c r="F3237">
        <f t="shared" si="402"/>
        <v>0</v>
      </c>
      <c r="G3237">
        <f>Weighting!$H$21</f>
        <v>0</v>
      </c>
      <c r="H3237">
        <f t="array" ref="H3237">FREQUENCY(IF('Data Transformation'!$B$4:$B$8425=B3219,'Data Transformation'!$G$4:$G$8425),'Bin Analysis'!$B3237)</f>
        <v>2073</v>
      </c>
      <c r="I3237">
        <f t="shared" si="403"/>
        <v>0</v>
      </c>
      <c r="J3237">
        <f t="shared" si="404"/>
        <v>0</v>
      </c>
      <c r="K3237">
        <f>J3237*Weighting!$W$21</f>
        <v>0</v>
      </c>
      <c r="M3237" s="14"/>
    </row>
    <row r="3238" spans="1:25" x14ac:dyDescent="0.25">
      <c r="A3238" s="32" t="str">
        <f>IF(Weighting!$P$22&gt;0,B3238,"")</f>
        <v/>
      </c>
      <c r="B3238" t="e">
        <f>Weighting!$C$22</f>
        <v>#DIV/0!</v>
      </c>
      <c r="C3238" t="e">
        <f>Weighting!$F$22</f>
        <v>#NUM!</v>
      </c>
      <c r="D3238" t="e">
        <f>IF(C3238=1,'Data Transformation'!$G$3+0.5*'Data Transformation'!$W$25,IF(C3239=1,D3239-'Data Transformation'!$W$25,FALSE))</f>
        <v>#NUM!</v>
      </c>
      <c r="E3238">
        <f t="array" ref="E3238">IF(ISLOGICAL(D3238),"",FREQUENCY(IF('Data Transformation'!$B$425:$B$8425='Bin Analysis'!$B3219,'Data Transformation'!$G$425:$G$8425),D3238))</f>
        <v>2001</v>
      </c>
      <c r="F3238">
        <f t="shared" si="402"/>
        <v>0</v>
      </c>
      <c r="G3238">
        <f>Weighting!$H$22</f>
        <v>0</v>
      </c>
      <c r="H3238">
        <f t="array" ref="H3238">FREQUENCY(IF('Data Transformation'!$B$4:$B$8425=B3219,'Data Transformation'!$G$4:$G$8425),'Bin Analysis'!$B3238)</f>
        <v>2073</v>
      </c>
      <c r="I3238">
        <f t="shared" si="403"/>
        <v>0</v>
      </c>
      <c r="J3238">
        <f t="shared" si="404"/>
        <v>0</v>
      </c>
      <c r="K3238">
        <f>J3238*Weighting!$W$22</f>
        <v>0</v>
      </c>
      <c r="M3238" s="14"/>
    </row>
    <row r="3239" spans="1:25" x14ac:dyDescent="0.25">
      <c r="A3239" s="32" t="str">
        <f>IF(Weighting!$P$23&gt;0,B3239,"")</f>
        <v/>
      </c>
      <c r="B3239" t="e">
        <f>Weighting!$C$23</f>
        <v>#DIV/0!</v>
      </c>
      <c r="C3239" t="e">
        <f>Weighting!$F$23</f>
        <v>#NUM!</v>
      </c>
      <c r="D3239" t="e">
        <f>IF(C3239=1,'Data Transformation'!$G$3+0.5*'Data Transformation'!$W$25,IF(C3240=1,D3240-'Data Transformation'!$W$25,FALSE))</f>
        <v>#NUM!</v>
      </c>
      <c r="E3239">
        <f t="array" ref="E3239">IF(ISLOGICAL(D3239),"",FREQUENCY(IF('Data Transformation'!$B$425:$B$8425='Bin Analysis'!$B3219,'Data Transformation'!$G$425:$G$8425),D3239))</f>
        <v>2001</v>
      </c>
      <c r="F3239">
        <f t="shared" si="402"/>
        <v>0</v>
      </c>
      <c r="G3239">
        <f>Weighting!$H$23</f>
        <v>0</v>
      </c>
      <c r="H3239">
        <f t="array" ref="H3239">FREQUENCY(IF('Data Transformation'!$B$4:$B$8425=B3219,'Data Transformation'!$G$4:$G$8425),'Bin Analysis'!$B3239)</f>
        <v>2073</v>
      </c>
      <c r="I3239">
        <f t="shared" si="403"/>
        <v>0</v>
      </c>
      <c r="J3239">
        <f t="shared" si="404"/>
        <v>0</v>
      </c>
      <c r="K3239">
        <f>J3239*Weighting!$W$23</f>
        <v>0</v>
      </c>
      <c r="M3239" s="14"/>
    </row>
    <row r="3240" spans="1:25" x14ac:dyDescent="0.25">
      <c r="A3240" s="32" t="str">
        <f>IF(Weighting!$P$24&gt;0,B3240,"")</f>
        <v/>
      </c>
      <c r="B3240" t="e">
        <f>Weighting!$C$24</f>
        <v>#DIV/0!</v>
      </c>
      <c r="C3240" t="e">
        <f>Weighting!$F$24</f>
        <v>#NUM!</v>
      </c>
      <c r="D3240" t="e">
        <f>IF(C3240=1,'Data Transformation'!$G$3+0.5*'Data Transformation'!$W$25,IF(C3241=1,D3241-'Data Transformation'!$W$25,FALSE))</f>
        <v>#NUM!</v>
      </c>
      <c r="E3240">
        <f t="array" ref="E3240">IF(ISLOGICAL(D3240),"",FREQUENCY(IF('Data Transformation'!$B$425:$B$8425='Bin Analysis'!$B3219,'Data Transformation'!$G$425:$G$8425),D3240))</f>
        <v>2001</v>
      </c>
      <c r="F3240">
        <f t="shared" si="402"/>
        <v>0</v>
      </c>
      <c r="G3240">
        <f>Weighting!$H$24</f>
        <v>0</v>
      </c>
      <c r="H3240">
        <f t="array" ref="H3240">FREQUENCY(IF('Data Transformation'!$B$4:$B$8425=B3219,'Data Transformation'!$G$4:$G$8425),'Bin Analysis'!$B3240)</f>
        <v>2073</v>
      </c>
      <c r="I3240">
        <f t="shared" si="403"/>
        <v>0</v>
      </c>
      <c r="J3240">
        <f t="shared" si="404"/>
        <v>0</v>
      </c>
      <c r="K3240">
        <f>J3240*Weighting!$W$24</f>
        <v>0</v>
      </c>
      <c r="M3240" s="14"/>
    </row>
    <row r="3241" spans="1:25" x14ac:dyDescent="0.25">
      <c r="A3241" s="32" t="str">
        <f>IF(Weighting!$P$25&gt;0,B3241,"")</f>
        <v/>
      </c>
      <c r="B3241" t="e">
        <f>Weighting!$C$25</f>
        <v>#DIV/0!</v>
      </c>
      <c r="C3241" t="e">
        <f>Weighting!$F$25</f>
        <v>#NUM!</v>
      </c>
      <c r="D3241" t="e">
        <f>IF(C3241=1,'Data Transformation'!$G$3+0.5*'Data Transformation'!$W$25,IF(C3242=1,D3242-'Data Transformation'!$W$25,FALSE))</f>
        <v>#NUM!</v>
      </c>
      <c r="E3241">
        <f t="array" ref="E3241">IF(ISLOGICAL(D3241),"",FREQUENCY(IF('Data Transformation'!$B$425:$B$8425='Bin Analysis'!$B3219,'Data Transformation'!$G$425:$G$8425),D3241))</f>
        <v>2001</v>
      </c>
      <c r="F3241">
        <f t="shared" si="402"/>
        <v>0</v>
      </c>
      <c r="G3241">
        <f>Weighting!$H$25</f>
        <v>0</v>
      </c>
      <c r="H3241">
        <f t="array" ref="H3241">FREQUENCY(IF('Data Transformation'!$B$4:$B$8425=B3219,'Data Transformation'!$G$4:$G$8425),'Bin Analysis'!$B3241)</f>
        <v>2073</v>
      </c>
      <c r="I3241">
        <f t="shared" si="403"/>
        <v>0</v>
      </c>
      <c r="J3241">
        <f t="shared" si="404"/>
        <v>0</v>
      </c>
      <c r="K3241">
        <f>J3241*Weighting!$W$25</f>
        <v>0</v>
      </c>
      <c r="M3241" s="14"/>
    </row>
    <row r="3242" spans="1:25" x14ac:dyDescent="0.25">
      <c r="N3242" s="57"/>
      <c r="O3242"/>
      <c r="P3242"/>
      <c r="Q3242"/>
      <c r="R3242"/>
    </row>
    <row r="3243" spans="1:25" ht="23.25" x14ac:dyDescent="0.35">
      <c r="A3243" s="21" t="s">
        <v>0</v>
      </c>
      <c r="B3243" s="21" t="str">
        <f>IFERROR(VLOOKUP(C3243,'Data Transformation'!$L$6:$M$426,2,FALSE),"")</f>
        <v/>
      </c>
      <c r="C3243" s="21">
        <f>C3219+1</f>
        <v>135</v>
      </c>
      <c r="D3243" s="21"/>
      <c r="E3243" s="21"/>
      <c r="F3243" s="21"/>
      <c r="G3243" s="21"/>
      <c r="H3243" s="22"/>
      <c r="I3243" s="22"/>
      <c r="J3243" s="22"/>
      <c r="K3243" s="21"/>
      <c r="L3243" s="21" t="str">
        <f>B3243</f>
        <v/>
      </c>
      <c r="M3243" s="23" t="e">
        <f>INDEX('Data Transformation'!$O$4:$O$424,MATCH($B3243,'Data Transformation'!$M$4:$M$424,0),MATCH($M$2,'Data Transformation'!$O$3,0))</f>
        <v>#N/A</v>
      </c>
      <c r="N3243" s="27" t="e">
        <f>IF('Input and Summary Results'!$J$16="minimum",'Bin Analysis'!X3244/(M3243-1),'Bin Analysis'!Y3243/('Bin Analysis'!M3243-1))</f>
        <v>#N/A</v>
      </c>
      <c r="O3243" s="27" t="e">
        <f>IF(M3243=FALSE,NA(),(VLOOKUP(1,C3246:K3265,4,FALSE))/(M3243-1))</f>
        <v>#N/A</v>
      </c>
      <c r="P3243" s="27" t="e">
        <f>IF(M3243=FALSE,NA(),SUM(J3246:J3265)/Weighting!$S$5)</f>
        <v>#N/A</v>
      </c>
      <c r="Q3243" s="27" t="e">
        <f>IF(M3243=FALSE,NA(),SUM(K3246:K3265)/Weighting!$S$6)</f>
        <v>#N/A</v>
      </c>
      <c r="R3243" s="27" t="e">
        <f>IF(M3243=FALSE,NA(),(VLOOKUP(1,G3246:K3265,3,FALSE))/(M3243-1))</f>
        <v>#N/A</v>
      </c>
      <c r="S3243" s="22" t="e">
        <f>IF(M3243=FALSE,NA(),IF(SUM(J3246:J3265)=2,"yes","no"))</f>
        <v>#N/A</v>
      </c>
      <c r="X3243" s="2" cm="2">
        <f t="array" ref="X3243:X3244">FREQUENCY(IF('Data Transformation'!$B$425:$B$6424='Bin Analysis'!L3243,'Data Transformation'!$G$425:$G$6424),'Data Transformation'!$U$11)</f>
        <v>0</v>
      </c>
      <c r="Y3243" s="2" cm="2">
        <f t="array" ref="Y3243:Y3244">FREQUENCY(IF('Data Transformation'!$B$425:$B$6424='Bin Analysis'!L3243,'Data Transformation'!$G$425:$G$6424),'Data Transformation'!$U$12)</f>
        <v>0</v>
      </c>
    </row>
    <row r="3244" spans="1:25" x14ac:dyDescent="0.25">
      <c r="A3244" s="14" t="s">
        <v>67</v>
      </c>
      <c r="B3244" t="s">
        <v>47</v>
      </c>
      <c r="C3244" t="s">
        <v>5</v>
      </c>
      <c r="D3244" t="s">
        <v>98</v>
      </c>
      <c r="E3244" t="s">
        <v>99</v>
      </c>
      <c r="F3244" t="s">
        <v>100</v>
      </c>
      <c r="G3244" t="s">
        <v>69</v>
      </c>
      <c r="H3244" t="s">
        <v>31</v>
      </c>
      <c r="I3244" t="s">
        <v>32</v>
      </c>
      <c r="J3244" t="s">
        <v>46</v>
      </c>
      <c r="K3244" s="14" t="s">
        <v>45</v>
      </c>
      <c r="M3244" s="14"/>
      <c r="X3244" s="2">
        <v>0</v>
      </c>
      <c r="Y3244" s="2">
        <v>0</v>
      </c>
    </row>
    <row r="3245" spans="1:25" x14ac:dyDescent="0.25">
      <c r="A3245" s="32"/>
      <c r="D3245" t="e">
        <f>IF(C3245=1,'Data Transformation'!$G$3+0.5*'Data Transformation'!$W$25,IF(C3246=1,D3246-'Data Transformation'!$W$25,FALSE))</f>
        <v>#NUM!</v>
      </c>
      <c r="E3245">
        <f t="array" ref="E3245">IF(ISLOGICAL(D3245),"",FREQUENCY(IF('Data Transformation'!$B$425:$B$8425='Bin Analysis'!$B3243,'Data Transformation'!$G$425:$G$8425),D3245))</f>
        <v>2001</v>
      </c>
      <c r="F3245" t="e">
        <f>IF(ISLOGICAL(D3245),"",E3245-E3244)</f>
        <v>#VALUE!</v>
      </c>
      <c r="M3245" s="14"/>
    </row>
    <row r="3246" spans="1:25" x14ac:dyDescent="0.25">
      <c r="A3246" s="32" t="e">
        <f>IF(Weighting!$P$6&gt;0,B3246,"")</f>
        <v>#NUM!</v>
      </c>
      <c r="B3246" t="e">
        <f>Weighting!$C$6</f>
        <v>#DIV/0!</v>
      </c>
      <c r="C3246" t="e">
        <f>Weighting!$F$6</f>
        <v>#NUM!</v>
      </c>
      <c r="D3246" t="e">
        <f>IF(C3246=1,'Data Transformation'!$G$3+0.5*'Data Transformation'!$W$25,IF(C3247=1,D3247-'Data Transformation'!$W$25,FALSE))</f>
        <v>#NUM!</v>
      </c>
      <c r="E3246">
        <f t="array" ref="E3246">IF(ISLOGICAL(D3246),"",FREQUENCY(IF('Data Transformation'!$B$425:$B$8425='Bin Analysis'!$B3243,'Data Transformation'!$G$425:$G$8425),D3246))</f>
        <v>2001</v>
      </c>
      <c r="F3246">
        <f>IF(ISLOGICAL(D3246),"",E3246-E3245)</f>
        <v>0</v>
      </c>
      <c r="G3246">
        <f>Weighting!$H$6</f>
        <v>1</v>
      </c>
      <c r="H3246">
        <f t="array" ref="H3246">FREQUENCY(IF('Data Transformation'!$B$4:$B$8425=B3243,'Data Transformation'!$G$4:$G$8425),'Bin Analysis'!$B3246)</f>
        <v>2073</v>
      </c>
      <c r="I3246">
        <f>H3246-H3245</f>
        <v>2073</v>
      </c>
      <c r="J3246">
        <f>IF(I3246=0,0,1)</f>
        <v>1</v>
      </c>
      <c r="K3246" t="e">
        <f>J3246*Weighting!$W$6</f>
        <v>#NUM!</v>
      </c>
      <c r="M3246" s="14"/>
    </row>
    <row r="3247" spans="1:25" x14ac:dyDescent="0.25">
      <c r="A3247" s="32" t="str">
        <f>IF(Weighting!$P$7&gt;0,B3247,"")</f>
        <v/>
      </c>
      <c r="B3247" t="e">
        <f>Weighting!$C$7</f>
        <v>#DIV/0!</v>
      </c>
      <c r="C3247" t="e">
        <f>Weighting!$F$7</f>
        <v>#NUM!</v>
      </c>
      <c r="D3247" t="e">
        <f>IF(C3247=1,'Data Transformation'!$G$3+0.5*'Data Transformation'!$W$25,IF(C3248=1,D3248-'Data Transformation'!$W$25,FALSE))</f>
        <v>#NUM!</v>
      </c>
      <c r="E3247">
        <f t="array" ref="E3247">IF(ISLOGICAL(D3247),"",FREQUENCY(IF('Data Transformation'!$B$425:$B$8425='Bin Analysis'!$B3243,'Data Transformation'!$G$425:$G$8425),D3247))</f>
        <v>2001</v>
      </c>
      <c r="F3247">
        <f t="shared" ref="F3247:F3265" si="405">IF(ISLOGICAL(D3247),"",E3247-E3246)</f>
        <v>0</v>
      </c>
      <c r="G3247">
        <f>Weighting!$H$7</f>
        <v>0</v>
      </c>
      <c r="H3247">
        <f t="array" ref="H3247">FREQUENCY(IF('Data Transformation'!$B$4:$B$8425=B3243,'Data Transformation'!$G$4:$G$8425),'Bin Analysis'!$B3247)</f>
        <v>2073</v>
      </c>
      <c r="I3247">
        <f t="shared" ref="I3247:I3265" si="406">H3247-H3246</f>
        <v>0</v>
      </c>
      <c r="J3247">
        <f>IF(I3247=0,0,1)</f>
        <v>0</v>
      </c>
      <c r="K3247">
        <f>J3247*Weighting!$W$7</f>
        <v>0</v>
      </c>
      <c r="M3247" s="14"/>
    </row>
    <row r="3248" spans="1:25" x14ac:dyDescent="0.25">
      <c r="A3248" s="32" t="str">
        <f>IF(Weighting!$P$8&gt;0,B3248,"")</f>
        <v/>
      </c>
      <c r="B3248" t="e">
        <f>Weighting!$C$8</f>
        <v>#DIV/0!</v>
      </c>
      <c r="C3248" t="e">
        <f>Weighting!$F$8</f>
        <v>#NUM!</v>
      </c>
      <c r="D3248" t="e">
        <f>IF(C3248=1,'Data Transformation'!$G$3+0.5*'Data Transformation'!$W$25,IF(C3249=1,D3249-'Data Transformation'!$W$25,FALSE))</f>
        <v>#NUM!</v>
      </c>
      <c r="E3248">
        <f t="array" ref="E3248">IF(ISLOGICAL(D3248),"",FREQUENCY(IF('Data Transformation'!$B$425:$B$8425='Bin Analysis'!$B3243,'Data Transformation'!$G$425:$G$8425),D3248))</f>
        <v>2001</v>
      </c>
      <c r="F3248">
        <f t="shared" si="405"/>
        <v>0</v>
      </c>
      <c r="G3248">
        <f>Weighting!$H$8</f>
        <v>0</v>
      </c>
      <c r="H3248">
        <f t="array" ref="H3248">FREQUENCY(IF('Data Transformation'!$B$4:$B$8425=B3243,'Data Transformation'!$G$4:$G$8425),'Bin Analysis'!$B3248)</f>
        <v>2073</v>
      </c>
      <c r="I3248">
        <f t="shared" si="406"/>
        <v>0</v>
      </c>
      <c r="J3248">
        <f t="shared" ref="J3248:J3265" si="407">IF(I3248=0,0,1)</f>
        <v>0</v>
      </c>
      <c r="K3248">
        <f>J3248*Weighting!$W$8</f>
        <v>0</v>
      </c>
      <c r="M3248" s="14"/>
    </row>
    <row r="3249" spans="1:13" x14ac:dyDescent="0.25">
      <c r="A3249" s="32" t="str">
        <f>IF(Weighting!$P$9&gt;0,B3249,"")</f>
        <v/>
      </c>
      <c r="B3249" s="50" t="e">
        <f>Weighting!$C$9</f>
        <v>#DIV/0!</v>
      </c>
      <c r="C3249" t="e">
        <f>Weighting!$F$9</f>
        <v>#NUM!</v>
      </c>
      <c r="D3249" t="e">
        <f>IF(C3249=1,'Data Transformation'!$G$3+0.5*'Data Transformation'!$W$25,IF(C3250=1,D3250-'Data Transformation'!$W$25,FALSE))</f>
        <v>#NUM!</v>
      </c>
      <c r="E3249">
        <f t="array" ref="E3249">IF(ISLOGICAL(D3249),"",FREQUENCY(IF('Data Transformation'!$B$425:$B$8425='Bin Analysis'!$B3243,'Data Transformation'!$G$425:$G$8425),D3249))</f>
        <v>2001</v>
      </c>
      <c r="F3249">
        <f t="shared" si="405"/>
        <v>0</v>
      </c>
      <c r="G3249">
        <f>Weighting!$H$9</f>
        <v>0</v>
      </c>
      <c r="H3249">
        <f t="array" ref="H3249">FREQUENCY(IF('Data Transformation'!$B$4:$B$8425=B3243,'Data Transformation'!$G$4:$G$8425),'Bin Analysis'!$B3249)</f>
        <v>2073</v>
      </c>
      <c r="I3249">
        <f t="shared" si="406"/>
        <v>0</v>
      </c>
      <c r="J3249">
        <f t="shared" si="407"/>
        <v>0</v>
      </c>
      <c r="K3249">
        <f>J3249*Weighting!$W$9</f>
        <v>0</v>
      </c>
      <c r="M3249" s="14"/>
    </row>
    <row r="3250" spans="1:13" x14ac:dyDescent="0.25">
      <c r="A3250" s="32" t="str">
        <f>IF(Weighting!$P$10&gt;0,B3250,"")</f>
        <v/>
      </c>
      <c r="B3250" t="e">
        <f>Weighting!$C$10</f>
        <v>#DIV/0!</v>
      </c>
      <c r="C3250" t="e">
        <f>Weighting!$F$10</f>
        <v>#NUM!</v>
      </c>
      <c r="D3250" t="e">
        <f>IF(C3250=1,'Data Transformation'!$G$3+0.5*'Data Transformation'!$W$25,IF(C3251=1,D3251-'Data Transformation'!$W$25,FALSE))</f>
        <v>#NUM!</v>
      </c>
      <c r="E3250">
        <f t="array" ref="E3250">IF(ISLOGICAL(D3250),"",FREQUENCY(IF('Data Transformation'!$B$425:$B$8425='Bin Analysis'!$B3243,'Data Transformation'!$G$425:$G$8425),D3250))</f>
        <v>2001</v>
      </c>
      <c r="F3250">
        <f t="shared" si="405"/>
        <v>0</v>
      </c>
      <c r="G3250">
        <f>Weighting!$H$10</f>
        <v>0</v>
      </c>
      <c r="H3250">
        <f t="array" ref="H3250">FREQUENCY(IF('Data Transformation'!$B$4:$B$8425=B3243,'Data Transformation'!$G$4:$G$8425),'Bin Analysis'!$B3250)</f>
        <v>2073</v>
      </c>
      <c r="I3250">
        <f t="shared" si="406"/>
        <v>0</v>
      </c>
      <c r="J3250">
        <f t="shared" si="407"/>
        <v>0</v>
      </c>
      <c r="K3250">
        <f>J3250*Weighting!$W$10</f>
        <v>0</v>
      </c>
      <c r="M3250" s="14"/>
    </row>
    <row r="3251" spans="1:13" x14ac:dyDescent="0.25">
      <c r="A3251" s="32" t="str">
        <f>IF(Weighting!$P$11&gt;0,B3251,"")</f>
        <v/>
      </c>
      <c r="B3251" t="e">
        <f>Weighting!$C$11</f>
        <v>#DIV/0!</v>
      </c>
      <c r="C3251" t="e">
        <f>Weighting!$F$11</f>
        <v>#NUM!</v>
      </c>
      <c r="D3251" t="e">
        <f>IF(C3251=1,'Data Transformation'!$G$3+0.5*'Data Transformation'!$W$25,IF(C3252=1,D3252-'Data Transformation'!$W$25,FALSE))</f>
        <v>#NUM!</v>
      </c>
      <c r="E3251">
        <f t="array" ref="E3251">IF(ISLOGICAL(D3251),"",FREQUENCY(IF('Data Transformation'!$B$425:$B$8425='Bin Analysis'!$B3243,'Data Transformation'!$G$425:$G$8425),D3251))</f>
        <v>2001</v>
      </c>
      <c r="F3251">
        <f t="shared" si="405"/>
        <v>0</v>
      </c>
      <c r="G3251">
        <f>Weighting!$H$11</f>
        <v>0</v>
      </c>
      <c r="H3251">
        <f t="array" ref="H3251">FREQUENCY(IF('Data Transformation'!$B$4:$B$8425=B3243,'Data Transformation'!$G$4:$G$8425),'Bin Analysis'!$B3251)</f>
        <v>2073</v>
      </c>
      <c r="I3251">
        <f t="shared" si="406"/>
        <v>0</v>
      </c>
      <c r="J3251">
        <f t="shared" si="407"/>
        <v>0</v>
      </c>
      <c r="K3251">
        <f>J3251*Weighting!$W$11</f>
        <v>0</v>
      </c>
      <c r="M3251" s="14"/>
    </row>
    <row r="3252" spans="1:13" x14ac:dyDescent="0.25">
      <c r="A3252" s="32" t="str">
        <f>IF(Weighting!$P$12&gt;0,B3252,"")</f>
        <v/>
      </c>
      <c r="B3252" t="e">
        <f>Weighting!$C$12</f>
        <v>#DIV/0!</v>
      </c>
      <c r="C3252" t="e">
        <f>Weighting!$F$12</f>
        <v>#NUM!</v>
      </c>
      <c r="D3252" t="e">
        <f>IF(C3252=1,'Data Transformation'!$G$3+0.5*'Data Transformation'!$W$25,IF(C3253=1,D3253-'Data Transformation'!$W$25,FALSE))</f>
        <v>#NUM!</v>
      </c>
      <c r="E3252">
        <f t="array" ref="E3252">IF(ISLOGICAL(D3252),"",FREQUENCY(IF('Data Transformation'!$B$425:$B$8425='Bin Analysis'!$B3243,'Data Transformation'!$G$425:$G$8425),D3252))</f>
        <v>2001</v>
      </c>
      <c r="F3252">
        <f t="shared" si="405"/>
        <v>0</v>
      </c>
      <c r="G3252">
        <f>Weighting!$H$12</f>
        <v>0</v>
      </c>
      <c r="H3252">
        <f t="array" ref="H3252">FREQUENCY(IF('Data Transformation'!$B$4:$B$8425=B3243,'Data Transformation'!$G$4:$G$8425),'Bin Analysis'!$B3252)</f>
        <v>2073</v>
      </c>
      <c r="I3252">
        <f t="shared" si="406"/>
        <v>0</v>
      </c>
      <c r="J3252">
        <f t="shared" si="407"/>
        <v>0</v>
      </c>
      <c r="K3252">
        <f>J3252*Weighting!$W$12</f>
        <v>0</v>
      </c>
      <c r="M3252" s="14"/>
    </row>
    <row r="3253" spans="1:13" x14ac:dyDescent="0.25">
      <c r="A3253" s="32" t="str">
        <f>IF(Weighting!$P$13&gt;0,B3253,"")</f>
        <v/>
      </c>
      <c r="B3253" t="e">
        <f>Weighting!$C$13</f>
        <v>#DIV/0!</v>
      </c>
      <c r="C3253" t="e">
        <f>Weighting!$F$13</f>
        <v>#NUM!</v>
      </c>
      <c r="D3253" t="e">
        <f>IF(C3253=1,'Data Transformation'!$G$3+0.5*'Data Transformation'!$W$25,IF(C3254=1,D3254-'Data Transformation'!$W$25,FALSE))</f>
        <v>#NUM!</v>
      </c>
      <c r="E3253">
        <f t="array" ref="E3253">IF(ISLOGICAL(D3253),"",FREQUENCY(IF('Data Transformation'!$B$425:$B$8425='Bin Analysis'!$B3243,'Data Transformation'!$G$425:$G$8425),D3253))</f>
        <v>2001</v>
      </c>
      <c r="F3253">
        <f t="shared" si="405"/>
        <v>0</v>
      </c>
      <c r="G3253">
        <f>Weighting!$H$13</f>
        <v>0</v>
      </c>
      <c r="H3253">
        <f t="array" ref="H3253">FREQUENCY(IF('Data Transformation'!$B$4:$B$8425=B3243,'Data Transformation'!$G$4:$G$8425),'Bin Analysis'!$B3253)</f>
        <v>2073</v>
      </c>
      <c r="I3253">
        <f t="shared" si="406"/>
        <v>0</v>
      </c>
      <c r="J3253">
        <f t="shared" si="407"/>
        <v>0</v>
      </c>
      <c r="K3253">
        <f>J3253*Weighting!$W$13</f>
        <v>0</v>
      </c>
      <c r="M3253" s="14"/>
    </row>
    <row r="3254" spans="1:13" x14ac:dyDescent="0.25">
      <c r="A3254" s="32" t="str">
        <f>IF(Weighting!$P$14&gt;0,B3254,"")</f>
        <v/>
      </c>
      <c r="B3254" t="e">
        <f>Weighting!$C$14</f>
        <v>#DIV/0!</v>
      </c>
      <c r="C3254" t="e">
        <f>Weighting!$F$14</f>
        <v>#NUM!</v>
      </c>
      <c r="D3254" t="e">
        <f>IF(C3254=1,'Data Transformation'!$G$3+0.5*'Data Transformation'!$W$25,IF(C3255=1,D3255-'Data Transformation'!$W$25,FALSE))</f>
        <v>#NUM!</v>
      </c>
      <c r="E3254">
        <f t="array" ref="E3254">IF(ISLOGICAL(D3254),"",FREQUENCY(IF('Data Transformation'!$B$425:$B$8425='Bin Analysis'!$B3243,'Data Transformation'!$G$425:$G$8425),D3254))</f>
        <v>2001</v>
      </c>
      <c r="F3254">
        <f t="shared" si="405"/>
        <v>0</v>
      </c>
      <c r="G3254">
        <f>Weighting!$H$14</f>
        <v>0</v>
      </c>
      <c r="H3254">
        <f t="array" ref="H3254">FREQUENCY(IF('Data Transformation'!$B$4:$B$8425=B3243,'Data Transformation'!$G$4:$G$8425),'Bin Analysis'!$B3254)</f>
        <v>2073</v>
      </c>
      <c r="I3254">
        <f t="shared" si="406"/>
        <v>0</v>
      </c>
      <c r="J3254">
        <f t="shared" si="407"/>
        <v>0</v>
      </c>
      <c r="K3254">
        <f>J3254*Weighting!$W$14</f>
        <v>0</v>
      </c>
      <c r="M3254" s="14"/>
    </row>
    <row r="3255" spans="1:13" x14ac:dyDescent="0.25">
      <c r="A3255" s="32" t="str">
        <f>IF(Weighting!$P$15&gt;0,B3255,"")</f>
        <v/>
      </c>
      <c r="B3255" t="e">
        <f>Weighting!$C$15</f>
        <v>#DIV/0!</v>
      </c>
      <c r="C3255" t="e">
        <f>Weighting!$F$15</f>
        <v>#NUM!</v>
      </c>
      <c r="D3255" t="e">
        <f>IF(C3255=1,'Data Transformation'!$G$3+0.5*'Data Transformation'!$W$25,IF(C3256=1,D3256-'Data Transformation'!$W$25,FALSE))</f>
        <v>#NUM!</v>
      </c>
      <c r="E3255">
        <f t="array" ref="E3255">IF(ISLOGICAL(D3255),"",FREQUENCY(IF('Data Transformation'!$B$425:$B$8425='Bin Analysis'!$B3243,'Data Transformation'!$G$425:$G$8425),D3255))</f>
        <v>2001</v>
      </c>
      <c r="F3255">
        <f t="shared" si="405"/>
        <v>0</v>
      </c>
      <c r="G3255">
        <f>Weighting!$H$15</f>
        <v>0</v>
      </c>
      <c r="H3255">
        <f t="array" ref="H3255">FREQUENCY(IF('Data Transformation'!$B$4:$B$8425=B3243,'Data Transformation'!$G$4:$G$8425),'Bin Analysis'!$B3255)</f>
        <v>2073</v>
      </c>
      <c r="I3255">
        <f t="shared" si="406"/>
        <v>0</v>
      </c>
      <c r="J3255">
        <f t="shared" si="407"/>
        <v>0</v>
      </c>
      <c r="K3255">
        <f>J3255*Weighting!$W$15</f>
        <v>0</v>
      </c>
      <c r="M3255" s="14"/>
    </row>
    <row r="3256" spans="1:13" x14ac:dyDescent="0.25">
      <c r="A3256" s="32" t="str">
        <f>IF(Weighting!$P$16&gt;0,B3256,"")</f>
        <v/>
      </c>
      <c r="B3256" t="e">
        <f>Weighting!$C$16</f>
        <v>#DIV/0!</v>
      </c>
      <c r="C3256" t="e">
        <f>Weighting!$F$16</f>
        <v>#NUM!</v>
      </c>
      <c r="D3256" t="e">
        <f>IF(C3256=1,'Data Transformation'!$G$3+0.5*'Data Transformation'!$W$25,IF(C3257=1,D3257-'Data Transformation'!$W$25,FALSE))</f>
        <v>#NUM!</v>
      </c>
      <c r="E3256">
        <f t="array" ref="E3256">IF(ISLOGICAL(D3256),"",FREQUENCY(IF('Data Transformation'!$B$425:$B$8425='Bin Analysis'!$B3243,'Data Transformation'!$G$425:$G$8425),D3256))</f>
        <v>2001</v>
      </c>
      <c r="F3256">
        <f t="shared" si="405"/>
        <v>0</v>
      </c>
      <c r="G3256">
        <f>Weighting!$H$16</f>
        <v>0</v>
      </c>
      <c r="H3256">
        <f t="array" ref="H3256">FREQUENCY(IF('Data Transformation'!$B$4:$B$8425=B3243,'Data Transformation'!$G$4:$G$8425),'Bin Analysis'!$B3256)</f>
        <v>2073</v>
      </c>
      <c r="I3256">
        <f t="shared" si="406"/>
        <v>0</v>
      </c>
      <c r="J3256">
        <f t="shared" si="407"/>
        <v>0</v>
      </c>
      <c r="K3256">
        <f>J3256*Weighting!$W$16</f>
        <v>0</v>
      </c>
      <c r="M3256" s="14"/>
    </row>
    <row r="3257" spans="1:13" x14ac:dyDescent="0.25">
      <c r="A3257" s="32" t="str">
        <f>IF(Weighting!$P$17&gt;0,B3257,"")</f>
        <v/>
      </c>
      <c r="B3257" t="e">
        <f>Weighting!$C$17</f>
        <v>#DIV/0!</v>
      </c>
      <c r="C3257" t="e">
        <f>Weighting!$F$17</f>
        <v>#NUM!</v>
      </c>
      <c r="D3257" t="e">
        <f>IF(C3257=1,'Data Transformation'!$G$3+0.5*'Data Transformation'!$W$25,IF(C3258=1,D3258-'Data Transformation'!$W$25,FALSE))</f>
        <v>#NUM!</v>
      </c>
      <c r="E3257">
        <f t="array" ref="E3257">IF(ISLOGICAL(D3257),"",FREQUENCY(IF('Data Transformation'!$B$425:$B$8425='Bin Analysis'!$B3243,'Data Transformation'!$G$425:$G$8425),D3257))</f>
        <v>2001</v>
      </c>
      <c r="F3257">
        <f t="shared" si="405"/>
        <v>0</v>
      </c>
      <c r="G3257">
        <f>Weighting!$H$17</f>
        <v>0</v>
      </c>
      <c r="H3257">
        <f t="array" ref="H3257">FREQUENCY(IF('Data Transformation'!$B$4:$B$8425=B3243,'Data Transformation'!$G$4:$G$8425),'Bin Analysis'!$B3257)</f>
        <v>2073</v>
      </c>
      <c r="I3257">
        <f t="shared" si="406"/>
        <v>0</v>
      </c>
      <c r="J3257">
        <f t="shared" si="407"/>
        <v>0</v>
      </c>
      <c r="K3257">
        <f>J3257*Weighting!$W$17</f>
        <v>0</v>
      </c>
      <c r="M3257" s="14"/>
    </row>
    <row r="3258" spans="1:13" x14ac:dyDescent="0.25">
      <c r="A3258" s="32" t="str">
        <f>IF(Weighting!$P$18&gt;0,B3258,"")</f>
        <v/>
      </c>
      <c r="B3258" t="e">
        <f>Weighting!$C$18</f>
        <v>#DIV/0!</v>
      </c>
      <c r="C3258" t="e">
        <f>Weighting!$F$18</f>
        <v>#NUM!</v>
      </c>
      <c r="D3258" t="e">
        <f>IF(C3258=1,'Data Transformation'!$G$3+0.5*'Data Transformation'!$W$25,IF(C3259=1,D3259-'Data Transformation'!$W$25,FALSE))</f>
        <v>#NUM!</v>
      </c>
      <c r="E3258">
        <f t="array" ref="E3258">IF(ISLOGICAL(D3258),"",FREQUENCY(IF('Data Transformation'!$B$425:$B$8425='Bin Analysis'!$B3243,'Data Transformation'!$G$425:$G$8425),D3258))</f>
        <v>2001</v>
      </c>
      <c r="F3258">
        <f t="shared" si="405"/>
        <v>0</v>
      </c>
      <c r="G3258">
        <f>Weighting!$H$18</f>
        <v>0</v>
      </c>
      <c r="H3258">
        <f t="array" ref="H3258">FREQUENCY(IF('Data Transformation'!$B$4:$B$8425=B3243,'Data Transformation'!$G$4:$G$8425),'Bin Analysis'!$B3258)</f>
        <v>2073</v>
      </c>
      <c r="I3258">
        <f t="shared" si="406"/>
        <v>0</v>
      </c>
      <c r="J3258">
        <f t="shared" si="407"/>
        <v>0</v>
      </c>
      <c r="K3258">
        <f>J3258*Weighting!$W$18</f>
        <v>0</v>
      </c>
      <c r="M3258" s="14"/>
    </row>
    <row r="3259" spans="1:13" x14ac:dyDescent="0.25">
      <c r="A3259" s="32" t="str">
        <f>IF(Weighting!$P$19&gt;0,B3259,"")</f>
        <v/>
      </c>
      <c r="B3259" t="e">
        <f>Weighting!$C$19</f>
        <v>#DIV/0!</v>
      </c>
      <c r="C3259" t="e">
        <f>Weighting!$F$19</f>
        <v>#NUM!</v>
      </c>
      <c r="D3259" t="e">
        <f>IF(C3259=1,'Data Transformation'!$G$3+0.5*'Data Transformation'!$W$25,IF(C3260=1,D3260-'Data Transformation'!$W$25,FALSE))</f>
        <v>#NUM!</v>
      </c>
      <c r="E3259">
        <f t="array" ref="E3259">IF(ISLOGICAL(D3259),"",FREQUENCY(IF('Data Transformation'!$B$425:$B$8425='Bin Analysis'!$B3243,'Data Transformation'!$G$425:$G$8425),D3259))</f>
        <v>2001</v>
      </c>
      <c r="F3259">
        <f t="shared" si="405"/>
        <v>0</v>
      </c>
      <c r="G3259">
        <f>Weighting!$H$19</f>
        <v>0</v>
      </c>
      <c r="H3259">
        <f t="array" ref="H3259">FREQUENCY(IF('Data Transformation'!$B$4:$B$8425=B3243,'Data Transformation'!$G$4:$G$8425),'Bin Analysis'!$B3259)</f>
        <v>2073</v>
      </c>
      <c r="I3259">
        <f t="shared" si="406"/>
        <v>0</v>
      </c>
      <c r="J3259">
        <f t="shared" si="407"/>
        <v>0</v>
      </c>
      <c r="K3259">
        <f>J3259*Weighting!$W$19</f>
        <v>0</v>
      </c>
      <c r="M3259" s="14"/>
    </row>
    <row r="3260" spans="1:13" x14ac:dyDescent="0.25">
      <c r="A3260" s="32" t="str">
        <f>IF(Weighting!$P$20&gt;0,B3260,"")</f>
        <v/>
      </c>
      <c r="B3260" t="e">
        <f>Weighting!$C$20</f>
        <v>#DIV/0!</v>
      </c>
      <c r="C3260" t="e">
        <f>Weighting!$F$20</f>
        <v>#NUM!</v>
      </c>
      <c r="D3260" t="e">
        <f>IF(C3260=1,'Data Transformation'!$G$3+0.5*'Data Transformation'!$W$25,IF(C3261=1,D3261-'Data Transformation'!$W$25,FALSE))</f>
        <v>#NUM!</v>
      </c>
      <c r="E3260">
        <f t="array" ref="E3260">IF(ISLOGICAL(D3260),"",FREQUENCY(IF('Data Transformation'!$B$425:$B$8425='Bin Analysis'!$B3243,'Data Transformation'!$G$425:$G$8425),D3260))</f>
        <v>2001</v>
      </c>
      <c r="F3260">
        <f t="shared" si="405"/>
        <v>0</v>
      </c>
      <c r="G3260">
        <f>Weighting!$H$20</f>
        <v>0</v>
      </c>
      <c r="H3260">
        <f t="array" ref="H3260">FREQUENCY(IF('Data Transformation'!$B$4:$B$8425=B3243,'Data Transformation'!$G$4:$G$8425),'Bin Analysis'!$B3260)</f>
        <v>2073</v>
      </c>
      <c r="I3260">
        <f t="shared" si="406"/>
        <v>0</v>
      </c>
      <c r="J3260">
        <f t="shared" si="407"/>
        <v>0</v>
      </c>
      <c r="K3260">
        <f>J3260*Weighting!$W$20</f>
        <v>0</v>
      </c>
      <c r="M3260" s="14"/>
    </row>
    <row r="3261" spans="1:13" x14ac:dyDescent="0.25">
      <c r="A3261" s="32" t="str">
        <f>IF(Weighting!$P$21&gt;0,B3261,"")</f>
        <v/>
      </c>
      <c r="B3261" t="e">
        <f>Weighting!$C$21</f>
        <v>#DIV/0!</v>
      </c>
      <c r="C3261" t="e">
        <f>Weighting!$F$21</f>
        <v>#NUM!</v>
      </c>
      <c r="D3261" t="e">
        <f>IF(C3261=1,'Data Transformation'!$G$3+0.5*'Data Transformation'!$W$25,IF(C3262=1,D3262-'Data Transformation'!$W$25,FALSE))</f>
        <v>#NUM!</v>
      </c>
      <c r="E3261">
        <f t="array" ref="E3261">IF(ISLOGICAL(D3261),"",FREQUENCY(IF('Data Transformation'!$B$425:$B$8425='Bin Analysis'!$B3243,'Data Transformation'!$G$425:$G$8425),D3261))</f>
        <v>2001</v>
      </c>
      <c r="F3261">
        <f t="shared" si="405"/>
        <v>0</v>
      </c>
      <c r="G3261">
        <f>Weighting!$H$21</f>
        <v>0</v>
      </c>
      <c r="H3261">
        <f t="array" ref="H3261">FREQUENCY(IF('Data Transformation'!$B$4:$B$8425=B3243,'Data Transformation'!$G$4:$G$8425),'Bin Analysis'!$B3261)</f>
        <v>2073</v>
      </c>
      <c r="I3261">
        <f t="shared" si="406"/>
        <v>0</v>
      </c>
      <c r="J3261">
        <f t="shared" si="407"/>
        <v>0</v>
      </c>
      <c r="K3261">
        <f>J3261*Weighting!$W$21</f>
        <v>0</v>
      </c>
      <c r="M3261" s="14"/>
    </row>
    <row r="3262" spans="1:13" x14ac:dyDescent="0.25">
      <c r="A3262" s="32" t="str">
        <f>IF(Weighting!$P$22&gt;0,B3262,"")</f>
        <v/>
      </c>
      <c r="B3262" t="e">
        <f>Weighting!$C$22</f>
        <v>#DIV/0!</v>
      </c>
      <c r="C3262" t="e">
        <f>Weighting!$F$22</f>
        <v>#NUM!</v>
      </c>
      <c r="D3262" t="e">
        <f>IF(C3262=1,'Data Transformation'!$G$3+0.5*'Data Transformation'!$W$25,IF(C3263=1,D3263-'Data Transformation'!$W$25,FALSE))</f>
        <v>#NUM!</v>
      </c>
      <c r="E3262">
        <f t="array" ref="E3262">IF(ISLOGICAL(D3262),"",FREQUENCY(IF('Data Transformation'!$B$425:$B$8425='Bin Analysis'!$B3243,'Data Transformation'!$G$425:$G$8425),D3262))</f>
        <v>2001</v>
      </c>
      <c r="F3262">
        <f t="shared" si="405"/>
        <v>0</v>
      </c>
      <c r="G3262">
        <f>Weighting!$H$22</f>
        <v>0</v>
      </c>
      <c r="H3262">
        <f t="array" ref="H3262">FREQUENCY(IF('Data Transformation'!$B$4:$B$8425=B3243,'Data Transformation'!$G$4:$G$8425),'Bin Analysis'!$B3262)</f>
        <v>2073</v>
      </c>
      <c r="I3262">
        <f t="shared" si="406"/>
        <v>0</v>
      </c>
      <c r="J3262">
        <f t="shared" si="407"/>
        <v>0</v>
      </c>
      <c r="K3262">
        <f>J3262*Weighting!$W$22</f>
        <v>0</v>
      </c>
      <c r="M3262" s="14"/>
    </row>
    <row r="3263" spans="1:13" x14ac:dyDescent="0.25">
      <c r="A3263" s="32" t="str">
        <f>IF(Weighting!$P$23&gt;0,B3263,"")</f>
        <v/>
      </c>
      <c r="B3263" t="e">
        <f>Weighting!$C$23</f>
        <v>#DIV/0!</v>
      </c>
      <c r="C3263" t="e">
        <f>Weighting!$F$23</f>
        <v>#NUM!</v>
      </c>
      <c r="D3263" t="e">
        <f>IF(C3263=1,'Data Transformation'!$G$3+0.5*'Data Transformation'!$W$25,IF(C3264=1,D3264-'Data Transformation'!$W$25,FALSE))</f>
        <v>#NUM!</v>
      </c>
      <c r="E3263">
        <f t="array" ref="E3263">IF(ISLOGICAL(D3263),"",FREQUENCY(IF('Data Transformation'!$B$425:$B$8425='Bin Analysis'!$B3243,'Data Transformation'!$G$425:$G$8425),D3263))</f>
        <v>2001</v>
      </c>
      <c r="F3263">
        <f t="shared" si="405"/>
        <v>0</v>
      </c>
      <c r="G3263">
        <f>Weighting!$H$23</f>
        <v>0</v>
      </c>
      <c r="H3263">
        <f t="array" ref="H3263">FREQUENCY(IF('Data Transformation'!$B$4:$B$8425=B3243,'Data Transformation'!$G$4:$G$8425),'Bin Analysis'!$B3263)</f>
        <v>2073</v>
      </c>
      <c r="I3263">
        <f t="shared" si="406"/>
        <v>0</v>
      </c>
      <c r="J3263">
        <f t="shared" si="407"/>
        <v>0</v>
      </c>
      <c r="K3263">
        <f>J3263*Weighting!$W$23</f>
        <v>0</v>
      </c>
      <c r="M3263" s="14"/>
    </row>
    <row r="3264" spans="1:13" x14ac:dyDescent="0.25">
      <c r="A3264" s="32" t="str">
        <f>IF(Weighting!$P$24&gt;0,B3264,"")</f>
        <v/>
      </c>
      <c r="B3264" t="e">
        <f>Weighting!$C$24</f>
        <v>#DIV/0!</v>
      </c>
      <c r="C3264" t="e">
        <f>Weighting!$F$24</f>
        <v>#NUM!</v>
      </c>
      <c r="D3264" t="e">
        <f>IF(C3264=1,'Data Transformation'!$G$3+0.5*'Data Transformation'!$W$25,IF(C3265=1,D3265-'Data Transformation'!$W$25,FALSE))</f>
        <v>#NUM!</v>
      </c>
      <c r="E3264">
        <f t="array" ref="E3264">IF(ISLOGICAL(D3264),"",FREQUENCY(IF('Data Transformation'!$B$425:$B$8425='Bin Analysis'!$B3243,'Data Transformation'!$G$425:$G$8425),D3264))</f>
        <v>2001</v>
      </c>
      <c r="F3264">
        <f t="shared" si="405"/>
        <v>0</v>
      </c>
      <c r="G3264">
        <f>Weighting!$H$24</f>
        <v>0</v>
      </c>
      <c r="H3264">
        <f t="array" ref="H3264">FREQUENCY(IF('Data Transformation'!$B$4:$B$8425=B3243,'Data Transformation'!$G$4:$G$8425),'Bin Analysis'!$B3264)</f>
        <v>2073</v>
      </c>
      <c r="I3264">
        <f t="shared" si="406"/>
        <v>0</v>
      </c>
      <c r="J3264">
        <f t="shared" si="407"/>
        <v>0</v>
      </c>
      <c r="K3264">
        <f>J3264*Weighting!$W$24</f>
        <v>0</v>
      </c>
      <c r="M3264" s="14"/>
    </row>
    <row r="3265" spans="1:25" x14ac:dyDescent="0.25">
      <c r="A3265" s="32" t="str">
        <f>IF(Weighting!$P$25&gt;0,B3265,"")</f>
        <v/>
      </c>
      <c r="B3265" t="e">
        <f>Weighting!$C$25</f>
        <v>#DIV/0!</v>
      </c>
      <c r="C3265" t="e">
        <f>Weighting!$F$25</f>
        <v>#NUM!</v>
      </c>
      <c r="D3265" t="e">
        <f>IF(C3265=1,'Data Transformation'!$G$3+0.5*'Data Transformation'!$W$25,IF(C3266=1,D3266-'Data Transformation'!$W$25,FALSE))</f>
        <v>#NUM!</v>
      </c>
      <c r="E3265">
        <f t="array" ref="E3265">IF(ISLOGICAL(D3265),"",FREQUENCY(IF('Data Transformation'!$B$425:$B$8425='Bin Analysis'!$B3243,'Data Transformation'!$G$425:$G$8425),D3265))</f>
        <v>2001</v>
      </c>
      <c r="F3265">
        <f t="shared" si="405"/>
        <v>0</v>
      </c>
      <c r="G3265">
        <f>Weighting!$H$25</f>
        <v>0</v>
      </c>
      <c r="H3265">
        <f t="array" ref="H3265">FREQUENCY(IF('Data Transformation'!$B$4:$B$8425=B3243,'Data Transformation'!$G$4:$G$8425),'Bin Analysis'!$B3265)</f>
        <v>2073</v>
      </c>
      <c r="I3265">
        <f t="shared" si="406"/>
        <v>0</v>
      </c>
      <c r="J3265">
        <f t="shared" si="407"/>
        <v>0</v>
      </c>
      <c r="K3265">
        <f>J3265*Weighting!$W$25</f>
        <v>0</v>
      </c>
      <c r="M3265" s="14"/>
    </row>
    <row r="3266" spans="1:25" x14ac:dyDescent="0.25">
      <c r="O3266"/>
      <c r="P3266"/>
      <c r="Q3266"/>
      <c r="R3266"/>
    </row>
    <row r="3267" spans="1:25" ht="23.25" x14ac:dyDescent="0.35">
      <c r="A3267" s="21" t="s">
        <v>0</v>
      </c>
      <c r="B3267" s="21" t="str">
        <f>IFERROR(VLOOKUP(C3267,'Data Transformation'!$L$6:$M$426,2,FALSE),"")</f>
        <v/>
      </c>
      <c r="C3267" s="21">
        <f>C3243+1</f>
        <v>136</v>
      </c>
      <c r="D3267" s="21"/>
      <c r="E3267" s="21"/>
      <c r="F3267" s="21"/>
      <c r="G3267" s="21"/>
      <c r="H3267" s="22"/>
      <c r="I3267" s="22"/>
      <c r="J3267" s="22"/>
      <c r="K3267" s="21"/>
      <c r="L3267" s="21" t="str">
        <f>B3267</f>
        <v/>
      </c>
      <c r="M3267" s="23" t="e">
        <f>INDEX('Data Transformation'!$O$4:$O$424,MATCH($B3267,'Data Transformation'!$M$4:$M$424,0),MATCH($M$2,'Data Transformation'!$O$3,0))</f>
        <v>#N/A</v>
      </c>
      <c r="N3267" s="27" t="e">
        <f>IF('Input and Summary Results'!$J$16="minimum",'Bin Analysis'!X3268/(M3267-1),'Bin Analysis'!Y3267/('Bin Analysis'!M3267-1))</f>
        <v>#N/A</v>
      </c>
      <c r="O3267" s="27" t="e">
        <f>IF(M3267=FALSE,NA(),(VLOOKUP(1,C3270:K3289,4,FALSE))/(M3267-1))</f>
        <v>#N/A</v>
      </c>
      <c r="P3267" s="27" t="e">
        <f>IF(M3267=FALSE,NA(),SUM(J3270:J3289)/Weighting!$S$5)</f>
        <v>#N/A</v>
      </c>
      <c r="Q3267" s="27" t="e">
        <f>IF(M3267=FALSE,NA(),SUM(K3270:K3289)/Weighting!$S$6)</f>
        <v>#N/A</v>
      </c>
      <c r="R3267" s="27" t="e">
        <f>IF(M3267=FALSE,NA(),(VLOOKUP(1,G3270:K3289,3,FALSE))/(M3267-1))</f>
        <v>#N/A</v>
      </c>
      <c r="S3267" s="22" t="e">
        <f>IF(M3267=FALSE,NA(),IF(SUM(J3270:J3289)=2,"yes","no"))</f>
        <v>#N/A</v>
      </c>
      <c r="X3267" s="2" cm="2">
        <f t="array" ref="X3267:X3268">FREQUENCY(IF('Data Transformation'!$B$425:$B$6424='Bin Analysis'!L3267,'Data Transformation'!$G$425:$G$6424),'Data Transformation'!$U$11)</f>
        <v>0</v>
      </c>
      <c r="Y3267" s="2" cm="2">
        <f t="array" ref="Y3267:Y3268">FREQUENCY(IF('Data Transformation'!$B$425:$B$6424='Bin Analysis'!L3267,'Data Transformation'!$G$425:$G$6424),'Data Transformation'!$U$12)</f>
        <v>0</v>
      </c>
    </row>
    <row r="3268" spans="1:25" x14ac:dyDescent="0.25">
      <c r="A3268" s="14" t="s">
        <v>67</v>
      </c>
      <c r="B3268" t="s">
        <v>47</v>
      </c>
      <c r="C3268" t="s">
        <v>5</v>
      </c>
      <c r="D3268" t="s">
        <v>98</v>
      </c>
      <c r="E3268" t="s">
        <v>99</v>
      </c>
      <c r="F3268" t="s">
        <v>100</v>
      </c>
      <c r="G3268" t="s">
        <v>69</v>
      </c>
      <c r="H3268" t="s">
        <v>31</v>
      </c>
      <c r="I3268" t="s">
        <v>32</v>
      </c>
      <c r="J3268" t="s">
        <v>46</v>
      </c>
      <c r="K3268" s="14" t="s">
        <v>45</v>
      </c>
      <c r="M3268" s="14"/>
      <c r="X3268" s="2">
        <v>0</v>
      </c>
      <c r="Y3268" s="2">
        <v>0</v>
      </c>
    </row>
    <row r="3269" spans="1:25" x14ac:dyDescent="0.25">
      <c r="A3269" s="32"/>
      <c r="D3269" t="e">
        <f>IF(C3269=1,'Data Transformation'!$G$3+0.5*'Data Transformation'!$W$25,IF(C3270=1,D3270-'Data Transformation'!$W$25,FALSE))</f>
        <v>#NUM!</v>
      </c>
      <c r="E3269">
        <f t="array" ref="E3269">IF(ISLOGICAL(D3269),"",FREQUENCY(IF('Data Transformation'!$B$425:$B$8425='Bin Analysis'!$B3267,'Data Transformation'!$G$425:$G$8425),D3269))</f>
        <v>2001</v>
      </c>
      <c r="F3269" t="e">
        <f>IF(ISLOGICAL(D3269),"",E3269-E3268)</f>
        <v>#VALUE!</v>
      </c>
      <c r="M3269" s="14"/>
    </row>
    <row r="3270" spans="1:25" x14ac:dyDescent="0.25">
      <c r="A3270" s="32" t="e">
        <f>IF(Weighting!$P$6&gt;0,B3270,"")</f>
        <v>#NUM!</v>
      </c>
      <c r="B3270" t="e">
        <f>Weighting!$C$6</f>
        <v>#DIV/0!</v>
      </c>
      <c r="C3270" t="e">
        <f>Weighting!$F$6</f>
        <v>#NUM!</v>
      </c>
      <c r="D3270" t="e">
        <f>IF(C3270=1,'Data Transformation'!$G$3+0.5*'Data Transformation'!$W$25,IF(C3271=1,D3271-'Data Transformation'!$W$25,FALSE))</f>
        <v>#NUM!</v>
      </c>
      <c r="E3270">
        <f t="array" ref="E3270">IF(ISLOGICAL(D3270),"",FREQUENCY(IF('Data Transformation'!$B$425:$B$8425='Bin Analysis'!$B3267,'Data Transformation'!$G$425:$G$8425),D3270))</f>
        <v>2001</v>
      </c>
      <c r="F3270">
        <f>IF(ISLOGICAL(D3270),"",E3270-E3269)</f>
        <v>0</v>
      </c>
      <c r="G3270">
        <f>Weighting!$H$6</f>
        <v>1</v>
      </c>
      <c r="H3270">
        <f t="array" ref="H3270">FREQUENCY(IF('Data Transformation'!$B$4:$B$8425=B3267,'Data Transformation'!$G$4:$G$8425),'Bin Analysis'!$B3270)</f>
        <v>2073</v>
      </c>
      <c r="I3270">
        <f>H3270-H3269</f>
        <v>2073</v>
      </c>
      <c r="J3270">
        <f>IF(I3270=0,0,1)</f>
        <v>1</v>
      </c>
      <c r="K3270" t="e">
        <f>J3270*Weighting!$W$6</f>
        <v>#NUM!</v>
      </c>
      <c r="M3270" s="14"/>
    </row>
    <row r="3271" spans="1:25" x14ac:dyDescent="0.25">
      <c r="A3271" s="32" t="str">
        <f>IF(Weighting!$P$7&gt;0,B3271,"")</f>
        <v/>
      </c>
      <c r="B3271" t="e">
        <f>Weighting!$C$7</f>
        <v>#DIV/0!</v>
      </c>
      <c r="C3271" t="e">
        <f>Weighting!$F$7</f>
        <v>#NUM!</v>
      </c>
      <c r="D3271" t="e">
        <f>IF(C3271=1,'Data Transformation'!$G$3+0.5*'Data Transformation'!$W$25,IF(C3272=1,D3272-'Data Transformation'!$W$25,FALSE))</f>
        <v>#NUM!</v>
      </c>
      <c r="E3271">
        <f t="array" ref="E3271">IF(ISLOGICAL(D3271),"",FREQUENCY(IF('Data Transformation'!$B$425:$B$8425='Bin Analysis'!$B3267,'Data Transformation'!$G$425:$G$8425),D3271))</f>
        <v>2001</v>
      </c>
      <c r="F3271">
        <f t="shared" ref="F3271:F3289" si="408">IF(ISLOGICAL(D3271),"",E3271-E3270)</f>
        <v>0</v>
      </c>
      <c r="G3271">
        <f>Weighting!$H$7</f>
        <v>0</v>
      </c>
      <c r="H3271">
        <f t="array" ref="H3271">FREQUENCY(IF('Data Transformation'!$B$4:$B$8425=B3267,'Data Transformation'!$G$4:$G$8425),'Bin Analysis'!$B3271)</f>
        <v>2073</v>
      </c>
      <c r="I3271">
        <f t="shared" ref="I3271:I3289" si="409">H3271-H3270</f>
        <v>0</v>
      </c>
      <c r="J3271">
        <f>IF(I3271=0,0,1)</f>
        <v>0</v>
      </c>
      <c r="K3271">
        <f>J3271*Weighting!$W$7</f>
        <v>0</v>
      </c>
      <c r="M3271" s="14"/>
    </row>
    <row r="3272" spans="1:25" x14ac:dyDescent="0.25">
      <c r="A3272" s="32" t="str">
        <f>IF(Weighting!$P$8&gt;0,B3272,"")</f>
        <v/>
      </c>
      <c r="B3272" t="e">
        <f>Weighting!$C$8</f>
        <v>#DIV/0!</v>
      </c>
      <c r="C3272" t="e">
        <f>Weighting!$F$8</f>
        <v>#NUM!</v>
      </c>
      <c r="D3272" t="e">
        <f>IF(C3272=1,'Data Transformation'!$G$3+0.5*'Data Transformation'!$W$25,IF(C3273=1,D3273-'Data Transformation'!$W$25,FALSE))</f>
        <v>#NUM!</v>
      </c>
      <c r="E3272">
        <f t="array" ref="E3272">IF(ISLOGICAL(D3272),"",FREQUENCY(IF('Data Transformation'!$B$425:$B$8425='Bin Analysis'!$B3267,'Data Transformation'!$G$425:$G$8425),D3272))</f>
        <v>2001</v>
      </c>
      <c r="F3272">
        <f t="shared" si="408"/>
        <v>0</v>
      </c>
      <c r="G3272">
        <f>Weighting!$H$8</f>
        <v>0</v>
      </c>
      <c r="H3272">
        <f t="array" ref="H3272">FREQUENCY(IF('Data Transformation'!$B$4:$B$8425=B3267,'Data Transformation'!$G$4:$G$8425),'Bin Analysis'!$B3272)</f>
        <v>2073</v>
      </c>
      <c r="I3272">
        <f t="shared" si="409"/>
        <v>0</v>
      </c>
      <c r="J3272">
        <f t="shared" ref="J3272:J3289" si="410">IF(I3272=0,0,1)</f>
        <v>0</v>
      </c>
      <c r="K3272">
        <f>J3272*Weighting!$W$8</f>
        <v>0</v>
      </c>
      <c r="M3272" s="14"/>
    </row>
    <row r="3273" spans="1:25" x14ac:dyDescent="0.25">
      <c r="A3273" s="32" t="str">
        <f>IF(Weighting!$P$9&gt;0,B3273,"")</f>
        <v/>
      </c>
      <c r="B3273" s="50" t="e">
        <f>Weighting!$C$9</f>
        <v>#DIV/0!</v>
      </c>
      <c r="C3273" t="e">
        <f>Weighting!$F$9</f>
        <v>#NUM!</v>
      </c>
      <c r="D3273" t="e">
        <f>IF(C3273=1,'Data Transformation'!$G$3+0.5*'Data Transformation'!$W$25,IF(C3274=1,D3274-'Data Transformation'!$W$25,FALSE))</f>
        <v>#NUM!</v>
      </c>
      <c r="E3273">
        <f t="array" ref="E3273">IF(ISLOGICAL(D3273),"",FREQUENCY(IF('Data Transformation'!$B$425:$B$8425='Bin Analysis'!$B3267,'Data Transformation'!$G$425:$G$8425),D3273))</f>
        <v>2001</v>
      </c>
      <c r="F3273">
        <f t="shared" si="408"/>
        <v>0</v>
      </c>
      <c r="G3273">
        <f>Weighting!$H$9</f>
        <v>0</v>
      </c>
      <c r="H3273">
        <f t="array" ref="H3273">FREQUENCY(IF('Data Transformation'!$B$4:$B$8425=B3267,'Data Transformation'!$G$4:$G$8425),'Bin Analysis'!$B3273)</f>
        <v>2073</v>
      </c>
      <c r="I3273">
        <f t="shared" si="409"/>
        <v>0</v>
      </c>
      <c r="J3273">
        <f t="shared" si="410"/>
        <v>0</v>
      </c>
      <c r="K3273">
        <f>J3273*Weighting!$W$9</f>
        <v>0</v>
      </c>
      <c r="M3273" s="14"/>
    </row>
    <row r="3274" spans="1:25" x14ac:dyDescent="0.25">
      <c r="A3274" s="32" t="str">
        <f>IF(Weighting!$P$10&gt;0,B3274,"")</f>
        <v/>
      </c>
      <c r="B3274" t="e">
        <f>Weighting!$C$10</f>
        <v>#DIV/0!</v>
      </c>
      <c r="C3274" t="e">
        <f>Weighting!$F$10</f>
        <v>#NUM!</v>
      </c>
      <c r="D3274" t="e">
        <f>IF(C3274=1,'Data Transformation'!$G$3+0.5*'Data Transformation'!$W$25,IF(C3275=1,D3275-'Data Transformation'!$W$25,FALSE))</f>
        <v>#NUM!</v>
      </c>
      <c r="E3274">
        <f t="array" ref="E3274">IF(ISLOGICAL(D3274),"",FREQUENCY(IF('Data Transformation'!$B$425:$B$8425='Bin Analysis'!$B3267,'Data Transformation'!$G$425:$G$8425),D3274))</f>
        <v>2001</v>
      </c>
      <c r="F3274">
        <f t="shared" si="408"/>
        <v>0</v>
      </c>
      <c r="G3274">
        <f>Weighting!$H$10</f>
        <v>0</v>
      </c>
      <c r="H3274">
        <f t="array" ref="H3274">FREQUENCY(IF('Data Transformation'!$B$4:$B$8425=B3267,'Data Transformation'!$G$4:$G$8425),'Bin Analysis'!$B3274)</f>
        <v>2073</v>
      </c>
      <c r="I3274">
        <f t="shared" si="409"/>
        <v>0</v>
      </c>
      <c r="J3274">
        <f t="shared" si="410"/>
        <v>0</v>
      </c>
      <c r="K3274">
        <f>J3274*Weighting!$W$10</f>
        <v>0</v>
      </c>
      <c r="M3274" s="14"/>
    </row>
    <row r="3275" spans="1:25" x14ac:dyDescent="0.25">
      <c r="A3275" s="32" t="str">
        <f>IF(Weighting!$P$11&gt;0,B3275,"")</f>
        <v/>
      </c>
      <c r="B3275" t="e">
        <f>Weighting!$C$11</f>
        <v>#DIV/0!</v>
      </c>
      <c r="C3275" t="e">
        <f>Weighting!$F$11</f>
        <v>#NUM!</v>
      </c>
      <c r="D3275" t="e">
        <f>IF(C3275=1,'Data Transformation'!$G$3+0.5*'Data Transformation'!$W$25,IF(C3276=1,D3276-'Data Transformation'!$W$25,FALSE))</f>
        <v>#NUM!</v>
      </c>
      <c r="E3275">
        <f t="array" ref="E3275">IF(ISLOGICAL(D3275),"",FREQUENCY(IF('Data Transformation'!$B$425:$B$8425='Bin Analysis'!$B3267,'Data Transformation'!$G$425:$G$8425),D3275))</f>
        <v>2001</v>
      </c>
      <c r="F3275">
        <f t="shared" si="408"/>
        <v>0</v>
      </c>
      <c r="G3275">
        <f>Weighting!$H$11</f>
        <v>0</v>
      </c>
      <c r="H3275">
        <f t="array" ref="H3275">FREQUENCY(IF('Data Transformation'!$B$4:$B$8425=B3267,'Data Transformation'!$G$4:$G$8425),'Bin Analysis'!$B3275)</f>
        <v>2073</v>
      </c>
      <c r="I3275">
        <f t="shared" si="409"/>
        <v>0</v>
      </c>
      <c r="J3275">
        <f t="shared" si="410"/>
        <v>0</v>
      </c>
      <c r="K3275">
        <f>J3275*Weighting!$W$11</f>
        <v>0</v>
      </c>
      <c r="M3275" s="14"/>
    </row>
    <row r="3276" spans="1:25" x14ac:dyDescent="0.25">
      <c r="A3276" s="32" t="str">
        <f>IF(Weighting!$P$12&gt;0,B3276,"")</f>
        <v/>
      </c>
      <c r="B3276" t="e">
        <f>Weighting!$C$12</f>
        <v>#DIV/0!</v>
      </c>
      <c r="C3276" t="e">
        <f>Weighting!$F$12</f>
        <v>#NUM!</v>
      </c>
      <c r="D3276" t="e">
        <f>IF(C3276=1,'Data Transformation'!$G$3+0.5*'Data Transformation'!$W$25,IF(C3277=1,D3277-'Data Transformation'!$W$25,FALSE))</f>
        <v>#NUM!</v>
      </c>
      <c r="E3276">
        <f t="array" ref="E3276">IF(ISLOGICAL(D3276),"",FREQUENCY(IF('Data Transformation'!$B$425:$B$8425='Bin Analysis'!$B3267,'Data Transformation'!$G$425:$G$8425),D3276))</f>
        <v>2001</v>
      </c>
      <c r="F3276">
        <f t="shared" si="408"/>
        <v>0</v>
      </c>
      <c r="G3276">
        <f>Weighting!$H$12</f>
        <v>0</v>
      </c>
      <c r="H3276">
        <f t="array" ref="H3276">FREQUENCY(IF('Data Transformation'!$B$4:$B$8425=B3267,'Data Transformation'!$G$4:$G$8425),'Bin Analysis'!$B3276)</f>
        <v>2073</v>
      </c>
      <c r="I3276">
        <f t="shared" si="409"/>
        <v>0</v>
      </c>
      <c r="J3276">
        <f t="shared" si="410"/>
        <v>0</v>
      </c>
      <c r="K3276">
        <f>J3276*Weighting!$W$12</f>
        <v>0</v>
      </c>
      <c r="M3276" s="14"/>
    </row>
    <row r="3277" spans="1:25" x14ac:dyDescent="0.25">
      <c r="A3277" s="32" t="str">
        <f>IF(Weighting!$P$13&gt;0,B3277,"")</f>
        <v/>
      </c>
      <c r="B3277" t="e">
        <f>Weighting!$C$13</f>
        <v>#DIV/0!</v>
      </c>
      <c r="C3277" t="e">
        <f>Weighting!$F$13</f>
        <v>#NUM!</v>
      </c>
      <c r="D3277" t="e">
        <f>IF(C3277=1,'Data Transformation'!$G$3+0.5*'Data Transformation'!$W$25,IF(C3278=1,D3278-'Data Transformation'!$W$25,FALSE))</f>
        <v>#NUM!</v>
      </c>
      <c r="E3277">
        <f t="array" ref="E3277">IF(ISLOGICAL(D3277),"",FREQUENCY(IF('Data Transformation'!$B$425:$B$8425='Bin Analysis'!$B3267,'Data Transformation'!$G$425:$G$8425),D3277))</f>
        <v>2001</v>
      </c>
      <c r="F3277">
        <f t="shared" si="408"/>
        <v>0</v>
      </c>
      <c r="G3277">
        <f>Weighting!$H$13</f>
        <v>0</v>
      </c>
      <c r="H3277">
        <f t="array" ref="H3277">FREQUENCY(IF('Data Transformation'!$B$4:$B$8425=B3267,'Data Transformation'!$G$4:$G$8425),'Bin Analysis'!$B3277)</f>
        <v>2073</v>
      </c>
      <c r="I3277">
        <f t="shared" si="409"/>
        <v>0</v>
      </c>
      <c r="J3277">
        <f t="shared" si="410"/>
        <v>0</v>
      </c>
      <c r="K3277">
        <f>J3277*Weighting!$W$13</f>
        <v>0</v>
      </c>
      <c r="M3277" s="14"/>
    </row>
    <row r="3278" spans="1:25" x14ac:dyDescent="0.25">
      <c r="A3278" s="32" t="str">
        <f>IF(Weighting!$P$14&gt;0,B3278,"")</f>
        <v/>
      </c>
      <c r="B3278" t="e">
        <f>Weighting!$C$14</f>
        <v>#DIV/0!</v>
      </c>
      <c r="C3278" t="e">
        <f>Weighting!$F$14</f>
        <v>#NUM!</v>
      </c>
      <c r="D3278" t="e">
        <f>IF(C3278=1,'Data Transformation'!$G$3+0.5*'Data Transformation'!$W$25,IF(C3279=1,D3279-'Data Transformation'!$W$25,FALSE))</f>
        <v>#NUM!</v>
      </c>
      <c r="E3278">
        <f t="array" ref="E3278">IF(ISLOGICAL(D3278),"",FREQUENCY(IF('Data Transformation'!$B$425:$B$8425='Bin Analysis'!$B3267,'Data Transformation'!$G$425:$G$8425),D3278))</f>
        <v>2001</v>
      </c>
      <c r="F3278">
        <f t="shared" si="408"/>
        <v>0</v>
      </c>
      <c r="G3278">
        <f>Weighting!$H$14</f>
        <v>0</v>
      </c>
      <c r="H3278">
        <f t="array" ref="H3278">FREQUENCY(IF('Data Transformation'!$B$4:$B$8425=B3267,'Data Transformation'!$G$4:$G$8425),'Bin Analysis'!$B3278)</f>
        <v>2073</v>
      </c>
      <c r="I3278">
        <f t="shared" si="409"/>
        <v>0</v>
      </c>
      <c r="J3278">
        <f t="shared" si="410"/>
        <v>0</v>
      </c>
      <c r="K3278">
        <f>J3278*Weighting!$W$14</f>
        <v>0</v>
      </c>
      <c r="M3278" s="14"/>
    </row>
    <row r="3279" spans="1:25" x14ac:dyDescent="0.25">
      <c r="A3279" s="32" t="str">
        <f>IF(Weighting!$P$15&gt;0,B3279,"")</f>
        <v/>
      </c>
      <c r="B3279" t="e">
        <f>Weighting!$C$15</f>
        <v>#DIV/0!</v>
      </c>
      <c r="C3279" t="e">
        <f>Weighting!$F$15</f>
        <v>#NUM!</v>
      </c>
      <c r="D3279" t="e">
        <f>IF(C3279=1,'Data Transformation'!$G$3+0.5*'Data Transformation'!$W$25,IF(C3280=1,D3280-'Data Transformation'!$W$25,FALSE))</f>
        <v>#NUM!</v>
      </c>
      <c r="E3279">
        <f t="array" ref="E3279">IF(ISLOGICAL(D3279),"",FREQUENCY(IF('Data Transformation'!$B$425:$B$8425='Bin Analysis'!$B3267,'Data Transformation'!$G$425:$G$8425),D3279))</f>
        <v>2001</v>
      </c>
      <c r="F3279">
        <f t="shared" si="408"/>
        <v>0</v>
      </c>
      <c r="G3279">
        <f>Weighting!$H$15</f>
        <v>0</v>
      </c>
      <c r="H3279">
        <f t="array" ref="H3279">FREQUENCY(IF('Data Transformation'!$B$4:$B$8425=B3267,'Data Transformation'!$G$4:$G$8425),'Bin Analysis'!$B3279)</f>
        <v>2073</v>
      </c>
      <c r="I3279">
        <f t="shared" si="409"/>
        <v>0</v>
      </c>
      <c r="J3279">
        <f t="shared" si="410"/>
        <v>0</v>
      </c>
      <c r="K3279">
        <f>J3279*Weighting!$W$15</f>
        <v>0</v>
      </c>
      <c r="M3279" s="14"/>
    </row>
    <row r="3280" spans="1:25" x14ac:dyDescent="0.25">
      <c r="A3280" s="32" t="str">
        <f>IF(Weighting!$P$16&gt;0,B3280,"")</f>
        <v/>
      </c>
      <c r="B3280" t="e">
        <f>Weighting!$C$16</f>
        <v>#DIV/0!</v>
      </c>
      <c r="C3280" t="e">
        <f>Weighting!$F$16</f>
        <v>#NUM!</v>
      </c>
      <c r="D3280" t="e">
        <f>IF(C3280=1,'Data Transformation'!$G$3+0.5*'Data Transformation'!$W$25,IF(C3281=1,D3281-'Data Transformation'!$W$25,FALSE))</f>
        <v>#NUM!</v>
      </c>
      <c r="E3280">
        <f t="array" ref="E3280">IF(ISLOGICAL(D3280),"",FREQUENCY(IF('Data Transformation'!$B$425:$B$8425='Bin Analysis'!$B3267,'Data Transformation'!$G$425:$G$8425),D3280))</f>
        <v>2001</v>
      </c>
      <c r="F3280">
        <f t="shared" si="408"/>
        <v>0</v>
      </c>
      <c r="G3280">
        <f>Weighting!$H$16</f>
        <v>0</v>
      </c>
      <c r="H3280">
        <f t="array" ref="H3280">FREQUENCY(IF('Data Transformation'!$B$4:$B$8425=B3267,'Data Transformation'!$G$4:$G$8425),'Bin Analysis'!$B3280)</f>
        <v>2073</v>
      </c>
      <c r="I3280">
        <f t="shared" si="409"/>
        <v>0</v>
      </c>
      <c r="J3280">
        <f t="shared" si="410"/>
        <v>0</v>
      </c>
      <c r="K3280">
        <f>J3280*Weighting!$W$16</f>
        <v>0</v>
      </c>
      <c r="M3280" s="14"/>
    </row>
    <row r="3281" spans="1:25" x14ac:dyDescent="0.25">
      <c r="A3281" s="32" t="str">
        <f>IF(Weighting!$P$17&gt;0,B3281,"")</f>
        <v/>
      </c>
      <c r="B3281" t="e">
        <f>Weighting!$C$17</f>
        <v>#DIV/0!</v>
      </c>
      <c r="C3281" t="e">
        <f>Weighting!$F$17</f>
        <v>#NUM!</v>
      </c>
      <c r="D3281" t="e">
        <f>IF(C3281=1,'Data Transformation'!$G$3+0.5*'Data Transformation'!$W$25,IF(C3282=1,D3282-'Data Transformation'!$W$25,FALSE))</f>
        <v>#NUM!</v>
      </c>
      <c r="E3281">
        <f t="array" ref="E3281">IF(ISLOGICAL(D3281),"",FREQUENCY(IF('Data Transformation'!$B$425:$B$8425='Bin Analysis'!$B3267,'Data Transformation'!$G$425:$G$8425),D3281))</f>
        <v>2001</v>
      </c>
      <c r="F3281">
        <f t="shared" si="408"/>
        <v>0</v>
      </c>
      <c r="G3281">
        <f>Weighting!$H$17</f>
        <v>0</v>
      </c>
      <c r="H3281">
        <f t="array" ref="H3281">FREQUENCY(IF('Data Transformation'!$B$4:$B$8425=B3267,'Data Transformation'!$G$4:$G$8425),'Bin Analysis'!$B3281)</f>
        <v>2073</v>
      </c>
      <c r="I3281">
        <f t="shared" si="409"/>
        <v>0</v>
      </c>
      <c r="J3281">
        <f t="shared" si="410"/>
        <v>0</v>
      </c>
      <c r="K3281">
        <f>J3281*Weighting!$W$17</f>
        <v>0</v>
      </c>
      <c r="M3281" s="14"/>
    </row>
    <row r="3282" spans="1:25" x14ac:dyDescent="0.25">
      <c r="A3282" s="32" t="str">
        <f>IF(Weighting!$P$18&gt;0,B3282,"")</f>
        <v/>
      </c>
      <c r="B3282" t="e">
        <f>Weighting!$C$18</f>
        <v>#DIV/0!</v>
      </c>
      <c r="C3282" t="e">
        <f>Weighting!$F$18</f>
        <v>#NUM!</v>
      </c>
      <c r="D3282" t="e">
        <f>IF(C3282=1,'Data Transformation'!$G$3+0.5*'Data Transformation'!$W$25,IF(C3283=1,D3283-'Data Transformation'!$W$25,FALSE))</f>
        <v>#NUM!</v>
      </c>
      <c r="E3282">
        <f t="array" ref="E3282">IF(ISLOGICAL(D3282),"",FREQUENCY(IF('Data Transformation'!$B$425:$B$8425='Bin Analysis'!$B3267,'Data Transformation'!$G$425:$G$8425),D3282))</f>
        <v>2001</v>
      </c>
      <c r="F3282">
        <f t="shared" si="408"/>
        <v>0</v>
      </c>
      <c r="G3282">
        <f>Weighting!$H$18</f>
        <v>0</v>
      </c>
      <c r="H3282">
        <f t="array" ref="H3282">FREQUENCY(IF('Data Transformation'!$B$4:$B$8425=B3267,'Data Transformation'!$G$4:$G$8425),'Bin Analysis'!$B3282)</f>
        <v>2073</v>
      </c>
      <c r="I3282">
        <f t="shared" si="409"/>
        <v>0</v>
      </c>
      <c r="J3282">
        <f t="shared" si="410"/>
        <v>0</v>
      </c>
      <c r="K3282">
        <f>J3282*Weighting!$W$18</f>
        <v>0</v>
      </c>
      <c r="M3282" s="14"/>
    </row>
    <row r="3283" spans="1:25" x14ac:dyDescent="0.25">
      <c r="A3283" s="32" t="str">
        <f>IF(Weighting!$P$19&gt;0,B3283,"")</f>
        <v/>
      </c>
      <c r="B3283" t="e">
        <f>Weighting!$C$19</f>
        <v>#DIV/0!</v>
      </c>
      <c r="C3283" t="e">
        <f>Weighting!$F$19</f>
        <v>#NUM!</v>
      </c>
      <c r="D3283" t="e">
        <f>IF(C3283=1,'Data Transformation'!$G$3+0.5*'Data Transformation'!$W$25,IF(C3284=1,D3284-'Data Transformation'!$W$25,FALSE))</f>
        <v>#NUM!</v>
      </c>
      <c r="E3283">
        <f t="array" ref="E3283">IF(ISLOGICAL(D3283),"",FREQUENCY(IF('Data Transformation'!$B$425:$B$8425='Bin Analysis'!$B3267,'Data Transformation'!$G$425:$G$8425),D3283))</f>
        <v>2001</v>
      </c>
      <c r="F3283">
        <f t="shared" si="408"/>
        <v>0</v>
      </c>
      <c r="G3283">
        <f>Weighting!$H$19</f>
        <v>0</v>
      </c>
      <c r="H3283">
        <f t="array" ref="H3283">FREQUENCY(IF('Data Transformation'!$B$4:$B$8425=B3267,'Data Transformation'!$G$4:$G$8425),'Bin Analysis'!$B3283)</f>
        <v>2073</v>
      </c>
      <c r="I3283">
        <f t="shared" si="409"/>
        <v>0</v>
      </c>
      <c r="J3283">
        <f t="shared" si="410"/>
        <v>0</v>
      </c>
      <c r="K3283">
        <f>J3283*Weighting!$W$19</f>
        <v>0</v>
      </c>
      <c r="M3283" s="14"/>
    </row>
    <row r="3284" spans="1:25" x14ac:dyDescent="0.25">
      <c r="A3284" s="32" t="str">
        <f>IF(Weighting!$P$20&gt;0,B3284,"")</f>
        <v/>
      </c>
      <c r="B3284" t="e">
        <f>Weighting!$C$20</f>
        <v>#DIV/0!</v>
      </c>
      <c r="C3284" t="e">
        <f>Weighting!$F$20</f>
        <v>#NUM!</v>
      </c>
      <c r="D3284" t="e">
        <f>IF(C3284=1,'Data Transformation'!$G$3+0.5*'Data Transformation'!$W$25,IF(C3285=1,D3285-'Data Transformation'!$W$25,FALSE))</f>
        <v>#NUM!</v>
      </c>
      <c r="E3284">
        <f t="array" ref="E3284">IF(ISLOGICAL(D3284),"",FREQUENCY(IF('Data Transformation'!$B$425:$B$8425='Bin Analysis'!$B3267,'Data Transformation'!$G$425:$G$8425),D3284))</f>
        <v>2001</v>
      </c>
      <c r="F3284">
        <f t="shared" si="408"/>
        <v>0</v>
      </c>
      <c r="G3284">
        <f>Weighting!$H$20</f>
        <v>0</v>
      </c>
      <c r="H3284">
        <f t="array" ref="H3284">FREQUENCY(IF('Data Transformation'!$B$4:$B$8425=B3267,'Data Transformation'!$G$4:$G$8425),'Bin Analysis'!$B3284)</f>
        <v>2073</v>
      </c>
      <c r="I3284">
        <f t="shared" si="409"/>
        <v>0</v>
      </c>
      <c r="J3284">
        <f t="shared" si="410"/>
        <v>0</v>
      </c>
      <c r="K3284">
        <f>J3284*Weighting!$W$20</f>
        <v>0</v>
      </c>
      <c r="M3284" s="14"/>
    </row>
    <row r="3285" spans="1:25" x14ac:dyDescent="0.25">
      <c r="A3285" s="32" t="str">
        <f>IF(Weighting!$P$21&gt;0,B3285,"")</f>
        <v/>
      </c>
      <c r="B3285" t="e">
        <f>Weighting!$C$21</f>
        <v>#DIV/0!</v>
      </c>
      <c r="C3285" t="e">
        <f>Weighting!$F$21</f>
        <v>#NUM!</v>
      </c>
      <c r="D3285" t="e">
        <f>IF(C3285=1,'Data Transformation'!$G$3+0.5*'Data Transformation'!$W$25,IF(C3286=1,D3286-'Data Transformation'!$W$25,FALSE))</f>
        <v>#NUM!</v>
      </c>
      <c r="E3285">
        <f t="array" ref="E3285">IF(ISLOGICAL(D3285),"",FREQUENCY(IF('Data Transformation'!$B$425:$B$8425='Bin Analysis'!$B3267,'Data Transformation'!$G$425:$G$8425),D3285))</f>
        <v>2001</v>
      </c>
      <c r="F3285">
        <f t="shared" si="408"/>
        <v>0</v>
      </c>
      <c r="G3285">
        <f>Weighting!$H$21</f>
        <v>0</v>
      </c>
      <c r="H3285">
        <f t="array" ref="H3285">FREQUENCY(IF('Data Transformation'!$B$4:$B$8425=B3267,'Data Transformation'!$G$4:$G$8425),'Bin Analysis'!$B3285)</f>
        <v>2073</v>
      </c>
      <c r="I3285">
        <f t="shared" si="409"/>
        <v>0</v>
      </c>
      <c r="J3285">
        <f t="shared" si="410"/>
        <v>0</v>
      </c>
      <c r="K3285">
        <f>J3285*Weighting!$W$21</f>
        <v>0</v>
      </c>
      <c r="M3285" s="14"/>
    </row>
    <row r="3286" spans="1:25" x14ac:dyDescent="0.25">
      <c r="A3286" s="32" t="str">
        <f>IF(Weighting!$P$22&gt;0,B3286,"")</f>
        <v/>
      </c>
      <c r="B3286" t="e">
        <f>Weighting!$C$22</f>
        <v>#DIV/0!</v>
      </c>
      <c r="C3286" t="e">
        <f>Weighting!$F$22</f>
        <v>#NUM!</v>
      </c>
      <c r="D3286" t="e">
        <f>IF(C3286=1,'Data Transformation'!$G$3+0.5*'Data Transformation'!$W$25,IF(C3287=1,D3287-'Data Transformation'!$W$25,FALSE))</f>
        <v>#NUM!</v>
      </c>
      <c r="E3286">
        <f t="array" ref="E3286">IF(ISLOGICAL(D3286),"",FREQUENCY(IF('Data Transformation'!$B$425:$B$8425='Bin Analysis'!$B3267,'Data Transformation'!$G$425:$G$8425),D3286))</f>
        <v>2001</v>
      </c>
      <c r="F3286">
        <f t="shared" si="408"/>
        <v>0</v>
      </c>
      <c r="G3286">
        <f>Weighting!$H$22</f>
        <v>0</v>
      </c>
      <c r="H3286">
        <f t="array" ref="H3286">FREQUENCY(IF('Data Transformation'!$B$4:$B$8425=B3267,'Data Transformation'!$G$4:$G$8425),'Bin Analysis'!$B3286)</f>
        <v>2073</v>
      </c>
      <c r="I3286">
        <f t="shared" si="409"/>
        <v>0</v>
      </c>
      <c r="J3286">
        <f t="shared" si="410"/>
        <v>0</v>
      </c>
      <c r="K3286">
        <f>J3286*Weighting!$W$22</f>
        <v>0</v>
      </c>
      <c r="M3286" s="14"/>
    </row>
    <row r="3287" spans="1:25" x14ac:dyDescent="0.25">
      <c r="A3287" s="32" t="str">
        <f>IF(Weighting!$P$23&gt;0,B3287,"")</f>
        <v/>
      </c>
      <c r="B3287" t="e">
        <f>Weighting!$C$23</f>
        <v>#DIV/0!</v>
      </c>
      <c r="C3287" t="e">
        <f>Weighting!$F$23</f>
        <v>#NUM!</v>
      </c>
      <c r="D3287" t="e">
        <f>IF(C3287=1,'Data Transformation'!$G$3+0.5*'Data Transformation'!$W$25,IF(C3288=1,D3288-'Data Transformation'!$W$25,FALSE))</f>
        <v>#NUM!</v>
      </c>
      <c r="E3287">
        <f t="array" ref="E3287">IF(ISLOGICAL(D3287),"",FREQUENCY(IF('Data Transformation'!$B$425:$B$8425='Bin Analysis'!$B3267,'Data Transformation'!$G$425:$G$8425),D3287))</f>
        <v>2001</v>
      </c>
      <c r="F3287">
        <f t="shared" si="408"/>
        <v>0</v>
      </c>
      <c r="G3287">
        <f>Weighting!$H$23</f>
        <v>0</v>
      </c>
      <c r="H3287">
        <f t="array" ref="H3287">FREQUENCY(IF('Data Transformation'!$B$4:$B$8425=B3267,'Data Transformation'!$G$4:$G$8425),'Bin Analysis'!$B3287)</f>
        <v>2073</v>
      </c>
      <c r="I3287">
        <f t="shared" si="409"/>
        <v>0</v>
      </c>
      <c r="J3287">
        <f t="shared" si="410"/>
        <v>0</v>
      </c>
      <c r="K3287">
        <f>J3287*Weighting!$W$23</f>
        <v>0</v>
      </c>
      <c r="M3287" s="14"/>
    </row>
    <row r="3288" spans="1:25" x14ac:dyDescent="0.25">
      <c r="A3288" s="32" t="str">
        <f>IF(Weighting!$P$24&gt;0,B3288,"")</f>
        <v/>
      </c>
      <c r="B3288" t="e">
        <f>Weighting!$C$24</f>
        <v>#DIV/0!</v>
      </c>
      <c r="C3288" t="e">
        <f>Weighting!$F$24</f>
        <v>#NUM!</v>
      </c>
      <c r="D3288" t="e">
        <f>IF(C3288=1,'Data Transformation'!$G$3+0.5*'Data Transformation'!$W$25,IF(C3289=1,D3289-'Data Transformation'!$W$25,FALSE))</f>
        <v>#NUM!</v>
      </c>
      <c r="E3288">
        <f t="array" ref="E3288">IF(ISLOGICAL(D3288),"",FREQUENCY(IF('Data Transformation'!$B$425:$B$8425='Bin Analysis'!$B3267,'Data Transformation'!$G$425:$G$8425),D3288))</f>
        <v>2001</v>
      </c>
      <c r="F3288">
        <f t="shared" si="408"/>
        <v>0</v>
      </c>
      <c r="G3288">
        <f>Weighting!$H$24</f>
        <v>0</v>
      </c>
      <c r="H3288">
        <f t="array" ref="H3288">FREQUENCY(IF('Data Transformation'!$B$4:$B$8425=B3267,'Data Transformation'!$G$4:$G$8425),'Bin Analysis'!$B3288)</f>
        <v>2073</v>
      </c>
      <c r="I3288">
        <f t="shared" si="409"/>
        <v>0</v>
      </c>
      <c r="J3288">
        <f t="shared" si="410"/>
        <v>0</v>
      </c>
      <c r="K3288">
        <f>J3288*Weighting!$W$24</f>
        <v>0</v>
      </c>
      <c r="M3288" s="14"/>
    </row>
    <row r="3289" spans="1:25" x14ac:dyDescent="0.25">
      <c r="A3289" s="32" t="str">
        <f>IF(Weighting!$P$25&gt;0,B3289,"")</f>
        <v/>
      </c>
      <c r="B3289" t="e">
        <f>Weighting!$C$25</f>
        <v>#DIV/0!</v>
      </c>
      <c r="C3289" t="e">
        <f>Weighting!$F$25</f>
        <v>#NUM!</v>
      </c>
      <c r="D3289" t="e">
        <f>IF(C3289=1,'Data Transformation'!$G$3+0.5*'Data Transformation'!$W$25,IF(C3290=1,D3290-'Data Transformation'!$W$25,FALSE))</f>
        <v>#NUM!</v>
      </c>
      <c r="E3289">
        <f t="array" ref="E3289">IF(ISLOGICAL(D3289),"",FREQUENCY(IF('Data Transformation'!$B$425:$B$8425='Bin Analysis'!$B3267,'Data Transformation'!$G$425:$G$8425),D3289))</f>
        <v>2001</v>
      </c>
      <c r="F3289">
        <f t="shared" si="408"/>
        <v>0</v>
      </c>
      <c r="G3289">
        <f>Weighting!$H$25</f>
        <v>0</v>
      </c>
      <c r="H3289">
        <f t="array" ref="H3289">FREQUENCY(IF('Data Transformation'!$B$4:$B$8425=B3267,'Data Transformation'!$G$4:$G$8425),'Bin Analysis'!$B3289)</f>
        <v>2073</v>
      </c>
      <c r="I3289">
        <f t="shared" si="409"/>
        <v>0</v>
      </c>
      <c r="J3289">
        <f t="shared" si="410"/>
        <v>0</v>
      </c>
      <c r="K3289">
        <f>J3289*Weighting!$W$25</f>
        <v>0</v>
      </c>
      <c r="M3289" s="14"/>
    </row>
    <row r="3290" spans="1:25" x14ac:dyDescent="0.25">
      <c r="O3290"/>
      <c r="P3290"/>
      <c r="Q3290"/>
      <c r="R3290"/>
    </row>
    <row r="3291" spans="1:25" ht="23.25" x14ac:dyDescent="0.35">
      <c r="A3291" s="21" t="s">
        <v>0</v>
      </c>
      <c r="B3291" s="21" t="str">
        <f>IFERROR(VLOOKUP(C3291,'Data Transformation'!$L$6:$M$426,2,FALSE),"")</f>
        <v/>
      </c>
      <c r="C3291" s="21">
        <f>C3267+1</f>
        <v>137</v>
      </c>
      <c r="D3291" s="21"/>
      <c r="E3291" s="21"/>
      <c r="F3291" s="21"/>
      <c r="G3291" s="21"/>
      <c r="H3291" s="22"/>
      <c r="I3291" s="22"/>
      <c r="J3291" s="22"/>
      <c r="K3291" s="21"/>
      <c r="L3291" s="21" t="str">
        <f>B3291</f>
        <v/>
      </c>
      <c r="M3291" s="23" t="e">
        <f>INDEX('Data Transformation'!$O$4:$O$424,MATCH($B3291,'Data Transformation'!$M$4:$M$424,0),MATCH($M$2,'Data Transformation'!$O$3,0))</f>
        <v>#N/A</v>
      </c>
      <c r="N3291" s="27" t="e">
        <f>IF('Input and Summary Results'!$J$16="minimum",'Bin Analysis'!X3292/(M3291-1),'Bin Analysis'!Y3291/('Bin Analysis'!M3291-1))</f>
        <v>#N/A</v>
      </c>
      <c r="O3291" s="27" t="e">
        <f>IF(M3291=FALSE,NA(),(VLOOKUP(1,C3294:K3313,4,FALSE))/(M3291-1))</f>
        <v>#N/A</v>
      </c>
      <c r="P3291" s="27" t="e">
        <f>IF(M3291=FALSE,NA(),SUM(J3294:J3313)/Weighting!$S$5)</f>
        <v>#N/A</v>
      </c>
      <c r="Q3291" s="27" t="e">
        <f>IF(M3291=FALSE,NA(),SUM(K3294:K3313)/Weighting!$S$6)</f>
        <v>#N/A</v>
      </c>
      <c r="R3291" s="27" t="e">
        <f>IF(M3291=FALSE,NA(),(VLOOKUP(1,G3294:K3313,3,FALSE))/(M3291-1))</f>
        <v>#N/A</v>
      </c>
      <c r="S3291" s="22" t="e">
        <f>IF(M3291=FALSE,NA(),IF(SUM(J3294:J3313)=2,"yes","no"))</f>
        <v>#N/A</v>
      </c>
      <c r="X3291" s="2" cm="2">
        <f t="array" ref="X3291:X3292">FREQUENCY(IF('Data Transformation'!$B$425:$B$6424='Bin Analysis'!L3291,'Data Transformation'!$G$425:$G$6424),'Data Transformation'!$U$11)</f>
        <v>0</v>
      </c>
      <c r="Y3291" s="2" cm="2">
        <f t="array" ref="Y3291:Y3292">FREQUENCY(IF('Data Transformation'!$B$425:$B$6424='Bin Analysis'!L3291,'Data Transformation'!$G$425:$G$6424),'Data Transformation'!$U$12)</f>
        <v>0</v>
      </c>
    </row>
    <row r="3292" spans="1:25" x14ac:dyDescent="0.25">
      <c r="A3292" s="14" t="s">
        <v>67</v>
      </c>
      <c r="B3292" t="s">
        <v>47</v>
      </c>
      <c r="C3292" t="s">
        <v>5</v>
      </c>
      <c r="D3292" t="s">
        <v>98</v>
      </c>
      <c r="E3292" t="s">
        <v>99</v>
      </c>
      <c r="F3292" t="s">
        <v>100</v>
      </c>
      <c r="G3292" t="s">
        <v>69</v>
      </c>
      <c r="H3292" t="s">
        <v>31</v>
      </c>
      <c r="I3292" t="s">
        <v>32</v>
      </c>
      <c r="J3292" t="s">
        <v>46</v>
      </c>
      <c r="K3292" s="14" t="s">
        <v>45</v>
      </c>
      <c r="M3292" s="14"/>
      <c r="X3292" s="2">
        <v>0</v>
      </c>
      <c r="Y3292" s="2">
        <v>0</v>
      </c>
    </row>
    <row r="3293" spans="1:25" x14ac:dyDescent="0.25">
      <c r="A3293" s="32"/>
      <c r="D3293" t="e">
        <f>IF(C3293=1,'Data Transformation'!$G$3+0.5*'Data Transformation'!$W$25,IF(C3294=1,D3294-'Data Transformation'!$W$25,FALSE))</f>
        <v>#NUM!</v>
      </c>
      <c r="E3293">
        <f t="array" ref="E3293">IF(ISLOGICAL(D3293),"",FREQUENCY(IF('Data Transformation'!$B$425:$B$8425='Bin Analysis'!$B3291,'Data Transformation'!$G$425:$G$8425),D3293))</f>
        <v>2001</v>
      </c>
      <c r="F3293" t="e">
        <f>IF(ISLOGICAL(D3293),"",E3293-E3292)</f>
        <v>#VALUE!</v>
      </c>
      <c r="M3293" s="14"/>
    </row>
    <row r="3294" spans="1:25" x14ac:dyDescent="0.25">
      <c r="A3294" s="32" t="e">
        <f>IF(Weighting!$P$6&gt;0,B3294,"")</f>
        <v>#NUM!</v>
      </c>
      <c r="B3294" t="e">
        <f>Weighting!$C$6</f>
        <v>#DIV/0!</v>
      </c>
      <c r="C3294" t="e">
        <f>Weighting!$F$6</f>
        <v>#NUM!</v>
      </c>
      <c r="D3294" t="e">
        <f>IF(C3294=1,'Data Transformation'!$G$3+0.5*'Data Transformation'!$W$25,IF(C3295=1,D3295-'Data Transformation'!$W$25,FALSE))</f>
        <v>#NUM!</v>
      </c>
      <c r="E3294">
        <f t="array" ref="E3294">IF(ISLOGICAL(D3294),"",FREQUENCY(IF('Data Transformation'!$B$425:$B$8425='Bin Analysis'!$B3291,'Data Transformation'!$G$425:$G$8425),D3294))</f>
        <v>2001</v>
      </c>
      <c r="F3294">
        <f>IF(ISLOGICAL(D3294),"",E3294-E3293)</f>
        <v>0</v>
      </c>
      <c r="G3294">
        <f>Weighting!$H$6</f>
        <v>1</v>
      </c>
      <c r="H3294">
        <f t="array" ref="H3294">FREQUENCY(IF('Data Transformation'!$B$4:$B$8425=B3291,'Data Transformation'!$G$4:$G$8425),'Bin Analysis'!$B3294)</f>
        <v>2073</v>
      </c>
      <c r="I3294">
        <f>H3294-H3293</f>
        <v>2073</v>
      </c>
      <c r="J3294">
        <f>IF(I3294=0,0,1)</f>
        <v>1</v>
      </c>
      <c r="K3294" t="e">
        <f>J3294*Weighting!$W$6</f>
        <v>#NUM!</v>
      </c>
      <c r="M3294" s="14"/>
    </row>
    <row r="3295" spans="1:25" x14ac:dyDescent="0.25">
      <c r="A3295" s="32" t="str">
        <f>IF(Weighting!$P$7&gt;0,B3295,"")</f>
        <v/>
      </c>
      <c r="B3295" t="e">
        <f>Weighting!$C$7</f>
        <v>#DIV/0!</v>
      </c>
      <c r="C3295" t="e">
        <f>Weighting!$F$7</f>
        <v>#NUM!</v>
      </c>
      <c r="D3295" t="e">
        <f>IF(C3295=1,'Data Transformation'!$G$3+0.5*'Data Transformation'!$W$25,IF(C3296=1,D3296-'Data Transformation'!$W$25,FALSE))</f>
        <v>#NUM!</v>
      </c>
      <c r="E3295">
        <f t="array" ref="E3295">IF(ISLOGICAL(D3295),"",FREQUENCY(IF('Data Transformation'!$B$425:$B$8425='Bin Analysis'!$B3291,'Data Transformation'!$G$425:$G$8425),D3295))</f>
        <v>2001</v>
      </c>
      <c r="F3295">
        <f t="shared" ref="F3295:F3313" si="411">IF(ISLOGICAL(D3295),"",E3295-E3294)</f>
        <v>0</v>
      </c>
      <c r="G3295">
        <f>Weighting!$H$7</f>
        <v>0</v>
      </c>
      <c r="H3295">
        <f t="array" ref="H3295">FREQUENCY(IF('Data Transformation'!$B$4:$B$8425=B3291,'Data Transformation'!$G$4:$G$8425),'Bin Analysis'!$B3295)</f>
        <v>2073</v>
      </c>
      <c r="I3295">
        <f t="shared" ref="I3295:I3313" si="412">H3295-H3294</f>
        <v>0</v>
      </c>
      <c r="J3295">
        <f>IF(I3295=0,0,1)</f>
        <v>0</v>
      </c>
      <c r="K3295">
        <f>J3295*Weighting!$W$7</f>
        <v>0</v>
      </c>
      <c r="M3295" s="14"/>
    </row>
    <row r="3296" spans="1:25" x14ac:dyDescent="0.25">
      <c r="A3296" s="32" t="str">
        <f>IF(Weighting!$P$8&gt;0,B3296,"")</f>
        <v/>
      </c>
      <c r="B3296" t="e">
        <f>Weighting!$C$8</f>
        <v>#DIV/0!</v>
      </c>
      <c r="C3296" t="e">
        <f>Weighting!$F$8</f>
        <v>#NUM!</v>
      </c>
      <c r="D3296" t="e">
        <f>IF(C3296=1,'Data Transformation'!$G$3+0.5*'Data Transformation'!$W$25,IF(C3297=1,D3297-'Data Transformation'!$W$25,FALSE))</f>
        <v>#NUM!</v>
      </c>
      <c r="E3296">
        <f t="array" ref="E3296">IF(ISLOGICAL(D3296),"",FREQUENCY(IF('Data Transformation'!$B$425:$B$8425='Bin Analysis'!$B3291,'Data Transformation'!$G$425:$G$8425),D3296))</f>
        <v>2001</v>
      </c>
      <c r="F3296">
        <f t="shared" si="411"/>
        <v>0</v>
      </c>
      <c r="G3296">
        <f>Weighting!$H$8</f>
        <v>0</v>
      </c>
      <c r="H3296">
        <f t="array" ref="H3296">FREQUENCY(IF('Data Transformation'!$B$4:$B$8425=B3291,'Data Transformation'!$G$4:$G$8425),'Bin Analysis'!$B3296)</f>
        <v>2073</v>
      </c>
      <c r="I3296">
        <f t="shared" si="412"/>
        <v>0</v>
      </c>
      <c r="J3296">
        <f t="shared" ref="J3296:J3313" si="413">IF(I3296=0,0,1)</f>
        <v>0</v>
      </c>
      <c r="K3296">
        <f>J3296*Weighting!$W$8</f>
        <v>0</v>
      </c>
      <c r="M3296" s="14"/>
    </row>
    <row r="3297" spans="1:13" x14ac:dyDescent="0.25">
      <c r="A3297" s="32" t="str">
        <f>IF(Weighting!$P$9&gt;0,B3297,"")</f>
        <v/>
      </c>
      <c r="B3297" s="50" t="e">
        <f>Weighting!$C$9</f>
        <v>#DIV/0!</v>
      </c>
      <c r="C3297" t="e">
        <f>Weighting!$F$9</f>
        <v>#NUM!</v>
      </c>
      <c r="D3297" t="e">
        <f>IF(C3297=1,'Data Transformation'!$G$3+0.5*'Data Transformation'!$W$25,IF(C3298=1,D3298-'Data Transformation'!$W$25,FALSE))</f>
        <v>#NUM!</v>
      </c>
      <c r="E3297">
        <f t="array" ref="E3297">IF(ISLOGICAL(D3297),"",FREQUENCY(IF('Data Transformation'!$B$425:$B$8425='Bin Analysis'!$B3291,'Data Transformation'!$G$425:$G$8425),D3297))</f>
        <v>2001</v>
      </c>
      <c r="F3297">
        <f t="shared" si="411"/>
        <v>0</v>
      </c>
      <c r="G3297">
        <f>Weighting!$H$9</f>
        <v>0</v>
      </c>
      <c r="H3297">
        <f t="array" ref="H3297">FREQUENCY(IF('Data Transformation'!$B$4:$B$8425=B3291,'Data Transformation'!$G$4:$G$8425),'Bin Analysis'!$B3297)</f>
        <v>2073</v>
      </c>
      <c r="I3297">
        <f t="shared" si="412"/>
        <v>0</v>
      </c>
      <c r="J3297">
        <f t="shared" si="413"/>
        <v>0</v>
      </c>
      <c r="K3297">
        <f>J3297*Weighting!$W$9</f>
        <v>0</v>
      </c>
      <c r="M3297" s="14"/>
    </row>
    <row r="3298" spans="1:13" x14ac:dyDescent="0.25">
      <c r="A3298" s="32" t="str">
        <f>IF(Weighting!$P$10&gt;0,B3298,"")</f>
        <v/>
      </c>
      <c r="B3298" t="e">
        <f>Weighting!$C$10</f>
        <v>#DIV/0!</v>
      </c>
      <c r="C3298" t="e">
        <f>Weighting!$F$10</f>
        <v>#NUM!</v>
      </c>
      <c r="D3298" t="e">
        <f>IF(C3298=1,'Data Transformation'!$G$3+0.5*'Data Transformation'!$W$25,IF(C3299=1,D3299-'Data Transformation'!$W$25,FALSE))</f>
        <v>#NUM!</v>
      </c>
      <c r="E3298">
        <f t="array" ref="E3298">IF(ISLOGICAL(D3298),"",FREQUENCY(IF('Data Transformation'!$B$425:$B$8425='Bin Analysis'!$B3291,'Data Transformation'!$G$425:$G$8425),D3298))</f>
        <v>2001</v>
      </c>
      <c r="F3298">
        <f t="shared" si="411"/>
        <v>0</v>
      </c>
      <c r="G3298">
        <f>Weighting!$H$10</f>
        <v>0</v>
      </c>
      <c r="H3298">
        <f t="array" ref="H3298">FREQUENCY(IF('Data Transformation'!$B$4:$B$8425=B3291,'Data Transformation'!$G$4:$G$8425),'Bin Analysis'!$B3298)</f>
        <v>2073</v>
      </c>
      <c r="I3298">
        <f t="shared" si="412"/>
        <v>0</v>
      </c>
      <c r="J3298">
        <f t="shared" si="413"/>
        <v>0</v>
      </c>
      <c r="K3298">
        <f>J3298*Weighting!$W$10</f>
        <v>0</v>
      </c>
      <c r="M3298" s="14"/>
    </row>
    <row r="3299" spans="1:13" x14ac:dyDescent="0.25">
      <c r="A3299" s="32" t="str">
        <f>IF(Weighting!$P$11&gt;0,B3299,"")</f>
        <v/>
      </c>
      <c r="B3299" t="e">
        <f>Weighting!$C$11</f>
        <v>#DIV/0!</v>
      </c>
      <c r="C3299" t="e">
        <f>Weighting!$F$11</f>
        <v>#NUM!</v>
      </c>
      <c r="D3299" t="e">
        <f>IF(C3299=1,'Data Transformation'!$G$3+0.5*'Data Transformation'!$W$25,IF(C3300=1,D3300-'Data Transformation'!$W$25,FALSE))</f>
        <v>#NUM!</v>
      </c>
      <c r="E3299">
        <f t="array" ref="E3299">IF(ISLOGICAL(D3299),"",FREQUENCY(IF('Data Transformation'!$B$425:$B$8425='Bin Analysis'!$B3291,'Data Transformation'!$G$425:$G$8425),D3299))</f>
        <v>2001</v>
      </c>
      <c r="F3299">
        <f t="shared" si="411"/>
        <v>0</v>
      </c>
      <c r="G3299">
        <f>Weighting!$H$11</f>
        <v>0</v>
      </c>
      <c r="H3299">
        <f t="array" ref="H3299">FREQUENCY(IF('Data Transformation'!$B$4:$B$8425=B3291,'Data Transformation'!$G$4:$G$8425),'Bin Analysis'!$B3299)</f>
        <v>2073</v>
      </c>
      <c r="I3299">
        <f t="shared" si="412"/>
        <v>0</v>
      </c>
      <c r="J3299">
        <f t="shared" si="413"/>
        <v>0</v>
      </c>
      <c r="K3299">
        <f>J3299*Weighting!$W$11</f>
        <v>0</v>
      </c>
      <c r="M3299" s="14"/>
    </row>
    <row r="3300" spans="1:13" x14ac:dyDescent="0.25">
      <c r="A3300" s="32" t="str">
        <f>IF(Weighting!$P$12&gt;0,B3300,"")</f>
        <v/>
      </c>
      <c r="B3300" t="e">
        <f>Weighting!$C$12</f>
        <v>#DIV/0!</v>
      </c>
      <c r="C3300" t="e">
        <f>Weighting!$F$12</f>
        <v>#NUM!</v>
      </c>
      <c r="D3300" t="e">
        <f>IF(C3300=1,'Data Transformation'!$G$3+0.5*'Data Transformation'!$W$25,IF(C3301=1,D3301-'Data Transformation'!$W$25,FALSE))</f>
        <v>#NUM!</v>
      </c>
      <c r="E3300">
        <f t="array" ref="E3300">IF(ISLOGICAL(D3300),"",FREQUENCY(IF('Data Transformation'!$B$425:$B$8425='Bin Analysis'!$B3291,'Data Transformation'!$G$425:$G$8425),D3300))</f>
        <v>2001</v>
      </c>
      <c r="F3300">
        <f t="shared" si="411"/>
        <v>0</v>
      </c>
      <c r="G3300">
        <f>Weighting!$H$12</f>
        <v>0</v>
      </c>
      <c r="H3300">
        <f t="array" ref="H3300">FREQUENCY(IF('Data Transformation'!$B$4:$B$8425=B3291,'Data Transformation'!$G$4:$G$8425),'Bin Analysis'!$B3300)</f>
        <v>2073</v>
      </c>
      <c r="I3300">
        <f t="shared" si="412"/>
        <v>0</v>
      </c>
      <c r="J3300">
        <f t="shared" si="413"/>
        <v>0</v>
      </c>
      <c r="K3300">
        <f>J3300*Weighting!$W$12</f>
        <v>0</v>
      </c>
      <c r="M3300" s="14"/>
    </row>
    <row r="3301" spans="1:13" x14ac:dyDescent="0.25">
      <c r="A3301" s="32" t="str">
        <f>IF(Weighting!$P$13&gt;0,B3301,"")</f>
        <v/>
      </c>
      <c r="B3301" t="e">
        <f>Weighting!$C$13</f>
        <v>#DIV/0!</v>
      </c>
      <c r="C3301" t="e">
        <f>Weighting!$F$13</f>
        <v>#NUM!</v>
      </c>
      <c r="D3301" t="e">
        <f>IF(C3301=1,'Data Transformation'!$G$3+0.5*'Data Transformation'!$W$25,IF(C3302=1,D3302-'Data Transformation'!$W$25,FALSE))</f>
        <v>#NUM!</v>
      </c>
      <c r="E3301">
        <f t="array" ref="E3301">IF(ISLOGICAL(D3301),"",FREQUENCY(IF('Data Transformation'!$B$425:$B$8425='Bin Analysis'!$B3291,'Data Transformation'!$G$425:$G$8425),D3301))</f>
        <v>2001</v>
      </c>
      <c r="F3301">
        <f t="shared" si="411"/>
        <v>0</v>
      </c>
      <c r="G3301">
        <f>Weighting!$H$13</f>
        <v>0</v>
      </c>
      <c r="H3301">
        <f t="array" ref="H3301">FREQUENCY(IF('Data Transformation'!$B$4:$B$8425=B3291,'Data Transformation'!$G$4:$G$8425),'Bin Analysis'!$B3301)</f>
        <v>2073</v>
      </c>
      <c r="I3301">
        <f t="shared" si="412"/>
        <v>0</v>
      </c>
      <c r="J3301">
        <f t="shared" si="413"/>
        <v>0</v>
      </c>
      <c r="K3301">
        <f>J3301*Weighting!$W$13</f>
        <v>0</v>
      </c>
      <c r="M3301" s="14"/>
    </row>
    <row r="3302" spans="1:13" x14ac:dyDescent="0.25">
      <c r="A3302" s="32" t="str">
        <f>IF(Weighting!$P$14&gt;0,B3302,"")</f>
        <v/>
      </c>
      <c r="B3302" t="e">
        <f>Weighting!$C$14</f>
        <v>#DIV/0!</v>
      </c>
      <c r="C3302" t="e">
        <f>Weighting!$F$14</f>
        <v>#NUM!</v>
      </c>
      <c r="D3302" t="e">
        <f>IF(C3302=1,'Data Transformation'!$G$3+0.5*'Data Transformation'!$W$25,IF(C3303=1,D3303-'Data Transformation'!$W$25,FALSE))</f>
        <v>#NUM!</v>
      </c>
      <c r="E3302">
        <f t="array" ref="E3302">IF(ISLOGICAL(D3302),"",FREQUENCY(IF('Data Transformation'!$B$425:$B$8425='Bin Analysis'!$B3291,'Data Transformation'!$G$425:$G$8425),D3302))</f>
        <v>2001</v>
      </c>
      <c r="F3302">
        <f t="shared" si="411"/>
        <v>0</v>
      </c>
      <c r="G3302">
        <f>Weighting!$H$14</f>
        <v>0</v>
      </c>
      <c r="H3302">
        <f t="array" ref="H3302">FREQUENCY(IF('Data Transformation'!$B$4:$B$8425=B3291,'Data Transformation'!$G$4:$G$8425),'Bin Analysis'!$B3302)</f>
        <v>2073</v>
      </c>
      <c r="I3302">
        <f t="shared" si="412"/>
        <v>0</v>
      </c>
      <c r="J3302">
        <f t="shared" si="413"/>
        <v>0</v>
      </c>
      <c r="K3302">
        <f>J3302*Weighting!$W$14</f>
        <v>0</v>
      </c>
      <c r="M3302" s="14"/>
    </row>
    <row r="3303" spans="1:13" x14ac:dyDescent="0.25">
      <c r="A3303" s="32" t="str">
        <f>IF(Weighting!$P$15&gt;0,B3303,"")</f>
        <v/>
      </c>
      <c r="B3303" t="e">
        <f>Weighting!$C$15</f>
        <v>#DIV/0!</v>
      </c>
      <c r="C3303" t="e">
        <f>Weighting!$F$15</f>
        <v>#NUM!</v>
      </c>
      <c r="D3303" t="e">
        <f>IF(C3303=1,'Data Transformation'!$G$3+0.5*'Data Transformation'!$W$25,IF(C3304=1,D3304-'Data Transformation'!$W$25,FALSE))</f>
        <v>#NUM!</v>
      </c>
      <c r="E3303">
        <f t="array" ref="E3303">IF(ISLOGICAL(D3303),"",FREQUENCY(IF('Data Transformation'!$B$425:$B$8425='Bin Analysis'!$B3291,'Data Transformation'!$G$425:$G$8425),D3303))</f>
        <v>2001</v>
      </c>
      <c r="F3303">
        <f t="shared" si="411"/>
        <v>0</v>
      </c>
      <c r="G3303">
        <f>Weighting!$H$15</f>
        <v>0</v>
      </c>
      <c r="H3303">
        <f t="array" ref="H3303">FREQUENCY(IF('Data Transformation'!$B$4:$B$8425=B3291,'Data Transformation'!$G$4:$G$8425),'Bin Analysis'!$B3303)</f>
        <v>2073</v>
      </c>
      <c r="I3303">
        <f t="shared" si="412"/>
        <v>0</v>
      </c>
      <c r="J3303">
        <f t="shared" si="413"/>
        <v>0</v>
      </c>
      <c r="K3303">
        <f>J3303*Weighting!$W$15</f>
        <v>0</v>
      </c>
      <c r="M3303" s="14"/>
    </row>
    <row r="3304" spans="1:13" x14ac:dyDescent="0.25">
      <c r="A3304" s="32" t="str">
        <f>IF(Weighting!$P$16&gt;0,B3304,"")</f>
        <v/>
      </c>
      <c r="B3304" t="e">
        <f>Weighting!$C$16</f>
        <v>#DIV/0!</v>
      </c>
      <c r="C3304" t="e">
        <f>Weighting!$F$16</f>
        <v>#NUM!</v>
      </c>
      <c r="D3304" t="e">
        <f>IF(C3304=1,'Data Transformation'!$G$3+0.5*'Data Transformation'!$W$25,IF(C3305=1,D3305-'Data Transformation'!$W$25,FALSE))</f>
        <v>#NUM!</v>
      </c>
      <c r="E3304">
        <f t="array" ref="E3304">IF(ISLOGICAL(D3304),"",FREQUENCY(IF('Data Transformation'!$B$425:$B$8425='Bin Analysis'!$B3291,'Data Transformation'!$G$425:$G$8425),D3304))</f>
        <v>2001</v>
      </c>
      <c r="F3304">
        <f t="shared" si="411"/>
        <v>0</v>
      </c>
      <c r="G3304">
        <f>Weighting!$H$16</f>
        <v>0</v>
      </c>
      <c r="H3304">
        <f t="array" ref="H3304">FREQUENCY(IF('Data Transformation'!$B$4:$B$8425=B3291,'Data Transformation'!$G$4:$G$8425),'Bin Analysis'!$B3304)</f>
        <v>2073</v>
      </c>
      <c r="I3304">
        <f t="shared" si="412"/>
        <v>0</v>
      </c>
      <c r="J3304">
        <f t="shared" si="413"/>
        <v>0</v>
      </c>
      <c r="K3304">
        <f>J3304*Weighting!$W$16</f>
        <v>0</v>
      </c>
      <c r="M3304" s="14"/>
    </row>
    <row r="3305" spans="1:13" x14ac:dyDescent="0.25">
      <c r="A3305" s="32" t="str">
        <f>IF(Weighting!$P$17&gt;0,B3305,"")</f>
        <v/>
      </c>
      <c r="B3305" t="e">
        <f>Weighting!$C$17</f>
        <v>#DIV/0!</v>
      </c>
      <c r="C3305" t="e">
        <f>Weighting!$F$17</f>
        <v>#NUM!</v>
      </c>
      <c r="D3305" t="e">
        <f>IF(C3305=1,'Data Transformation'!$G$3+0.5*'Data Transformation'!$W$25,IF(C3306=1,D3306-'Data Transformation'!$W$25,FALSE))</f>
        <v>#NUM!</v>
      </c>
      <c r="E3305">
        <f t="array" ref="E3305">IF(ISLOGICAL(D3305),"",FREQUENCY(IF('Data Transformation'!$B$425:$B$8425='Bin Analysis'!$B3291,'Data Transformation'!$G$425:$G$8425),D3305))</f>
        <v>2001</v>
      </c>
      <c r="F3305">
        <f t="shared" si="411"/>
        <v>0</v>
      </c>
      <c r="G3305">
        <f>Weighting!$H$17</f>
        <v>0</v>
      </c>
      <c r="H3305">
        <f t="array" ref="H3305">FREQUENCY(IF('Data Transformation'!$B$4:$B$8425=B3291,'Data Transformation'!$G$4:$G$8425),'Bin Analysis'!$B3305)</f>
        <v>2073</v>
      </c>
      <c r="I3305">
        <f t="shared" si="412"/>
        <v>0</v>
      </c>
      <c r="J3305">
        <f t="shared" si="413"/>
        <v>0</v>
      </c>
      <c r="K3305">
        <f>J3305*Weighting!$W$17</f>
        <v>0</v>
      </c>
      <c r="M3305" s="14"/>
    </row>
    <row r="3306" spans="1:13" x14ac:dyDescent="0.25">
      <c r="A3306" s="32" t="str">
        <f>IF(Weighting!$P$18&gt;0,B3306,"")</f>
        <v/>
      </c>
      <c r="B3306" t="e">
        <f>Weighting!$C$18</f>
        <v>#DIV/0!</v>
      </c>
      <c r="C3306" t="e">
        <f>Weighting!$F$18</f>
        <v>#NUM!</v>
      </c>
      <c r="D3306" t="e">
        <f>IF(C3306=1,'Data Transformation'!$G$3+0.5*'Data Transformation'!$W$25,IF(C3307=1,D3307-'Data Transformation'!$W$25,FALSE))</f>
        <v>#NUM!</v>
      </c>
      <c r="E3306">
        <f t="array" ref="E3306">IF(ISLOGICAL(D3306),"",FREQUENCY(IF('Data Transformation'!$B$425:$B$8425='Bin Analysis'!$B3291,'Data Transformation'!$G$425:$G$8425),D3306))</f>
        <v>2001</v>
      </c>
      <c r="F3306">
        <f t="shared" si="411"/>
        <v>0</v>
      </c>
      <c r="G3306">
        <f>Weighting!$H$18</f>
        <v>0</v>
      </c>
      <c r="H3306">
        <f t="array" ref="H3306">FREQUENCY(IF('Data Transformation'!$B$4:$B$8425=B3291,'Data Transformation'!$G$4:$G$8425),'Bin Analysis'!$B3306)</f>
        <v>2073</v>
      </c>
      <c r="I3306">
        <f t="shared" si="412"/>
        <v>0</v>
      </c>
      <c r="J3306">
        <f t="shared" si="413"/>
        <v>0</v>
      </c>
      <c r="K3306">
        <f>J3306*Weighting!$W$18</f>
        <v>0</v>
      </c>
      <c r="M3306" s="14"/>
    </row>
    <row r="3307" spans="1:13" x14ac:dyDescent="0.25">
      <c r="A3307" s="32" t="str">
        <f>IF(Weighting!$P$19&gt;0,B3307,"")</f>
        <v/>
      </c>
      <c r="B3307" t="e">
        <f>Weighting!$C$19</f>
        <v>#DIV/0!</v>
      </c>
      <c r="C3307" t="e">
        <f>Weighting!$F$19</f>
        <v>#NUM!</v>
      </c>
      <c r="D3307" t="e">
        <f>IF(C3307=1,'Data Transformation'!$G$3+0.5*'Data Transformation'!$W$25,IF(C3308=1,D3308-'Data Transformation'!$W$25,FALSE))</f>
        <v>#NUM!</v>
      </c>
      <c r="E3307">
        <f t="array" ref="E3307">IF(ISLOGICAL(D3307),"",FREQUENCY(IF('Data Transformation'!$B$425:$B$8425='Bin Analysis'!$B3291,'Data Transformation'!$G$425:$G$8425),D3307))</f>
        <v>2001</v>
      </c>
      <c r="F3307">
        <f t="shared" si="411"/>
        <v>0</v>
      </c>
      <c r="G3307">
        <f>Weighting!$H$19</f>
        <v>0</v>
      </c>
      <c r="H3307">
        <f t="array" ref="H3307">FREQUENCY(IF('Data Transformation'!$B$4:$B$8425=B3291,'Data Transformation'!$G$4:$G$8425),'Bin Analysis'!$B3307)</f>
        <v>2073</v>
      </c>
      <c r="I3307">
        <f t="shared" si="412"/>
        <v>0</v>
      </c>
      <c r="J3307">
        <f t="shared" si="413"/>
        <v>0</v>
      </c>
      <c r="K3307">
        <f>J3307*Weighting!$W$19</f>
        <v>0</v>
      </c>
      <c r="M3307" s="14"/>
    </row>
    <row r="3308" spans="1:13" x14ac:dyDescent="0.25">
      <c r="A3308" s="32" t="str">
        <f>IF(Weighting!$P$20&gt;0,B3308,"")</f>
        <v/>
      </c>
      <c r="B3308" t="e">
        <f>Weighting!$C$20</f>
        <v>#DIV/0!</v>
      </c>
      <c r="C3308" t="e">
        <f>Weighting!$F$20</f>
        <v>#NUM!</v>
      </c>
      <c r="D3308" t="e">
        <f>IF(C3308=1,'Data Transformation'!$G$3+0.5*'Data Transformation'!$W$25,IF(C3309=1,D3309-'Data Transformation'!$W$25,FALSE))</f>
        <v>#NUM!</v>
      </c>
      <c r="E3308">
        <f t="array" ref="E3308">IF(ISLOGICAL(D3308),"",FREQUENCY(IF('Data Transformation'!$B$425:$B$8425='Bin Analysis'!$B3291,'Data Transformation'!$G$425:$G$8425),D3308))</f>
        <v>2001</v>
      </c>
      <c r="F3308">
        <f t="shared" si="411"/>
        <v>0</v>
      </c>
      <c r="G3308">
        <f>Weighting!$H$20</f>
        <v>0</v>
      </c>
      <c r="H3308">
        <f t="array" ref="H3308">FREQUENCY(IF('Data Transformation'!$B$4:$B$8425=B3291,'Data Transformation'!$G$4:$G$8425),'Bin Analysis'!$B3308)</f>
        <v>2073</v>
      </c>
      <c r="I3308">
        <f t="shared" si="412"/>
        <v>0</v>
      </c>
      <c r="J3308">
        <f t="shared" si="413"/>
        <v>0</v>
      </c>
      <c r="K3308">
        <f>J3308*Weighting!$W$20</f>
        <v>0</v>
      </c>
      <c r="M3308" s="14"/>
    </row>
    <row r="3309" spans="1:13" x14ac:dyDescent="0.25">
      <c r="A3309" s="32" t="str">
        <f>IF(Weighting!$P$21&gt;0,B3309,"")</f>
        <v/>
      </c>
      <c r="B3309" t="e">
        <f>Weighting!$C$21</f>
        <v>#DIV/0!</v>
      </c>
      <c r="C3309" t="e">
        <f>Weighting!$F$21</f>
        <v>#NUM!</v>
      </c>
      <c r="D3309" t="e">
        <f>IF(C3309=1,'Data Transformation'!$G$3+0.5*'Data Transformation'!$W$25,IF(C3310=1,D3310-'Data Transformation'!$W$25,FALSE))</f>
        <v>#NUM!</v>
      </c>
      <c r="E3309">
        <f t="array" ref="E3309">IF(ISLOGICAL(D3309),"",FREQUENCY(IF('Data Transformation'!$B$425:$B$8425='Bin Analysis'!$B3291,'Data Transformation'!$G$425:$G$8425),D3309))</f>
        <v>2001</v>
      </c>
      <c r="F3309">
        <f t="shared" si="411"/>
        <v>0</v>
      </c>
      <c r="G3309">
        <f>Weighting!$H$21</f>
        <v>0</v>
      </c>
      <c r="H3309">
        <f t="array" ref="H3309">FREQUENCY(IF('Data Transformation'!$B$4:$B$8425=B3291,'Data Transformation'!$G$4:$G$8425),'Bin Analysis'!$B3309)</f>
        <v>2073</v>
      </c>
      <c r="I3309">
        <f t="shared" si="412"/>
        <v>0</v>
      </c>
      <c r="J3309">
        <f t="shared" si="413"/>
        <v>0</v>
      </c>
      <c r="K3309">
        <f>J3309*Weighting!$W$21</f>
        <v>0</v>
      </c>
      <c r="M3309" s="14"/>
    </row>
    <row r="3310" spans="1:13" x14ac:dyDescent="0.25">
      <c r="A3310" s="32" t="str">
        <f>IF(Weighting!$P$22&gt;0,B3310,"")</f>
        <v/>
      </c>
      <c r="B3310" t="e">
        <f>Weighting!$C$22</f>
        <v>#DIV/0!</v>
      </c>
      <c r="C3310" t="e">
        <f>Weighting!$F$22</f>
        <v>#NUM!</v>
      </c>
      <c r="D3310" t="e">
        <f>IF(C3310=1,'Data Transformation'!$G$3+0.5*'Data Transformation'!$W$25,IF(C3311=1,D3311-'Data Transformation'!$W$25,FALSE))</f>
        <v>#NUM!</v>
      </c>
      <c r="E3310">
        <f t="array" ref="E3310">IF(ISLOGICAL(D3310),"",FREQUENCY(IF('Data Transformation'!$B$425:$B$8425='Bin Analysis'!$B3291,'Data Transformation'!$G$425:$G$8425),D3310))</f>
        <v>2001</v>
      </c>
      <c r="F3310">
        <f t="shared" si="411"/>
        <v>0</v>
      </c>
      <c r="G3310">
        <f>Weighting!$H$22</f>
        <v>0</v>
      </c>
      <c r="H3310">
        <f t="array" ref="H3310">FREQUENCY(IF('Data Transformation'!$B$4:$B$8425=B3291,'Data Transformation'!$G$4:$G$8425),'Bin Analysis'!$B3310)</f>
        <v>2073</v>
      </c>
      <c r="I3310">
        <f t="shared" si="412"/>
        <v>0</v>
      </c>
      <c r="J3310">
        <f t="shared" si="413"/>
        <v>0</v>
      </c>
      <c r="K3310">
        <f>J3310*Weighting!$W$22</f>
        <v>0</v>
      </c>
      <c r="M3310" s="14"/>
    </row>
    <row r="3311" spans="1:13" x14ac:dyDescent="0.25">
      <c r="A3311" s="32" t="str">
        <f>IF(Weighting!$P$23&gt;0,B3311,"")</f>
        <v/>
      </c>
      <c r="B3311" t="e">
        <f>Weighting!$C$23</f>
        <v>#DIV/0!</v>
      </c>
      <c r="C3311" t="e">
        <f>Weighting!$F$23</f>
        <v>#NUM!</v>
      </c>
      <c r="D3311" t="e">
        <f>IF(C3311=1,'Data Transformation'!$G$3+0.5*'Data Transformation'!$W$25,IF(C3312=1,D3312-'Data Transformation'!$W$25,FALSE))</f>
        <v>#NUM!</v>
      </c>
      <c r="E3311">
        <f t="array" ref="E3311">IF(ISLOGICAL(D3311),"",FREQUENCY(IF('Data Transformation'!$B$425:$B$8425='Bin Analysis'!$B3291,'Data Transformation'!$G$425:$G$8425),D3311))</f>
        <v>2001</v>
      </c>
      <c r="F3311">
        <f t="shared" si="411"/>
        <v>0</v>
      </c>
      <c r="G3311">
        <f>Weighting!$H$23</f>
        <v>0</v>
      </c>
      <c r="H3311">
        <f t="array" ref="H3311">FREQUENCY(IF('Data Transformation'!$B$4:$B$8425=B3291,'Data Transformation'!$G$4:$G$8425),'Bin Analysis'!$B3311)</f>
        <v>2073</v>
      </c>
      <c r="I3311">
        <f t="shared" si="412"/>
        <v>0</v>
      </c>
      <c r="J3311">
        <f t="shared" si="413"/>
        <v>0</v>
      </c>
      <c r="K3311">
        <f>J3311*Weighting!$W$23</f>
        <v>0</v>
      </c>
      <c r="M3311" s="14"/>
    </row>
    <row r="3312" spans="1:13" x14ac:dyDescent="0.25">
      <c r="A3312" s="32" t="str">
        <f>IF(Weighting!$P$24&gt;0,B3312,"")</f>
        <v/>
      </c>
      <c r="B3312" t="e">
        <f>Weighting!$C$24</f>
        <v>#DIV/0!</v>
      </c>
      <c r="C3312" t="e">
        <f>Weighting!$F$24</f>
        <v>#NUM!</v>
      </c>
      <c r="D3312" t="e">
        <f>IF(C3312=1,'Data Transformation'!$G$3+0.5*'Data Transformation'!$W$25,IF(C3313=1,D3313-'Data Transformation'!$W$25,FALSE))</f>
        <v>#NUM!</v>
      </c>
      <c r="E3312">
        <f t="array" ref="E3312">IF(ISLOGICAL(D3312),"",FREQUENCY(IF('Data Transformation'!$B$425:$B$8425='Bin Analysis'!$B3291,'Data Transformation'!$G$425:$G$8425),D3312))</f>
        <v>2001</v>
      </c>
      <c r="F3312">
        <f t="shared" si="411"/>
        <v>0</v>
      </c>
      <c r="G3312">
        <f>Weighting!$H$24</f>
        <v>0</v>
      </c>
      <c r="H3312">
        <f t="array" ref="H3312">FREQUENCY(IF('Data Transformation'!$B$4:$B$8425=B3291,'Data Transformation'!$G$4:$G$8425),'Bin Analysis'!$B3312)</f>
        <v>2073</v>
      </c>
      <c r="I3312">
        <f t="shared" si="412"/>
        <v>0</v>
      </c>
      <c r="J3312">
        <f t="shared" si="413"/>
        <v>0</v>
      </c>
      <c r="K3312">
        <f>J3312*Weighting!$W$24</f>
        <v>0</v>
      </c>
      <c r="M3312" s="14"/>
    </row>
    <row r="3313" spans="1:25" x14ac:dyDescent="0.25">
      <c r="A3313" s="32" t="str">
        <f>IF(Weighting!$P$25&gt;0,B3313,"")</f>
        <v/>
      </c>
      <c r="B3313" t="e">
        <f>Weighting!$C$25</f>
        <v>#DIV/0!</v>
      </c>
      <c r="C3313" t="e">
        <f>Weighting!$F$25</f>
        <v>#NUM!</v>
      </c>
      <c r="D3313" t="e">
        <f>IF(C3313=1,'Data Transformation'!$G$3+0.5*'Data Transformation'!$W$25,IF(C3314=1,D3314-'Data Transformation'!$W$25,FALSE))</f>
        <v>#NUM!</v>
      </c>
      <c r="E3313">
        <f t="array" ref="E3313">IF(ISLOGICAL(D3313),"",FREQUENCY(IF('Data Transformation'!$B$425:$B$8425='Bin Analysis'!$B3291,'Data Transformation'!$G$425:$G$8425),D3313))</f>
        <v>2001</v>
      </c>
      <c r="F3313">
        <f t="shared" si="411"/>
        <v>0</v>
      </c>
      <c r="G3313">
        <f>Weighting!$H$25</f>
        <v>0</v>
      </c>
      <c r="H3313">
        <f t="array" ref="H3313">FREQUENCY(IF('Data Transformation'!$B$4:$B$8425=B3291,'Data Transformation'!$G$4:$G$8425),'Bin Analysis'!$B3313)</f>
        <v>2073</v>
      </c>
      <c r="I3313">
        <f t="shared" si="412"/>
        <v>0</v>
      </c>
      <c r="J3313">
        <f t="shared" si="413"/>
        <v>0</v>
      </c>
      <c r="K3313">
        <f>J3313*Weighting!$W$25</f>
        <v>0</v>
      </c>
      <c r="M3313" s="14"/>
    </row>
    <row r="3314" spans="1:25" x14ac:dyDescent="0.25">
      <c r="O3314"/>
      <c r="P3314"/>
      <c r="Q3314"/>
      <c r="R3314"/>
    </row>
    <row r="3315" spans="1:25" ht="23.25" x14ac:dyDescent="0.35">
      <c r="A3315" s="21" t="s">
        <v>0</v>
      </c>
      <c r="B3315" s="21" t="str">
        <f>IFERROR(VLOOKUP(C3315,'Data Transformation'!$L$6:$M$426,2,FALSE),"")</f>
        <v/>
      </c>
      <c r="C3315" s="21">
        <f>C3291+1</f>
        <v>138</v>
      </c>
      <c r="D3315" s="21"/>
      <c r="E3315" s="21"/>
      <c r="F3315" s="21"/>
      <c r="G3315" s="21"/>
      <c r="H3315" s="22"/>
      <c r="I3315" s="22"/>
      <c r="J3315" s="22"/>
      <c r="K3315" s="21"/>
      <c r="L3315" s="21" t="str">
        <f>B3315</f>
        <v/>
      </c>
      <c r="M3315" s="23" t="e">
        <f>INDEX('Data Transformation'!$O$4:$O$424,MATCH($B3315,'Data Transformation'!$M$4:$M$424,0),MATCH($M$2,'Data Transformation'!$O$3,0))</f>
        <v>#N/A</v>
      </c>
      <c r="N3315" s="27" t="e">
        <f>IF('Input and Summary Results'!$J$16="minimum",'Bin Analysis'!X3316/(M3315-1),'Bin Analysis'!Y3315/('Bin Analysis'!M3315-1))</f>
        <v>#N/A</v>
      </c>
      <c r="O3315" s="27" t="e">
        <f>IF(M3315=FALSE,NA(),(VLOOKUP(1,C3318:K3337,4,FALSE))/(M3315-1))</f>
        <v>#N/A</v>
      </c>
      <c r="P3315" s="27" t="e">
        <f>IF(M3315=FALSE,NA(),SUM(J3318:J3337)/Weighting!$S$5)</f>
        <v>#N/A</v>
      </c>
      <c r="Q3315" s="27" t="e">
        <f>IF(M3315=FALSE,NA(),SUM(K3318:K3337)/Weighting!$S$6)</f>
        <v>#N/A</v>
      </c>
      <c r="R3315" s="27" t="e">
        <f>IF(M3315=FALSE,NA(),(VLOOKUP(1,G3318:K3337,3,FALSE))/(M3315-1))</f>
        <v>#N/A</v>
      </c>
      <c r="S3315" s="22" t="e">
        <f>IF(M3315=FALSE,NA(),IF(SUM(J3318:J3337)=2,"yes","no"))</f>
        <v>#N/A</v>
      </c>
      <c r="X3315" s="2" cm="2">
        <f t="array" ref="X3315:X3316">FREQUENCY(IF('Data Transformation'!$B$425:$B$6424='Bin Analysis'!L3315,'Data Transformation'!$G$425:$G$6424),'Data Transformation'!$U$11)</f>
        <v>0</v>
      </c>
      <c r="Y3315" s="2" cm="2">
        <f t="array" ref="Y3315:Y3316">FREQUENCY(IF('Data Transformation'!$B$425:$B$6424='Bin Analysis'!L3315,'Data Transformation'!$G$425:$G$6424),'Data Transformation'!$U$12)</f>
        <v>0</v>
      </c>
    </row>
    <row r="3316" spans="1:25" x14ac:dyDescent="0.25">
      <c r="A3316" s="14" t="s">
        <v>67</v>
      </c>
      <c r="B3316" t="s">
        <v>47</v>
      </c>
      <c r="C3316" t="s">
        <v>5</v>
      </c>
      <c r="D3316" t="s">
        <v>98</v>
      </c>
      <c r="E3316" t="s">
        <v>99</v>
      </c>
      <c r="F3316" t="s">
        <v>100</v>
      </c>
      <c r="G3316" t="s">
        <v>69</v>
      </c>
      <c r="H3316" t="s">
        <v>31</v>
      </c>
      <c r="I3316" t="s">
        <v>32</v>
      </c>
      <c r="J3316" t="s">
        <v>46</v>
      </c>
      <c r="K3316" s="14" t="s">
        <v>45</v>
      </c>
      <c r="M3316" s="14"/>
      <c r="X3316" s="2">
        <v>0</v>
      </c>
      <c r="Y3316" s="2">
        <v>0</v>
      </c>
    </row>
    <row r="3317" spans="1:25" x14ac:dyDescent="0.25">
      <c r="A3317" s="32"/>
      <c r="D3317" t="e">
        <f>IF(C3317=1,'Data Transformation'!$G$3+0.5*'Data Transformation'!$W$25,IF(C3318=1,D3318-'Data Transformation'!$W$25,FALSE))</f>
        <v>#NUM!</v>
      </c>
      <c r="E3317">
        <f t="array" ref="E3317">IF(ISLOGICAL(D3317),"",FREQUENCY(IF('Data Transformation'!$B$425:$B$8425='Bin Analysis'!$B3315,'Data Transformation'!$G$425:$G$8425),D3317))</f>
        <v>2001</v>
      </c>
      <c r="F3317" t="e">
        <f>IF(ISLOGICAL(D3317),"",E3317-E3316)</f>
        <v>#VALUE!</v>
      </c>
      <c r="M3317" s="14"/>
    </row>
    <row r="3318" spans="1:25" x14ac:dyDescent="0.25">
      <c r="A3318" s="32" t="e">
        <f>IF(Weighting!$P$6&gt;0,B3318,"")</f>
        <v>#NUM!</v>
      </c>
      <c r="B3318" t="e">
        <f>Weighting!$C$6</f>
        <v>#DIV/0!</v>
      </c>
      <c r="C3318" t="e">
        <f>Weighting!$F$6</f>
        <v>#NUM!</v>
      </c>
      <c r="D3318" t="e">
        <f>IF(C3318=1,'Data Transformation'!$G$3+0.5*'Data Transformation'!$W$25,IF(C3319=1,D3319-'Data Transformation'!$W$25,FALSE))</f>
        <v>#NUM!</v>
      </c>
      <c r="E3318">
        <f t="array" ref="E3318">IF(ISLOGICAL(D3318),"",FREQUENCY(IF('Data Transformation'!$B$425:$B$8425='Bin Analysis'!$B3315,'Data Transformation'!$G$425:$G$8425),D3318))</f>
        <v>2001</v>
      </c>
      <c r="F3318">
        <f>IF(ISLOGICAL(D3318),"",E3318-E3317)</f>
        <v>0</v>
      </c>
      <c r="G3318">
        <f>Weighting!$H$6</f>
        <v>1</v>
      </c>
      <c r="H3318">
        <f t="array" ref="H3318">FREQUENCY(IF('Data Transformation'!$B$4:$B$8425=B3315,'Data Transformation'!$G$4:$G$8425),'Bin Analysis'!$B3318)</f>
        <v>2073</v>
      </c>
      <c r="I3318">
        <f>H3318-H3317</f>
        <v>2073</v>
      </c>
      <c r="J3318">
        <f>IF(I3318=0,0,1)</f>
        <v>1</v>
      </c>
      <c r="K3318" t="e">
        <f>J3318*Weighting!$W$6</f>
        <v>#NUM!</v>
      </c>
      <c r="M3318" s="14"/>
    </row>
    <row r="3319" spans="1:25" x14ac:dyDescent="0.25">
      <c r="A3319" s="32" t="str">
        <f>IF(Weighting!$P$7&gt;0,B3319,"")</f>
        <v/>
      </c>
      <c r="B3319" t="e">
        <f>Weighting!$C$7</f>
        <v>#DIV/0!</v>
      </c>
      <c r="C3319" t="e">
        <f>Weighting!$F$7</f>
        <v>#NUM!</v>
      </c>
      <c r="D3319" t="e">
        <f>IF(C3319=1,'Data Transformation'!$G$3+0.5*'Data Transformation'!$W$25,IF(C3320=1,D3320-'Data Transformation'!$W$25,FALSE))</f>
        <v>#NUM!</v>
      </c>
      <c r="E3319">
        <f t="array" ref="E3319">IF(ISLOGICAL(D3319),"",FREQUENCY(IF('Data Transformation'!$B$425:$B$8425='Bin Analysis'!$B3315,'Data Transformation'!$G$425:$G$8425),D3319))</f>
        <v>2001</v>
      </c>
      <c r="F3319">
        <f t="shared" ref="F3319:F3337" si="414">IF(ISLOGICAL(D3319),"",E3319-E3318)</f>
        <v>0</v>
      </c>
      <c r="G3319">
        <f>Weighting!$H$7</f>
        <v>0</v>
      </c>
      <c r="H3319">
        <f t="array" ref="H3319">FREQUENCY(IF('Data Transformation'!$B$4:$B$8425=B3315,'Data Transformation'!$G$4:$G$8425),'Bin Analysis'!$B3319)</f>
        <v>2073</v>
      </c>
      <c r="I3319">
        <f t="shared" ref="I3319:I3337" si="415">H3319-H3318</f>
        <v>0</v>
      </c>
      <c r="J3319">
        <f>IF(I3319=0,0,1)</f>
        <v>0</v>
      </c>
      <c r="K3319">
        <f>J3319*Weighting!$W$7</f>
        <v>0</v>
      </c>
      <c r="M3319" s="14"/>
    </row>
    <row r="3320" spans="1:25" x14ac:dyDescent="0.25">
      <c r="A3320" s="32" t="str">
        <f>IF(Weighting!$P$8&gt;0,B3320,"")</f>
        <v/>
      </c>
      <c r="B3320" t="e">
        <f>Weighting!$C$8</f>
        <v>#DIV/0!</v>
      </c>
      <c r="C3320" t="e">
        <f>Weighting!$F$8</f>
        <v>#NUM!</v>
      </c>
      <c r="D3320" t="e">
        <f>IF(C3320=1,'Data Transformation'!$G$3+0.5*'Data Transformation'!$W$25,IF(C3321=1,D3321-'Data Transformation'!$W$25,FALSE))</f>
        <v>#NUM!</v>
      </c>
      <c r="E3320">
        <f t="array" ref="E3320">IF(ISLOGICAL(D3320),"",FREQUENCY(IF('Data Transformation'!$B$425:$B$8425='Bin Analysis'!$B3315,'Data Transformation'!$G$425:$G$8425),D3320))</f>
        <v>2001</v>
      </c>
      <c r="F3320">
        <f t="shared" si="414"/>
        <v>0</v>
      </c>
      <c r="G3320">
        <f>Weighting!$H$8</f>
        <v>0</v>
      </c>
      <c r="H3320">
        <f t="array" ref="H3320">FREQUENCY(IF('Data Transformation'!$B$4:$B$8425=B3315,'Data Transformation'!$G$4:$G$8425),'Bin Analysis'!$B3320)</f>
        <v>2073</v>
      </c>
      <c r="I3320">
        <f t="shared" si="415"/>
        <v>0</v>
      </c>
      <c r="J3320">
        <f t="shared" ref="J3320:J3337" si="416">IF(I3320=0,0,1)</f>
        <v>0</v>
      </c>
      <c r="K3320">
        <f>J3320*Weighting!$W$8</f>
        <v>0</v>
      </c>
      <c r="M3320" s="14"/>
    </row>
    <row r="3321" spans="1:25" x14ac:dyDescent="0.25">
      <c r="A3321" s="32" t="str">
        <f>IF(Weighting!$P$9&gt;0,B3321,"")</f>
        <v/>
      </c>
      <c r="B3321" s="50" t="e">
        <f>Weighting!$C$9</f>
        <v>#DIV/0!</v>
      </c>
      <c r="C3321" t="e">
        <f>Weighting!$F$9</f>
        <v>#NUM!</v>
      </c>
      <c r="D3321" t="e">
        <f>IF(C3321=1,'Data Transformation'!$G$3+0.5*'Data Transformation'!$W$25,IF(C3322=1,D3322-'Data Transformation'!$W$25,FALSE))</f>
        <v>#NUM!</v>
      </c>
      <c r="E3321">
        <f t="array" ref="E3321">IF(ISLOGICAL(D3321),"",FREQUENCY(IF('Data Transformation'!$B$425:$B$8425='Bin Analysis'!$B3315,'Data Transformation'!$G$425:$G$8425),D3321))</f>
        <v>2001</v>
      </c>
      <c r="F3321">
        <f t="shared" si="414"/>
        <v>0</v>
      </c>
      <c r="G3321">
        <f>Weighting!$H$9</f>
        <v>0</v>
      </c>
      <c r="H3321">
        <f t="array" ref="H3321">FREQUENCY(IF('Data Transformation'!$B$4:$B$8425=B3315,'Data Transformation'!$G$4:$G$8425),'Bin Analysis'!$B3321)</f>
        <v>2073</v>
      </c>
      <c r="I3321">
        <f t="shared" si="415"/>
        <v>0</v>
      </c>
      <c r="J3321">
        <f t="shared" si="416"/>
        <v>0</v>
      </c>
      <c r="K3321">
        <f>J3321*Weighting!$W$9</f>
        <v>0</v>
      </c>
      <c r="M3321" s="14"/>
    </row>
    <row r="3322" spans="1:25" x14ac:dyDescent="0.25">
      <c r="A3322" s="32" t="str">
        <f>IF(Weighting!$P$10&gt;0,B3322,"")</f>
        <v/>
      </c>
      <c r="B3322" t="e">
        <f>Weighting!$C$10</f>
        <v>#DIV/0!</v>
      </c>
      <c r="C3322" t="e">
        <f>Weighting!$F$10</f>
        <v>#NUM!</v>
      </c>
      <c r="D3322" t="e">
        <f>IF(C3322=1,'Data Transformation'!$G$3+0.5*'Data Transformation'!$W$25,IF(C3323=1,D3323-'Data Transformation'!$W$25,FALSE))</f>
        <v>#NUM!</v>
      </c>
      <c r="E3322">
        <f t="array" ref="E3322">IF(ISLOGICAL(D3322),"",FREQUENCY(IF('Data Transformation'!$B$425:$B$8425='Bin Analysis'!$B3315,'Data Transformation'!$G$425:$G$8425),D3322))</f>
        <v>2001</v>
      </c>
      <c r="F3322">
        <f t="shared" si="414"/>
        <v>0</v>
      </c>
      <c r="G3322">
        <f>Weighting!$H$10</f>
        <v>0</v>
      </c>
      <c r="H3322">
        <f t="array" ref="H3322">FREQUENCY(IF('Data Transformation'!$B$4:$B$8425=B3315,'Data Transformation'!$G$4:$G$8425),'Bin Analysis'!$B3322)</f>
        <v>2073</v>
      </c>
      <c r="I3322">
        <f t="shared" si="415"/>
        <v>0</v>
      </c>
      <c r="J3322">
        <f t="shared" si="416"/>
        <v>0</v>
      </c>
      <c r="K3322">
        <f>J3322*Weighting!$W$10</f>
        <v>0</v>
      </c>
      <c r="M3322" s="14"/>
    </row>
    <row r="3323" spans="1:25" x14ac:dyDescent="0.25">
      <c r="A3323" s="32" t="str">
        <f>IF(Weighting!$P$11&gt;0,B3323,"")</f>
        <v/>
      </c>
      <c r="B3323" t="e">
        <f>Weighting!$C$11</f>
        <v>#DIV/0!</v>
      </c>
      <c r="C3323" t="e">
        <f>Weighting!$F$11</f>
        <v>#NUM!</v>
      </c>
      <c r="D3323" t="e">
        <f>IF(C3323=1,'Data Transformation'!$G$3+0.5*'Data Transformation'!$W$25,IF(C3324=1,D3324-'Data Transformation'!$W$25,FALSE))</f>
        <v>#NUM!</v>
      </c>
      <c r="E3323">
        <f t="array" ref="E3323">IF(ISLOGICAL(D3323),"",FREQUENCY(IF('Data Transformation'!$B$425:$B$8425='Bin Analysis'!$B3315,'Data Transformation'!$G$425:$G$8425),D3323))</f>
        <v>2001</v>
      </c>
      <c r="F3323">
        <f t="shared" si="414"/>
        <v>0</v>
      </c>
      <c r="G3323">
        <f>Weighting!$H$11</f>
        <v>0</v>
      </c>
      <c r="H3323">
        <f t="array" ref="H3323">FREQUENCY(IF('Data Transformation'!$B$4:$B$8425=B3315,'Data Transformation'!$G$4:$G$8425),'Bin Analysis'!$B3323)</f>
        <v>2073</v>
      </c>
      <c r="I3323">
        <f t="shared" si="415"/>
        <v>0</v>
      </c>
      <c r="J3323">
        <f t="shared" si="416"/>
        <v>0</v>
      </c>
      <c r="K3323">
        <f>J3323*Weighting!$W$11</f>
        <v>0</v>
      </c>
      <c r="M3323" s="14"/>
    </row>
    <row r="3324" spans="1:25" x14ac:dyDescent="0.25">
      <c r="A3324" s="32" t="str">
        <f>IF(Weighting!$P$12&gt;0,B3324,"")</f>
        <v/>
      </c>
      <c r="B3324" t="e">
        <f>Weighting!$C$12</f>
        <v>#DIV/0!</v>
      </c>
      <c r="C3324" t="e">
        <f>Weighting!$F$12</f>
        <v>#NUM!</v>
      </c>
      <c r="D3324" t="e">
        <f>IF(C3324=1,'Data Transformation'!$G$3+0.5*'Data Transformation'!$W$25,IF(C3325=1,D3325-'Data Transformation'!$W$25,FALSE))</f>
        <v>#NUM!</v>
      </c>
      <c r="E3324">
        <f t="array" ref="E3324">IF(ISLOGICAL(D3324),"",FREQUENCY(IF('Data Transformation'!$B$425:$B$8425='Bin Analysis'!$B3315,'Data Transformation'!$G$425:$G$8425),D3324))</f>
        <v>2001</v>
      </c>
      <c r="F3324">
        <f t="shared" si="414"/>
        <v>0</v>
      </c>
      <c r="G3324">
        <f>Weighting!$H$12</f>
        <v>0</v>
      </c>
      <c r="H3324">
        <f t="array" ref="H3324">FREQUENCY(IF('Data Transformation'!$B$4:$B$8425=B3315,'Data Transformation'!$G$4:$G$8425),'Bin Analysis'!$B3324)</f>
        <v>2073</v>
      </c>
      <c r="I3324">
        <f t="shared" si="415"/>
        <v>0</v>
      </c>
      <c r="J3324">
        <f t="shared" si="416"/>
        <v>0</v>
      </c>
      <c r="K3324">
        <f>J3324*Weighting!$W$12</f>
        <v>0</v>
      </c>
      <c r="M3324" s="14"/>
    </row>
    <row r="3325" spans="1:25" x14ac:dyDescent="0.25">
      <c r="A3325" s="32" t="str">
        <f>IF(Weighting!$P$13&gt;0,B3325,"")</f>
        <v/>
      </c>
      <c r="B3325" t="e">
        <f>Weighting!$C$13</f>
        <v>#DIV/0!</v>
      </c>
      <c r="C3325" t="e">
        <f>Weighting!$F$13</f>
        <v>#NUM!</v>
      </c>
      <c r="D3325" t="e">
        <f>IF(C3325=1,'Data Transformation'!$G$3+0.5*'Data Transformation'!$W$25,IF(C3326=1,D3326-'Data Transformation'!$W$25,FALSE))</f>
        <v>#NUM!</v>
      </c>
      <c r="E3325">
        <f t="array" ref="E3325">IF(ISLOGICAL(D3325),"",FREQUENCY(IF('Data Transformation'!$B$425:$B$8425='Bin Analysis'!$B3315,'Data Transformation'!$G$425:$G$8425),D3325))</f>
        <v>2001</v>
      </c>
      <c r="F3325">
        <f t="shared" si="414"/>
        <v>0</v>
      </c>
      <c r="G3325">
        <f>Weighting!$H$13</f>
        <v>0</v>
      </c>
      <c r="H3325">
        <f t="array" ref="H3325">FREQUENCY(IF('Data Transformation'!$B$4:$B$8425=B3315,'Data Transformation'!$G$4:$G$8425),'Bin Analysis'!$B3325)</f>
        <v>2073</v>
      </c>
      <c r="I3325">
        <f t="shared" si="415"/>
        <v>0</v>
      </c>
      <c r="J3325">
        <f t="shared" si="416"/>
        <v>0</v>
      </c>
      <c r="K3325">
        <f>J3325*Weighting!$W$13</f>
        <v>0</v>
      </c>
      <c r="M3325" s="14"/>
    </row>
    <row r="3326" spans="1:25" x14ac:dyDescent="0.25">
      <c r="A3326" s="32" t="str">
        <f>IF(Weighting!$P$14&gt;0,B3326,"")</f>
        <v/>
      </c>
      <c r="B3326" t="e">
        <f>Weighting!$C$14</f>
        <v>#DIV/0!</v>
      </c>
      <c r="C3326" t="e">
        <f>Weighting!$F$14</f>
        <v>#NUM!</v>
      </c>
      <c r="D3326" t="e">
        <f>IF(C3326=1,'Data Transformation'!$G$3+0.5*'Data Transformation'!$W$25,IF(C3327=1,D3327-'Data Transformation'!$W$25,FALSE))</f>
        <v>#NUM!</v>
      </c>
      <c r="E3326">
        <f t="array" ref="E3326">IF(ISLOGICAL(D3326),"",FREQUENCY(IF('Data Transformation'!$B$425:$B$8425='Bin Analysis'!$B3315,'Data Transformation'!$G$425:$G$8425),D3326))</f>
        <v>2001</v>
      </c>
      <c r="F3326">
        <f t="shared" si="414"/>
        <v>0</v>
      </c>
      <c r="G3326">
        <f>Weighting!$H$14</f>
        <v>0</v>
      </c>
      <c r="H3326">
        <f t="array" ref="H3326">FREQUENCY(IF('Data Transformation'!$B$4:$B$8425=B3315,'Data Transformation'!$G$4:$G$8425),'Bin Analysis'!$B3326)</f>
        <v>2073</v>
      </c>
      <c r="I3326">
        <f t="shared" si="415"/>
        <v>0</v>
      </c>
      <c r="J3326">
        <f t="shared" si="416"/>
        <v>0</v>
      </c>
      <c r="K3326">
        <f>J3326*Weighting!$W$14</f>
        <v>0</v>
      </c>
      <c r="M3326" s="14"/>
    </row>
    <row r="3327" spans="1:25" x14ac:dyDescent="0.25">
      <c r="A3327" s="32" t="str">
        <f>IF(Weighting!$P$15&gt;0,B3327,"")</f>
        <v/>
      </c>
      <c r="B3327" t="e">
        <f>Weighting!$C$15</f>
        <v>#DIV/0!</v>
      </c>
      <c r="C3327" t="e">
        <f>Weighting!$F$15</f>
        <v>#NUM!</v>
      </c>
      <c r="D3327" t="e">
        <f>IF(C3327=1,'Data Transformation'!$G$3+0.5*'Data Transformation'!$W$25,IF(C3328=1,D3328-'Data Transformation'!$W$25,FALSE))</f>
        <v>#NUM!</v>
      </c>
      <c r="E3327">
        <f t="array" ref="E3327">IF(ISLOGICAL(D3327),"",FREQUENCY(IF('Data Transformation'!$B$425:$B$8425='Bin Analysis'!$B3315,'Data Transformation'!$G$425:$G$8425),D3327))</f>
        <v>2001</v>
      </c>
      <c r="F3327">
        <f t="shared" si="414"/>
        <v>0</v>
      </c>
      <c r="G3327">
        <f>Weighting!$H$15</f>
        <v>0</v>
      </c>
      <c r="H3327">
        <f t="array" ref="H3327">FREQUENCY(IF('Data Transformation'!$B$4:$B$8425=B3315,'Data Transformation'!$G$4:$G$8425),'Bin Analysis'!$B3327)</f>
        <v>2073</v>
      </c>
      <c r="I3327">
        <f t="shared" si="415"/>
        <v>0</v>
      </c>
      <c r="J3327">
        <f t="shared" si="416"/>
        <v>0</v>
      </c>
      <c r="K3327">
        <f>J3327*Weighting!$W$15</f>
        <v>0</v>
      </c>
      <c r="M3327" s="14"/>
    </row>
    <row r="3328" spans="1:25" x14ac:dyDescent="0.25">
      <c r="A3328" s="32" t="str">
        <f>IF(Weighting!$P$16&gt;0,B3328,"")</f>
        <v/>
      </c>
      <c r="B3328" t="e">
        <f>Weighting!$C$16</f>
        <v>#DIV/0!</v>
      </c>
      <c r="C3328" t="e">
        <f>Weighting!$F$16</f>
        <v>#NUM!</v>
      </c>
      <c r="D3328" t="e">
        <f>IF(C3328=1,'Data Transformation'!$G$3+0.5*'Data Transformation'!$W$25,IF(C3329=1,D3329-'Data Transformation'!$W$25,FALSE))</f>
        <v>#NUM!</v>
      </c>
      <c r="E3328">
        <f t="array" ref="E3328">IF(ISLOGICAL(D3328),"",FREQUENCY(IF('Data Transformation'!$B$425:$B$8425='Bin Analysis'!$B3315,'Data Transformation'!$G$425:$G$8425),D3328))</f>
        <v>2001</v>
      </c>
      <c r="F3328">
        <f t="shared" si="414"/>
        <v>0</v>
      </c>
      <c r="G3328">
        <f>Weighting!$H$16</f>
        <v>0</v>
      </c>
      <c r="H3328">
        <f t="array" ref="H3328">FREQUENCY(IF('Data Transformation'!$B$4:$B$8425=B3315,'Data Transformation'!$G$4:$G$8425),'Bin Analysis'!$B3328)</f>
        <v>2073</v>
      </c>
      <c r="I3328">
        <f t="shared" si="415"/>
        <v>0</v>
      </c>
      <c r="J3328">
        <f t="shared" si="416"/>
        <v>0</v>
      </c>
      <c r="K3328">
        <f>J3328*Weighting!$W$16</f>
        <v>0</v>
      </c>
      <c r="M3328" s="14"/>
    </row>
    <row r="3329" spans="1:25" x14ac:dyDescent="0.25">
      <c r="A3329" s="32" t="str">
        <f>IF(Weighting!$P$17&gt;0,B3329,"")</f>
        <v/>
      </c>
      <c r="B3329" t="e">
        <f>Weighting!$C$17</f>
        <v>#DIV/0!</v>
      </c>
      <c r="C3329" t="e">
        <f>Weighting!$F$17</f>
        <v>#NUM!</v>
      </c>
      <c r="D3329" t="e">
        <f>IF(C3329=1,'Data Transformation'!$G$3+0.5*'Data Transformation'!$W$25,IF(C3330=1,D3330-'Data Transformation'!$W$25,FALSE))</f>
        <v>#NUM!</v>
      </c>
      <c r="E3329">
        <f t="array" ref="E3329">IF(ISLOGICAL(D3329),"",FREQUENCY(IF('Data Transformation'!$B$425:$B$8425='Bin Analysis'!$B3315,'Data Transformation'!$G$425:$G$8425),D3329))</f>
        <v>2001</v>
      </c>
      <c r="F3329">
        <f t="shared" si="414"/>
        <v>0</v>
      </c>
      <c r="G3329">
        <f>Weighting!$H$17</f>
        <v>0</v>
      </c>
      <c r="H3329">
        <f t="array" ref="H3329">FREQUENCY(IF('Data Transformation'!$B$4:$B$8425=B3315,'Data Transformation'!$G$4:$G$8425),'Bin Analysis'!$B3329)</f>
        <v>2073</v>
      </c>
      <c r="I3329">
        <f t="shared" si="415"/>
        <v>0</v>
      </c>
      <c r="J3329">
        <f t="shared" si="416"/>
        <v>0</v>
      </c>
      <c r="K3329">
        <f>J3329*Weighting!$W$17</f>
        <v>0</v>
      </c>
      <c r="M3329" s="14"/>
    </row>
    <row r="3330" spans="1:25" x14ac:dyDescent="0.25">
      <c r="A3330" s="32" t="str">
        <f>IF(Weighting!$P$18&gt;0,B3330,"")</f>
        <v/>
      </c>
      <c r="B3330" t="e">
        <f>Weighting!$C$18</f>
        <v>#DIV/0!</v>
      </c>
      <c r="C3330" t="e">
        <f>Weighting!$F$18</f>
        <v>#NUM!</v>
      </c>
      <c r="D3330" t="e">
        <f>IF(C3330=1,'Data Transformation'!$G$3+0.5*'Data Transformation'!$W$25,IF(C3331=1,D3331-'Data Transformation'!$W$25,FALSE))</f>
        <v>#NUM!</v>
      </c>
      <c r="E3330">
        <f t="array" ref="E3330">IF(ISLOGICAL(D3330),"",FREQUENCY(IF('Data Transformation'!$B$425:$B$8425='Bin Analysis'!$B3315,'Data Transformation'!$G$425:$G$8425),D3330))</f>
        <v>2001</v>
      </c>
      <c r="F3330">
        <f t="shared" si="414"/>
        <v>0</v>
      </c>
      <c r="G3330">
        <f>Weighting!$H$18</f>
        <v>0</v>
      </c>
      <c r="H3330">
        <f t="array" ref="H3330">FREQUENCY(IF('Data Transformation'!$B$4:$B$8425=B3315,'Data Transformation'!$G$4:$G$8425),'Bin Analysis'!$B3330)</f>
        <v>2073</v>
      </c>
      <c r="I3330">
        <f t="shared" si="415"/>
        <v>0</v>
      </c>
      <c r="J3330">
        <f t="shared" si="416"/>
        <v>0</v>
      </c>
      <c r="K3330">
        <f>J3330*Weighting!$W$18</f>
        <v>0</v>
      </c>
      <c r="M3330" s="14"/>
    </row>
    <row r="3331" spans="1:25" x14ac:dyDescent="0.25">
      <c r="A3331" s="32" t="str">
        <f>IF(Weighting!$P$19&gt;0,B3331,"")</f>
        <v/>
      </c>
      <c r="B3331" t="e">
        <f>Weighting!$C$19</f>
        <v>#DIV/0!</v>
      </c>
      <c r="C3331" t="e">
        <f>Weighting!$F$19</f>
        <v>#NUM!</v>
      </c>
      <c r="D3331" t="e">
        <f>IF(C3331=1,'Data Transformation'!$G$3+0.5*'Data Transformation'!$W$25,IF(C3332=1,D3332-'Data Transformation'!$W$25,FALSE))</f>
        <v>#NUM!</v>
      </c>
      <c r="E3331">
        <f t="array" ref="E3331">IF(ISLOGICAL(D3331),"",FREQUENCY(IF('Data Transformation'!$B$425:$B$8425='Bin Analysis'!$B3315,'Data Transformation'!$G$425:$G$8425),D3331))</f>
        <v>2001</v>
      </c>
      <c r="F3331">
        <f t="shared" si="414"/>
        <v>0</v>
      </c>
      <c r="G3331">
        <f>Weighting!$H$19</f>
        <v>0</v>
      </c>
      <c r="H3331">
        <f t="array" ref="H3331">FREQUENCY(IF('Data Transformation'!$B$4:$B$8425=B3315,'Data Transformation'!$G$4:$G$8425),'Bin Analysis'!$B3331)</f>
        <v>2073</v>
      </c>
      <c r="I3331">
        <f t="shared" si="415"/>
        <v>0</v>
      </c>
      <c r="J3331">
        <f t="shared" si="416"/>
        <v>0</v>
      </c>
      <c r="K3331">
        <f>J3331*Weighting!$W$19</f>
        <v>0</v>
      </c>
      <c r="M3331" s="14"/>
    </row>
    <row r="3332" spans="1:25" x14ac:dyDescent="0.25">
      <c r="A3332" s="32" t="str">
        <f>IF(Weighting!$P$20&gt;0,B3332,"")</f>
        <v/>
      </c>
      <c r="B3332" t="e">
        <f>Weighting!$C$20</f>
        <v>#DIV/0!</v>
      </c>
      <c r="C3332" t="e">
        <f>Weighting!$F$20</f>
        <v>#NUM!</v>
      </c>
      <c r="D3332" t="e">
        <f>IF(C3332=1,'Data Transformation'!$G$3+0.5*'Data Transformation'!$W$25,IF(C3333=1,D3333-'Data Transformation'!$W$25,FALSE))</f>
        <v>#NUM!</v>
      </c>
      <c r="E3332">
        <f t="array" ref="E3332">IF(ISLOGICAL(D3332),"",FREQUENCY(IF('Data Transformation'!$B$425:$B$8425='Bin Analysis'!$B3315,'Data Transformation'!$G$425:$G$8425),D3332))</f>
        <v>2001</v>
      </c>
      <c r="F3332">
        <f t="shared" si="414"/>
        <v>0</v>
      </c>
      <c r="G3332">
        <f>Weighting!$H$20</f>
        <v>0</v>
      </c>
      <c r="H3332">
        <f t="array" ref="H3332">FREQUENCY(IF('Data Transformation'!$B$4:$B$8425=B3315,'Data Transformation'!$G$4:$G$8425),'Bin Analysis'!$B3332)</f>
        <v>2073</v>
      </c>
      <c r="I3332">
        <f t="shared" si="415"/>
        <v>0</v>
      </c>
      <c r="J3332">
        <f t="shared" si="416"/>
        <v>0</v>
      </c>
      <c r="K3332">
        <f>J3332*Weighting!$W$20</f>
        <v>0</v>
      </c>
      <c r="M3332" s="14"/>
    </row>
    <row r="3333" spans="1:25" x14ac:dyDescent="0.25">
      <c r="A3333" s="32" t="str">
        <f>IF(Weighting!$P$21&gt;0,B3333,"")</f>
        <v/>
      </c>
      <c r="B3333" t="e">
        <f>Weighting!$C$21</f>
        <v>#DIV/0!</v>
      </c>
      <c r="C3333" t="e">
        <f>Weighting!$F$21</f>
        <v>#NUM!</v>
      </c>
      <c r="D3333" t="e">
        <f>IF(C3333=1,'Data Transformation'!$G$3+0.5*'Data Transformation'!$W$25,IF(C3334=1,D3334-'Data Transformation'!$W$25,FALSE))</f>
        <v>#NUM!</v>
      </c>
      <c r="E3333">
        <f t="array" ref="E3333">IF(ISLOGICAL(D3333),"",FREQUENCY(IF('Data Transformation'!$B$425:$B$8425='Bin Analysis'!$B3315,'Data Transformation'!$G$425:$G$8425),D3333))</f>
        <v>2001</v>
      </c>
      <c r="F3333">
        <f t="shared" si="414"/>
        <v>0</v>
      </c>
      <c r="G3333">
        <f>Weighting!$H$21</f>
        <v>0</v>
      </c>
      <c r="H3333">
        <f t="array" ref="H3333">FREQUENCY(IF('Data Transformation'!$B$4:$B$8425=B3315,'Data Transformation'!$G$4:$G$8425),'Bin Analysis'!$B3333)</f>
        <v>2073</v>
      </c>
      <c r="I3333">
        <f t="shared" si="415"/>
        <v>0</v>
      </c>
      <c r="J3333">
        <f t="shared" si="416"/>
        <v>0</v>
      </c>
      <c r="K3333">
        <f>J3333*Weighting!$W$21</f>
        <v>0</v>
      </c>
      <c r="M3333" s="14"/>
    </row>
    <row r="3334" spans="1:25" x14ac:dyDescent="0.25">
      <c r="A3334" s="32" t="str">
        <f>IF(Weighting!$P$22&gt;0,B3334,"")</f>
        <v/>
      </c>
      <c r="B3334" t="e">
        <f>Weighting!$C$22</f>
        <v>#DIV/0!</v>
      </c>
      <c r="C3334" t="e">
        <f>Weighting!$F$22</f>
        <v>#NUM!</v>
      </c>
      <c r="D3334" t="e">
        <f>IF(C3334=1,'Data Transformation'!$G$3+0.5*'Data Transformation'!$W$25,IF(C3335=1,D3335-'Data Transformation'!$W$25,FALSE))</f>
        <v>#NUM!</v>
      </c>
      <c r="E3334">
        <f t="array" ref="E3334">IF(ISLOGICAL(D3334),"",FREQUENCY(IF('Data Transformation'!$B$425:$B$8425='Bin Analysis'!$B3315,'Data Transformation'!$G$425:$G$8425),D3334))</f>
        <v>2001</v>
      </c>
      <c r="F3334">
        <f t="shared" si="414"/>
        <v>0</v>
      </c>
      <c r="G3334">
        <f>Weighting!$H$22</f>
        <v>0</v>
      </c>
      <c r="H3334">
        <f t="array" ref="H3334">FREQUENCY(IF('Data Transformation'!$B$4:$B$8425=B3315,'Data Transformation'!$G$4:$G$8425),'Bin Analysis'!$B3334)</f>
        <v>2073</v>
      </c>
      <c r="I3334">
        <f t="shared" si="415"/>
        <v>0</v>
      </c>
      <c r="J3334">
        <f t="shared" si="416"/>
        <v>0</v>
      </c>
      <c r="K3334">
        <f>J3334*Weighting!$W$22</f>
        <v>0</v>
      </c>
      <c r="M3334" s="14"/>
    </row>
    <row r="3335" spans="1:25" x14ac:dyDescent="0.25">
      <c r="A3335" s="32" t="str">
        <f>IF(Weighting!$P$23&gt;0,B3335,"")</f>
        <v/>
      </c>
      <c r="B3335" t="e">
        <f>Weighting!$C$23</f>
        <v>#DIV/0!</v>
      </c>
      <c r="C3335" t="e">
        <f>Weighting!$F$23</f>
        <v>#NUM!</v>
      </c>
      <c r="D3335" t="e">
        <f>IF(C3335=1,'Data Transformation'!$G$3+0.5*'Data Transformation'!$W$25,IF(C3336=1,D3336-'Data Transformation'!$W$25,FALSE))</f>
        <v>#NUM!</v>
      </c>
      <c r="E3335">
        <f t="array" ref="E3335">IF(ISLOGICAL(D3335),"",FREQUENCY(IF('Data Transformation'!$B$425:$B$8425='Bin Analysis'!$B3315,'Data Transformation'!$G$425:$G$8425),D3335))</f>
        <v>2001</v>
      </c>
      <c r="F3335">
        <f t="shared" si="414"/>
        <v>0</v>
      </c>
      <c r="G3335">
        <f>Weighting!$H$23</f>
        <v>0</v>
      </c>
      <c r="H3335">
        <f t="array" ref="H3335">FREQUENCY(IF('Data Transformation'!$B$4:$B$8425=B3315,'Data Transformation'!$G$4:$G$8425),'Bin Analysis'!$B3335)</f>
        <v>2073</v>
      </c>
      <c r="I3335">
        <f t="shared" si="415"/>
        <v>0</v>
      </c>
      <c r="J3335">
        <f t="shared" si="416"/>
        <v>0</v>
      </c>
      <c r="K3335">
        <f>J3335*Weighting!$W$23</f>
        <v>0</v>
      </c>
      <c r="M3335" s="14"/>
    </row>
    <row r="3336" spans="1:25" x14ac:dyDescent="0.25">
      <c r="A3336" s="32" t="str">
        <f>IF(Weighting!$P$24&gt;0,B3336,"")</f>
        <v/>
      </c>
      <c r="B3336" t="e">
        <f>Weighting!$C$24</f>
        <v>#DIV/0!</v>
      </c>
      <c r="C3336" t="e">
        <f>Weighting!$F$24</f>
        <v>#NUM!</v>
      </c>
      <c r="D3336" t="e">
        <f>IF(C3336=1,'Data Transformation'!$G$3+0.5*'Data Transformation'!$W$25,IF(C3337=1,D3337-'Data Transformation'!$W$25,FALSE))</f>
        <v>#NUM!</v>
      </c>
      <c r="E3336">
        <f t="array" ref="E3336">IF(ISLOGICAL(D3336),"",FREQUENCY(IF('Data Transformation'!$B$425:$B$8425='Bin Analysis'!$B3315,'Data Transformation'!$G$425:$G$8425),D3336))</f>
        <v>2001</v>
      </c>
      <c r="F3336">
        <f t="shared" si="414"/>
        <v>0</v>
      </c>
      <c r="G3336">
        <f>Weighting!$H$24</f>
        <v>0</v>
      </c>
      <c r="H3336">
        <f t="array" ref="H3336">FREQUENCY(IF('Data Transformation'!$B$4:$B$8425=B3315,'Data Transformation'!$G$4:$G$8425),'Bin Analysis'!$B3336)</f>
        <v>2073</v>
      </c>
      <c r="I3336">
        <f t="shared" si="415"/>
        <v>0</v>
      </c>
      <c r="J3336">
        <f t="shared" si="416"/>
        <v>0</v>
      </c>
      <c r="K3336">
        <f>J3336*Weighting!$W$24</f>
        <v>0</v>
      </c>
      <c r="M3336" s="14"/>
    </row>
    <row r="3337" spans="1:25" x14ac:dyDescent="0.25">
      <c r="A3337" s="32" t="str">
        <f>IF(Weighting!$P$25&gt;0,B3337,"")</f>
        <v/>
      </c>
      <c r="B3337" t="e">
        <f>Weighting!$C$25</f>
        <v>#DIV/0!</v>
      </c>
      <c r="C3337" t="e">
        <f>Weighting!$F$25</f>
        <v>#NUM!</v>
      </c>
      <c r="D3337" t="e">
        <f>IF(C3337=1,'Data Transformation'!$G$3+0.5*'Data Transformation'!$W$25,IF(C3338=1,D3338-'Data Transformation'!$W$25,FALSE))</f>
        <v>#NUM!</v>
      </c>
      <c r="E3337">
        <f t="array" ref="E3337">IF(ISLOGICAL(D3337),"",FREQUENCY(IF('Data Transformation'!$B$425:$B$8425='Bin Analysis'!$B3315,'Data Transformation'!$G$425:$G$8425),D3337))</f>
        <v>2001</v>
      </c>
      <c r="F3337">
        <f t="shared" si="414"/>
        <v>0</v>
      </c>
      <c r="G3337">
        <f>Weighting!$H$25</f>
        <v>0</v>
      </c>
      <c r="H3337">
        <f t="array" ref="H3337">FREQUENCY(IF('Data Transformation'!$B$4:$B$8425=B3315,'Data Transformation'!$G$4:$G$8425),'Bin Analysis'!$B3337)</f>
        <v>2073</v>
      </c>
      <c r="I3337">
        <f t="shared" si="415"/>
        <v>0</v>
      </c>
      <c r="J3337">
        <f t="shared" si="416"/>
        <v>0</v>
      </c>
      <c r="K3337">
        <f>J3337*Weighting!$W$25</f>
        <v>0</v>
      </c>
      <c r="M3337" s="14"/>
    </row>
    <row r="3338" spans="1:25" x14ac:dyDescent="0.25">
      <c r="A3338" s="32"/>
      <c r="M3338" s="14"/>
    </row>
    <row r="3339" spans="1:25" ht="23.25" x14ac:dyDescent="0.35">
      <c r="A3339" s="21" t="s">
        <v>0</v>
      </c>
      <c r="B3339" s="21" t="str">
        <f>IFERROR(VLOOKUP(C3339,'Data Transformation'!$L$6:$M$426,2,FALSE),"")</f>
        <v/>
      </c>
      <c r="C3339" s="21">
        <f>C3315+1</f>
        <v>139</v>
      </c>
      <c r="D3339" s="21"/>
      <c r="E3339" s="21"/>
      <c r="F3339" s="21"/>
      <c r="G3339" s="21"/>
      <c r="H3339" s="22"/>
      <c r="I3339" s="22"/>
      <c r="J3339" s="22"/>
      <c r="K3339" s="21"/>
      <c r="L3339" s="21" t="str">
        <f>B3339</f>
        <v/>
      </c>
      <c r="M3339" s="23" t="e">
        <f>INDEX('Data Transformation'!$O$4:$O$424,MATCH($B3339,'Data Transformation'!$M$4:$M$424,0),MATCH($M$2,'Data Transformation'!$O$3,0))</f>
        <v>#N/A</v>
      </c>
      <c r="N3339" s="27" t="e">
        <f>IF('Input and Summary Results'!$J$16="minimum",'Bin Analysis'!X3340/(M3339-1),'Bin Analysis'!Y3339/('Bin Analysis'!M3339-1))</f>
        <v>#N/A</v>
      </c>
      <c r="O3339" s="27" t="e">
        <f>IF(M3339=FALSE,NA(),(VLOOKUP(1,C3342:K3361,4,FALSE))/(M3339-1))</f>
        <v>#N/A</v>
      </c>
      <c r="P3339" s="27" t="e">
        <f>IF(M3339=FALSE,NA(),SUM(J3342:J3361)/Weighting!$S$5)</f>
        <v>#N/A</v>
      </c>
      <c r="Q3339" s="27" t="e">
        <f>IF(M3339=FALSE,NA(),SUM(K3342:K3361)/Weighting!$S$6)</f>
        <v>#N/A</v>
      </c>
      <c r="R3339" s="27" t="e">
        <f>IF(M3339=FALSE,NA(),(VLOOKUP(1,G3342:K3361,3,FALSE))/(M3339-1))</f>
        <v>#N/A</v>
      </c>
      <c r="S3339" s="22" t="e">
        <f>IF(M3339=FALSE,NA(),IF(SUM(J3342:J3361)=2,"yes","no"))</f>
        <v>#N/A</v>
      </c>
      <c r="X3339" s="2" cm="2">
        <f t="array" ref="X3339:X3340">FREQUENCY(IF('Data Transformation'!$B$425:$B$6424='Bin Analysis'!L3339,'Data Transformation'!$G$425:$G$6424),'Data Transformation'!$U$11)</f>
        <v>0</v>
      </c>
      <c r="Y3339" s="2" cm="2">
        <f t="array" ref="Y3339:Y3340">FREQUENCY(IF('Data Transformation'!$B$425:$B$6424='Bin Analysis'!L3339,'Data Transformation'!$G$425:$G$6424),'Data Transformation'!$U$12)</f>
        <v>0</v>
      </c>
    </row>
    <row r="3340" spans="1:25" x14ac:dyDescent="0.25">
      <c r="A3340" s="14" t="s">
        <v>67</v>
      </c>
      <c r="B3340" t="s">
        <v>47</v>
      </c>
      <c r="C3340" t="s">
        <v>5</v>
      </c>
      <c r="D3340" t="s">
        <v>98</v>
      </c>
      <c r="E3340" t="s">
        <v>99</v>
      </c>
      <c r="F3340" t="s">
        <v>100</v>
      </c>
      <c r="G3340" t="s">
        <v>69</v>
      </c>
      <c r="H3340" t="s">
        <v>31</v>
      </c>
      <c r="I3340" t="s">
        <v>32</v>
      </c>
      <c r="J3340" t="s">
        <v>46</v>
      </c>
      <c r="K3340" s="14" t="s">
        <v>45</v>
      </c>
      <c r="M3340" s="14"/>
      <c r="X3340" s="2">
        <v>0</v>
      </c>
      <c r="Y3340" s="2">
        <v>0</v>
      </c>
    </row>
    <row r="3341" spans="1:25" x14ac:dyDescent="0.25">
      <c r="A3341" s="32"/>
      <c r="D3341" t="e">
        <f>IF(C3341=1,'Data Transformation'!$G$3+0.5*'Data Transformation'!$W$25,IF(C3342=1,D3342-'Data Transformation'!$W$25,FALSE))</f>
        <v>#NUM!</v>
      </c>
      <c r="E3341">
        <f t="array" ref="E3341">IF(ISLOGICAL(D3341),"",FREQUENCY(IF('Data Transformation'!$B$425:$B$8425='Bin Analysis'!$B3339,'Data Transformation'!$G$425:$G$8425),D3341))</f>
        <v>2001</v>
      </c>
      <c r="F3341" t="e">
        <f>IF(ISLOGICAL(D3341),"",E3341-E3340)</f>
        <v>#VALUE!</v>
      </c>
      <c r="M3341" s="14"/>
    </row>
    <row r="3342" spans="1:25" x14ac:dyDescent="0.25">
      <c r="A3342" s="32" t="e">
        <f>IF(Weighting!$P$6&gt;0,B3342,"")</f>
        <v>#NUM!</v>
      </c>
      <c r="B3342" t="e">
        <f>Weighting!$C$6</f>
        <v>#DIV/0!</v>
      </c>
      <c r="C3342" t="e">
        <f>Weighting!$F$6</f>
        <v>#NUM!</v>
      </c>
      <c r="D3342" t="e">
        <f>IF(C3342=1,'Data Transformation'!$G$3+0.5*'Data Transformation'!$W$25,IF(C3343=1,D3343-'Data Transformation'!$W$25,FALSE))</f>
        <v>#NUM!</v>
      </c>
      <c r="E3342">
        <f t="array" ref="E3342">IF(ISLOGICAL(D3342),"",FREQUENCY(IF('Data Transformation'!$B$425:$B$8425='Bin Analysis'!$B3339,'Data Transformation'!$G$425:$G$8425),D3342))</f>
        <v>2001</v>
      </c>
      <c r="F3342">
        <f>IF(ISLOGICAL(D3342),"",E3342-E3341)</f>
        <v>0</v>
      </c>
      <c r="G3342">
        <f>Weighting!$H$6</f>
        <v>1</v>
      </c>
      <c r="H3342">
        <f t="array" ref="H3342">FREQUENCY(IF('Data Transformation'!$B$4:$B$8425=B3339,'Data Transformation'!$G$4:$G$8425),'Bin Analysis'!$B3342)</f>
        <v>2073</v>
      </c>
      <c r="I3342">
        <f>H3342-H3341</f>
        <v>2073</v>
      </c>
      <c r="J3342">
        <f>IF(I3342=0,0,1)</f>
        <v>1</v>
      </c>
      <c r="K3342" t="e">
        <f>J3342*Weighting!$W$6</f>
        <v>#NUM!</v>
      </c>
      <c r="M3342" s="14"/>
    </row>
    <row r="3343" spans="1:25" x14ac:dyDescent="0.25">
      <c r="A3343" s="32" t="str">
        <f>IF(Weighting!$P$7&gt;0,B3343,"")</f>
        <v/>
      </c>
      <c r="B3343" t="e">
        <f>Weighting!$C$7</f>
        <v>#DIV/0!</v>
      </c>
      <c r="C3343" t="e">
        <f>Weighting!$F$7</f>
        <v>#NUM!</v>
      </c>
      <c r="D3343" t="e">
        <f>IF(C3343=1,'Data Transformation'!$G$3+0.5*'Data Transformation'!$W$25,IF(C3344=1,D3344-'Data Transformation'!$W$25,FALSE))</f>
        <v>#NUM!</v>
      </c>
      <c r="E3343">
        <f t="array" ref="E3343">IF(ISLOGICAL(D3343),"",FREQUENCY(IF('Data Transformation'!$B$425:$B$8425='Bin Analysis'!$B3339,'Data Transformation'!$G$425:$G$8425),D3343))</f>
        <v>2001</v>
      </c>
      <c r="F3343">
        <f t="shared" ref="F3343:F3361" si="417">IF(ISLOGICAL(D3343),"",E3343-E3342)</f>
        <v>0</v>
      </c>
      <c r="G3343">
        <f>Weighting!$H$7</f>
        <v>0</v>
      </c>
      <c r="H3343">
        <f t="array" ref="H3343">FREQUENCY(IF('Data Transformation'!$B$4:$B$8425=B3339,'Data Transformation'!$G$4:$G$8425),'Bin Analysis'!$B3343)</f>
        <v>2073</v>
      </c>
      <c r="I3343">
        <f t="shared" ref="I3343:I3361" si="418">H3343-H3342</f>
        <v>0</v>
      </c>
      <c r="J3343">
        <f>IF(I3343=0,0,1)</f>
        <v>0</v>
      </c>
      <c r="K3343">
        <f>J3343*Weighting!$W$7</f>
        <v>0</v>
      </c>
      <c r="M3343" s="14"/>
    </row>
    <row r="3344" spans="1:25" x14ac:dyDescent="0.25">
      <c r="A3344" s="32" t="str">
        <f>IF(Weighting!$P$8&gt;0,B3344,"")</f>
        <v/>
      </c>
      <c r="B3344" t="e">
        <f>Weighting!$C$8</f>
        <v>#DIV/0!</v>
      </c>
      <c r="C3344" t="e">
        <f>Weighting!$F$8</f>
        <v>#NUM!</v>
      </c>
      <c r="D3344" t="e">
        <f>IF(C3344=1,'Data Transformation'!$G$3+0.5*'Data Transformation'!$W$25,IF(C3345=1,D3345-'Data Transformation'!$W$25,FALSE))</f>
        <v>#NUM!</v>
      </c>
      <c r="E3344">
        <f t="array" ref="E3344">IF(ISLOGICAL(D3344),"",FREQUENCY(IF('Data Transformation'!$B$425:$B$8425='Bin Analysis'!$B3339,'Data Transformation'!$G$425:$G$8425),D3344))</f>
        <v>2001</v>
      </c>
      <c r="F3344">
        <f t="shared" si="417"/>
        <v>0</v>
      </c>
      <c r="G3344">
        <f>Weighting!$H$8</f>
        <v>0</v>
      </c>
      <c r="H3344">
        <f t="array" ref="H3344">FREQUENCY(IF('Data Transformation'!$B$4:$B$8425=B3339,'Data Transformation'!$G$4:$G$8425),'Bin Analysis'!$B3344)</f>
        <v>2073</v>
      </c>
      <c r="I3344">
        <f t="shared" si="418"/>
        <v>0</v>
      </c>
      <c r="J3344">
        <f t="shared" ref="J3344:J3361" si="419">IF(I3344=0,0,1)</f>
        <v>0</v>
      </c>
      <c r="K3344">
        <f>J3344*Weighting!$W$8</f>
        <v>0</v>
      </c>
      <c r="M3344" s="14"/>
    </row>
    <row r="3345" spans="1:13" x14ac:dyDescent="0.25">
      <c r="A3345" s="32" t="str">
        <f>IF(Weighting!$P$9&gt;0,B3345,"")</f>
        <v/>
      </c>
      <c r="B3345" s="50" t="e">
        <f>Weighting!$C$9</f>
        <v>#DIV/0!</v>
      </c>
      <c r="C3345" t="e">
        <f>Weighting!$F$9</f>
        <v>#NUM!</v>
      </c>
      <c r="D3345" t="e">
        <f>IF(C3345=1,'Data Transformation'!$G$3+0.5*'Data Transformation'!$W$25,IF(C3346=1,D3346-'Data Transformation'!$W$25,FALSE))</f>
        <v>#NUM!</v>
      </c>
      <c r="E3345">
        <f t="array" ref="E3345">IF(ISLOGICAL(D3345),"",FREQUENCY(IF('Data Transformation'!$B$425:$B$8425='Bin Analysis'!$B3339,'Data Transformation'!$G$425:$G$8425),D3345))</f>
        <v>2001</v>
      </c>
      <c r="F3345">
        <f t="shared" si="417"/>
        <v>0</v>
      </c>
      <c r="G3345">
        <f>Weighting!$H$9</f>
        <v>0</v>
      </c>
      <c r="H3345">
        <f t="array" ref="H3345">FREQUENCY(IF('Data Transformation'!$B$4:$B$8425=B3339,'Data Transformation'!$G$4:$G$8425),'Bin Analysis'!$B3345)</f>
        <v>2073</v>
      </c>
      <c r="I3345">
        <f t="shared" si="418"/>
        <v>0</v>
      </c>
      <c r="J3345">
        <f t="shared" si="419"/>
        <v>0</v>
      </c>
      <c r="K3345">
        <f>J3345*Weighting!$W$9</f>
        <v>0</v>
      </c>
      <c r="M3345" s="14"/>
    </row>
    <row r="3346" spans="1:13" x14ac:dyDescent="0.25">
      <c r="A3346" s="32" t="str">
        <f>IF(Weighting!$P$10&gt;0,B3346,"")</f>
        <v/>
      </c>
      <c r="B3346" t="e">
        <f>Weighting!$C$10</f>
        <v>#DIV/0!</v>
      </c>
      <c r="C3346" t="e">
        <f>Weighting!$F$10</f>
        <v>#NUM!</v>
      </c>
      <c r="D3346" t="e">
        <f>IF(C3346=1,'Data Transformation'!$G$3+0.5*'Data Transformation'!$W$25,IF(C3347=1,D3347-'Data Transformation'!$W$25,FALSE))</f>
        <v>#NUM!</v>
      </c>
      <c r="E3346">
        <f t="array" ref="E3346">IF(ISLOGICAL(D3346),"",FREQUENCY(IF('Data Transformation'!$B$425:$B$8425='Bin Analysis'!$B3339,'Data Transformation'!$G$425:$G$8425),D3346))</f>
        <v>2001</v>
      </c>
      <c r="F3346">
        <f t="shared" si="417"/>
        <v>0</v>
      </c>
      <c r="G3346">
        <f>Weighting!$H$10</f>
        <v>0</v>
      </c>
      <c r="H3346">
        <f t="array" ref="H3346">FREQUENCY(IF('Data Transformation'!$B$4:$B$8425=B3339,'Data Transformation'!$G$4:$G$8425),'Bin Analysis'!$B3346)</f>
        <v>2073</v>
      </c>
      <c r="I3346">
        <f t="shared" si="418"/>
        <v>0</v>
      </c>
      <c r="J3346">
        <f t="shared" si="419"/>
        <v>0</v>
      </c>
      <c r="K3346">
        <f>J3346*Weighting!$W$10</f>
        <v>0</v>
      </c>
      <c r="M3346" s="14"/>
    </row>
    <row r="3347" spans="1:13" x14ac:dyDescent="0.25">
      <c r="A3347" s="32" t="str">
        <f>IF(Weighting!$P$11&gt;0,B3347,"")</f>
        <v/>
      </c>
      <c r="B3347" t="e">
        <f>Weighting!$C$11</f>
        <v>#DIV/0!</v>
      </c>
      <c r="C3347" t="e">
        <f>Weighting!$F$11</f>
        <v>#NUM!</v>
      </c>
      <c r="D3347" t="e">
        <f>IF(C3347=1,'Data Transformation'!$G$3+0.5*'Data Transformation'!$W$25,IF(C3348=1,D3348-'Data Transformation'!$W$25,FALSE))</f>
        <v>#NUM!</v>
      </c>
      <c r="E3347">
        <f t="array" ref="E3347">IF(ISLOGICAL(D3347),"",FREQUENCY(IF('Data Transformation'!$B$425:$B$8425='Bin Analysis'!$B3339,'Data Transformation'!$G$425:$G$8425),D3347))</f>
        <v>2001</v>
      </c>
      <c r="F3347">
        <f t="shared" si="417"/>
        <v>0</v>
      </c>
      <c r="G3347">
        <f>Weighting!$H$11</f>
        <v>0</v>
      </c>
      <c r="H3347">
        <f t="array" ref="H3347">FREQUENCY(IF('Data Transformation'!$B$4:$B$8425=B3339,'Data Transformation'!$G$4:$G$8425),'Bin Analysis'!$B3347)</f>
        <v>2073</v>
      </c>
      <c r="I3347">
        <f t="shared" si="418"/>
        <v>0</v>
      </c>
      <c r="J3347">
        <f t="shared" si="419"/>
        <v>0</v>
      </c>
      <c r="K3347">
        <f>J3347*Weighting!$W$11</f>
        <v>0</v>
      </c>
      <c r="M3347" s="14"/>
    </row>
    <row r="3348" spans="1:13" x14ac:dyDescent="0.25">
      <c r="A3348" s="32" t="str">
        <f>IF(Weighting!$P$12&gt;0,B3348,"")</f>
        <v/>
      </c>
      <c r="B3348" t="e">
        <f>Weighting!$C$12</f>
        <v>#DIV/0!</v>
      </c>
      <c r="C3348" t="e">
        <f>Weighting!$F$12</f>
        <v>#NUM!</v>
      </c>
      <c r="D3348" t="e">
        <f>IF(C3348=1,'Data Transformation'!$G$3+0.5*'Data Transformation'!$W$25,IF(C3349=1,D3349-'Data Transformation'!$W$25,FALSE))</f>
        <v>#NUM!</v>
      </c>
      <c r="E3348">
        <f t="array" ref="E3348">IF(ISLOGICAL(D3348),"",FREQUENCY(IF('Data Transformation'!$B$425:$B$8425='Bin Analysis'!$B3339,'Data Transformation'!$G$425:$G$8425),D3348))</f>
        <v>2001</v>
      </c>
      <c r="F3348">
        <f t="shared" si="417"/>
        <v>0</v>
      </c>
      <c r="G3348">
        <f>Weighting!$H$12</f>
        <v>0</v>
      </c>
      <c r="H3348">
        <f t="array" ref="H3348">FREQUENCY(IF('Data Transformation'!$B$4:$B$8425=B3339,'Data Transformation'!$G$4:$G$8425),'Bin Analysis'!$B3348)</f>
        <v>2073</v>
      </c>
      <c r="I3348">
        <f t="shared" si="418"/>
        <v>0</v>
      </c>
      <c r="J3348">
        <f t="shared" si="419"/>
        <v>0</v>
      </c>
      <c r="K3348">
        <f>J3348*Weighting!$W$12</f>
        <v>0</v>
      </c>
      <c r="M3348" s="14"/>
    </row>
    <row r="3349" spans="1:13" x14ac:dyDescent="0.25">
      <c r="A3349" s="32" t="str">
        <f>IF(Weighting!$P$13&gt;0,B3349,"")</f>
        <v/>
      </c>
      <c r="B3349" t="e">
        <f>Weighting!$C$13</f>
        <v>#DIV/0!</v>
      </c>
      <c r="C3349" t="e">
        <f>Weighting!$F$13</f>
        <v>#NUM!</v>
      </c>
      <c r="D3349" t="e">
        <f>IF(C3349=1,'Data Transformation'!$G$3+0.5*'Data Transformation'!$W$25,IF(C3350=1,D3350-'Data Transformation'!$W$25,FALSE))</f>
        <v>#NUM!</v>
      </c>
      <c r="E3349">
        <f t="array" ref="E3349">IF(ISLOGICAL(D3349),"",FREQUENCY(IF('Data Transformation'!$B$425:$B$8425='Bin Analysis'!$B3339,'Data Transformation'!$G$425:$G$8425),D3349))</f>
        <v>2001</v>
      </c>
      <c r="F3349">
        <f t="shared" si="417"/>
        <v>0</v>
      </c>
      <c r="G3349">
        <f>Weighting!$H$13</f>
        <v>0</v>
      </c>
      <c r="H3349">
        <f t="array" ref="H3349">FREQUENCY(IF('Data Transformation'!$B$4:$B$8425=B3339,'Data Transformation'!$G$4:$G$8425),'Bin Analysis'!$B3349)</f>
        <v>2073</v>
      </c>
      <c r="I3349">
        <f t="shared" si="418"/>
        <v>0</v>
      </c>
      <c r="J3349">
        <f t="shared" si="419"/>
        <v>0</v>
      </c>
      <c r="K3349">
        <f>J3349*Weighting!$W$13</f>
        <v>0</v>
      </c>
      <c r="M3349" s="14"/>
    </row>
    <row r="3350" spans="1:13" x14ac:dyDescent="0.25">
      <c r="A3350" s="32" t="str">
        <f>IF(Weighting!$P$14&gt;0,B3350,"")</f>
        <v/>
      </c>
      <c r="B3350" t="e">
        <f>Weighting!$C$14</f>
        <v>#DIV/0!</v>
      </c>
      <c r="C3350" t="e">
        <f>Weighting!$F$14</f>
        <v>#NUM!</v>
      </c>
      <c r="D3350" t="e">
        <f>IF(C3350=1,'Data Transformation'!$G$3+0.5*'Data Transformation'!$W$25,IF(C3351=1,D3351-'Data Transformation'!$W$25,FALSE))</f>
        <v>#NUM!</v>
      </c>
      <c r="E3350">
        <f t="array" ref="E3350">IF(ISLOGICAL(D3350),"",FREQUENCY(IF('Data Transformation'!$B$425:$B$8425='Bin Analysis'!$B3339,'Data Transformation'!$G$425:$G$8425),D3350))</f>
        <v>2001</v>
      </c>
      <c r="F3350">
        <f t="shared" si="417"/>
        <v>0</v>
      </c>
      <c r="G3350">
        <f>Weighting!$H$14</f>
        <v>0</v>
      </c>
      <c r="H3350">
        <f t="array" ref="H3350">FREQUENCY(IF('Data Transformation'!$B$4:$B$8425=B3339,'Data Transformation'!$G$4:$G$8425),'Bin Analysis'!$B3350)</f>
        <v>2073</v>
      </c>
      <c r="I3350">
        <f t="shared" si="418"/>
        <v>0</v>
      </c>
      <c r="J3350">
        <f t="shared" si="419"/>
        <v>0</v>
      </c>
      <c r="K3350">
        <f>J3350*Weighting!$W$14</f>
        <v>0</v>
      </c>
      <c r="M3350" s="14"/>
    </row>
    <row r="3351" spans="1:13" x14ac:dyDescent="0.25">
      <c r="A3351" s="32" t="str">
        <f>IF(Weighting!$P$15&gt;0,B3351,"")</f>
        <v/>
      </c>
      <c r="B3351" t="e">
        <f>Weighting!$C$15</f>
        <v>#DIV/0!</v>
      </c>
      <c r="C3351" t="e">
        <f>Weighting!$F$15</f>
        <v>#NUM!</v>
      </c>
      <c r="D3351" t="e">
        <f>IF(C3351=1,'Data Transformation'!$G$3+0.5*'Data Transformation'!$W$25,IF(C3352=1,D3352-'Data Transformation'!$W$25,FALSE))</f>
        <v>#NUM!</v>
      </c>
      <c r="E3351">
        <f t="array" ref="E3351">IF(ISLOGICAL(D3351),"",FREQUENCY(IF('Data Transformation'!$B$425:$B$8425='Bin Analysis'!$B3339,'Data Transformation'!$G$425:$G$8425),D3351))</f>
        <v>2001</v>
      </c>
      <c r="F3351">
        <f t="shared" si="417"/>
        <v>0</v>
      </c>
      <c r="G3351">
        <f>Weighting!$H$15</f>
        <v>0</v>
      </c>
      <c r="H3351">
        <f t="array" ref="H3351">FREQUENCY(IF('Data Transformation'!$B$4:$B$8425=B3339,'Data Transformation'!$G$4:$G$8425),'Bin Analysis'!$B3351)</f>
        <v>2073</v>
      </c>
      <c r="I3351">
        <f t="shared" si="418"/>
        <v>0</v>
      </c>
      <c r="J3351">
        <f t="shared" si="419"/>
        <v>0</v>
      </c>
      <c r="K3351">
        <f>J3351*Weighting!$W$15</f>
        <v>0</v>
      </c>
      <c r="M3351" s="14"/>
    </row>
    <row r="3352" spans="1:13" x14ac:dyDescent="0.25">
      <c r="A3352" s="32" t="str">
        <f>IF(Weighting!$P$16&gt;0,B3352,"")</f>
        <v/>
      </c>
      <c r="B3352" t="e">
        <f>Weighting!$C$16</f>
        <v>#DIV/0!</v>
      </c>
      <c r="C3352" t="e">
        <f>Weighting!$F$16</f>
        <v>#NUM!</v>
      </c>
      <c r="D3352" t="e">
        <f>IF(C3352=1,'Data Transformation'!$G$3+0.5*'Data Transformation'!$W$25,IF(C3353=1,D3353-'Data Transformation'!$W$25,FALSE))</f>
        <v>#NUM!</v>
      </c>
      <c r="E3352">
        <f t="array" ref="E3352">IF(ISLOGICAL(D3352),"",FREQUENCY(IF('Data Transformation'!$B$425:$B$8425='Bin Analysis'!$B3339,'Data Transformation'!$G$425:$G$8425),D3352))</f>
        <v>2001</v>
      </c>
      <c r="F3352">
        <f t="shared" si="417"/>
        <v>0</v>
      </c>
      <c r="G3352">
        <f>Weighting!$H$16</f>
        <v>0</v>
      </c>
      <c r="H3352">
        <f t="array" ref="H3352">FREQUENCY(IF('Data Transformation'!$B$4:$B$8425=B3339,'Data Transformation'!$G$4:$G$8425),'Bin Analysis'!$B3352)</f>
        <v>2073</v>
      </c>
      <c r="I3352">
        <f t="shared" si="418"/>
        <v>0</v>
      </c>
      <c r="J3352">
        <f t="shared" si="419"/>
        <v>0</v>
      </c>
      <c r="K3352">
        <f>J3352*Weighting!$W$16</f>
        <v>0</v>
      </c>
      <c r="M3352" s="14"/>
    </row>
    <row r="3353" spans="1:13" x14ac:dyDescent="0.25">
      <c r="A3353" s="32" t="str">
        <f>IF(Weighting!$P$17&gt;0,B3353,"")</f>
        <v/>
      </c>
      <c r="B3353" t="e">
        <f>Weighting!$C$17</f>
        <v>#DIV/0!</v>
      </c>
      <c r="C3353" t="e">
        <f>Weighting!$F$17</f>
        <v>#NUM!</v>
      </c>
      <c r="D3353" t="e">
        <f>IF(C3353=1,'Data Transformation'!$G$3+0.5*'Data Transformation'!$W$25,IF(C3354=1,D3354-'Data Transformation'!$W$25,FALSE))</f>
        <v>#NUM!</v>
      </c>
      <c r="E3353">
        <f t="array" ref="E3353">IF(ISLOGICAL(D3353),"",FREQUENCY(IF('Data Transformation'!$B$425:$B$8425='Bin Analysis'!$B3339,'Data Transformation'!$G$425:$G$8425),D3353))</f>
        <v>2001</v>
      </c>
      <c r="F3353">
        <f t="shared" si="417"/>
        <v>0</v>
      </c>
      <c r="G3353">
        <f>Weighting!$H$17</f>
        <v>0</v>
      </c>
      <c r="H3353">
        <f t="array" ref="H3353">FREQUENCY(IF('Data Transformation'!$B$4:$B$8425=B3339,'Data Transformation'!$G$4:$G$8425),'Bin Analysis'!$B3353)</f>
        <v>2073</v>
      </c>
      <c r="I3353">
        <f t="shared" si="418"/>
        <v>0</v>
      </c>
      <c r="J3353">
        <f t="shared" si="419"/>
        <v>0</v>
      </c>
      <c r="K3353">
        <f>J3353*Weighting!$W$17</f>
        <v>0</v>
      </c>
      <c r="M3353" s="14"/>
    </row>
    <row r="3354" spans="1:13" x14ac:dyDescent="0.25">
      <c r="A3354" s="32" t="str">
        <f>IF(Weighting!$P$18&gt;0,B3354,"")</f>
        <v/>
      </c>
      <c r="B3354" t="e">
        <f>Weighting!$C$18</f>
        <v>#DIV/0!</v>
      </c>
      <c r="C3354" t="e">
        <f>Weighting!$F$18</f>
        <v>#NUM!</v>
      </c>
      <c r="D3354" t="e">
        <f>IF(C3354=1,'Data Transformation'!$G$3+0.5*'Data Transformation'!$W$25,IF(C3355=1,D3355-'Data Transformation'!$W$25,FALSE))</f>
        <v>#NUM!</v>
      </c>
      <c r="E3354">
        <f t="array" ref="E3354">IF(ISLOGICAL(D3354),"",FREQUENCY(IF('Data Transformation'!$B$425:$B$8425='Bin Analysis'!$B3339,'Data Transformation'!$G$425:$G$8425),D3354))</f>
        <v>2001</v>
      </c>
      <c r="F3354">
        <f t="shared" si="417"/>
        <v>0</v>
      </c>
      <c r="G3354">
        <f>Weighting!$H$18</f>
        <v>0</v>
      </c>
      <c r="H3354">
        <f t="array" ref="H3354">FREQUENCY(IF('Data Transformation'!$B$4:$B$8425=B3339,'Data Transformation'!$G$4:$G$8425),'Bin Analysis'!$B3354)</f>
        <v>2073</v>
      </c>
      <c r="I3354">
        <f t="shared" si="418"/>
        <v>0</v>
      </c>
      <c r="J3354">
        <f t="shared" si="419"/>
        <v>0</v>
      </c>
      <c r="K3354">
        <f>J3354*Weighting!$W$18</f>
        <v>0</v>
      </c>
      <c r="M3354" s="14"/>
    </row>
    <row r="3355" spans="1:13" x14ac:dyDescent="0.25">
      <c r="A3355" s="32" t="str">
        <f>IF(Weighting!$P$19&gt;0,B3355,"")</f>
        <v/>
      </c>
      <c r="B3355" t="e">
        <f>Weighting!$C$19</f>
        <v>#DIV/0!</v>
      </c>
      <c r="C3355" t="e">
        <f>Weighting!$F$19</f>
        <v>#NUM!</v>
      </c>
      <c r="D3355" t="e">
        <f>IF(C3355=1,'Data Transformation'!$G$3+0.5*'Data Transformation'!$W$25,IF(C3356=1,D3356-'Data Transformation'!$W$25,FALSE))</f>
        <v>#NUM!</v>
      </c>
      <c r="E3355">
        <f t="array" ref="E3355">IF(ISLOGICAL(D3355),"",FREQUENCY(IF('Data Transformation'!$B$425:$B$8425='Bin Analysis'!$B3339,'Data Transformation'!$G$425:$G$8425),D3355))</f>
        <v>2001</v>
      </c>
      <c r="F3355">
        <f t="shared" si="417"/>
        <v>0</v>
      </c>
      <c r="G3355">
        <f>Weighting!$H$19</f>
        <v>0</v>
      </c>
      <c r="H3355">
        <f t="array" ref="H3355">FREQUENCY(IF('Data Transformation'!$B$4:$B$8425=B3339,'Data Transformation'!$G$4:$G$8425),'Bin Analysis'!$B3355)</f>
        <v>2073</v>
      </c>
      <c r="I3355">
        <f t="shared" si="418"/>
        <v>0</v>
      </c>
      <c r="J3355">
        <f t="shared" si="419"/>
        <v>0</v>
      </c>
      <c r="K3355">
        <f>J3355*Weighting!$W$19</f>
        <v>0</v>
      </c>
      <c r="M3355" s="14"/>
    </row>
    <row r="3356" spans="1:13" x14ac:dyDescent="0.25">
      <c r="A3356" s="32" t="str">
        <f>IF(Weighting!$P$20&gt;0,B3356,"")</f>
        <v/>
      </c>
      <c r="B3356" t="e">
        <f>Weighting!$C$20</f>
        <v>#DIV/0!</v>
      </c>
      <c r="C3356" t="e">
        <f>Weighting!$F$20</f>
        <v>#NUM!</v>
      </c>
      <c r="D3356" t="e">
        <f>IF(C3356=1,'Data Transformation'!$G$3+0.5*'Data Transformation'!$W$25,IF(C3357=1,D3357-'Data Transformation'!$W$25,FALSE))</f>
        <v>#NUM!</v>
      </c>
      <c r="E3356">
        <f t="array" ref="E3356">IF(ISLOGICAL(D3356),"",FREQUENCY(IF('Data Transformation'!$B$425:$B$8425='Bin Analysis'!$B3339,'Data Transformation'!$G$425:$G$8425),D3356))</f>
        <v>2001</v>
      </c>
      <c r="F3356">
        <f t="shared" si="417"/>
        <v>0</v>
      </c>
      <c r="G3356">
        <f>Weighting!$H$20</f>
        <v>0</v>
      </c>
      <c r="H3356">
        <f t="array" ref="H3356">FREQUENCY(IF('Data Transformation'!$B$4:$B$8425=B3339,'Data Transformation'!$G$4:$G$8425),'Bin Analysis'!$B3356)</f>
        <v>2073</v>
      </c>
      <c r="I3356">
        <f t="shared" si="418"/>
        <v>0</v>
      </c>
      <c r="J3356">
        <f t="shared" si="419"/>
        <v>0</v>
      </c>
      <c r="K3356">
        <f>J3356*Weighting!$W$20</f>
        <v>0</v>
      </c>
      <c r="M3356" s="14"/>
    </row>
    <row r="3357" spans="1:13" x14ac:dyDescent="0.25">
      <c r="A3357" s="32" t="str">
        <f>IF(Weighting!$P$21&gt;0,B3357,"")</f>
        <v/>
      </c>
      <c r="B3357" t="e">
        <f>Weighting!$C$21</f>
        <v>#DIV/0!</v>
      </c>
      <c r="C3357" t="e">
        <f>Weighting!$F$21</f>
        <v>#NUM!</v>
      </c>
      <c r="D3357" t="e">
        <f>IF(C3357=1,'Data Transformation'!$G$3+0.5*'Data Transformation'!$W$25,IF(C3358=1,D3358-'Data Transformation'!$W$25,FALSE))</f>
        <v>#NUM!</v>
      </c>
      <c r="E3357">
        <f t="array" ref="E3357">IF(ISLOGICAL(D3357),"",FREQUENCY(IF('Data Transformation'!$B$425:$B$8425='Bin Analysis'!$B3339,'Data Transformation'!$G$425:$G$8425),D3357))</f>
        <v>2001</v>
      </c>
      <c r="F3357">
        <f t="shared" si="417"/>
        <v>0</v>
      </c>
      <c r="G3357">
        <f>Weighting!$H$21</f>
        <v>0</v>
      </c>
      <c r="H3357">
        <f t="array" ref="H3357">FREQUENCY(IF('Data Transformation'!$B$4:$B$8425=B3339,'Data Transformation'!$G$4:$G$8425),'Bin Analysis'!$B3357)</f>
        <v>2073</v>
      </c>
      <c r="I3357">
        <f t="shared" si="418"/>
        <v>0</v>
      </c>
      <c r="J3357">
        <f t="shared" si="419"/>
        <v>0</v>
      </c>
      <c r="K3357">
        <f>J3357*Weighting!$W$21</f>
        <v>0</v>
      </c>
      <c r="M3357" s="14"/>
    </row>
    <row r="3358" spans="1:13" x14ac:dyDescent="0.25">
      <c r="A3358" s="32" t="str">
        <f>IF(Weighting!$P$22&gt;0,B3358,"")</f>
        <v/>
      </c>
      <c r="B3358" t="e">
        <f>Weighting!$C$22</f>
        <v>#DIV/0!</v>
      </c>
      <c r="C3358" t="e">
        <f>Weighting!$F$22</f>
        <v>#NUM!</v>
      </c>
      <c r="D3358" t="e">
        <f>IF(C3358=1,'Data Transformation'!$G$3+0.5*'Data Transformation'!$W$25,IF(C3359=1,D3359-'Data Transformation'!$W$25,FALSE))</f>
        <v>#NUM!</v>
      </c>
      <c r="E3358">
        <f t="array" ref="E3358">IF(ISLOGICAL(D3358),"",FREQUENCY(IF('Data Transformation'!$B$425:$B$8425='Bin Analysis'!$B3339,'Data Transformation'!$G$425:$G$8425),D3358))</f>
        <v>2001</v>
      </c>
      <c r="F3358">
        <f t="shared" si="417"/>
        <v>0</v>
      </c>
      <c r="G3358">
        <f>Weighting!$H$22</f>
        <v>0</v>
      </c>
      <c r="H3358">
        <f t="array" ref="H3358">FREQUENCY(IF('Data Transformation'!$B$4:$B$8425=B3339,'Data Transformation'!$G$4:$G$8425),'Bin Analysis'!$B3358)</f>
        <v>2073</v>
      </c>
      <c r="I3358">
        <f t="shared" si="418"/>
        <v>0</v>
      </c>
      <c r="J3358">
        <f t="shared" si="419"/>
        <v>0</v>
      </c>
      <c r="K3358">
        <f>J3358*Weighting!$W$22</f>
        <v>0</v>
      </c>
      <c r="M3358" s="14"/>
    </row>
    <row r="3359" spans="1:13" x14ac:dyDescent="0.25">
      <c r="A3359" s="32" t="str">
        <f>IF(Weighting!$P$23&gt;0,B3359,"")</f>
        <v/>
      </c>
      <c r="B3359" t="e">
        <f>Weighting!$C$23</f>
        <v>#DIV/0!</v>
      </c>
      <c r="C3359" t="e">
        <f>Weighting!$F$23</f>
        <v>#NUM!</v>
      </c>
      <c r="D3359" t="e">
        <f>IF(C3359=1,'Data Transformation'!$G$3+0.5*'Data Transformation'!$W$25,IF(C3360=1,D3360-'Data Transformation'!$W$25,FALSE))</f>
        <v>#NUM!</v>
      </c>
      <c r="E3359">
        <f t="array" ref="E3359">IF(ISLOGICAL(D3359),"",FREQUENCY(IF('Data Transformation'!$B$425:$B$8425='Bin Analysis'!$B3339,'Data Transformation'!$G$425:$G$8425),D3359))</f>
        <v>2001</v>
      </c>
      <c r="F3359">
        <f t="shared" si="417"/>
        <v>0</v>
      </c>
      <c r="G3359">
        <f>Weighting!$H$23</f>
        <v>0</v>
      </c>
      <c r="H3359">
        <f t="array" ref="H3359">FREQUENCY(IF('Data Transformation'!$B$4:$B$8425=B3339,'Data Transformation'!$G$4:$G$8425),'Bin Analysis'!$B3359)</f>
        <v>2073</v>
      </c>
      <c r="I3359">
        <f t="shared" si="418"/>
        <v>0</v>
      </c>
      <c r="J3359">
        <f t="shared" si="419"/>
        <v>0</v>
      </c>
      <c r="K3359">
        <f>J3359*Weighting!$W$23</f>
        <v>0</v>
      </c>
      <c r="M3359" s="14"/>
    </row>
    <row r="3360" spans="1:13" x14ac:dyDescent="0.25">
      <c r="A3360" s="32" t="str">
        <f>IF(Weighting!$P$24&gt;0,B3360,"")</f>
        <v/>
      </c>
      <c r="B3360" t="e">
        <f>Weighting!$C$24</f>
        <v>#DIV/0!</v>
      </c>
      <c r="C3360" t="e">
        <f>Weighting!$F$24</f>
        <v>#NUM!</v>
      </c>
      <c r="D3360" t="e">
        <f>IF(C3360=1,'Data Transformation'!$G$3+0.5*'Data Transformation'!$W$25,IF(C3361=1,D3361-'Data Transformation'!$W$25,FALSE))</f>
        <v>#NUM!</v>
      </c>
      <c r="E3360">
        <f t="array" ref="E3360">IF(ISLOGICAL(D3360),"",FREQUENCY(IF('Data Transformation'!$B$425:$B$8425='Bin Analysis'!$B3339,'Data Transformation'!$G$425:$G$8425),D3360))</f>
        <v>2001</v>
      </c>
      <c r="F3360">
        <f t="shared" si="417"/>
        <v>0</v>
      </c>
      <c r="G3360">
        <f>Weighting!$H$24</f>
        <v>0</v>
      </c>
      <c r="H3360">
        <f t="array" ref="H3360">FREQUENCY(IF('Data Transformation'!$B$4:$B$8425=B3339,'Data Transformation'!$G$4:$G$8425),'Bin Analysis'!$B3360)</f>
        <v>2073</v>
      </c>
      <c r="I3360">
        <f t="shared" si="418"/>
        <v>0</v>
      </c>
      <c r="J3360">
        <f t="shared" si="419"/>
        <v>0</v>
      </c>
      <c r="K3360">
        <f>J3360*Weighting!$W$24</f>
        <v>0</v>
      </c>
      <c r="M3360" s="14"/>
    </row>
    <row r="3361" spans="1:25" x14ac:dyDescent="0.25">
      <c r="A3361" s="32" t="str">
        <f>IF(Weighting!$P$25&gt;0,B3361,"")</f>
        <v/>
      </c>
      <c r="B3361" t="e">
        <f>Weighting!$C$25</f>
        <v>#DIV/0!</v>
      </c>
      <c r="C3361" t="e">
        <f>Weighting!$F$25</f>
        <v>#NUM!</v>
      </c>
      <c r="D3361" t="e">
        <f>IF(C3361=1,'Data Transformation'!$G$3+0.5*'Data Transformation'!$W$25,IF(C3362=1,D3362-'Data Transformation'!$W$25,FALSE))</f>
        <v>#NUM!</v>
      </c>
      <c r="E3361">
        <f t="array" ref="E3361">IF(ISLOGICAL(D3361),"",FREQUENCY(IF('Data Transformation'!$B$425:$B$8425='Bin Analysis'!$B3339,'Data Transformation'!$G$425:$G$8425),D3361))</f>
        <v>2001</v>
      </c>
      <c r="F3361">
        <f t="shared" si="417"/>
        <v>0</v>
      </c>
      <c r="G3361">
        <f>Weighting!$H$25</f>
        <v>0</v>
      </c>
      <c r="H3361">
        <f t="array" ref="H3361">FREQUENCY(IF('Data Transformation'!$B$4:$B$8425=B3339,'Data Transformation'!$G$4:$G$8425),'Bin Analysis'!$B3361)</f>
        <v>2073</v>
      </c>
      <c r="I3361">
        <f t="shared" si="418"/>
        <v>0</v>
      </c>
      <c r="J3361">
        <f t="shared" si="419"/>
        <v>0</v>
      </c>
      <c r="K3361">
        <f>J3361*Weighting!$W$25</f>
        <v>0</v>
      </c>
      <c r="M3361" s="14"/>
    </row>
    <row r="3362" spans="1:25" x14ac:dyDescent="0.25">
      <c r="N3362" s="57"/>
      <c r="O3362"/>
      <c r="P3362"/>
      <c r="Q3362"/>
      <c r="R3362"/>
    </row>
    <row r="3363" spans="1:25" ht="23.25" x14ac:dyDescent="0.35">
      <c r="A3363" s="21" t="s">
        <v>0</v>
      </c>
      <c r="B3363" s="21" t="str">
        <f>IFERROR(VLOOKUP(C3363,'Data Transformation'!$L$6:$M$426,2,FALSE),"")</f>
        <v/>
      </c>
      <c r="C3363" s="21">
        <f>C3339+1</f>
        <v>140</v>
      </c>
      <c r="D3363" s="21"/>
      <c r="E3363" s="21"/>
      <c r="F3363" s="21"/>
      <c r="G3363" s="21"/>
      <c r="H3363" s="22"/>
      <c r="I3363" s="22"/>
      <c r="J3363" s="22"/>
      <c r="K3363" s="21"/>
      <c r="L3363" s="21" t="str">
        <f>B3363</f>
        <v/>
      </c>
      <c r="M3363" s="23" t="e">
        <f>INDEX('Data Transformation'!$O$4:$O$424,MATCH($B3363,'Data Transformation'!$M$4:$M$424,0),MATCH($M$2,'Data Transformation'!$O$3,0))</f>
        <v>#N/A</v>
      </c>
      <c r="N3363" s="27" t="e">
        <f>IF('Input and Summary Results'!$J$16="minimum",'Bin Analysis'!X3364/(M3363-1),'Bin Analysis'!Y3363/('Bin Analysis'!M3363-1))</f>
        <v>#N/A</v>
      </c>
      <c r="O3363" s="27" t="e">
        <f>IF(M3363=FALSE,NA(),(VLOOKUP(1,C3366:K3385,4,FALSE))/(M3363-1))</f>
        <v>#N/A</v>
      </c>
      <c r="P3363" s="27" t="e">
        <f>IF(M3363=FALSE,NA(),SUM(J3366:J3385)/Weighting!$S$5)</f>
        <v>#N/A</v>
      </c>
      <c r="Q3363" s="27" t="e">
        <f>IF(M3363=FALSE,NA(),SUM(K3366:K3385)/Weighting!$S$6)</f>
        <v>#N/A</v>
      </c>
      <c r="R3363" s="27" t="e">
        <f>IF(M3363=FALSE,NA(),(VLOOKUP(1,G3366:K3385,3,FALSE))/(M3363-1))</f>
        <v>#N/A</v>
      </c>
      <c r="S3363" s="22" t="e">
        <f>IF(M3363=FALSE,NA(),IF(SUM(J3366:J3385)=2,"yes","no"))</f>
        <v>#N/A</v>
      </c>
      <c r="X3363" s="2" cm="2">
        <f t="array" ref="X3363:X3364">FREQUENCY(IF('Data Transformation'!$B$425:$B$6424='Bin Analysis'!L3363,'Data Transformation'!$G$425:$G$6424),'Data Transformation'!$U$11)</f>
        <v>0</v>
      </c>
      <c r="Y3363" s="2" cm="2">
        <f t="array" ref="Y3363:Y3364">FREQUENCY(IF('Data Transformation'!$B$425:$B$6424='Bin Analysis'!L3363,'Data Transformation'!$G$425:$G$6424),'Data Transformation'!$U$12)</f>
        <v>0</v>
      </c>
    </row>
    <row r="3364" spans="1:25" x14ac:dyDescent="0.25">
      <c r="A3364" s="14" t="s">
        <v>67</v>
      </c>
      <c r="B3364" t="s">
        <v>47</v>
      </c>
      <c r="C3364" t="s">
        <v>5</v>
      </c>
      <c r="D3364" t="s">
        <v>98</v>
      </c>
      <c r="E3364" t="s">
        <v>99</v>
      </c>
      <c r="F3364" t="s">
        <v>100</v>
      </c>
      <c r="G3364" t="s">
        <v>69</v>
      </c>
      <c r="H3364" t="s">
        <v>31</v>
      </c>
      <c r="I3364" t="s">
        <v>32</v>
      </c>
      <c r="J3364" t="s">
        <v>46</v>
      </c>
      <c r="K3364" s="14" t="s">
        <v>45</v>
      </c>
      <c r="M3364" s="14"/>
      <c r="X3364" s="2">
        <v>0</v>
      </c>
      <c r="Y3364" s="2">
        <v>0</v>
      </c>
    </row>
    <row r="3365" spans="1:25" x14ac:dyDescent="0.25">
      <c r="A3365" s="32"/>
      <c r="D3365" t="e">
        <f>IF(C3365=1,'Data Transformation'!$G$3+0.5*'Data Transformation'!$W$25,IF(C3366=1,D3366-'Data Transformation'!$W$25,FALSE))</f>
        <v>#NUM!</v>
      </c>
      <c r="E3365">
        <f t="array" ref="E3365">IF(ISLOGICAL(D3365),"",FREQUENCY(IF('Data Transformation'!$B$425:$B$8425='Bin Analysis'!$B3363,'Data Transformation'!$G$425:$G$8425),D3365))</f>
        <v>2001</v>
      </c>
      <c r="F3365" t="e">
        <f>IF(ISLOGICAL(D3365),"",E3365-E3364)</f>
        <v>#VALUE!</v>
      </c>
      <c r="M3365" s="14"/>
    </row>
    <row r="3366" spans="1:25" x14ac:dyDescent="0.25">
      <c r="A3366" s="32" t="e">
        <f>IF(Weighting!$P$6&gt;0,B3366,"")</f>
        <v>#NUM!</v>
      </c>
      <c r="B3366" t="e">
        <f>Weighting!$C$6</f>
        <v>#DIV/0!</v>
      </c>
      <c r="C3366" t="e">
        <f>Weighting!$F$6</f>
        <v>#NUM!</v>
      </c>
      <c r="D3366" t="e">
        <f>IF(C3366=1,'Data Transformation'!$G$3+0.5*'Data Transformation'!$W$25,IF(C3367=1,D3367-'Data Transformation'!$W$25,FALSE))</f>
        <v>#NUM!</v>
      </c>
      <c r="E3366">
        <f t="array" ref="E3366">IF(ISLOGICAL(D3366),"",FREQUENCY(IF('Data Transformation'!$B$425:$B$8425='Bin Analysis'!$B3363,'Data Transformation'!$G$425:$G$8425),D3366))</f>
        <v>2001</v>
      </c>
      <c r="F3366">
        <f>IF(ISLOGICAL(D3366),"",E3366-E3365)</f>
        <v>0</v>
      </c>
      <c r="G3366">
        <f>Weighting!$H$6</f>
        <v>1</v>
      </c>
      <c r="H3366">
        <f t="array" ref="H3366">FREQUENCY(IF('Data Transformation'!$B$4:$B$8425=B3363,'Data Transformation'!$G$4:$G$8425),'Bin Analysis'!$B3366)</f>
        <v>2073</v>
      </c>
      <c r="I3366">
        <f>H3366-H3365</f>
        <v>2073</v>
      </c>
      <c r="J3366">
        <f>IF(I3366=0,0,1)</f>
        <v>1</v>
      </c>
      <c r="K3366" t="e">
        <f>J3366*Weighting!$W$6</f>
        <v>#NUM!</v>
      </c>
      <c r="M3366" s="14"/>
    </row>
    <row r="3367" spans="1:25" x14ac:dyDescent="0.25">
      <c r="A3367" s="32" t="str">
        <f>IF(Weighting!$P$7&gt;0,B3367,"")</f>
        <v/>
      </c>
      <c r="B3367" t="e">
        <f>Weighting!$C$7</f>
        <v>#DIV/0!</v>
      </c>
      <c r="C3367" t="e">
        <f>Weighting!$F$7</f>
        <v>#NUM!</v>
      </c>
      <c r="D3367" t="e">
        <f>IF(C3367=1,'Data Transformation'!$G$3+0.5*'Data Transformation'!$W$25,IF(C3368=1,D3368-'Data Transformation'!$W$25,FALSE))</f>
        <v>#NUM!</v>
      </c>
      <c r="E3367">
        <f t="array" ref="E3367">IF(ISLOGICAL(D3367),"",FREQUENCY(IF('Data Transformation'!$B$425:$B$8425='Bin Analysis'!$B3363,'Data Transformation'!$G$425:$G$8425),D3367))</f>
        <v>2001</v>
      </c>
      <c r="F3367">
        <f t="shared" ref="F3367:F3385" si="420">IF(ISLOGICAL(D3367),"",E3367-E3366)</f>
        <v>0</v>
      </c>
      <c r="G3367">
        <f>Weighting!$H$7</f>
        <v>0</v>
      </c>
      <c r="H3367">
        <f t="array" ref="H3367">FREQUENCY(IF('Data Transformation'!$B$4:$B$8425=B3363,'Data Transformation'!$G$4:$G$8425),'Bin Analysis'!$B3367)</f>
        <v>2073</v>
      </c>
      <c r="I3367">
        <f t="shared" ref="I3367:I3385" si="421">H3367-H3366</f>
        <v>0</v>
      </c>
      <c r="J3367">
        <f>IF(I3367=0,0,1)</f>
        <v>0</v>
      </c>
      <c r="K3367">
        <f>J3367*Weighting!$W$7</f>
        <v>0</v>
      </c>
      <c r="M3367" s="14"/>
    </row>
    <row r="3368" spans="1:25" x14ac:dyDescent="0.25">
      <c r="A3368" s="32" t="str">
        <f>IF(Weighting!$P$8&gt;0,B3368,"")</f>
        <v/>
      </c>
      <c r="B3368" t="e">
        <f>Weighting!$C$8</f>
        <v>#DIV/0!</v>
      </c>
      <c r="C3368" t="e">
        <f>Weighting!$F$8</f>
        <v>#NUM!</v>
      </c>
      <c r="D3368" t="e">
        <f>IF(C3368=1,'Data Transformation'!$G$3+0.5*'Data Transformation'!$W$25,IF(C3369=1,D3369-'Data Transformation'!$W$25,FALSE))</f>
        <v>#NUM!</v>
      </c>
      <c r="E3368">
        <f t="array" ref="E3368">IF(ISLOGICAL(D3368),"",FREQUENCY(IF('Data Transformation'!$B$425:$B$8425='Bin Analysis'!$B3363,'Data Transformation'!$G$425:$G$8425),D3368))</f>
        <v>2001</v>
      </c>
      <c r="F3368">
        <f t="shared" si="420"/>
        <v>0</v>
      </c>
      <c r="G3368">
        <f>Weighting!$H$8</f>
        <v>0</v>
      </c>
      <c r="H3368">
        <f t="array" ref="H3368">FREQUENCY(IF('Data Transformation'!$B$4:$B$8425=B3363,'Data Transformation'!$G$4:$G$8425),'Bin Analysis'!$B3368)</f>
        <v>2073</v>
      </c>
      <c r="I3368">
        <f t="shared" si="421"/>
        <v>0</v>
      </c>
      <c r="J3368">
        <f t="shared" ref="J3368:J3385" si="422">IF(I3368=0,0,1)</f>
        <v>0</v>
      </c>
      <c r="K3368">
        <f>J3368*Weighting!$W$8</f>
        <v>0</v>
      </c>
      <c r="M3368" s="14"/>
    </row>
    <row r="3369" spans="1:25" x14ac:dyDescent="0.25">
      <c r="A3369" s="32" t="str">
        <f>IF(Weighting!$P$9&gt;0,B3369,"")</f>
        <v/>
      </c>
      <c r="B3369" s="50" t="e">
        <f>Weighting!$C$9</f>
        <v>#DIV/0!</v>
      </c>
      <c r="C3369" t="e">
        <f>Weighting!$F$9</f>
        <v>#NUM!</v>
      </c>
      <c r="D3369" t="e">
        <f>IF(C3369=1,'Data Transformation'!$G$3+0.5*'Data Transformation'!$W$25,IF(C3370=1,D3370-'Data Transformation'!$W$25,FALSE))</f>
        <v>#NUM!</v>
      </c>
      <c r="E3369">
        <f t="array" ref="E3369">IF(ISLOGICAL(D3369),"",FREQUENCY(IF('Data Transformation'!$B$425:$B$8425='Bin Analysis'!$B3363,'Data Transformation'!$G$425:$G$8425),D3369))</f>
        <v>2001</v>
      </c>
      <c r="F3369">
        <f t="shared" si="420"/>
        <v>0</v>
      </c>
      <c r="G3369">
        <f>Weighting!$H$9</f>
        <v>0</v>
      </c>
      <c r="H3369">
        <f t="array" ref="H3369">FREQUENCY(IF('Data Transformation'!$B$4:$B$8425=B3363,'Data Transformation'!$G$4:$G$8425),'Bin Analysis'!$B3369)</f>
        <v>2073</v>
      </c>
      <c r="I3369">
        <f t="shared" si="421"/>
        <v>0</v>
      </c>
      <c r="J3369">
        <f t="shared" si="422"/>
        <v>0</v>
      </c>
      <c r="K3369">
        <f>J3369*Weighting!$W$9</f>
        <v>0</v>
      </c>
      <c r="M3369" s="14"/>
    </row>
    <row r="3370" spans="1:25" x14ac:dyDescent="0.25">
      <c r="A3370" s="32" t="str">
        <f>IF(Weighting!$P$10&gt;0,B3370,"")</f>
        <v/>
      </c>
      <c r="B3370" t="e">
        <f>Weighting!$C$10</f>
        <v>#DIV/0!</v>
      </c>
      <c r="C3370" t="e">
        <f>Weighting!$F$10</f>
        <v>#NUM!</v>
      </c>
      <c r="D3370" t="e">
        <f>IF(C3370=1,'Data Transformation'!$G$3+0.5*'Data Transformation'!$W$25,IF(C3371=1,D3371-'Data Transformation'!$W$25,FALSE))</f>
        <v>#NUM!</v>
      </c>
      <c r="E3370">
        <f t="array" ref="E3370">IF(ISLOGICAL(D3370),"",FREQUENCY(IF('Data Transformation'!$B$425:$B$8425='Bin Analysis'!$B3363,'Data Transformation'!$G$425:$G$8425),D3370))</f>
        <v>2001</v>
      </c>
      <c r="F3370">
        <f t="shared" si="420"/>
        <v>0</v>
      </c>
      <c r="G3370">
        <f>Weighting!$H$10</f>
        <v>0</v>
      </c>
      <c r="H3370">
        <f t="array" ref="H3370">FREQUENCY(IF('Data Transformation'!$B$4:$B$8425=B3363,'Data Transformation'!$G$4:$G$8425),'Bin Analysis'!$B3370)</f>
        <v>2073</v>
      </c>
      <c r="I3370">
        <f t="shared" si="421"/>
        <v>0</v>
      </c>
      <c r="J3370">
        <f t="shared" si="422"/>
        <v>0</v>
      </c>
      <c r="K3370">
        <f>J3370*Weighting!$W$10</f>
        <v>0</v>
      </c>
      <c r="M3370" s="14"/>
    </row>
    <row r="3371" spans="1:25" x14ac:dyDescent="0.25">
      <c r="A3371" s="32" t="str">
        <f>IF(Weighting!$P$11&gt;0,B3371,"")</f>
        <v/>
      </c>
      <c r="B3371" t="e">
        <f>Weighting!$C$11</f>
        <v>#DIV/0!</v>
      </c>
      <c r="C3371" t="e">
        <f>Weighting!$F$11</f>
        <v>#NUM!</v>
      </c>
      <c r="D3371" t="e">
        <f>IF(C3371=1,'Data Transformation'!$G$3+0.5*'Data Transformation'!$W$25,IF(C3372=1,D3372-'Data Transformation'!$W$25,FALSE))</f>
        <v>#NUM!</v>
      </c>
      <c r="E3371">
        <f t="array" ref="E3371">IF(ISLOGICAL(D3371),"",FREQUENCY(IF('Data Transformation'!$B$425:$B$8425='Bin Analysis'!$B3363,'Data Transformation'!$G$425:$G$8425),D3371))</f>
        <v>2001</v>
      </c>
      <c r="F3371">
        <f t="shared" si="420"/>
        <v>0</v>
      </c>
      <c r="G3371">
        <f>Weighting!$H$11</f>
        <v>0</v>
      </c>
      <c r="H3371">
        <f t="array" ref="H3371">FREQUENCY(IF('Data Transformation'!$B$4:$B$8425=B3363,'Data Transformation'!$G$4:$G$8425),'Bin Analysis'!$B3371)</f>
        <v>2073</v>
      </c>
      <c r="I3371">
        <f t="shared" si="421"/>
        <v>0</v>
      </c>
      <c r="J3371">
        <f t="shared" si="422"/>
        <v>0</v>
      </c>
      <c r="K3371">
        <f>J3371*Weighting!$W$11</f>
        <v>0</v>
      </c>
      <c r="M3371" s="14"/>
    </row>
    <row r="3372" spans="1:25" x14ac:dyDescent="0.25">
      <c r="A3372" s="32" t="str">
        <f>IF(Weighting!$P$12&gt;0,B3372,"")</f>
        <v/>
      </c>
      <c r="B3372" t="e">
        <f>Weighting!$C$12</f>
        <v>#DIV/0!</v>
      </c>
      <c r="C3372" t="e">
        <f>Weighting!$F$12</f>
        <v>#NUM!</v>
      </c>
      <c r="D3372" t="e">
        <f>IF(C3372=1,'Data Transformation'!$G$3+0.5*'Data Transformation'!$W$25,IF(C3373=1,D3373-'Data Transformation'!$W$25,FALSE))</f>
        <v>#NUM!</v>
      </c>
      <c r="E3372">
        <f t="array" ref="E3372">IF(ISLOGICAL(D3372),"",FREQUENCY(IF('Data Transformation'!$B$425:$B$8425='Bin Analysis'!$B3363,'Data Transformation'!$G$425:$G$8425),D3372))</f>
        <v>2001</v>
      </c>
      <c r="F3372">
        <f t="shared" si="420"/>
        <v>0</v>
      </c>
      <c r="G3372">
        <f>Weighting!$H$12</f>
        <v>0</v>
      </c>
      <c r="H3372">
        <f t="array" ref="H3372">FREQUENCY(IF('Data Transformation'!$B$4:$B$8425=B3363,'Data Transformation'!$G$4:$G$8425),'Bin Analysis'!$B3372)</f>
        <v>2073</v>
      </c>
      <c r="I3372">
        <f t="shared" si="421"/>
        <v>0</v>
      </c>
      <c r="J3372">
        <f t="shared" si="422"/>
        <v>0</v>
      </c>
      <c r="K3372">
        <f>J3372*Weighting!$W$12</f>
        <v>0</v>
      </c>
      <c r="M3372" s="14"/>
    </row>
    <row r="3373" spans="1:25" x14ac:dyDescent="0.25">
      <c r="A3373" s="32" t="str">
        <f>IF(Weighting!$P$13&gt;0,B3373,"")</f>
        <v/>
      </c>
      <c r="B3373" t="e">
        <f>Weighting!$C$13</f>
        <v>#DIV/0!</v>
      </c>
      <c r="C3373" t="e">
        <f>Weighting!$F$13</f>
        <v>#NUM!</v>
      </c>
      <c r="D3373" t="e">
        <f>IF(C3373=1,'Data Transformation'!$G$3+0.5*'Data Transformation'!$W$25,IF(C3374=1,D3374-'Data Transformation'!$W$25,FALSE))</f>
        <v>#NUM!</v>
      </c>
      <c r="E3373">
        <f t="array" ref="E3373">IF(ISLOGICAL(D3373),"",FREQUENCY(IF('Data Transformation'!$B$425:$B$8425='Bin Analysis'!$B3363,'Data Transformation'!$G$425:$G$8425),D3373))</f>
        <v>2001</v>
      </c>
      <c r="F3373">
        <f t="shared" si="420"/>
        <v>0</v>
      </c>
      <c r="G3373">
        <f>Weighting!$H$13</f>
        <v>0</v>
      </c>
      <c r="H3373">
        <f t="array" ref="H3373">FREQUENCY(IF('Data Transformation'!$B$4:$B$8425=B3363,'Data Transformation'!$G$4:$G$8425),'Bin Analysis'!$B3373)</f>
        <v>2073</v>
      </c>
      <c r="I3373">
        <f t="shared" si="421"/>
        <v>0</v>
      </c>
      <c r="J3373">
        <f t="shared" si="422"/>
        <v>0</v>
      </c>
      <c r="K3373">
        <f>J3373*Weighting!$W$13</f>
        <v>0</v>
      </c>
      <c r="M3373" s="14"/>
    </row>
    <row r="3374" spans="1:25" x14ac:dyDescent="0.25">
      <c r="A3374" s="32" t="str">
        <f>IF(Weighting!$P$14&gt;0,B3374,"")</f>
        <v/>
      </c>
      <c r="B3374" t="e">
        <f>Weighting!$C$14</f>
        <v>#DIV/0!</v>
      </c>
      <c r="C3374" t="e">
        <f>Weighting!$F$14</f>
        <v>#NUM!</v>
      </c>
      <c r="D3374" t="e">
        <f>IF(C3374=1,'Data Transformation'!$G$3+0.5*'Data Transformation'!$W$25,IF(C3375=1,D3375-'Data Transformation'!$W$25,FALSE))</f>
        <v>#NUM!</v>
      </c>
      <c r="E3374">
        <f t="array" ref="E3374">IF(ISLOGICAL(D3374),"",FREQUENCY(IF('Data Transformation'!$B$425:$B$8425='Bin Analysis'!$B3363,'Data Transformation'!$G$425:$G$8425),D3374))</f>
        <v>2001</v>
      </c>
      <c r="F3374">
        <f t="shared" si="420"/>
        <v>0</v>
      </c>
      <c r="G3374">
        <f>Weighting!$H$14</f>
        <v>0</v>
      </c>
      <c r="H3374">
        <f t="array" ref="H3374">FREQUENCY(IF('Data Transformation'!$B$4:$B$8425=B3363,'Data Transformation'!$G$4:$G$8425),'Bin Analysis'!$B3374)</f>
        <v>2073</v>
      </c>
      <c r="I3374">
        <f t="shared" si="421"/>
        <v>0</v>
      </c>
      <c r="J3374">
        <f t="shared" si="422"/>
        <v>0</v>
      </c>
      <c r="K3374">
        <f>J3374*Weighting!$W$14</f>
        <v>0</v>
      </c>
      <c r="M3374" s="14"/>
    </row>
    <row r="3375" spans="1:25" x14ac:dyDescent="0.25">
      <c r="A3375" s="32" t="str">
        <f>IF(Weighting!$P$15&gt;0,B3375,"")</f>
        <v/>
      </c>
      <c r="B3375" t="e">
        <f>Weighting!$C$15</f>
        <v>#DIV/0!</v>
      </c>
      <c r="C3375" t="e">
        <f>Weighting!$F$15</f>
        <v>#NUM!</v>
      </c>
      <c r="D3375" t="e">
        <f>IF(C3375=1,'Data Transformation'!$G$3+0.5*'Data Transformation'!$W$25,IF(C3376=1,D3376-'Data Transformation'!$W$25,FALSE))</f>
        <v>#NUM!</v>
      </c>
      <c r="E3375">
        <f t="array" ref="E3375">IF(ISLOGICAL(D3375),"",FREQUENCY(IF('Data Transformation'!$B$425:$B$8425='Bin Analysis'!$B3363,'Data Transformation'!$G$425:$G$8425),D3375))</f>
        <v>2001</v>
      </c>
      <c r="F3375">
        <f t="shared" si="420"/>
        <v>0</v>
      </c>
      <c r="G3375">
        <f>Weighting!$H$15</f>
        <v>0</v>
      </c>
      <c r="H3375">
        <f t="array" ref="H3375">FREQUENCY(IF('Data Transformation'!$B$4:$B$8425=B3363,'Data Transformation'!$G$4:$G$8425),'Bin Analysis'!$B3375)</f>
        <v>2073</v>
      </c>
      <c r="I3375">
        <f t="shared" si="421"/>
        <v>0</v>
      </c>
      <c r="J3375">
        <f t="shared" si="422"/>
        <v>0</v>
      </c>
      <c r="K3375">
        <f>J3375*Weighting!$W$15</f>
        <v>0</v>
      </c>
      <c r="M3375" s="14"/>
    </row>
    <row r="3376" spans="1:25" x14ac:dyDescent="0.25">
      <c r="A3376" s="32" t="str">
        <f>IF(Weighting!$P$16&gt;0,B3376,"")</f>
        <v/>
      </c>
      <c r="B3376" t="e">
        <f>Weighting!$C$16</f>
        <v>#DIV/0!</v>
      </c>
      <c r="C3376" t="e">
        <f>Weighting!$F$16</f>
        <v>#NUM!</v>
      </c>
      <c r="D3376" t="e">
        <f>IF(C3376=1,'Data Transformation'!$G$3+0.5*'Data Transformation'!$W$25,IF(C3377=1,D3377-'Data Transformation'!$W$25,FALSE))</f>
        <v>#NUM!</v>
      </c>
      <c r="E3376">
        <f t="array" ref="E3376">IF(ISLOGICAL(D3376),"",FREQUENCY(IF('Data Transformation'!$B$425:$B$8425='Bin Analysis'!$B3363,'Data Transformation'!$G$425:$G$8425),D3376))</f>
        <v>2001</v>
      </c>
      <c r="F3376">
        <f t="shared" si="420"/>
        <v>0</v>
      </c>
      <c r="G3376">
        <f>Weighting!$H$16</f>
        <v>0</v>
      </c>
      <c r="H3376">
        <f t="array" ref="H3376">FREQUENCY(IF('Data Transformation'!$B$4:$B$8425=B3363,'Data Transformation'!$G$4:$G$8425),'Bin Analysis'!$B3376)</f>
        <v>2073</v>
      </c>
      <c r="I3376">
        <f t="shared" si="421"/>
        <v>0</v>
      </c>
      <c r="J3376">
        <f t="shared" si="422"/>
        <v>0</v>
      </c>
      <c r="K3376">
        <f>J3376*Weighting!$W$16</f>
        <v>0</v>
      </c>
      <c r="M3376" s="14"/>
    </row>
    <row r="3377" spans="1:25" x14ac:dyDescent="0.25">
      <c r="A3377" s="32" t="str">
        <f>IF(Weighting!$P$17&gt;0,B3377,"")</f>
        <v/>
      </c>
      <c r="B3377" t="e">
        <f>Weighting!$C$17</f>
        <v>#DIV/0!</v>
      </c>
      <c r="C3377" t="e">
        <f>Weighting!$F$17</f>
        <v>#NUM!</v>
      </c>
      <c r="D3377" t="e">
        <f>IF(C3377=1,'Data Transformation'!$G$3+0.5*'Data Transformation'!$W$25,IF(C3378=1,D3378-'Data Transformation'!$W$25,FALSE))</f>
        <v>#NUM!</v>
      </c>
      <c r="E3377">
        <f t="array" ref="E3377">IF(ISLOGICAL(D3377),"",FREQUENCY(IF('Data Transformation'!$B$425:$B$8425='Bin Analysis'!$B3363,'Data Transformation'!$G$425:$G$8425),D3377))</f>
        <v>2001</v>
      </c>
      <c r="F3377">
        <f t="shared" si="420"/>
        <v>0</v>
      </c>
      <c r="G3377">
        <f>Weighting!$H$17</f>
        <v>0</v>
      </c>
      <c r="H3377">
        <f t="array" ref="H3377">FREQUENCY(IF('Data Transformation'!$B$4:$B$8425=B3363,'Data Transformation'!$G$4:$G$8425),'Bin Analysis'!$B3377)</f>
        <v>2073</v>
      </c>
      <c r="I3377">
        <f t="shared" si="421"/>
        <v>0</v>
      </c>
      <c r="J3377">
        <f t="shared" si="422"/>
        <v>0</v>
      </c>
      <c r="K3377">
        <f>J3377*Weighting!$W$17</f>
        <v>0</v>
      </c>
      <c r="M3377" s="14"/>
    </row>
    <row r="3378" spans="1:25" x14ac:dyDescent="0.25">
      <c r="A3378" s="32" t="str">
        <f>IF(Weighting!$P$18&gt;0,B3378,"")</f>
        <v/>
      </c>
      <c r="B3378" t="e">
        <f>Weighting!$C$18</f>
        <v>#DIV/0!</v>
      </c>
      <c r="C3378" t="e">
        <f>Weighting!$F$18</f>
        <v>#NUM!</v>
      </c>
      <c r="D3378" t="e">
        <f>IF(C3378=1,'Data Transformation'!$G$3+0.5*'Data Transformation'!$W$25,IF(C3379=1,D3379-'Data Transformation'!$W$25,FALSE))</f>
        <v>#NUM!</v>
      </c>
      <c r="E3378">
        <f t="array" ref="E3378">IF(ISLOGICAL(D3378),"",FREQUENCY(IF('Data Transformation'!$B$425:$B$8425='Bin Analysis'!$B3363,'Data Transformation'!$G$425:$G$8425),D3378))</f>
        <v>2001</v>
      </c>
      <c r="F3378">
        <f t="shared" si="420"/>
        <v>0</v>
      </c>
      <c r="G3378">
        <f>Weighting!$H$18</f>
        <v>0</v>
      </c>
      <c r="H3378">
        <f t="array" ref="H3378">FREQUENCY(IF('Data Transformation'!$B$4:$B$8425=B3363,'Data Transformation'!$G$4:$G$8425),'Bin Analysis'!$B3378)</f>
        <v>2073</v>
      </c>
      <c r="I3378">
        <f t="shared" si="421"/>
        <v>0</v>
      </c>
      <c r="J3378">
        <f t="shared" si="422"/>
        <v>0</v>
      </c>
      <c r="K3378">
        <f>J3378*Weighting!$W$18</f>
        <v>0</v>
      </c>
      <c r="M3378" s="14"/>
    </row>
    <row r="3379" spans="1:25" x14ac:dyDescent="0.25">
      <c r="A3379" s="32" t="str">
        <f>IF(Weighting!$P$19&gt;0,B3379,"")</f>
        <v/>
      </c>
      <c r="B3379" t="e">
        <f>Weighting!$C$19</f>
        <v>#DIV/0!</v>
      </c>
      <c r="C3379" t="e">
        <f>Weighting!$F$19</f>
        <v>#NUM!</v>
      </c>
      <c r="D3379" t="e">
        <f>IF(C3379=1,'Data Transformation'!$G$3+0.5*'Data Transformation'!$W$25,IF(C3380=1,D3380-'Data Transformation'!$W$25,FALSE))</f>
        <v>#NUM!</v>
      </c>
      <c r="E3379">
        <f t="array" ref="E3379">IF(ISLOGICAL(D3379),"",FREQUENCY(IF('Data Transformation'!$B$425:$B$8425='Bin Analysis'!$B3363,'Data Transformation'!$G$425:$G$8425),D3379))</f>
        <v>2001</v>
      </c>
      <c r="F3379">
        <f t="shared" si="420"/>
        <v>0</v>
      </c>
      <c r="G3379">
        <f>Weighting!$H$19</f>
        <v>0</v>
      </c>
      <c r="H3379">
        <f t="array" ref="H3379">FREQUENCY(IF('Data Transformation'!$B$4:$B$8425=B3363,'Data Transformation'!$G$4:$G$8425),'Bin Analysis'!$B3379)</f>
        <v>2073</v>
      </c>
      <c r="I3379">
        <f t="shared" si="421"/>
        <v>0</v>
      </c>
      <c r="J3379">
        <f t="shared" si="422"/>
        <v>0</v>
      </c>
      <c r="K3379">
        <f>J3379*Weighting!$W$19</f>
        <v>0</v>
      </c>
      <c r="M3379" s="14"/>
    </row>
    <row r="3380" spans="1:25" x14ac:dyDescent="0.25">
      <c r="A3380" s="32" t="str">
        <f>IF(Weighting!$P$20&gt;0,B3380,"")</f>
        <v/>
      </c>
      <c r="B3380" t="e">
        <f>Weighting!$C$20</f>
        <v>#DIV/0!</v>
      </c>
      <c r="C3380" t="e">
        <f>Weighting!$F$20</f>
        <v>#NUM!</v>
      </c>
      <c r="D3380" t="e">
        <f>IF(C3380=1,'Data Transformation'!$G$3+0.5*'Data Transformation'!$W$25,IF(C3381=1,D3381-'Data Transformation'!$W$25,FALSE))</f>
        <v>#NUM!</v>
      </c>
      <c r="E3380">
        <f t="array" ref="E3380">IF(ISLOGICAL(D3380),"",FREQUENCY(IF('Data Transformation'!$B$425:$B$8425='Bin Analysis'!$B3363,'Data Transformation'!$G$425:$G$8425),D3380))</f>
        <v>2001</v>
      </c>
      <c r="F3380">
        <f t="shared" si="420"/>
        <v>0</v>
      </c>
      <c r="G3380">
        <f>Weighting!$H$20</f>
        <v>0</v>
      </c>
      <c r="H3380">
        <f t="array" ref="H3380">FREQUENCY(IF('Data Transformation'!$B$4:$B$8425=B3363,'Data Transformation'!$G$4:$G$8425),'Bin Analysis'!$B3380)</f>
        <v>2073</v>
      </c>
      <c r="I3380">
        <f t="shared" si="421"/>
        <v>0</v>
      </c>
      <c r="J3380">
        <f t="shared" si="422"/>
        <v>0</v>
      </c>
      <c r="K3380">
        <f>J3380*Weighting!$W$20</f>
        <v>0</v>
      </c>
      <c r="M3380" s="14"/>
    </row>
    <row r="3381" spans="1:25" x14ac:dyDescent="0.25">
      <c r="A3381" s="32" t="str">
        <f>IF(Weighting!$P$21&gt;0,B3381,"")</f>
        <v/>
      </c>
      <c r="B3381" t="e">
        <f>Weighting!$C$21</f>
        <v>#DIV/0!</v>
      </c>
      <c r="C3381" t="e">
        <f>Weighting!$F$21</f>
        <v>#NUM!</v>
      </c>
      <c r="D3381" t="e">
        <f>IF(C3381=1,'Data Transformation'!$G$3+0.5*'Data Transformation'!$W$25,IF(C3382=1,D3382-'Data Transformation'!$W$25,FALSE))</f>
        <v>#NUM!</v>
      </c>
      <c r="E3381">
        <f t="array" ref="E3381">IF(ISLOGICAL(D3381),"",FREQUENCY(IF('Data Transformation'!$B$425:$B$8425='Bin Analysis'!$B3363,'Data Transformation'!$G$425:$G$8425),D3381))</f>
        <v>2001</v>
      </c>
      <c r="F3381">
        <f t="shared" si="420"/>
        <v>0</v>
      </c>
      <c r="G3381">
        <f>Weighting!$H$21</f>
        <v>0</v>
      </c>
      <c r="H3381">
        <f t="array" ref="H3381">FREQUENCY(IF('Data Transformation'!$B$4:$B$8425=B3363,'Data Transformation'!$G$4:$G$8425),'Bin Analysis'!$B3381)</f>
        <v>2073</v>
      </c>
      <c r="I3381">
        <f t="shared" si="421"/>
        <v>0</v>
      </c>
      <c r="J3381">
        <f t="shared" si="422"/>
        <v>0</v>
      </c>
      <c r="K3381">
        <f>J3381*Weighting!$W$21</f>
        <v>0</v>
      </c>
      <c r="M3381" s="14"/>
    </row>
    <row r="3382" spans="1:25" x14ac:dyDescent="0.25">
      <c r="A3382" s="32" t="str">
        <f>IF(Weighting!$P$22&gt;0,B3382,"")</f>
        <v/>
      </c>
      <c r="B3382" t="e">
        <f>Weighting!$C$22</f>
        <v>#DIV/0!</v>
      </c>
      <c r="C3382" t="e">
        <f>Weighting!$F$22</f>
        <v>#NUM!</v>
      </c>
      <c r="D3382" t="e">
        <f>IF(C3382=1,'Data Transformation'!$G$3+0.5*'Data Transformation'!$W$25,IF(C3383=1,D3383-'Data Transformation'!$W$25,FALSE))</f>
        <v>#NUM!</v>
      </c>
      <c r="E3382">
        <f t="array" ref="E3382">IF(ISLOGICAL(D3382),"",FREQUENCY(IF('Data Transformation'!$B$425:$B$8425='Bin Analysis'!$B3363,'Data Transformation'!$G$425:$G$8425),D3382))</f>
        <v>2001</v>
      </c>
      <c r="F3382">
        <f t="shared" si="420"/>
        <v>0</v>
      </c>
      <c r="G3382">
        <f>Weighting!$H$22</f>
        <v>0</v>
      </c>
      <c r="H3382">
        <f t="array" ref="H3382">FREQUENCY(IF('Data Transformation'!$B$4:$B$8425=B3363,'Data Transformation'!$G$4:$G$8425),'Bin Analysis'!$B3382)</f>
        <v>2073</v>
      </c>
      <c r="I3382">
        <f t="shared" si="421"/>
        <v>0</v>
      </c>
      <c r="J3382">
        <f t="shared" si="422"/>
        <v>0</v>
      </c>
      <c r="K3382">
        <f>J3382*Weighting!$W$22</f>
        <v>0</v>
      </c>
      <c r="M3382" s="14"/>
    </row>
    <row r="3383" spans="1:25" x14ac:dyDescent="0.25">
      <c r="A3383" s="32" t="str">
        <f>IF(Weighting!$P$23&gt;0,B3383,"")</f>
        <v/>
      </c>
      <c r="B3383" t="e">
        <f>Weighting!$C$23</f>
        <v>#DIV/0!</v>
      </c>
      <c r="C3383" t="e">
        <f>Weighting!$F$23</f>
        <v>#NUM!</v>
      </c>
      <c r="D3383" t="e">
        <f>IF(C3383=1,'Data Transformation'!$G$3+0.5*'Data Transformation'!$W$25,IF(C3384=1,D3384-'Data Transformation'!$W$25,FALSE))</f>
        <v>#NUM!</v>
      </c>
      <c r="E3383">
        <f t="array" ref="E3383">IF(ISLOGICAL(D3383),"",FREQUENCY(IF('Data Transformation'!$B$425:$B$8425='Bin Analysis'!$B3363,'Data Transformation'!$G$425:$G$8425),D3383))</f>
        <v>2001</v>
      </c>
      <c r="F3383">
        <f t="shared" si="420"/>
        <v>0</v>
      </c>
      <c r="G3383">
        <f>Weighting!$H$23</f>
        <v>0</v>
      </c>
      <c r="H3383">
        <f t="array" ref="H3383">FREQUENCY(IF('Data Transformation'!$B$4:$B$8425=B3363,'Data Transformation'!$G$4:$G$8425),'Bin Analysis'!$B3383)</f>
        <v>2073</v>
      </c>
      <c r="I3383">
        <f t="shared" si="421"/>
        <v>0</v>
      </c>
      <c r="J3383">
        <f t="shared" si="422"/>
        <v>0</v>
      </c>
      <c r="K3383">
        <f>J3383*Weighting!$W$23</f>
        <v>0</v>
      </c>
      <c r="M3383" s="14"/>
    </row>
    <row r="3384" spans="1:25" x14ac:dyDescent="0.25">
      <c r="A3384" s="32" t="str">
        <f>IF(Weighting!$P$24&gt;0,B3384,"")</f>
        <v/>
      </c>
      <c r="B3384" t="e">
        <f>Weighting!$C$24</f>
        <v>#DIV/0!</v>
      </c>
      <c r="C3384" t="e">
        <f>Weighting!$F$24</f>
        <v>#NUM!</v>
      </c>
      <c r="D3384" t="e">
        <f>IF(C3384=1,'Data Transformation'!$G$3+0.5*'Data Transformation'!$W$25,IF(C3385=1,D3385-'Data Transformation'!$W$25,FALSE))</f>
        <v>#NUM!</v>
      </c>
      <c r="E3384">
        <f t="array" ref="E3384">IF(ISLOGICAL(D3384),"",FREQUENCY(IF('Data Transformation'!$B$425:$B$8425='Bin Analysis'!$B3363,'Data Transformation'!$G$425:$G$8425),D3384))</f>
        <v>2001</v>
      </c>
      <c r="F3384">
        <f t="shared" si="420"/>
        <v>0</v>
      </c>
      <c r="G3384">
        <f>Weighting!$H$24</f>
        <v>0</v>
      </c>
      <c r="H3384">
        <f t="array" ref="H3384">FREQUENCY(IF('Data Transformation'!$B$4:$B$8425=B3363,'Data Transformation'!$G$4:$G$8425),'Bin Analysis'!$B3384)</f>
        <v>2073</v>
      </c>
      <c r="I3384">
        <f t="shared" si="421"/>
        <v>0</v>
      </c>
      <c r="J3384">
        <f t="shared" si="422"/>
        <v>0</v>
      </c>
      <c r="K3384">
        <f>J3384*Weighting!$W$24</f>
        <v>0</v>
      </c>
      <c r="M3384" s="14"/>
    </row>
    <row r="3385" spans="1:25" x14ac:dyDescent="0.25">
      <c r="A3385" s="32" t="str">
        <f>IF(Weighting!$P$25&gt;0,B3385,"")</f>
        <v/>
      </c>
      <c r="B3385" t="e">
        <f>Weighting!$C$25</f>
        <v>#DIV/0!</v>
      </c>
      <c r="C3385" t="e">
        <f>Weighting!$F$25</f>
        <v>#NUM!</v>
      </c>
      <c r="D3385" t="e">
        <f>IF(C3385=1,'Data Transformation'!$G$3+0.5*'Data Transformation'!$W$25,IF(C3386=1,D3386-'Data Transformation'!$W$25,FALSE))</f>
        <v>#NUM!</v>
      </c>
      <c r="E3385">
        <f t="array" ref="E3385">IF(ISLOGICAL(D3385),"",FREQUENCY(IF('Data Transformation'!$B$425:$B$8425='Bin Analysis'!$B3363,'Data Transformation'!$G$425:$G$8425),D3385))</f>
        <v>2001</v>
      </c>
      <c r="F3385">
        <f t="shared" si="420"/>
        <v>0</v>
      </c>
      <c r="G3385">
        <f>Weighting!$H$25</f>
        <v>0</v>
      </c>
      <c r="H3385">
        <f t="array" ref="H3385">FREQUENCY(IF('Data Transformation'!$B$4:$B$8425=B3363,'Data Transformation'!$G$4:$G$8425),'Bin Analysis'!$B3385)</f>
        <v>2073</v>
      </c>
      <c r="I3385">
        <f t="shared" si="421"/>
        <v>0</v>
      </c>
      <c r="J3385">
        <f t="shared" si="422"/>
        <v>0</v>
      </c>
      <c r="K3385">
        <f>J3385*Weighting!$W$25</f>
        <v>0</v>
      </c>
      <c r="M3385" s="14"/>
    </row>
    <row r="3386" spans="1:25" x14ac:dyDescent="0.25">
      <c r="O3386"/>
      <c r="P3386"/>
      <c r="Q3386"/>
      <c r="R3386"/>
    </row>
    <row r="3387" spans="1:25" ht="23.25" x14ac:dyDescent="0.35">
      <c r="A3387" s="21" t="s">
        <v>0</v>
      </c>
      <c r="B3387" s="21" t="str">
        <f>IFERROR(VLOOKUP(C3387,'Data Transformation'!$L$6:$M$426,2,FALSE),"")</f>
        <v/>
      </c>
      <c r="C3387" s="21">
        <f>C3363+1</f>
        <v>141</v>
      </c>
      <c r="D3387" s="21"/>
      <c r="E3387" s="21"/>
      <c r="F3387" s="21"/>
      <c r="G3387" s="21"/>
      <c r="H3387" s="22"/>
      <c r="I3387" s="22"/>
      <c r="J3387" s="22"/>
      <c r="K3387" s="21"/>
      <c r="L3387" s="21" t="str">
        <f>B3387</f>
        <v/>
      </c>
      <c r="M3387" s="23" t="e">
        <f>INDEX('Data Transformation'!$O$4:$O$424,MATCH($B3387,'Data Transformation'!$M$4:$M$424,0),MATCH($M$2,'Data Transformation'!$O$3,0))</f>
        <v>#N/A</v>
      </c>
      <c r="N3387" s="27" t="e">
        <f>IF('Input and Summary Results'!$J$16="minimum",'Bin Analysis'!X3388/(M3387-1),'Bin Analysis'!Y3387/('Bin Analysis'!M3387-1))</f>
        <v>#N/A</v>
      </c>
      <c r="O3387" s="27" t="e">
        <f>IF(M3387=FALSE,NA(),(VLOOKUP(1,C3390:K3409,4,FALSE))/(M3387-1))</f>
        <v>#N/A</v>
      </c>
      <c r="P3387" s="27" t="e">
        <f>IF(M3387=FALSE,NA(),SUM(J3390:J3409)/Weighting!$S$5)</f>
        <v>#N/A</v>
      </c>
      <c r="Q3387" s="27" t="e">
        <f>IF(M3387=FALSE,NA(),SUM(K3390:K3409)/Weighting!$S$6)</f>
        <v>#N/A</v>
      </c>
      <c r="R3387" s="27" t="e">
        <f>IF(M3387=FALSE,NA(),(VLOOKUP(1,G3390:K3409,3,FALSE))/(M3387-1))</f>
        <v>#N/A</v>
      </c>
      <c r="S3387" s="22" t="e">
        <f>IF(M3387=FALSE,NA(),IF(SUM(J3390:J3409)=2,"yes","no"))</f>
        <v>#N/A</v>
      </c>
      <c r="X3387" s="2" cm="2">
        <f t="array" ref="X3387:X3388">FREQUENCY(IF('Data Transformation'!$B$425:$B$6424='Bin Analysis'!L3387,'Data Transformation'!$G$425:$G$6424),'Data Transformation'!$U$11)</f>
        <v>0</v>
      </c>
      <c r="Y3387" s="2" cm="2">
        <f t="array" ref="Y3387:Y3388">FREQUENCY(IF('Data Transformation'!$B$425:$B$6424='Bin Analysis'!L3387,'Data Transformation'!$G$425:$G$6424),'Data Transformation'!$U$12)</f>
        <v>0</v>
      </c>
    </row>
    <row r="3388" spans="1:25" x14ac:dyDescent="0.25">
      <c r="A3388" s="14" t="s">
        <v>67</v>
      </c>
      <c r="B3388" t="s">
        <v>47</v>
      </c>
      <c r="C3388" t="s">
        <v>5</v>
      </c>
      <c r="D3388" t="s">
        <v>98</v>
      </c>
      <c r="E3388" t="s">
        <v>99</v>
      </c>
      <c r="F3388" t="s">
        <v>100</v>
      </c>
      <c r="G3388" t="s">
        <v>69</v>
      </c>
      <c r="H3388" t="s">
        <v>31</v>
      </c>
      <c r="I3388" t="s">
        <v>32</v>
      </c>
      <c r="J3388" t="s">
        <v>46</v>
      </c>
      <c r="K3388" s="14" t="s">
        <v>45</v>
      </c>
      <c r="M3388" s="14"/>
      <c r="X3388" s="2">
        <v>0</v>
      </c>
      <c r="Y3388" s="2">
        <v>0</v>
      </c>
    </row>
    <row r="3389" spans="1:25" x14ac:dyDescent="0.25">
      <c r="A3389" s="32"/>
      <c r="D3389" t="e">
        <f>IF(C3389=1,'Data Transformation'!$G$3+0.5*'Data Transformation'!$W$25,IF(C3390=1,D3390-'Data Transformation'!$W$25,FALSE))</f>
        <v>#NUM!</v>
      </c>
      <c r="E3389">
        <f t="array" ref="E3389">IF(ISLOGICAL(D3389),"",FREQUENCY(IF('Data Transformation'!$B$425:$B$8425='Bin Analysis'!$B3387,'Data Transformation'!$G$425:$G$8425),D3389))</f>
        <v>2001</v>
      </c>
      <c r="F3389" t="e">
        <f>IF(ISLOGICAL(D3389),"",E3389-E3388)</f>
        <v>#VALUE!</v>
      </c>
      <c r="M3389" s="14"/>
    </row>
    <row r="3390" spans="1:25" x14ac:dyDescent="0.25">
      <c r="A3390" s="32" t="e">
        <f>IF(Weighting!$P$6&gt;0,B3390,"")</f>
        <v>#NUM!</v>
      </c>
      <c r="B3390" t="e">
        <f>Weighting!$C$6</f>
        <v>#DIV/0!</v>
      </c>
      <c r="C3390" t="e">
        <f>Weighting!$F$6</f>
        <v>#NUM!</v>
      </c>
      <c r="D3390" t="e">
        <f>IF(C3390=1,'Data Transformation'!$G$3+0.5*'Data Transformation'!$W$25,IF(C3391=1,D3391-'Data Transformation'!$W$25,FALSE))</f>
        <v>#NUM!</v>
      </c>
      <c r="E3390">
        <f t="array" ref="E3390">IF(ISLOGICAL(D3390),"",FREQUENCY(IF('Data Transformation'!$B$425:$B$8425='Bin Analysis'!$B3387,'Data Transformation'!$G$425:$G$8425),D3390))</f>
        <v>2001</v>
      </c>
      <c r="F3390">
        <f>IF(ISLOGICAL(D3390),"",E3390-E3389)</f>
        <v>0</v>
      </c>
      <c r="G3390">
        <f>Weighting!$H$6</f>
        <v>1</v>
      </c>
      <c r="H3390">
        <f t="array" ref="H3390">FREQUENCY(IF('Data Transformation'!$B$4:$B$8425=B3387,'Data Transformation'!$G$4:$G$8425),'Bin Analysis'!$B3390)</f>
        <v>2073</v>
      </c>
      <c r="I3390">
        <f>H3390-H3389</f>
        <v>2073</v>
      </c>
      <c r="J3390">
        <f>IF(I3390=0,0,1)</f>
        <v>1</v>
      </c>
      <c r="K3390" t="e">
        <f>J3390*Weighting!$W$6</f>
        <v>#NUM!</v>
      </c>
      <c r="M3390" s="14"/>
    </row>
    <row r="3391" spans="1:25" x14ac:dyDescent="0.25">
      <c r="A3391" s="32" t="str">
        <f>IF(Weighting!$P$7&gt;0,B3391,"")</f>
        <v/>
      </c>
      <c r="B3391" t="e">
        <f>Weighting!$C$7</f>
        <v>#DIV/0!</v>
      </c>
      <c r="C3391" t="e">
        <f>Weighting!$F$7</f>
        <v>#NUM!</v>
      </c>
      <c r="D3391" t="e">
        <f>IF(C3391=1,'Data Transformation'!$G$3+0.5*'Data Transformation'!$W$25,IF(C3392=1,D3392-'Data Transformation'!$W$25,FALSE))</f>
        <v>#NUM!</v>
      </c>
      <c r="E3391">
        <f t="array" ref="E3391">IF(ISLOGICAL(D3391),"",FREQUENCY(IF('Data Transformation'!$B$425:$B$8425='Bin Analysis'!$B3387,'Data Transformation'!$G$425:$G$8425),D3391))</f>
        <v>2001</v>
      </c>
      <c r="F3391">
        <f t="shared" ref="F3391:F3409" si="423">IF(ISLOGICAL(D3391),"",E3391-E3390)</f>
        <v>0</v>
      </c>
      <c r="G3391">
        <f>Weighting!$H$7</f>
        <v>0</v>
      </c>
      <c r="H3391">
        <f t="array" ref="H3391">FREQUENCY(IF('Data Transformation'!$B$4:$B$8425=B3387,'Data Transformation'!$G$4:$G$8425),'Bin Analysis'!$B3391)</f>
        <v>2073</v>
      </c>
      <c r="I3391">
        <f t="shared" ref="I3391:I3409" si="424">H3391-H3390</f>
        <v>0</v>
      </c>
      <c r="J3391">
        <f>IF(I3391=0,0,1)</f>
        <v>0</v>
      </c>
      <c r="K3391">
        <f>J3391*Weighting!$W$7</f>
        <v>0</v>
      </c>
      <c r="M3391" s="14"/>
    </row>
    <row r="3392" spans="1:25" x14ac:dyDescent="0.25">
      <c r="A3392" s="32" t="str">
        <f>IF(Weighting!$P$8&gt;0,B3392,"")</f>
        <v/>
      </c>
      <c r="B3392" t="e">
        <f>Weighting!$C$8</f>
        <v>#DIV/0!</v>
      </c>
      <c r="C3392" t="e">
        <f>Weighting!$F$8</f>
        <v>#NUM!</v>
      </c>
      <c r="D3392" t="e">
        <f>IF(C3392=1,'Data Transformation'!$G$3+0.5*'Data Transformation'!$W$25,IF(C3393=1,D3393-'Data Transformation'!$W$25,FALSE))</f>
        <v>#NUM!</v>
      </c>
      <c r="E3392">
        <f t="array" ref="E3392">IF(ISLOGICAL(D3392),"",FREQUENCY(IF('Data Transformation'!$B$425:$B$8425='Bin Analysis'!$B3387,'Data Transformation'!$G$425:$G$8425),D3392))</f>
        <v>2001</v>
      </c>
      <c r="F3392">
        <f t="shared" si="423"/>
        <v>0</v>
      </c>
      <c r="G3392">
        <f>Weighting!$H$8</f>
        <v>0</v>
      </c>
      <c r="H3392">
        <f t="array" ref="H3392">FREQUENCY(IF('Data Transformation'!$B$4:$B$8425=B3387,'Data Transformation'!$G$4:$G$8425),'Bin Analysis'!$B3392)</f>
        <v>2073</v>
      </c>
      <c r="I3392">
        <f t="shared" si="424"/>
        <v>0</v>
      </c>
      <c r="J3392">
        <f t="shared" ref="J3392:J3409" si="425">IF(I3392=0,0,1)</f>
        <v>0</v>
      </c>
      <c r="K3392">
        <f>J3392*Weighting!$W$8</f>
        <v>0</v>
      </c>
      <c r="M3392" s="14"/>
    </row>
    <row r="3393" spans="1:13" x14ac:dyDescent="0.25">
      <c r="A3393" s="32" t="str">
        <f>IF(Weighting!$P$9&gt;0,B3393,"")</f>
        <v/>
      </c>
      <c r="B3393" s="50" t="e">
        <f>Weighting!$C$9</f>
        <v>#DIV/0!</v>
      </c>
      <c r="C3393" t="e">
        <f>Weighting!$F$9</f>
        <v>#NUM!</v>
      </c>
      <c r="D3393" t="e">
        <f>IF(C3393=1,'Data Transformation'!$G$3+0.5*'Data Transformation'!$W$25,IF(C3394=1,D3394-'Data Transformation'!$W$25,FALSE))</f>
        <v>#NUM!</v>
      </c>
      <c r="E3393">
        <f t="array" ref="E3393">IF(ISLOGICAL(D3393),"",FREQUENCY(IF('Data Transformation'!$B$425:$B$8425='Bin Analysis'!$B3387,'Data Transformation'!$G$425:$G$8425),D3393))</f>
        <v>2001</v>
      </c>
      <c r="F3393">
        <f t="shared" si="423"/>
        <v>0</v>
      </c>
      <c r="G3393">
        <f>Weighting!$H$9</f>
        <v>0</v>
      </c>
      <c r="H3393">
        <f t="array" ref="H3393">FREQUENCY(IF('Data Transformation'!$B$4:$B$8425=B3387,'Data Transformation'!$G$4:$G$8425),'Bin Analysis'!$B3393)</f>
        <v>2073</v>
      </c>
      <c r="I3393">
        <f t="shared" si="424"/>
        <v>0</v>
      </c>
      <c r="J3393">
        <f t="shared" si="425"/>
        <v>0</v>
      </c>
      <c r="K3393">
        <f>J3393*Weighting!$W$9</f>
        <v>0</v>
      </c>
      <c r="M3393" s="14"/>
    </row>
    <row r="3394" spans="1:13" x14ac:dyDescent="0.25">
      <c r="A3394" s="32" t="str">
        <f>IF(Weighting!$P$10&gt;0,B3394,"")</f>
        <v/>
      </c>
      <c r="B3394" t="e">
        <f>Weighting!$C$10</f>
        <v>#DIV/0!</v>
      </c>
      <c r="C3394" t="e">
        <f>Weighting!$F$10</f>
        <v>#NUM!</v>
      </c>
      <c r="D3394" t="e">
        <f>IF(C3394=1,'Data Transformation'!$G$3+0.5*'Data Transformation'!$W$25,IF(C3395=1,D3395-'Data Transformation'!$W$25,FALSE))</f>
        <v>#NUM!</v>
      </c>
      <c r="E3394">
        <f t="array" ref="E3394">IF(ISLOGICAL(D3394),"",FREQUENCY(IF('Data Transformation'!$B$425:$B$8425='Bin Analysis'!$B3387,'Data Transformation'!$G$425:$G$8425),D3394))</f>
        <v>2001</v>
      </c>
      <c r="F3394">
        <f t="shared" si="423"/>
        <v>0</v>
      </c>
      <c r="G3394">
        <f>Weighting!$H$10</f>
        <v>0</v>
      </c>
      <c r="H3394">
        <f t="array" ref="H3394">FREQUENCY(IF('Data Transformation'!$B$4:$B$8425=B3387,'Data Transformation'!$G$4:$G$8425),'Bin Analysis'!$B3394)</f>
        <v>2073</v>
      </c>
      <c r="I3394">
        <f t="shared" si="424"/>
        <v>0</v>
      </c>
      <c r="J3394">
        <f t="shared" si="425"/>
        <v>0</v>
      </c>
      <c r="K3394">
        <f>J3394*Weighting!$W$10</f>
        <v>0</v>
      </c>
      <c r="M3394" s="14"/>
    </row>
    <row r="3395" spans="1:13" x14ac:dyDescent="0.25">
      <c r="A3395" s="32" t="str">
        <f>IF(Weighting!$P$11&gt;0,B3395,"")</f>
        <v/>
      </c>
      <c r="B3395" t="e">
        <f>Weighting!$C$11</f>
        <v>#DIV/0!</v>
      </c>
      <c r="C3395" t="e">
        <f>Weighting!$F$11</f>
        <v>#NUM!</v>
      </c>
      <c r="D3395" t="e">
        <f>IF(C3395=1,'Data Transformation'!$G$3+0.5*'Data Transformation'!$W$25,IF(C3396=1,D3396-'Data Transformation'!$W$25,FALSE))</f>
        <v>#NUM!</v>
      </c>
      <c r="E3395">
        <f t="array" ref="E3395">IF(ISLOGICAL(D3395),"",FREQUENCY(IF('Data Transformation'!$B$425:$B$8425='Bin Analysis'!$B3387,'Data Transformation'!$G$425:$G$8425),D3395))</f>
        <v>2001</v>
      </c>
      <c r="F3395">
        <f t="shared" si="423"/>
        <v>0</v>
      </c>
      <c r="G3395">
        <f>Weighting!$H$11</f>
        <v>0</v>
      </c>
      <c r="H3395">
        <f t="array" ref="H3395">FREQUENCY(IF('Data Transformation'!$B$4:$B$8425=B3387,'Data Transformation'!$G$4:$G$8425),'Bin Analysis'!$B3395)</f>
        <v>2073</v>
      </c>
      <c r="I3395">
        <f t="shared" si="424"/>
        <v>0</v>
      </c>
      <c r="J3395">
        <f t="shared" si="425"/>
        <v>0</v>
      </c>
      <c r="K3395">
        <f>J3395*Weighting!$W$11</f>
        <v>0</v>
      </c>
      <c r="M3395" s="14"/>
    </row>
    <row r="3396" spans="1:13" x14ac:dyDescent="0.25">
      <c r="A3396" s="32" t="str">
        <f>IF(Weighting!$P$12&gt;0,B3396,"")</f>
        <v/>
      </c>
      <c r="B3396" t="e">
        <f>Weighting!$C$12</f>
        <v>#DIV/0!</v>
      </c>
      <c r="C3396" t="e">
        <f>Weighting!$F$12</f>
        <v>#NUM!</v>
      </c>
      <c r="D3396" t="e">
        <f>IF(C3396=1,'Data Transformation'!$G$3+0.5*'Data Transformation'!$W$25,IF(C3397=1,D3397-'Data Transformation'!$W$25,FALSE))</f>
        <v>#NUM!</v>
      </c>
      <c r="E3396">
        <f t="array" ref="E3396">IF(ISLOGICAL(D3396),"",FREQUENCY(IF('Data Transformation'!$B$425:$B$8425='Bin Analysis'!$B3387,'Data Transformation'!$G$425:$G$8425),D3396))</f>
        <v>2001</v>
      </c>
      <c r="F3396">
        <f t="shared" si="423"/>
        <v>0</v>
      </c>
      <c r="G3396">
        <f>Weighting!$H$12</f>
        <v>0</v>
      </c>
      <c r="H3396">
        <f t="array" ref="H3396">FREQUENCY(IF('Data Transformation'!$B$4:$B$8425=B3387,'Data Transformation'!$G$4:$G$8425),'Bin Analysis'!$B3396)</f>
        <v>2073</v>
      </c>
      <c r="I3396">
        <f t="shared" si="424"/>
        <v>0</v>
      </c>
      <c r="J3396">
        <f t="shared" si="425"/>
        <v>0</v>
      </c>
      <c r="K3396">
        <f>J3396*Weighting!$W$12</f>
        <v>0</v>
      </c>
      <c r="M3396" s="14"/>
    </row>
    <row r="3397" spans="1:13" x14ac:dyDescent="0.25">
      <c r="A3397" s="32" t="str">
        <f>IF(Weighting!$P$13&gt;0,B3397,"")</f>
        <v/>
      </c>
      <c r="B3397" t="e">
        <f>Weighting!$C$13</f>
        <v>#DIV/0!</v>
      </c>
      <c r="C3397" t="e">
        <f>Weighting!$F$13</f>
        <v>#NUM!</v>
      </c>
      <c r="D3397" t="e">
        <f>IF(C3397=1,'Data Transformation'!$G$3+0.5*'Data Transformation'!$W$25,IF(C3398=1,D3398-'Data Transformation'!$W$25,FALSE))</f>
        <v>#NUM!</v>
      </c>
      <c r="E3397">
        <f t="array" ref="E3397">IF(ISLOGICAL(D3397),"",FREQUENCY(IF('Data Transformation'!$B$425:$B$8425='Bin Analysis'!$B3387,'Data Transformation'!$G$425:$G$8425),D3397))</f>
        <v>2001</v>
      </c>
      <c r="F3397">
        <f t="shared" si="423"/>
        <v>0</v>
      </c>
      <c r="G3397">
        <f>Weighting!$H$13</f>
        <v>0</v>
      </c>
      <c r="H3397">
        <f t="array" ref="H3397">FREQUENCY(IF('Data Transformation'!$B$4:$B$8425=B3387,'Data Transformation'!$G$4:$G$8425),'Bin Analysis'!$B3397)</f>
        <v>2073</v>
      </c>
      <c r="I3397">
        <f t="shared" si="424"/>
        <v>0</v>
      </c>
      <c r="J3397">
        <f t="shared" si="425"/>
        <v>0</v>
      </c>
      <c r="K3397">
        <f>J3397*Weighting!$W$13</f>
        <v>0</v>
      </c>
      <c r="M3397" s="14"/>
    </row>
    <row r="3398" spans="1:13" x14ac:dyDescent="0.25">
      <c r="A3398" s="32" t="str">
        <f>IF(Weighting!$P$14&gt;0,B3398,"")</f>
        <v/>
      </c>
      <c r="B3398" t="e">
        <f>Weighting!$C$14</f>
        <v>#DIV/0!</v>
      </c>
      <c r="C3398" t="e">
        <f>Weighting!$F$14</f>
        <v>#NUM!</v>
      </c>
      <c r="D3398" t="e">
        <f>IF(C3398=1,'Data Transformation'!$G$3+0.5*'Data Transformation'!$W$25,IF(C3399=1,D3399-'Data Transformation'!$W$25,FALSE))</f>
        <v>#NUM!</v>
      </c>
      <c r="E3398">
        <f t="array" ref="E3398">IF(ISLOGICAL(D3398),"",FREQUENCY(IF('Data Transformation'!$B$425:$B$8425='Bin Analysis'!$B3387,'Data Transformation'!$G$425:$G$8425),D3398))</f>
        <v>2001</v>
      </c>
      <c r="F3398">
        <f t="shared" si="423"/>
        <v>0</v>
      </c>
      <c r="G3398">
        <f>Weighting!$H$14</f>
        <v>0</v>
      </c>
      <c r="H3398">
        <f t="array" ref="H3398">FREQUENCY(IF('Data Transformation'!$B$4:$B$8425=B3387,'Data Transformation'!$G$4:$G$8425),'Bin Analysis'!$B3398)</f>
        <v>2073</v>
      </c>
      <c r="I3398">
        <f t="shared" si="424"/>
        <v>0</v>
      </c>
      <c r="J3398">
        <f t="shared" si="425"/>
        <v>0</v>
      </c>
      <c r="K3398">
        <f>J3398*Weighting!$W$14</f>
        <v>0</v>
      </c>
      <c r="M3398" s="14"/>
    </row>
    <row r="3399" spans="1:13" x14ac:dyDescent="0.25">
      <c r="A3399" s="32" t="str">
        <f>IF(Weighting!$P$15&gt;0,B3399,"")</f>
        <v/>
      </c>
      <c r="B3399" t="e">
        <f>Weighting!$C$15</f>
        <v>#DIV/0!</v>
      </c>
      <c r="C3399" t="e">
        <f>Weighting!$F$15</f>
        <v>#NUM!</v>
      </c>
      <c r="D3399" t="e">
        <f>IF(C3399=1,'Data Transformation'!$G$3+0.5*'Data Transformation'!$W$25,IF(C3400=1,D3400-'Data Transformation'!$W$25,FALSE))</f>
        <v>#NUM!</v>
      </c>
      <c r="E3399">
        <f t="array" ref="E3399">IF(ISLOGICAL(D3399),"",FREQUENCY(IF('Data Transformation'!$B$425:$B$8425='Bin Analysis'!$B3387,'Data Transformation'!$G$425:$G$8425),D3399))</f>
        <v>2001</v>
      </c>
      <c r="F3399">
        <f t="shared" si="423"/>
        <v>0</v>
      </c>
      <c r="G3399">
        <f>Weighting!$H$15</f>
        <v>0</v>
      </c>
      <c r="H3399">
        <f t="array" ref="H3399">FREQUENCY(IF('Data Transformation'!$B$4:$B$8425=B3387,'Data Transformation'!$G$4:$G$8425),'Bin Analysis'!$B3399)</f>
        <v>2073</v>
      </c>
      <c r="I3399">
        <f t="shared" si="424"/>
        <v>0</v>
      </c>
      <c r="J3399">
        <f t="shared" si="425"/>
        <v>0</v>
      </c>
      <c r="K3399">
        <f>J3399*Weighting!$W$15</f>
        <v>0</v>
      </c>
      <c r="M3399" s="14"/>
    </row>
    <row r="3400" spans="1:13" x14ac:dyDescent="0.25">
      <c r="A3400" s="32" t="str">
        <f>IF(Weighting!$P$16&gt;0,B3400,"")</f>
        <v/>
      </c>
      <c r="B3400" t="e">
        <f>Weighting!$C$16</f>
        <v>#DIV/0!</v>
      </c>
      <c r="C3400" t="e">
        <f>Weighting!$F$16</f>
        <v>#NUM!</v>
      </c>
      <c r="D3400" t="e">
        <f>IF(C3400=1,'Data Transformation'!$G$3+0.5*'Data Transformation'!$W$25,IF(C3401=1,D3401-'Data Transformation'!$W$25,FALSE))</f>
        <v>#NUM!</v>
      </c>
      <c r="E3400">
        <f t="array" ref="E3400">IF(ISLOGICAL(D3400),"",FREQUENCY(IF('Data Transformation'!$B$425:$B$8425='Bin Analysis'!$B3387,'Data Transformation'!$G$425:$G$8425),D3400))</f>
        <v>2001</v>
      </c>
      <c r="F3400">
        <f t="shared" si="423"/>
        <v>0</v>
      </c>
      <c r="G3400">
        <f>Weighting!$H$16</f>
        <v>0</v>
      </c>
      <c r="H3400">
        <f t="array" ref="H3400">FREQUENCY(IF('Data Transformation'!$B$4:$B$8425=B3387,'Data Transformation'!$G$4:$G$8425),'Bin Analysis'!$B3400)</f>
        <v>2073</v>
      </c>
      <c r="I3400">
        <f t="shared" si="424"/>
        <v>0</v>
      </c>
      <c r="J3400">
        <f t="shared" si="425"/>
        <v>0</v>
      </c>
      <c r="K3400">
        <f>J3400*Weighting!$W$16</f>
        <v>0</v>
      </c>
      <c r="M3400" s="14"/>
    </row>
    <row r="3401" spans="1:13" x14ac:dyDescent="0.25">
      <c r="A3401" s="32" t="str">
        <f>IF(Weighting!$P$17&gt;0,B3401,"")</f>
        <v/>
      </c>
      <c r="B3401" t="e">
        <f>Weighting!$C$17</f>
        <v>#DIV/0!</v>
      </c>
      <c r="C3401" t="e">
        <f>Weighting!$F$17</f>
        <v>#NUM!</v>
      </c>
      <c r="D3401" t="e">
        <f>IF(C3401=1,'Data Transformation'!$G$3+0.5*'Data Transformation'!$W$25,IF(C3402=1,D3402-'Data Transformation'!$W$25,FALSE))</f>
        <v>#NUM!</v>
      </c>
      <c r="E3401">
        <f t="array" ref="E3401">IF(ISLOGICAL(D3401),"",FREQUENCY(IF('Data Transformation'!$B$425:$B$8425='Bin Analysis'!$B3387,'Data Transformation'!$G$425:$G$8425),D3401))</f>
        <v>2001</v>
      </c>
      <c r="F3401">
        <f t="shared" si="423"/>
        <v>0</v>
      </c>
      <c r="G3401">
        <f>Weighting!$H$17</f>
        <v>0</v>
      </c>
      <c r="H3401">
        <f t="array" ref="H3401">FREQUENCY(IF('Data Transformation'!$B$4:$B$8425=B3387,'Data Transformation'!$G$4:$G$8425),'Bin Analysis'!$B3401)</f>
        <v>2073</v>
      </c>
      <c r="I3401">
        <f t="shared" si="424"/>
        <v>0</v>
      </c>
      <c r="J3401">
        <f t="shared" si="425"/>
        <v>0</v>
      </c>
      <c r="K3401">
        <f>J3401*Weighting!$W$17</f>
        <v>0</v>
      </c>
      <c r="M3401" s="14"/>
    </row>
    <row r="3402" spans="1:13" x14ac:dyDescent="0.25">
      <c r="A3402" s="32" t="str">
        <f>IF(Weighting!$P$18&gt;0,B3402,"")</f>
        <v/>
      </c>
      <c r="B3402" t="e">
        <f>Weighting!$C$18</f>
        <v>#DIV/0!</v>
      </c>
      <c r="C3402" t="e">
        <f>Weighting!$F$18</f>
        <v>#NUM!</v>
      </c>
      <c r="D3402" t="e">
        <f>IF(C3402=1,'Data Transformation'!$G$3+0.5*'Data Transformation'!$W$25,IF(C3403=1,D3403-'Data Transformation'!$W$25,FALSE))</f>
        <v>#NUM!</v>
      </c>
      <c r="E3402">
        <f t="array" ref="E3402">IF(ISLOGICAL(D3402),"",FREQUENCY(IF('Data Transformation'!$B$425:$B$8425='Bin Analysis'!$B3387,'Data Transformation'!$G$425:$G$8425),D3402))</f>
        <v>2001</v>
      </c>
      <c r="F3402">
        <f t="shared" si="423"/>
        <v>0</v>
      </c>
      <c r="G3402">
        <f>Weighting!$H$18</f>
        <v>0</v>
      </c>
      <c r="H3402">
        <f t="array" ref="H3402">FREQUENCY(IF('Data Transformation'!$B$4:$B$8425=B3387,'Data Transformation'!$G$4:$G$8425),'Bin Analysis'!$B3402)</f>
        <v>2073</v>
      </c>
      <c r="I3402">
        <f t="shared" si="424"/>
        <v>0</v>
      </c>
      <c r="J3402">
        <f t="shared" si="425"/>
        <v>0</v>
      </c>
      <c r="K3402">
        <f>J3402*Weighting!$W$18</f>
        <v>0</v>
      </c>
      <c r="M3402" s="14"/>
    </row>
    <row r="3403" spans="1:13" x14ac:dyDescent="0.25">
      <c r="A3403" s="32" t="str">
        <f>IF(Weighting!$P$19&gt;0,B3403,"")</f>
        <v/>
      </c>
      <c r="B3403" t="e">
        <f>Weighting!$C$19</f>
        <v>#DIV/0!</v>
      </c>
      <c r="C3403" t="e">
        <f>Weighting!$F$19</f>
        <v>#NUM!</v>
      </c>
      <c r="D3403" t="e">
        <f>IF(C3403=1,'Data Transformation'!$G$3+0.5*'Data Transformation'!$W$25,IF(C3404=1,D3404-'Data Transformation'!$W$25,FALSE))</f>
        <v>#NUM!</v>
      </c>
      <c r="E3403">
        <f t="array" ref="E3403">IF(ISLOGICAL(D3403),"",FREQUENCY(IF('Data Transformation'!$B$425:$B$8425='Bin Analysis'!$B3387,'Data Transformation'!$G$425:$G$8425),D3403))</f>
        <v>2001</v>
      </c>
      <c r="F3403">
        <f t="shared" si="423"/>
        <v>0</v>
      </c>
      <c r="G3403">
        <f>Weighting!$H$19</f>
        <v>0</v>
      </c>
      <c r="H3403">
        <f t="array" ref="H3403">FREQUENCY(IF('Data Transformation'!$B$4:$B$8425=B3387,'Data Transformation'!$G$4:$G$8425),'Bin Analysis'!$B3403)</f>
        <v>2073</v>
      </c>
      <c r="I3403">
        <f t="shared" si="424"/>
        <v>0</v>
      </c>
      <c r="J3403">
        <f t="shared" si="425"/>
        <v>0</v>
      </c>
      <c r="K3403">
        <f>J3403*Weighting!$W$19</f>
        <v>0</v>
      </c>
      <c r="M3403" s="14"/>
    </row>
    <row r="3404" spans="1:13" x14ac:dyDescent="0.25">
      <c r="A3404" s="32" t="str">
        <f>IF(Weighting!$P$20&gt;0,B3404,"")</f>
        <v/>
      </c>
      <c r="B3404" t="e">
        <f>Weighting!$C$20</f>
        <v>#DIV/0!</v>
      </c>
      <c r="C3404" t="e">
        <f>Weighting!$F$20</f>
        <v>#NUM!</v>
      </c>
      <c r="D3404" t="e">
        <f>IF(C3404=1,'Data Transformation'!$G$3+0.5*'Data Transformation'!$W$25,IF(C3405=1,D3405-'Data Transformation'!$W$25,FALSE))</f>
        <v>#NUM!</v>
      </c>
      <c r="E3404">
        <f t="array" ref="E3404">IF(ISLOGICAL(D3404),"",FREQUENCY(IF('Data Transformation'!$B$425:$B$8425='Bin Analysis'!$B3387,'Data Transformation'!$G$425:$G$8425),D3404))</f>
        <v>2001</v>
      </c>
      <c r="F3404">
        <f t="shared" si="423"/>
        <v>0</v>
      </c>
      <c r="G3404">
        <f>Weighting!$H$20</f>
        <v>0</v>
      </c>
      <c r="H3404">
        <f t="array" ref="H3404">FREQUENCY(IF('Data Transformation'!$B$4:$B$8425=B3387,'Data Transformation'!$G$4:$G$8425),'Bin Analysis'!$B3404)</f>
        <v>2073</v>
      </c>
      <c r="I3404">
        <f t="shared" si="424"/>
        <v>0</v>
      </c>
      <c r="J3404">
        <f t="shared" si="425"/>
        <v>0</v>
      </c>
      <c r="K3404">
        <f>J3404*Weighting!$W$20</f>
        <v>0</v>
      </c>
      <c r="M3404" s="14"/>
    </row>
    <row r="3405" spans="1:13" x14ac:dyDescent="0.25">
      <c r="A3405" s="32" t="str">
        <f>IF(Weighting!$P$21&gt;0,B3405,"")</f>
        <v/>
      </c>
      <c r="B3405" t="e">
        <f>Weighting!$C$21</f>
        <v>#DIV/0!</v>
      </c>
      <c r="C3405" t="e">
        <f>Weighting!$F$21</f>
        <v>#NUM!</v>
      </c>
      <c r="D3405" t="e">
        <f>IF(C3405=1,'Data Transformation'!$G$3+0.5*'Data Transformation'!$W$25,IF(C3406=1,D3406-'Data Transformation'!$W$25,FALSE))</f>
        <v>#NUM!</v>
      </c>
      <c r="E3405">
        <f t="array" ref="E3405">IF(ISLOGICAL(D3405),"",FREQUENCY(IF('Data Transformation'!$B$425:$B$8425='Bin Analysis'!$B3387,'Data Transformation'!$G$425:$G$8425),D3405))</f>
        <v>2001</v>
      </c>
      <c r="F3405">
        <f t="shared" si="423"/>
        <v>0</v>
      </c>
      <c r="G3405">
        <f>Weighting!$H$21</f>
        <v>0</v>
      </c>
      <c r="H3405">
        <f t="array" ref="H3405">FREQUENCY(IF('Data Transformation'!$B$4:$B$8425=B3387,'Data Transformation'!$G$4:$G$8425),'Bin Analysis'!$B3405)</f>
        <v>2073</v>
      </c>
      <c r="I3405">
        <f t="shared" si="424"/>
        <v>0</v>
      </c>
      <c r="J3405">
        <f t="shared" si="425"/>
        <v>0</v>
      </c>
      <c r="K3405">
        <f>J3405*Weighting!$W$21</f>
        <v>0</v>
      </c>
      <c r="M3405" s="14"/>
    </row>
    <row r="3406" spans="1:13" x14ac:dyDescent="0.25">
      <c r="A3406" s="32" t="str">
        <f>IF(Weighting!$P$22&gt;0,B3406,"")</f>
        <v/>
      </c>
      <c r="B3406" t="e">
        <f>Weighting!$C$22</f>
        <v>#DIV/0!</v>
      </c>
      <c r="C3406" t="e">
        <f>Weighting!$F$22</f>
        <v>#NUM!</v>
      </c>
      <c r="D3406" t="e">
        <f>IF(C3406=1,'Data Transformation'!$G$3+0.5*'Data Transformation'!$W$25,IF(C3407=1,D3407-'Data Transformation'!$W$25,FALSE))</f>
        <v>#NUM!</v>
      </c>
      <c r="E3406">
        <f t="array" ref="E3406">IF(ISLOGICAL(D3406),"",FREQUENCY(IF('Data Transformation'!$B$425:$B$8425='Bin Analysis'!$B3387,'Data Transformation'!$G$425:$G$8425),D3406))</f>
        <v>2001</v>
      </c>
      <c r="F3406">
        <f t="shared" si="423"/>
        <v>0</v>
      </c>
      <c r="G3406">
        <f>Weighting!$H$22</f>
        <v>0</v>
      </c>
      <c r="H3406">
        <f t="array" ref="H3406">FREQUENCY(IF('Data Transformation'!$B$4:$B$8425=B3387,'Data Transformation'!$G$4:$G$8425),'Bin Analysis'!$B3406)</f>
        <v>2073</v>
      </c>
      <c r="I3406">
        <f t="shared" si="424"/>
        <v>0</v>
      </c>
      <c r="J3406">
        <f t="shared" si="425"/>
        <v>0</v>
      </c>
      <c r="K3406">
        <f>J3406*Weighting!$W$22</f>
        <v>0</v>
      </c>
      <c r="M3406" s="14"/>
    </row>
    <row r="3407" spans="1:13" x14ac:dyDescent="0.25">
      <c r="A3407" s="32" t="str">
        <f>IF(Weighting!$P$23&gt;0,B3407,"")</f>
        <v/>
      </c>
      <c r="B3407" t="e">
        <f>Weighting!$C$23</f>
        <v>#DIV/0!</v>
      </c>
      <c r="C3407" t="e">
        <f>Weighting!$F$23</f>
        <v>#NUM!</v>
      </c>
      <c r="D3407" t="e">
        <f>IF(C3407=1,'Data Transformation'!$G$3+0.5*'Data Transformation'!$W$25,IF(C3408=1,D3408-'Data Transformation'!$W$25,FALSE))</f>
        <v>#NUM!</v>
      </c>
      <c r="E3407">
        <f t="array" ref="E3407">IF(ISLOGICAL(D3407),"",FREQUENCY(IF('Data Transformation'!$B$425:$B$8425='Bin Analysis'!$B3387,'Data Transformation'!$G$425:$G$8425),D3407))</f>
        <v>2001</v>
      </c>
      <c r="F3407">
        <f t="shared" si="423"/>
        <v>0</v>
      </c>
      <c r="G3407">
        <f>Weighting!$H$23</f>
        <v>0</v>
      </c>
      <c r="H3407">
        <f t="array" ref="H3407">FREQUENCY(IF('Data Transformation'!$B$4:$B$8425=B3387,'Data Transformation'!$G$4:$G$8425),'Bin Analysis'!$B3407)</f>
        <v>2073</v>
      </c>
      <c r="I3407">
        <f t="shared" si="424"/>
        <v>0</v>
      </c>
      <c r="J3407">
        <f t="shared" si="425"/>
        <v>0</v>
      </c>
      <c r="K3407">
        <f>J3407*Weighting!$W$23</f>
        <v>0</v>
      </c>
      <c r="M3407" s="14"/>
    </row>
    <row r="3408" spans="1:13" x14ac:dyDescent="0.25">
      <c r="A3408" s="32" t="str">
        <f>IF(Weighting!$P$24&gt;0,B3408,"")</f>
        <v/>
      </c>
      <c r="B3408" t="e">
        <f>Weighting!$C$24</f>
        <v>#DIV/0!</v>
      </c>
      <c r="C3408" t="e">
        <f>Weighting!$F$24</f>
        <v>#NUM!</v>
      </c>
      <c r="D3408" t="e">
        <f>IF(C3408=1,'Data Transformation'!$G$3+0.5*'Data Transformation'!$W$25,IF(C3409=1,D3409-'Data Transformation'!$W$25,FALSE))</f>
        <v>#NUM!</v>
      </c>
      <c r="E3408">
        <f t="array" ref="E3408">IF(ISLOGICAL(D3408),"",FREQUENCY(IF('Data Transformation'!$B$425:$B$8425='Bin Analysis'!$B3387,'Data Transformation'!$G$425:$G$8425),D3408))</f>
        <v>2001</v>
      </c>
      <c r="F3408">
        <f t="shared" si="423"/>
        <v>0</v>
      </c>
      <c r="G3408">
        <f>Weighting!$H$24</f>
        <v>0</v>
      </c>
      <c r="H3408">
        <f t="array" ref="H3408">FREQUENCY(IF('Data Transformation'!$B$4:$B$8425=B3387,'Data Transformation'!$G$4:$G$8425),'Bin Analysis'!$B3408)</f>
        <v>2073</v>
      </c>
      <c r="I3408">
        <f t="shared" si="424"/>
        <v>0</v>
      </c>
      <c r="J3408">
        <f t="shared" si="425"/>
        <v>0</v>
      </c>
      <c r="K3408">
        <f>J3408*Weighting!$W$24</f>
        <v>0</v>
      </c>
      <c r="M3408" s="14"/>
    </row>
    <row r="3409" spans="1:25" x14ac:dyDescent="0.25">
      <c r="A3409" s="32" t="str">
        <f>IF(Weighting!$P$25&gt;0,B3409,"")</f>
        <v/>
      </c>
      <c r="B3409" t="e">
        <f>Weighting!$C$25</f>
        <v>#DIV/0!</v>
      </c>
      <c r="C3409" t="e">
        <f>Weighting!$F$25</f>
        <v>#NUM!</v>
      </c>
      <c r="D3409" t="e">
        <f>IF(C3409=1,'Data Transformation'!$G$3+0.5*'Data Transformation'!$W$25,IF(C3410=1,D3410-'Data Transformation'!$W$25,FALSE))</f>
        <v>#NUM!</v>
      </c>
      <c r="E3409">
        <f t="array" ref="E3409">IF(ISLOGICAL(D3409),"",FREQUENCY(IF('Data Transformation'!$B$425:$B$8425='Bin Analysis'!$B3387,'Data Transformation'!$G$425:$G$8425),D3409))</f>
        <v>2001</v>
      </c>
      <c r="F3409">
        <f t="shared" si="423"/>
        <v>0</v>
      </c>
      <c r="G3409">
        <f>Weighting!$H$25</f>
        <v>0</v>
      </c>
      <c r="H3409">
        <f t="array" ref="H3409">FREQUENCY(IF('Data Transformation'!$B$4:$B$8425=B3387,'Data Transformation'!$G$4:$G$8425),'Bin Analysis'!$B3409)</f>
        <v>2073</v>
      </c>
      <c r="I3409">
        <f t="shared" si="424"/>
        <v>0</v>
      </c>
      <c r="J3409">
        <f t="shared" si="425"/>
        <v>0</v>
      </c>
      <c r="K3409">
        <f>J3409*Weighting!$W$25</f>
        <v>0</v>
      </c>
      <c r="M3409" s="14"/>
    </row>
    <row r="3410" spans="1:25" x14ac:dyDescent="0.25">
      <c r="O3410"/>
      <c r="P3410"/>
      <c r="Q3410"/>
      <c r="R3410"/>
    </row>
    <row r="3411" spans="1:25" ht="23.25" x14ac:dyDescent="0.35">
      <c r="A3411" s="21" t="s">
        <v>0</v>
      </c>
      <c r="B3411" s="21" t="str">
        <f>IFERROR(VLOOKUP(C3411,'Data Transformation'!$L$6:$M$426,2,FALSE),"")</f>
        <v/>
      </c>
      <c r="C3411" s="21">
        <f>C3387+1</f>
        <v>142</v>
      </c>
      <c r="D3411" s="21"/>
      <c r="E3411" s="21"/>
      <c r="F3411" s="21"/>
      <c r="G3411" s="21"/>
      <c r="H3411" s="22"/>
      <c r="I3411" s="22"/>
      <c r="J3411" s="22"/>
      <c r="K3411" s="21"/>
      <c r="L3411" s="21" t="str">
        <f>B3411</f>
        <v/>
      </c>
      <c r="M3411" s="23" t="e">
        <f>INDEX('Data Transformation'!$O$4:$O$424,MATCH($B3411,'Data Transformation'!$M$4:$M$424,0),MATCH($M$2,'Data Transformation'!$O$3,0))</f>
        <v>#N/A</v>
      </c>
      <c r="N3411" s="27" t="e">
        <f>IF('Input and Summary Results'!$J$16="minimum",'Bin Analysis'!X3412/(M3411-1),'Bin Analysis'!Y3411/('Bin Analysis'!M3411-1))</f>
        <v>#N/A</v>
      </c>
      <c r="O3411" s="27" t="e">
        <f>IF(M3411=FALSE,NA(),(VLOOKUP(1,C3414:K3433,4,FALSE))/(M3411-1))</f>
        <v>#N/A</v>
      </c>
      <c r="P3411" s="27" t="e">
        <f>IF(M3411=FALSE,NA(),SUM(J3414:J3433)/Weighting!$S$5)</f>
        <v>#N/A</v>
      </c>
      <c r="Q3411" s="27" t="e">
        <f>IF(M3411=FALSE,NA(),SUM(K3414:K3433)/Weighting!$S$6)</f>
        <v>#N/A</v>
      </c>
      <c r="R3411" s="27" t="e">
        <f>IF(M3411=FALSE,NA(),(VLOOKUP(1,G3414:K3433,3,FALSE))/(M3411-1))</f>
        <v>#N/A</v>
      </c>
      <c r="S3411" s="22" t="e">
        <f>IF(M3411=FALSE,NA(),IF(SUM(J3414:J3433)=2,"yes","no"))</f>
        <v>#N/A</v>
      </c>
      <c r="X3411" s="2" cm="2">
        <f t="array" ref="X3411:X3412">FREQUENCY(IF('Data Transformation'!$B$425:$B$6424='Bin Analysis'!L3411,'Data Transformation'!$G$425:$G$6424),'Data Transformation'!$U$11)</f>
        <v>0</v>
      </c>
      <c r="Y3411" s="2" cm="2">
        <f t="array" ref="Y3411:Y3412">FREQUENCY(IF('Data Transformation'!$B$425:$B$6424='Bin Analysis'!L3411,'Data Transformation'!$G$425:$G$6424),'Data Transformation'!$U$12)</f>
        <v>0</v>
      </c>
    </row>
    <row r="3412" spans="1:25" x14ac:dyDescent="0.25">
      <c r="A3412" s="14" t="s">
        <v>67</v>
      </c>
      <c r="B3412" t="s">
        <v>47</v>
      </c>
      <c r="C3412" t="s">
        <v>5</v>
      </c>
      <c r="D3412" t="s">
        <v>98</v>
      </c>
      <c r="E3412" t="s">
        <v>99</v>
      </c>
      <c r="F3412" t="s">
        <v>100</v>
      </c>
      <c r="G3412" t="s">
        <v>69</v>
      </c>
      <c r="H3412" t="s">
        <v>31</v>
      </c>
      <c r="I3412" t="s">
        <v>32</v>
      </c>
      <c r="J3412" t="s">
        <v>46</v>
      </c>
      <c r="K3412" s="14" t="s">
        <v>45</v>
      </c>
      <c r="M3412" s="14"/>
      <c r="X3412" s="2">
        <v>0</v>
      </c>
      <c r="Y3412" s="2">
        <v>0</v>
      </c>
    </row>
    <row r="3413" spans="1:25" x14ac:dyDescent="0.25">
      <c r="A3413" s="32"/>
      <c r="D3413" t="e">
        <f>IF(C3413=1,'Data Transformation'!$G$3+0.5*'Data Transformation'!$W$25,IF(C3414=1,D3414-'Data Transformation'!$W$25,FALSE))</f>
        <v>#NUM!</v>
      </c>
      <c r="E3413">
        <f t="array" ref="E3413">IF(ISLOGICAL(D3413),"",FREQUENCY(IF('Data Transformation'!$B$425:$B$8425='Bin Analysis'!$B3411,'Data Transformation'!$G$425:$G$8425),D3413))</f>
        <v>2001</v>
      </c>
      <c r="F3413" t="e">
        <f>IF(ISLOGICAL(D3413),"",E3413-E3412)</f>
        <v>#VALUE!</v>
      </c>
      <c r="M3413" s="14"/>
    </row>
    <row r="3414" spans="1:25" x14ac:dyDescent="0.25">
      <c r="A3414" s="32" t="e">
        <f>IF(Weighting!$P$6&gt;0,B3414,"")</f>
        <v>#NUM!</v>
      </c>
      <c r="B3414" t="e">
        <f>Weighting!$C$6</f>
        <v>#DIV/0!</v>
      </c>
      <c r="C3414" t="e">
        <f>Weighting!$F$6</f>
        <v>#NUM!</v>
      </c>
      <c r="D3414" t="e">
        <f>IF(C3414=1,'Data Transformation'!$G$3+0.5*'Data Transformation'!$W$25,IF(C3415=1,D3415-'Data Transformation'!$W$25,FALSE))</f>
        <v>#NUM!</v>
      </c>
      <c r="E3414">
        <f t="array" ref="E3414">IF(ISLOGICAL(D3414),"",FREQUENCY(IF('Data Transformation'!$B$425:$B$8425='Bin Analysis'!$B3411,'Data Transformation'!$G$425:$G$8425),D3414))</f>
        <v>2001</v>
      </c>
      <c r="F3414">
        <f>IF(ISLOGICAL(D3414),"",E3414-E3413)</f>
        <v>0</v>
      </c>
      <c r="G3414">
        <f>Weighting!$H$6</f>
        <v>1</v>
      </c>
      <c r="H3414">
        <f t="array" ref="H3414">FREQUENCY(IF('Data Transformation'!$B$4:$B$8425=B3411,'Data Transformation'!$G$4:$G$8425),'Bin Analysis'!$B3414)</f>
        <v>2073</v>
      </c>
      <c r="I3414">
        <f>H3414-H3413</f>
        <v>2073</v>
      </c>
      <c r="J3414">
        <f>IF(I3414=0,0,1)</f>
        <v>1</v>
      </c>
      <c r="K3414" t="e">
        <f>J3414*Weighting!$W$6</f>
        <v>#NUM!</v>
      </c>
      <c r="M3414" s="14"/>
    </row>
    <row r="3415" spans="1:25" x14ac:dyDescent="0.25">
      <c r="A3415" s="32" t="str">
        <f>IF(Weighting!$P$7&gt;0,B3415,"")</f>
        <v/>
      </c>
      <c r="B3415" t="e">
        <f>Weighting!$C$7</f>
        <v>#DIV/0!</v>
      </c>
      <c r="C3415" t="e">
        <f>Weighting!$F$7</f>
        <v>#NUM!</v>
      </c>
      <c r="D3415" t="e">
        <f>IF(C3415=1,'Data Transformation'!$G$3+0.5*'Data Transformation'!$W$25,IF(C3416=1,D3416-'Data Transformation'!$W$25,FALSE))</f>
        <v>#NUM!</v>
      </c>
      <c r="E3415">
        <f t="array" ref="E3415">IF(ISLOGICAL(D3415),"",FREQUENCY(IF('Data Transformation'!$B$425:$B$8425='Bin Analysis'!$B3411,'Data Transformation'!$G$425:$G$8425),D3415))</f>
        <v>2001</v>
      </c>
      <c r="F3415">
        <f t="shared" ref="F3415:F3433" si="426">IF(ISLOGICAL(D3415),"",E3415-E3414)</f>
        <v>0</v>
      </c>
      <c r="G3415">
        <f>Weighting!$H$7</f>
        <v>0</v>
      </c>
      <c r="H3415">
        <f t="array" ref="H3415">FREQUENCY(IF('Data Transformation'!$B$4:$B$8425=B3411,'Data Transformation'!$G$4:$G$8425),'Bin Analysis'!$B3415)</f>
        <v>2073</v>
      </c>
      <c r="I3415">
        <f t="shared" ref="I3415:I3433" si="427">H3415-H3414</f>
        <v>0</v>
      </c>
      <c r="J3415">
        <f>IF(I3415=0,0,1)</f>
        <v>0</v>
      </c>
      <c r="K3415">
        <f>J3415*Weighting!$W$7</f>
        <v>0</v>
      </c>
      <c r="M3415" s="14"/>
    </row>
    <row r="3416" spans="1:25" x14ac:dyDescent="0.25">
      <c r="A3416" s="32" t="str">
        <f>IF(Weighting!$P$8&gt;0,B3416,"")</f>
        <v/>
      </c>
      <c r="B3416" t="e">
        <f>Weighting!$C$8</f>
        <v>#DIV/0!</v>
      </c>
      <c r="C3416" t="e">
        <f>Weighting!$F$8</f>
        <v>#NUM!</v>
      </c>
      <c r="D3416" t="e">
        <f>IF(C3416=1,'Data Transformation'!$G$3+0.5*'Data Transformation'!$W$25,IF(C3417=1,D3417-'Data Transformation'!$W$25,FALSE))</f>
        <v>#NUM!</v>
      </c>
      <c r="E3416">
        <f t="array" ref="E3416">IF(ISLOGICAL(D3416),"",FREQUENCY(IF('Data Transformation'!$B$425:$B$8425='Bin Analysis'!$B3411,'Data Transformation'!$G$425:$G$8425),D3416))</f>
        <v>2001</v>
      </c>
      <c r="F3416">
        <f t="shared" si="426"/>
        <v>0</v>
      </c>
      <c r="G3416">
        <f>Weighting!$H$8</f>
        <v>0</v>
      </c>
      <c r="H3416">
        <f t="array" ref="H3416">FREQUENCY(IF('Data Transformation'!$B$4:$B$8425=B3411,'Data Transformation'!$G$4:$G$8425),'Bin Analysis'!$B3416)</f>
        <v>2073</v>
      </c>
      <c r="I3416">
        <f t="shared" si="427"/>
        <v>0</v>
      </c>
      <c r="J3416">
        <f t="shared" ref="J3416:J3433" si="428">IF(I3416=0,0,1)</f>
        <v>0</v>
      </c>
      <c r="K3416">
        <f>J3416*Weighting!$W$8</f>
        <v>0</v>
      </c>
      <c r="M3416" s="14"/>
    </row>
    <row r="3417" spans="1:25" x14ac:dyDescent="0.25">
      <c r="A3417" s="32" t="str">
        <f>IF(Weighting!$P$9&gt;0,B3417,"")</f>
        <v/>
      </c>
      <c r="B3417" s="50" t="e">
        <f>Weighting!$C$9</f>
        <v>#DIV/0!</v>
      </c>
      <c r="C3417" t="e">
        <f>Weighting!$F$9</f>
        <v>#NUM!</v>
      </c>
      <c r="D3417" t="e">
        <f>IF(C3417=1,'Data Transformation'!$G$3+0.5*'Data Transformation'!$W$25,IF(C3418=1,D3418-'Data Transformation'!$W$25,FALSE))</f>
        <v>#NUM!</v>
      </c>
      <c r="E3417">
        <f t="array" ref="E3417">IF(ISLOGICAL(D3417),"",FREQUENCY(IF('Data Transformation'!$B$425:$B$8425='Bin Analysis'!$B3411,'Data Transformation'!$G$425:$G$8425),D3417))</f>
        <v>2001</v>
      </c>
      <c r="F3417">
        <f t="shared" si="426"/>
        <v>0</v>
      </c>
      <c r="G3417">
        <f>Weighting!$H$9</f>
        <v>0</v>
      </c>
      <c r="H3417">
        <f t="array" ref="H3417">FREQUENCY(IF('Data Transformation'!$B$4:$B$8425=B3411,'Data Transformation'!$G$4:$G$8425),'Bin Analysis'!$B3417)</f>
        <v>2073</v>
      </c>
      <c r="I3417">
        <f t="shared" si="427"/>
        <v>0</v>
      </c>
      <c r="J3417">
        <f t="shared" si="428"/>
        <v>0</v>
      </c>
      <c r="K3417">
        <f>J3417*Weighting!$W$9</f>
        <v>0</v>
      </c>
      <c r="M3417" s="14"/>
    </row>
    <row r="3418" spans="1:25" x14ac:dyDescent="0.25">
      <c r="A3418" s="32" t="str">
        <f>IF(Weighting!$P$10&gt;0,B3418,"")</f>
        <v/>
      </c>
      <c r="B3418" t="e">
        <f>Weighting!$C$10</f>
        <v>#DIV/0!</v>
      </c>
      <c r="C3418" t="e">
        <f>Weighting!$F$10</f>
        <v>#NUM!</v>
      </c>
      <c r="D3418" t="e">
        <f>IF(C3418=1,'Data Transformation'!$G$3+0.5*'Data Transformation'!$W$25,IF(C3419=1,D3419-'Data Transformation'!$W$25,FALSE))</f>
        <v>#NUM!</v>
      </c>
      <c r="E3418">
        <f t="array" ref="E3418">IF(ISLOGICAL(D3418),"",FREQUENCY(IF('Data Transformation'!$B$425:$B$8425='Bin Analysis'!$B3411,'Data Transformation'!$G$425:$G$8425),D3418))</f>
        <v>2001</v>
      </c>
      <c r="F3418">
        <f t="shared" si="426"/>
        <v>0</v>
      </c>
      <c r="G3418">
        <f>Weighting!$H$10</f>
        <v>0</v>
      </c>
      <c r="H3418">
        <f t="array" ref="H3418">FREQUENCY(IF('Data Transformation'!$B$4:$B$8425=B3411,'Data Transformation'!$G$4:$G$8425),'Bin Analysis'!$B3418)</f>
        <v>2073</v>
      </c>
      <c r="I3418">
        <f t="shared" si="427"/>
        <v>0</v>
      </c>
      <c r="J3418">
        <f t="shared" si="428"/>
        <v>0</v>
      </c>
      <c r="K3418">
        <f>J3418*Weighting!$W$10</f>
        <v>0</v>
      </c>
      <c r="M3418" s="14"/>
    </row>
    <row r="3419" spans="1:25" x14ac:dyDescent="0.25">
      <c r="A3419" s="32" t="str">
        <f>IF(Weighting!$P$11&gt;0,B3419,"")</f>
        <v/>
      </c>
      <c r="B3419" t="e">
        <f>Weighting!$C$11</f>
        <v>#DIV/0!</v>
      </c>
      <c r="C3419" t="e">
        <f>Weighting!$F$11</f>
        <v>#NUM!</v>
      </c>
      <c r="D3419" t="e">
        <f>IF(C3419=1,'Data Transformation'!$G$3+0.5*'Data Transformation'!$W$25,IF(C3420=1,D3420-'Data Transformation'!$W$25,FALSE))</f>
        <v>#NUM!</v>
      </c>
      <c r="E3419">
        <f t="array" ref="E3419">IF(ISLOGICAL(D3419),"",FREQUENCY(IF('Data Transformation'!$B$425:$B$8425='Bin Analysis'!$B3411,'Data Transformation'!$G$425:$G$8425),D3419))</f>
        <v>2001</v>
      </c>
      <c r="F3419">
        <f t="shared" si="426"/>
        <v>0</v>
      </c>
      <c r="G3419">
        <f>Weighting!$H$11</f>
        <v>0</v>
      </c>
      <c r="H3419">
        <f t="array" ref="H3419">FREQUENCY(IF('Data Transformation'!$B$4:$B$8425=B3411,'Data Transformation'!$G$4:$G$8425),'Bin Analysis'!$B3419)</f>
        <v>2073</v>
      </c>
      <c r="I3419">
        <f t="shared" si="427"/>
        <v>0</v>
      </c>
      <c r="J3419">
        <f t="shared" si="428"/>
        <v>0</v>
      </c>
      <c r="K3419">
        <f>J3419*Weighting!$W$11</f>
        <v>0</v>
      </c>
      <c r="M3419" s="14"/>
    </row>
    <row r="3420" spans="1:25" x14ac:dyDescent="0.25">
      <c r="A3420" s="32" t="str">
        <f>IF(Weighting!$P$12&gt;0,B3420,"")</f>
        <v/>
      </c>
      <c r="B3420" t="e">
        <f>Weighting!$C$12</f>
        <v>#DIV/0!</v>
      </c>
      <c r="C3420" t="e">
        <f>Weighting!$F$12</f>
        <v>#NUM!</v>
      </c>
      <c r="D3420" t="e">
        <f>IF(C3420=1,'Data Transformation'!$G$3+0.5*'Data Transformation'!$W$25,IF(C3421=1,D3421-'Data Transformation'!$W$25,FALSE))</f>
        <v>#NUM!</v>
      </c>
      <c r="E3420">
        <f t="array" ref="E3420">IF(ISLOGICAL(D3420),"",FREQUENCY(IF('Data Transformation'!$B$425:$B$8425='Bin Analysis'!$B3411,'Data Transformation'!$G$425:$G$8425),D3420))</f>
        <v>2001</v>
      </c>
      <c r="F3420">
        <f t="shared" si="426"/>
        <v>0</v>
      </c>
      <c r="G3420">
        <f>Weighting!$H$12</f>
        <v>0</v>
      </c>
      <c r="H3420">
        <f t="array" ref="H3420">FREQUENCY(IF('Data Transformation'!$B$4:$B$8425=B3411,'Data Transformation'!$G$4:$G$8425),'Bin Analysis'!$B3420)</f>
        <v>2073</v>
      </c>
      <c r="I3420">
        <f t="shared" si="427"/>
        <v>0</v>
      </c>
      <c r="J3420">
        <f t="shared" si="428"/>
        <v>0</v>
      </c>
      <c r="K3420">
        <f>J3420*Weighting!$W$12</f>
        <v>0</v>
      </c>
      <c r="M3420" s="14"/>
    </row>
    <row r="3421" spans="1:25" x14ac:dyDescent="0.25">
      <c r="A3421" s="32" t="str">
        <f>IF(Weighting!$P$13&gt;0,B3421,"")</f>
        <v/>
      </c>
      <c r="B3421" t="e">
        <f>Weighting!$C$13</f>
        <v>#DIV/0!</v>
      </c>
      <c r="C3421" t="e">
        <f>Weighting!$F$13</f>
        <v>#NUM!</v>
      </c>
      <c r="D3421" t="e">
        <f>IF(C3421=1,'Data Transformation'!$G$3+0.5*'Data Transformation'!$W$25,IF(C3422=1,D3422-'Data Transformation'!$W$25,FALSE))</f>
        <v>#NUM!</v>
      </c>
      <c r="E3421">
        <f t="array" ref="E3421">IF(ISLOGICAL(D3421),"",FREQUENCY(IF('Data Transformation'!$B$425:$B$8425='Bin Analysis'!$B3411,'Data Transformation'!$G$425:$G$8425),D3421))</f>
        <v>2001</v>
      </c>
      <c r="F3421">
        <f t="shared" si="426"/>
        <v>0</v>
      </c>
      <c r="G3421">
        <f>Weighting!$H$13</f>
        <v>0</v>
      </c>
      <c r="H3421">
        <f t="array" ref="H3421">FREQUENCY(IF('Data Transformation'!$B$4:$B$8425=B3411,'Data Transformation'!$G$4:$G$8425),'Bin Analysis'!$B3421)</f>
        <v>2073</v>
      </c>
      <c r="I3421">
        <f t="shared" si="427"/>
        <v>0</v>
      </c>
      <c r="J3421">
        <f t="shared" si="428"/>
        <v>0</v>
      </c>
      <c r="K3421">
        <f>J3421*Weighting!$W$13</f>
        <v>0</v>
      </c>
      <c r="M3421" s="14"/>
    </row>
    <row r="3422" spans="1:25" x14ac:dyDescent="0.25">
      <c r="A3422" s="32" t="str">
        <f>IF(Weighting!$P$14&gt;0,B3422,"")</f>
        <v/>
      </c>
      <c r="B3422" t="e">
        <f>Weighting!$C$14</f>
        <v>#DIV/0!</v>
      </c>
      <c r="C3422" t="e">
        <f>Weighting!$F$14</f>
        <v>#NUM!</v>
      </c>
      <c r="D3422" t="e">
        <f>IF(C3422=1,'Data Transformation'!$G$3+0.5*'Data Transformation'!$W$25,IF(C3423=1,D3423-'Data Transformation'!$W$25,FALSE))</f>
        <v>#NUM!</v>
      </c>
      <c r="E3422">
        <f t="array" ref="E3422">IF(ISLOGICAL(D3422),"",FREQUENCY(IF('Data Transformation'!$B$425:$B$8425='Bin Analysis'!$B3411,'Data Transformation'!$G$425:$G$8425),D3422))</f>
        <v>2001</v>
      </c>
      <c r="F3422">
        <f t="shared" si="426"/>
        <v>0</v>
      </c>
      <c r="G3422">
        <f>Weighting!$H$14</f>
        <v>0</v>
      </c>
      <c r="H3422">
        <f t="array" ref="H3422">FREQUENCY(IF('Data Transformation'!$B$4:$B$8425=B3411,'Data Transformation'!$G$4:$G$8425),'Bin Analysis'!$B3422)</f>
        <v>2073</v>
      </c>
      <c r="I3422">
        <f t="shared" si="427"/>
        <v>0</v>
      </c>
      <c r="J3422">
        <f t="shared" si="428"/>
        <v>0</v>
      </c>
      <c r="K3422">
        <f>J3422*Weighting!$W$14</f>
        <v>0</v>
      </c>
      <c r="M3422" s="14"/>
    </row>
    <row r="3423" spans="1:25" x14ac:dyDescent="0.25">
      <c r="A3423" s="32" t="str">
        <f>IF(Weighting!$P$15&gt;0,B3423,"")</f>
        <v/>
      </c>
      <c r="B3423" t="e">
        <f>Weighting!$C$15</f>
        <v>#DIV/0!</v>
      </c>
      <c r="C3423" t="e">
        <f>Weighting!$F$15</f>
        <v>#NUM!</v>
      </c>
      <c r="D3423" t="e">
        <f>IF(C3423=1,'Data Transformation'!$G$3+0.5*'Data Transformation'!$W$25,IF(C3424=1,D3424-'Data Transformation'!$W$25,FALSE))</f>
        <v>#NUM!</v>
      </c>
      <c r="E3423">
        <f t="array" ref="E3423">IF(ISLOGICAL(D3423),"",FREQUENCY(IF('Data Transformation'!$B$425:$B$8425='Bin Analysis'!$B3411,'Data Transformation'!$G$425:$G$8425),D3423))</f>
        <v>2001</v>
      </c>
      <c r="F3423">
        <f t="shared" si="426"/>
        <v>0</v>
      </c>
      <c r="G3423">
        <f>Weighting!$H$15</f>
        <v>0</v>
      </c>
      <c r="H3423">
        <f t="array" ref="H3423">FREQUENCY(IF('Data Transformation'!$B$4:$B$8425=B3411,'Data Transformation'!$G$4:$G$8425),'Bin Analysis'!$B3423)</f>
        <v>2073</v>
      </c>
      <c r="I3423">
        <f t="shared" si="427"/>
        <v>0</v>
      </c>
      <c r="J3423">
        <f t="shared" si="428"/>
        <v>0</v>
      </c>
      <c r="K3423">
        <f>J3423*Weighting!$W$15</f>
        <v>0</v>
      </c>
      <c r="M3423" s="14"/>
    </row>
    <row r="3424" spans="1:25" x14ac:dyDescent="0.25">
      <c r="A3424" s="32" t="str">
        <f>IF(Weighting!$P$16&gt;0,B3424,"")</f>
        <v/>
      </c>
      <c r="B3424" t="e">
        <f>Weighting!$C$16</f>
        <v>#DIV/0!</v>
      </c>
      <c r="C3424" t="e">
        <f>Weighting!$F$16</f>
        <v>#NUM!</v>
      </c>
      <c r="D3424" t="e">
        <f>IF(C3424=1,'Data Transformation'!$G$3+0.5*'Data Transformation'!$W$25,IF(C3425=1,D3425-'Data Transformation'!$W$25,FALSE))</f>
        <v>#NUM!</v>
      </c>
      <c r="E3424">
        <f t="array" ref="E3424">IF(ISLOGICAL(D3424),"",FREQUENCY(IF('Data Transformation'!$B$425:$B$8425='Bin Analysis'!$B3411,'Data Transformation'!$G$425:$G$8425),D3424))</f>
        <v>2001</v>
      </c>
      <c r="F3424">
        <f t="shared" si="426"/>
        <v>0</v>
      </c>
      <c r="G3424">
        <f>Weighting!$H$16</f>
        <v>0</v>
      </c>
      <c r="H3424">
        <f t="array" ref="H3424">FREQUENCY(IF('Data Transformation'!$B$4:$B$8425=B3411,'Data Transformation'!$G$4:$G$8425),'Bin Analysis'!$B3424)</f>
        <v>2073</v>
      </c>
      <c r="I3424">
        <f t="shared" si="427"/>
        <v>0</v>
      </c>
      <c r="J3424">
        <f t="shared" si="428"/>
        <v>0</v>
      </c>
      <c r="K3424">
        <f>J3424*Weighting!$W$16</f>
        <v>0</v>
      </c>
      <c r="M3424" s="14"/>
    </row>
    <row r="3425" spans="1:25" x14ac:dyDescent="0.25">
      <c r="A3425" s="32" t="str">
        <f>IF(Weighting!$P$17&gt;0,B3425,"")</f>
        <v/>
      </c>
      <c r="B3425" t="e">
        <f>Weighting!$C$17</f>
        <v>#DIV/0!</v>
      </c>
      <c r="C3425" t="e">
        <f>Weighting!$F$17</f>
        <v>#NUM!</v>
      </c>
      <c r="D3425" t="e">
        <f>IF(C3425=1,'Data Transformation'!$G$3+0.5*'Data Transformation'!$W$25,IF(C3426=1,D3426-'Data Transformation'!$W$25,FALSE))</f>
        <v>#NUM!</v>
      </c>
      <c r="E3425">
        <f t="array" ref="E3425">IF(ISLOGICAL(D3425),"",FREQUENCY(IF('Data Transformation'!$B$425:$B$8425='Bin Analysis'!$B3411,'Data Transformation'!$G$425:$G$8425),D3425))</f>
        <v>2001</v>
      </c>
      <c r="F3425">
        <f t="shared" si="426"/>
        <v>0</v>
      </c>
      <c r="G3425">
        <f>Weighting!$H$17</f>
        <v>0</v>
      </c>
      <c r="H3425">
        <f t="array" ref="H3425">FREQUENCY(IF('Data Transformation'!$B$4:$B$8425=B3411,'Data Transformation'!$G$4:$G$8425),'Bin Analysis'!$B3425)</f>
        <v>2073</v>
      </c>
      <c r="I3425">
        <f t="shared" si="427"/>
        <v>0</v>
      </c>
      <c r="J3425">
        <f t="shared" si="428"/>
        <v>0</v>
      </c>
      <c r="K3425">
        <f>J3425*Weighting!$W$17</f>
        <v>0</v>
      </c>
      <c r="M3425" s="14"/>
    </row>
    <row r="3426" spans="1:25" x14ac:dyDescent="0.25">
      <c r="A3426" s="32" t="str">
        <f>IF(Weighting!$P$18&gt;0,B3426,"")</f>
        <v/>
      </c>
      <c r="B3426" t="e">
        <f>Weighting!$C$18</f>
        <v>#DIV/0!</v>
      </c>
      <c r="C3426" t="e">
        <f>Weighting!$F$18</f>
        <v>#NUM!</v>
      </c>
      <c r="D3426" t="e">
        <f>IF(C3426=1,'Data Transformation'!$G$3+0.5*'Data Transformation'!$W$25,IF(C3427=1,D3427-'Data Transformation'!$W$25,FALSE))</f>
        <v>#NUM!</v>
      </c>
      <c r="E3426">
        <f t="array" ref="E3426">IF(ISLOGICAL(D3426),"",FREQUENCY(IF('Data Transformation'!$B$425:$B$8425='Bin Analysis'!$B3411,'Data Transformation'!$G$425:$G$8425),D3426))</f>
        <v>2001</v>
      </c>
      <c r="F3426">
        <f t="shared" si="426"/>
        <v>0</v>
      </c>
      <c r="G3426">
        <f>Weighting!$H$18</f>
        <v>0</v>
      </c>
      <c r="H3426">
        <f t="array" ref="H3426">FREQUENCY(IF('Data Transformation'!$B$4:$B$8425=B3411,'Data Transformation'!$G$4:$G$8425),'Bin Analysis'!$B3426)</f>
        <v>2073</v>
      </c>
      <c r="I3426">
        <f t="shared" si="427"/>
        <v>0</v>
      </c>
      <c r="J3426">
        <f t="shared" si="428"/>
        <v>0</v>
      </c>
      <c r="K3426">
        <f>J3426*Weighting!$W$18</f>
        <v>0</v>
      </c>
      <c r="M3426" s="14"/>
    </row>
    <row r="3427" spans="1:25" x14ac:dyDescent="0.25">
      <c r="A3427" s="32" t="str">
        <f>IF(Weighting!$P$19&gt;0,B3427,"")</f>
        <v/>
      </c>
      <c r="B3427" t="e">
        <f>Weighting!$C$19</f>
        <v>#DIV/0!</v>
      </c>
      <c r="C3427" t="e">
        <f>Weighting!$F$19</f>
        <v>#NUM!</v>
      </c>
      <c r="D3427" t="e">
        <f>IF(C3427=1,'Data Transformation'!$G$3+0.5*'Data Transformation'!$W$25,IF(C3428=1,D3428-'Data Transformation'!$W$25,FALSE))</f>
        <v>#NUM!</v>
      </c>
      <c r="E3427">
        <f t="array" ref="E3427">IF(ISLOGICAL(D3427),"",FREQUENCY(IF('Data Transformation'!$B$425:$B$8425='Bin Analysis'!$B3411,'Data Transformation'!$G$425:$G$8425),D3427))</f>
        <v>2001</v>
      </c>
      <c r="F3427">
        <f t="shared" si="426"/>
        <v>0</v>
      </c>
      <c r="G3427">
        <f>Weighting!$H$19</f>
        <v>0</v>
      </c>
      <c r="H3427">
        <f t="array" ref="H3427">FREQUENCY(IF('Data Transformation'!$B$4:$B$8425=B3411,'Data Transformation'!$G$4:$G$8425),'Bin Analysis'!$B3427)</f>
        <v>2073</v>
      </c>
      <c r="I3427">
        <f t="shared" si="427"/>
        <v>0</v>
      </c>
      <c r="J3427">
        <f t="shared" si="428"/>
        <v>0</v>
      </c>
      <c r="K3427">
        <f>J3427*Weighting!$W$19</f>
        <v>0</v>
      </c>
      <c r="M3427" s="14"/>
    </row>
    <row r="3428" spans="1:25" x14ac:dyDescent="0.25">
      <c r="A3428" s="32" t="str">
        <f>IF(Weighting!$P$20&gt;0,B3428,"")</f>
        <v/>
      </c>
      <c r="B3428" t="e">
        <f>Weighting!$C$20</f>
        <v>#DIV/0!</v>
      </c>
      <c r="C3428" t="e">
        <f>Weighting!$F$20</f>
        <v>#NUM!</v>
      </c>
      <c r="D3428" t="e">
        <f>IF(C3428=1,'Data Transformation'!$G$3+0.5*'Data Transformation'!$W$25,IF(C3429=1,D3429-'Data Transformation'!$W$25,FALSE))</f>
        <v>#NUM!</v>
      </c>
      <c r="E3428">
        <f t="array" ref="E3428">IF(ISLOGICAL(D3428),"",FREQUENCY(IF('Data Transformation'!$B$425:$B$8425='Bin Analysis'!$B3411,'Data Transformation'!$G$425:$G$8425),D3428))</f>
        <v>2001</v>
      </c>
      <c r="F3428">
        <f t="shared" si="426"/>
        <v>0</v>
      </c>
      <c r="G3428">
        <f>Weighting!$H$20</f>
        <v>0</v>
      </c>
      <c r="H3428">
        <f t="array" ref="H3428">FREQUENCY(IF('Data Transformation'!$B$4:$B$8425=B3411,'Data Transformation'!$G$4:$G$8425),'Bin Analysis'!$B3428)</f>
        <v>2073</v>
      </c>
      <c r="I3428">
        <f t="shared" si="427"/>
        <v>0</v>
      </c>
      <c r="J3428">
        <f t="shared" si="428"/>
        <v>0</v>
      </c>
      <c r="K3428">
        <f>J3428*Weighting!$W$20</f>
        <v>0</v>
      </c>
      <c r="M3428" s="14"/>
    </row>
    <row r="3429" spans="1:25" x14ac:dyDescent="0.25">
      <c r="A3429" s="32" t="str">
        <f>IF(Weighting!$P$21&gt;0,B3429,"")</f>
        <v/>
      </c>
      <c r="B3429" t="e">
        <f>Weighting!$C$21</f>
        <v>#DIV/0!</v>
      </c>
      <c r="C3429" t="e">
        <f>Weighting!$F$21</f>
        <v>#NUM!</v>
      </c>
      <c r="D3429" t="e">
        <f>IF(C3429=1,'Data Transformation'!$G$3+0.5*'Data Transformation'!$W$25,IF(C3430=1,D3430-'Data Transformation'!$W$25,FALSE))</f>
        <v>#NUM!</v>
      </c>
      <c r="E3429">
        <f t="array" ref="E3429">IF(ISLOGICAL(D3429),"",FREQUENCY(IF('Data Transformation'!$B$425:$B$8425='Bin Analysis'!$B3411,'Data Transformation'!$G$425:$G$8425),D3429))</f>
        <v>2001</v>
      </c>
      <c r="F3429">
        <f t="shared" si="426"/>
        <v>0</v>
      </c>
      <c r="G3429">
        <f>Weighting!$H$21</f>
        <v>0</v>
      </c>
      <c r="H3429">
        <f t="array" ref="H3429">FREQUENCY(IF('Data Transformation'!$B$4:$B$8425=B3411,'Data Transformation'!$G$4:$G$8425),'Bin Analysis'!$B3429)</f>
        <v>2073</v>
      </c>
      <c r="I3429">
        <f t="shared" si="427"/>
        <v>0</v>
      </c>
      <c r="J3429">
        <f t="shared" si="428"/>
        <v>0</v>
      </c>
      <c r="K3429">
        <f>J3429*Weighting!$W$21</f>
        <v>0</v>
      </c>
      <c r="M3429" s="14"/>
    </row>
    <row r="3430" spans="1:25" x14ac:dyDescent="0.25">
      <c r="A3430" s="32" t="str">
        <f>IF(Weighting!$P$22&gt;0,B3430,"")</f>
        <v/>
      </c>
      <c r="B3430" t="e">
        <f>Weighting!$C$22</f>
        <v>#DIV/0!</v>
      </c>
      <c r="C3430" t="e">
        <f>Weighting!$F$22</f>
        <v>#NUM!</v>
      </c>
      <c r="D3430" t="e">
        <f>IF(C3430=1,'Data Transformation'!$G$3+0.5*'Data Transformation'!$W$25,IF(C3431=1,D3431-'Data Transformation'!$W$25,FALSE))</f>
        <v>#NUM!</v>
      </c>
      <c r="E3430">
        <f t="array" ref="E3430">IF(ISLOGICAL(D3430),"",FREQUENCY(IF('Data Transformation'!$B$425:$B$8425='Bin Analysis'!$B3411,'Data Transformation'!$G$425:$G$8425),D3430))</f>
        <v>2001</v>
      </c>
      <c r="F3430">
        <f t="shared" si="426"/>
        <v>0</v>
      </c>
      <c r="G3430">
        <f>Weighting!$H$22</f>
        <v>0</v>
      </c>
      <c r="H3430">
        <f t="array" ref="H3430">FREQUENCY(IF('Data Transformation'!$B$4:$B$8425=B3411,'Data Transformation'!$G$4:$G$8425),'Bin Analysis'!$B3430)</f>
        <v>2073</v>
      </c>
      <c r="I3430">
        <f t="shared" si="427"/>
        <v>0</v>
      </c>
      <c r="J3430">
        <f t="shared" si="428"/>
        <v>0</v>
      </c>
      <c r="K3430">
        <f>J3430*Weighting!$W$22</f>
        <v>0</v>
      </c>
      <c r="M3430" s="14"/>
    </row>
    <row r="3431" spans="1:25" x14ac:dyDescent="0.25">
      <c r="A3431" s="32" t="str">
        <f>IF(Weighting!$P$23&gt;0,B3431,"")</f>
        <v/>
      </c>
      <c r="B3431" t="e">
        <f>Weighting!$C$23</f>
        <v>#DIV/0!</v>
      </c>
      <c r="C3431" t="e">
        <f>Weighting!$F$23</f>
        <v>#NUM!</v>
      </c>
      <c r="D3431" t="e">
        <f>IF(C3431=1,'Data Transformation'!$G$3+0.5*'Data Transformation'!$W$25,IF(C3432=1,D3432-'Data Transformation'!$W$25,FALSE))</f>
        <v>#NUM!</v>
      </c>
      <c r="E3431">
        <f t="array" ref="E3431">IF(ISLOGICAL(D3431),"",FREQUENCY(IF('Data Transformation'!$B$425:$B$8425='Bin Analysis'!$B3411,'Data Transformation'!$G$425:$G$8425),D3431))</f>
        <v>2001</v>
      </c>
      <c r="F3431">
        <f t="shared" si="426"/>
        <v>0</v>
      </c>
      <c r="G3431">
        <f>Weighting!$H$23</f>
        <v>0</v>
      </c>
      <c r="H3431">
        <f t="array" ref="H3431">FREQUENCY(IF('Data Transformation'!$B$4:$B$8425=B3411,'Data Transformation'!$G$4:$G$8425),'Bin Analysis'!$B3431)</f>
        <v>2073</v>
      </c>
      <c r="I3431">
        <f t="shared" si="427"/>
        <v>0</v>
      </c>
      <c r="J3431">
        <f t="shared" si="428"/>
        <v>0</v>
      </c>
      <c r="K3431">
        <f>J3431*Weighting!$W$23</f>
        <v>0</v>
      </c>
      <c r="M3431" s="14"/>
    </row>
    <row r="3432" spans="1:25" x14ac:dyDescent="0.25">
      <c r="A3432" s="32" t="str">
        <f>IF(Weighting!$P$24&gt;0,B3432,"")</f>
        <v/>
      </c>
      <c r="B3432" t="e">
        <f>Weighting!$C$24</f>
        <v>#DIV/0!</v>
      </c>
      <c r="C3432" t="e">
        <f>Weighting!$F$24</f>
        <v>#NUM!</v>
      </c>
      <c r="D3432" t="e">
        <f>IF(C3432=1,'Data Transformation'!$G$3+0.5*'Data Transformation'!$W$25,IF(C3433=1,D3433-'Data Transformation'!$W$25,FALSE))</f>
        <v>#NUM!</v>
      </c>
      <c r="E3432">
        <f t="array" ref="E3432">IF(ISLOGICAL(D3432),"",FREQUENCY(IF('Data Transformation'!$B$425:$B$8425='Bin Analysis'!$B3411,'Data Transformation'!$G$425:$G$8425),D3432))</f>
        <v>2001</v>
      </c>
      <c r="F3432">
        <f t="shared" si="426"/>
        <v>0</v>
      </c>
      <c r="G3432">
        <f>Weighting!$H$24</f>
        <v>0</v>
      </c>
      <c r="H3432">
        <f t="array" ref="H3432">FREQUENCY(IF('Data Transformation'!$B$4:$B$8425=B3411,'Data Transformation'!$G$4:$G$8425),'Bin Analysis'!$B3432)</f>
        <v>2073</v>
      </c>
      <c r="I3432">
        <f t="shared" si="427"/>
        <v>0</v>
      </c>
      <c r="J3432">
        <f t="shared" si="428"/>
        <v>0</v>
      </c>
      <c r="K3432">
        <f>J3432*Weighting!$W$24</f>
        <v>0</v>
      </c>
      <c r="M3432" s="14"/>
    </row>
    <row r="3433" spans="1:25" x14ac:dyDescent="0.25">
      <c r="A3433" s="32" t="str">
        <f>IF(Weighting!$P$25&gt;0,B3433,"")</f>
        <v/>
      </c>
      <c r="B3433" t="e">
        <f>Weighting!$C$25</f>
        <v>#DIV/0!</v>
      </c>
      <c r="C3433" t="e">
        <f>Weighting!$F$25</f>
        <v>#NUM!</v>
      </c>
      <c r="D3433" t="e">
        <f>IF(C3433=1,'Data Transformation'!$G$3+0.5*'Data Transformation'!$W$25,IF(C3434=1,D3434-'Data Transformation'!$W$25,FALSE))</f>
        <v>#NUM!</v>
      </c>
      <c r="E3433">
        <f t="array" ref="E3433">IF(ISLOGICAL(D3433),"",FREQUENCY(IF('Data Transformation'!$B$425:$B$8425='Bin Analysis'!$B3411,'Data Transformation'!$G$425:$G$8425),D3433))</f>
        <v>2001</v>
      </c>
      <c r="F3433">
        <f t="shared" si="426"/>
        <v>0</v>
      </c>
      <c r="G3433">
        <f>Weighting!$H$25</f>
        <v>0</v>
      </c>
      <c r="H3433">
        <f t="array" ref="H3433">FREQUENCY(IF('Data Transformation'!$B$4:$B$8425=B3411,'Data Transformation'!$G$4:$G$8425),'Bin Analysis'!$B3433)</f>
        <v>2073</v>
      </c>
      <c r="I3433">
        <f t="shared" si="427"/>
        <v>0</v>
      </c>
      <c r="J3433">
        <f t="shared" si="428"/>
        <v>0</v>
      </c>
      <c r="K3433">
        <f>J3433*Weighting!$W$25</f>
        <v>0</v>
      </c>
      <c r="M3433" s="14"/>
    </row>
    <row r="3434" spans="1:25" x14ac:dyDescent="0.25">
      <c r="O3434"/>
      <c r="P3434"/>
      <c r="Q3434"/>
      <c r="R3434"/>
    </row>
    <row r="3435" spans="1:25" ht="23.25" x14ac:dyDescent="0.35">
      <c r="A3435" s="21" t="s">
        <v>0</v>
      </c>
      <c r="B3435" s="21" t="str">
        <f>IFERROR(VLOOKUP(C3435,'Data Transformation'!$L$6:$M$426,2,FALSE),"")</f>
        <v/>
      </c>
      <c r="C3435" s="21">
        <f>C3411+1</f>
        <v>143</v>
      </c>
      <c r="D3435" s="21"/>
      <c r="E3435" s="21"/>
      <c r="F3435" s="21"/>
      <c r="G3435" s="21"/>
      <c r="H3435" s="22"/>
      <c r="I3435" s="22"/>
      <c r="J3435" s="22"/>
      <c r="K3435" s="21"/>
      <c r="L3435" s="21" t="str">
        <f>B3435</f>
        <v/>
      </c>
      <c r="M3435" s="23" t="e">
        <f>INDEX('Data Transformation'!$O$4:$O$424,MATCH($B3435,'Data Transformation'!$M$4:$M$424,0),MATCH($M$2,'Data Transformation'!$O$3,0))</f>
        <v>#N/A</v>
      </c>
      <c r="N3435" s="27" t="e">
        <f>IF('Input and Summary Results'!$J$16="minimum",'Bin Analysis'!X3436/(M3435-1),'Bin Analysis'!Y3435/('Bin Analysis'!M3435-1))</f>
        <v>#N/A</v>
      </c>
      <c r="O3435" s="27" t="e">
        <f>IF(M3435=FALSE,NA(),(VLOOKUP(1,C3438:K3457,4,FALSE))/(M3435-1))</f>
        <v>#N/A</v>
      </c>
      <c r="P3435" s="27" t="e">
        <f>IF(M3435=FALSE,NA(),SUM(J3438:J3457)/Weighting!$S$5)</f>
        <v>#N/A</v>
      </c>
      <c r="Q3435" s="27" t="e">
        <f>IF(M3435=FALSE,NA(),SUM(K3438:K3457)/Weighting!$S$6)</f>
        <v>#N/A</v>
      </c>
      <c r="R3435" s="27" t="e">
        <f>IF(M3435=FALSE,NA(),(VLOOKUP(1,G3438:K3457,3,FALSE))/(M3435-1))</f>
        <v>#N/A</v>
      </c>
      <c r="S3435" s="22" t="e">
        <f>IF(M3435=FALSE,NA(),IF(SUM(J3438:J3457)=2,"yes","no"))</f>
        <v>#N/A</v>
      </c>
      <c r="X3435" s="2" cm="2">
        <f t="array" ref="X3435:X3436">FREQUENCY(IF('Data Transformation'!$B$425:$B$6424='Bin Analysis'!L3435,'Data Transformation'!$G$425:$G$6424),'Data Transformation'!$U$11)</f>
        <v>0</v>
      </c>
      <c r="Y3435" s="2" cm="2">
        <f t="array" ref="Y3435:Y3436">FREQUENCY(IF('Data Transformation'!$B$425:$B$6424='Bin Analysis'!L3435,'Data Transformation'!$G$425:$G$6424),'Data Transformation'!$U$12)</f>
        <v>0</v>
      </c>
    </row>
    <row r="3436" spans="1:25" x14ac:dyDescent="0.25">
      <c r="A3436" s="14" t="s">
        <v>67</v>
      </c>
      <c r="B3436" t="s">
        <v>47</v>
      </c>
      <c r="C3436" t="s">
        <v>5</v>
      </c>
      <c r="D3436" t="s">
        <v>98</v>
      </c>
      <c r="E3436" t="s">
        <v>99</v>
      </c>
      <c r="F3436" t="s">
        <v>100</v>
      </c>
      <c r="G3436" t="s">
        <v>69</v>
      </c>
      <c r="H3436" t="s">
        <v>31</v>
      </c>
      <c r="I3436" t="s">
        <v>32</v>
      </c>
      <c r="J3436" t="s">
        <v>46</v>
      </c>
      <c r="K3436" s="14" t="s">
        <v>45</v>
      </c>
      <c r="M3436" s="14"/>
      <c r="X3436" s="2">
        <v>0</v>
      </c>
      <c r="Y3436" s="2">
        <v>0</v>
      </c>
    </row>
    <row r="3437" spans="1:25" x14ac:dyDescent="0.25">
      <c r="A3437" s="32"/>
      <c r="D3437" t="e">
        <f>IF(C3437=1,'Data Transformation'!$G$3+0.5*'Data Transformation'!$W$25,IF(C3438=1,D3438-'Data Transformation'!$W$25,FALSE))</f>
        <v>#NUM!</v>
      </c>
      <c r="E3437">
        <f t="array" ref="E3437">IF(ISLOGICAL(D3437),"",FREQUENCY(IF('Data Transformation'!$B$425:$B$8425='Bin Analysis'!$B3435,'Data Transformation'!$G$425:$G$8425),D3437))</f>
        <v>2001</v>
      </c>
      <c r="F3437" t="e">
        <f>IF(ISLOGICAL(D3437),"",E3437-E3436)</f>
        <v>#VALUE!</v>
      </c>
      <c r="M3437" s="14"/>
    </row>
    <row r="3438" spans="1:25" x14ac:dyDescent="0.25">
      <c r="A3438" s="32" t="e">
        <f>IF(Weighting!$P$6&gt;0,B3438,"")</f>
        <v>#NUM!</v>
      </c>
      <c r="B3438" t="e">
        <f>Weighting!$C$6</f>
        <v>#DIV/0!</v>
      </c>
      <c r="C3438" t="e">
        <f>Weighting!$F$6</f>
        <v>#NUM!</v>
      </c>
      <c r="D3438" t="e">
        <f>IF(C3438=1,'Data Transformation'!$G$3+0.5*'Data Transformation'!$W$25,IF(C3439=1,D3439-'Data Transformation'!$W$25,FALSE))</f>
        <v>#NUM!</v>
      </c>
      <c r="E3438">
        <f t="array" ref="E3438">IF(ISLOGICAL(D3438),"",FREQUENCY(IF('Data Transformation'!$B$425:$B$8425='Bin Analysis'!$B3435,'Data Transformation'!$G$425:$G$8425),D3438))</f>
        <v>2001</v>
      </c>
      <c r="F3438">
        <f>IF(ISLOGICAL(D3438),"",E3438-E3437)</f>
        <v>0</v>
      </c>
      <c r="G3438">
        <f>Weighting!$H$6</f>
        <v>1</v>
      </c>
      <c r="H3438">
        <f t="array" ref="H3438">FREQUENCY(IF('Data Transformation'!$B$4:$B$8425=B3435,'Data Transformation'!$G$4:$G$8425),'Bin Analysis'!$B3438)</f>
        <v>2073</v>
      </c>
      <c r="I3438">
        <f>H3438-H3437</f>
        <v>2073</v>
      </c>
      <c r="J3438">
        <f>IF(I3438=0,0,1)</f>
        <v>1</v>
      </c>
      <c r="K3438" t="e">
        <f>J3438*Weighting!$W$6</f>
        <v>#NUM!</v>
      </c>
      <c r="M3438" s="14"/>
    </row>
    <row r="3439" spans="1:25" x14ac:dyDescent="0.25">
      <c r="A3439" s="32" t="str">
        <f>IF(Weighting!$P$7&gt;0,B3439,"")</f>
        <v/>
      </c>
      <c r="B3439" t="e">
        <f>Weighting!$C$7</f>
        <v>#DIV/0!</v>
      </c>
      <c r="C3439" t="e">
        <f>Weighting!$F$7</f>
        <v>#NUM!</v>
      </c>
      <c r="D3439" t="e">
        <f>IF(C3439=1,'Data Transformation'!$G$3+0.5*'Data Transformation'!$W$25,IF(C3440=1,D3440-'Data Transformation'!$W$25,FALSE))</f>
        <v>#NUM!</v>
      </c>
      <c r="E3439">
        <f t="array" ref="E3439">IF(ISLOGICAL(D3439),"",FREQUENCY(IF('Data Transformation'!$B$425:$B$8425='Bin Analysis'!$B3435,'Data Transformation'!$G$425:$G$8425),D3439))</f>
        <v>2001</v>
      </c>
      <c r="F3439">
        <f t="shared" ref="F3439:F3457" si="429">IF(ISLOGICAL(D3439),"",E3439-E3438)</f>
        <v>0</v>
      </c>
      <c r="G3439">
        <f>Weighting!$H$7</f>
        <v>0</v>
      </c>
      <c r="H3439">
        <f t="array" ref="H3439">FREQUENCY(IF('Data Transformation'!$B$4:$B$8425=B3435,'Data Transformation'!$G$4:$G$8425),'Bin Analysis'!$B3439)</f>
        <v>2073</v>
      </c>
      <c r="I3439">
        <f t="shared" ref="I3439:I3457" si="430">H3439-H3438</f>
        <v>0</v>
      </c>
      <c r="J3439">
        <f>IF(I3439=0,0,1)</f>
        <v>0</v>
      </c>
      <c r="K3439">
        <f>J3439*Weighting!$W$7</f>
        <v>0</v>
      </c>
      <c r="M3439" s="14"/>
    </row>
    <row r="3440" spans="1:25" x14ac:dyDescent="0.25">
      <c r="A3440" s="32" t="str">
        <f>IF(Weighting!$P$8&gt;0,B3440,"")</f>
        <v/>
      </c>
      <c r="B3440" t="e">
        <f>Weighting!$C$8</f>
        <v>#DIV/0!</v>
      </c>
      <c r="C3440" t="e">
        <f>Weighting!$F$8</f>
        <v>#NUM!</v>
      </c>
      <c r="D3440" t="e">
        <f>IF(C3440=1,'Data Transformation'!$G$3+0.5*'Data Transformation'!$W$25,IF(C3441=1,D3441-'Data Transformation'!$W$25,FALSE))</f>
        <v>#NUM!</v>
      </c>
      <c r="E3440">
        <f t="array" ref="E3440">IF(ISLOGICAL(D3440),"",FREQUENCY(IF('Data Transformation'!$B$425:$B$8425='Bin Analysis'!$B3435,'Data Transformation'!$G$425:$G$8425),D3440))</f>
        <v>2001</v>
      </c>
      <c r="F3440">
        <f t="shared" si="429"/>
        <v>0</v>
      </c>
      <c r="G3440">
        <f>Weighting!$H$8</f>
        <v>0</v>
      </c>
      <c r="H3440">
        <f t="array" ref="H3440">FREQUENCY(IF('Data Transformation'!$B$4:$B$8425=B3435,'Data Transformation'!$G$4:$G$8425),'Bin Analysis'!$B3440)</f>
        <v>2073</v>
      </c>
      <c r="I3440">
        <f t="shared" si="430"/>
        <v>0</v>
      </c>
      <c r="J3440">
        <f t="shared" ref="J3440:J3457" si="431">IF(I3440=0,0,1)</f>
        <v>0</v>
      </c>
      <c r="K3440">
        <f>J3440*Weighting!$W$8</f>
        <v>0</v>
      </c>
      <c r="M3440" s="14"/>
    </row>
    <row r="3441" spans="1:13" x14ac:dyDescent="0.25">
      <c r="A3441" s="32" t="str">
        <f>IF(Weighting!$P$9&gt;0,B3441,"")</f>
        <v/>
      </c>
      <c r="B3441" s="50" t="e">
        <f>Weighting!$C$9</f>
        <v>#DIV/0!</v>
      </c>
      <c r="C3441" t="e">
        <f>Weighting!$F$9</f>
        <v>#NUM!</v>
      </c>
      <c r="D3441" t="e">
        <f>IF(C3441=1,'Data Transformation'!$G$3+0.5*'Data Transformation'!$W$25,IF(C3442=1,D3442-'Data Transformation'!$W$25,FALSE))</f>
        <v>#NUM!</v>
      </c>
      <c r="E3441">
        <f t="array" ref="E3441">IF(ISLOGICAL(D3441),"",FREQUENCY(IF('Data Transformation'!$B$425:$B$8425='Bin Analysis'!$B3435,'Data Transformation'!$G$425:$G$8425),D3441))</f>
        <v>2001</v>
      </c>
      <c r="F3441">
        <f t="shared" si="429"/>
        <v>0</v>
      </c>
      <c r="G3441">
        <f>Weighting!$H$9</f>
        <v>0</v>
      </c>
      <c r="H3441">
        <f t="array" ref="H3441">FREQUENCY(IF('Data Transformation'!$B$4:$B$8425=B3435,'Data Transformation'!$G$4:$G$8425),'Bin Analysis'!$B3441)</f>
        <v>2073</v>
      </c>
      <c r="I3441">
        <f t="shared" si="430"/>
        <v>0</v>
      </c>
      <c r="J3441">
        <f t="shared" si="431"/>
        <v>0</v>
      </c>
      <c r="K3441">
        <f>J3441*Weighting!$W$9</f>
        <v>0</v>
      </c>
      <c r="M3441" s="14"/>
    </row>
    <row r="3442" spans="1:13" x14ac:dyDescent="0.25">
      <c r="A3442" s="32" t="str">
        <f>IF(Weighting!$P$10&gt;0,B3442,"")</f>
        <v/>
      </c>
      <c r="B3442" t="e">
        <f>Weighting!$C$10</f>
        <v>#DIV/0!</v>
      </c>
      <c r="C3442" t="e">
        <f>Weighting!$F$10</f>
        <v>#NUM!</v>
      </c>
      <c r="D3442" t="e">
        <f>IF(C3442=1,'Data Transformation'!$G$3+0.5*'Data Transformation'!$W$25,IF(C3443=1,D3443-'Data Transformation'!$W$25,FALSE))</f>
        <v>#NUM!</v>
      </c>
      <c r="E3442">
        <f t="array" ref="E3442">IF(ISLOGICAL(D3442),"",FREQUENCY(IF('Data Transformation'!$B$425:$B$8425='Bin Analysis'!$B3435,'Data Transformation'!$G$425:$G$8425),D3442))</f>
        <v>2001</v>
      </c>
      <c r="F3442">
        <f t="shared" si="429"/>
        <v>0</v>
      </c>
      <c r="G3442">
        <f>Weighting!$H$10</f>
        <v>0</v>
      </c>
      <c r="H3442">
        <f t="array" ref="H3442">FREQUENCY(IF('Data Transformation'!$B$4:$B$8425=B3435,'Data Transformation'!$G$4:$G$8425),'Bin Analysis'!$B3442)</f>
        <v>2073</v>
      </c>
      <c r="I3442">
        <f t="shared" si="430"/>
        <v>0</v>
      </c>
      <c r="J3442">
        <f t="shared" si="431"/>
        <v>0</v>
      </c>
      <c r="K3442">
        <f>J3442*Weighting!$W$10</f>
        <v>0</v>
      </c>
      <c r="M3442" s="14"/>
    </row>
    <row r="3443" spans="1:13" x14ac:dyDescent="0.25">
      <c r="A3443" s="32" t="str">
        <f>IF(Weighting!$P$11&gt;0,B3443,"")</f>
        <v/>
      </c>
      <c r="B3443" t="e">
        <f>Weighting!$C$11</f>
        <v>#DIV/0!</v>
      </c>
      <c r="C3443" t="e">
        <f>Weighting!$F$11</f>
        <v>#NUM!</v>
      </c>
      <c r="D3443" t="e">
        <f>IF(C3443=1,'Data Transformation'!$G$3+0.5*'Data Transformation'!$W$25,IF(C3444=1,D3444-'Data Transformation'!$W$25,FALSE))</f>
        <v>#NUM!</v>
      </c>
      <c r="E3443">
        <f t="array" ref="E3443">IF(ISLOGICAL(D3443),"",FREQUENCY(IF('Data Transformation'!$B$425:$B$8425='Bin Analysis'!$B3435,'Data Transformation'!$G$425:$G$8425),D3443))</f>
        <v>2001</v>
      </c>
      <c r="F3443">
        <f t="shared" si="429"/>
        <v>0</v>
      </c>
      <c r="G3443">
        <f>Weighting!$H$11</f>
        <v>0</v>
      </c>
      <c r="H3443">
        <f t="array" ref="H3443">FREQUENCY(IF('Data Transformation'!$B$4:$B$8425=B3435,'Data Transformation'!$G$4:$G$8425),'Bin Analysis'!$B3443)</f>
        <v>2073</v>
      </c>
      <c r="I3443">
        <f t="shared" si="430"/>
        <v>0</v>
      </c>
      <c r="J3443">
        <f t="shared" si="431"/>
        <v>0</v>
      </c>
      <c r="K3443">
        <f>J3443*Weighting!$W$11</f>
        <v>0</v>
      </c>
      <c r="M3443" s="14"/>
    </row>
    <row r="3444" spans="1:13" x14ac:dyDescent="0.25">
      <c r="A3444" s="32" t="str">
        <f>IF(Weighting!$P$12&gt;0,B3444,"")</f>
        <v/>
      </c>
      <c r="B3444" t="e">
        <f>Weighting!$C$12</f>
        <v>#DIV/0!</v>
      </c>
      <c r="C3444" t="e">
        <f>Weighting!$F$12</f>
        <v>#NUM!</v>
      </c>
      <c r="D3444" t="e">
        <f>IF(C3444=1,'Data Transformation'!$G$3+0.5*'Data Transformation'!$W$25,IF(C3445=1,D3445-'Data Transformation'!$W$25,FALSE))</f>
        <v>#NUM!</v>
      </c>
      <c r="E3444">
        <f t="array" ref="E3444">IF(ISLOGICAL(D3444),"",FREQUENCY(IF('Data Transformation'!$B$425:$B$8425='Bin Analysis'!$B3435,'Data Transformation'!$G$425:$G$8425),D3444))</f>
        <v>2001</v>
      </c>
      <c r="F3444">
        <f t="shared" si="429"/>
        <v>0</v>
      </c>
      <c r="G3444">
        <f>Weighting!$H$12</f>
        <v>0</v>
      </c>
      <c r="H3444">
        <f t="array" ref="H3444">FREQUENCY(IF('Data Transformation'!$B$4:$B$8425=B3435,'Data Transformation'!$G$4:$G$8425),'Bin Analysis'!$B3444)</f>
        <v>2073</v>
      </c>
      <c r="I3444">
        <f t="shared" si="430"/>
        <v>0</v>
      </c>
      <c r="J3444">
        <f t="shared" si="431"/>
        <v>0</v>
      </c>
      <c r="K3444">
        <f>J3444*Weighting!$W$12</f>
        <v>0</v>
      </c>
      <c r="M3444" s="14"/>
    </row>
    <row r="3445" spans="1:13" x14ac:dyDescent="0.25">
      <c r="A3445" s="32" t="str">
        <f>IF(Weighting!$P$13&gt;0,B3445,"")</f>
        <v/>
      </c>
      <c r="B3445" t="e">
        <f>Weighting!$C$13</f>
        <v>#DIV/0!</v>
      </c>
      <c r="C3445" t="e">
        <f>Weighting!$F$13</f>
        <v>#NUM!</v>
      </c>
      <c r="D3445" t="e">
        <f>IF(C3445=1,'Data Transformation'!$G$3+0.5*'Data Transformation'!$W$25,IF(C3446=1,D3446-'Data Transformation'!$W$25,FALSE))</f>
        <v>#NUM!</v>
      </c>
      <c r="E3445">
        <f t="array" ref="E3445">IF(ISLOGICAL(D3445),"",FREQUENCY(IF('Data Transformation'!$B$425:$B$8425='Bin Analysis'!$B3435,'Data Transformation'!$G$425:$G$8425),D3445))</f>
        <v>2001</v>
      </c>
      <c r="F3445">
        <f t="shared" si="429"/>
        <v>0</v>
      </c>
      <c r="G3445">
        <f>Weighting!$H$13</f>
        <v>0</v>
      </c>
      <c r="H3445">
        <f t="array" ref="H3445">FREQUENCY(IF('Data Transformation'!$B$4:$B$8425=B3435,'Data Transformation'!$G$4:$G$8425),'Bin Analysis'!$B3445)</f>
        <v>2073</v>
      </c>
      <c r="I3445">
        <f t="shared" si="430"/>
        <v>0</v>
      </c>
      <c r="J3445">
        <f t="shared" si="431"/>
        <v>0</v>
      </c>
      <c r="K3445">
        <f>J3445*Weighting!$W$13</f>
        <v>0</v>
      </c>
      <c r="M3445" s="14"/>
    </row>
    <row r="3446" spans="1:13" x14ac:dyDescent="0.25">
      <c r="A3446" s="32" t="str">
        <f>IF(Weighting!$P$14&gt;0,B3446,"")</f>
        <v/>
      </c>
      <c r="B3446" t="e">
        <f>Weighting!$C$14</f>
        <v>#DIV/0!</v>
      </c>
      <c r="C3446" t="e">
        <f>Weighting!$F$14</f>
        <v>#NUM!</v>
      </c>
      <c r="D3446" t="e">
        <f>IF(C3446=1,'Data Transformation'!$G$3+0.5*'Data Transformation'!$W$25,IF(C3447=1,D3447-'Data Transformation'!$W$25,FALSE))</f>
        <v>#NUM!</v>
      </c>
      <c r="E3446">
        <f t="array" ref="E3446">IF(ISLOGICAL(D3446),"",FREQUENCY(IF('Data Transformation'!$B$425:$B$8425='Bin Analysis'!$B3435,'Data Transformation'!$G$425:$G$8425),D3446))</f>
        <v>2001</v>
      </c>
      <c r="F3446">
        <f t="shared" si="429"/>
        <v>0</v>
      </c>
      <c r="G3446">
        <f>Weighting!$H$14</f>
        <v>0</v>
      </c>
      <c r="H3446">
        <f t="array" ref="H3446">FREQUENCY(IF('Data Transformation'!$B$4:$B$8425=B3435,'Data Transformation'!$G$4:$G$8425),'Bin Analysis'!$B3446)</f>
        <v>2073</v>
      </c>
      <c r="I3446">
        <f t="shared" si="430"/>
        <v>0</v>
      </c>
      <c r="J3446">
        <f t="shared" si="431"/>
        <v>0</v>
      </c>
      <c r="K3446">
        <f>J3446*Weighting!$W$14</f>
        <v>0</v>
      </c>
      <c r="M3446" s="14"/>
    </row>
    <row r="3447" spans="1:13" x14ac:dyDescent="0.25">
      <c r="A3447" s="32" t="str">
        <f>IF(Weighting!$P$15&gt;0,B3447,"")</f>
        <v/>
      </c>
      <c r="B3447" t="e">
        <f>Weighting!$C$15</f>
        <v>#DIV/0!</v>
      </c>
      <c r="C3447" t="e">
        <f>Weighting!$F$15</f>
        <v>#NUM!</v>
      </c>
      <c r="D3447" t="e">
        <f>IF(C3447=1,'Data Transformation'!$G$3+0.5*'Data Transformation'!$W$25,IF(C3448=1,D3448-'Data Transformation'!$W$25,FALSE))</f>
        <v>#NUM!</v>
      </c>
      <c r="E3447">
        <f t="array" ref="E3447">IF(ISLOGICAL(D3447),"",FREQUENCY(IF('Data Transformation'!$B$425:$B$8425='Bin Analysis'!$B3435,'Data Transformation'!$G$425:$G$8425),D3447))</f>
        <v>2001</v>
      </c>
      <c r="F3447">
        <f t="shared" si="429"/>
        <v>0</v>
      </c>
      <c r="G3447">
        <f>Weighting!$H$15</f>
        <v>0</v>
      </c>
      <c r="H3447">
        <f t="array" ref="H3447">FREQUENCY(IF('Data Transformation'!$B$4:$B$8425=B3435,'Data Transformation'!$G$4:$G$8425),'Bin Analysis'!$B3447)</f>
        <v>2073</v>
      </c>
      <c r="I3447">
        <f t="shared" si="430"/>
        <v>0</v>
      </c>
      <c r="J3447">
        <f t="shared" si="431"/>
        <v>0</v>
      </c>
      <c r="K3447">
        <f>J3447*Weighting!$W$15</f>
        <v>0</v>
      </c>
      <c r="M3447" s="14"/>
    </row>
    <row r="3448" spans="1:13" x14ac:dyDescent="0.25">
      <c r="A3448" s="32" t="str">
        <f>IF(Weighting!$P$16&gt;0,B3448,"")</f>
        <v/>
      </c>
      <c r="B3448" t="e">
        <f>Weighting!$C$16</f>
        <v>#DIV/0!</v>
      </c>
      <c r="C3448" t="e">
        <f>Weighting!$F$16</f>
        <v>#NUM!</v>
      </c>
      <c r="D3448" t="e">
        <f>IF(C3448=1,'Data Transformation'!$G$3+0.5*'Data Transformation'!$W$25,IF(C3449=1,D3449-'Data Transformation'!$W$25,FALSE))</f>
        <v>#NUM!</v>
      </c>
      <c r="E3448">
        <f t="array" ref="E3448">IF(ISLOGICAL(D3448),"",FREQUENCY(IF('Data Transformation'!$B$425:$B$8425='Bin Analysis'!$B3435,'Data Transformation'!$G$425:$G$8425),D3448))</f>
        <v>2001</v>
      </c>
      <c r="F3448">
        <f t="shared" si="429"/>
        <v>0</v>
      </c>
      <c r="G3448">
        <f>Weighting!$H$16</f>
        <v>0</v>
      </c>
      <c r="H3448">
        <f t="array" ref="H3448">FREQUENCY(IF('Data Transformation'!$B$4:$B$8425=B3435,'Data Transformation'!$G$4:$G$8425),'Bin Analysis'!$B3448)</f>
        <v>2073</v>
      </c>
      <c r="I3448">
        <f t="shared" si="430"/>
        <v>0</v>
      </c>
      <c r="J3448">
        <f t="shared" si="431"/>
        <v>0</v>
      </c>
      <c r="K3448">
        <f>J3448*Weighting!$W$16</f>
        <v>0</v>
      </c>
      <c r="M3448" s="14"/>
    </row>
    <row r="3449" spans="1:13" x14ac:dyDescent="0.25">
      <c r="A3449" s="32" t="str">
        <f>IF(Weighting!$P$17&gt;0,B3449,"")</f>
        <v/>
      </c>
      <c r="B3449" t="e">
        <f>Weighting!$C$17</f>
        <v>#DIV/0!</v>
      </c>
      <c r="C3449" t="e">
        <f>Weighting!$F$17</f>
        <v>#NUM!</v>
      </c>
      <c r="D3449" t="e">
        <f>IF(C3449=1,'Data Transformation'!$G$3+0.5*'Data Transformation'!$W$25,IF(C3450=1,D3450-'Data Transformation'!$W$25,FALSE))</f>
        <v>#NUM!</v>
      </c>
      <c r="E3449">
        <f t="array" ref="E3449">IF(ISLOGICAL(D3449),"",FREQUENCY(IF('Data Transformation'!$B$425:$B$8425='Bin Analysis'!$B3435,'Data Transformation'!$G$425:$G$8425),D3449))</f>
        <v>2001</v>
      </c>
      <c r="F3449">
        <f t="shared" si="429"/>
        <v>0</v>
      </c>
      <c r="G3449">
        <f>Weighting!$H$17</f>
        <v>0</v>
      </c>
      <c r="H3449">
        <f t="array" ref="H3449">FREQUENCY(IF('Data Transformation'!$B$4:$B$8425=B3435,'Data Transformation'!$G$4:$G$8425),'Bin Analysis'!$B3449)</f>
        <v>2073</v>
      </c>
      <c r="I3449">
        <f t="shared" si="430"/>
        <v>0</v>
      </c>
      <c r="J3449">
        <f t="shared" si="431"/>
        <v>0</v>
      </c>
      <c r="K3449">
        <f>J3449*Weighting!$W$17</f>
        <v>0</v>
      </c>
      <c r="M3449" s="14"/>
    </row>
    <row r="3450" spans="1:13" x14ac:dyDescent="0.25">
      <c r="A3450" s="32" t="str">
        <f>IF(Weighting!$P$18&gt;0,B3450,"")</f>
        <v/>
      </c>
      <c r="B3450" t="e">
        <f>Weighting!$C$18</f>
        <v>#DIV/0!</v>
      </c>
      <c r="C3450" t="e">
        <f>Weighting!$F$18</f>
        <v>#NUM!</v>
      </c>
      <c r="D3450" t="e">
        <f>IF(C3450=1,'Data Transformation'!$G$3+0.5*'Data Transformation'!$W$25,IF(C3451=1,D3451-'Data Transformation'!$W$25,FALSE))</f>
        <v>#NUM!</v>
      </c>
      <c r="E3450">
        <f t="array" ref="E3450">IF(ISLOGICAL(D3450),"",FREQUENCY(IF('Data Transformation'!$B$425:$B$8425='Bin Analysis'!$B3435,'Data Transformation'!$G$425:$G$8425),D3450))</f>
        <v>2001</v>
      </c>
      <c r="F3450">
        <f t="shared" si="429"/>
        <v>0</v>
      </c>
      <c r="G3450">
        <f>Weighting!$H$18</f>
        <v>0</v>
      </c>
      <c r="H3450">
        <f t="array" ref="H3450">FREQUENCY(IF('Data Transformation'!$B$4:$B$8425=B3435,'Data Transformation'!$G$4:$G$8425),'Bin Analysis'!$B3450)</f>
        <v>2073</v>
      </c>
      <c r="I3450">
        <f t="shared" si="430"/>
        <v>0</v>
      </c>
      <c r="J3450">
        <f t="shared" si="431"/>
        <v>0</v>
      </c>
      <c r="K3450">
        <f>J3450*Weighting!$W$18</f>
        <v>0</v>
      </c>
      <c r="M3450" s="14"/>
    </row>
    <row r="3451" spans="1:13" x14ac:dyDescent="0.25">
      <c r="A3451" s="32" t="str">
        <f>IF(Weighting!$P$19&gt;0,B3451,"")</f>
        <v/>
      </c>
      <c r="B3451" t="e">
        <f>Weighting!$C$19</f>
        <v>#DIV/0!</v>
      </c>
      <c r="C3451" t="e">
        <f>Weighting!$F$19</f>
        <v>#NUM!</v>
      </c>
      <c r="D3451" t="e">
        <f>IF(C3451=1,'Data Transformation'!$G$3+0.5*'Data Transformation'!$W$25,IF(C3452=1,D3452-'Data Transformation'!$W$25,FALSE))</f>
        <v>#NUM!</v>
      </c>
      <c r="E3451">
        <f t="array" ref="E3451">IF(ISLOGICAL(D3451),"",FREQUENCY(IF('Data Transformation'!$B$425:$B$8425='Bin Analysis'!$B3435,'Data Transformation'!$G$425:$G$8425),D3451))</f>
        <v>2001</v>
      </c>
      <c r="F3451">
        <f t="shared" si="429"/>
        <v>0</v>
      </c>
      <c r="G3451">
        <f>Weighting!$H$19</f>
        <v>0</v>
      </c>
      <c r="H3451">
        <f t="array" ref="H3451">FREQUENCY(IF('Data Transformation'!$B$4:$B$8425=B3435,'Data Transformation'!$G$4:$G$8425),'Bin Analysis'!$B3451)</f>
        <v>2073</v>
      </c>
      <c r="I3451">
        <f t="shared" si="430"/>
        <v>0</v>
      </c>
      <c r="J3451">
        <f t="shared" si="431"/>
        <v>0</v>
      </c>
      <c r="K3451">
        <f>J3451*Weighting!$W$19</f>
        <v>0</v>
      </c>
      <c r="M3451" s="14"/>
    </row>
    <row r="3452" spans="1:13" x14ac:dyDescent="0.25">
      <c r="A3452" s="32" t="str">
        <f>IF(Weighting!$P$20&gt;0,B3452,"")</f>
        <v/>
      </c>
      <c r="B3452" t="e">
        <f>Weighting!$C$20</f>
        <v>#DIV/0!</v>
      </c>
      <c r="C3452" t="e">
        <f>Weighting!$F$20</f>
        <v>#NUM!</v>
      </c>
      <c r="D3452" t="e">
        <f>IF(C3452=1,'Data Transformation'!$G$3+0.5*'Data Transformation'!$W$25,IF(C3453=1,D3453-'Data Transformation'!$W$25,FALSE))</f>
        <v>#NUM!</v>
      </c>
      <c r="E3452">
        <f t="array" ref="E3452">IF(ISLOGICAL(D3452),"",FREQUENCY(IF('Data Transformation'!$B$425:$B$8425='Bin Analysis'!$B3435,'Data Transformation'!$G$425:$G$8425),D3452))</f>
        <v>2001</v>
      </c>
      <c r="F3452">
        <f t="shared" si="429"/>
        <v>0</v>
      </c>
      <c r="G3452">
        <f>Weighting!$H$20</f>
        <v>0</v>
      </c>
      <c r="H3452">
        <f t="array" ref="H3452">FREQUENCY(IF('Data Transformation'!$B$4:$B$8425=B3435,'Data Transformation'!$G$4:$G$8425),'Bin Analysis'!$B3452)</f>
        <v>2073</v>
      </c>
      <c r="I3452">
        <f t="shared" si="430"/>
        <v>0</v>
      </c>
      <c r="J3452">
        <f t="shared" si="431"/>
        <v>0</v>
      </c>
      <c r="K3452">
        <f>J3452*Weighting!$W$20</f>
        <v>0</v>
      </c>
      <c r="M3452" s="14"/>
    </row>
    <row r="3453" spans="1:13" x14ac:dyDescent="0.25">
      <c r="A3453" s="32" t="str">
        <f>IF(Weighting!$P$21&gt;0,B3453,"")</f>
        <v/>
      </c>
      <c r="B3453" t="e">
        <f>Weighting!$C$21</f>
        <v>#DIV/0!</v>
      </c>
      <c r="C3453" t="e">
        <f>Weighting!$F$21</f>
        <v>#NUM!</v>
      </c>
      <c r="D3453" t="e">
        <f>IF(C3453=1,'Data Transformation'!$G$3+0.5*'Data Transformation'!$W$25,IF(C3454=1,D3454-'Data Transformation'!$W$25,FALSE))</f>
        <v>#NUM!</v>
      </c>
      <c r="E3453">
        <f t="array" ref="E3453">IF(ISLOGICAL(D3453),"",FREQUENCY(IF('Data Transformation'!$B$425:$B$8425='Bin Analysis'!$B3435,'Data Transformation'!$G$425:$G$8425),D3453))</f>
        <v>2001</v>
      </c>
      <c r="F3453">
        <f t="shared" si="429"/>
        <v>0</v>
      </c>
      <c r="G3453">
        <f>Weighting!$H$21</f>
        <v>0</v>
      </c>
      <c r="H3453">
        <f t="array" ref="H3453">FREQUENCY(IF('Data Transformation'!$B$4:$B$8425=B3435,'Data Transformation'!$G$4:$G$8425),'Bin Analysis'!$B3453)</f>
        <v>2073</v>
      </c>
      <c r="I3453">
        <f t="shared" si="430"/>
        <v>0</v>
      </c>
      <c r="J3453">
        <f t="shared" si="431"/>
        <v>0</v>
      </c>
      <c r="K3453">
        <f>J3453*Weighting!$W$21</f>
        <v>0</v>
      </c>
      <c r="M3453" s="14"/>
    </row>
    <row r="3454" spans="1:13" x14ac:dyDescent="0.25">
      <c r="A3454" s="32" t="str">
        <f>IF(Weighting!$P$22&gt;0,B3454,"")</f>
        <v/>
      </c>
      <c r="B3454" t="e">
        <f>Weighting!$C$22</f>
        <v>#DIV/0!</v>
      </c>
      <c r="C3454" t="e">
        <f>Weighting!$F$22</f>
        <v>#NUM!</v>
      </c>
      <c r="D3454" t="e">
        <f>IF(C3454=1,'Data Transformation'!$G$3+0.5*'Data Transformation'!$W$25,IF(C3455=1,D3455-'Data Transformation'!$W$25,FALSE))</f>
        <v>#NUM!</v>
      </c>
      <c r="E3454">
        <f t="array" ref="E3454">IF(ISLOGICAL(D3454),"",FREQUENCY(IF('Data Transformation'!$B$425:$B$8425='Bin Analysis'!$B3435,'Data Transformation'!$G$425:$G$8425),D3454))</f>
        <v>2001</v>
      </c>
      <c r="F3454">
        <f t="shared" si="429"/>
        <v>0</v>
      </c>
      <c r="G3454">
        <f>Weighting!$H$22</f>
        <v>0</v>
      </c>
      <c r="H3454">
        <f t="array" ref="H3454">FREQUENCY(IF('Data Transformation'!$B$4:$B$8425=B3435,'Data Transformation'!$G$4:$G$8425),'Bin Analysis'!$B3454)</f>
        <v>2073</v>
      </c>
      <c r="I3454">
        <f t="shared" si="430"/>
        <v>0</v>
      </c>
      <c r="J3454">
        <f t="shared" si="431"/>
        <v>0</v>
      </c>
      <c r="K3454">
        <f>J3454*Weighting!$W$22</f>
        <v>0</v>
      </c>
      <c r="M3454" s="14"/>
    </row>
    <row r="3455" spans="1:13" x14ac:dyDescent="0.25">
      <c r="A3455" s="32" t="str">
        <f>IF(Weighting!$P$23&gt;0,B3455,"")</f>
        <v/>
      </c>
      <c r="B3455" t="e">
        <f>Weighting!$C$23</f>
        <v>#DIV/0!</v>
      </c>
      <c r="C3455" t="e">
        <f>Weighting!$F$23</f>
        <v>#NUM!</v>
      </c>
      <c r="D3455" t="e">
        <f>IF(C3455=1,'Data Transformation'!$G$3+0.5*'Data Transformation'!$W$25,IF(C3456=1,D3456-'Data Transformation'!$W$25,FALSE))</f>
        <v>#NUM!</v>
      </c>
      <c r="E3455">
        <f t="array" ref="E3455">IF(ISLOGICAL(D3455),"",FREQUENCY(IF('Data Transformation'!$B$425:$B$8425='Bin Analysis'!$B3435,'Data Transformation'!$G$425:$G$8425),D3455))</f>
        <v>2001</v>
      </c>
      <c r="F3455">
        <f t="shared" si="429"/>
        <v>0</v>
      </c>
      <c r="G3455">
        <f>Weighting!$H$23</f>
        <v>0</v>
      </c>
      <c r="H3455">
        <f t="array" ref="H3455">FREQUENCY(IF('Data Transformation'!$B$4:$B$8425=B3435,'Data Transformation'!$G$4:$G$8425),'Bin Analysis'!$B3455)</f>
        <v>2073</v>
      </c>
      <c r="I3455">
        <f t="shared" si="430"/>
        <v>0</v>
      </c>
      <c r="J3455">
        <f t="shared" si="431"/>
        <v>0</v>
      </c>
      <c r="K3455">
        <f>J3455*Weighting!$W$23</f>
        <v>0</v>
      </c>
      <c r="M3455" s="14"/>
    </row>
    <row r="3456" spans="1:13" x14ac:dyDescent="0.25">
      <c r="A3456" s="32" t="str">
        <f>IF(Weighting!$P$24&gt;0,B3456,"")</f>
        <v/>
      </c>
      <c r="B3456" t="e">
        <f>Weighting!$C$24</f>
        <v>#DIV/0!</v>
      </c>
      <c r="C3456" t="e">
        <f>Weighting!$F$24</f>
        <v>#NUM!</v>
      </c>
      <c r="D3456" t="e">
        <f>IF(C3456=1,'Data Transformation'!$G$3+0.5*'Data Transformation'!$W$25,IF(C3457=1,D3457-'Data Transformation'!$W$25,FALSE))</f>
        <v>#NUM!</v>
      </c>
      <c r="E3456">
        <f t="array" ref="E3456">IF(ISLOGICAL(D3456),"",FREQUENCY(IF('Data Transformation'!$B$425:$B$8425='Bin Analysis'!$B3435,'Data Transformation'!$G$425:$G$8425),D3456))</f>
        <v>2001</v>
      </c>
      <c r="F3456">
        <f t="shared" si="429"/>
        <v>0</v>
      </c>
      <c r="G3456">
        <f>Weighting!$H$24</f>
        <v>0</v>
      </c>
      <c r="H3456">
        <f t="array" ref="H3456">FREQUENCY(IF('Data Transformation'!$B$4:$B$8425=B3435,'Data Transformation'!$G$4:$G$8425),'Bin Analysis'!$B3456)</f>
        <v>2073</v>
      </c>
      <c r="I3456">
        <f t="shared" si="430"/>
        <v>0</v>
      </c>
      <c r="J3456">
        <f t="shared" si="431"/>
        <v>0</v>
      </c>
      <c r="K3456">
        <f>J3456*Weighting!$W$24</f>
        <v>0</v>
      </c>
      <c r="M3456" s="14"/>
    </row>
    <row r="3457" spans="1:25" x14ac:dyDescent="0.25">
      <c r="A3457" s="32" t="str">
        <f>IF(Weighting!$P$25&gt;0,B3457,"")</f>
        <v/>
      </c>
      <c r="B3457" t="e">
        <f>Weighting!$C$25</f>
        <v>#DIV/0!</v>
      </c>
      <c r="C3457" t="e">
        <f>Weighting!$F$25</f>
        <v>#NUM!</v>
      </c>
      <c r="D3457" t="e">
        <f>IF(C3457=1,'Data Transformation'!$G$3+0.5*'Data Transformation'!$W$25,IF(C3458=1,D3458-'Data Transformation'!$W$25,FALSE))</f>
        <v>#NUM!</v>
      </c>
      <c r="E3457">
        <f t="array" ref="E3457">IF(ISLOGICAL(D3457),"",FREQUENCY(IF('Data Transformation'!$B$425:$B$8425='Bin Analysis'!$B3435,'Data Transformation'!$G$425:$G$8425),D3457))</f>
        <v>2001</v>
      </c>
      <c r="F3457">
        <f t="shared" si="429"/>
        <v>0</v>
      </c>
      <c r="G3457">
        <f>Weighting!$H$25</f>
        <v>0</v>
      </c>
      <c r="H3457">
        <f t="array" ref="H3457">FREQUENCY(IF('Data Transformation'!$B$4:$B$8425=B3435,'Data Transformation'!$G$4:$G$8425),'Bin Analysis'!$B3457)</f>
        <v>2073</v>
      </c>
      <c r="I3457">
        <f t="shared" si="430"/>
        <v>0</v>
      </c>
      <c r="J3457">
        <f t="shared" si="431"/>
        <v>0</v>
      </c>
      <c r="K3457">
        <f>J3457*Weighting!$W$25</f>
        <v>0</v>
      </c>
      <c r="M3457" s="14"/>
    </row>
    <row r="3458" spans="1:25" x14ac:dyDescent="0.25">
      <c r="O3458"/>
      <c r="P3458"/>
      <c r="Q3458"/>
      <c r="R3458"/>
    </row>
    <row r="3459" spans="1:25" ht="23.25" x14ac:dyDescent="0.35">
      <c r="A3459" s="21" t="s">
        <v>0</v>
      </c>
      <c r="B3459" s="21" t="str">
        <f>IFERROR(VLOOKUP(C3459,'Data Transformation'!$L$6:$M$426,2,FALSE),"")</f>
        <v/>
      </c>
      <c r="C3459" s="21">
        <f>C3435+1</f>
        <v>144</v>
      </c>
      <c r="D3459" s="21"/>
      <c r="E3459" s="21"/>
      <c r="F3459" s="21"/>
      <c r="G3459" s="21"/>
      <c r="H3459" s="22"/>
      <c r="I3459" s="22"/>
      <c r="J3459" s="22"/>
      <c r="K3459" s="21"/>
      <c r="L3459" s="21" t="str">
        <f>B3459</f>
        <v/>
      </c>
      <c r="M3459" s="23" t="e">
        <f>INDEX('Data Transformation'!$O$4:$O$424,MATCH($B3459,'Data Transformation'!$M$4:$M$424,0),MATCH($M$2,'Data Transformation'!$O$3,0))</f>
        <v>#N/A</v>
      </c>
      <c r="N3459" s="27" t="e">
        <f>IF('Input and Summary Results'!$J$16="minimum",'Bin Analysis'!X3460/(M3459-1),'Bin Analysis'!Y3459/('Bin Analysis'!M3459-1))</f>
        <v>#N/A</v>
      </c>
      <c r="O3459" s="27" t="e">
        <f>IF(M3459=FALSE,NA(),(VLOOKUP(1,C3462:K3481,4,FALSE))/(M3459-1))</f>
        <v>#N/A</v>
      </c>
      <c r="P3459" s="27" t="e">
        <f>IF(M3459=FALSE,NA(),SUM(J3462:J3481)/Weighting!$S$5)</f>
        <v>#N/A</v>
      </c>
      <c r="Q3459" s="27" t="e">
        <f>IF(M3459=FALSE,NA(),SUM(K3462:K3481)/Weighting!$S$6)</f>
        <v>#N/A</v>
      </c>
      <c r="R3459" s="27" t="e">
        <f>IF(M3459=FALSE,NA(),(VLOOKUP(1,G3462:K3481,3,FALSE))/(M3459-1))</f>
        <v>#N/A</v>
      </c>
      <c r="S3459" s="22" t="e">
        <f>IF(M3459=FALSE,NA(),IF(SUM(J3462:J3481)=2,"yes","no"))</f>
        <v>#N/A</v>
      </c>
      <c r="X3459" s="2" cm="2">
        <f t="array" ref="X3459:X3460">FREQUENCY(IF('Data Transformation'!$B$425:$B$6424='Bin Analysis'!L3459,'Data Transformation'!$G$425:$G$6424),'Data Transformation'!$U$11)</f>
        <v>0</v>
      </c>
      <c r="Y3459" s="2" cm="2">
        <f t="array" ref="Y3459:Y3460">FREQUENCY(IF('Data Transformation'!$B$425:$B$6424='Bin Analysis'!L3459,'Data Transformation'!$G$425:$G$6424),'Data Transformation'!$U$12)</f>
        <v>0</v>
      </c>
    </row>
    <row r="3460" spans="1:25" x14ac:dyDescent="0.25">
      <c r="A3460" s="14" t="s">
        <v>67</v>
      </c>
      <c r="B3460" t="s">
        <v>47</v>
      </c>
      <c r="C3460" t="s">
        <v>5</v>
      </c>
      <c r="D3460" t="s">
        <v>98</v>
      </c>
      <c r="E3460" t="s">
        <v>99</v>
      </c>
      <c r="F3460" t="s">
        <v>100</v>
      </c>
      <c r="G3460" t="s">
        <v>69</v>
      </c>
      <c r="H3460" t="s">
        <v>31</v>
      </c>
      <c r="I3460" t="s">
        <v>32</v>
      </c>
      <c r="J3460" t="s">
        <v>46</v>
      </c>
      <c r="K3460" s="14" t="s">
        <v>45</v>
      </c>
      <c r="M3460" s="14"/>
      <c r="X3460" s="2">
        <v>0</v>
      </c>
      <c r="Y3460" s="2">
        <v>0</v>
      </c>
    </row>
    <row r="3461" spans="1:25" x14ac:dyDescent="0.25">
      <c r="A3461" s="32"/>
      <c r="D3461" t="e">
        <f>IF(C3461=1,'Data Transformation'!$G$3+0.5*'Data Transformation'!$W$25,IF(C3462=1,D3462-'Data Transformation'!$W$25,FALSE))</f>
        <v>#NUM!</v>
      </c>
      <c r="E3461">
        <f t="array" ref="E3461">IF(ISLOGICAL(D3461),"",FREQUENCY(IF('Data Transformation'!$B$425:$B$8425='Bin Analysis'!$B3459,'Data Transformation'!$G$425:$G$8425),D3461))</f>
        <v>2001</v>
      </c>
      <c r="F3461" t="e">
        <f>IF(ISLOGICAL(D3461),"",E3461-E3460)</f>
        <v>#VALUE!</v>
      </c>
      <c r="M3461" s="14"/>
    </row>
    <row r="3462" spans="1:25" x14ac:dyDescent="0.25">
      <c r="A3462" s="32" t="e">
        <f>IF(Weighting!$P$6&gt;0,B3462,"")</f>
        <v>#NUM!</v>
      </c>
      <c r="B3462" t="e">
        <f>Weighting!$C$6</f>
        <v>#DIV/0!</v>
      </c>
      <c r="C3462" t="e">
        <f>Weighting!$F$6</f>
        <v>#NUM!</v>
      </c>
      <c r="D3462" t="e">
        <f>IF(C3462=1,'Data Transformation'!$G$3+0.5*'Data Transformation'!$W$25,IF(C3463=1,D3463-'Data Transformation'!$W$25,FALSE))</f>
        <v>#NUM!</v>
      </c>
      <c r="E3462">
        <f t="array" ref="E3462">IF(ISLOGICAL(D3462),"",FREQUENCY(IF('Data Transformation'!$B$425:$B$8425='Bin Analysis'!$B3459,'Data Transformation'!$G$425:$G$8425),D3462))</f>
        <v>2001</v>
      </c>
      <c r="F3462">
        <f>IF(ISLOGICAL(D3462),"",E3462-E3461)</f>
        <v>0</v>
      </c>
      <c r="G3462">
        <f>Weighting!$H$6</f>
        <v>1</v>
      </c>
      <c r="H3462">
        <f t="array" ref="H3462">FREQUENCY(IF('Data Transformation'!$B$4:$B$8425=B3459,'Data Transformation'!$G$4:$G$8425),'Bin Analysis'!$B3462)</f>
        <v>2073</v>
      </c>
      <c r="I3462">
        <f>H3462-H3461</f>
        <v>2073</v>
      </c>
      <c r="J3462">
        <f>IF(I3462=0,0,1)</f>
        <v>1</v>
      </c>
      <c r="K3462" t="e">
        <f>J3462*Weighting!$W$6</f>
        <v>#NUM!</v>
      </c>
      <c r="M3462" s="14"/>
    </row>
    <row r="3463" spans="1:25" x14ac:dyDescent="0.25">
      <c r="A3463" s="32" t="str">
        <f>IF(Weighting!$P$7&gt;0,B3463,"")</f>
        <v/>
      </c>
      <c r="B3463" t="e">
        <f>Weighting!$C$7</f>
        <v>#DIV/0!</v>
      </c>
      <c r="C3463" t="e">
        <f>Weighting!$F$7</f>
        <v>#NUM!</v>
      </c>
      <c r="D3463" t="e">
        <f>IF(C3463=1,'Data Transformation'!$G$3+0.5*'Data Transformation'!$W$25,IF(C3464=1,D3464-'Data Transformation'!$W$25,FALSE))</f>
        <v>#NUM!</v>
      </c>
      <c r="E3463">
        <f t="array" ref="E3463">IF(ISLOGICAL(D3463),"",FREQUENCY(IF('Data Transformation'!$B$425:$B$8425='Bin Analysis'!$B3459,'Data Transformation'!$G$425:$G$8425),D3463))</f>
        <v>2001</v>
      </c>
      <c r="F3463">
        <f t="shared" ref="F3463:F3481" si="432">IF(ISLOGICAL(D3463),"",E3463-E3462)</f>
        <v>0</v>
      </c>
      <c r="G3463">
        <f>Weighting!$H$7</f>
        <v>0</v>
      </c>
      <c r="H3463">
        <f t="array" ref="H3463">FREQUENCY(IF('Data Transformation'!$B$4:$B$8425=B3459,'Data Transformation'!$G$4:$G$8425),'Bin Analysis'!$B3463)</f>
        <v>2073</v>
      </c>
      <c r="I3463">
        <f t="shared" ref="I3463:I3481" si="433">H3463-H3462</f>
        <v>0</v>
      </c>
      <c r="J3463">
        <f>IF(I3463=0,0,1)</f>
        <v>0</v>
      </c>
      <c r="K3463">
        <f>J3463*Weighting!$W$7</f>
        <v>0</v>
      </c>
      <c r="M3463" s="14"/>
    </row>
    <row r="3464" spans="1:25" x14ac:dyDescent="0.25">
      <c r="A3464" s="32" t="str">
        <f>IF(Weighting!$P$8&gt;0,B3464,"")</f>
        <v/>
      </c>
      <c r="B3464" t="e">
        <f>Weighting!$C$8</f>
        <v>#DIV/0!</v>
      </c>
      <c r="C3464" t="e">
        <f>Weighting!$F$8</f>
        <v>#NUM!</v>
      </c>
      <c r="D3464" t="e">
        <f>IF(C3464=1,'Data Transformation'!$G$3+0.5*'Data Transformation'!$W$25,IF(C3465=1,D3465-'Data Transformation'!$W$25,FALSE))</f>
        <v>#NUM!</v>
      </c>
      <c r="E3464">
        <f t="array" ref="E3464">IF(ISLOGICAL(D3464),"",FREQUENCY(IF('Data Transformation'!$B$425:$B$8425='Bin Analysis'!$B3459,'Data Transformation'!$G$425:$G$8425),D3464))</f>
        <v>2001</v>
      </c>
      <c r="F3464">
        <f t="shared" si="432"/>
        <v>0</v>
      </c>
      <c r="G3464">
        <f>Weighting!$H$8</f>
        <v>0</v>
      </c>
      <c r="H3464">
        <f t="array" ref="H3464">FREQUENCY(IF('Data Transformation'!$B$4:$B$8425=B3459,'Data Transformation'!$G$4:$G$8425),'Bin Analysis'!$B3464)</f>
        <v>2073</v>
      </c>
      <c r="I3464">
        <f t="shared" si="433"/>
        <v>0</v>
      </c>
      <c r="J3464">
        <f t="shared" ref="J3464:J3481" si="434">IF(I3464=0,0,1)</f>
        <v>0</v>
      </c>
      <c r="K3464">
        <f>J3464*Weighting!$W$8</f>
        <v>0</v>
      </c>
      <c r="M3464" s="14"/>
    </row>
    <row r="3465" spans="1:25" x14ac:dyDescent="0.25">
      <c r="A3465" s="32" t="str">
        <f>IF(Weighting!$P$9&gt;0,B3465,"")</f>
        <v/>
      </c>
      <c r="B3465" s="50" t="e">
        <f>Weighting!$C$9</f>
        <v>#DIV/0!</v>
      </c>
      <c r="C3465" t="e">
        <f>Weighting!$F$9</f>
        <v>#NUM!</v>
      </c>
      <c r="D3465" t="e">
        <f>IF(C3465=1,'Data Transformation'!$G$3+0.5*'Data Transformation'!$W$25,IF(C3466=1,D3466-'Data Transformation'!$W$25,FALSE))</f>
        <v>#NUM!</v>
      </c>
      <c r="E3465">
        <f t="array" ref="E3465">IF(ISLOGICAL(D3465),"",FREQUENCY(IF('Data Transformation'!$B$425:$B$8425='Bin Analysis'!$B3459,'Data Transformation'!$G$425:$G$8425),D3465))</f>
        <v>2001</v>
      </c>
      <c r="F3465">
        <f t="shared" si="432"/>
        <v>0</v>
      </c>
      <c r="G3465">
        <f>Weighting!$H$9</f>
        <v>0</v>
      </c>
      <c r="H3465">
        <f t="array" ref="H3465">FREQUENCY(IF('Data Transformation'!$B$4:$B$8425=B3459,'Data Transformation'!$G$4:$G$8425),'Bin Analysis'!$B3465)</f>
        <v>2073</v>
      </c>
      <c r="I3465">
        <f t="shared" si="433"/>
        <v>0</v>
      </c>
      <c r="J3465">
        <f t="shared" si="434"/>
        <v>0</v>
      </c>
      <c r="K3465">
        <f>J3465*Weighting!$W$9</f>
        <v>0</v>
      </c>
      <c r="M3465" s="14"/>
    </row>
    <row r="3466" spans="1:25" x14ac:dyDescent="0.25">
      <c r="A3466" s="32" t="str">
        <f>IF(Weighting!$P$10&gt;0,B3466,"")</f>
        <v/>
      </c>
      <c r="B3466" t="e">
        <f>Weighting!$C$10</f>
        <v>#DIV/0!</v>
      </c>
      <c r="C3466" t="e">
        <f>Weighting!$F$10</f>
        <v>#NUM!</v>
      </c>
      <c r="D3466" t="e">
        <f>IF(C3466=1,'Data Transformation'!$G$3+0.5*'Data Transformation'!$W$25,IF(C3467=1,D3467-'Data Transformation'!$W$25,FALSE))</f>
        <v>#NUM!</v>
      </c>
      <c r="E3466">
        <f t="array" ref="E3466">IF(ISLOGICAL(D3466),"",FREQUENCY(IF('Data Transformation'!$B$425:$B$8425='Bin Analysis'!$B3459,'Data Transformation'!$G$425:$G$8425),D3466))</f>
        <v>2001</v>
      </c>
      <c r="F3466">
        <f t="shared" si="432"/>
        <v>0</v>
      </c>
      <c r="G3466">
        <f>Weighting!$H$10</f>
        <v>0</v>
      </c>
      <c r="H3466">
        <f t="array" ref="H3466">FREQUENCY(IF('Data Transformation'!$B$4:$B$8425=B3459,'Data Transformation'!$G$4:$G$8425),'Bin Analysis'!$B3466)</f>
        <v>2073</v>
      </c>
      <c r="I3466">
        <f t="shared" si="433"/>
        <v>0</v>
      </c>
      <c r="J3466">
        <f t="shared" si="434"/>
        <v>0</v>
      </c>
      <c r="K3466">
        <f>J3466*Weighting!$W$10</f>
        <v>0</v>
      </c>
      <c r="M3466" s="14"/>
    </row>
    <row r="3467" spans="1:25" x14ac:dyDescent="0.25">
      <c r="A3467" s="32" t="str">
        <f>IF(Weighting!$P$11&gt;0,B3467,"")</f>
        <v/>
      </c>
      <c r="B3467" t="e">
        <f>Weighting!$C$11</f>
        <v>#DIV/0!</v>
      </c>
      <c r="C3467" t="e">
        <f>Weighting!$F$11</f>
        <v>#NUM!</v>
      </c>
      <c r="D3467" t="e">
        <f>IF(C3467=1,'Data Transformation'!$G$3+0.5*'Data Transformation'!$W$25,IF(C3468=1,D3468-'Data Transformation'!$W$25,FALSE))</f>
        <v>#NUM!</v>
      </c>
      <c r="E3467">
        <f t="array" ref="E3467">IF(ISLOGICAL(D3467),"",FREQUENCY(IF('Data Transformation'!$B$425:$B$8425='Bin Analysis'!$B3459,'Data Transformation'!$G$425:$G$8425),D3467))</f>
        <v>2001</v>
      </c>
      <c r="F3467">
        <f t="shared" si="432"/>
        <v>0</v>
      </c>
      <c r="G3467">
        <f>Weighting!$H$11</f>
        <v>0</v>
      </c>
      <c r="H3467">
        <f t="array" ref="H3467">FREQUENCY(IF('Data Transformation'!$B$4:$B$8425=B3459,'Data Transformation'!$G$4:$G$8425),'Bin Analysis'!$B3467)</f>
        <v>2073</v>
      </c>
      <c r="I3467">
        <f t="shared" si="433"/>
        <v>0</v>
      </c>
      <c r="J3467">
        <f t="shared" si="434"/>
        <v>0</v>
      </c>
      <c r="K3467">
        <f>J3467*Weighting!$W$11</f>
        <v>0</v>
      </c>
      <c r="M3467" s="14"/>
    </row>
    <row r="3468" spans="1:25" x14ac:dyDescent="0.25">
      <c r="A3468" s="32" t="str">
        <f>IF(Weighting!$P$12&gt;0,B3468,"")</f>
        <v/>
      </c>
      <c r="B3468" t="e">
        <f>Weighting!$C$12</f>
        <v>#DIV/0!</v>
      </c>
      <c r="C3468" t="e">
        <f>Weighting!$F$12</f>
        <v>#NUM!</v>
      </c>
      <c r="D3468" t="e">
        <f>IF(C3468=1,'Data Transformation'!$G$3+0.5*'Data Transformation'!$W$25,IF(C3469=1,D3469-'Data Transformation'!$W$25,FALSE))</f>
        <v>#NUM!</v>
      </c>
      <c r="E3468">
        <f t="array" ref="E3468">IF(ISLOGICAL(D3468),"",FREQUENCY(IF('Data Transformation'!$B$425:$B$8425='Bin Analysis'!$B3459,'Data Transformation'!$G$425:$G$8425),D3468))</f>
        <v>2001</v>
      </c>
      <c r="F3468">
        <f t="shared" si="432"/>
        <v>0</v>
      </c>
      <c r="G3468">
        <f>Weighting!$H$12</f>
        <v>0</v>
      </c>
      <c r="H3468">
        <f t="array" ref="H3468">FREQUENCY(IF('Data Transformation'!$B$4:$B$8425=B3459,'Data Transformation'!$G$4:$G$8425),'Bin Analysis'!$B3468)</f>
        <v>2073</v>
      </c>
      <c r="I3468">
        <f t="shared" si="433"/>
        <v>0</v>
      </c>
      <c r="J3468">
        <f t="shared" si="434"/>
        <v>0</v>
      </c>
      <c r="K3468">
        <f>J3468*Weighting!$W$12</f>
        <v>0</v>
      </c>
      <c r="M3468" s="14"/>
    </row>
    <row r="3469" spans="1:25" x14ac:dyDescent="0.25">
      <c r="A3469" s="32" t="str">
        <f>IF(Weighting!$P$13&gt;0,B3469,"")</f>
        <v/>
      </c>
      <c r="B3469" t="e">
        <f>Weighting!$C$13</f>
        <v>#DIV/0!</v>
      </c>
      <c r="C3469" t="e">
        <f>Weighting!$F$13</f>
        <v>#NUM!</v>
      </c>
      <c r="D3469" t="e">
        <f>IF(C3469=1,'Data Transformation'!$G$3+0.5*'Data Transformation'!$W$25,IF(C3470=1,D3470-'Data Transformation'!$W$25,FALSE))</f>
        <v>#NUM!</v>
      </c>
      <c r="E3469">
        <f t="array" ref="E3469">IF(ISLOGICAL(D3469),"",FREQUENCY(IF('Data Transformation'!$B$425:$B$8425='Bin Analysis'!$B3459,'Data Transformation'!$G$425:$G$8425),D3469))</f>
        <v>2001</v>
      </c>
      <c r="F3469">
        <f t="shared" si="432"/>
        <v>0</v>
      </c>
      <c r="G3469">
        <f>Weighting!$H$13</f>
        <v>0</v>
      </c>
      <c r="H3469">
        <f t="array" ref="H3469">FREQUENCY(IF('Data Transformation'!$B$4:$B$8425=B3459,'Data Transformation'!$G$4:$G$8425),'Bin Analysis'!$B3469)</f>
        <v>2073</v>
      </c>
      <c r="I3469">
        <f t="shared" si="433"/>
        <v>0</v>
      </c>
      <c r="J3469">
        <f t="shared" si="434"/>
        <v>0</v>
      </c>
      <c r="K3469">
        <f>J3469*Weighting!$W$13</f>
        <v>0</v>
      </c>
      <c r="M3469" s="14"/>
    </row>
    <row r="3470" spans="1:25" x14ac:dyDescent="0.25">
      <c r="A3470" s="32" t="str">
        <f>IF(Weighting!$P$14&gt;0,B3470,"")</f>
        <v/>
      </c>
      <c r="B3470" t="e">
        <f>Weighting!$C$14</f>
        <v>#DIV/0!</v>
      </c>
      <c r="C3470" t="e">
        <f>Weighting!$F$14</f>
        <v>#NUM!</v>
      </c>
      <c r="D3470" t="e">
        <f>IF(C3470=1,'Data Transformation'!$G$3+0.5*'Data Transformation'!$W$25,IF(C3471=1,D3471-'Data Transformation'!$W$25,FALSE))</f>
        <v>#NUM!</v>
      </c>
      <c r="E3470">
        <f t="array" ref="E3470">IF(ISLOGICAL(D3470),"",FREQUENCY(IF('Data Transformation'!$B$425:$B$8425='Bin Analysis'!$B3459,'Data Transformation'!$G$425:$G$8425),D3470))</f>
        <v>2001</v>
      </c>
      <c r="F3470">
        <f t="shared" si="432"/>
        <v>0</v>
      </c>
      <c r="G3470">
        <f>Weighting!$H$14</f>
        <v>0</v>
      </c>
      <c r="H3470">
        <f t="array" ref="H3470">FREQUENCY(IF('Data Transformation'!$B$4:$B$8425=B3459,'Data Transformation'!$G$4:$G$8425),'Bin Analysis'!$B3470)</f>
        <v>2073</v>
      </c>
      <c r="I3470">
        <f t="shared" si="433"/>
        <v>0</v>
      </c>
      <c r="J3470">
        <f t="shared" si="434"/>
        <v>0</v>
      </c>
      <c r="K3470">
        <f>J3470*Weighting!$W$14</f>
        <v>0</v>
      </c>
      <c r="M3470" s="14"/>
    </row>
    <row r="3471" spans="1:25" x14ac:dyDescent="0.25">
      <c r="A3471" s="32" t="str">
        <f>IF(Weighting!$P$15&gt;0,B3471,"")</f>
        <v/>
      </c>
      <c r="B3471" t="e">
        <f>Weighting!$C$15</f>
        <v>#DIV/0!</v>
      </c>
      <c r="C3471" t="e">
        <f>Weighting!$F$15</f>
        <v>#NUM!</v>
      </c>
      <c r="D3471" t="e">
        <f>IF(C3471=1,'Data Transformation'!$G$3+0.5*'Data Transformation'!$W$25,IF(C3472=1,D3472-'Data Transformation'!$W$25,FALSE))</f>
        <v>#NUM!</v>
      </c>
      <c r="E3471">
        <f t="array" ref="E3471">IF(ISLOGICAL(D3471),"",FREQUENCY(IF('Data Transformation'!$B$425:$B$8425='Bin Analysis'!$B3459,'Data Transformation'!$G$425:$G$8425),D3471))</f>
        <v>2001</v>
      </c>
      <c r="F3471">
        <f t="shared" si="432"/>
        <v>0</v>
      </c>
      <c r="G3471">
        <f>Weighting!$H$15</f>
        <v>0</v>
      </c>
      <c r="H3471">
        <f t="array" ref="H3471">FREQUENCY(IF('Data Transformation'!$B$4:$B$8425=B3459,'Data Transformation'!$G$4:$G$8425),'Bin Analysis'!$B3471)</f>
        <v>2073</v>
      </c>
      <c r="I3471">
        <f t="shared" si="433"/>
        <v>0</v>
      </c>
      <c r="J3471">
        <f t="shared" si="434"/>
        <v>0</v>
      </c>
      <c r="K3471">
        <f>J3471*Weighting!$W$15</f>
        <v>0</v>
      </c>
      <c r="M3471" s="14"/>
    </row>
    <row r="3472" spans="1:25" x14ac:dyDescent="0.25">
      <c r="A3472" s="32" t="str">
        <f>IF(Weighting!$P$16&gt;0,B3472,"")</f>
        <v/>
      </c>
      <c r="B3472" t="e">
        <f>Weighting!$C$16</f>
        <v>#DIV/0!</v>
      </c>
      <c r="C3472" t="e">
        <f>Weighting!$F$16</f>
        <v>#NUM!</v>
      </c>
      <c r="D3472" t="e">
        <f>IF(C3472=1,'Data Transformation'!$G$3+0.5*'Data Transformation'!$W$25,IF(C3473=1,D3473-'Data Transformation'!$W$25,FALSE))</f>
        <v>#NUM!</v>
      </c>
      <c r="E3472">
        <f t="array" ref="E3472">IF(ISLOGICAL(D3472),"",FREQUENCY(IF('Data Transformation'!$B$425:$B$8425='Bin Analysis'!$B3459,'Data Transformation'!$G$425:$G$8425),D3472))</f>
        <v>2001</v>
      </c>
      <c r="F3472">
        <f t="shared" si="432"/>
        <v>0</v>
      </c>
      <c r="G3472">
        <f>Weighting!$H$16</f>
        <v>0</v>
      </c>
      <c r="H3472">
        <f t="array" ref="H3472">FREQUENCY(IF('Data Transformation'!$B$4:$B$8425=B3459,'Data Transformation'!$G$4:$G$8425),'Bin Analysis'!$B3472)</f>
        <v>2073</v>
      </c>
      <c r="I3472">
        <f t="shared" si="433"/>
        <v>0</v>
      </c>
      <c r="J3472">
        <f t="shared" si="434"/>
        <v>0</v>
      </c>
      <c r="K3472">
        <f>J3472*Weighting!$W$16</f>
        <v>0</v>
      </c>
      <c r="M3472" s="14"/>
    </row>
    <row r="3473" spans="1:25" x14ac:dyDescent="0.25">
      <c r="A3473" s="32" t="str">
        <f>IF(Weighting!$P$17&gt;0,B3473,"")</f>
        <v/>
      </c>
      <c r="B3473" t="e">
        <f>Weighting!$C$17</f>
        <v>#DIV/0!</v>
      </c>
      <c r="C3473" t="e">
        <f>Weighting!$F$17</f>
        <v>#NUM!</v>
      </c>
      <c r="D3473" t="e">
        <f>IF(C3473=1,'Data Transformation'!$G$3+0.5*'Data Transformation'!$W$25,IF(C3474=1,D3474-'Data Transformation'!$W$25,FALSE))</f>
        <v>#NUM!</v>
      </c>
      <c r="E3473">
        <f t="array" ref="E3473">IF(ISLOGICAL(D3473),"",FREQUENCY(IF('Data Transformation'!$B$425:$B$8425='Bin Analysis'!$B3459,'Data Transformation'!$G$425:$G$8425),D3473))</f>
        <v>2001</v>
      </c>
      <c r="F3473">
        <f t="shared" si="432"/>
        <v>0</v>
      </c>
      <c r="G3473">
        <f>Weighting!$H$17</f>
        <v>0</v>
      </c>
      <c r="H3473">
        <f t="array" ref="H3473">FREQUENCY(IF('Data Transformation'!$B$4:$B$8425=B3459,'Data Transformation'!$G$4:$G$8425),'Bin Analysis'!$B3473)</f>
        <v>2073</v>
      </c>
      <c r="I3473">
        <f t="shared" si="433"/>
        <v>0</v>
      </c>
      <c r="J3473">
        <f t="shared" si="434"/>
        <v>0</v>
      </c>
      <c r="K3473">
        <f>J3473*Weighting!$W$17</f>
        <v>0</v>
      </c>
      <c r="M3473" s="14"/>
    </row>
    <row r="3474" spans="1:25" x14ac:dyDescent="0.25">
      <c r="A3474" s="32" t="str">
        <f>IF(Weighting!$P$18&gt;0,B3474,"")</f>
        <v/>
      </c>
      <c r="B3474" t="e">
        <f>Weighting!$C$18</f>
        <v>#DIV/0!</v>
      </c>
      <c r="C3474" t="e">
        <f>Weighting!$F$18</f>
        <v>#NUM!</v>
      </c>
      <c r="D3474" t="e">
        <f>IF(C3474=1,'Data Transformation'!$G$3+0.5*'Data Transformation'!$W$25,IF(C3475=1,D3475-'Data Transformation'!$W$25,FALSE))</f>
        <v>#NUM!</v>
      </c>
      <c r="E3474">
        <f t="array" ref="E3474">IF(ISLOGICAL(D3474),"",FREQUENCY(IF('Data Transformation'!$B$425:$B$8425='Bin Analysis'!$B3459,'Data Transformation'!$G$425:$G$8425),D3474))</f>
        <v>2001</v>
      </c>
      <c r="F3474">
        <f t="shared" si="432"/>
        <v>0</v>
      </c>
      <c r="G3474">
        <f>Weighting!$H$18</f>
        <v>0</v>
      </c>
      <c r="H3474">
        <f t="array" ref="H3474">FREQUENCY(IF('Data Transformation'!$B$4:$B$8425=B3459,'Data Transformation'!$G$4:$G$8425),'Bin Analysis'!$B3474)</f>
        <v>2073</v>
      </c>
      <c r="I3474">
        <f t="shared" si="433"/>
        <v>0</v>
      </c>
      <c r="J3474">
        <f t="shared" si="434"/>
        <v>0</v>
      </c>
      <c r="K3474">
        <f>J3474*Weighting!$W$18</f>
        <v>0</v>
      </c>
      <c r="M3474" s="14"/>
    </row>
    <row r="3475" spans="1:25" x14ac:dyDescent="0.25">
      <c r="A3475" s="32" t="str">
        <f>IF(Weighting!$P$19&gt;0,B3475,"")</f>
        <v/>
      </c>
      <c r="B3475" t="e">
        <f>Weighting!$C$19</f>
        <v>#DIV/0!</v>
      </c>
      <c r="C3475" t="e">
        <f>Weighting!$F$19</f>
        <v>#NUM!</v>
      </c>
      <c r="D3475" t="e">
        <f>IF(C3475=1,'Data Transformation'!$G$3+0.5*'Data Transformation'!$W$25,IF(C3476=1,D3476-'Data Transformation'!$W$25,FALSE))</f>
        <v>#NUM!</v>
      </c>
      <c r="E3475">
        <f t="array" ref="E3475">IF(ISLOGICAL(D3475),"",FREQUENCY(IF('Data Transformation'!$B$425:$B$8425='Bin Analysis'!$B3459,'Data Transformation'!$G$425:$G$8425),D3475))</f>
        <v>2001</v>
      </c>
      <c r="F3475">
        <f t="shared" si="432"/>
        <v>0</v>
      </c>
      <c r="G3475">
        <f>Weighting!$H$19</f>
        <v>0</v>
      </c>
      <c r="H3475">
        <f t="array" ref="H3475">FREQUENCY(IF('Data Transformation'!$B$4:$B$8425=B3459,'Data Transformation'!$G$4:$G$8425),'Bin Analysis'!$B3475)</f>
        <v>2073</v>
      </c>
      <c r="I3475">
        <f t="shared" si="433"/>
        <v>0</v>
      </c>
      <c r="J3475">
        <f t="shared" si="434"/>
        <v>0</v>
      </c>
      <c r="K3475">
        <f>J3475*Weighting!$W$19</f>
        <v>0</v>
      </c>
      <c r="M3475" s="14"/>
    </row>
    <row r="3476" spans="1:25" x14ac:dyDescent="0.25">
      <c r="A3476" s="32" t="str">
        <f>IF(Weighting!$P$20&gt;0,B3476,"")</f>
        <v/>
      </c>
      <c r="B3476" t="e">
        <f>Weighting!$C$20</f>
        <v>#DIV/0!</v>
      </c>
      <c r="C3476" t="e">
        <f>Weighting!$F$20</f>
        <v>#NUM!</v>
      </c>
      <c r="D3476" t="e">
        <f>IF(C3476=1,'Data Transformation'!$G$3+0.5*'Data Transformation'!$W$25,IF(C3477=1,D3477-'Data Transformation'!$W$25,FALSE))</f>
        <v>#NUM!</v>
      </c>
      <c r="E3476">
        <f t="array" ref="E3476">IF(ISLOGICAL(D3476),"",FREQUENCY(IF('Data Transformation'!$B$425:$B$8425='Bin Analysis'!$B3459,'Data Transformation'!$G$425:$G$8425),D3476))</f>
        <v>2001</v>
      </c>
      <c r="F3476">
        <f t="shared" si="432"/>
        <v>0</v>
      </c>
      <c r="G3476">
        <f>Weighting!$H$20</f>
        <v>0</v>
      </c>
      <c r="H3476">
        <f t="array" ref="H3476">FREQUENCY(IF('Data Transformation'!$B$4:$B$8425=B3459,'Data Transformation'!$G$4:$G$8425),'Bin Analysis'!$B3476)</f>
        <v>2073</v>
      </c>
      <c r="I3476">
        <f t="shared" si="433"/>
        <v>0</v>
      </c>
      <c r="J3476">
        <f t="shared" si="434"/>
        <v>0</v>
      </c>
      <c r="K3476">
        <f>J3476*Weighting!$W$20</f>
        <v>0</v>
      </c>
      <c r="M3476" s="14"/>
    </row>
    <row r="3477" spans="1:25" x14ac:dyDescent="0.25">
      <c r="A3477" s="32" t="str">
        <f>IF(Weighting!$P$21&gt;0,B3477,"")</f>
        <v/>
      </c>
      <c r="B3477" t="e">
        <f>Weighting!$C$21</f>
        <v>#DIV/0!</v>
      </c>
      <c r="C3477" t="e">
        <f>Weighting!$F$21</f>
        <v>#NUM!</v>
      </c>
      <c r="D3477" t="e">
        <f>IF(C3477=1,'Data Transformation'!$G$3+0.5*'Data Transformation'!$W$25,IF(C3478=1,D3478-'Data Transformation'!$W$25,FALSE))</f>
        <v>#NUM!</v>
      </c>
      <c r="E3477">
        <f t="array" ref="E3477">IF(ISLOGICAL(D3477),"",FREQUENCY(IF('Data Transformation'!$B$425:$B$8425='Bin Analysis'!$B3459,'Data Transformation'!$G$425:$G$8425),D3477))</f>
        <v>2001</v>
      </c>
      <c r="F3477">
        <f t="shared" si="432"/>
        <v>0</v>
      </c>
      <c r="G3477">
        <f>Weighting!$H$21</f>
        <v>0</v>
      </c>
      <c r="H3477">
        <f t="array" ref="H3477">FREQUENCY(IF('Data Transformation'!$B$4:$B$8425=B3459,'Data Transformation'!$G$4:$G$8425),'Bin Analysis'!$B3477)</f>
        <v>2073</v>
      </c>
      <c r="I3477">
        <f t="shared" si="433"/>
        <v>0</v>
      </c>
      <c r="J3477">
        <f t="shared" si="434"/>
        <v>0</v>
      </c>
      <c r="K3477">
        <f>J3477*Weighting!$W$21</f>
        <v>0</v>
      </c>
      <c r="M3477" s="14"/>
    </row>
    <row r="3478" spans="1:25" x14ac:dyDescent="0.25">
      <c r="A3478" s="32" t="str">
        <f>IF(Weighting!$P$22&gt;0,B3478,"")</f>
        <v/>
      </c>
      <c r="B3478" t="e">
        <f>Weighting!$C$22</f>
        <v>#DIV/0!</v>
      </c>
      <c r="C3478" t="e">
        <f>Weighting!$F$22</f>
        <v>#NUM!</v>
      </c>
      <c r="D3478" t="e">
        <f>IF(C3478=1,'Data Transformation'!$G$3+0.5*'Data Transformation'!$W$25,IF(C3479=1,D3479-'Data Transformation'!$W$25,FALSE))</f>
        <v>#NUM!</v>
      </c>
      <c r="E3478">
        <f t="array" ref="E3478">IF(ISLOGICAL(D3478),"",FREQUENCY(IF('Data Transformation'!$B$425:$B$8425='Bin Analysis'!$B3459,'Data Transformation'!$G$425:$G$8425),D3478))</f>
        <v>2001</v>
      </c>
      <c r="F3478">
        <f t="shared" si="432"/>
        <v>0</v>
      </c>
      <c r="G3478">
        <f>Weighting!$H$22</f>
        <v>0</v>
      </c>
      <c r="H3478">
        <f t="array" ref="H3478">FREQUENCY(IF('Data Transformation'!$B$4:$B$8425=B3459,'Data Transformation'!$G$4:$G$8425),'Bin Analysis'!$B3478)</f>
        <v>2073</v>
      </c>
      <c r="I3478">
        <f t="shared" si="433"/>
        <v>0</v>
      </c>
      <c r="J3478">
        <f t="shared" si="434"/>
        <v>0</v>
      </c>
      <c r="K3478">
        <f>J3478*Weighting!$W$22</f>
        <v>0</v>
      </c>
      <c r="M3478" s="14"/>
    </row>
    <row r="3479" spans="1:25" x14ac:dyDescent="0.25">
      <c r="A3479" s="32" t="str">
        <f>IF(Weighting!$P$23&gt;0,B3479,"")</f>
        <v/>
      </c>
      <c r="B3479" t="e">
        <f>Weighting!$C$23</f>
        <v>#DIV/0!</v>
      </c>
      <c r="C3479" t="e">
        <f>Weighting!$F$23</f>
        <v>#NUM!</v>
      </c>
      <c r="D3479" t="e">
        <f>IF(C3479=1,'Data Transformation'!$G$3+0.5*'Data Transformation'!$W$25,IF(C3480=1,D3480-'Data Transformation'!$W$25,FALSE))</f>
        <v>#NUM!</v>
      </c>
      <c r="E3479">
        <f t="array" ref="E3479">IF(ISLOGICAL(D3479),"",FREQUENCY(IF('Data Transformation'!$B$425:$B$8425='Bin Analysis'!$B3459,'Data Transformation'!$G$425:$G$8425),D3479))</f>
        <v>2001</v>
      </c>
      <c r="F3479">
        <f t="shared" si="432"/>
        <v>0</v>
      </c>
      <c r="G3479">
        <f>Weighting!$H$23</f>
        <v>0</v>
      </c>
      <c r="H3479">
        <f t="array" ref="H3479">FREQUENCY(IF('Data Transformation'!$B$4:$B$8425=B3459,'Data Transformation'!$G$4:$G$8425),'Bin Analysis'!$B3479)</f>
        <v>2073</v>
      </c>
      <c r="I3479">
        <f t="shared" si="433"/>
        <v>0</v>
      </c>
      <c r="J3479">
        <f t="shared" si="434"/>
        <v>0</v>
      </c>
      <c r="K3479">
        <f>J3479*Weighting!$W$23</f>
        <v>0</v>
      </c>
      <c r="M3479" s="14"/>
    </row>
    <row r="3480" spans="1:25" x14ac:dyDescent="0.25">
      <c r="A3480" s="32" t="str">
        <f>IF(Weighting!$P$24&gt;0,B3480,"")</f>
        <v/>
      </c>
      <c r="B3480" t="e">
        <f>Weighting!$C$24</f>
        <v>#DIV/0!</v>
      </c>
      <c r="C3480" t="e">
        <f>Weighting!$F$24</f>
        <v>#NUM!</v>
      </c>
      <c r="D3480" t="e">
        <f>IF(C3480=1,'Data Transformation'!$G$3+0.5*'Data Transformation'!$W$25,IF(C3481=1,D3481-'Data Transformation'!$W$25,FALSE))</f>
        <v>#NUM!</v>
      </c>
      <c r="E3480">
        <f t="array" ref="E3480">IF(ISLOGICAL(D3480),"",FREQUENCY(IF('Data Transformation'!$B$425:$B$8425='Bin Analysis'!$B3459,'Data Transformation'!$G$425:$G$8425),D3480))</f>
        <v>2001</v>
      </c>
      <c r="F3480">
        <f t="shared" si="432"/>
        <v>0</v>
      </c>
      <c r="G3480">
        <f>Weighting!$H$24</f>
        <v>0</v>
      </c>
      <c r="H3480">
        <f t="array" ref="H3480">FREQUENCY(IF('Data Transformation'!$B$4:$B$8425=B3459,'Data Transformation'!$G$4:$G$8425),'Bin Analysis'!$B3480)</f>
        <v>2073</v>
      </c>
      <c r="I3480">
        <f t="shared" si="433"/>
        <v>0</v>
      </c>
      <c r="J3480">
        <f t="shared" si="434"/>
        <v>0</v>
      </c>
      <c r="K3480">
        <f>J3480*Weighting!$W$24</f>
        <v>0</v>
      </c>
      <c r="M3480" s="14"/>
    </row>
    <row r="3481" spans="1:25" x14ac:dyDescent="0.25">
      <c r="A3481" s="32" t="str">
        <f>IF(Weighting!$P$25&gt;0,B3481,"")</f>
        <v/>
      </c>
      <c r="B3481" t="e">
        <f>Weighting!$C$25</f>
        <v>#DIV/0!</v>
      </c>
      <c r="C3481" t="e">
        <f>Weighting!$F$25</f>
        <v>#NUM!</v>
      </c>
      <c r="D3481" t="e">
        <f>IF(C3481=1,'Data Transformation'!$G$3+0.5*'Data Transformation'!$W$25,IF(C3482=1,D3482-'Data Transformation'!$W$25,FALSE))</f>
        <v>#NUM!</v>
      </c>
      <c r="E3481">
        <f t="array" ref="E3481">IF(ISLOGICAL(D3481),"",FREQUENCY(IF('Data Transformation'!$B$425:$B$8425='Bin Analysis'!$B3459,'Data Transformation'!$G$425:$G$8425),D3481))</f>
        <v>2001</v>
      </c>
      <c r="F3481">
        <f t="shared" si="432"/>
        <v>0</v>
      </c>
      <c r="G3481">
        <f>Weighting!$H$25</f>
        <v>0</v>
      </c>
      <c r="H3481">
        <f t="array" ref="H3481">FREQUENCY(IF('Data Transformation'!$B$4:$B$8425=B3459,'Data Transformation'!$G$4:$G$8425),'Bin Analysis'!$B3481)</f>
        <v>2073</v>
      </c>
      <c r="I3481">
        <f t="shared" si="433"/>
        <v>0</v>
      </c>
      <c r="J3481">
        <f t="shared" si="434"/>
        <v>0</v>
      </c>
      <c r="K3481">
        <f>J3481*Weighting!$W$25</f>
        <v>0</v>
      </c>
      <c r="M3481" s="14"/>
    </row>
    <row r="3482" spans="1:25" x14ac:dyDescent="0.25">
      <c r="N3482" s="57"/>
      <c r="O3482"/>
      <c r="P3482"/>
      <c r="Q3482"/>
      <c r="R3482"/>
    </row>
    <row r="3483" spans="1:25" ht="23.25" x14ac:dyDescent="0.35">
      <c r="A3483" s="21" t="s">
        <v>0</v>
      </c>
      <c r="B3483" s="21" t="str">
        <f>IFERROR(VLOOKUP(C3483,'Data Transformation'!$L$6:$M$426,2,FALSE),"")</f>
        <v/>
      </c>
      <c r="C3483" s="21">
        <f>C3459+1</f>
        <v>145</v>
      </c>
      <c r="D3483" s="21"/>
      <c r="E3483" s="21"/>
      <c r="F3483" s="21"/>
      <c r="G3483" s="21"/>
      <c r="H3483" s="22"/>
      <c r="I3483" s="22"/>
      <c r="J3483" s="22"/>
      <c r="K3483" s="21"/>
      <c r="L3483" s="21" t="str">
        <f>B3483</f>
        <v/>
      </c>
      <c r="M3483" s="23" t="e">
        <f>INDEX('Data Transformation'!$O$4:$O$424,MATCH($B3483,'Data Transformation'!$M$4:$M$424,0),MATCH($M$2,'Data Transformation'!$O$3,0))</f>
        <v>#N/A</v>
      </c>
      <c r="N3483" s="27" t="e">
        <f>IF('Input and Summary Results'!$J$16="minimum",'Bin Analysis'!X3484/(M3483-1),'Bin Analysis'!Y3483/('Bin Analysis'!M3483-1))</f>
        <v>#N/A</v>
      </c>
      <c r="O3483" s="27" t="e">
        <f>IF(M3483=FALSE,NA(),(VLOOKUP(1,C3486:K3505,4,FALSE))/(M3483-1))</f>
        <v>#N/A</v>
      </c>
      <c r="P3483" s="27" t="e">
        <f>IF(M3483=FALSE,NA(),SUM(J3486:J3505)/Weighting!$S$5)</f>
        <v>#N/A</v>
      </c>
      <c r="Q3483" s="27" t="e">
        <f>IF(M3483=FALSE,NA(),SUM(K3486:K3505)/Weighting!$S$6)</f>
        <v>#N/A</v>
      </c>
      <c r="R3483" s="27" t="e">
        <f>IF(M3483=FALSE,NA(),(VLOOKUP(1,G3486:K3505,3,FALSE))/(M3483-1))</f>
        <v>#N/A</v>
      </c>
      <c r="S3483" s="22" t="e">
        <f>IF(M3483=FALSE,NA(),IF(SUM(J3486:J3505)=2,"yes","no"))</f>
        <v>#N/A</v>
      </c>
      <c r="X3483" s="2" cm="2">
        <f t="array" ref="X3483:X3484">FREQUENCY(IF('Data Transformation'!$B$425:$B$6424='Bin Analysis'!L3483,'Data Transformation'!$G$425:$G$6424),'Data Transformation'!$U$11)</f>
        <v>0</v>
      </c>
      <c r="Y3483" s="2" cm="2">
        <f t="array" ref="Y3483:Y3484">FREQUENCY(IF('Data Transformation'!$B$425:$B$6424='Bin Analysis'!L3483,'Data Transformation'!$G$425:$G$6424),'Data Transformation'!$U$12)</f>
        <v>0</v>
      </c>
    </row>
    <row r="3484" spans="1:25" x14ac:dyDescent="0.25">
      <c r="A3484" s="14" t="s">
        <v>67</v>
      </c>
      <c r="B3484" t="s">
        <v>47</v>
      </c>
      <c r="C3484" t="s">
        <v>5</v>
      </c>
      <c r="D3484" t="s">
        <v>98</v>
      </c>
      <c r="E3484" t="s">
        <v>99</v>
      </c>
      <c r="F3484" t="s">
        <v>100</v>
      </c>
      <c r="G3484" t="s">
        <v>69</v>
      </c>
      <c r="H3484" t="s">
        <v>31</v>
      </c>
      <c r="I3484" t="s">
        <v>32</v>
      </c>
      <c r="J3484" t="s">
        <v>46</v>
      </c>
      <c r="K3484" s="14" t="s">
        <v>45</v>
      </c>
      <c r="M3484" s="14"/>
      <c r="X3484" s="2">
        <v>0</v>
      </c>
      <c r="Y3484" s="2">
        <v>0</v>
      </c>
    </row>
    <row r="3485" spans="1:25" x14ac:dyDescent="0.25">
      <c r="A3485" s="32"/>
      <c r="D3485" t="e">
        <f>IF(C3485=1,'Data Transformation'!$G$3+0.5*'Data Transformation'!$W$25,IF(C3486=1,D3486-'Data Transformation'!$W$25,FALSE))</f>
        <v>#NUM!</v>
      </c>
      <c r="E3485">
        <f t="array" ref="E3485">IF(ISLOGICAL(D3485),"",FREQUENCY(IF('Data Transformation'!$B$425:$B$8425='Bin Analysis'!$B3483,'Data Transformation'!$G$425:$G$8425),D3485))</f>
        <v>2001</v>
      </c>
      <c r="F3485" t="e">
        <f>IF(ISLOGICAL(D3485),"",E3485-E3484)</f>
        <v>#VALUE!</v>
      </c>
      <c r="M3485" s="14"/>
    </row>
    <row r="3486" spans="1:25" x14ac:dyDescent="0.25">
      <c r="A3486" s="32" t="e">
        <f>IF(Weighting!$P$6&gt;0,B3486,"")</f>
        <v>#NUM!</v>
      </c>
      <c r="B3486" t="e">
        <f>Weighting!$C$6</f>
        <v>#DIV/0!</v>
      </c>
      <c r="C3486" t="e">
        <f>Weighting!$F$6</f>
        <v>#NUM!</v>
      </c>
      <c r="D3486" t="e">
        <f>IF(C3486=1,'Data Transformation'!$G$3+0.5*'Data Transformation'!$W$25,IF(C3487=1,D3487-'Data Transformation'!$W$25,FALSE))</f>
        <v>#NUM!</v>
      </c>
      <c r="E3486">
        <f t="array" ref="E3486">IF(ISLOGICAL(D3486),"",FREQUENCY(IF('Data Transformation'!$B$425:$B$8425='Bin Analysis'!$B3483,'Data Transformation'!$G$425:$G$8425),D3486))</f>
        <v>2001</v>
      </c>
      <c r="F3486">
        <f>IF(ISLOGICAL(D3486),"",E3486-E3485)</f>
        <v>0</v>
      </c>
      <c r="G3486">
        <f>Weighting!$H$6</f>
        <v>1</v>
      </c>
      <c r="H3486">
        <f t="array" ref="H3486">FREQUENCY(IF('Data Transformation'!$B$4:$B$8425=B3483,'Data Transformation'!$G$4:$G$8425),'Bin Analysis'!$B3486)</f>
        <v>2073</v>
      </c>
      <c r="I3486">
        <f>H3486-H3485</f>
        <v>2073</v>
      </c>
      <c r="J3486">
        <f>IF(I3486=0,0,1)</f>
        <v>1</v>
      </c>
      <c r="K3486" t="e">
        <f>J3486*Weighting!$W$6</f>
        <v>#NUM!</v>
      </c>
      <c r="M3486" s="14"/>
    </row>
    <row r="3487" spans="1:25" x14ac:dyDescent="0.25">
      <c r="A3487" s="32" t="str">
        <f>IF(Weighting!$P$7&gt;0,B3487,"")</f>
        <v/>
      </c>
      <c r="B3487" t="e">
        <f>Weighting!$C$7</f>
        <v>#DIV/0!</v>
      </c>
      <c r="C3487" t="e">
        <f>Weighting!$F$7</f>
        <v>#NUM!</v>
      </c>
      <c r="D3487" t="e">
        <f>IF(C3487=1,'Data Transformation'!$G$3+0.5*'Data Transformation'!$W$25,IF(C3488=1,D3488-'Data Transformation'!$W$25,FALSE))</f>
        <v>#NUM!</v>
      </c>
      <c r="E3487">
        <f t="array" ref="E3487">IF(ISLOGICAL(D3487),"",FREQUENCY(IF('Data Transformation'!$B$425:$B$8425='Bin Analysis'!$B3483,'Data Transformation'!$G$425:$G$8425),D3487))</f>
        <v>2001</v>
      </c>
      <c r="F3487">
        <f t="shared" ref="F3487:F3505" si="435">IF(ISLOGICAL(D3487),"",E3487-E3486)</f>
        <v>0</v>
      </c>
      <c r="G3487">
        <f>Weighting!$H$7</f>
        <v>0</v>
      </c>
      <c r="H3487">
        <f t="array" ref="H3487">FREQUENCY(IF('Data Transformation'!$B$4:$B$8425=B3483,'Data Transformation'!$G$4:$G$8425),'Bin Analysis'!$B3487)</f>
        <v>2073</v>
      </c>
      <c r="I3487">
        <f t="shared" ref="I3487:I3505" si="436">H3487-H3486</f>
        <v>0</v>
      </c>
      <c r="J3487">
        <f>IF(I3487=0,0,1)</f>
        <v>0</v>
      </c>
      <c r="K3487">
        <f>J3487*Weighting!$W$7</f>
        <v>0</v>
      </c>
      <c r="M3487" s="14"/>
    </row>
    <row r="3488" spans="1:25" x14ac:dyDescent="0.25">
      <c r="A3488" s="32" t="str">
        <f>IF(Weighting!$P$8&gt;0,B3488,"")</f>
        <v/>
      </c>
      <c r="B3488" t="e">
        <f>Weighting!$C$8</f>
        <v>#DIV/0!</v>
      </c>
      <c r="C3488" t="e">
        <f>Weighting!$F$8</f>
        <v>#NUM!</v>
      </c>
      <c r="D3488" t="e">
        <f>IF(C3488=1,'Data Transformation'!$G$3+0.5*'Data Transformation'!$W$25,IF(C3489=1,D3489-'Data Transformation'!$W$25,FALSE))</f>
        <v>#NUM!</v>
      </c>
      <c r="E3488">
        <f t="array" ref="E3488">IF(ISLOGICAL(D3488),"",FREQUENCY(IF('Data Transformation'!$B$425:$B$8425='Bin Analysis'!$B3483,'Data Transformation'!$G$425:$G$8425),D3488))</f>
        <v>2001</v>
      </c>
      <c r="F3488">
        <f t="shared" si="435"/>
        <v>0</v>
      </c>
      <c r="G3488">
        <f>Weighting!$H$8</f>
        <v>0</v>
      </c>
      <c r="H3488">
        <f t="array" ref="H3488">FREQUENCY(IF('Data Transformation'!$B$4:$B$8425=B3483,'Data Transformation'!$G$4:$G$8425),'Bin Analysis'!$B3488)</f>
        <v>2073</v>
      </c>
      <c r="I3488">
        <f t="shared" si="436"/>
        <v>0</v>
      </c>
      <c r="J3488">
        <f t="shared" ref="J3488:J3505" si="437">IF(I3488=0,0,1)</f>
        <v>0</v>
      </c>
      <c r="K3488">
        <f>J3488*Weighting!$W$8</f>
        <v>0</v>
      </c>
      <c r="M3488" s="14"/>
    </row>
    <row r="3489" spans="1:13" x14ac:dyDescent="0.25">
      <c r="A3489" s="32" t="str">
        <f>IF(Weighting!$P$9&gt;0,B3489,"")</f>
        <v/>
      </c>
      <c r="B3489" s="50" t="e">
        <f>Weighting!$C$9</f>
        <v>#DIV/0!</v>
      </c>
      <c r="C3489" t="e">
        <f>Weighting!$F$9</f>
        <v>#NUM!</v>
      </c>
      <c r="D3489" t="e">
        <f>IF(C3489=1,'Data Transformation'!$G$3+0.5*'Data Transformation'!$W$25,IF(C3490=1,D3490-'Data Transformation'!$W$25,FALSE))</f>
        <v>#NUM!</v>
      </c>
      <c r="E3489">
        <f t="array" ref="E3489">IF(ISLOGICAL(D3489),"",FREQUENCY(IF('Data Transformation'!$B$425:$B$8425='Bin Analysis'!$B3483,'Data Transformation'!$G$425:$G$8425),D3489))</f>
        <v>2001</v>
      </c>
      <c r="F3489">
        <f t="shared" si="435"/>
        <v>0</v>
      </c>
      <c r="G3489">
        <f>Weighting!$H$9</f>
        <v>0</v>
      </c>
      <c r="H3489">
        <f t="array" ref="H3489">FREQUENCY(IF('Data Transformation'!$B$4:$B$8425=B3483,'Data Transformation'!$G$4:$G$8425),'Bin Analysis'!$B3489)</f>
        <v>2073</v>
      </c>
      <c r="I3489">
        <f t="shared" si="436"/>
        <v>0</v>
      </c>
      <c r="J3489">
        <f t="shared" si="437"/>
        <v>0</v>
      </c>
      <c r="K3489">
        <f>J3489*Weighting!$W$9</f>
        <v>0</v>
      </c>
      <c r="M3489" s="14"/>
    </row>
    <row r="3490" spans="1:13" x14ac:dyDescent="0.25">
      <c r="A3490" s="32" t="str">
        <f>IF(Weighting!$P$10&gt;0,B3490,"")</f>
        <v/>
      </c>
      <c r="B3490" t="e">
        <f>Weighting!$C$10</f>
        <v>#DIV/0!</v>
      </c>
      <c r="C3490" t="e">
        <f>Weighting!$F$10</f>
        <v>#NUM!</v>
      </c>
      <c r="D3490" t="e">
        <f>IF(C3490=1,'Data Transformation'!$G$3+0.5*'Data Transformation'!$W$25,IF(C3491=1,D3491-'Data Transformation'!$W$25,FALSE))</f>
        <v>#NUM!</v>
      </c>
      <c r="E3490">
        <f t="array" ref="E3490">IF(ISLOGICAL(D3490),"",FREQUENCY(IF('Data Transformation'!$B$425:$B$8425='Bin Analysis'!$B3483,'Data Transformation'!$G$425:$G$8425),D3490))</f>
        <v>2001</v>
      </c>
      <c r="F3490">
        <f t="shared" si="435"/>
        <v>0</v>
      </c>
      <c r="G3490">
        <f>Weighting!$H$10</f>
        <v>0</v>
      </c>
      <c r="H3490">
        <f t="array" ref="H3490">FREQUENCY(IF('Data Transformation'!$B$4:$B$8425=B3483,'Data Transformation'!$G$4:$G$8425),'Bin Analysis'!$B3490)</f>
        <v>2073</v>
      </c>
      <c r="I3490">
        <f t="shared" si="436"/>
        <v>0</v>
      </c>
      <c r="J3490">
        <f t="shared" si="437"/>
        <v>0</v>
      </c>
      <c r="K3490">
        <f>J3490*Weighting!$W$10</f>
        <v>0</v>
      </c>
      <c r="M3490" s="14"/>
    </row>
    <row r="3491" spans="1:13" x14ac:dyDescent="0.25">
      <c r="A3491" s="32" t="str">
        <f>IF(Weighting!$P$11&gt;0,B3491,"")</f>
        <v/>
      </c>
      <c r="B3491" t="e">
        <f>Weighting!$C$11</f>
        <v>#DIV/0!</v>
      </c>
      <c r="C3491" t="e">
        <f>Weighting!$F$11</f>
        <v>#NUM!</v>
      </c>
      <c r="D3491" t="e">
        <f>IF(C3491=1,'Data Transformation'!$G$3+0.5*'Data Transformation'!$W$25,IF(C3492=1,D3492-'Data Transformation'!$W$25,FALSE))</f>
        <v>#NUM!</v>
      </c>
      <c r="E3491">
        <f t="array" ref="E3491">IF(ISLOGICAL(D3491),"",FREQUENCY(IF('Data Transformation'!$B$425:$B$8425='Bin Analysis'!$B3483,'Data Transformation'!$G$425:$G$8425),D3491))</f>
        <v>2001</v>
      </c>
      <c r="F3491">
        <f t="shared" si="435"/>
        <v>0</v>
      </c>
      <c r="G3491">
        <f>Weighting!$H$11</f>
        <v>0</v>
      </c>
      <c r="H3491">
        <f t="array" ref="H3491">FREQUENCY(IF('Data Transformation'!$B$4:$B$8425=B3483,'Data Transformation'!$G$4:$G$8425),'Bin Analysis'!$B3491)</f>
        <v>2073</v>
      </c>
      <c r="I3491">
        <f t="shared" si="436"/>
        <v>0</v>
      </c>
      <c r="J3491">
        <f t="shared" si="437"/>
        <v>0</v>
      </c>
      <c r="K3491">
        <f>J3491*Weighting!$W$11</f>
        <v>0</v>
      </c>
      <c r="M3491" s="14"/>
    </row>
    <row r="3492" spans="1:13" x14ac:dyDescent="0.25">
      <c r="A3492" s="32" t="str">
        <f>IF(Weighting!$P$12&gt;0,B3492,"")</f>
        <v/>
      </c>
      <c r="B3492" t="e">
        <f>Weighting!$C$12</f>
        <v>#DIV/0!</v>
      </c>
      <c r="C3492" t="e">
        <f>Weighting!$F$12</f>
        <v>#NUM!</v>
      </c>
      <c r="D3492" t="e">
        <f>IF(C3492=1,'Data Transformation'!$G$3+0.5*'Data Transformation'!$W$25,IF(C3493=1,D3493-'Data Transformation'!$W$25,FALSE))</f>
        <v>#NUM!</v>
      </c>
      <c r="E3492">
        <f t="array" ref="E3492">IF(ISLOGICAL(D3492),"",FREQUENCY(IF('Data Transformation'!$B$425:$B$8425='Bin Analysis'!$B3483,'Data Transformation'!$G$425:$G$8425),D3492))</f>
        <v>2001</v>
      </c>
      <c r="F3492">
        <f t="shared" si="435"/>
        <v>0</v>
      </c>
      <c r="G3492">
        <f>Weighting!$H$12</f>
        <v>0</v>
      </c>
      <c r="H3492">
        <f t="array" ref="H3492">FREQUENCY(IF('Data Transformation'!$B$4:$B$8425=B3483,'Data Transformation'!$G$4:$G$8425),'Bin Analysis'!$B3492)</f>
        <v>2073</v>
      </c>
      <c r="I3492">
        <f t="shared" si="436"/>
        <v>0</v>
      </c>
      <c r="J3492">
        <f t="shared" si="437"/>
        <v>0</v>
      </c>
      <c r="K3492">
        <f>J3492*Weighting!$W$12</f>
        <v>0</v>
      </c>
      <c r="M3492" s="14"/>
    </row>
    <row r="3493" spans="1:13" x14ac:dyDescent="0.25">
      <c r="A3493" s="32" t="str">
        <f>IF(Weighting!$P$13&gt;0,B3493,"")</f>
        <v/>
      </c>
      <c r="B3493" t="e">
        <f>Weighting!$C$13</f>
        <v>#DIV/0!</v>
      </c>
      <c r="C3493" t="e">
        <f>Weighting!$F$13</f>
        <v>#NUM!</v>
      </c>
      <c r="D3493" t="e">
        <f>IF(C3493=1,'Data Transformation'!$G$3+0.5*'Data Transformation'!$W$25,IF(C3494=1,D3494-'Data Transformation'!$W$25,FALSE))</f>
        <v>#NUM!</v>
      </c>
      <c r="E3493">
        <f t="array" ref="E3493">IF(ISLOGICAL(D3493),"",FREQUENCY(IF('Data Transformation'!$B$425:$B$8425='Bin Analysis'!$B3483,'Data Transformation'!$G$425:$G$8425),D3493))</f>
        <v>2001</v>
      </c>
      <c r="F3493">
        <f t="shared" si="435"/>
        <v>0</v>
      </c>
      <c r="G3493">
        <f>Weighting!$H$13</f>
        <v>0</v>
      </c>
      <c r="H3493">
        <f t="array" ref="H3493">FREQUENCY(IF('Data Transformation'!$B$4:$B$8425=B3483,'Data Transformation'!$G$4:$G$8425),'Bin Analysis'!$B3493)</f>
        <v>2073</v>
      </c>
      <c r="I3493">
        <f t="shared" si="436"/>
        <v>0</v>
      </c>
      <c r="J3493">
        <f t="shared" si="437"/>
        <v>0</v>
      </c>
      <c r="K3493">
        <f>J3493*Weighting!$W$13</f>
        <v>0</v>
      </c>
      <c r="M3493" s="14"/>
    </row>
    <row r="3494" spans="1:13" x14ac:dyDescent="0.25">
      <c r="A3494" s="32" t="str">
        <f>IF(Weighting!$P$14&gt;0,B3494,"")</f>
        <v/>
      </c>
      <c r="B3494" t="e">
        <f>Weighting!$C$14</f>
        <v>#DIV/0!</v>
      </c>
      <c r="C3494" t="e">
        <f>Weighting!$F$14</f>
        <v>#NUM!</v>
      </c>
      <c r="D3494" t="e">
        <f>IF(C3494=1,'Data Transformation'!$G$3+0.5*'Data Transformation'!$W$25,IF(C3495=1,D3495-'Data Transformation'!$W$25,FALSE))</f>
        <v>#NUM!</v>
      </c>
      <c r="E3494">
        <f t="array" ref="E3494">IF(ISLOGICAL(D3494),"",FREQUENCY(IF('Data Transformation'!$B$425:$B$8425='Bin Analysis'!$B3483,'Data Transformation'!$G$425:$G$8425),D3494))</f>
        <v>2001</v>
      </c>
      <c r="F3494">
        <f t="shared" si="435"/>
        <v>0</v>
      </c>
      <c r="G3494">
        <f>Weighting!$H$14</f>
        <v>0</v>
      </c>
      <c r="H3494">
        <f t="array" ref="H3494">FREQUENCY(IF('Data Transformation'!$B$4:$B$8425=B3483,'Data Transformation'!$G$4:$G$8425),'Bin Analysis'!$B3494)</f>
        <v>2073</v>
      </c>
      <c r="I3494">
        <f t="shared" si="436"/>
        <v>0</v>
      </c>
      <c r="J3494">
        <f t="shared" si="437"/>
        <v>0</v>
      </c>
      <c r="K3494">
        <f>J3494*Weighting!$W$14</f>
        <v>0</v>
      </c>
      <c r="M3494" s="14"/>
    </row>
    <row r="3495" spans="1:13" x14ac:dyDescent="0.25">
      <c r="A3495" s="32" t="str">
        <f>IF(Weighting!$P$15&gt;0,B3495,"")</f>
        <v/>
      </c>
      <c r="B3495" t="e">
        <f>Weighting!$C$15</f>
        <v>#DIV/0!</v>
      </c>
      <c r="C3495" t="e">
        <f>Weighting!$F$15</f>
        <v>#NUM!</v>
      </c>
      <c r="D3495" t="e">
        <f>IF(C3495=1,'Data Transformation'!$G$3+0.5*'Data Transformation'!$W$25,IF(C3496=1,D3496-'Data Transformation'!$W$25,FALSE))</f>
        <v>#NUM!</v>
      </c>
      <c r="E3495">
        <f t="array" ref="E3495">IF(ISLOGICAL(D3495),"",FREQUENCY(IF('Data Transformation'!$B$425:$B$8425='Bin Analysis'!$B3483,'Data Transformation'!$G$425:$G$8425),D3495))</f>
        <v>2001</v>
      </c>
      <c r="F3495">
        <f t="shared" si="435"/>
        <v>0</v>
      </c>
      <c r="G3495">
        <f>Weighting!$H$15</f>
        <v>0</v>
      </c>
      <c r="H3495">
        <f t="array" ref="H3495">FREQUENCY(IF('Data Transformation'!$B$4:$B$8425=B3483,'Data Transformation'!$G$4:$G$8425),'Bin Analysis'!$B3495)</f>
        <v>2073</v>
      </c>
      <c r="I3495">
        <f t="shared" si="436"/>
        <v>0</v>
      </c>
      <c r="J3495">
        <f t="shared" si="437"/>
        <v>0</v>
      </c>
      <c r="K3495">
        <f>J3495*Weighting!$W$15</f>
        <v>0</v>
      </c>
      <c r="M3495" s="14"/>
    </row>
    <row r="3496" spans="1:13" x14ac:dyDescent="0.25">
      <c r="A3496" s="32" t="str">
        <f>IF(Weighting!$P$16&gt;0,B3496,"")</f>
        <v/>
      </c>
      <c r="B3496" t="e">
        <f>Weighting!$C$16</f>
        <v>#DIV/0!</v>
      </c>
      <c r="C3496" t="e">
        <f>Weighting!$F$16</f>
        <v>#NUM!</v>
      </c>
      <c r="D3496" t="e">
        <f>IF(C3496=1,'Data Transformation'!$G$3+0.5*'Data Transformation'!$W$25,IF(C3497=1,D3497-'Data Transformation'!$W$25,FALSE))</f>
        <v>#NUM!</v>
      </c>
      <c r="E3496">
        <f t="array" ref="E3496">IF(ISLOGICAL(D3496),"",FREQUENCY(IF('Data Transformation'!$B$425:$B$8425='Bin Analysis'!$B3483,'Data Transformation'!$G$425:$G$8425),D3496))</f>
        <v>2001</v>
      </c>
      <c r="F3496">
        <f t="shared" si="435"/>
        <v>0</v>
      </c>
      <c r="G3496">
        <f>Weighting!$H$16</f>
        <v>0</v>
      </c>
      <c r="H3496">
        <f t="array" ref="H3496">FREQUENCY(IF('Data Transformation'!$B$4:$B$8425=B3483,'Data Transformation'!$G$4:$G$8425),'Bin Analysis'!$B3496)</f>
        <v>2073</v>
      </c>
      <c r="I3496">
        <f t="shared" si="436"/>
        <v>0</v>
      </c>
      <c r="J3496">
        <f t="shared" si="437"/>
        <v>0</v>
      </c>
      <c r="K3496">
        <f>J3496*Weighting!$W$16</f>
        <v>0</v>
      </c>
      <c r="M3496" s="14"/>
    </row>
    <row r="3497" spans="1:13" x14ac:dyDescent="0.25">
      <c r="A3497" s="32" t="str">
        <f>IF(Weighting!$P$17&gt;0,B3497,"")</f>
        <v/>
      </c>
      <c r="B3497" t="e">
        <f>Weighting!$C$17</f>
        <v>#DIV/0!</v>
      </c>
      <c r="C3497" t="e">
        <f>Weighting!$F$17</f>
        <v>#NUM!</v>
      </c>
      <c r="D3497" t="e">
        <f>IF(C3497=1,'Data Transformation'!$G$3+0.5*'Data Transformation'!$W$25,IF(C3498=1,D3498-'Data Transformation'!$W$25,FALSE))</f>
        <v>#NUM!</v>
      </c>
      <c r="E3497">
        <f t="array" ref="E3497">IF(ISLOGICAL(D3497),"",FREQUENCY(IF('Data Transformation'!$B$425:$B$8425='Bin Analysis'!$B3483,'Data Transformation'!$G$425:$G$8425),D3497))</f>
        <v>2001</v>
      </c>
      <c r="F3497">
        <f t="shared" si="435"/>
        <v>0</v>
      </c>
      <c r="G3497">
        <f>Weighting!$H$17</f>
        <v>0</v>
      </c>
      <c r="H3497">
        <f t="array" ref="H3497">FREQUENCY(IF('Data Transformation'!$B$4:$B$8425=B3483,'Data Transformation'!$G$4:$G$8425),'Bin Analysis'!$B3497)</f>
        <v>2073</v>
      </c>
      <c r="I3497">
        <f t="shared" si="436"/>
        <v>0</v>
      </c>
      <c r="J3497">
        <f t="shared" si="437"/>
        <v>0</v>
      </c>
      <c r="K3497">
        <f>J3497*Weighting!$W$17</f>
        <v>0</v>
      </c>
      <c r="M3497" s="14"/>
    </row>
    <row r="3498" spans="1:13" x14ac:dyDescent="0.25">
      <c r="A3498" s="32" t="str">
        <f>IF(Weighting!$P$18&gt;0,B3498,"")</f>
        <v/>
      </c>
      <c r="B3498" t="e">
        <f>Weighting!$C$18</f>
        <v>#DIV/0!</v>
      </c>
      <c r="C3498" t="e">
        <f>Weighting!$F$18</f>
        <v>#NUM!</v>
      </c>
      <c r="D3498" t="e">
        <f>IF(C3498=1,'Data Transformation'!$G$3+0.5*'Data Transformation'!$W$25,IF(C3499=1,D3499-'Data Transformation'!$W$25,FALSE))</f>
        <v>#NUM!</v>
      </c>
      <c r="E3498">
        <f t="array" ref="E3498">IF(ISLOGICAL(D3498),"",FREQUENCY(IF('Data Transformation'!$B$425:$B$8425='Bin Analysis'!$B3483,'Data Transformation'!$G$425:$G$8425),D3498))</f>
        <v>2001</v>
      </c>
      <c r="F3498">
        <f t="shared" si="435"/>
        <v>0</v>
      </c>
      <c r="G3498">
        <f>Weighting!$H$18</f>
        <v>0</v>
      </c>
      <c r="H3498">
        <f t="array" ref="H3498">FREQUENCY(IF('Data Transformation'!$B$4:$B$8425=B3483,'Data Transformation'!$G$4:$G$8425),'Bin Analysis'!$B3498)</f>
        <v>2073</v>
      </c>
      <c r="I3498">
        <f t="shared" si="436"/>
        <v>0</v>
      </c>
      <c r="J3498">
        <f t="shared" si="437"/>
        <v>0</v>
      </c>
      <c r="K3498">
        <f>J3498*Weighting!$W$18</f>
        <v>0</v>
      </c>
      <c r="M3498" s="14"/>
    </row>
    <row r="3499" spans="1:13" x14ac:dyDescent="0.25">
      <c r="A3499" s="32" t="str">
        <f>IF(Weighting!$P$19&gt;0,B3499,"")</f>
        <v/>
      </c>
      <c r="B3499" t="e">
        <f>Weighting!$C$19</f>
        <v>#DIV/0!</v>
      </c>
      <c r="C3499" t="e">
        <f>Weighting!$F$19</f>
        <v>#NUM!</v>
      </c>
      <c r="D3499" t="e">
        <f>IF(C3499=1,'Data Transformation'!$G$3+0.5*'Data Transformation'!$W$25,IF(C3500=1,D3500-'Data Transformation'!$W$25,FALSE))</f>
        <v>#NUM!</v>
      </c>
      <c r="E3499">
        <f t="array" ref="E3499">IF(ISLOGICAL(D3499),"",FREQUENCY(IF('Data Transformation'!$B$425:$B$8425='Bin Analysis'!$B3483,'Data Transformation'!$G$425:$G$8425),D3499))</f>
        <v>2001</v>
      </c>
      <c r="F3499">
        <f t="shared" si="435"/>
        <v>0</v>
      </c>
      <c r="G3499">
        <f>Weighting!$H$19</f>
        <v>0</v>
      </c>
      <c r="H3499">
        <f t="array" ref="H3499">FREQUENCY(IF('Data Transformation'!$B$4:$B$8425=B3483,'Data Transformation'!$G$4:$G$8425),'Bin Analysis'!$B3499)</f>
        <v>2073</v>
      </c>
      <c r="I3499">
        <f t="shared" si="436"/>
        <v>0</v>
      </c>
      <c r="J3499">
        <f t="shared" si="437"/>
        <v>0</v>
      </c>
      <c r="K3499">
        <f>J3499*Weighting!$W$19</f>
        <v>0</v>
      </c>
      <c r="M3499" s="14"/>
    </row>
    <row r="3500" spans="1:13" x14ac:dyDescent="0.25">
      <c r="A3500" s="32" t="str">
        <f>IF(Weighting!$P$20&gt;0,B3500,"")</f>
        <v/>
      </c>
      <c r="B3500" t="e">
        <f>Weighting!$C$20</f>
        <v>#DIV/0!</v>
      </c>
      <c r="C3500" t="e">
        <f>Weighting!$F$20</f>
        <v>#NUM!</v>
      </c>
      <c r="D3500" t="e">
        <f>IF(C3500=1,'Data Transformation'!$G$3+0.5*'Data Transformation'!$W$25,IF(C3501=1,D3501-'Data Transformation'!$W$25,FALSE))</f>
        <v>#NUM!</v>
      </c>
      <c r="E3500">
        <f t="array" ref="E3500">IF(ISLOGICAL(D3500),"",FREQUENCY(IF('Data Transformation'!$B$425:$B$8425='Bin Analysis'!$B3483,'Data Transformation'!$G$425:$G$8425),D3500))</f>
        <v>2001</v>
      </c>
      <c r="F3500">
        <f t="shared" si="435"/>
        <v>0</v>
      </c>
      <c r="G3500">
        <f>Weighting!$H$20</f>
        <v>0</v>
      </c>
      <c r="H3500">
        <f t="array" ref="H3500">FREQUENCY(IF('Data Transformation'!$B$4:$B$8425=B3483,'Data Transformation'!$G$4:$G$8425),'Bin Analysis'!$B3500)</f>
        <v>2073</v>
      </c>
      <c r="I3500">
        <f t="shared" si="436"/>
        <v>0</v>
      </c>
      <c r="J3500">
        <f t="shared" si="437"/>
        <v>0</v>
      </c>
      <c r="K3500">
        <f>J3500*Weighting!$W$20</f>
        <v>0</v>
      </c>
      <c r="M3500" s="14"/>
    </row>
    <row r="3501" spans="1:13" x14ac:dyDescent="0.25">
      <c r="A3501" s="32" t="str">
        <f>IF(Weighting!$P$21&gt;0,B3501,"")</f>
        <v/>
      </c>
      <c r="B3501" t="e">
        <f>Weighting!$C$21</f>
        <v>#DIV/0!</v>
      </c>
      <c r="C3501" t="e">
        <f>Weighting!$F$21</f>
        <v>#NUM!</v>
      </c>
      <c r="D3501" t="e">
        <f>IF(C3501=1,'Data Transformation'!$G$3+0.5*'Data Transformation'!$W$25,IF(C3502=1,D3502-'Data Transformation'!$W$25,FALSE))</f>
        <v>#NUM!</v>
      </c>
      <c r="E3501">
        <f t="array" ref="E3501">IF(ISLOGICAL(D3501),"",FREQUENCY(IF('Data Transformation'!$B$425:$B$8425='Bin Analysis'!$B3483,'Data Transformation'!$G$425:$G$8425),D3501))</f>
        <v>2001</v>
      </c>
      <c r="F3501">
        <f t="shared" si="435"/>
        <v>0</v>
      </c>
      <c r="G3501">
        <f>Weighting!$H$21</f>
        <v>0</v>
      </c>
      <c r="H3501">
        <f t="array" ref="H3501">FREQUENCY(IF('Data Transformation'!$B$4:$B$8425=B3483,'Data Transformation'!$G$4:$G$8425),'Bin Analysis'!$B3501)</f>
        <v>2073</v>
      </c>
      <c r="I3501">
        <f t="shared" si="436"/>
        <v>0</v>
      </c>
      <c r="J3501">
        <f t="shared" si="437"/>
        <v>0</v>
      </c>
      <c r="K3501">
        <f>J3501*Weighting!$W$21</f>
        <v>0</v>
      </c>
      <c r="M3501" s="14"/>
    </row>
    <row r="3502" spans="1:13" x14ac:dyDescent="0.25">
      <c r="A3502" s="32" t="str">
        <f>IF(Weighting!$P$22&gt;0,B3502,"")</f>
        <v/>
      </c>
      <c r="B3502" t="e">
        <f>Weighting!$C$22</f>
        <v>#DIV/0!</v>
      </c>
      <c r="C3502" t="e">
        <f>Weighting!$F$22</f>
        <v>#NUM!</v>
      </c>
      <c r="D3502" t="e">
        <f>IF(C3502=1,'Data Transformation'!$G$3+0.5*'Data Transformation'!$W$25,IF(C3503=1,D3503-'Data Transformation'!$W$25,FALSE))</f>
        <v>#NUM!</v>
      </c>
      <c r="E3502">
        <f t="array" ref="E3502">IF(ISLOGICAL(D3502),"",FREQUENCY(IF('Data Transformation'!$B$425:$B$8425='Bin Analysis'!$B3483,'Data Transformation'!$G$425:$G$8425),D3502))</f>
        <v>2001</v>
      </c>
      <c r="F3502">
        <f t="shared" si="435"/>
        <v>0</v>
      </c>
      <c r="G3502">
        <f>Weighting!$H$22</f>
        <v>0</v>
      </c>
      <c r="H3502">
        <f t="array" ref="H3502">FREQUENCY(IF('Data Transformation'!$B$4:$B$8425=B3483,'Data Transformation'!$G$4:$G$8425),'Bin Analysis'!$B3502)</f>
        <v>2073</v>
      </c>
      <c r="I3502">
        <f t="shared" si="436"/>
        <v>0</v>
      </c>
      <c r="J3502">
        <f t="shared" si="437"/>
        <v>0</v>
      </c>
      <c r="K3502">
        <f>J3502*Weighting!$W$22</f>
        <v>0</v>
      </c>
      <c r="M3502" s="14"/>
    </row>
    <row r="3503" spans="1:13" x14ac:dyDescent="0.25">
      <c r="A3503" s="32" t="str">
        <f>IF(Weighting!$P$23&gt;0,B3503,"")</f>
        <v/>
      </c>
      <c r="B3503" t="e">
        <f>Weighting!$C$23</f>
        <v>#DIV/0!</v>
      </c>
      <c r="C3503" t="e">
        <f>Weighting!$F$23</f>
        <v>#NUM!</v>
      </c>
      <c r="D3503" t="e">
        <f>IF(C3503=1,'Data Transformation'!$G$3+0.5*'Data Transformation'!$W$25,IF(C3504=1,D3504-'Data Transformation'!$W$25,FALSE))</f>
        <v>#NUM!</v>
      </c>
      <c r="E3503">
        <f t="array" ref="E3503">IF(ISLOGICAL(D3503),"",FREQUENCY(IF('Data Transformation'!$B$425:$B$8425='Bin Analysis'!$B3483,'Data Transformation'!$G$425:$G$8425),D3503))</f>
        <v>2001</v>
      </c>
      <c r="F3503">
        <f t="shared" si="435"/>
        <v>0</v>
      </c>
      <c r="G3503">
        <f>Weighting!$H$23</f>
        <v>0</v>
      </c>
      <c r="H3503">
        <f t="array" ref="H3503">FREQUENCY(IF('Data Transformation'!$B$4:$B$8425=B3483,'Data Transformation'!$G$4:$G$8425),'Bin Analysis'!$B3503)</f>
        <v>2073</v>
      </c>
      <c r="I3503">
        <f t="shared" si="436"/>
        <v>0</v>
      </c>
      <c r="J3503">
        <f t="shared" si="437"/>
        <v>0</v>
      </c>
      <c r="K3503">
        <f>J3503*Weighting!$W$23</f>
        <v>0</v>
      </c>
      <c r="M3503" s="14"/>
    </row>
    <row r="3504" spans="1:13" x14ac:dyDescent="0.25">
      <c r="A3504" s="32" t="str">
        <f>IF(Weighting!$P$24&gt;0,B3504,"")</f>
        <v/>
      </c>
      <c r="B3504" t="e">
        <f>Weighting!$C$24</f>
        <v>#DIV/0!</v>
      </c>
      <c r="C3504" t="e">
        <f>Weighting!$F$24</f>
        <v>#NUM!</v>
      </c>
      <c r="D3504" t="e">
        <f>IF(C3504=1,'Data Transformation'!$G$3+0.5*'Data Transformation'!$W$25,IF(C3505=1,D3505-'Data Transformation'!$W$25,FALSE))</f>
        <v>#NUM!</v>
      </c>
      <c r="E3504">
        <f t="array" ref="E3504">IF(ISLOGICAL(D3504),"",FREQUENCY(IF('Data Transformation'!$B$425:$B$8425='Bin Analysis'!$B3483,'Data Transformation'!$G$425:$G$8425),D3504))</f>
        <v>2001</v>
      </c>
      <c r="F3504">
        <f t="shared" si="435"/>
        <v>0</v>
      </c>
      <c r="G3504">
        <f>Weighting!$H$24</f>
        <v>0</v>
      </c>
      <c r="H3504">
        <f t="array" ref="H3504">FREQUENCY(IF('Data Transformation'!$B$4:$B$8425=B3483,'Data Transformation'!$G$4:$G$8425),'Bin Analysis'!$B3504)</f>
        <v>2073</v>
      </c>
      <c r="I3504">
        <f t="shared" si="436"/>
        <v>0</v>
      </c>
      <c r="J3504">
        <f t="shared" si="437"/>
        <v>0</v>
      </c>
      <c r="K3504">
        <f>J3504*Weighting!$W$24</f>
        <v>0</v>
      </c>
      <c r="M3504" s="14"/>
    </row>
    <row r="3505" spans="1:25" x14ac:dyDescent="0.25">
      <c r="A3505" s="32" t="str">
        <f>IF(Weighting!$P$25&gt;0,B3505,"")</f>
        <v/>
      </c>
      <c r="B3505" t="e">
        <f>Weighting!$C$25</f>
        <v>#DIV/0!</v>
      </c>
      <c r="C3505" t="e">
        <f>Weighting!$F$25</f>
        <v>#NUM!</v>
      </c>
      <c r="D3505" t="e">
        <f>IF(C3505=1,'Data Transformation'!$G$3+0.5*'Data Transformation'!$W$25,IF(C3506=1,D3506-'Data Transformation'!$W$25,FALSE))</f>
        <v>#NUM!</v>
      </c>
      <c r="E3505">
        <f t="array" ref="E3505">IF(ISLOGICAL(D3505),"",FREQUENCY(IF('Data Transformation'!$B$425:$B$8425='Bin Analysis'!$B3483,'Data Transformation'!$G$425:$G$8425),D3505))</f>
        <v>2001</v>
      </c>
      <c r="F3505">
        <f t="shared" si="435"/>
        <v>0</v>
      </c>
      <c r="G3505">
        <f>Weighting!$H$25</f>
        <v>0</v>
      </c>
      <c r="H3505">
        <f t="array" ref="H3505">FREQUENCY(IF('Data Transformation'!$B$4:$B$8425=B3483,'Data Transformation'!$G$4:$G$8425),'Bin Analysis'!$B3505)</f>
        <v>2073</v>
      </c>
      <c r="I3505">
        <f t="shared" si="436"/>
        <v>0</v>
      </c>
      <c r="J3505">
        <f t="shared" si="437"/>
        <v>0</v>
      </c>
      <c r="K3505">
        <f>J3505*Weighting!$W$25</f>
        <v>0</v>
      </c>
      <c r="M3505" s="14"/>
    </row>
    <row r="3506" spans="1:25" x14ac:dyDescent="0.25">
      <c r="O3506"/>
      <c r="P3506"/>
      <c r="Q3506"/>
      <c r="R3506"/>
    </row>
    <row r="3507" spans="1:25" ht="23.25" x14ac:dyDescent="0.35">
      <c r="A3507" s="21" t="s">
        <v>0</v>
      </c>
      <c r="B3507" s="21" t="str">
        <f>IFERROR(VLOOKUP(C3507,'Data Transformation'!$L$6:$M$426,2,FALSE),"")</f>
        <v/>
      </c>
      <c r="C3507" s="21">
        <f>C3483+1</f>
        <v>146</v>
      </c>
      <c r="D3507" s="21"/>
      <c r="E3507" s="21"/>
      <c r="F3507" s="21"/>
      <c r="G3507" s="21"/>
      <c r="H3507" s="22"/>
      <c r="I3507" s="22"/>
      <c r="J3507" s="22"/>
      <c r="K3507" s="21"/>
      <c r="L3507" s="21" t="str">
        <f>B3507</f>
        <v/>
      </c>
      <c r="M3507" s="23" t="e">
        <f>INDEX('Data Transformation'!$O$4:$O$424,MATCH($B3507,'Data Transformation'!$M$4:$M$424,0),MATCH($M$2,'Data Transformation'!$O$3,0))</f>
        <v>#N/A</v>
      </c>
      <c r="N3507" s="27" t="e">
        <f>IF('Input and Summary Results'!$J$16="minimum",'Bin Analysis'!X3508/(M3507-1),'Bin Analysis'!Y3507/('Bin Analysis'!M3507-1))</f>
        <v>#N/A</v>
      </c>
      <c r="O3507" s="27" t="e">
        <f>IF(M3507=FALSE,NA(),(VLOOKUP(1,C3510:K3529,4,FALSE))/(M3507-1))</f>
        <v>#N/A</v>
      </c>
      <c r="P3507" s="27" t="e">
        <f>IF(M3507=FALSE,NA(),SUM(J3510:J3529)/Weighting!$S$5)</f>
        <v>#N/A</v>
      </c>
      <c r="Q3507" s="27" t="e">
        <f>IF(M3507=FALSE,NA(),SUM(K3510:K3529)/Weighting!$S$6)</f>
        <v>#N/A</v>
      </c>
      <c r="R3507" s="27" t="e">
        <f>IF(M3507=FALSE,NA(),(VLOOKUP(1,G3510:K3529,3,FALSE))/(M3507-1))</f>
        <v>#N/A</v>
      </c>
      <c r="S3507" s="22" t="e">
        <f>IF(M3507=FALSE,NA(),IF(SUM(J3510:J3529)=2,"yes","no"))</f>
        <v>#N/A</v>
      </c>
      <c r="X3507" s="2" cm="2">
        <f t="array" ref="X3507:X3508">FREQUENCY(IF('Data Transformation'!$B$425:$B$6424='Bin Analysis'!L3507,'Data Transformation'!$G$425:$G$6424),'Data Transformation'!$U$11)</f>
        <v>0</v>
      </c>
      <c r="Y3507" s="2" cm="2">
        <f t="array" ref="Y3507:Y3508">FREQUENCY(IF('Data Transformation'!$B$425:$B$6424='Bin Analysis'!L3507,'Data Transformation'!$G$425:$G$6424),'Data Transformation'!$U$12)</f>
        <v>0</v>
      </c>
    </row>
    <row r="3508" spans="1:25" x14ac:dyDescent="0.25">
      <c r="A3508" s="14" t="s">
        <v>67</v>
      </c>
      <c r="B3508" t="s">
        <v>47</v>
      </c>
      <c r="C3508" t="s">
        <v>5</v>
      </c>
      <c r="D3508" t="s">
        <v>98</v>
      </c>
      <c r="E3508" t="s">
        <v>99</v>
      </c>
      <c r="F3508" t="s">
        <v>100</v>
      </c>
      <c r="G3508" t="s">
        <v>69</v>
      </c>
      <c r="H3508" t="s">
        <v>31</v>
      </c>
      <c r="I3508" t="s">
        <v>32</v>
      </c>
      <c r="J3508" t="s">
        <v>46</v>
      </c>
      <c r="K3508" s="14" t="s">
        <v>45</v>
      </c>
      <c r="M3508" s="14"/>
      <c r="X3508" s="2">
        <v>0</v>
      </c>
      <c r="Y3508" s="2">
        <v>0</v>
      </c>
    </row>
    <row r="3509" spans="1:25" x14ac:dyDescent="0.25">
      <c r="A3509" s="32"/>
      <c r="D3509" t="e">
        <f>IF(C3509=1,'Data Transformation'!$G$3+0.5*'Data Transformation'!$W$25,IF(C3510=1,D3510-'Data Transformation'!$W$25,FALSE))</f>
        <v>#NUM!</v>
      </c>
      <c r="E3509">
        <f t="array" ref="E3509">IF(ISLOGICAL(D3509),"",FREQUENCY(IF('Data Transformation'!$B$425:$B$8425='Bin Analysis'!$B3507,'Data Transformation'!$G$425:$G$8425),D3509))</f>
        <v>2001</v>
      </c>
      <c r="F3509" t="e">
        <f>IF(ISLOGICAL(D3509),"",E3509-E3508)</f>
        <v>#VALUE!</v>
      </c>
      <c r="M3509" s="14"/>
    </row>
    <row r="3510" spans="1:25" x14ac:dyDescent="0.25">
      <c r="A3510" s="32" t="e">
        <f>IF(Weighting!$P$6&gt;0,B3510,"")</f>
        <v>#NUM!</v>
      </c>
      <c r="B3510" t="e">
        <f>Weighting!$C$6</f>
        <v>#DIV/0!</v>
      </c>
      <c r="C3510" t="e">
        <f>Weighting!$F$6</f>
        <v>#NUM!</v>
      </c>
      <c r="D3510" t="e">
        <f>IF(C3510=1,'Data Transformation'!$G$3+0.5*'Data Transformation'!$W$25,IF(C3511=1,D3511-'Data Transformation'!$W$25,FALSE))</f>
        <v>#NUM!</v>
      </c>
      <c r="E3510">
        <f t="array" ref="E3510">IF(ISLOGICAL(D3510),"",FREQUENCY(IF('Data Transformation'!$B$425:$B$8425='Bin Analysis'!$B3507,'Data Transformation'!$G$425:$G$8425),D3510))</f>
        <v>2001</v>
      </c>
      <c r="F3510">
        <f>IF(ISLOGICAL(D3510),"",E3510-E3509)</f>
        <v>0</v>
      </c>
      <c r="G3510">
        <f>Weighting!$H$6</f>
        <v>1</v>
      </c>
      <c r="H3510">
        <f t="array" ref="H3510">FREQUENCY(IF('Data Transformation'!$B$4:$B$8425=B3507,'Data Transformation'!$G$4:$G$8425),'Bin Analysis'!$B3510)</f>
        <v>2073</v>
      </c>
      <c r="I3510">
        <f>H3510-H3509</f>
        <v>2073</v>
      </c>
      <c r="J3510">
        <f>IF(I3510=0,0,1)</f>
        <v>1</v>
      </c>
      <c r="K3510" t="e">
        <f>J3510*Weighting!$W$6</f>
        <v>#NUM!</v>
      </c>
      <c r="M3510" s="14"/>
    </row>
    <row r="3511" spans="1:25" x14ac:dyDescent="0.25">
      <c r="A3511" s="32" t="str">
        <f>IF(Weighting!$P$7&gt;0,B3511,"")</f>
        <v/>
      </c>
      <c r="B3511" t="e">
        <f>Weighting!$C$7</f>
        <v>#DIV/0!</v>
      </c>
      <c r="C3511" t="e">
        <f>Weighting!$F$7</f>
        <v>#NUM!</v>
      </c>
      <c r="D3511" t="e">
        <f>IF(C3511=1,'Data Transformation'!$G$3+0.5*'Data Transformation'!$W$25,IF(C3512=1,D3512-'Data Transformation'!$W$25,FALSE))</f>
        <v>#NUM!</v>
      </c>
      <c r="E3511">
        <f t="array" ref="E3511">IF(ISLOGICAL(D3511),"",FREQUENCY(IF('Data Transformation'!$B$425:$B$8425='Bin Analysis'!$B3507,'Data Transformation'!$G$425:$G$8425),D3511))</f>
        <v>2001</v>
      </c>
      <c r="F3511">
        <f t="shared" ref="F3511:F3529" si="438">IF(ISLOGICAL(D3511),"",E3511-E3510)</f>
        <v>0</v>
      </c>
      <c r="G3511">
        <f>Weighting!$H$7</f>
        <v>0</v>
      </c>
      <c r="H3511">
        <f t="array" ref="H3511">FREQUENCY(IF('Data Transformation'!$B$4:$B$8425=B3507,'Data Transformation'!$G$4:$G$8425),'Bin Analysis'!$B3511)</f>
        <v>2073</v>
      </c>
      <c r="I3511">
        <f t="shared" ref="I3511:I3529" si="439">H3511-H3510</f>
        <v>0</v>
      </c>
      <c r="J3511">
        <f>IF(I3511=0,0,1)</f>
        <v>0</v>
      </c>
      <c r="K3511">
        <f>J3511*Weighting!$W$7</f>
        <v>0</v>
      </c>
      <c r="M3511" s="14"/>
    </row>
    <row r="3512" spans="1:25" x14ac:dyDescent="0.25">
      <c r="A3512" s="32" t="str">
        <f>IF(Weighting!$P$8&gt;0,B3512,"")</f>
        <v/>
      </c>
      <c r="B3512" t="e">
        <f>Weighting!$C$8</f>
        <v>#DIV/0!</v>
      </c>
      <c r="C3512" t="e">
        <f>Weighting!$F$8</f>
        <v>#NUM!</v>
      </c>
      <c r="D3512" t="e">
        <f>IF(C3512=1,'Data Transformation'!$G$3+0.5*'Data Transformation'!$W$25,IF(C3513=1,D3513-'Data Transformation'!$W$25,FALSE))</f>
        <v>#NUM!</v>
      </c>
      <c r="E3512">
        <f t="array" ref="E3512">IF(ISLOGICAL(D3512),"",FREQUENCY(IF('Data Transformation'!$B$425:$B$8425='Bin Analysis'!$B3507,'Data Transformation'!$G$425:$G$8425),D3512))</f>
        <v>2001</v>
      </c>
      <c r="F3512">
        <f t="shared" si="438"/>
        <v>0</v>
      </c>
      <c r="G3512">
        <f>Weighting!$H$8</f>
        <v>0</v>
      </c>
      <c r="H3512">
        <f t="array" ref="H3512">FREQUENCY(IF('Data Transformation'!$B$4:$B$8425=B3507,'Data Transformation'!$G$4:$G$8425),'Bin Analysis'!$B3512)</f>
        <v>2073</v>
      </c>
      <c r="I3512">
        <f t="shared" si="439"/>
        <v>0</v>
      </c>
      <c r="J3512">
        <f t="shared" ref="J3512:J3529" si="440">IF(I3512=0,0,1)</f>
        <v>0</v>
      </c>
      <c r="K3512">
        <f>J3512*Weighting!$W$8</f>
        <v>0</v>
      </c>
      <c r="M3512" s="14"/>
    </row>
    <row r="3513" spans="1:25" x14ac:dyDescent="0.25">
      <c r="A3513" s="32" t="str">
        <f>IF(Weighting!$P$9&gt;0,B3513,"")</f>
        <v/>
      </c>
      <c r="B3513" s="50" t="e">
        <f>Weighting!$C$9</f>
        <v>#DIV/0!</v>
      </c>
      <c r="C3513" t="e">
        <f>Weighting!$F$9</f>
        <v>#NUM!</v>
      </c>
      <c r="D3513" t="e">
        <f>IF(C3513=1,'Data Transformation'!$G$3+0.5*'Data Transformation'!$W$25,IF(C3514=1,D3514-'Data Transformation'!$W$25,FALSE))</f>
        <v>#NUM!</v>
      </c>
      <c r="E3513">
        <f t="array" ref="E3513">IF(ISLOGICAL(D3513),"",FREQUENCY(IF('Data Transformation'!$B$425:$B$8425='Bin Analysis'!$B3507,'Data Transformation'!$G$425:$G$8425),D3513))</f>
        <v>2001</v>
      </c>
      <c r="F3513">
        <f t="shared" si="438"/>
        <v>0</v>
      </c>
      <c r="G3513">
        <f>Weighting!$H$9</f>
        <v>0</v>
      </c>
      <c r="H3513">
        <f t="array" ref="H3513">FREQUENCY(IF('Data Transformation'!$B$4:$B$8425=B3507,'Data Transformation'!$G$4:$G$8425),'Bin Analysis'!$B3513)</f>
        <v>2073</v>
      </c>
      <c r="I3513">
        <f t="shared" si="439"/>
        <v>0</v>
      </c>
      <c r="J3513">
        <f t="shared" si="440"/>
        <v>0</v>
      </c>
      <c r="K3513">
        <f>J3513*Weighting!$W$9</f>
        <v>0</v>
      </c>
      <c r="M3513" s="14"/>
    </row>
    <row r="3514" spans="1:25" x14ac:dyDescent="0.25">
      <c r="A3514" s="32" t="str">
        <f>IF(Weighting!$P$10&gt;0,B3514,"")</f>
        <v/>
      </c>
      <c r="B3514" t="e">
        <f>Weighting!$C$10</f>
        <v>#DIV/0!</v>
      </c>
      <c r="C3514" t="e">
        <f>Weighting!$F$10</f>
        <v>#NUM!</v>
      </c>
      <c r="D3514" t="e">
        <f>IF(C3514=1,'Data Transformation'!$G$3+0.5*'Data Transformation'!$W$25,IF(C3515=1,D3515-'Data Transformation'!$W$25,FALSE))</f>
        <v>#NUM!</v>
      </c>
      <c r="E3514">
        <f t="array" ref="E3514">IF(ISLOGICAL(D3514),"",FREQUENCY(IF('Data Transformation'!$B$425:$B$8425='Bin Analysis'!$B3507,'Data Transformation'!$G$425:$G$8425),D3514))</f>
        <v>2001</v>
      </c>
      <c r="F3514">
        <f t="shared" si="438"/>
        <v>0</v>
      </c>
      <c r="G3514">
        <f>Weighting!$H$10</f>
        <v>0</v>
      </c>
      <c r="H3514">
        <f t="array" ref="H3514">FREQUENCY(IF('Data Transformation'!$B$4:$B$8425=B3507,'Data Transformation'!$G$4:$G$8425),'Bin Analysis'!$B3514)</f>
        <v>2073</v>
      </c>
      <c r="I3514">
        <f t="shared" si="439"/>
        <v>0</v>
      </c>
      <c r="J3514">
        <f t="shared" si="440"/>
        <v>0</v>
      </c>
      <c r="K3514">
        <f>J3514*Weighting!$W$10</f>
        <v>0</v>
      </c>
      <c r="M3514" s="14"/>
    </row>
    <row r="3515" spans="1:25" x14ac:dyDescent="0.25">
      <c r="A3515" s="32" t="str">
        <f>IF(Weighting!$P$11&gt;0,B3515,"")</f>
        <v/>
      </c>
      <c r="B3515" t="e">
        <f>Weighting!$C$11</f>
        <v>#DIV/0!</v>
      </c>
      <c r="C3515" t="e">
        <f>Weighting!$F$11</f>
        <v>#NUM!</v>
      </c>
      <c r="D3515" t="e">
        <f>IF(C3515=1,'Data Transformation'!$G$3+0.5*'Data Transformation'!$W$25,IF(C3516=1,D3516-'Data Transformation'!$W$25,FALSE))</f>
        <v>#NUM!</v>
      </c>
      <c r="E3515">
        <f t="array" ref="E3515">IF(ISLOGICAL(D3515),"",FREQUENCY(IF('Data Transformation'!$B$425:$B$8425='Bin Analysis'!$B3507,'Data Transformation'!$G$425:$G$8425),D3515))</f>
        <v>2001</v>
      </c>
      <c r="F3515">
        <f t="shared" si="438"/>
        <v>0</v>
      </c>
      <c r="G3515">
        <f>Weighting!$H$11</f>
        <v>0</v>
      </c>
      <c r="H3515">
        <f t="array" ref="H3515">FREQUENCY(IF('Data Transformation'!$B$4:$B$8425=B3507,'Data Transformation'!$G$4:$G$8425),'Bin Analysis'!$B3515)</f>
        <v>2073</v>
      </c>
      <c r="I3515">
        <f t="shared" si="439"/>
        <v>0</v>
      </c>
      <c r="J3515">
        <f t="shared" si="440"/>
        <v>0</v>
      </c>
      <c r="K3515">
        <f>J3515*Weighting!$W$11</f>
        <v>0</v>
      </c>
      <c r="M3515" s="14"/>
    </row>
    <row r="3516" spans="1:25" x14ac:dyDescent="0.25">
      <c r="A3516" s="32" t="str">
        <f>IF(Weighting!$P$12&gt;0,B3516,"")</f>
        <v/>
      </c>
      <c r="B3516" t="e">
        <f>Weighting!$C$12</f>
        <v>#DIV/0!</v>
      </c>
      <c r="C3516" t="e">
        <f>Weighting!$F$12</f>
        <v>#NUM!</v>
      </c>
      <c r="D3516" t="e">
        <f>IF(C3516=1,'Data Transformation'!$G$3+0.5*'Data Transformation'!$W$25,IF(C3517=1,D3517-'Data Transformation'!$W$25,FALSE))</f>
        <v>#NUM!</v>
      </c>
      <c r="E3516">
        <f t="array" ref="E3516">IF(ISLOGICAL(D3516),"",FREQUENCY(IF('Data Transformation'!$B$425:$B$8425='Bin Analysis'!$B3507,'Data Transformation'!$G$425:$G$8425),D3516))</f>
        <v>2001</v>
      </c>
      <c r="F3516">
        <f t="shared" si="438"/>
        <v>0</v>
      </c>
      <c r="G3516">
        <f>Weighting!$H$12</f>
        <v>0</v>
      </c>
      <c r="H3516">
        <f t="array" ref="H3516">FREQUENCY(IF('Data Transformation'!$B$4:$B$8425=B3507,'Data Transformation'!$G$4:$G$8425),'Bin Analysis'!$B3516)</f>
        <v>2073</v>
      </c>
      <c r="I3516">
        <f t="shared" si="439"/>
        <v>0</v>
      </c>
      <c r="J3516">
        <f t="shared" si="440"/>
        <v>0</v>
      </c>
      <c r="K3516">
        <f>J3516*Weighting!$W$12</f>
        <v>0</v>
      </c>
      <c r="M3516" s="14"/>
    </row>
    <row r="3517" spans="1:25" x14ac:dyDescent="0.25">
      <c r="A3517" s="32" t="str">
        <f>IF(Weighting!$P$13&gt;0,B3517,"")</f>
        <v/>
      </c>
      <c r="B3517" t="e">
        <f>Weighting!$C$13</f>
        <v>#DIV/0!</v>
      </c>
      <c r="C3517" t="e">
        <f>Weighting!$F$13</f>
        <v>#NUM!</v>
      </c>
      <c r="D3517" t="e">
        <f>IF(C3517=1,'Data Transformation'!$G$3+0.5*'Data Transformation'!$W$25,IF(C3518=1,D3518-'Data Transformation'!$W$25,FALSE))</f>
        <v>#NUM!</v>
      </c>
      <c r="E3517">
        <f t="array" ref="E3517">IF(ISLOGICAL(D3517),"",FREQUENCY(IF('Data Transformation'!$B$425:$B$8425='Bin Analysis'!$B3507,'Data Transformation'!$G$425:$G$8425),D3517))</f>
        <v>2001</v>
      </c>
      <c r="F3517">
        <f t="shared" si="438"/>
        <v>0</v>
      </c>
      <c r="G3517">
        <f>Weighting!$H$13</f>
        <v>0</v>
      </c>
      <c r="H3517">
        <f t="array" ref="H3517">FREQUENCY(IF('Data Transformation'!$B$4:$B$8425=B3507,'Data Transformation'!$G$4:$G$8425),'Bin Analysis'!$B3517)</f>
        <v>2073</v>
      </c>
      <c r="I3517">
        <f t="shared" si="439"/>
        <v>0</v>
      </c>
      <c r="J3517">
        <f t="shared" si="440"/>
        <v>0</v>
      </c>
      <c r="K3517">
        <f>J3517*Weighting!$W$13</f>
        <v>0</v>
      </c>
      <c r="M3517" s="14"/>
    </row>
    <row r="3518" spans="1:25" x14ac:dyDescent="0.25">
      <c r="A3518" s="32" t="str">
        <f>IF(Weighting!$P$14&gt;0,B3518,"")</f>
        <v/>
      </c>
      <c r="B3518" t="e">
        <f>Weighting!$C$14</f>
        <v>#DIV/0!</v>
      </c>
      <c r="C3518" t="e">
        <f>Weighting!$F$14</f>
        <v>#NUM!</v>
      </c>
      <c r="D3518" t="e">
        <f>IF(C3518=1,'Data Transformation'!$G$3+0.5*'Data Transformation'!$W$25,IF(C3519=1,D3519-'Data Transformation'!$W$25,FALSE))</f>
        <v>#NUM!</v>
      </c>
      <c r="E3518">
        <f t="array" ref="E3518">IF(ISLOGICAL(D3518),"",FREQUENCY(IF('Data Transformation'!$B$425:$B$8425='Bin Analysis'!$B3507,'Data Transformation'!$G$425:$G$8425),D3518))</f>
        <v>2001</v>
      </c>
      <c r="F3518">
        <f t="shared" si="438"/>
        <v>0</v>
      </c>
      <c r="G3518">
        <f>Weighting!$H$14</f>
        <v>0</v>
      </c>
      <c r="H3518">
        <f t="array" ref="H3518">FREQUENCY(IF('Data Transformation'!$B$4:$B$8425=B3507,'Data Transformation'!$G$4:$G$8425),'Bin Analysis'!$B3518)</f>
        <v>2073</v>
      </c>
      <c r="I3518">
        <f t="shared" si="439"/>
        <v>0</v>
      </c>
      <c r="J3518">
        <f t="shared" si="440"/>
        <v>0</v>
      </c>
      <c r="K3518">
        <f>J3518*Weighting!$W$14</f>
        <v>0</v>
      </c>
      <c r="M3518" s="14"/>
    </row>
    <row r="3519" spans="1:25" x14ac:dyDescent="0.25">
      <c r="A3519" s="32" t="str">
        <f>IF(Weighting!$P$15&gt;0,B3519,"")</f>
        <v/>
      </c>
      <c r="B3519" t="e">
        <f>Weighting!$C$15</f>
        <v>#DIV/0!</v>
      </c>
      <c r="C3519" t="e">
        <f>Weighting!$F$15</f>
        <v>#NUM!</v>
      </c>
      <c r="D3519" t="e">
        <f>IF(C3519=1,'Data Transformation'!$G$3+0.5*'Data Transformation'!$W$25,IF(C3520=1,D3520-'Data Transformation'!$W$25,FALSE))</f>
        <v>#NUM!</v>
      </c>
      <c r="E3519">
        <f t="array" ref="E3519">IF(ISLOGICAL(D3519),"",FREQUENCY(IF('Data Transformation'!$B$425:$B$8425='Bin Analysis'!$B3507,'Data Transformation'!$G$425:$G$8425),D3519))</f>
        <v>2001</v>
      </c>
      <c r="F3519">
        <f t="shared" si="438"/>
        <v>0</v>
      </c>
      <c r="G3519">
        <f>Weighting!$H$15</f>
        <v>0</v>
      </c>
      <c r="H3519">
        <f t="array" ref="H3519">FREQUENCY(IF('Data Transformation'!$B$4:$B$8425=B3507,'Data Transformation'!$G$4:$G$8425),'Bin Analysis'!$B3519)</f>
        <v>2073</v>
      </c>
      <c r="I3519">
        <f t="shared" si="439"/>
        <v>0</v>
      </c>
      <c r="J3519">
        <f t="shared" si="440"/>
        <v>0</v>
      </c>
      <c r="K3519">
        <f>J3519*Weighting!$W$15</f>
        <v>0</v>
      </c>
      <c r="M3519" s="14"/>
    </row>
    <row r="3520" spans="1:25" x14ac:dyDescent="0.25">
      <c r="A3520" s="32" t="str">
        <f>IF(Weighting!$P$16&gt;0,B3520,"")</f>
        <v/>
      </c>
      <c r="B3520" t="e">
        <f>Weighting!$C$16</f>
        <v>#DIV/0!</v>
      </c>
      <c r="C3520" t="e">
        <f>Weighting!$F$16</f>
        <v>#NUM!</v>
      </c>
      <c r="D3520" t="e">
        <f>IF(C3520=1,'Data Transformation'!$G$3+0.5*'Data Transformation'!$W$25,IF(C3521=1,D3521-'Data Transformation'!$W$25,FALSE))</f>
        <v>#NUM!</v>
      </c>
      <c r="E3520">
        <f t="array" ref="E3520">IF(ISLOGICAL(D3520),"",FREQUENCY(IF('Data Transformation'!$B$425:$B$8425='Bin Analysis'!$B3507,'Data Transformation'!$G$425:$G$8425),D3520))</f>
        <v>2001</v>
      </c>
      <c r="F3520">
        <f t="shared" si="438"/>
        <v>0</v>
      </c>
      <c r="G3520">
        <f>Weighting!$H$16</f>
        <v>0</v>
      </c>
      <c r="H3520">
        <f t="array" ref="H3520">FREQUENCY(IF('Data Transformation'!$B$4:$B$8425=B3507,'Data Transformation'!$G$4:$G$8425),'Bin Analysis'!$B3520)</f>
        <v>2073</v>
      </c>
      <c r="I3520">
        <f t="shared" si="439"/>
        <v>0</v>
      </c>
      <c r="J3520">
        <f t="shared" si="440"/>
        <v>0</v>
      </c>
      <c r="K3520">
        <f>J3520*Weighting!$W$16</f>
        <v>0</v>
      </c>
      <c r="M3520" s="14"/>
    </row>
    <row r="3521" spans="1:25" x14ac:dyDescent="0.25">
      <c r="A3521" s="32" t="str">
        <f>IF(Weighting!$P$17&gt;0,B3521,"")</f>
        <v/>
      </c>
      <c r="B3521" t="e">
        <f>Weighting!$C$17</f>
        <v>#DIV/0!</v>
      </c>
      <c r="C3521" t="e">
        <f>Weighting!$F$17</f>
        <v>#NUM!</v>
      </c>
      <c r="D3521" t="e">
        <f>IF(C3521=1,'Data Transformation'!$G$3+0.5*'Data Transformation'!$W$25,IF(C3522=1,D3522-'Data Transformation'!$W$25,FALSE))</f>
        <v>#NUM!</v>
      </c>
      <c r="E3521">
        <f t="array" ref="E3521">IF(ISLOGICAL(D3521),"",FREQUENCY(IF('Data Transformation'!$B$425:$B$8425='Bin Analysis'!$B3507,'Data Transformation'!$G$425:$G$8425),D3521))</f>
        <v>2001</v>
      </c>
      <c r="F3521">
        <f t="shared" si="438"/>
        <v>0</v>
      </c>
      <c r="G3521">
        <f>Weighting!$H$17</f>
        <v>0</v>
      </c>
      <c r="H3521">
        <f t="array" ref="H3521">FREQUENCY(IF('Data Transformation'!$B$4:$B$8425=B3507,'Data Transformation'!$G$4:$G$8425),'Bin Analysis'!$B3521)</f>
        <v>2073</v>
      </c>
      <c r="I3521">
        <f t="shared" si="439"/>
        <v>0</v>
      </c>
      <c r="J3521">
        <f t="shared" si="440"/>
        <v>0</v>
      </c>
      <c r="K3521">
        <f>J3521*Weighting!$W$17</f>
        <v>0</v>
      </c>
      <c r="M3521" s="14"/>
    </row>
    <row r="3522" spans="1:25" x14ac:dyDescent="0.25">
      <c r="A3522" s="32" t="str">
        <f>IF(Weighting!$P$18&gt;0,B3522,"")</f>
        <v/>
      </c>
      <c r="B3522" t="e">
        <f>Weighting!$C$18</f>
        <v>#DIV/0!</v>
      </c>
      <c r="C3522" t="e">
        <f>Weighting!$F$18</f>
        <v>#NUM!</v>
      </c>
      <c r="D3522" t="e">
        <f>IF(C3522=1,'Data Transformation'!$G$3+0.5*'Data Transformation'!$W$25,IF(C3523=1,D3523-'Data Transformation'!$W$25,FALSE))</f>
        <v>#NUM!</v>
      </c>
      <c r="E3522">
        <f t="array" ref="E3522">IF(ISLOGICAL(D3522),"",FREQUENCY(IF('Data Transformation'!$B$425:$B$8425='Bin Analysis'!$B3507,'Data Transformation'!$G$425:$G$8425),D3522))</f>
        <v>2001</v>
      </c>
      <c r="F3522">
        <f t="shared" si="438"/>
        <v>0</v>
      </c>
      <c r="G3522">
        <f>Weighting!$H$18</f>
        <v>0</v>
      </c>
      <c r="H3522">
        <f t="array" ref="H3522">FREQUENCY(IF('Data Transformation'!$B$4:$B$8425=B3507,'Data Transformation'!$G$4:$G$8425),'Bin Analysis'!$B3522)</f>
        <v>2073</v>
      </c>
      <c r="I3522">
        <f t="shared" si="439"/>
        <v>0</v>
      </c>
      <c r="J3522">
        <f t="shared" si="440"/>
        <v>0</v>
      </c>
      <c r="K3522">
        <f>J3522*Weighting!$W$18</f>
        <v>0</v>
      </c>
      <c r="M3522" s="14"/>
    </row>
    <row r="3523" spans="1:25" x14ac:dyDescent="0.25">
      <c r="A3523" s="32" t="str">
        <f>IF(Weighting!$P$19&gt;0,B3523,"")</f>
        <v/>
      </c>
      <c r="B3523" t="e">
        <f>Weighting!$C$19</f>
        <v>#DIV/0!</v>
      </c>
      <c r="C3523" t="e">
        <f>Weighting!$F$19</f>
        <v>#NUM!</v>
      </c>
      <c r="D3523" t="e">
        <f>IF(C3523=1,'Data Transformation'!$G$3+0.5*'Data Transformation'!$W$25,IF(C3524=1,D3524-'Data Transformation'!$W$25,FALSE))</f>
        <v>#NUM!</v>
      </c>
      <c r="E3523">
        <f t="array" ref="E3523">IF(ISLOGICAL(D3523),"",FREQUENCY(IF('Data Transformation'!$B$425:$B$8425='Bin Analysis'!$B3507,'Data Transformation'!$G$425:$G$8425),D3523))</f>
        <v>2001</v>
      </c>
      <c r="F3523">
        <f t="shared" si="438"/>
        <v>0</v>
      </c>
      <c r="G3523">
        <f>Weighting!$H$19</f>
        <v>0</v>
      </c>
      <c r="H3523">
        <f t="array" ref="H3523">FREQUENCY(IF('Data Transformation'!$B$4:$B$8425=B3507,'Data Transformation'!$G$4:$G$8425),'Bin Analysis'!$B3523)</f>
        <v>2073</v>
      </c>
      <c r="I3523">
        <f t="shared" si="439"/>
        <v>0</v>
      </c>
      <c r="J3523">
        <f t="shared" si="440"/>
        <v>0</v>
      </c>
      <c r="K3523">
        <f>J3523*Weighting!$W$19</f>
        <v>0</v>
      </c>
      <c r="M3523" s="14"/>
    </row>
    <row r="3524" spans="1:25" x14ac:dyDescent="0.25">
      <c r="A3524" s="32" t="str">
        <f>IF(Weighting!$P$20&gt;0,B3524,"")</f>
        <v/>
      </c>
      <c r="B3524" t="e">
        <f>Weighting!$C$20</f>
        <v>#DIV/0!</v>
      </c>
      <c r="C3524" t="e">
        <f>Weighting!$F$20</f>
        <v>#NUM!</v>
      </c>
      <c r="D3524" t="e">
        <f>IF(C3524=1,'Data Transformation'!$G$3+0.5*'Data Transformation'!$W$25,IF(C3525=1,D3525-'Data Transformation'!$W$25,FALSE))</f>
        <v>#NUM!</v>
      </c>
      <c r="E3524">
        <f t="array" ref="E3524">IF(ISLOGICAL(D3524),"",FREQUENCY(IF('Data Transformation'!$B$425:$B$8425='Bin Analysis'!$B3507,'Data Transformation'!$G$425:$G$8425),D3524))</f>
        <v>2001</v>
      </c>
      <c r="F3524">
        <f t="shared" si="438"/>
        <v>0</v>
      </c>
      <c r="G3524">
        <f>Weighting!$H$20</f>
        <v>0</v>
      </c>
      <c r="H3524">
        <f t="array" ref="H3524">FREQUENCY(IF('Data Transformation'!$B$4:$B$8425=B3507,'Data Transformation'!$G$4:$G$8425),'Bin Analysis'!$B3524)</f>
        <v>2073</v>
      </c>
      <c r="I3524">
        <f t="shared" si="439"/>
        <v>0</v>
      </c>
      <c r="J3524">
        <f t="shared" si="440"/>
        <v>0</v>
      </c>
      <c r="K3524">
        <f>J3524*Weighting!$W$20</f>
        <v>0</v>
      </c>
      <c r="M3524" s="14"/>
    </row>
    <row r="3525" spans="1:25" x14ac:dyDescent="0.25">
      <c r="A3525" s="32" t="str">
        <f>IF(Weighting!$P$21&gt;0,B3525,"")</f>
        <v/>
      </c>
      <c r="B3525" t="e">
        <f>Weighting!$C$21</f>
        <v>#DIV/0!</v>
      </c>
      <c r="C3525" t="e">
        <f>Weighting!$F$21</f>
        <v>#NUM!</v>
      </c>
      <c r="D3525" t="e">
        <f>IF(C3525=1,'Data Transformation'!$G$3+0.5*'Data Transformation'!$W$25,IF(C3526=1,D3526-'Data Transformation'!$W$25,FALSE))</f>
        <v>#NUM!</v>
      </c>
      <c r="E3525">
        <f t="array" ref="E3525">IF(ISLOGICAL(D3525),"",FREQUENCY(IF('Data Transformation'!$B$425:$B$8425='Bin Analysis'!$B3507,'Data Transformation'!$G$425:$G$8425),D3525))</f>
        <v>2001</v>
      </c>
      <c r="F3525">
        <f t="shared" si="438"/>
        <v>0</v>
      </c>
      <c r="G3525">
        <f>Weighting!$H$21</f>
        <v>0</v>
      </c>
      <c r="H3525">
        <f t="array" ref="H3525">FREQUENCY(IF('Data Transformation'!$B$4:$B$8425=B3507,'Data Transformation'!$G$4:$G$8425),'Bin Analysis'!$B3525)</f>
        <v>2073</v>
      </c>
      <c r="I3525">
        <f t="shared" si="439"/>
        <v>0</v>
      </c>
      <c r="J3525">
        <f t="shared" si="440"/>
        <v>0</v>
      </c>
      <c r="K3525">
        <f>J3525*Weighting!$W$21</f>
        <v>0</v>
      </c>
      <c r="M3525" s="14"/>
    </row>
    <row r="3526" spans="1:25" x14ac:dyDescent="0.25">
      <c r="A3526" s="32" t="str">
        <f>IF(Weighting!$P$22&gt;0,B3526,"")</f>
        <v/>
      </c>
      <c r="B3526" t="e">
        <f>Weighting!$C$22</f>
        <v>#DIV/0!</v>
      </c>
      <c r="C3526" t="e">
        <f>Weighting!$F$22</f>
        <v>#NUM!</v>
      </c>
      <c r="D3526" t="e">
        <f>IF(C3526=1,'Data Transformation'!$G$3+0.5*'Data Transformation'!$W$25,IF(C3527=1,D3527-'Data Transformation'!$W$25,FALSE))</f>
        <v>#NUM!</v>
      </c>
      <c r="E3526">
        <f t="array" ref="E3526">IF(ISLOGICAL(D3526),"",FREQUENCY(IF('Data Transformation'!$B$425:$B$8425='Bin Analysis'!$B3507,'Data Transformation'!$G$425:$G$8425),D3526))</f>
        <v>2001</v>
      </c>
      <c r="F3526">
        <f t="shared" si="438"/>
        <v>0</v>
      </c>
      <c r="G3526">
        <f>Weighting!$H$22</f>
        <v>0</v>
      </c>
      <c r="H3526">
        <f t="array" ref="H3526">FREQUENCY(IF('Data Transformation'!$B$4:$B$8425=B3507,'Data Transformation'!$G$4:$G$8425),'Bin Analysis'!$B3526)</f>
        <v>2073</v>
      </c>
      <c r="I3526">
        <f t="shared" si="439"/>
        <v>0</v>
      </c>
      <c r="J3526">
        <f t="shared" si="440"/>
        <v>0</v>
      </c>
      <c r="K3526">
        <f>J3526*Weighting!$W$22</f>
        <v>0</v>
      </c>
      <c r="M3526" s="14"/>
    </row>
    <row r="3527" spans="1:25" x14ac:dyDescent="0.25">
      <c r="A3527" s="32" t="str">
        <f>IF(Weighting!$P$23&gt;0,B3527,"")</f>
        <v/>
      </c>
      <c r="B3527" t="e">
        <f>Weighting!$C$23</f>
        <v>#DIV/0!</v>
      </c>
      <c r="C3527" t="e">
        <f>Weighting!$F$23</f>
        <v>#NUM!</v>
      </c>
      <c r="D3527" t="e">
        <f>IF(C3527=1,'Data Transformation'!$G$3+0.5*'Data Transformation'!$W$25,IF(C3528=1,D3528-'Data Transformation'!$W$25,FALSE))</f>
        <v>#NUM!</v>
      </c>
      <c r="E3527">
        <f t="array" ref="E3527">IF(ISLOGICAL(D3527),"",FREQUENCY(IF('Data Transformation'!$B$425:$B$8425='Bin Analysis'!$B3507,'Data Transformation'!$G$425:$G$8425),D3527))</f>
        <v>2001</v>
      </c>
      <c r="F3527">
        <f t="shared" si="438"/>
        <v>0</v>
      </c>
      <c r="G3527">
        <f>Weighting!$H$23</f>
        <v>0</v>
      </c>
      <c r="H3527">
        <f t="array" ref="H3527">FREQUENCY(IF('Data Transformation'!$B$4:$B$8425=B3507,'Data Transformation'!$G$4:$G$8425),'Bin Analysis'!$B3527)</f>
        <v>2073</v>
      </c>
      <c r="I3527">
        <f t="shared" si="439"/>
        <v>0</v>
      </c>
      <c r="J3527">
        <f t="shared" si="440"/>
        <v>0</v>
      </c>
      <c r="K3527">
        <f>J3527*Weighting!$W$23</f>
        <v>0</v>
      </c>
      <c r="M3527" s="14"/>
    </row>
    <row r="3528" spans="1:25" x14ac:dyDescent="0.25">
      <c r="A3528" s="32" t="str">
        <f>IF(Weighting!$P$24&gt;0,B3528,"")</f>
        <v/>
      </c>
      <c r="B3528" t="e">
        <f>Weighting!$C$24</f>
        <v>#DIV/0!</v>
      </c>
      <c r="C3528" t="e">
        <f>Weighting!$F$24</f>
        <v>#NUM!</v>
      </c>
      <c r="D3528" t="e">
        <f>IF(C3528=1,'Data Transformation'!$G$3+0.5*'Data Transformation'!$W$25,IF(C3529=1,D3529-'Data Transformation'!$W$25,FALSE))</f>
        <v>#NUM!</v>
      </c>
      <c r="E3528">
        <f t="array" ref="E3528">IF(ISLOGICAL(D3528),"",FREQUENCY(IF('Data Transformation'!$B$425:$B$8425='Bin Analysis'!$B3507,'Data Transformation'!$G$425:$G$8425),D3528))</f>
        <v>2001</v>
      </c>
      <c r="F3528">
        <f t="shared" si="438"/>
        <v>0</v>
      </c>
      <c r="G3528">
        <f>Weighting!$H$24</f>
        <v>0</v>
      </c>
      <c r="H3528">
        <f t="array" ref="H3528">FREQUENCY(IF('Data Transformation'!$B$4:$B$8425=B3507,'Data Transformation'!$G$4:$G$8425),'Bin Analysis'!$B3528)</f>
        <v>2073</v>
      </c>
      <c r="I3528">
        <f t="shared" si="439"/>
        <v>0</v>
      </c>
      <c r="J3528">
        <f t="shared" si="440"/>
        <v>0</v>
      </c>
      <c r="K3528">
        <f>J3528*Weighting!$W$24</f>
        <v>0</v>
      </c>
      <c r="M3528" s="14"/>
    </row>
    <row r="3529" spans="1:25" x14ac:dyDescent="0.25">
      <c r="A3529" s="32" t="str">
        <f>IF(Weighting!$P$25&gt;0,B3529,"")</f>
        <v/>
      </c>
      <c r="B3529" t="e">
        <f>Weighting!$C$25</f>
        <v>#DIV/0!</v>
      </c>
      <c r="C3529" t="e">
        <f>Weighting!$F$25</f>
        <v>#NUM!</v>
      </c>
      <c r="D3529" t="e">
        <f>IF(C3529=1,'Data Transformation'!$G$3+0.5*'Data Transformation'!$W$25,IF(C3530=1,D3530-'Data Transformation'!$W$25,FALSE))</f>
        <v>#NUM!</v>
      </c>
      <c r="E3529">
        <f t="array" ref="E3529">IF(ISLOGICAL(D3529),"",FREQUENCY(IF('Data Transformation'!$B$425:$B$8425='Bin Analysis'!$B3507,'Data Transformation'!$G$425:$G$8425),D3529))</f>
        <v>2001</v>
      </c>
      <c r="F3529">
        <f t="shared" si="438"/>
        <v>0</v>
      </c>
      <c r="G3529">
        <f>Weighting!$H$25</f>
        <v>0</v>
      </c>
      <c r="H3529">
        <f t="array" ref="H3529">FREQUENCY(IF('Data Transformation'!$B$4:$B$8425=B3507,'Data Transformation'!$G$4:$G$8425),'Bin Analysis'!$B3529)</f>
        <v>2073</v>
      </c>
      <c r="I3529">
        <f t="shared" si="439"/>
        <v>0</v>
      </c>
      <c r="J3529">
        <f t="shared" si="440"/>
        <v>0</v>
      </c>
      <c r="K3529">
        <f>J3529*Weighting!$W$25</f>
        <v>0</v>
      </c>
      <c r="M3529" s="14"/>
    </row>
    <row r="3530" spans="1:25" x14ac:dyDescent="0.25">
      <c r="O3530"/>
      <c r="P3530"/>
      <c r="Q3530"/>
      <c r="R3530"/>
    </row>
    <row r="3531" spans="1:25" ht="23.25" x14ac:dyDescent="0.35">
      <c r="A3531" s="21" t="s">
        <v>0</v>
      </c>
      <c r="B3531" s="21" t="str">
        <f>IFERROR(VLOOKUP(C3531,'Data Transformation'!$L$6:$M$426,2,FALSE),"")</f>
        <v/>
      </c>
      <c r="C3531" s="21">
        <f>C3507+1</f>
        <v>147</v>
      </c>
      <c r="D3531" s="21"/>
      <c r="E3531" s="21"/>
      <c r="F3531" s="21"/>
      <c r="G3531" s="21"/>
      <c r="H3531" s="22"/>
      <c r="I3531" s="22"/>
      <c r="J3531" s="22"/>
      <c r="K3531" s="21"/>
      <c r="L3531" s="21" t="str">
        <f>B3531</f>
        <v/>
      </c>
      <c r="M3531" s="23" t="e">
        <f>INDEX('Data Transformation'!$O$4:$O$424,MATCH($B3531,'Data Transformation'!$M$4:$M$424,0),MATCH($M$2,'Data Transformation'!$O$3,0))</f>
        <v>#N/A</v>
      </c>
      <c r="N3531" s="27" t="e">
        <f>IF('Input and Summary Results'!$J$16="minimum",'Bin Analysis'!X3532/(M3531-1),'Bin Analysis'!Y3531/('Bin Analysis'!M3531-1))</f>
        <v>#N/A</v>
      </c>
      <c r="O3531" s="27" t="e">
        <f>IF(M3531=FALSE,NA(),(VLOOKUP(1,C3534:K3553,4,FALSE))/(M3531-1))</f>
        <v>#N/A</v>
      </c>
      <c r="P3531" s="27" t="e">
        <f>IF(M3531=FALSE,NA(),SUM(J3534:J3553)/Weighting!$S$5)</f>
        <v>#N/A</v>
      </c>
      <c r="Q3531" s="27" t="e">
        <f>IF(M3531=FALSE,NA(),SUM(K3534:K3553)/Weighting!$S$6)</f>
        <v>#N/A</v>
      </c>
      <c r="R3531" s="27" t="e">
        <f>IF(M3531=FALSE,NA(),(VLOOKUP(1,G3534:K3553,3,FALSE))/(M3531-1))</f>
        <v>#N/A</v>
      </c>
      <c r="S3531" s="22" t="e">
        <f>IF(M3531=FALSE,NA(),IF(SUM(J3534:J3553)=2,"yes","no"))</f>
        <v>#N/A</v>
      </c>
      <c r="X3531" s="2" cm="2">
        <f t="array" ref="X3531:X3532">FREQUENCY(IF('Data Transformation'!$B$425:$B$6424='Bin Analysis'!L3531,'Data Transformation'!$G$425:$G$6424),'Data Transformation'!$U$11)</f>
        <v>0</v>
      </c>
      <c r="Y3531" s="2" cm="2">
        <f t="array" ref="Y3531:Y3532">FREQUENCY(IF('Data Transformation'!$B$425:$B$6424='Bin Analysis'!L3531,'Data Transformation'!$G$425:$G$6424),'Data Transformation'!$U$12)</f>
        <v>0</v>
      </c>
    </row>
    <row r="3532" spans="1:25" x14ac:dyDescent="0.25">
      <c r="A3532" s="14" t="s">
        <v>67</v>
      </c>
      <c r="B3532" t="s">
        <v>47</v>
      </c>
      <c r="C3532" t="s">
        <v>5</v>
      </c>
      <c r="D3532" t="s">
        <v>98</v>
      </c>
      <c r="E3532" t="s">
        <v>99</v>
      </c>
      <c r="F3532" t="s">
        <v>100</v>
      </c>
      <c r="G3532" t="s">
        <v>69</v>
      </c>
      <c r="H3532" t="s">
        <v>31</v>
      </c>
      <c r="I3532" t="s">
        <v>32</v>
      </c>
      <c r="J3532" t="s">
        <v>46</v>
      </c>
      <c r="K3532" s="14" t="s">
        <v>45</v>
      </c>
      <c r="M3532" s="14"/>
      <c r="X3532" s="2">
        <v>0</v>
      </c>
      <c r="Y3532" s="2">
        <v>0</v>
      </c>
    </row>
    <row r="3533" spans="1:25" x14ac:dyDescent="0.25">
      <c r="A3533" s="32"/>
      <c r="D3533" t="e">
        <f>IF(C3533=1,'Data Transformation'!$G$3+0.5*'Data Transformation'!$W$25,IF(C3534=1,D3534-'Data Transformation'!$W$25,FALSE))</f>
        <v>#NUM!</v>
      </c>
      <c r="E3533">
        <f t="array" ref="E3533">IF(ISLOGICAL(D3533),"",FREQUENCY(IF('Data Transformation'!$B$425:$B$8425='Bin Analysis'!$B3531,'Data Transformation'!$G$425:$G$8425),D3533))</f>
        <v>2001</v>
      </c>
      <c r="F3533" t="e">
        <f>IF(ISLOGICAL(D3533),"",E3533-E3532)</f>
        <v>#VALUE!</v>
      </c>
      <c r="M3533" s="14"/>
    </row>
    <row r="3534" spans="1:25" x14ac:dyDescent="0.25">
      <c r="A3534" s="32" t="e">
        <f>IF(Weighting!$P$6&gt;0,B3534,"")</f>
        <v>#NUM!</v>
      </c>
      <c r="B3534" t="e">
        <f>Weighting!$C$6</f>
        <v>#DIV/0!</v>
      </c>
      <c r="C3534" t="e">
        <f>Weighting!$F$6</f>
        <v>#NUM!</v>
      </c>
      <c r="D3534" t="e">
        <f>IF(C3534=1,'Data Transformation'!$G$3+0.5*'Data Transformation'!$W$25,IF(C3535=1,D3535-'Data Transformation'!$W$25,FALSE))</f>
        <v>#NUM!</v>
      </c>
      <c r="E3534">
        <f t="array" ref="E3534">IF(ISLOGICAL(D3534),"",FREQUENCY(IF('Data Transformation'!$B$425:$B$8425='Bin Analysis'!$B3531,'Data Transformation'!$G$425:$G$8425),D3534))</f>
        <v>2001</v>
      </c>
      <c r="F3534">
        <f>IF(ISLOGICAL(D3534),"",E3534-E3533)</f>
        <v>0</v>
      </c>
      <c r="G3534">
        <f>Weighting!$H$6</f>
        <v>1</v>
      </c>
      <c r="H3534">
        <f t="array" ref="H3534">FREQUENCY(IF('Data Transformation'!$B$4:$B$8425=B3531,'Data Transformation'!$G$4:$G$8425),'Bin Analysis'!$B3534)</f>
        <v>2073</v>
      </c>
      <c r="I3534">
        <f>H3534-H3533</f>
        <v>2073</v>
      </c>
      <c r="J3534">
        <f>IF(I3534=0,0,1)</f>
        <v>1</v>
      </c>
      <c r="K3534" t="e">
        <f>J3534*Weighting!$W$6</f>
        <v>#NUM!</v>
      </c>
      <c r="M3534" s="14"/>
    </row>
    <row r="3535" spans="1:25" x14ac:dyDescent="0.25">
      <c r="A3535" s="32" t="str">
        <f>IF(Weighting!$P$7&gt;0,B3535,"")</f>
        <v/>
      </c>
      <c r="B3535" t="e">
        <f>Weighting!$C$7</f>
        <v>#DIV/0!</v>
      </c>
      <c r="C3535" t="e">
        <f>Weighting!$F$7</f>
        <v>#NUM!</v>
      </c>
      <c r="D3535" t="e">
        <f>IF(C3535=1,'Data Transformation'!$G$3+0.5*'Data Transformation'!$W$25,IF(C3536=1,D3536-'Data Transformation'!$W$25,FALSE))</f>
        <v>#NUM!</v>
      </c>
      <c r="E3535">
        <f t="array" ref="E3535">IF(ISLOGICAL(D3535),"",FREQUENCY(IF('Data Transformation'!$B$425:$B$8425='Bin Analysis'!$B3531,'Data Transformation'!$G$425:$G$8425),D3535))</f>
        <v>2001</v>
      </c>
      <c r="F3535">
        <f t="shared" ref="F3535:F3553" si="441">IF(ISLOGICAL(D3535),"",E3535-E3534)</f>
        <v>0</v>
      </c>
      <c r="G3535">
        <f>Weighting!$H$7</f>
        <v>0</v>
      </c>
      <c r="H3535">
        <f t="array" ref="H3535">FREQUENCY(IF('Data Transformation'!$B$4:$B$8425=B3531,'Data Transformation'!$G$4:$G$8425),'Bin Analysis'!$B3535)</f>
        <v>2073</v>
      </c>
      <c r="I3535">
        <f t="shared" ref="I3535:I3553" si="442">H3535-H3534</f>
        <v>0</v>
      </c>
      <c r="J3535">
        <f>IF(I3535=0,0,1)</f>
        <v>0</v>
      </c>
      <c r="K3535">
        <f>J3535*Weighting!$W$7</f>
        <v>0</v>
      </c>
      <c r="M3535" s="14"/>
    </row>
    <row r="3536" spans="1:25" x14ac:dyDescent="0.25">
      <c r="A3536" s="32" t="str">
        <f>IF(Weighting!$P$8&gt;0,B3536,"")</f>
        <v/>
      </c>
      <c r="B3536" t="e">
        <f>Weighting!$C$8</f>
        <v>#DIV/0!</v>
      </c>
      <c r="C3536" t="e">
        <f>Weighting!$F$8</f>
        <v>#NUM!</v>
      </c>
      <c r="D3536" t="e">
        <f>IF(C3536=1,'Data Transformation'!$G$3+0.5*'Data Transformation'!$W$25,IF(C3537=1,D3537-'Data Transformation'!$W$25,FALSE))</f>
        <v>#NUM!</v>
      </c>
      <c r="E3536">
        <f t="array" ref="E3536">IF(ISLOGICAL(D3536),"",FREQUENCY(IF('Data Transformation'!$B$425:$B$8425='Bin Analysis'!$B3531,'Data Transformation'!$G$425:$G$8425),D3536))</f>
        <v>2001</v>
      </c>
      <c r="F3536">
        <f t="shared" si="441"/>
        <v>0</v>
      </c>
      <c r="G3536">
        <f>Weighting!$H$8</f>
        <v>0</v>
      </c>
      <c r="H3536">
        <f t="array" ref="H3536">FREQUENCY(IF('Data Transformation'!$B$4:$B$8425=B3531,'Data Transformation'!$G$4:$G$8425),'Bin Analysis'!$B3536)</f>
        <v>2073</v>
      </c>
      <c r="I3536">
        <f t="shared" si="442"/>
        <v>0</v>
      </c>
      <c r="J3536">
        <f t="shared" ref="J3536:J3553" si="443">IF(I3536=0,0,1)</f>
        <v>0</v>
      </c>
      <c r="K3536">
        <f>J3536*Weighting!$W$8</f>
        <v>0</v>
      </c>
      <c r="M3536" s="14"/>
    </row>
    <row r="3537" spans="1:13" x14ac:dyDescent="0.25">
      <c r="A3537" s="32" t="str">
        <f>IF(Weighting!$P$9&gt;0,B3537,"")</f>
        <v/>
      </c>
      <c r="B3537" s="50" t="e">
        <f>Weighting!$C$9</f>
        <v>#DIV/0!</v>
      </c>
      <c r="C3537" t="e">
        <f>Weighting!$F$9</f>
        <v>#NUM!</v>
      </c>
      <c r="D3537" t="e">
        <f>IF(C3537=1,'Data Transformation'!$G$3+0.5*'Data Transformation'!$W$25,IF(C3538=1,D3538-'Data Transformation'!$W$25,FALSE))</f>
        <v>#NUM!</v>
      </c>
      <c r="E3537">
        <f t="array" ref="E3537">IF(ISLOGICAL(D3537),"",FREQUENCY(IF('Data Transformation'!$B$425:$B$8425='Bin Analysis'!$B3531,'Data Transformation'!$G$425:$G$8425),D3537))</f>
        <v>2001</v>
      </c>
      <c r="F3537">
        <f t="shared" si="441"/>
        <v>0</v>
      </c>
      <c r="G3537">
        <f>Weighting!$H$9</f>
        <v>0</v>
      </c>
      <c r="H3537">
        <f t="array" ref="H3537">FREQUENCY(IF('Data Transformation'!$B$4:$B$8425=B3531,'Data Transformation'!$G$4:$G$8425),'Bin Analysis'!$B3537)</f>
        <v>2073</v>
      </c>
      <c r="I3537">
        <f t="shared" si="442"/>
        <v>0</v>
      </c>
      <c r="J3537">
        <f t="shared" si="443"/>
        <v>0</v>
      </c>
      <c r="K3537">
        <f>J3537*Weighting!$W$9</f>
        <v>0</v>
      </c>
      <c r="M3537" s="14"/>
    </row>
    <row r="3538" spans="1:13" x14ac:dyDescent="0.25">
      <c r="A3538" s="32" t="str">
        <f>IF(Weighting!$P$10&gt;0,B3538,"")</f>
        <v/>
      </c>
      <c r="B3538" t="e">
        <f>Weighting!$C$10</f>
        <v>#DIV/0!</v>
      </c>
      <c r="C3538" t="e">
        <f>Weighting!$F$10</f>
        <v>#NUM!</v>
      </c>
      <c r="D3538" t="e">
        <f>IF(C3538=1,'Data Transformation'!$G$3+0.5*'Data Transformation'!$W$25,IF(C3539=1,D3539-'Data Transformation'!$W$25,FALSE))</f>
        <v>#NUM!</v>
      </c>
      <c r="E3538">
        <f t="array" ref="E3538">IF(ISLOGICAL(D3538),"",FREQUENCY(IF('Data Transformation'!$B$425:$B$8425='Bin Analysis'!$B3531,'Data Transformation'!$G$425:$G$8425),D3538))</f>
        <v>2001</v>
      </c>
      <c r="F3538">
        <f t="shared" si="441"/>
        <v>0</v>
      </c>
      <c r="G3538">
        <f>Weighting!$H$10</f>
        <v>0</v>
      </c>
      <c r="H3538">
        <f t="array" ref="H3538">FREQUENCY(IF('Data Transformation'!$B$4:$B$8425=B3531,'Data Transformation'!$G$4:$G$8425),'Bin Analysis'!$B3538)</f>
        <v>2073</v>
      </c>
      <c r="I3538">
        <f t="shared" si="442"/>
        <v>0</v>
      </c>
      <c r="J3538">
        <f t="shared" si="443"/>
        <v>0</v>
      </c>
      <c r="K3538">
        <f>J3538*Weighting!$W$10</f>
        <v>0</v>
      </c>
      <c r="M3538" s="14"/>
    </row>
    <row r="3539" spans="1:13" x14ac:dyDescent="0.25">
      <c r="A3539" s="32" t="str">
        <f>IF(Weighting!$P$11&gt;0,B3539,"")</f>
        <v/>
      </c>
      <c r="B3539" t="e">
        <f>Weighting!$C$11</f>
        <v>#DIV/0!</v>
      </c>
      <c r="C3539" t="e">
        <f>Weighting!$F$11</f>
        <v>#NUM!</v>
      </c>
      <c r="D3539" t="e">
        <f>IF(C3539=1,'Data Transformation'!$G$3+0.5*'Data Transformation'!$W$25,IF(C3540=1,D3540-'Data Transformation'!$W$25,FALSE))</f>
        <v>#NUM!</v>
      </c>
      <c r="E3539">
        <f t="array" ref="E3539">IF(ISLOGICAL(D3539),"",FREQUENCY(IF('Data Transformation'!$B$425:$B$8425='Bin Analysis'!$B3531,'Data Transformation'!$G$425:$G$8425),D3539))</f>
        <v>2001</v>
      </c>
      <c r="F3539">
        <f t="shared" si="441"/>
        <v>0</v>
      </c>
      <c r="G3539">
        <f>Weighting!$H$11</f>
        <v>0</v>
      </c>
      <c r="H3539">
        <f t="array" ref="H3539">FREQUENCY(IF('Data Transformation'!$B$4:$B$8425=B3531,'Data Transformation'!$G$4:$G$8425),'Bin Analysis'!$B3539)</f>
        <v>2073</v>
      </c>
      <c r="I3539">
        <f t="shared" si="442"/>
        <v>0</v>
      </c>
      <c r="J3539">
        <f t="shared" si="443"/>
        <v>0</v>
      </c>
      <c r="K3539">
        <f>J3539*Weighting!$W$11</f>
        <v>0</v>
      </c>
      <c r="M3539" s="14"/>
    </row>
    <row r="3540" spans="1:13" x14ac:dyDescent="0.25">
      <c r="A3540" s="32" t="str">
        <f>IF(Weighting!$P$12&gt;0,B3540,"")</f>
        <v/>
      </c>
      <c r="B3540" t="e">
        <f>Weighting!$C$12</f>
        <v>#DIV/0!</v>
      </c>
      <c r="C3540" t="e">
        <f>Weighting!$F$12</f>
        <v>#NUM!</v>
      </c>
      <c r="D3540" t="e">
        <f>IF(C3540=1,'Data Transformation'!$G$3+0.5*'Data Transformation'!$W$25,IF(C3541=1,D3541-'Data Transformation'!$W$25,FALSE))</f>
        <v>#NUM!</v>
      </c>
      <c r="E3540">
        <f t="array" ref="E3540">IF(ISLOGICAL(D3540),"",FREQUENCY(IF('Data Transformation'!$B$425:$B$8425='Bin Analysis'!$B3531,'Data Transformation'!$G$425:$G$8425),D3540))</f>
        <v>2001</v>
      </c>
      <c r="F3540">
        <f t="shared" si="441"/>
        <v>0</v>
      </c>
      <c r="G3540">
        <f>Weighting!$H$12</f>
        <v>0</v>
      </c>
      <c r="H3540">
        <f t="array" ref="H3540">FREQUENCY(IF('Data Transformation'!$B$4:$B$8425=B3531,'Data Transformation'!$G$4:$G$8425),'Bin Analysis'!$B3540)</f>
        <v>2073</v>
      </c>
      <c r="I3540">
        <f t="shared" si="442"/>
        <v>0</v>
      </c>
      <c r="J3540">
        <f t="shared" si="443"/>
        <v>0</v>
      </c>
      <c r="K3540">
        <f>J3540*Weighting!$W$12</f>
        <v>0</v>
      </c>
      <c r="M3540" s="14"/>
    </row>
    <row r="3541" spans="1:13" x14ac:dyDescent="0.25">
      <c r="A3541" s="32" t="str">
        <f>IF(Weighting!$P$13&gt;0,B3541,"")</f>
        <v/>
      </c>
      <c r="B3541" t="e">
        <f>Weighting!$C$13</f>
        <v>#DIV/0!</v>
      </c>
      <c r="C3541" t="e">
        <f>Weighting!$F$13</f>
        <v>#NUM!</v>
      </c>
      <c r="D3541" t="e">
        <f>IF(C3541=1,'Data Transformation'!$G$3+0.5*'Data Transformation'!$W$25,IF(C3542=1,D3542-'Data Transformation'!$W$25,FALSE))</f>
        <v>#NUM!</v>
      </c>
      <c r="E3541">
        <f t="array" ref="E3541">IF(ISLOGICAL(D3541),"",FREQUENCY(IF('Data Transformation'!$B$425:$B$8425='Bin Analysis'!$B3531,'Data Transformation'!$G$425:$G$8425),D3541))</f>
        <v>2001</v>
      </c>
      <c r="F3541">
        <f t="shared" si="441"/>
        <v>0</v>
      </c>
      <c r="G3541">
        <f>Weighting!$H$13</f>
        <v>0</v>
      </c>
      <c r="H3541">
        <f t="array" ref="H3541">FREQUENCY(IF('Data Transformation'!$B$4:$B$8425=B3531,'Data Transformation'!$G$4:$G$8425),'Bin Analysis'!$B3541)</f>
        <v>2073</v>
      </c>
      <c r="I3541">
        <f t="shared" si="442"/>
        <v>0</v>
      </c>
      <c r="J3541">
        <f t="shared" si="443"/>
        <v>0</v>
      </c>
      <c r="K3541">
        <f>J3541*Weighting!$W$13</f>
        <v>0</v>
      </c>
      <c r="M3541" s="14"/>
    </row>
    <row r="3542" spans="1:13" x14ac:dyDescent="0.25">
      <c r="A3542" s="32" t="str">
        <f>IF(Weighting!$P$14&gt;0,B3542,"")</f>
        <v/>
      </c>
      <c r="B3542" t="e">
        <f>Weighting!$C$14</f>
        <v>#DIV/0!</v>
      </c>
      <c r="C3542" t="e">
        <f>Weighting!$F$14</f>
        <v>#NUM!</v>
      </c>
      <c r="D3542" t="e">
        <f>IF(C3542=1,'Data Transformation'!$G$3+0.5*'Data Transformation'!$W$25,IF(C3543=1,D3543-'Data Transformation'!$W$25,FALSE))</f>
        <v>#NUM!</v>
      </c>
      <c r="E3542">
        <f t="array" ref="E3542">IF(ISLOGICAL(D3542),"",FREQUENCY(IF('Data Transformation'!$B$425:$B$8425='Bin Analysis'!$B3531,'Data Transformation'!$G$425:$G$8425),D3542))</f>
        <v>2001</v>
      </c>
      <c r="F3542">
        <f t="shared" si="441"/>
        <v>0</v>
      </c>
      <c r="G3542">
        <f>Weighting!$H$14</f>
        <v>0</v>
      </c>
      <c r="H3542">
        <f t="array" ref="H3542">FREQUENCY(IF('Data Transformation'!$B$4:$B$8425=B3531,'Data Transformation'!$G$4:$G$8425),'Bin Analysis'!$B3542)</f>
        <v>2073</v>
      </c>
      <c r="I3542">
        <f t="shared" si="442"/>
        <v>0</v>
      </c>
      <c r="J3542">
        <f t="shared" si="443"/>
        <v>0</v>
      </c>
      <c r="K3542">
        <f>J3542*Weighting!$W$14</f>
        <v>0</v>
      </c>
      <c r="M3542" s="14"/>
    </row>
    <row r="3543" spans="1:13" x14ac:dyDescent="0.25">
      <c r="A3543" s="32" t="str">
        <f>IF(Weighting!$P$15&gt;0,B3543,"")</f>
        <v/>
      </c>
      <c r="B3543" t="e">
        <f>Weighting!$C$15</f>
        <v>#DIV/0!</v>
      </c>
      <c r="C3543" t="e">
        <f>Weighting!$F$15</f>
        <v>#NUM!</v>
      </c>
      <c r="D3543" t="e">
        <f>IF(C3543=1,'Data Transformation'!$G$3+0.5*'Data Transformation'!$W$25,IF(C3544=1,D3544-'Data Transformation'!$W$25,FALSE))</f>
        <v>#NUM!</v>
      </c>
      <c r="E3543">
        <f t="array" ref="E3543">IF(ISLOGICAL(D3543),"",FREQUENCY(IF('Data Transformation'!$B$425:$B$8425='Bin Analysis'!$B3531,'Data Transformation'!$G$425:$G$8425),D3543))</f>
        <v>2001</v>
      </c>
      <c r="F3543">
        <f t="shared" si="441"/>
        <v>0</v>
      </c>
      <c r="G3543">
        <f>Weighting!$H$15</f>
        <v>0</v>
      </c>
      <c r="H3543">
        <f t="array" ref="H3543">FREQUENCY(IF('Data Transformation'!$B$4:$B$8425=B3531,'Data Transformation'!$G$4:$G$8425),'Bin Analysis'!$B3543)</f>
        <v>2073</v>
      </c>
      <c r="I3543">
        <f t="shared" si="442"/>
        <v>0</v>
      </c>
      <c r="J3543">
        <f t="shared" si="443"/>
        <v>0</v>
      </c>
      <c r="K3543">
        <f>J3543*Weighting!$W$15</f>
        <v>0</v>
      </c>
      <c r="M3543" s="14"/>
    </row>
    <row r="3544" spans="1:13" x14ac:dyDescent="0.25">
      <c r="A3544" s="32" t="str">
        <f>IF(Weighting!$P$16&gt;0,B3544,"")</f>
        <v/>
      </c>
      <c r="B3544" t="e">
        <f>Weighting!$C$16</f>
        <v>#DIV/0!</v>
      </c>
      <c r="C3544" t="e">
        <f>Weighting!$F$16</f>
        <v>#NUM!</v>
      </c>
      <c r="D3544" t="e">
        <f>IF(C3544=1,'Data Transformation'!$G$3+0.5*'Data Transformation'!$W$25,IF(C3545=1,D3545-'Data Transformation'!$W$25,FALSE))</f>
        <v>#NUM!</v>
      </c>
      <c r="E3544">
        <f t="array" ref="E3544">IF(ISLOGICAL(D3544),"",FREQUENCY(IF('Data Transformation'!$B$425:$B$8425='Bin Analysis'!$B3531,'Data Transformation'!$G$425:$G$8425),D3544))</f>
        <v>2001</v>
      </c>
      <c r="F3544">
        <f t="shared" si="441"/>
        <v>0</v>
      </c>
      <c r="G3544">
        <f>Weighting!$H$16</f>
        <v>0</v>
      </c>
      <c r="H3544">
        <f t="array" ref="H3544">FREQUENCY(IF('Data Transformation'!$B$4:$B$8425=B3531,'Data Transformation'!$G$4:$G$8425),'Bin Analysis'!$B3544)</f>
        <v>2073</v>
      </c>
      <c r="I3544">
        <f t="shared" si="442"/>
        <v>0</v>
      </c>
      <c r="J3544">
        <f t="shared" si="443"/>
        <v>0</v>
      </c>
      <c r="K3544">
        <f>J3544*Weighting!$W$16</f>
        <v>0</v>
      </c>
      <c r="M3544" s="14"/>
    </row>
    <row r="3545" spans="1:13" x14ac:dyDescent="0.25">
      <c r="A3545" s="32" t="str">
        <f>IF(Weighting!$P$17&gt;0,B3545,"")</f>
        <v/>
      </c>
      <c r="B3545" t="e">
        <f>Weighting!$C$17</f>
        <v>#DIV/0!</v>
      </c>
      <c r="C3545" t="e">
        <f>Weighting!$F$17</f>
        <v>#NUM!</v>
      </c>
      <c r="D3545" t="e">
        <f>IF(C3545=1,'Data Transformation'!$G$3+0.5*'Data Transformation'!$W$25,IF(C3546=1,D3546-'Data Transformation'!$W$25,FALSE))</f>
        <v>#NUM!</v>
      </c>
      <c r="E3545">
        <f t="array" ref="E3545">IF(ISLOGICAL(D3545),"",FREQUENCY(IF('Data Transformation'!$B$425:$B$8425='Bin Analysis'!$B3531,'Data Transformation'!$G$425:$G$8425),D3545))</f>
        <v>2001</v>
      </c>
      <c r="F3545">
        <f t="shared" si="441"/>
        <v>0</v>
      </c>
      <c r="G3545">
        <f>Weighting!$H$17</f>
        <v>0</v>
      </c>
      <c r="H3545">
        <f t="array" ref="H3545">FREQUENCY(IF('Data Transformation'!$B$4:$B$8425=B3531,'Data Transformation'!$G$4:$G$8425),'Bin Analysis'!$B3545)</f>
        <v>2073</v>
      </c>
      <c r="I3545">
        <f t="shared" si="442"/>
        <v>0</v>
      </c>
      <c r="J3545">
        <f t="shared" si="443"/>
        <v>0</v>
      </c>
      <c r="K3545">
        <f>J3545*Weighting!$W$17</f>
        <v>0</v>
      </c>
      <c r="M3545" s="14"/>
    </row>
    <row r="3546" spans="1:13" x14ac:dyDescent="0.25">
      <c r="A3546" s="32" t="str">
        <f>IF(Weighting!$P$18&gt;0,B3546,"")</f>
        <v/>
      </c>
      <c r="B3546" t="e">
        <f>Weighting!$C$18</f>
        <v>#DIV/0!</v>
      </c>
      <c r="C3546" t="e">
        <f>Weighting!$F$18</f>
        <v>#NUM!</v>
      </c>
      <c r="D3546" t="e">
        <f>IF(C3546=1,'Data Transformation'!$G$3+0.5*'Data Transformation'!$W$25,IF(C3547=1,D3547-'Data Transformation'!$W$25,FALSE))</f>
        <v>#NUM!</v>
      </c>
      <c r="E3546">
        <f t="array" ref="E3546">IF(ISLOGICAL(D3546),"",FREQUENCY(IF('Data Transformation'!$B$425:$B$8425='Bin Analysis'!$B3531,'Data Transformation'!$G$425:$G$8425),D3546))</f>
        <v>2001</v>
      </c>
      <c r="F3546">
        <f t="shared" si="441"/>
        <v>0</v>
      </c>
      <c r="G3546">
        <f>Weighting!$H$18</f>
        <v>0</v>
      </c>
      <c r="H3546">
        <f t="array" ref="H3546">FREQUENCY(IF('Data Transformation'!$B$4:$B$8425=B3531,'Data Transformation'!$G$4:$G$8425),'Bin Analysis'!$B3546)</f>
        <v>2073</v>
      </c>
      <c r="I3546">
        <f t="shared" si="442"/>
        <v>0</v>
      </c>
      <c r="J3546">
        <f t="shared" si="443"/>
        <v>0</v>
      </c>
      <c r="K3546">
        <f>J3546*Weighting!$W$18</f>
        <v>0</v>
      </c>
      <c r="M3546" s="14"/>
    </row>
    <row r="3547" spans="1:13" x14ac:dyDescent="0.25">
      <c r="A3547" s="32" t="str">
        <f>IF(Weighting!$P$19&gt;0,B3547,"")</f>
        <v/>
      </c>
      <c r="B3547" t="e">
        <f>Weighting!$C$19</f>
        <v>#DIV/0!</v>
      </c>
      <c r="C3547" t="e">
        <f>Weighting!$F$19</f>
        <v>#NUM!</v>
      </c>
      <c r="D3547" t="e">
        <f>IF(C3547=1,'Data Transformation'!$G$3+0.5*'Data Transformation'!$W$25,IF(C3548=1,D3548-'Data Transformation'!$W$25,FALSE))</f>
        <v>#NUM!</v>
      </c>
      <c r="E3547">
        <f t="array" ref="E3547">IF(ISLOGICAL(D3547),"",FREQUENCY(IF('Data Transformation'!$B$425:$B$8425='Bin Analysis'!$B3531,'Data Transformation'!$G$425:$G$8425),D3547))</f>
        <v>2001</v>
      </c>
      <c r="F3547">
        <f t="shared" si="441"/>
        <v>0</v>
      </c>
      <c r="G3547">
        <f>Weighting!$H$19</f>
        <v>0</v>
      </c>
      <c r="H3547">
        <f t="array" ref="H3547">FREQUENCY(IF('Data Transformation'!$B$4:$B$8425=B3531,'Data Transformation'!$G$4:$G$8425),'Bin Analysis'!$B3547)</f>
        <v>2073</v>
      </c>
      <c r="I3547">
        <f t="shared" si="442"/>
        <v>0</v>
      </c>
      <c r="J3547">
        <f t="shared" si="443"/>
        <v>0</v>
      </c>
      <c r="K3547">
        <f>J3547*Weighting!$W$19</f>
        <v>0</v>
      </c>
      <c r="M3547" s="14"/>
    </row>
    <row r="3548" spans="1:13" x14ac:dyDescent="0.25">
      <c r="A3548" s="32" t="str">
        <f>IF(Weighting!$P$20&gt;0,B3548,"")</f>
        <v/>
      </c>
      <c r="B3548" t="e">
        <f>Weighting!$C$20</f>
        <v>#DIV/0!</v>
      </c>
      <c r="C3548" t="e">
        <f>Weighting!$F$20</f>
        <v>#NUM!</v>
      </c>
      <c r="D3548" t="e">
        <f>IF(C3548=1,'Data Transformation'!$G$3+0.5*'Data Transformation'!$W$25,IF(C3549=1,D3549-'Data Transformation'!$W$25,FALSE))</f>
        <v>#NUM!</v>
      </c>
      <c r="E3548">
        <f t="array" ref="E3548">IF(ISLOGICAL(D3548),"",FREQUENCY(IF('Data Transformation'!$B$425:$B$8425='Bin Analysis'!$B3531,'Data Transformation'!$G$425:$G$8425),D3548))</f>
        <v>2001</v>
      </c>
      <c r="F3548">
        <f t="shared" si="441"/>
        <v>0</v>
      </c>
      <c r="G3548">
        <f>Weighting!$H$20</f>
        <v>0</v>
      </c>
      <c r="H3548">
        <f t="array" ref="H3548">FREQUENCY(IF('Data Transformation'!$B$4:$B$8425=B3531,'Data Transformation'!$G$4:$G$8425),'Bin Analysis'!$B3548)</f>
        <v>2073</v>
      </c>
      <c r="I3548">
        <f t="shared" si="442"/>
        <v>0</v>
      </c>
      <c r="J3548">
        <f t="shared" si="443"/>
        <v>0</v>
      </c>
      <c r="K3548">
        <f>J3548*Weighting!$W$20</f>
        <v>0</v>
      </c>
      <c r="M3548" s="14"/>
    </row>
    <row r="3549" spans="1:13" x14ac:dyDescent="0.25">
      <c r="A3549" s="32" t="str">
        <f>IF(Weighting!$P$21&gt;0,B3549,"")</f>
        <v/>
      </c>
      <c r="B3549" t="e">
        <f>Weighting!$C$21</f>
        <v>#DIV/0!</v>
      </c>
      <c r="C3549" t="e">
        <f>Weighting!$F$21</f>
        <v>#NUM!</v>
      </c>
      <c r="D3549" t="e">
        <f>IF(C3549=1,'Data Transformation'!$G$3+0.5*'Data Transformation'!$W$25,IF(C3550=1,D3550-'Data Transformation'!$W$25,FALSE))</f>
        <v>#NUM!</v>
      </c>
      <c r="E3549">
        <f t="array" ref="E3549">IF(ISLOGICAL(D3549),"",FREQUENCY(IF('Data Transformation'!$B$425:$B$8425='Bin Analysis'!$B3531,'Data Transformation'!$G$425:$G$8425),D3549))</f>
        <v>2001</v>
      </c>
      <c r="F3549">
        <f t="shared" si="441"/>
        <v>0</v>
      </c>
      <c r="G3549">
        <f>Weighting!$H$21</f>
        <v>0</v>
      </c>
      <c r="H3549">
        <f t="array" ref="H3549">FREQUENCY(IF('Data Transformation'!$B$4:$B$8425=B3531,'Data Transformation'!$G$4:$G$8425),'Bin Analysis'!$B3549)</f>
        <v>2073</v>
      </c>
      <c r="I3549">
        <f t="shared" si="442"/>
        <v>0</v>
      </c>
      <c r="J3549">
        <f t="shared" si="443"/>
        <v>0</v>
      </c>
      <c r="K3549">
        <f>J3549*Weighting!$W$21</f>
        <v>0</v>
      </c>
      <c r="M3549" s="14"/>
    </row>
    <row r="3550" spans="1:13" x14ac:dyDescent="0.25">
      <c r="A3550" s="32" t="str">
        <f>IF(Weighting!$P$22&gt;0,B3550,"")</f>
        <v/>
      </c>
      <c r="B3550" t="e">
        <f>Weighting!$C$22</f>
        <v>#DIV/0!</v>
      </c>
      <c r="C3550" t="e">
        <f>Weighting!$F$22</f>
        <v>#NUM!</v>
      </c>
      <c r="D3550" t="e">
        <f>IF(C3550=1,'Data Transformation'!$G$3+0.5*'Data Transformation'!$W$25,IF(C3551=1,D3551-'Data Transformation'!$W$25,FALSE))</f>
        <v>#NUM!</v>
      </c>
      <c r="E3550">
        <f t="array" ref="E3550">IF(ISLOGICAL(D3550),"",FREQUENCY(IF('Data Transformation'!$B$425:$B$8425='Bin Analysis'!$B3531,'Data Transformation'!$G$425:$G$8425),D3550))</f>
        <v>2001</v>
      </c>
      <c r="F3550">
        <f t="shared" si="441"/>
        <v>0</v>
      </c>
      <c r="G3550">
        <f>Weighting!$H$22</f>
        <v>0</v>
      </c>
      <c r="H3550">
        <f t="array" ref="H3550">FREQUENCY(IF('Data Transformation'!$B$4:$B$8425=B3531,'Data Transformation'!$G$4:$G$8425),'Bin Analysis'!$B3550)</f>
        <v>2073</v>
      </c>
      <c r="I3550">
        <f t="shared" si="442"/>
        <v>0</v>
      </c>
      <c r="J3550">
        <f t="shared" si="443"/>
        <v>0</v>
      </c>
      <c r="K3550">
        <f>J3550*Weighting!$W$22</f>
        <v>0</v>
      </c>
      <c r="M3550" s="14"/>
    </row>
    <row r="3551" spans="1:13" x14ac:dyDescent="0.25">
      <c r="A3551" s="32" t="str">
        <f>IF(Weighting!$P$23&gt;0,B3551,"")</f>
        <v/>
      </c>
      <c r="B3551" t="e">
        <f>Weighting!$C$23</f>
        <v>#DIV/0!</v>
      </c>
      <c r="C3551" t="e">
        <f>Weighting!$F$23</f>
        <v>#NUM!</v>
      </c>
      <c r="D3551" t="e">
        <f>IF(C3551=1,'Data Transformation'!$G$3+0.5*'Data Transformation'!$W$25,IF(C3552=1,D3552-'Data Transformation'!$W$25,FALSE))</f>
        <v>#NUM!</v>
      </c>
      <c r="E3551">
        <f t="array" ref="E3551">IF(ISLOGICAL(D3551),"",FREQUENCY(IF('Data Transformation'!$B$425:$B$8425='Bin Analysis'!$B3531,'Data Transformation'!$G$425:$G$8425),D3551))</f>
        <v>2001</v>
      </c>
      <c r="F3551">
        <f t="shared" si="441"/>
        <v>0</v>
      </c>
      <c r="G3551">
        <f>Weighting!$H$23</f>
        <v>0</v>
      </c>
      <c r="H3551">
        <f t="array" ref="H3551">FREQUENCY(IF('Data Transformation'!$B$4:$B$8425=B3531,'Data Transformation'!$G$4:$G$8425),'Bin Analysis'!$B3551)</f>
        <v>2073</v>
      </c>
      <c r="I3551">
        <f t="shared" si="442"/>
        <v>0</v>
      </c>
      <c r="J3551">
        <f t="shared" si="443"/>
        <v>0</v>
      </c>
      <c r="K3551">
        <f>J3551*Weighting!$W$23</f>
        <v>0</v>
      </c>
      <c r="M3551" s="14"/>
    </row>
    <row r="3552" spans="1:13" x14ac:dyDescent="0.25">
      <c r="A3552" s="32" t="str">
        <f>IF(Weighting!$P$24&gt;0,B3552,"")</f>
        <v/>
      </c>
      <c r="B3552" t="e">
        <f>Weighting!$C$24</f>
        <v>#DIV/0!</v>
      </c>
      <c r="C3552" t="e">
        <f>Weighting!$F$24</f>
        <v>#NUM!</v>
      </c>
      <c r="D3552" t="e">
        <f>IF(C3552=1,'Data Transformation'!$G$3+0.5*'Data Transformation'!$W$25,IF(C3553=1,D3553-'Data Transformation'!$W$25,FALSE))</f>
        <v>#NUM!</v>
      </c>
      <c r="E3552">
        <f t="array" ref="E3552">IF(ISLOGICAL(D3552),"",FREQUENCY(IF('Data Transformation'!$B$425:$B$8425='Bin Analysis'!$B3531,'Data Transformation'!$G$425:$G$8425),D3552))</f>
        <v>2001</v>
      </c>
      <c r="F3552">
        <f t="shared" si="441"/>
        <v>0</v>
      </c>
      <c r="G3552">
        <f>Weighting!$H$24</f>
        <v>0</v>
      </c>
      <c r="H3552">
        <f t="array" ref="H3552">FREQUENCY(IF('Data Transformation'!$B$4:$B$8425=B3531,'Data Transformation'!$G$4:$G$8425),'Bin Analysis'!$B3552)</f>
        <v>2073</v>
      </c>
      <c r="I3552">
        <f t="shared" si="442"/>
        <v>0</v>
      </c>
      <c r="J3552">
        <f t="shared" si="443"/>
        <v>0</v>
      </c>
      <c r="K3552">
        <f>J3552*Weighting!$W$24</f>
        <v>0</v>
      </c>
      <c r="M3552" s="14"/>
    </row>
    <row r="3553" spans="1:25" x14ac:dyDescent="0.25">
      <c r="A3553" s="32" t="str">
        <f>IF(Weighting!$P$25&gt;0,B3553,"")</f>
        <v/>
      </c>
      <c r="B3553" t="e">
        <f>Weighting!$C$25</f>
        <v>#DIV/0!</v>
      </c>
      <c r="C3553" t="e">
        <f>Weighting!$F$25</f>
        <v>#NUM!</v>
      </c>
      <c r="D3553" t="e">
        <f>IF(C3553=1,'Data Transformation'!$G$3+0.5*'Data Transformation'!$W$25,IF(C3554=1,D3554-'Data Transformation'!$W$25,FALSE))</f>
        <v>#NUM!</v>
      </c>
      <c r="E3553">
        <f t="array" ref="E3553">IF(ISLOGICAL(D3553),"",FREQUENCY(IF('Data Transformation'!$B$425:$B$8425='Bin Analysis'!$B3531,'Data Transformation'!$G$425:$G$8425),D3553))</f>
        <v>2001</v>
      </c>
      <c r="F3553">
        <f t="shared" si="441"/>
        <v>0</v>
      </c>
      <c r="G3553">
        <f>Weighting!$H$25</f>
        <v>0</v>
      </c>
      <c r="H3553">
        <f t="array" ref="H3553">FREQUENCY(IF('Data Transformation'!$B$4:$B$8425=B3531,'Data Transformation'!$G$4:$G$8425),'Bin Analysis'!$B3553)</f>
        <v>2073</v>
      </c>
      <c r="I3553">
        <f t="shared" si="442"/>
        <v>0</v>
      </c>
      <c r="J3553">
        <f t="shared" si="443"/>
        <v>0</v>
      </c>
      <c r="K3553">
        <f>J3553*Weighting!$W$25</f>
        <v>0</v>
      </c>
      <c r="M3553" s="14"/>
    </row>
    <row r="3554" spans="1:25" x14ac:dyDescent="0.25">
      <c r="O3554"/>
      <c r="P3554"/>
      <c r="Q3554"/>
      <c r="R3554"/>
    </row>
    <row r="3555" spans="1:25" ht="23.25" x14ac:dyDescent="0.35">
      <c r="A3555" s="21" t="s">
        <v>0</v>
      </c>
      <c r="B3555" s="21" t="str">
        <f>IFERROR(VLOOKUP(C3555,'Data Transformation'!$L$6:$M$426,2,FALSE),"")</f>
        <v/>
      </c>
      <c r="C3555" s="21">
        <f>C3531+1</f>
        <v>148</v>
      </c>
      <c r="D3555" s="21"/>
      <c r="E3555" s="21"/>
      <c r="F3555" s="21"/>
      <c r="G3555" s="21"/>
      <c r="H3555" s="22"/>
      <c r="I3555" s="22"/>
      <c r="J3555" s="22"/>
      <c r="K3555" s="21"/>
      <c r="L3555" s="21" t="str">
        <f>B3555</f>
        <v/>
      </c>
      <c r="M3555" s="23" t="e">
        <f>INDEX('Data Transformation'!$O$4:$O$424,MATCH($B3555,'Data Transformation'!$M$4:$M$424,0),MATCH($M$2,'Data Transformation'!$O$3,0))</f>
        <v>#N/A</v>
      </c>
      <c r="N3555" s="27" t="e">
        <f>IF('Input and Summary Results'!$J$16="minimum",'Bin Analysis'!X3556/(M3555-1),'Bin Analysis'!Y3555/('Bin Analysis'!M3555-1))</f>
        <v>#N/A</v>
      </c>
      <c r="O3555" s="27" t="e">
        <f>IF(M3555=FALSE,NA(),(VLOOKUP(1,C3558:K3577,4,FALSE))/(M3555-1))</f>
        <v>#N/A</v>
      </c>
      <c r="P3555" s="27" t="e">
        <f>IF(M3555=FALSE,NA(),SUM(J3558:J3577)/Weighting!$S$5)</f>
        <v>#N/A</v>
      </c>
      <c r="Q3555" s="27" t="e">
        <f>IF(M3555=FALSE,NA(),SUM(K3558:K3577)/Weighting!$S$6)</f>
        <v>#N/A</v>
      </c>
      <c r="R3555" s="27" t="e">
        <f>IF(M3555=FALSE,NA(),(VLOOKUP(1,G3558:K3577,3,FALSE))/(M3555-1))</f>
        <v>#N/A</v>
      </c>
      <c r="S3555" s="22" t="e">
        <f>IF(M3555=FALSE,NA(),IF(SUM(J3558:J3577)=2,"yes","no"))</f>
        <v>#N/A</v>
      </c>
      <c r="X3555" s="2" cm="2">
        <f t="array" ref="X3555:X3556">FREQUENCY(IF('Data Transformation'!$B$425:$B$6424='Bin Analysis'!L3555,'Data Transformation'!$G$425:$G$6424),'Data Transformation'!$U$11)</f>
        <v>0</v>
      </c>
      <c r="Y3555" s="2" cm="2">
        <f t="array" ref="Y3555:Y3556">FREQUENCY(IF('Data Transformation'!$B$425:$B$6424='Bin Analysis'!L3555,'Data Transformation'!$G$425:$G$6424),'Data Transformation'!$U$12)</f>
        <v>0</v>
      </c>
    </row>
    <row r="3556" spans="1:25" x14ac:dyDescent="0.25">
      <c r="A3556" s="14" t="s">
        <v>67</v>
      </c>
      <c r="B3556" t="s">
        <v>47</v>
      </c>
      <c r="C3556" t="s">
        <v>5</v>
      </c>
      <c r="D3556" t="s">
        <v>98</v>
      </c>
      <c r="E3556" t="s">
        <v>99</v>
      </c>
      <c r="F3556" t="s">
        <v>100</v>
      </c>
      <c r="G3556" t="s">
        <v>69</v>
      </c>
      <c r="H3556" t="s">
        <v>31</v>
      </c>
      <c r="I3556" t="s">
        <v>32</v>
      </c>
      <c r="J3556" t="s">
        <v>46</v>
      </c>
      <c r="K3556" s="14" t="s">
        <v>45</v>
      </c>
      <c r="M3556" s="14"/>
      <c r="X3556" s="2">
        <v>0</v>
      </c>
      <c r="Y3556" s="2">
        <v>0</v>
      </c>
    </row>
    <row r="3557" spans="1:25" x14ac:dyDescent="0.25">
      <c r="A3557" s="32"/>
      <c r="D3557" t="e">
        <f>IF(C3557=1,'Data Transformation'!$G$3+0.5*'Data Transformation'!$W$25,IF(C3558=1,D3558-'Data Transformation'!$W$25,FALSE))</f>
        <v>#NUM!</v>
      </c>
      <c r="E3557">
        <f t="array" ref="E3557">IF(ISLOGICAL(D3557),"",FREQUENCY(IF('Data Transformation'!$B$425:$B$8425='Bin Analysis'!$B3555,'Data Transformation'!$G$425:$G$8425),D3557))</f>
        <v>2001</v>
      </c>
      <c r="F3557" t="e">
        <f>IF(ISLOGICAL(D3557),"",E3557-E3556)</f>
        <v>#VALUE!</v>
      </c>
      <c r="M3557" s="14"/>
    </row>
    <row r="3558" spans="1:25" x14ac:dyDescent="0.25">
      <c r="A3558" s="32" t="e">
        <f>IF(Weighting!$P$6&gt;0,B3558,"")</f>
        <v>#NUM!</v>
      </c>
      <c r="B3558" t="e">
        <f>Weighting!$C$6</f>
        <v>#DIV/0!</v>
      </c>
      <c r="C3558" t="e">
        <f>Weighting!$F$6</f>
        <v>#NUM!</v>
      </c>
      <c r="D3558" t="e">
        <f>IF(C3558=1,'Data Transformation'!$G$3+0.5*'Data Transformation'!$W$25,IF(C3559=1,D3559-'Data Transformation'!$W$25,FALSE))</f>
        <v>#NUM!</v>
      </c>
      <c r="E3558">
        <f t="array" ref="E3558">IF(ISLOGICAL(D3558),"",FREQUENCY(IF('Data Transformation'!$B$425:$B$8425='Bin Analysis'!$B3555,'Data Transformation'!$G$425:$G$8425),D3558))</f>
        <v>2001</v>
      </c>
      <c r="F3558">
        <f>IF(ISLOGICAL(D3558),"",E3558-E3557)</f>
        <v>0</v>
      </c>
      <c r="G3558">
        <f>Weighting!$H$6</f>
        <v>1</v>
      </c>
      <c r="H3558">
        <f t="array" ref="H3558">FREQUENCY(IF('Data Transformation'!$B$4:$B$8425=B3555,'Data Transformation'!$G$4:$G$8425),'Bin Analysis'!$B3558)</f>
        <v>2073</v>
      </c>
      <c r="I3558">
        <f>H3558-H3557</f>
        <v>2073</v>
      </c>
      <c r="J3558">
        <f>IF(I3558=0,0,1)</f>
        <v>1</v>
      </c>
      <c r="K3558" t="e">
        <f>J3558*Weighting!$W$6</f>
        <v>#NUM!</v>
      </c>
      <c r="M3558" s="14"/>
    </row>
    <row r="3559" spans="1:25" x14ac:dyDescent="0.25">
      <c r="A3559" s="32" t="str">
        <f>IF(Weighting!$P$7&gt;0,B3559,"")</f>
        <v/>
      </c>
      <c r="B3559" t="e">
        <f>Weighting!$C$7</f>
        <v>#DIV/0!</v>
      </c>
      <c r="C3559" t="e">
        <f>Weighting!$F$7</f>
        <v>#NUM!</v>
      </c>
      <c r="D3559" t="e">
        <f>IF(C3559=1,'Data Transformation'!$G$3+0.5*'Data Transformation'!$W$25,IF(C3560=1,D3560-'Data Transformation'!$W$25,FALSE))</f>
        <v>#NUM!</v>
      </c>
      <c r="E3559">
        <f t="array" ref="E3559">IF(ISLOGICAL(D3559),"",FREQUENCY(IF('Data Transformation'!$B$425:$B$8425='Bin Analysis'!$B3555,'Data Transformation'!$G$425:$G$8425),D3559))</f>
        <v>2001</v>
      </c>
      <c r="F3559">
        <f t="shared" ref="F3559:F3577" si="444">IF(ISLOGICAL(D3559),"",E3559-E3558)</f>
        <v>0</v>
      </c>
      <c r="G3559">
        <f>Weighting!$H$7</f>
        <v>0</v>
      </c>
      <c r="H3559">
        <f t="array" ref="H3559">FREQUENCY(IF('Data Transformation'!$B$4:$B$8425=B3555,'Data Transformation'!$G$4:$G$8425),'Bin Analysis'!$B3559)</f>
        <v>2073</v>
      </c>
      <c r="I3559">
        <f t="shared" ref="I3559:I3577" si="445">H3559-H3558</f>
        <v>0</v>
      </c>
      <c r="J3559">
        <f>IF(I3559=0,0,1)</f>
        <v>0</v>
      </c>
      <c r="K3559">
        <f>J3559*Weighting!$W$7</f>
        <v>0</v>
      </c>
      <c r="M3559" s="14"/>
    </row>
    <row r="3560" spans="1:25" x14ac:dyDescent="0.25">
      <c r="A3560" s="32" t="str">
        <f>IF(Weighting!$P$8&gt;0,B3560,"")</f>
        <v/>
      </c>
      <c r="B3560" t="e">
        <f>Weighting!$C$8</f>
        <v>#DIV/0!</v>
      </c>
      <c r="C3560" t="e">
        <f>Weighting!$F$8</f>
        <v>#NUM!</v>
      </c>
      <c r="D3560" t="e">
        <f>IF(C3560=1,'Data Transformation'!$G$3+0.5*'Data Transformation'!$W$25,IF(C3561=1,D3561-'Data Transformation'!$W$25,FALSE))</f>
        <v>#NUM!</v>
      </c>
      <c r="E3560">
        <f t="array" ref="E3560">IF(ISLOGICAL(D3560),"",FREQUENCY(IF('Data Transformation'!$B$425:$B$8425='Bin Analysis'!$B3555,'Data Transformation'!$G$425:$G$8425),D3560))</f>
        <v>2001</v>
      </c>
      <c r="F3560">
        <f t="shared" si="444"/>
        <v>0</v>
      </c>
      <c r="G3560">
        <f>Weighting!$H$8</f>
        <v>0</v>
      </c>
      <c r="H3560">
        <f t="array" ref="H3560">FREQUENCY(IF('Data Transformation'!$B$4:$B$8425=B3555,'Data Transformation'!$G$4:$G$8425),'Bin Analysis'!$B3560)</f>
        <v>2073</v>
      </c>
      <c r="I3560">
        <f t="shared" si="445"/>
        <v>0</v>
      </c>
      <c r="J3560">
        <f t="shared" ref="J3560:J3577" si="446">IF(I3560=0,0,1)</f>
        <v>0</v>
      </c>
      <c r="K3560">
        <f>J3560*Weighting!$W$8</f>
        <v>0</v>
      </c>
      <c r="M3560" s="14"/>
    </row>
    <row r="3561" spans="1:25" x14ac:dyDescent="0.25">
      <c r="A3561" s="32" t="str">
        <f>IF(Weighting!$P$9&gt;0,B3561,"")</f>
        <v/>
      </c>
      <c r="B3561" s="50" t="e">
        <f>Weighting!$C$9</f>
        <v>#DIV/0!</v>
      </c>
      <c r="C3561" t="e">
        <f>Weighting!$F$9</f>
        <v>#NUM!</v>
      </c>
      <c r="D3561" t="e">
        <f>IF(C3561=1,'Data Transformation'!$G$3+0.5*'Data Transformation'!$W$25,IF(C3562=1,D3562-'Data Transformation'!$W$25,FALSE))</f>
        <v>#NUM!</v>
      </c>
      <c r="E3561">
        <f t="array" ref="E3561">IF(ISLOGICAL(D3561),"",FREQUENCY(IF('Data Transformation'!$B$425:$B$8425='Bin Analysis'!$B3555,'Data Transformation'!$G$425:$G$8425),D3561))</f>
        <v>2001</v>
      </c>
      <c r="F3561">
        <f t="shared" si="444"/>
        <v>0</v>
      </c>
      <c r="G3561">
        <f>Weighting!$H$9</f>
        <v>0</v>
      </c>
      <c r="H3561">
        <f t="array" ref="H3561">FREQUENCY(IF('Data Transformation'!$B$4:$B$8425=B3555,'Data Transformation'!$G$4:$G$8425),'Bin Analysis'!$B3561)</f>
        <v>2073</v>
      </c>
      <c r="I3561">
        <f t="shared" si="445"/>
        <v>0</v>
      </c>
      <c r="J3561">
        <f t="shared" si="446"/>
        <v>0</v>
      </c>
      <c r="K3561">
        <f>J3561*Weighting!$W$9</f>
        <v>0</v>
      </c>
      <c r="M3561" s="14"/>
    </row>
    <row r="3562" spans="1:25" x14ac:dyDescent="0.25">
      <c r="A3562" s="32" t="str">
        <f>IF(Weighting!$P$10&gt;0,B3562,"")</f>
        <v/>
      </c>
      <c r="B3562" t="e">
        <f>Weighting!$C$10</f>
        <v>#DIV/0!</v>
      </c>
      <c r="C3562" t="e">
        <f>Weighting!$F$10</f>
        <v>#NUM!</v>
      </c>
      <c r="D3562" t="e">
        <f>IF(C3562=1,'Data Transformation'!$G$3+0.5*'Data Transformation'!$W$25,IF(C3563=1,D3563-'Data Transformation'!$W$25,FALSE))</f>
        <v>#NUM!</v>
      </c>
      <c r="E3562">
        <f t="array" ref="E3562">IF(ISLOGICAL(D3562),"",FREQUENCY(IF('Data Transformation'!$B$425:$B$8425='Bin Analysis'!$B3555,'Data Transformation'!$G$425:$G$8425),D3562))</f>
        <v>2001</v>
      </c>
      <c r="F3562">
        <f t="shared" si="444"/>
        <v>0</v>
      </c>
      <c r="G3562">
        <f>Weighting!$H$10</f>
        <v>0</v>
      </c>
      <c r="H3562">
        <f t="array" ref="H3562">FREQUENCY(IF('Data Transformation'!$B$4:$B$8425=B3555,'Data Transformation'!$G$4:$G$8425),'Bin Analysis'!$B3562)</f>
        <v>2073</v>
      </c>
      <c r="I3562">
        <f t="shared" si="445"/>
        <v>0</v>
      </c>
      <c r="J3562">
        <f t="shared" si="446"/>
        <v>0</v>
      </c>
      <c r="K3562">
        <f>J3562*Weighting!$W$10</f>
        <v>0</v>
      </c>
      <c r="M3562" s="14"/>
    </row>
    <row r="3563" spans="1:25" x14ac:dyDescent="0.25">
      <c r="A3563" s="32" t="str">
        <f>IF(Weighting!$P$11&gt;0,B3563,"")</f>
        <v/>
      </c>
      <c r="B3563" t="e">
        <f>Weighting!$C$11</f>
        <v>#DIV/0!</v>
      </c>
      <c r="C3563" t="e">
        <f>Weighting!$F$11</f>
        <v>#NUM!</v>
      </c>
      <c r="D3563" t="e">
        <f>IF(C3563=1,'Data Transformation'!$G$3+0.5*'Data Transformation'!$W$25,IF(C3564=1,D3564-'Data Transformation'!$W$25,FALSE))</f>
        <v>#NUM!</v>
      </c>
      <c r="E3563">
        <f t="array" ref="E3563">IF(ISLOGICAL(D3563),"",FREQUENCY(IF('Data Transformation'!$B$425:$B$8425='Bin Analysis'!$B3555,'Data Transformation'!$G$425:$G$8425),D3563))</f>
        <v>2001</v>
      </c>
      <c r="F3563">
        <f t="shared" si="444"/>
        <v>0</v>
      </c>
      <c r="G3563">
        <f>Weighting!$H$11</f>
        <v>0</v>
      </c>
      <c r="H3563">
        <f t="array" ref="H3563">FREQUENCY(IF('Data Transformation'!$B$4:$B$8425=B3555,'Data Transformation'!$G$4:$G$8425),'Bin Analysis'!$B3563)</f>
        <v>2073</v>
      </c>
      <c r="I3563">
        <f t="shared" si="445"/>
        <v>0</v>
      </c>
      <c r="J3563">
        <f t="shared" si="446"/>
        <v>0</v>
      </c>
      <c r="K3563">
        <f>J3563*Weighting!$W$11</f>
        <v>0</v>
      </c>
      <c r="M3563" s="14"/>
    </row>
    <row r="3564" spans="1:25" x14ac:dyDescent="0.25">
      <c r="A3564" s="32" t="str">
        <f>IF(Weighting!$P$12&gt;0,B3564,"")</f>
        <v/>
      </c>
      <c r="B3564" t="e">
        <f>Weighting!$C$12</f>
        <v>#DIV/0!</v>
      </c>
      <c r="C3564" t="e">
        <f>Weighting!$F$12</f>
        <v>#NUM!</v>
      </c>
      <c r="D3564" t="e">
        <f>IF(C3564=1,'Data Transformation'!$G$3+0.5*'Data Transformation'!$W$25,IF(C3565=1,D3565-'Data Transformation'!$W$25,FALSE))</f>
        <v>#NUM!</v>
      </c>
      <c r="E3564">
        <f t="array" ref="E3564">IF(ISLOGICAL(D3564),"",FREQUENCY(IF('Data Transformation'!$B$425:$B$8425='Bin Analysis'!$B3555,'Data Transformation'!$G$425:$G$8425),D3564))</f>
        <v>2001</v>
      </c>
      <c r="F3564">
        <f t="shared" si="444"/>
        <v>0</v>
      </c>
      <c r="G3564">
        <f>Weighting!$H$12</f>
        <v>0</v>
      </c>
      <c r="H3564">
        <f t="array" ref="H3564">FREQUENCY(IF('Data Transformation'!$B$4:$B$8425=B3555,'Data Transformation'!$G$4:$G$8425),'Bin Analysis'!$B3564)</f>
        <v>2073</v>
      </c>
      <c r="I3564">
        <f t="shared" si="445"/>
        <v>0</v>
      </c>
      <c r="J3564">
        <f t="shared" si="446"/>
        <v>0</v>
      </c>
      <c r="K3564">
        <f>J3564*Weighting!$W$12</f>
        <v>0</v>
      </c>
      <c r="M3564" s="14"/>
    </row>
    <row r="3565" spans="1:25" x14ac:dyDescent="0.25">
      <c r="A3565" s="32" t="str">
        <f>IF(Weighting!$P$13&gt;0,B3565,"")</f>
        <v/>
      </c>
      <c r="B3565" t="e">
        <f>Weighting!$C$13</f>
        <v>#DIV/0!</v>
      </c>
      <c r="C3565" t="e">
        <f>Weighting!$F$13</f>
        <v>#NUM!</v>
      </c>
      <c r="D3565" t="e">
        <f>IF(C3565=1,'Data Transformation'!$G$3+0.5*'Data Transformation'!$W$25,IF(C3566=1,D3566-'Data Transformation'!$W$25,FALSE))</f>
        <v>#NUM!</v>
      </c>
      <c r="E3565">
        <f t="array" ref="E3565">IF(ISLOGICAL(D3565),"",FREQUENCY(IF('Data Transformation'!$B$425:$B$8425='Bin Analysis'!$B3555,'Data Transformation'!$G$425:$G$8425),D3565))</f>
        <v>2001</v>
      </c>
      <c r="F3565">
        <f t="shared" si="444"/>
        <v>0</v>
      </c>
      <c r="G3565">
        <f>Weighting!$H$13</f>
        <v>0</v>
      </c>
      <c r="H3565">
        <f t="array" ref="H3565">FREQUENCY(IF('Data Transformation'!$B$4:$B$8425=B3555,'Data Transformation'!$G$4:$G$8425),'Bin Analysis'!$B3565)</f>
        <v>2073</v>
      </c>
      <c r="I3565">
        <f t="shared" si="445"/>
        <v>0</v>
      </c>
      <c r="J3565">
        <f t="shared" si="446"/>
        <v>0</v>
      </c>
      <c r="K3565">
        <f>J3565*Weighting!$W$13</f>
        <v>0</v>
      </c>
      <c r="M3565" s="14"/>
    </row>
    <row r="3566" spans="1:25" x14ac:dyDescent="0.25">
      <c r="A3566" s="32" t="str">
        <f>IF(Weighting!$P$14&gt;0,B3566,"")</f>
        <v/>
      </c>
      <c r="B3566" t="e">
        <f>Weighting!$C$14</f>
        <v>#DIV/0!</v>
      </c>
      <c r="C3566" t="e">
        <f>Weighting!$F$14</f>
        <v>#NUM!</v>
      </c>
      <c r="D3566" t="e">
        <f>IF(C3566=1,'Data Transformation'!$G$3+0.5*'Data Transformation'!$W$25,IF(C3567=1,D3567-'Data Transformation'!$W$25,FALSE))</f>
        <v>#NUM!</v>
      </c>
      <c r="E3566">
        <f t="array" ref="E3566">IF(ISLOGICAL(D3566),"",FREQUENCY(IF('Data Transformation'!$B$425:$B$8425='Bin Analysis'!$B3555,'Data Transformation'!$G$425:$G$8425),D3566))</f>
        <v>2001</v>
      </c>
      <c r="F3566">
        <f t="shared" si="444"/>
        <v>0</v>
      </c>
      <c r="G3566">
        <f>Weighting!$H$14</f>
        <v>0</v>
      </c>
      <c r="H3566">
        <f t="array" ref="H3566">FREQUENCY(IF('Data Transformation'!$B$4:$B$8425=B3555,'Data Transformation'!$G$4:$G$8425),'Bin Analysis'!$B3566)</f>
        <v>2073</v>
      </c>
      <c r="I3566">
        <f t="shared" si="445"/>
        <v>0</v>
      </c>
      <c r="J3566">
        <f t="shared" si="446"/>
        <v>0</v>
      </c>
      <c r="K3566">
        <f>J3566*Weighting!$W$14</f>
        <v>0</v>
      </c>
      <c r="M3566" s="14"/>
    </row>
    <row r="3567" spans="1:25" x14ac:dyDescent="0.25">
      <c r="A3567" s="32" t="str">
        <f>IF(Weighting!$P$15&gt;0,B3567,"")</f>
        <v/>
      </c>
      <c r="B3567" t="e">
        <f>Weighting!$C$15</f>
        <v>#DIV/0!</v>
      </c>
      <c r="C3567" t="e">
        <f>Weighting!$F$15</f>
        <v>#NUM!</v>
      </c>
      <c r="D3567" t="e">
        <f>IF(C3567=1,'Data Transformation'!$G$3+0.5*'Data Transformation'!$W$25,IF(C3568=1,D3568-'Data Transformation'!$W$25,FALSE))</f>
        <v>#NUM!</v>
      </c>
      <c r="E3567">
        <f t="array" ref="E3567">IF(ISLOGICAL(D3567),"",FREQUENCY(IF('Data Transformation'!$B$425:$B$8425='Bin Analysis'!$B3555,'Data Transformation'!$G$425:$G$8425),D3567))</f>
        <v>2001</v>
      </c>
      <c r="F3567">
        <f t="shared" si="444"/>
        <v>0</v>
      </c>
      <c r="G3567">
        <f>Weighting!$H$15</f>
        <v>0</v>
      </c>
      <c r="H3567">
        <f t="array" ref="H3567">FREQUENCY(IF('Data Transformation'!$B$4:$B$8425=B3555,'Data Transformation'!$G$4:$G$8425),'Bin Analysis'!$B3567)</f>
        <v>2073</v>
      </c>
      <c r="I3567">
        <f t="shared" si="445"/>
        <v>0</v>
      </c>
      <c r="J3567">
        <f t="shared" si="446"/>
        <v>0</v>
      </c>
      <c r="K3567">
        <f>J3567*Weighting!$W$15</f>
        <v>0</v>
      </c>
      <c r="M3567" s="14"/>
    </row>
    <row r="3568" spans="1:25" x14ac:dyDescent="0.25">
      <c r="A3568" s="32" t="str">
        <f>IF(Weighting!$P$16&gt;0,B3568,"")</f>
        <v/>
      </c>
      <c r="B3568" t="e">
        <f>Weighting!$C$16</f>
        <v>#DIV/0!</v>
      </c>
      <c r="C3568" t="e">
        <f>Weighting!$F$16</f>
        <v>#NUM!</v>
      </c>
      <c r="D3568" t="e">
        <f>IF(C3568=1,'Data Transformation'!$G$3+0.5*'Data Transformation'!$W$25,IF(C3569=1,D3569-'Data Transformation'!$W$25,FALSE))</f>
        <v>#NUM!</v>
      </c>
      <c r="E3568">
        <f t="array" ref="E3568">IF(ISLOGICAL(D3568),"",FREQUENCY(IF('Data Transformation'!$B$425:$B$8425='Bin Analysis'!$B3555,'Data Transformation'!$G$425:$G$8425),D3568))</f>
        <v>2001</v>
      </c>
      <c r="F3568">
        <f t="shared" si="444"/>
        <v>0</v>
      </c>
      <c r="G3568">
        <f>Weighting!$H$16</f>
        <v>0</v>
      </c>
      <c r="H3568">
        <f t="array" ref="H3568">FREQUENCY(IF('Data Transformation'!$B$4:$B$8425=B3555,'Data Transformation'!$G$4:$G$8425),'Bin Analysis'!$B3568)</f>
        <v>2073</v>
      </c>
      <c r="I3568">
        <f t="shared" si="445"/>
        <v>0</v>
      </c>
      <c r="J3568">
        <f t="shared" si="446"/>
        <v>0</v>
      </c>
      <c r="K3568">
        <f>J3568*Weighting!$W$16</f>
        <v>0</v>
      </c>
      <c r="M3568" s="14"/>
    </row>
    <row r="3569" spans="1:25" x14ac:dyDescent="0.25">
      <c r="A3569" s="32" t="str">
        <f>IF(Weighting!$P$17&gt;0,B3569,"")</f>
        <v/>
      </c>
      <c r="B3569" t="e">
        <f>Weighting!$C$17</f>
        <v>#DIV/0!</v>
      </c>
      <c r="C3569" t="e">
        <f>Weighting!$F$17</f>
        <v>#NUM!</v>
      </c>
      <c r="D3569" t="e">
        <f>IF(C3569=1,'Data Transformation'!$G$3+0.5*'Data Transformation'!$W$25,IF(C3570=1,D3570-'Data Transformation'!$W$25,FALSE))</f>
        <v>#NUM!</v>
      </c>
      <c r="E3569">
        <f t="array" ref="E3569">IF(ISLOGICAL(D3569),"",FREQUENCY(IF('Data Transformation'!$B$425:$B$8425='Bin Analysis'!$B3555,'Data Transformation'!$G$425:$G$8425),D3569))</f>
        <v>2001</v>
      </c>
      <c r="F3569">
        <f t="shared" si="444"/>
        <v>0</v>
      </c>
      <c r="G3569">
        <f>Weighting!$H$17</f>
        <v>0</v>
      </c>
      <c r="H3569">
        <f t="array" ref="H3569">FREQUENCY(IF('Data Transformation'!$B$4:$B$8425=B3555,'Data Transformation'!$G$4:$G$8425),'Bin Analysis'!$B3569)</f>
        <v>2073</v>
      </c>
      <c r="I3569">
        <f t="shared" si="445"/>
        <v>0</v>
      </c>
      <c r="J3569">
        <f t="shared" si="446"/>
        <v>0</v>
      </c>
      <c r="K3569">
        <f>J3569*Weighting!$W$17</f>
        <v>0</v>
      </c>
      <c r="M3569" s="14"/>
    </row>
    <row r="3570" spans="1:25" x14ac:dyDescent="0.25">
      <c r="A3570" s="32" t="str">
        <f>IF(Weighting!$P$18&gt;0,B3570,"")</f>
        <v/>
      </c>
      <c r="B3570" t="e">
        <f>Weighting!$C$18</f>
        <v>#DIV/0!</v>
      </c>
      <c r="C3570" t="e">
        <f>Weighting!$F$18</f>
        <v>#NUM!</v>
      </c>
      <c r="D3570" t="e">
        <f>IF(C3570=1,'Data Transformation'!$G$3+0.5*'Data Transformation'!$W$25,IF(C3571=1,D3571-'Data Transformation'!$W$25,FALSE))</f>
        <v>#NUM!</v>
      </c>
      <c r="E3570">
        <f t="array" ref="E3570">IF(ISLOGICAL(D3570),"",FREQUENCY(IF('Data Transformation'!$B$425:$B$8425='Bin Analysis'!$B3555,'Data Transformation'!$G$425:$G$8425),D3570))</f>
        <v>2001</v>
      </c>
      <c r="F3570">
        <f t="shared" si="444"/>
        <v>0</v>
      </c>
      <c r="G3570">
        <f>Weighting!$H$18</f>
        <v>0</v>
      </c>
      <c r="H3570">
        <f t="array" ref="H3570">FREQUENCY(IF('Data Transformation'!$B$4:$B$8425=B3555,'Data Transformation'!$G$4:$G$8425),'Bin Analysis'!$B3570)</f>
        <v>2073</v>
      </c>
      <c r="I3570">
        <f t="shared" si="445"/>
        <v>0</v>
      </c>
      <c r="J3570">
        <f t="shared" si="446"/>
        <v>0</v>
      </c>
      <c r="K3570">
        <f>J3570*Weighting!$W$18</f>
        <v>0</v>
      </c>
      <c r="M3570" s="14"/>
    </row>
    <row r="3571" spans="1:25" x14ac:dyDescent="0.25">
      <c r="A3571" s="32" t="str">
        <f>IF(Weighting!$P$19&gt;0,B3571,"")</f>
        <v/>
      </c>
      <c r="B3571" t="e">
        <f>Weighting!$C$19</f>
        <v>#DIV/0!</v>
      </c>
      <c r="C3571" t="e">
        <f>Weighting!$F$19</f>
        <v>#NUM!</v>
      </c>
      <c r="D3571" t="e">
        <f>IF(C3571=1,'Data Transformation'!$G$3+0.5*'Data Transformation'!$W$25,IF(C3572=1,D3572-'Data Transformation'!$W$25,FALSE))</f>
        <v>#NUM!</v>
      </c>
      <c r="E3571">
        <f t="array" ref="E3571">IF(ISLOGICAL(D3571),"",FREQUENCY(IF('Data Transformation'!$B$425:$B$8425='Bin Analysis'!$B3555,'Data Transformation'!$G$425:$G$8425),D3571))</f>
        <v>2001</v>
      </c>
      <c r="F3571">
        <f t="shared" si="444"/>
        <v>0</v>
      </c>
      <c r="G3571">
        <f>Weighting!$H$19</f>
        <v>0</v>
      </c>
      <c r="H3571">
        <f t="array" ref="H3571">FREQUENCY(IF('Data Transformation'!$B$4:$B$8425=B3555,'Data Transformation'!$G$4:$G$8425),'Bin Analysis'!$B3571)</f>
        <v>2073</v>
      </c>
      <c r="I3571">
        <f t="shared" si="445"/>
        <v>0</v>
      </c>
      <c r="J3571">
        <f t="shared" si="446"/>
        <v>0</v>
      </c>
      <c r="K3571">
        <f>J3571*Weighting!$W$19</f>
        <v>0</v>
      </c>
      <c r="M3571" s="14"/>
    </row>
    <row r="3572" spans="1:25" x14ac:dyDescent="0.25">
      <c r="A3572" s="32" t="str">
        <f>IF(Weighting!$P$20&gt;0,B3572,"")</f>
        <v/>
      </c>
      <c r="B3572" t="e">
        <f>Weighting!$C$20</f>
        <v>#DIV/0!</v>
      </c>
      <c r="C3572" t="e">
        <f>Weighting!$F$20</f>
        <v>#NUM!</v>
      </c>
      <c r="D3572" t="e">
        <f>IF(C3572=1,'Data Transformation'!$G$3+0.5*'Data Transformation'!$W$25,IF(C3573=1,D3573-'Data Transformation'!$W$25,FALSE))</f>
        <v>#NUM!</v>
      </c>
      <c r="E3572">
        <f t="array" ref="E3572">IF(ISLOGICAL(D3572),"",FREQUENCY(IF('Data Transformation'!$B$425:$B$8425='Bin Analysis'!$B3555,'Data Transformation'!$G$425:$G$8425),D3572))</f>
        <v>2001</v>
      </c>
      <c r="F3572">
        <f t="shared" si="444"/>
        <v>0</v>
      </c>
      <c r="G3572">
        <f>Weighting!$H$20</f>
        <v>0</v>
      </c>
      <c r="H3572">
        <f t="array" ref="H3572">FREQUENCY(IF('Data Transformation'!$B$4:$B$8425=B3555,'Data Transformation'!$G$4:$G$8425),'Bin Analysis'!$B3572)</f>
        <v>2073</v>
      </c>
      <c r="I3572">
        <f t="shared" si="445"/>
        <v>0</v>
      </c>
      <c r="J3572">
        <f t="shared" si="446"/>
        <v>0</v>
      </c>
      <c r="K3572">
        <f>J3572*Weighting!$W$20</f>
        <v>0</v>
      </c>
      <c r="M3572" s="14"/>
    </row>
    <row r="3573" spans="1:25" x14ac:dyDescent="0.25">
      <c r="A3573" s="32" t="str">
        <f>IF(Weighting!$P$21&gt;0,B3573,"")</f>
        <v/>
      </c>
      <c r="B3573" t="e">
        <f>Weighting!$C$21</f>
        <v>#DIV/0!</v>
      </c>
      <c r="C3573" t="e">
        <f>Weighting!$F$21</f>
        <v>#NUM!</v>
      </c>
      <c r="D3573" t="e">
        <f>IF(C3573=1,'Data Transformation'!$G$3+0.5*'Data Transformation'!$W$25,IF(C3574=1,D3574-'Data Transformation'!$W$25,FALSE))</f>
        <v>#NUM!</v>
      </c>
      <c r="E3573">
        <f t="array" ref="E3573">IF(ISLOGICAL(D3573),"",FREQUENCY(IF('Data Transformation'!$B$425:$B$8425='Bin Analysis'!$B3555,'Data Transformation'!$G$425:$G$8425),D3573))</f>
        <v>2001</v>
      </c>
      <c r="F3573">
        <f t="shared" si="444"/>
        <v>0</v>
      </c>
      <c r="G3573">
        <f>Weighting!$H$21</f>
        <v>0</v>
      </c>
      <c r="H3573">
        <f t="array" ref="H3573">FREQUENCY(IF('Data Transformation'!$B$4:$B$8425=B3555,'Data Transformation'!$G$4:$G$8425),'Bin Analysis'!$B3573)</f>
        <v>2073</v>
      </c>
      <c r="I3573">
        <f t="shared" si="445"/>
        <v>0</v>
      </c>
      <c r="J3573">
        <f t="shared" si="446"/>
        <v>0</v>
      </c>
      <c r="K3573">
        <f>J3573*Weighting!$W$21</f>
        <v>0</v>
      </c>
      <c r="M3573" s="14"/>
    </row>
    <row r="3574" spans="1:25" x14ac:dyDescent="0.25">
      <c r="A3574" s="32" t="str">
        <f>IF(Weighting!$P$22&gt;0,B3574,"")</f>
        <v/>
      </c>
      <c r="B3574" t="e">
        <f>Weighting!$C$22</f>
        <v>#DIV/0!</v>
      </c>
      <c r="C3574" t="e">
        <f>Weighting!$F$22</f>
        <v>#NUM!</v>
      </c>
      <c r="D3574" t="e">
        <f>IF(C3574=1,'Data Transformation'!$G$3+0.5*'Data Transformation'!$W$25,IF(C3575=1,D3575-'Data Transformation'!$W$25,FALSE))</f>
        <v>#NUM!</v>
      </c>
      <c r="E3574">
        <f t="array" ref="E3574">IF(ISLOGICAL(D3574),"",FREQUENCY(IF('Data Transformation'!$B$425:$B$8425='Bin Analysis'!$B3555,'Data Transformation'!$G$425:$G$8425),D3574))</f>
        <v>2001</v>
      </c>
      <c r="F3574">
        <f t="shared" si="444"/>
        <v>0</v>
      </c>
      <c r="G3574">
        <f>Weighting!$H$22</f>
        <v>0</v>
      </c>
      <c r="H3574">
        <f t="array" ref="H3574">FREQUENCY(IF('Data Transformation'!$B$4:$B$8425=B3555,'Data Transformation'!$G$4:$G$8425),'Bin Analysis'!$B3574)</f>
        <v>2073</v>
      </c>
      <c r="I3574">
        <f t="shared" si="445"/>
        <v>0</v>
      </c>
      <c r="J3574">
        <f t="shared" si="446"/>
        <v>0</v>
      </c>
      <c r="K3574">
        <f>J3574*Weighting!$W$22</f>
        <v>0</v>
      </c>
      <c r="M3574" s="14"/>
    </row>
    <row r="3575" spans="1:25" x14ac:dyDescent="0.25">
      <c r="A3575" s="32" t="str">
        <f>IF(Weighting!$P$23&gt;0,B3575,"")</f>
        <v/>
      </c>
      <c r="B3575" t="e">
        <f>Weighting!$C$23</f>
        <v>#DIV/0!</v>
      </c>
      <c r="C3575" t="e">
        <f>Weighting!$F$23</f>
        <v>#NUM!</v>
      </c>
      <c r="D3575" t="e">
        <f>IF(C3575=1,'Data Transformation'!$G$3+0.5*'Data Transformation'!$W$25,IF(C3576=1,D3576-'Data Transformation'!$W$25,FALSE))</f>
        <v>#NUM!</v>
      </c>
      <c r="E3575">
        <f t="array" ref="E3575">IF(ISLOGICAL(D3575),"",FREQUENCY(IF('Data Transformation'!$B$425:$B$8425='Bin Analysis'!$B3555,'Data Transformation'!$G$425:$G$8425),D3575))</f>
        <v>2001</v>
      </c>
      <c r="F3575">
        <f t="shared" si="444"/>
        <v>0</v>
      </c>
      <c r="G3575">
        <f>Weighting!$H$23</f>
        <v>0</v>
      </c>
      <c r="H3575">
        <f t="array" ref="H3575">FREQUENCY(IF('Data Transformation'!$B$4:$B$8425=B3555,'Data Transformation'!$G$4:$G$8425),'Bin Analysis'!$B3575)</f>
        <v>2073</v>
      </c>
      <c r="I3575">
        <f t="shared" si="445"/>
        <v>0</v>
      </c>
      <c r="J3575">
        <f t="shared" si="446"/>
        <v>0</v>
      </c>
      <c r="K3575">
        <f>J3575*Weighting!$W$23</f>
        <v>0</v>
      </c>
      <c r="M3575" s="14"/>
    </row>
    <row r="3576" spans="1:25" x14ac:dyDescent="0.25">
      <c r="A3576" s="32" t="str">
        <f>IF(Weighting!$P$24&gt;0,B3576,"")</f>
        <v/>
      </c>
      <c r="B3576" t="e">
        <f>Weighting!$C$24</f>
        <v>#DIV/0!</v>
      </c>
      <c r="C3576" t="e">
        <f>Weighting!$F$24</f>
        <v>#NUM!</v>
      </c>
      <c r="D3576" t="e">
        <f>IF(C3576=1,'Data Transformation'!$G$3+0.5*'Data Transformation'!$W$25,IF(C3577=1,D3577-'Data Transformation'!$W$25,FALSE))</f>
        <v>#NUM!</v>
      </c>
      <c r="E3576">
        <f t="array" ref="E3576">IF(ISLOGICAL(D3576),"",FREQUENCY(IF('Data Transformation'!$B$425:$B$8425='Bin Analysis'!$B3555,'Data Transformation'!$G$425:$G$8425),D3576))</f>
        <v>2001</v>
      </c>
      <c r="F3576">
        <f t="shared" si="444"/>
        <v>0</v>
      </c>
      <c r="G3576">
        <f>Weighting!$H$24</f>
        <v>0</v>
      </c>
      <c r="H3576">
        <f t="array" ref="H3576">FREQUENCY(IF('Data Transformation'!$B$4:$B$8425=B3555,'Data Transformation'!$G$4:$G$8425),'Bin Analysis'!$B3576)</f>
        <v>2073</v>
      </c>
      <c r="I3576">
        <f t="shared" si="445"/>
        <v>0</v>
      </c>
      <c r="J3576">
        <f t="shared" si="446"/>
        <v>0</v>
      </c>
      <c r="K3576">
        <f>J3576*Weighting!$W$24</f>
        <v>0</v>
      </c>
      <c r="M3576" s="14"/>
    </row>
    <row r="3577" spans="1:25" x14ac:dyDescent="0.25">
      <c r="A3577" s="32" t="str">
        <f>IF(Weighting!$P$25&gt;0,B3577,"")</f>
        <v/>
      </c>
      <c r="B3577" t="e">
        <f>Weighting!$C$25</f>
        <v>#DIV/0!</v>
      </c>
      <c r="C3577" t="e">
        <f>Weighting!$F$25</f>
        <v>#NUM!</v>
      </c>
      <c r="D3577" t="e">
        <f>IF(C3577=1,'Data Transformation'!$G$3+0.5*'Data Transformation'!$W$25,IF(C3578=1,D3578-'Data Transformation'!$W$25,FALSE))</f>
        <v>#NUM!</v>
      </c>
      <c r="E3577">
        <f t="array" ref="E3577">IF(ISLOGICAL(D3577),"",FREQUENCY(IF('Data Transformation'!$B$425:$B$8425='Bin Analysis'!$B3555,'Data Transformation'!$G$425:$G$8425),D3577))</f>
        <v>2001</v>
      </c>
      <c r="F3577">
        <f t="shared" si="444"/>
        <v>0</v>
      </c>
      <c r="G3577">
        <f>Weighting!$H$25</f>
        <v>0</v>
      </c>
      <c r="H3577">
        <f t="array" ref="H3577">FREQUENCY(IF('Data Transformation'!$B$4:$B$8425=B3555,'Data Transformation'!$G$4:$G$8425),'Bin Analysis'!$B3577)</f>
        <v>2073</v>
      </c>
      <c r="I3577">
        <f t="shared" si="445"/>
        <v>0</v>
      </c>
      <c r="J3577">
        <f t="shared" si="446"/>
        <v>0</v>
      </c>
      <c r="K3577">
        <f>J3577*Weighting!$W$25</f>
        <v>0</v>
      </c>
      <c r="M3577" s="14"/>
    </row>
    <row r="3578" spans="1:25" x14ac:dyDescent="0.25">
      <c r="O3578"/>
      <c r="P3578"/>
      <c r="Q3578"/>
      <c r="R3578"/>
    </row>
    <row r="3579" spans="1:25" ht="23.25" x14ac:dyDescent="0.35">
      <c r="A3579" s="21" t="s">
        <v>0</v>
      </c>
      <c r="B3579" s="21" t="str">
        <f>IFERROR(VLOOKUP(C3579,'Data Transformation'!$L$6:$M$426,2,FALSE),"")</f>
        <v/>
      </c>
      <c r="C3579" s="21">
        <f>C3555+1</f>
        <v>149</v>
      </c>
      <c r="D3579" s="21"/>
      <c r="E3579" s="21"/>
      <c r="F3579" s="21"/>
      <c r="G3579" s="21"/>
      <c r="H3579" s="22"/>
      <c r="I3579" s="22"/>
      <c r="J3579" s="22"/>
      <c r="K3579" s="21"/>
      <c r="L3579" s="21" t="str">
        <f>B3579</f>
        <v/>
      </c>
      <c r="M3579" s="23" t="e">
        <f>INDEX('Data Transformation'!$O$4:$O$424,MATCH($B3579,'Data Transformation'!$M$4:$M$424,0),MATCH($M$2,'Data Transformation'!$O$3,0))</f>
        <v>#N/A</v>
      </c>
      <c r="N3579" s="27" t="e">
        <f>IF('Input and Summary Results'!$J$16="minimum",'Bin Analysis'!X3580/(M3579-1),'Bin Analysis'!Y3579/('Bin Analysis'!M3579-1))</f>
        <v>#N/A</v>
      </c>
      <c r="O3579" s="27" t="e">
        <f>IF(M3579=FALSE,NA(),(VLOOKUP(1,C3582:K3601,4,FALSE))/(M3579-1))</f>
        <v>#N/A</v>
      </c>
      <c r="P3579" s="27" t="e">
        <f>IF(M3579=FALSE,NA(),SUM(J3582:J3601)/Weighting!$S$5)</f>
        <v>#N/A</v>
      </c>
      <c r="Q3579" s="27" t="e">
        <f>IF(M3579=FALSE,NA(),SUM(K3582:K3601)/Weighting!$S$6)</f>
        <v>#N/A</v>
      </c>
      <c r="R3579" s="27" t="e">
        <f>IF(M3579=FALSE,NA(),(VLOOKUP(1,G3582:K3601,3,FALSE))/(M3579-1))</f>
        <v>#N/A</v>
      </c>
      <c r="S3579" s="22" t="e">
        <f>IF(M3579=FALSE,NA(),IF(SUM(J3582:J3601)=2,"yes","no"))</f>
        <v>#N/A</v>
      </c>
      <c r="X3579" s="2" cm="2">
        <f t="array" ref="X3579:X3580">FREQUENCY(IF('Data Transformation'!$B$425:$B$6424='Bin Analysis'!L3579,'Data Transformation'!$G$425:$G$6424),'Data Transformation'!$U$11)</f>
        <v>0</v>
      </c>
      <c r="Y3579" s="2" cm="2">
        <f t="array" ref="Y3579:Y3580">FREQUENCY(IF('Data Transformation'!$B$425:$B$6424='Bin Analysis'!L3579,'Data Transformation'!$G$425:$G$6424),'Data Transformation'!$U$12)</f>
        <v>0</v>
      </c>
    </row>
    <row r="3580" spans="1:25" x14ac:dyDescent="0.25">
      <c r="A3580" s="14" t="s">
        <v>67</v>
      </c>
      <c r="B3580" t="s">
        <v>47</v>
      </c>
      <c r="C3580" t="s">
        <v>5</v>
      </c>
      <c r="D3580" t="s">
        <v>98</v>
      </c>
      <c r="E3580" t="s">
        <v>99</v>
      </c>
      <c r="F3580" t="s">
        <v>100</v>
      </c>
      <c r="G3580" t="s">
        <v>69</v>
      </c>
      <c r="H3580" t="s">
        <v>31</v>
      </c>
      <c r="I3580" t="s">
        <v>32</v>
      </c>
      <c r="J3580" t="s">
        <v>46</v>
      </c>
      <c r="K3580" s="14" t="s">
        <v>45</v>
      </c>
      <c r="M3580" s="14"/>
      <c r="X3580" s="2">
        <v>0</v>
      </c>
      <c r="Y3580" s="2">
        <v>0</v>
      </c>
    </row>
    <row r="3581" spans="1:25" x14ac:dyDescent="0.25">
      <c r="A3581" s="32"/>
      <c r="D3581" t="e">
        <f>IF(C3581=1,'Data Transformation'!$G$3+0.5*'Data Transformation'!$W$25,IF(C3582=1,D3582-'Data Transformation'!$W$25,FALSE))</f>
        <v>#NUM!</v>
      </c>
      <c r="E3581">
        <f t="array" ref="E3581">IF(ISLOGICAL(D3581),"",FREQUENCY(IF('Data Transformation'!$B$425:$B$8425='Bin Analysis'!$B3579,'Data Transformation'!$G$425:$G$8425),D3581))</f>
        <v>2001</v>
      </c>
      <c r="F3581" t="e">
        <f>IF(ISLOGICAL(D3581),"",E3581-E3580)</f>
        <v>#VALUE!</v>
      </c>
      <c r="M3581" s="14"/>
    </row>
    <row r="3582" spans="1:25" x14ac:dyDescent="0.25">
      <c r="A3582" s="32" t="e">
        <f>IF(Weighting!$P$6&gt;0,B3582,"")</f>
        <v>#NUM!</v>
      </c>
      <c r="B3582" t="e">
        <f>Weighting!$C$6</f>
        <v>#DIV/0!</v>
      </c>
      <c r="C3582" t="e">
        <f>Weighting!$F$6</f>
        <v>#NUM!</v>
      </c>
      <c r="D3582" t="e">
        <f>IF(C3582=1,'Data Transformation'!$G$3+0.5*'Data Transformation'!$W$25,IF(C3583=1,D3583-'Data Transformation'!$W$25,FALSE))</f>
        <v>#NUM!</v>
      </c>
      <c r="E3582">
        <f t="array" ref="E3582">IF(ISLOGICAL(D3582),"",FREQUENCY(IF('Data Transformation'!$B$425:$B$8425='Bin Analysis'!$B3579,'Data Transformation'!$G$425:$G$8425),D3582))</f>
        <v>2001</v>
      </c>
      <c r="F3582">
        <f>IF(ISLOGICAL(D3582),"",E3582-E3581)</f>
        <v>0</v>
      </c>
      <c r="G3582">
        <f>Weighting!$H$6</f>
        <v>1</v>
      </c>
      <c r="H3582">
        <f t="array" ref="H3582">FREQUENCY(IF('Data Transformation'!$B$4:$B$8425=B3579,'Data Transformation'!$G$4:$G$8425),'Bin Analysis'!$B3582)</f>
        <v>2073</v>
      </c>
      <c r="I3582">
        <f>H3582-H3581</f>
        <v>2073</v>
      </c>
      <c r="J3582">
        <f>IF(I3582=0,0,1)</f>
        <v>1</v>
      </c>
      <c r="K3582" t="e">
        <f>J3582*Weighting!$W$6</f>
        <v>#NUM!</v>
      </c>
      <c r="M3582" s="14"/>
    </row>
    <row r="3583" spans="1:25" x14ac:dyDescent="0.25">
      <c r="A3583" s="32" t="str">
        <f>IF(Weighting!$P$7&gt;0,B3583,"")</f>
        <v/>
      </c>
      <c r="B3583" t="e">
        <f>Weighting!$C$7</f>
        <v>#DIV/0!</v>
      </c>
      <c r="C3583" t="e">
        <f>Weighting!$F$7</f>
        <v>#NUM!</v>
      </c>
      <c r="D3583" t="e">
        <f>IF(C3583=1,'Data Transformation'!$G$3+0.5*'Data Transformation'!$W$25,IF(C3584=1,D3584-'Data Transformation'!$W$25,FALSE))</f>
        <v>#NUM!</v>
      </c>
      <c r="E3583">
        <f t="array" ref="E3583">IF(ISLOGICAL(D3583),"",FREQUENCY(IF('Data Transformation'!$B$425:$B$8425='Bin Analysis'!$B3579,'Data Transformation'!$G$425:$G$8425),D3583))</f>
        <v>2001</v>
      </c>
      <c r="F3583">
        <f t="shared" ref="F3583:F3601" si="447">IF(ISLOGICAL(D3583),"",E3583-E3582)</f>
        <v>0</v>
      </c>
      <c r="G3583">
        <f>Weighting!$H$7</f>
        <v>0</v>
      </c>
      <c r="H3583">
        <f t="array" ref="H3583">FREQUENCY(IF('Data Transformation'!$B$4:$B$8425=B3579,'Data Transformation'!$G$4:$G$8425),'Bin Analysis'!$B3583)</f>
        <v>2073</v>
      </c>
      <c r="I3583">
        <f t="shared" ref="I3583:I3601" si="448">H3583-H3582</f>
        <v>0</v>
      </c>
      <c r="J3583">
        <f>IF(I3583=0,0,1)</f>
        <v>0</v>
      </c>
      <c r="K3583">
        <f>J3583*Weighting!$W$7</f>
        <v>0</v>
      </c>
      <c r="M3583" s="14"/>
    </row>
    <row r="3584" spans="1:25" x14ac:dyDescent="0.25">
      <c r="A3584" s="32" t="str">
        <f>IF(Weighting!$P$8&gt;0,B3584,"")</f>
        <v/>
      </c>
      <c r="B3584" t="e">
        <f>Weighting!$C$8</f>
        <v>#DIV/0!</v>
      </c>
      <c r="C3584" t="e">
        <f>Weighting!$F$8</f>
        <v>#NUM!</v>
      </c>
      <c r="D3584" t="e">
        <f>IF(C3584=1,'Data Transformation'!$G$3+0.5*'Data Transformation'!$W$25,IF(C3585=1,D3585-'Data Transformation'!$W$25,FALSE))</f>
        <v>#NUM!</v>
      </c>
      <c r="E3584">
        <f t="array" ref="E3584">IF(ISLOGICAL(D3584),"",FREQUENCY(IF('Data Transformation'!$B$425:$B$8425='Bin Analysis'!$B3579,'Data Transformation'!$G$425:$G$8425),D3584))</f>
        <v>2001</v>
      </c>
      <c r="F3584">
        <f t="shared" si="447"/>
        <v>0</v>
      </c>
      <c r="G3584">
        <f>Weighting!$H$8</f>
        <v>0</v>
      </c>
      <c r="H3584">
        <f t="array" ref="H3584">FREQUENCY(IF('Data Transformation'!$B$4:$B$8425=B3579,'Data Transformation'!$G$4:$G$8425),'Bin Analysis'!$B3584)</f>
        <v>2073</v>
      </c>
      <c r="I3584">
        <f t="shared" si="448"/>
        <v>0</v>
      </c>
      <c r="J3584">
        <f t="shared" ref="J3584:J3601" si="449">IF(I3584=0,0,1)</f>
        <v>0</v>
      </c>
      <c r="K3584">
        <f>J3584*Weighting!$W$8</f>
        <v>0</v>
      </c>
      <c r="M3584" s="14"/>
    </row>
    <row r="3585" spans="1:13" x14ac:dyDescent="0.25">
      <c r="A3585" s="32" t="str">
        <f>IF(Weighting!$P$9&gt;0,B3585,"")</f>
        <v/>
      </c>
      <c r="B3585" s="50" t="e">
        <f>Weighting!$C$9</f>
        <v>#DIV/0!</v>
      </c>
      <c r="C3585" t="e">
        <f>Weighting!$F$9</f>
        <v>#NUM!</v>
      </c>
      <c r="D3585" t="e">
        <f>IF(C3585=1,'Data Transformation'!$G$3+0.5*'Data Transformation'!$W$25,IF(C3586=1,D3586-'Data Transformation'!$W$25,FALSE))</f>
        <v>#NUM!</v>
      </c>
      <c r="E3585">
        <f t="array" ref="E3585">IF(ISLOGICAL(D3585),"",FREQUENCY(IF('Data Transformation'!$B$425:$B$8425='Bin Analysis'!$B3579,'Data Transformation'!$G$425:$G$8425),D3585))</f>
        <v>2001</v>
      </c>
      <c r="F3585">
        <f t="shared" si="447"/>
        <v>0</v>
      </c>
      <c r="G3585">
        <f>Weighting!$H$9</f>
        <v>0</v>
      </c>
      <c r="H3585">
        <f t="array" ref="H3585">FREQUENCY(IF('Data Transformation'!$B$4:$B$8425=B3579,'Data Transformation'!$G$4:$G$8425),'Bin Analysis'!$B3585)</f>
        <v>2073</v>
      </c>
      <c r="I3585">
        <f t="shared" si="448"/>
        <v>0</v>
      </c>
      <c r="J3585">
        <f t="shared" si="449"/>
        <v>0</v>
      </c>
      <c r="K3585">
        <f>J3585*Weighting!$W$9</f>
        <v>0</v>
      </c>
      <c r="M3585" s="14"/>
    </row>
    <row r="3586" spans="1:13" x14ac:dyDescent="0.25">
      <c r="A3586" s="32" t="str">
        <f>IF(Weighting!$P$10&gt;0,B3586,"")</f>
        <v/>
      </c>
      <c r="B3586" t="e">
        <f>Weighting!$C$10</f>
        <v>#DIV/0!</v>
      </c>
      <c r="C3586" t="e">
        <f>Weighting!$F$10</f>
        <v>#NUM!</v>
      </c>
      <c r="D3586" t="e">
        <f>IF(C3586=1,'Data Transformation'!$G$3+0.5*'Data Transformation'!$W$25,IF(C3587=1,D3587-'Data Transformation'!$W$25,FALSE))</f>
        <v>#NUM!</v>
      </c>
      <c r="E3586">
        <f t="array" ref="E3586">IF(ISLOGICAL(D3586),"",FREQUENCY(IF('Data Transformation'!$B$425:$B$8425='Bin Analysis'!$B3579,'Data Transformation'!$G$425:$G$8425),D3586))</f>
        <v>2001</v>
      </c>
      <c r="F3586">
        <f t="shared" si="447"/>
        <v>0</v>
      </c>
      <c r="G3586">
        <f>Weighting!$H$10</f>
        <v>0</v>
      </c>
      <c r="H3586">
        <f t="array" ref="H3586">FREQUENCY(IF('Data Transformation'!$B$4:$B$8425=B3579,'Data Transformation'!$G$4:$G$8425),'Bin Analysis'!$B3586)</f>
        <v>2073</v>
      </c>
      <c r="I3586">
        <f t="shared" si="448"/>
        <v>0</v>
      </c>
      <c r="J3586">
        <f t="shared" si="449"/>
        <v>0</v>
      </c>
      <c r="K3586">
        <f>J3586*Weighting!$W$10</f>
        <v>0</v>
      </c>
      <c r="M3586" s="14"/>
    </row>
    <row r="3587" spans="1:13" x14ac:dyDescent="0.25">
      <c r="A3587" s="32" t="str">
        <f>IF(Weighting!$P$11&gt;0,B3587,"")</f>
        <v/>
      </c>
      <c r="B3587" t="e">
        <f>Weighting!$C$11</f>
        <v>#DIV/0!</v>
      </c>
      <c r="C3587" t="e">
        <f>Weighting!$F$11</f>
        <v>#NUM!</v>
      </c>
      <c r="D3587" t="e">
        <f>IF(C3587=1,'Data Transformation'!$G$3+0.5*'Data Transformation'!$W$25,IF(C3588=1,D3588-'Data Transformation'!$W$25,FALSE))</f>
        <v>#NUM!</v>
      </c>
      <c r="E3587">
        <f t="array" ref="E3587">IF(ISLOGICAL(D3587),"",FREQUENCY(IF('Data Transformation'!$B$425:$B$8425='Bin Analysis'!$B3579,'Data Transformation'!$G$425:$G$8425),D3587))</f>
        <v>2001</v>
      </c>
      <c r="F3587">
        <f t="shared" si="447"/>
        <v>0</v>
      </c>
      <c r="G3587">
        <f>Weighting!$H$11</f>
        <v>0</v>
      </c>
      <c r="H3587">
        <f t="array" ref="H3587">FREQUENCY(IF('Data Transformation'!$B$4:$B$8425=B3579,'Data Transformation'!$G$4:$G$8425),'Bin Analysis'!$B3587)</f>
        <v>2073</v>
      </c>
      <c r="I3587">
        <f t="shared" si="448"/>
        <v>0</v>
      </c>
      <c r="J3587">
        <f t="shared" si="449"/>
        <v>0</v>
      </c>
      <c r="K3587">
        <f>J3587*Weighting!$W$11</f>
        <v>0</v>
      </c>
      <c r="M3587" s="14"/>
    </row>
    <row r="3588" spans="1:13" x14ac:dyDescent="0.25">
      <c r="A3588" s="32" t="str">
        <f>IF(Weighting!$P$12&gt;0,B3588,"")</f>
        <v/>
      </c>
      <c r="B3588" t="e">
        <f>Weighting!$C$12</f>
        <v>#DIV/0!</v>
      </c>
      <c r="C3588" t="e">
        <f>Weighting!$F$12</f>
        <v>#NUM!</v>
      </c>
      <c r="D3588" t="e">
        <f>IF(C3588=1,'Data Transformation'!$G$3+0.5*'Data Transformation'!$W$25,IF(C3589=1,D3589-'Data Transformation'!$W$25,FALSE))</f>
        <v>#NUM!</v>
      </c>
      <c r="E3588">
        <f t="array" ref="E3588">IF(ISLOGICAL(D3588),"",FREQUENCY(IF('Data Transformation'!$B$425:$B$8425='Bin Analysis'!$B3579,'Data Transformation'!$G$425:$G$8425),D3588))</f>
        <v>2001</v>
      </c>
      <c r="F3588">
        <f t="shared" si="447"/>
        <v>0</v>
      </c>
      <c r="G3588">
        <f>Weighting!$H$12</f>
        <v>0</v>
      </c>
      <c r="H3588">
        <f t="array" ref="H3588">FREQUENCY(IF('Data Transformation'!$B$4:$B$8425=B3579,'Data Transformation'!$G$4:$G$8425),'Bin Analysis'!$B3588)</f>
        <v>2073</v>
      </c>
      <c r="I3588">
        <f t="shared" si="448"/>
        <v>0</v>
      </c>
      <c r="J3588">
        <f t="shared" si="449"/>
        <v>0</v>
      </c>
      <c r="K3588">
        <f>J3588*Weighting!$W$12</f>
        <v>0</v>
      </c>
      <c r="M3588" s="14"/>
    </row>
    <row r="3589" spans="1:13" x14ac:dyDescent="0.25">
      <c r="A3589" s="32" t="str">
        <f>IF(Weighting!$P$13&gt;0,B3589,"")</f>
        <v/>
      </c>
      <c r="B3589" t="e">
        <f>Weighting!$C$13</f>
        <v>#DIV/0!</v>
      </c>
      <c r="C3589" t="e">
        <f>Weighting!$F$13</f>
        <v>#NUM!</v>
      </c>
      <c r="D3589" t="e">
        <f>IF(C3589=1,'Data Transformation'!$G$3+0.5*'Data Transformation'!$W$25,IF(C3590=1,D3590-'Data Transformation'!$W$25,FALSE))</f>
        <v>#NUM!</v>
      </c>
      <c r="E3589">
        <f t="array" ref="E3589">IF(ISLOGICAL(D3589),"",FREQUENCY(IF('Data Transformation'!$B$425:$B$8425='Bin Analysis'!$B3579,'Data Transformation'!$G$425:$G$8425),D3589))</f>
        <v>2001</v>
      </c>
      <c r="F3589">
        <f t="shared" si="447"/>
        <v>0</v>
      </c>
      <c r="G3589">
        <f>Weighting!$H$13</f>
        <v>0</v>
      </c>
      <c r="H3589">
        <f t="array" ref="H3589">FREQUENCY(IF('Data Transformation'!$B$4:$B$8425=B3579,'Data Transformation'!$G$4:$G$8425),'Bin Analysis'!$B3589)</f>
        <v>2073</v>
      </c>
      <c r="I3589">
        <f t="shared" si="448"/>
        <v>0</v>
      </c>
      <c r="J3589">
        <f t="shared" si="449"/>
        <v>0</v>
      </c>
      <c r="K3589">
        <f>J3589*Weighting!$W$13</f>
        <v>0</v>
      </c>
      <c r="M3589" s="14"/>
    </row>
    <row r="3590" spans="1:13" x14ac:dyDescent="0.25">
      <c r="A3590" s="32" t="str">
        <f>IF(Weighting!$P$14&gt;0,B3590,"")</f>
        <v/>
      </c>
      <c r="B3590" t="e">
        <f>Weighting!$C$14</f>
        <v>#DIV/0!</v>
      </c>
      <c r="C3590" t="e">
        <f>Weighting!$F$14</f>
        <v>#NUM!</v>
      </c>
      <c r="D3590" t="e">
        <f>IF(C3590=1,'Data Transformation'!$G$3+0.5*'Data Transformation'!$W$25,IF(C3591=1,D3591-'Data Transformation'!$W$25,FALSE))</f>
        <v>#NUM!</v>
      </c>
      <c r="E3590">
        <f t="array" ref="E3590">IF(ISLOGICAL(D3590),"",FREQUENCY(IF('Data Transformation'!$B$425:$B$8425='Bin Analysis'!$B3579,'Data Transformation'!$G$425:$G$8425),D3590))</f>
        <v>2001</v>
      </c>
      <c r="F3590">
        <f t="shared" si="447"/>
        <v>0</v>
      </c>
      <c r="G3590">
        <f>Weighting!$H$14</f>
        <v>0</v>
      </c>
      <c r="H3590">
        <f t="array" ref="H3590">FREQUENCY(IF('Data Transformation'!$B$4:$B$8425=B3579,'Data Transformation'!$G$4:$G$8425),'Bin Analysis'!$B3590)</f>
        <v>2073</v>
      </c>
      <c r="I3590">
        <f t="shared" si="448"/>
        <v>0</v>
      </c>
      <c r="J3590">
        <f t="shared" si="449"/>
        <v>0</v>
      </c>
      <c r="K3590">
        <f>J3590*Weighting!$W$14</f>
        <v>0</v>
      </c>
      <c r="M3590" s="14"/>
    </row>
    <row r="3591" spans="1:13" x14ac:dyDescent="0.25">
      <c r="A3591" s="32" t="str">
        <f>IF(Weighting!$P$15&gt;0,B3591,"")</f>
        <v/>
      </c>
      <c r="B3591" t="e">
        <f>Weighting!$C$15</f>
        <v>#DIV/0!</v>
      </c>
      <c r="C3591" t="e">
        <f>Weighting!$F$15</f>
        <v>#NUM!</v>
      </c>
      <c r="D3591" t="e">
        <f>IF(C3591=1,'Data Transformation'!$G$3+0.5*'Data Transformation'!$W$25,IF(C3592=1,D3592-'Data Transformation'!$W$25,FALSE))</f>
        <v>#NUM!</v>
      </c>
      <c r="E3591">
        <f t="array" ref="E3591">IF(ISLOGICAL(D3591),"",FREQUENCY(IF('Data Transformation'!$B$425:$B$8425='Bin Analysis'!$B3579,'Data Transformation'!$G$425:$G$8425),D3591))</f>
        <v>2001</v>
      </c>
      <c r="F3591">
        <f t="shared" si="447"/>
        <v>0</v>
      </c>
      <c r="G3591">
        <f>Weighting!$H$15</f>
        <v>0</v>
      </c>
      <c r="H3591">
        <f t="array" ref="H3591">FREQUENCY(IF('Data Transformation'!$B$4:$B$8425=B3579,'Data Transformation'!$G$4:$G$8425),'Bin Analysis'!$B3591)</f>
        <v>2073</v>
      </c>
      <c r="I3591">
        <f t="shared" si="448"/>
        <v>0</v>
      </c>
      <c r="J3591">
        <f t="shared" si="449"/>
        <v>0</v>
      </c>
      <c r="K3591">
        <f>J3591*Weighting!$W$15</f>
        <v>0</v>
      </c>
      <c r="M3591" s="14"/>
    </row>
    <row r="3592" spans="1:13" x14ac:dyDescent="0.25">
      <c r="A3592" s="32" t="str">
        <f>IF(Weighting!$P$16&gt;0,B3592,"")</f>
        <v/>
      </c>
      <c r="B3592" t="e">
        <f>Weighting!$C$16</f>
        <v>#DIV/0!</v>
      </c>
      <c r="C3592" t="e">
        <f>Weighting!$F$16</f>
        <v>#NUM!</v>
      </c>
      <c r="D3592" t="e">
        <f>IF(C3592=1,'Data Transformation'!$G$3+0.5*'Data Transformation'!$W$25,IF(C3593=1,D3593-'Data Transformation'!$W$25,FALSE))</f>
        <v>#NUM!</v>
      </c>
      <c r="E3592">
        <f t="array" ref="E3592">IF(ISLOGICAL(D3592),"",FREQUENCY(IF('Data Transformation'!$B$425:$B$8425='Bin Analysis'!$B3579,'Data Transformation'!$G$425:$G$8425),D3592))</f>
        <v>2001</v>
      </c>
      <c r="F3592">
        <f t="shared" si="447"/>
        <v>0</v>
      </c>
      <c r="G3592">
        <f>Weighting!$H$16</f>
        <v>0</v>
      </c>
      <c r="H3592">
        <f t="array" ref="H3592">FREQUENCY(IF('Data Transformation'!$B$4:$B$8425=B3579,'Data Transformation'!$G$4:$G$8425),'Bin Analysis'!$B3592)</f>
        <v>2073</v>
      </c>
      <c r="I3592">
        <f t="shared" si="448"/>
        <v>0</v>
      </c>
      <c r="J3592">
        <f t="shared" si="449"/>
        <v>0</v>
      </c>
      <c r="K3592">
        <f>J3592*Weighting!$W$16</f>
        <v>0</v>
      </c>
      <c r="M3592" s="14"/>
    </row>
    <row r="3593" spans="1:13" x14ac:dyDescent="0.25">
      <c r="A3593" s="32" t="str">
        <f>IF(Weighting!$P$17&gt;0,B3593,"")</f>
        <v/>
      </c>
      <c r="B3593" t="e">
        <f>Weighting!$C$17</f>
        <v>#DIV/0!</v>
      </c>
      <c r="C3593" t="e">
        <f>Weighting!$F$17</f>
        <v>#NUM!</v>
      </c>
      <c r="D3593" t="e">
        <f>IF(C3593=1,'Data Transformation'!$G$3+0.5*'Data Transformation'!$W$25,IF(C3594=1,D3594-'Data Transformation'!$W$25,FALSE))</f>
        <v>#NUM!</v>
      </c>
      <c r="E3593">
        <f t="array" ref="E3593">IF(ISLOGICAL(D3593),"",FREQUENCY(IF('Data Transformation'!$B$425:$B$8425='Bin Analysis'!$B3579,'Data Transformation'!$G$425:$G$8425),D3593))</f>
        <v>2001</v>
      </c>
      <c r="F3593">
        <f t="shared" si="447"/>
        <v>0</v>
      </c>
      <c r="G3593">
        <f>Weighting!$H$17</f>
        <v>0</v>
      </c>
      <c r="H3593">
        <f t="array" ref="H3593">FREQUENCY(IF('Data Transformation'!$B$4:$B$8425=B3579,'Data Transformation'!$G$4:$G$8425),'Bin Analysis'!$B3593)</f>
        <v>2073</v>
      </c>
      <c r="I3593">
        <f t="shared" si="448"/>
        <v>0</v>
      </c>
      <c r="J3593">
        <f t="shared" si="449"/>
        <v>0</v>
      </c>
      <c r="K3593">
        <f>J3593*Weighting!$W$17</f>
        <v>0</v>
      </c>
      <c r="M3593" s="14"/>
    </row>
    <row r="3594" spans="1:13" x14ac:dyDescent="0.25">
      <c r="A3594" s="32" t="str">
        <f>IF(Weighting!$P$18&gt;0,B3594,"")</f>
        <v/>
      </c>
      <c r="B3594" t="e">
        <f>Weighting!$C$18</f>
        <v>#DIV/0!</v>
      </c>
      <c r="C3594" t="e">
        <f>Weighting!$F$18</f>
        <v>#NUM!</v>
      </c>
      <c r="D3594" t="e">
        <f>IF(C3594=1,'Data Transformation'!$G$3+0.5*'Data Transformation'!$W$25,IF(C3595=1,D3595-'Data Transformation'!$W$25,FALSE))</f>
        <v>#NUM!</v>
      </c>
      <c r="E3594">
        <f t="array" ref="E3594">IF(ISLOGICAL(D3594),"",FREQUENCY(IF('Data Transformation'!$B$425:$B$8425='Bin Analysis'!$B3579,'Data Transformation'!$G$425:$G$8425),D3594))</f>
        <v>2001</v>
      </c>
      <c r="F3594">
        <f t="shared" si="447"/>
        <v>0</v>
      </c>
      <c r="G3594">
        <f>Weighting!$H$18</f>
        <v>0</v>
      </c>
      <c r="H3594">
        <f t="array" ref="H3594">FREQUENCY(IF('Data Transformation'!$B$4:$B$8425=B3579,'Data Transformation'!$G$4:$G$8425),'Bin Analysis'!$B3594)</f>
        <v>2073</v>
      </c>
      <c r="I3594">
        <f t="shared" si="448"/>
        <v>0</v>
      </c>
      <c r="J3594">
        <f t="shared" si="449"/>
        <v>0</v>
      </c>
      <c r="K3594">
        <f>J3594*Weighting!$W$18</f>
        <v>0</v>
      </c>
      <c r="M3594" s="14"/>
    </row>
    <row r="3595" spans="1:13" x14ac:dyDescent="0.25">
      <c r="A3595" s="32" t="str">
        <f>IF(Weighting!$P$19&gt;0,B3595,"")</f>
        <v/>
      </c>
      <c r="B3595" t="e">
        <f>Weighting!$C$19</f>
        <v>#DIV/0!</v>
      </c>
      <c r="C3595" t="e">
        <f>Weighting!$F$19</f>
        <v>#NUM!</v>
      </c>
      <c r="D3595" t="e">
        <f>IF(C3595=1,'Data Transformation'!$G$3+0.5*'Data Transformation'!$W$25,IF(C3596=1,D3596-'Data Transformation'!$W$25,FALSE))</f>
        <v>#NUM!</v>
      </c>
      <c r="E3595">
        <f t="array" ref="E3595">IF(ISLOGICAL(D3595),"",FREQUENCY(IF('Data Transformation'!$B$425:$B$8425='Bin Analysis'!$B3579,'Data Transformation'!$G$425:$G$8425),D3595))</f>
        <v>2001</v>
      </c>
      <c r="F3595">
        <f t="shared" si="447"/>
        <v>0</v>
      </c>
      <c r="G3595">
        <f>Weighting!$H$19</f>
        <v>0</v>
      </c>
      <c r="H3595">
        <f t="array" ref="H3595">FREQUENCY(IF('Data Transformation'!$B$4:$B$8425=B3579,'Data Transformation'!$G$4:$G$8425),'Bin Analysis'!$B3595)</f>
        <v>2073</v>
      </c>
      <c r="I3595">
        <f t="shared" si="448"/>
        <v>0</v>
      </c>
      <c r="J3595">
        <f t="shared" si="449"/>
        <v>0</v>
      </c>
      <c r="K3595">
        <f>J3595*Weighting!$W$19</f>
        <v>0</v>
      </c>
      <c r="M3595" s="14"/>
    </row>
    <row r="3596" spans="1:13" x14ac:dyDescent="0.25">
      <c r="A3596" s="32" t="str">
        <f>IF(Weighting!$P$20&gt;0,B3596,"")</f>
        <v/>
      </c>
      <c r="B3596" t="e">
        <f>Weighting!$C$20</f>
        <v>#DIV/0!</v>
      </c>
      <c r="C3596" t="e">
        <f>Weighting!$F$20</f>
        <v>#NUM!</v>
      </c>
      <c r="D3596" t="e">
        <f>IF(C3596=1,'Data Transformation'!$G$3+0.5*'Data Transformation'!$W$25,IF(C3597=1,D3597-'Data Transformation'!$W$25,FALSE))</f>
        <v>#NUM!</v>
      </c>
      <c r="E3596">
        <f t="array" ref="E3596">IF(ISLOGICAL(D3596),"",FREQUENCY(IF('Data Transformation'!$B$425:$B$8425='Bin Analysis'!$B3579,'Data Transformation'!$G$425:$G$8425),D3596))</f>
        <v>2001</v>
      </c>
      <c r="F3596">
        <f t="shared" si="447"/>
        <v>0</v>
      </c>
      <c r="G3596">
        <f>Weighting!$H$20</f>
        <v>0</v>
      </c>
      <c r="H3596">
        <f t="array" ref="H3596">FREQUENCY(IF('Data Transformation'!$B$4:$B$8425=B3579,'Data Transformation'!$G$4:$G$8425),'Bin Analysis'!$B3596)</f>
        <v>2073</v>
      </c>
      <c r="I3596">
        <f t="shared" si="448"/>
        <v>0</v>
      </c>
      <c r="J3596">
        <f t="shared" si="449"/>
        <v>0</v>
      </c>
      <c r="K3596">
        <f>J3596*Weighting!$W$20</f>
        <v>0</v>
      </c>
      <c r="M3596" s="14"/>
    </row>
    <row r="3597" spans="1:13" x14ac:dyDescent="0.25">
      <c r="A3597" s="32" t="str">
        <f>IF(Weighting!$P$21&gt;0,B3597,"")</f>
        <v/>
      </c>
      <c r="B3597" t="e">
        <f>Weighting!$C$21</f>
        <v>#DIV/0!</v>
      </c>
      <c r="C3597" t="e">
        <f>Weighting!$F$21</f>
        <v>#NUM!</v>
      </c>
      <c r="D3597" t="e">
        <f>IF(C3597=1,'Data Transformation'!$G$3+0.5*'Data Transformation'!$W$25,IF(C3598=1,D3598-'Data Transformation'!$W$25,FALSE))</f>
        <v>#NUM!</v>
      </c>
      <c r="E3597">
        <f t="array" ref="E3597">IF(ISLOGICAL(D3597),"",FREQUENCY(IF('Data Transformation'!$B$425:$B$8425='Bin Analysis'!$B3579,'Data Transformation'!$G$425:$G$8425),D3597))</f>
        <v>2001</v>
      </c>
      <c r="F3597">
        <f t="shared" si="447"/>
        <v>0</v>
      </c>
      <c r="G3597">
        <f>Weighting!$H$21</f>
        <v>0</v>
      </c>
      <c r="H3597">
        <f t="array" ref="H3597">FREQUENCY(IF('Data Transformation'!$B$4:$B$8425=B3579,'Data Transformation'!$G$4:$G$8425),'Bin Analysis'!$B3597)</f>
        <v>2073</v>
      </c>
      <c r="I3597">
        <f t="shared" si="448"/>
        <v>0</v>
      </c>
      <c r="J3597">
        <f t="shared" si="449"/>
        <v>0</v>
      </c>
      <c r="K3597">
        <f>J3597*Weighting!$W$21</f>
        <v>0</v>
      </c>
      <c r="M3597" s="14"/>
    </row>
    <row r="3598" spans="1:13" x14ac:dyDescent="0.25">
      <c r="A3598" s="32" t="str">
        <f>IF(Weighting!$P$22&gt;0,B3598,"")</f>
        <v/>
      </c>
      <c r="B3598" t="e">
        <f>Weighting!$C$22</f>
        <v>#DIV/0!</v>
      </c>
      <c r="C3598" t="e">
        <f>Weighting!$F$22</f>
        <v>#NUM!</v>
      </c>
      <c r="D3598" t="e">
        <f>IF(C3598=1,'Data Transformation'!$G$3+0.5*'Data Transformation'!$W$25,IF(C3599=1,D3599-'Data Transformation'!$W$25,FALSE))</f>
        <v>#NUM!</v>
      </c>
      <c r="E3598">
        <f t="array" ref="E3598">IF(ISLOGICAL(D3598),"",FREQUENCY(IF('Data Transformation'!$B$425:$B$8425='Bin Analysis'!$B3579,'Data Transformation'!$G$425:$G$8425),D3598))</f>
        <v>2001</v>
      </c>
      <c r="F3598">
        <f t="shared" si="447"/>
        <v>0</v>
      </c>
      <c r="G3598">
        <f>Weighting!$H$22</f>
        <v>0</v>
      </c>
      <c r="H3598">
        <f t="array" ref="H3598">FREQUENCY(IF('Data Transformation'!$B$4:$B$8425=B3579,'Data Transformation'!$G$4:$G$8425),'Bin Analysis'!$B3598)</f>
        <v>2073</v>
      </c>
      <c r="I3598">
        <f t="shared" si="448"/>
        <v>0</v>
      </c>
      <c r="J3598">
        <f t="shared" si="449"/>
        <v>0</v>
      </c>
      <c r="K3598">
        <f>J3598*Weighting!$W$22</f>
        <v>0</v>
      </c>
      <c r="M3598" s="14"/>
    </row>
    <row r="3599" spans="1:13" x14ac:dyDescent="0.25">
      <c r="A3599" s="32" t="str">
        <f>IF(Weighting!$P$23&gt;0,B3599,"")</f>
        <v/>
      </c>
      <c r="B3599" t="e">
        <f>Weighting!$C$23</f>
        <v>#DIV/0!</v>
      </c>
      <c r="C3599" t="e">
        <f>Weighting!$F$23</f>
        <v>#NUM!</v>
      </c>
      <c r="D3599" t="e">
        <f>IF(C3599=1,'Data Transformation'!$G$3+0.5*'Data Transformation'!$W$25,IF(C3600=1,D3600-'Data Transformation'!$W$25,FALSE))</f>
        <v>#NUM!</v>
      </c>
      <c r="E3599">
        <f t="array" ref="E3599">IF(ISLOGICAL(D3599),"",FREQUENCY(IF('Data Transformation'!$B$425:$B$8425='Bin Analysis'!$B3579,'Data Transformation'!$G$425:$G$8425),D3599))</f>
        <v>2001</v>
      </c>
      <c r="F3599">
        <f t="shared" si="447"/>
        <v>0</v>
      </c>
      <c r="G3599">
        <f>Weighting!$H$23</f>
        <v>0</v>
      </c>
      <c r="H3599">
        <f t="array" ref="H3599">FREQUENCY(IF('Data Transformation'!$B$4:$B$8425=B3579,'Data Transformation'!$G$4:$G$8425),'Bin Analysis'!$B3599)</f>
        <v>2073</v>
      </c>
      <c r="I3599">
        <f t="shared" si="448"/>
        <v>0</v>
      </c>
      <c r="J3599">
        <f t="shared" si="449"/>
        <v>0</v>
      </c>
      <c r="K3599">
        <f>J3599*Weighting!$W$23</f>
        <v>0</v>
      </c>
      <c r="M3599" s="14"/>
    </row>
    <row r="3600" spans="1:13" x14ac:dyDescent="0.25">
      <c r="A3600" s="32" t="str">
        <f>IF(Weighting!$P$24&gt;0,B3600,"")</f>
        <v/>
      </c>
      <c r="B3600" t="e">
        <f>Weighting!$C$24</f>
        <v>#DIV/0!</v>
      </c>
      <c r="C3600" t="e">
        <f>Weighting!$F$24</f>
        <v>#NUM!</v>
      </c>
      <c r="D3600" t="e">
        <f>IF(C3600=1,'Data Transformation'!$G$3+0.5*'Data Transformation'!$W$25,IF(C3601=1,D3601-'Data Transformation'!$W$25,FALSE))</f>
        <v>#NUM!</v>
      </c>
      <c r="E3600">
        <f t="array" ref="E3600">IF(ISLOGICAL(D3600),"",FREQUENCY(IF('Data Transformation'!$B$425:$B$8425='Bin Analysis'!$B3579,'Data Transformation'!$G$425:$G$8425),D3600))</f>
        <v>2001</v>
      </c>
      <c r="F3600">
        <f t="shared" si="447"/>
        <v>0</v>
      </c>
      <c r="G3600">
        <f>Weighting!$H$24</f>
        <v>0</v>
      </c>
      <c r="H3600">
        <f t="array" ref="H3600">FREQUENCY(IF('Data Transformation'!$B$4:$B$8425=B3579,'Data Transformation'!$G$4:$G$8425),'Bin Analysis'!$B3600)</f>
        <v>2073</v>
      </c>
      <c r="I3600">
        <f t="shared" si="448"/>
        <v>0</v>
      </c>
      <c r="J3600">
        <f t="shared" si="449"/>
        <v>0</v>
      </c>
      <c r="K3600">
        <f>J3600*Weighting!$W$24</f>
        <v>0</v>
      </c>
      <c r="M3600" s="14"/>
    </row>
    <row r="3601" spans="1:25" x14ac:dyDescent="0.25">
      <c r="A3601" s="32" t="str">
        <f>IF(Weighting!$P$25&gt;0,B3601,"")</f>
        <v/>
      </c>
      <c r="B3601" t="e">
        <f>Weighting!$C$25</f>
        <v>#DIV/0!</v>
      </c>
      <c r="C3601" t="e">
        <f>Weighting!$F$25</f>
        <v>#NUM!</v>
      </c>
      <c r="D3601" t="e">
        <f>IF(C3601=1,'Data Transformation'!$G$3+0.5*'Data Transformation'!$W$25,IF(C3602=1,D3602-'Data Transformation'!$W$25,FALSE))</f>
        <v>#NUM!</v>
      </c>
      <c r="E3601">
        <f t="array" ref="E3601">IF(ISLOGICAL(D3601),"",FREQUENCY(IF('Data Transformation'!$B$425:$B$8425='Bin Analysis'!$B3579,'Data Transformation'!$G$425:$G$8425),D3601))</f>
        <v>2001</v>
      </c>
      <c r="F3601">
        <f t="shared" si="447"/>
        <v>0</v>
      </c>
      <c r="G3601">
        <f>Weighting!$H$25</f>
        <v>0</v>
      </c>
      <c r="H3601">
        <f t="array" ref="H3601">FREQUENCY(IF('Data Transformation'!$B$4:$B$8425=B3579,'Data Transformation'!$G$4:$G$8425),'Bin Analysis'!$B3601)</f>
        <v>2073</v>
      </c>
      <c r="I3601">
        <f t="shared" si="448"/>
        <v>0</v>
      </c>
      <c r="J3601">
        <f t="shared" si="449"/>
        <v>0</v>
      </c>
      <c r="K3601">
        <f>J3601*Weighting!$W$25</f>
        <v>0</v>
      </c>
      <c r="M3601" s="14"/>
    </row>
    <row r="3602" spans="1:25" x14ac:dyDescent="0.25">
      <c r="N3602" s="57"/>
      <c r="O3602"/>
      <c r="P3602"/>
      <c r="Q3602"/>
      <c r="R3602"/>
    </row>
    <row r="3603" spans="1:25" ht="23.25" x14ac:dyDescent="0.35">
      <c r="A3603" s="21" t="s">
        <v>0</v>
      </c>
      <c r="B3603" s="21" t="str">
        <f>IFERROR(VLOOKUP(C3603,'Data Transformation'!$L$6:$M$426,2,FALSE),"")</f>
        <v/>
      </c>
      <c r="C3603" s="21">
        <f>C3579+1</f>
        <v>150</v>
      </c>
      <c r="D3603" s="21"/>
      <c r="E3603" s="21"/>
      <c r="F3603" s="21"/>
      <c r="G3603" s="21"/>
      <c r="H3603" s="22"/>
      <c r="I3603" s="22"/>
      <c r="J3603" s="22"/>
      <c r="K3603" s="21"/>
      <c r="L3603" s="21" t="str">
        <f>B3603</f>
        <v/>
      </c>
      <c r="M3603" s="23" t="e">
        <f>INDEX('Data Transformation'!$O$4:$O$424,MATCH($B3603,'Data Transformation'!$M$4:$M$424,0),MATCH($M$2,'Data Transformation'!$O$3,0))</f>
        <v>#N/A</v>
      </c>
      <c r="N3603" s="27" t="e">
        <f>IF('Input and Summary Results'!$J$16="minimum",'Bin Analysis'!X3604/(M3603-1),'Bin Analysis'!Y3603/('Bin Analysis'!M3603-1))</f>
        <v>#N/A</v>
      </c>
      <c r="O3603" s="27" t="e">
        <f>IF(M3603=FALSE,NA(),(VLOOKUP(1,C3606:K3625,4,FALSE))/(M3603-1))</f>
        <v>#N/A</v>
      </c>
      <c r="P3603" s="27" t="e">
        <f>IF(M3603=FALSE,NA(),SUM(J3606:J3625)/Weighting!$S$5)</f>
        <v>#N/A</v>
      </c>
      <c r="Q3603" s="27" t="e">
        <f>IF(M3603=FALSE,NA(),SUM(K3606:K3625)/Weighting!$S$6)</f>
        <v>#N/A</v>
      </c>
      <c r="R3603" s="27" t="e">
        <f>IF(M3603=FALSE,NA(),(VLOOKUP(1,G3606:K3625,3,FALSE))/(M3603-1))</f>
        <v>#N/A</v>
      </c>
      <c r="S3603" s="22" t="e">
        <f>IF(M3603=FALSE,NA(),IF(SUM(J3606:J3625)=2,"yes","no"))</f>
        <v>#N/A</v>
      </c>
      <c r="X3603" s="2" cm="2">
        <f t="array" ref="X3603:X3604">FREQUENCY(IF('Data Transformation'!$B$425:$B$6424='Bin Analysis'!L3603,'Data Transformation'!$G$425:$G$6424),'Data Transformation'!$U$11)</f>
        <v>0</v>
      </c>
      <c r="Y3603" s="2" cm="2">
        <f t="array" ref="Y3603:Y3604">FREQUENCY(IF('Data Transformation'!$B$425:$B$6424='Bin Analysis'!L3603,'Data Transformation'!$G$425:$G$6424),'Data Transformation'!$U$12)</f>
        <v>0</v>
      </c>
    </row>
    <row r="3604" spans="1:25" x14ac:dyDescent="0.25">
      <c r="A3604" s="14" t="s">
        <v>67</v>
      </c>
      <c r="B3604" t="s">
        <v>47</v>
      </c>
      <c r="C3604" t="s">
        <v>5</v>
      </c>
      <c r="D3604" t="s">
        <v>98</v>
      </c>
      <c r="E3604" t="s">
        <v>99</v>
      </c>
      <c r="F3604" t="s">
        <v>100</v>
      </c>
      <c r="G3604" t="s">
        <v>69</v>
      </c>
      <c r="H3604" t="s">
        <v>31</v>
      </c>
      <c r="I3604" t="s">
        <v>32</v>
      </c>
      <c r="J3604" t="s">
        <v>46</v>
      </c>
      <c r="K3604" s="14" t="s">
        <v>45</v>
      </c>
      <c r="M3604" s="14"/>
      <c r="X3604" s="2">
        <v>0</v>
      </c>
      <c r="Y3604" s="2">
        <v>0</v>
      </c>
    </row>
    <row r="3605" spans="1:25" x14ac:dyDescent="0.25">
      <c r="A3605" s="32"/>
      <c r="D3605" t="e">
        <f>IF(C3605=1,'Data Transformation'!$G$3+0.5*'Data Transformation'!$W$25,IF(C3606=1,D3606-'Data Transformation'!$W$25,FALSE))</f>
        <v>#NUM!</v>
      </c>
      <c r="E3605">
        <f t="array" ref="E3605">IF(ISLOGICAL(D3605),"",FREQUENCY(IF('Data Transformation'!$B$425:$B$8425='Bin Analysis'!$B3603,'Data Transformation'!$G$425:$G$8425),D3605))</f>
        <v>2001</v>
      </c>
      <c r="F3605" t="e">
        <f>IF(ISLOGICAL(D3605),"",E3605-E3604)</f>
        <v>#VALUE!</v>
      </c>
      <c r="M3605" s="14"/>
    </row>
    <row r="3606" spans="1:25" x14ac:dyDescent="0.25">
      <c r="A3606" s="32" t="e">
        <f>IF(Weighting!$P$6&gt;0,B3606,"")</f>
        <v>#NUM!</v>
      </c>
      <c r="B3606" t="e">
        <f>Weighting!$C$6</f>
        <v>#DIV/0!</v>
      </c>
      <c r="C3606" t="e">
        <f>Weighting!$F$6</f>
        <v>#NUM!</v>
      </c>
      <c r="D3606" t="e">
        <f>IF(C3606=1,'Data Transformation'!$G$3+0.5*'Data Transformation'!$W$25,IF(C3607=1,D3607-'Data Transformation'!$W$25,FALSE))</f>
        <v>#NUM!</v>
      </c>
      <c r="E3606">
        <f t="array" ref="E3606">IF(ISLOGICAL(D3606),"",FREQUENCY(IF('Data Transformation'!$B$425:$B$8425='Bin Analysis'!$B3603,'Data Transformation'!$G$425:$G$8425),D3606))</f>
        <v>2001</v>
      </c>
      <c r="F3606">
        <f>IF(ISLOGICAL(D3606),"",E3606-E3605)</f>
        <v>0</v>
      </c>
      <c r="G3606">
        <f>Weighting!$H$6</f>
        <v>1</v>
      </c>
      <c r="H3606">
        <f t="array" ref="H3606">FREQUENCY(IF('Data Transformation'!$B$4:$B$8425=B3603,'Data Transformation'!$G$4:$G$8425),'Bin Analysis'!$B3606)</f>
        <v>2073</v>
      </c>
      <c r="I3606">
        <f>H3606-H3605</f>
        <v>2073</v>
      </c>
      <c r="J3606">
        <f>IF(I3606=0,0,1)</f>
        <v>1</v>
      </c>
      <c r="K3606" t="e">
        <f>J3606*Weighting!$W$6</f>
        <v>#NUM!</v>
      </c>
      <c r="M3606" s="14"/>
    </row>
    <row r="3607" spans="1:25" x14ac:dyDescent="0.25">
      <c r="A3607" s="32" t="str">
        <f>IF(Weighting!$P$7&gt;0,B3607,"")</f>
        <v/>
      </c>
      <c r="B3607" t="e">
        <f>Weighting!$C$7</f>
        <v>#DIV/0!</v>
      </c>
      <c r="C3607" t="e">
        <f>Weighting!$F$7</f>
        <v>#NUM!</v>
      </c>
      <c r="D3607" t="e">
        <f>IF(C3607=1,'Data Transformation'!$G$3+0.5*'Data Transformation'!$W$25,IF(C3608=1,D3608-'Data Transformation'!$W$25,FALSE))</f>
        <v>#NUM!</v>
      </c>
      <c r="E3607">
        <f t="array" ref="E3607">IF(ISLOGICAL(D3607),"",FREQUENCY(IF('Data Transformation'!$B$425:$B$8425='Bin Analysis'!$B3603,'Data Transformation'!$G$425:$G$8425),D3607))</f>
        <v>2001</v>
      </c>
      <c r="F3607">
        <f t="shared" ref="F3607:F3625" si="450">IF(ISLOGICAL(D3607),"",E3607-E3606)</f>
        <v>0</v>
      </c>
      <c r="G3607">
        <f>Weighting!$H$7</f>
        <v>0</v>
      </c>
      <c r="H3607">
        <f t="array" ref="H3607">FREQUENCY(IF('Data Transformation'!$B$4:$B$8425=B3603,'Data Transformation'!$G$4:$G$8425),'Bin Analysis'!$B3607)</f>
        <v>2073</v>
      </c>
      <c r="I3607">
        <f t="shared" ref="I3607:I3625" si="451">H3607-H3606</f>
        <v>0</v>
      </c>
      <c r="J3607">
        <f>IF(I3607=0,0,1)</f>
        <v>0</v>
      </c>
      <c r="K3607">
        <f>J3607*Weighting!$W$7</f>
        <v>0</v>
      </c>
      <c r="M3607" s="14"/>
    </row>
    <row r="3608" spans="1:25" x14ac:dyDescent="0.25">
      <c r="A3608" s="32" t="str">
        <f>IF(Weighting!$P$8&gt;0,B3608,"")</f>
        <v/>
      </c>
      <c r="B3608" t="e">
        <f>Weighting!$C$8</f>
        <v>#DIV/0!</v>
      </c>
      <c r="C3608" t="e">
        <f>Weighting!$F$8</f>
        <v>#NUM!</v>
      </c>
      <c r="D3608" t="e">
        <f>IF(C3608=1,'Data Transformation'!$G$3+0.5*'Data Transformation'!$W$25,IF(C3609=1,D3609-'Data Transformation'!$W$25,FALSE))</f>
        <v>#NUM!</v>
      </c>
      <c r="E3608">
        <f t="array" ref="E3608">IF(ISLOGICAL(D3608),"",FREQUENCY(IF('Data Transformation'!$B$425:$B$8425='Bin Analysis'!$B3603,'Data Transformation'!$G$425:$G$8425),D3608))</f>
        <v>2001</v>
      </c>
      <c r="F3608">
        <f t="shared" si="450"/>
        <v>0</v>
      </c>
      <c r="G3608">
        <f>Weighting!$H$8</f>
        <v>0</v>
      </c>
      <c r="H3608">
        <f t="array" ref="H3608">FREQUENCY(IF('Data Transformation'!$B$4:$B$8425=B3603,'Data Transformation'!$G$4:$G$8425),'Bin Analysis'!$B3608)</f>
        <v>2073</v>
      </c>
      <c r="I3608">
        <f t="shared" si="451"/>
        <v>0</v>
      </c>
      <c r="J3608">
        <f t="shared" ref="J3608:J3625" si="452">IF(I3608=0,0,1)</f>
        <v>0</v>
      </c>
      <c r="K3608">
        <f>J3608*Weighting!$W$8</f>
        <v>0</v>
      </c>
      <c r="M3608" s="14"/>
    </row>
    <row r="3609" spans="1:25" x14ac:dyDescent="0.25">
      <c r="A3609" s="32" t="str">
        <f>IF(Weighting!$P$9&gt;0,B3609,"")</f>
        <v/>
      </c>
      <c r="B3609" s="50" t="e">
        <f>Weighting!$C$9</f>
        <v>#DIV/0!</v>
      </c>
      <c r="C3609" t="e">
        <f>Weighting!$F$9</f>
        <v>#NUM!</v>
      </c>
      <c r="D3609" t="e">
        <f>IF(C3609=1,'Data Transformation'!$G$3+0.5*'Data Transformation'!$W$25,IF(C3610=1,D3610-'Data Transformation'!$W$25,FALSE))</f>
        <v>#NUM!</v>
      </c>
      <c r="E3609">
        <f t="array" ref="E3609">IF(ISLOGICAL(D3609),"",FREQUENCY(IF('Data Transformation'!$B$425:$B$8425='Bin Analysis'!$B3603,'Data Transformation'!$G$425:$G$8425),D3609))</f>
        <v>2001</v>
      </c>
      <c r="F3609">
        <f t="shared" si="450"/>
        <v>0</v>
      </c>
      <c r="G3609">
        <f>Weighting!$H$9</f>
        <v>0</v>
      </c>
      <c r="H3609">
        <f t="array" ref="H3609">FREQUENCY(IF('Data Transformation'!$B$4:$B$8425=B3603,'Data Transformation'!$G$4:$G$8425),'Bin Analysis'!$B3609)</f>
        <v>2073</v>
      </c>
      <c r="I3609">
        <f t="shared" si="451"/>
        <v>0</v>
      </c>
      <c r="J3609">
        <f t="shared" si="452"/>
        <v>0</v>
      </c>
      <c r="K3609">
        <f>J3609*Weighting!$W$9</f>
        <v>0</v>
      </c>
      <c r="M3609" s="14"/>
    </row>
    <row r="3610" spans="1:25" x14ac:dyDescent="0.25">
      <c r="A3610" s="32" t="str">
        <f>IF(Weighting!$P$10&gt;0,B3610,"")</f>
        <v/>
      </c>
      <c r="B3610" t="e">
        <f>Weighting!$C$10</f>
        <v>#DIV/0!</v>
      </c>
      <c r="C3610" t="e">
        <f>Weighting!$F$10</f>
        <v>#NUM!</v>
      </c>
      <c r="D3610" t="e">
        <f>IF(C3610=1,'Data Transformation'!$G$3+0.5*'Data Transformation'!$W$25,IF(C3611=1,D3611-'Data Transformation'!$W$25,FALSE))</f>
        <v>#NUM!</v>
      </c>
      <c r="E3610">
        <f t="array" ref="E3610">IF(ISLOGICAL(D3610),"",FREQUENCY(IF('Data Transformation'!$B$425:$B$8425='Bin Analysis'!$B3603,'Data Transformation'!$G$425:$G$8425),D3610))</f>
        <v>2001</v>
      </c>
      <c r="F3610">
        <f t="shared" si="450"/>
        <v>0</v>
      </c>
      <c r="G3610">
        <f>Weighting!$H$10</f>
        <v>0</v>
      </c>
      <c r="H3610">
        <f t="array" ref="H3610">FREQUENCY(IF('Data Transformation'!$B$4:$B$8425=B3603,'Data Transformation'!$G$4:$G$8425),'Bin Analysis'!$B3610)</f>
        <v>2073</v>
      </c>
      <c r="I3610">
        <f t="shared" si="451"/>
        <v>0</v>
      </c>
      <c r="J3610">
        <f t="shared" si="452"/>
        <v>0</v>
      </c>
      <c r="K3610">
        <f>J3610*Weighting!$W$10</f>
        <v>0</v>
      </c>
      <c r="M3610" s="14"/>
    </row>
    <row r="3611" spans="1:25" x14ac:dyDescent="0.25">
      <c r="A3611" s="32" t="str">
        <f>IF(Weighting!$P$11&gt;0,B3611,"")</f>
        <v/>
      </c>
      <c r="B3611" t="e">
        <f>Weighting!$C$11</f>
        <v>#DIV/0!</v>
      </c>
      <c r="C3611" t="e">
        <f>Weighting!$F$11</f>
        <v>#NUM!</v>
      </c>
      <c r="D3611" t="e">
        <f>IF(C3611=1,'Data Transformation'!$G$3+0.5*'Data Transformation'!$W$25,IF(C3612=1,D3612-'Data Transformation'!$W$25,FALSE))</f>
        <v>#NUM!</v>
      </c>
      <c r="E3611">
        <f t="array" ref="E3611">IF(ISLOGICAL(D3611),"",FREQUENCY(IF('Data Transformation'!$B$425:$B$8425='Bin Analysis'!$B3603,'Data Transformation'!$G$425:$G$8425),D3611))</f>
        <v>2001</v>
      </c>
      <c r="F3611">
        <f t="shared" si="450"/>
        <v>0</v>
      </c>
      <c r="G3611">
        <f>Weighting!$H$11</f>
        <v>0</v>
      </c>
      <c r="H3611">
        <f t="array" ref="H3611">FREQUENCY(IF('Data Transformation'!$B$4:$B$8425=B3603,'Data Transformation'!$G$4:$G$8425),'Bin Analysis'!$B3611)</f>
        <v>2073</v>
      </c>
      <c r="I3611">
        <f t="shared" si="451"/>
        <v>0</v>
      </c>
      <c r="J3611">
        <f t="shared" si="452"/>
        <v>0</v>
      </c>
      <c r="K3611">
        <f>J3611*Weighting!$W$11</f>
        <v>0</v>
      </c>
      <c r="M3611" s="14"/>
    </row>
    <row r="3612" spans="1:25" x14ac:dyDescent="0.25">
      <c r="A3612" s="32" t="str">
        <f>IF(Weighting!$P$12&gt;0,B3612,"")</f>
        <v/>
      </c>
      <c r="B3612" t="e">
        <f>Weighting!$C$12</f>
        <v>#DIV/0!</v>
      </c>
      <c r="C3612" t="e">
        <f>Weighting!$F$12</f>
        <v>#NUM!</v>
      </c>
      <c r="D3612" t="e">
        <f>IF(C3612=1,'Data Transformation'!$G$3+0.5*'Data Transformation'!$W$25,IF(C3613=1,D3613-'Data Transformation'!$W$25,FALSE))</f>
        <v>#NUM!</v>
      </c>
      <c r="E3612">
        <f t="array" ref="E3612">IF(ISLOGICAL(D3612),"",FREQUENCY(IF('Data Transformation'!$B$425:$B$8425='Bin Analysis'!$B3603,'Data Transformation'!$G$425:$G$8425),D3612))</f>
        <v>2001</v>
      </c>
      <c r="F3612">
        <f t="shared" si="450"/>
        <v>0</v>
      </c>
      <c r="G3612">
        <f>Weighting!$H$12</f>
        <v>0</v>
      </c>
      <c r="H3612">
        <f t="array" ref="H3612">FREQUENCY(IF('Data Transformation'!$B$4:$B$8425=B3603,'Data Transformation'!$G$4:$G$8425),'Bin Analysis'!$B3612)</f>
        <v>2073</v>
      </c>
      <c r="I3612">
        <f t="shared" si="451"/>
        <v>0</v>
      </c>
      <c r="J3612">
        <f t="shared" si="452"/>
        <v>0</v>
      </c>
      <c r="K3612">
        <f>J3612*Weighting!$W$12</f>
        <v>0</v>
      </c>
      <c r="M3612" s="14"/>
    </row>
    <row r="3613" spans="1:25" x14ac:dyDescent="0.25">
      <c r="A3613" s="32" t="str">
        <f>IF(Weighting!$P$13&gt;0,B3613,"")</f>
        <v/>
      </c>
      <c r="B3613" t="e">
        <f>Weighting!$C$13</f>
        <v>#DIV/0!</v>
      </c>
      <c r="C3613" t="e">
        <f>Weighting!$F$13</f>
        <v>#NUM!</v>
      </c>
      <c r="D3613" t="e">
        <f>IF(C3613=1,'Data Transformation'!$G$3+0.5*'Data Transformation'!$W$25,IF(C3614=1,D3614-'Data Transformation'!$W$25,FALSE))</f>
        <v>#NUM!</v>
      </c>
      <c r="E3613">
        <f t="array" ref="E3613">IF(ISLOGICAL(D3613),"",FREQUENCY(IF('Data Transformation'!$B$425:$B$8425='Bin Analysis'!$B3603,'Data Transformation'!$G$425:$G$8425),D3613))</f>
        <v>2001</v>
      </c>
      <c r="F3613">
        <f t="shared" si="450"/>
        <v>0</v>
      </c>
      <c r="G3613">
        <f>Weighting!$H$13</f>
        <v>0</v>
      </c>
      <c r="H3613">
        <f t="array" ref="H3613">FREQUENCY(IF('Data Transformation'!$B$4:$B$8425=B3603,'Data Transformation'!$G$4:$G$8425),'Bin Analysis'!$B3613)</f>
        <v>2073</v>
      </c>
      <c r="I3613">
        <f t="shared" si="451"/>
        <v>0</v>
      </c>
      <c r="J3613">
        <f t="shared" si="452"/>
        <v>0</v>
      </c>
      <c r="K3613">
        <f>J3613*Weighting!$W$13</f>
        <v>0</v>
      </c>
      <c r="M3613" s="14"/>
    </row>
    <row r="3614" spans="1:25" x14ac:dyDescent="0.25">
      <c r="A3614" s="32" t="str">
        <f>IF(Weighting!$P$14&gt;0,B3614,"")</f>
        <v/>
      </c>
      <c r="B3614" t="e">
        <f>Weighting!$C$14</f>
        <v>#DIV/0!</v>
      </c>
      <c r="C3614" t="e">
        <f>Weighting!$F$14</f>
        <v>#NUM!</v>
      </c>
      <c r="D3614" t="e">
        <f>IF(C3614=1,'Data Transformation'!$G$3+0.5*'Data Transformation'!$W$25,IF(C3615=1,D3615-'Data Transformation'!$W$25,FALSE))</f>
        <v>#NUM!</v>
      </c>
      <c r="E3614">
        <f t="array" ref="E3614">IF(ISLOGICAL(D3614),"",FREQUENCY(IF('Data Transformation'!$B$425:$B$8425='Bin Analysis'!$B3603,'Data Transformation'!$G$425:$G$8425),D3614))</f>
        <v>2001</v>
      </c>
      <c r="F3614">
        <f t="shared" si="450"/>
        <v>0</v>
      </c>
      <c r="G3614">
        <f>Weighting!$H$14</f>
        <v>0</v>
      </c>
      <c r="H3614">
        <f t="array" ref="H3614">FREQUENCY(IF('Data Transformation'!$B$4:$B$8425=B3603,'Data Transformation'!$G$4:$G$8425),'Bin Analysis'!$B3614)</f>
        <v>2073</v>
      </c>
      <c r="I3614">
        <f t="shared" si="451"/>
        <v>0</v>
      </c>
      <c r="J3614">
        <f t="shared" si="452"/>
        <v>0</v>
      </c>
      <c r="K3614">
        <f>J3614*Weighting!$W$14</f>
        <v>0</v>
      </c>
      <c r="M3614" s="14"/>
    </row>
    <row r="3615" spans="1:25" x14ac:dyDescent="0.25">
      <c r="A3615" s="32" t="str">
        <f>IF(Weighting!$P$15&gt;0,B3615,"")</f>
        <v/>
      </c>
      <c r="B3615" t="e">
        <f>Weighting!$C$15</f>
        <v>#DIV/0!</v>
      </c>
      <c r="C3615" t="e">
        <f>Weighting!$F$15</f>
        <v>#NUM!</v>
      </c>
      <c r="D3615" t="e">
        <f>IF(C3615=1,'Data Transformation'!$G$3+0.5*'Data Transformation'!$W$25,IF(C3616=1,D3616-'Data Transformation'!$W$25,FALSE))</f>
        <v>#NUM!</v>
      </c>
      <c r="E3615">
        <f t="array" ref="E3615">IF(ISLOGICAL(D3615),"",FREQUENCY(IF('Data Transformation'!$B$425:$B$8425='Bin Analysis'!$B3603,'Data Transformation'!$G$425:$G$8425),D3615))</f>
        <v>2001</v>
      </c>
      <c r="F3615">
        <f t="shared" si="450"/>
        <v>0</v>
      </c>
      <c r="G3615">
        <f>Weighting!$H$15</f>
        <v>0</v>
      </c>
      <c r="H3615">
        <f t="array" ref="H3615">FREQUENCY(IF('Data Transformation'!$B$4:$B$8425=B3603,'Data Transformation'!$G$4:$G$8425),'Bin Analysis'!$B3615)</f>
        <v>2073</v>
      </c>
      <c r="I3615">
        <f t="shared" si="451"/>
        <v>0</v>
      </c>
      <c r="J3615">
        <f t="shared" si="452"/>
        <v>0</v>
      </c>
      <c r="K3615">
        <f>J3615*Weighting!$W$15</f>
        <v>0</v>
      </c>
      <c r="M3615" s="14"/>
    </row>
    <row r="3616" spans="1:25" x14ac:dyDescent="0.25">
      <c r="A3616" s="32" t="str">
        <f>IF(Weighting!$P$16&gt;0,B3616,"")</f>
        <v/>
      </c>
      <c r="B3616" t="e">
        <f>Weighting!$C$16</f>
        <v>#DIV/0!</v>
      </c>
      <c r="C3616" t="e">
        <f>Weighting!$F$16</f>
        <v>#NUM!</v>
      </c>
      <c r="D3616" t="e">
        <f>IF(C3616=1,'Data Transformation'!$G$3+0.5*'Data Transformation'!$W$25,IF(C3617=1,D3617-'Data Transformation'!$W$25,FALSE))</f>
        <v>#NUM!</v>
      </c>
      <c r="E3616">
        <f t="array" ref="E3616">IF(ISLOGICAL(D3616),"",FREQUENCY(IF('Data Transformation'!$B$425:$B$8425='Bin Analysis'!$B3603,'Data Transformation'!$G$425:$G$8425),D3616))</f>
        <v>2001</v>
      </c>
      <c r="F3616">
        <f t="shared" si="450"/>
        <v>0</v>
      </c>
      <c r="G3616">
        <f>Weighting!$H$16</f>
        <v>0</v>
      </c>
      <c r="H3616">
        <f t="array" ref="H3616">FREQUENCY(IF('Data Transformation'!$B$4:$B$8425=B3603,'Data Transformation'!$G$4:$G$8425),'Bin Analysis'!$B3616)</f>
        <v>2073</v>
      </c>
      <c r="I3616">
        <f t="shared" si="451"/>
        <v>0</v>
      </c>
      <c r="J3616">
        <f t="shared" si="452"/>
        <v>0</v>
      </c>
      <c r="K3616">
        <f>J3616*Weighting!$W$16</f>
        <v>0</v>
      </c>
      <c r="M3616" s="14"/>
    </row>
    <row r="3617" spans="1:25" x14ac:dyDescent="0.25">
      <c r="A3617" s="32" t="str">
        <f>IF(Weighting!$P$17&gt;0,B3617,"")</f>
        <v/>
      </c>
      <c r="B3617" t="e">
        <f>Weighting!$C$17</f>
        <v>#DIV/0!</v>
      </c>
      <c r="C3617" t="e">
        <f>Weighting!$F$17</f>
        <v>#NUM!</v>
      </c>
      <c r="D3617" t="e">
        <f>IF(C3617=1,'Data Transformation'!$G$3+0.5*'Data Transformation'!$W$25,IF(C3618=1,D3618-'Data Transformation'!$W$25,FALSE))</f>
        <v>#NUM!</v>
      </c>
      <c r="E3617">
        <f t="array" ref="E3617">IF(ISLOGICAL(D3617),"",FREQUENCY(IF('Data Transformation'!$B$425:$B$8425='Bin Analysis'!$B3603,'Data Transformation'!$G$425:$G$8425),D3617))</f>
        <v>2001</v>
      </c>
      <c r="F3617">
        <f t="shared" si="450"/>
        <v>0</v>
      </c>
      <c r="G3617">
        <f>Weighting!$H$17</f>
        <v>0</v>
      </c>
      <c r="H3617">
        <f t="array" ref="H3617">FREQUENCY(IF('Data Transformation'!$B$4:$B$8425=B3603,'Data Transformation'!$G$4:$G$8425),'Bin Analysis'!$B3617)</f>
        <v>2073</v>
      </c>
      <c r="I3617">
        <f t="shared" si="451"/>
        <v>0</v>
      </c>
      <c r="J3617">
        <f t="shared" si="452"/>
        <v>0</v>
      </c>
      <c r="K3617">
        <f>J3617*Weighting!$W$17</f>
        <v>0</v>
      </c>
      <c r="M3617" s="14"/>
    </row>
    <row r="3618" spans="1:25" x14ac:dyDescent="0.25">
      <c r="A3618" s="32" t="str">
        <f>IF(Weighting!$P$18&gt;0,B3618,"")</f>
        <v/>
      </c>
      <c r="B3618" t="e">
        <f>Weighting!$C$18</f>
        <v>#DIV/0!</v>
      </c>
      <c r="C3618" t="e">
        <f>Weighting!$F$18</f>
        <v>#NUM!</v>
      </c>
      <c r="D3618" t="e">
        <f>IF(C3618=1,'Data Transformation'!$G$3+0.5*'Data Transformation'!$W$25,IF(C3619=1,D3619-'Data Transformation'!$W$25,FALSE))</f>
        <v>#NUM!</v>
      </c>
      <c r="E3618">
        <f t="array" ref="E3618">IF(ISLOGICAL(D3618),"",FREQUENCY(IF('Data Transformation'!$B$425:$B$8425='Bin Analysis'!$B3603,'Data Transformation'!$G$425:$G$8425),D3618))</f>
        <v>2001</v>
      </c>
      <c r="F3618">
        <f t="shared" si="450"/>
        <v>0</v>
      </c>
      <c r="G3618">
        <f>Weighting!$H$18</f>
        <v>0</v>
      </c>
      <c r="H3618">
        <f t="array" ref="H3618">FREQUENCY(IF('Data Transformation'!$B$4:$B$8425=B3603,'Data Transformation'!$G$4:$G$8425),'Bin Analysis'!$B3618)</f>
        <v>2073</v>
      </c>
      <c r="I3618">
        <f t="shared" si="451"/>
        <v>0</v>
      </c>
      <c r="J3618">
        <f t="shared" si="452"/>
        <v>0</v>
      </c>
      <c r="K3618">
        <f>J3618*Weighting!$W$18</f>
        <v>0</v>
      </c>
      <c r="M3618" s="14"/>
    </row>
    <row r="3619" spans="1:25" x14ac:dyDescent="0.25">
      <c r="A3619" s="32" t="str">
        <f>IF(Weighting!$P$19&gt;0,B3619,"")</f>
        <v/>
      </c>
      <c r="B3619" t="e">
        <f>Weighting!$C$19</f>
        <v>#DIV/0!</v>
      </c>
      <c r="C3619" t="e">
        <f>Weighting!$F$19</f>
        <v>#NUM!</v>
      </c>
      <c r="D3619" t="e">
        <f>IF(C3619=1,'Data Transformation'!$G$3+0.5*'Data Transformation'!$W$25,IF(C3620=1,D3620-'Data Transformation'!$W$25,FALSE))</f>
        <v>#NUM!</v>
      </c>
      <c r="E3619">
        <f t="array" ref="E3619">IF(ISLOGICAL(D3619),"",FREQUENCY(IF('Data Transformation'!$B$425:$B$8425='Bin Analysis'!$B3603,'Data Transformation'!$G$425:$G$8425),D3619))</f>
        <v>2001</v>
      </c>
      <c r="F3619">
        <f t="shared" si="450"/>
        <v>0</v>
      </c>
      <c r="G3619">
        <f>Weighting!$H$19</f>
        <v>0</v>
      </c>
      <c r="H3619">
        <f t="array" ref="H3619">FREQUENCY(IF('Data Transformation'!$B$4:$B$8425=B3603,'Data Transformation'!$G$4:$G$8425),'Bin Analysis'!$B3619)</f>
        <v>2073</v>
      </c>
      <c r="I3619">
        <f t="shared" si="451"/>
        <v>0</v>
      </c>
      <c r="J3619">
        <f t="shared" si="452"/>
        <v>0</v>
      </c>
      <c r="K3619">
        <f>J3619*Weighting!$W$19</f>
        <v>0</v>
      </c>
      <c r="M3619" s="14"/>
    </row>
    <row r="3620" spans="1:25" x14ac:dyDescent="0.25">
      <c r="A3620" s="32" t="str">
        <f>IF(Weighting!$P$20&gt;0,B3620,"")</f>
        <v/>
      </c>
      <c r="B3620" t="e">
        <f>Weighting!$C$20</f>
        <v>#DIV/0!</v>
      </c>
      <c r="C3620" t="e">
        <f>Weighting!$F$20</f>
        <v>#NUM!</v>
      </c>
      <c r="D3620" t="e">
        <f>IF(C3620=1,'Data Transformation'!$G$3+0.5*'Data Transformation'!$W$25,IF(C3621=1,D3621-'Data Transformation'!$W$25,FALSE))</f>
        <v>#NUM!</v>
      </c>
      <c r="E3620">
        <f t="array" ref="E3620">IF(ISLOGICAL(D3620),"",FREQUENCY(IF('Data Transformation'!$B$425:$B$8425='Bin Analysis'!$B3603,'Data Transformation'!$G$425:$G$8425),D3620))</f>
        <v>2001</v>
      </c>
      <c r="F3620">
        <f t="shared" si="450"/>
        <v>0</v>
      </c>
      <c r="G3620">
        <f>Weighting!$H$20</f>
        <v>0</v>
      </c>
      <c r="H3620">
        <f t="array" ref="H3620">FREQUENCY(IF('Data Transformation'!$B$4:$B$8425=B3603,'Data Transformation'!$G$4:$G$8425),'Bin Analysis'!$B3620)</f>
        <v>2073</v>
      </c>
      <c r="I3620">
        <f t="shared" si="451"/>
        <v>0</v>
      </c>
      <c r="J3620">
        <f t="shared" si="452"/>
        <v>0</v>
      </c>
      <c r="K3620">
        <f>J3620*Weighting!$W$20</f>
        <v>0</v>
      </c>
      <c r="M3620" s="14"/>
    </row>
    <row r="3621" spans="1:25" x14ac:dyDescent="0.25">
      <c r="A3621" s="32" t="str">
        <f>IF(Weighting!$P$21&gt;0,B3621,"")</f>
        <v/>
      </c>
      <c r="B3621" t="e">
        <f>Weighting!$C$21</f>
        <v>#DIV/0!</v>
      </c>
      <c r="C3621" t="e">
        <f>Weighting!$F$21</f>
        <v>#NUM!</v>
      </c>
      <c r="D3621" t="e">
        <f>IF(C3621=1,'Data Transformation'!$G$3+0.5*'Data Transformation'!$W$25,IF(C3622=1,D3622-'Data Transformation'!$W$25,FALSE))</f>
        <v>#NUM!</v>
      </c>
      <c r="E3621">
        <f t="array" ref="E3621">IF(ISLOGICAL(D3621),"",FREQUENCY(IF('Data Transformation'!$B$425:$B$8425='Bin Analysis'!$B3603,'Data Transformation'!$G$425:$G$8425),D3621))</f>
        <v>2001</v>
      </c>
      <c r="F3621">
        <f t="shared" si="450"/>
        <v>0</v>
      </c>
      <c r="G3621">
        <f>Weighting!$H$21</f>
        <v>0</v>
      </c>
      <c r="H3621">
        <f t="array" ref="H3621">FREQUENCY(IF('Data Transformation'!$B$4:$B$8425=B3603,'Data Transformation'!$G$4:$G$8425),'Bin Analysis'!$B3621)</f>
        <v>2073</v>
      </c>
      <c r="I3621">
        <f t="shared" si="451"/>
        <v>0</v>
      </c>
      <c r="J3621">
        <f t="shared" si="452"/>
        <v>0</v>
      </c>
      <c r="K3621">
        <f>J3621*Weighting!$W$21</f>
        <v>0</v>
      </c>
      <c r="M3621" s="14"/>
    </row>
    <row r="3622" spans="1:25" x14ac:dyDescent="0.25">
      <c r="A3622" s="32" t="str">
        <f>IF(Weighting!$P$22&gt;0,B3622,"")</f>
        <v/>
      </c>
      <c r="B3622" t="e">
        <f>Weighting!$C$22</f>
        <v>#DIV/0!</v>
      </c>
      <c r="C3622" t="e">
        <f>Weighting!$F$22</f>
        <v>#NUM!</v>
      </c>
      <c r="D3622" t="e">
        <f>IF(C3622=1,'Data Transformation'!$G$3+0.5*'Data Transformation'!$W$25,IF(C3623=1,D3623-'Data Transformation'!$W$25,FALSE))</f>
        <v>#NUM!</v>
      </c>
      <c r="E3622">
        <f t="array" ref="E3622">IF(ISLOGICAL(D3622),"",FREQUENCY(IF('Data Transformation'!$B$425:$B$8425='Bin Analysis'!$B3603,'Data Transformation'!$G$425:$G$8425),D3622))</f>
        <v>2001</v>
      </c>
      <c r="F3622">
        <f t="shared" si="450"/>
        <v>0</v>
      </c>
      <c r="G3622">
        <f>Weighting!$H$22</f>
        <v>0</v>
      </c>
      <c r="H3622">
        <f t="array" ref="H3622">FREQUENCY(IF('Data Transformation'!$B$4:$B$8425=B3603,'Data Transformation'!$G$4:$G$8425),'Bin Analysis'!$B3622)</f>
        <v>2073</v>
      </c>
      <c r="I3622">
        <f t="shared" si="451"/>
        <v>0</v>
      </c>
      <c r="J3622">
        <f t="shared" si="452"/>
        <v>0</v>
      </c>
      <c r="K3622">
        <f>J3622*Weighting!$W$22</f>
        <v>0</v>
      </c>
      <c r="M3622" s="14"/>
    </row>
    <row r="3623" spans="1:25" x14ac:dyDescent="0.25">
      <c r="A3623" s="32" t="str">
        <f>IF(Weighting!$P$23&gt;0,B3623,"")</f>
        <v/>
      </c>
      <c r="B3623" t="e">
        <f>Weighting!$C$23</f>
        <v>#DIV/0!</v>
      </c>
      <c r="C3623" t="e">
        <f>Weighting!$F$23</f>
        <v>#NUM!</v>
      </c>
      <c r="D3623" t="e">
        <f>IF(C3623=1,'Data Transformation'!$G$3+0.5*'Data Transformation'!$W$25,IF(C3624=1,D3624-'Data Transformation'!$W$25,FALSE))</f>
        <v>#NUM!</v>
      </c>
      <c r="E3623">
        <f t="array" ref="E3623">IF(ISLOGICAL(D3623),"",FREQUENCY(IF('Data Transformation'!$B$425:$B$8425='Bin Analysis'!$B3603,'Data Transformation'!$G$425:$G$8425),D3623))</f>
        <v>2001</v>
      </c>
      <c r="F3623">
        <f t="shared" si="450"/>
        <v>0</v>
      </c>
      <c r="G3623">
        <f>Weighting!$H$23</f>
        <v>0</v>
      </c>
      <c r="H3623">
        <f t="array" ref="H3623">FREQUENCY(IF('Data Transformation'!$B$4:$B$8425=B3603,'Data Transformation'!$G$4:$G$8425),'Bin Analysis'!$B3623)</f>
        <v>2073</v>
      </c>
      <c r="I3623">
        <f t="shared" si="451"/>
        <v>0</v>
      </c>
      <c r="J3623">
        <f t="shared" si="452"/>
        <v>0</v>
      </c>
      <c r="K3623">
        <f>J3623*Weighting!$W$23</f>
        <v>0</v>
      </c>
      <c r="M3623" s="14"/>
    </row>
    <row r="3624" spans="1:25" x14ac:dyDescent="0.25">
      <c r="A3624" s="32" t="str">
        <f>IF(Weighting!$P$24&gt;0,B3624,"")</f>
        <v/>
      </c>
      <c r="B3624" t="e">
        <f>Weighting!$C$24</f>
        <v>#DIV/0!</v>
      </c>
      <c r="C3624" t="e">
        <f>Weighting!$F$24</f>
        <v>#NUM!</v>
      </c>
      <c r="D3624" t="e">
        <f>IF(C3624=1,'Data Transformation'!$G$3+0.5*'Data Transformation'!$W$25,IF(C3625=1,D3625-'Data Transformation'!$W$25,FALSE))</f>
        <v>#NUM!</v>
      </c>
      <c r="E3624">
        <f t="array" ref="E3624">IF(ISLOGICAL(D3624),"",FREQUENCY(IF('Data Transformation'!$B$425:$B$8425='Bin Analysis'!$B3603,'Data Transformation'!$G$425:$G$8425),D3624))</f>
        <v>2001</v>
      </c>
      <c r="F3624">
        <f t="shared" si="450"/>
        <v>0</v>
      </c>
      <c r="G3624">
        <f>Weighting!$H$24</f>
        <v>0</v>
      </c>
      <c r="H3624">
        <f t="array" ref="H3624">FREQUENCY(IF('Data Transformation'!$B$4:$B$8425=B3603,'Data Transformation'!$G$4:$G$8425),'Bin Analysis'!$B3624)</f>
        <v>2073</v>
      </c>
      <c r="I3624">
        <f t="shared" si="451"/>
        <v>0</v>
      </c>
      <c r="J3624">
        <f t="shared" si="452"/>
        <v>0</v>
      </c>
      <c r="K3624">
        <f>J3624*Weighting!$W$24</f>
        <v>0</v>
      </c>
      <c r="M3624" s="14"/>
    </row>
    <row r="3625" spans="1:25" x14ac:dyDescent="0.25">
      <c r="A3625" s="32" t="str">
        <f>IF(Weighting!$P$25&gt;0,B3625,"")</f>
        <v/>
      </c>
      <c r="B3625" t="e">
        <f>Weighting!$C$25</f>
        <v>#DIV/0!</v>
      </c>
      <c r="C3625" t="e">
        <f>Weighting!$F$25</f>
        <v>#NUM!</v>
      </c>
      <c r="D3625" t="e">
        <f>IF(C3625=1,'Data Transformation'!$G$3+0.5*'Data Transformation'!$W$25,IF(C3626=1,D3626-'Data Transformation'!$W$25,FALSE))</f>
        <v>#NUM!</v>
      </c>
      <c r="E3625">
        <f t="array" ref="E3625">IF(ISLOGICAL(D3625),"",FREQUENCY(IF('Data Transformation'!$B$425:$B$8425='Bin Analysis'!$B3603,'Data Transformation'!$G$425:$G$8425),D3625))</f>
        <v>2001</v>
      </c>
      <c r="F3625">
        <f t="shared" si="450"/>
        <v>0</v>
      </c>
      <c r="G3625">
        <f>Weighting!$H$25</f>
        <v>0</v>
      </c>
      <c r="H3625">
        <f t="array" ref="H3625">FREQUENCY(IF('Data Transformation'!$B$4:$B$8425=B3603,'Data Transformation'!$G$4:$G$8425),'Bin Analysis'!$B3625)</f>
        <v>2073</v>
      </c>
      <c r="I3625">
        <f t="shared" si="451"/>
        <v>0</v>
      </c>
      <c r="J3625">
        <f t="shared" si="452"/>
        <v>0</v>
      </c>
      <c r="K3625">
        <f>J3625*Weighting!$W$25</f>
        <v>0</v>
      </c>
      <c r="M3625" s="14"/>
    </row>
    <row r="3626" spans="1:25" x14ac:dyDescent="0.25">
      <c r="O3626"/>
      <c r="P3626"/>
      <c r="Q3626"/>
      <c r="R3626"/>
    </row>
    <row r="3627" spans="1:25" ht="23.25" x14ac:dyDescent="0.35">
      <c r="A3627" s="21" t="s">
        <v>0</v>
      </c>
      <c r="B3627" s="21" t="str">
        <f>IFERROR(VLOOKUP(C3627,'Data Transformation'!$L$6:$M$426,2,FALSE),"")</f>
        <v/>
      </c>
      <c r="C3627" s="21">
        <f>C3603+1</f>
        <v>151</v>
      </c>
      <c r="D3627" s="21"/>
      <c r="E3627" s="21"/>
      <c r="F3627" s="21"/>
      <c r="G3627" s="21"/>
      <c r="H3627" s="22"/>
      <c r="I3627" s="22"/>
      <c r="J3627" s="22"/>
      <c r="K3627" s="21"/>
      <c r="L3627" s="21" t="str">
        <f>B3627</f>
        <v/>
      </c>
      <c r="M3627" s="23" t="e">
        <f>INDEX('Data Transformation'!$O$4:$O$424,MATCH($B3627,'Data Transformation'!$M$4:$M$424,0),MATCH($M$2,'Data Transformation'!$O$3,0))</f>
        <v>#N/A</v>
      </c>
      <c r="N3627" s="27" t="e">
        <f>IF('Input and Summary Results'!$J$16="minimum",'Bin Analysis'!X3628/(M3627-1),'Bin Analysis'!Y3627/('Bin Analysis'!M3627-1))</f>
        <v>#N/A</v>
      </c>
      <c r="O3627" s="27" t="e">
        <f>IF(M3627=FALSE,NA(),(VLOOKUP(1,C3630:K3649,4,FALSE))/(M3627-1))</f>
        <v>#N/A</v>
      </c>
      <c r="P3627" s="27" t="e">
        <f>IF(M3627=FALSE,NA(),SUM(J3630:J3649)/Weighting!$S$5)</f>
        <v>#N/A</v>
      </c>
      <c r="Q3627" s="27" t="e">
        <f>IF(M3627=FALSE,NA(),SUM(K3630:K3649)/Weighting!$S$6)</f>
        <v>#N/A</v>
      </c>
      <c r="R3627" s="27" t="e">
        <f>IF(M3627=FALSE,NA(),(VLOOKUP(1,G3630:K3649,3,FALSE))/(M3627-1))</f>
        <v>#N/A</v>
      </c>
      <c r="S3627" s="22" t="e">
        <f>IF(M3627=FALSE,NA(),IF(SUM(J3630:J3649)=2,"yes","no"))</f>
        <v>#N/A</v>
      </c>
      <c r="X3627" s="2" cm="2">
        <f t="array" ref="X3627:X3628">FREQUENCY(IF('Data Transformation'!$B$425:$B$6424='Bin Analysis'!L3627,'Data Transformation'!$G$425:$G$6424),'Data Transformation'!$U$11)</f>
        <v>0</v>
      </c>
      <c r="Y3627" s="2" cm="2">
        <f t="array" ref="Y3627:Y3628">FREQUENCY(IF('Data Transformation'!$B$425:$B$6424='Bin Analysis'!L3627,'Data Transformation'!$G$425:$G$6424),'Data Transformation'!$U$12)</f>
        <v>0</v>
      </c>
    </row>
    <row r="3628" spans="1:25" x14ac:dyDescent="0.25">
      <c r="A3628" s="14" t="s">
        <v>67</v>
      </c>
      <c r="B3628" t="s">
        <v>47</v>
      </c>
      <c r="C3628" t="s">
        <v>5</v>
      </c>
      <c r="D3628" t="s">
        <v>98</v>
      </c>
      <c r="E3628" t="s">
        <v>99</v>
      </c>
      <c r="F3628" t="s">
        <v>100</v>
      </c>
      <c r="G3628" t="s">
        <v>69</v>
      </c>
      <c r="H3628" t="s">
        <v>31</v>
      </c>
      <c r="I3628" t="s">
        <v>32</v>
      </c>
      <c r="J3628" t="s">
        <v>46</v>
      </c>
      <c r="K3628" s="14" t="s">
        <v>45</v>
      </c>
      <c r="M3628" s="14"/>
      <c r="X3628" s="2">
        <v>0</v>
      </c>
      <c r="Y3628" s="2">
        <v>0</v>
      </c>
    </row>
    <row r="3629" spans="1:25" x14ac:dyDescent="0.25">
      <c r="A3629" s="32"/>
      <c r="D3629" t="e">
        <f>IF(C3629=1,'Data Transformation'!$G$3+0.5*'Data Transformation'!$W$25,IF(C3630=1,D3630-'Data Transformation'!$W$25,FALSE))</f>
        <v>#NUM!</v>
      </c>
      <c r="E3629">
        <f t="array" ref="E3629">IF(ISLOGICAL(D3629),"",FREQUENCY(IF('Data Transformation'!$B$425:$B$8425='Bin Analysis'!$B3627,'Data Transformation'!$G$425:$G$8425),D3629))</f>
        <v>2001</v>
      </c>
      <c r="F3629" t="e">
        <f>IF(ISLOGICAL(D3629),"",E3629-E3628)</f>
        <v>#VALUE!</v>
      </c>
      <c r="M3629" s="14"/>
    </row>
    <row r="3630" spans="1:25" x14ac:dyDescent="0.25">
      <c r="A3630" s="32" t="e">
        <f>IF(Weighting!$P$6&gt;0,B3630,"")</f>
        <v>#NUM!</v>
      </c>
      <c r="B3630" t="e">
        <f>Weighting!$C$6</f>
        <v>#DIV/0!</v>
      </c>
      <c r="C3630" t="e">
        <f>Weighting!$F$6</f>
        <v>#NUM!</v>
      </c>
      <c r="D3630" t="e">
        <f>IF(C3630=1,'Data Transformation'!$G$3+0.5*'Data Transformation'!$W$25,IF(C3631=1,D3631-'Data Transformation'!$W$25,FALSE))</f>
        <v>#NUM!</v>
      </c>
      <c r="E3630">
        <f t="array" ref="E3630">IF(ISLOGICAL(D3630),"",FREQUENCY(IF('Data Transformation'!$B$425:$B$8425='Bin Analysis'!$B3627,'Data Transformation'!$G$425:$G$8425),D3630))</f>
        <v>2001</v>
      </c>
      <c r="F3630">
        <f>IF(ISLOGICAL(D3630),"",E3630-E3629)</f>
        <v>0</v>
      </c>
      <c r="G3630">
        <f>Weighting!$H$6</f>
        <v>1</v>
      </c>
      <c r="H3630">
        <f t="array" ref="H3630">FREQUENCY(IF('Data Transformation'!$B$4:$B$8425=B3627,'Data Transformation'!$G$4:$G$8425),'Bin Analysis'!$B3630)</f>
        <v>2073</v>
      </c>
      <c r="I3630">
        <f>H3630-H3629</f>
        <v>2073</v>
      </c>
      <c r="J3630">
        <f>IF(I3630=0,0,1)</f>
        <v>1</v>
      </c>
      <c r="K3630" t="e">
        <f>J3630*Weighting!$W$6</f>
        <v>#NUM!</v>
      </c>
      <c r="M3630" s="14"/>
    </row>
    <row r="3631" spans="1:25" x14ac:dyDescent="0.25">
      <c r="A3631" s="32" t="str">
        <f>IF(Weighting!$P$7&gt;0,B3631,"")</f>
        <v/>
      </c>
      <c r="B3631" t="e">
        <f>Weighting!$C$7</f>
        <v>#DIV/0!</v>
      </c>
      <c r="C3631" t="e">
        <f>Weighting!$F$7</f>
        <v>#NUM!</v>
      </c>
      <c r="D3631" t="e">
        <f>IF(C3631=1,'Data Transformation'!$G$3+0.5*'Data Transformation'!$W$25,IF(C3632=1,D3632-'Data Transformation'!$W$25,FALSE))</f>
        <v>#NUM!</v>
      </c>
      <c r="E3631">
        <f t="array" ref="E3631">IF(ISLOGICAL(D3631),"",FREQUENCY(IF('Data Transformation'!$B$425:$B$8425='Bin Analysis'!$B3627,'Data Transformation'!$G$425:$G$8425),D3631))</f>
        <v>2001</v>
      </c>
      <c r="F3631">
        <f t="shared" ref="F3631:F3649" si="453">IF(ISLOGICAL(D3631),"",E3631-E3630)</f>
        <v>0</v>
      </c>
      <c r="G3631">
        <f>Weighting!$H$7</f>
        <v>0</v>
      </c>
      <c r="H3631">
        <f t="array" ref="H3631">FREQUENCY(IF('Data Transformation'!$B$4:$B$8425=B3627,'Data Transformation'!$G$4:$G$8425),'Bin Analysis'!$B3631)</f>
        <v>2073</v>
      </c>
      <c r="I3631">
        <f t="shared" ref="I3631:I3649" si="454">H3631-H3630</f>
        <v>0</v>
      </c>
      <c r="J3631">
        <f>IF(I3631=0,0,1)</f>
        <v>0</v>
      </c>
      <c r="K3631">
        <f>J3631*Weighting!$W$7</f>
        <v>0</v>
      </c>
      <c r="M3631" s="14"/>
    </row>
    <row r="3632" spans="1:25" x14ac:dyDescent="0.25">
      <c r="A3632" s="32" t="str">
        <f>IF(Weighting!$P$8&gt;0,B3632,"")</f>
        <v/>
      </c>
      <c r="B3632" t="e">
        <f>Weighting!$C$8</f>
        <v>#DIV/0!</v>
      </c>
      <c r="C3632" t="e">
        <f>Weighting!$F$8</f>
        <v>#NUM!</v>
      </c>
      <c r="D3632" t="e">
        <f>IF(C3632=1,'Data Transformation'!$G$3+0.5*'Data Transformation'!$W$25,IF(C3633=1,D3633-'Data Transformation'!$W$25,FALSE))</f>
        <v>#NUM!</v>
      </c>
      <c r="E3632">
        <f t="array" ref="E3632">IF(ISLOGICAL(D3632),"",FREQUENCY(IF('Data Transformation'!$B$425:$B$8425='Bin Analysis'!$B3627,'Data Transformation'!$G$425:$G$8425),D3632))</f>
        <v>2001</v>
      </c>
      <c r="F3632">
        <f t="shared" si="453"/>
        <v>0</v>
      </c>
      <c r="G3632">
        <f>Weighting!$H$8</f>
        <v>0</v>
      </c>
      <c r="H3632">
        <f t="array" ref="H3632">FREQUENCY(IF('Data Transformation'!$B$4:$B$8425=B3627,'Data Transformation'!$G$4:$G$8425),'Bin Analysis'!$B3632)</f>
        <v>2073</v>
      </c>
      <c r="I3632">
        <f t="shared" si="454"/>
        <v>0</v>
      </c>
      <c r="J3632">
        <f t="shared" ref="J3632:J3649" si="455">IF(I3632=0,0,1)</f>
        <v>0</v>
      </c>
      <c r="K3632">
        <f>J3632*Weighting!$W$8</f>
        <v>0</v>
      </c>
      <c r="M3632" s="14"/>
    </row>
    <row r="3633" spans="1:13" x14ac:dyDescent="0.25">
      <c r="A3633" s="32" t="str">
        <f>IF(Weighting!$P$9&gt;0,B3633,"")</f>
        <v/>
      </c>
      <c r="B3633" s="50" t="e">
        <f>Weighting!$C$9</f>
        <v>#DIV/0!</v>
      </c>
      <c r="C3633" t="e">
        <f>Weighting!$F$9</f>
        <v>#NUM!</v>
      </c>
      <c r="D3633" t="e">
        <f>IF(C3633=1,'Data Transformation'!$G$3+0.5*'Data Transformation'!$W$25,IF(C3634=1,D3634-'Data Transformation'!$W$25,FALSE))</f>
        <v>#NUM!</v>
      </c>
      <c r="E3633">
        <f t="array" ref="E3633">IF(ISLOGICAL(D3633),"",FREQUENCY(IF('Data Transformation'!$B$425:$B$8425='Bin Analysis'!$B3627,'Data Transformation'!$G$425:$G$8425),D3633))</f>
        <v>2001</v>
      </c>
      <c r="F3633">
        <f t="shared" si="453"/>
        <v>0</v>
      </c>
      <c r="G3633">
        <f>Weighting!$H$9</f>
        <v>0</v>
      </c>
      <c r="H3633">
        <f t="array" ref="H3633">FREQUENCY(IF('Data Transformation'!$B$4:$B$8425=B3627,'Data Transformation'!$G$4:$G$8425),'Bin Analysis'!$B3633)</f>
        <v>2073</v>
      </c>
      <c r="I3633">
        <f t="shared" si="454"/>
        <v>0</v>
      </c>
      <c r="J3633">
        <f t="shared" si="455"/>
        <v>0</v>
      </c>
      <c r="K3633">
        <f>J3633*Weighting!$W$9</f>
        <v>0</v>
      </c>
      <c r="M3633" s="14"/>
    </row>
    <row r="3634" spans="1:13" x14ac:dyDescent="0.25">
      <c r="A3634" s="32" t="str">
        <f>IF(Weighting!$P$10&gt;0,B3634,"")</f>
        <v/>
      </c>
      <c r="B3634" t="e">
        <f>Weighting!$C$10</f>
        <v>#DIV/0!</v>
      </c>
      <c r="C3634" t="e">
        <f>Weighting!$F$10</f>
        <v>#NUM!</v>
      </c>
      <c r="D3634" t="e">
        <f>IF(C3634=1,'Data Transformation'!$G$3+0.5*'Data Transformation'!$W$25,IF(C3635=1,D3635-'Data Transformation'!$W$25,FALSE))</f>
        <v>#NUM!</v>
      </c>
      <c r="E3634">
        <f t="array" ref="E3634">IF(ISLOGICAL(D3634),"",FREQUENCY(IF('Data Transformation'!$B$425:$B$8425='Bin Analysis'!$B3627,'Data Transformation'!$G$425:$G$8425),D3634))</f>
        <v>2001</v>
      </c>
      <c r="F3634">
        <f t="shared" si="453"/>
        <v>0</v>
      </c>
      <c r="G3634">
        <f>Weighting!$H$10</f>
        <v>0</v>
      </c>
      <c r="H3634">
        <f t="array" ref="H3634">FREQUENCY(IF('Data Transformation'!$B$4:$B$8425=B3627,'Data Transformation'!$G$4:$G$8425),'Bin Analysis'!$B3634)</f>
        <v>2073</v>
      </c>
      <c r="I3634">
        <f t="shared" si="454"/>
        <v>0</v>
      </c>
      <c r="J3634">
        <f t="shared" si="455"/>
        <v>0</v>
      </c>
      <c r="K3634">
        <f>J3634*Weighting!$W$10</f>
        <v>0</v>
      </c>
      <c r="M3634" s="14"/>
    </row>
    <row r="3635" spans="1:13" x14ac:dyDescent="0.25">
      <c r="A3635" s="32" t="str">
        <f>IF(Weighting!$P$11&gt;0,B3635,"")</f>
        <v/>
      </c>
      <c r="B3635" t="e">
        <f>Weighting!$C$11</f>
        <v>#DIV/0!</v>
      </c>
      <c r="C3635" t="e">
        <f>Weighting!$F$11</f>
        <v>#NUM!</v>
      </c>
      <c r="D3635" t="e">
        <f>IF(C3635=1,'Data Transformation'!$G$3+0.5*'Data Transformation'!$W$25,IF(C3636=1,D3636-'Data Transformation'!$W$25,FALSE))</f>
        <v>#NUM!</v>
      </c>
      <c r="E3635">
        <f t="array" ref="E3635">IF(ISLOGICAL(D3635),"",FREQUENCY(IF('Data Transformation'!$B$425:$B$8425='Bin Analysis'!$B3627,'Data Transformation'!$G$425:$G$8425),D3635))</f>
        <v>2001</v>
      </c>
      <c r="F3635">
        <f t="shared" si="453"/>
        <v>0</v>
      </c>
      <c r="G3635">
        <f>Weighting!$H$11</f>
        <v>0</v>
      </c>
      <c r="H3635">
        <f t="array" ref="H3635">FREQUENCY(IF('Data Transformation'!$B$4:$B$8425=B3627,'Data Transformation'!$G$4:$G$8425),'Bin Analysis'!$B3635)</f>
        <v>2073</v>
      </c>
      <c r="I3635">
        <f t="shared" si="454"/>
        <v>0</v>
      </c>
      <c r="J3635">
        <f t="shared" si="455"/>
        <v>0</v>
      </c>
      <c r="K3635">
        <f>J3635*Weighting!$W$11</f>
        <v>0</v>
      </c>
      <c r="M3635" s="14"/>
    </row>
    <row r="3636" spans="1:13" x14ac:dyDescent="0.25">
      <c r="A3636" s="32" t="str">
        <f>IF(Weighting!$P$12&gt;0,B3636,"")</f>
        <v/>
      </c>
      <c r="B3636" t="e">
        <f>Weighting!$C$12</f>
        <v>#DIV/0!</v>
      </c>
      <c r="C3636" t="e">
        <f>Weighting!$F$12</f>
        <v>#NUM!</v>
      </c>
      <c r="D3636" t="e">
        <f>IF(C3636=1,'Data Transformation'!$G$3+0.5*'Data Transformation'!$W$25,IF(C3637=1,D3637-'Data Transformation'!$W$25,FALSE))</f>
        <v>#NUM!</v>
      </c>
      <c r="E3636">
        <f t="array" ref="E3636">IF(ISLOGICAL(D3636),"",FREQUENCY(IF('Data Transformation'!$B$425:$B$8425='Bin Analysis'!$B3627,'Data Transformation'!$G$425:$G$8425),D3636))</f>
        <v>2001</v>
      </c>
      <c r="F3636">
        <f t="shared" si="453"/>
        <v>0</v>
      </c>
      <c r="G3636">
        <f>Weighting!$H$12</f>
        <v>0</v>
      </c>
      <c r="H3636">
        <f t="array" ref="H3636">FREQUENCY(IF('Data Transformation'!$B$4:$B$8425=B3627,'Data Transformation'!$G$4:$G$8425),'Bin Analysis'!$B3636)</f>
        <v>2073</v>
      </c>
      <c r="I3636">
        <f t="shared" si="454"/>
        <v>0</v>
      </c>
      <c r="J3636">
        <f t="shared" si="455"/>
        <v>0</v>
      </c>
      <c r="K3636">
        <f>J3636*Weighting!$W$12</f>
        <v>0</v>
      </c>
      <c r="M3636" s="14"/>
    </row>
    <row r="3637" spans="1:13" x14ac:dyDescent="0.25">
      <c r="A3637" s="32" t="str">
        <f>IF(Weighting!$P$13&gt;0,B3637,"")</f>
        <v/>
      </c>
      <c r="B3637" t="e">
        <f>Weighting!$C$13</f>
        <v>#DIV/0!</v>
      </c>
      <c r="C3637" t="e">
        <f>Weighting!$F$13</f>
        <v>#NUM!</v>
      </c>
      <c r="D3637" t="e">
        <f>IF(C3637=1,'Data Transformation'!$G$3+0.5*'Data Transformation'!$W$25,IF(C3638=1,D3638-'Data Transformation'!$W$25,FALSE))</f>
        <v>#NUM!</v>
      </c>
      <c r="E3637">
        <f t="array" ref="E3637">IF(ISLOGICAL(D3637),"",FREQUENCY(IF('Data Transformation'!$B$425:$B$8425='Bin Analysis'!$B3627,'Data Transformation'!$G$425:$G$8425),D3637))</f>
        <v>2001</v>
      </c>
      <c r="F3637">
        <f t="shared" si="453"/>
        <v>0</v>
      </c>
      <c r="G3637">
        <f>Weighting!$H$13</f>
        <v>0</v>
      </c>
      <c r="H3637">
        <f t="array" ref="H3637">FREQUENCY(IF('Data Transformation'!$B$4:$B$8425=B3627,'Data Transformation'!$G$4:$G$8425),'Bin Analysis'!$B3637)</f>
        <v>2073</v>
      </c>
      <c r="I3637">
        <f t="shared" si="454"/>
        <v>0</v>
      </c>
      <c r="J3637">
        <f t="shared" si="455"/>
        <v>0</v>
      </c>
      <c r="K3637">
        <f>J3637*Weighting!$W$13</f>
        <v>0</v>
      </c>
      <c r="M3637" s="14"/>
    </row>
    <row r="3638" spans="1:13" x14ac:dyDescent="0.25">
      <c r="A3638" s="32" t="str">
        <f>IF(Weighting!$P$14&gt;0,B3638,"")</f>
        <v/>
      </c>
      <c r="B3638" t="e">
        <f>Weighting!$C$14</f>
        <v>#DIV/0!</v>
      </c>
      <c r="C3638" t="e">
        <f>Weighting!$F$14</f>
        <v>#NUM!</v>
      </c>
      <c r="D3638" t="e">
        <f>IF(C3638=1,'Data Transformation'!$G$3+0.5*'Data Transformation'!$W$25,IF(C3639=1,D3639-'Data Transformation'!$W$25,FALSE))</f>
        <v>#NUM!</v>
      </c>
      <c r="E3638">
        <f t="array" ref="E3638">IF(ISLOGICAL(D3638),"",FREQUENCY(IF('Data Transformation'!$B$425:$B$8425='Bin Analysis'!$B3627,'Data Transformation'!$G$425:$G$8425),D3638))</f>
        <v>2001</v>
      </c>
      <c r="F3638">
        <f t="shared" si="453"/>
        <v>0</v>
      </c>
      <c r="G3638">
        <f>Weighting!$H$14</f>
        <v>0</v>
      </c>
      <c r="H3638">
        <f t="array" ref="H3638">FREQUENCY(IF('Data Transformation'!$B$4:$B$8425=B3627,'Data Transformation'!$G$4:$G$8425),'Bin Analysis'!$B3638)</f>
        <v>2073</v>
      </c>
      <c r="I3638">
        <f t="shared" si="454"/>
        <v>0</v>
      </c>
      <c r="J3638">
        <f t="shared" si="455"/>
        <v>0</v>
      </c>
      <c r="K3638">
        <f>J3638*Weighting!$W$14</f>
        <v>0</v>
      </c>
      <c r="M3638" s="14"/>
    </row>
    <row r="3639" spans="1:13" x14ac:dyDescent="0.25">
      <c r="A3639" s="32" t="str">
        <f>IF(Weighting!$P$15&gt;0,B3639,"")</f>
        <v/>
      </c>
      <c r="B3639" t="e">
        <f>Weighting!$C$15</f>
        <v>#DIV/0!</v>
      </c>
      <c r="C3639" t="e">
        <f>Weighting!$F$15</f>
        <v>#NUM!</v>
      </c>
      <c r="D3639" t="e">
        <f>IF(C3639=1,'Data Transformation'!$G$3+0.5*'Data Transformation'!$W$25,IF(C3640=1,D3640-'Data Transformation'!$W$25,FALSE))</f>
        <v>#NUM!</v>
      </c>
      <c r="E3639">
        <f t="array" ref="E3639">IF(ISLOGICAL(D3639),"",FREQUENCY(IF('Data Transformation'!$B$425:$B$8425='Bin Analysis'!$B3627,'Data Transformation'!$G$425:$G$8425),D3639))</f>
        <v>2001</v>
      </c>
      <c r="F3639">
        <f t="shared" si="453"/>
        <v>0</v>
      </c>
      <c r="G3639">
        <f>Weighting!$H$15</f>
        <v>0</v>
      </c>
      <c r="H3639">
        <f t="array" ref="H3639">FREQUENCY(IF('Data Transformation'!$B$4:$B$8425=B3627,'Data Transformation'!$G$4:$G$8425),'Bin Analysis'!$B3639)</f>
        <v>2073</v>
      </c>
      <c r="I3639">
        <f t="shared" si="454"/>
        <v>0</v>
      </c>
      <c r="J3639">
        <f t="shared" si="455"/>
        <v>0</v>
      </c>
      <c r="K3639">
        <f>J3639*Weighting!$W$15</f>
        <v>0</v>
      </c>
      <c r="M3639" s="14"/>
    </row>
    <row r="3640" spans="1:13" x14ac:dyDescent="0.25">
      <c r="A3640" s="32" t="str">
        <f>IF(Weighting!$P$16&gt;0,B3640,"")</f>
        <v/>
      </c>
      <c r="B3640" t="e">
        <f>Weighting!$C$16</f>
        <v>#DIV/0!</v>
      </c>
      <c r="C3640" t="e">
        <f>Weighting!$F$16</f>
        <v>#NUM!</v>
      </c>
      <c r="D3640" t="e">
        <f>IF(C3640=1,'Data Transformation'!$G$3+0.5*'Data Transformation'!$W$25,IF(C3641=1,D3641-'Data Transformation'!$W$25,FALSE))</f>
        <v>#NUM!</v>
      </c>
      <c r="E3640">
        <f t="array" ref="E3640">IF(ISLOGICAL(D3640),"",FREQUENCY(IF('Data Transformation'!$B$425:$B$8425='Bin Analysis'!$B3627,'Data Transformation'!$G$425:$G$8425),D3640))</f>
        <v>2001</v>
      </c>
      <c r="F3640">
        <f t="shared" si="453"/>
        <v>0</v>
      </c>
      <c r="G3640">
        <f>Weighting!$H$16</f>
        <v>0</v>
      </c>
      <c r="H3640">
        <f t="array" ref="H3640">FREQUENCY(IF('Data Transformation'!$B$4:$B$8425=B3627,'Data Transformation'!$G$4:$G$8425),'Bin Analysis'!$B3640)</f>
        <v>2073</v>
      </c>
      <c r="I3640">
        <f t="shared" si="454"/>
        <v>0</v>
      </c>
      <c r="J3640">
        <f t="shared" si="455"/>
        <v>0</v>
      </c>
      <c r="K3640">
        <f>J3640*Weighting!$W$16</f>
        <v>0</v>
      </c>
      <c r="M3640" s="14"/>
    </row>
    <row r="3641" spans="1:13" x14ac:dyDescent="0.25">
      <c r="A3641" s="32" t="str">
        <f>IF(Weighting!$P$17&gt;0,B3641,"")</f>
        <v/>
      </c>
      <c r="B3641" t="e">
        <f>Weighting!$C$17</f>
        <v>#DIV/0!</v>
      </c>
      <c r="C3641" t="e">
        <f>Weighting!$F$17</f>
        <v>#NUM!</v>
      </c>
      <c r="D3641" t="e">
        <f>IF(C3641=1,'Data Transformation'!$G$3+0.5*'Data Transformation'!$W$25,IF(C3642=1,D3642-'Data Transformation'!$W$25,FALSE))</f>
        <v>#NUM!</v>
      </c>
      <c r="E3641">
        <f t="array" ref="E3641">IF(ISLOGICAL(D3641),"",FREQUENCY(IF('Data Transformation'!$B$425:$B$8425='Bin Analysis'!$B3627,'Data Transformation'!$G$425:$G$8425),D3641))</f>
        <v>2001</v>
      </c>
      <c r="F3641">
        <f t="shared" si="453"/>
        <v>0</v>
      </c>
      <c r="G3641">
        <f>Weighting!$H$17</f>
        <v>0</v>
      </c>
      <c r="H3641">
        <f t="array" ref="H3641">FREQUENCY(IF('Data Transformation'!$B$4:$B$8425=B3627,'Data Transformation'!$G$4:$G$8425),'Bin Analysis'!$B3641)</f>
        <v>2073</v>
      </c>
      <c r="I3641">
        <f t="shared" si="454"/>
        <v>0</v>
      </c>
      <c r="J3641">
        <f t="shared" si="455"/>
        <v>0</v>
      </c>
      <c r="K3641">
        <f>J3641*Weighting!$W$17</f>
        <v>0</v>
      </c>
      <c r="M3641" s="14"/>
    </row>
    <row r="3642" spans="1:13" x14ac:dyDescent="0.25">
      <c r="A3642" s="32" t="str">
        <f>IF(Weighting!$P$18&gt;0,B3642,"")</f>
        <v/>
      </c>
      <c r="B3642" t="e">
        <f>Weighting!$C$18</f>
        <v>#DIV/0!</v>
      </c>
      <c r="C3642" t="e">
        <f>Weighting!$F$18</f>
        <v>#NUM!</v>
      </c>
      <c r="D3642" t="e">
        <f>IF(C3642=1,'Data Transformation'!$G$3+0.5*'Data Transformation'!$W$25,IF(C3643=1,D3643-'Data Transformation'!$W$25,FALSE))</f>
        <v>#NUM!</v>
      </c>
      <c r="E3642">
        <f t="array" ref="E3642">IF(ISLOGICAL(D3642),"",FREQUENCY(IF('Data Transformation'!$B$425:$B$8425='Bin Analysis'!$B3627,'Data Transformation'!$G$425:$G$8425),D3642))</f>
        <v>2001</v>
      </c>
      <c r="F3642">
        <f t="shared" si="453"/>
        <v>0</v>
      </c>
      <c r="G3642">
        <f>Weighting!$H$18</f>
        <v>0</v>
      </c>
      <c r="H3642">
        <f t="array" ref="H3642">FREQUENCY(IF('Data Transformation'!$B$4:$B$8425=B3627,'Data Transformation'!$G$4:$G$8425),'Bin Analysis'!$B3642)</f>
        <v>2073</v>
      </c>
      <c r="I3642">
        <f t="shared" si="454"/>
        <v>0</v>
      </c>
      <c r="J3642">
        <f t="shared" si="455"/>
        <v>0</v>
      </c>
      <c r="K3642">
        <f>J3642*Weighting!$W$18</f>
        <v>0</v>
      </c>
      <c r="M3642" s="14"/>
    </row>
    <row r="3643" spans="1:13" x14ac:dyDescent="0.25">
      <c r="A3643" s="32" t="str">
        <f>IF(Weighting!$P$19&gt;0,B3643,"")</f>
        <v/>
      </c>
      <c r="B3643" t="e">
        <f>Weighting!$C$19</f>
        <v>#DIV/0!</v>
      </c>
      <c r="C3643" t="e">
        <f>Weighting!$F$19</f>
        <v>#NUM!</v>
      </c>
      <c r="D3643" t="e">
        <f>IF(C3643=1,'Data Transformation'!$G$3+0.5*'Data Transformation'!$W$25,IF(C3644=1,D3644-'Data Transformation'!$W$25,FALSE))</f>
        <v>#NUM!</v>
      </c>
      <c r="E3643">
        <f t="array" ref="E3643">IF(ISLOGICAL(D3643),"",FREQUENCY(IF('Data Transformation'!$B$425:$B$8425='Bin Analysis'!$B3627,'Data Transformation'!$G$425:$G$8425),D3643))</f>
        <v>2001</v>
      </c>
      <c r="F3643">
        <f t="shared" si="453"/>
        <v>0</v>
      </c>
      <c r="G3643">
        <f>Weighting!$H$19</f>
        <v>0</v>
      </c>
      <c r="H3643">
        <f t="array" ref="H3643">FREQUENCY(IF('Data Transformation'!$B$4:$B$8425=B3627,'Data Transformation'!$G$4:$G$8425),'Bin Analysis'!$B3643)</f>
        <v>2073</v>
      </c>
      <c r="I3643">
        <f t="shared" si="454"/>
        <v>0</v>
      </c>
      <c r="J3643">
        <f t="shared" si="455"/>
        <v>0</v>
      </c>
      <c r="K3643">
        <f>J3643*Weighting!$W$19</f>
        <v>0</v>
      </c>
      <c r="M3643" s="14"/>
    </row>
    <row r="3644" spans="1:13" x14ac:dyDescent="0.25">
      <c r="A3644" s="32" t="str">
        <f>IF(Weighting!$P$20&gt;0,B3644,"")</f>
        <v/>
      </c>
      <c r="B3644" t="e">
        <f>Weighting!$C$20</f>
        <v>#DIV/0!</v>
      </c>
      <c r="C3644" t="e">
        <f>Weighting!$F$20</f>
        <v>#NUM!</v>
      </c>
      <c r="D3644" t="e">
        <f>IF(C3644=1,'Data Transformation'!$G$3+0.5*'Data Transformation'!$W$25,IF(C3645=1,D3645-'Data Transformation'!$W$25,FALSE))</f>
        <v>#NUM!</v>
      </c>
      <c r="E3644">
        <f t="array" ref="E3644">IF(ISLOGICAL(D3644),"",FREQUENCY(IF('Data Transformation'!$B$425:$B$8425='Bin Analysis'!$B3627,'Data Transformation'!$G$425:$G$8425),D3644))</f>
        <v>2001</v>
      </c>
      <c r="F3644">
        <f t="shared" si="453"/>
        <v>0</v>
      </c>
      <c r="G3644">
        <f>Weighting!$H$20</f>
        <v>0</v>
      </c>
      <c r="H3644">
        <f t="array" ref="H3644">FREQUENCY(IF('Data Transformation'!$B$4:$B$8425=B3627,'Data Transformation'!$G$4:$G$8425),'Bin Analysis'!$B3644)</f>
        <v>2073</v>
      </c>
      <c r="I3644">
        <f t="shared" si="454"/>
        <v>0</v>
      </c>
      <c r="J3644">
        <f t="shared" si="455"/>
        <v>0</v>
      </c>
      <c r="K3644">
        <f>J3644*Weighting!$W$20</f>
        <v>0</v>
      </c>
      <c r="M3644" s="14"/>
    </row>
    <row r="3645" spans="1:13" x14ac:dyDescent="0.25">
      <c r="A3645" s="32" t="str">
        <f>IF(Weighting!$P$21&gt;0,B3645,"")</f>
        <v/>
      </c>
      <c r="B3645" t="e">
        <f>Weighting!$C$21</f>
        <v>#DIV/0!</v>
      </c>
      <c r="C3645" t="e">
        <f>Weighting!$F$21</f>
        <v>#NUM!</v>
      </c>
      <c r="D3645" t="e">
        <f>IF(C3645=1,'Data Transformation'!$G$3+0.5*'Data Transformation'!$W$25,IF(C3646=1,D3646-'Data Transformation'!$W$25,FALSE))</f>
        <v>#NUM!</v>
      </c>
      <c r="E3645">
        <f t="array" ref="E3645">IF(ISLOGICAL(D3645),"",FREQUENCY(IF('Data Transformation'!$B$425:$B$8425='Bin Analysis'!$B3627,'Data Transformation'!$G$425:$G$8425),D3645))</f>
        <v>2001</v>
      </c>
      <c r="F3645">
        <f t="shared" si="453"/>
        <v>0</v>
      </c>
      <c r="G3645">
        <f>Weighting!$H$21</f>
        <v>0</v>
      </c>
      <c r="H3645">
        <f t="array" ref="H3645">FREQUENCY(IF('Data Transformation'!$B$4:$B$8425=B3627,'Data Transformation'!$G$4:$G$8425),'Bin Analysis'!$B3645)</f>
        <v>2073</v>
      </c>
      <c r="I3645">
        <f t="shared" si="454"/>
        <v>0</v>
      </c>
      <c r="J3645">
        <f t="shared" si="455"/>
        <v>0</v>
      </c>
      <c r="K3645">
        <f>J3645*Weighting!$W$21</f>
        <v>0</v>
      </c>
      <c r="M3645" s="14"/>
    </row>
    <row r="3646" spans="1:13" x14ac:dyDescent="0.25">
      <c r="A3646" s="32" t="str">
        <f>IF(Weighting!$P$22&gt;0,B3646,"")</f>
        <v/>
      </c>
      <c r="B3646" t="e">
        <f>Weighting!$C$22</f>
        <v>#DIV/0!</v>
      </c>
      <c r="C3646" t="e">
        <f>Weighting!$F$22</f>
        <v>#NUM!</v>
      </c>
      <c r="D3646" t="e">
        <f>IF(C3646=1,'Data Transformation'!$G$3+0.5*'Data Transformation'!$W$25,IF(C3647=1,D3647-'Data Transformation'!$W$25,FALSE))</f>
        <v>#NUM!</v>
      </c>
      <c r="E3646">
        <f t="array" ref="E3646">IF(ISLOGICAL(D3646),"",FREQUENCY(IF('Data Transformation'!$B$425:$B$8425='Bin Analysis'!$B3627,'Data Transformation'!$G$425:$G$8425),D3646))</f>
        <v>2001</v>
      </c>
      <c r="F3646">
        <f t="shared" si="453"/>
        <v>0</v>
      </c>
      <c r="G3646">
        <f>Weighting!$H$22</f>
        <v>0</v>
      </c>
      <c r="H3646">
        <f t="array" ref="H3646">FREQUENCY(IF('Data Transformation'!$B$4:$B$8425=B3627,'Data Transformation'!$G$4:$G$8425),'Bin Analysis'!$B3646)</f>
        <v>2073</v>
      </c>
      <c r="I3646">
        <f t="shared" si="454"/>
        <v>0</v>
      </c>
      <c r="J3646">
        <f t="shared" si="455"/>
        <v>0</v>
      </c>
      <c r="K3646">
        <f>J3646*Weighting!$W$22</f>
        <v>0</v>
      </c>
      <c r="M3646" s="14"/>
    </row>
    <row r="3647" spans="1:13" x14ac:dyDescent="0.25">
      <c r="A3647" s="32" t="str">
        <f>IF(Weighting!$P$23&gt;0,B3647,"")</f>
        <v/>
      </c>
      <c r="B3647" t="e">
        <f>Weighting!$C$23</f>
        <v>#DIV/0!</v>
      </c>
      <c r="C3647" t="e">
        <f>Weighting!$F$23</f>
        <v>#NUM!</v>
      </c>
      <c r="D3647" t="e">
        <f>IF(C3647=1,'Data Transformation'!$G$3+0.5*'Data Transformation'!$W$25,IF(C3648=1,D3648-'Data Transformation'!$W$25,FALSE))</f>
        <v>#NUM!</v>
      </c>
      <c r="E3647">
        <f t="array" ref="E3647">IF(ISLOGICAL(D3647),"",FREQUENCY(IF('Data Transformation'!$B$425:$B$8425='Bin Analysis'!$B3627,'Data Transformation'!$G$425:$G$8425),D3647))</f>
        <v>2001</v>
      </c>
      <c r="F3647">
        <f t="shared" si="453"/>
        <v>0</v>
      </c>
      <c r="G3647">
        <f>Weighting!$H$23</f>
        <v>0</v>
      </c>
      <c r="H3647">
        <f t="array" ref="H3647">FREQUENCY(IF('Data Transformation'!$B$4:$B$8425=B3627,'Data Transformation'!$G$4:$G$8425),'Bin Analysis'!$B3647)</f>
        <v>2073</v>
      </c>
      <c r="I3647">
        <f t="shared" si="454"/>
        <v>0</v>
      </c>
      <c r="J3647">
        <f t="shared" si="455"/>
        <v>0</v>
      </c>
      <c r="K3647">
        <f>J3647*Weighting!$W$23</f>
        <v>0</v>
      </c>
      <c r="M3647" s="14"/>
    </row>
    <row r="3648" spans="1:13" x14ac:dyDescent="0.25">
      <c r="A3648" s="32" t="str">
        <f>IF(Weighting!$P$24&gt;0,B3648,"")</f>
        <v/>
      </c>
      <c r="B3648" t="e">
        <f>Weighting!$C$24</f>
        <v>#DIV/0!</v>
      </c>
      <c r="C3648" t="e">
        <f>Weighting!$F$24</f>
        <v>#NUM!</v>
      </c>
      <c r="D3648" t="e">
        <f>IF(C3648=1,'Data Transformation'!$G$3+0.5*'Data Transformation'!$W$25,IF(C3649=1,D3649-'Data Transformation'!$W$25,FALSE))</f>
        <v>#NUM!</v>
      </c>
      <c r="E3648">
        <f t="array" ref="E3648">IF(ISLOGICAL(D3648),"",FREQUENCY(IF('Data Transformation'!$B$425:$B$8425='Bin Analysis'!$B3627,'Data Transformation'!$G$425:$G$8425),D3648))</f>
        <v>2001</v>
      </c>
      <c r="F3648">
        <f t="shared" si="453"/>
        <v>0</v>
      </c>
      <c r="G3648">
        <f>Weighting!$H$24</f>
        <v>0</v>
      </c>
      <c r="H3648">
        <f t="array" ref="H3648">FREQUENCY(IF('Data Transformation'!$B$4:$B$8425=B3627,'Data Transformation'!$G$4:$G$8425),'Bin Analysis'!$B3648)</f>
        <v>2073</v>
      </c>
      <c r="I3648">
        <f t="shared" si="454"/>
        <v>0</v>
      </c>
      <c r="J3648">
        <f t="shared" si="455"/>
        <v>0</v>
      </c>
      <c r="K3648">
        <f>J3648*Weighting!$W$24</f>
        <v>0</v>
      </c>
      <c r="M3648" s="14"/>
    </row>
    <row r="3649" spans="1:25" x14ac:dyDescent="0.25">
      <c r="A3649" s="32" t="str">
        <f>IF(Weighting!$P$25&gt;0,B3649,"")</f>
        <v/>
      </c>
      <c r="B3649" t="e">
        <f>Weighting!$C$25</f>
        <v>#DIV/0!</v>
      </c>
      <c r="C3649" t="e">
        <f>Weighting!$F$25</f>
        <v>#NUM!</v>
      </c>
      <c r="D3649" t="e">
        <f>IF(C3649=1,'Data Transformation'!$G$3+0.5*'Data Transformation'!$W$25,IF(C3650=1,D3650-'Data Transformation'!$W$25,FALSE))</f>
        <v>#NUM!</v>
      </c>
      <c r="E3649">
        <f t="array" ref="E3649">IF(ISLOGICAL(D3649),"",FREQUENCY(IF('Data Transformation'!$B$425:$B$8425='Bin Analysis'!$B3627,'Data Transformation'!$G$425:$G$8425),D3649))</f>
        <v>2001</v>
      </c>
      <c r="F3649">
        <f t="shared" si="453"/>
        <v>0</v>
      </c>
      <c r="G3649">
        <f>Weighting!$H$25</f>
        <v>0</v>
      </c>
      <c r="H3649">
        <f t="array" ref="H3649">FREQUENCY(IF('Data Transformation'!$B$4:$B$8425=B3627,'Data Transformation'!$G$4:$G$8425),'Bin Analysis'!$B3649)</f>
        <v>2073</v>
      </c>
      <c r="I3649">
        <f t="shared" si="454"/>
        <v>0</v>
      </c>
      <c r="J3649">
        <f t="shared" si="455"/>
        <v>0</v>
      </c>
      <c r="K3649">
        <f>J3649*Weighting!$W$25</f>
        <v>0</v>
      </c>
      <c r="M3649" s="14"/>
    </row>
    <row r="3650" spans="1:25" x14ac:dyDescent="0.25">
      <c r="O3650"/>
      <c r="P3650"/>
      <c r="Q3650"/>
      <c r="R3650"/>
    </row>
    <row r="3651" spans="1:25" ht="23.25" x14ac:dyDescent="0.35">
      <c r="A3651" s="21" t="s">
        <v>0</v>
      </c>
      <c r="B3651" s="21" t="str">
        <f>IFERROR(VLOOKUP(C3651,'Data Transformation'!$L$6:$M$426,2,FALSE),"")</f>
        <v/>
      </c>
      <c r="C3651" s="21">
        <f>C3627+1</f>
        <v>152</v>
      </c>
      <c r="D3651" s="21"/>
      <c r="E3651" s="21"/>
      <c r="F3651" s="21"/>
      <c r="G3651" s="21"/>
      <c r="H3651" s="22"/>
      <c r="I3651" s="22"/>
      <c r="J3651" s="22"/>
      <c r="K3651" s="21"/>
      <c r="L3651" s="21" t="str">
        <f>B3651</f>
        <v/>
      </c>
      <c r="M3651" s="23" t="e">
        <f>INDEX('Data Transformation'!$O$4:$O$424,MATCH($B3651,'Data Transformation'!$M$4:$M$424,0),MATCH($M$2,'Data Transformation'!$O$3,0))</f>
        <v>#N/A</v>
      </c>
      <c r="N3651" s="27" t="e">
        <f>IF('Input and Summary Results'!$J$16="minimum",'Bin Analysis'!X3652/(M3651-1),'Bin Analysis'!Y3651/('Bin Analysis'!M3651-1))</f>
        <v>#N/A</v>
      </c>
      <c r="O3651" s="27" t="e">
        <f>IF(M3651=FALSE,NA(),(VLOOKUP(1,C3654:K3673,4,FALSE))/(M3651-1))</f>
        <v>#N/A</v>
      </c>
      <c r="P3651" s="27" t="e">
        <f>IF(M3651=FALSE,NA(),SUM(J3654:J3673)/Weighting!$S$5)</f>
        <v>#N/A</v>
      </c>
      <c r="Q3651" s="27" t="e">
        <f>IF(M3651=FALSE,NA(),SUM(K3654:K3673)/Weighting!$S$6)</f>
        <v>#N/A</v>
      </c>
      <c r="R3651" s="27" t="e">
        <f>IF(M3651=FALSE,NA(),(VLOOKUP(1,G3654:K3673,3,FALSE))/(M3651-1))</f>
        <v>#N/A</v>
      </c>
      <c r="S3651" s="22" t="e">
        <f>IF(M3651=FALSE,NA(),IF(SUM(J3654:J3673)=2,"yes","no"))</f>
        <v>#N/A</v>
      </c>
      <c r="X3651" s="2" cm="2">
        <f t="array" ref="X3651:X3652">FREQUENCY(IF('Data Transformation'!$B$425:$B$6424='Bin Analysis'!L3651,'Data Transformation'!$G$425:$G$6424),'Data Transformation'!$U$11)</f>
        <v>0</v>
      </c>
      <c r="Y3651" s="2" cm="2">
        <f t="array" ref="Y3651:Y3652">FREQUENCY(IF('Data Transformation'!$B$425:$B$6424='Bin Analysis'!L3651,'Data Transformation'!$G$425:$G$6424),'Data Transformation'!$U$12)</f>
        <v>0</v>
      </c>
    </row>
    <row r="3652" spans="1:25" x14ac:dyDescent="0.25">
      <c r="A3652" s="14" t="s">
        <v>67</v>
      </c>
      <c r="B3652" t="s">
        <v>47</v>
      </c>
      <c r="C3652" t="s">
        <v>5</v>
      </c>
      <c r="D3652" t="s">
        <v>98</v>
      </c>
      <c r="E3652" t="s">
        <v>99</v>
      </c>
      <c r="F3652" t="s">
        <v>100</v>
      </c>
      <c r="G3652" t="s">
        <v>69</v>
      </c>
      <c r="H3652" t="s">
        <v>31</v>
      </c>
      <c r="I3652" t="s">
        <v>32</v>
      </c>
      <c r="J3652" t="s">
        <v>46</v>
      </c>
      <c r="K3652" s="14" t="s">
        <v>45</v>
      </c>
      <c r="M3652" s="14"/>
      <c r="X3652" s="2">
        <v>0</v>
      </c>
      <c r="Y3652" s="2">
        <v>0</v>
      </c>
    </row>
    <row r="3653" spans="1:25" x14ac:dyDescent="0.25">
      <c r="A3653" s="32"/>
      <c r="D3653" t="e">
        <f>IF(C3653=1,'Data Transformation'!$G$3+0.5*'Data Transformation'!$W$25,IF(C3654=1,D3654-'Data Transformation'!$W$25,FALSE))</f>
        <v>#NUM!</v>
      </c>
      <c r="E3653">
        <f t="array" ref="E3653">IF(ISLOGICAL(D3653),"",FREQUENCY(IF('Data Transformation'!$B$425:$B$8425='Bin Analysis'!$B3651,'Data Transformation'!$G$425:$G$8425),D3653))</f>
        <v>2001</v>
      </c>
      <c r="F3653" t="e">
        <f>IF(ISLOGICAL(D3653),"",E3653-E3652)</f>
        <v>#VALUE!</v>
      </c>
      <c r="M3653" s="14"/>
    </row>
    <row r="3654" spans="1:25" x14ac:dyDescent="0.25">
      <c r="A3654" s="32" t="e">
        <f>IF(Weighting!$P$6&gt;0,B3654,"")</f>
        <v>#NUM!</v>
      </c>
      <c r="B3654" t="e">
        <f>Weighting!$C$6</f>
        <v>#DIV/0!</v>
      </c>
      <c r="C3654" t="e">
        <f>Weighting!$F$6</f>
        <v>#NUM!</v>
      </c>
      <c r="D3654" t="e">
        <f>IF(C3654=1,'Data Transformation'!$G$3+0.5*'Data Transformation'!$W$25,IF(C3655=1,D3655-'Data Transformation'!$W$25,FALSE))</f>
        <v>#NUM!</v>
      </c>
      <c r="E3654">
        <f t="array" ref="E3654">IF(ISLOGICAL(D3654),"",FREQUENCY(IF('Data Transformation'!$B$425:$B$8425='Bin Analysis'!$B3651,'Data Transformation'!$G$425:$G$8425),D3654))</f>
        <v>2001</v>
      </c>
      <c r="F3654">
        <f>IF(ISLOGICAL(D3654),"",E3654-E3653)</f>
        <v>0</v>
      </c>
      <c r="G3654">
        <f>Weighting!$H$6</f>
        <v>1</v>
      </c>
      <c r="H3654">
        <f t="array" ref="H3654">FREQUENCY(IF('Data Transformation'!$B$4:$B$8425=B3651,'Data Transformation'!$G$4:$G$8425),'Bin Analysis'!$B3654)</f>
        <v>2073</v>
      </c>
      <c r="I3654">
        <f>H3654-H3653</f>
        <v>2073</v>
      </c>
      <c r="J3654">
        <f>IF(I3654=0,0,1)</f>
        <v>1</v>
      </c>
      <c r="K3654" t="e">
        <f>J3654*Weighting!$W$6</f>
        <v>#NUM!</v>
      </c>
      <c r="M3654" s="14"/>
    </row>
    <row r="3655" spans="1:25" x14ac:dyDescent="0.25">
      <c r="A3655" s="32" t="str">
        <f>IF(Weighting!$P$7&gt;0,B3655,"")</f>
        <v/>
      </c>
      <c r="B3655" t="e">
        <f>Weighting!$C$7</f>
        <v>#DIV/0!</v>
      </c>
      <c r="C3655" t="e">
        <f>Weighting!$F$7</f>
        <v>#NUM!</v>
      </c>
      <c r="D3655" t="e">
        <f>IF(C3655=1,'Data Transformation'!$G$3+0.5*'Data Transformation'!$W$25,IF(C3656=1,D3656-'Data Transformation'!$W$25,FALSE))</f>
        <v>#NUM!</v>
      </c>
      <c r="E3655">
        <f t="array" ref="E3655">IF(ISLOGICAL(D3655),"",FREQUENCY(IF('Data Transformation'!$B$425:$B$8425='Bin Analysis'!$B3651,'Data Transformation'!$G$425:$G$8425),D3655))</f>
        <v>2001</v>
      </c>
      <c r="F3655">
        <f t="shared" ref="F3655:F3673" si="456">IF(ISLOGICAL(D3655),"",E3655-E3654)</f>
        <v>0</v>
      </c>
      <c r="G3655">
        <f>Weighting!$H$7</f>
        <v>0</v>
      </c>
      <c r="H3655">
        <f t="array" ref="H3655">FREQUENCY(IF('Data Transformation'!$B$4:$B$8425=B3651,'Data Transformation'!$G$4:$G$8425),'Bin Analysis'!$B3655)</f>
        <v>2073</v>
      </c>
      <c r="I3655">
        <f t="shared" ref="I3655:I3673" si="457">H3655-H3654</f>
        <v>0</v>
      </c>
      <c r="J3655">
        <f>IF(I3655=0,0,1)</f>
        <v>0</v>
      </c>
      <c r="K3655">
        <f>J3655*Weighting!$W$7</f>
        <v>0</v>
      </c>
      <c r="M3655" s="14"/>
    </row>
    <row r="3656" spans="1:25" x14ac:dyDescent="0.25">
      <c r="A3656" s="32" t="str">
        <f>IF(Weighting!$P$8&gt;0,B3656,"")</f>
        <v/>
      </c>
      <c r="B3656" t="e">
        <f>Weighting!$C$8</f>
        <v>#DIV/0!</v>
      </c>
      <c r="C3656" t="e">
        <f>Weighting!$F$8</f>
        <v>#NUM!</v>
      </c>
      <c r="D3656" t="e">
        <f>IF(C3656=1,'Data Transformation'!$G$3+0.5*'Data Transformation'!$W$25,IF(C3657=1,D3657-'Data Transformation'!$W$25,FALSE))</f>
        <v>#NUM!</v>
      </c>
      <c r="E3656">
        <f t="array" ref="E3656">IF(ISLOGICAL(D3656),"",FREQUENCY(IF('Data Transformation'!$B$425:$B$8425='Bin Analysis'!$B3651,'Data Transformation'!$G$425:$G$8425),D3656))</f>
        <v>2001</v>
      </c>
      <c r="F3656">
        <f t="shared" si="456"/>
        <v>0</v>
      </c>
      <c r="G3656">
        <f>Weighting!$H$8</f>
        <v>0</v>
      </c>
      <c r="H3656">
        <f t="array" ref="H3656">FREQUENCY(IF('Data Transformation'!$B$4:$B$8425=B3651,'Data Transformation'!$G$4:$G$8425),'Bin Analysis'!$B3656)</f>
        <v>2073</v>
      </c>
      <c r="I3656">
        <f t="shared" si="457"/>
        <v>0</v>
      </c>
      <c r="J3656">
        <f t="shared" ref="J3656:J3673" si="458">IF(I3656=0,0,1)</f>
        <v>0</v>
      </c>
      <c r="K3656">
        <f>J3656*Weighting!$W$8</f>
        <v>0</v>
      </c>
      <c r="M3656" s="14"/>
    </row>
    <row r="3657" spans="1:25" x14ac:dyDescent="0.25">
      <c r="A3657" s="32" t="str">
        <f>IF(Weighting!$P$9&gt;0,B3657,"")</f>
        <v/>
      </c>
      <c r="B3657" s="50" t="e">
        <f>Weighting!$C$9</f>
        <v>#DIV/0!</v>
      </c>
      <c r="C3657" t="e">
        <f>Weighting!$F$9</f>
        <v>#NUM!</v>
      </c>
      <c r="D3657" t="e">
        <f>IF(C3657=1,'Data Transformation'!$G$3+0.5*'Data Transformation'!$W$25,IF(C3658=1,D3658-'Data Transformation'!$W$25,FALSE))</f>
        <v>#NUM!</v>
      </c>
      <c r="E3657">
        <f t="array" ref="E3657">IF(ISLOGICAL(D3657),"",FREQUENCY(IF('Data Transformation'!$B$425:$B$8425='Bin Analysis'!$B3651,'Data Transformation'!$G$425:$G$8425),D3657))</f>
        <v>2001</v>
      </c>
      <c r="F3657">
        <f t="shared" si="456"/>
        <v>0</v>
      </c>
      <c r="G3657">
        <f>Weighting!$H$9</f>
        <v>0</v>
      </c>
      <c r="H3657">
        <f t="array" ref="H3657">FREQUENCY(IF('Data Transformation'!$B$4:$B$8425=B3651,'Data Transformation'!$G$4:$G$8425),'Bin Analysis'!$B3657)</f>
        <v>2073</v>
      </c>
      <c r="I3657">
        <f t="shared" si="457"/>
        <v>0</v>
      </c>
      <c r="J3657">
        <f t="shared" si="458"/>
        <v>0</v>
      </c>
      <c r="K3657">
        <f>J3657*Weighting!$W$9</f>
        <v>0</v>
      </c>
      <c r="M3657" s="14"/>
    </row>
    <row r="3658" spans="1:25" x14ac:dyDescent="0.25">
      <c r="A3658" s="32" t="str">
        <f>IF(Weighting!$P$10&gt;0,B3658,"")</f>
        <v/>
      </c>
      <c r="B3658" t="e">
        <f>Weighting!$C$10</f>
        <v>#DIV/0!</v>
      </c>
      <c r="C3658" t="e">
        <f>Weighting!$F$10</f>
        <v>#NUM!</v>
      </c>
      <c r="D3658" t="e">
        <f>IF(C3658=1,'Data Transformation'!$G$3+0.5*'Data Transformation'!$W$25,IF(C3659=1,D3659-'Data Transformation'!$W$25,FALSE))</f>
        <v>#NUM!</v>
      </c>
      <c r="E3658">
        <f t="array" ref="E3658">IF(ISLOGICAL(D3658),"",FREQUENCY(IF('Data Transformation'!$B$425:$B$8425='Bin Analysis'!$B3651,'Data Transformation'!$G$425:$G$8425),D3658))</f>
        <v>2001</v>
      </c>
      <c r="F3658">
        <f t="shared" si="456"/>
        <v>0</v>
      </c>
      <c r="G3658">
        <f>Weighting!$H$10</f>
        <v>0</v>
      </c>
      <c r="H3658">
        <f t="array" ref="H3658">FREQUENCY(IF('Data Transformation'!$B$4:$B$8425=B3651,'Data Transformation'!$G$4:$G$8425),'Bin Analysis'!$B3658)</f>
        <v>2073</v>
      </c>
      <c r="I3658">
        <f t="shared" si="457"/>
        <v>0</v>
      </c>
      <c r="J3658">
        <f t="shared" si="458"/>
        <v>0</v>
      </c>
      <c r="K3658">
        <f>J3658*Weighting!$W$10</f>
        <v>0</v>
      </c>
      <c r="M3658" s="14"/>
    </row>
    <row r="3659" spans="1:25" x14ac:dyDescent="0.25">
      <c r="A3659" s="32" t="str">
        <f>IF(Weighting!$P$11&gt;0,B3659,"")</f>
        <v/>
      </c>
      <c r="B3659" t="e">
        <f>Weighting!$C$11</f>
        <v>#DIV/0!</v>
      </c>
      <c r="C3659" t="e">
        <f>Weighting!$F$11</f>
        <v>#NUM!</v>
      </c>
      <c r="D3659" t="e">
        <f>IF(C3659=1,'Data Transformation'!$G$3+0.5*'Data Transformation'!$W$25,IF(C3660=1,D3660-'Data Transformation'!$W$25,FALSE))</f>
        <v>#NUM!</v>
      </c>
      <c r="E3659">
        <f t="array" ref="E3659">IF(ISLOGICAL(D3659),"",FREQUENCY(IF('Data Transformation'!$B$425:$B$8425='Bin Analysis'!$B3651,'Data Transformation'!$G$425:$G$8425),D3659))</f>
        <v>2001</v>
      </c>
      <c r="F3659">
        <f t="shared" si="456"/>
        <v>0</v>
      </c>
      <c r="G3659">
        <f>Weighting!$H$11</f>
        <v>0</v>
      </c>
      <c r="H3659">
        <f t="array" ref="H3659">FREQUENCY(IF('Data Transformation'!$B$4:$B$8425=B3651,'Data Transformation'!$G$4:$G$8425),'Bin Analysis'!$B3659)</f>
        <v>2073</v>
      </c>
      <c r="I3659">
        <f t="shared" si="457"/>
        <v>0</v>
      </c>
      <c r="J3659">
        <f t="shared" si="458"/>
        <v>0</v>
      </c>
      <c r="K3659">
        <f>J3659*Weighting!$W$11</f>
        <v>0</v>
      </c>
      <c r="M3659" s="14"/>
    </row>
    <row r="3660" spans="1:25" x14ac:dyDescent="0.25">
      <c r="A3660" s="32" t="str">
        <f>IF(Weighting!$P$12&gt;0,B3660,"")</f>
        <v/>
      </c>
      <c r="B3660" t="e">
        <f>Weighting!$C$12</f>
        <v>#DIV/0!</v>
      </c>
      <c r="C3660" t="e">
        <f>Weighting!$F$12</f>
        <v>#NUM!</v>
      </c>
      <c r="D3660" t="e">
        <f>IF(C3660=1,'Data Transformation'!$G$3+0.5*'Data Transformation'!$W$25,IF(C3661=1,D3661-'Data Transformation'!$W$25,FALSE))</f>
        <v>#NUM!</v>
      </c>
      <c r="E3660">
        <f t="array" ref="E3660">IF(ISLOGICAL(D3660),"",FREQUENCY(IF('Data Transformation'!$B$425:$B$8425='Bin Analysis'!$B3651,'Data Transformation'!$G$425:$G$8425),D3660))</f>
        <v>2001</v>
      </c>
      <c r="F3660">
        <f t="shared" si="456"/>
        <v>0</v>
      </c>
      <c r="G3660">
        <f>Weighting!$H$12</f>
        <v>0</v>
      </c>
      <c r="H3660">
        <f t="array" ref="H3660">FREQUENCY(IF('Data Transformation'!$B$4:$B$8425=B3651,'Data Transformation'!$G$4:$G$8425),'Bin Analysis'!$B3660)</f>
        <v>2073</v>
      </c>
      <c r="I3660">
        <f t="shared" si="457"/>
        <v>0</v>
      </c>
      <c r="J3660">
        <f t="shared" si="458"/>
        <v>0</v>
      </c>
      <c r="K3660">
        <f>J3660*Weighting!$W$12</f>
        <v>0</v>
      </c>
      <c r="M3660" s="14"/>
    </row>
    <row r="3661" spans="1:25" x14ac:dyDescent="0.25">
      <c r="A3661" s="32" t="str">
        <f>IF(Weighting!$P$13&gt;0,B3661,"")</f>
        <v/>
      </c>
      <c r="B3661" t="e">
        <f>Weighting!$C$13</f>
        <v>#DIV/0!</v>
      </c>
      <c r="C3661" t="e">
        <f>Weighting!$F$13</f>
        <v>#NUM!</v>
      </c>
      <c r="D3661" t="e">
        <f>IF(C3661=1,'Data Transformation'!$G$3+0.5*'Data Transformation'!$W$25,IF(C3662=1,D3662-'Data Transformation'!$W$25,FALSE))</f>
        <v>#NUM!</v>
      </c>
      <c r="E3661">
        <f t="array" ref="E3661">IF(ISLOGICAL(D3661),"",FREQUENCY(IF('Data Transformation'!$B$425:$B$8425='Bin Analysis'!$B3651,'Data Transformation'!$G$425:$G$8425),D3661))</f>
        <v>2001</v>
      </c>
      <c r="F3661">
        <f t="shared" si="456"/>
        <v>0</v>
      </c>
      <c r="G3661">
        <f>Weighting!$H$13</f>
        <v>0</v>
      </c>
      <c r="H3661">
        <f t="array" ref="H3661">FREQUENCY(IF('Data Transformation'!$B$4:$B$8425=B3651,'Data Transformation'!$G$4:$G$8425),'Bin Analysis'!$B3661)</f>
        <v>2073</v>
      </c>
      <c r="I3661">
        <f t="shared" si="457"/>
        <v>0</v>
      </c>
      <c r="J3661">
        <f t="shared" si="458"/>
        <v>0</v>
      </c>
      <c r="K3661">
        <f>J3661*Weighting!$W$13</f>
        <v>0</v>
      </c>
      <c r="M3661" s="14"/>
    </row>
    <row r="3662" spans="1:25" x14ac:dyDescent="0.25">
      <c r="A3662" s="32" t="str">
        <f>IF(Weighting!$P$14&gt;0,B3662,"")</f>
        <v/>
      </c>
      <c r="B3662" t="e">
        <f>Weighting!$C$14</f>
        <v>#DIV/0!</v>
      </c>
      <c r="C3662" t="e">
        <f>Weighting!$F$14</f>
        <v>#NUM!</v>
      </c>
      <c r="D3662" t="e">
        <f>IF(C3662=1,'Data Transformation'!$G$3+0.5*'Data Transformation'!$W$25,IF(C3663=1,D3663-'Data Transformation'!$W$25,FALSE))</f>
        <v>#NUM!</v>
      </c>
      <c r="E3662">
        <f t="array" ref="E3662">IF(ISLOGICAL(D3662),"",FREQUENCY(IF('Data Transformation'!$B$425:$B$8425='Bin Analysis'!$B3651,'Data Transformation'!$G$425:$G$8425),D3662))</f>
        <v>2001</v>
      </c>
      <c r="F3662">
        <f t="shared" si="456"/>
        <v>0</v>
      </c>
      <c r="G3662">
        <f>Weighting!$H$14</f>
        <v>0</v>
      </c>
      <c r="H3662">
        <f t="array" ref="H3662">FREQUENCY(IF('Data Transformation'!$B$4:$B$8425=B3651,'Data Transformation'!$G$4:$G$8425),'Bin Analysis'!$B3662)</f>
        <v>2073</v>
      </c>
      <c r="I3662">
        <f t="shared" si="457"/>
        <v>0</v>
      </c>
      <c r="J3662">
        <f t="shared" si="458"/>
        <v>0</v>
      </c>
      <c r="K3662">
        <f>J3662*Weighting!$W$14</f>
        <v>0</v>
      </c>
      <c r="M3662" s="14"/>
    </row>
    <row r="3663" spans="1:25" x14ac:dyDescent="0.25">
      <c r="A3663" s="32" t="str">
        <f>IF(Weighting!$P$15&gt;0,B3663,"")</f>
        <v/>
      </c>
      <c r="B3663" t="e">
        <f>Weighting!$C$15</f>
        <v>#DIV/0!</v>
      </c>
      <c r="C3663" t="e">
        <f>Weighting!$F$15</f>
        <v>#NUM!</v>
      </c>
      <c r="D3663" t="e">
        <f>IF(C3663=1,'Data Transformation'!$G$3+0.5*'Data Transformation'!$W$25,IF(C3664=1,D3664-'Data Transformation'!$W$25,FALSE))</f>
        <v>#NUM!</v>
      </c>
      <c r="E3663">
        <f t="array" ref="E3663">IF(ISLOGICAL(D3663),"",FREQUENCY(IF('Data Transformation'!$B$425:$B$8425='Bin Analysis'!$B3651,'Data Transformation'!$G$425:$G$8425),D3663))</f>
        <v>2001</v>
      </c>
      <c r="F3663">
        <f t="shared" si="456"/>
        <v>0</v>
      </c>
      <c r="G3663">
        <f>Weighting!$H$15</f>
        <v>0</v>
      </c>
      <c r="H3663">
        <f t="array" ref="H3663">FREQUENCY(IF('Data Transformation'!$B$4:$B$8425=B3651,'Data Transformation'!$G$4:$G$8425),'Bin Analysis'!$B3663)</f>
        <v>2073</v>
      </c>
      <c r="I3663">
        <f t="shared" si="457"/>
        <v>0</v>
      </c>
      <c r="J3663">
        <f t="shared" si="458"/>
        <v>0</v>
      </c>
      <c r="K3663">
        <f>J3663*Weighting!$W$15</f>
        <v>0</v>
      </c>
      <c r="M3663" s="14"/>
    </row>
    <row r="3664" spans="1:25" x14ac:dyDescent="0.25">
      <c r="A3664" s="32" t="str">
        <f>IF(Weighting!$P$16&gt;0,B3664,"")</f>
        <v/>
      </c>
      <c r="B3664" t="e">
        <f>Weighting!$C$16</f>
        <v>#DIV/0!</v>
      </c>
      <c r="C3664" t="e">
        <f>Weighting!$F$16</f>
        <v>#NUM!</v>
      </c>
      <c r="D3664" t="e">
        <f>IF(C3664=1,'Data Transformation'!$G$3+0.5*'Data Transformation'!$W$25,IF(C3665=1,D3665-'Data Transformation'!$W$25,FALSE))</f>
        <v>#NUM!</v>
      </c>
      <c r="E3664">
        <f t="array" ref="E3664">IF(ISLOGICAL(D3664),"",FREQUENCY(IF('Data Transformation'!$B$425:$B$8425='Bin Analysis'!$B3651,'Data Transformation'!$G$425:$G$8425),D3664))</f>
        <v>2001</v>
      </c>
      <c r="F3664">
        <f t="shared" si="456"/>
        <v>0</v>
      </c>
      <c r="G3664">
        <f>Weighting!$H$16</f>
        <v>0</v>
      </c>
      <c r="H3664">
        <f t="array" ref="H3664">FREQUENCY(IF('Data Transformation'!$B$4:$B$8425=B3651,'Data Transformation'!$G$4:$G$8425),'Bin Analysis'!$B3664)</f>
        <v>2073</v>
      </c>
      <c r="I3664">
        <f t="shared" si="457"/>
        <v>0</v>
      </c>
      <c r="J3664">
        <f t="shared" si="458"/>
        <v>0</v>
      </c>
      <c r="K3664">
        <f>J3664*Weighting!$W$16</f>
        <v>0</v>
      </c>
      <c r="M3664" s="14"/>
    </row>
    <row r="3665" spans="1:25" x14ac:dyDescent="0.25">
      <c r="A3665" s="32" t="str">
        <f>IF(Weighting!$P$17&gt;0,B3665,"")</f>
        <v/>
      </c>
      <c r="B3665" t="e">
        <f>Weighting!$C$17</f>
        <v>#DIV/0!</v>
      </c>
      <c r="C3665" t="e">
        <f>Weighting!$F$17</f>
        <v>#NUM!</v>
      </c>
      <c r="D3665" t="e">
        <f>IF(C3665=1,'Data Transformation'!$G$3+0.5*'Data Transformation'!$W$25,IF(C3666=1,D3666-'Data Transformation'!$W$25,FALSE))</f>
        <v>#NUM!</v>
      </c>
      <c r="E3665">
        <f t="array" ref="E3665">IF(ISLOGICAL(D3665),"",FREQUENCY(IF('Data Transformation'!$B$425:$B$8425='Bin Analysis'!$B3651,'Data Transformation'!$G$425:$G$8425),D3665))</f>
        <v>2001</v>
      </c>
      <c r="F3665">
        <f t="shared" si="456"/>
        <v>0</v>
      </c>
      <c r="G3665">
        <f>Weighting!$H$17</f>
        <v>0</v>
      </c>
      <c r="H3665">
        <f t="array" ref="H3665">FREQUENCY(IF('Data Transformation'!$B$4:$B$8425=B3651,'Data Transformation'!$G$4:$G$8425),'Bin Analysis'!$B3665)</f>
        <v>2073</v>
      </c>
      <c r="I3665">
        <f t="shared" si="457"/>
        <v>0</v>
      </c>
      <c r="J3665">
        <f t="shared" si="458"/>
        <v>0</v>
      </c>
      <c r="K3665">
        <f>J3665*Weighting!$W$17</f>
        <v>0</v>
      </c>
      <c r="M3665" s="14"/>
    </row>
    <row r="3666" spans="1:25" x14ac:dyDescent="0.25">
      <c r="A3666" s="32" t="str">
        <f>IF(Weighting!$P$18&gt;0,B3666,"")</f>
        <v/>
      </c>
      <c r="B3666" t="e">
        <f>Weighting!$C$18</f>
        <v>#DIV/0!</v>
      </c>
      <c r="C3666" t="e">
        <f>Weighting!$F$18</f>
        <v>#NUM!</v>
      </c>
      <c r="D3666" t="e">
        <f>IF(C3666=1,'Data Transformation'!$G$3+0.5*'Data Transformation'!$W$25,IF(C3667=1,D3667-'Data Transformation'!$W$25,FALSE))</f>
        <v>#NUM!</v>
      </c>
      <c r="E3666">
        <f t="array" ref="E3666">IF(ISLOGICAL(D3666),"",FREQUENCY(IF('Data Transformation'!$B$425:$B$8425='Bin Analysis'!$B3651,'Data Transformation'!$G$425:$G$8425),D3666))</f>
        <v>2001</v>
      </c>
      <c r="F3666">
        <f t="shared" si="456"/>
        <v>0</v>
      </c>
      <c r="G3666">
        <f>Weighting!$H$18</f>
        <v>0</v>
      </c>
      <c r="H3666">
        <f t="array" ref="H3666">FREQUENCY(IF('Data Transformation'!$B$4:$B$8425=B3651,'Data Transformation'!$G$4:$G$8425),'Bin Analysis'!$B3666)</f>
        <v>2073</v>
      </c>
      <c r="I3666">
        <f t="shared" si="457"/>
        <v>0</v>
      </c>
      <c r="J3666">
        <f t="shared" si="458"/>
        <v>0</v>
      </c>
      <c r="K3666">
        <f>J3666*Weighting!$W$18</f>
        <v>0</v>
      </c>
      <c r="M3666" s="14"/>
    </row>
    <row r="3667" spans="1:25" x14ac:dyDescent="0.25">
      <c r="A3667" s="32" t="str">
        <f>IF(Weighting!$P$19&gt;0,B3667,"")</f>
        <v/>
      </c>
      <c r="B3667" t="e">
        <f>Weighting!$C$19</f>
        <v>#DIV/0!</v>
      </c>
      <c r="C3667" t="e">
        <f>Weighting!$F$19</f>
        <v>#NUM!</v>
      </c>
      <c r="D3667" t="e">
        <f>IF(C3667=1,'Data Transformation'!$G$3+0.5*'Data Transformation'!$W$25,IF(C3668=1,D3668-'Data Transformation'!$W$25,FALSE))</f>
        <v>#NUM!</v>
      </c>
      <c r="E3667">
        <f t="array" ref="E3667">IF(ISLOGICAL(D3667),"",FREQUENCY(IF('Data Transformation'!$B$425:$B$8425='Bin Analysis'!$B3651,'Data Transformation'!$G$425:$G$8425),D3667))</f>
        <v>2001</v>
      </c>
      <c r="F3667">
        <f t="shared" si="456"/>
        <v>0</v>
      </c>
      <c r="G3667">
        <f>Weighting!$H$19</f>
        <v>0</v>
      </c>
      <c r="H3667">
        <f t="array" ref="H3667">FREQUENCY(IF('Data Transformation'!$B$4:$B$8425=B3651,'Data Transformation'!$G$4:$G$8425),'Bin Analysis'!$B3667)</f>
        <v>2073</v>
      </c>
      <c r="I3667">
        <f t="shared" si="457"/>
        <v>0</v>
      </c>
      <c r="J3667">
        <f t="shared" si="458"/>
        <v>0</v>
      </c>
      <c r="K3667">
        <f>J3667*Weighting!$W$19</f>
        <v>0</v>
      </c>
      <c r="M3667" s="14"/>
    </row>
    <row r="3668" spans="1:25" x14ac:dyDescent="0.25">
      <c r="A3668" s="32" t="str">
        <f>IF(Weighting!$P$20&gt;0,B3668,"")</f>
        <v/>
      </c>
      <c r="B3668" t="e">
        <f>Weighting!$C$20</f>
        <v>#DIV/0!</v>
      </c>
      <c r="C3668" t="e">
        <f>Weighting!$F$20</f>
        <v>#NUM!</v>
      </c>
      <c r="D3668" t="e">
        <f>IF(C3668=1,'Data Transformation'!$G$3+0.5*'Data Transformation'!$W$25,IF(C3669=1,D3669-'Data Transformation'!$W$25,FALSE))</f>
        <v>#NUM!</v>
      </c>
      <c r="E3668">
        <f t="array" ref="E3668">IF(ISLOGICAL(D3668),"",FREQUENCY(IF('Data Transformation'!$B$425:$B$8425='Bin Analysis'!$B3651,'Data Transformation'!$G$425:$G$8425),D3668))</f>
        <v>2001</v>
      </c>
      <c r="F3668">
        <f t="shared" si="456"/>
        <v>0</v>
      </c>
      <c r="G3668">
        <f>Weighting!$H$20</f>
        <v>0</v>
      </c>
      <c r="H3668">
        <f t="array" ref="H3668">FREQUENCY(IF('Data Transformation'!$B$4:$B$8425=B3651,'Data Transformation'!$G$4:$G$8425),'Bin Analysis'!$B3668)</f>
        <v>2073</v>
      </c>
      <c r="I3668">
        <f t="shared" si="457"/>
        <v>0</v>
      </c>
      <c r="J3668">
        <f t="shared" si="458"/>
        <v>0</v>
      </c>
      <c r="K3668">
        <f>J3668*Weighting!$W$20</f>
        <v>0</v>
      </c>
      <c r="M3668" s="14"/>
    </row>
    <row r="3669" spans="1:25" x14ac:dyDescent="0.25">
      <c r="A3669" s="32" t="str">
        <f>IF(Weighting!$P$21&gt;0,B3669,"")</f>
        <v/>
      </c>
      <c r="B3669" t="e">
        <f>Weighting!$C$21</f>
        <v>#DIV/0!</v>
      </c>
      <c r="C3669" t="e">
        <f>Weighting!$F$21</f>
        <v>#NUM!</v>
      </c>
      <c r="D3669" t="e">
        <f>IF(C3669=1,'Data Transformation'!$G$3+0.5*'Data Transformation'!$W$25,IF(C3670=1,D3670-'Data Transformation'!$W$25,FALSE))</f>
        <v>#NUM!</v>
      </c>
      <c r="E3669">
        <f t="array" ref="E3669">IF(ISLOGICAL(D3669),"",FREQUENCY(IF('Data Transformation'!$B$425:$B$8425='Bin Analysis'!$B3651,'Data Transformation'!$G$425:$G$8425),D3669))</f>
        <v>2001</v>
      </c>
      <c r="F3669">
        <f t="shared" si="456"/>
        <v>0</v>
      </c>
      <c r="G3669">
        <f>Weighting!$H$21</f>
        <v>0</v>
      </c>
      <c r="H3669">
        <f t="array" ref="H3669">FREQUENCY(IF('Data Transformation'!$B$4:$B$8425=B3651,'Data Transformation'!$G$4:$G$8425),'Bin Analysis'!$B3669)</f>
        <v>2073</v>
      </c>
      <c r="I3669">
        <f t="shared" si="457"/>
        <v>0</v>
      </c>
      <c r="J3669">
        <f t="shared" si="458"/>
        <v>0</v>
      </c>
      <c r="K3669">
        <f>J3669*Weighting!$W$21</f>
        <v>0</v>
      </c>
      <c r="M3669" s="14"/>
    </row>
    <row r="3670" spans="1:25" x14ac:dyDescent="0.25">
      <c r="A3670" s="32" t="str">
        <f>IF(Weighting!$P$22&gt;0,B3670,"")</f>
        <v/>
      </c>
      <c r="B3670" t="e">
        <f>Weighting!$C$22</f>
        <v>#DIV/0!</v>
      </c>
      <c r="C3670" t="e">
        <f>Weighting!$F$22</f>
        <v>#NUM!</v>
      </c>
      <c r="D3670" t="e">
        <f>IF(C3670=1,'Data Transformation'!$G$3+0.5*'Data Transformation'!$W$25,IF(C3671=1,D3671-'Data Transformation'!$W$25,FALSE))</f>
        <v>#NUM!</v>
      </c>
      <c r="E3670">
        <f t="array" ref="E3670">IF(ISLOGICAL(D3670),"",FREQUENCY(IF('Data Transformation'!$B$425:$B$8425='Bin Analysis'!$B3651,'Data Transformation'!$G$425:$G$8425),D3670))</f>
        <v>2001</v>
      </c>
      <c r="F3670">
        <f t="shared" si="456"/>
        <v>0</v>
      </c>
      <c r="G3670">
        <f>Weighting!$H$22</f>
        <v>0</v>
      </c>
      <c r="H3670">
        <f t="array" ref="H3670">FREQUENCY(IF('Data Transformation'!$B$4:$B$8425=B3651,'Data Transformation'!$G$4:$G$8425),'Bin Analysis'!$B3670)</f>
        <v>2073</v>
      </c>
      <c r="I3670">
        <f t="shared" si="457"/>
        <v>0</v>
      </c>
      <c r="J3670">
        <f t="shared" si="458"/>
        <v>0</v>
      </c>
      <c r="K3670">
        <f>J3670*Weighting!$W$22</f>
        <v>0</v>
      </c>
      <c r="M3670" s="14"/>
    </row>
    <row r="3671" spans="1:25" x14ac:dyDescent="0.25">
      <c r="A3671" s="32" t="str">
        <f>IF(Weighting!$P$23&gt;0,B3671,"")</f>
        <v/>
      </c>
      <c r="B3671" t="e">
        <f>Weighting!$C$23</f>
        <v>#DIV/0!</v>
      </c>
      <c r="C3671" t="e">
        <f>Weighting!$F$23</f>
        <v>#NUM!</v>
      </c>
      <c r="D3671" t="e">
        <f>IF(C3671=1,'Data Transformation'!$G$3+0.5*'Data Transformation'!$W$25,IF(C3672=1,D3672-'Data Transformation'!$W$25,FALSE))</f>
        <v>#NUM!</v>
      </c>
      <c r="E3671">
        <f t="array" ref="E3671">IF(ISLOGICAL(D3671),"",FREQUENCY(IF('Data Transformation'!$B$425:$B$8425='Bin Analysis'!$B3651,'Data Transformation'!$G$425:$G$8425),D3671))</f>
        <v>2001</v>
      </c>
      <c r="F3671">
        <f t="shared" si="456"/>
        <v>0</v>
      </c>
      <c r="G3671">
        <f>Weighting!$H$23</f>
        <v>0</v>
      </c>
      <c r="H3671">
        <f t="array" ref="H3671">FREQUENCY(IF('Data Transformation'!$B$4:$B$8425=B3651,'Data Transformation'!$G$4:$G$8425),'Bin Analysis'!$B3671)</f>
        <v>2073</v>
      </c>
      <c r="I3671">
        <f t="shared" si="457"/>
        <v>0</v>
      </c>
      <c r="J3671">
        <f t="shared" si="458"/>
        <v>0</v>
      </c>
      <c r="K3671">
        <f>J3671*Weighting!$W$23</f>
        <v>0</v>
      </c>
      <c r="M3671" s="14"/>
    </row>
    <row r="3672" spans="1:25" x14ac:dyDescent="0.25">
      <c r="A3672" s="32" t="str">
        <f>IF(Weighting!$P$24&gt;0,B3672,"")</f>
        <v/>
      </c>
      <c r="B3672" t="e">
        <f>Weighting!$C$24</f>
        <v>#DIV/0!</v>
      </c>
      <c r="C3672" t="e">
        <f>Weighting!$F$24</f>
        <v>#NUM!</v>
      </c>
      <c r="D3672" t="e">
        <f>IF(C3672=1,'Data Transformation'!$G$3+0.5*'Data Transformation'!$W$25,IF(C3673=1,D3673-'Data Transformation'!$W$25,FALSE))</f>
        <v>#NUM!</v>
      </c>
      <c r="E3672">
        <f t="array" ref="E3672">IF(ISLOGICAL(D3672),"",FREQUENCY(IF('Data Transformation'!$B$425:$B$8425='Bin Analysis'!$B3651,'Data Transformation'!$G$425:$G$8425),D3672))</f>
        <v>2001</v>
      </c>
      <c r="F3672">
        <f t="shared" si="456"/>
        <v>0</v>
      </c>
      <c r="G3672">
        <f>Weighting!$H$24</f>
        <v>0</v>
      </c>
      <c r="H3672">
        <f t="array" ref="H3672">FREQUENCY(IF('Data Transformation'!$B$4:$B$8425=B3651,'Data Transformation'!$G$4:$G$8425),'Bin Analysis'!$B3672)</f>
        <v>2073</v>
      </c>
      <c r="I3672">
        <f t="shared" si="457"/>
        <v>0</v>
      </c>
      <c r="J3672">
        <f t="shared" si="458"/>
        <v>0</v>
      </c>
      <c r="K3672">
        <f>J3672*Weighting!$W$24</f>
        <v>0</v>
      </c>
      <c r="M3672" s="14"/>
    </row>
    <row r="3673" spans="1:25" x14ac:dyDescent="0.25">
      <c r="A3673" s="32" t="str">
        <f>IF(Weighting!$P$25&gt;0,B3673,"")</f>
        <v/>
      </c>
      <c r="B3673" t="e">
        <f>Weighting!$C$25</f>
        <v>#DIV/0!</v>
      </c>
      <c r="C3673" t="e">
        <f>Weighting!$F$25</f>
        <v>#NUM!</v>
      </c>
      <c r="D3673" t="e">
        <f>IF(C3673=1,'Data Transformation'!$G$3+0.5*'Data Transformation'!$W$25,IF(C3674=1,D3674-'Data Transformation'!$W$25,FALSE))</f>
        <v>#NUM!</v>
      </c>
      <c r="E3673">
        <f t="array" ref="E3673">IF(ISLOGICAL(D3673),"",FREQUENCY(IF('Data Transformation'!$B$425:$B$8425='Bin Analysis'!$B3651,'Data Transformation'!$G$425:$G$8425),D3673))</f>
        <v>2001</v>
      </c>
      <c r="F3673">
        <f t="shared" si="456"/>
        <v>0</v>
      </c>
      <c r="G3673">
        <f>Weighting!$H$25</f>
        <v>0</v>
      </c>
      <c r="H3673">
        <f t="array" ref="H3673">FREQUENCY(IF('Data Transformation'!$B$4:$B$8425=B3651,'Data Transformation'!$G$4:$G$8425),'Bin Analysis'!$B3673)</f>
        <v>2073</v>
      </c>
      <c r="I3673">
        <f t="shared" si="457"/>
        <v>0</v>
      </c>
      <c r="J3673">
        <f t="shared" si="458"/>
        <v>0</v>
      </c>
      <c r="K3673">
        <f>J3673*Weighting!$W$25</f>
        <v>0</v>
      </c>
      <c r="M3673" s="14"/>
    </row>
    <row r="3674" spans="1:25" x14ac:dyDescent="0.25">
      <c r="O3674"/>
      <c r="P3674"/>
      <c r="Q3674"/>
      <c r="R3674"/>
    </row>
    <row r="3675" spans="1:25" ht="23.25" x14ac:dyDescent="0.35">
      <c r="A3675" s="21" t="s">
        <v>0</v>
      </c>
      <c r="B3675" s="21" t="str">
        <f>IFERROR(VLOOKUP(C3675,'Data Transformation'!$L$6:$M$426,2,FALSE),"")</f>
        <v/>
      </c>
      <c r="C3675" s="21">
        <f>C3651+1</f>
        <v>153</v>
      </c>
      <c r="D3675" s="21"/>
      <c r="E3675" s="21"/>
      <c r="F3675" s="21"/>
      <c r="G3675" s="21"/>
      <c r="H3675" s="22"/>
      <c r="I3675" s="22"/>
      <c r="J3675" s="22"/>
      <c r="K3675" s="21"/>
      <c r="L3675" s="21" t="str">
        <f>B3675</f>
        <v/>
      </c>
      <c r="M3675" s="23" t="e">
        <f>INDEX('Data Transformation'!$O$4:$O$424,MATCH($B3675,'Data Transformation'!$M$4:$M$424,0),MATCH($M$2,'Data Transformation'!$O$3,0))</f>
        <v>#N/A</v>
      </c>
      <c r="N3675" s="27" t="e">
        <f>IF('Input and Summary Results'!$J$16="minimum",'Bin Analysis'!X3676/(M3675-1),'Bin Analysis'!Y3675/('Bin Analysis'!M3675-1))</f>
        <v>#N/A</v>
      </c>
      <c r="O3675" s="27" t="e">
        <f>IF(M3675=FALSE,NA(),(VLOOKUP(1,C3678:K3697,4,FALSE))/(M3675-1))</f>
        <v>#N/A</v>
      </c>
      <c r="P3675" s="27" t="e">
        <f>IF(M3675=FALSE,NA(),SUM(J3678:J3697)/Weighting!$S$5)</f>
        <v>#N/A</v>
      </c>
      <c r="Q3675" s="27" t="e">
        <f>IF(M3675=FALSE,NA(),SUM(K3678:K3697)/Weighting!$S$6)</f>
        <v>#N/A</v>
      </c>
      <c r="R3675" s="27" t="e">
        <f>IF(M3675=FALSE,NA(),(VLOOKUP(1,G3678:K3697,3,FALSE))/(M3675-1))</f>
        <v>#N/A</v>
      </c>
      <c r="S3675" s="22" t="e">
        <f>IF(M3675=FALSE,NA(),IF(SUM(J3678:J3697)=2,"yes","no"))</f>
        <v>#N/A</v>
      </c>
      <c r="X3675" s="2" cm="2">
        <f t="array" ref="X3675:X3676">FREQUENCY(IF('Data Transformation'!$B$425:$B$6424='Bin Analysis'!L3675,'Data Transformation'!$G$425:$G$6424),'Data Transformation'!$U$11)</f>
        <v>0</v>
      </c>
      <c r="Y3675" s="2" cm="2">
        <f t="array" ref="Y3675:Y3676">FREQUENCY(IF('Data Transformation'!$B$425:$B$6424='Bin Analysis'!L3675,'Data Transformation'!$G$425:$G$6424),'Data Transformation'!$U$12)</f>
        <v>0</v>
      </c>
    </row>
    <row r="3676" spans="1:25" x14ac:dyDescent="0.25">
      <c r="A3676" s="14" t="s">
        <v>67</v>
      </c>
      <c r="B3676" t="s">
        <v>47</v>
      </c>
      <c r="C3676" t="s">
        <v>5</v>
      </c>
      <c r="D3676" t="s">
        <v>98</v>
      </c>
      <c r="E3676" t="s">
        <v>99</v>
      </c>
      <c r="F3676" t="s">
        <v>100</v>
      </c>
      <c r="G3676" t="s">
        <v>69</v>
      </c>
      <c r="H3676" t="s">
        <v>31</v>
      </c>
      <c r="I3676" t="s">
        <v>32</v>
      </c>
      <c r="J3676" t="s">
        <v>46</v>
      </c>
      <c r="K3676" s="14" t="s">
        <v>45</v>
      </c>
      <c r="M3676" s="14"/>
      <c r="X3676" s="2">
        <v>0</v>
      </c>
      <c r="Y3676" s="2">
        <v>0</v>
      </c>
    </row>
    <row r="3677" spans="1:25" x14ac:dyDescent="0.25">
      <c r="A3677" s="32"/>
      <c r="D3677" t="e">
        <f>IF(C3677=1,'Data Transformation'!$G$3+0.5*'Data Transformation'!$W$25,IF(C3678=1,D3678-'Data Transformation'!$W$25,FALSE))</f>
        <v>#NUM!</v>
      </c>
      <c r="E3677">
        <f t="array" ref="E3677">IF(ISLOGICAL(D3677),"",FREQUENCY(IF('Data Transformation'!$B$425:$B$8425='Bin Analysis'!$B3675,'Data Transformation'!$G$425:$G$8425),D3677))</f>
        <v>2001</v>
      </c>
      <c r="F3677" t="e">
        <f>IF(ISLOGICAL(D3677),"",E3677-E3676)</f>
        <v>#VALUE!</v>
      </c>
      <c r="M3677" s="14"/>
    </row>
    <row r="3678" spans="1:25" x14ac:dyDescent="0.25">
      <c r="A3678" s="32" t="e">
        <f>IF(Weighting!$P$6&gt;0,B3678,"")</f>
        <v>#NUM!</v>
      </c>
      <c r="B3678" t="e">
        <f>Weighting!$C$6</f>
        <v>#DIV/0!</v>
      </c>
      <c r="C3678" t="e">
        <f>Weighting!$F$6</f>
        <v>#NUM!</v>
      </c>
      <c r="D3678" t="e">
        <f>IF(C3678=1,'Data Transformation'!$G$3+0.5*'Data Transformation'!$W$25,IF(C3679=1,D3679-'Data Transformation'!$W$25,FALSE))</f>
        <v>#NUM!</v>
      </c>
      <c r="E3678">
        <f t="array" ref="E3678">IF(ISLOGICAL(D3678),"",FREQUENCY(IF('Data Transformation'!$B$425:$B$8425='Bin Analysis'!$B3675,'Data Transformation'!$G$425:$G$8425),D3678))</f>
        <v>2001</v>
      </c>
      <c r="F3678">
        <f>IF(ISLOGICAL(D3678),"",E3678-E3677)</f>
        <v>0</v>
      </c>
      <c r="G3678">
        <f>Weighting!$H$6</f>
        <v>1</v>
      </c>
      <c r="H3678">
        <f t="array" ref="H3678">FREQUENCY(IF('Data Transformation'!$B$4:$B$8425=B3675,'Data Transformation'!$G$4:$G$8425),'Bin Analysis'!$B3678)</f>
        <v>2073</v>
      </c>
      <c r="I3678">
        <f>H3678-H3677</f>
        <v>2073</v>
      </c>
      <c r="J3678">
        <f>IF(I3678=0,0,1)</f>
        <v>1</v>
      </c>
      <c r="K3678" t="e">
        <f>J3678*Weighting!$W$6</f>
        <v>#NUM!</v>
      </c>
      <c r="M3678" s="14"/>
    </row>
    <row r="3679" spans="1:25" x14ac:dyDescent="0.25">
      <c r="A3679" s="32" t="str">
        <f>IF(Weighting!$P$7&gt;0,B3679,"")</f>
        <v/>
      </c>
      <c r="B3679" t="e">
        <f>Weighting!$C$7</f>
        <v>#DIV/0!</v>
      </c>
      <c r="C3679" t="e">
        <f>Weighting!$F$7</f>
        <v>#NUM!</v>
      </c>
      <c r="D3679" t="e">
        <f>IF(C3679=1,'Data Transformation'!$G$3+0.5*'Data Transformation'!$W$25,IF(C3680=1,D3680-'Data Transformation'!$W$25,FALSE))</f>
        <v>#NUM!</v>
      </c>
      <c r="E3679">
        <f t="array" ref="E3679">IF(ISLOGICAL(D3679),"",FREQUENCY(IF('Data Transformation'!$B$425:$B$8425='Bin Analysis'!$B3675,'Data Transformation'!$G$425:$G$8425),D3679))</f>
        <v>2001</v>
      </c>
      <c r="F3679">
        <f t="shared" ref="F3679:F3697" si="459">IF(ISLOGICAL(D3679),"",E3679-E3678)</f>
        <v>0</v>
      </c>
      <c r="G3679">
        <f>Weighting!$H$7</f>
        <v>0</v>
      </c>
      <c r="H3679">
        <f t="array" ref="H3679">FREQUENCY(IF('Data Transformation'!$B$4:$B$8425=B3675,'Data Transformation'!$G$4:$G$8425),'Bin Analysis'!$B3679)</f>
        <v>2073</v>
      </c>
      <c r="I3679">
        <f t="shared" ref="I3679:I3697" si="460">H3679-H3678</f>
        <v>0</v>
      </c>
      <c r="J3679">
        <f>IF(I3679=0,0,1)</f>
        <v>0</v>
      </c>
      <c r="K3679">
        <f>J3679*Weighting!$W$7</f>
        <v>0</v>
      </c>
      <c r="M3679" s="14"/>
    </row>
    <row r="3680" spans="1:25" x14ac:dyDescent="0.25">
      <c r="A3680" s="32" t="str">
        <f>IF(Weighting!$P$8&gt;0,B3680,"")</f>
        <v/>
      </c>
      <c r="B3680" t="e">
        <f>Weighting!$C$8</f>
        <v>#DIV/0!</v>
      </c>
      <c r="C3680" t="e">
        <f>Weighting!$F$8</f>
        <v>#NUM!</v>
      </c>
      <c r="D3680" t="e">
        <f>IF(C3680=1,'Data Transformation'!$G$3+0.5*'Data Transformation'!$W$25,IF(C3681=1,D3681-'Data Transformation'!$W$25,FALSE))</f>
        <v>#NUM!</v>
      </c>
      <c r="E3680">
        <f t="array" ref="E3680">IF(ISLOGICAL(D3680),"",FREQUENCY(IF('Data Transformation'!$B$425:$B$8425='Bin Analysis'!$B3675,'Data Transformation'!$G$425:$G$8425),D3680))</f>
        <v>2001</v>
      </c>
      <c r="F3680">
        <f t="shared" si="459"/>
        <v>0</v>
      </c>
      <c r="G3680">
        <f>Weighting!$H$8</f>
        <v>0</v>
      </c>
      <c r="H3680">
        <f t="array" ref="H3680">FREQUENCY(IF('Data Transformation'!$B$4:$B$8425=B3675,'Data Transformation'!$G$4:$G$8425),'Bin Analysis'!$B3680)</f>
        <v>2073</v>
      </c>
      <c r="I3680">
        <f t="shared" si="460"/>
        <v>0</v>
      </c>
      <c r="J3680">
        <f t="shared" ref="J3680:J3697" si="461">IF(I3680=0,0,1)</f>
        <v>0</v>
      </c>
      <c r="K3680">
        <f>J3680*Weighting!$W$8</f>
        <v>0</v>
      </c>
      <c r="M3680" s="14"/>
    </row>
    <row r="3681" spans="1:13" x14ac:dyDescent="0.25">
      <c r="A3681" s="32" t="str">
        <f>IF(Weighting!$P$9&gt;0,B3681,"")</f>
        <v/>
      </c>
      <c r="B3681" s="50" t="e">
        <f>Weighting!$C$9</f>
        <v>#DIV/0!</v>
      </c>
      <c r="C3681" t="e">
        <f>Weighting!$F$9</f>
        <v>#NUM!</v>
      </c>
      <c r="D3681" t="e">
        <f>IF(C3681=1,'Data Transformation'!$G$3+0.5*'Data Transformation'!$W$25,IF(C3682=1,D3682-'Data Transformation'!$W$25,FALSE))</f>
        <v>#NUM!</v>
      </c>
      <c r="E3681">
        <f t="array" ref="E3681">IF(ISLOGICAL(D3681),"",FREQUENCY(IF('Data Transformation'!$B$425:$B$8425='Bin Analysis'!$B3675,'Data Transformation'!$G$425:$G$8425),D3681))</f>
        <v>2001</v>
      </c>
      <c r="F3681">
        <f t="shared" si="459"/>
        <v>0</v>
      </c>
      <c r="G3681">
        <f>Weighting!$H$9</f>
        <v>0</v>
      </c>
      <c r="H3681">
        <f t="array" ref="H3681">FREQUENCY(IF('Data Transformation'!$B$4:$B$8425=B3675,'Data Transformation'!$G$4:$G$8425),'Bin Analysis'!$B3681)</f>
        <v>2073</v>
      </c>
      <c r="I3681">
        <f t="shared" si="460"/>
        <v>0</v>
      </c>
      <c r="J3681">
        <f t="shared" si="461"/>
        <v>0</v>
      </c>
      <c r="K3681">
        <f>J3681*Weighting!$W$9</f>
        <v>0</v>
      </c>
      <c r="M3681" s="14"/>
    </row>
    <row r="3682" spans="1:13" x14ac:dyDescent="0.25">
      <c r="A3682" s="32" t="str">
        <f>IF(Weighting!$P$10&gt;0,B3682,"")</f>
        <v/>
      </c>
      <c r="B3682" t="e">
        <f>Weighting!$C$10</f>
        <v>#DIV/0!</v>
      </c>
      <c r="C3682" t="e">
        <f>Weighting!$F$10</f>
        <v>#NUM!</v>
      </c>
      <c r="D3682" t="e">
        <f>IF(C3682=1,'Data Transformation'!$G$3+0.5*'Data Transformation'!$W$25,IF(C3683=1,D3683-'Data Transformation'!$W$25,FALSE))</f>
        <v>#NUM!</v>
      </c>
      <c r="E3682">
        <f t="array" ref="E3682">IF(ISLOGICAL(D3682),"",FREQUENCY(IF('Data Transformation'!$B$425:$B$8425='Bin Analysis'!$B3675,'Data Transformation'!$G$425:$G$8425),D3682))</f>
        <v>2001</v>
      </c>
      <c r="F3682">
        <f t="shared" si="459"/>
        <v>0</v>
      </c>
      <c r="G3682">
        <f>Weighting!$H$10</f>
        <v>0</v>
      </c>
      <c r="H3682">
        <f t="array" ref="H3682">FREQUENCY(IF('Data Transformation'!$B$4:$B$8425=B3675,'Data Transformation'!$G$4:$G$8425),'Bin Analysis'!$B3682)</f>
        <v>2073</v>
      </c>
      <c r="I3682">
        <f t="shared" si="460"/>
        <v>0</v>
      </c>
      <c r="J3682">
        <f t="shared" si="461"/>
        <v>0</v>
      </c>
      <c r="K3682">
        <f>J3682*Weighting!$W$10</f>
        <v>0</v>
      </c>
      <c r="M3682" s="14"/>
    </row>
    <row r="3683" spans="1:13" x14ac:dyDescent="0.25">
      <c r="A3683" s="32" t="str">
        <f>IF(Weighting!$P$11&gt;0,B3683,"")</f>
        <v/>
      </c>
      <c r="B3683" t="e">
        <f>Weighting!$C$11</f>
        <v>#DIV/0!</v>
      </c>
      <c r="C3683" t="e">
        <f>Weighting!$F$11</f>
        <v>#NUM!</v>
      </c>
      <c r="D3683" t="e">
        <f>IF(C3683=1,'Data Transformation'!$G$3+0.5*'Data Transformation'!$W$25,IF(C3684=1,D3684-'Data Transformation'!$W$25,FALSE))</f>
        <v>#NUM!</v>
      </c>
      <c r="E3683">
        <f t="array" ref="E3683">IF(ISLOGICAL(D3683),"",FREQUENCY(IF('Data Transformation'!$B$425:$B$8425='Bin Analysis'!$B3675,'Data Transformation'!$G$425:$G$8425),D3683))</f>
        <v>2001</v>
      </c>
      <c r="F3683">
        <f t="shared" si="459"/>
        <v>0</v>
      </c>
      <c r="G3683">
        <f>Weighting!$H$11</f>
        <v>0</v>
      </c>
      <c r="H3683">
        <f t="array" ref="H3683">FREQUENCY(IF('Data Transformation'!$B$4:$B$8425=B3675,'Data Transformation'!$G$4:$G$8425),'Bin Analysis'!$B3683)</f>
        <v>2073</v>
      </c>
      <c r="I3683">
        <f t="shared" si="460"/>
        <v>0</v>
      </c>
      <c r="J3683">
        <f t="shared" si="461"/>
        <v>0</v>
      </c>
      <c r="K3683">
        <f>J3683*Weighting!$W$11</f>
        <v>0</v>
      </c>
      <c r="M3683" s="14"/>
    </row>
    <row r="3684" spans="1:13" x14ac:dyDescent="0.25">
      <c r="A3684" s="32" t="str">
        <f>IF(Weighting!$P$12&gt;0,B3684,"")</f>
        <v/>
      </c>
      <c r="B3684" t="e">
        <f>Weighting!$C$12</f>
        <v>#DIV/0!</v>
      </c>
      <c r="C3684" t="e">
        <f>Weighting!$F$12</f>
        <v>#NUM!</v>
      </c>
      <c r="D3684" t="e">
        <f>IF(C3684=1,'Data Transformation'!$G$3+0.5*'Data Transformation'!$W$25,IF(C3685=1,D3685-'Data Transformation'!$W$25,FALSE))</f>
        <v>#NUM!</v>
      </c>
      <c r="E3684">
        <f t="array" ref="E3684">IF(ISLOGICAL(D3684),"",FREQUENCY(IF('Data Transformation'!$B$425:$B$8425='Bin Analysis'!$B3675,'Data Transformation'!$G$425:$G$8425),D3684))</f>
        <v>2001</v>
      </c>
      <c r="F3684">
        <f t="shared" si="459"/>
        <v>0</v>
      </c>
      <c r="G3684">
        <f>Weighting!$H$12</f>
        <v>0</v>
      </c>
      <c r="H3684">
        <f t="array" ref="H3684">FREQUENCY(IF('Data Transformation'!$B$4:$B$8425=B3675,'Data Transformation'!$G$4:$G$8425),'Bin Analysis'!$B3684)</f>
        <v>2073</v>
      </c>
      <c r="I3684">
        <f t="shared" si="460"/>
        <v>0</v>
      </c>
      <c r="J3684">
        <f t="shared" si="461"/>
        <v>0</v>
      </c>
      <c r="K3684">
        <f>J3684*Weighting!$W$12</f>
        <v>0</v>
      </c>
      <c r="M3684" s="14"/>
    </row>
    <row r="3685" spans="1:13" x14ac:dyDescent="0.25">
      <c r="A3685" s="32" t="str">
        <f>IF(Weighting!$P$13&gt;0,B3685,"")</f>
        <v/>
      </c>
      <c r="B3685" t="e">
        <f>Weighting!$C$13</f>
        <v>#DIV/0!</v>
      </c>
      <c r="C3685" t="e">
        <f>Weighting!$F$13</f>
        <v>#NUM!</v>
      </c>
      <c r="D3685" t="e">
        <f>IF(C3685=1,'Data Transformation'!$G$3+0.5*'Data Transformation'!$W$25,IF(C3686=1,D3686-'Data Transformation'!$W$25,FALSE))</f>
        <v>#NUM!</v>
      </c>
      <c r="E3685">
        <f t="array" ref="E3685">IF(ISLOGICAL(D3685),"",FREQUENCY(IF('Data Transformation'!$B$425:$B$8425='Bin Analysis'!$B3675,'Data Transformation'!$G$425:$G$8425),D3685))</f>
        <v>2001</v>
      </c>
      <c r="F3685">
        <f t="shared" si="459"/>
        <v>0</v>
      </c>
      <c r="G3685">
        <f>Weighting!$H$13</f>
        <v>0</v>
      </c>
      <c r="H3685">
        <f t="array" ref="H3685">FREQUENCY(IF('Data Transformation'!$B$4:$B$8425=B3675,'Data Transformation'!$G$4:$G$8425),'Bin Analysis'!$B3685)</f>
        <v>2073</v>
      </c>
      <c r="I3685">
        <f t="shared" si="460"/>
        <v>0</v>
      </c>
      <c r="J3685">
        <f t="shared" si="461"/>
        <v>0</v>
      </c>
      <c r="K3685">
        <f>J3685*Weighting!$W$13</f>
        <v>0</v>
      </c>
      <c r="M3685" s="14"/>
    </row>
    <row r="3686" spans="1:13" x14ac:dyDescent="0.25">
      <c r="A3686" s="32" t="str">
        <f>IF(Weighting!$P$14&gt;0,B3686,"")</f>
        <v/>
      </c>
      <c r="B3686" t="e">
        <f>Weighting!$C$14</f>
        <v>#DIV/0!</v>
      </c>
      <c r="C3686" t="e">
        <f>Weighting!$F$14</f>
        <v>#NUM!</v>
      </c>
      <c r="D3686" t="e">
        <f>IF(C3686=1,'Data Transformation'!$G$3+0.5*'Data Transformation'!$W$25,IF(C3687=1,D3687-'Data Transformation'!$W$25,FALSE))</f>
        <v>#NUM!</v>
      </c>
      <c r="E3686">
        <f t="array" ref="E3686">IF(ISLOGICAL(D3686),"",FREQUENCY(IF('Data Transformation'!$B$425:$B$8425='Bin Analysis'!$B3675,'Data Transformation'!$G$425:$G$8425),D3686))</f>
        <v>2001</v>
      </c>
      <c r="F3686">
        <f t="shared" si="459"/>
        <v>0</v>
      </c>
      <c r="G3686">
        <f>Weighting!$H$14</f>
        <v>0</v>
      </c>
      <c r="H3686">
        <f t="array" ref="H3686">FREQUENCY(IF('Data Transformation'!$B$4:$B$8425=B3675,'Data Transformation'!$G$4:$G$8425),'Bin Analysis'!$B3686)</f>
        <v>2073</v>
      </c>
      <c r="I3686">
        <f t="shared" si="460"/>
        <v>0</v>
      </c>
      <c r="J3686">
        <f t="shared" si="461"/>
        <v>0</v>
      </c>
      <c r="K3686">
        <f>J3686*Weighting!$W$14</f>
        <v>0</v>
      </c>
      <c r="M3686" s="14"/>
    </row>
    <row r="3687" spans="1:13" x14ac:dyDescent="0.25">
      <c r="A3687" s="32" t="str">
        <f>IF(Weighting!$P$15&gt;0,B3687,"")</f>
        <v/>
      </c>
      <c r="B3687" t="e">
        <f>Weighting!$C$15</f>
        <v>#DIV/0!</v>
      </c>
      <c r="C3687" t="e">
        <f>Weighting!$F$15</f>
        <v>#NUM!</v>
      </c>
      <c r="D3687" t="e">
        <f>IF(C3687=1,'Data Transformation'!$G$3+0.5*'Data Transformation'!$W$25,IF(C3688=1,D3688-'Data Transformation'!$W$25,FALSE))</f>
        <v>#NUM!</v>
      </c>
      <c r="E3687">
        <f t="array" ref="E3687">IF(ISLOGICAL(D3687),"",FREQUENCY(IF('Data Transformation'!$B$425:$B$8425='Bin Analysis'!$B3675,'Data Transformation'!$G$425:$G$8425),D3687))</f>
        <v>2001</v>
      </c>
      <c r="F3687">
        <f t="shared" si="459"/>
        <v>0</v>
      </c>
      <c r="G3687">
        <f>Weighting!$H$15</f>
        <v>0</v>
      </c>
      <c r="H3687">
        <f t="array" ref="H3687">FREQUENCY(IF('Data Transformation'!$B$4:$B$8425=B3675,'Data Transformation'!$G$4:$G$8425),'Bin Analysis'!$B3687)</f>
        <v>2073</v>
      </c>
      <c r="I3687">
        <f t="shared" si="460"/>
        <v>0</v>
      </c>
      <c r="J3687">
        <f t="shared" si="461"/>
        <v>0</v>
      </c>
      <c r="K3687">
        <f>J3687*Weighting!$W$15</f>
        <v>0</v>
      </c>
      <c r="M3687" s="14"/>
    </row>
    <row r="3688" spans="1:13" x14ac:dyDescent="0.25">
      <c r="A3688" s="32" t="str">
        <f>IF(Weighting!$P$16&gt;0,B3688,"")</f>
        <v/>
      </c>
      <c r="B3688" t="e">
        <f>Weighting!$C$16</f>
        <v>#DIV/0!</v>
      </c>
      <c r="C3688" t="e">
        <f>Weighting!$F$16</f>
        <v>#NUM!</v>
      </c>
      <c r="D3688" t="e">
        <f>IF(C3688=1,'Data Transformation'!$G$3+0.5*'Data Transformation'!$W$25,IF(C3689=1,D3689-'Data Transformation'!$W$25,FALSE))</f>
        <v>#NUM!</v>
      </c>
      <c r="E3688">
        <f t="array" ref="E3688">IF(ISLOGICAL(D3688),"",FREQUENCY(IF('Data Transformation'!$B$425:$B$8425='Bin Analysis'!$B3675,'Data Transformation'!$G$425:$G$8425),D3688))</f>
        <v>2001</v>
      </c>
      <c r="F3688">
        <f t="shared" si="459"/>
        <v>0</v>
      </c>
      <c r="G3688">
        <f>Weighting!$H$16</f>
        <v>0</v>
      </c>
      <c r="H3688">
        <f t="array" ref="H3688">FREQUENCY(IF('Data Transformation'!$B$4:$B$8425=B3675,'Data Transformation'!$G$4:$G$8425),'Bin Analysis'!$B3688)</f>
        <v>2073</v>
      </c>
      <c r="I3688">
        <f t="shared" si="460"/>
        <v>0</v>
      </c>
      <c r="J3688">
        <f t="shared" si="461"/>
        <v>0</v>
      </c>
      <c r="K3688">
        <f>J3688*Weighting!$W$16</f>
        <v>0</v>
      </c>
      <c r="M3688" s="14"/>
    </row>
    <row r="3689" spans="1:13" x14ac:dyDescent="0.25">
      <c r="A3689" s="32" t="str">
        <f>IF(Weighting!$P$17&gt;0,B3689,"")</f>
        <v/>
      </c>
      <c r="B3689" t="e">
        <f>Weighting!$C$17</f>
        <v>#DIV/0!</v>
      </c>
      <c r="C3689" t="e">
        <f>Weighting!$F$17</f>
        <v>#NUM!</v>
      </c>
      <c r="D3689" t="e">
        <f>IF(C3689=1,'Data Transformation'!$G$3+0.5*'Data Transformation'!$W$25,IF(C3690=1,D3690-'Data Transformation'!$W$25,FALSE))</f>
        <v>#NUM!</v>
      </c>
      <c r="E3689">
        <f t="array" ref="E3689">IF(ISLOGICAL(D3689),"",FREQUENCY(IF('Data Transformation'!$B$425:$B$8425='Bin Analysis'!$B3675,'Data Transformation'!$G$425:$G$8425),D3689))</f>
        <v>2001</v>
      </c>
      <c r="F3689">
        <f t="shared" si="459"/>
        <v>0</v>
      </c>
      <c r="G3689">
        <f>Weighting!$H$17</f>
        <v>0</v>
      </c>
      <c r="H3689">
        <f t="array" ref="H3689">FREQUENCY(IF('Data Transformation'!$B$4:$B$8425=B3675,'Data Transformation'!$G$4:$G$8425),'Bin Analysis'!$B3689)</f>
        <v>2073</v>
      </c>
      <c r="I3689">
        <f t="shared" si="460"/>
        <v>0</v>
      </c>
      <c r="J3689">
        <f t="shared" si="461"/>
        <v>0</v>
      </c>
      <c r="K3689">
        <f>J3689*Weighting!$W$17</f>
        <v>0</v>
      </c>
      <c r="M3689" s="14"/>
    </row>
    <row r="3690" spans="1:13" x14ac:dyDescent="0.25">
      <c r="A3690" s="32" t="str">
        <f>IF(Weighting!$P$18&gt;0,B3690,"")</f>
        <v/>
      </c>
      <c r="B3690" t="e">
        <f>Weighting!$C$18</f>
        <v>#DIV/0!</v>
      </c>
      <c r="C3690" t="e">
        <f>Weighting!$F$18</f>
        <v>#NUM!</v>
      </c>
      <c r="D3690" t="e">
        <f>IF(C3690=1,'Data Transformation'!$G$3+0.5*'Data Transformation'!$W$25,IF(C3691=1,D3691-'Data Transformation'!$W$25,FALSE))</f>
        <v>#NUM!</v>
      </c>
      <c r="E3690">
        <f t="array" ref="E3690">IF(ISLOGICAL(D3690),"",FREQUENCY(IF('Data Transformation'!$B$425:$B$8425='Bin Analysis'!$B3675,'Data Transformation'!$G$425:$G$8425),D3690))</f>
        <v>2001</v>
      </c>
      <c r="F3690">
        <f t="shared" si="459"/>
        <v>0</v>
      </c>
      <c r="G3690">
        <f>Weighting!$H$18</f>
        <v>0</v>
      </c>
      <c r="H3690">
        <f t="array" ref="H3690">FREQUENCY(IF('Data Transformation'!$B$4:$B$8425=B3675,'Data Transformation'!$G$4:$G$8425),'Bin Analysis'!$B3690)</f>
        <v>2073</v>
      </c>
      <c r="I3690">
        <f t="shared" si="460"/>
        <v>0</v>
      </c>
      <c r="J3690">
        <f t="shared" si="461"/>
        <v>0</v>
      </c>
      <c r="K3690">
        <f>J3690*Weighting!$W$18</f>
        <v>0</v>
      </c>
      <c r="M3690" s="14"/>
    </row>
    <row r="3691" spans="1:13" x14ac:dyDescent="0.25">
      <c r="A3691" s="32" t="str">
        <f>IF(Weighting!$P$19&gt;0,B3691,"")</f>
        <v/>
      </c>
      <c r="B3691" t="e">
        <f>Weighting!$C$19</f>
        <v>#DIV/0!</v>
      </c>
      <c r="C3691" t="e">
        <f>Weighting!$F$19</f>
        <v>#NUM!</v>
      </c>
      <c r="D3691" t="e">
        <f>IF(C3691=1,'Data Transformation'!$G$3+0.5*'Data Transformation'!$W$25,IF(C3692=1,D3692-'Data Transformation'!$W$25,FALSE))</f>
        <v>#NUM!</v>
      </c>
      <c r="E3691">
        <f t="array" ref="E3691">IF(ISLOGICAL(D3691),"",FREQUENCY(IF('Data Transformation'!$B$425:$B$8425='Bin Analysis'!$B3675,'Data Transformation'!$G$425:$G$8425),D3691))</f>
        <v>2001</v>
      </c>
      <c r="F3691">
        <f t="shared" si="459"/>
        <v>0</v>
      </c>
      <c r="G3691">
        <f>Weighting!$H$19</f>
        <v>0</v>
      </c>
      <c r="H3691">
        <f t="array" ref="H3691">FREQUENCY(IF('Data Transformation'!$B$4:$B$8425=B3675,'Data Transformation'!$G$4:$G$8425),'Bin Analysis'!$B3691)</f>
        <v>2073</v>
      </c>
      <c r="I3691">
        <f t="shared" si="460"/>
        <v>0</v>
      </c>
      <c r="J3691">
        <f t="shared" si="461"/>
        <v>0</v>
      </c>
      <c r="K3691">
        <f>J3691*Weighting!$W$19</f>
        <v>0</v>
      </c>
      <c r="M3691" s="14"/>
    </row>
    <row r="3692" spans="1:13" x14ac:dyDescent="0.25">
      <c r="A3692" s="32" t="str">
        <f>IF(Weighting!$P$20&gt;0,B3692,"")</f>
        <v/>
      </c>
      <c r="B3692" t="e">
        <f>Weighting!$C$20</f>
        <v>#DIV/0!</v>
      </c>
      <c r="C3692" t="e">
        <f>Weighting!$F$20</f>
        <v>#NUM!</v>
      </c>
      <c r="D3692" t="e">
        <f>IF(C3692=1,'Data Transformation'!$G$3+0.5*'Data Transformation'!$W$25,IF(C3693=1,D3693-'Data Transformation'!$W$25,FALSE))</f>
        <v>#NUM!</v>
      </c>
      <c r="E3692">
        <f t="array" ref="E3692">IF(ISLOGICAL(D3692),"",FREQUENCY(IF('Data Transformation'!$B$425:$B$8425='Bin Analysis'!$B3675,'Data Transformation'!$G$425:$G$8425),D3692))</f>
        <v>2001</v>
      </c>
      <c r="F3692">
        <f t="shared" si="459"/>
        <v>0</v>
      </c>
      <c r="G3692">
        <f>Weighting!$H$20</f>
        <v>0</v>
      </c>
      <c r="H3692">
        <f t="array" ref="H3692">FREQUENCY(IF('Data Transformation'!$B$4:$B$8425=B3675,'Data Transformation'!$G$4:$G$8425),'Bin Analysis'!$B3692)</f>
        <v>2073</v>
      </c>
      <c r="I3692">
        <f t="shared" si="460"/>
        <v>0</v>
      </c>
      <c r="J3692">
        <f t="shared" si="461"/>
        <v>0</v>
      </c>
      <c r="K3692">
        <f>J3692*Weighting!$W$20</f>
        <v>0</v>
      </c>
      <c r="M3692" s="14"/>
    </row>
    <row r="3693" spans="1:13" x14ac:dyDescent="0.25">
      <c r="A3693" s="32" t="str">
        <f>IF(Weighting!$P$21&gt;0,B3693,"")</f>
        <v/>
      </c>
      <c r="B3693" t="e">
        <f>Weighting!$C$21</f>
        <v>#DIV/0!</v>
      </c>
      <c r="C3693" t="e">
        <f>Weighting!$F$21</f>
        <v>#NUM!</v>
      </c>
      <c r="D3693" t="e">
        <f>IF(C3693=1,'Data Transformation'!$G$3+0.5*'Data Transformation'!$W$25,IF(C3694=1,D3694-'Data Transformation'!$W$25,FALSE))</f>
        <v>#NUM!</v>
      </c>
      <c r="E3693">
        <f t="array" ref="E3693">IF(ISLOGICAL(D3693),"",FREQUENCY(IF('Data Transformation'!$B$425:$B$8425='Bin Analysis'!$B3675,'Data Transformation'!$G$425:$G$8425),D3693))</f>
        <v>2001</v>
      </c>
      <c r="F3693">
        <f t="shared" si="459"/>
        <v>0</v>
      </c>
      <c r="G3693">
        <f>Weighting!$H$21</f>
        <v>0</v>
      </c>
      <c r="H3693">
        <f t="array" ref="H3693">FREQUENCY(IF('Data Transformation'!$B$4:$B$8425=B3675,'Data Transformation'!$G$4:$G$8425),'Bin Analysis'!$B3693)</f>
        <v>2073</v>
      </c>
      <c r="I3693">
        <f t="shared" si="460"/>
        <v>0</v>
      </c>
      <c r="J3693">
        <f t="shared" si="461"/>
        <v>0</v>
      </c>
      <c r="K3693">
        <f>J3693*Weighting!$W$21</f>
        <v>0</v>
      </c>
      <c r="M3693" s="14"/>
    </row>
    <row r="3694" spans="1:13" x14ac:dyDescent="0.25">
      <c r="A3694" s="32" t="str">
        <f>IF(Weighting!$P$22&gt;0,B3694,"")</f>
        <v/>
      </c>
      <c r="B3694" t="e">
        <f>Weighting!$C$22</f>
        <v>#DIV/0!</v>
      </c>
      <c r="C3694" t="e">
        <f>Weighting!$F$22</f>
        <v>#NUM!</v>
      </c>
      <c r="D3694" t="e">
        <f>IF(C3694=1,'Data Transformation'!$G$3+0.5*'Data Transformation'!$W$25,IF(C3695=1,D3695-'Data Transformation'!$W$25,FALSE))</f>
        <v>#NUM!</v>
      </c>
      <c r="E3694">
        <f t="array" ref="E3694">IF(ISLOGICAL(D3694),"",FREQUENCY(IF('Data Transformation'!$B$425:$B$8425='Bin Analysis'!$B3675,'Data Transformation'!$G$425:$G$8425),D3694))</f>
        <v>2001</v>
      </c>
      <c r="F3694">
        <f t="shared" si="459"/>
        <v>0</v>
      </c>
      <c r="G3694">
        <f>Weighting!$H$22</f>
        <v>0</v>
      </c>
      <c r="H3694">
        <f t="array" ref="H3694">FREQUENCY(IF('Data Transformation'!$B$4:$B$8425=B3675,'Data Transformation'!$G$4:$G$8425),'Bin Analysis'!$B3694)</f>
        <v>2073</v>
      </c>
      <c r="I3694">
        <f t="shared" si="460"/>
        <v>0</v>
      </c>
      <c r="J3694">
        <f t="shared" si="461"/>
        <v>0</v>
      </c>
      <c r="K3694">
        <f>J3694*Weighting!$W$22</f>
        <v>0</v>
      </c>
      <c r="M3694" s="14"/>
    </row>
    <row r="3695" spans="1:13" x14ac:dyDescent="0.25">
      <c r="A3695" s="32" t="str">
        <f>IF(Weighting!$P$23&gt;0,B3695,"")</f>
        <v/>
      </c>
      <c r="B3695" t="e">
        <f>Weighting!$C$23</f>
        <v>#DIV/0!</v>
      </c>
      <c r="C3695" t="e">
        <f>Weighting!$F$23</f>
        <v>#NUM!</v>
      </c>
      <c r="D3695" t="e">
        <f>IF(C3695=1,'Data Transformation'!$G$3+0.5*'Data Transformation'!$W$25,IF(C3696=1,D3696-'Data Transformation'!$W$25,FALSE))</f>
        <v>#NUM!</v>
      </c>
      <c r="E3695">
        <f t="array" ref="E3695">IF(ISLOGICAL(D3695),"",FREQUENCY(IF('Data Transformation'!$B$425:$B$8425='Bin Analysis'!$B3675,'Data Transformation'!$G$425:$G$8425),D3695))</f>
        <v>2001</v>
      </c>
      <c r="F3695">
        <f t="shared" si="459"/>
        <v>0</v>
      </c>
      <c r="G3695">
        <f>Weighting!$H$23</f>
        <v>0</v>
      </c>
      <c r="H3695">
        <f t="array" ref="H3695">FREQUENCY(IF('Data Transformation'!$B$4:$B$8425=B3675,'Data Transformation'!$G$4:$G$8425),'Bin Analysis'!$B3695)</f>
        <v>2073</v>
      </c>
      <c r="I3695">
        <f t="shared" si="460"/>
        <v>0</v>
      </c>
      <c r="J3695">
        <f t="shared" si="461"/>
        <v>0</v>
      </c>
      <c r="K3695">
        <f>J3695*Weighting!$W$23</f>
        <v>0</v>
      </c>
      <c r="M3695" s="14"/>
    </row>
    <row r="3696" spans="1:13" x14ac:dyDescent="0.25">
      <c r="A3696" s="32" t="str">
        <f>IF(Weighting!$P$24&gt;0,B3696,"")</f>
        <v/>
      </c>
      <c r="B3696" t="e">
        <f>Weighting!$C$24</f>
        <v>#DIV/0!</v>
      </c>
      <c r="C3696" t="e">
        <f>Weighting!$F$24</f>
        <v>#NUM!</v>
      </c>
      <c r="D3696" t="e">
        <f>IF(C3696=1,'Data Transformation'!$G$3+0.5*'Data Transformation'!$W$25,IF(C3697=1,D3697-'Data Transformation'!$W$25,FALSE))</f>
        <v>#NUM!</v>
      </c>
      <c r="E3696">
        <f t="array" ref="E3696">IF(ISLOGICAL(D3696),"",FREQUENCY(IF('Data Transformation'!$B$425:$B$8425='Bin Analysis'!$B3675,'Data Transformation'!$G$425:$G$8425),D3696))</f>
        <v>2001</v>
      </c>
      <c r="F3696">
        <f t="shared" si="459"/>
        <v>0</v>
      </c>
      <c r="G3696">
        <f>Weighting!$H$24</f>
        <v>0</v>
      </c>
      <c r="H3696">
        <f t="array" ref="H3696">FREQUENCY(IF('Data Transformation'!$B$4:$B$8425=B3675,'Data Transformation'!$G$4:$G$8425),'Bin Analysis'!$B3696)</f>
        <v>2073</v>
      </c>
      <c r="I3696">
        <f t="shared" si="460"/>
        <v>0</v>
      </c>
      <c r="J3696">
        <f t="shared" si="461"/>
        <v>0</v>
      </c>
      <c r="K3696">
        <f>J3696*Weighting!$W$24</f>
        <v>0</v>
      </c>
      <c r="M3696" s="14"/>
    </row>
    <row r="3697" spans="1:25" x14ac:dyDescent="0.25">
      <c r="A3697" s="32" t="str">
        <f>IF(Weighting!$P$25&gt;0,B3697,"")</f>
        <v/>
      </c>
      <c r="B3697" t="e">
        <f>Weighting!$C$25</f>
        <v>#DIV/0!</v>
      </c>
      <c r="C3697" t="e">
        <f>Weighting!$F$25</f>
        <v>#NUM!</v>
      </c>
      <c r="D3697" t="e">
        <f>IF(C3697=1,'Data Transformation'!$G$3+0.5*'Data Transformation'!$W$25,IF(C3698=1,D3698-'Data Transformation'!$W$25,FALSE))</f>
        <v>#NUM!</v>
      </c>
      <c r="E3697">
        <f t="array" ref="E3697">IF(ISLOGICAL(D3697),"",FREQUENCY(IF('Data Transformation'!$B$425:$B$8425='Bin Analysis'!$B3675,'Data Transformation'!$G$425:$G$8425),D3697))</f>
        <v>2001</v>
      </c>
      <c r="F3697">
        <f t="shared" si="459"/>
        <v>0</v>
      </c>
      <c r="G3697">
        <f>Weighting!$H$25</f>
        <v>0</v>
      </c>
      <c r="H3697">
        <f t="array" ref="H3697">FREQUENCY(IF('Data Transformation'!$B$4:$B$8425=B3675,'Data Transformation'!$G$4:$G$8425),'Bin Analysis'!$B3697)</f>
        <v>2073</v>
      </c>
      <c r="I3697">
        <f t="shared" si="460"/>
        <v>0</v>
      </c>
      <c r="J3697">
        <f t="shared" si="461"/>
        <v>0</v>
      </c>
      <c r="K3697">
        <f>J3697*Weighting!$W$25</f>
        <v>0</v>
      </c>
      <c r="M3697" s="14"/>
    </row>
    <row r="3698" spans="1:25" x14ac:dyDescent="0.25">
      <c r="O3698"/>
      <c r="P3698"/>
      <c r="Q3698"/>
      <c r="R3698"/>
    </row>
    <row r="3699" spans="1:25" ht="23.25" x14ac:dyDescent="0.35">
      <c r="A3699" s="21" t="s">
        <v>0</v>
      </c>
      <c r="B3699" s="21" t="str">
        <f>IFERROR(VLOOKUP(C3699,'Data Transformation'!$L$6:$M$426,2,FALSE),"")</f>
        <v/>
      </c>
      <c r="C3699" s="21">
        <f>C3675+1</f>
        <v>154</v>
      </c>
      <c r="D3699" s="21"/>
      <c r="E3699" s="21"/>
      <c r="F3699" s="21"/>
      <c r="G3699" s="21"/>
      <c r="H3699" s="22"/>
      <c r="I3699" s="22"/>
      <c r="J3699" s="22"/>
      <c r="K3699" s="21"/>
      <c r="L3699" s="21" t="str">
        <f>B3699</f>
        <v/>
      </c>
      <c r="M3699" s="23" t="e">
        <f>INDEX('Data Transformation'!$O$4:$O$424,MATCH($B3699,'Data Transformation'!$M$4:$M$424,0),MATCH($M$2,'Data Transformation'!$O$3,0))</f>
        <v>#N/A</v>
      </c>
      <c r="N3699" s="27" t="e">
        <f>IF('Input and Summary Results'!$J$16="minimum",'Bin Analysis'!X3700/(M3699-1),'Bin Analysis'!Y3699/('Bin Analysis'!M3699-1))</f>
        <v>#N/A</v>
      </c>
      <c r="O3699" s="27" t="e">
        <f>IF(M3699=FALSE,NA(),(VLOOKUP(1,C3702:K3721,4,FALSE))/(M3699-1))</f>
        <v>#N/A</v>
      </c>
      <c r="P3699" s="27" t="e">
        <f>IF(M3699=FALSE,NA(),SUM(J3702:J3721)/Weighting!$S$5)</f>
        <v>#N/A</v>
      </c>
      <c r="Q3699" s="27" t="e">
        <f>IF(M3699=FALSE,NA(),SUM(K3702:K3721)/Weighting!$S$6)</f>
        <v>#N/A</v>
      </c>
      <c r="R3699" s="27" t="e">
        <f>IF(M3699=FALSE,NA(),(VLOOKUP(1,G3702:K3721,3,FALSE))/(M3699-1))</f>
        <v>#N/A</v>
      </c>
      <c r="S3699" s="22" t="e">
        <f>IF(M3699=FALSE,NA(),IF(SUM(J3702:J3721)=2,"yes","no"))</f>
        <v>#N/A</v>
      </c>
      <c r="X3699" s="2" cm="2">
        <f t="array" ref="X3699:X3700">FREQUENCY(IF('Data Transformation'!$B$425:$B$6424='Bin Analysis'!L3699,'Data Transformation'!$G$425:$G$6424),'Data Transformation'!$U$11)</f>
        <v>0</v>
      </c>
      <c r="Y3699" s="2" cm="2">
        <f t="array" ref="Y3699:Y3700">FREQUENCY(IF('Data Transformation'!$B$425:$B$6424='Bin Analysis'!L3699,'Data Transformation'!$G$425:$G$6424),'Data Transformation'!$U$12)</f>
        <v>0</v>
      </c>
    </row>
    <row r="3700" spans="1:25" x14ac:dyDescent="0.25">
      <c r="A3700" s="14" t="s">
        <v>67</v>
      </c>
      <c r="B3700" t="s">
        <v>47</v>
      </c>
      <c r="C3700" t="s">
        <v>5</v>
      </c>
      <c r="D3700" t="s">
        <v>98</v>
      </c>
      <c r="E3700" t="s">
        <v>99</v>
      </c>
      <c r="F3700" t="s">
        <v>100</v>
      </c>
      <c r="G3700" t="s">
        <v>69</v>
      </c>
      <c r="H3700" t="s">
        <v>31</v>
      </c>
      <c r="I3700" t="s">
        <v>32</v>
      </c>
      <c r="J3700" t="s">
        <v>46</v>
      </c>
      <c r="K3700" s="14" t="s">
        <v>45</v>
      </c>
      <c r="M3700" s="14"/>
      <c r="X3700" s="2">
        <v>0</v>
      </c>
      <c r="Y3700" s="2">
        <v>0</v>
      </c>
    </row>
    <row r="3701" spans="1:25" x14ac:dyDescent="0.25">
      <c r="A3701" s="32"/>
      <c r="D3701" t="e">
        <f>IF(C3701=1,'Data Transformation'!$G$3+0.5*'Data Transformation'!$W$25,IF(C3702=1,D3702-'Data Transformation'!$W$25,FALSE))</f>
        <v>#NUM!</v>
      </c>
      <c r="E3701">
        <f t="array" ref="E3701">IF(ISLOGICAL(D3701),"",FREQUENCY(IF('Data Transformation'!$B$425:$B$8425='Bin Analysis'!$B3699,'Data Transformation'!$G$425:$G$8425),D3701))</f>
        <v>2001</v>
      </c>
      <c r="F3701" t="e">
        <f>IF(ISLOGICAL(D3701),"",E3701-E3700)</f>
        <v>#VALUE!</v>
      </c>
      <c r="M3701" s="14"/>
    </row>
    <row r="3702" spans="1:25" x14ac:dyDescent="0.25">
      <c r="A3702" s="32" t="e">
        <f>IF(Weighting!$P$6&gt;0,B3702,"")</f>
        <v>#NUM!</v>
      </c>
      <c r="B3702" t="e">
        <f>Weighting!$C$6</f>
        <v>#DIV/0!</v>
      </c>
      <c r="C3702" t="e">
        <f>Weighting!$F$6</f>
        <v>#NUM!</v>
      </c>
      <c r="D3702" t="e">
        <f>IF(C3702=1,'Data Transformation'!$G$3+0.5*'Data Transformation'!$W$25,IF(C3703=1,D3703-'Data Transformation'!$W$25,FALSE))</f>
        <v>#NUM!</v>
      </c>
      <c r="E3702">
        <f t="array" ref="E3702">IF(ISLOGICAL(D3702),"",FREQUENCY(IF('Data Transformation'!$B$425:$B$8425='Bin Analysis'!$B3699,'Data Transformation'!$G$425:$G$8425),D3702))</f>
        <v>2001</v>
      </c>
      <c r="F3702">
        <f>IF(ISLOGICAL(D3702),"",E3702-E3701)</f>
        <v>0</v>
      </c>
      <c r="G3702">
        <f>Weighting!$H$6</f>
        <v>1</v>
      </c>
      <c r="H3702">
        <f t="array" ref="H3702">FREQUENCY(IF('Data Transformation'!$B$4:$B$8425=B3699,'Data Transformation'!$G$4:$G$8425),'Bin Analysis'!$B3702)</f>
        <v>2073</v>
      </c>
      <c r="I3702">
        <f>H3702-H3701</f>
        <v>2073</v>
      </c>
      <c r="J3702">
        <f>IF(I3702=0,0,1)</f>
        <v>1</v>
      </c>
      <c r="K3702" t="e">
        <f>J3702*Weighting!$W$6</f>
        <v>#NUM!</v>
      </c>
      <c r="M3702" s="14"/>
    </row>
    <row r="3703" spans="1:25" x14ac:dyDescent="0.25">
      <c r="A3703" s="32" t="str">
        <f>IF(Weighting!$P$7&gt;0,B3703,"")</f>
        <v/>
      </c>
      <c r="B3703" t="e">
        <f>Weighting!$C$7</f>
        <v>#DIV/0!</v>
      </c>
      <c r="C3703" t="e">
        <f>Weighting!$F$7</f>
        <v>#NUM!</v>
      </c>
      <c r="D3703" t="e">
        <f>IF(C3703=1,'Data Transformation'!$G$3+0.5*'Data Transformation'!$W$25,IF(C3704=1,D3704-'Data Transformation'!$W$25,FALSE))</f>
        <v>#NUM!</v>
      </c>
      <c r="E3703">
        <f t="array" ref="E3703">IF(ISLOGICAL(D3703),"",FREQUENCY(IF('Data Transformation'!$B$425:$B$8425='Bin Analysis'!$B3699,'Data Transformation'!$G$425:$G$8425),D3703))</f>
        <v>2001</v>
      </c>
      <c r="F3703">
        <f t="shared" ref="F3703:F3721" si="462">IF(ISLOGICAL(D3703),"",E3703-E3702)</f>
        <v>0</v>
      </c>
      <c r="G3703">
        <f>Weighting!$H$7</f>
        <v>0</v>
      </c>
      <c r="H3703">
        <f t="array" ref="H3703">FREQUENCY(IF('Data Transformation'!$B$4:$B$8425=B3699,'Data Transformation'!$G$4:$G$8425),'Bin Analysis'!$B3703)</f>
        <v>2073</v>
      </c>
      <c r="I3703">
        <f t="shared" ref="I3703:I3721" si="463">H3703-H3702</f>
        <v>0</v>
      </c>
      <c r="J3703">
        <f>IF(I3703=0,0,1)</f>
        <v>0</v>
      </c>
      <c r="K3703">
        <f>J3703*Weighting!$W$7</f>
        <v>0</v>
      </c>
      <c r="M3703" s="14"/>
    </row>
    <row r="3704" spans="1:25" x14ac:dyDescent="0.25">
      <c r="A3704" s="32" t="str">
        <f>IF(Weighting!$P$8&gt;0,B3704,"")</f>
        <v/>
      </c>
      <c r="B3704" t="e">
        <f>Weighting!$C$8</f>
        <v>#DIV/0!</v>
      </c>
      <c r="C3704" t="e">
        <f>Weighting!$F$8</f>
        <v>#NUM!</v>
      </c>
      <c r="D3704" t="e">
        <f>IF(C3704=1,'Data Transformation'!$G$3+0.5*'Data Transformation'!$W$25,IF(C3705=1,D3705-'Data Transformation'!$W$25,FALSE))</f>
        <v>#NUM!</v>
      </c>
      <c r="E3704">
        <f t="array" ref="E3704">IF(ISLOGICAL(D3704),"",FREQUENCY(IF('Data Transformation'!$B$425:$B$8425='Bin Analysis'!$B3699,'Data Transformation'!$G$425:$G$8425),D3704))</f>
        <v>2001</v>
      </c>
      <c r="F3704">
        <f t="shared" si="462"/>
        <v>0</v>
      </c>
      <c r="G3704">
        <f>Weighting!$H$8</f>
        <v>0</v>
      </c>
      <c r="H3704">
        <f t="array" ref="H3704">FREQUENCY(IF('Data Transformation'!$B$4:$B$8425=B3699,'Data Transformation'!$G$4:$G$8425),'Bin Analysis'!$B3704)</f>
        <v>2073</v>
      </c>
      <c r="I3704">
        <f t="shared" si="463"/>
        <v>0</v>
      </c>
      <c r="J3704">
        <f t="shared" ref="J3704:J3721" si="464">IF(I3704=0,0,1)</f>
        <v>0</v>
      </c>
      <c r="K3704">
        <f>J3704*Weighting!$W$8</f>
        <v>0</v>
      </c>
      <c r="M3704" s="14"/>
    </row>
    <row r="3705" spans="1:25" x14ac:dyDescent="0.25">
      <c r="A3705" s="32" t="str">
        <f>IF(Weighting!$P$9&gt;0,B3705,"")</f>
        <v/>
      </c>
      <c r="B3705" s="50" t="e">
        <f>Weighting!$C$9</f>
        <v>#DIV/0!</v>
      </c>
      <c r="C3705" t="e">
        <f>Weighting!$F$9</f>
        <v>#NUM!</v>
      </c>
      <c r="D3705" t="e">
        <f>IF(C3705=1,'Data Transformation'!$G$3+0.5*'Data Transformation'!$W$25,IF(C3706=1,D3706-'Data Transformation'!$W$25,FALSE))</f>
        <v>#NUM!</v>
      </c>
      <c r="E3705">
        <f t="array" ref="E3705">IF(ISLOGICAL(D3705),"",FREQUENCY(IF('Data Transformation'!$B$425:$B$8425='Bin Analysis'!$B3699,'Data Transformation'!$G$425:$G$8425),D3705))</f>
        <v>2001</v>
      </c>
      <c r="F3705">
        <f t="shared" si="462"/>
        <v>0</v>
      </c>
      <c r="G3705">
        <f>Weighting!$H$9</f>
        <v>0</v>
      </c>
      <c r="H3705">
        <f t="array" ref="H3705">FREQUENCY(IF('Data Transformation'!$B$4:$B$8425=B3699,'Data Transformation'!$G$4:$G$8425),'Bin Analysis'!$B3705)</f>
        <v>2073</v>
      </c>
      <c r="I3705">
        <f t="shared" si="463"/>
        <v>0</v>
      </c>
      <c r="J3705">
        <f t="shared" si="464"/>
        <v>0</v>
      </c>
      <c r="K3705">
        <f>J3705*Weighting!$W$9</f>
        <v>0</v>
      </c>
      <c r="M3705" s="14"/>
    </row>
    <row r="3706" spans="1:25" x14ac:dyDescent="0.25">
      <c r="A3706" s="32" t="str">
        <f>IF(Weighting!$P$10&gt;0,B3706,"")</f>
        <v/>
      </c>
      <c r="B3706" t="e">
        <f>Weighting!$C$10</f>
        <v>#DIV/0!</v>
      </c>
      <c r="C3706" t="e">
        <f>Weighting!$F$10</f>
        <v>#NUM!</v>
      </c>
      <c r="D3706" t="e">
        <f>IF(C3706=1,'Data Transformation'!$G$3+0.5*'Data Transformation'!$W$25,IF(C3707=1,D3707-'Data Transformation'!$W$25,FALSE))</f>
        <v>#NUM!</v>
      </c>
      <c r="E3706">
        <f t="array" ref="E3706">IF(ISLOGICAL(D3706),"",FREQUENCY(IF('Data Transformation'!$B$425:$B$8425='Bin Analysis'!$B3699,'Data Transformation'!$G$425:$G$8425),D3706))</f>
        <v>2001</v>
      </c>
      <c r="F3706">
        <f t="shared" si="462"/>
        <v>0</v>
      </c>
      <c r="G3706">
        <f>Weighting!$H$10</f>
        <v>0</v>
      </c>
      <c r="H3706">
        <f t="array" ref="H3706">FREQUENCY(IF('Data Transformation'!$B$4:$B$8425=B3699,'Data Transformation'!$G$4:$G$8425),'Bin Analysis'!$B3706)</f>
        <v>2073</v>
      </c>
      <c r="I3706">
        <f t="shared" si="463"/>
        <v>0</v>
      </c>
      <c r="J3706">
        <f t="shared" si="464"/>
        <v>0</v>
      </c>
      <c r="K3706">
        <f>J3706*Weighting!$W$10</f>
        <v>0</v>
      </c>
      <c r="M3706" s="14"/>
    </row>
    <row r="3707" spans="1:25" x14ac:dyDescent="0.25">
      <c r="A3707" s="32" t="str">
        <f>IF(Weighting!$P$11&gt;0,B3707,"")</f>
        <v/>
      </c>
      <c r="B3707" t="e">
        <f>Weighting!$C$11</f>
        <v>#DIV/0!</v>
      </c>
      <c r="C3707" t="e">
        <f>Weighting!$F$11</f>
        <v>#NUM!</v>
      </c>
      <c r="D3707" t="e">
        <f>IF(C3707=1,'Data Transformation'!$G$3+0.5*'Data Transformation'!$W$25,IF(C3708=1,D3708-'Data Transformation'!$W$25,FALSE))</f>
        <v>#NUM!</v>
      </c>
      <c r="E3707">
        <f t="array" ref="E3707">IF(ISLOGICAL(D3707),"",FREQUENCY(IF('Data Transformation'!$B$425:$B$8425='Bin Analysis'!$B3699,'Data Transformation'!$G$425:$G$8425),D3707))</f>
        <v>2001</v>
      </c>
      <c r="F3707">
        <f t="shared" si="462"/>
        <v>0</v>
      </c>
      <c r="G3707">
        <f>Weighting!$H$11</f>
        <v>0</v>
      </c>
      <c r="H3707">
        <f t="array" ref="H3707">FREQUENCY(IF('Data Transformation'!$B$4:$B$8425=B3699,'Data Transformation'!$G$4:$G$8425),'Bin Analysis'!$B3707)</f>
        <v>2073</v>
      </c>
      <c r="I3707">
        <f t="shared" si="463"/>
        <v>0</v>
      </c>
      <c r="J3707">
        <f t="shared" si="464"/>
        <v>0</v>
      </c>
      <c r="K3707">
        <f>J3707*Weighting!$W$11</f>
        <v>0</v>
      </c>
      <c r="M3707" s="14"/>
    </row>
    <row r="3708" spans="1:25" x14ac:dyDescent="0.25">
      <c r="A3708" s="32" t="str">
        <f>IF(Weighting!$P$12&gt;0,B3708,"")</f>
        <v/>
      </c>
      <c r="B3708" t="e">
        <f>Weighting!$C$12</f>
        <v>#DIV/0!</v>
      </c>
      <c r="C3708" t="e">
        <f>Weighting!$F$12</f>
        <v>#NUM!</v>
      </c>
      <c r="D3708" t="e">
        <f>IF(C3708=1,'Data Transformation'!$G$3+0.5*'Data Transformation'!$W$25,IF(C3709=1,D3709-'Data Transformation'!$W$25,FALSE))</f>
        <v>#NUM!</v>
      </c>
      <c r="E3708">
        <f t="array" ref="E3708">IF(ISLOGICAL(D3708),"",FREQUENCY(IF('Data Transformation'!$B$425:$B$8425='Bin Analysis'!$B3699,'Data Transformation'!$G$425:$G$8425),D3708))</f>
        <v>2001</v>
      </c>
      <c r="F3708">
        <f t="shared" si="462"/>
        <v>0</v>
      </c>
      <c r="G3708">
        <f>Weighting!$H$12</f>
        <v>0</v>
      </c>
      <c r="H3708">
        <f t="array" ref="H3708">FREQUENCY(IF('Data Transformation'!$B$4:$B$8425=B3699,'Data Transformation'!$G$4:$G$8425),'Bin Analysis'!$B3708)</f>
        <v>2073</v>
      </c>
      <c r="I3708">
        <f t="shared" si="463"/>
        <v>0</v>
      </c>
      <c r="J3708">
        <f t="shared" si="464"/>
        <v>0</v>
      </c>
      <c r="K3708">
        <f>J3708*Weighting!$W$12</f>
        <v>0</v>
      </c>
      <c r="M3708" s="14"/>
    </row>
    <row r="3709" spans="1:25" x14ac:dyDescent="0.25">
      <c r="A3709" s="32" t="str">
        <f>IF(Weighting!$P$13&gt;0,B3709,"")</f>
        <v/>
      </c>
      <c r="B3709" t="e">
        <f>Weighting!$C$13</f>
        <v>#DIV/0!</v>
      </c>
      <c r="C3709" t="e">
        <f>Weighting!$F$13</f>
        <v>#NUM!</v>
      </c>
      <c r="D3709" t="e">
        <f>IF(C3709=1,'Data Transformation'!$G$3+0.5*'Data Transformation'!$W$25,IF(C3710=1,D3710-'Data Transformation'!$W$25,FALSE))</f>
        <v>#NUM!</v>
      </c>
      <c r="E3709">
        <f t="array" ref="E3709">IF(ISLOGICAL(D3709),"",FREQUENCY(IF('Data Transformation'!$B$425:$B$8425='Bin Analysis'!$B3699,'Data Transformation'!$G$425:$G$8425),D3709))</f>
        <v>2001</v>
      </c>
      <c r="F3709">
        <f t="shared" si="462"/>
        <v>0</v>
      </c>
      <c r="G3709">
        <f>Weighting!$H$13</f>
        <v>0</v>
      </c>
      <c r="H3709">
        <f t="array" ref="H3709">FREQUENCY(IF('Data Transformation'!$B$4:$B$8425=B3699,'Data Transformation'!$G$4:$G$8425),'Bin Analysis'!$B3709)</f>
        <v>2073</v>
      </c>
      <c r="I3709">
        <f t="shared" si="463"/>
        <v>0</v>
      </c>
      <c r="J3709">
        <f t="shared" si="464"/>
        <v>0</v>
      </c>
      <c r="K3709">
        <f>J3709*Weighting!$W$13</f>
        <v>0</v>
      </c>
      <c r="M3709" s="14"/>
    </row>
    <row r="3710" spans="1:25" x14ac:dyDescent="0.25">
      <c r="A3710" s="32" t="str">
        <f>IF(Weighting!$P$14&gt;0,B3710,"")</f>
        <v/>
      </c>
      <c r="B3710" t="e">
        <f>Weighting!$C$14</f>
        <v>#DIV/0!</v>
      </c>
      <c r="C3710" t="e">
        <f>Weighting!$F$14</f>
        <v>#NUM!</v>
      </c>
      <c r="D3710" t="e">
        <f>IF(C3710=1,'Data Transformation'!$G$3+0.5*'Data Transformation'!$W$25,IF(C3711=1,D3711-'Data Transformation'!$W$25,FALSE))</f>
        <v>#NUM!</v>
      </c>
      <c r="E3710">
        <f t="array" ref="E3710">IF(ISLOGICAL(D3710),"",FREQUENCY(IF('Data Transformation'!$B$425:$B$8425='Bin Analysis'!$B3699,'Data Transformation'!$G$425:$G$8425),D3710))</f>
        <v>2001</v>
      </c>
      <c r="F3710">
        <f t="shared" si="462"/>
        <v>0</v>
      </c>
      <c r="G3710">
        <f>Weighting!$H$14</f>
        <v>0</v>
      </c>
      <c r="H3710">
        <f t="array" ref="H3710">FREQUENCY(IF('Data Transformation'!$B$4:$B$8425=B3699,'Data Transformation'!$G$4:$G$8425),'Bin Analysis'!$B3710)</f>
        <v>2073</v>
      </c>
      <c r="I3710">
        <f t="shared" si="463"/>
        <v>0</v>
      </c>
      <c r="J3710">
        <f t="shared" si="464"/>
        <v>0</v>
      </c>
      <c r="K3710">
        <f>J3710*Weighting!$W$14</f>
        <v>0</v>
      </c>
      <c r="M3710" s="14"/>
    </row>
    <row r="3711" spans="1:25" x14ac:dyDescent="0.25">
      <c r="A3711" s="32" t="str">
        <f>IF(Weighting!$P$15&gt;0,B3711,"")</f>
        <v/>
      </c>
      <c r="B3711" t="e">
        <f>Weighting!$C$15</f>
        <v>#DIV/0!</v>
      </c>
      <c r="C3711" t="e">
        <f>Weighting!$F$15</f>
        <v>#NUM!</v>
      </c>
      <c r="D3711" t="e">
        <f>IF(C3711=1,'Data Transformation'!$G$3+0.5*'Data Transformation'!$W$25,IF(C3712=1,D3712-'Data Transformation'!$W$25,FALSE))</f>
        <v>#NUM!</v>
      </c>
      <c r="E3711">
        <f t="array" ref="E3711">IF(ISLOGICAL(D3711),"",FREQUENCY(IF('Data Transformation'!$B$425:$B$8425='Bin Analysis'!$B3699,'Data Transformation'!$G$425:$G$8425),D3711))</f>
        <v>2001</v>
      </c>
      <c r="F3711">
        <f t="shared" si="462"/>
        <v>0</v>
      </c>
      <c r="G3711">
        <f>Weighting!$H$15</f>
        <v>0</v>
      </c>
      <c r="H3711">
        <f t="array" ref="H3711">FREQUENCY(IF('Data Transformation'!$B$4:$B$8425=B3699,'Data Transformation'!$G$4:$G$8425),'Bin Analysis'!$B3711)</f>
        <v>2073</v>
      </c>
      <c r="I3711">
        <f t="shared" si="463"/>
        <v>0</v>
      </c>
      <c r="J3711">
        <f t="shared" si="464"/>
        <v>0</v>
      </c>
      <c r="K3711">
        <f>J3711*Weighting!$W$15</f>
        <v>0</v>
      </c>
      <c r="M3711" s="14"/>
    </row>
    <row r="3712" spans="1:25" x14ac:dyDescent="0.25">
      <c r="A3712" s="32" t="str">
        <f>IF(Weighting!$P$16&gt;0,B3712,"")</f>
        <v/>
      </c>
      <c r="B3712" t="e">
        <f>Weighting!$C$16</f>
        <v>#DIV/0!</v>
      </c>
      <c r="C3712" t="e">
        <f>Weighting!$F$16</f>
        <v>#NUM!</v>
      </c>
      <c r="D3712" t="e">
        <f>IF(C3712=1,'Data Transformation'!$G$3+0.5*'Data Transformation'!$W$25,IF(C3713=1,D3713-'Data Transformation'!$W$25,FALSE))</f>
        <v>#NUM!</v>
      </c>
      <c r="E3712">
        <f t="array" ref="E3712">IF(ISLOGICAL(D3712),"",FREQUENCY(IF('Data Transformation'!$B$425:$B$8425='Bin Analysis'!$B3699,'Data Transformation'!$G$425:$G$8425),D3712))</f>
        <v>2001</v>
      </c>
      <c r="F3712">
        <f t="shared" si="462"/>
        <v>0</v>
      </c>
      <c r="G3712">
        <f>Weighting!$H$16</f>
        <v>0</v>
      </c>
      <c r="H3712">
        <f t="array" ref="H3712">FREQUENCY(IF('Data Transformation'!$B$4:$B$8425=B3699,'Data Transformation'!$G$4:$G$8425),'Bin Analysis'!$B3712)</f>
        <v>2073</v>
      </c>
      <c r="I3712">
        <f t="shared" si="463"/>
        <v>0</v>
      </c>
      <c r="J3712">
        <f t="shared" si="464"/>
        <v>0</v>
      </c>
      <c r="K3712">
        <f>J3712*Weighting!$W$16</f>
        <v>0</v>
      </c>
      <c r="M3712" s="14"/>
    </row>
    <row r="3713" spans="1:25" x14ac:dyDescent="0.25">
      <c r="A3713" s="32" t="str">
        <f>IF(Weighting!$P$17&gt;0,B3713,"")</f>
        <v/>
      </c>
      <c r="B3713" t="e">
        <f>Weighting!$C$17</f>
        <v>#DIV/0!</v>
      </c>
      <c r="C3713" t="e">
        <f>Weighting!$F$17</f>
        <v>#NUM!</v>
      </c>
      <c r="D3713" t="e">
        <f>IF(C3713=1,'Data Transformation'!$G$3+0.5*'Data Transformation'!$W$25,IF(C3714=1,D3714-'Data Transformation'!$W$25,FALSE))</f>
        <v>#NUM!</v>
      </c>
      <c r="E3713">
        <f t="array" ref="E3713">IF(ISLOGICAL(D3713),"",FREQUENCY(IF('Data Transformation'!$B$425:$B$8425='Bin Analysis'!$B3699,'Data Transformation'!$G$425:$G$8425),D3713))</f>
        <v>2001</v>
      </c>
      <c r="F3713">
        <f t="shared" si="462"/>
        <v>0</v>
      </c>
      <c r="G3713">
        <f>Weighting!$H$17</f>
        <v>0</v>
      </c>
      <c r="H3713">
        <f t="array" ref="H3713">FREQUENCY(IF('Data Transformation'!$B$4:$B$8425=B3699,'Data Transformation'!$G$4:$G$8425),'Bin Analysis'!$B3713)</f>
        <v>2073</v>
      </c>
      <c r="I3713">
        <f t="shared" si="463"/>
        <v>0</v>
      </c>
      <c r="J3713">
        <f t="shared" si="464"/>
        <v>0</v>
      </c>
      <c r="K3713">
        <f>J3713*Weighting!$W$17</f>
        <v>0</v>
      </c>
      <c r="M3713" s="14"/>
    </row>
    <row r="3714" spans="1:25" x14ac:dyDescent="0.25">
      <c r="A3714" s="32" t="str">
        <f>IF(Weighting!$P$18&gt;0,B3714,"")</f>
        <v/>
      </c>
      <c r="B3714" t="e">
        <f>Weighting!$C$18</f>
        <v>#DIV/0!</v>
      </c>
      <c r="C3714" t="e">
        <f>Weighting!$F$18</f>
        <v>#NUM!</v>
      </c>
      <c r="D3714" t="e">
        <f>IF(C3714=1,'Data Transformation'!$G$3+0.5*'Data Transformation'!$W$25,IF(C3715=1,D3715-'Data Transformation'!$W$25,FALSE))</f>
        <v>#NUM!</v>
      </c>
      <c r="E3714">
        <f t="array" ref="E3714">IF(ISLOGICAL(D3714),"",FREQUENCY(IF('Data Transformation'!$B$425:$B$8425='Bin Analysis'!$B3699,'Data Transformation'!$G$425:$G$8425),D3714))</f>
        <v>2001</v>
      </c>
      <c r="F3714">
        <f t="shared" si="462"/>
        <v>0</v>
      </c>
      <c r="G3714">
        <f>Weighting!$H$18</f>
        <v>0</v>
      </c>
      <c r="H3714">
        <f t="array" ref="H3714">FREQUENCY(IF('Data Transformation'!$B$4:$B$8425=B3699,'Data Transformation'!$G$4:$G$8425),'Bin Analysis'!$B3714)</f>
        <v>2073</v>
      </c>
      <c r="I3714">
        <f t="shared" si="463"/>
        <v>0</v>
      </c>
      <c r="J3714">
        <f t="shared" si="464"/>
        <v>0</v>
      </c>
      <c r="K3714">
        <f>J3714*Weighting!$W$18</f>
        <v>0</v>
      </c>
      <c r="M3714" s="14"/>
    </row>
    <row r="3715" spans="1:25" x14ac:dyDescent="0.25">
      <c r="A3715" s="32" t="str">
        <f>IF(Weighting!$P$19&gt;0,B3715,"")</f>
        <v/>
      </c>
      <c r="B3715" t="e">
        <f>Weighting!$C$19</f>
        <v>#DIV/0!</v>
      </c>
      <c r="C3715" t="e">
        <f>Weighting!$F$19</f>
        <v>#NUM!</v>
      </c>
      <c r="D3715" t="e">
        <f>IF(C3715=1,'Data Transformation'!$G$3+0.5*'Data Transformation'!$W$25,IF(C3716=1,D3716-'Data Transformation'!$W$25,FALSE))</f>
        <v>#NUM!</v>
      </c>
      <c r="E3715">
        <f t="array" ref="E3715">IF(ISLOGICAL(D3715),"",FREQUENCY(IF('Data Transformation'!$B$425:$B$8425='Bin Analysis'!$B3699,'Data Transformation'!$G$425:$G$8425),D3715))</f>
        <v>2001</v>
      </c>
      <c r="F3715">
        <f t="shared" si="462"/>
        <v>0</v>
      </c>
      <c r="G3715">
        <f>Weighting!$H$19</f>
        <v>0</v>
      </c>
      <c r="H3715">
        <f t="array" ref="H3715">FREQUENCY(IF('Data Transformation'!$B$4:$B$8425=B3699,'Data Transformation'!$G$4:$G$8425),'Bin Analysis'!$B3715)</f>
        <v>2073</v>
      </c>
      <c r="I3715">
        <f t="shared" si="463"/>
        <v>0</v>
      </c>
      <c r="J3715">
        <f t="shared" si="464"/>
        <v>0</v>
      </c>
      <c r="K3715">
        <f>J3715*Weighting!$W$19</f>
        <v>0</v>
      </c>
      <c r="M3715" s="14"/>
    </row>
    <row r="3716" spans="1:25" x14ac:dyDescent="0.25">
      <c r="A3716" s="32" t="str">
        <f>IF(Weighting!$P$20&gt;0,B3716,"")</f>
        <v/>
      </c>
      <c r="B3716" t="e">
        <f>Weighting!$C$20</f>
        <v>#DIV/0!</v>
      </c>
      <c r="C3716" t="e">
        <f>Weighting!$F$20</f>
        <v>#NUM!</v>
      </c>
      <c r="D3716" t="e">
        <f>IF(C3716=1,'Data Transformation'!$G$3+0.5*'Data Transformation'!$W$25,IF(C3717=1,D3717-'Data Transformation'!$W$25,FALSE))</f>
        <v>#NUM!</v>
      </c>
      <c r="E3716">
        <f t="array" ref="E3716">IF(ISLOGICAL(D3716),"",FREQUENCY(IF('Data Transformation'!$B$425:$B$8425='Bin Analysis'!$B3699,'Data Transformation'!$G$425:$G$8425),D3716))</f>
        <v>2001</v>
      </c>
      <c r="F3716">
        <f t="shared" si="462"/>
        <v>0</v>
      </c>
      <c r="G3716">
        <f>Weighting!$H$20</f>
        <v>0</v>
      </c>
      <c r="H3716">
        <f t="array" ref="H3716">FREQUENCY(IF('Data Transformation'!$B$4:$B$8425=B3699,'Data Transformation'!$G$4:$G$8425),'Bin Analysis'!$B3716)</f>
        <v>2073</v>
      </c>
      <c r="I3716">
        <f t="shared" si="463"/>
        <v>0</v>
      </c>
      <c r="J3716">
        <f t="shared" si="464"/>
        <v>0</v>
      </c>
      <c r="K3716">
        <f>J3716*Weighting!$W$20</f>
        <v>0</v>
      </c>
      <c r="M3716" s="14"/>
    </row>
    <row r="3717" spans="1:25" x14ac:dyDescent="0.25">
      <c r="A3717" s="32" t="str">
        <f>IF(Weighting!$P$21&gt;0,B3717,"")</f>
        <v/>
      </c>
      <c r="B3717" t="e">
        <f>Weighting!$C$21</f>
        <v>#DIV/0!</v>
      </c>
      <c r="C3717" t="e">
        <f>Weighting!$F$21</f>
        <v>#NUM!</v>
      </c>
      <c r="D3717" t="e">
        <f>IF(C3717=1,'Data Transformation'!$G$3+0.5*'Data Transformation'!$W$25,IF(C3718=1,D3718-'Data Transformation'!$W$25,FALSE))</f>
        <v>#NUM!</v>
      </c>
      <c r="E3717">
        <f t="array" ref="E3717">IF(ISLOGICAL(D3717),"",FREQUENCY(IF('Data Transformation'!$B$425:$B$8425='Bin Analysis'!$B3699,'Data Transformation'!$G$425:$G$8425),D3717))</f>
        <v>2001</v>
      </c>
      <c r="F3717">
        <f t="shared" si="462"/>
        <v>0</v>
      </c>
      <c r="G3717">
        <f>Weighting!$H$21</f>
        <v>0</v>
      </c>
      <c r="H3717">
        <f t="array" ref="H3717">FREQUENCY(IF('Data Transformation'!$B$4:$B$8425=B3699,'Data Transformation'!$G$4:$G$8425),'Bin Analysis'!$B3717)</f>
        <v>2073</v>
      </c>
      <c r="I3717">
        <f t="shared" si="463"/>
        <v>0</v>
      </c>
      <c r="J3717">
        <f t="shared" si="464"/>
        <v>0</v>
      </c>
      <c r="K3717">
        <f>J3717*Weighting!$W$21</f>
        <v>0</v>
      </c>
      <c r="M3717" s="14"/>
    </row>
    <row r="3718" spans="1:25" x14ac:dyDescent="0.25">
      <c r="A3718" s="32" t="str">
        <f>IF(Weighting!$P$22&gt;0,B3718,"")</f>
        <v/>
      </c>
      <c r="B3718" t="e">
        <f>Weighting!$C$22</f>
        <v>#DIV/0!</v>
      </c>
      <c r="C3718" t="e">
        <f>Weighting!$F$22</f>
        <v>#NUM!</v>
      </c>
      <c r="D3718" t="e">
        <f>IF(C3718=1,'Data Transformation'!$G$3+0.5*'Data Transformation'!$W$25,IF(C3719=1,D3719-'Data Transformation'!$W$25,FALSE))</f>
        <v>#NUM!</v>
      </c>
      <c r="E3718">
        <f t="array" ref="E3718">IF(ISLOGICAL(D3718),"",FREQUENCY(IF('Data Transformation'!$B$425:$B$8425='Bin Analysis'!$B3699,'Data Transformation'!$G$425:$G$8425),D3718))</f>
        <v>2001</v>
      </c>
      <c r="F3718">
        <f t="shared" si="462"/>
        <v>0</v>
      </c>
      <c r="G3718">
        <f>Weighting!$H$22</f>
        <v>0</v>
      </c>
      <c r="H3718">
        <f t="array" ref="H3718">FREQUENCY(IF('Data Transformation'!$B$4:$B$8425=B3699,'Data Transformation'!$G$4:$G$8425),'Bin Analysis'!$B3718)</f>
        <v>2073</v>
      </c>
      <c r="I3718">
        <f t="shared" si="463"/>
        <v>0</v>
      </c>
      <c r="J3718">
        <f t="shared" si="464"/>
        <v>0</v>
      </c>
      <c r="K3718">
        <f>J3718*Weighting!$W$22</f>
        <v>0</v>
      </c>
      <c r="M3718" s="14"/>
    </row>
    <row r="3719" spans="1:25" x14ac:dyDescent="0.25">
      <c r="A3719" s="32" t="str">
        <f>IF(Weighting!$P$23&gt;0,B3719,"")</f>
        <v/>
      </c>
      <c r="B3719" t="e">
        <f>Weighting!$C$23</f>
        <v>#DIV/0!</v>
      </c>
      <c r="C3719" t="e">
        <f>Weighting!$F$23</f>
        <v>#NUM!</v>
      </c>
      <c r="D3719" t="e">
        <f>IF(C3719=1,'Data Transformation'!$G$3+0.5*'Data Transformation'!$W$25,IF(C3720=1,D3720-'Data Transformation'!$W$25,FALSE))</f>
        <v>#NUM!</v>
      </c>
      <c r="E3719">
        <f t="array" ref="E3719">IF(ISLOGICAL(D3719),"",FREQUENCY(IF('Data Transformation'!$B$425:$B$8425='Bin Analysis'!$B3699,'Data Transformation'!$G$425:$G$8425),D3719))</f>
        <v>2001</v>
      </c>
      <c r="F3719">
        <f t="shared" si="462"/>
        <v>0</v>
      </c>
      <c r="G3719">
        <f>Weighting!$H$23</f>
        <v>0</v>
      </c>
      <c r="H3719">
        <f t="array" ref="H3719">FREQUENCY(IF('Data Transformation'!$B$4:$B$8425=B3699,'Data Transformation'!$G$4:$G$8425),'Bin Analysis'!$B3719)</f>
        <v>2073</v>
      </c>
      <c r="I3719">
        <f t="shared" si="463"/>
        <v>0</v>
      </c>
      <c r="J3719">
        <f t="shared" si="464"/>
        <v>0</v>
      </c>
      <c r="K3719">
        <f>J3719*Weighting!$W$23</f>
        <v>0</v>
      </c>
      <c r="M3719" s="14"/>
    </row>
    <row r="3720" spans="1:25" x14ac:dyDescent="0.25">
      <c r="A3720" s="32" t="str">
        <f>IF(Weighting!$P$24&gt;0,B3720,"")</f>
        <v/>
      </c>
      <c r="B3720" t="e">
        <f>Weighting!$C$24</f>
        <v>#DIV/0!</v>
      </c>
      <c r="C3720" t="e">
        <f>Weighting!$F$24</f>
        <v>#NUM!</v>
      </c>
      <c r="D3720" t="e">
        <f>IF(C3720=1,'Data Transformation'!$G$3+0.5*'Data Transformation'!$W$25,IF(C3721=1,D3721-'Data Transformation'!$W$25,FALSE))</f>
        <v>#NUM!</v>
      </c>
      <c r="E3720">
        <f t="array" ref="E3720">IF(ISLOGICAL(D3720),"",FREQUENCY(IF('Data Transformation'!$B$425:$B$8425='Bin Analysis'!$B3699,'Data Transformation'!$G$425:$G$8425),D3720))</f>
        <v>2001</v>
      </c>
      <c r="F3720">
        <f t="shared" si="462"/>
        <v>0</v>
      </c>
      <c r="G3720">
        <f>Weighting!$H$24</f>
        <v>0</v>
      </c>
      <c r="H3720">
        <f t="array" ref="H3720">FREQUENCY(IF('Data Transformation'!$B$4:$B$8425=B3699,'Data Transformation'!$G$4:$G$8425),'Bin Analysis'!$B3720)</f>
        <v>2073</v>
      </c>
      <c r="I3720">
        <f t="shared" si="463"/>
        <v>0</v>
      </c>
      <c r="J3720">
        <f t="shared" si="464"/>
        <v>0</v>
      </c>
      <c r="K3720">
        <f>J3720*Weighting!$W$24</f>
        <v>0</v>
      </c>
      <c r="M3720" s="14"/>
    </row>
    <row r="3721" spans="1:25" x14ac:dyDescent="0.25">
      <c r="A3721" s="32" t="str">
        <f>IF(Weighting!$P$25&gt;0,B3721,"")</f>
        <v/>
      </c>
      <c r="B3721" t="e">
        <f>Weighting!$C$25</f>
        <v>#DIV/0!</v>
      </c>
      <c r="C3721" t="e">
        <f>Weighting!$F$25</f>
        <v>#NUM!</v>
      </c>
      <c r="D3721" t="e">
        <f>IF(C3721=1,'Data Transformation'!$G$3+0.5*'Data Transformation'!$W$25,IF(C3722=1,D3722-'Data Transformation'!$W$25,FALSE))</f>
        <v>#NUM!</v>
      </c>
      <c r="E3721">
        <f t="array" ref="E3721">IF(ISLOGICAL(D3721),"",FREQUENCY(IF('Data Transformation'!$B$425:$B$8425='Bin Analysis'!$B3699,'Data Transformation'!$G$425:$G$8425),D3721))</f>
        <v>2001</v>
      </c>
      <c r="F3721">
        <f t="shared" si="462"/>
        <v>0</v>
      </c>
      <c r="G3721">
        <f>Weighting!$H$25</f>
        <v>0</v>
      </c>
      <c r="H3721">
        <f t="array" ref="H3721">FREQUENCY(IF('Data Transformation'!$B$4:$B$8425=B3699,'Data Transformation'!$G$4:$G$8425),'Bin Analysis'!$B3721)</f>
        <v>2073</v>
      </c>
      <c r="I3721">
        <f t="shared" si="463"/>
        <v>0</v>
      </c>
      <c r="J3721">
        <f t="shared" si="464"/>
        <v>0</v>
      </c>
      <c r="K3721">
        <f>J3721*Weighting!$W$25</f>
        <v>0</v>
      </c>
      <c r="M3721" s="14"/>
    </row>
    <row r="3722" spans="1:25" x14ac:dyDescent="0.25">
      <c r="N3722" s="57"/>
      <c r="O3722"/>
      <c r="P3722"/>
      <c r="Q3722"/>
      <c r="R3722"/>
    </row>
    <row r="3723" spans="1:25" ht="23.25" x14ac:dyDescent="0.35">
      <c r="A3723" s="21" t="s">
        <v>0</v>
      </c>
      <c r="B3723" s="21" t="str">
        <f>IFERROR(VLOOKUP(C3723,'Data Transformation'!$L$6:$M$426,2,FALSE),"")</f>
        <v/>
      </c>
      <c r="C3723" s="21">
        <f>C3699+1</f>
        <v>155</v>
      </c>
      <c r="D3723" s="21"/>
      <c r="E3723" s="21"/>
      <c r="F3723" s="21"/>
      <c r="G3723" s="21"/>
      <c r="H3723" s="22"/>
      <c r="I3723" s="22"/>
      <c r="J3723" s="22"/>
      <c r="K3723" s="21"/>
      <c r="L3723" s="21" t="str">
        <f>B3723</f>
        <v/>
      </c>
      <c r="M3723" s="23" t="e">
        <f>INDEX('Data Transformation'!$O$4:$O$424,MATCH($B3723,'Data Transformation'!$M$4:$M$424,0),MATCH($M$2,'Data Transformation'!$O$3,0))</f>
        <v>#N/A</v>
      </c>
      <c r="N3723" s="27" t="e">
        <f>IF('Input and Summary Results'!$J$16="minimum",'Bin Analysis'!X3724/(M3723-1),'Bin Analysis'!Y3723/('Bin Analysis'!M3723-1))</f>
        <v>#N/A</v>
      </c>
      <c r="O3723" s="27" t="e">
        <f>IF(M3723=FALSE,NA(),(VLOOKUP(1,C3726:K3745,4,FALSE))/(M3723-1))</f>
        <v>#N/A</v>
      </c>
      <c r="P3723" s="27" t="e">
        <f>IF(M3723=FALSE,NA(),SUM(J3726:J3745)/Weighting!$S$5)</f>
        <v>#N/A</v>
      </c>
      <c r="Q3723" s="27" t="e">
        <f>IF(M3723=FALSE,NA(),SUM(K3726:K3745)/Weighting!$S$6)</f>
        <v>#N/A</v>
      </c>
      <c r="R3723" s="27" t="e">
        <f>IF(M3723=FALSE,NA(),(VLOOKUP(1,G3726:K3745,3,FALSE))/(M3723-1))</f>
        <v>#N/A</v>
      </c>
      <c r="S3723" s="22" t="e">
        <f>IF(M3723=FALSE,NA(),IF(SUM(J3726:J3745)=2,"yes","no"))</f>
        <v>#N/A</v>
      </c>
      <c r="X3723" s="2" cm="2">
        <f t="array" ref="X3723:X3724">FREQUENCY(IF('Data Transformation'!$B$425:$B$6424='Bin Analysis'!L3723,'Data Transformation'!$G$425:$G$6424),'Data Transformation'!$U$11)</f>
        <v>0</v>
      </c>
      <c r="Y3723" s="2" cm="2">
        <f t="array" ref="Y3723:Y3724">FREQUENCY(IF('Data Transformation'!$B$425:$B$6424='Bin Analysis'!L3723,'Data Transformation'!$G$425:$G$6424),'Data Transformation'!$U$12)</f>
        <v>0</v>
      </c>
    </row>
    <row r="3724" spans="1:25" x14ac:dyDescent="0.25">
      <c r="A3724" s="14" t="s">
        <v>67</v>
      </c>
      <c r="B3724" t="s">
        <v>47</v>
      </c>
      <c r="C3724" t="s">
        <v>5</v>
      </c>
      <c r="D3724" t="s">
        <v>98</v>
      </c>
      <c r="E3724" t="s">
        <v>99</v>
      </c>
      <c r="F3724" t="s">
        <v>100</v>
      </c>
      <c r="G3724" t="s">
        <v>69</v>
      </c>
      <c r="H3724" t="s">
        <v>31</v>
      </c>
      <c r="I3724" t="s">
        <v>32</v>
      </c>
      <c r="J3724" t="s">
        <v>46</v>
      </c>
      <c r="K3724" s="14" t="s">
        <v>45</v>
      </c>
      <c r="M3724" s="14"/>
      <c r="X3724" s="2">
        <v>0</v>
      </c>
      <c r="Y3724" s="2">
        <v>0</v>
      </c>
    </row>
    <row r="3725" spans="1:25" x14ac:dyDescent="0.25">
      <c r="A3725" s="32"/>
      <c r="D3725" t="e">
        <f>IF(C3725=1,'Data Transformation'!$G$3+0.5*'Data Transformation'!$W$25,IF(C3726=1,D3726-'Data Transformation'!$W$25,FALSE))</f>
        <v>#NUM!</v>
      </c>
      <c r="E3725">
        <f t="array" ref="E3725">IF(ISLOGICAL(D3725),"",FREQUENCY(IF('Data Transformation'!$B$425:$B$8425='Bin Analysis'!$B3723,'Data Transformation'!$G$425:$G$8425),D3725))</f>
        <v>2001</v>
      </c>
      <c r="F3725" t="e">
        <f>IF(ISLOGICAL(D3725),"",E3725-E3724)</f>
        <v>#VALUE!</v>
      </c>
      <c r="M3725" s="14"/>
    </row>
    <row r="3726" spans="1:25" x14ac:dyDescent="0.25">
      <c r="A3726" s="32" t="e">
        <f>IF(Weighting!$P$6&gt;0,B3726,"")</f>
        <v>#NUM!</v>
      </c>
      <c r="B3726" t="e">
        <f>Weighting!$C$6</f>
        <v>#DIV/0!</v>
      </c>
      <c r="C3726" t="e">
        <f>Weighting!$F$6</f>
        <v>#NUM!</v>
      </c>
      <c r="D3726" t="e">
        <f>IF(C3726=1,'Data Transformation'!$G$3+0.5*'Data Transformation'!$W$25,IF(C3727=1,D3727-'Data Transformation'!$W$25,FALSE))</f>
        <v>#NUM!</v>
      </c>
      <c r="E3726">
        <f t="array" ref="E3726">IF(ISLOGICAL(D3726),"",FREQUENCY(IF('Data Transformation'!$B$425:$B$8425='Bin Analysis'!$B3723,'Data Transformation'!$G$425:$G$8425),D3726))</f>
        <v>2001</v>
      </c>
      <c r="F3726">
        <f>IF(ISLOGICAL(D3726),"",E3726-E3725)</f>
        <v>0</v>
      </c>
      <c r="G3726">
        <f>Weighting!$H$6</f>
        <v>1</v>
      </c>
      <c r="H3726">
        <f t="array" ref="H3726">FREQUENCY(IF('Data Transformation'!$B$4:$B$8425=B3723,'Data Transformation'!$G$4:$G$8425),'Bin Analysis'!$B3726)</f>
        <v>2073</v>
      </c>
      <c r="I3726">
        <f>H3726-H3725</f>
        <v>2073</v>
      </c>
      <c r="J3726">
        <f>IF(I3726=0,0,1)</f>
        <v>1</v>
      </c>
      <c r="K3726" t="e">
        <f>J3726*Weighting!$W$6</f>
        <v>#NUM!</v>
      </c>
      <c r="M3726" s="14"/>
    </row>
    <row r="3727" spans="1:25" x14ac:dyDescent="0.25">
      <c r="A3727" s="32" t="str">
        <f>IF(Weighting!$P$7&gt;0,B3727,"")</f>
        <v/>
      </c>
      <c r="B3727" t="e">
        <f>Weighting!$C$7</f>
        <v>#DIV/0!</v>
      </c>
      <c r="C3727" t="e">
        <f>Weighting!$F$7</f>
        <v>#NUM!</v>
      </c>
      <c r="D3727" t="e">
        <f>IF(C3727=1,'Data Transformation'!$G$3+0.5*'Data Transformation'!$W$25,IF(C3728=1,D3728-'Data Transformation'!$W$25,FALSE))</f>
        <v>#NUM!</v>
      </c>
      <c r="E3727">
        <f t="array" ref="E3727">IF(ISLOGICAL(D3727),"",FREQUENCY(IF('Data Transformation'!$B$425:$B$8425='Bin Analysis'!$B3723,'Data Transformation'!$G$425:$G$8425),D3727))</f>
        <v>2001</v>
      </c>
      <c r="F3727">
        <f t="shared" ref="F3727:F3745" si="465">IF(ISLOGICAL(D3727),"",E3727-E3726)</f>
        <v>0</v>
      </c>
      <c r="G3727">
        <f>Weighting!$H$7</f>
        <v>0</v>
      </c>
      <c r="H3727">
        <f t="array" ref="H3727">FREQUENCY(IF('Data Transformation'!$B$4:$B$8425=B3723,'Data Transformation'!$G$4:$G$8425),'Bin Analysis'!$B3727)</f>
        <v>2073</v>
      </c>
      <c r="I3727">
        <f t="shared" ref="I3727:I3745" si="466">H3727-H3726</f>
        <v>0</v>
      </c>
      <c r="J3727">
        <f>IF(I3727=0,0,1)</f>
        <v>0</v>
      </c>
      <c r="K3727">
        <f>J3727*Weighting!$W$7</f>
        <v>0</v>
      </c>
      <c r="M3727" s="14"/>
    </row>
    <row r="3728" spans="1:25" x14ac:dyDescent="0.25">
      <c r="A3728" s="32" t="str">
        <f>IF(Weighting!$P$8&gt;0,B3728,"")</f>
        <v/>
      </c>
      <c r="B3728" t="e">
        <f>Weighting!$C$8</f>
        <v>#DIV/0!</v>
      </c>
      <c r="C3728" t="e">
        <f>Weighting!$F$8</f>
        <v>#NUM!</v>
      </c>
      <c r="D3728" t="e">
        <f>IF(C3728=1,'Data Transformation'!$G$3+0.5*'Data Transformation'!$W$25,IF(C3729=1,D3729-'Data Transformation'!$W$25,FALSE))</f>
        <v>#NUM!</v>
      </c>
      <c r="E3728">
        <f t="array" ref="E3728">IF(ISLOGICAL(D3728),"",FREQUENCY(IF('Data Transformation'!$B$425:$B$8425='Bin Analysis'!$B3723,'Data Transformation'!$G$425:$G$8425),D3728))</f>
        <v>2001</v>
      </c>
      <c r="F3728">
        <f t="shared" si="465"/>
        <v>0</v>
      </c>
      <c r="G3728">
        <f>Weighting!$H$8</f>
        <v>0</v>
      </c>
      <c r="H3728">
        <f t="array" ref="H3728">FREQUENCY(IF('Data Transformation'!$B$4:$B$8425=B3723,'Data Transformation'!$G$4:$G$8425),'Bin Analysis'!$B3728)</f>
        <v>2073</v>
      </c>
      <c r="I3728">
        <f t="shared" si="466"/>
        <v>0</v>
      </c>
      <c r="J3728">
        <f t="shared" ref="J3728:J3745" si="467">IF(I3728=0,0,1)</f>
        <v>0</v>
      </c>
      <c r="K3728">
        <f>J3728*Weighting!$W$8</f>
        <v>0</v>
      </c>
      <c r="M3728" s="14"/>
    </row>
    <row r="3729" spans="1:13" x14ac:dyDescent="0.25">
      <c r="A3729" s="32" t="str">
        <f>IF(Weighting!$P$9&gt;0,B3729,"")</f>
        <v/>
      </c>
      <c r="B3729" s="50" t="e">
        <f>Weighting!$C$9</f>
        <v>#DIV/0!</v>
      </c>
      <c r="C3729" t="e">
        <f>Weighting!$F$9</f>
        <v>#NUM!</v>
      </c>
      <c r="D3729" t="e">
        <f>IF(C3729=1,'Data Transformation'!$G$3+0.5*'Data Transformation'!$W$25,IF(C3730=1,D3730-'Data Transformation'!$W$25,FALSE))</f>
        <v>#NUM!</v>
      </c>
      <c r="E3729">
        <f t="array" ref="E3729">IF(ISLOGICAL(D3729),"",FREQUENCY(IF('Data Transformation'!$B$425:$B$8425='Bin Analysis'!$B3723,'Data Transformation'!$G$425:$G$8425),D3729))</f>
        <v>2001</v>
      </c>
      <c r="F3729">
        <f t="shared" si="465"/>
        <v>0</v>
      </c>
      <c r="G3729">
        <f>Weighting!$H$9</f>
        <v>0</v>
      </c>
      <c r="H3729">
        <f t="array" ref="H3729">FREQUENCY(IF('Data Transformation'!$B$4:$B$8425=B3723,'Data Transformation'!$G$4:$G$8425),'Bin Analysis'!$B3729)</f>
        <v>2073</v>
      </c>
      <c r="I3729">
        <f t="shared" si="466"/>
        <v>0</v>
      </c>
      <c r="J3729">
        <f t="shared" si="467"/>
        <v>0</v>
      </c>
      <c r="K3729">
        <f>J3729*Weighting!$W$9</f>
        <v>0</v>
      </c>
      <c r="M3729" s="14"/>
    </row>
    <row r="3730" spans="1:13" x14ac:dyDescent="0.25">
      <c r="A3730" s="32" t="str">
        <f>IF(Weighting!$P$10&gt;0,B3730,"")</f>
        <v/>
      </c>
      <c r="B3730" t="e">
        <f>Weighting!$C$10</f>
        <v>#DIV/0!</v>
      </c>
      <c r="C3730" t="e">
        <f>Weighting!$F$10</f>
        <v>#NUM!</v>
      </c>
      <c r="D3730" t="e">
        <f>IF(C3730=1,'Data Transformation'!$G$3+0.5*'Data Transformation'!$W$25,IF(C3731=1,D3731-'Data Transformation'!$W$25,FALSE))</f>
        <v>#NUM!</v>
      </c>
      <c r="E3730">
        <f t="array" ref="E3730">IF(ISLOGICAL(D3730),"",FREQUENCY(IF('Data Transformation'!$B$425:$B$8425='Bin Analysis'!$B3723,'Data Transformation'!$G$425:$G$8425),D3730))</f>
        <v>2001</v>
      </c>
      <c r="F3730">
        <f t="shared" si="465"/>
        <v>0</v>
      </c>
      <c r="G3730">
        <f>Weighting!$H$10</f>
        <v>0</v>
      </c>
      <c r="H3730">
        <f t="array" ref="H3730">FREQUENCY(IF('Data Transformation'!$B$4:$B$8425=B3723,'Data Transformation'!$G$4:$G$8425),'Bin Analysis'!$B3730)</f>
        <v>2073</v>
      </c>
      <c r="I3730">
        <f t="shared" si="466"/>
        <v>0</v>
      </c>
      <c r="J3730">
        <f t="shared" si="467"/>
        <v>0</v>
      </c>
      <c r="K3730">
        <f>J3730*Weighting!$W$10</f>
        <v>0</v>
      </c>
      <c r="M3730" s="14"/>
    </row>
    <row r="3731" spans="1:13" x14ac:dyDescent="0.25">
      <c r="A3731" s="32" t="str">
        <f>IF(Weighting!$P$11&gt;0,B3731,"")</f>
        <v/>
      </c>
      <c r="B3731" t="e">
        <f>Weighting!$C$11</f>
        <v>#DIV/0!</v>
      </c>
      <c r="C3731" t="e">
        <f>Weighting!$F$11</f>
        <v>#NUM!</v>
      </c>
      <c r="D3731" t="e">
        <f>IF(C3731=1,'Data Transformation'!$G$3+0.5*'Data Transformation'!$W$25,IF(C3732=1,D3732-'Data Transformation'!$W$25,FALSE))</f>
        <v>#NUM!</v>
      </c>
      <c r="E3731">
        <f t="array" ref="E3731">IF(ISLOGICAL(D3731),"",FREQUENCY(IF('Data Transformation'!$B$425:$B$8425='Bin Analysis'!$B3723,'Data Transformation'!$G$425:$G$8425),D3731))</f>
        <v>2001</v>
      </c>
      <c r="F3731">
        <f t="shared" si="465"/>
        <v>0</v>
      </c>
      <c r="G3731">
        <f>Weighting!$H$11</f>
        <v>0</v>
      </c>
      <c r="H3731">
        <f t="array" ref="H3731">FREQUENCY(IF('Data Transformation'!$B$4:$B$8425=B3723,'Data Transformation'!$G$4:$G$8425),'Bin Analysis'!$B3731)</f>
        <v>2073</v>
      </c>
      <c r="I3731">
        <f t="shared" si="466"/>
        <v>0</v>
      </c>
      <c r="J3731">
        <f t="shared" si="467"/>
        <v>0</v>
      </c>
      <c r="K3731">
        <f>J3731*Weighting!$W$11</f>
        <v>0</v>
      </c>
      <c r="M3731" s="14"/>
    </row>
    <row r="3732" spans="1:13" x14ac:dyDescent="0.25">
      <c r="A3732" s="32" t="str">
        <f>IF(Weighting!$P$12&gt;0,B3732,"")</f>
        <v/>
      </c>
      <c r="B3732" t="e">
        <f>Weighting!$C$12</f>
        <v>#DIV/0!</v>
      </c>
      <c r="C3732" t="e">
        <f>Weighting!$F$12</f>
        <v>#NUM!</v>
      </c>
      <c r="D3732" t="e">
        <f>IF(C3732=1,'Data Transformation'!$G$3+0.5*'Data Transformation'!$W$25,IF(C3733=1,D3733-'Data Transformation'!$W$25,FALSE))</f>
        <v>#NUM!</v>
      </c>
      <c r="E3732">
        <f t="array" ref="E3732">IF(ISLOGICAL(D3732),"",FREQUENCY(IF('Data Transformation'!$B$425:$B$8425='Bin Analysis'!$B3723,'Data Transformation'!$G$425:$G$8425),D3732))</f>
        <v>2001</v>
      </c>
      <c r="F3732">
        <f t="shared" si="465"/>
        <v>0</v>
      </c>
      <c r="G3732">
        <f>Weighting!$H$12</f>
        <v>0</v>
      </c>
      <c r="H3732">
        <f t="array" ref="H3732">FREQUENCY(IF('Data Transformation'!$B$4:$B$8425=B3723,'Data Transformation'!$G$4:$G$8425),'Bin Analysis'!$B3732)</f>
        <v>2073</v>
      </c>
      <c r="I3732">
        <f t="shared" si="466"/>
        <v>0</v>
      </c>
      <c r="J3732">
        <f t="shared" si="467"/>
        <v>0</v>
      </c>
      <c r="K3732">
        <f>J3732*Weighting!$W$12</f>
        <v>0</v>
      </c>
      <c r="M3732" s="14"/>
    </row>
    <row r="3733" spans="1:13" x14ac:dyDescent="0.25">
      <c r="A3733" s="32" t="str">
        <f>IF(Weighting!$P$13&gt;0,B3733,"")</f>
        <v/>
      </c>
      <c r="B3733" t="e">
        <f>Weighting!$C$13</f>
        <v>#DIV/0!</v>
      </c>
      <c r="C3733" t="e">
        <f>Weighting!$F$13</f>
        <v>#NUM!</v>
      </c>
      <c r="D3733" t="e">
        <f>IF(C3733=1,'Data Transformation'!$G$3+0.5*'Data Transformation'!$W$25,IF(C3734=1,D3734-'Data Transformation'!$W$25,FALSE))</f>
        <v>#NUM!</v>
      </c>
      <c r="E3733">
        <f t="array" ref="E3733">IF(ISLOGICAL(D3733),"",FREQUENCY(IF('Data Transformation'!$B$425:$B$8425='Bin Analysis'!$B3723,'Data Transformation'!$G$425:$G$8425),D3733))</f>
        <v>2001</v>
      </c>
      <c r="F3733">
        <f t="shared" si="465"/>
        <v>0</v>
      </c>
      <c r="G3733">
        <f>Weighting!$H$13</f>
        <v>0</v>
      </c>
      <c r="H3733">
        <f t="array" ref="H3733">FREQUENCY(IF('Data Transformation'!$B$4:$B$8425=B3723,'Data Transformation'!$G$4:$G$8425),'Bin Analysis'!$B3733)</f>
        <v>2073</v>
      </c>
      <c r="I3733">
        <f t="shared" si="466"/>
        <v>0</v>
      </c>
      <c r="J3733">
        <f t="shared" si="467"/>
        <v>0</v>
      </c>
      <c r="K3733">
        <f>J3733*Weighting!$W$13</f>
        <v>0</v>
      </c>
      <c r="M3733" s="14"/>
    </row>
    <row r="3734" spans="1:13" x14ac:dyDescent="0.25">
      <c r="A3734" s="32" t="str">
        <f>IF(Weighting!$P$14&gt;0,B3734,"")</f>
        <v/>
      </c>
      <c r="B3734" t="e">
        <f>Weighting!$C$14</f>
        <v>#DIV/0!</v>
      </c>
      <c r="C3734" t="e">
        <f>Weighting!$F$14</f>
        <v>#NUM!</v>
      </c>
      <c r="D3734" t="e">
        <f>IF(C3734=1,'Data Transformation'!$G$3+0.5*'Data Transformation'!$W$25,IF(C3735=1,D3735-'Data Transformation'!$W$25,FALSE))</f>
        <v>#NUM!</v>
      </c>
      <c r="E3734">
        <f t="array" ref="E3734">IF(ISLOGICAL(D3734),"",FREQUENCY(IF('Data Transformation'!$B$425:$B$8425='Bin Analysis'!$B3723,'Data Transformation'!$G$425:$G$8425),D3734))</f>
        <v>2001</v>
      </c>
      <c r="F3734">
        <f t="shared" si="465"/>
        <v>0</v>
      </c>
      <c r="G3734">
        <f>Weighting!$H$14</f>
        <v>0</v>
      </c>
      <c r="H3734">
        <f t="array" ref="H3734">FREQUENCY(IF('Data Transformation'!$B$4:$B$8425=B3723,'Data Transformation'!$G$4:$G$8425),'Bin Analysis'!$B3734)</f>
        <v>2073</v>
      </c>
      <c r="I3734">
        <f t="shared" si="466"/>
        <v>0</v>
      </c>
      <c r="J3734">
        <f t="shared" si="467"/>
        <v>0</v>
      </c>
      <c r="K3734">
        <f>J3734*Weighting!$W$14</f>
        <v>0</v>
      </c>
      <c r="M3734" s="14"/>
    </row>
    <row r="3735" spans="1:13" x14ac:dyDescent="0.25">
      <c r="A3735" s="32" t="str">
        <f>IF(Weighting!$P$15&gt;0,B3735,"")</f>
        <v/>
      </c>
      <c r="B3735" t="e">
        <f>Weighting!$C$15</f>
        <v>#DIV/0!</v>
      </c>
      <c r="C3735" t="e">
        <f>Weighting!$F$15</f>
        <v>#NUM!</v>
      </c>
      <c r="D3735" t="e">
        <f>IF(C3735=1,'Data Transformation'!$G$3+0.5*'Data Transformation'!$W$25,IF(C3736=1,D3736-'Data Transformation'!$W$25,FALSE))</f>
        <v>#NUM!</v>
      </c>
      <c r="E3735">
        <f t="array" ref="E3735">IF(ISLOGICAL(D3735),"",FREQUENCY(IF('Data Transformation'!$B$425:$B$8425='Bin Analysis'!$B3723,'Data Transformation'!$G$425:$G$8425),D3735))</f>
        <v>2001</v>
      </c>
      <c r="F3735">
        <f t="shared" si="465"/>
        <v>0</v>
      </c>
      <c r="G3735">
        <f>Weighting!$H$15</f>
        <v>0</v>
      </c>
      <c r="H3735">
        <f t="array" ref="H3735">FREQUENCY(IF('Data Transformation'!$B$4:$B$8425=B3723,'Data Transformation'!$G$4:$G$8425),'Bin Analysis'!$B3735)</f>
        <v>2073</v>
      </c>
      <c r="I3735">
        <f t="shared" si="466"/>
        <v>0</v>
      </c>
      <c r="J3735">
        <f t="shared" si="467"/>
        <v>0</v>
      </c>
      <c r="K3735">
        <f>J3735*Weighting!$W$15</f>
        <v>0</v>
      </c>
      <c r="M3735" s="14"/>
    </row>
    <row r="3736" spans="1:13" x14ac:dyDescent="0.25">
      <c r="A3736" s="32" t="str">
        <f>IF(Weighting!$P$16&gt;0,B3736,"")</f>
        <v/>
      </c>
      <c r="B3736" t="e">
        <f>Weighting!$C$16</f>
        <v>#DIV/0!</v>
      </c>
      <c r="C3736" t="e">
        <f>Weighting!$F$16</f>
        <v>#NUM!</v>
      </c>
      <c r="D3736" t="e">
        <f>IF(C3736=1,'Data Transformation'!$G$3+0.5*'Data Transformation'!$W$25,IF(C3737=1,D3737-'Data Transformation'!$W$25,FALSE))</f>
        <v>#NUM!</v>
      </c>
      <c r="E3736">
        <f t="array" ref="E3736">IF(ISLOGICAL(D3736),"",FREQUENCY(IF('Data Transformation'!$B$425:$B$8425='Bin Analysis'!$B3723,'Data Transformation'!$G$425:$G$8425),D3736))</f>
        <v>2001</v>
      </c>
      <c r="F3736">
        <f t="shared" si="465"/>
        <v>0</v>
      </c>
      <c r="G3736">
        <f>Weighting!$H$16</f>
        <v>0</v>
      </c>
      <c r="H3736">
        <f t="array" ref="H3736">FREQUENCY(IF('Data Transformation'!$B$4:$B$8425=B3723,'Data Transformation'!$G$4:$G$8425),'Bin Analysis'!$B3736)</f>
        <v>2073</v>
      </c>
      <c r="I3736">
        <f t="shared" si="466"/>
        <v>0</v>
      </c>
      <c r="J3736">
        <f t="shared" si="467"/>
        <v>0</v>
      </c>
      <c r="K3736">
        <f>J3736*Weighting!$W$16</f>
        <v>0</v>
      </c>
      <c r="M3736" s="14"/>
    </row>
    <row r="3737" spans="1:13" x14ac:dyDescent="0.25">
      <c r="A3737" s="32" t="str">
        <f>IF(Weighting!$P$17&gt;0,B3737,"")</f>
        <v/>
      </c>
      <c r="B3737" t="e">
        <f>Weighting!$C$17</f>
        <v>#DIV/0!</v>
      </c>
      <c r="C3737" t="e">
        <f>Weighting!$F$17</f>
        <v>#NUM!</v>
      </c>
      <c r="D3737" t="e">
        <f>IF(C3737=1,'Data Transformation'!$G$3+0.5*'Data Transformation'!$W$25,IF(C3738=1,D3738-'Data Transformation'!$W$25,FALSE))</f>
        <v>#NUM!</v>
      </c>
      <c r="E3737">
        <f t="array" ref="E3737">IF(ISLOGICAL(D3737),"",FREQUENCY(IF('Data Transformation'!$B$425:$B$8425='Bin Analysis'!$B3723,'Data Transformation'!$G$425:$G$8425),D3737))</f>
        <v>2001</v>
      </c>
      <c r="F3737">
        <f t="shared" si="465"/>
        <v>0</v>
      </c>
      <c r="G3737">
        <f>Weighting!$H$17</f>
        <v>0</v>
      </c>
      <c r="H3737">
        <f t="array" ref="H3737">FREQUENCY(IF('Data Transformation'!$B$4:$B$8425=B3723,'Data Transformation'!$G$4:$G$8425),'Bin Analysis'!$B3737)</f>
        <v>2073</v>
      </c>
      <c r="I3737">
        <f t="shared" si="466"/>
        <v>0</v>
      </c>
      <c r="J3737">
        <f t="shared" si="467"/>
        <v>0</v>
      </c>
      <c r="K3737">
        <f>J3737*Weighting!$W$17</f>
        <v>0</v>
      </c>
      <c r="M3737" s="14"/>
    </row>
    <row r="3738" spans="1:13" x14ac:dyDescent="0.25">
      <c r="A3738" s="32" t="str">
        <f>IF(Weighting!$P$18&gt;0,B3738,"")</f>
        <v/>
      </c>
      <c r="B3738" t="e">
        <f>Weighting!$C$18</f>
        <v>#DIV/0!</v>
      </c>
      <c r="C3738" t="e">
        <f>Weighting!$F$18</f>
        <v>#NUM!</v>
      </c>
      <c r="D3738" t="e">
        <f>IF(C3738=1,'Data Transformation'!$G$3+0.5*'Data Transformation'!$W$25,IF(C3739=1,D3739-'Data Transformation'!$W$25,FALSE))</f>
        <v>#NUM!</v>
      </c>
      <c r="E3738">
        <f t="array" ref="E3738">IF(ISLOGICAL(D3738),"",FREQUENCY(IF('Data Transformation'!$B$425:$B$8425='Bin Analysis'!$B3723,'Data Transformation'!$G$425:$G$8425),D3738))</f>
        <v>2001</v>
      </c>
      <c r="F3738">
        <f t="shared" si="465"/>
        <v>0</v>
      </c>
      <c r="G3738">
        <f>Weighting!$H$18</f>
        <v>0</v>
      </c>
      <c r="H3738">
        <f t="array" ref="H3738">FREQUENCY(IF('Data Transformation'!$B$4:$B$8425=B3723,'Data Transformation'!$G$4:$G$8425),'Bin Analysis'!$B3738)</f>
        <v>2073</v>
      </c>
      <c r="I3738">
        <f t="shared" si="466"/>
        <v>0</v>
      </c>
      <c r="J3738">
        <f t="shared" si="467"/>
        <v>0</v>
      </c>
      <c r="K3738">
        <f>J3738*Weighting!$W$18</f>
        <v>0</v>
      </c>
      <c r="M3738" s="14"/>
    </row>
    <row r="3739" spans="1:13" x14ac:dyDescent="0.25">
      <c r="A3739" s="32" t="str">
        <f>IF(Weighting!$P$19&gt;0,B3739,"")</f>
        <v/>
      </c>
      <c r="B3739" t="e">
        <f>Weighting!$C$19</f>
        <v>#DIV/0!</v>
      </c>
      <c r="C3739" t="e">
        <f>Weighting!$F$19</f>
        <v>#NUM!</v>
      </c>
      <c r="D3739" t="e">
        <f>IF(C3739=1,'Data Transformation'!$G$3+0.5*'Data Transformation'!$W$25,IF(C3740=1,D3740-'Data Transformation'!$W$25,FALSE))</f>
        <v>#NUM!</v>
      </c>
      <c r="E3739">
        <f t="array" ref="E3739">IF(ISLOGICAL(D3739),"",FREQUENCY(IF('Data Transformation'!$B$425:$B$8425='Bin Analysis'!$B3723,'Data Transformation'!$G$425:$G$8425),D3739))</f>
        <v>2001</v>
      </c>
      <c r="F3739">
        <f t="shared" si="465"/>
        <v>0</v>
      </c>
      <c r="G3739">
        <f>Weighting!$H$19</f>
        <v>0</v>
      </c>
      <c r="H3739">
        <f t="array" ref="H3739">FREQUENCY(IF('Data Transformation'!$B$4:$B$8425=B3723,'Data Transformation'!$G$4:$G$8425),'Bin Analysis'!$B3739)</f>
        <v>2073</v>
      </c>
      <c r="I3739">
        <f t="shared" si="466"/>
        <v>0</v>
      </c>
      <c r="J3739">
        <f t="shared" si="467"/>
        <v>0</v>
      </c>
      <c r="K3739">
        <f>J3739*Weighting!$W$19</f>
        <v>0</v>
      </c>
      <c r="M3739" s="14"/>
    </row>
    <row r="3740" spans="1:13" x14ac:dyDescent="0.25">
      <c r="A3740" s="32" t="str">
        <f>IF(Weighting!$P$20&gt;0,B3740,"")</f>
        <v/>
      </c>
      <c r="B3740" t="e">
        <f>Weighting!$C$20</f>
        <v>#DIV/0!</v>
      </c>
      <c r="C3740" t="e">
        <f>Weighting!$F$20</f>
        <v>#NUM!</v>
      </c>
      <c r="D3740" t="e">
        <f>IF(C3740=1,'Data Transformation'!$G$3+0.5*'Data Transformation'!$W$25,IF(C3741=1,D3741-'Data Transformation'!$W$25,FALSE))</f>
        <v>#NUM!</v>
      </c>
      <c r="E3740">
        <f t="array" ref="E3740">IF(ISLOGICAL(D3740),"",FREQUENCY(IF('Data Transformation'!$B$425:$B$8425='Bin Analysis'!$B3723,'Data Transformation'!$G$425:$G$8425),D3740))</f>
        <v>2001</v>
      </c>
      <c r="F3740">
        <f t="shared" si="465"/>
        <v>0</v>
      </c>
      <c r="G3740">
        <f>Weighting!$H$20</f>
        <v>0</v>
      </c>
      <c r="H3740">
        <f t="array" ref="H3740">FREQUENCY(IF('Data Transformation'!$B$4:$B$8425=B3723,'Data Transformation'!$G$4:$G$8425),'Bin Analysis'!$B3740)</f>
        <v>2073</v>
      </c>
      <c r="I3740">
        <f t="shared" si="466"/>
        <v>0</v>
      </c>
      <c r="J3740">
        <f t="shared" si="467"/>
        <v>0</v>
      </c>
      <c r="K3740">
        <f>J3740*Weighting!$W$20</f>
        <v>0</v>
      </c>
      <c r="M3740" s="14"/>
    </row>
    <row r="3741" spans="1:13" x14ac:dyDescent="0.25">
      <c r="A3741" s="32" t="str">
        <f>IF(Weighting!$P$21&gt;0,B3741,"")</f>
        <v/>
      </c>
      <c r="B3741" t="e">
        <f>Weighting!$C$21</f>
        <v>#DIV/0!</v>
      </c>
      <c r="C3741" t="e">
        <f>Weighting!$F$21</f>
        <v>#NUM!</v>
      </c>
      <c r="D3741" t="e">
        <f>IF(C3741=1,'Data Transformation'!$G$3+0.5*'Data Transformation'!$W$25,IF(C3742=1,D3742-'Data Transformation'!$W$25,FALSE))</f>
        <v>#NUM!</v>
      </c>
      <c r="E3741">
        <f t="array" ref="E3741">IF(ISLOGICAL(D3741),"",FREQUENCY(IF('Data Transformation'!$B$425:$B$8425='Bin Analysis'!$B3723,'Data Transformation'!$G$425:$G$8425),D3741))</f>
        <v>2001</v>
      </c>
      <c r="F3741">
        <f t="shared" si="465"/>
        <v>0</v>
      </c>
      <c r="G3741">
        <f>Weighting!$H$21</f>
        <v>0</v>
      </c>
      <c r="H3741">
        <f t="array" ref="H3741">FREQUENCY(IF('Data Transformation'!$B$4:$B$8425=B3723,'Data Transformation'!$G$4:$G$8425),'Bin Analysis'!$B3741)</f>
        <v>2073</v>
      </c>
      <c r="I3741">
        <f t="shared" si="466"/>
        <v>0</v>
      </c>
      <c r="J3741">
        <f t="shared" si="467"/>
        <v>0</v>
      </c>
      <c r="K3741">
        <f>J3741*Weighting!$W$21</f>
        <v>0</v>
      </c>
      <c r="M3741" s="14"/>
    </row>
    <row r="3742" spans="1:13" x14ac:dyDescent="0.25">
      <c r="A3742" s="32" t="str">
        <f>IF(Weighting!$P$22&gt;0,B3742,"")</f>
        <v/>
      </c>
      <c r="B3742" t="e">
        <f>Weighting!$C$22</f>
        <v>#DIV/0!</v>
      </c>
      <c r="C3742" t="e">
        <f>Weighting!$F$22</f>
        <v>#NUM!</v>
      </c>
      <c r="D3742" t="e">
        <f>IF(C3742=1,'Data Transformation'!$G$3+0.5*'Data Transformation'!$W$25,IF(C3743=1,D3743-'Data Transformation'!$W$25,FALSE))</f>
        <v>#NUM!</v>
      </c>
      <c r="E3742">
        <f t="array" ref="E3742">IF(ISLOGICAL(D3742),"",FREQUENCY(IF('Data Transformation'!$B$425:$B$8425='Bin Analysis'!$B3723,'Data Transformation'!$G$425:$G$8425),D3742))</f>
        <v>2001</v>
      </c>
      <c r="F3742">
        <f t="shared" si="465"/>
        <v>0</v>
      </c>
      <c r="G3742">
        <f>Weighting!$H$22</f>
        <v>0</v>
      </c>
      <c r="H3742">
        <f t="array" ref="H3742">FREQUENCY(IF('Data Transformation'!$B$4:$B$8425=B3723,'Data Transformation'!$G$4:$G$8425),'Bin Analysis'!$B3742)</f>
        <v>2073</v>
      </c>
      <c r="I3742">
        <f t="shared" si="466"/>
        <v>0</v>
      </c>
      <c r="J3742">
        <f t="shared" si="467"/>
        <v>0</v>
      </c>
      <c r="K3742">
        <f>J3742*Weighting!$W$22</f>
        <v>0</v>
      </c>
      <c r="M3742" s="14"/>
    </row>
    <row r="3743" spans="1:13" x14ac:dyDescent="0.25">
      <c r="A3743" s="32" t="str">
        <f>IF(Weighting!$P$23&gt;0,B3743,"")</f>
        <v/>
      </c>
      <c r="B3743" t="e">
        <f>Weighting!$C$23</f>
        <v>#DIV/0!</v>
      </c>
      <c r="C3743" t="e">
        <f>Weighting!$F$23</f>
        <v>#NUM!</v>
      </c>
      <c r="D3743" t="e">
        <f>IF(C3743=1,'Data Transformation'!$G$3+0.5*'Data Transformation'!$W$25,IF(C3744=1,D3744-'Data Transformation'!$W$25,FALSE))</f>
        <v>#NUM!</v>
      </c>
      <c r="E3743">
        <f t="array" ref="E3743">IF(ISLOGICAL(D3743),"",FREQUENCY(IF('Data Transformation'!$B$425:$B$8425='Bin Analysis'!$B3723,'Data Transformation'!$G$425:$G$8425),D3743))</f>
        <v>2001</v>
      </c>
      <c r="F3743">
        <f t="shared" si="465"/>
        <v>0</v>
      </c>
      <c r="G3743">
        <f>Weighting!$H$23</f>
        <v>0</v>
      </c>
      <c r="H3743">
        <f t="array" ref="H3743">FREQUENCY(IF('Data Transformation'!$B$4:$B$8425=B3723,'Data Transformation'!$G$4:$G$8425),'Bin Analysis'!$B3743)</f>
        <v>2073</v>
      </c>
      <c r="I3743">
        <f t="shared" si="466"/>
        <v>0</v>
      </c>
      <c r="J3743">
        <f t="shared" si="467"/>
        <v>0</v>
      </c>
      <c r="K3743">
        <f>J3743*Weighting!$W$23</f>
        <v>0</v>
      </c>
      <c r="M3743" s="14"/>
    </row>
    <row r="3744" spans="1:13" x14ac:dyDescent="0.25">
      <c r="A3744" s="32" t="str">
        <f>IF(Weighting!$P$24&gt;0,B3744,"")</f>
        <v/>
      </c>
      <c r="B3744" t="e">
        <f>Weighting!$C$24</f>
        <v>#DIV/0!</v>
      </c>
      <c r="C3744" t="e">
        <f>Weighting!$F$24</f>
        <v>#NUM!</v>
      </c>
      <c r="D3744" t="e">
        <f>IF(C3744=1,'Data Transformation'!$G$3+0.5*'Data Transformation'!$W$25,IF(C3745=1,D3745-'Data Transformation'!$W$25,FALSE))</f>
        <v>#NUM!</v>
      </c>
      <c r="E3744">
        <f t="array" ref="E3744">IF(ISLOGICAL(D3744),"",FREQUENCY(IF('Data Transformation'!$B$425:$B$8425='Bin Analysis'!$B3723,'Data Transformation'!$G$425:$G$8425),D3744))</f>
        <v>2001</v>
      </c>
      <c r="F3744">
        <f t="shared" si="465"/>
        <v>0</v>
      </c>
      <c r="G3744">
        <f>Weighting!$H$24</f>
        <v>0</v>
      </c>
      <c r="H3744">
        <f t="array" ref="H3744">FREQUENCY(IF('Data Transformation'!$B$4:$B$8425=B3723,'Data Transformation'!$G$4:$G$8425),'Bin Analysis'!$B3744)</f>
        <v>2073</v>
      </c>
      <c r="I3744">
        <f t="shared" si="466"/>
        <v>0</v>
      </c>
      <c r="J3744">
        <f t="shared" si="467"/>
        <v>0</v>
      </c>
      <c r="K3744">
        <f>J3744*Weighting!$W$24</f>
        <v>0</v>
      </c>
      <c r="M3744" s="14"/>
    </row>
    <row r="3745" spans="1:25" x14ac:dyDescent="0.25">
      <c r="A3745" s="32" t="str">
        <f>IF(Weighting!$P$25&gt;0,B3745,"")</f>
        <v/>
      </c>
      <c r="B3745" t="e">
        <f>Weighting!$C$25</f>
        <v>#DIV/0!</v>
      </c>
      <c r="C3745" t="e">
        <f>Weighting!$F$25</f>
        <v>#NUM!</v>
      </c>
      <c r="D3745" t="e">
        <f>IF(C3745=1,'Data Transformation'!$G$3+0.5*'Data Transformation'!$W$25,IF(C3746=1,D3746-'Data Transformation'!$W$25,FALSE))</f>
        <v>#NUM!</v>
      </c>
      <c r="E3745">
        <f t="array" ref="E3745">IF(ISLOGICAL(D3745),"",FREQUENCY(IF('Data Transformation'!$B$425:$B$8425='Bin Analysis'!$B3723,'Data Transformation'!$G$425:$G$8425),D3745))</f>
        <v>2001</v>
      </c>
      <c r="F3745">
        <f t="shared" si="465"/>
        <v>0</v>
      </c>
      <c r="G3745">
        <f>Weighting!$H$25</f>
        <v>0</v>
      </c>
      <c r="H3745">
        <f t="array" ref="H3745">FREQUENCY(IF('Data Transformation'!$B$4:$B$8425=B3723,'Data Transformation'!$G$4:$G$8425),'Bin Analysis'!$B3745)</f>
        <v>2073</v>
      </c>
      <c r="I3745">
        <f t="shared" si="466"/>
        <v>0</v>
      </c>
      <c r="J3745">
        <f t="shared" si="467"/>
        <v>0</v>
      </c>
      <c r="K3745">
        <f>J3745*Weighting!$W$25</f>
        <v>0</v>
      </c>
      <c r="M3745" s="14"/>
    </row>
    <row r="3746" spans="1:25" x14ac:dyDescent="0.25">
      <c r="A3746" s="32"/>
      <c r="M3746" s="14"/>
    </row>
    <row r="3747" spans="1:25" ht="23.25" x14ac:dyDescent="0.35">
      <c r="A3747" s="21" t="s">
        <v>0</v>
      </c>
      <c r="B3747" s="21" t="str">
        <f>IFERROR(VLOOKUP(C3747,'Data Transformation'!$L$6:$M$426,2,FALSE),"")</f>
        <v/>
      </c>
      <c r="C3747" s="21">
        <f>C3723+1</f>
        <v>156</v>
      </c>
      <c r="D3747" s="21"/>
      <c r="E3747" s="21"/>
      <c r="F3747" s="21"/>
      <c r="G3747" s="21"/>
      <c r="H3747" s="22"/>
      <c r="I3747" s="22"/>
      <c r="J3747" s="22"/>
      <c r="K3747" s="21"/>
      <c r="L3747" s="21" t="str">
        <f>B3747</f>
        <v/>
      </c>
      <c r="M3747" s="23" t="e">
        <f>INDEX('Data Transformation'!$O$4:$O$424,MATCH($B3747,'Data Transformation'!$M$4:$M$424,0),MATCH($M$2,'Data Transformation'!$O$3,0))</f>
        <v>#N/A</v>
      </c>
      <c r="N3747" s="27" t="e">
        <f>IF('Input and Summary Results'!$J$16="minimum",'Bin Analysis'!X3748/(M3747-1),'Bin Analysis'!Y3747/('Bin Analysis'!M3747-1))</f>
        <v>#N/A</v>
      </c>
      <c r="O3747" s="27" t="e">
        <f>IF(M3747=FALSE,NA(),(VLOOKUP(1,C3750:K3769,4,FALSE))/(M3747-1))</f>
        <v>#N/A</v>
      </c>
      <c r="P3747" s="27" t="e">
        <f>IF(M3747=FALSE,NA(),SUM(J3750:J3769)/Weighting!$S$5)</f>
        <v>#N/A</v>
      </c>
      <c r="Q3747" s="27" t="e">
        <f>IF(M3747=FALSE,NA(),SUM(K3750:K3769)/Weighting!$S$6)</f>
        <v>#N/A</v>
      </c>
      <c r="R3747" s="27" t="e">
        <f>IF(M3747=FALSE,NA(),(VLOOKUP(1,G3750:K3769,3,FALSE))/(M3747-1))</f>
        <v>#N/A</v>
      </c>
      <c r="S3747" s="22" t="e">
        <f>IF(M3747=FALSE,NA(),IF(SUM(J3750:J3769)=2,"yes","no"))</f>
        <v>#N/A</v>
      </c>
      <c r="X3747" s="2" cm="2">
        <f t="array" ref="X3747:X3748">FREQUENCY(IF('Data Transformation'!$B$425:$B$6424='Bin Analysis'!L3747,'Data Transformation'!$G$425:$G$6424),'Data Transformation'!$U$11)</f>
        <v>0</v>
      </c>
      <c r="Y3747" s="2" cm="2">
        <f t="array" ref="Y3747:Y3748">FREQUENCY(IF('Data Transformation'!$B$425:$B$6424='Bin Analysis'!L3747,'Data Transformation'!$G$425:$G$6424),'Data Transformation'!$U$12)</f>
        <v>0</v>
      </c>
    </row>
    <row r="3748" spans="1:25" x14ac:dyDescent="0.25">
      <c r="A3748" s="14" t="s">
        <v>67</v>
      </c>
      <c r="B3748" t="s">
        <v>47</v>
      </c>
      <c r="C3748" t="s">
        <v>5</v>
      </c>
      <c r="D3748" t="s">
        <v>98</v>
      </c>
      <c r="E3748" t="s">
        <v>99</v>
      </c>
      <c r="F3748" t="s">
        <v>100</v>
      </c>
      <c r="G3748" t="s">
        <v>69</v>
      </c>
      <c r="H3748" t="s">
        <v>31</v>
      </c>
      <c r="I3748" t="s">
        <v>32</v>
      </c>
      <c r="J3748" t="s">
        <v>46</v>
      </c>
      <c r="K3748" s="14" t="s">
        <v>45</v>
      </c>
      <c r="M3748" s="14"/>
      <c r="X3748" s="2">
        <v>0</v>
      </c>
      <c r="Y3748" s="2">
        <v>0</v>
      </c>
    </row>
    <row r="3749" spans="1:25" x14ac:dyDescent="0.25">
      <c r="A3749" s="32"/>
      <c r="D3749" t="e">
        <f>IF(C3749=1,'Data Transformation'!$G$3+0.5*'Data Transformation'!$W$25,IF(C3750=1,D3750-'Data Transformation'!$W$25,FALSE))</f>
        <v>#NUM!</v>
      </c>
      <c r="E3749">
        <f t="array" ref="E3749">IF(ISLOGICAL(D3749),"",FREQUENCY(IF('Data Transformation'!$B$425:$B$8425='Bin Analysis'!$B3747,'Data Transformation'!$G$425:$G$8425),D3749))</f>
        <v>2001</v>
      </c>
      <c r="F3749" t="e">
        <f>IF(ISLOGICAL(D3749),"",E3749-E3748)</f>
        <v>#VALUE!</v>
      </c>
      <c r="M3749" s="14"/>
    </row>
    <row r="3750" spans="1:25" x14ac:dyDescent="0.25">
      <c r="A3750" s="32" t="e">
        <f>IF(Weighting!$P$6&gt;0,B3750,"")</f>
        <v>#NUM!</v>
      </c>
      <c r="B3750" t="e">
        <f>Weighting!$C$6</f>
        <v>#DIV/0!</v>
      </c>
      <c r="C3750" t="e">
        <f>Weighting!$F$6</f>
        <v>#NUM!</v>
      </c>
      <c r="D3750" t="e">
        <f>IF(C3750=1,'Data Transformation'!$G$3+0.5*'Data Transformation'!$W$25,IF(C3751=1,D3751-'Data Transformation'!$W$25,FALSE))</f>
        <v>#NUM!</v>
      </c>
      <c r="E3750">
        <f t="array" ref="E3750">IF(ISLOGICAL(D3750),"",FREQUENCY(IF('Data Transformation'!$B$425:$B$8425='Bin Analysis'!$B3747,'Data Transformation'!$G$425:$G$8425),D3750))</f>
        <v>2001</v>
      </c>
      <c r="F3750">
        <f>IF(ISLOGICAL(D3750),"",E3750-E3749)</f>
        <v>0</v>
      </c>
      <c r="G3750">
        <f>Weighting!$H$6</f>
        <v>1</v>
      </c>
      <c r="H3750">
        <f t="array" ref="H3750">FREQUENCY(IF('Data Transformation'!$B$4:$B$8425=B3747,'Data Transformation'!$G$4:$G$8425),'Bin Analysis'!$B3750)</f>
        <v>2073</v>
      </c>
      <c r="I3750">
        <f>H3750-H3749</f>
        <v>2073</v>
      </c>
      <c r="J3750">
        <f>IF(I3750=0,0,1)</f>
        <v>1</v>
      </c>
      <c r="K3750" t="e">
        <f>J3750*Weighting!$W$6</f>
        <v>#NUM!</v>
      </c>
      <c r="M3750" s="14"/>
    </row>
    <row r="3751" spans="1:25" x14ac:dyDescent="0.25">
      <c r="A3751" s="32" t="str">
        <f>IF(Weighting!$P$7&gt;0,B3751,"")</f>
        <v/>
      </c>
      <c r="B3751" t="e">
        <f>Weighting!$C$7</f>
        <v>#DIV/0!</v>
      </c>
      <c r="C3751" t="e">
        <f>Weighting!$F$7</f>
        <v>#NUM!</v>
      </c>
      <c r="D3751" t="e">
        <f>IF(C3751=1,'Data Transformation'!$G$3+0.5*'Data Transformation'!$W$25,IF(C3752=1,D3752-'Data Transformation'!$W$25,FALSE))</f>
        <v>#NUM!</v>
      </c>
      <c r="E3751">
        <f t="array" ref="E3751">IF(ISLOGICAL(D3751),"",FREQUENCY(IF('Data Transformation'!$B$425:$B$8425='Bin Analysis'!$B3747,'Data Transformation'!$G$425:$G$8425),D3751))</f>
        <v>2001</v>
      </c>
      <c r="F3751">
        <f t="shared" ref="F3751:F3769" si="468">IF(ISLOGICAL(D3751),"",E3751-E3750)</f>
        <v>0</v>
      </c>
      <c r="G3751">
        <f>Weighting!$H$7</f>
        <v>0</v>
      </c>
      <c r="H3751">
        <f t="array" ref="H3751">FREQUENCY(IF('Data Transformation'!$B$4:$B$8425=B3747,'Data Transformation'!$G$4:$G$8425),'Bin Analysis'!$B3751)</f>
        <v>2073</v>
      </c>
      <c r="I3751">
        <f t="shared" ref="I3751:I3769" si="469">H3751-H3750</f>
        <v>0</v>
      </c>
      <c r="J3751">
        <f>IF(I3751=0,0,1)</f>
        <v>0</v>
      </c>
      <c r="K3751">
        <f>J3751*Weighting!$W$7</f>
        <v>0</v>
      </c>
      <c r="M3751" s="14"/>
    </row>
    <row r="3752" spans="1:25" x14ac:dyDescent="0.25">
      <c r="A3752" s="32" t="str">
        <f>IF(Weighting!$P$8&gt;0,B3752,"")</f>
        <v/>
      </c>
      <c r="B3752" t="e">
        <f>Weighting!$C$8</f>
        <v>#DIV/0!</v>
      </c>
      <c r="C3752" t="e">
        <f>Weighting!$F$8</f>
        <v>#NUM!</v>
      </c>
      <c r="D3752" t="e">
        <f>IF(C3752=1,'Data Transformation'!$G$3+0.5*'Data Transformation'!$W$25,IF(C3753=1,D3753-'Data Transformation'!$W$25,FALSE))</f>
        <v>#NUM!</v>
      </c>
      <c r="E3752">
        <f t="array" ref="E3752">IF(ISLOGICAL(D3752),"",FREQUENCY(IF('Data Transformation'!$B$425:$B$8425='Bin Analysis'!$B3747,'Data Transformation'!$G$425:$G$8425),D3752))</f>
        <v>2001</v>
      </c>
      <c r="F3752">
        <f t="shared" si="468"/>
        <v>0</v>
      </c>
      <c r="G3752">
        <f>Weighting!$H$8</f>
        <v>0</v>
      </c>
      <c r="H3752">
        <f t="array" ref="H3752">FREQUENCY(IF('Data Transformation'!$B$4:$B$8425=B3747,'Data Transformation'!$G$4:$G$8425),'Bin Analysis'!$B3752)</f>
        <v>2073</v>
      </c>
      <c r="I3752">
        <f t="shared" si="469"/>
        <v>0</v>
      </c>
      <c r="J3752">
        <f t="shared" ref="J3752:J3769" si="470">IF(I3752=0,0,1)</f>
        <v>0</v>
      </c>
      <c r="K3752">
        <f>J3752*Weighting!$W$8</f>
        <v>0</v>
      </c>
      <c r="M3752" s="14"/>
    </row>
    <row r="3753" spans="1:25" x14ac:dyDescent="0.25">
      <c r="A3753" s="32" t="str">
        <f>IF(Weighting!$P$9&gt;0,B3753,"")</f>
        <v/>
      </c>
      <c r="B3753" s="50" t="e">
        <f>Weighting!$C$9</f>
        <v>#DIV/0!</v>
      </c>
      <c r="C3753" t="e">
        <f>Weighting!$F$9</f>
        <v>#NUM!</v>
      </c>
      <c r="D3753" t="e">
        <f>IF(C3753=1,'Data Transformation'!$G$3+0.5*'Data Transformation'!$W$25,IF(C3754=1,D3754-'Data Transformation'!$W$25,FALSE))</f>
        <v>#NUM!</v>
      </c>
      <c r="E3753">
        <f t="array" ref="E3753">IF(ISLOGICAL(D3753),"",FREQUENCY(IF('Data Transformation'!$B$425:$B$8425='Bin Analysis'!$B3747,'Data Transformation'!$G$425:$G$8425),D3753))</f>
        <v>2001</v>
      </c>
      <c r="F3753">
        <f t="shared" si="468"/>
        <v>0</v>
      </c>
      <c r="G3753">
        <f>Weighting!$H$9</f>
        <v>0</v>
      </c>
      <c r="H3753">
        <f t="array" ref="H3753">FREQUENCY(IF('Data Transformation'!$B$4:$B$8425=B3747,'Data Transformation'!$G$4:$G$8425),'Bin Analysis'!$B3753)</f>
        <v>2073</v>
      </c>
      <c r="I3753">
        <f t="shared" si="469"/>
        <v>0</v>
      </c>
      <c r="J3753">
        <f t="shared" si="470"/>
        <v>0</v>
      </c>
      <c r="K3753">
        <f>J3753*Weighting!$W$9</f>
        <v>0</v>
      </c>
      <c r="M3753" s="14"/>
    </row>
    <row r="3754" spans="1:25" x14ac:dyDescent="0.25">
      <c r="A3754" s="32" t="str">
        <f>IF(Weighting!$P$10&gt;0,B3754,"")</f>
        <v/>
      </c>
      <c r="B3754" t="e">
        <f>Weighting!$C$10</f>
        <v>#DIV/0!</v>
      </c>
      <c r="C3754" t="e">
        <f>Weighting!$F$10</f>
        <v>#NUM!</v>
      </c>
      <c r="D3754" t="e">
        <f>IF(C3754=1,'Data Transformation'!$G$3+0.5*'Data Transformation'!$W$25,IF(C3755=1,D3755-'Data Transformation'!$W$25,FALSE))</f>
        <v>#NUM!</v>
      </c>
      <c r="E3754">
        <f t="array" ref="E3754">IF(ISLOGICAL(D3754),"",FREQUENCY(IF('Data Transformation'!$B$425:$B$8425='Bin Analysis'!$B3747,'Data Transformation'!$G$425:$G$8425),D3754))</f>
        <v>2001</v>
      </c>
      <c r="F3754">
        <f t="shared" si="468"/>
        <v>0</v>
      </c>
      <c r="G3754">
        <f>Weighting!$H$10</f>
        <v>0</v>
      </c>
      <c r="H3754">
        <f t="array" ref="H3754">FREQUENCY(IF('Data Transformation'!$B$4:$B$8425=B3747,'Data Transformation'!$G$4:$G$8425),'Bin Analysis'!$B3754)</f>
        <v>2073</v>
      </c>
      <c r="I3754">
        <f t="shared" si="469"/>
        <v>0</v>
      </c>
      <c r="J3754">
        <f t="shared" si="470"/>
        <v>0</v>
      </c>
      <c r="K3754">
        <f>J3754*Weighting!$W$10</f>
        <v>0</v>
      </c>
      <c r="M3754" s="14"/>
    </row>
    <row r="3755" spans="1:25" x14ac:dyDescent="0.25">
      <c r="A3755" s="32" t="str">
        <f>IF(Weighting!$P$11&gt;0,B3755,"")</f>
        <v/>
      </c>
      <c r="B3755" t="e">
        <f>Weighting!$C$11</f>
        <v>#DIV/0!</v>
      </c>
      <c r="C3755" t="e">
        <f>Weighting!$F$11</f>
        <v>#NUM!</v>
      </c>
      <c r="D3755" t="e">
        <f>IF(C3755=1,'Data Transformation'!$G$3+0.5*'Data Transformation'!$W$25,IF(C3756=1,D3756-'Data Transformation'!$W$25,FALSE))</f>
        <v>#NUM!</v>
      </c>
      <c r="E3755">
        <f t="array" ref="E3755">IF(ISLOGICAL(D3755),"",FREQUENCY(IF('Data Transformation'!$B$425:$B$8425='Bin Analysis'!$B3747,'Data Transformation'!$G$425:$G$8425),D3755))</f>
        <v>2001</v>
      </c>
      <c r="F3755">
        <f t="shared" si="468"/>
        <v>0</v>
      </c>
      <c r="G3755">
        <f>Weighting!$H$11</f>
        <v>0</v>
      </c>
      <c r="H3755">
        <f t="array" ref="H3755">FREQUENCY(IF('Data Transformation'!$B$4:$B$8425=B3747,'Data Transformation'!$G$4:$G$8425),'Bin Analysis'!$B3755)</f>
        <v>2073</v>
      </c>
      <c r="I3755">
        <f t="shared" si="469"/>
        <v>0</v>
      </c>
      <c r="J3755">
        <f t="shared" si="470"/>
        <v>0</v>
      </c>
      <c r="K3755">
        <f>J3755*Weighting!$W$11</f>
        <v>0</v>
      </c>
      <c r="M3755" s="14"/>
    </row>
    <row r="3756" spans="1:25" x14ac:dyDescent="0.25">
      <c r="A3756" s="32" t="str">
        <f>IF(Weighting!$P$12&gt;0,B3756,"")</f>
        <v/>
      </c>
      <c r="B3756" t="e">
        <f>Weighting!$C$12</f>
        <v>#DIV/0!</v>
      </c>
      <c r="C3756" t="e">
        <f>Weighting!$F$12</f>
        <v>#NUM!</v>
      </c>
      <c r="D3756" t="e">
        <f>IF(C3756=1,'Data Transformation'!$G$3+0.5*'Data Transformation'!$W$25,IF(C3757=1,D3757-'Data Transformation'!$W$25,FALSE))</f>
        <v>#NUM!</v>
      </c>
      <c r="E3756">
        <f t="array" ref="E3756">IF(ISLOGICAL(D3756),"",FREQUENCY(IF('Data Transformation'!$B$425:$B$8425='Bin Analysis'!$B3747,'Data Transformation'!$G$425:$G$8425),D3756))</f>
        <v>2001</v>
      </c>
      <c r="F3756">
        <f t="shared" si="468"/>
        <v>0</v>
      </c>
      <c r="G3756">
        <f>Weighting!$H$12</f>
        <v>0</v>
      </c>
      <c r="H3756">
        <f t="array" ref="H3756">FREQUENCY(IF('Data Transformation'!$B$4:$B$8425=B3747,'Data Transformation'!$G$4:$G$8425),'Bin Analysis'!$B3756)</f>
        <v>2073</v>
      </c>
      <c r="I3756">
        <f t="shared" si="469"/>
        <v>0</v>
      </c>
      <c r="J3756">
        <f t="shared" si="470"/>
        <v>0</v>
      </c>
      <c r="K3756">
        <f>J3756*Weighting!$W$12</f>
        <v>0</v>
      </c>
      <c r="M3756" s="14"/>
    </row>
    <row r="3757" spans="1:25" x14ac:dyDescent="0.25">
      <c r="A3757" s="32" t="str">
        <f>IF(Weighting!$P$13&gt;0,B3757,"")</f>
        <v/>
      </c>
      <c r="B3757" t="e">
        <f>Weighting!$C$13</f>
        <v>#DIV/0!</v>
      </c>
      <c r="C3757" t="e">
        <f>Weighting!$F$13</f>
        <v>#NUM!</v>
      </c>
      <c r="D3757" t="e">
        <f>IF(C3757=1,'Data Transformation'!$G$3+0.5*'Data Transformation'!$W$25,IF(C3758=1,D3758-'Data Transformation'!$W$25,FALSE))</f>
        <v>#NUM!</v>
      </c>
      <c r="E3757">
        <f t="array" ref="E3757">IF(ISLOGICAL(D3757),"",FREQUENCY(IF('Data Transformation'!$B$425:$B$8425='Bin Analysis'!$B3747,'Data Transformation'!$G$425:$G$8425),D3757))</f>
        <v>2001</v>
      </c>
      <c r="F3757">
        <f t="shared" si="468"/>
        <v>0</v>
      </c>
      <c r="G3757">
        <f>Weighting!$H$13</f>
        <v>0</v>
      </c>
      <c r="H3757">
        <f t="array" ref="H3757">FREQUENCY(IF('Data Transformation'!$B$4:$B$8425=B3747,'Data Transformation'!$G$4:$G$8425),'Bin Analysis'!$B3757)</f>
        <v>2073</v>
      </c>
      <c r="I3757">
        <f t="shared" si="469"/>
        <v>0</v>
      </c>
      <c r="J3757">
        <f t="shared" si="470"/>
        <v>0</v>
      </c>
      <c r="K3757">
        <f>J3757*Weighting!$W$13</f>
        <v>0</v>
      </c>
      <c r="M3757" s="14"/>
    </row>
    <row r="3758" spans="1:25" x14ac:dyDescent="0.25">
      <c r="A3758" s="32" t="str">
        <f>IF(Weighting!$P$14&gt;0,B3758,"")</f>
        <v/>
      </c>
      <c r="B3758" t="e">
        <f>Weighting!$C$14</f>
        <v>#DIV/0!</v>
      </c>
      <c r="C3758" t="e">
        <f>Weighting!$F$14</f>
        <v>#NUM!</v>
      </c>
      <c r="D3758" t="e">
        <f>IF(C3758=1,'Data Transformation'!$G$3+0.5*'Data Transformation'!$W$25,IF(C3759=1,D3759-'Data Transformation'!$W$25,FALSE))</f>
        <v>#NUM!</v>
      </c>
      <c r="E3758">
        <f t="array" ref="E3758">IF(ISLOGICAL(D3758),"",FREQUENCY(IF('Data Transformation'!$B$425:$B$8425='Bin Analysis'!$B3747,'Data Transformation'!$G$425:$G$8425),D3758))</f>
        <v>2001</v>
      </c>
      <c r="F3758">
        <f t="shared" si="468"/>
        <v>0</v>
      </c>
      <c r="G3758">
        <f>Weighting!$H$14</f>
        <v>0</v>
      </c>
      <c r="H3758">
        <f t="array" ref="H3758">FREQUENCY(IF('Data Transformation'!$B$4:$B$8425=B3747,'Data Transformation'!$G$4:$G$8425),'Bin Analysis'!$B3758)</f>
        <v>2073</v>
      </c>
      <c r="I3758">
        <f t="shared" si="469"/>
        <v>0</v>
      </c>
      <c r="J3758">
        <f t="shared" si="470"/>
        <v>0</v>
      </c>
      <c r="K3758">
        <f>J3758*Weighting!$W$14</f>
        <v>0</v>
      </c>
      <c r="M3758" s="14"/>
    </row>
    <row r="3759" spans="1:25" x14ac:dyDescent="0.25">
      <c r="A3759" s="32" t="str">
        <f>IF(Weighting!$P$15&gt;0,B3759,"")</f>
        <v/>
      </c>
      <c r="B3759" t="e">
        <f>Weighting!$C$15</f>
        <v>#DIV/0!</v>
      </c>
      <c r="C3759" t="e">
        <f>Weighting!$F$15</f>
        <v>#NUM!</v>
      </c>
      <c r="D3759" t="e">
        <f>IF(C3759=1,'Data Transformation'!$G$3+0.5*'Data Transformation'!$W$25,IF(C3760=1,D3760-'Data Transformation'!$W$25,FALSE))</f>
        <v>#NUM!</v>
      </c>
      <c r="E3759">
        <f t="array" ref="E3759">IF(ISLOGICAL(D3759),"",FREQUENCY(IF('Data Transformation'!$B$425:$B$8425='Bin Analysis'!$B3747,'Data Transformation'!$G$425:$G$8425),D3759))</f>
        <v>2001</v>
      </c>
      <c r="F3759">
        <f t="shared" si="468"/>
        <v>0</v>
      </c>
      <c r="G3759">
        <f>Weighting!$H$15</f>
        <v>0</v>
      </c>
      <c r="H3759">
        <f t="array" ref="H3759">FREQUENCY(IF('Data Transformation'!$B$4:$B$8425=B3747,'Data Transformation'!$G$4:$G$8425),'Bin Analysis'!$B3759)</f>
        <v>2073</v>
      </c>
      <c r="I3759">
        <f t="shared" si="469"/>
        <v>0</v>
      </c>
      <c r="J3759">
        <f t="shared" si="470"/>
        <v>0</v>
      </c>
      <c r="K3759">
        <f>J3759*Weighting!$W$15</f>
        <v>0</v>
      </c>
      <c r="M3759" s="14"/>
    </row>
    <row r="3760" spans="1:25" x14ac:dyDescent="0.25">
      <c r="A3760" s="32" t="str">
        <f>IF(Weighting!$P$16&gt;0,B3760,"")</f>
        <v/>
      </c>
      <c r="B3760" t="e">
        <f>Weighting!$C$16</f>
        <v>#DIV/0!</v>
      </c>
      <c r="C3760" t="e">
        <f>Weighting!$F$16</f>
        <v>#NUM!</v>
      </c>
      <c r="D3760" t="e">
        <f>IF(C3760=1,'Data Transformation'!$G$3+0.5*'Data Transformation'!$W$25,IF(C3761=1,D3761-'Data Transformation'!$W$25,FALSE))</f>
        <v>#NUM!</v>
      </c>
      <c r="E3760">
        <f t="array" ref="E3760">IF(ISLOGICAL(D3760),"",FREQUENCY(IF('Data Transformation'!$B$425:$B$8425='Bin Analysis'!$B3747,'Data Transformation'!$G$425:$G$8425),D3760))</f>
        <v>2001</v>
      </c>
      <c r="F3760">
        <f t="shared" si="468"/>
        <v>0</v>
      </c>
      <c r="G3760">
        <f>Weighting!$H$16</f>
        <v>0</v>
      </c>
      <c r="H3760">
        <f t="array" ref="H3760">FREQUENCY(IF('Data Transformation'!$B$4:$B$8425=B3747,'Data Transformation'!$G$4:$G$8425),'Bin Analysis'!$B3760)</f>
        <v>2073</v>
      </c>
      <c r="I3760">
        <f t="shared" si="469"/>
        <v>0</v>
      </c>
      <c r="J3760">
        <f t="shared" si="470"/>
        <v>0</v>
      </c>
      <c r="K3760">
        <f>J3760*Weighting!$W$16</f>
        <v>0</v>
      </c>
      <c r="M3760" s="14"/>
    </row>
    <row r="3761" spans="1:25" x14ac:dyDescent="0.25">
      <c r="A3761" s="32" t="str">
        <f>IF(Weighting!$P$17&gt;0,B3761,"")</f>
        <v/>
      </c>
      <c r="B3761" t="e">
        <f>Weighting!$C$17</f>
        <v>#DIV/0!</v>
      </c>
      <c r="C3761" t="e">
        <f>Weighting!$F$17</f>
        <v>#NUM!</v>
      </c>
      <c r="D3761" t="e">
        <f>IF(C3761=1,'Data Transformation'!$G$3+0.5*'Data Transformation'!$W$25,IF(C3762=1,D3762-'Data Transformation'!$W$25,FALSE))</f>
        <v>#NUM!</v>
      </c>
      <c r="E3761">
        <f t="array" ref="E3761">IF(ISLOGICAL(D3761),"",FREQUENCY(IF('Data Transformation'!$B$425:$B$8425='Bin Analysis'!$B3747,'Data Transformation'!$G$425:$G$8425),D3761))</f>
        <v>2001</v>
      </c>
      <c r="F3761">
        <f t="shared" si="468"/>
        <v>0</v>
      </c>
      <c r="G3761">
        <f>Weighting!$H$17</f>
        <v>0</v>
      </c>
      <c r="H3761">
        <f t="array" ref="H3761">FREQUENCY(IF('Data Transformation'!$B$4:$B$8425=B3747,'Data Transformation'!$G$4:$G$8425),'Bin Analysis'!$B3761)</f>
        <v>2073</v>
      </c>
      <c r="I3761">
        <f t="shared" si="469"/>
        <v>0</v>
      </c>
      <c r="J3761">
        <f t="shared" si="470"/>
        <v>0</v>
      </c>
      <c r="K3761">
        <f>J3761*Weighting!$W$17</f>
        <v>0</v>
      </c>
      <c r="M3761" s="14"/>
    </row>
    <row r="3762" spans="1:25" x14ac:dyDescent="0.25">
      <c r="A3762" s="32" t="str">
        <f>IF(Weighting!$P$18&gt;0,B3762,"")</f>
        <v/>
      </c>
      <c r="B3762" t="e">
        <f>Weighting!$C$18</f>
        <v>#DIV/0!</v>
      </c>
      <c r="C3762" t="e">
        <f>Weighting!$F$18</f>
        <v>#NUM!</v>
      </c>
      <c r="D3762" t="e">
        <f>IF(C3762=1,'Data Transformation'!$G$3+0.5*'Data Transformation'!$W$25,IF(C3763=1,D3763-'Data Transformation'!$W$25,FALSE))</f>
        <v>#NUM!</v>
      </c>
      <c r="E3762">
        <f t="array" ref="E3762">IF(ISLOGICAL(D3762),"",FREQUENCY(IF('Data Transformation'!$B$425:$B$8425='Bin Analysis'!$B3747,'Data Transformation'!$G$425:$G$8425),D3762))</f>
        <v>2001</v>
      </c>
      <c r="F3762">
        <f t="shared" si="468"/>
        <v>0</v>
      </c>
      <c r="G3762">
        <f>Weighting!$H$18</f>
        <v>0</v>
      </c>
      <c r="H3762">
        <f t="array" ref="H3762">FREQUENCY(IF('Data Transformation'!$B$4:$B$8425=B3747,'Data Transformation'!$G$4:$G$8425),'Bin Analysis'!$B3762)</f>
        <v>2073</v>
      </c>
      <c r="I3762">
        <f t="shared" si="469"/>
        <v>0</v>
      </c>
      <c r="J3762">
        <f t="shared" si="470"/>
        <v>0</v>
      </c>
      <c r="K3762">
        <f>J3762*Weighting!$W$18</f>
        <v>0</v>
      </c>
      <c r="M3762" s="14"/>
    </row>
    <row r="3763" spans="1:25" x14ac:dyDescent="0.25">
      <c r="A3763" s="32" t="str">
        <f>IF(Weighting!$P$19&gt;0,B3763,"")</f>
        <v/>
      </c>
      <c r="B3763" t="e">
        <f>Weighting!$C$19</f>
        <v>#DIV/0!</v>
      </c>
      <c r="C3763" t="e">
        <f>Weighting!$F$19</f>
        <v>#NUM!</v>
      </c>
      <c r="D3763" t="e">
        <f>IF(C3763=1,'Data Transformation'!$G$3+0.5*'Data Transformation'!$W$25,IF(C3764=1,D3764-'Data Transformation'!$W$25,FALSE))</f>
        <v>#NUM!</v>
      </c>
      <c r="E3763">
        <f t="array" ref="E3763">IF(ISLOGICAL(D3763),"",FREQUENCY(IF('Data Transformation'!$B$425:$B$8425='Bin Analysis'!$B3747,'Data Transformation'!$G$425:$G$8425),D3763))</f>
        <v>2001</v>
      </c>
      <c r="F3763">
        <f t="shared" si="468"/>
        <v>0</v>
      </c>
      <c r="G3763">
        <f>Weighting!$H$19</f>
        <v>0</v>
      </c>
      <c r="H3763">
        <f t="array" ref="H3763">FREQUENCY(IF('Data Transformation'!$B$4:$B$8425=B3747,'Data Transformation'!$G$4:$G$8425),'Bin Analysis'!$B3763)</f>
        <v>2073</v>
      </c>
      <c r="I3763">
        <f t="shared" si="469"/>
        <v>0</v>
      </c>
      <c r="J3763">
        <f t="shared" si="470"/>
        <v>0</v>
      </c>
      <c r="K3763">
        <f>J3763*Weighting!$W$19</f>
        <v>0</v>
      </c>
      <c r="M3763" s="14"/>
    </row>
    <row r="3764" spans="1:25" x14ac:dyDescent="0.25">
      <c r="A3764" s="32" t="str">
        <f>IF(Weighting!$P$20&gt;0,B3764,"")</f>
        <v/>
      </c>
      <c r="B3764" t="e">
        <f>Weighting!$C$20</f>
        <v>#DIV/0!</v>
      </c>
      <c r="C3764" t="e">
        <f>Weighting!$F$20</f>
        <v>#NUM!</v>
      </c>
      <c r="D3764" t="e">
        <f>IF(C3764=1,'Data Transformation'!$G$3+0.5*'Data Transformation'!$W$25,IF(C3765=1,D3765-'Data Transformation'!$W$25,FALSE))</f>
        <v>#NUM!</v>
      </c>
      <c r="E3764">
        <f t="array" ref="E3764">IF(ISLOGICAL(D3764),"",FREQUENCY(IF('Data Transformation'!$B$425:$B$8425='Bin Analysis'!$B3747,'Data Transformation'!$G$425:$G$8425),D3764))</f>
        <v>2001</v>
      </c>
      <c r="F3764">
        <f t="shared" si="468"/>
        <v>0</v>
      </c>
      <c r="G3764">
        <f>Weighting!$H$20</f>
        <v>0</v>
      </c>
      <c r="H3764">
        <f t="array" ref="H3764">FREQUENCY(IF('Data Transformation'!$B$4:$B$8425=B3747,'Data Transformation'!$G$4:$G$8425),'Bin Analysis'!$B3764)</f>
        <v>2073</v>
      </c>
      <c r="I3764">
        <f t="shared" si="469"/>
        <v>0</v>
      </c>
      <c r="J3764">
        <f t="shared" si="470"/>
        <v>0</v>
      </c>
      <c r="K3764">
        <f>J3764*Weighting!$W$20</f>
        <v>0</v>
      </c>
      <c r="M3764" s="14"/>
    </row>
    <row r="3765" spans="1:25" x14ac:dyDescent="0.25">
      <c r="A3765" s="32" t="str">
        <f>IF(Weighting!$P$21&gt;0,B3765,"")</f>
        <v/>
      </c>
      <c r="B3765" t="e">
        <f>Weighting!$C$21</f>
        <v>#DIV/0!</v>
      </c>
      <c r="C3765" t="e">
        <f>Weighting!$F$21</f>
        <v>#NUM!</v>
      </c>
      <c r="D3765" t="e">
        <f>IF(C3765=1,'Data Transformation'!$G$3+0.5*'Data Transformation'!$W$25,IF(C3766=1,D3766-'Data Transformation'!$W$25,FALSE))</f>
        <v>#NUM!</v>
      </c>
      <c r="E3765">
        <f t="array" ref="E3765">IF(ISLOGICAL(D3765),"",FREQUENCY(IF('Data Transformation'!$B$425:$B$8425='Bin Analysis'!$B3747,'Data Transformation'!$G$425:$G$8425),D3765))</f>
        <v>2001</v>
      </c>
      <c r="F3765">
        <f t="shared" si="468"/>
        <v>0</v>
      </c>
      <c r="G3765">
        <f>Weighting!$H$21</f>
        <v>0</v>
      </c>
      <c r="H3765">
        <f t="array" ref="H3765">FREQUENCY(IF('Data Transformation'!$B$4:$B$8425=B3747,'Data Transformation'!$G$4:$G$8425),'Bin Analysis'!$B3765)</f>
        <v>2073</v>
      </c>
      <c r="I3765">
        <f t="shared" si="469"/>
        <v>0</v>
      </c>
      <c r="J3765">
        <f t="shared" si="470"/>
        <v>0</v>
      </c>
      <c r="K3765">
        <f>J3765*Weighting!$W$21</f>
        <v>0</v>
      </c>
      <c r="M3765" s="14"/>
    </row>
    <row r="3766" spans="1:25" x14ac:dyDescent="0.25">
      <c r="A3766" s="32" t="str">
        <f>IF(Weighting!$P$22&gt;0,B3766,"")</f>
        <v/>
      </c>
      <c r="B3766" t="e">
        <f>Weighting!$C$22</f>
        <v>#DIV/0!</v>
      </c>
      <c r="C3766" t="e">
        <f>Weighting!$F$22</f>
        <v>#NUM!</v>
      </c>
      <c r="D3766" t="e">
        <f>IF(C3766=1,'Data Transformation'!$G$3+0.5*'Data Transformation'!$W$25,IF(C3767=1,D3767-'Data Transformation'!$W$25,FALSE))</f>
        <v>#NUM!</v>
      </c>
      <c r="E3766">
        <f t="array" ref="E3766">IF(ISLOGICAL(D3766),"",FREQUENCY(IF('Data Transformation'!$B$425:$B$8425='Bin Analysis'!$B3747,'Data Transformation'!$G$425:$G$8425),D3766))</f>
        <v>2001</v>
      </c>
      <c r="F3766">
        <f t="shared" si="468"/>
        <v>0</v>
      </c>
      <c r="G3766">
        <f>Weighting!$H$22</f>
        <v>0</v>
      </c>
      <c r="H3766">
        <f t="array" ref="H3766">FREQUENCY(IF('Data Transformation'!$B$4:$B$8425=B3747,'Data Transformation'!$G$4:$G$8425),'Bin Analysis'!$B3766)</f>
        <v>2073</v>
      </c>
      <c r="I3766">
        <f t="shared" si="469"/>
        <v>0</v>
      </c>
      <c r="J3766">
        <f t="shared" si="470"/>
        <v>0</v>
      </c>
      <c r="K3766">
        <f>J3766*Weighting!$W$22</f>
        <v>0</v>
      </c>
      <c r="M3766" s="14"/>
    </row>
    <row r="3767" spans="1:25" x14ac:dyDescent="0.25">
      <c r="A3767" s="32" t="str">
        <f>IF(Weighting!$P$23&gt;0,B3767,"")</f>
        <v/>
      </c>
      <c r="B3767" t="e">
        <f>Weighting!$C$23</f>
        <v>#DIV/0!</v>
      </c>
      <c r="C3767" t="e">
        <f>Weighting!$F$23</f>
        <v>#NUM!</v>
      </c>
      <c r="D3767" t="e">
        <f>IF(C3767=1,'Data Transformation'!$G$3+0.5*'Data Transformation'!$W$25,IF(C3768=1,D3768-'Data Transformation'!$W$25,FALSE))</f>
        <v>#NUM!</v>
      </c>
      <c r="E3767">
        <f t="array" ref="E3767">IF(ISLOGICAL(D3767),"",FREQUENCY(IF('Data Transformation'!$B$425:$B$8425='Bin Analysis'!$B3747,'Data Transformation'!$G$425:$G$8425),D3767))</f>
        <v>2001</v>
      </c>
      <c r="F3767">
        <f t="shared" si="468"/>
        <v>0</v>
      </c>
      <c r="G3767">
        <f>Weighting!$H$23</f>
        <v>0</v>
      </c>
      <c r="H3767">
        <f t="array" ref="H3767">FREQUENCY(IF('Data Transformation'!$B$4:$B$8425=B3747,'Data Transformation'!$G$4:$G$8425),'Bin Analysis'!$B3767)</f>
        <v>2073</v>
      </c>
      <c r="I3767">
        <f t="shared" si="469"/>
        <v>0</v>
      </c>
      <c r="J3767">
        <f t="shared" si="470"/>
        <v>0</v>
      </c>
      <c r="K3767">
        <f>J3767*Weighting!$W$23</f>
        <v>0</v>
      </c>
      <c r="M3767" s="14"/>
    </row>
    <row r="3768" spans="1:25" x14ac:dyDescent="0.25">
      <c r="A3768" s="32" t="str">
        <f>IF(Weighting!$P$24&gt;0,B3768,"")</f>
        <v/>
      </c>
      <c r="B3768" t="e">
        <f>Weighting!$C$24</f>
        <v>#DIV/0!</v>
      </c>
      <c r="C3768" t="e">
        <f>Weighting!$F$24</f>
        <v>#NUM!</v>
      </c>
      <c r="D3768" t="e">
        <f>IF(C3768=1,'Data Transformation'!$G$3+0.5*'Data Transformation'!$W$25,IF(C3769=1,D3769-'Data Transformation'!$W$25,FALSE))</f>
        <v>#NUM!</v>
      </c>
      <c r="E3768">
        <f t="array" ref="E3768">IF(ISLOGICAL(D3768),"",FREQUENCY(IF('Data Transformation'!$B$425:$B$8425='Bin Analysis'!$B3747,'Data Transformation'!$G$425:$G$8425),D3768))</f>
        <v>2001</v>
      </c>
      <c r="F3768">
        <f t="shared" si="468"/>
        <v>0</v>
      </c>
      <c r="G3768">
        <f>Weighting!$H$24</f>
        <v>0</v>
      </c>
      <c r="H3768">
        <f t="array" ref="H3768">FREQUENCY(IF('Data Transformation'!$B$4:$B$8425=B3747,'Data Transformation'!$G$4:$G$8425),'Bin Analysis'!$B3768)</f>
        <v>2073</v>
      </c>
      <c r="I3768">
        <f t="shared" si="469"/>
        <v>0</v>
      </c>
      <c r="J3768">
        <f t="shared" si="470"/>
        <v>0</v>
      </c>
      <c r="K3768">
        <f>J3768*Weighting!$W$24</f>
        <v>0</v>
      </c>
      <c r="M3768" s="14"/>
    </row>
    <row r="3769" spans="1:25" x14ac:dyDescent="0.25">
      <c r="A3769" s="32" t="str">
        <f>IF(Weighting!$P$25&gt;0,B3769,"")</f>
        <v/>
      </c>
      <c r="B3769" t="e">
        <f>Weighting!$C$25</f>
        <v>#DIV/0!</v>
      </c>
      <c r="C3769" t="e">
        <f>Weighting!$F$25</f>
        <v>#NUM!</v>
      </c>
      <c r="D3769" t="e">
        <f>IF(C3769=1,'Data Transformation'!$G$3+0.5*'Data Transformation'!$W$25,IF(C3770=1,D3770-'Data Transformation'!$W$25,FALSE))</f>
        <v>#NUM!</v>
      </c>
      <c r="E3769">
        <f t="array" ref="E3769">IF(ISLOGICAL(D3769),"",FREQUENCY(IF('Data Transformation'!$B$425:$B$8425='Bin Analysis'!$B3747,'Data Transformation'!$G$425:$G$8425),D3769))</f>
        <v>2001</v>
      </c>
      <c r="F3769">
        <f t="shared" si="468"/>
        <v>0</v>
      </c>
      <c r="G3769">
        <f>Weighting!$H$25</f>
        <v>0</v>
      </c>
      <c r="H3769">
        <f t="array" ref="H3769">FREQUENCY(IF('Data Transformation'!$B$4:$B$8425=B3747,'Data Transformation'!$G$4:$G$8425),'Bin Analysis'!$B3769)</f>
        <v>2073</v>
      </c>
      <c r="I3769">
        <f t="shared" si="469"/>
        <v>0</v>
      </c>
      <c r="J3769">
        <f t="shared" si="470"/>
        <v>0</v>
      </c>
      <c r="K3769">
        <f>J3769*Weighting!$W$25</f>
        <v>0</v>
      </c>
      <c r="M3769" s="14"/>
    </row>
    <row r="3770" spans="1:25" x14ac:dyDescent="0.25">
      <c r="O3770"/>
      <c r="P3770"/>
      <c r="Q3770"/>
      <c r="R3770"/>
    </row>
    <row r="3771" spans="1:25" ht="23.25" x14ac:dyDescent="0.35">
      <c r="A3771" s="21" t="s">
        <v>0</v>
      </c>
      <c r="B3771" s="21" t="str">
        <f>IFERROR(VLOOKUP(C3771,'Data Transformation'!$L$6:$M$426,2,FALSE),"")</f>
        <v/>
      </c>
      <c r="C3771" s="21">
        <f>C3747+1</f>
        <v>157</v>
      </c>
      <c r="D3771" s="21"/>
      <c r="E3771" s="21"/>
      <c r="F3771" s="21"/>
      <c r="G3771" s="21"/>
      <c r="H3771" s="22"/>
      <c r="I3771" s="22"/>
      <c r="J3771" s="22"/>
      <c r="K3771" s="21"/>
      <c r="L3771" s="21" t="str">
        <f>B3771</f>
        <v/>
      </c>
      <c r="M3771" s="23" t="e">
        <f>INDEX('Data Transformation'!$O$4:$O$424,MATCH($B3771,'Data Transformation'!$M$4:$M$424,0),MATCH($M$2,'Data Transformation'!$O$3,0))</f>
        <v>#N/A</v>
      </c>
      <c r="N3771" s="27" t="e">
        <f>IF('Input and Summary Results'!$J$16="minimum",'Bin Analysis'!X3772/(M3771-1),'Bin Analysis'!Y3771/('Bin Analysis'!M3771-1))</f>
        <v>#N/A</v>
      </c>
      <c r="O3771" s="27" t="e">
        <f>IF(M3771=FALSE,NA(),(VLOOKUP(1,C3774:K3793,4,FALSE))/(M3771-1))</f>
        <v>#N/A</v>
      </c>
      <c r="P3771" s="27" t="e">
        <f>IF(M3771=FALSE,NA(),SUM(J3774:J3793)/Weighting!$S$5)</f>
        <v>#N/A</v>
      </c>
      <c r="Q3771" s="27" t="e">
        <f>IF(M3771=FALSE,NA(),SUM(K3774:K3793)/Weighting!$S$6)</f>
        <v>#N/A</v>
      </c>
      <c r="R3771" s="27" t="e">
        <f>IF(M3771=FALSE,NA(),(VLOOKUP(1,G3774:K3793,3,FALSE))/(M3771-1))</f>
        <v>#N/A</v>
      </c>
      <c r="S3771" s="22" t="e">
        <f>IF(M3771=FALSE,NA(),IF(SUM(J3774:J3793)=2,"yes","no"))</f>
        <v>#N/A</v>
      </c>
      <c r="X3771" s="2" cm="2">
        <f t="array" ref="X3771:X3772">FREQUENCY(IF('Data Transformation'!$B$425:$B$6424='Bin Analysis'!L3771,'Data Transformation'!$G$425:$G$6424),'Data Transformation'!$U$11)</f>
        <v>0</v>
      </c>
      <c r="Y3771" s="2" cm="2">
        <f t="array" ref="Y3771:Y3772">FREQUENCY(IF('Data Transformation'!$B$425:$B$6424='Bin Analysis'!L3771,'Data Transformation'!$G$425:$G$6424),'Data Transformation'!$U$12)</f>
        <v>0</v>
      </c>
    </row>
    <row r="3772" spans="1:25" x14ac:dyDescent="0.25">
      <c r="A3772" s="14" t="s">
        <v>67</v>
      </c>
      <c r="B3772" t="s">
        <v>47</v>
      </c>
      <c r="C3772" t="s">
        <v>5</v>
      </c>
      <c r="D3772" t="s">
        <v>98</v>
      </c>
      <c r="E3772" t="s">
        <v>99</v>
      </c>
      <c r="F3772" t="s">
        <v>100</v>
      </c>
      <c r="G3772" t="s">
        <v>69</v>
      </c>
      <c r="H3772" t="s">
        <v>31</v>
      </c>
      <c r="I3772" t="s">
        <v>32</v>
      </c>
      <c r="J3772" t="s">
        <v>46</v>
      </c>
      <c r="K3772" s="14" t="s">
        <v>45</v>
      </c>
      <c r="M3772" s="14"/>
      <c r="X3772" s="2">
        <v>0</v>
      </c>
      <c r="Y3772" s="2">
        <v>0</v>
      </c>
    </row>
    <row r="3773" spans="1:25" x14ac:dyDescent="0.25">
      <c r="A3773" s="32"/>
      <c r="D3773" t="e">
        <f>IF(C3773=1,'Data Transformation'!$G$3+0.5*'Data Transformation'!$W$25,IF(C3774=1,D3774-'Data Transformation'!$W$25,FALSE))</f>
        <v>#NUM!</v>
      </c>
      <c r="E3773">
        <f t="array" ref="E3773">IF(ISLOGICAL(D3773),"",FREQUENCY(IF('Data Transformation'!$B$425:$B$8425='Bin Analysis'!$B3771,'Data Transformation'!$G$425:$G$8425),D3773))</f>
        <v>2001</v>
      </c>
      <c r="F3773" t="e">
        <f>IF(ISLOGICAL(D3773),"",E3773-E3772)</f>
        <v>#VALUE!</v>
      </c>
      <c r="M3773" s="14"/>
    </row>
    <row r="3774" spans="1:25" x14ac:dyDescent="0.25">
      <c r="A3774" s="32" t="e">
        <f>IF(Weighting!$P$6&gt;0,B3774,"")</f>
        <v>#NUM!</v>
      </c>
      <c r="B3774" t="e">
        <f>Weighting!$C$6</f>
        <v>#DIV/0!</v>
      </c>
      <c r="C3774" t="e">
        <f>Weighting!$F$6</f>
        <v>#NUM!</v>
      </c>
      <c r="D3774" t="e">
        <f>IF(C3774=1,'Data Transformation'!$G$3+0.5*'Data Transformation'!$W$25,IF(C3775=1,D3775-'Data Transformation'!$W$25,FALSE))</f>
        <v>#NUM!</v>
      </c>
      <c r="E3774">
        <f t="array" ref="E3774">IF(ISLOGICAL(D3774),"",FREQUENCY(IF('Data Transformation'!$B$425:$B$8425='Bin Analysis'!$B3771,'Data Transformation'!$G$425:$G$8425),D3774))</f>
        <v>2001</v>
      </c>
      <c r="F3774">
        <f>IF(ISLOGICAL(D3774),"",E3774-E3773)</f>
        <v>0</v>
      </c>
      <c r="G3774">
        <f>Weighting!$H$6</f>
        <v>1</v>
      </c>
      <c r="H3774">
        <f t="array" ref="H3774">FREQUENCY(IF('Data Transformation'!$B$4:$B$8425=B3771,'Data Transformation'!$G$4:$G$8425),'Bin Analysis'!$B3774)</f>
        <v>2073</v>
      </c>
      <c r="I3774">
        <f>H3774-H3773</f>
        <v>2073</v>
      </c>
      <c r="J3774">
        <f>IF(I3774=0,0,1)</f>
        <v>1</v>
      </c>
      <c r="K3774" t="e">
        <f>J3774*Weighting!$W$6</f>
        <v>#NUM!</v>
      </c>
      <c r="M3774" s="14"/>
    </row>
    <row r="3775" spans="1:25" x14ac:dyDescent="0.25">
      <c r="A3775" s="32" t="str">
        <f>IF(Weighting!$P$7&gt;0,B3775,"")</f>
        <v/>
      </c>
      <c r="B3775" t="e">
        <f>Weighting!$C$7</f>
        <v>#DIV/0!</v>
      </c>
      <c r="C3775" t="e">
        <f>Weighting!$F$7</f>
        <v>#NUM!</v>
      </c>
      <c r="D3775" t="e">
        <f>IF(C3775=1,'Data Transformation'!$G$3+0.5*'Data Transformation'!$W$25,IF(C3776=1,D3776-'Data Transformation'!$W$25,FALSE))</f>
        <v>#NUM!</v>
      </c>
      <c r="E3775">
        <f t="array" ref="E3775">IF(ISLOGICAL(D3775),"",FREQUENCY(IF('Data Transformation'!$B$425:$B$8425='Bin Analysis'!$B3771,'Data Transformation'!$G$425:$G$8425),D3775))</f>
        <v>2001</v>
      </c>
      <c r="F3775">
        <f t="shared" ref="F3775:F3793" si="471">IF(ISLOGICAL(D3775),"",E3775-E3774)</f>
        <v>0</v>
      </c>
      <c r="G3775">
        <f>Weighting!$H$7</f>
        <v>0</v>
      </c>
      <c r="H3775">
        <f t="array" ref="H3775">FREQUENCY(IF('Data Transformation'!$B$4:$B$8425=B3771,'Data Transformation'!$G$4:$G$8425),'Bin Analysis'!$B3775)</f>
        <v>2073</v>
      </c>
      <c r="I3775">
        <f t="shared" ref="I3775:I3793" si="472">H3775-H3774</f>
        <v>0</v>
      </c>
      <c r="J3775">
        <f>IF(I3775=0,0,1)</f>
        <v>0</v>
      </c>
      <c r="K3775">
        <f>J3775*Weighting!$W$7</f>
        <v>0</v>
      </c>
      <c r="M3775" s="14"/>
    </row>
    <row r="3776" spans="1:25" x14ac:dyDescent="0.25">
      <c r="A3776" s="32" t="str">
        <f>IF(Weighting!$P$8&gt;0,B3776,"")</f>
        <v/>
      </c>
      <c r="B3776" t="e">
        <f>Weighting!$C$8</f>
        <v>#DIV/0!</v>
      </c>
      <c r="C3776" t="e">
        <f>Weighting!$F$8</f>
        <v>#NUM!</v>
      </c>
      <c r="D3776" t="e">
        <f>IF(C3776=1,'Data Transformation'!$G$3+0.5*'Data Transformation'!$W$25,IF(C3777=1,D3777-'Data Transformation'!$W$25,FALSE))</f>
        <v>#NUM!</v>
      </c>
      <c r="E3776">
        <f t="array" ref="E3776">IF(ISLOGICAL(D3776),"",FREQUENCY(IF('Data Transformation'!$B$425:$B$8425='Bin Analysis'!$B3771,'Data Transformation'!$G$425:$G$8425),D3776))</f>
        <v>2001</v>
      </c>
      <c r="F3776">
        <f t="shared" si="471"/>
        <v>0</v>
      </c>
      <c r="G3776">
        <f>Weighting!$H$8</f>
        <v>0</v>
      </c>
      <c r="H3776">
        <f t="array" ref="H3776">FREQUENCY(IF('Data Transformation'!$B$4:$B$8425=B3771,'Data Transformation'!$G$4:$G$8425),'Bin Analysis'!$B3776)</f>
        <v>2073</v>
      </c>
      <c r="I3776">
        <f t="shared" si="472"/>
        <v>0</v>
      </c>
      <c r="J3776">
        <f t="shared" ref="J3776:J3793" si="473">IF(I3776=0,0,1)</f>
        <v>0</v>
      </c>
      <c r="K3776">
        <f>J3776*Weighting!$W$8</f>
        <v>0</v>
      </c>
      <c r="M3776" s="14"/>
    </row>
    <row r="3777" spans="1:13" x14ac:dyDescent="0.25">
      <c r="A3777" s="32" t="str">
        <f>IF(Weighting!$P$9&gt;0,B3777,"")</f>
        <v/>
      </c>
      <c r="B3777" s="50" t="e">
        <f>Weighting!$C$9</f>
        <v>#DIV/0!</v>
      </c>
      <c r="C3777" t="e">
        <f>Weighting!$F$9</f>
        <v>#NUM!</v>
      </c>
      <c r="D3777" t="e">
        <f>IF(C3777=1,'Data Transformation'!$G$3+0.5*'Data Transformation'!$W$25,IF(C3778=1,D3778-'Data Transformation'!$W$25,FALSE))</f>
        <v>#NUM!</v>
      </c>
      <c r="E3777">
        <f t="array" ref="E3777">IF(ISLOGICAL(D3777),"",FREQUENCY(IF('Data Transformation'!$B$425:$B$8425='Bin Analysis'!$B3771,'Data Transformation'!$G$425:$G$8425),D3777))</f>
        <v>2001</v>
      </c>
      <c r="F3777">
        <f t="shared" si="471"/>
        <v>0</v>
      </c>
      <c r="G3777">
        <f>Weighting!$H$9</f>
        <v>0</v>
      </c>
      <c r="H3777">
        <f t="array" ref="H3777">FREQUENCY(IF('Data Transformation'!$B$4:$B$8425=B3771,'Data Transformation'!$G$4:$G$8425),'Bin Analysis'!$B3777)</f>
        <v>2073</v>
      </c>
      <c r="I3777">
        <f t="shared" si="472"/>
        <v>0</v>
      </c>
      <c r="J3777">
        <f t="shared" si="473"/>
        <v>0</v>
      </c>
      <c r="K3777">
        <f>J3777*Weighting!$W$9</f>
        <v>0</v>
      </c>
      <c r="M3777" s="14"/>
    </row>
    <row r="3778" spans="1:13" x14ac:dyDescent="0.25">
      <c r="A3778" s="32" t="str">
        <f>IF(Weighting!$P$10&gt;0,B3778,"")</f>
        <v/>
      </c>
      <c r="B3778" t="e">
        <f>Weighting!$C$10</f>
        <v>#DIV/0!</v>
      </c>
      <c r="C3778" t="e">
        <f>Weighting!$F$10</f>
        <v>#NUM!</v>
      </c>
      <c r="D3778" t="e">
        <f>IF(C3778=1,'Data Transformation'!$G$3+0.5*'Data Transformation'!$W$25,IF(C3779=1,D3779-'Data Transformation'!$W$25,FALSE))</f>
        <v>#NUM!</v>
      </c>
      <c r="E3778">
        <f t="array" ref="E3778">IF(ISLOGICAL(D3778),"",FREQUENCY(IF('Data Transformation'!$B$425:$B$8425='Bin Analysis'!$B3771,'Data Transformation'!$G$425:$G$8425),D3778))</f>
        <v>2001</v>
      </c>
      <c r="F3778">
        <f t="shared" si="471"/>
        <v>0</v>
      </c>
      <c r="G3778">
        <f>Weighting!$H$10</f>
        <v>0</v>
      </c>
      <c r="H3778">
        <f t="array" ref="H3778">FREQUENCY(IF('Data Transformation'!$B$4:$B$8425=B3771,'Data Transformation'!$G$4:$G$8425),'Bin Analysis'!$B3778)</f>
        <v>2073</v>
      </c>
      <c r="I3778">
        <f t="shared" si="472"/>
        <v>0</v>
      </c>
      <c r="J3778">
        <f t="shared" si="473"/>
        <v>0</v>
      </c>
      <c r="K3778">
        <f>J3778*Weighting!$W$10</f>
        <v>0</v>
      </c>
      <c r="M3778" s="14"/>
    </row>
    <row r="3779" spans="1:13" x14ac:dyDescent="0.25">
      <c r="A3779" s="32" t="str">
        <f>IF(Weighting!$P$11&gt;0,B3779,"")</f>
        <v/>
      </c>
      <c r="B3779" t="e">
        <f>Weighting!$C$11</f>
        <v>#DIV/0!</v>
      </c>
      <c r="C3779" t="e">
        <f>Weighting!$F$11</f>
        <v>#NUM!</v>
      </c>
      <c r="D3779" t="e">
        <f>IF(C3779=1,'Data Transformation'!$G$3+0.5*'Data Transformation'!$W$25,IF(C3780=1,D3780-'Data Transformation'!$W$25,FALSE))</f>
        <v>#NUM!</v>
      </c>
      <c r="E3779">
        <f t="array" ref="E3779">IF(ISLOGICAL(D3779),"",FREQUENCY(IF('Data Transformation'!$B$425:$B$8425='Bin Analysis'!$B3771,'Data Transformation'!$G$425:$G$8425),D3779))</f>
        <v>2001</v>
      </c>
      <c r="F3779">
        <f t="shared" si="471"/>
        <v>0</v>
      </c>
      <c r="G3779">
        <f>Weighting!$H$11</f>
        <v>0</v>
      </c>
      <c r="H3779">
        <f t="array" ref="H3779">FREQUENCY(IF('Data Transformation'!$B$4:$B$8425=B3771,'Data Transformation'!$G$4:$G$8425),'Bin Analysis'!$B3779)</f>
        <v>2073</v>
      </c>
      <c r="I3779">
        <f t="shared" si="472"/>
        <v>0</v>
      </c>
      <c r="J3779">
        <f t="shared" si="473"/>
        <v>0</v>
      </c>
      <c r="K3779">
        <f>J3779*Weighting!$W$11</f>
        <v>0</v>
      </c>
      <c r="M3779" s="14"/>
    </row>
    <row r="3780" spans="1:13" x14ac:dyDescent="0.25">
      <c r="A3780" s="32" t="str">
        <f>IF(Weighting!$P$12&gt;0,B3780,"")</f>
        <v/>
      </c>
      <c r="B3780" t="e">
        <f>Weighting!$C$12</f>
        <v>#DIV/0!</v>
      </c>
      <c r="C3780" t="e">
        <f>Weighting!$F$12</f>
        <v>#NUM!</v>
      </c>
      <c r="D3780" t="e">
        <f>IF(C3780=1,'Data Transformation'!$G$3+0.5*'Data Transformation'!$W$25,IF(C3781=1,D3781-'Data Transformation'!$W$25,FALSE))</f>
        <v>#NUM!</v>
      </c>
      <c r="E3780">
        <f t="array" ref="E3780">IF(ISLOGICAL(D3780),"",FREQUENCY(IF('Data Transformation'!$B$425:$B$8425='Bin Analysis'!$B3771,'Data Transformation'!$G$425:$G$8425),D3780))</f>
        <v>2001</v>
      </c>
      <c r="F3780">
        <f t="shared" si="471"/>
        <v>0</v>
      </c>
      <c r="G3780">
        <f>Weighting!$H$12</f>
        <v>0</v>
      </c>
      <c r="H3780">
        <f t="array" ref="H3780">FREQUENCY(IF('Data Transformation'!$B$4:$B$8425=B3771,'Data Transformation'!$G$4:$G$8425),'Bin Analysis'!$B3780)</f>
        <v>2073</v>
      </c>
      <c r="I3780">
        <f t="shared" si="472"/>
        <v>0</v>
      </c>
      <c r="J3780">
        <f t="shared" si="473"/>
        <v>0</v>
      </c>
      <c r="K3780">
        <f>J3780*Weighting!$W$12</f>
        <v>0</v>
      </c>
      <c r="M3780" s="14"/>
    </row>
    <row r="3781" spans="1:13" x14ac:dyDescent="0.25">
      <c r="A3781" s="32" t="str">
        <f>IF(Weighting!$P$13&gt;0,B3781,"")</f>
        <v/>
      </c>
      <c r="B3781" t="e">
        <f>Weighting!$C$13</f>
        <v>#DIV/0!</v>
      </c>
      <c r="C3781" t="e">
        <f>Weighting!$F$13</f>
        <v>#NUM!</v>
      </c>
      <c r="D3781" t="e">
        <f>IF(C3781=1,'Data Transformation'!$G$3+0.5*'Data Transformation'!$W$25,IF(C3782=1,D3782-'Data Transformation'!$W$25,FALSE))</f>
        <v>#NUM!</v>
      </c>
      <c r="E3781">
        <f t="array" ref="E3781">IF(ISLOGICAL(D3781),"",FREQUENCY(IF('Data Transformation'!$B$425:$B$8425='Bin Analysis'!$B3771,'Data Transformation'!$G$425:$G$8425),D3781))</f>
        <v>2001</v>
      </c>
      <c r="F3781">
        <f t="shared" si="471"/>
        <v>0</v>
      </c>
      <c r="G3781">
        <f>Weighting!$H$13</f>
        <v>0</v>
      </c>
      <c r="H3781">
        <f t="array" ref="H3781">FREQUENCY(IF('Data Transformation'!$B$4:$B$8425=B3771,'Data Transformation'!$G$4:$G$8425),'Bin Analysis'!$B3781)</f>
        <v>2073</v>
      </c>
      <c r="I3781">
        <f t="shared" si="472"/>
        <v>0</v>
      </c>
      <c r="J3781">
        <f t="shared" si="473"/>
        <v>0</v>
      </c>
      <c r="K3781">
        <f>J3781*Weighting!$W$13</f>
        <v>0</v>
      </c>
      <c r="M3781" s="14"/>
    </row>
    <row r="3782" spans="1:13" x14ac:dyDescent="0.25">
      <c r="A3782" s="32" t="str">
        <f>IF(Weighting!$P$14&gt;0,B3782,"")</f>
        <v/>
      </c>
      <c r="B3782" t="e">
        <f>Weighting!$C$14</f>
        <v>#DIV/0!</v>
      </c>
      <c r="C3782" t="e">
        <f>Weighting!$F$14</f>
        <v>#NUM!</v>
      </c>
      <c r="D3782" t="e">
        <f>IF(C3782=1,'Data Transformation'!$G$3+0.5*'Data Transformation'!$W$25,IF(C3783=1,D3783-'Data Transformation'!$W$25,FALSE))</f>
        <v>#NUM!</v>
      </c>
      <c r="E3782">
        <f t="array" ref="E3782">IF(ISLOGICAL(D3782),"",FREQUENCY(IF('Data Transformation'!$B$425:$B$8425='Bin Analysis'!$B3771,'Data Transformation'!$G$425:$G$8425),D3782))</f>
        <v>2001</v>
      </c>
      <c r="F3782">
        <f t="shared" si="471"/>
        <v>0</v>
      </c>
      <c r="G3782">
        <f>Weighting!$H$14</f>
        <v>0</v>
      </c>
      <c r="H3782">
        <f t="array" ref="H3782">FREQUENCY(IF('Data Transformation'!$B$4:$B$8425=B3771,'Data Transformation'!$G$4:$G$8425),'Bin Analysis'!$B3782)</f>
        <v>2073</v>
      </c>
      <c r="I3782">
        <f t="shared" si="472"/>
        <v>0</v>
      </c>
      <c r="J3782">
        <f t="shared" si="473"/>
        <v>0</v>
      </c>
      <c r="K3782">
        <f>J3782*Weighting!$W$14</f>
        <v>0</v>
      </c>
      <c r="M3782" s="14"/>
    </row>
    <row r="3783" spans="1:13" x14ac:dyDescent="0.25">
      <c r="A3783" s="32" t="str">
        <f>IF(Weighting!$P$15&gt;0,B3783,"")</f>
        <v/>
      </c>
      <c r="B3783" t="e">
        <f>Weighting!$C$15</f>
        <v>#DIV/0!</v>
      </c>
      <c r="C3783" t="e">
        <f>Weighting!$F$15</f>
        <v>#NUM!</v>
      </c>
      <c r="D3783" t="e">
        <f>IF(C3783=1,'Data Transformation'!$G$3+0.5*'Data Transformation'!$W$25,IF(C3784=1,D3784-'Data Transformation'!$W$25,FALSE))</f>
        <v>#NUM!</v>
      </c>
      <c r="E3783">
        <f t="array" ref="E3783">IF(ISLOGICAL(D3783),"",FREQUENCY(IF('Data Transformation'!$B$425:$B$8425='Bin Analysis'!$B3771,'Data Transformation'!$G$425:$G$8425),D3783))</f>
        <v>2001</v>
      </c>
      <c r="F3783">
        <f t="shared" si="471"/>
        <v>0</v>
      </c>
      <c r="G3783">
        <f>Weighting!$H$15</f>
        <v>0</v>
      </c>
      <c r="H3783">
        <f t="array" ref="H3783">FREQUENCY(IF('Data Transformation'!$B$4:$B$8425=B3771,'Data Transformation'!$G$4:$G$8425),'Bin Analysis'!$B3783)</f>
        <v>2073</v>
      </c>
      <c r="I3783">
        <f t="shared" si="472"/>
        <v>0</v>
      </c>
      <c r="J3783">
        <f t="shared" si="473"/>
        <v>0</v>
      </c>
      <c r="K3783">
        <f>J3783*Weighting!$W$15</f>
        <v>0</v>
      </c>
      <c r="M3783" s="14"/>
    </row>
    <row r="3784" spans="1:13" x14ac:dyDescent="0.25">
      <c r="A3784" s="32" t="str">
        <f>IF(Weighting!$P$16&gt;0,B3784,"")</f>
        <v/>
      </c>
      <c r="B3784" t="e">
        <f>Weighting!$C$16</f>
        <v>#DIV/0!</v>
      </c>
      <c r="C3784" t="e">
        <f>Weighting!$F$16</f>
        <v>#NUM!</v>
      </c>
      <c r="D3784" t="e">
        <f>IF(C3784=1,'Data Transformation'!$G$3+0.5*'Data Transformation'!$W$25,IF(C3785=1,D3785-'Data Transformation'!$W$25,FALSE))</f>
        <v>#NUM!</v>
      </c>
      <c r="E3784">
        <f t="array" ref="E3784">IF(ISLOGICAL(D3784),"",FREQUENCY(IF('Data Transformation'!$B$425:$B$8425='Bin Analysis'!$B3771,'Data Transformation'!$G$425:$G$8425),D3784))</f>
        <v>2001</v>
      </c>
      <c r="F3784">
        <f t="shared" si="471"/>
        <v>0</v>
      </c>
      <c r="G3784">
        <f>Weighting!$H$16</f>
        <v>0</v>
      </c>
      <c r="H3784">
        <f t="array" ref="H3784">FREQUENCY(IF('Data Transformation'!$B$4:$B$8425=B3771,'Data Transformation'!$G$4:$G$8425),'Bin Analysis'!$B3784)</f>
        <v>2073</v>
      </c>
      <c r="I3784">
        <f t="shared" si="472"/>
        <v>0</v>
      </c>
      <c r="J3784">
        <f t="shared" si="473"/>
        <v>0</v>
      </c>
      <c r="K3784">
        <f>J3784*Weighting!$W$16</f>
        <v>0</v>
      </c>
      <c r="M3784" s="14"/>
    </row>
    <row r="3785" spans="1:13" x14ac:dyDescent="0.25">
      <c r="A3785" s="32" t="str">
        <f>IF(Weighting!$P$17&gt;0,B3785,"")</f>
        <v/>
      </c>
      <c r="B3785" t="e">
        <f>Weighting!$C$17</f>
        <v>#DIV/0!</v>
      </c>
      <c r="C3785" t="e">
        <f>Weighting!$F$17</f>
        <v>#NUM!</v>
      </c>
      <c r="D3785" t="e">
        <f>IF(C3785=1,'Data Transformation'!$G$3+0.5*'Data Transformation'!$W$25,IF(C3786=1,D3786-'Data Transformation'!$W$25,FALSE))</f>
        <v>#NUM!</v>
      </c>
      <c r="E3785">
        <f t="array" ref="E3785">IF(ISLOGICAL(D3785),"",FREQUENCY(IF('Data Transformation'!$B$425:$B$8425='Bin Analysis'!$B3771,'Data Transformation'!$G$425:$G$8425),D3785))</f>
        <v>2001</v>
      </c>
      <c r="F3785">
        <f t="shared" si="471"/>
        <v>0</v>
      </c>
      <c r="G3785">
        <f>Weighting!$H$17</f>
        <v>0</v>
      </c>
      <c r="H3785">
        <f t="array" ref="H3785">FREQUENCY(IF('Data Transformation'!$B$4:$B$8425=B3771,'Data Transformation'!$G$4:$G$8425),'Bin Analysis'!$B3785)</f>
        <v>2073</v>
      </c>
      <c r="I3785">
        <f t="shared" si="472"/>
        <v>0</v>
      </c>
      <c r="J3785">
        <f t="shared" si="473"/>
        <v>0</v>
      </c>
      <c r="K3785">
        <f>J3785*Weighting!$W$17</f>
        <v>0</v>
      </c>
      <c r="M3785" s="14"/>
    </row>
    <row r="3786" spans="1:13" x14ac:dyDescent="0.25">
      <c r="A3786" s="32" t="str">
        <f>IF(Weighting!$P$18&gt;0,B3786,"")</f>
        <v/>
      </c>
      <c r="B3786" t="e">
        <f>Weighting!$C$18</f>
        <v>#DIV/0!</v>
      </c>
      <c r="C3786" t="e">
        <f>Weighting!$F$18</f>
        <v>#NUM!</v>
      </c>
      <c r="D3786" t="e">
        <f>IF(C3786=1,'Data Transformation'!$G$3+0.5*'Data Transformation'!$W$25,IF(C3787=1,D3787-'Data Transformation'!$W$25,FALSE))</f>
        <v>#NUM!</v>
      </c>
      <c r="E3786">
        <f t="array" ref="E3786">IF(ISLOGICAL(D3786),"",FREQUENCY(IF('Data Transformation'!$B$425:$B$8425='Bin Analysis'!$B3771,'Data Transformation'!$G$425:$G$8425),D3786))</f>
        <v>2001</v>
      </c>
      <c r="F3786">
        <f t="shared" si="471"/>
        <v>0</v>
      </c>
      <c r="G3786">
        <f>Weighting!$H$18</f>
        <v>0</v>
      </c>
      <c r="H3786">
        <f t="array" ref="H3786">FREQUENCY(IF('Data Transformation'!$B$4:$B$8425=B3771,'Data Transformation'!$G$4:$G$8425),'Bin Analysis'!$B3786)</f>
        <v>2073</v>
      </c>
      <c r="I3786">
        <f t="shared" si="472"/>
        <v>0</v>
      </c>
      <c r="J3786">
        <f t="shared" si="473"/>
        <v>0</v>
      </c>
      <c r="K3786">
        <f>J3786*Weighting!$W$18</f>
        <v>0</v>
      </c>
      <c r="M3786" s="14"/>
    </row>
    <row r="3787" spans="1:13" x14ac:dyDescent="0.25">
      <c r="A3787" s="32" t="str">
        <f>IF(Weighting!$P$19&gt;0,B3787,"")</f>
        <v/>
      </c>
      <c r="B3787" t="e">
        <f>Weighting!$C$19</f>
        <v>#DIV/0!</v>
      </c>
      <c r="C3787" t="e">
        <f>Weighting!$F$19</f>
        <v>#NUM!</v>
      </c>
      <c r="D3787" t="e">
        <f>IF(C3787=1,'Data Transformation'!$G$3+0.5*'Data Transformation'!$W$25,IF(C3788=1,D3788-'Data Transformation'!$W$25,FALSE))</f>
        <v>#NUM!</v>
      </c>
      <c r="E3787">
        <f t="array" ref="E3787">IF(ISLOGICAL(D3787),"",FREQUENCY(IF('Data Transformation'!$B$425:$B$8425='Bin Analysis'!$B3771,'Data Transformation'!$G$425:$G$8425),D3787))</f>
        <v>2001</v>
      </c>
      <c r="F3787">
        <f t="shared" si="471"/>
        <v>0</v>
      </c>
      <c r="G3787">
        <f>Weighting!$H$19</f>
        <v>0</v>
      </c>
      <c r="H3787">
        <f t="array" ref="H3787">FREQUENCY(IF('Data Transformation'!$B$4:$B$8425=B3771,'Data Transformation'!$G$4:$G$8425),'Bin Analysis'!$B3787)</f>
        <v>2073</v>
      </c>
      <c r="I3787">
        <f t="shared" si="472"/>
        <v>0</v>
      </c>
      <c r="J3787">
        <f t="shared" si="473"/>
        <v>0</v>
      </c>
      <c r="K3787">
        <f>J3787*Weighting!$W$19</f>
        <v>0</v>
      </c>
      <c r="M3787" s="14"/>
    </row>
    <row r="3788" spans="1:13" x14ac:dyDescent="0.25">
      <c r="A3788" s="32" t="str">
        <f>IF(Weighting!$P$20&gt;0,B3788,"")</f>
        <v/>
      </c>
      <c r="B3788" t="e">
        <f>Weighting!$C$20</f>
        <v>#DIV/0!</v>
      </c>
      <c r="C3788" t="e">
        <f>Weighting!$F$20</f>
        <v>#NUM!</v>
      </c>
      <c r="D3788" t="e">
        <f>IF(C3788=1,'Data Transformation'!$G$3+0.5*'Data Transformation'!$W$25,IF(C3789=1,D3789-'Data Transformation'!$W$25,FALSE))</f>
        <v>#NUM!</v>
      </c>
      <c r="E3788">
        <f t="array" ref="E3788">IF(ISLOGICAL(D3788),"",FREQUENCY(IF('Data Transformation'!$B$425:$B$8425='Bin Analysis'!$B3771,'Data Transformation'!$G$425:$G$8425),D3788))</f>
        <v>2001</v>
      </c>
      <c r="F3788">
        <f t="shared" si="471"/>
        <v>0</v>
      </c>
      <c r="G3788">
        <f>Weighting!$H$20</f>
        <v>0</v>
      </c>
      <c r="H3788">
        <f t="array" ref="H3788">FREQUENCY(IF('Data Transformation'!$B$4:$B$8425=B3771,'Data Transformation'!$G$4:$G$8425),'Bin Analysis'!$B3788)</f>
        <v>2073</v>
      </c>
      <c r="I3788">
        <f t="shared" si="472"/>
        <v>0</v>
      </c>
      <c r="J3788">
        <f t="shared" si="473"/>
        <v>0</v>
      </c>
      <c r="K3788">
        <f>J3788*Weighting!$W$20</f>
        <v>0</v>
      </c>
      <c r="M3788" s="14"/>
    </row>
    <row r="3789" spans="1:13" x14ac:dyDescent="0.25">
      <c r="A3789" s="32" t="str">
        <f>IF(Weighting!$P$21&gt;0,B3789,"")</f>
        <v/>
      </c>
      <c r="B3789" t="e">
        <f>Weighting!$C$21</f>
        <v>#DIV/0!</v>
      </c>
      <c r="C3789" t="e">
        <f>Weighting!$F$21</f>
        <v>#NUM!</v>
      </c>
      <c r="D3789" t="e">
        <f>IF(C3789=1,'Data Transformation'!$G$3+0.5*'Data Transformation'!$W$25,IF(C3790=1,D3790-'Data Transformation'!$W$25,FALSE))</f>
        <v>#NUM!</v>
      </c>
      <c r="E3789">
        <f t="array" ref="E3789">IF(ISLOGICAL(D3789),"",FREQUENCY(IF('Data Transformation'!$B$425:$B$8425='Bin Analysis'!$B3771,'Data Transformation'!$G$425:$G$8425),D3789))</f>
        <v>2001</v>
      </c>
      <c r="F3789">
        <f t="shared" si="471"/>
        <v>0</v>
      </c>
      <c r="G3789">
        <f>Weighting!$H$21</f>
        <v>0</v>
      </c>
      <c r="H3789">
        <f t="array" ref="H3789">FREQUENCY(IF('Data Transformation'!$B$4:$B$8425=B3771,'Data Transformation'!$G$4:$G$8425),'Bin Analysis'!$B3789)</f>
        <v>2073</v>
      </c>
      <c r="I3789">
        <f t="shared" si="472"/>
        <v>0</v>
      </c>
      <c r="J3789">
        <f t="shared" si="473"/>
        <v>0</v>
      </c>
      <c r="K3789">
        <f>J3789*Weighting!$W$21</f>
        <v>0</v>
      </c>
      <c r="M3789" s="14"/>
    </row>
    <row r="3790" spans="1:13" x14ac:dyDescent="0.25">
      <c r="A3790" s="32" t="str">
        <f>IF(Weighting!$P$22&gt;0,B3790,"")</f>
        <v/>
      </c>
      <c r="B3790" t="e">
        <f>Weighting!$C$22</f>
        <v>#DIV/0!</v>
      </c>
      <c r="C3790" t="e">
        <f>Weighting!$F$22</f>
        <v>#NUM!</v>
      </c>
      <c r="D3790" t="e">
        <f>IF(C3790=1,'Data Transformation'!$G$3+0.5*'Data Transformation'!$W$25,IF(C3791=1,D3791-'Data Transformation'!$W$25,FALSE))</f>
        <v>#NUM!</v>
      </c>
      <c r="E3790">
        <f t="array" ref="E3790">IF(ISLOGICAL(D3790),"",FREQUENCY(IF('Data Transformation'!$B$425:$B$8425='Bin Analysis'!$B3771,'Data Transformation'!$G$425:$G$8425),D3790))</f>
        <v>2001</v>
      </c>
      <c r="F3790">
        <f t="shared" si="471"/>
        <v>0</v>
      </c>
      <c r="G3790">
        <f>Weighting!$H$22</f>
        <v>0</v>
      </c>
      <c r="H3790">
        <f t="array" ref="H3790">FREQUENCY(IF('Data Transformation'!$B$4:$B$8425=B3771,'Data Transformation'!$G$4:$G$8425),'Bin Analysis'!$B3790)</f>
        <v>2073</v>
      </c>
      <c r="I3790">
        <f t="shared" si="472"/>
        <v>0</v>
      </c>
      <c r="J3790">
        <f t="shared" si="473"/>
        <v>0</v>
      </c>
      <c r="K3790">
        <f>J3790*Weighting!$W$22</f>
        <v>0</v>
      </c>
      <c r="M3790" s="14"/>
    </row>
    <row r="3791" spans="1:13" x14ac:dyDescent="0.25">
      <c r="A3791" s="32" t="str">
        <f>IF(Weighting!$P$23&gt;0,B3791,"")</f>
        <v/>
      </c>
      <c r="B3791" t="e">
        <f>Weighting!$C$23</f>
        <v>#DIV/0!</v>
      </c>
      <c r="C3791" t="e">
        <f>Weighting!$F$23</f>
        <v>#NUM!</v>
      </c>
      <c r="D3791" t="e">
        <f>IF(C3791=1,'Data Transformation'!$G$3+0.5*'Data Transformation'!$W$25,IF(C3792=1,D3792-'Data Transformation'!$W$25,FALSE))</f>
        <v>#NUM!</v>
      </c>
      <c r="E3791">
        <f t="array" ref="E3791">IF(ISLOGICAL(D3791),"",FREQUENCY(IF('Data Transformation'!$B$425:$B$8425='Bin Analysis'!$B3771,'Data Transformation'!$G$425:$G$8425),D3791))</f>
        <v>2001</v>
      </c>
      <c r="F3791">
        <f t="shared" si="471"/>
        <v>0</v>
      </c>
      <c r="G3791">
        <f>Weighting!$H$23</f>
        <v>0</v>
      </c>
      <c r="H3791">
        <f t="array" ref="H3791">FREQUENCY(IF('Data Transformation'!$B$4:$B$8425=B3771,'Data Transformation'!$G$4:$G$8425),'Bin Analysis'!$B3791)</f>
        <v>2073</v>
      </c>
      <c r="I3791">
        <f t="shared" si="472"/>
        <v>0</v>
      </c>
      <c r="J3791">
        <f t="shared" si="473"/>
        <v>0</v>
      </c>
      <c r="K3791">
        <f>J3791*Weighting!$W$23</f>
        <v>0</v>
      </c>
      <c r="M3791" s="14"/>
    </row>
    <row r="3792" spans="1:13" x14ac:dyDescent="0.25">
      <c r="A3792" s="32" t="str">
        <f>IF(Weighting!$P$24&gt;0,B3792,"")</f>
        <v/>
      </c>
      <c r="B3792" t="e">
        <f>Weighting!$C$24</f>
        <v>#DIV/0!</v>
      </c>
      <c r="C3792" t="e">
        <f>Weighting!$F$24</f>
        <v>#NUM!</v>
      </c>
      <c r="D3792" t="e">
        <f>IF(C3792=1,'Data Transformation'!$G$3+0.5*'Data Transformation'!$W$25,IF(C3793=1,D3793-'Data Transformation'!$W$25,FALSE))</f>
        <v>#NUM!</v>
      </c>
      <c r="E3792">
        <f t="array" ref="E3792">IF(ISLOGICAL(D3792),"",FREQUENCY(IF('Data Transformation'!$B$425:$B$8425='Bin Analysis'!$B3771,'Data Transformation'!$G$425:$G$8425),D3792))</f>
        <v>2001</v>
      </c>
      <c r="F3792">
        <f t="shared" si="471"/>
        <v>0</v>
      </c>
      <c r="G3792">
        <f>Weighting!$H$24</f>
        <v>0</v>
      </c>
      <c r="H3792">
        <f t="array" ref="H3792">FREQUENCY(IF('Data Transformation'!$B$4:$B$8425=B3771,'Data Transformation'!$G$4:$G$8425),'Bin Analysis'!$B3792)</f>
        <v>2073</v>
      </c>
      <c r="I3792">
        <f t="shared" si="472"/>
        <v>0</v>
      </c>
      <c r="J3792">
        <f t="shared" si="473"/>
        <v>0</v>
      </c>
      <c r="K3792">
        <f>J3792*Weighting!$W$24</f>
        <v>0</v>
      </c>
      <c r="M3792" s="14"/>
    </row>
    <row r="3793" spans="1:25" x14ac:dyDescent="0.25">
      <c r="A3793" s="32" t="str">
        <f>IF(Weighting!$P$25&gt;0,B3793,"")</f>
        <v/>
      </c>
      <c r="B3793" t="e">
        <f>Weighting!$C$25</f>
        <v>#DIV/0!</v>
      </c>
      <c r="C3793" t="e">
        <f>Weighting!$F$25</f>
        <v>#NUM!</v>
      </c>
      <c r="D3793" t="e">
        <f>IF(C3793=1,'Data Transformation'!$G$3+0.5*'Data Transformation'!$W$25,IF(C3794=1,D3794-'Data Transformation'!$W$25,FALSE))</f>
        <v>#NUM!</v>
      </c>
      <c r="E3793">
        <f t="array" ref="E3793">IF(ISLOGICAL(D3793),"",FREQUENCY(IF('Data Transformation'!$B$425:$B$8425='Bin Analysis'!$B3771,'Data Transformation'!$G$425:$G$8425),D3793))</f>
        <v>2001</v>
      </c>
      <c r="F3793">
        <f t="shared" si="471"/>
        <v>0</v>
      </c>
      <c r="G3793">
        <f>Weighting!$H$25</f>
        <v>0</v>
      </c>
      <c r="H3793">
        <f t="array" ref="H3793">FREQUENCY(IF('Data Transformation'!$B$4:$B$8425=B3771,'Data Transformation'!$G$4:$G$8425),'Bin Analysis'!$B3793)</f>
        <v>2073</v>
      </c>
      <c r="I3793">
        <f t="shared" si="472"/>
        <v>0</v>
      </c>
      <c r="J3793">
        <f t="shared" si="473"/>
        <v>0</v>
      </c>
      <c r="K3793">
        <f>J3793*Weighting!$W$25</f>
        <v>0</v>
      </c>
      <c r="M3793" s="14"/>
    </row>
    <row r="3794" spans="1:25" x14ac:dyDescent="0.25">
      <c r="O3794"/>
      <c r="P3794"/>
      <c r="Q3794"/>
      <c r="R3794"/>
    </row>
    <row r="3795" spans="1:25" ht="23.25" x14ac:dyDescent="0.35">
      <c r="A3795" s="21" t="s">
        <v>0</v>
      </c>
      <c r="B3795" s="21" t="str">
        <f>IFERROR(VLOOKUP(C3795,'Data Transformation'!$L$6:$M$426,2,FALSE),"")</f>
        <v/>
      </c>
      <c r="C3795" s="21">
        <f>C3771+1</f>
        <v>158</v>
      </c>
      <c r="D3795" s="21"/>
      <c r="E3795" s="21"/>
      <c r="F3795" s="21"/>
      <c r="G3795" s="21"/>
      <c r="H3795" s="22"/>
      <c r="I3795" s="22"/>
      <c r="J3795" s="22"/>
      <c r="K3795" s="21"/>
      <c r="L3795" s="21" t="str">
        <f>B3795</f>
        <v/>
      </c>
      <c r="M3795" s="23" t="e">
        <f>INDEX('Data Transformation'!$O$4:$O$424,MATCH($B3795,'Data Transformation'!$M$4:$M$424,0),MATCH($M$2,'Data Transformation'!$O$3,0))</f>
        <v>#N/A</v>
      </c>
      <c r="N3795" s="27" t="e">
        <f>IF('Input and Summary Results'!$J$16="minimum",'Bin Analysis'!X3796/(M3795-1),'Bin Analysis'!Y3795/('Bin Analysis'!M3795-1))</f>
        <v>#N/A</v>
      </c>
      <c r="O3795" s="27" t="e">
        <f>IF(M3795=FALSE,NA(),(VLOOKUP(1,C3798:K3817,4,FALSE))/(M3795-1))</f>
        <v>#N/A</v>
      </c>
      <c r="P3795" s="27" t="e">
        <f>IF(M3795=FALSE,NA(),SUM(J3798:J3817)/Weighting!$S$5)</f>
        <v>#N/A</v>
      </c>
      <c r="Q3795" s="27" t="e">
        <f>IF(M3795=FALSE,NA(),SUM(K3798:K3817)/Weighting!$S$6)</f>
        <v>#N/A</v>
      </c>
      <c r="R3795" s="27" t="e">
        <f>IF(M3795=FALSE,NA(),(VLOOKUP(1,G3798:K3817,3,FALSE))/(M3795-1))</f>
        <v>#N/A</v>
      </c>
      <c r="S3795" s="22" t="e">
        <f>IF(M3795=FALSE,NA(),IF(SUM(J3798:J3817)=2,"yes","no"))</f>
        <v>#N/A</v>
      </c>
      <c r="X3795" s="2" cm="2">
        <f t="array" ref="X3795:X3796">FREQUENCY(IF('Data Transformation'!$B$425:$B$6424='Bin Analysis'!L3795,'Data Transformation'!$G$425:$G$6424),'Data Transformation'!$U$11)</f>
        <v>0</v>
      </c>
      <c r="Y3795" s="2" cm="2">
        <f t="array" ref="Y3795:Y3796">FREQUENCY(IF('Data Transformation'!$B$425:$B$6424='Bin Analysis'!L3795,'Data Transformation'!$G$425:$G$6424),'Data Transformation'!$U$12)</f>
        <v>0</v>
      </c>
    </row>
    <row r="3796" spans="1:25" x14ac:dyDescent="0.25">
      <c r="A3796" s="14" t="s">
        <v>67</v>
      </c>
      <c r="B3796" t="s">
        <v>47</v>
      </c>
      <c r="C3796" t="s">
        <v>5</v>
      </c>
      <c r="D3796" t="s">
        <v>98</v>
      </c>
      <c r="E3796" t="s">
        <v>99</v>
      </c>
      <c r="F3796" t="s">
        <v>100</v>
      </c>
      <c r="G3796" t="s">
        <v>69</v>
      </c>
      <c r="H3796" t="s">
        <v>31</v>
      </c>
      <c r="I3796" t="s">
        <v>32</v>
      </c>
      <c r="J3796" t="s">
        <v>46</v>
      </c>
      <c r="K3796" s="14" t="s">
        <v>45</v>
      </c>
      <c r="M3796" s="14"/>
      <c r="X3796" s="2">
        <v>0</v>
      </c>
      <c r="Y3796" s="2">
        <v>0</v>
      </c>
    </row>
    <row r="3797" spans="1:25" x14ac:dyDescent="0.25">
      <c r="A3797" s="32"/>
      <c r="D3797" t="e">
        <f>IF(C3797=1,'Data Transformation'!$G$3+0.5*'Data Transformation'!$W$25,IF(C3798=1,D3798-'Data Transformation'!$W$25,FALSE))</f>
        <v>#NUM!</v>
      </c>
      <c r="E3797">
        <f t="array" ref="E3797">IF(ISLOGICAL(D3797),"",FREQUENCY(IF('Data Transformation'!$B$425:$B$8425='Bin Analysis'!$B3795,'Data Transformation'!$G$425:$G$8425),D3797))</f>
        <v>2001</v>
      </c>
      <c r="F3797" t="e">
        <f>IF(ISLOGICAL(D3797),"",E3797-E3796)</f>
        <v>#VALUE!</v>
      </c>
      <c r="M3797" s="14"/>
    </row>
    <row r="3798" spans="1:25" x14ac:dyDescent="0.25">
      <c r="A3798" s="32" t="e">
        <f>IF(Weighting!$P$6&gt;0,B3798,"")</f>
        <v>#NUM!</v>
      </c>
      <c r="B3798" t="e">
        <f>Weighting!$C$6</f>
        <v>#DIV/0!</v>
      </c>
      <c r="C3798" t="e">
        <f>Weighting!$F$6</f>
        <v>#NUM!</v>
      </c>
      <c r="D3798" t="e">
        <f>IF(C3798=1,'Data Transformation'!$G$3+0.5*'Data Transformation'!$W$25,IF(C3799=1,D3799-'Data Transformation'!$W$25,FALSE))</f>
        <v>#NUM!</v>
      </c>
      <c r="E3798">
        <f t="array" ref="E3798">IF(ISLOGICAL(D3798),"",FREQUENCY(IF('Data Transformation'!$B$425:$B$8425='Bin Analysis'!$B3795,'Data Transformation'!$G$425:$G$8425),D3798))</f>
        <v>2001</v>
      </c>
      <c r="F3798">
        <f>IF(ISLOGICAL(D3798),"",E3798-E3797)</f>
        <v>0</v>
      </c>
      <c r="G3798">
        <f>Weighting!$H$6</f>
        <v>1</v>
      </c>
      <c r="H3798">
        <f t="array" ref="H3798">FREQUENCY(IF('Data Transformation'!$B$4:$B$8425=B3795,'Data Transformation'!$G$4:$G$8425),'Bin Analysis'!$B3798)</f>
        <v>2073</v>
      </c>
      <c r="I3798">
        <f>H3798-H3797</f>
        <v>2073</v>
      </c>
      <c r="J3798">
        <f>IF(I3798=0,0,1)</f>
        <v>1</v>
      </c>
      <c r="K3798" t="e">
        <f>J3798*Weighting!$W$6</f>
        <v>#NUM!</v>
      </c>
      <c r="M3798" s="14"/>
    </row>
    <row r="3799" spans="1:25" x14ac:dyDescent="0.25">
      <c r="A3799" s="32" t="str">
        <f>IF(Weighting!$P$7&gt;0,B3799,"")</f>
        <v/>
      </c>
      <c r="B3799" t="e">
        <f>Weighting!$C$7</f>
        <v>#DIV/0!</v>
      </c>
      <c r="C3799" t="e">
        <f>Weighting!$F$7</f>
        <v>#NUM!</v>
      </c>
      <c r="D3799" t="e">
        <f>IF(C3799=1,'Data Transformation'!$G$3+0.5*'Data Transformation'!$W$25,IF(C3800=1,D3800-'Data Transformation'!$W$25,FALSE))</f>
        <v>#NUM!</v>
      </c>
      <c r="E3799">
        <f t="array" ref="E3799">IF(ISLOGICAL(D3799),"",FREQUENCY(IF('Data Transformation'!$B$425:$B$8425='Bin Analysis'!$B3795,'Data Transformation'!$G$425:$G$8425),D3799))</f>
        <v>2001</v>
      </c>
      <c r="F3799">
        <f t="shared" ref="F3799:F3817" si="474">IF(ISLOGICAL(D3799),"",E3799-E3798)</f>
        <v>0</v>
      </c>
      <c r="G3799">
        <f>Weighting!$H$7</f>
        <v>0</v>
      </c>
      <c r="H3799">
        <f t="array" ref="H3799">FREQUENCY(IF('Data Transformation'!$B$4:$B$8425=B3795,'Data Transformation'!$G$4:$G$8425),'Bin Analysis'!$B3799)</f>
        <v>2073</v>
      </c>
      <c r="I3799">
        <f t="shared" ref="I3799:I3817" si="475">H3799-H3798</f>
        <v>0</v>
      </c>
      <c r="J3799">
        <f>IF(I3799=0,0,1)</f>
        <v>0</v>
      </c>
      <c r="K3799">
        <f>J3799*Weighting!$W$7</f>
        <v>0</v>
      </c>
      <c r="M3799" s="14"/>
    </row>
    <row r="3800" spans="1:25" x14ac:dyDescent="0.25">
      <c r="A3800" s="32" t="str">
        <f>IF(Weighting!$P$8&gt;0,B3800,"")</f>
        <v/>
      </c>
      <c r="B3800" t="e">
        <f>Weighting!$C$8</f>
        <v>#DIV/0!</v>
      </c>
      <c r="C3800" t="e">
        <f>Weighting!$F$8</f>
        <v>#NUM!</v>
      </c>
      <c r="D3800" t="e">
        <f>IF(C3800=1,'Data Transformation'!$G$3+0.5*'Data Transformation'!$W$25,IF(C3801=1,D3801-'Data Transformation'!$W$25,FALSE))</f>
        <v>#NUM!</v>
      </c>
      <c r="E3800">
        <f t="array" ref="E3800">IF(ISLOGICAL(D3800),"",FREQUENCY(IF('Data Transformation'!$B$425:$B$8425='Bin Analysis'!$B3795,'Data Transformation'!$G$425:$G$8425),D3800))</f>
        <v>2001</v>
      </c>
      <c r="F3800">
        <f t="shared" si="474"/>
        <v>0</v>
      </c>
      <c r="G3800">
        <f>Weighting!$H$8</f>
        <v>0</v>
      </c>
      <c r="H3800">
        <f t="array" ref="H3800">FREQUENCY(IF('Data Transformation'!$B$4:$B$8425=B3795,'Data Transformation'!$G$4:$G$8425),'Bin Analysis'!$B3800)</f>
        <v>2073</v>
      </c>
      <c r="I3800">
        <f t="shared" si="475"/>
        <v>0</v>
      </c>
      <c r="J3800">
        <f t="shared" ref="J3800:J3817" si="476">IF(I3800=0,0,1)</f>
        <v>0</v>
      </c>
      <c r="K3800">
        <f>J3800*Weighting!$W$8</f>
        <v>0</v>
      </c>
      <c r="M3800" s="14"/>
    </row>
    <row r="3801" spans="1:25" x14ac:dyDescent="0.25">
      <c r="A3801" s="32" t="str">
        <f>IF(Weighting!$P$9&gt;0,B3801,"")</f>
        <v/>
      </c>
      <c r="B3801" s="50" t="e">
        <f>Weighting!$C$9</f>
        <v>#DIV/0!</v>
      </c>
      <c r="C3801" t="e">
        <f>Weighting!$F$9</f>
        <v>#NUM!</v>
      </c>
      <c r="D3801" t="e">
        <f>IF(C3801=1,'Data Transformation'!$G$3+0.5*'Data Transformation'!$W$25,IF(C3802=1,D3802-'Data Transformation'!$W$25,FALSE))</f>
        <v>#NUM!</v>
      </c>
      <c r="E3801">
        <f t="array" ref="E3801">IF(ISLOGICAL(D3801),"",FREQUENCY(IF('Data Transformation'!$B$425:$B$8425='Bin Analysis'!$B3795,'Data Transformation'!$G$425:$G$8425),D3801))</f>
        <v>2001</v>
      </c>
      <c r="F3801">
        <f t="shared" si="474"/>
        <v>0</v>
      </c>
      <c r="G3801">
        <f>Weighting!$H$9</f>
        <v>0</v>
      </c>
      <c r="H3801">
        <f t="array" ref="H3801">FREQUENCY(IF('Data Transformation'!$B$4:$B$8425=B3795,'Data Transformation'!$G$4:$G$8425),'Bin Analysis'!$B3801)</f>
        <v>2073</v>
      </c>
      <c r="I3801">
        <f t="shared" si="475"/>
        <v>0</v>
      </c>
      <c r="J3801">
        <f t="shared" si="476"/>
        <v>0</v>
      </c>
      <c r="K3801">
        <f>J3801*Weighting!$W$9</f>
        <v>0</v>
      </c>
      <c r="M3801" s="14"/>
    </row>
    <row r="3802" spans="1:25" x14ac:dyDescent="0.25">
      <c r="A3802" s="32" t="str">
        <f>IF(Weighting!$P$10&gt;0,B3802,"")</f>
        <v/>
      </c>
      <c r="B3802" t="e">
        <f>Weighting!$C$10</f>
        <v>#DIV/0!</v>
      </c>
      <c r="C3802" t="e">
        <f>Weighting!$F$10</f>
        <v>#NUM!</v>
      </c>
      <c r="D3802" t="e">
        <f>IF(C3802=1,'Data Transformation'!$G$3+0.5*'Data Transformation'!$W$25,IF(C3803=1,D3803-'Data Transformation'!$W$25,FALSE))</f>
        <v>#NUM!</v>
      </c>
      <c r="E3802">
        <f t="array" ref="E3802">IF(ISLOGICAL(D3802),"",FREQUENCY(IF('Data Transformation'!$B$425:$B$8425='Bin Analysis'!$B3795,'Data Transformation'!$G$425:$G$8425),D3802))</f>
        <v>2001</v>
      </c>
      <c r="F3802">
        <f t="shared" si="474"/>
        <v>0</v>
      </c>
      <c r="G3802">
        <f>Weighting!$H$10</f>
        <v>0</v>
      </c>
      <c r="H3802">
        <f t="array" ref="H3802">FREQUENCY(IF('Data Transformation'!$B$4:$B$8425=B3795,'Data Transformation'!$G$4:$G$8425),'Bin Analysis'!$B3802)</f>
        <v>2073</v>
      </c>
      <c r="I3802">
        <f t="shared" si="475"/>
        <v>0</v>
      </c>
      <c r="J3802">
        <f t="shared" si="476"/>
        <v>0</v>
      </c>
      <c r="K3802">
        <f>J3802*Weighting!$W$10</f>
        <v>0</v>
      </c>
      <c r="M3802" s="14"/>
    </row>
    <row r="3803" spans="1:25" x14ac:dyDescent="0.25">
      <c r="A3803" s="32" t="str">
        <f>IF(Weighting!$P$11&gt;0,B3803,"")</f>
        <v/>
      </c>
      <c r="B3803" t="e">
        <f>Weighting!$C$11</f>
        <v>#DIV/0!</v>
      </c>
      <c r="C3803" t="e">
        <f>Weighting!$F$11</f>
        <v>#NUM!</v>
      </c>
      <c r="D3803" t="e">
        <f>IF(C3803=1,'Data Transformation'!$G$3+0.5*'Data Transformation'!$W$25,IF(C3804=1,D3804-'Data Transformation'!$W$25,FALSE))</f>
        <v>#NUM!</v>
      </c>
      <c r="E3803">
        <f t="array" ref="E3803">IF(ISLOGICAL(D3803),"",FREQUENCY(IF('Data Transformation'!$B$425:$B$8425='Bin Analysis'!$B3795,'Data Transformation'!$G$425:$G$8425),D3803))</f>
        <v>2001</v>
      </c>
      <c r="F3803">
        <f t="shared" si="474"/>
        <v>0</v>
      </c>
      <c r="G3803">
        <f>Weighting!$H$11</f>
        <v>0</v>
      </c>
      <c r="H3803">
        <f t="array" ref="H3803">FREQUENCY(IF('Data Transformation'!$B$4:$B$8425=B3795,'Data Transformation'!$G$4:$G$8425),'Bin Analysis'!$B3803)</f>
        <v>2073</v>
      </c>
      <c r="I3803">
        <f t="shared" si="475"/>
        <v>0</v>
      </c>
      <c r="J3803">
        <f t="shared" si="476"/>
        <v>0</v>
      </c>
      <c r="K3803">
        <f>J3803*Weighting!$W$11</f>
        <v>0</v>
      </c>
      <c r="M3803" s="14"/>
    </row>
    <row r="3804" spans="1:25" x14ac:dyDescent="0.25">
      <c r="A3804" s="32" t="str">
        <f>IF(Weighting!$P$12&gt;0,B3804,"")</f>
        <v/>
      </c>
      <c r="B3804" t="e">
        <f>Weighting!$C$12</f>
        <v>#DIV/0!</v>
      </c>
      <c r="C3804" t="e">
        <f>Weighting!$F$12</f>
        <v>#NUM!</v>
      </c>
      <c r="D3804" t="e">
        <f>IF(C3804=1,'Data Transformation'!$G$3+0.5*'Data Transformation'!$W$25,IF(C3805=1,D3805-'Data Transformation'!$W$25,FALSE))</f>
        <v>#NUM!</v>
      </c>
      <c r="E3804">
        <f t="array" ref="E3804">IF(ISLOGICAL(D3804),"",FREQUENCY(IF('Data Transformation'!$B$425:$B$8425='Bin Analysis'!$B3795,'Data Transformation'!$G$425:$G$8425),D3804))</f>
        <v>2001</v>
      </c>
      <c r="F3804">
        <f t="shared" si="474"/>
        <v>0</v>
      </c>
      <c r="G3804">
        <f>Weighting!$H$12</f>
        <v>0</v>
      </c>
      <c r="H3804">
        <f t="array" ref="H3804">FREQUENCY(IF('Data Transformation'!$B$4:$B$8425=B3795,'Data Transformation'!$G$4:$G$8425),'Bin Analysis'!$B3804)</f>
        <v>2073</v>
      </c>
      <c r="I3804">
        <f t="shared" si="475"/>
        <v>0</v>
      </c>
      <c r="J3804">
        <f t="shared" si="476"/>
        <v>0</v>
      </c>
      <c r="K3804">
        <f>J3804*Weighting!$W$12</f>
        <v>0</v>
      </c>
      <c r="M3804" s="14"/>
    </row>
    <row r="3805" spans="1:25" x14ac:dyDescent="0.25">
      <c r="A3805" s="32" t="str">
        <f>IF(Weighting!$P$13&gt;0,B3805,"")</f>
        <v/>
      </c>
      <c r="B3805" t="e">
        <f>Weighting!$C$13</f>
        <v>#DIV/0!</v>
      </c>
      <c r="C3805" t="e">
        <f>Weighting!$F$13</f>
        <v>#NUM!</v>
      </c>
      <c r="D3805" t="e">
        <f>IF(C3805=1,'Data Transformation'!$G$3+0.5*'Data Transformation'!$W$25,IF(C3806=1,D3806-'Data Transformation'!$W$25,FALSE))</f>
        <v>#NUM!</v>
      </c>
      <c r="E3805">
        <f t="array" ref="E3805">IF(ISLOGICAL(D3805),"",FREQUENCY(IF('Data Transformation'!$B$425:$B$8425='Bin Analysis'!$B3795,'Data Transformation'!$G$425:$G$8425),D3805))</f>
        <v>2001</v>
      </c>
      <c r="F3805">
        <f t="shared" si="474"/>
        <v>0</v>
      </c>
      <c r="G3805">
        <f>Weighting!$H$13</f>
        <v>0</v>
      </c>
      <c r="H3805">
        <f t="array" ref="H3805">FREQUENCY(IF('Data Transformation'!$B$4:$B$8425=B3795,'Data Transformation'!$G$4:$G$8425),'Bin Analysis'!$B3805)</f>
        <v>2073</v>
      </c>
      <c r="I3805">
        <f t="shared" si="475"/>
        <v>0</v>
      </c>
      <c r="J3805">
        <f t="shared" si="476"/>
        <v>0</v>
      </c>
      <c r="K3805">
        <f>J3805*Weighting!$W$13</f>
        <v>0</v>
      </c>
      <c r="M3805" s="14"/>
    </row>
    <row r="3806" spans="1:25" x14ac:dyDescent="0.25">
      <c r="A3806" s="32" t="str">
        <f>IF(Weighting!$P$14&gt;0,B3806,"")</f>
        <v/>
      </c>
      <c r="B3806" t="e">
        <f>Weighting!$C$14</f>
        <v>#DIV/0!</v>
      </c>
      <c r="C3806" t="e">
        <f>Weighting!$F$14</f>
        <v>#NUM!</v>
      </c>
      <c r="D3806" t="e">
        <f>IF(C3806=1,'Data Transformation'!$G$3+0.5*'Data Transformation'!$W$25,IF(C3807=1,D3807-'Data Transformation'!$W$25,FALSE))</f>
        <v>#NUM!</v>
      </c>
      <c r="E3806">
        <f t="array" ref="E3806">IF(ISLOGICAL(D3806),"",FREQUENCY(IF('Data Transformation'!$B$425:$B$8425='Bin Analysis'!$B3795,'Data Transformation'!$G$425:$G$8425),D3806))</f>
        <v>2001</v>
      </c>
      <c r="F3806">
        <f t="shared" si="474"/>
        <v>0</v>
      </c>
      <c r="G3806">
        <f>Weighting!$H$14</f>
        <v>0</v>
      </c>
      <c r="H3806">
        <f t="array" ref="H3806">FREQUENCY(IF('Data Transformation'!$B$4:$B$8425=B3795,'Data Transformation'!$G$4:$G$8425),'Bin Analysis'!$B3806)</f>
        <v>2073</v>
      </c>
      <c r="I3806">
        <f t="shared" si="475"/>
        <v>0</v>
      </c>
      <c r="J3806">
        <f t="shared" si="476"/>
        <v>0</v>
      </c>
      <c r="K3806">
        <f>J3806*Weighting!$W$14</f>
        <v>0</v>
      </c>
      <c r="M3806" s="14"/>
    </row>
    <row r="3807" spans="1:25" x14ac:dyDescent="0.25">
      <c r="A3807" s="32" t="str">
        <f>IF(Weighting!$P$15&gt;0,B3807,"")</f>
        <v/>
      </c>
      <c r="B3807" t="e">
        <f>Weighting!$C$15</f>
        <v>#DIV/0!</v>
      </c>
      <c r="C3807" t="e">
        <f>Weighting!$F$15</f>
        <v>#NUM!</v>
      </c>
      <c r="D3807" t="e">
        <f>IF(C3807=1,'Data Transformation'!$G$3+0.5*'Data Transformation'!$W$25,IF(C3808=1,D3808-'Data Transformation'!$W$25,FALSE))</f>
        <v>#NUM!</v>
      </c>
      <c r="E3807">
        <f t="array" ref="E3807">IF(ISLOGICAL(D3807),"",FREQUENCY(IF('Data Transformation'!$B$425:$B$8425='Bin Analysis'!$B3795,'Data Transformation'!$G$425:$G$8425),D3807))</f>
        <v>2001</v>
      </c>
      <c r="F3807">
        <f t="shared" si="474"/>
        <v>0</v>
      </c>
      <c r="G3807">
        <f>Weighting!$H$15</f>
        <v>0</v>
      </c>
      <c r="H3807">
        <f t="array" ref="H3807">FREQUENCY(IF('Data Transformation'!$B$4:$B$8425=B3795,'Data Transformation'!$G$4:$G$8425),'Bin Analysis'!$B3807)</f>
        <v>2073</v>
      </c>
      <c r="I3807">
        <f t="shared" si="475"/>
        <v>0</v>
      </c>
      <c r="J3807">
        <f t="shared" si="476"/>
        <v>0</v>
      </c>
      <c r="K3807">
        <f>J3807*Weighting!$W$15</f>
        <v>0</v>
      </c>
      <c r="M3807" s="14"/>
    </row>
    <row r="3808" spans="1:25" x14ac:dyDescent="0.25">
      <c r="A3808" s="32" t="str">
        <f>IF(Weighting!$P$16&gt;0,B3808,"")</f>
        <v/>
      </c>
      <c r="B3808" t="e">
        <f>Weighting!$C$16</f>
        <v>#DIV/0!</v>
      </c>
      <c r="C3808" t="e">
        <f>Weighting!$F$16</f>
        <v>#NUM!</v>
      </c>
      <c r="D3808" t="e">
        <f>IF(C3808=1,'Data Transformation'!$G$3+0.5*'Data Transformation'!$W$25,IF(C3809=1,D3809-'Data Transformation'!$W$25,FALSE))</f>
        <v>#NUM!</v>
      </c>
      <c r="E3808">
        <f t="array" ref="E3808">IF(ISLOGICAL(D3808),"",FREQUENCY(IF('Data Transformation'!$B$425:$B$8425='Bin Analysis'!$B3795,'Data Transformation'!$G$425:$G$8425),D3808))</f>
        <v>2001</v>
      </c>
      <c r="F3808">
        <f t="shared" si="474"/>
        <v>0</v>
      </c>
      <c r="G3808">
        <f>Weighting!$H$16</f>
        <v>0</v>
      </c>
      <c r="H3808">
        <f t="array" ref="H3808">FREQUENCY(IF('Data Transformation'!$B$4:$B$8425=B3795,'Data Transformation'!$G$4:$G$8425),'Bin Analysis'!$B3808)</f>
        <v>2073</v>
      </c>
      <c r="I3808">
        <f t="shared" si="475"/>
        <v>0</v>
      </c>
      <c r="J3808">
        <f t="shared" si="476"/>
        <v>0</v>
      </c>
      <c r="K3808">
        <f>J3808*Weighting!$W$16</f>
        <v>0</v>
      </c>
      <c r="M3808" s="14"/>
    </row>
    <row r="3809" spans="1:25" x14ac:dyDescent="0.25">
      <c r="A3809" s="32" t="str">
        <f>IF(Weighting!$P$17&gt;0,B3809,"")</f>
        <v/>
      </c>
      <c r="B3809" t="e">
        <f>Weighting!$C$17</f>
        <v>#DIV/0!</v>
      </c>
      <c r="C3809" t="e">
        <f>Weighting!$F$17</f>
        <v>#NUM!</v>
      </c>
      <c r="D3809" t="e">
        <f>IF(C3809=1,'Data Transformation'!$G$3+0.5*'Data Transformation'!$W$25,IF(C3810=1,D3810-'Data Transformation'!$W$25,FALSE))</f>
        <v>#NUM!</v>
      </c>
      <c r="E3809">
        <f t="array" ref="E3809">IF(ISLOGICAL(D3809),"",FREQUENCY(IF('Data Transformation'!$B$425:$B$8425='Bin Analysis'!$B3795,'Data Transformation'!$G$425:$G$8425),D3809))</f>
        <v>2001</v>
      </c>
      <c r="F3809">
        <f t="shared" si="474"/>
        <v>0</v>
      </c>
      <c r="G3809">
        <f>Weighting!$H$17</f>
        <v>0</v>
      </c>
      <c r="H3809">
        <f t="array" ref="H3809">FREQUENCY(IF('Data Transformation'!$B$4:$B$8425=B3795,'Data Transformation'!$G$4:$G$8425),'Bin Analysis'!$B3809)</f>
        <v>2073</v>
      </c>
      <c r="I3809">
        <f t="shared" si="475"/>
        <v>0</v>
      </c>
      <c r="J3809">
        <f t="shared" si="476"/>
        <v>0</v>
      </c>
      <c r="K3809">
        <f>J3809*Weighting!$W$17</f>
        <v>0</v>
      </c>
      <c r="M3809" s="14"/>
    </row>
    <row r="3810" spans="1:25" x14ac:dyDescent="0.25">
      <c r="A3810" s="32" t="str">
        <f>IF(Weighting!$P$18&gt;0,B3810,"")</f>
        <v/>
      </c>
      <c r="B3810" t="e">
        <f>Weighting!$C$18</f>
        <v>#DIV/0!</v>
      </c>
      <c r="C3810" t="e">
        <f>Weighting!$F$18</f>
        <v>#NUM!</v>
      </c>
      <c r="D3810" t="e">
        <f>IF(C3810=1,'Data Transformation'!$G$3+0.5*'Data Transformation'!$W$25,IF(C3811=1,D3811-'Data Transformation'!$W$25,FALSE))</f>
        <v>#NUM!</v>
      </c>
      <c r="E3810">
        <f t="array" ref="E3810">IF(ISLOGICAL(D3810),"",FREQUENCY(IF('Data Transformation'!$B$425:$B$8425='Bin Analysis'!$B3795,'Data Transformation'!$G$425:$G$8425),D3810))</f>
        <v>2001</v>
      </c>
      <c r="F3810">
        <f t="shared" si="474"/>
        <v>0</v>
      </c>
      <c r="G3810">
        <f>Weighting!$H$18</f>
        <v>0</v>
      </c>
      <c r="H3810">
        <f t="array" ref="H3810">FREQUENCY(IF('Data Transformation'!$B$4:$B$8425=B3795,'Data Transformation'!$G$4:$G$8425),'Bin Analysis'!$B3810)</f>
        <v>2073</v>
      </c>
      <c r="I3810">
        <f t="shared" si="475"/>
        <v>0</v>
      </c>
      <c r="J3810">
        <f t="shared" si="476"/>
        <v>0</v>
      </c>
      <c r="K3810">
        <f>J3810*Weighting!$W$18</f>
        <v>0</v>
      </c>
      <c r="M3810" s="14"/>
    </row>
    <row r="3811" spans="1:25" x14ac:dyDescent="0.25">
      <c r="A3811" s="32" t="str">
        <f>IF(Weighting!$P$19&gt;0,B3811,"")</f>
        <v/>
      </c>
      <c r="B3811" t="e">
        <f>Weighting!$C$19</f>
        <v>#DIV/0!</v>
      </c>
      <c r="C3811" t="e">
        <f>Weighting!$F$19</f>
        <v>#NUM!</v>
      </c>
      <c r="D3811" t="e">
        <f>IF(C3811=1,'Data Transformation'!$G$3+0.5*'Data Transformation'!$W$25,IF(C3812=1,D3812-'Data Transformation'!$W$25,FALSE))</f>
        <v>#NUM!</v>
      </c>
      <c r="E3811">
        <f t="array" ref="E3811">IF(ISLOGICAL(D3811),"",FREQUENCY(IF('Data Transformation'!$B$425:$B$8425='Bin Analysis'!$B3795,'Data Transformation'!$G$425:$G$8425),D3811))</f>
        <v>2001</v>
      </c>
      <c r="F3811">
        <f t="shared" si="474"/>
        <v>0</v>
      </c>
      <c r="G3811">
        <f>Weighting!$H$19</f>
        <v>0</v>
      </c>
      <c r="H3811">
        <f t="array" ref="H3811">FREQUENCY(IF('Data Transformation'!$B$4:$B$8425=B3795,'Data Transformation'!$G$4:$G$8425),'Bin Analysis'!$B3811)</f>
        <v>2073</v>
      </c>
      <c r="I3811">
        <f t="shared" si="475"/>
        <v>0</v>
      </c>
      <c r="J3811">
        <f t="shared" si="476"/>
        <v>0</v>
      </c>
      <c r="K3811">
        <f>J3811*Weighting!$W$19</f>
        <v>0</v>
      </c>
      <c r="M3811" s="14"/>
    </row>
    <row r="3812" spans="1:25" x14ac:dyDescent="0.25">
      <c r="A3812" s="32" t="str">
        <f>IF(Weighting!$P$20&gt;0,B3812,"")</f>
        <v/>
      </c>
      <c r="B3812" t="e">
        <f>Weighting!$C$20</f>
        <v>#DIV/0!</v>
      </c>
      <c r="C3812" t="e">
        <f>Weighting!$F$20</f>
        <v>#NUM!</v>
      </c>
      <c r="D3812" t="e">
        <f>IF(C3812=1,'Data Transformation'!$G$3+0.5*'Data Transformation'!$W$25,IF(C3813=1,D3813-'Data Transformation'!$W$25,FALSE))</f>
        <v>#NUM!</v>
      </c>
      <c r="E3812">
        <f t="array" ref="E3812">IF(ISLOGICAL(D3812),"",FREQUENCY(IF('Data Transformation'!$B$425:$B$8425='Bin Analysis'!$B3795,'Data Transformation'!$G$425:$G$8425),D3812))</f>
        <v>2001</v>
      </c>
      <c r="F3812">
        <f t="shared" si="474"/>
        <v>0</v>
      </c>
      <c r="G3812">
        <f>Weighting!$H$20</f>
        <v>0</v>
      </c>
      <c r="H3812">
        <f t="array" ref="H3812">FREQUENCY(IF('Data Transformation'!$B$4:$B$8425=B3795,'Data Transformation'!$G$4:$G$8425),'Bin Analysis'!$B3812)</f>
        <v>2073</v>
      </c>
      <c r="I3812">
        <f t="shared" si="475"/>
        <v>0</v>
      </c>
      <c r="J3812">
        <f t="shared" si="476"/>
        <v>0</v>
      </c>
      <c r="K3812">
        <f>J3812*Weighting!$W$20</f>
        <v>0</v>
      </c>
      <c r="M3812" s="14"/>
    </row>
    <row r="3813" spans="1:25" x14ac:dyDescent="0.25">
      <c r="A3813" s="32" t="str">
        <f>IF(Weighting!$P$21&gt;0,B3813,"")</f>
        <v/>
      </c>
      <c r="B3813" t="e">
        <f>Weighting!$C$21</f>
        <v>#DIV/0!</v>
      </c>
      <c r="C3813" t="e">
        <f>Weighting!$F$21</f>
        <v>#NUM!</v>
      </c>
      <c r="D3813" t="e">
        <f>IF(C3813=1,'Data Transformation'!$G$3+0.5*'Data Transformation'!$W$25,IF(C3814=1,D3814-'Data Transformation'!$W$25,FALSE))</f>
        <v>#NUM!</v>
      </c>
      <c r="E3813">
        <f t="array" ref="E3813">IF(ISLOGICAL(D3813),"",FREQUENCY(IF('Data Transformation'!$B$425:$B$8425='Bin Analysis'!$B3795,'Data Transformation'!$G$425:$G$8425),D3813))</f>
        <v>2001</v>
      </c>
      <c r="F3813">
        <f t="shared" si="474"/>
        <v>0</v>
      </c>
      <c r="G3813">
        <f>Weighting!$H$21</f>
        <v>0</v>
      </c>
      <c r="H3813">
        <f t="array" ref="H3813">FREQUENCY(IF('Data Transformation'!$B$4:$B$8425=B3795,'Data Transformation'!$G$4:$G$8425),'Bin Analysis'!$B3813)</f>
        <v>2073</v>
      </c>
      <c r="I3813">
        <f t="shared" si="475"/>
        <v>0</v>
      </c>
      <c r="J3813">
        <f t="shared" si="476"/>
        <v>0</v>
      </c>
      <c r="K3813">
        <f>J3813*Weighting!$W$21</f>
        <v>0</v>
      </c>
      <c r="M3813" s="14"/>
    </row>
    <row r="3814" spans="1:25" x14ac:dyDescent="0.25">
      <c r="A3814" s="32" t="str">
        <f>IF(Weighting!$P$22&gt;0,B3814,"")</f>
        <v/>
      </c>
      <c r="B3814" t="e">
        <f>Weighting!$C$22</f>
        <v>#DIV/0!</v>
      </c>
      <c r="C3814" t="e">
        <f>Weighting!$F$22</f>
        <v>#NUM!</v>
      </c>
      <c r="D3814" t="e">
        <f>IF(C3814=1,'Data Transformation'!$G$3+0.5*'Data Transformation'!$W$25,IF(C3815=1,D3815-'Data Transformation'!$W$25,FALSE))</f>
        <v>#NUM!</v>
      </c>
      <c r="E3814">
        <f t="array" ref="E3814">IF(ISLOGICAL(D3814),"",FREQUENCY(IF('Data Transformation'!$B$425:$B$8425='Bin Analysis'!$B3795,'Data Transformation'!$G$425:$G$8425),D3814))</f>
        <v>2001</v>
      </c>
      <c r="F3814">
        <f t="shared" si="474"/>
        <v>0</v>
      </c>
      <c r="G3814">
        <f>Weighting!$H$22</f>
        <v>0</v>
      </c>
      <c r="H3814">
        <f t="array" ref="H3814">FREQUENCY(IF('Data Transformation'!$B$4:$B$8425=B3795,'Data Transformation'!$G$4:$G$8425),'Bin Analysis'!$B3814)</f>
        <v>2073</v>
      </c>
      <c r="I3814">
        <f t="shared" si="475"/>
        <v>0</v>
      </c>
      <c r="J3814">
        <f t="shared" si="476"/>
        <v>0</v>
      </c>
      <c r="K3814">
        <f>J3814*Weighting!$W$22</f>
        <v>0</v>
      </c>
      <c r="M3814" s="14"/>
    </row>
    <row r="3815" spans="1:25" x14ac:dyDescent="0.25">
      <c r="A3815" s="32" t="str">
        <f>IF(Weighting!$P$23&gt;0,B3815,"")</f>
        <v/>
      </c>
      <c r="B3815" t="e">
        <f>Weighting!$C$23</f>
        <v>#DIV/0!</v>
      </c>
      <c r="C3815" t="e">
        <f>Weighting!$F$23</f>
        <v>#NUM!</v>
      </c>
      <c r="D3815" t="e">
        <f>IF(C3815=1,'Data Transformation'!$G$3+0.5*'Data Transformation'!$W$25,IF(C3816=1,D3816-'Data Transformation'!$W$25,FALSE))</f>
        <v>#NUM!</v>
      </c>
      <c r="E3815">
        <f t="array" ref="E3815">IF(ISLOGICAL(D3815),"",FREQUENCY(IF('Data Transformation'!$B$425:$B$8425='Bin Analysis'!$B3795,'Data Transformation'!$G$425:$G$8425),D3815))</f>
        <v>2001</v>
      </c>
      <c r="F3815">
        <f t="shared" si="474"/>
        <v>0</v>
      </c>
      <c r="G3815">
        <f>Weighting!$H$23</f>
        <v>0</v>
      </c>
      <c r="H3815">
        <f t="array" ref="H3815">FREQUENCY(IF('Data Transformation'!$B$4:$B$8425=B3795,'Data Transformation'!$G$4:$G$8425),'Bin Analysis'!$B3815)</f>
        <v>2073</v>
      </c>
      <c r="I3815">
        <f t="shared" si="475"/>
        <v>0</v>
      </c>
      <c r="J3815">
        <f t="shared" si="476"/>
        <v>0</v>
      </c>
      <c r="K3815">
        <f>J3815*Weighting!$W$23</f>
        <v>0</v>
      </c>
      <c r="M3815" s="14"/>
    </row>
    <row r="3816" spans="1:25" x14ac:dyDescent="0.25">
      <c r="A3816" s="32" t="str">
        <f>IF(Weighting!$P$24&gt;0,B3816,"")</f>
        <v/>
      </c>
      <c r="B3816" t="e">
        <f>Weighting!$C$24</f>
        <v>#DIV/0!</v>
      </c>
      <c r="C3816" t="e">
        <f>Weighting!$F$24</f>
        <v>#NUM!</v>
      </c>
      <c r="D3816" t="e">
        <f>IF(C3816=1,'Data Transformation'!$G$3+0.5*'Data Transformation'!$W$25,IF(C3817=1,D3817-'Data Transformation'!$W$25,FALSE))</f>
        <v>#NUM!</v>
      </c>
      <c r="E3816">
        <f t="array" ref="E3816">IF(ISLOGICAL(D3816),"",FREQUENCY(IF('Data Transformation'!$B$425:$B$8425='Bin Analysis'!$B3795,'Data Transformation'!$G$425:$G$8425),D3816))</f>
        <v>2001</v>
      </c>
      <c r="F3816">
        <f t="shared" si="474"/>
        <v>0</v>
      </c>
      <c r="G3816">
        <f>Weighting!$H$24</f>
        <v>0</v>
      </c>
      <c r="H3816">
        <f t="array" ref="H3816">FREQUENCY(IF('Data Transformation'!$B$4:$B$8425=B3795,'Data Transformation'!$G$4:$G$8425),'Bin Analysis'!$B3816)</f>
        <v>2073</v>
      </c>
      <c r="I3816">
        <f t="shared" si="475"/>
        <v>0</v>
      </c>
      <c r="J3816">
        <f t="shared" si="476"/>
        <v>0</v>
      </c>
      <c r="K3816">
        <f>J3816*Weighting!$W$24</f>
        <v>0</v>
      </c>
      <c r="M3816" s="14"/>
    </row>
    <row r="3817" spans="1:25" x14ac:dyDescent="0.25">
      <c r="A3817" s="32" t="str">
        <f>IF(Weighting!$P$25&gt;0,B3817,"")</f>
        <v/>
      </c>
      <c r="B3817" t="e">
        <f>Weighting!$C$25</f>
        <v>#DIV/0!</v>
      </c>
      <c r="C3817" t="e">
        <f>Weighting!$F$25</f>
        <v>#NUM!</v>
      </c>
      <c r="D3817" t="e">
        <f>IF(C3817=1,'Data Transformation'!$G$3+0.5*'Data Transformation'!$W$25,IF(C3818=1,D3818-'Data Transformation'!$W$25,FALSE))</f>
        <v>#NUM!</v>
      </c>
      <c r="E3817">
        <f t="array" ref="E3817">IF(ISLOGICAL(D3817),"",FREQUENCY(IF('Data Transformation'!$B$425:$B$8425='Bin Analysis'!$B3795,'Data Transformation'!$G$425:$G$8425),D3817))</f>
        <v>2001</v>
      </c>
      <c r="F3817">
        <f t="shared" si="474"/>
        <v>0</v>
      </c>
      <c r="G3817">
        <f>Weighting!$H$25</f>
        <v>0</v>
      </c>
      <c r="H3817">
        <f t="array" ref="H3817">FREQUENCY(IF('Data Transformation'!$B$4:$B$8425=B3795,'Data Transformation'!$G$4:$G$8425),'Bin Analysis'!$B3817)</f>
        <v>2073</v>
      </c>
      <c r="I3817">
        <f t="shared" si="475"/>
        <v>0</v>
      </c>
      <c r="J3817">
        <f t="shared" si="476"/>
        <v>0</v>
      </c>
      <c r="K3817">
        <f>J3817*Weighting!$W$25</f>
        <v>0</v>
      </c>
      <c r="M3817" s="14"/>
    </row>
    <row r="3818" spans="1:25" x14ac:dyDescent="0.25">
      <c r="O3818"/>
      <c r="P3818"/>
      <c r="Q3818"/>
      <c r="R3818"/>
    </row>
    <row r="3819" spans="1:25" ht="23.25" x14ac:dyDescent="0.35">
      <c r="A3819" s="21" t="s">
        <v>0</v>
      </c>
      <c r="B3819" s="21" t="str">
        <f>IFERROR(VLOOKUP(C3819,'Data Transformation'!$L$6:$M$426,2,FALSE),"")</f>
        <v/>
      </c>
      <c r="C3819" s="21">
        <f>C3795+1</f>
        <v>159</v>
      </c>
      <c r="D3819" s="21"/>
      <c r="E3819" s="21"/>
      <c r="F3819" s="21"/>
      <c r="G3819" s="21"/>
      <c r="H3819" s="22"/>
      <c r="I3819" s="22"/>
      <c r="J3819" s="22"/>
      <c r="K3819" s="21"/>
      <c r="L3819" s="21" t="str">
        <f>B3819</f>
        <v/>
      </c>
      <c r="M3819" s="23" t="e">
        <f>INDEX('Data Transformation'!$O$4:$O$424,MATCH($B3819,'Data Transformation'!$M$4:$M$424,0),MATCH($M$2,'Data Transformation'!$O$3,0))</f>
        <v>#N/A</v>
      </c>
      <c r="N3819" s="27" t="e">
        <f>IF('Input and Summary Results'!$J$16="minimum",'Bin Analysis'!X3820/(M3819-1),'Bin Analysis'!Y3819/('Bin Analysis'!M3819-1))</f>
        <v>#N/A</v>
      </c>
      <c r="O3819" s="27" t="e">
        <f>IF(M3819=FALSE,NA(),(VLOOKUP(1,C3822:K3841,4,FALSE))/(M3819-1))</f>
        <v>#N/A</v>
      </c>
      <c r="P3819" s="27" t="e">
        <f>IF(M3819=FALSE,NA(),SUM(J3822:J3841)/Weighting!$S$5)</f>
        <v>#N/A</v>
      </c>
      <c r="Q3819" s="27" t="e">
        <f>IF(M3819=FALSE,NA(),SUM(K3822:K3841)/Weighting!$S$6)</f>
        <v>#N/A</v>
      </c>
      <c r="R3819" s="27" t="e">
        <f>IF(M3819=FALSE,NA(),(VLOOKUP(1,G3822:K3841,3,FALSE))/(M3819-1))</f>
        <v>#N/A</v>
      </c>
      <c r="S3819" s="22" t="e">
        <f>IF(M3819=FALSE,NA(),IF(SUM(J3822:J3841)=2,"yes","no"))</f>
        <v>#N/A</v>
      </c>
      <c r="X3819" s="2" cm="2">
        <f t="array" ref="X3819:X3820">FREQUENCY(IF('Data Transformation'!$B$425:$B$6424='Bin Analysis'!L3819,'Data Transformation'!$G$425:$G$6424),'Data Transformation'!$U$11)</f>
        <v>0</v>
      </c>
      <c r="Y3819" s="2" cm="2">
        <f t="array" ref="Y3819:Y3820">FREQUENCY(IF('Data Transformation'!$B$425:$B$6424='Bin Analysis'!L3819,'Data Transformation'!$G$425:$G$6424),'Data Transformation'!$U$12)</f>
        <v>0</v>
      </c>
    </row>
    <row r="3820" spans="1:25" x14ac:dyDescent="0.25">
      <c r="A3820" s="14" t="s">
        <v>67</v>
      </c>
      <c r="B3820" t="s">
        <v>47</v>
      </c>
      <c r="C3820" t="s">
        <v>5</v>
      </c>
      <c r="D3820" t="s">
        <v>98</v>
      </c>
      <c r="E3820" t="s">
        <v>99</v>
      </c>
      <c r="F3820" t="s">
        <v>100</v>
      </c>
      <c r="G3820" t="s">
        <v>69</v>
      </c>
      <c r="H3820" t="s">
        <v>31</v>
      </c>
      <c r="I3820" t="s">
        <v>32</v>
      </c>
      <c r="J3820" t="s">
        <v>46</v>
      </c>
      <c r="K3820" s="14" t="s">
        <v>45</v>
      </c>
      <c r="M3820" s="14"/>
      <c r="X3820" s="2">
        <v>0</v>
      </c>
      <c r="Y3820" s="2">
        <v>0</v>
      </c>
    </row>
    <row r="3821" spans="1:25" x14ac:dyDescent="0.25">
      <c r="A3821" s="32"/>
      <c r="D3821" t="e">
        <f>IF(C3821=1,'Data Transformation'!$G$3+0.5*'Data Transformation'!$W$25,IF(C3822=1,D3822-'Data Transformation'!$W$25,FALSE))</f>
        <v>#NUM!</v>
      </c>
      <c r="E3821">
        <f t="array" ref="E3821">IF(ISLOGICAL(D3821),"",FREQUENCY(IF('Data Transformation'!$B$425:$B$8425='Bin Analysis'!$B3819,'Data Transformation'!$G$425:$G$8425),D3821))</f>
        <v>2001</v>
      </c>
      <c r="F3821" t="e">
        <f>IF(ISLOGICAL(D3821),"",E3821-E3820)</f>
        <v>#VALUE!</v>
      </c>
      <c r="M3821" s="14"/>
    </row>
    <row r="3822" spans="1:25" x14ac:dyDescent="0.25">
      <c r="A3822" s="32" t="e">
        <f>IF(Weighting!$P$6&gt;0,B3822,"")</f>
        <v>#NUM!</v>
      </c>
      <c r="B3822" t="e">
        <f>Weighting!$C$6</f>
        <v>#DIV/0!</v>
      </c>
      <c r="C3822" t="e">
        <f>Weighting!$F$6</f>
        <v>#NUM!</v>
      </c>
      <c r="D3822" t="e">
        <f>IF(C3822=1,'Data Transformation'!$G$3+0.5*'Data Transformation'!$W$25,IF(C3823=1,D3823-'Data Transformation'!$W$25,FALSE))</f>
        <v>#NUM!</v>
      </c>
      <c r="E3822">
        <f t="array" ref="E3822">IF(ISLOGICAL(D3822),"",FREQUENCY(IF('Data Transformation'!$B$425:$B$8425='Bin Analysis'!$B3819,'Data Transformation'!$G$425:$G$8425),D3822))</f>
        <v>2001</v>
      </c>
      <c r="F3822">
        <f>IF(ISLOGICAL(D3822),"",E3822-E3821)</f>
        <v>0</v>
      </c>
      <c r="G3822">
        <f>Weighting!$H$6</f>
        <v>1</v>
      </c>
      <c r="H3822">
        <f t="array" ref="H3822">FREQUENCY(IF('Data Transformation'!$B$4:$B$8425=B3819,'Data Transformation'!$G$4:$G$8425),'Bin Analysis'!$B3822)</f>
        <v>2073</v>
      </c>
      <c r="I3822">
        <f>H3822-H3821</f>
        <v>2073</v>
      </c>
      <c r="J3822">
        <f>IF(I3822=0,0,1)</f>
        <v>1</v>
      </c>
      <c r="K3822" t="e">
        <f>J3822*Weighting!$W$6</f>
        <v>#NUM!</v>
      </c>
      <c r="M3822" s="14"/>
    </row>
    <row r="3823" spans="1:25" x14ac:dyDescent="0.25">
      <c r="A3823" s="32" t="str">
        <f>IF(Weighting!$P$7&gt;0,B3823,"")</f>
        <v/>
      </c>
      <c r="B3823" t="e">
        <f>Weighting!$C$7</f>
        <v>#DIV/0!</v>
      </c>
      <c r="C3823" t="e">
        <f>Weighting!$F$7</f>
        <v>#NUM!</v>
      </c>
      <c r="D3823" t="e">
        <f>IF(C3823=1,'Data Transformation'!$G$3+0.5*'Data Transformation'!$W$25,IF(C3824=1,D3824-'Data Transformation'!$W$25,FALSE))</f>
        <v>#NUM!</v>
      </c>
      <c r="E3823">
        <f t="array" ref="E3823">IF(ISLOGICAL(D3823),"",FREQUENCY(IF('Data Transformation'!$B$425:$B$8425='Bin Analysis'!$B3819,'Data Transformation'!$G$425:$G$8425),D3823))</f>
        <v>2001</v>
      </c>
      <c r="F3823">
        <f t="shared" ref="F3823:F3841" si="477">IF(ISLOGICAL(D3823),"",E3823-E3822)</f>
        <v>0</v>
      </c>
      <c r="G3823">
        <f>Weighting!$H$7</f>
        <v>0</v>
      </c>
      <c r="H3823">
        <f t="array" ref="H3823">FREQUENCY(IF('Data Transformation'!$B$4:$B$8425=B3819,'Data Transformation'!$G$4:$G$8425),'Bin Analysis'!$B3823)</f>
        <v>2073</v>
      </c>
      <c r="I3823">
        <f t="shared" ref="I3823:I3841" si="478">H3823-H3822</f>
        <v>0</v>
      </c>
      <c r="J3823">
        <f>IF(I3823=0,0,1)</f>
        <v>0</v>
      </c>
      <c r="K3823">
        <f>J3823*Weighting!$W$7</f>
        <v>0</v>
      </c>
      <c r="M3823" s="14"/>
    </row>
    <row r="3824" spans="1:25" x14ac:dyDescent="0.25">
      <c r="A3824" s="32" t="str">
        <f>IF(Weighting!$P$8&gt;0,B3824,"")</f>
        <v/>
      </c>
      <c r="B3824" t="e">
        <f>Weighting!$C$8</f>
        <v>#DIV/0!</v>
      </c>
      <c r="C3824" t="e">
        <f>Weighting!$F$8</f>
        <v>#NUM!</v>
      </c>
      <c r="D3824" t="e">
        <f>IF(C3824=1,'Data Transformation'!$G$3+0.5*'Data Transformation'!$W$25,IF(C3825=1,D3825-'Data Transformation'!$W$25,FALSE))</f>
        <v>#NUM!</v>
      </c>
      <c r="E3824">
        <f t="array" ref="E3824">IF(ISLOGICAL(D3824),"",FREQUENCY(IF('Data Transformation'!$B$425:$B$8425='Bin Analysis'!$B3819,'Data Transformation'!$G$425:$G$8425),D3824))</f>
        <v>2001</v>
      </c>
      <c r="F3824">
        <f t="shared" si="477"/>
        <v>0</v>
      </c>
      <c r="G3824">
        <f>Weighting!$H$8</f>
        <v>0</v>
      </c>
      <c r="H3824">
        <f t="array" ref="H3824">FREQUENCY(IF('Data Transformation'!$B$4:$B$8425=B3819,'Data Transformation'!$G$4:$G$8425),'Bin Analysis'!$B3824)</f>
        <v>2073</v>
      </c>
      <c r="I3824">
        <f t="shared" si="478"/>
        <v>0</v>
      </c>
      <c r="J3824">
        <f t="shared" ref="J3824:J3841" si="479">IF(I3824=0,0,1)</f>
        <v>0</v>
      </c>
      <c r="K3824">
        <f>J3824*Weighting!$W$8</f>
        <v>0</v>
      </c>
      <c r="M3824" s="14"/>
    </row>
    <row r="3825" spans="1:13" x14ac:dyDescent="0.25">
      <c r="A3825" s="32" t="str">
        <f>IF(Weighting!$P$9&gt;0,B3825,"")</f>
        <v/>
      </c>
      <c r="B3825" s="50" t="e">
        <f>Weighting!$C$9</f>
        <v>#DIV/0!</v>
      </c>
      <c r="C3825" t="e">
        <f>Weighting!$F$9</f>
        <v>#NUM!</v>
      </c>
      <c r="D3825" t="e">
        <f>IF(C3825=1,'Data Transformation'!$G$3+0.5*'Data Transformation'!$W$25,IF(C3826=1,D3826-'Data Transformation'!$W$25,FALSE))</f>
        <v>#NUM!</v>
      </c>
      <c r="E3825">
        <f t="array" ref="E3825">IF(ISLOGICAL(D3825),"",FREQUENCY(IF('Data Transformation'!$B$425:$B$8425='Bin Analysis'!$B3819,'Data Transformation'!$G$425:$G$8425),D3825))</f>
        <v>2001</v>
      </c>
      <c r="F3825">
        <f t="shared" si="477"/>
        <v>0</v>
      </c>
      <c r="G3825">
        <f>Weighting!$H$9</f>
        <v>0</v>
      </c>
      <c r="H3825">
        <f t="array" ref="H3825">FREQUENCY(IF('Data Transformation'!$B$4:$B$8425=B3819,'Data Transformation'!$G$4:$G$8425),'Bin Analysis'!$B3825)</f>
        <v>2073</v>
      </c>
      <c r="I3825">
        <f t="shared" si="478"/>
        <v>0</v>
      </c>
      <c r="J3825">
        <f t="shared" si="479"/>
        <v>0</v>
      </c>
      <c r="K3825">
        <f>J3825*Weighting!$W$9</f>
        <v>0</v>
      </c>
      <c r="M3825" s="14"/>
    </row>
    <row r="3826" spans="1:13" x14ac:dyDescent="0.25">
      <c r="A3826" s="32" t="str">
        <f>IF(Weighting!$P$10&gt;0,B3826,"")</f>
        <v/>
      </c>
      <c r="B3826" t="e">
        <f>Weighting!$C$10</f>
        <v>#DIV/0!</v>
      </c>
      <c r="C3826" t="e">
        <f>Weighting!$F$10</f>
        <v>#NUM!</v>
      </c>
      <c r="D3826" t="e">
        <f>IF(C3826=1,'Data Transformation'!$G$3+0.5*'Data Transformation'!$W$25,IF(C3827=1,D3827-'Data Transformation'!$W$25,FALSE))</f>
        <v>#NUM!</v>
      </c>
      <c r="E3826">
        <f t="array" ref="E3826">IF(ISLOGICAL(D3826),"",FREQUENCY(IF('Data Transformation'!$B$425:$B$8425='Bin Analysis'!$B3819,'Data Transformation'!$G$425:$G$8425),D3826))</f>
        <v>2001</v>
      </c>
      <c r="F3826">
        <f t="shared" si="477"/>
        <v>0</v>
      </c>
      <c r="G3826">
        <f>Weighting!$H$10</f>
        <v>0</v>
      </c>
      <c r="H3826">
        <f t="array" ref="H3826">FREQUENCY(IF('Data Transformation'!$B$4:$B$8425=B3819,'Data Transformation'!$G$4:$G$8425),'Bin Analysis'!$B3826)</f>
        <v>2073</v>
      </c>
      <c r="I3826">
        <f t="shared" si="478"/>
        <v>0</v>
      </c>
      <c r="J3826">
        <f t="shared" si="479"/>
        <v>0</v>
      </c>
      <c r="K3826">
        <f>J3826*Weighting!$W$10</f>
        <v>0</v>
      </c>
      <c r="M3826" s="14"/>
    </row>
    <row r="3827" spans="1:13" x14ac:dyDescent="0.25">
      <c r="A3827" s="32" t="str">
        <f>IF(Weighting!$P$11&gt;0,B3827,"")</f>
        <v/>
      </c>
      <c r="B3827" t="e">
        <f>Weighting!$C$11</f>
        <v>#DIV/0!</v>
      </c>
      <c r="C3827" t="e">
        <f>Weighting!$F$11</f>
        <v>#NUM!</v>
      </c>
      <c r="D3827" t="e">
        <f>IF(C3827=1,'Data Transformation'!$G$3+0.5*'Data Transformation'!$W$25,IF(C3828=1,D3828-'Data Transformation'!$W$25,FALSE))</f>
        <v>#NUM!</v>
      </c>
      <c r="E3827">
        <f t="array" ref="E3827">IF(ISLOGICAL(D3827),"",FREQUENCY(IF('Data Transformation'!$B$425:$B$8425='Bin Analysis'!$B3819,'Data Transformation'!$G$425:$G$8425),D3827))</f>
        <v>2001</v>
      </c>
      <c r="F3827">
        <f t="shared" si="477"/>
        <v>0</v>
      </c>
      <c r="G3827">
        <f>Weighting!$H$11</f>
        <v>0</v>
      </c>
      <c r="H3827">
        <f t="array" ref="H3827">FREQUENCY(IF('Data Transformation'!$B$4:$B$8425=B3819,'Data Transformation'!$G$4:$G$8425),'Bin Analysis'!$B3827)</f>
        <v>2073</v>
      </c>
      <c r="I3827">
        <f t="shared" si="478"/>
        <v>0</v>
      </c>
      <c r="J3827">
        <f t="shared" si="479"/>
        <v>0</v>
      </c>
      <c r="K3827">
        <f>J3827*Weighting!$W$11</f>
        <v>0</v>
      </c>
      <c r="M3827" s="14"/>
    </row>
    <row r="3828" spans="1:13" x14ac:dyDescent="0.25">
      <c r="A3828" s="32" t="str">
        <f>IF(Weighting!$P$12&gt;0,B3828,"")</f>
        <v/>
      </c>
      <c r="B3828" t="e">
        <f>Weighting!$C$12</f>
        <v>#DIV/0!</v>
      </c>
      <c r="C3828" t="e">
        <f>Weighting!$F$12</f>
        <v>#NUM!</v>
      </c>
      <c r="D3828" t="e">
        <f>IF(C3828=1,'Data Transformation'!$G$3+0.5*'Data Transformation'!$W$25,IF(C3829=1,D3829-'Data Transformation'!$W$25,FALSE))</f>
        <v>#NUM!</v>
      </c>
      <c r="E3828">
        <f t="array" ref="E3828">IF(ISLOGICAL(D3828),"",FREQUENCY(IF('Data Transformation'!$B$425:$B$8425='Bin Analysis'!$B3819,'Data Transformation'!$G$425:$G$8425),D3828))</f>
        <v>2001</v>
      </c>
      <c r="F3828">
        <f t="shared" si="477"/>
        <v>0</v>
      </c>
      <c r="G3828">
        <f>Weighting!$H$12</f>
        <v>0</v>
      </c>
      <c r="H3828">
        <f t="array" ref="H3828">FREQUENCY(IF('Data Transformation'!$B$4:$B$8425=B3819,'Data Transformation'!$G$4:$G$8425),'Bin Analysis'!$B3828)</f>
        <v>2073</v>
      </c>
      <c r="I3828">
        <f t="shared" si="478"/>
        <v>0</v>
      </c>
      <c r="J3828">
        <f t="shared" si="479"/>
        <v>0</v>
      </c>
      <c r="K3828">
        <f>J3828*Weighting!$W$12</f>
        <v>0</v>
      </c>
      <c r="M3828" s="14"/>
    </row>
    <row r="3829" spans="1:13" x14ac:dyDescent="0.25">
      <c r="A3829" s="32" t="str">
        <f>IF(Weighting!$P$13&gt;0,B3829,"")</f>
        <v/>
      </c>
      <c r="B3829" t="e">
        <f>Weighting!$C$13</f>
        <v>#DIV/0!</v>
      </c>
      <c r="C3829" t="e">
        <f>Weighting!$F$13</f>
        <v>#NUM!</v>
      </c>
      <c r="D3829" t="e">
        <f>IF(C3829=1,'Data Transformation'!$G$3+0.5*'Data Transformation'!$W$25,IF(C3830=1,D3830-'Data Transformation'!$W$25,FALSE))</f>
        <v>#NUM!</v>
      </c>
      <c r="E3829">
        <f t="array" ref="E3829">IF(ISLOGICAL(D3829),"",FREQUENCY(IF('Data Transformation'!$B$425:$B$8425='Bin Analysis'!$B3819,'Data Transformation'!$G$425:$G$8425),D3829))</f>
        <v>2001</v>
      </c>
      <c r="F3829">
        <f t="shared" si="477"/>
        <v>0</v>
      </c>
      <c r="G3829">
        <f>Weighting!$H$13</f>
        <v>0</v>
      </c>
      <c r="H3829">
        <f t="array" ref="H3829">FREQUENCY(IF('Data Transformation'!$B$4:$B$8425=B3819,'Data Transformation'!$G$4:$G$8425),'Bin Analysis'!$B3829)</f>
        <v>2073</v>
      </c>
      <c r="I3829">
        <f t="shared" si="478"/>
        <v>0</v>
      </c>
      <c r="J3829">
        <f t="shared" si="479"/>
        <v>0</v>
      </c>
      <c r="K3829">
        <f>J3829*Weighting!$W$13</f>
        <v>0</v>
      </c>
      <c r="M3829" s="14"/>
    </row>
    <row r="3830" spans="1:13" x14ac:dyDescent="0.25">
      <c r="A3830" s="32" t="str">
        <f>IF(Weighting!$P$14&gt;0,B3830,"")</f>
        <v/>
      </c>
      <c r="B3830" t="e">
        <f>Weighting!$C$14</f>
        <v>#DIV/0!</v>
      </c>
      <c r="C3830" t="e">
        <f>Weighting!$F$14</f>
        <v>#NUM!</v>
      </c>
      <c r="D3830" t="e">
        <f>IF(C3830=1,'Data Transformation'!$G$3+0.5*'Data Transformation'!$W$25,IF(C3831=1,D3831-'Data Transformation'!$W$25,FALSE))</f>
        <v>#NUM!</v>
      </c>
      <c r="E3830">
        <f t="array" ref="E3830">IF(ISLOGICAL(D3830),"",FREQUENCY(IF('Data Transformation'!$B$425:$B$8425='Bin Analysis'!$B3819,'Data Transformation'!$G$425:$G$8425),D3830))</f>
        <v>2001</v>
      </c>
      <c r="F3830">
        <f t="shared" si="477"/>
        <v>0</v>
      </c>
      <c r="G3830">
        <f>Weighting!$H$14</f>
        <v>0</v>
      </c>
      <c r="H3830">
        <f t="array" ref="H3830">FREQUENCY(IF('Data Transformation'!$B$4:$B$8425=B3819,'Data Transformation'!$G$4:$G$8425),'Bin Analysis'!$B3830)</f>
        <v>2073</v>
      </c>
      <c r="I3830">
        <f t="shared" si="478"/>
        <v>0</v>
      </c>
      <c r="J3830">
        <f t="shared" si="479"/>
        <v>0</v>
      </c>
      <c r="K3830">
        <f>J3830*Weighting!$W$14</f>
        <v>0</v>
      </c>
      <c r="M3830" s="14"/>
    </row>
    <row r="3831" spans="1:13" x14ac:dyDescent="0.25">
      <c r="A3831" s="32" t="str">
        <f>IF(Weighting!$P$15&gt;0,B3831,"")</f>
        <v/>
      </c>
      <c r="B3831" t="e">
        <f>Weighting!$C$15</f>
        <v>#DIV/0!</v>
      </c>
      <c r="C3831" t="e">
        <f>Weighting!$F$15</f>
        <v>#NUM!</v>
      </c>
      <c r="D3831" t="e">
        <f>IF(C3831=1,'Data Transformation'!$G$3+0.5*'Data Transformation'!$W$25,IF(C3832=1,D3832-'Data Transformation'!$W$25,FALSE))</f>
        <v>#NUM!</v>
      </c>
      <c r="E3831">
        <f t="array" ref="E3831">IF(ISLOGICAL(D3831),"",FREQUENCY(IF('Data Transformation'!$B$425:$B$8425='Bin Analysis'!$B3819,'Data Transformation'!$G$425:$G$8425),D3831))</f>
        <v>2001</v>
      </c>
      <c r="F3831">
        <f t="shared" si="477"/>
        <v>0</v>
      </c>
      <c r="G3831">
        <f>Weighting!$H$15</f>
        <v>0</v>
      </c>
      <c r="H3831">
        <f t="array" ref="H3831">FREQUENCY(IF('Data Transformation'!$B$4:$B$8425=B3819,'Data Transformation'!$G$4:$G$8425),'Bin Analysis'!$B3831)</f>
        <v>2073</v>
      </c>
      <c r="I3831">
        <f t="shared" si="478"/>
        <v>0</v>
      </c>
      <c r="J3831">
        <f t="shared" si="479"/>
        <v>0</v>
      </c>
      <c r="K3831">
        <f>J3831*Weighting!$W$15</f>
        <v>0</v>
      </c>
      <c r="M3831" s="14"/>
    </row>
    <row r="3832" spans="1:13" x14ac:dyDescent="0.25">
      <c r="A3832" s="32" t="str">
        <f>IF(Weighting!$P$16&gt;0,B3832,"")</f>
        <v/>
      </c>
      <c r="B3832" t="e">
        <f>Weighting!$C$16</f>
        <v>#DIV/0!</v>
      </c>
      <c r="C3832" t="e">
        <f>Weighting!$F$16</f>
        <v>#NUM!</v>
      </c>
      <c r="D3832" t="e">
        <f>IF(C3832=1,'Data Transformation'!$G$3+0.5*'Data Transformation'!$W$25,IF(C3833=1,D3833-'Data Transformation'!$W$25,FALSE))</f>
        <v>#NUM!</v>
      </c>
      <c r="E3832">
        <f t="array" ref="E3832">IF(ISLOGICAL(D3832),"",FREQUENCY(IF('Data Transformation'!$B$425:$B$8425='Bin Analysis'!$B3819,'Data Transformation'!$G$425:$G$8425),D3832))</f>
        <v>2001</v>
      </c>
      <c r="F3832">
        <f t="shared" si="477"/>
        <v>0</v>
      </c>
      <c r="G3832">
        <f>Weighting!$H$16</f>
        <v>0</v>
      </c>
      <c r="H3832">
        <f t="array" ref="H3832">FREQUENCY(IF('Data Transformation'!$B$4:$B$8425=B3819,'Data Transformation'!$G$4:$G$8425),'Bin Analysis'!$B3832)</f>
        <v>2073</v>
      </c>
      <c r="I3832">
        <f t="shared" si="478"/>
        <v>0</v>
      </c>
      <c r="J3832">
        <f t="shared" si="479"/>
        <v>0</v>
      </c>
      <c r="K3832">
        <f>J3832*Weighting!$W$16</f>
        <v>0</v>
      </c>
      <c r="M3832" s="14"/>
    </row>
    <row r="3833" spans="1:13" x14ac:dyDescent="0.25">
      <c r="A3833" s="32" t="str">
        <f>IF(Weighting!$P$17&gt;0,B3833,"")</f>
        <v/>
      </c>
      <c r="B3833" t="e">
        <f>Weighting!$C$17</f>
        <v>#DIV/0!</v>
      </c>
      <c r="C3833" t="e">
        <f>Weighting!$F$17</f>
        <v>#NUM!</v>
      </c>
      <c r="D3833" t="e">
        <f>IF(C3833=1,'Data Transformation'!$G$3+0.5*'Data Transformation'!$W$25,IF(C3834=1,D3834-'Data Transformation'!$W$25,FALSE))</f>
        <v>#NUM!</v>
      </c>
      <c r="E3833">
        <f t="array" ref="E3833">IF(ISLOGICAL(D3833),"",FREQUENCY(IF('Data Transformation'!$B$425:$B$8425='Bin Analysis'!$B3819,'Data Transformation'!$G$425:$G$8425),D3833))</f>
        <v>2001</v>
      </c>
      <c r="F3833">
        <f t="shared" si="477"/>
        <v>0</v>
      </c>
      <c r="G3833">
        <f>Weighting!$H$17</f>
        <v>0</v>
      </c>
      <c r="H3833">
        <f t="array" ref="H3833">FREQUENCY(IF('Data Transformation'!$B$4:$B$8425=B3819,'Data Transformation'!$G$4:$G$8425),'Bin Analysis'!$B3833)</f>
        <v>2073</v>
      </c>
      <c r="I3833">
        <f t="shared" si="478"/>
        <v>0</v>
      </c>
      <c r="J3833">
        <f t="shared" si="479"/>
        <v>0</v>
      </c>
      <c r="K3833">
        <f>J3833*Weighting!$W$17</f>
        <v>0</v>
      </c>
      <c r="M3833" s="14"/>
    </row>
    <row r="3834" spans="1:13" x14ac:dyDescent="0.25">
      <c r="A3834" s="32" t="str">
        <f>IF(Weighting!$P$18&gt;0,B3834,"")</f>
        <v/>
      </c>
      <c r="B3834" t="e">
        <f>Weighting!$C$18</f>
        <v>#DIV/0!</v>
      </c>
      <c r="C3834" t="e">
        <f>Weighting!$F$18</f>
        <v>#NUM!</v>
      </c>
      <c r="D3834" t="e">
        <f>IF(C3834=1,'Data Transformation'!$G$3+0.5*'Data Transformation'!$W$25,IF(C3835=1,D3835-'Data Transformation'!$W$25,FALSE))</f>
        <v>#NUM!</v>
      </c>
      <c r="E3834">
        <f t="array" ref="E3834">IF(ISLOGICAL(D3834),"",FREQUENCY(IF('Data Transformation'!$B$425:$B$8425='Bin Analysis'!$B3819,'Data Transformation'!$G$425:$G$8425),D3834))</f>
        <v>2001</v>
      </c>
      <c r="F3834">
        <f t="shared" si="477"/>
        <v>0</v>
      </c>
      <c r="G3834">
        <f>Weighting!$H$18</f>
        <v>0</v>
      </c>
      <c r="H3834">
        <f t="array" ref="H3834">FREQUENCY(IF('Data Transformation'!$B$4:$B$8425=B3819,'Data Transformation'!$G$4:$G$8425),'Bin Analysis'!$B3834)</f>
        <v>2073</v>
      </c>
      <c r="I3834">
        <f t="shared" si="478"/>
        <v>0</v>
      </c>
      <c r="J3834">
        <f t="shared" si="479"/>
        <v>0</v>
      </c>
      <c r="K3834">
        <f>J3834*Weighting!$W$18</f>
        <v>0</v>
      </c>
      <c r="M3834" s="14"/>
    </row>
    <row r="3835" spans="1:13" x14ac:dyDescent="0.25">
      <c r="A3835" s="32" t="str">
        <f>IF(Weighting!$P$19&gt;0,B3835,"")</f>
        <v/>
      </c>
      <c r="B3835" t="e">
        <f>Weighting!$C$19</f>
        <v>#DIV/0!</v>
      </c>
      <c r="C3835" t="e">
        <f>Weighting!$F$19</f>
        <v>#NUM!</v>
      </c>
      <c r="D3835" t="e">
        <f>IF(C3835=1,'Data Transformation'!$G$3+0.5*'Data Transformation'!$W$25,IF(C3836=1,D3836-'Data Transformation'!$W$25,FALSE))</f>
        <v>#NUM!</v>
      </c>
      <c r="E3835">
        <f t="array" ref="E3835">IF(ISLOGICAL(D3835),"",FREQUENCY(IF('Data Transformation'!$B$425:$B$8425='Bin Analysis'!$B3819,'Data Transformation'!$G$425:$G$8425),D3835))</f>
        <v>2001</v>
      </c>
      <c r="F3835">
        <f t="shared" si="477"/>
        <v>0</v>
      </c>
      <c r="G3835">
        <f>Weighting!$H$19</f>
        <v>0</v>
      </c>
      <c r="H3835">
        <f t="array" ref="H3835">FREQUENCY(IF('Data Transformation'!$B$4:$B$8425=B3819,'Data Transformation'!$G$4:$G$8425),'Bin Analysis'!$B3835)</f>
        <v>2073</v>
      </c>
      <c r="I3835">
        <f t="shared" si="478"/>
        <v>0</v>
      </c>
      <c r="J3835">
        <f t="shared" si="479"/>
        <v>0</v>
      </c>
      <c r="K3835">
        <f>J3835*Weighting!$W$19</f>
        <v>0</v>
      </c>
      <c r="M3835" s="14"/>
    </row>
    <row r="3836" spans="1:13" x14ac:dyDescent="0.25">
      <c r="A3836" s="32" t="str">
        <f>IF(Weighting!$P$20&gt;0,B3836,"")</f>
        <v/>
      </c>
      <c r="B3836" t="e">
        <f>Weighting!$C$20</f>
        <v>#DIV/0!</v>
      </c>
      <c r="C3836" t="e">
        <f>Weighting!$F$20</f>
        <v>#NUM!</v>
      </c>
      <c r="D3836" t="e">
        <f>IF(C3836=1,'Data Transformation'!$G$3+0.5*'Data Transformation'!$W$25,IF(C3837=1,D3837-'Data Transformation'!$W$25,FALSE))</f>
        <v>#NUM!</v>
      </c>
      <c r="E3836">
        <f t="array" ref="E3836">IF(ISLOGICAL(D3836),"",FREQUENCY(IF('Data Transformation'!$B$425:$B$8425='Bin Analysis'!$B3819,'Data Transformation'!$G$425:$G$8425),D3836))</f>
        <v>2001</v>
      </c>
      <c r="F3836">
        <f t="shared" si="477"/>
        <v>0</v>
      </c>
      <c r="G3836">
        <f>Weighting!$H$20</f>
        <v>0</v>
      </c>
      <c r="H3836">
        <f t="array" ref="H3836">FREQUENCY(IF('Data Transformation'!$B$4:$B$8425=B3819,'Data Transformation'!$G$4:$G$8425),'Bin Analysis'!$B3836)</f>
        <v>2073</v>
      </c>
      <c r="I3836">
        <f t="shared" si="478"/>
        <v>0</v>
      </c>
      <c r="J3836">
        <f t="shared" si="479"/>
        <v>0</v>
      </c>
      <c r="K3836">
        <f>J3836*Weighting!$W$20</f>
        <v>0</v>
      </c>
      <c r="M3836" s="14"/>
    </row>
    <row r="3837" spans="1:13" x14ac:dyDescent="0.25">
      <c r="A3837" s="32" t="str">
        <f>IF(Weighting!$P$21&gt;0,B3837,"")</f>
        <v/>
      </c>
      <c r="B3837" t="e">
        <f>Weighting!$C$21</f>
        <v>#DIV/0!</v>
      </c>
      <c r="C3837" t="e">
        <f>Weighting!$F$21</f>
        <v>#NUM!</v>
      </c>
      <c r="D3837" t="e">
        <f>IF(C3837=1,'Data Transformation'!$G$3+0.5*'Data Transformation'!$W$25,IF(C3838=1,D3838-'Data Transformation'!$W$25,FALSE))</f>
        <v>#NUM!</v>
      </c>
      <c r="E3837">
        <f t="array" ref="E3837">IF(ISLOGICAL(D3837),"",FREQUENCY(IF('Data Transformation'!$B$425:$B$8425='Bin Analysis'!$B3819,'Data Transformation'!$G$425:$G$8425),D3837))</f>
        <v>2001</v>
      </c>
      <c r="F3837">
        <f t="shared" si="477"/>
        <v>0</v>
      </c>
      <c r="G3837">
        <f>Weighting!$H$21</f>
        <v>0</v>
      </c>
      <c r="H3837">
        <f t="array" ref="H3837">FREQUENCY(IF('Data Transformation'!$B$4:$B$8425=B3819,'Data Transformation'!$G$4:$G$8425),'Bin Analysis'!$B3837)</f>
        <v>2073</v>
      </c>
      <c r="I3837">
        <f t="shared" si="478"/>
        <v>0</v>
      </c>
      <c r="J3837">
        <f t="shared" si="479"/>
        <v>0</v>
      </c>
      <c r="K3837">
        <f>J3837*Weighting!$W$21</f>
        <v>0</v>
      </c>
      <c r="M3837" s="14"/>
    </row>
    <row r="3838" spans="1:13" x14ac:dyDescent="0.25">
      <c r="A3838" s="32" t="str">
        <f>IF(Weighting!$P$22&gt;0,B3838,"")</f>
        <v/>
      </c>
      <c r="B3838" t="e">
        <f>Weighting!$C$22</f>
        <v>#DIV/0!</v>
      </c>
      <c r="C3838" t="e">
        <f>Weighting!$F$22</f>
        <v>#NUM!</v>
      </c>
      <c r="D3838" t="e">
        <f>IF(C3838=1,'Data Transformation'!$G$3+0.5*'Data Transformation'!$W$25,IF(C3839=1,D3839-'Data Transformation'!$W$25,FALSE))</f>
        <v>#NUM!</v>
      </c>
      <c r="E3838">
        <f t="array" ref="E3838">IF(ISLOGICAL(D3838),"",FREQUENCY(IF('Data Transformation'!$B$425:$B$8425='Bin Analysis'!$B3819,'Data Transformation'!$G$425:$G$8425),D3838))</f>
        <v>2001</v>
      </c>
      <c r="F3838">
        <f t="shared" si="477"/>
        <v>0</v>
      </c>
      <c r="G3838">
        <f>Weighting!$H$22</f>
        <v>0</v>
      </c>
      <c r="H3838">
        <f t="array" ref="H3838">FREQUENCY(IF('Data Transformation'!$B$4:$B$8425=B3819,'Data Transformation'!$G$4:$G$8425),'Bin Analysis'!$B3838)</f>
        <v>2073</v>
      </c>
      <c r="I3838">
        <f t="shared" si="478"/>
        <v>0</v>
      </c>
      <c r="J3838">
        <f t="shared" si="479"/>
        <v>0</v>
      </c>
      <c r="K3838">
        <f>J3838*Weighting!$W$22</f>
        <v>0</v>
      </c>
      <c r="M3838" s="14"/>
    </row>
    <row r="3839" spans="1:13" x14ac:dyDescent="0.25">
      <c r="A3839" s="32" t="str">
        <f>IF(Weighting!$P$23&gt;0,B3839,"")</f>
        <v/>
      </c>
      <c r="B3839" t="e">
        <f>Weighting!$C$23</f>
        <v>#DIV/0!</v>
      </c>
      <c r="C3839" t="e">
        <f>Weighting!$F$23</f>
        <v>#NUM!</v>
      </c>
      <c r="D3839" t="e">
        <f>IF(C3839=1,'Data Transformation'!$G$3+0.5*'Data Transformation'!$W$25,IF(C3840=1,D3840-'Data Transformation'!$W$25,FALSE))</f>
        <v>#NUM!</v>
      </c>
      <c r="E3839">
        <f t="array" ref="E3839">IF(ISLOGICAL(D3839),"",FREQUENCY(IF('Data Transformation'!$B$425:$B$8425='Bin Analysis'!$B3819,'Data Transformation'!$G$425:$G$8425),D3839))</f>
        <v>2001</v>
      </c>
      <c r="F3839">
        <f t="shared" si="477"/>
        <v>0</v>
      </c>
      <c r="G3839">
        <f>Weighting!$H$23</f>
        <v>0</v>
      </c>
      <c r="H3839">
        <f t="array" ref="H3839">FREQUENCY(IF('Data Transformation'!$B$4:$B$8425=B3819,'Data Transformation'!$G$4:$G$8425),'Bin Analysis'!$B3839)</f>
        <v>2073</v>
      </c>
      <c r="I3839">
        <f t="shared" si="478"/>
        <v>0</v>
      </c>
      <c r="J3839">
        <f t="shared" si="479"/>
        <v>0</v>
      </c>
      <c r="K3839">
        <f>J3839*Weighting!$W$23</f>
        <v>0</v>
      </c>
      <c r="M3839" s="14"/>
    </row>
    <row r="3840" spans="1:13" x14ac:dyDescent="0.25">
      <c r="A3840" s="32" t="str">
        <f>IF(Weighting!$P$24&gt;0,B3840,"")</f>
        <v/>
      </c>
      <c r="B3840" t="e">
        <f>Weighting!$C$24</f>
        <v>#DIV/0!</v>
      </c>
      <c r="C3840" t="e">
        <f>Weighting!$F$24</f>
        <v>#NUM!</v>
      </c>
      <c r="D3840" t="e">
        <f>IF(C3840=1,'Data Transformation'!$G$3+0.5*'Data Transformation'!$W$25,IF(C3841=1,D3841-'Data Transformation'!$W$25,FALSE))</f>
        <v>#NUM!</v>
      </c>
      <c r="E3840">
        <f t="array" ref="E3840">IF(ISLOGICAL(D3840),"",FREQUENCY(IF('Data Transformation'!$B$425:$B$8425='Bin Analysis'!$B3819,'Data Transformation'!$G$425:$G$8425),D3840))</f>
        <v>2001</v>
      </c>
      <c r="F3840">
        <f t="shared" si="477"/>
        <v>0</v>
      </c>
      <c r="G3840">
        <f>Weighting!$H$24</f>
        <v>0</v>
      </c>
      <c r="H3840">
        <f t="array" ref="H3840">FREQUENCY(IF('Data Transformation'!$B$4:$B$8425=B3819,'Data Transformation'!$G$4:$G$8425),'Bin Analysis'!$B3840)</f>
        <v>2073</v>
      </c>
      <c r="I3840">
        <f t="shared" si="478"/>
        <v>0</v>
      </c>
      <c r="J3840">
        <f t="shared" si="479"/>
        <v>0</v>
      </c>
      <c r="K3840">
        <f>J3840*Weighting!$W$24</f>
        <v>0</v>
      </c>
      <c r="M3840" s="14"/>
    </row>
    <row r="3841" spans="1:25" x14ac:dyDescent="0.25">
      <c r="A3841" s="32" t="str">
        <f>IF(Weighting!$P$25&gt;0,B3841,"")</f>
        <v/>
      </c>
      <c r="B3841" t="e">
        <f>Weighting!$C$25</f>
        <v>#DIV/0!</v>
      </c>
      <c r="C3841" t="e">
        <f>Weighting!$F$25</f>
        <v>#NUM!</v>
      </c>
      <c r="D3841" t="e">
        <f>IF(C3841=1,'Data Transformation'!$G$3+0.5*'Data Transformation'!$W$25,IF(C3842=1,D3842-'Data Transformation'!$W$25,FALSE))</f>
        <v>#NUM!</v>
      </c>
      <c r="E3841">
        <f t="array" ref="E3841">IF(ISLOGICAL(D3841),"",FREQUENCY(IF('Data Transformation'!$B$425:$B$8425='Bin Analysis'!$B3819,'Data Transformation'!$G$425:$G$8425),D3841))</f>
        <v>2001</v>
      </c>
      <c r="F3841">
        <f t="shared" si="477"/>
        <v>0</v>
      </c>
      <c r="G3841">
        <f>Weighting!$H$25</f>
        <v>0</v>
      </c>
      <c r="H3841">
        <f t="array" ref="H3841">FREQUENCY(IF('Data Transformation'!$B$4:$B$8425=B3819,'Data Transformation'!$G$4:$G$8425),'Bin Analysis'!$B3841)</f>
        <v>2073</v>
      </c>
      <c r="I3841">
        <f t="shared" si="478"/>
        <v>0</v>
      </c>
      <c r="J3841">
        <f t="shared" si="479"/>
        <v>0</v>
      </c>
      <c r="K3841">
        <f>J3841*Weighting!$W$25</f>
        <v>0</v>
      </c>
      <c r="M3841" s="14"/>
    </row>
    <row r="3842" spans="1:25" x14ac:dyDescent="0.25">
      <c r="N3842" s="57"/>
      <c r="O3842"/>
      <c r="P3842"/>
      <c r="Q3842"/>
      <c r="R3842"/>
    </row>
    <row r="3843" spans="1:25" ht="23.25" x14ac:dyDescent="0.35">
      <c r="A3843" s="21" t="s">
        <v>0</v>
      </c>
      <c r="B3843" s="21" t="str">
        <f>IFERROR(VLOOKUP(C3843,'Data Transformation'!$L$6:$M$426,2,FALSE),"")</f>
        <v/>
      </c>
      <c r="C3843" s="21">
        <f>C3819+1</f>
        <v>160</v>
      </c>
      <c r="D3843" s="21"/>
      <c r="E3843" s="21"/>
      <c r="F3843" s="21"/>
      <c r="G3843" s="21"/>
      <c r="H3843" s="22"/>
      <c r="I3843" s="22"/>
      <c r="J3843" s="22"/>
      <c r="K3843" s="21"/>
      <c r="L3843" s="21" t="str">
        <f>B3843</f>
        <v/>
      </c>
      <c r="M3843" s="23" t="e">
        <f>INDEX('Data Transformation'!$O$4:$O$424,MATCH($B3843,'Data Transformation'!$M$4:$M$424,0),MATCH($M$2,'Data Transformation'!$O$3,0))</f>
        <v>#N/A</v>
      </c>
      <c r="N3843" s="27" t="e">
        <f>IF('Input and Summary Results'!$J$16="minimum",'Bin Analysis'!X3844/(M3843-1),'Bin Analysis'!Y3843/('Bin Analysis'!M3843-1))</f>
        <v>#N/A</v>
      </c>
      <c r="O3843" s="27" t="e">
        <f>IF(M3843=FALSE,NA(),(VLOOKUP(1,C3846:K3865,4,FALSE))/(M3843-1))</f>
        <v>#N/A</v>
      </c>
      <c r="P3843" s="27" t="e">
        <f>IF(M3843=FALSE,NA(),SUM(J3846:J3865)/Weighting!$S$5)</f>
        <v>#N/A</v>
      </c>
      <c r="Q3843" s="27" t="e">
        <f>IF(M3843=FALSE,NA(),SUM(K3846:K3865)/Weighting!$S$6)</f>
        <v>#N/A</v>
      </c>
      <c r="R3843" s="27" t="e">
        <f>IF(M3843=FALSE,NA(),(VLOOKUP(1,G3846:K3865,3,FALSE))/(M3843-1))</f>
        <v>#N/A</v>
      </c>
      <c r="S3843" s="22" t="e">
        <f>IF(M3843=FALSE,NA(),IF(SUM(J3846:J3865)=2,"yes","no"))</f>
        <v>#N/A</v>
      </c>
      <c r="X3843" s="2" cm="2">
        <f t="array" ref="X3843:X3844">FREQUENCY(IF('Data Transformation'!$B$425:$B$6424='Bin Analysis'!L3843,'Data Transformation'!$G$425:$G$6424),'Data Transformation'!$U$11)</f>
        <v>0</v>
      </c>
      <c r="Y3843" s="2" cm="2">
        <f t="array" ref="Y3843:Y3844">FREQUENCY(IF('Data Transformation'!$B$425:$B$6424='Bin Analysis'!L3843,'Data Transformation'!$G$425:$G$6424),'Data Transformation'!$U$12)</f>
        <v>0</v>
      </c>
    </row>
    <row r="3844" spans="1:25" x14ac:dyDescent="0.25">
      <c r="A3844" s="14" t="s">
        <v>67</v>
      </c>
      <c r="B3844" t="s">
        <v>47</v>
      </c>
      <c r="C3844" t="s">
        <v>5</v>
      </c>
      <c r="D3844" t="s">
        <v>98</v>
      </c>
      <c r="E3844" t="s">
        <v>99</v>
      </c>
      <c r="F3844" t="s">
        <v>100</v>
      </c>
      <c r="G3844" t="s">
        <v>69</v>
      </c>
      <c r="H3844" t="s">
        <v>31</v>
      </c>
      <c r="I3844" t="s">
        <v>32</v>
      </c>
      <c r="J3844" t="s">
        <v>46</v>
      </c>
      <c r="K3844" s="14" t="s">
        <v>45</v>
      </c>
      <c r="M3844" s="14"/>
      <c r="X3844" s="2">
        <v>0</v>
      </c>
      <c r="Y3844" s="2">
        <v>0</v>
      </c>
    </row>
    <row r="3845" spans="1:25" x14ac:dyDescent="0.25">
      <c r="A3845" s="32"/>
      <c r="D3845" t="e">
        <f>IF(C3845=1,'Data Transformation'!$G$3+0.5*'Data Transformation'!$W$25,IF(C3846=1,D3846-'Data Transformation'!$W$25,FALSE))</f>
        <v>#NUM!</v>
      </c>
      <c r="E3845">
        <f t="array" ref="E3845">IF(ISLOGICAL(D3845),"",FREQUENCY(IF('Data Transformation'!$B$425:$B$8425='Bin Analysis'!$B3843,'Data Transformation'!$G$425:$G$8425),D3845))</f>
        <v>2001</v>
      </c>
      <c r="F3845" t="e">
        <f>IF(ISLOGICAL(D3845),"",E3845-E3844)</f>
        <v>#VALUE!</v>
      </c>
      <c r="M3845" s="14"/>
    </row>
    <row r="3846" spans="1:25" x14ac:dyDescent="0.25">
      <c r="A3846" s="32" t="e">
        <f>IF(Weighting!$P$6&gt;0,B3846,"")</f>
        <v>#NUM!</v>
      </c>
      <c r="B3846" t="e">
        <f>Weighting!$C$6</f>
        <v>#DIV/0!</v>
      </c>
      <c r="C3846" t="e">
        <f>Weighting!$F$6</f>
        <v>#NUM!</v>
      </c>
      <c r="D3846" t="e">
        <f>IF(C3846=1,'Data Transformation'!$G$3+0.5*'Data Transformation'!$W$25,IF(C3847=1,D3847-'Data Transformation'!$W$25,FALSE))</f>
        <v>#NUM!</v>
      </c>
      <c r="E3846">
        <f t="array" ref="E3846">IF(ISLOGICAL(D3846),"",FREQUENCY(IF('Data Transformation'!$B$425:$B$8425='Bin Analysis'!$B3843,'Data Transformation'!$G$425:$G$8425),D3846))</f>
        <v>2001</v>
      </c>
      <c r="F3846">
        <f>IF(ISLOGICAL(D3846),"",E3846-E3845)</f>
        <v>0</v>
      </c>
      <c r="G3846">
        <f>Weighting!$H$6</f>
        <v>1</v>
      </c>
      <c r="H3846">
        <f t="array" ref="H3846">FREQUENCY(IF('Data Transformation'!$B$4:$B$8425=B3843,'Data Transformation'!$G$4:$G$8425),'Bin Analysis'!$B3846)</f>
        <v>2073</v>
      </c>
      <c r="I3846">
        <f>H3846-H3845</f>
        <v>2073</v>
      </c>
      <c r="J3846">
        <f>IF(I3846=0,0,1)</f>
        <v>1</v>
      </c>
      <c r="K3846" t="e">
        <f>J3846*Weighting!$W$6</f>
        <v>#NUM!</v>
      </c>
      <c r="M3846" s="14"/>
    </row>
    <row r="3847" spans="1:25" x14ac:dyDescent="0.25">
      <c r="A3847" s="32" t="str">
        <f>IF(Weighting!$P$7&gt;0,B3847,"")</f>
        <v/>
      </c>
      <c r="B3847" t="e">
        <f>Weighting!$C$7</f>
        <v>#DIV/0!</v>
      </c>
      <c r="C3847" t="e">
        <f>Weighting!$F$7</f>
        <v>#NUM!</v>
      </c>
      <c r="D3847" t="e">
        <f>IF(C3847=1,'Data Transformation'!$G$3+0.5*'Data Transformation'!$W$25,IF(C3848=1,D3848-'Data Transformation'!$W$25,FALSE))</f>
        <v>#NUM!</v>
      </c>
      <c r="E3847">
        <f t="array" ref="E3847">IF(ISLOGICAL(D3847),"",FREQUENCY(IF('Data Transformation'!$B$425:$B$8425='Bin Analysis'!$B3843,'Data Transformation'!$G$425:$G$8425),D3847))</f>
        <v>2001</v>
      </c>
      <c r="F3847">
        <f t="shared" ref="F3847:F3865" si="480">IF(ISLOGICAL(D3847),"",E3847-E3846)</f>
        <v>0</v>
      </c>
      <c r="G3847">
        <f>Weighting!$H$7</f>
        <v>0</v>
      </c>
      <c r="H3847">
        <f t="array" ref="H3847">FREQUENCY(IF('Data Transformation'!$B$4:$B$8425=B3843,'Data Transformation'!$G$4:$G$8425),'Bin Analysis'!$B3847)</f>
        <v>2073</v>
      </c>
      <c r="I3847">
        <f t="shared" ref="I3847:I3865" si="481">H3847-H3846</f>
        <v>0</v>
      </c>
      <c r="J3847">
        <f>IF(I3847=0,0,1)</f>
        <v>0</v>
      </c>
      <c r="K3847">
        <f>J3847*Weighting!$W$7</f>
        <v>0</v>
      </c>
      <c r="M3847" s="14"/>
    </row>
    <row r="3848" spans="1:25" x14ac:dyDescent="0.25">
      <c r="A3848" s="32" t="str">
        <f>IF(Weighting!$P$8&gt;0,B3848,"")</f>
        <v/>
      </c>
      <c r="B3848" t="e">
        <f>Weighting!$C$8</f>
        <v>#DIV/0!</v>
      </c>
      <c r="C3848" t="e">
        <f>Weighting!$F$8</f>
        <v>#NUM!</v>
      </c>
      <c r="D3848" t="e">
        <f>IF(C3848=1,'Data Transformation'!$G$3+0.5*'Data Transformation'!$W$25,IF(C3849=1,D3849-'Data Transformation'!$W$25,FALSE))</f>
        <v>#NUM!</v>
      </c>
      <c r="E3848">
        <f t="array" ref="E3848">IF(ISLOGICAL(D3848),"",FREQUENCY(IF('Data Transformation'!$B$425:$B$8425='Bin Analysis'!$B3843,'Data Transformation'!$G$425:$G$8425),D3848))</f>
        <v>2001</v>
      </c>
      <c r="F3848">
        <f t="shared" si="480"/>
        <v>0</v>
      </c>
      <c r="G3848">
        <f>Weighting!$H$8</f>
        <v>0</v>
      </c>
      <c r="H3848">
        <f t="array" ref="H3848">FREQUENCY(IF('Data Transformation'!$B$4:$B$8425=B3843,'Data Transformation'!$G$4:$G$8425),'Bin Analysis'!$B3848)</f>
        <v>2073</v>
      </c>
      <c r="I3848">
        <f t="shared" si="481"/>
        <v>0</v>
      </c>
      <c r="J3848">
        <f t="shared" ref="J3848:J3865" si="482">IF(I3848=0,0,1)</f>
        <v>0</v>
      </c>
      <c r="K3848">
        <f>J3848*Weighting!$W$8</f>
        <v>0</v>
      </c>
      <c r="M3848" s="14"/>
    </row>
    <row r="3849" spans="1:25" x14ac:dyDescent="0.25">
      <c r="A3849" s="32" t="str">
        <f>IF(Weighting!$P$9&gt;0,B3849,"")</f>
        <v/>
      </c>
      <c r="B3849" s="50" t="e">
        <f>Weighting!$C$9</f>
        <v>#DIV/0!</v>
      </c>
      <c r="C3849" t="e">
        <f>Weighting!$F$9</f>
        <v>#NUM!</v>
      </c>
      <c r="D3849" t="e">
        <f>IF(C3849=1,'Data Transformation'!$G$3+0.5*'Data Transformation'!$W$25,IF(C3850=1,D3850-'Data Transformation'!$W$25,FALSE))</f>
        <v>#NUM!</v>
      </c>
      <c r="E3849">
        <f t="array" ref="E3849">IF(ISLOGICAL(D3849),"",FREQUENCY(IF('Data Transformation'!$B$425:$B$8425='Bin Analysis'!$B3843,'Data Transformation'!$G$425:$G$8425),D3849))</f>
        <v>2001</v>
      </c>
      <c r="F3849">
        <f t="shared" si="480"/>
        <v>0</v>
      </c>
      <c r="G3849">
        <f>Weighting!$H$9</f>
        <v>0</v>
      </c>
      <c r="H3849">
        <f t="array" ref="H3849">FREQUENCY(IF('Data Transformation'!$B$4:$B$8425=B3843,'Data Transformation'!$G$4:$G$8425),'Bin Analysis'!$B3849)</f>
        <v>2073</v>
      </c>
      <c r="I3849">
        <f t="shared" si="481"/>
        <v>0</v>
      </c>
      <c r="J3849">
        <f t="shared" si="482"/>
        <v>0</v>
      </c>
      <c r="K3849">
        <f>J3849*Weighting!$W$9</f>
        <v>0</v>
      </c>
      <c r="M3849" s="14"/>
    </row>
    <row r="3850" spans="1:25" x14ac:dyDescent="0.25">
      <c r="A3850" s="32" t="str">
        <f>IF(Weighting!$P$10&gt;0,B3850,"")</f>
        <v/>
      </c>
      <c r="B3850" t="e">
        <f>Weighting!$C$10</f>
        <v>#DIV/0!</v>
      </c>
      <c r="C3850" t="e">
        <f>Weighting!$F$10</f>
        <v>#NUM!</v>
      </c>
      <c r="D3850" t="e">
        <f>IF(C3850=1,'Data Transformation'!$G$3+0.5*'Data Transformation'!$W$25,IF(C3851=1,D3851-'Data Transformation'!$W$25,FALSE))</f>
        <v>#NUM!</v>
      </c>
      <c r="E3850">
        <f t="array" ref="E3850">IF(ISLOGICAL(D3850),"",FREQUENCY(IF('Data Transformation'!$B$425:$B$8425='Bin Analysis'!$B3843,'Data Transformation'!$G$425:$G$8425),D3850))</f>
        <v>2001</v>
      </c>
      <c r="F3850">
        <f t="shared" si="480"/>
        <v>0</v>
      </c>
      <c r="G3850">
        <f>Weighting!$H$10</f>
        <v>0</v>
      </c>
      <c r="H3850">
        <f t="array" ref="H3850">FREQUENCY(IF('Data Transformation'!$B$4:$B$8425=B3843,'Data Transformation'!$G$4:$G$8425),'Bin Analysis'!$B3850)</f>
        <v>2073</v>
      </c>
      <c r="I3850">
        <f t="shared" si="481"/>
        <v>0</v>
      </c>
      <c r="J3850">
        <f t="shared" si="482"/>
        <v>0</v>
      </c>
      <c r="K3850">
        <f>J3850*Weighting!$W$10</f>
        <v>0</v>
      </c>
      <c r="M3850" s="14"/>
    </row>
    <row r="3851" spans="1:25" x14ac:dyDescent="0.25">
      <c r="A3851" s="32" t="str">
        <f>IF(Weighting!$P$11&gt;0,B3851,"")</f>
        <v/>
      </c>
      <c r="B3851" t="e">
        <f>Weighting!$C$11</f>
        <v>#DIV/0!</v>
      </c>
      <c r="C3851" t="e">
        <f>Weighting!$F$11</f>
        <v>#NUM!</v>
      </c>
      <c r="D3851" t="e">
        <f>IF(C3851=1,'Data Transformation'!$G$3+0.5*'Data Transformation'!$W$25,IF(C3852=1,D3852-'Data Transformation'!$W$25,FALSE))</f>
        <v>#NUM!</v>
      </c>
      <c r="E3851">
        <f t="array" ref="E3851">IF(ISLOGICAL(D3851),"",FREQUENCY(IF('Data Transformation'!$B$425:$B$8425='Bin Analysis'!$B3843,'Data Transformation'!$G$425:$G$8425),D3851))</f>
        <v>2001</v>
      </c>
      <c r="F3851">
        <f t="shared" si="480"/>
        <v>0</v>
      </c>
      <c r="G3851">
        <f>Weighting!$H$11</f>
        <v>0</v>
      </c>
      <c r="H3851">
        <f t="array" ref="H3851">FREQUENCY(IF('Data Transformation'!$B$4:$B$8425=B3843,'Data Transformation'!$G$4:$G$8425),'Bin Analysis'!$B3851)</f>
        <v>2073</v>
      </c>
      <c r="I3851">
        <f t="shared" si="481"/>
        <v>0</v>
      </c>
      <c r="J3851">
        <f t="shared" si="482"/>
        <v>0</v>
      </c>
      <c r="K3851">
        <f>J3851*Weighting!$W$11</f>
        <v>0</v>
      </c>
      <c r="M3851" s="14"/>
    </row>
    <row r="3852" spans="1:25" x14ac:dyDescent="0.25">
      <c r="A3852" s="32" t="str">
        <f>IF(Weighting!$P$12&gt;0,B3852,"")</f>
        <v/>
      </c>
      <c r="B3852" t="e">
        <f>Weighting!$C$12</f>
        <v>#DIV/0!</v>
      </c>
      <c r="C3852" t="e">
        <f>Weighting!$F$12</f>
        <v>#NUM!</v>
      </c>
      <c r="D3852" t="e">
        <f>IF(C3852=1,'Data Transformation'!$G$3+0.5*'Data Transformation'!$W$25,IF(C3853=1,D3853-'Data Transformation'!$W$25,FALSE))</f>
        <v>#NUM!</v>
      </c>
      <c r="E3852">
        <f t="array" ref="E3852">IF(ISLOGICAL(D3852),"",FREQUENCY(IF('Data Transformation'!$B$425:$B$8425='Bin Analysis'!$B3843,'Data Transformation'!$G$425:$G$8425),D3852))</f>
        <v>2001</v>
      </c>
      <c r="F3852">
        <f t="shared" si="480"/>
        <v>0</v>
      </c>
      <c r="G3852">
        <f>Weighting!$H$12</f>
        <v>0</v>
      </c>
      <c r="H3852">
        <f t="array" ref="H3852">FREQUENCY(IF('Data Transformation'!$B$4:$B$8425=B3843,'Data Transformation'!$G$4:$G$8425),'Bin Analysis'!$B3852)</f>
        <v>2073</v>
      </c>
      <c r="I3852">
        <f t="shared" si="481"/>
        <v>0</v>
      </c>
      <c r="J3852">
        <f t="shared" si="482"/>
        <v>0</v>
      </c>
      <c r="K3852">
        <f>J3852*Weighting!$W$12</f>
        <v>0</v>
      </c>
      <c r="M3852" s="14"/>
    </row>
    <row r="3853" spans="1:25" x14ac:dyDescent="0.25">
      <c r="A3853" s="32" t="str">
        <f>IF(Weighting!$P$13&gt;0,B3853,"")</f>
        <v/>
      </c>
      <c r="B3853" t="e">
        <f>Weighting!$C$13</f>
        <v>#DIV/0!</v>
      </c>
      <c r="C3853" t="e">
        <f>Weighting!$F$13</f>
        <v>#NUM!</v>
      </c>
      <c r="D3853" t="e">
        <f>IF(C3853=1,'Data Transformation'!$G$3+0.5*'Data Transformation'!$W$25,IF(C3854=1,D3854-'Data Transformation'!$W$25,FALSE))</f>
        <v>#NUM!</v>
      </c>
      <c r="E3853">
        <f t="array" ref="E3853">IF(ISLOGICAL(D3853),"",FREQUENCY(IF('Data Transformation'!$B$425:$B$8425='Bin Analysis'!$B3843,'Data Transformation'!$G$425:$G$8425),D3853))</f>
        <v>2001</v>
      </c>
      <c r="F3853">
        <f t="shared" si="480"/>
        <v>0</v>
      </c>
      <c r="G3853">
        <f>Weighting!$H$13</f>
        <v>0</v>
      </c>
      <c r="H3853">
        <f t="array" ref="H3853">FREQUENCY(IF('Data Transformation'!$B$4:$B$8425=B3843,'Data Transformation'!$G$4:$G$8425),'Bin Analysis'!$B3853)</f>
        <v>2073</v>
      </c>
      <c r="I3853">
        <f t="shared" si="481"/>
        <v>0</v>
      </c>
      <c r="J3853">
        <f t="shared" si="482"/>
        <v>0</v>
      </c>
      <c r="K3853">
        <f>J3853*Weighting!$W$13</f>
        <v>0</v>
      </c>
      <c r="M3853" s="14"/>
    </row>
    <row r="3854" spans="1:25" x14ac:dyDescent="0.25">
      <c r="A3854" s="32" t="str">
        <f>IF(Weighting!$P$14&gt;0,B3854,"")</f>
        <v/>
      </c>
      <c r="B3854" t="e">
        <f>Weighting!$C$14</f>
        <v>#DIV/0!</v>
      </c>
      <c r="C3854" t="e">
        <f>Weighting!$F$14</f>
        <v>#NUM!</v>
      </c>
      <c r="D3854" t="e">
        <f>IF(C3854=1,'Data Transformation'!$G$3+0.5*'Data Transformation'!$W$25,IF(C3855=1,D3855-'Data Transformation'!$W$25,FALSE))</f>
        <v>#NUM!</v>
      </c>
      <c r="E3854">
        <f t="array" ref="E3854">IF(ISLOGICAL(D3854),"",FREQUENCY(IF('Data Transformation'!$B$425:$B$8425='Bin Analysis'!$B3843,'Data Transformation'!$G$425:$G$8425),D3854))</f>
        <v>2001</v>
      </c>
      <c r="F3854">
        <f t="shared" si="480"/>
        <v>0</v>
      </c>
      <c r="G3854">
        <f>Weighting!$H$14</f>
        <v>0</v>
      </c>
      <c r="H3854">
        <f t="array" ref="H3854">FREQUENCY(IF('Data Transformation'!$B$4:$B$8425=B3843,'Data Transformation'!$G$4:$G$8425),'Bin Analysis'!$B3854)</f>
        <v>2073</v>
      </c>
      <c r="I3854">
        <f t="shared" si="481"/>
        <v>0</v>
      </c>
      <c r="J3854">
        <f t="shared" si="482"/>
        <v>0</v>
      </c>
      <c r="K3854">
        <f>J3854*Weighting!$W$14</f>
        <v>0</v>
      </c>
      <c r="M3854" s="14"/>
    </row>
    <row r="3855" spans="1:25" x14ac:dyDescent="0.25">
      <c r="A3855" s="32" t="str">
        <f>IF(Weighting!$P$15&gt;0,B3855,"")</f>
        <v/>
      </c>
      <c r="B3855" t="e">
        <f>Weighting!$C$15</f>
        <v>#DIV/0!</v>
      </c>
      <c r="C3855" t="e">
        <f>Weighting!$F$15</f>
        <v>#NUM!</v>
      </c>
      <c r="D3855" t="e">
        <f>IF(C3855=1,'Data Transformation'!$G$3+0.5*'Data Transformation'!$W$25,IF(C3856=1,D3856-'Data Transformation'!$W$25,FALSE))</f>
        <v>#NUM!</v>
      </c>
      <c r="E3855">
        <f t="array" ref="E3855">IF(ISLOGICAL(D3855),"",FREQUENCY(IF('Data Transformation'!$B$425:$B$8425='Bin Analysis'!$B3843,'Data Transformation'!$G$425:$G$8425),D3855))</f>
        <v>2001</v>
      </c>
      <c r="F3855">
        <f t="shared" si="480"/>
        <v>0</v>
      </c>
      <c r="G3855">
        <f>Weighting!$H$15</f>
        <v>0</v>
      </c>
      <c r="H3855">
        <f t="array" ref="H3855">FREQUENCY(IF('Data Transformation'!$B$4:$B$8425=B3843,'Data Transformation'!$G$4:$G$8425),'Bin Analysis'!$B3855)</f>
        <v>2073</v>
      </c>
      <c r="I3855">
        <f t="shared" si="481"/>
        <v>0</v>
      </c>
      <c r="J3855">
        <f t="shared" si="482"/>
        <v>0</v>
      </c>
      <c r="K3855">
        <f>J3855*Weighting!$W$15</f>
        <v>0</v>
      </c>
      <c r="M3855" s="14"/>
    </row>
    <row r="3856" spans="1:25" x14ac:dyDescent="0.25">
      <c r="A3856" s="32" t="str">
        <f>IF(Weighting!$P$16&gt;0,B3856,"")</f>
        <v/>
      </c>
      <c r="B3856" t="e">
        <f>Weighting!$C$16</f>
        <v>#DIV/0!</v>
      </c>
      <c r="C3856" t="e">
        <f>Weighting!$F$16</f>
        <v>#NUM!</v>
      </c>
      <c r="D3856" t="e">
        <f>IF(C3856=1,'Data Transformation'!$G$3+0.5*'Data Transformation'!$W$25,IF(C3857=1,D3857-'Data Transformation'!$W$25,FALSE))</f>
        <v>#NUM!</v>
      </c>
      <c r="E3856">
        <f t="array" ref="E3856">IF(ISLOGICAL(D3856),"",FREQUENCY(IF('Data Transformation'!$B$425:$B$8425='Bin Analysis'!$B3843,'Data Transformation'!$G$425:$G$8425),D3856))</f>
        <v>2001</v>
      </c>
      <c r="F3856">
        <f t="shared" si="480"/>
        <v>0</v>
      </c>
      <c r="G3856">
        <f>Weighting!$H$16</f>
        <v>0</v>
      </c>
      <c r="H3856">
        <f t="array" ref="H3856">FREQUENCY(IF('Data Transformation'!$B$4:$B$8425=B3843,'Data Transformation'!$G$4:$G$8425),'Bin Analysis'!$B3856)</f>
        <v>2073</v>
      </c>
      <c r="I3856">
        <f t="shared" si="481"/>
        <v>0</v>
      </c>
      <c r="J3856">
        <f t="shared" si="482"/>
        <v>0</v>
      </c>
      <c r="K3856">
        <f>J3856*Weighting!$W$16</f>
        <v>0</v>
      </c>
      <c r="M3856" s="14"/>
    </row>
    <row r="3857" spans="1:25" x14ac:dyDescent="0.25">
      <c r="A3857" s="32" t="str">
        <f>IF(Weighting!$P$17&gt;0,B3857,"")</f>
        <v/>
      </c>
      <c r="B3857" t="e">
        <f>Weighting!$C$17</f>
        <v>#DIV/0!</v>
      </c>
      <c r="C3857" t="e">
        <f>Weighting!$F$17</f>
        <v>#NUM!</v>
      </c>
      <c r="D3857" t="e">
        <f>IF(C3857=1,'Data Transformation'!$G$3+0.5*'Data Transformation'!$W$25,IF(C3858=1,D3858-'Data Transformation'!$W$25,FALSE))</f>
        <v>#NUM!</v>
      </c>
      <c r="E3857">
        <f t="array" ref="E3857">IF(ISLOGICAL(D3857),"",FREQUENCY(IF('Data Transformation'!$B$425:$B$8425='Bin Analysis'!$B3843,'Data Transformation'!$G$425:$G$8425),D3857))</f>
        <v>2001</v>
      </c>
      <c r="F3857">
        <f t="shared" si="480"/>
        <v>0</v>
      </c>
      <c r="G3857">
        <f>Weighting!$H$17</f>
        <v>0</v>
      </c>
      <c r="H3857">
        <f t="array" ref="H3857">FREQUENCY(IF('Data Transformation'!$B$4:$B$8425=B3843,'Data Transformation'!$G$4:$G$8425),'Bin Analysis'!$B3857)</f>
        <v>2073</v>
      </c>
      <c r="I3857">
        <f t="shared" si="481"/>
        <v>0</v>
      </c>
      <c r="J3857">
        <f t="shared" si="482"/>
        <v>0</v>
      </c>
      <c r="K3857">
        <f>J3857*Weighting!$W$17</f>
        <v>0</v>
      </c>
      <c r="M3857" s="14"/>
    </row>
    <row r="3858" spans="1:25" x14ac:dyDescent="0.25">
      <c r="A3858" s="32" t="str">
        <f>IF(Weighting!$P$18&gt;0,B3858,"")</f>
        <v/>
      </c>
      <c r="B3858" t="e">
        <f>Weighting!$C$18</f>
        <v>#DIV/0!</v>
      </c>
      <c r="C3858" t="e">
        <f>Weighting!$F$18</f>
        <v>#NUM!</v>
      </c>
      <c r="D3858" t="e">
        <f>IF(C3858=1,'Data Transformation'!$G$3+0.5*'Data Transformation'!$W$25,IF(C3859=1,D3859-'Data Transformation'!$W$25,FALSE))</f>
        <v>#NUM!</v>
      </c>
      <c r="E3858">
        <f t="array" ref="E3858">IF(ISLOGICAL(D3858),"",FREQUENCY(IF('Data Transformation'!$B$425:$B$8425='Bin Analysis'!$B3843,'Data Transformation'!$G$425:$G$8425),D3858))</f>
        <v>2001</v>
      </c>
      <c r="F3858">
        <f t="shared" si="480"/>
        <v>0</v>
      </c>
      <c r="G3858">
        <f>Weighting!$H$18</f>
        <v>0</v>
      </c>
      <c r="H3858">
        <f t="array" ref="H3858">FREQUENCY(IF('Data Transformation'!$B$4:$B$8425=B3843,'Data Transformation'!$G$4:$G$8425),'Bin Analysis'!$B3858)</f>
        <v>2073</v>
      </c>
      <c r="I3858">
        <f t="shared" si="481"/>
        <v>0</v>
      </c>
      <c r="J3858">
        <f t="shared" si="482"/>
        <v>0</v>
      </c>
      <c r="K3858">
        <f>J3858*Weighting!$W$18</f>
        <v>0</v>
      </c>
      <c r="M3858" s="14"/>
    </row>
    <row r="3859" spans="1:25" x14ac:dyDescent="0.25">
      <c r="A3859" s="32" t="str">
        <f>IF(Weighting!$P$19&gt;0,B3859,"")</f>
        <v/>
      </c>
      <c r="B3859" t="e">
        <f>Weighting!$C$19</f>
        <v>#DIV/0!</v>
      </c>
      <c r="C3859" t="e">
        <f>Weighting!$F$19</f>
        <v>#NUM!</v>
      </c>
      <c r="D3859" t="e">
        <f>IF(C3859=1,'Data Transformation'!$G$3+0.5*'Data Transformation'!$W$25,IF(C3860=1,D3860-'Data Transformation'!$W$25,FALSE))</f>
        <v>#NUM!</v>
      </c>
      <c r="E3859">
        <f t="array" ref="E3859">IF(ISLOGICAL(D3859),"",FREQUENCY(IF('Data Transformation'!$B$425:$B$8425='Bin Analysis'!$B3843,'Data Transformation'!$G$425:$G$8425),D3859))</f>
        <v>2001</v>
      </c>
      <c r="F3859">
        <f t="shared" si="480"/>
        <v>0</v>
      </c>
      <c r="G3859">
        <f>Weighting!$H$19</f>
        <v>0</v>
      </c>
      <c r="H3859">
        <f t="array" ref="H3859">FREQUENCY(IF('Data Transformation'!$B$4:$B$8425=B3843,'Data Transformation'!$G$4:$G$8425),'Bin Analysis'!$B3859)</f>
        <v>2073</v>
      </c>
      <c r="I3859">
        <f t="shared" si="481"/>
        <v>0</v>
      </c>
      <c r="J3859">
        <f t="shared" si="482"/>
        <v>0</v>
      </c>
      <c r="K3859">
        <f>J3859*Weighting!$W$19</f>
        <v>0</v>
      </c>
      <c r="M3859" s="14"/>
    </row>
    <row r="3860" spans="1:25" x14ac:dyDescent="0.25">
      <c r="A3860" s="32" t="str">
        <f>IF(Weighting!$P$20&gt;0,B3860,"")</f>
        <v/>
      </c>
      <c r="B3860" t="e">
        <f>Weighting!$C$20</f>
        <v>#DIV/0!</v>
      </c>
      <c r="C3860" t="e">
        <f>Weighting!$F$20</f>
        <v>#NUM!</v>
      </c>
      <c r="D3860" t="e">
        <f>IF(C3860=1,'Data Transformation'!$G$3+0.5*'Data Transformation'!$W$25,IF(C3861=1,D3861-'Data Transformation'!$W$25,FALSE))</f>
        <v>#NUM!</v>
      </c>
      <c r="E3860">
        <f t="array" ref="E3860">IF(ISLOGICAL(D3860),"",FREQUENCY(IF('Data Transformation'!$B$425:$B$8425='Bin Analysis'!$B3843,'Data Transformation'!$G$425:$G$8425),D3860))</f>
        <v>2001</v>
      </c>
      <c r="F3860">
        <f t="shared" si="480"/>
        <v>0</v>
      </c>
      <c r="G3860">
        <f>Weighting!$H$20</f>
        <v>0</v>
      </c>
      <c r="H3860">
        <f t="array" ref="H3860">FREQUENCY(IF('Data Transformation'!$B$4:$B$8425=B3843,'Data Transformation'!$G$4:$G$8425),'Bin Analysis'!$B3860)</f>
        <v>2073</v>
      </c>
      <c r="I3860">
        <f t="shared" si="481"/>
        <v>0</v>
      </c>
      <c r="J3860">
        <f t="shared" si="482"/>
        <v>0</v>
      </c>
      <c r="K3860">
        <f>J3860*Weighting!$W$20</f>
        <v>0</v>
      </c>
      <c r="M3860" s="14"/>
    </row>
    <row r="3861" spans="1:25" x14ac:dyDescent="0.25">
      <c r="A3861" s="32" t="str">
        <f>IF(Weighting!$P$21&gt;0,B3861,"")</f>
        <v/>
      </c>
      <c r="B3861" t="e">
        <f>Weighting!$C$21</f>
        <v>#DIV/0!</v>
      </c>
      <c r="C3861" t="e">
        <f>Weighting!$F$21</f>
        <v>#NUM!</v>
      </c>
      <c r="D3861" t="e">
        <f>IF(C3861=1,'Data Transformation'!$G$3+0.5*'Data Transformation'!$W$25,IF(C3862=1,D3862-'Data Transformation'!$W$25,FALSE))</f>
        <v>#NUM!</v>
      </c>
      <c r="E3861">
        <f t="array" ref="E3861">IF(ISLOGICAL(D3861),"",FREQUENCY(IF('Data Transformation'!$B$425:$B$8425='Bin Analysis'!$B3843,'Data Transformation'!$G$425:$G$8425),D3861))</f>
        <v>2001</v>
      </c>
      <c r="F3861">
        <f t="shared" si="480"/>
        <v>0</v>
      </c>
      <c r="G3861">
        <f>Weighting!$H$21</f>
        <v>0</v>
      </c>
      <c r="H3861">
        <f t="array" ref="H3861">FREQUENCY(IF('Data Transformation'!$B$4:$B$8425=B3843,'Data Transformation'!$G$4:$G$8425),'Bin Analysis'!$B3861)</f>
        <v>2073</v>
      </c>
      <c r="I3861">
        <f t="shared" si="481"/>
        <v>0</v>
      </c>
      <c r="J3861">
        <f t="shared" si="482"/>
        <v>0</v>
      </c>
      <c r="K3861">
        <f>J3861*Weighting!$W$21</f>
        <v>0</v>
      </c>
      <c r="M3861" s="14"/>
    </row>
    <row r="3862" spans="1:25" x14ac:dyDescent="0.25">
      <c r="A3862" s="32" t="str">
        <f>IF(Weighting!$P$22&gt;0,B3862,"")</f>
        <v/>
      </c>
      <c r="B3862" t="e">
        <f>Weighting!$C$22</f>
        <v>#DIV/0!</v>
      </c>
      <c r="C3862" t="e">
        <f>Weighting!$F$22</f>
        <v>#NUM!</v>
      </c>
      <c r="D3862" t="e">
        <f>IF(C3862=1,'Data Transformation'!$G$3+0.5*'Data Transformation'!$W$25,IF(C3863=1,D3863-'Data Transformation'!$W$25,FALSE))</f>
        <v>#NUM!</v>
      </c>
      <c r="E3862">
        <f t="array" ref="E3862">IF(ISLOGICAL(D3862),"",FREQUENCY(IF('Data Transformation'!$B$425:$B$8425='Bin Analysis'!$B3843,'Data Transformation'!$G$425:$G$8425),D3862))</f>
        <v>2001</v>
      </c>
      <c r="F3862">
        <f t="shared" si="480"/>
        <v>0</v>
      </c>
      <c r="G3862">
        <f>Weighting!$H$22</f>
        <v>0</v>
      </c>
      <c r="H3862">
        <f t="array" ref="H3862">FREQUENCY(IF('Data Transformation'!$B$4:$B$8425=B3843,'Data Transformation'!$G$4:$G$8425),'Bin Analysis'!$B3862)</f>
        <v>2073</v>
      </c>
      <c r="I3862">
        <f t="shared" si="481"/>
        <v>0</v>
      </c>
      <c r="J3862">
        <f t="shared" si="482"/>
        <v>0</v>
      </c>
      <c r="K3862">
        <f>J3862*Weighting!$W$22</f>
        <v>0</v>
      </c>
      <c r="M3862" s="14"/>
    </row>
    <row r="3863" spans="1:25" x14ac:dyDescent="0.25">
      <c r="A3863" s="32" t="str">
        <f>IF(Weighting!$P$23&gt;0,B3863,"")</f>
        <v/>
      </c>
      <c r="B3863" t="e">
        <f>Weighting!$C$23</f>
        <v>#DIV/0!</v>
      </c>
      <c r="C3863" t="e">
        <f>Weighting!$F$23</f>
        <v>#NUM!</v>
      </c>
      <c r="D3863" t="e">
        <f>IF(C3863=1,'Data Transformation'!$G$3+0.5*'Data Transformation'!$W$25,IF(C3864=1,D3864-'Data Transformation'!$W$25,FALSE))</f>
        <v>#NUM!</v>
      </c>
      <c r="E3863">
        <f t="array" ref="E3863">IF(ISLOGICAL(D3863),"",FREQUENCY(IF('Data Transformation'!$B$425:$B$8425='Bin Analysis'!$B3843,'Data Transformation'!$G$425:$G$8425),D3863))</f>
        <v>2001</v>
      </c>
      <c r="F3863">
        <f t="shared" si="480"/>
        <v>0</v>
      </c>
      <c r="G3863">
        <f>Weighting!$H$23</f>
        <v>0</v>
      </c>
      <c r="H3863">
        <f t="array" ref="H3863">FREQUENCY(IF('Data Transformation'!$B$4:$B$8425=B3843,'Data Transformation'!$G$4:$G$8425),'Bin Analysis'!$B3863)</f>
        <v>2073</v>
      </c>
      <c r="I3863">
        <f t="shared" si="481"/>
        <v>0</v>
      </c>
      <c r="J3863">
        <f t="shared" si="482"/>
        <v>0</v>
      </c>
      <c r="K3863">
        <f>J3863*Weighting!$W$23</f>
        <v>0</v>
      </c>
      <c r="M3863" s="14"/>
    </row>
    <row r="3864" spans="1:25" x14ac:dyDescent="0.25">
      <c r="A3864" s="32" t="str">
        <f>IF(Weighting!$P$24&gt;0,B3864,"")</f>
        <v/>
      </c>
      <c r="B3864" t="e">
        <f>Weighting!$C$24</f>
        <v>#DIV/0!</v>
      </c>
      <c r="C3864" t="e">
        <f>Weighting!$F$24</f>
        <v>#NUM!</v>
      </c>
      <c r="D3864" t="e">
        <f>IF(C3864=1,'Data Transformation'!$G$3+0.5*'Data Transformation'!$W$25,IF(C3865=1,D3865-'Data Transformation'!$W$25,FALSE))</f>
        <v>#NUM!</v>
      </c>
      <c r="E3864">
        <f t="array" ref="E3864">IF(ISLOGICAL(D3864),"",FREQUENCY(IF('Data Transformation'!$B$425:$B$8425='Bin Analysis'!$B3843,'Data Transformation'!$G$425:$G$8425),D3864))</f>
        <v>2001</v>
      </c>
      <c r="F3864">
        <f t="shared" si="480"/>
        <v>0</v>
      </c>
      <c r="G3864">
        <f>Weighting!$H$24</f>
        <v>0</v>
      </c>
      <c r="H3864">
        <f t="array" ref="H3864">FREQUENCY(IF('Data Transformation'!$B$4:$B$8425=B3843,'Data Transformation'!$G$4:$G$8425),'Bin Analysis'!$B3864)</f>
        <v>2073</v>
      </c>
      <c r="I3864">
        <f t="shared" si="481"/>
        <v>0</v>
      </c>
      <c r="J3864">
        <f t="shared" si="482"/>
        <v>0</v>
      </c>
      <c r="K3864">
        <f>J3864*Weighting!$W$24</f>
        <v>0</v>
      </c>
      <c r="M3864" s="14"/>
    </row>
    <row r="3865" spans="1:25" x14ac:dyDescent="0.25">
      <c r="A3865" s="32" t="str">
        <f>IF(Weighting!$P$25&gt;0,B3865,"")</f>
        <v/>
      </c>
      <c r="B3865" t="e">
        <f>Weighting!$C$25</f>
        <v>#DIV/0!</v>
      </c>
      <c r="C3865" t="e">
        <f>Weighting!$F$25</f>
        <v>#NUM!</v>
      </c>
      <c r="D3865" t="e">
        <f>IF(C3865=1,'Data Transformation'!$G$3+0.5*'Data Transformation'!$W$25,IF(C3866=1,D3866-'Data Transformation'!$W$25,FALSE))</f>
        <v>#NUM!</v>
      </c>
      <c r="E3865">
        <f t="array" ref="E3865">IF(ISLOGICAL(D3865),"",FREQUENCY(IF('Data Transformation'!$B$425:$B$8425='Bin Analysis'!$B3843,'Data Transformation'!$G$425:$G$8425),D3865))</f>
        <v>2001</v>
      </c>
      <c r="F3865">
        <f t="shared" si="480"/>
        <v>0</v>
      </c>
      <c r="G3865">
        <f>Weighting!$H$25</f>
        <v>0</v>
      </c>
      <c r="H3865">
        <f t="array" ref="H3865">FREQUENCY(IF('Data Transformation'!$B$4:$B$8425=B3843,'Data Transformation'!$G$4:$G$8425),'Bin Analysis'!$B3865)</f>
        <v>2073</v>
      </c>
      <c r="I3865">
        <f t="shared" si="481"/>
        <v>0</v>
      </c>
      <c r="J3865">
        <f t="shared" si="482"/>
        <v>0</v>
      </c>
      <c r="K3865">
        <f>J3865*Weighting!$W$25</f>
        <v>0</v>
      </c>
      <c r="M3865" s="14"/>
    </row>
    <row r="3866" spans="1:25" x14ac:dyDescent="0.25">
      <c r="O3866"/>
      <c r="P3866"/>
      <c r="Q3866"/>
      <c r="R3866"/>
    </row>
    <row r="3867" spans="1:25" ht="23.25" x14ac:dyDescent="0.35">
      <c r="A3867" s="21" t="s">
        <v>0</v>
      </c>
      <c r="B3867" s="21" t="str">
        <f>IFERROR(VLOOKUP(C3867,'Data Transformation'!$L$6:$M$426,2,FALSE),"")</f>
        <v/>
      </c>
      <c r="C3867" s="21">
        <f>C3843+1</f>
        <v>161</v>
      </c>
      <c r="D3867" s="21"/>
      <c r="E3867" s="21"/>
      <c r="F3867" s="21"/>
      <c r="G3867" s="21"/>
      <c r="H3867" s="22"/>
      <c r="I3867" s="22"/>
      <c r="J3867" s="22"/>
      <c r="K3867" s="21"/>
      <c r="L3867" s="21" t="str">
        <f>B3867</f>
        <v/>
      </c>
      <c r="M3867" s="23" t="e">
        <f>INDEX('Data Transformation'!$O$4:$O$424,MATCH($B3867,'Data Transformation'!$M$4:$M$424,0),MATCH($M$2,'Data Transformation'!$O$3,0))</f>
        <v>#N/A</v>
      </c>
      <c r="N3867" s="27" t="e">
        <f>IF('Input and Summary Results'!$J$16="minimum",'Bin Analysis'!X3868/(M3867-1),'Bin Analysis'!Y3867/('Bin Analysis'!M3867-1))</f>
        <v>#N/A</v>
      </c>
      <c r="O3867" s="27" t="e">
        <f>IF(M3867=FALSE,NA(),(VLOOKUP(1,C3870:K3889,4,FALSE))/(M3867-1))</f>
        <v>#N/A</v>
      </c>
      <c r="P3867" s="27" t="e">
        <f>IF(M3867=FALSE,NA(),SUM(J3870:J3889)/Weighting!$S$5)</f>
        <v>#N/A</v>
      </c>
      <c r="Q3867" s="27" t="e">
        <f>IF(M3867=FALSE,NA(),SUM(K3870:K3889)/Weighting!$S$6)</f>
        <v>#N/A</v>
      </c>
      <c r="R3867" s="27" t="e">
        <f>IF(M3867=FALSE,NA(),(VLOOKUP(1,G3870:K3889,3,FALSE))/(M3867-1))</f>
        <v>#N/A</v>
      </c>
      <c r="S3867" s="22" t="e">
        <f>IF(M3867=FALSE,NA(),IF(SUM(J3870:J3889)=2,"yes","no"))</f>
        <v>#N/A</v>
      </c>
      <c r="X3867" s="2" cm="2">
        <f t="array" ref="X3867:X3868">FREQUENCY(IF('Data Transformation'!$B$425:$B$6424='Bin Analysis'!L3867,'Data Transformation'!$G$425:$G$6424),'Data Transformation'!$U$11)</f>
        <v>0</v>
      </c>
      <c r="Y3867" s="2" cm="2">
        <f t="array" ref="Y3867:Y3868">FREQUENCY(IF('Data Transformation'!$B$425:$B$6424='Bin Analysis'!L3867,'Data Transformation'!$G$425:$G$6424),'Data Transformation'!$U$12)</f>
        <v>0</v>
      </c>
    </row>
    <row r="3868" spans="1:25" x14ac:dyDescent="0.25">
      <c r="A3868" s="14" t="s">
        <v>67</v>
      </c>
      <c r="B3868" t="s">
        <v>47</v>
      </c>
      <c r="C3868" t="s">
        <v>5</v>
      </c>
      <c r="D3868" t="s">
        <v>98</v>
      </c>
      <c r="E3868" t="s">
        <v>99</v>
      </c>
      <c r="F3868" t="s">
        <v>100</v>
      </c>
      <c r="G3868" t="s">
        <v>69</v>
      </c>
      <c r="H3868" t="s">
        <v>31</v>
      </c>
      <c r="I3868" t="s">
        <v>32</v>
      </c>
      <c r="J3868" t="s">
        <v>46</v>
      </c>
      <c r="K3868" s="14" t="s">
        <v>45</v>
      </c>
      <c r="M3868" s="14"/>
      <c r="X3868" s="2">
        <v>0</v>
      </c>
      <c r="Y3868" s="2">
        <v>0</v>
      </c>
    </row>
    <row r="3869" spans="1:25" x14ac:dyDescent="0.25">
      <c r="A3869" s="32"/>
      <c r="D3869" t="e">
        <f>IF(C3869=1,'Data Transformation'!$G$3+0.5*'Data Transformation'!$W$25,IF(C3870=1,D3870-'Data Transformation'!$W$25,FALSE))</f>
        <v>#NUM!</v>
      </c>
      <c r="E3869">
        <f t="array" ref="E3869">IF(ISLOGICAL(D3869),"",FREQUENCY(IF('Data Transformation'!$B$425:$B$8425='Bin Analysis'!$B3867,'Data Transformation'!$G$425:$G$8425),D3869))</f>
        <v>2001</v>
      </c>
      <c r="F3869" t="e">
        <f>IF(ISLOGICAL(D3869),"",E3869-E3868)</f>
        <v>#VALUE!</v>
      </c>
      <c r="M3869" s="14"/>
    </row>
    <row r="3870" spans="1:25" x14ac:dyDescent="0.25">
      <c r="A3870" s="32" t="e">
        <f>IF(Weighting!$P$6&gt;0,B3870,"")</f>
        <v>#NUM!</v>
      </c>
      <c r="B3870" t="e">
        <f>Weighting!$C$6</f>
        <v>#DIV/0!</v>
      </c>
      <c r="C3870" t="e">
        <f>Weighting!$F$6</f>
        <v>#NUM!</v>
      </c>
      <c r="D3870" t="e">
        <f>IF(C3870=1,'Data Transformation'!$G$3+0.5*'Data Transformation'!$W$25,IF(C3871=1,D3871-'Data Transformation'!$W$25,FALSE))</f>
        <v>#NUM!</v>
      </c>
      <c r="E3870">
        <f t="array" ref="E3870">IF(ISLOGICAL(D3870),"",FREQUENCY(IF('Data Transformation'!$B$425:$B$8425='Bin Analysis'!$B3867,'Data Transformation'!$G$425:$G$8425),D3870))</f>
        <v>2001</v>
      </c>
      <c r="F3870">
        <f>IF(ISLOGICAL(D3870),"",E3870-E3869)</f>
        <v>0</v>
      </c>
      <c r="G3870">
        <f>Weighting!$H$6</f>
        <v>1</v>
      </c>
      <c r="H3870">
        <f t="array" ref="H3870">FREQUENCY(IF('Data Transformation'!$B$4:$B$8425=B3867,'Data Transformation'!$G$4:$G$8425),'Bin Analysis'!$B3870)</f>
        <v>2073</v>
      </c>
      <c r="I3870">
        <f>H3870-H3869</f>
        <v>2073</v>
      </c>
      <c r="J3870">
        <f>IF(I3870=0,0,1)</f>
        <v>1</v>
      </c>
      <c r="K3870" t="e">
        <f>J3870*Weighting!$W$6</f>
        <v>#NUM!</v>
      </c>
      <c r="M3870" s="14"/>
    </row>
    <row r="3871" spans="1:25" x14ac:dyDescent="0.25">
      <c r="A3871" s="32" t="str">
        <f>IF(Weighting!$P$7&gt;0,B3871,"")</f>
        <v/>
      </c>
      <c r="B3871" t="e">
        <f>Weighting!$C$7</f>
        <v>#DIV/0!</v>
      </c>
      <c r="C3871" t="e">
        <f>Weighting!$F$7</f>
        <v>#NUM!</v>
      </c>
      <c r="D3871" t="e">
        <f>IF(C3871=1,'Data Transformation'!$G$3+0.5*'Data Transformation'!$W$25,IF(C3872=1,D3872-'Data Transformation'!$W$25,FALSE))</f>
        <v>#NUM!</v>
      </c>
      <c r="E3871">
        <f t="array" ref="E3871">IF(ISLOGICAL(D3871),"",FREQUENCY(IF('Data Transformation'!$B$425:$B$8425='Bin Analysis'!$B3867,'Data Transformation'!$G$425:$G$8425),D3871))</f>
        <v>2001</v>
      </c>
      <c r="F3871">
        <f t="shared" ref="F3871:F3889" si="483">IF(ISLOGICAL(D3871),"",E3871-E3870)</f>
        <v>0</v>
      </c>
      <c r="G3871">
        <f>Weighting!$H$7</f>
        <v>0</v>
      </c>
      <c r="H3871">
        <f t="array" ref="H3871">FREQUENCY(IF('Data Transformation'!$B$4:$B$8425=B3867,'Data Transformation'!$G$4:$G$8425),'Bin Analysis'!$B3871)</f>
        <v>2073</v>
      </c>
      <c r="I3871">
        <f t="shared" ref="I3871:I3889" si="484">H3871-H3870</f>
        <v>0</v>
      </c>
      <c r="J3871">
        <f>IF(I3871=0,0,1)</f>
        <v>0</v>
      </c>
      <c r="K3871">
        <f>J3871*Weighting!$W$7</f>
        <v>0</v>
      </c>
      <c r="M3871" s="14"/>
    </row>
    <row r="3872" spans="1:25" x14ac:dyDescent="0.25">
      <c r="A3872" s="32" t="str">
        <f>IF(Weighting!$P$8&gt;0,B3872,"")</f>
        <v/>
      </c>
      <c r="B3872" t="e">
        <f>Weighting!$C$8</f>
        <v>#DIV/0!</v>
      </c>
      <c r="C3872" t="e">
        <f>Weighting!$F$8</f>
        <v>#NUM!</v>
      </c>
      <c r="D3872" t="e">
        <f>IF(C3872=1,'Data Transformation'!$G$3+0.5*'Data Transformation'!$W$25,IF(C3873=1,D3873-'Data Transformation'!$W$25,FALSE))</f>
        <v>#NUM!</v>
      </c>
      <c r="E3872">
        <f t="array" ref="E3872">IF(ISLOGICAL(D3872),"",FREQUENCY(IF('Data Transformation'!$B$425:$B$8425='Bin Analysis'!$B3867,'Data Transformation'!$G$425:$G$8425),D3872))</f>
        <v>2001</v>
      </c>
      <c r="F3872">
        <f t="shared" si="483"/>
        <v>0</v>
      </c>
      <c r="G3872">
        <f>Weighting!$H$8</f>
        <v>0</v>
      </c>
      <c r="H3872">
        <f t="array" ref="H3872">FREQUENCY(IF('Data Transformation'!$B$4:$B$8425=B3867,'Data Transformation'!$G$4:$G$8425),'Bin Analysis'!$B3872)</f>
        <v>2073</v>
      </c>
      <c r="I3872">
        <f t="shared" si="484"/>
        <v>0</v>
      </c>
      <c r="J3872">
        <f t="shared" ref="J3872:J3889" si="485">IF(I3872=0,0,1)</f>
        <v>0</v>
      </c>
      <c r="K3872">
        <f>J3872*Weighting!$W$8</f>
        <v>0</v>
      </c>
      <c r="M3872" s="14"/>
    </row>
    <row r="3873" spans="1:13" x14ac:dyDescent="0.25">
      <c r="A3873" s="32" t="str">
        <f>IF(Weighting!$P$9&gt;0,B3873,"")</f>
        <v/>
      </c>
      <c r="B3873" s="50" t="e">
        <f>Weighting!$C$9</f>
        <v>#DIV/0!</v>
      </c>
      <c r="C3873" t="e">
        <f>Weighting!$F$9</f>
        <v>#NUM!</v>
      </c>
      <c r="D3873" t="e">
        <f>IF(C3873=1,'Data Transformation'!$G$3+0.5*'Data Transformation'!$W$25,IF(C3874=1,D3874-'Data Transformation'!$W$25,FALSE))</f>
        <v>#NUM!</v>
      </c>
      <c r="E3873">
        <f t="array" ref="E3873">IF(ISLOGICAL(D3873),"",FREQUENCY(IF('Data Transformation'!$B$425:$B$8425='Bin Analysis'!$B3867,'Data Transformation'!$G$425:$G$8425),D3873))</f>
        <v>2001</v>
      </c>
      <c r="F3873">
        <f t="shared" si="483"/>
        <v>0</v>
      </c>
      <c r="G3873">
        <f>Weighting!$H$9</f>
        <v>0</v>
      </c>
      <c r="H3873">
        <f t="array" ref="H3873">FREQUENCY(IF('Data Transformation'!$B$4:$B$8425=B3867,'Data Transformation'!$G$4:$G$8425),'Bin Analysis'!$B3873)</f>
        <v>2073</v>
      </c>
      <c r="I3873">
        <f t="shared" si="484"/>
        <v>0</v>
      </c>
      <c r="J3873">
        <f t="shared" si="485"/>
        <v>0</v>
      </c>
      <c r="K3873">
        <f>J3873*Weighting!$W$9</f>
        <v>0</v>
      </c>
      <c r="M3873" s="14"/>
    </row>
    <row r="3874" spans="1:13" x14ac:dyDescent="0.25">
      <c r="A3874" s="32" t="str">
        <f>IF(Weighting!$P$10&gt;0,B3874,"")</f>
        <v/>
      </c>
      <c r="B3874" t="e">
        <f>Weighting!$C$10</f>
        <v>#DIV/0!</v>
      </c>
      <c r="C3874" t="e">
        <f>Weighting!$F$10</f>
        <v>#NUM!</v>
      </c>
      <c r="D3874" t="e">
        <f>IF(C3874=1,'Data Transformation'!$G$3+0.5*'Data Transformation'!$W$25,IF(C3875=1,D3875-'Data Transformation'!$W$25,FALSE))</f>
        <v>#NUM!</v>
      </c>
      <c r="E3874">
        <f t="array" ref="E3874">IF(ISLOGICAL(D3874),"",FREQUENCY(IF('Data Transformation'!$B$425:$B$8425='Bin Analysis'!$B3867,'Data Transformation'!$G$425:$G$8425),D3874))</f>
        <v>2001</v>
      </c>
      <c r="F3874">
        <f t="shared" si="483"/>
        <v>0</v>
      </c>
      <c r="G3874">
        <f>Weighting!$H$10</f>
        <v>0</v>
      </c>
      <c r="H3874">
        <f t="array" ref="H3874">FREQUENCY(IF('Data Transformation'!$B$4:$B$8425=B3867,'Data Transformation'!$G$4:$G$8425),'Bin Analysis'!$B3874)</f>
        <v>2073</v>
      </c>
      <c r="I3874">
        <f t="shared" si="484"/>
        <v>0</v>
      </c>
      <c r="J3874">
        <f t="shared" si="485"/>
        <v>0</v>
      </c>
      <c r="K3874">
        <f>J3874*Weighting!$W$10</f>
        <v>0</v>
      </c>
      <c r="M3874" s="14"/>
    </row>
    <row r="3875" spans="1:13" x14ac:dyDescent="0.25">
      <c r="A3875" s="32" t="str">
        <f>IF(Weighting!$P$11&gt;0,B3875,"")</f>
        <v/>
      </c>
      <c r="B3875" t="e">
        <f>Weighting!$C$11</f>
        <v>#DIV/0!</v>
      </c>
      <c r="C3875" t="e">
        <f>Weighting!$F$11</f>
        <v>#NUM!</v>
      </c>
      <c r="D3875" t="e">
        <f>IF(C3875=1,'Data Transformation'!$G$3+0.5*'Data Transformation'!$W$25,IF(C3876=1,D3876-'Data Transformation'!$W$25,FALSE))</f>
        <v>#NUM!</v>
      </c>
      <c r="E3875">
        <f t="array" ref="E3875">IF(ISLOGICAL(D3875),"",FREQUENCY(IF('Data Transformation'!$B$425:$B$8425='Bin Analysis'!$B3867,'Data Transformation'!$G$425:$G$8425),D3875))</f>
        <v>2001</v>
      </c>
      <c r="F3875">
        <f t="shared" si="483"/>
        <v>0</v>
      </c>
      <c r="G3875">
        <f>Weighting!$H$11</f>
        <v>0</v>
      </c>
      <c r="H3875">
        <f t="array" ref="H3875">FREQUENCY(IF('Data Transformation'!$B$4:$B$8425=B3867,'Data Transformation'!$G$4:$G$8425),'Bin Analysis'!$B3875)</f>
        <v>2073</v>
      </c>
      <c r="I3875">
        <f t="shared" si="484"/>
        <v>0</v>
      </c>
      <c r="J3875">
        <f t="shared" si="485"/>
        <v>0</v>
      </c>
      <c r="K3875">
        <f>J3875*Weighting!$W$11</f>
        <v>0</v>
      </c>
      <c r="M3875" s="14"/>
    </row>
    <row r="3876" spans="1:13" x14ac:dyDescent="0.25">
      <c r="A3876" s="32" t="str">
        <f>IF(Weighting!$P$12&gt;0,B3876,"")</f>
        <v/>
      </c>
      <c r="B3876" t="e">
        <f>Weighting!$C$12</f>
        <v>#DIV/0!</v>
      </c>
      <c r="C3876" t="e">
        <f>Weighting!$F$12</f>
        <v>#NUM!</v>
      </c>
      <c r="D3876" t="e">
        <f>IF(C3876=1,'Data Transformation'!$G$3+0.5*'Data Transformation'!$W$25,IF(C3877=1,D3877-'Data Transformation'!$W$25,FALSE))</f>
        <v>#NUM!</v>
      </c>
      <c r="E3876">
        <f t="array" ref="E3876">IF(ISLOGICAL(D3876),"",FREQUENCY(IF('Data Transformation'!$B$425:$B$8425='Bin Analysis'!$B3867,'Data Transformation'!$G$425:$G$8425),D3876))</f>
        <v>2001</v>
      </c>
      <c r="F3876">
        <f t="shared" si="483"/>
        <v>0</v>
      </c>
      <c r="G3876">
        <f>Weighting!$H$12</f>
        <v>0</v>
      </c>
      <c r="H3876">
        <f t="array" ref="H3876">FREQUENCY(IF('Data Transformation'!$B$4:$B$8425=B3867,'Data Transformation'!$G$4:$G$8425),'Bin Analysis'!$B3876)</f>
        <v>2073</v>
      </c>
      <c r="I3876">
        <f t="shared" si="484"/>
        <v>0</v>
      </c>
      <c r="J3876">
        <f t="shared" si="485"/>
        <v>0</v>
      </c>
      <c r="K3876">
        <f>J3876*Weighting!$W$12</f>
        <v>0</v>
      </c>
      <c r="M3876" s="14"/>
    </row>
    <row r="3877" spans="1:13" x14ac:dyDescent="0.25">
      <c r="A3877" s="32" t="str">
        <f>IF(Weighting!$P$13&gt;0,B3877,"")</f>
        <v/>
      </c>
      <c r="B3877" t="e">
        <f>Weighting!$C$13</f>
        <v>#DIV/0!</v>
      </c>
      <c r="C3877" t="e">
        <f>Weighting!$F$13</f>
        <v>#NUM!</v>
      </c>
      <c r="D3877" t="e">
        <f>IF(C3877=1,'Data Transformation'!$G$3+0.5*'Data Transformation'!$W$25,IF(C3878=1,D3878-'Data Transformation'!$W$25,FALSE))</f>
        <v>#NUM!</v>
      </c>
      <c r="E3877">
        <f t="array" ref="E3877">IF(ISLOGICAL(D3877),"",FREQUENCY(IF('Data Transformation'!$B$425:$B$8425='Bin Analysis'!$B3867,'Data Transformation'!$G$425:$G$8425),D3877))</f>
        <v>2001</v>
      </c>
      <c r="F3877">
        <f t="shared" si="483"/>
        <v>0</v>
      </c>
      <c r="G3877">
        <f>Weighting!$H$13</f>
        <v>0</v>
      </c>
      <c r="H3877">
        <f t="array" ref="H3877">FREQUENCY(IF('Data Transformation'!$B$4:$B$8425=B3867,'Data Transformation'!$G$4:$G$8425),'Bin Analysis'!$B3877)</f>
        <v>2073</v>
      </c>
      <c r="I3877">
        <f t="shared" si="484"/>
        <v>0</v>
      </c>
      <c r="J3877">
        <f t="shared" si="485"/>
        <v>0</v>
      </c>
      <c r="K3877">
        <f>J3877*Weighting!$W$13</f>
        <v>0</v>
      </c>
      <c r="M3877" s="14"/>
    </row>
    <row r="3878" spans="1:13" x14ac:dyDescent="0.25">
      <c r="A3878" s="32" t="str">
        <f>IF(Weighting!$P$14&gt;0,B3878,"")</f>
        <v/>
      </c>
      <c r="B3878" t="e">
        <f>Weighting!$C$14</f>
        <v>#DIV/0!</v>
      </c>
      <c r="C3878" t="e">
        <f>Weighting!$F$14</f>
        <v>#NUM!</v>
      </c>
      <c r="D3878" t="e">
        <f>IF(C3878=1,'Data Transformation'!$G$3+0.5*'Data Transformation'!$W$25,IF(C3879=1,D3879-'Data Transformation'!$W$25,FALSE))</f>
        <v>#NUM!</v>
      </c>
      <c r="E3878">
        <f t="array" ref="E3878">IF(ISLOGICAL(D3878),"",FREQUENCY(IF('Data Transformation'!$B$425:$B$8425='Bin Analysis'!$B3867,'Data Transformation'!$G$425:$G$8425),D3878))</f>
        <v>2001</v>
      </c>
      <c r="F3878">
        <f t="shared" si="483"/>
        <v>0</v>
      </c>
      <c r="G3878">
        <f>Weighting!$H$14</f>
        <v>0</v>
      </c>
      <c r="H3878">
        <f t="array" ref="H3878">FREQUENCY(IF('Data Transformation'!$B$4:$B$8425=B3867,'Data Transformation'!$G$4:$G$8425),'Bin Analysis'!$B3878)</f>
        <v>2073</v>
      </c>
      <c r="I3878">
        <f t="shared" si="484"/>
        <v>0</v>
      </c>
      <c r="J3878">
        <f t="shared" si="485"/>
        <v>0</v>
      </c>
      <c r="K3878">
        <f>J3878*Weighting!$W$14</f>
        <v>0</v>
      </c>
      <c r="M3878" s="14"/>
    </row>
    <row r="3879" spans="1:13" x14ac:dyDescent="0.25">
      <c r="A3879" s="32" t="str">
        <f>IF(Weighting!$P$15&gt;0,B3879,"")</f>
        <v/>
      </c>
      <c r="B3879" t="e">
        <f>Weighting!$C$15</f>
        <v>#DIV/0!</v>
      </c>
      <c r="C3879" t="e">
        <f>Weighting!$F$15</f>
        <v>#NUM!</v>
      </c>
      <c r="D3879" t="e">
        <f>IF(C3879=1,'Data Transformation'!$G$3+0.5*'Data Transformation'!$W$25,IF(C3880=1,D3880-'Data Transformation'!$W$25,FALSE))</f>
        <v>#NUM!</v>
      </c>
      <c r="E3879">
        <f t="array" ref="E3879">IF(ISLOGICAL(D3879),"",FREQUENCY(IF('Data Transformation'!$B$425:$B$8425='Bin Analysis'!$B3867,'Data Transformation'!$G$425:$G$8425),D3879))</f>
        <v>2001</v>
      </c>
      <c r="F3879">
        <f t="shared" si="483"/>
        <v>0</v>
      </c>
      <c r="G3879">
        <f>Weighting!$H$15</f>
        <v>0</v>
      </c>
      <c r="H3879">
        <f t="array" ref="H3879">FREQUENCY(IF('Data Transformation'!$B$4:$B$8425=B3867,'Data Transformation'!$G$4:$G$8425),'Bin Analysis'!$B3879)</f>
        <v>2073</v>
      </c>
      <c r="I3879">
        <f t="shared" si="484"/>
        <v>0</v>
      </c>
      <c r="J3879">
        <f t="shared" si="485"/>
        <v>0</v>
      </c>
      <c r="K3879">
        <f>J3879*Weighting!$W$15</f>
        <v>0</v>
      </c>
      <c r="M3879" s="14"/>
    </row>
    <row r="3880" spans="1:13" x14ac:dyDescent="0.25">
      <c r="A3880" s="32" t="str">
        <f>IF(Weighting!$P$16&gt;0,B3880,"")</f>
        <v/>
      </c>
      <c r="B3880" t="e">
        <f>Weighting!$C$16</f>
        <v>#DIV/0!</v>
      </c>
      <c r="C3880" t="e">
        <f>Weighting!$F$16</f>
        <v>#NUM!</v>
      </c>
      <c r="D3880" t="e">
        <f>IF(C3880=1,'Data Transformation'!$G$3+0.5*'Data Transformation'!$W$25,IF(C3881=1,D3881-'Data Transformation'!$W$25,FALSE))</f>
        <v>#NUM!</v>
      </c>
      <c r="E3880">
        <f t="array" ref="E3880">IF(ISLOGICAL(D3880),"",FREQUENCY(IF('Data Transformation'!$B$425:$B$8425='Bin Analysis'!$B3867,'Data Transformation'!$G$425:$G$8425),D3880))</f>
        <v>2001</v>
      </c>
      <c r="F3880">
        <f t="shared" si="483"/>
        <v>0</v>
      </c>
      <c r="G3880">
        <f>Weighting!$H$16</f>
        <v>0</v>
      </c>
      <c r="H3880">
        <f t="array" ref="H3880">FREQUENCY(IF('Data Transformation'!$B$4:$B$8425=B3867,'Data Transformation'!$G$4:$G$8425),'Bin Analysis'!$B3880)</f>
        <v>2073</v>
      </c>
      <c r="I3880">
        <f t="shared" si="484"/>
        <v>0</v>
      </c>
      <c r="J3880">
        <f t="shared" si="485"/>
        <v>0</v>
      </c>
      <c r="K3880">
        <f>J3880*Weighting!$W$16</f>
        <v>0</v>
      </c>
      <c r="M3880" s="14"/>
    </row>
    <row r="3881" spans="1:13" x14ac:dyDescent="0.25">
      <c r="A3881" s="32" t="str">
        <f>IF(Weighting!$P$17&gt;0,B3881,"")</f>
        <v/>
      </c>
      <c r="B3881" t="e">
        <f>Weighting!$C$17</f>
        <v>#DIV/0!</v>
      </c>
      <c r="C3881" t="e">
        <f>Weighting!$F$17</f>
        <v>#NUM!</v>
      </c>
      <c r="D3881" t="e">
        <f>IF(C3881=1,'Data Transformation'!$G$3+0.5*'Data Transformation'!$W$25,IF(C3882=1,D3882-'Data Transformation'!$W$25,FALSE))</f>
        <v>#NUM!</v>
      </c>
      <c r="E3881">
        <f t="array" ref="E3881">IF(ISLOGICAL(D3881),"",FREQUENCY(IF('Data Transformation'!$B$425:$B$8425='Bin Analysis'!$B3867,'Data Transformation'!$G$425:$G$8425),D3881))</f>
        <v>2001</v>
      </c>
      <c r="F3881">
        <f t="shared" si="483"/>
        <v>0</v>
      </c>
      <c r="G3881">
        <f>Weighting!$H$17</f>
        <v>0</v>
      </c>
      <c r="H3881">
        <f t="array" ref="H3881">FREQUENCY(IF('Data Transformation'!$B$4:$B$8425=B3867,'Data Transformation'!$G$4:$G$8425),'Bin Analysis'!$B3881)</f>
        <v>2073</v>
      </c>
      <c r="I3881">
        <f t="shared" si="484"/>
        <v>0</v>
      </c>
      <c r="J3881">
        <f t="shared" si="485"/>
        <v>0</v>
      </c>
      <c r="K3881">
        <f>J3881*Weighting!$W$17</f>
        <v>0</v>
      </c>
      <c r="M3881" s="14"/>
    </row>
    <row r="3882" spans="1:13" x14ac:dyDescent="0.25">
      <c r="A3882" s="32" t="str">
        <f>IF(Weighting!$P$18&gt;0,B3882,"")</f>
        <v/>
      </c>
      <c r="B3882" t="e">
        <f>Weighting!$C$18</f>
        <v>#DIV/0!</v>
      </c>
      <c r="C3882" t="e">
        <f>Weighting!$F$18</f>
        <v>#NUM!</v>
      </c>
      <c r="D3882" t="e">
        <f>IF(C3882=1,'Data Transformation'!$G$3+0.5*'Data Transformation'!$W$25,IF(C3883=1,D3883-'Data Transformation'!$W$25,FALSE))</f>
        <v>#NUM!</v>
      </c>
      <c r="E3882">
        <f t="array" ref="E3882">IF(ISLOGICAL(D3882),"",FREQUENCY(IF('Data Transformation'!$B$425:$B$8425='Bin Analysis'!$B3867,'Data Transformation'!$G$425:$G$8425),D3882))</f>
        <v>2001</v>
      </c>
      <c r="F3882">
        <f t="shared" si="483"/>
        <v>0</v>
      </c>
      <c r="G3882">
        <f>Weighting!$H$18</f>
        <v>0</v>
      </c>
      <c r="H3882">
        <f t="array" ref="H3882">FREQUENCY(IF('Data Transformation'!$B$4:$B$8425=B3867,'Data Transformation'!$G$4:$G$8425),'Bin Analysis'!$B3882)</f>
        <v>2073</v>
      </c>
      <c r="I3882">
        <f t="shared" si="484"/>
        <v>0</v>
      </c>
      <c r="J3882">
        <f t="shared" si="485"/>
        <v>0</v>
      </c>
      <c r="K3882">
        <f>J3882*Weighting!$W$18</f>
        <v>0</v>
      </c>
      <c r="M3882" s="14"/>
    </row>
    <row r="3883" spans="1:13" x14ac:dyDescent="0.25">
      <c r="A3883" s="32" t="str">
        <f>IF(Weighting!$P$19&gt;0,B3883,"")</f>
        <v/>
      </c>
      <c r="B3883" t="e">
        <f>Weighting!$C$19</f>
        <v>#DIV/0!</v>
      </c>
      <c r="C3883" t="e">
        <f>Weighting!$F$19</f>
        <v>#NUM!</v>
      </c>
      <c r="D3883" t="e">
        <f>IF(C3883=1,'Data Transformation'!$G$3+0.5*'Data Transformation'!$W$25,IF(C3884=1,D3884-'Data Transformation'!$W$25,FALSE))</f>
        <v>#NUM!</v>
      </c>
      <c r="E3883">
        <f t="array" ref="E3883">IF(ISLOGICAL(D3883),"",FREQUENCY(IF('Data Transformation'!$B$425:$B$8425='Bin Analysis'!$B3867,'Data Transformation'!$G$425:$G$8425),D3883))</f>
        <v>2001</v>
      </c>
      <c r="F3883">
        <f t="shared" si="483"/>
        <v>0</v>
      </c>
      <c r="G3883">
        <f>Weighting!$H$19</f>
        <v>0</v>
      </c>
      <c r="H3883">
        <f t="array" ref="H3883">FREQUENCY(IF('Data Transformation'!$B$4:$B$8425=B3867,'Data Transformation'!$G$4:$G$8425),'Bin Analysis'!$B3883)</f>
        <v>2073</v>
      </c>
      <c r="I3883">
        <f t="shared" si="484"/>
        <v>0</v>
      </c>
      <c r="J3883">
        <f t="shared" si="485"/>
        <v>0</v>
      </c>
      <c r="K3883">
        <f>J3883*Weighting!$W$19</f>
        <v>0</v>
      </c>
      <c r="M3883" s="14"/>
    </row>
    <row r="3884" spans="1:13" x14ac:dyDescent="0.25">
      <c r="A3884" s="32" t="str">
        <f>IF(Weighting!$P$20&gt;0,B3884,"")</f>
        <v/>
      </c>
      <c r="B3884" t="e">
        <f>Weighting!$C$20</f>
        <v>#DIV/0!</v>
      </c>
      <c r="C3884" t="e">
        <f>Weighting!$F$20</f>
        <v>#NUM!</v>
      </c>
      <c r="D3884" t="e">
        <f>IF(C3884=1,'Data Transformation'!$G$3+0.5*'Data Transformation'!$W$25,IF(C3885=1,D3885-'Data Transformation'!$W$25,FALSE))</f>
        <v>#NUM!</v>
      </c>
      <c r="E3884">
        <f t="array" ref="E3884">IF(ISLOGICAL(D3884),"",FREQUENCY(IF('Data Transformation'!$B$425:$B$8425='Bin Analysis'!$B3867,'Data Transformation'!$G$425:$G$8425),D3884))</f>
        <v>2001</v>
      </c>
      <c r="F3884">
        <f t="shared" si="483"/>
        <v>0</v>
      </c>
      <c r="G3884">
        <f>Weighting!$H$20</f>
        <v>0</v>
      </c>
      <c r="H3884">
        <f t="array" ref="H3884">FREQUENCY(IF('Data Transformation'!$B$4:$B$8425=B3867,'Data Transformation'!$G$4:$G$8425),'Bin Analysis'!$B3884)</f>
        <v>2073</v>
      </c>
      <c r="I3884">
        <f t="shared" si="484"/>
        <v>0</v>
      </c>
      <c r="J3884">
        <f t="shared" si="485"/>
        <v>0</v>
      </c>
      <c r="K3884">
        <f>J3884*Weighting!$W$20</f>
        <v>0</v>
      </c>
      <c r="M3884" s="14"/>
    </row>
    <row r="3885" spans="1:13" x14ac:dyDescent="0.25">
      <c r="A3885" s="32" t="str">
        <f>IF(Weighting!$P$21&gt;0,B3885,"")</f>
        <v/>
      </c>
      <c r="B3885" t="e">
        <f>Weighting!$C$21</f>
        <v>#DIV/0!</v>
      </c>
      <c r="C3885" t="e">
        <f>Weighting!$F$21</f>
        <v>#NUM!</v>
      </c>
      <c r="D3885" t="e">
        <f>IF(C3885=1,'Data Transformation'!$G$3+0.5*'Data Transformation'!$W$25,IF(C3886=1,D3886-'Data Transformation'!$W$25,FALSE))</f>
        <v>#NUM!</v>
      </c>
      <c r="E3885">
        <f t="array" ref="E3885">IF(ISLOGICAL(D3885),"",FREQUENCY(IF('Data Transformation'!$B$425:$B$8425='Bin Analysis'!$B3867,'Data Transformation'!$G$425:$G$8425),D3885))</f>
        <v>2001</v>
      </c>
      <c r="F3885">
        <f t="shared" si="483"/>
        <v>0</v>
      </c>
      <c r="G3885">
        <f>Weighting!$H$21</f>
        <v>0</v>
      </c>
      <c r="H3885">
        <f t="array" ref="H3885">FREQUENCY(IF('Data Transformation'!$B$4:$B$8425=B3867,'Data Transformation'!$G$4:$G$8425),'Bin Analysis'!$B3885)</f>
        <v>2073</v>
      </c>
      <c r="I3885">
        <f t="shared" si="484"/>
        <v>0</v>
      </c>
      <c r="J3885">
        <f t="shared" si="485"/>
        <v>0</v>
      </c>
      <c r="K3885">
        <f>J3885*Weighting!$W$21</f>
        <v>0</v>
      </c>
      <c r="M3885" s="14"/>
    </row>
    <row r="3886" spans="1:13" x14ac:dyDescent="0.25">
      <c r="A3886" s="32" t="str">
        <f>IF(Weighting!$P$22&gt;0,B3886,"")</f>
        <v/>
      </c>
      <c r="B3886" t="e">
        <f>Weighting!$C$22</f>
        <v>#DIV/0!</v>
      </c>
      <c r="C3886" t="e">
        <f>Weighting!$F$22</f>
        <v>#NUM!</v>
      </c>
      <c r="D3886" t="e">
        <f>IF(C3886=1,'Data Transformation'!$G$3+0.5*'Data Transformation'!$W$25,IF(C3887=1,D3887-'Data Transformation'!$W$25,FALSE))</f>
        <v>#NUM!</v>
      </c>
      <c r="E3886">
        <f t="array" ref="E3886">IF(ISLOGICAL(D3886),"",FREQUENCY(IF('Data Transformation'!$B$425:$B$8425='Bin Analysis'!$B3867,'Data Transformation'!$G$425:$G$8425),D3886))</f>
        <v>2001</v>
      </c>
      <c r="F3886">
        <f t="shared" si="483"/>
        <v>0</v>
      </c>
      <c r="G3886">
        <f>Weighting!$H$22</f>
        <v>0</v>
      </c>
      <c r="H3886">
        <f t="array" ref="H3886">FREQUENCY(IF('Data Transformation'!$B$4:$B$8425=B3867,'Data Transformation'!$G$4:$G$8425),'Bin Analysis'!$B3886)</f>
        <v>2073</v>
      </c>
      <c r="I3886">
        <f t="shared" si="484"/>
        <v>0</v>
      </c>
      <c r="J3886">
        <f t="shared" si="485"/>
        <v>0</v>
      </c>
      <c r="K3886">
        <f>J3886*Weighting!$W$22</f>
        <v>0</v>
      </c>
      <c r="M3886" s="14"/>
    </row>
    <row r="3887" spans="1:13" x14ac:dyDescent="0.25">
      <c r="A3887" s="32" t="str">
        <f>IF(Weighting!$P$23&gt;0,B3887,"")</f>
        <v/>
      </c>
      <c r="B3887" t="e">
        <f>Weighting!$C$23</f>
        <v>#DIV/0!</v>
      </c>
      <c r="C3887" t="e">
        <f>Weighting!$F$23</f>
        <v>#NUM!</v>
      </c>
      <c r="D3887" t="e">
        <f>IF(C3887=1,'Data Transformation'!$G$3+0.5*'Data Transformation'!$W$25,IF(C3888=1,D3888-'Data Transformation'!$W$25,FALSE))</f>
        <v>#NUM!</v>
      </c>
      <c r="E3887">
        <f t="array" ref="E3887">IF(ISLOGICAL(D3887),"",FREQUENCY(IF('Data Transformation'!$B$425:$B$8425='Bin Analysis'!$B3867,'Data Transformation'!$G$425:$G$8425),D3887))</f>
        <v>2001</v>
      </c>
      <c r="F3887">
        <f t="shared" si="483"/>
        <v>0</v>
      </c>
      <c r="G3887">
        <f>Weighting!$H$23</f>
        <v>0</v>
      </c>
      <c r="H3887">
        <f t="array" ref="H3887">FREQUENCY(IF('Data Transformation'!$B$4:$B$8425=B3867,'Data Transformation'!$G$4:$G$8425),'Bin Analysis'!$B3887)</f>
        <v>2073</v>
      </c>
      <c r="I3887">
        <f t="shared" si="484"/>
        <v>0</v>
      </c>
      <c r="J3887">
        <f t="shared" si="485"/>
        <v>0</v>
      </c>
      <c r="K3887">
        <f>J3887*Weighting!$W$23</f>
        <v>0</v>
      </c>
      <c r="M3887" s="14"/>
    </row>
    <row r="3888" spans="1:13" x14ac:dyDescent="0.25">
      <c r="A3888" s="32" t="str">
        <f>IF(Weighting!$P$24&gt;0,B3888,"")</f>
        <v/>
      </c>
      <c r="B3888" t="e">
        <f>Weighting!$C$24</f>
        <v>#DIV/0!</v>
      </c>
      <c r="C3888" t="e">
        <f>Weighting!$F$24</f>
        <v>#NUM!</v>
      </c>
      <c r="D3888" t="e">
        <f>IF(C3888=1,'Data Transformation'!$G$3+0.5*'Data Transformation'!$W$25,IF(C3889=1,D3889-'Data Transformation'!$W$25,FALSE))</f>
        <v>#NUM!</v>
      </c>
      <c r="E3888">
        <f t="array" ref="E3888">IF(ISLOGICAL(D3888),"",FREQUENCY(IF('Data Transformation'!$B$425:$B$8425='Bin Analysis'!$B3867,'Data Transformation'!$G$425:$G$8425),D3888))</f>
        <v>2001</v>
      </c>
      <c r="F3888">
        <f t="shared" si="483"/>
        <v>0</v>
      </c>
      <c r="G3888">
        <f>Weighting!$H$24</f>
        <v>0</v>
      </c>
      <c r="H3888">
        <f t="array" ref="H3888">FREQUENCY(IF('Data Transformation'!$B$4:$B$8425=B3867,'Data Transformation'!$G$4:$G$8425),'Bin Analysis'!$B3888)</f>
        <v>2073</v>
      </c>
      <c r="I3888">
        <f t="shared" si="484"/>
        <v>0</v>
      </c>
      <c r="J3888">
        <f t="shared" si="485"/>
        <v>0</v>
      </c>
      <c r="K3888">
        <f>J3888*Weighting!$W$24</f>
        <v>0</v>
      </c>
      <c r="M3888" s="14"/>
    </row>
    <row r="3889" spans="1:25" x14ac:dyDescent="0.25">
      <c r="A3889" s="32" t="str">
        <f>IF(Weighting!$P$25&gt;0,B3889,"")</f>
        <v/>
      </c>
      <c r="B3889" t="e">
        <f>Weighting!$C$25</f>
        <v>#DIV/0!</v>
      </c>
      <c r="C3889" t="e">
        <f>Weighting!$F$25</f>
        <v>#NUM!</v>
      </c>
      <c r="D3889" t="e">
        <f>IF(C3889=1,'Data Transformation'!$G$3+0.5*'Data Transformation'!$W$25,IF(C3890=1,D3890-'Data Transformation'!$W$25,FALSE))</f>
        <v>#NUM!</v>
      </c>
      <c r="E3889">
        <f t="array" ref="E3889">IF(ISLOGICAL(D3889),"",FREQUENCY(IF('Data Transformation'!$B$425:$B$8425='Bin Analysis'!$B3867,'Data Transformation'!$G$425:$G$8425),D3889))</f>
        <v>2001</v>
      </c>
      <c r="F3889">
        <f t="shared" si="483"/>
        <v>0</v>
      </c>
      <c r="G3889">
        <f>Weighting!$H$25</f>
        <v>0</v>
      </c>
      <c r="H3889">
        <f t="array" ref="H3889">FREQUENCY(IF('Data Transformation'!$B$4:$B$8425=B3867,'Data Transformation'!$G$4:$G$8425),'Bin Analysis'!$B3889)</f>
        <v>2073</v>
      </c>
      <c r="I3889">
        <f t="shared" si="484"/>
        <v>0</v>
      </c>
      <c r="J3889">
        <f t="shared" si="485"/>
        <v>0</v>
      </c>
      <c r="K3889">
        <f>J3889*Weighting!$W$25</f>
        <v>0</v>
      </c>
      <c r="M3889" s="14"/>
    </row>
    <row r="3890" spans="1:25" x14ac:dyDescent="0.25">
      <c r="O3890"/>
      <c r="P3890"/>
      <c r="Q3890"/>
      <c r="R3890"/>
    </row>
    <row r="3891" spans="1:25" ht="23.25" x14ac:dyDescent="0.35">
      <c r="A3891" s="21" t="s">
        <v>0</v>
      </c>
      <c r="B3891" s="21" t="str">
        <f>IFERROR(VLOOKUP(C3891,'Data Transformation'!$L$6:$M$426,2,FALSE),"")</f>
        <v/>
      </c>
      <c r="C3891" s="21">
        <f>C3867+1</f>
        <v>162</v>
      </c>
      <c r="D3891" s="21"/>
      <c r="E3891" s="21"/>
      <c r="F3891" s="21"/>
      <c r="G3891" s="21"/>
      <c r="H3891" s="22"/>
      <c r="I3891" s="22"/>
      <c r="J3891" s="22"/>
      <c r="K3891" s="21"/>
      <c r="L3891" s="21" t="str">
        <f>B3891</f>
        <v/>
      </c>
      <c r="M3891" s="23" t="e">
        <f>INDEX('Data Transformation'!$O$4:$O$424,MATCH($B3891,'Data Transformation'!$M$4:$M$424,0),MATCH($M$2,'Data Transformation'!$O$3,0))</f>
        <v>#N/A</v>
      </c>
      <c r="N3891" s="27" t="e">
        <f>IF('Input and Summary Results'!$J$16="minimum",'Bin Analysis'!X3892/(M3891-1),'Bin Analysis'!Y3891/('Bin Analysis'!M3891-1))</f>
        <v>#N/A</v>
      </c>
      <c r="O3891" s="27" t="e">
        <f>IF(M3891=FALSE,NA(),(VLOOKUP(1,C3894:K3913,4,FALSE))/(M3891-1))</f>
        <v>#N/A</v>
      </c>
      <c r="P3891" s="27" t="e">
        <f>IF(M3891=FALSE,NA(),SUM(J3894:J3913)/Weighting!$S$5)</f>
        <v>#N/A</v>
      </c>
      <c r="Q3891" s="27" t="e">
        <f>IF(M3891=FALSE,NA(),SUM(K3894:K3913)/Weighting!$S$6)</f>
        <v>#N/A</v>
      </c>
      <c r="R3891" s="27" t="e">
        <f>IF(M3891=FALSE,NA(),(VLOOKUP(1,G3894:K3913,3,FALSE))/(M3891-1))</f>
        <v>#N/A</v>
      </c>
      <c r="S3891" s="22" t="e">
        <f>IF(M3891=FALSE,NA(),IF(SUM(J3894:J3913)=2,"yes","no"))</f>
        <v>#N/A</v>
      </c>
      <c r="X3891" s="2" cm="2">
        <f t="array" ref="X3891:X3892">FREQUENCY(IF('Data Transformation'!$B$425:$B$6424='Bin Analysis'!L3891,'Data Transformation'!$G$425:$G$6424),'Data Transformation'!$U$11)</f>
        <v>0</v>
      </c>
      <c r="Y3891" s="2" cm="2">
        <f t="array" ref="Y3891:Y3892">FREQUENCY(IF('Data Transformation'!$B$425:$B$6424='Bin Analysis'!L3891,'Data Transformation'!$G$425:$G$6424),'Data Transformation'!$U$12)</f>
        <v>0</v>
      </c>
    </row>
    <row r="3892" spans="1:25" x14ac:dyDescent="0.25">
      <c r="A3892" s="14" t="s">
        <v>67</v>
      </c>
      <c r="B3892" t="s">
        <v>47</v>
      </c>
      <c r="C3892" t="s">
        <v>5</v>
      </c>
      <c r="D3892" t="s">
        <v>98</v>
      </c>
      <c r="E3892" t="s">
        <v>99</v>
      </c>
      <c r="F3892" t="s">
        <v>100</v>
      </c>
      <c r="G3892" t="s">
        <v>69</v>
      </c>
      <c r="H3892" t="s">
        <v>31</v>
      </c>
      <c r="I3892" t="s">
        <v>32</v>
      </c>
      <c r="J3892" t="s">
        <v>46</v>
      </c>
      <c r="K3892" s="14" t="s">
        <v>45</v>
      </c>
      <c r="M3892" s="14"/>
      <c r="X3892" s="2">
        <v>0</v>
      </c>
      <c r="Y3892" s="2">
        <v>0</v>
      </c>
    </row>
    <row r="3893" spans="1:25" x14ac:dyDescent="0.25">
      <c r="A3893" s="32"/>
      <c r="D3893" t="e">
        <f>IF(C3893=1,'Data Transformation'!$G$3+0.5*'Data Transformation'!$W$25,IF(C3894=1,D3894-'Data Transformation'!$W$25,FALSE))</f>
        <v>#NUM!</v>
      </c>
      <c r="E3893">
        <f t="array" ref="E3893">IF(ISLOGICAL(D3893),"",FREQUENCY(IF('Data Transformation'!$B$425:$B$8425='Bin Analysis'!$B3891,'Data Transformation'!$G$425:$G$8425),D3893))</f>
        <v>2001</v>
      </c>
      <c r="F3893" t="e">
        <f>IF(ISLOGICAL(D3893),"",E3893-E3892)</f>
        <v>#VALUE!</v>
      </c>
      <c r="M3893" s="14"/>
    </row>
    <row r="3894" spans="1:25" x14ac:dyDescent="0.25">
      <c r="A3894" s="32" t="e">
        <f>IF(Weighting!$P$6&gt;0,B3894,"")</f>
        <v>#NUM!</v>
      </c>
      <c r="B3894" t="e">
        <f>Weighting!$C$6</f>
        <v>#DIV/0!</v>
      </c>
      <c r="C3894" t="e">
        <f>Weighting!$F$6</f>
        <v>#NUM!</v>
      </c>
      <c r="D3894" t="e">
        <f>IF(C3894=1,'Data Transformation'!$G$3+0.5*'Data Transformation'!$W$25,IF(C3895=1,D3895-'Data Transformation'!$W$25,FALSE))</f>
        <v>#NUM!</v>
      </c>
      <c r="E3894">
        <f t="array" ref="E3894">IF(ISLOGICAL(D3894),"",FREQUENCY(IF('Data Transformation'!$B$425:$B$8425='Bin Analysis'!$B3891,'Data Transformation'!$G$425:$G$8425),D3894))</f>
        <v>2001</v>
      </c>
      <c r="F3894">
        <f>IF(ISLOGICAL(D3894),"",E3894-E3893)</f>
        <v>0</v>
      </c>
      <c r="G3894">
        <f>Weighting!$H$6</f>
        <v>1</v>
      </c>
      <c r="H3894">
        <f t="array" ref="H3894">FREQUENCY(IF('Data Transformation'!$B$4:$B$8425=B3891,'Data Transformation'!$G$4:$G$8425),'Bin Analysis'!$B3894)</f>
        <v>2073</v>
      </c>
      <c r="I3894">
        <f>H3894-H3893</f>
        <v>2073</v>
      </c>
      <c r="J3894">
        <f>IF(I3894=0,0,1)</f>
        <v>1</v>
      </c>
      <c r="K3894" t="e">
        <f>J3894*Weighting!$W$6</f>
        <v>#NUM!</v>
      </c>
      <c r="M3894" s="14"/>
    </row>
    <row r="3895" spans="1:25" x14ac:dyDescent="0.25">
      <c r="A3895" s="32" t="str">
        <f>IF(Weighting!$P$7&gt;0,B3895,"")</f>
        <v/>
      </c>
      <c r="B3895" t="e">
        <f>Weighting!$C$7</f>
        <v>#DIV/0!</v>
      </c>
      <c r="C3895" t="e">
        <f>Weighting!$F$7</f>
        <v>#NUM!</v>
      </c>
      <c r="D3895" t="e">
        <f>IF(C3895=1,'Data Transformation'!$G$3+0.5*'Data Transformation'!$W$25,IF(C3896=1,D3896-'Data Transformation'!$W$25,FALSE))</f>
        <v>#NUM!</v>
      </c>
      <c r="E3895">
        <f t="array" ref="E3895">IF(ISLOGICAL(D3895),"",FREQUENCY(IF('Data Transformation'!$B$425:$B$8425='Bin Analysis'!$B3891,'Data Transformation'!$G$425:$G$8425),D3895))</f>
        <v>2001</v>
      </c>
      <c r="F3895">
        <f t="shared" ref="F3895:F3913" si="486">IF(ISLOGICAL(D3895),"",E3895-E3894)</f>
        <v>0</v>
      </c>
      <c r="G3895">
        <f>Weighting!$H$7</f>
        <v>0</v>
      </c>
      <c r="H3895">
        <f t="array" ref="H3895">FREQUENCY(IF('Data Transformation'!$B$4:$B$8425=B3891,'Data Transformation'!$G$4:$G$8425),'Bin Analysis'!$B3895)</f>
        <v>2073</v>
      </c>
      <c r="I3895">
        <f t="shared" ref="I3895:I3913" si="487">H3895-H3894</f>
        <v>0</v>
      </c>
      <c r="J3895">
        <f>IF(I3895=0,0,1)</f>
        <v>0</v>
      </c>
      <c r="K3895">
        <f>J3895*Weighting!$W$7</f>
        <v>0</v>
      </c>
      <c r="M3895" s="14"/>
    </row>
    <row r="3896" spans="1:25" x14ac:dyDescent="0.25">
      <c r="A3896" s="32" t="str">
        <f>IF(Weighting!$P$8&gt;0,B3896,"")</f>
        <v/>
      </c>
      <c r="B3896" t="e">
        <f>Weighting!$C$8</f>
        <v>#DIV/0!</v>
      </c>
      <c r="C3896" t="e">
        <f>Weighting!$F$8</f>
        <v>#NUM!</v>
      </c>
      <c r="D3896" t="e">
        <f>IF(C3896=1,'Data Transformation'!$G$3+0.5*'Data Transformation'!$W$25,IF(C3897=1,D3897-'Data Transformation'!$W$25,FALSE))</f>
        <v>#NUM!</v>
      </c>
      <c r="E3896">
        <f t="array" ref="E3896">IF(ISLOGICAL(D3896),"",FREQUENCY(IF('Data Transformation'!$B$425:$B$8425='Bin Analysis'!$B3891,'Data Transformation'!$G$425:$G$8425),D3896))</f>
        <v>2001</v>
      </c>
      <c r="F3896">
        <f t="shared" si="486"/>
        <v>0</v>
      </c>
      <c r="G3896">
        <f>Weighting!$H$8</f>
        <v>0</v>
      </c>
      <c r="H3896">
        <f t="array" ref="H3896">FREQUENCY(IF('Data Transformation'!$B$4:$B$8425=B3891,'Data Transformation'!$G$4:$G$8425),'Bin Analysis'!$B3896)</f>
        <v>2073</v>
      </c>
      <c r="I3896">
        <f t="shared" si="487"/>
        <v>0</v>
      </c>
      <c r="J3896">
        <f t="shared" ref="J3896:J3913" si="488">IF(I3896=0,0,1)</f>
        <v>0</v>
      </c>
      <c r="K3896">
        <f>J3896*Weighting!$W$8</f>
        <v>0</v>
      </c>
      <c r="M3896" s="14"/>
    </row>
    <row r="3897" spans="1:25" x14ac:dyDescent="0.25">
      <c r="A3897" s="32" t="str">
        <f>IF(Weighting!$P$9&gt;0,B3897,"")</f>
        <v/>
      </c>
      <c r="B3897" s="50" t="e">
        <f>Weighting!$C$9</f>
        <v>#DIV/0!</v>
      </c>
      <c r="C3897" t="e">
        <f>Weighting!$F$9</f>
        <v>#NUM!</v>
      </c>
      <c r="D3897" t="e">
        <f>IF(C3897=1,'Data Transformation'!$G$3+0.5*'Data Transformation'!$W$25,IF(C3898=1,D3898-'Data Transformation'!$W$25,FALSE))</f>
        <v>#NUM!</v>
      </c>
      <c r="E3897">
        <f t="array" ref="E3897">IF(ISLOGICAL(D3897),"",FREQUENCY(IF('Data Transformation'!$B$425:$B$8425='Bin Analysis'!$B3891,'Data Transformation'!$G$425:$G$8425),D3897))</f>
        <v>2001</v>
      </c>
      <c r="F3897">
        <f t="shared" si="486"/>
        <v>0</v>
      </c>
      <c r="G3897">
        <f>Weighting!$H$9</f>
        <v>0</v>
      </c>
      <c r="H3897">
        <f t="array" ref="H3897">FREQUENCY(IF('Data Transformation'!$B$4:$B$8425=B3891,'Data Transformation'!$G$4:$G$8425),'Bin Analysis'!$B3897)</f>
        <v>2073</v>
      </c>
      <c r="I3897">
        <f t="shared" si="487"/>
        <v>0</v>
      </c>
      <c r="J3897">
        <f t="shared" si="488"/>
        <v>0</v>
      </c>
      <c r="K3897">
        <f>J3897*Weighting!$W$9</f>
        <v>0</v>
      </c>
      <c r="M3897" s="14"/>
    </row>
    <row r="3898" spans="1:25" x14ac:dyDescent="0.25">
      <c r="A3898" s="32" t="str">
        <f>IF(Weighting!$P$10&gt;0,B3898,"")</f>
        <v/>
      </c>
      <c r="B3898" t="e">
        <f>Weighting!$C$10</f>
        <v>#DIV/0!</v>
      </c>
      <c r="C3898" t="e">
        <f>Weighting!$F$10</f>
        <v>#NUM!</v>
      </c>
      <c r="D3898" t="e">
        <f>IF(C3898=1,'Data Transformation'!$G$3+0.5*'Data Transformation'!$W$25,IF(C3899=1,D3899-'Data Transformation'!$W$25,FALSE))</f>
        <v>#NUM!</v>
      </c>
      <c r="E3898">
        <f t="array" ref="E3898">IF(ISLOGICAL(D3898),"",FREQUENCY(IF('Data Transformation'!$B$425:$B$8425='Bin Analysis'!$B3891,'Data Transformation'!$G$425:$G$8425),D3898))</f>
        <v>2001</v>
      </c>
      <c r="F3898">
        <f t="shared" si="486"/>
        <v>0</v>
      </c>
      <c r="G3898">
        <f>Weighting!$H$10</f>
        <v>0</v>
      </c>
      <c r="H3898">
        <f t="array" ref="H3898">FREQUENCY(IF('Data Transformation'!$B$4:$B$8425=B3891,'Data Transformation'!$G$4:$G$8425),'Bin Analysis'!$B3898)</f>
        <v>2073</v>
      </c>
      <c r="I3898">
        <f t="shared" si="487"/>
        <v>0</v>
      </c>
      <c r="J3898">
        <f t="shared" si="488"/>
        <v>0</v>
      </c>
      <c r="K3898">
        <f>J3898*Weighting!$W$10</f>
        <v>0</v>
      </c>
      <c r="M3898" s="14"/>
    </row>
    <row r="3899" spans="1:25" x14ac:dyDescent="0.25">
      <c r="A3899" s="32" t="str">
        <f>IF(Weighting!$P$11&gt;0,B3899,"")</f>
        <v/>
      </c>
      <c r="B3899" t="e">
        <f>Weighting!$C$11</f>
        <v>#DIV/0!</v>
      </c>
      <c r="C3899" t="e">
        <f>Weighting!$F$11</f>
        <v>#NUM!</v>
      </c>
      <c r="D3899" t="e">
        <f>IF(C3899=1,'Data Transformation'!$G$3+0.5*'Data Transformation'!$W$25,IF(C3900=1,D3900-'Data Transformation'!$W$25,FALSE))</f>
        <v>#NUM!</v>
      </c>
      <c r="E3899">
        <f t="array" ref="E3899">IF(ISLOGICAL(D3899),"",FREQUENCY(IF('Data Transformation'!$B$425:$B$8425='Bin Analysis'!$B3891,'Data Transformation'!$G$425:$G$8425),D3899))</f>
        <v>2001</v>
      </c>
      <c r="F3899">
        <f t="shared" si="486"/>
        <v>0</v>
      </c>
      <c r="G3899">
        <f>Weighting!$H$11</f>
        <v>0</v>
      </c>
      <c r="H3899">
        <f t="array" ref="H3899">FREQUENCY(IF('Data Transformation'!$B$4:$B$8425=B3891,'Data Transformation'!$G$4:$G$8425),'Bin Analysis'!$B3899)</f>
        <v>2073</v>
      </c>
      <c r="I3899">
        <f t="shared" si="487"/>
        <v>0</v>
      </c>
      <c r="J3899">
        <f t="shared" si="488"/>
        <v>0</v>
      </c>
      <c r="K3899">
        <f>J3899*Weighting!$W$11</f>
        <v>0</v>
      </c>
      <c r="M3899" s="14"/>
    </row>
    <row r="3900" spans="1:25" x14ac:dyDescent="0.25">
      <c r="A3900" s="32" t="str">
        <f>IF(Weighting!$P$12&gt;0,B3900,"")</f>
        <v/>
      </c>
      <c r="B3900" t="e">
        <f>Weighting!$C$12</f>
        <v>#DIV/0!</v>
      </c>
      <c r="C3900" t="e">
        <f>Weighting!$F$12</f>
        <v>#NUM!</v>
      </c>
      <c r="D3900" t="e">
        <f>IF(C3900=1,'Data Transformation'!$G$3+0.5*'Data Transformation'!$W$25,IF(C3901=1,D3901-'Data Transformation'!$W$25,FALSE))</f>
        <v>#NUM!</v>
      </c>
      <c r="E3900">
        <f t="array" ref="E3900">IF(ISLOGICAL(D3900),"",FREQUENCY(IF('Data Transformation'!$B$425:$B$8425='Bin Analysis'!$B3891,'Data Transformation'!$G$425:$G$8425),D3900))</f>
        <v>2001</v>
      </c>
      <c r="F3900">
        <f t="shared" si="486"/>
        <v>0</v>
      </c>
      <c r="G3900">
        <f>Weighting!$H$12</f>
        <v>0</v>
      </c>
      <c r="H3900">
        <f t="array" ref="H3900">FREQUENCY(IF('Data Transformation'!$B$4:$B$8425=B3891,'Data Transformation'!$G$4:$G$8425),'Bin Analysis'!$B3900)</f>
        <v>2073</v>
      </c>
      <c r="I3900">
        <f t="shared" si="487"/>
        <v>0</v>
      </c>
      <c r="J3900">
        <f t="shared" si="488"/>
        <v>0</v>
      </c>
      <c r="K3900">
        <f>J3900*Weighting!$W$12</f>
        <v>0</v>
      </c>
      <c r="M3900" s="14"/>
    </row>
    <row r="3901" spans="1:25" x14ac:dyDescent="0.25">
      <c r="A3901" s="32" t="str">
        <f>IF(Weighting!$P$13&gt;0,B3901,"")</f>
        <v/>
      </c>
      <c r="B3901" t="e">
        <f>Weighting!$C$13</f>
        <v>#DIV/0!</v>
      </c>
      <c r="C3901" t="e">
        <f>Weighting!$F$13</f>
        <v>#NUM!</v>
      </c>
      <c r="D3901" t="e">
        <f>IF(C3901=1,'Data Transformation'!$G$3+0.5*'Data Transformation'!$W$25,IF(C3902=1,D3902-'Data Transformation'!$W$25,FALSE))</f>
        <v>#NUM!</v>
      </c>
      <c r="E3901">
        <f t="array" ref="E3901">IF(ISLOGICAL(D3901),"",FREQUENCY(IF('Data Transformation'!$B$425:$B$8425='Bin Analysis'!$B3891,'Data Transformation'!$G$425:$G$8425),D3901))</f>
        <v>2001</v>
      </c>
      <c r="F3901">
        <f t="shared" si="486"/>
        <v>0</v>
      </c>
      <c r="G3901">
        <f>Weighting!$H$13</f>
        <v>0</v>
      </c>
      <c r="H3901">
        <f t="array" ref="H3901">FREQUENCY(IF('Data Transformation'!$B$4:$B$8425=B3891,'Data Transformation'!$G$4:$G$8425),'Bin Analysis'!$B3901)</f>
        <v>2073</v>
      </c>
      <c r="I3901">
        <f t="shared" si="487"/>
        <v>0</v>
      </c>
      <c r="J3901">
        <f t="shared" si="488"/>
        <v>0</v>
      </c>
      <c r="K3901">
        <f>J3901*Weighting!$W$13</f>
        <v>0</v>
      </c>
      <c r="M3901" s="14"/>
    </row>
    <row r="3902" spans="1:25" x14ac:dyDescent="0.25">
      <c r="A3902" s="32" t="str">
        <f>IF(Weighting!$P$14&gt;0,B3902,"")</f>
        <v/>
      </c>
      <c r="B3902" t="e">
        <f>Weighting!$C$14</f>
        <v>#DIV/0!</v>
      </c>
      <c r="C3902" t="e">
        <f>Weighting!$F$14</f>
        <v>#NUM!</v>
      </c>
      <c r="D3902" t="e">
        <f>IF(C3902=1,'Data Transformation'!$G$3+0.5*'Data Transformation'!$W$25,IF(C3903=1,D3903-'Data Transformation'!$W$25,FALSE))</f>
        <v>#NUM!</v>
      </c>
      <c r="E3902">
        <f t="array" ref="E3902">IF(ISLOGICAL(D3902),"",FREQUENCY(IF('Data Transformation'!$B$425:$B$8425='Bin Analysis'!$B3891,'Data Transformation'!$G$425:$G$8425),D3902))</f>
        <v>2001</v>
      </c>
      <c r="F3902">
        <f t="shared" si="486"/>
        <v>0</v>
      </c>
      <c r="G3902">
        <f>Weighting!$H$14</f>
        <v>0</v>
      </c>
      <c r="H3902">
        <f t="array" ref="H3902">FREQUENCY(IF('Data Transformation'!$B$4:$B$8425=B3891,'Data Transformation'!$G$4:$G$8425),'Bin Analysis'!$B3902)</f>
        <v>2073</v>
      </c>
      <c r="I3902">
        <f t="shared" si="487"/>
        <v>0</v>
      </c>
      <c r="J3902">
        <f t="shared" si="488"/>
        <v>0</v>
      </c>
      <c r="K3902">
        <f>J3902*Weighting!$W$14</f>
        <v>0</v>
      </c>
      <c r="M3902" s="14"/>
    </row>
    <row r="3903" spans="1:25" x14ac:dyDescent="0.25">
      <c r="A3903" s="32" t="str">
        <f>IF(Weighting!$P$15&gt;0,B3903,"")</f>
        <v/>
      </c>
      <c r="B3903" t="e">
        <f>Weighting!$C$15</f>
        <v>#DIV/0!</v>
      </c>
      <c r="C3903" t="e">
        <f>Weighting!$F$15</f>
        <v>#NUM!</v>
      </c>
      <c r="D3903" t="e">
        <f>IF(C3903=1,'Data Transformation'!$G$3+0.5*'Data Transformation'!$W$25,IF(C3904=1,D3904-'Data Transformation'!$W$25,FALSE))</f>
        <v>#NUM!</v>
      </c>
      <c r="E3903">
        <f t="array" ref="E3903">IF(ISLOGICAL(D3903),"",FREQUENCY(IF('Data Transformation'!$B$425:$B$8425='Bin Analysis'!$B3891,'Data Transformation'!$G$425:$G$8425),D3903))</f>
        <v>2001</v>
      </c>
      <c r="F3903">
        <f t="shared" si="486"/>
        <v>0</v>
      </c>
      <c r="G3903">
        <f>Weighting!$H$15</f>
        <v>0</v>
      </c>
      <c r="H3903">
        <f t="array" ref="H3903">FREQUENCY(IF('Data Transformation'!$B$4:$B$8425=B3891,'Data Transformation'!$G$4:$G$8425),'Bin Analysis'!$B3903)</f>
        <v>2073</v>
      </c>
      <c r="I3903">
        <f t="shared" si="487"/>
        <v>0</v>
      </c>
      <c r="J3903">
        <f t="shared" si="488"/>
        <v>0</v>
      </c>
      <c r="K3903">
        <f>J3903*Weighting!$W$15</f>
        <v>0</v>
      </c>
      <c r="M3903" s="14"/>
    </row>
    <row r="3904" spans="1:25" x14ac:dyDescent="0.25">
      <c r="A3904" s="32" t="str">
        <f>IF(Weighting!$P$16&gt;0,B3904,"")</f>
        <v/>
      </c>
      <c r="B3904" t="e">
        <f>Weighting!$C$16</f>
        <v>#DIV/0!</v>
      </c>
      <c r="C3904" t="e">
        <f>Weighting!$F$16</f>
        <v>#NUM!</v>
      </c>
      <c r="D3904" t="e">
        <f>IF(C3904=1,'Data Transformation'!$G$3+0.5*'Data Transformation'!$W$25,IF(C3905=1,D3905-'Data Transformation'!$W$25,FALSE))</f>
        <v>#NUM!</v>
      </c>
      <c r="E3904">
        <f t="array" ref="E3904">IF(ISLOGICAL(D3904),"",FREQUENCY(IF('Data Transformation'!$B$425:$B$8425='Bin Analysis'!$B3891,'Data Transformation'!$G$425:$G$8425),D3904))</f>
        <v>2001</v>
      </c>
      <c r="F3904">
        <f t="shared" si="486"/>
        <v>0</v>
      </c>
      <c r="G3904">
        <f>Weighting!$H$16</f>
        <v>0</v>
      </c>
      <c r="H3904">
        <f t="array" ref="H3904">FREQUENCY(IF('Data Transformation'!$B$4:$B$8425=B3891,'Data Transformation'!$G$4:$G$8425),'Bin Analysis'!$B3904)</f>
        <v>2073</v>
      </c>
      <c r="I3904">
        <f t="shared" si="487"/>
        <v>0</v>
      </c>
      <c r="J3904">
        <f t="shared" si="488"/>
        <v>0</v>
      </c>
      <c r="K3904">
        <f>J3904*Weighting!$W$16</f>
        <v>0</v>
      </c>
      <c r="M3904" s="14"/>
    </row>
    <row r="3905" spans="1:25" x14ac:dyDescent="0.25">
      <c r="A3905" s="32" t="str">
        <f>IF(Weighting!$P$17&gt;0,B3905,"")</f>
        <v/>
      </c>
      <c r="B3905" t="e">
        <f>Weighting!$C$17</f>
        <v>#DIV/0!</v>
      </c>
      <c r="C3905" t="e">
        <f>Weighting!$F$17</f>
        <v>#NUM!</v>
      </c>
      <c r="D3905" t="e">
        <f>IF(C3905=1,'Data Transformation'!$G$3+0.5*'Data Transformation'!$W$25,IF(C3906=1,D3906-'Data Transformation'!$W$25,FALSE))</f>
        <v>#NUM!</v>
      </c>
      <c r="E3905">
        <f t="array" ref="E3905">IF(ISLOGICAL(D3905),"",FREQUENCY(IF('Data Transformation'!$B$425:$B$8425='Bin Analysis'!$B3891,'Data Transformation'!$G$425:$G$8425),D3905))</f>
        <v>2001</v>
      </c>
      <c r="F3905">
        <f t="shared" si="486"/>
        <v>0</v>
      </c>
      <c r="G3905">
        <f>Weighting!$H$17</f>
        <v>0</v>
      </c>
      <c r="H3905">
        <f t="array" ref="H3905">FREQUENCY(IF('Data Transformation'!$B$4:$B$8425=B3891,'Data Transformation'!$G$4:$G$8425),'Bin Analysis'!$B3905)</f>
        <v>2073</v>
      </c>
      <c r="I3905">
        <f t="shared" si="487"/>
        <v>0</v>
      </c>
      <c r="J3905">
        <f t="shared" si="488"/>
        <v>0</v>
      </c>
      <c r="K3905">
        <f>J3905*Weighting!$W$17</f>
        <v>0</v>
      </c>
      <c r="M3905" s="14"/>
    </row>
    <row r="3906" spans="1:25" x14ac:dyDescent="0.25">
      <c r="A3906" s="32" t="str">
        <f>IF(Weighting!$P$18&gt;0,B3906,"")</f>
        <v/>
      </c>
      <c r="B3906" t="e">
        <f>Weighting!$C$18</f>
        <v>#DIV/0!</v>
      </c>
      <c r="C3906" t="e">
        <f>Weighting!$F$18</f>
        <v>#NUM!</v>
      </c>
      <c r="D3906" t="e">
        <f>IF(C3906=1,'Data Transformation'!$G$3+0.5*'Data Transformation'!$W$25,IF(C3907=1,D3907-'Data Transformation'!$W$25,FALSE))</f>
        <v>#NUM!</v>
      </c>
      <c r="E3906">
        <f t="array" ref="E3906">IF(ISLOGICAL(D3906),"",FREQUENCY(IF('Data Transformation'!$B$425:$B$8425='Bin Analysis'!$B3891,'Data Transformation'!$G$425:$G$8425),D3906))</f>
        <v>2001</v>
      </c>
      <c r="F3906">
        <f t="shared" si="486"/>
        <v>0</v>
      </c>
      <c r="G3906">
        <f>Weighting!$H$18</f>
        <v>0</v>
      </c>
      <c r="H3906">
        <f t="array" ref="H3906">FREQUENCY(IF('Data Transformation'!$B$4:$B$8425=B3891,'Data Transformation'!$G$4:$G$8425),'Bin Analysis'!$B3906)</f>
        <v>2073</v>
      </c>
      <c r="I3906">
        <f t="shared" si="487"/>
        <v>0</v>
      </c>
      <c r="J3906">
        <f t="shared" si="488"/>
        <v>0</v>
      </c>
      <c r="K3906">
        <f>J3906*Weighting!$W$18</f>
        <v>0</v>
      </c>
      <c r="M3906" s="14"/>
    </row>
    <row r="3907" spans="1:25" x14ac:dyDescent="0.25">
      <c r="A3907" s="32" t="str">
        <f>IF(Weighting!$P$19&gt;0,B3907,"")</f>
        <v/>
      </c>
      <c r="B3907" t="e">
        <f>Weighting!$C$19</f>
        <v>#DIV/0!</v>
      </c>
      <c r="C3907" t="e">
        <f>Weighting!$F$19</f>
        <v>#NUM!</v>
      </c>
      <c r="D3907" t="e">
        <f>IF(C3907=1,'Data Transformation'!$G$3+0.5*'Data Transformation'!$W$25,IF(C3908=1,D3908-'Data Transformation'!$W$25,FALSE))</f>
        <v>#NUM!</v>
      </c>
      <c r="E3907">
        <f t="array" ref="E3907">IF(ISLOGICAL(D3907),"",FREQUENCY(IF('Data Transformation'!$B$425:$B$8425='Bin Analysis'!$B3891,'Data Transformation'!$G$425:$G$8425),D3907))</f>
        <v>2001</v>
      </c>
      <c r="F3907">
        <f t="shared" si="486"/>
        <v>0</v>
      </c>
      <c r="G3907">
        <f>Weighting!$H$19</f>
        <v>0</v>
      </c>
      <c r="H3907">
        <f t="array" ref="H3907">FREQUENCY(IF('Data Transformation'!$B$4:$B$8425=B3891,'Data Transformation'!$G$4:$G$8425),'Bin Analysis'!$B3907)</f>
        <v>2073</v>
      </c>
      <c r="I3907">
        <f t="shared" si="487"/>
        <v>0</v>
      </c>
      <c r="J3907">
        <f t="shared" si="488"/>
        <v>0</v>
      </c>
      <c r="K3907">
        <f>J3907*Weighting!$W$19</f>
        <v>0</v>
      </c>
      <c r="M3907" s="14"/>
    </row>
    <row r="3908" spans="1:25" x14ac:dyDescent="0.25">
      <c r="A3908" s="32" t="str">
        <f>IF(Weighting!$P$20&gt;0,B3908,"")</f>
        <v/>
      </c>
      <c r="B3908" t="e">
        <f>Weighting!$C$20</f>
        <v>#DIV/0!</v>
      </c>
      <c r="C3908" t="e">
        <f>Weighting!$F$20</f>
        <v>#NUM!</v>
      </c>
      <c r="D3908" t="e">
        <f>IF(C3908=1,'Data Transformation'!$G$3+0.5*'Data Transformation'!$W$25,IF(C3909=1,D3909-'Data Transformation'!$W$25,FALSE))</f>
        <v>#NUM!</v>
      </c>
      <c r="E3908">
        <f t="array" ref="E3908">IF(ISLOGICAL(D3908),"",FREQUENCY(IF('Data Transformation'!$B$425:$B$8425='Bin Analysis'!$B3891,'Data Transformation'!$G$425:$G$8425),D3908))</f>
        <v>2001</v>
      </c>
      <c r="F3908">
        <f t="shared" si="486"/>
        <v>0</v>
      </c>
      <c r="G3908">
        <f>Weighting!$H$20</f>
        <v>0</v>
      </c>
      <c r="H3908">
        <f t="array" ref="H3908">FREQUENCY(IF('Data Transformation'!$B$4:$B$8425=B3891,'Data Transformation'!$G$4:$G$8425),'Bin Analysis'!$B3908)</f>
        <v>2073</v>
      </c>
      <c r="I3908">
        <f t="shared" si="487"/>
        <v>0</v>
      </c>
      <c r="J3908">
        <f t="shared" si="488"/>
        <v>0</v>
      </c>
      <c r="K3908">
        <f>J3908*Weighting!$W$20</f>
        <v>0</v>
      </c>
      <c r="M3908" s="14"/>
    </row>
    <row r="3909" spans="1:25" x14ac:dyDescent="0.25">
      <c r="A3909" s="32" t="str">
        <f>IF(Weighting!$P$21&gt;0,B3909,"")</f>
        <v/>
      </c>
      <c r="B3909" t="e">
        <f>Weighting!$C$21</f>
        <v>#DIV/0!</v>
      </c>
      <c r="C3909" t="e">
        <f>Weighting!$F$21</f>
        <v>#NUM!</v>
      </c>
      <c r="D3909" t="e">
        <f>IF(C3909=1,'Data Transformation'!$G$3+0.5*'Data Transformation'!$W$25,IF(C3910=1,D3910-'Data Transformation'!$W$25,FALSE))</f>
        <v>#NUM!</v>
      </c>
      <c r="E3909">
        <f t="array" ref="E3909">IF(ISLOGICAL(D3909),"",FREQUENCY(IF('Data Transformation'!$B$425:$B$8425='Bin Analysis'!$B3891,'Data Transformation'!$G$425:$G$8425),D3909))</f>
        <v>2001</v>
      </c>
      <c r="F3909">
        <f t="shared" si="486"/>
        <v>0</v>
      </c>
      <c r="G3909">
        <f>Weighting!$H$21</f>
        <v>0</v>
      </c>
      <c r="H3909">
        <f t="array" ref="H3909">FREQUENCY(IF('Data Transformation'!$B$4:$B$8425=B3891,'Data Transformation'!$G$4:$G$8425),'Bin Analysis'!$B3909)</f>
        <v>2073</v>
      </c>
      <c r="I3909">
        <f t="shared" si="487"/>
        <v>0</v>
      </c>
      <c r="J3909">
        <f t="shared" si="488"/>
        <v>0</v>
      </c>
      <c r="K3909">
        <f>J3909*Weighting!$W$21</f>
        <v>0</v>
      </c>
      <c r="M3909" s="14"/>
    </row>
    <row r="3910" spans="1:25" x14ac:dyDescent="0.25">
      <c r="A3910" s="32" t="str">
        <f>IF(Weighting!$P$22&gt;0,B3910,"")</f>
        <v/>
      </c>
      <c r="B3910" t="e">
        <f>Weighting!$C$22</f>
        <v>#DIV/0!</v>
      </c>
      <c r="C3910" t="e">
        <f>Weighting!$F$22</f>
        <v>#NUM!</v>
      </c>
      <c r="D3910" t="e">
        <f>IF(C3910=1,'Data Transformation'!$G$3+0.5*'Data Transformation'!$W$25,IF(C3911=1,D3911-'Data Transformation'!$W$25,FALSE))</f>
        <v>#NUM!</v>
      </c>
      <c r="E3910">
        <f t="array" ref="E3910">IF(ISLOGICAL(D3910),"",FREQUENCY(IF('Data Transformation'!$B$425:$B$8425='Bin Analysis'!$B3891,'Data Transformation'!$G$425:$G$8425),D3910))</f>
        <v>2001</v>
      </c>
      <c r="F3910">
        <f t="shared" si="486"/>
        <v>0</v>
      </c>
      <c r="G3910">
        <f>Weighting!$H$22</f>
        <v>0</v>
      </c>
      <c r="H3910">
        <f t="array" ref="H3910">FREQUENCY(IF('Data Transformation'!$B$4:$B$8425=B3891,'Data Transformation'!$G$4:$G$8425),'Bin Analysis'!$B3910)</f>
        <v>2073</v>
      </c>
      <c r="I3910">
        <f t="shared" si="487"/>
        <v>0</v>
      </c>
      <c r="J3910">
        <f t="shared" si="488"/>
        <v>0</v>
      </c>
      <c r="K3910">
        <f>J3910*Weighting!$W$22</f>
        <v>0</v>
      </c>
      <c r="M3910" s="14"/>
    </row>
    <row r="3911" spans="1:25" x14ac:dyDescent="0.25">
      <c r="A3911" s="32" t="str">
        <f>IF(Weighting!$P$23&gt;0,B3911,"")</f>
        <v/>
      </c>
      <c r="B3911" t="e">
        <f>Weighting!$C$23</f>
        <v>#DIV/0!</v>
      </c>
      <c r="C3911" t="e">
        <f>Weighting!$F$23</f>
        <v>#NUM!</v>
      </c>
      <c r="D3911" t="e">
        <f>IF(C3911=1,'Data Transformation'!$G$3+0.5*'Data Transformation'!$W$25,IF(C3912=1,D3912-'Data Transformation'!$W$25,FALSE))</f>
        <v>#NUM!</v>
      </c>
      <c r="E3911">
        <f t="array" ref="E3911">IF(ISLOGICAL(D3911),"",FREQUENCY(IF('Data Transformation'!$B$425:$B$8425='Bin Analysis'!$B3891,'Data Transformation'!$G$425:$G$8425),D3911))</f>
        <v>2001</v>
      </c>
      <c r="F3911">
        <f t="shared" si="486"/>
        <v>0</v>
      </c>
      <c r="G3911">
        <f>Weighting!$H$23</f>
        <v>0</v>
      </c>
      <c r="H3911">
        <f t="array" ref="H3911">FREQUENCY(IF('Data Transformation'!$B$4:$B$8425=B3891,'Data Transformation'!$G$4:$G$8425),'Bin Analysis'!$B3911)</f>
        <v>2073</v>
      </c>
      <c r="I3911">
        <f t="shared" si="487"/>
        <v>0</v>
      </c>
      <c r="J3911">
        <f t="shared" si="488"/>
        <v>0</v>
      </c>
      <c r="K3911">
        <f>J3911*Weighting!$W$23</f>
        <v>0</v>
      </c>
      <c r="M3911" s="14"/>
    </row>
    <row r="3912" spans="1:25" x14ac:dyDescent="0.25">
      <c r="A3912" s="32" t="str">
        <f>IF(Weighting!$P$24&gt;0,B3912,"")</f>
        <v/>
      </c>
      <c r="B3912" t="e">
        <f>Weighting!$C$24</f>
        <v>#DIV/0!</v>
      </c>
      <c r="C3912" t="e">
        <f>Weighting!$F$24</f>
        <v>#NUM!</v>
      </c>
      <c r="D3912" t="e">
        <f>IF(C3912=1,'Data Transformation'!$G$3+0.5*'Data Transformation'!$W$25,IF(C3913=1,D3913-'Data Transformation'!$W$25,FALSE))</f>
        <v>#NUM!</v>
      </c>
      <c r="E3912">
        <f t="array" ref="E3912">IF(ISLOGICAL(D3912),"",FREQUENCY(IF('Data Transformation'!$B$425:$B$8425='Bin Analysis'!$B3891,'Data Transformation'!$G$425:$G$8425),D3912))</f>
        <v>2001</v>
      </c>
      <c r="F3912">
        <f t="shared" si="486"/>
        <v>0</v>
      </c>
      <c r="G3912">
        <f>Weighting!$H$24</f>
        <v>0</v>
      </c>
      <c r="H3912">
        <f t="array" ref="H3912">FREQUENCY(IF('Data Transformation'!$B$4:$B$8425=B3891,'Data Transformation'!$G$4:$G$8425),'Bin Analysis'!$B3912)</f>
        <v>2073</v>
      </c>
      <c r="I3912">
        <f t="shared" si="487"/>
        <v>0</v>
      </c>
      <c r="J3912">
        <f t="shared" si="488"/>
        <v>0</v>
      </c>
      <c r="K3912">
        <f>J3912*Weighting!$W$24</f>
        <v>0</v>
      </c>
      <c r="M3912" s="14"/>
    </row>
    <row r="3913" spans="1:25" x14ac:dyDescent="0.25">
      <c r="A3913" s="32" t="str">
        <f>IF(Weighting!$P$25&gt;0,B3913,"")</f>
        <v/>
      </c>
      <c r="B3913" t="e">
        <f>Weighting!$C$25</f>
        <v>#DIV/0!</v>
      </c>
      <c r="C3913" t="e">
        <f>Weighting!$F$25</f>
        <v>#NUM!</v>
      </c>
      <c r="D3913" t="e">
        <f>IF(C3913=1,'Data Transformation'!$G$3+0.5*'Data Transformation'!$W$25,IF(C3914=1,D3914-'Data Transformation'!$W$25,FALSE))</f>
        <v>#NUM!</v>
      </c>
      <c r="E3913">
        <f t="array" ref="E3913">IF(ISLOGICAL(D3913),"",FREQUENCY(IF('Data Transformation'!$B$425:$B$8425='Bin Analysis'!$B3891,'Data Transformation'!$G$425:$G$8425),D3913))</f>
        <v>2001</v>
      </c>
      <c r="F3913">
        <f t="shared" si="486"/>
        <v>0</v>
      </c>
      <c r="G3913">
        <f>Weighting!$H$25</f>
        <v>0</v>
      </c>
      <c r="H3913">
        <f t="array" ref="H3913">FREQUENCY(IF('Data Transformation'!$B$4:$B$8425=B3891,'Data Transformation'!$G$4:$G$8425),'Bin Analysis'!$B3913)</f>
        <v>2073</v>
      </c>
      <c r="I3913">
        <f t="shared" si="487"/>
        <v>0</v>
      </c>
      <c r="J3913">
        <f t="shared" si="488"/>
        <v>0</v>
      </c>
      <c r="K3913">
        <f>J3913*Weighting!$W$25</f>
        <v>0</v>
      </c>
      <c r="M3913" s="14"/>
    </row>
    <row r="3914" spans="1:25" x14ac:dyDescent="0.25">
      <c r="O3914"/>
      <c r="P3914"/>
      <c r="Q3914"/>
      <c r="R3914"/>
    </row>
    <row r="3915" spans="1:25" ht="23.25" x14ac:dyDescent="0.35">
      <c r="A3915" s="21" t="s">
        <v>0</v>
      </c>
      <c r="B3915" s="21" t="str">
        <f>IFERROR(VLOOKUP(C3915,'Data Transformation'!$L$6:$M$426,2,FALSE),"")</f>
        <v/>
      </c>
      <c r="C3915" s="21">
        <f>C3891+1</f>
        <v>163</v>
      </c>
      <c r="D3915" s="21"/>
      <c r="E3915" s="21"/>
      <c r="F3915" s="21"/>
      <c r="G3915" s="21"/>
      <c r="H3915" s="22"/>
      <c r="I3915" s="22"/>
      <c r="J3915" s="22"/>
      <c r="K3915" s="21"/>
      <c r="L3915" s="21" t="str">
        <f>B3915</f>
        <v/>
      </c>
      <c r="M3915" s="23" t="e">
        <f>INDEX('Data Transformation'!$O$4:$O$424,MATCH($B3915,'Data Transformation'!$M$4:$M$424,0),MATCH($M$2,'Data Transformation'!$O$3,0))</f>
        <v>#N/A</v>
      </c>
      <c r="N3915" s="27" t="e">
        <f>IF('Input and Summary Results'!$J$16="minimum",'Bin Analysis'!X3916/(M3915-1),'Bin Analysis'!Y3915/('Bin Analysis'!M3915-1))</f>
        <v>#N/A</v>
      </c>
      <c r="O3915" s="27" t="e">
        <f>IF(M3915=FALSE,NA(),(VLOOKUP(1,C3918:K3937,4,FALSE))/(M3915-1))</f>
        <v>#N/A</v>
      </c>
      <c r="P3915" s="27" t="e">
        <f>IF(M3915=FALSE,NA(),SUM(J3918:J3937)/Weighting!$S$5)</f>
        <v>#N/A</v>
      </c>
      <c r="Q3915" s="27" t="e">
        <f>IF(M3915=FALSE,NA(),SUM(K3918:K3937)/Weighting!$S$6)</f>
        <v>#N/A</v>
      </c>
      <c r="R3915" s="27" t="e">
        <f>IF(M3915=FALSE,NA(),(VLOOKUP(1,G3918:K3937,3,FALSE))/(M3915-1))</f>
        <v>#N/A</v>
      </c>
      <c r="S3915" s="22" t="e">
        <f>IF(M3915=FALSE,NA(),IF(SUM(J3918:J3937)=2,"yes","no"))</f>
        <v>#N/A</v>
      </c>
      <c r="X3915" s="2" cm="2">
        <f t="array" ref="X3915:X3916">FREQUENCY(IF('Data Transformation'!$B$425:$B$6424='Bin Analysis'!L3915,'Data Transformation'!$G$425:$G$6424),'Data Transformation'!$U$11)</f>
        <v>0</v>
      </c>
      <c r="Y3915" s="2" cm="2">
        <f t="array" ref="Y3915:Y3916">FREQUENCY(IF('Data Transformation'!$B$425:$B$6424='Bin Analysis'!L3915,'Data Transformation'!$G$425:$G$6424),'Data Transformation'!$U$12)</f>
        <v>0</v>
      </c>
    </row>
    <row r="3916" spans="1:25" x14ac:dyDescent="0.25">
      <c r="A3916" s="14" t="s">
        <v>67</v>
      </c>
      <c r="B3916" t="s">
        <v>47</v>
      </c>
      <c r="C3916" t="s">
        <v>5</v>
      </c>
      <c r="D3916" t="s">
        <v>98</v>
      </c>
      <c r="E3916" t="s">
        <v>99</v>
      </c>
      <c r="F3916" t="s">
        <v>100</v>
      </c>
      <c r="G3916" t="s">
        <v>69</v>
      </c>
      <c r="H3916" t="s">
        <v>31</v>
      </c>
      <c r="I3916" t="s">
        <v>32</v>
      </c>
      <c r="J3916" t="s">
        <v>46</v>
      </c>
      <c r="K3916" s="14" t="s">
        <v>45</v>
      </c>
      <c r="M3916" s="14"/>
      <c r="X3916" s="2">
        <v>0</v>
      </c>
      <c r="Y3916" s="2">
        <v>0</v>
      </c>
    </row>
    <row r="3917" spans="1:25" x14ac:dyDescent="0.25">
      <c r="A3917" s="32"/>
      <c r="D3917" t="e">
        <f>IF(C3917=1,'Data Transformation'!$G$3+0.5*'Data Transformation'!$W$25,IF(C3918=1,D3918-'Data Transformation'!$W$25,FALSE))</f>
        <v>#NUM!</v>
      </c>
      <c r="E3917">
        <f t="array" ref="E3917">IF(ISLOGICAL(D3917),"",FREQUENCY(IF('Data Transformation'!$B$425:$B$8425='Bin Analysis'!$B3915,'Data Transformation'!$G$425:$G$8425),D3917))</f>
        <v>2001</v>
      </c>
      <c r="F3917" t="e">
        <f>IF(ISLOGICAL(D3917),"",E3917-E3916)</f>
        <v>#VALUE!</v>
      </c>
      <c r="M3917" s="14"/>
    </row>
    <row r="3918" spans="1:25" x14ac:dyDescent="0.25">
      <c r="A3918" s="32" t="e">
        <f>IF(Weighting!$P$6&gt;0,B3918,"")</f>
        <v>#NUM!</v>
      </c>
      <c r="B3918" t="e">
        <f>Weighting!$C$6</f>
        <v>#DIV/0!</v>
      </c>
      <c r="C3918" t="e">
        <f>Weighting!$F$6</f>
        <v>#NUM!</v>
      </c>
      <c r="D3918" t="e">
        <f>IF(C3918=1,'Data Transformation'!$G$3+0.5*'Data Transformation'!$W$25,IF(C3919=1,D3919-'Data Transformation'!$W$25,FALSE))</f>
        <v>#NUM!</v>
      </c>
      <c r="E3918">
        <f t="array" ref="E3918">IF(ISLOGICAL(D3918),"",FREQUENCY(IF('Data Transformation'!$B$425:$B$8425='Bin Analysis'!$B3915,'Data Transformation'!$G$425:$G$8425),D3918))</f>
        <v>2001</v>
      </c>
      <c r="F3918">
        <f>IF(ISLOGICAL(D3918),"",E3918-E3917)</f>
        <v>0</v>
      </c>
      <c r="G3918">
        <f>Weighting!$H$6</f>
        <v>1</v>
      </c>
      <c r="H3918">
        <f t="array" ref="H3918">FREQUENCY(IF('Data Transformation'!$B$4:$B$8425=B3915,'Data Transformation'!$G$4:$G$8425),'Bin Analysis'!$B3918)</f>
        <v>2073</v>
      </c>
      <c r="I3918">
        <f>H3918-H3917</f>
        <v>2073</v>
      </c>
      <c r="J3918">
        <f>IF(I3918=0,0,1)</f>
        <v>1</v>
      </c>
      <c r="K3918" t="e">
        <f>J3918*Weighting!$W$6</f>
        <v>#NUM!</v>
      </c>
      <c r="M3918" s="14"/>
    </row>
    <row r="3919" spans="1:25" x14ac:dyDescent="0.25">
      <c r="A3919" s="32" t="str">
        <f>IF(Weighting!$P$7&gt;0,B3919,"")</f>
        <v/>
      </c>
      <c r="B3919" t="e">
        <f>Weighting!$C$7</f>
        <v>#DIV/0!</v>
      </c>
      <c r="C3919" t="e">
        <f>Weighting!$F$7</f>
        <v>#NUM!</v>
      </c>
      <c r="D3919" t="e">
        <f>IF(C3919=1,'Data Transformation'!$G$3+0.5*'Data Transformation'!$W$25,IF(C3920=1,D3920-'Data Transformation'!$W$25,FALSE))</f>
        <v>#NUM!</v>
      </c>
      <c r="E3919">
        <f t="array" ref="E3919">IF(ISLOGICAL(D3919),"",FREQUENCY(IF('Data Transformation'!$B$425:$B$8425='Bin Analysis'!$B3915,'Data Transformation'!$G$425:$G$8425),D3919))</f>
        <v>2001</v>
      </c>
      <c r="F3919">
        <f t="shared" ref="F3919:F3937" si="489">IF(ISLOGICAL(D3919),"",E3919-E3918)</f>
        <v>0</v>
      </c>
      <c r="G3919">
        <f>Weighting!$H$7</f>
        <v>0</v>
      </c>
      <c r="H3919">
        <f t="array" ref="H3919">FREQUENCY(IF('Data Transformation'!$B$4:$B$8425=B3915,'Data Transformation'!$G$4:$G$8425),'Bin Analysis'!$B3919)</f>
        <v>2073</v>
      </c>
      <c r="I3919">
        <f t="shared" ref="I3919:I3937" si="490">H3919-H3918</f>
        <v>0</v>
      </c>
      <c r="J3919">
        <f>IF(I3919=0,0,1)</f>
        <v>0</v>
      </c>
      <c r="K3919">
        <f>J3919*Weighting!$W$7</f>
        <v>0</v>
      </c>
      <c r="M3919" s="14"/>
    </row>
    <row r="3920" spans="1:25" x14ac:dyDescent="0.25">
      <c r="A3920" s="32" t="str">
        <f>IF(Weighting!$P$8&gt;0,B3920,"")</f>
        <v/>
      </c>
      <c r="B3920" t="e">
        <f>Weighting!$C$8</f>
        <v>#DIV/0!</v>
      </c>
      <c r="C3920" t="e">
        <f>Weighting!$F$8</f>
        <v>#NUM!</v>
      </c>
      <c r="D3920" t="e">
        <f>IF(C3920=1,'Data Transformation'!$G$3+0.5*'Data Transformation'!$W$25,IF(C3921=1,D3921-'Data Transformation'!$W$25,FALSE))</f>
        <v>#NUM!</v>
      </c>
      <c r="E3920">
        <f t="array" ref="E3920">IF(ISLOGICAL(D3920),"",FREQUENCY(IF('Data Transformation'!$B$425:$B$8425='Bin Analysis'!$B3915,'Data Transformation'!$G$425:$G$8425),D3920))</f>
        <v>2001</v>
      </c>
      <c r="F3920">
        <f t="shared" si="489"/>
        <v>0</v>
      </c>
      <c r="G3920">
        <f>Weighting!$H$8</f>
        <v>0</v>
      </c>
      <c r="H3920">
        <f t="array" ref="H3920">FREQUENCY(IF('Data Transformation'!$B$4:$B$8425=B3915,'Data Transformation'!$G$4:$G$8425),'Bin Analysis'!$B3920)</f>
        <v>2073</v>
      </c>
      <c r="I3920">
        <f t="shared" si="490"/>
        <v>0</v>
      </c>
      <c r="J3920">
        <f t="shared" ref="J3920:J3937" si="491">IF(I3920=0,0,1)</f>
        <v>0</v>
      </c>
      <c r="K3920">
        <f>J3920*Weighting!$W$8</f>
        <v>0</v>
      </c>
      <c r="M3920" s="14"/>
    </row>
    <row r="3921" spans="1:13" x14ac:dyDescent="0.25">
      <c r="A3921" s="32" t="str">
        <f>IF(Weighting!$P$9&gt;0,B3921,"")</f>
        <v/>
      </c>
      <c r="B3921" s="50" t="e">
        <f>Weighting!$C$9</f>
        <v>#DIV/0!</v>
      </c>
      <c r="C3921" t="e">
        <f>Weighting!$F$9</f>
        <v>#NUM!</v>
      </c>
      <c r="D3921" t="e">
        <f>IF(C3921=1,'Data Transformation'!$G$3+0.5*'Data Transformation'!$W$25,IF(C3922=1,D3922-'Data Transformation'!$W$25,FALSE))</f>
        <v>#NUM!</v>
      </c>
      <c r="E3921">
        <f t="array" ref="E3921">IF(ISLOGICAL(D3921),"",FREQUENCY(IF('Data Transformation'!$B$425:$B$8425='Bin Analysis'!$B3915,'Data Transformation'!$G$425:$G$8425),D3921))</f>
        <v>2001</v>
      </c>
      <c r="F3921">
        <f t="shared" si="489"/>
        <v>0</v>
      </c>
      <c r="G3921">
        <f>Weighting!$H$9</f>
        <v>0</v>
      </c>
      <c r="H3921">
        <f t="array" ref="H3921">FREQUENCY(IF('Data Transformation'!$B$4:$B$8425=B3915,'Data Transformation'!$G$4:$G$8425),'Bin Analysis'!$B3921)</f>
        <v>2073</v>
      </c>
      <c r="I3921">
        <f t="shared" si="490"/>
        <v>0</v>
      </c>
      <c r="J3921">
        <f t="shared" si="491"/>
        <v>0</v>
      </c>
      <c r="K3921">
        <f>J3921*Weighting!$W$9</f>
        <v>0</v>
      </c>
      <c r="M3921" s="14"/>
    </row>
    <row r="3922" spans="1:13" x14ac:dyDescent="0.25">
      <c r="A3922" s="32" t="str">
        <f>IF(Weighting!$P$10&gt;0,B3922,"")</f>
        <v/>
      </c>
      <c r="B3922" t="e">
        <f>Weighting!$C$10</f>
        <v>#DIV/0!</v>
      </c>
      <c r="C3922" t="e">
        <f>Weighting!$F$10</f>
        <v>#NUM!</v>
      </c>
      <c r="D3922" t="e">
        <f>IF(C3922=1,'Data Transformation'!$G$3+0.5*'Data Transformation'!$W$25,IF(C3923=1,D3923-'Data Transformation'!$W$25,FALSE))</f>
        <v>#NUM!</v>
      </c>
      <c r="E3922">
        <f t="array" ref="E3922">IF(ISLOGICAL(D3922),"",FREQUENCY(IF('Data Transformation'!$B$425:$B$8425='Bin Analysis'!$B3915,'Data Transformation'!$G$425:$G$8425),D3922))</f>
        <v>2001</v>
      </c>
      <c r="F3922">
        <f t="shared" si="489"/>
        <v>0</v>
      </c>
      <c r="G3922">
        <f>Weighting!$H$10</f>
        <v>0</v>
      </c>
      <c r="H3922">
        <f t="array" ref="H3922">FREQUENCY(IF('Data Transformation'!$B$4:$B$8425=B3915,'Data Transformation'!$G$4:$G$8425),'Bin Analysis'!$B3922)</f>
        <v>2073</v>
      </c>
      <c r="I3922">
        <f t="shared" si="490"/>
        <v>0</v>
      </c>
      <c r="J3922">
        <f t="shared" si="491"/>
        <v>0</v>
      </c>
      <c r="K3922">
        <f>J3922*Weighting!$W$10</f>
        <v>0</v>
      </c>
      <c r="M3922" s="14"/>
    </row>
    <row r="3923" spans="1:13" x14ac:dyDescent="0.25">
      <c r="A3923" s="32" t="str">
        <f>IF(Weighting!$P$11&gt;0,B3923,"")</f>
        <v/>
      </c>
      <c r="B3923" t="e">
        <f>Weighting!$C$11</f>
        <v>#DIV/0!</v>
      </c>
      <c r="C3923" t="e">
        <f>Weighting!$F$11</f>
        <v>#NUM!</v>
      </c>
      <c r="D3923" t="e">
        <f>IF(C3923=1,'Data Transformation'!$G$3+0.5*'Data Transformation'!$W$25,IF(C3924=1,D3924-'Data Transformation'!$W$25,FALSE))</f>
        <v>#NUM!</v>
      </c>
      <c r="E3923">
        <f t="array" ref="E3923">IF(ISLOGICAL(D3923),"",FREQUENCY(IF('Data Transformation'!$B$425:$B$8425='Bin Analysis'!$B3915,'Data Transformation'!$G$425:$G$8425),D3923))</f>
        <v>2001</v>
      </c>
      <c r="F3923">
        <f t="shared" si="489"/>
        <v>0</v>
      </c>
      <c r="G3923">
        <f>Weighting!$H$11</f>
        <v>0</v>
      </c>
      <c r="H3923">
        <f t="array" ref="H3923">FREQUENCY(IF('Data Transformation'!$B$4:$B$8425=B3915,'Data Transformation'!$G$4:$G$8425),'Bin Analysis'!$B3923)</f>
        <v>2073</v>
      </c>
      <c r="I3923">
        <f t="shared" si="490"/>
        <v>0</v>
      </c>
      <c r="J3923">
        <f t="shared" si="491"/>
        <v>0</v>
      </c>
      <c r="K3923">
        <f>J3923*Weighting!$W$11</f>
        <v>0</v>
      </c>
      <c r="M3923" s="14"/>
    </row>
    <row r="3924" spans="1:13" x14ac:dyDescent="0.25">
      <c r="A3924" s="32" t="str">
        <f>IF(Weighting!$P$12&gt;0,B3924,"")</f>
        <v/>
      </c>
      <c r="B3924" t="e">
        <f>Weighting!$C$12</f>
        <v>#DIV/0!</v>
      </c>
      <c r="C3924" t="e">
        <f>Weighting!$F$12</f>
        <v>#NUM!</v>
      </c>
      <c r="D3924" t="e">
        <f>IF(C3924=1,'Data Transformation'!$G$3+0.5*'Data Transformation'!$W$25,IF(C3925=1,D3925-'Data Transformation'!$W$25,FALSE))</f>
        <v>#NUM!</v>
      </c>
      <c r="E3924">
        <f t="array" ref="E3924">IF(ISLOGICAL(D3924),"",FREQUENCY(IF('Data Transformation'!$B$425:$B$8425='Bin Analysis'!$B3915,'Data Transformation'!$G$425:$G$8425),D3924))</f>
        <v>2001</v>
      </c>
      <c r="F3924">
        <f t="shared" si="489"/>
        <v>0</v>
      </c>
      <c r="G3924">
        <f>Weighting!$H$12</f>
        <v>0</v>
      </c>
      <c r="H3924">
        <f t="array" ref="H3924">FREQUENCY(IF('Data Transformation'!$B$4:$B$8425=B3915,'Data Transformation'!$G$4:$G$8425),'Bin Analysis'!$B3924)</f>
        <v>2073</v>
      </c>
      <c r="I3924">
        <f t="shared" si="490"/>
        <v>0</v>
      </c>
      <c r="J3924">
        <f t="shared" si="491"/>
        <v>0</v>
      </c>
      <c r="K3924">
        <f>J3924*Weighting!$W$12</f>
        <v>0</v>
      </c>
      <c r="M3924" s="14"/>
    </row>
    <row r="3925" spans="1:13" x14ac:dyDescent="0.25">
      <c r="A3925" s="32" t="str">
        <f>IF(Weighting!$P$13&gt;0,B3925,"")</f>
        <v/>
      </c>
      <c r="B3925" t="e">
        <f>Weighting!$C$13</f>
        <v>#DIV/0!</v>
      </c>
      <c r="C3925" t="e">
        <f>Weighting!$F$13</f>
        <v>#NUM!</v>
      </c>
      <c r="D3925" t="e">
        <f>IF(C3925=1,'Data Transformation'!$G$3+0.5*'Data Transformation'!$W$25,IF(C3926=1,D3926-'Data Transformation'!$W$25,FALSE))</f>
        <v>#NUM!</v>
      </c>
      <c r="E3925">
        <f t="array" ref="E3925">IF(ISLOGICAL(D3925),"",FREQUENCY(IF('Data Transformation'!$B$425:$B$8425='Bin Analysis'!$B3915,'Data Transformation'!$G$425:$G$8425),D3925))</f>
        <v>2001</v>
      </c>
      <c r="F3925">
        <f t="shared" si="489"/>
        <v>0</v>
      </c>
      <c r="G3925">
        <f>Weighting!$H$13</f>
        <v>0</v>
      </c>
      <c r="H3925">
        <f t="array" ref="H3925">FREQUENCY(IF('Data Transformation'!$B$4:$B$8425=B3915,'Data Transformation'!$G$4:$G$8425),'Bin Analysis'!$B3925)</f>
        <v>2073</v>
      </c>
      <c r="I3925">
        <f t="shared" si="490"/>
        <v>0</v>
      </c>
      <c r="J3925">
        <f t="shared" si="491"/>
        <v>0</v>
      </c>
      <c r="K3925">
        <f>J3925*Weighting!$W$13</f>
        <v>0</v>
      </c>
      <c r="M3925" s="14"/>
    </row>
    <row r="3926" spans="1:13" x14ac:dyDescent="0.25">
      <c r="A3926" s="32" t="str">
        <f>IF(Weighting!$P$14&gt;0,B3926,"")</f>
        <v/>
      </c>
      <c r="B3926" t="e">
        <f>Weighting!$C$14</f>
        <v>#DIV/0!</v>
      </c>
      <c r="C3926" t="e">
        <f>Weighting!$F$14</f>
        <v>#NUM!</v>
      </c>
      <c r="D3926" t="e">
        <f>IF(C3926=1,'Data Transformation'!$G$3+0.5*'Data Transformation'!$W$25,IF(C3927=1,D3927-'Data Transformation'!$W$25,FALSE))</f>
        <v>#NUM!</v>
      </c>
      <c r="E3926">
        <f t="array" ref="E3926">IF(ISLOGICAL(D3926),"",FREQUENCY(IF('Data Transformation'!$B$425:$B$8425='Bin Analysis'!$B3915,'Data Transformation'!$G$425:$G$8425),D3926))</f>
        <v>2001</v>
      </c>
      <c r="F3926">
        <f t="shared" si="489"/>
        <v>0</v>
      </c>
      <c r="G3926">
        <f>Weighting!$H$14</f>
        <v>0</v>
      </c>
      <c r="H3926">
        <f t="array" ref="H3926">FREQUENCY(IF('Data Transformation'!$B$4:$B$8425=B3915,'Data Transformation'!$G$4:$G$8425),'Bin Analysis'!$B3926)</f>
        <v>2073</v>
      </c>
      <c r="I3926">
        <f t="shared" si="490"/>
        <v>0</v>
      </c>
      <c r="J3926">
        <f t="shared" si="491"/>
        <v>0</v>
      </c>
      <c r="K3926">
        <f>J3926*Weighting!$W$14</f>
        <v>0</v>
      </c>
      <c r="M3926" s="14"/>
    </row>
    <row r="3927" spans="1:13" x14ac:dyDescent="0.25">
      <c r="A3927" s="32" t="str">
        <f>IF(Weighting!$P$15&gt;0,B3927,"")</f>
        <v/>
      </c>
      <c r="B3927" t="e">
        <f>Weighting!$C$15</f>
        <v>#DIV/0!</v>
      </c>
      <c r="C3927" t="e">
        <f>Weighting!$F$15</f>
        <v>#NUM!</v>
      </c>
      <c r="D3927" t="e">
        <f>IF(C3927=1,'Data Transformation'!$G$3+0.5*'Data Transformation'!$W$25,IF(C3928=1,D3928-'Data Transformation'!$W$25,FALSE))</f>
        <v>#NUM!</v>
      </c>
      <c r="E3927">
        <f t="array" ref="E3927">IF(ISLOGICAL(D3927),"",FREQUENCY(IF('Data Transformation'!$B$425:$B$8425='Bin Analysis'!$B3915,'Data Transformation'!$G$425:$G$8425),D3927))</f>
        <v>2001</v>
      </c>
      <c r="F3927">
        <f t="shared" si="489"/>
        <v>0</v>
      </c>
      <c r="G3927">
        <f>Weighting!$H$15</f>
        <v>0</v>
      </c>
      <c r="H3927">
        <f t="array" ref="H3927">FREQUENCY(IF('Data Transformation'!$B$4:$B$8425=B3915,'Data Transformation'!$G$4:$G$8425),'Bin Analysis'!$B3927)</f>
        <v>2073</v>
      </c>
      <c r="I3927">
        <f t="shared" si="490"/>
        <v>0</v>
      </c>
      <c r="J3927">
        <f t="shared" si="491"/>
        <v>0</v>
      </c>
      <c r="K3927">
        <f>J3927*Weighting!$W$15</f>
        <v>0</v>
      </c>
      <c r="M3927" s="14"/>
    </row>
    <row r="3928" spans="1:13" x14ac:dyDescent="0.25">
      <c r="A3928" s="32" t="str">
        <f>IF(Weighting!$P$16&gt;0,B3928,"")</f>
        <v/>
      </c>
      <c r="B3928" t="e">
        <f>Weighting!$C$16</f>
        <v>#DIV/0!</v>
      </c>
      <c r="C3928" t="e">
        <f>Weighting!$F$16</f>
        <v>#NUM!</v>
      </c>
      <c r="D3928" t="e">
        <f>IF(C3928=1,'Data Transformation'!$G$3+0.5*'Data Transformation'!$W$25,IF(C3929=1,D3929-'Data Transformation'!$W$25,FALSE))</f>
        <v>#NUM!</v>
      </c>
      <c r="E3928">
        <f t="array" ref="E3928">IF(ISLOGICAL(D3928),"",FREQUENCY(IF('Data Transformation'!$B$425:$B$8425='Bin Analysis'!$B3915,'Data Transformation'!$G$425:$G$8425),D3928))</f>
        <v>2001</v>
      </c>
      <c r="F3928">
        <f t="shared" si="489"/>
        <v>0</v>
      </c>
      <c r="G3928">
        <f>Weighting!$H$16</f>
        <v>0</v>
      </c>
      <c r="H3928">
        <f t="array" ref="H3928">FREQUENCY(IF('Data Transformation'!$B$4:$B$8425=B3915,'Data Transformation'!$G$4:$G$8425),'Bin Analysis'!$B3928)</f>
        <v>2073</v>
      </c>
      <c r="I3928">
        <f t="shared" si="490"/>
        <v>0</v>
      </c>
      <c r="J3928">
        <f t="shared" si="491"/>
        <v>0</v>
      </c>
      <c r="K3928">
        <f>J3928*Weighting!$W$16</f>
        <v>0</v>
      </c>
      <c r="M3928" s="14"/>
    </row>
    <row r="3929" spans="1:13" x14ac:dyDescent="0.25">
      <c r="A3929" s="32" t="str">
        <f>IF(Weighting!$P$17&gt;0,B3929,"")</f>
        <v/>
      </c>
      <c r="B3929" t="e">
        <f>Weighting!$C$17</f>
        <v>#DIV/0!</v>
      </c>
      <c r="C3929" t="e">
        <f>Weighting!$F$17</f>
        <v>#NUM!</v>
      </c>
      <c r="D3929" t="e">
        <f>IF(C3929=1,'Data Transformation'!$G$3+0.5*'Data Transformation'!$W$25,IF(C3930=1,D3930-'Data Transformation'!$W$25,FALSE))</f>
        <v>#NUM!</v>
      </c>
      <c r="E3929">
        <f t="array" ref="E3929">IF(ISLOGICAL(D3929),"",FREQUENCY(IF('Data Transformation'!$B$425:$B$8425='Bin Analysis'!$B3915,'Data Transformation'!$G$425:$G$8425),D3929))</f>
        <v>2001</v>
      </c>
      <c r="F3929">
        <f t="shared" si="489"/>
        <v>0</v>
      </c>
      <c r="G3929">
        <f>Weighting!$H$17</f>
        <v>0</v>
      </c>
      <c r="H3929">
        <f t="array" ref="H3929">FREQUENCY(IF('Data Transformation'!$B$4:$B$8425=B3915,'Data Transformation'!$G$4:$G$8425),'Bin Analysis'!$B3929)</f>
        <v>2073</v>
      </c>
      <c r="I3929">
        <f t="shared" si="490"/>
        <v>0</v>
      </c>
      <c r="J3929">
        <f t="shared" si="491"/>
        <v>0</v>
      </c>
      <c r="K3929">
        <f>J3929*Weighting!$W$17</f>
        <v>0</v>
      </c>
      <c r="M3929" s="14"/>
    </row>
    <row r="3930" spans="1:13" x14ac:dyDescent="0.25">
      <c r="A3930" s="32" t="str">
        <f>IF(Weighting!$P$18&gt;0,B3930,"")</f>
        <v/>
      </c>
      <c r="B3930" t="e">
        <f>Weighting!$C$18</f>
        <v>#DIV/0!</v>
      </c>
      <c r="C3930" t="e">
        <f>Weighting!$F$18</f>
        <v>#NUM!</v>
      </c>
      <c r="D3930" t="e">
        <f>IF(C3930=1,'Data Transformation'!$G$3+0.5*'Data Transformation'!$W$25,IF(C3931=1,D3931-'Data Transformation'!$W$25,FALSE))</f>
        <v>#NUM!</v>
      </c>
      <c r="E3930">
        <f t="array" ref="E3930">IF(ISLOGICAL(D3930),"",FREQUENCY(IF('Data Transformation'!$B$425:$B$8425='Bin Analysis'!$B3915,'Data Transformation'!$G$425:$G$8425),D3930))</f>
        <v>2001</v>
      </c>
      <c r="F3930">
        <f t="shared" si="489"/>
        <v>0</v>
      </c>
      <c r="G3930">
        <f>Weighting!$H$18</f>
        <v>0</v>
      </c>
      <c r="H3930">
        <f t="array" ref="H3930">FREQUENCY(IF('Data Transformation'!$B$4:$B$8425=B3915,'Data Transformation'!$G$4:$G$8425),'Bin Analysis'!$B3930)</f>
        <v>2073</v>
      </c>
      <c r="I3930">
        <f t="shared" si="490"/>
        <v>0</v>
      </c>
      <c r="J3930">
        <f t="shared" si="491"/>
        <v>0</v>
      </c>
      <c r="K3930">
        <f>J3930*Weighting!$W$18</f>
        <v>0</v>
      </c>
      <c r="M3930" s="14"/>
    </row>
    <row r="3931" spans="1:13" x14ac:dyDescent="0.25">
      <c r="A3931" s="32" t="str">
        <f>IF(Weighting!$P$19&gt;0,B3931,"")</f>
        <v/>
      </c>
      <c r="B3931" t="e">
        <f>Weighting!$C$19</f>
        <v>#DIV/0!</v>
      </c>
      <c r="C3931" t="e">
        <f>Weighting!$F$19</f>
        <v>#NUM!</v>
      </c>
      <c r="D3931" t="e">
        <f>IF(C3931=1,'Data Transformation'!$G$3+0.5*'Data Transformation'!$W$25,IF(C3932=1,D3932-'Data Transformation'!$W$25,FALSE))</f>
        <v>#NUM!</v>
      </c>
      <c r="E3931">
        <f t="array" ref="E3931">IF(ISLOGICAL(D3931),"",FREQUENCY(IF('Data Transformation'!$B$425:$B$8425='Bin Analysis'!$B3915,'Data Transformation'!$G$425:$G$8425),D3931))</f>
        <v>2001</v>
      </c>
      <c r="F3931">
        <f t="shared" si="489"/>
        <v>0</v>
      </c>
      <c r="G3931">
        <f>Weighting!$H$19</f>
        <v>0</v>
      </c>
      <c r="H3931">
        <f t="array" ref="H3931">FREQUENCY(IF('Data Transformation'!$B$4:$B$8425=B3915,'Data Transformation'!$G$4:$G$8425),'Bin Analysis'!$B3931)</f>
        <v>2073</v>
      </c>
      <c r="I3931">
        <f t="shared" si="490"/>
        <v>0</v>
      </c>
      <c r="J3931">
        <f t="shared" si="491"/>
        <v>0</v>
      </c>
      <c r="K3931">
        <f>J3931*Weighting!$W$19</f>
        <v>0</v>
      </c>
      <c r="M3931" s="14"/>
    </row>
    <row r="3932" spans="1:13" x14ac:dyDescent="0.25">
      <c r="A3932" s="32" t="str">
        <f>IF(Weighting!$P$20&gt;0,B3932,"")</f>
        <v/>
      </c>
      <c r="B3932" t="e">
        <f>Weighting!$C$20</f>
        <v>#DIV/0!</v>
      </c>
      <c r="C3932" t="e">
        <f>Weighting!$F$20</f>
        <v>#NUM!</v>
      </c>
      <c r="D3932" t="e">
        <f>IF(C3932=1,'Data Transformation'!$G$3+0.5*'Data Transformation'!$W$25,IF(C3933=1,D3933-'Data Transformation'!$W$25,FALSE))</f>
        <v>#NUM!</v>
      </c>
      <c r="E3932">
        <f t="array" ref="E3932">IF(ISLOGICAL(D3932),"",FREQUENCY(IF('Data Transformation'!$B$425:$B$8425='Bin Analysis'!$B3915,'Data Transformation'!$G$425:$G$8425),D3932))</f>
        <v>2001</v>
      </c>
      <c r="F3932">
        <f t="shared" si="489"/>
        <v>0</v>
      </c>
      <c r="G3932">
        <f>Weighting!$H$20</f>
        <v>0</v>
      </c>
      <c r="H3932">
        <f t="array" ref="H3932">FREQUENCY(IF('Data Transformation'!$B$4:$B$8425=B3915,'Data Transformation'!$G$4:$G$8425),'Bin Analysis'!$B3932)</f>
        <v>2073</v>
      </c>
      <c r="I3932">
        <f t="shared" si="490"/>
        <v>0</v>
      </c>
      <c r="J3932">
        <f t="shared" si="491"/>
        <v>0</v>
      </c>
      <c r="K3932">
        <f>J3932*Weighting!$W$20</f>
        <v>0</v>
      </c>
      <c r="M3932" s="14"/>
    </row>
    <row r="3933" spans="1:13" x14ac:dyDescent="0.25">
      <c r="A3933" s="32" t="str">
        <f>IF(Weighting!$P$21&gt;0,B3933,"")</f>
        <v/>
      </c>
      <c r="B3933" t="e">
        <f>Weighting!$C$21</f>
        <v>#DIV/0!</v>
      </c>
      <c r="C3933" t="e">
        <f>Weighting!$F$21</f>
        <v>#NUM!</v>
      </c>
      <c r="D3933" t="e">
        <f>IF(C3933=1,'Data Transformation'!$G$3+0.5*'Data Transformation'!$W$25,IF(C3934=1,D3934-'Data Transformation'!$W$25,FALSE))</f>
        <v>#NUM!</v>
      </c>
      <c r="E3933">
        <f t="array" ref="E3933">IF(ISLOGICAL(D3933),"",FREQUENCY(IF('Data Transformation'!$B$425:$B$8425='Bin Analysis'!$B3915,'Data Transformation'!$G$425:$G$8425),D3933))</f>
        <v>2001</v>
      </c>
      <c r="F3933">
        <f t="shared" si="489"/>
        <v>0</v>
      </c>
      <c r="G3933">
        <f>Weighting!$H$21</f>
        <v>0</v>
      </c>
      <c r="H3933">
        <f t="array" ref="H3933">FREQUENCY(IF('Data Transformation'!$B$4:$B$8425=B3915,'Data Transformation'!$G$4:$G$8425),'Bin Analysis'!$B3933)</f>
        <v>2073</v>
      </c>
      <c r="I3933">
        <f t="shared" si="490"/>
        <v>0</v>
      </c>
      <c r="J3933">
        <f t="shared" si="491"/>
        <v>0</v>
      </c>
      <c r="K3933">
        <f>J3933*Weighting!$W$21</f>
        <v>0</v>
      </c>
      <c r="M3933" s="14"/>
    </row>
    <row r="3934" spans="1:13" x14ac:dyDescent="0.25">
      <c r="A3934" s="32" t="str">
        <f>IF(Weighting!$P$22&gt;0,B3934,"")</f>
        <v/>
      </c>
      <c r="B3934" t="e">
        <f>Weighting!$C$22</f>
        <v>#DIV/0!</v>
      </c>
      <c r="C3934" t="e">
        <f>Weighting!$F$22</f>
        <v>#NUM!</v>
      </c>
      <c r="D3934" t="e">
        <f>IF(C3934=1,'Data Transformation'!$G$3+0.5*'Data Transformation'!$W$25,IF(C3935=1,D3935-'Data Transformation'!$W$25,FALSE))</f>
        <v>#NUM!</v>
      </c>
      <c r="E3934">
        <f t="array" ref="E3934">IF(ISLOGICAL(D3934),"",FREQUENCY(IF('Data Transformation'!$B$425:$B$8425='Bin Analysis'!$B3915,'Data Transformation'!$G$425:$G$8425),D3934))</f>
        <v>2001</v>
      </c>
      <c r="F3934">
        <f t="shared" si="489"/>
        <v>0</v>
      </c>
      <c r="G3934">
        <f>Weighting!$H$22</f>
        <v>0</v>
      </c>
      <c r="H3934">
        <f t="array" ref="H3934">FREQUENCY(IF('Data Transformation'!$B$4:$B$8425=B3915,'Data Transformation'!$G$4:$G$8425),'Bin Analysis'!$B3934)</f>
        <v>2073</v>
      </c>
      <c r="I3934">
        <f t="shared" si="490"/>
        <v>0</v>
      </c>
      <c r="J3934">
        <f t="shared" si="491"/>
        <v>0</v>
      </c>
      <c r="K3934">
        <f>J3934*Weighting!$W$22</f>
        <v>0</v>
      </c>
      <c r="M3934" s="14"/>
    </row>
    <row r="3935" spans="1:13" x14ac:dyDescent="0.25">
      <c r="A3935" s="32" t="str">
        <f>IF(Weighting!$P$23&gt;0,B3935,"")</f>
        <v/>
      </c>
      <c r="B3935" t="e">
        <f>Weighting!$C$23</f>
        <v>#DIV/0!</v>
      </c>
      <c r="C3935" t="e">
        <f>Weighting!$F$23</f>
        <v>#NUM!</v>
      </c>
      <c r="D3935" t="e">
        <f>IF(C3935=1,'Data Transformation'!$G$3+0.5*'Data Transformation'!$W$25,IF(C3936=1,D3936-'Data Transformation'!$W$25,FALSE))</f>
        <v>#NUM!</v>
      </c>
      <c r="E3935">
        <f t="array" ref="E3935">IF(ISLOGICAL(D3935),"",FREQUENCY(IF('Data Transformation'!$B$425:$B$8425='Bin Analysis'!$B3915,'Data Transformation'!$G$425:$G$8425),D3935))</f>
        <v>2001</v>
      </c>
      <c r="F3935">
        <f t="shared" si="489"/>
        <v>0</v>
      </c>
      <c r="G3935">
        <f>Weighting!$H$23</f>
        <v>0</v>
      </c>
      <c r="H3935">
        <f t="array" ref="H3935">FREQUENCY(IF('Data Transformation'!$B$4:$B$8425=B3915,'Data Transformation'!$G$4:$G$8425),'Bin Analysis'!$B3935)</f>
        <v>2073</v>
      </c>
      <c r="I3935">
        <f t="shared" si="490"/>
        <v>0</v>
      </c>
      <c r="J3935">
        <f t="shared" si="491"/>
        <v>0</v>
      </c>
      <c r="K3935">
        <f>J3935*Weighting!$W$23</f>
        <v>0</v>
      </c>
      <c r="M3935" s="14"/>
    </row>
    <row r="3936" spans="1:13" x14ac:dyDescent="0.25">
      <c r="A3936" s="32" t="str">
        <f>IF(Weighting!$P$24&gt;0,B3936,"")</f>
        <v/>
      </c>
      <c r="B3936" t="e">
        <f>Weighting!$C$24</f>
        <v>#DIV/0!</v>
      </c>
      <c r="C3936" t="e">
        <f>Weighting!$F$24</f>
        <v>#NUM!</v>
      </c>
      <c r="D3936" t="e">
        <f>IF(C3936=1,'Data Transformation'!$G$3+0.5*'Data Transformation'!$W$25,IF(C3937=1,D3937-'Data Transformation'!$W$25,FALSE))</f>
        <v>#NUM!</v>
      </c>
      <c r="E3936">
        <f t="array" ref="E3936">IF(ISLOGICAL(D3936),"",FREQUENCY(IF('Data Transformation'!$B$425:$B$8425='Bin Analysis'!$B3915,'Data Transformation'!$G$425:$G$8425),D3936))</f>
        <v>2001</v>
      </c>
      <c r="F3936">
        <f t="shared" si="489"/>
        <v>0</v>
      </c>
      <c r="G3936">
        <f>Weighting!$H$24</f>
        <v>0</v>
      </c>
      <c r="H3936">
        <f t="array" ref="H3936">FREQUENCY(IF('Data Transformation'!$B$4:$B$8425=B3915,'Data Transformation'!$G$4:$G$8425),'Bin Analysis'!$B3936)</f>
        <v>2073</v>
      </c>
      <c r="I3936">
        <f t="shared" si="490"/>
        <v>0</v>
      </c>
      <c r="J3936">
        <f t="shared" si="491"/>
        <v>0</v>
      </c>
      <c r="K3936">
        <f>J3936*Weighting!$W$24</f>
        <v>0</v>
      </c>
      <c r="M3936" s="14"/>
    </row>
    <row r="3937" spans="1:25" x14ac:dyDescent="0.25">
      <c r="A3937" s="32" t="str">
        <f>IF(Weighting!$P$25&gt;0,B3937,"")</f>
        <v/>
      </c>
      <c r="B3937" t="e">
        <f>Weighting!$C$25</f>
        <v>#DIV/0!</v>
      </c>
      <c r="C3937" t="e">
        <f>Weighting!$F$25</f>
        <v>#NUM!</v>
      </c>
      <c r="D3937" t="e">
        <f>IF(C3937=1,'Data Transformation'!$G$3+0.5*'Data Transformation'!$W$25,IF(C3938=1,D3938-'Data Transformation'!$W$25,FALSE))</f>
        <v>#NUM!</v>
      </c>
      <c r="E3937">
        <f t="array" ref="E3937">IF(ISLOGICAL(D3937),"",FREQUENCY(IF('Data Transformation'!$B$425:$B$8425='Bin Analysis'!$B3915,'Data Transformation'!$G$425:$G$8425),D3937))</f>
        <v>2001</v>
      </c>
      <c r="F3937">
        <f t="shared" si="489"/>
        <v>0</v>
      </c>
      <c r="G3937">
        <f>Weighting!$H$25</f>
        <v>0</v>
      </c>
      <c r="H3937">
        <f t="array" ref="H3937">FREQUENCY(IF('Data Transformation'!$B$4:$B$8425=B3915,'Data Transformation'!$G$4:$G$8425),'Bin Analysis'!$B3937)</f>
        <v>2073</v>
      </c>
      <c r="I3937">
        <f t="shared" si="490"/>
        <v>0</v>
      </c>
      <c r="J3937">
        <f t="shared" si="491"/>
        <v>0</v>
      </c>
      <c r="K3937">
        <f>J3937*Weighting!$W$25</f>
        <v>0</v>
      </c>
      <c r="M3937" s="14"/>
    </row>
    <row r="3938" spans="1:25" x14ac:dyDescent="0.25">
      <c r="O3938"/>
      <c r="P3938"/>
      <c r="Q3938"/>
      <c r="R3938"/>
    </row>
    <row r="3939" spans="1:25" ht="23.25" x14ac:dyDescent="0.35">
      <c r="A3939" s="21" t="s">
        <v>0</v>
      </c>
      <c r="B3939" s="21" t="str">
        <f>IFERROR(VLOOKUP(C3939,'Data Transformation'!$L$6:$M$426,2,FALSE),"")</f>
        <v/>
      </c>
      <c r="C3939" s="21">
        <f>C3915+1</f>
        <v>164</v>
      </c>
      <c r="D3939" s="21"/>
      <c r="E3939" s="21"/>
      <c r="F3939" s="21"/>
      <c r="G3939" s="21"/>
      <c r="H3939" s="22"/>
      <c r="I3939" s="22"/>
      <c r="J3939" s="22"/>
      <c r="K3939" s="21"/>
      <c r="L3939" s="21" t="str">
        <f>B3939</f>
        <v/>
      </c>
      <c r="M3939" s="23" t="e">
        <f>INDEX('Data Transformation'!$O$4:$O$424,MATCH($B3939,'Data Transformation'!$M$4:$M$424,0),MATCH($M$2,'Data Transformation'!$O$3,0))</f>
        <v>#N/A</v>
      </c>
      <c r="N3939" s="27" t="e">
        <f>IF('Input and Summary Results'!$J$16="minimum",'Bin Analysis'!X3940/(M3939-1),'Bin Analysis'!Y3939/('Bin Analysis'!M3939-1))</f>
        <v>#N/A</v>
      </c>
      <c r="O3939" s="27" t="e">
        <f>IF(M3939=FALSE,NA(),(VLOOKUP(1,C3942:K3961,4,FALSE))/(M3939-1))</f>
        <v>#N/A</v>
      </c>
      <c r="P3939" s="27" t="e">
        <f>IF(M3939=FALSE,NA(),SUM(J3942:J3961)/Weighting!$S$5)</f>
        <v>#N/A</v>
      </c>
      <c r="Q3939" s="27" t="e">
        <f>IF(M3939=FALSE,NA(),SUM(K3942:K3961)/Weighting!$S$6)</f>
        <v>#N/A</v>
      </c>
      <c r="R3939" s="27" t="e">
        <f>IF(M3939=FALSE,NA(),(VLOOKUP(1,G3942:K3961,3,FALSE))/(M3939-1))</f>
        <v>#N/A</v>
      </c>
      <c r="S3939" s="22" t="e">
        <f>IF(M3939=FALSE,NA(),IF(SUM(J3942:J3961)=2,"yes","no"))</f>
        <v>#N/A</v>
      </c>
      <c r="X3939" s="2" cm="2">
        <f t="array" ref="X3939:X3940">FREQUENCY(IF('Data Transformation'!$B$425:$B$6424='Bin Analysis'!L3939,'Data Transformation'!$G$425:$G$6424),'Data Transformation'!$U$11)</f>
        <v>0</v>
      </c>
      <c r="Y3939" s="2" cm="2">
        <f t="array" ref="Y3939:Y3940">FREQUENCY(IF('Data Transformation'!$B$425:$B$6424='Bin Analysis'!L3939,'Data Transformation'!$G$425:$G$6424),'Data Transformation'!$U$12)</f>
        <v>0</v>
      </c>
    </row>
    <row r="3940" spans="1:25" x14ac:dyDescent="0.25">
      <c r="A3940" s="14" t="s">
        <v>67</v>
      </c>
      <c r="B3940" t="s">
        <v>47</v>
      </c>
      <c r="C3940" t="s">
        <v>5</v>
      </c>
      <c r="D3940" t="s">
        <v>98</v>
      </c>
      <c r="E3940" t="s">
        <v>99</v>
      </c>
      <c r="F3940" t="s">
        <v>100</v>
      </c>
      <c r="G3940" t="s">
        <v>69</v>
      </c>
      <c r="H3940" t="s">
        <v>31</v>
      </c>
      <c r="I3940" t="s">
        <v>32</v>
      </c>
      <c r="J3940" t="s">
        <v>46</v>
      </c>
      <c r="K3940" s="14" t="s">
        <v>45</v>
      </c>
      <c r="M3940" s="14"/>
      <c r="X3940" s="2">
        <v>0</v>
      </c>
      <c r="Y3940" s="2">
        <v>0</v>
      </c>
    </row>
    <row r="3941" spans="1:25" x14ac:dyDescent="0.25">
      <c r="A3941" s="32"/>
      <c r="D3941" t="e">
        <f>IF(C3941=1,'Data Transformation'!$G$3+0.5*'Data Transformation'!$W$25,IF(C3942=1,D3942-'Data Transformation'!$W$25,FALSE))</f>
        <v>#NUM!</v>
      </c>
      <c r="E3941">
        <f t="array" ref="E3941">IF(ISLOGICAL(D3941),"",FREQUENCY(IF('Data Transformation'!$B$425:$B$8425='Bin Analysis'!$B3939,'Data Transformation'!$G$425:$G$8425),D3941))</f>
        <v>2001</v>
      </c>
      <c r="F3941" t="e">
        <f>IF(ISLOGICAL(D3941),"",E3941-E3940)</f>
        <v>#VALUE!</v>
      </c>
      <c r="M3941" s="14"/>
    </row>
    <row r="3942" spans="1:25" x14ac:dyDescent="0.25">
      <c r="A3942" s="32" t="e">
        <f>IF(Weighting!$P$6&gt;0,B3942,"")</f>
        <v>#NUM!</v>
      </c>
      <c r="B3942" t="e">
        <f>Weighting!$C$6</f>
        <v>#DIV/0!</v>
      </c>
      <c r="C3942" t="e">
        <f>Weighting!$F$6</f>
        <v>#NUM!</v>
      </c>
      <c r="D3942" t="e">
        <f>IF(C3942=1,'Data Transformation'!$G$3+0.5*'Data Transformation'!$W$25,IF(C3943=1,D3943-'Data Transformation'!$W$25,FALSE))</f>
        <v>#NUM!</v>
      </c>
      <c r="E3942">
        <f t="array" ref="E3942">IF(ISLOGICAL(D3942),"",FREQUENCY(IF('Data Transformation'!$B$425:$B$8425='Bin Analysis'!$B3939,'Data Transformation'!$G$425:$G$8425),D3942))</f>
        <v>2001</v>
      </c>
      <c r="F3942">
        <f>IF(ISLOGICAL(D3942),"",E3942-E3941)</f>
        <v>0</v>
      </c>
      <c r="G3942">
        <f>Weighting!$H$6</f>
        <v>1</v>
      </c>
      <c r="H3942">
        <f t="array" ref="H3942">FREQUENCY(IF('Data Transformation'!$B$4:$B$8425=B3939,'Data Transformation'!$G$4:$G$8425),'Bin Analysis'!$B3942)</f>
        <v>2073</v>
      </c>
      <c r="I3942">
        <f>H3942-H3941</f>
        <v>2073</v>
      </c>
      <c r="J3942">
        <f>IF(I3942=0,0,1)</f>
        <v>1</v>
      </c>
      <c r="K3942" t="e">
        <f>J3942*Weighting!$W$6</f>
        <v>#NUM!</v>
      </c>
      <c r="M3942" s="14"/>
    </row>
    <row r="3943" spans="1:25" x14ac:dyDescent="0.25">
      <c r="A3943" s="32" t="str">
        <f>IF(Weighting!$P$7&gt;0,B3943,"")</f>
        <v/>
      </c>
      <c r="B3943" t="e">
        <f>Weighting!$C$7</f>
        <v>#DIV/0!</v>
      </c>
      <c r="C3943" t="e">
        <f>Weighting!$F$7</f>
        <v>#NUM!</v>
      </c>
      <c r="D3943" t="e">
        <f>IF(C3943=1,'Data Transformation'!$G$3+0.5*'Data Transformation'!$W$25,IF(C3944=1,D3944-'Data Transformation'!$W$25,FALSE))</f>
        <v>#NUM!</v>
      </c>
      <c r="E3943">
        <f t="array" ref="E3943">IF(ISLOGICAL(D3943),"",FREQUENCY(IF('Data Transformation'!$B$425:$B$8425='Bin Analysis'!$B3939,'Data Transformation'!$G$425:$G$8425),D3943))</f>
        <v>2001</v>
      </c>
      <c r="F3943">
        <f t="shared" ref="F3943:F3961" si="492">IF(ISLOGICAL(D3943),"",E3943-E3942)</f>
        <v>0</v>
      </c>
      <c r="G3943">
        <f>Weighting!$H$7</f>
        <v>0</v>
      </c>
      <c r="H3943">
        <f t="array" ref="H3943">FREQUENCY(IF('Data Transformation'!$B$4:$B$8425=B3939,'Data Transformation'!$G$4:$G$8425),'Bin Analysis'!$B3943)</f>
        <v>2073</v>
      </c>
      <c r="I3943">
        <f t="shared" ref="I3943:I3961" si="493">H3943-H3942</f>
        <v>0</v>
      </c>
      <c r="J3943">
        <f>IF(I3943=0,0,1)</f>
        <v>0</v>
      </c>
      <c r="K3943">
        <f>J3943*Weighting!$W$7</f>
        <v>0</v>
      </c>
      <c r="M3943" s="14"/>
    </row>
    <row r="3944" spans="1:25" x14ac:dyDescent="0.25">
      <c r="A3944" s="32" t="str">
        <f>IF(Weighting!$P$8&gt;0,B3944,"")</f>
        <v/>
      </c>
      <c r="B3944" t="e">
        <f>Weighting!$C$8</f>
        <v>#DIV/0!</v>
      </c>
      <c r="C3944" t="e">
        <f>Weighting!$F$8</f>
        <v>#NUM!</v>
      </c>
      <c r="D3944" t="e">
        <f>IF(C3944=1,'Data Transformation'!$G$3+0.5*'Data Transformation'!$W$25,IF(C3945=1,D3945-'Data Transformation'!$W$25,FALSE))</f>
        <v>#NUM!</v>
      </c>
      <c r="E3944">
        <f t="array" ref="E3944">IF(ISLOGICAL(D3944),"",FREQUENCY(IF('Data Transformation'!$B$425:$B$8425='Bin Analysis'!$B3939,'Data Transformation'!$G$425:$G$8425),D3944))</f>
        <v>2001</v>
      </c>
      <c r="F3944">
        <f t="shared" si="492"/>
        <v>0</v>
      </c>
      <c r="G3944">
        <f>Weighting!$H$8</f>
        <v>0</v>
      </c>
      <c r="H3944">
        <f t="array" ref="H3944">FREQUENCY(IF('Data Transformation'!$B$4:$B$8425=B3939,'Data Transformation'!$G$4:$G$8425),'Bin Analysis'!$B3944)</f>
        <v>2073</v>
      </c>
      <c r="I3944">
        <f t="shared" si="493"/>
        <v>0</v>
      </c>
      <c r="J3944">
        <f t="shared" ref="J3944:J3961" si="494">IF(I3944=0,0,1)</f>
        <v>0</v>
      </c>
      <c r="K3944">
        <f>J3944*Weighting!$W$8</f>
        <v>0</v>
      </c>
      <c r="M3944" s="14"/>
    </row>
    <row r="3945" spans="1:25" x14ac:dyDescent="0.25">
      <c r="A3945" s="32" t="str">
        <f>IF(Weighting!$P$9&gt;0,B3945,"")</f>
        <v/>
      </c>
      <c r="B3945" s="50" t="e">
        <f>Weighting!$C$9</f>
        <v>#DIV/0!</v>
      </c>
      <c r="C3945" t="e">
        <f>Weighting!$F$9</f>
        <v>#NUM!</v>
      </c>
      <c r="D3945" t="e">
        <f>IF(C3945=1,'Data Transformation'!$G$3+0.5*'Data Transformation'!$W$25,IF(C3946=1,D3946-'Data Transformation'!$W$25,FALSE))</f>
        <v>#NUM!</v>
      </c>
      <c r="E3945">
        <f t="array" ref="E3945">IF(ISLOGICAL(D3945),"",FREQUENCY(IF('Data Transformation'!$B$425:$B$8425='Bin Analysis'!$B3939,'Data Transformation'!$G$425:$G$8425),D3945))</f>
        <v>2001</v>
      </c>
      <c r="F3945">
        <f t="shared" si="492"/>
        <v>0</v>
      </c>
      <c r="G3945">
        <f>Weighting!$H$9</f>
        <v>0</v>
      </c>
      <c r="H3945">
        <f t="array" ref="H3945">FREQUENCY(IF('Data Transformation'!$B$4:$B$8425=B3939,'Data Transformation'!$G$4:$G$8425),'Bin Analysis'!$B3945)</f>
        <v>2073</v>
      </c>
      <c r="I3945">
        <f t="shared" si="493"/>
        <v>0</v>
      </c>
      <c r="J3945">
        <f t="shared" si="494"/>
        <v>0</v>
      </c>
      <c r="K3945">
        <f>J3945*Weighting!$W$9</f>
        <v>0</v>
      </c>
      <c r="M3945" s="14"/>
    </row>
    <row r="3946" spans="1:25" x14ac:dyDescent="0.25">
      <c r="A3946" s="32" t="str">
        <f>IF(Weighting!$P$10&gt;0,B3946,"")</f>
        <v/>
      </c>
      <c r="B3946" t="e">
        <f>Weighting!$C$10</f>
        <v>#DIV/0!</v>
      </c>
      <c r="C3946" t="e">
        <f>Weighting!$F$10</f>
        <v>#NUM!</v>
      </c>
      <c r="D3946" t="e">
        <f>IF(C3946=1,'Data Transformation'!$G$3+0.5*'Data Transformation'!$W$25,IF(C3947=1,D3947-'Data Transformation'!$W$25,FALSE))</f>
        <v>#NUM!</v>
      </c>
      <c r="E3946">
        <f t="array" ref="E3946">IF(ISLOGICAL(D3946),"",FREQUENCY(IF('Data Transformation'!$B$425:$B$8425='Bin Analysis'!$B3939,'Data Transformation'!$G$425:$G$8425),D3946))</f>
        <v>2001</v>
      </c>
      <c r="F3946">
        <f t="shared" si="492"/>
        <v>0</v>
      </c>
      <c r="G3946">
        <f>Weighting!$H$10</f>
        <v>0</v>
      </c>
      <c r="H3946">
        <f t="array" ref="H3946">FREQUENCY(IF('Data Transformation'!$B$4:$B$8425=B3939,'Data Transformation'!$G$4:$G$8425),'Bin Analysis'!$B3946)</f>
        <v>2073</v>
      </c>
      <c r="I3946">
        <f t="shared" si="493"/>
        <v>0</v>
      </c>
      <c r="J3946">
        <f t="shared" si="494"/>
        <v>0</v>
      </c>
      <c r="K3946">
        <f>J3946*Weighting!$W$10</f>
        <v>0</v>
      </c>
      <c r="M3946" s="14"/>
    </row>
    <row r="3947" spans="1:25" x14ac:dyDescent="0.25">
      <c r="A3947" s="32" t="str">
        <f>IF(Weighting!$P$11&gt;0,B3947,"")</f>
        <v/>
      </c>
      <c r="B3947" t="e">
        <f>Weighting!$C$11</f>
        <v>#DIV/0!</v>
      </c>
      <c r="C3947" t="e">
        <f>Weighting!$F$11</f>
        <v>#NUM!</v>
      </c>
      <c r="D3947" t="e">
        <f>IF(C3947=1,'Data Transformation'!$G$3+0.5*'Data Transformation'!$W$25,IF(C3948=1,D3948-'Data Transformation'!$W$25,FALSE))</f>
        <v>#NUM!</v>
      </c>
      <c r="E3947">
        <f t="array" ref="E3947">IF(ISLOGICAL(D3947),"",FREQUENCY(IF('Data Transformation'!$B$425:$B$8425='Bin Analysis'!$B3939,'Data Transformation'!$G$425:$G$8425),D3947))</f>
        <v>2001</v>
      </c>
      <c r="F3947">
        <f t="shared" si="492"/>
        <v>0</v>
      </c>
      <c r="G3947">
        <f>Weighting!$H$11</f>
        <v>0</v>
      </c>
      <c r="H3947">
        <f t="array" ref="H3947">FREQUENCY(IF('Data Transformation'!$B$4:$B$8425=B3939,'Data Transformation'!$G$4:$G$8425),'Bin Analysis'!$B3947)</f>
        <v>2073</v>
      </c>
      <c r="I3947">
        <f t="shared" si="493"/>
        <v>0</v>
      </c>
      <c r="J3947">
        <f t="shared" si="494"/>
        <v>0</v>
      </c>
      <c r="K3947">
        <f>J3947*Weighting!$W$11</f>
        <v>0</v>
      </c>
      <c r="M3947" s="14"/>
    </row>
    <row r="3948" spans="1:25" x14ac:dyDescent="0.25">
      <c r="A3948" s="32" t="str">
        <f>IF(Weighting!$P$12&gt;0,B3948,"")</f>
        <v/>
      </c>
      <c r="B3948" t="e">
        <f>Weighting!$C$12</f>
        <v>#DIV/0!</v>
      </c>
      <c r="C3948" t="e">
        <f>Weighting!$F$12</f>
        <v>#NUM!</v>
      </c>
      <c r="D3948" t="e">
        <f>IF(C3948=1,'Data Transformation'!$G$3+0.5*'Data Transformation'!$W$25,IF(C3949=1,D3949-'Data Transformation'!$W$25,FALSE))</f>
        <v>#NUM!</v>
      </c>
      <c r="E3948">
        <f t="array" ref="E3948">IF(ISLOGICAL(D3948),"",FREQUENCY(IF('Data Transformation'!$B$425:$B$8425='Bin Analysis'!$B3939,'Data Transformation'!$G$425:$G$8425),D3948))</f>
        <v>2001</v>
      </c>
      <c r="F3948">
        <f t="shared" si="492"/>
        <v>0</v>
      </c>
      <c r="G3948">
        <f>Weighting!$H$12</f>
        <v>0</v>
      </c>
      <c r="H3948">
        <f t="array" ref="H3948">FREQUENCY(IF('Data Transformation'!$B$4:$B$8425=B3939,'Data Transformation'!$G$4:$G$8425),'Bin Analysis'!$B3948)</f>
        <v>2073</v>
      </c>
      <c r="I3948">
        <f t="shared" si="493"/>
        <v>0</v>
      </c>
      <c r="J3948">
        <f t="shared" si="494"/>
        <v>0</v>
      </c>
      <c r="K3948">
        <f>J3948*Weighting!$W$12</f>
        <v>0</v>
      </c>
      <c r="M3948" s="14"/>
    </row>
    <row r="3949" spans="1:25" x14ac:dyDescent="0.25">
      <c r="A3949" s="32" t="str">
        <f>IF(Weighting!$P$13&gt;0,B3949,"")</f>
        <v/>
      </c>
      <c r="B3949" t="e">
        <f>Weighting!$C$13</f>
        <v>#DIV/0!</v>
      </c>
      <c r="C3949" t="e">
        <f>Weighting!$F$13</f>
        <v>#NUM!</v>
      </c>
      <c r="D3949" t="e">
        <f>IF(C3949=1,'Data Transformation'!$G$3+0.5*'Data Transformation'!$W$25,IF(C3950=1,D3950-'Data Transformation'!$W$25,FALSE))</f>
        <v>#NUM!</v>
      </c>
      <c r="E3949">
        <f t="array" ref="E3949">IF(ISLOGICAL(D3949),"",FREQUENCY(IF('Data Transformation'!$B$425:$B$8425='Bin Analysis'!$B3939,'Data Transformation'!$G$425:$G$8425),D3949))</f>
        <v>2001</v>
      </c>
      <c r="F3949">
        <f t="shared" si="492"/>
        <v>0</v>
      </c>
      <c r="G3949">
        <f>Weighting!$H$13</f>
        <v>0</v>
      </c>
      <c r="H3949">
        <f t="array" ref="H3949">FREQUENCY(IF('Data Transformation'!$B$4:$B$8425=B3939,'Data Transformation'!$G$4:$G$8425),'Bin Analysis'!$B3949)</f>
        <v>2073</v>
      </c>
      <c r="I3949">
        <f t="shared" si="493"/>
        <v>0</v>
      </c>
      <c r="J3949">
        <f t="shared" si="494"/>
        <v>0</v>
      </c>
      <c r="K3949">
        <f>J3949*Weighting!$W$13</f>
        <v>0</v>
      </c>
      <c r="M3949" s="14"/>
    </row>
    <row r="3950" spans="1:25" x14ac:dyDescent="0.25">
      <c r="A3950" s="32" t="str">
        <f>IF(Weighting!$P$14&gt;0,B3950,"")</f>
        <v/>
      </c>
      <c r="B3950" t="e">
        <f>Weighting!$C$14</f>
        <v>#DIV/0!</v>
      </c>
      <c r="C3950" t="e">
        <f>Weighting!$F$14</f>
        <v>#NUM!</v>
      </c>
      <c r="D3950" t="e">
        <f>IF(C3950=1,'Data Transformation'!$G$3+0.5*'Data Transformation'!$W$25,IF(C3951=1,D3951-'Data Transformation'!$W$25,FALSE))</f>
        <v>#NUM!</v>
      </c>
      <c r="E3950">
        <f t="array" ref="E3950">IF(ISLOGICAL(D3950),"",FREQUENCY(IF('Data Transformation'!$B$425:$B$8425='Bin Analysis'!$B3939,'Data Transformation'!$G$425:$G$8425),D3950))</f>
        <v>2001</v>
      </c>
      <c r="F3950">
        <f t="shared" si="492"/>
        <v>0</v>
      </c>
      <c r="G3950">
        <f>Weighting!$H$14</f>
        <v>0</v>
      </c>
      <c r="H3950">
        <f t="array" ref="H3950">FREQUENCY(IF('Data Transformation'!$B$4:$B$8425=B3939,'Data Transformation'!$G$4:$G$8425),'Bin Analysis'!$B3950)</f>
        <v>2073</v>
      </c>
      <c r="I3950">
        <f t="shared" si="493"/>
        <v>0</v>
      </c>
      <c r="J3950">
        <f t="shared" si="494"/>
        <v>0</v>
      </c>
      <c r="K3950">
        <f>J3950*Weighting!$W$14</f>
        <v>0</v>
      </c>
      <c r="M3950" s="14"/>
    </row>
    <row r="3951" spans="1:25" x14ac:dyDescent="0.25">
      <c r="A3951" s="32" t="str">
        <f>IF(Weighting!$P$15&gt;0,B3951,"")</f>
        <v/>
      </c>
      <c r="B3951" t="e">
        <f>Weighting!$C$15</f>
        <v>#DIV/0!</v>
      </c>
      <c r="C3951" t="e">
        <f>Weighting!$F$15</f>
        <v>#NUM!</v>
      </c>
      <c r="D3951" t="e">
        <f>IF(C3951=1,'Data Transformation'!$G$3+0.5*'Data Transformation'!$W$25,IF(C3952=1,D3952-'Data Transformation'!$W$25,FALSE))</f>
        <v>#NUM!</v>
      </c>
      <c r="E3951">
        <f t="array" ref="E3951">IF(ISLOGICAL(D3951),"",FREQUENCY(IF('Data Transformation'!$B$425:$B$8425='Bin Analysis'!$B3939,'Data Transformation'!$G$425:$G$8425),D3951))</f>
        <v>2001</v>
      </c>
      <c r="F3951">
        <f t="shared" si="492"/>
        <v>0</v>
      </c>
      <c r="G3951">
        <f>Weighting!$H$15</f>
        <v>0</v>
      </c>
      <c r="H3951">
        <f t="array" ref="H3951">FREQUENCY(IF('Data Transformation'!$B$4:$B$8425=B3939,'Data Transformation'!$G$4:$G$8425),'Bin Analysis'!$B3951)</f>
        <v>2073</v>
      </c>
      <c r="I3951">
        <f t="shared" si="493"/>
        <v>0</v>
      </c>
      <c r="J3951">
        <f t="shared" si="494"/>
        <v>0</v>
      </c>
      <c r="K3951">
        <f>J3951*Weighting!$W$15</f>
        <v>0</v>
      </c>
      <c r="M3951" s="14"/>
    </row>
    <row r="3952" spans="1:25" x14ac:dyDescent="0.25">
      <c r="A3952" s="32" t="str">
        <f>IF(Weighting!$P$16&gt;0,B3952,"")</f>
        <v/>
      </c>
      <c r="B3952" t="e">
        <f>Weighting!$C$16</f>
        <v>#DIV/0!</v>
      </c>
      <c r="C3952" t="e">
        <f>Weighting!$F$16</f>
        <v>#NUM!</v>
      </c>
      <c r="D3952" t="e">
        <f>IF(C3952=1,'Data Transformation'!$G$3+0.5*'Data Transformation'!$W$25,IF(C3953=1,D3953-'Data Transformation'!$W$25,FALSE))</f>
        <v>#NUM!</v>
      </c>
      <c r="E3952">
        <f t="array" ref="E3952">IF(ISLOGICAL(D3952),"",FREQUENCY(IF('Data Transformation'!$B$425:$B$8425='Bin Analysis'!$B3939,'Data Transformation'!$G$425:$G$8425),D3952))</f>
        <v>2001</v>
      </c>
      <c r="F3952">
        <f t="shared" si="492"/>
        <v>0</v>
      </c>
      <c r="G3952">
        <f>Weighting!$H$16</f>
        <v>0</v>
      </c>
      <c r="H3952">
        <f t="array" ref="H3952">FREQUENCY(IF('Data Transformation'!$B$4:$B$8425=B3939,'Data Transformation'!$G$4:$G$8425),'Bin Analysis'!$B3952)</f>
        <v>2073</v>
      </c>
      <c r="I3952">
        <f t="shared" si="493"/>
        <v>0</v>
      </c>
      <c r="J3952">
        <f t="shared" si="494"/>
        <v>0</v>
      </c>
      <c r="K3952">
        <f>J3952*Weighting!$W$16</f>
        <v>0</v>
      </c>
      <c r="M3952" s="14"/>
    </row>
    <row r="3953" spans="1:25" x14ac:dyDescent="0.25">
      <c r="A3953" s="32" t="str">
        <f>IF(Weighting!$P$17&gt;0,B3953,"")</f>
        <v/>
      </c>
      <c r="B3953" t="e">
        <f>Weighting!$C$17</f>
        <v>#DIV/0!</v>
      </c>
      <c r="C3953" t="e">
        <f>Weighting!$F$17</f>
        <v>#NUM!</v>
      </c>
      <c r="D3953" t="e">
        <f>IF(C3953=1,'Data Transformation'!$G$3+0.5*'Data Transformation'!$W$25,IF(C3954=1,D3954-'Data Transformation'!$W$25,FALSE))</f>
        <v>#NUM!</v>
      </c>
      <c r="E3953">
        <f t="array" ref="E3953">IF(ISLOGICAL(D3953),"",FREQUENCY(IF('Data Transformation'!$B$425:$B$8425='Bin Analysis'!$B3939,'Data Transformation'!$G$425:$G$8425),D3953))</f>
        <v>2001</v>
      </c>
      <c r="F3953">
        <f t="shared" si="492"/>
        <v>0</v>
      </c>
      <c r="G3953">
        <f>Weighting!$H$17</f>
        <v>0</v>
      </c>
      <c r="H3953">
        <f t="array" ref="H3953">FREQUENCY(IF('Data Transformation'!$B$4:$B$8425=B3939,'Data Transformation'!$G$4:$G$8425),'Bin Analysis'!$B3953)</f>
        <v>2073</v>
      </c>
      <c r="I3953">
        <f t="shared" si="493"/>
        <v>0</v>
      </c>
      <c r="J3953">
        <f t="shared" si="494"/>
        <v>0</v>
      </c>
      <c r="K3953">
        <f>J3953*Weighting!$W$17</f>
        <v>0</v>
      </c>
      <c r="M3953" s="14"/>
    </row>
    <row r="3954" spans="1:25" x14ac:dyDescent="0.25">
      <c r="A3954" s="32" t="str">
        <f>IF(Weighting!$P$18&gt;0,B3954,"")</f>
        <v/>
      </c>
      <c r="B3954" t="e">
        <f>Weighting!$C$18</f>
        <v>#DIV/0!</v>
      </c>
      <c r="C3954" t="e">
        <f>Weighting!$F$18</f>
        <v>#NUM!</v>
      </c>
      <c r="D3954" t="e">
        <f>IF(C3954=1,'Data Transformation'!$G$3+0.5*'Data Transformation'!$W$25,IF(C3955=1,D3955-'Data Transformation'!$W$25,FALSE))</f>
        <v>#NUM!</v>
      </c>
      <c r="E3954">
        <f t="array" ref="E3954">IF(ISLOGICAL(D3954),"",FREQUENCY(IF('Data Transformation'!$B$425:$B$8425='Bin Analysis'!$B3939,'Data Transformation'!$G$425:$G$8425),D3954))</f>
        <v>2001</v>
      </c>
      <c r="F3954">
        <f t="shared" si="492"/>
        <v>0</v>
      </c>
      <c r="G3954">
        <f>Weighting!$H$18</f>
        <v>0</v>
      </c>
      <c r="H3954">
        <f t="array" ref="H3954">FREQUENCY(IF('Data Transformation'!$B$4:$B$8425=B3939,'Data Transformation'!$G$4:$G$8425),'Bin Analysis'!$B3954)</f>
        <v>2073</v>
      </c>
      <c r="I3954">
        <f t="shared" si="493"/>
        <v>0</v>
      </c>
      <c r="J3954">
        <f t="shared" si="494"/>
        <v>0</v>
      </c>
      <c r="K3954">
        <f>J3954*Weighting!$W$18</f>
        <v>0</v>
      </c>
      <c r="M3954" s="14"/>
    </row>
    <row r="3955" spans="1:25" x14ac:dyDescent="0.25">
      <c r="A3955" s="32" t="str">
        <f>IF(Weighting!$P$19&gt;0,B3955,"")</f>
        <v/>
      </c>
      <c r="B3955" t="e">
        <f>Weighting!$C$19</f>
        <v>#DIV/0!</v>
      </c>
      <c r="C3955" t="e">
        <f>Weighting!$F$19</f>
        <v>#NUM!</v>
      </c>
      <c r="D3955" t="e">
        <f>IF(C3955=1,'Data Transformation'!$G$3+0.5*'Data Transformation'!$W$25,IF(C3956=1,D3956-'Data Transformation'!$W$25,FALSE))</f>
        <v>#NUM!</v>
      </c>
      <c r="E3955">
        <f t="array" ref="E3955">IF(ISLOGICAL(D3955),"",FREQUENCY(IF('Data Transformation'!$B$425:$B$8425='Bin Analysis'!$B3939,'Data Transformation'!$G$425:$G$8425),D3955))</f>
        <v>2001</v>
      </c>
      <c r="F3955">
        <f t="shared" si="492"/>
        <v>0</v>
      </c>
      <c r="G3955">
        <f>Weighting!$H$19</f>
        <v>0</v>
      </c>
      <c r="H3955">
        <f t="array" ref="H3955">FREQUENCY(IF('Data Transformation'!$B$4:$B$8425=B3939,'Data Transformation'!$G$4:$G$8425),'Bin Analysis'!$B3955)</f>
        <v>2073</v>
      </c>
      <c r="I3955">
        <f t="shared" si="493"/>
        <v>0</v>
      </c>
      <c r="J3955">
        <f t="shared" si="494"/>
        <v>0</v>
      </c>
      <c r="K3955">
        <f>J3955*Weighting!$W$19</f>
        <v>0</v>
      </c>
      <c r="M3955" s="14"/>
    </row>
    <row r="3956" spans="1:25" x14ac:dyDescent="0.25">
      <c r="A3956" s="32" t="str">
        <f>IF(Weighting!$P$20&gt;0,B3956,"")</f>
        <v/>
      </c>
      <c r="B3956" t="e">
        <f>Weighting!$C$20</f>
        <v>#DIV/0!</v>
      </c>
      <c r="C3956" t="e">
        <f>Weighting!$F$20</f>
        <v>#NUM!</v>
      </c>
      <c r="D3956" t="e">
        <f>IF(C3956=1,'Data Transformation'!$G$3+0.5*'Data Transformation'!$W$25,IF(C3957=1,D3957-'Data Transformation'!$W$25,FALSE))</f>
        <v>#NUM!</v>
      </c>
      <c r="E3956">
        <f t="array" ref="E3956">IF(ISLOGICAL(D3956),"",FREQUENCY(IF('Data Transformation'!$B$425:$B$8425='Bin Analysis'!$B3939,'Data Transformation'!$G$425:$G$8425),D3956))</f>
        <v>2001</v>
      </c>
      <c r="F3956">
        <f t="shared" si="492"/>
        <v>0</v>
      </c>
      <c r="G3956">
        <f>Weighting!$H$20</f>
        <v>0</v>
      </c>
      <c r="H3956">
        <f t="array" ref="H3956">FREQUENCY(IF('Data Transformation'!$B$4:$B$8425=B3939,'Data Transformation'!$G$4:$G$8425),'Bin Analysis'!$B3956)</f>
        <v>2073</v>
      </c>
      <c r="I3956">
        <f t="shared" si="493"/>
        <v>0</v>
      </c>
      <c r="J3956">
        <f t="shared" si="494"/>
        <v>0</v>
      </c>
      <c r="K3956">
        <f>J3956*Weighting!$W$20</f>
        <v>0</v>
      </c>
      <c r="M3956" s="14"/>
    </row>
    <row r="3957" spans="1:25" x14ac:dyDescent="0.25">
      <c r="A3957" s="32" t="str">
        <f>IF(Weighting!$P$21&gt;0,B3957,"")</f>
        <v/>
      </c>
      <c r="B3957" t="e">
        <f>Weighting!$C$21</f>
        <v>#DIV/0!</v>
      </c>
      <c r="C3957" t="e">
        <f>Weighting!$F$21</f>
        <v>#NUM!</v>
      </c>
      <c r="D3957" t="e">
        <f>IF(C3957=1,'Data Transformation'!$G$3+0.5*'Data Transformation'!$W$25,IF(C3958=1,D3958-'Data Transformation'!$W$25,FALSE))</f>
        <v>#NUM!</v>
      </c>
      <c r="E3957">
        <f t="array" ref="E3957">IF(ISLOGICAL(D3957),"",FREQUENCY(IF('Data Transformation'!$B$425:$B$8425='Bin Analysis'!$B3939,'Data Transformation'!$G$425:$G$8425),D3957))</f>
        <v>2001</v>
      </c>
      <c r="F3957">
        <f t="shared" si="492"/>
        <v>0</v>
      </c>
      <c r="G3957">
        <f>Weighting!$H$21</f>
        <v>0</v>
      </c>
      <c r="H3957">
        <f t="array" ref="H3957">FREQUENCY(IF('Data Transformation'!$B$4:$B$8425=B3939,'Data Transformation'!$G$4:$G$8425),'Bin Analysis'!$B3957)</f>
        <v>2073</v>
      </c>
      <c r="I3957">
        <f t="shared" si="493"/>
        <v>0</v>
      </c>
      <c r="J3957">
        <f t="shared" si="494"/>
        <v>0</v>
      </c>
      <c r="K3957">
        <f>J3957*Weighting!$W$21</f>
        <v>0</v>
      </c>
      <c r="M3957" s="14"/>
    </row>
    <row r="3958" spans="1:25" x14ac:dyDescent="0.25">
      <c r="A3958" s="32" t="str">
        <f>IF(Weighting!$P$22&gt;0,B3958,"")</f>
        <v/>
      </c>
      <c r="B3958" t="e">
        <f>Weighting!$C$22</f>
        <v>#DIV/0!</v>
      </c>
      <c r="C3958" t="e">
        <f>Weighting!$F$22</f>
        <v>#NUM!</v>
      </c>
      <c r="D3958" t="e">
        <f>IF(C3958=1,'Data Transformation'!$G$3+0.5*'Data Transformation'!$W$25,IF(C3959=1,D3959-'Data Transformation'!$W$25,FALSE))</f>
        <v>#NUM!</v>
      </c>
      <c r="E3958">
        <f t="array" ref="E3958">IF(ISLOGICAL(D3958),"",FREQUENCY(IF('Data Transformation'!$B$425:$B$8425='Bin Analysis'!$B3939,'Data Transformation'!$G$425:$G$8425),D3958))</f>
        <v>2001</v>
      </c>
      <c r="F3958">
        <f t="shared" si="492"/>
        <v>0</v>
      </c>
      <c r="G3958">
        <f>Weighting!$H$22</f>
        <v>0</v>
      </c>
      <c r="H3958">
        <f t="array" ref="H3958">FREQUENCY(IF('Data Transformation'!$B$4:$B$8425=B3939,'Data Transformation'!$G$4:$G$8425),'Bin Analysis'!$B3958)</f>
        <v>2073</v>
      </c>
      <c r="I3958">
        <f t="shared" si="493"/>
        <v>0</v>
      </c>
      <c r="J3958">
        <f t="shared" si="494"/>
        <v>0</v>
      </c>
      <c r="K3958">
        <f>J3958*Weighting!$W$22</f>
        <v>0</v>
      </c>
      <c r="M3958" s="14"/>
    </row>
    <row r="3959" spans="1:25" x14ac:dyDescent="0.25">
      <c r="A3959" s="32" t="str">
        <f>IF(Weighting!$P$23&gt;0,B3959,"")</f>
        <v/>
      </c>
      <c r="B3959" t="e">
        <f>Weighting!$C$23</f>
        <v>#DIV/0!</v>
      </c>
      <c r="C3959" t="e">
        <f>Weighting!$F$23</f>
        <v>#NUM!</v>
      </c>
      <c r="D3959" t="e">
        <f>IF(C3959=1,'Data Transformation'!$G$3+0.5*'Data Transformation'!$W$25,IF(C3960=1,D3960-'Data Transformation'!$W$25,FALSE))</f>
        <v>#NUM!</v>
      </c>
      <c r="E3959">
        <f t="array" ref="E3959">IF(ISLOGICAL(D3959),"",FREQUENCY(IF('Data Transformation'!$B$425:$B$8425='Bin Analysis'!$B3939,'Data Transformation'!$G$425:$G$8425),D3959))</f>
        <v>2001</v>
      </c>
      <c r="F3959">
        <f t="shared" si="492"/>
        <v>0</v>
      </c>
      <c r="G3959">
        <f>Weighting!$H$23</f>
        <v>0</v>
      </c>
      <c r="H3959">
        <f t="array" ref="H3959">FREQUENCY(IF('Data Transformation'!$B$4:$B$8425=B3939,'Data Transformation'!$G$4:$G$8425),'Bin Analysis'!$B3959)</f>
        <v>2073</v>
      </c>
      <c r="I3959">
        <f t="shared" si="493"/>
        <v>0</v>
      </c>
      <c r="J3959">
        <f t="shared" si="494"/>
        <v>0</v>
      </c>
      <c r="K3959">
        <f>J3959*Weighting!$W$23</f>
        <v>0</v>
      </c>
      <c r="M3959" s="14"/>
    </row>
    <row r="3960" spans="1:25" x14ac:dyDescent="0.25">
      <c r="A3960" s="32" t="str">
        <f>IF(Weighting!$P$24&gt;0,B3960,"")</f>
        <v/>
      </c>
      <c r="B3960" t="e">
        <f>Weighting!$C$24</f>
        <v>#DIV/0!</v>
      </c>
      <c r="C3960" t="e">
        <f>Weighting!$F$24</f>
        <v>#NUM!</v>
      </c>
      <c r="D3960" t="e">
        <f>IF(C3960=1,'Data Transformation'!$G$3+0.5*'Data Transformation'!$W$25,IF(C3961=1,D3961-'Data Transformation'!$W$25,FALSE))</f>
        <v>#NUM!</v>
      </c>
      <c r="E3960">
        <f t="array" ref="E3960">IF(ISLOGICAL(D3960),"",FREQUENCY(IF('Data Transformation'!$B$425:$B$8425='Bin Analysis'!$B3939,'Data Transformation'!$G$425:$G$8425),D3960))</f>
        <v>2001</v>
      </c>
      <c r="F3960">
        <f t="shared" si="492"/>
        <v>0</v>
      </c>
      <c r="G3960">
        <f>Weighting!$H$24</f>
        <v>0</v>
      </c>
      <c r="H3960">
        <f t="array" ref="H3960">FREQUENCY(IF('Data Transformation'!$B$4:$B$8425=B3939,'Data Transformation'!$G$4:$G$8425),'Bin Analysis'!$B3960)</f>
        <v>2073</v>
      </c>
      <c r="I3960">
        <f t="shared" si="493"/>
        <v>0</v>
      </c>
      <c r="J3960">
        <f t="shared" si="494"/>
        <v>0</v>
      </c>
      <c r="K3960">
        <f>J3960*Weighting!$W$24</f>
        <v>0</v>
      </c>
      <c r="M3960" s="14"/>
    </row>
    <row r="3961" spans="1:25" x14ac:dyDescent="0.25">
      <c r="A3961" s="32" t="str">
        <f>IF(Weighting!$P$25&gt;0,B3961,"")</f>
        <v/>
      </c>
      <c r="B3961" t="e">
        <f>Weighting!$C$25</f>
        <v>#DIV/0!</v>
      </c>
      <c r="C3961" t="e">
        <f>Weighting!$F$25</f>
        <v>#NUM!</v>
      </c>
      <c r="D3961" t="e">
        <f>IF(C3961=1,'Data Transformation'!$G$3+0.5*'Data Transformation'!$W$25,IF(C3962=1,D3962-'Data Transformation'!$W$25,FALSE))</f>
        <v>#NUM!</v>
      </c>
      <c r="E3961">
        <f t="array" ref="E3961">IF(ISLOGICAL(D3961),"",FREQUENCY(IF('Data Transformation'!$B$425:$B$8425='Bin Analysis'!$B3939,'Data Transformation'!$G$425:$G$8425),D3961))</f>
        <v>2001</v>
      </c>
      <c r="F3961">
        <f t="shared" si="492"/>
        <v>0</v>
      </c>
      <c r="G3961">
        <f>Weighting!$H$25</f>
        <v>0</v>
      </c>
      <c r="H3961">
        <f t="array" ref="H3961">FREQUENCY(IF('Data Transformation'!$B$4:$B$8425=B3939,'Data Transformation'!$G$4:$G$8425),'Bin Analysis'!$B3961)</f>
        <v>2073</v>
      </c>
      <c r="I3961">
        <f t="shared" si="493"/>
        <v>0</v>
      </c>
      <c r="J3961">
        <f t="shared" si="494"/>
        <v>0</v>
      </c>
      <c r="K3961">
        <f>J3961*Weighting!$W$25</f>
        <v>0</v>
      </c>
      <c r="M3961" s="14"/>
    </row>
    <row r="3962" spans="1:25" x14ac:dyDescent="0.25">
      <c r="N3962" s="57"/>
      <c r="O3962"/>
      <c r="P3962"/>
      <c r="Q3962"/>
      <c r="R3962"/>
    </row>
    <row r="3963" spans="1:25" ht="23.25" x14ac:dyDescent="0.35">
      <c r="A3963" s="21" t="s">
        <v>0</v>
      </c>
      <c r="B3963" s="21" t="str">
        <f>IFERROR(VLOOKUP(C3963,'Data Transformation'!$L$6:$M$426,2,FALSE),"")</f>
        <v/>
      </c>
      <c r="C3963" s="21">
        <f>C3939+1</f>
        <v>165</v>
      </c>
      <c r="D3963" s="21"/>
      <c r="E3963" s="21"/>
      <c r="F3963" s="21"/>
      <c r="G3963" s="21"/>
      <c r="H3963" s="22"/>
      <c r="I3963" s="22"/>
      <c r="J3963" s="22"/>
      <c r="K3963" s="21"/>
      <c r="L3963" s="21" t="str">
        <f>B3963</f>
        <v/>
      </c>
      <c r="M3963" s="23" t="e">
        <f>INDEX('Data Transformation'!$O$4:$O$424,MATCH($B3963,'Data Transformation'!$M$4:$M$424,0),MATCH($M$2,'Data Transformation'!$O$3,0))</f>
        <v>#N/A</v>
      </c>
      <c r="N3963" s="27" t="e">
        <f>IF('Input and Summary Results'!$J$16="minimum",'Bin Analysis'!X3964/(M3963-1),'Bin Analysis'!Y3963/('Bin Analysis'!M3963-1))</f>
        <v>#N/A</v>
      </c>
      <c r="O3963" s="27" t="e">
        <f>IF(M3963=FALSE,NA(),(VLOOKUP(1,C3966:K3985,4,FALSE))/(M3963-1))</f>
        <v>#N/A</v>
      </c>
      <c r="P3963" s="27" t="e">
        <f>IF(M3963=FALSE,NA(),SUM(J3966:J3985)/Weighting!$S$5)</f>
        <v>#N/A</v>
      </c>
      <c r="Q3963" s="27" t="e">
        <f>IF(M3963=FALSE,NA(),SUM(K3966:K3985)/Weighting!$S$6)</f>
        <v>#N/A</v>
      </c>
      <c r="R3963" s="27" t="e">
        <f>IF(M3963=FALSE,NA(),(VLOOKUP(1,G3966:K3985,3,FALSE))/(M3963-1))</f>
        <v>#N/A</v>
      </c>
      <c r="S3963" s="22" t="e">
        <f>IF(M3963=FALSE,NA(),IF(SUM(J3966:J3985)=2,"yes","no"))</f>
        <v>#N/A</v>
      </c>
      <c r="X3963" s="2" cm="2">
        <f t="array" ref="X3963:X3964">FREQUENCY(IF('Data Transformation'!$B$425:$B$6424='Bin Analysis'!L3963,'Data Transformation'!$G$425:$G$6424),'Data Transformation'!$U$11)</f>
        <v>0</v>
      </c>
      <c r="Y3963" s="2" cm="2">
        <f t="array" ref="Y3963:Y3964">FREQUENCY(IF('Data Transformation'!$B$425:$B$6424='Bin Analysis'!L3963,'Data Transformation'!$G$425:$G$6424),'Data Transformation'!$U$12)</f>
        <v>0</v>
      </c>
    </row>
    <row r="3964" spans="1:25" x14ac:dyDescent="0.25">
      <c r="A3964" s="14" t="s">
        <v>67</v>
      </c>
      <c r="B3964" t="s">
        <v>47</v>
      </c>
      <c r="C3964" t="s">
        <v>5</v>
      </c>
      <c r="D3964" t="s">
        <v>98</v>
      </c>
      <c r="E3964" t="s">
        <v>99</v>
      </c>
      <c r="F3964" t="s">
        <v>100</v>
      </c>
      <c r="G3964" t="s">
        <v>69</v>
      </c>
      <c r="H3964" t="s">
        <v>31</v>
      </c>
      <c r="I3964" t="s">
        <v>32</v>
      </c>
      <c r="J3964" t="s">
        <v>46</v>
      </c>
      <c r="K3964" s="14" t="s">
        <v>45</v>
      </c>
      <c r="M3964" s="14"/>
      <c r="X3964" s="2">
        <v>0</v>
      </c>
      <c r="Y3964" s="2">
        <v>0</v>
      </c>
    </row>
    <row r="3965" spans="1:25" x14ac:dyDescent="0.25">
      <c r="A3965" s="32"/>
      <c r="D3965" t="e">
        <f>IF(C3965=1,'Data Transformation'!$G$3+0.5*'Data Transformation'!$W$25,IF(C3966=1,D3966-'Data Transformation'!$W$25,FALSE))</f>
        <v>#NUM!</v>
      </c>
      <c r="E3965">
        <f t="array" ref="E3965">IF(ISLOGICAL(D3965),"",FREQUENCY(IF('Data Transformation'!$B$425:$B$8425='Bin Analysis'!$B3963,'Data Transformation'!$G$425:$G$8425),D3965))</f>
        <v>2001</v>
      </c>
      <c r="F3965" t="e">
        <f>IF(ISLOGICAL(D3965),"",E3965-E3964)</f>
        <v>#VALUE!</v>
      </c>
      <c r="M3965" s="14"/>
    </row>
    <row r="3966" spans="1:25" x14ac:dyDescent="0.25">
      <c r="A3966" s="32" t="e">
        <f>IF(Weighting!$P$6&gt;0,B3966,"")</f>
        <v>#NUM!</v>
      </c>
      <c r="B3966" t="e">
        <f>Weighting!$C$6</f>
        <v>#DIV/0!</v>
      </c>
      <c r="C3966" t="e">
        <f>Weighting!$F$6</f>
        <v>#NUM!</v>
      </c>
      <c r="D3966" t="e">
        <f>IF(C3966=1,'Data Transformation'!$G$3+0.5*'Data Transformation'!$W$25,IF(C3967=1,D3967-'Data Transformation'!$W$25,FALSE))</f>
        <v>#NUM!</v>
      </c>
      <c r="E3966">
        <f t="array" ref="E3966">IF(ISLOGICAL(D3966),"",FREQUENCY(IF('Data Transformation'!$B$425:$B$8425='Bin Analysis'!$B3963,'Data Transformation'!$G$425:$G$8425),D3966))</f>
        <v>2001</v>
      </c>
      <c r="F3966">
        <f>IF(ISLOGICAL(D3966),"",E3966-E3965)</f>
        <v>0</v>
      </c>
      <c r="G3966">
        <f>Weighting!$H$6</f>
        <v>1</v>
      </c>
      <c r="H3966">
        <f t="array" ref="H3966">FREQUENCY(IF('Data Transformation'!$B$4:$B$8425=B3963,'Data Transformation'!$G$4:$G$8425),'Bin Analysis'!$B3966)</f>
        <v>2073</v>
      </c>
      <c r="I3966">
        <f>H3966-H3965</f>
        <v>2073</v>
      </c>
      <c r="J3966">
        <f>IF(I3966=0,0,1)</f>
        <v>1</v>
      </c>
      <c r="K3966" t="e">
        <f>J3966*Weighting!$W$6</f>
        <v>#NUM!</v>
      </c>
      <c r="M3966" s="14"/>
    </row>
    <row r="3967" spans="1:25" x14ac:dyDescent="0.25">
      <c r="A3967" s="32" t="str">
        <f>IF(Weighting!$P$7&gt;0,B3967,"")</f>
        <v/>
      </c>
      <c r="B3967" t="e">
        <f>Weighting!$C$7</f>
        <v>#DIV/0!</v>
      </c>
      <c r="C3967" t="e">
        <f>Weighting!$F$7</f>
        <v>#NUM!</v>
      </c>
      <c r="D3967" t="e">
        <f>IF(C3967=1,'Data Transformation'!$G$3+0.5*'Data Transformation'!$W$25,IF(C3968=1,D3968-'Data Transformation'!$W$25,FALSE))</f>
        <v>#NUM!</v>
      </c>
      <c r="E3967">
        <f t="array" ref="E3967">IF(ISLOGICAL(D3967),"",FREQUENCY(IF('Data Transformation'!$B$425:$B$8425='Bin Analysis'!$B3963,'Data Transformation'!$G$425:$G$8425),D3967))</f>
        <v>2001</v>
      </c>
      <c r="F3967">
        <f t="shared" ref="F3967:F3985" si="495">IF(ISLOGICAL(D3967),"",E3967-E3966)</f>
        <v>0</v>
      </c>
      <c r="G3967">
        <f>Weighting!$H$7</f>
        <v>0</v>
      </c>
      <c r="H3967">
        <f t="array" ref="H3967">FREQUENCY(IF('Data Transformation'!$B$4:$B$8425=B3963,'Data Transformation'!$G$4:$G$8425),'Bin Analysis'!$B3967)</f>
        <v>2073</v>
      </c>
      <c r="I3967">
        <f t="shared" ref="I3967:I3985" si="496">H3967-H3966</f>
        <v>0</v>
      </c>
      <c r="J3967">
        <f>IF(I3967=0,0,1)</f>
        <v>0</v>
      </c>
      <c r="K3967">
        <f>J3967*Weighting!$W$7</f>
        <v>0</v>
      </c>
      <c r="M3967" s="14"/>
    </row>
    <row r="3968" spans="1:25" x14ac:dyDescent="0.25">
      <c r="A3968" s="32" t="str">
        <f>IF(Weighting!$P$8&gt;0,B3968,"")</f>
        <v/>
      </c>
      <c r="B3968" t="e">
        <f>Weighting!$C$8</f>
        <v>#DIV/0!</v>
      </c>
      <c r="C3968" t="e">
        <f>Weighting!$F$8</f>
        <v>#NUM!</v>
      </c>
      <c r="D3968" t="e">
        <f>IF(C3968=1,'Data Transformation'!$G$3+0.5*'Data Transformation'!$W$25,IF(C3969=1,D3969-'Data Transformation'!$W$25,FALSE))</f>
        <v>#NUM!</v>
      </c>
      <c r="E3968">
        <f t="array" ref="E3968">IF(ISLOGICAL(D3968),"",FREQUENCY(IF('Data Transformation'!$B$425:$B$8425='Bin Analysis'!$B3963,'Data Transformation'!$G$425:$G$8425),D3968))</f>
        <v>2001</v>
      </c>
      <c r="F3968">
        <f t="shared" si="495"/>
        <v>0</v>
      </c>
      <c r="G3968">
        <f>Weighting!$H$8</f>
        <v>0</v>
      </c>
      <c r="H3968">
        <f t="array" ref="H3968">FREQUENCY(IF('Data Transformation'!$B$4:$B$8425=B3963,'Data Transformation'!$G$4:$G$8425),'Bin Analysis'!$B3968)</f>
        <v>2073</v>
      </c>
      <c r="I3968">
        <f t="shared" si="496"/>
        <v>0</v>
      </c>
      <c r="J3968">
        <f t="shared" ref="J3968:J3985" si="497">IF(I3968=0,0,1)</f>
        <v>0</v>
      </c>
      <c r="K3968">
        <f>J3968*Weighting!$W$8</f>
        <v>0</v>
      </c>
      <c r="M3968" s="14"/>
    </row>
    <row r="3969" spans="1:13" x14ac:dyDescent="0.25">
      <c r="A3969" s="32" t="str">
        <f>IF(Weighting!$P$9&gt;0,B3969,"")</f>
        <v/>
      </c>
      <c r="B3969" s="50" t="e">
        <f>Weighting!$C$9</f>
        <v>#DIV/0!</v>
      </c>
      <c r="C3969" t="e">
        <f>Weighting!$F$9</f>
        <v>#NUM!</v>
      </c>
      <c r="D3969" t="e">
        <f>IF(C3969=1,'Data Transformation'!$G$3+0.5*'Data Transformation'!$W$25,IF(C3970=1,D3970-'Data Transformation'!$W$25,FALSE))</f>
        <v>#NUM!</v>
      </c>
      <c r="E3969">
        <f t="array" ref="E3969">IF(ISLOGICAL(D3969),"",FREQUENCY(IF('Data Transformation'!$B$425:$B$8425='Bin Analysis'!$B3963,'Data Transformation'!$G$425:$G$8425),D3969))</f>
        <v>2001</v>
      </c>
      <c r="F3969">
        <f t="shared" si="495"/>
        <v>0</v>
      </c>
      <c r="G3969">
        <f>Weighting!$H$9</f>
        <v>0</v>
      </c>
      <c r="H3969">
        <f t="array" ref="H3969">FREQUENCY(IF('Data Transformation'!$B$4:$B$8425=B3963,'Data Transformation'!$G$4:$G$8425),'Bin Analysis'!$B3969)</f>
        <v>2073</v>
      </c>
      <c r="I3969">
        <f t="shared" si="496"/>
        <v>0</v>
      </c>
      <c r="J3969">
        <f t="shared" si="497"/>
        <v>0</v>
      </c>
      <c r="K3969">
        <f>J3969*Weighting!$W$9</f>
        <v>0</v>
      </c>
      <c r="M3969" s="14"/>
    </row>
    <row r="3970" spans="1:13" x14ac:dyDescent="0.25">
      <c r="A3970" s="32" t="str">
        <f>IF(Weighting!$P$10&gt;0,B3970,"")</f>
        <v/>
      </c>
      <c r="B3970" t="e">
        <f>Weighting!$C$10</f>
        <v>#DIV/0!</v>
      </c>
      <c r="C3970" t="e">
        <f>Weighting!$F$10</f>
        <v>#NUM!</v>
      </c>
      <c r="D3970" t="e">
        <f>IF(C3970=1,'Data Transformation'!$G$3+0.5*'Data Transformation'!$W$25,IF(C3971=1,D3971-'Data Transformation'!$W$25,FALSE))</f>
        <v>#NUM!</v>
      </c>
      <c r="E3970">
        <f t="array" ref="E3970">IF(ISLOGICAL(D3970),"",FREQUENCY(IF('Data Transformation'!$B$425:$B$8425='Bin Analysis'!$B3963,'Data Transformation'!$G$425:$G$8425),D3970))</f>
        <v>2001</v>
      </c>
      <c r="F3970">
        <f t="shared" si="495"/>
        <v>0</v>
      </c>
      <c r="G3970">
        <f>Weighting!$H$10</f>
        <v>0</v>
      </c>
      <c r="H3970">
        <f t="array" ref="H3970">FREQUENCY(IF('Data Transformation'!$B$4:$B$8425=B3963,'Data Transformation'!$G$4:$G$8425),'Bin Analysis'!$B3970)</f>
        <v>2073</v>
      </c>
      <c r="I3970">
        <f t="shared" si="496"/>
        <v>0</v>
      </c>
      <c r="J3970">
        <f t="shared" si="497"/>
        <v>0</v>
      </c>
      <c r="K3970">
        <f>J3970*Weighting!$W$10</f>
        <v>0</v>
      </c>
      <c r="M3970" s="14"/>
    </row>
    <row r="3971" spans="1:13" x14ac:dyDescent="0.25">
      <c r="A3971" s="32" t="str">
        <f>IF(Weighting!$P$11&gt;0,B3971,"")</f>
        <v/>
      </c>
      <c r="B3971" t="e">
        <f>Weighting!$C$11</f>
        <v>#DIV/0!</v>
      </c>
      <c r="C3971" t="e">
        <f>Weighting!$F$11</f>
        <v>#NUM!</v>
      </c>
      <c r="D3971" t="e">
        <f>IF(C3971=1,'Data Transformation'!$G$3+0.5*'Data Transformation'!$W$25,IF(C3972=1,D3972-'Data Transformation'!$W$25,FALSE))</f>
        <v>#NUM!</v>
      </c>
      <c r="E3971">
        <f t="array" ref="E3971">IF(ISLOGICAL(D3971),"",FREQUENCY(IF('Data Transformation'!$B$425:$B$8425='Bin Analysis'!$B3963,'Data Transformation'!$G$425:$G$8425),D3971))</f>
        <v>2001</v>
      </c>
      <c r="F3971">
        <f t="shared" si="495"/>
        <v>0</v>
      </c>
      <c r="G3971">
        <f>Weighting!$H$11</f>
        <v>0</v>
      </c>
      <c r="H3971">
        <f t="array" ref="H3971">FREQUENCY(IF('Data Transformation'!$B$4:$B$8425=B3963,'Data Transformation'!$G$4:$G$8425),'Bin Analysis'!$B3971)</f>
        <v>2073</v>
      </c>
      <c r="I3971">
        <f t="shared" si="496"/>
        <v>0</v>
      </c>
      <c r="J3971">
        <f t="shared" si="497"/>
        <v>0</v>
      </c>
      <c r="K3971">
        <f>J3971*Weighting!$W$11</f>
        <v>0</v>
      </c>
      <c r="M3971" s="14"/>
    </row>
    <row r="3972" spans="1:13" x14ac:dyDescent="0.25">
      <c r="A3972" s="32" t="str">
        <f>IF(Weighting!$P$12&gt;0,B3972,"")</f>
        <v/>
      </c>
      <c r="B3972" t="e">
        <f>Weighting!$C$12</f>
        <v>#DIV/0!</v>
      </c>
      <c r="C3972" t="e">
        <f>Weighting!$F$12</f>
        <v>#NUM!</v>
      </c>
      <c r="D3972" t="e">
        <f>IF(C3972=1,'Data Transformation'!$G$3+0.5*'Data Transformation'!$W$25,IF(C3973=1,D3973-'Data Transformation'!$W$25,FALSE))</f>
        <v>#NUM!</v>
      </c>
      <c r="E3972">
        <f t="array" ref="E3972">IF(ISLOGICAL(D3972),"",FREQUENCY(IF('Data Transformation'!$B$425:$B$8425='Bin Analysis'!$B3963,'Data Transformation'!$G$425:$G$8425),D3972))</f>
        <v>2001</v>
      </c>
      <c r="F3972">
        <f t="shared" si="495"/>
        <v>0</v>
      </c>
      <c r="G3972">
        <f>Weighting!$H$12</f>
        <v>0</v>
      </c>
      <c r="H3972">
        <f t="array" ref="H3972">FREQUENCY(IF('Data Transformation'!$B$4:$B$8425=B3963,'Data Transformation'!$G$4:$G$8425),'Bin Analysis'!$B3972)</f>
        <v>2073</v>
      </c>
      <c r="I3972">
        <f t="shared" si="496"/>
        <v>0</v>
      </c>
      <c r="J3972">
        <f t="shared" si="497"/>
        <v>0</v>
      </c>
      <c r="K3972">
        <f>J3972*Weighting!$W$12</f>
        <v>0</v>
      </c>
      <c r="M3972" s="14"/>
    </row>
    <row r="3973" spans="1:13" x14ac:dyDescent="0.25">
      <c r="A3973" s="32" t="str">
        <f>IF(Weighting!$P$13&gt;0,B3973,"")</f>
        <v/>
      </c>
      <c r="B3973" t="e">
        <f>Weighting!$C$13</f>
        <v>#DIV/0!</v>
      </c>
      <c r="C3973" t="e">
        <f>Weighting!$F$13</f>
        <v>#NUM!</v>
      </c>
      <c r="D3973" t="e">
        <f>IF(C3973=1,'Data Transformation'!$G$3+0.5*'Data Transformation'!$W$25,IF(C3974=1,D3974-'Data Transformation'!$W$25,FALSE))</f>
        <v>#NUM!</v>
      </c>
      <c r="E3973">
        <f t="array" ref="E3973">IF(ISLOGICAL(D3973),"",FREQUENCY(IF('Data Transformation'!$B$425:$B$8425='Bin Analysis'!$B3963,'Data Transformation'!$G$425:$G$8425),D3973))</f>
        <v>2001</v>
      </c>
      <c r="F3973">
        <f t="shared" si="495"/>
        <v>0</v>
      </c>
      <c r="G3973">
        <f>Weighting!$H$13</f>
        <v>0</v>
      </c>
      <c r="H3973">
        <f t="array" ref="H3973">FREQUENCY(IF('Data Transformation'!$B$4:$B$8425=B3963,'Data Transformation'!$G$4:$G$8425),'Bin Analysis'!$B3973)</f>
        <v>2073</v>
      </c>
      <c r="I3973">
        <f t="shared" si="496"/>
        <v>0</v>
      </c>
      <c r="J3973">
        <f t="shared" si="497"/>
        <v>0</v>
      </c>
      <c r="K3973">
        <f>J3973*Weighting!$W$13</f>
        <v>0</v>
      </c>
      <c r="M3973" s="14"/>
    </row>
    <row r="3974" spans="1:13" x14ac:dyDescent="0.25">
      <c r="A3974" s="32" t="str">
        <f>IF(Weighting!$P$14&gt;0,B3974,"")</f>
        <v/>
      </c>
      <c r="B3974" t="e">
        <f>Weighting!$C$14</f>
        <v>#DIV/0!</v>
      </c>
      <c r="C3974" t="e">
        <f>Weighting!$F$14</f>
        <v>#NUM!</v>
      </c>
      <c r="D3974" t="e">
        <f>IF(C3974=1,'Data Transformation'!$G$3+0.5*'Data Transformation'!$W$25,IF(C3975=1,D3975-'Data Transformation'!$W$25,FALSE))</f>
        <v>#NUM!</v>
      </c>
      <c r="E3974">
        <f t="array" ref="E3974">IF(ISLOGICAL(D3974),"",FREQUENCY(IF('Data Transformation'!$B$425:$B$8425='Bin Analysis'!$B3963,'Data Transformation'!$G$425:$G$8425),D3974))</f>
        <v>2001</v>
      </c>
      <c r="F3974">
        <f t="shared" si="495"/>
        <v>0</v>
      </c>
      <c r="G3974">
        <f>Weighting!$H$14</f>
        <v>0</v>
      </c>
      <c r="H3974">
        <f t="array" ref="H3974">FREQUENCY(IF('Data Transformation'!$B$4:$B$8425=B3963,'Data Transformation'!$G$4:$G$8425),'Bin Analysis'!$B3974)</f>
        <v>2073</v>
      </c>
      <c r="I3974">
        <f t="shared" si="496"/>
        <v>0</v>
      </c>
      <c r="J3974">
        <f t="shared" si="497"/>
        <v>0</v>
      </c>
      <c r="K3974">
        <f>J3974*Weighting!$W$14</f>
        <v>0</v>
      </c>
      <c r="M3974" s="14"/>
    </row>
    <row r="3975" spans="1:13" x14ac:dyDescent="0.25">
      <c r="A3975" s="32" t="str">
        <f>IF(Weighting!$P$15&gt;0,B3975,"")</f>
        <v/>
      </c>
      <c r="B3975" t="e">
        <f>Weighting!$C$15</f>
        <v>#DIV/0!</v>
      </c>
      <c r="C3975" t="e">
        <f>Weighting!$F$15</f>
        <v>#NUM!</v>
      </c>
      <c r="D3975" t="e">
        <f>IF(C3975=1,'Data Transformation'!$G$3+0.5*'Data Transformation'!$W$25,IF(C3976=1,D3976-'Data Transformation'!$W$25,FALSE))</f>
        <v>#NUM!</v>
      </c>
      <c r="E3975">
        <f t="array" ref="E3975">IF(ISLOGICAL(D3975),"",FREQUENCY(IF('Data Transformation'!$B$425:$B$8425='Bin Analysis'!$B3963,'Data Transformation'!$G$425:$G$8425),D3975))</f>
        <v>2001</v>
      </c>
      <c r="F3975">
        <f t="shared" si="495"/>
        <v>0</v>
      </c>
      <c r="G3975">
        <f>Weighting!$H$15</f>
        <v>0</v>
      </c>
      <c r="H3975">
        <f t="array" ref="H3975">FREQUENCY(IF('Data Transformation'!$B$4:$B$8425=B3963,'Data Transformation'!$G$4:$G$8425),'Bin Analysis'!$B3975)</f>
        <v>2073</v>
      </c>
      <c r="I3975">
        <f t="shared" si="496"/>
        <v>0</v>
      </c>
      <c r="J3975">
        <f t="shared" si="497"/>
        <v>0</v>
      </c>
      <c r="K3975">
        <f>J3975*Weighting!$W$15</f>
        <v>0</v>
      </c>
      <c r="M3975" s="14"/>
    </row>
    <row r="3976" spans="1:13" x14ac:dyDescent="0.25">
      <c r="A3976" s="32" t="str">
        <f>IF(Weighting!$P$16&gt;0,B3976,"")</f>
        <v/>
      </c>
      <c r="B3976" t="e">
        <f>Weighting!$C$16</f>
        <v>#DIV/0!</v>
      </c>
      <c r="C3976" t="e">
        <f>Weighting!$F$16</f>
        <v>#NUM!</v>
      </c>
      <c r="D3976" t="e">
        <f>IF(C3976=1,'Data Transformation'!$G$3+0.5*'Data Transformation'!$W$25,IF(C3977=1,D3977-'Data Transformation'!$W$25,FALSE))</f>
        <v>#NUM!</v>
      </c>
      <c r="E3976">
        <f t="array" ref="E3976">IF(ISLOGICAL(D3976),"",FREQUENCY(IF('Data Transformation'!$B$425:$B$8425='Bin Analysis'!$B3963,'Data Transformation'!$G$425:$G$8425),D3976))</f>
        <v>2001</v>
      </c>
      <c r="F3976">
        <f t="shared" si="495"/>
        <v>0</v>
      </c>
      <c r="G3976">
        <f>Weighting!$H$16</f>
        <v>0</v>
      </c>
      <c r="H3976">
        <f t="array" ref="H3976">FREQUENCY(IF('Data Transformation'!$B$4:$B$8425=B3963,'Data Transformation'!$G$4:$G$8425),'Bin Analysis'!$B3976)</f>
        <v>2073</v>
      </c>
      <c r="I3976">
        <f t="shared" si="496"/>
        <v>0</v>
      </c>
      <c r="J3976">
        <f t="shared" si="497"/>
        <v>0</v>
      </c>
      <c r="K3976">
        <f>J3976*Weighting!$W$16</f>
        <v>0</v>
      </c>
      <c r="M3976" s="14"/>
    </row>
    <row r="3977" spans="1:13" x14ac:dyDescent="0.25">
      <c r="A3977" s="32" t="str">
        <f>IF(Weighting!$P$17&gt;0,B3977,"")</f>
        <v/>
      </c>
      <c r="B3977" t="e">
        <f>Weighting!$C$17</f>
        <v>#DIV/0!</v>
      </c>
      <c r="C3977" t="e">
        <f>Weighting!$F$17</f>
        <v>#NUM!</v>
      </c>
      <c r="D3977" t="e">
        <f>IF(C3977=1,'Data Transformation'!$G$3+0.5*'Data Transformation'!$W$25,IF(C3978=1,D3978-'Data Transformation'!$W$25,FALSE))</f>
        <v>#NUM!</v>
      </c>
      <c r="E3977">
        <f t="array" ref="E3977">IF(ISLOGICAL(D3977),"",FREQUENCY(IF('Data Transformation'!$B$425:$B$8425='Bin Analysis'!$B3963,'Data Transformation'!$G$425:$G$8425),D3977))</f>
        <v>2001</v>
      </c>
      <c r="F3977">
        <f t="shared" si="495"/>
        <v>0</v>
      </c>
      <c r="G3977">
        <f>Weighting!$H$17</f>
        <v>0</v>
      </c>
      <c r="H3977">
        <f t="array" ref="H3977">FREQUENCY(IF('Data Transformation'!$B$4:$B$8425=B3963,'Data Transformation'!$G$4:$G$8425),'Bin Analysis'!$B3977)</f>
        <v>2073</v>
      </c>
      <c r="I3977">
        <f t="shared" si="496"/>
        <v>0</v>
      </c>
      <c r="J3977">
        <f t="shared" si="497"/>
        <v>0</v>
      </c>
      <c r="K3977">
        <f>J3977*Weighting!$W$17</f>
        <v>0</v>
      </c>
      <c r="M3977" s="14"/>
    </row>
    <row r="3978" spans="1:13" x14ac:dyDescent="0.25">
      <c r="A3978" s="32" t="str">
        <f>IF(Weighting!$P$18&gt;0,B3978,"")</f>
        <v/>
      </c>
      <c r="B3978" t="e">
        <f>Weighting!$C$18</f>
        <v>#DIV/0!</v>
      </c>
      <c r="C3978" t="e">
        <f>Weighting!$F$18</f>
        <v>#NUM!</v>
      </c>
      <c r="D3978" t="e">
        <f>IF(C3978=1,'Data Transformation'!$G$3+0.5*'Data Transformation'!$W$25,IF(C3979=1,D3979-'Data Transformation'!$W$25,FALSE))</f>
        <v>#NUM!</v>
      </c>
      <c r="E3978">
        <f t="array" ref="E3978">IF(ISLOGICAL(D3978),"",FREQUENCY(IF('Data Transformation'!$B$425:$B$8425='Bin Analysis'!$B3963,'Data Transformation'!$G$425:$G$8425),D3978))</f>
        <v>2001</v>
      </c>
      <c r="F3978">
        <f t="shared" si="495"/>
        <v>0</v>
      </c>
      <c r="G3978">
        <f>Weighting!$H$18</f>
        <v>0</v>
      </c>
      <c r="H3978">
        <f t="array" ref="H3978">FREQUENCY(IF('Data Transformation'!$B$4:$B$8425=B3963,'Data Transformation'!$G$4:$G$8425),'Bin Analysis'!$B3978)</f>
        <v>2073</v>
      </c>
      <c r="I3978">
        <f t="shared" si="496"/>
        <v>0</v>
      </c>
      <c r="J3978">
        <f t="shared" si="497"/>
        <v>0</v>
      </c>
      <c r="K3978">
        <f>J3978*Weighting!$W$18</f>
        <v>0</v>
      </c>
      <c r="M3978" s="14"/>
    </row>
    <row r="3979" spans="1:13" x14ac:dyDescent="0.25">
      <c r="A3979" s="32" t="str">
        <f>IF(Weighting!$P$19&gt;0,B3979,"")</f>
        <v/>
      </c>
      <c r="B3979" t="e">
        <f>Weighting!$C$19</f>
        <v>#DIV/0!</v>
      </c>
      <c r="C3979" t="e">
        <f>Weighting!$F$19</f>
        <v>#NUM!</v>
      </c>
      <c r="D3979" t="e">
        <f>IF(C3979=1,'Data Transformation'!$G$3+0.5*'Data Transformation'!$W$25,IF(C3980=1,D3980-'Data Transformation'!$W$25,FALSE))</f>
        <v>#NUM!</v>
      </c>
      <c r="E3979">
        <f t="array" ref="E3979">IF(ISLOGICAL(D3979),"",FREQUENCY(IF('Data Transformation'!$B$425:$B$8425='Bin Analysis'!$B3963,'Data Transformation'!$G$425:$G$8425),D3979))</f>
        <v>2001</v>
      </c>
      <c r="F3979">
        <f t="shared" si="495"/>
        <v>0</v>
      </c>
      <c r="G3979">
        <f>Weighting!$H$19</f>
        <v>0</v>
      </c>
      <c r="H3979">
        <f t="array" ref="H3979">FREQUENCY(IF('Data Transformation'!$B$4:$B$8425=B3963,'Data Transformation'!$G$4:$G$8425),'Bin Analysis'!$B3979)</f>
        <v>2073</v>
      </c>
      <c r="I3979">
        <f t="shared" si="496"/>
        <v>0</v>
      </c>
      <c r="J3979">
        <f t="shared" si="497"/>
        <v>0</v>
      </c>
      <c r="K3979">
        <f>J3979*Weighting!$W$19</f>
        <v>0</v>
      </c>
      <c r="M3979" s="14"/>
    </row>
    <row r="3980" spans="1:13" x14ac:dyDescent="0.25">
      <c r="A3980" s="32" t="str">
        <f>IF(Weighting!$P$20&gt;0,B3980,"")</f>
        <v/>
      </c>
      <c r="B3980" t="e">
        <f>Weighting!$C$20</f>
        <v>#DIV/0!</v>
      </c>
      <c r="C3980" t="e">
        <f>Weighting!$F$20</f>
        <v>#NUM!</v>
      </c>
      <c r="D3980" t="e">
        <f>IF(C3980=1,'Data Transformation'!$G$3+0.5*'Data Transformation'!$W$25,IF(C3981=1,D3981-'Data Transformation'!$W$25,FALSE))</f>
        <v>#NUM!</v>
      </c>
      <c r="E3980">
        <f t="array" ref="E3980">IF(ISLOGICAL(D3980),"",FREQUENCY(IF('Data Transformation'!$B$425:$B$8425='Bin Analysis'!$B3963,'Data Transformation'!$G$425:$G$8425),D3980))</f>
        <v>2001</v>
      </c>
      <c r="F3980">
        <f t="shared" si="495"/>
        <v>0</v>
      </c>
      <c r="G3980">
        <f>Weighting!$H$20</f>
        <v>0</v>
      </c>
      <c r="H3980">
        <f t="array" ref="H3980">FREQUENCY(IF('Data Transformation'!$B$4:$B$8425=B3963,'Data Transformation'!$G$4:$G$8425),'Bin Analysis'!$B3980)</f>
        <v>2073</v>
      </c>
      <c r="I3980">
        <f t="shared" si="496"/>
        <v>0</v>
      </c>
      <c r="J3980">
        <f t="shared" si="497"/>
        <v>0</v>
      </c>
      <c r="K3980">
        <f>J3980*Weighting!$W$20</f>
        <v>0</v>
      </c>
      <c r="M3980" s="14"/>
    </row>
    <row r="3981" spans="1:13" x14ac:dyDescent="0.25">
      <c r="A3981" s="32" t="str">
        <f>IF(Weighting!$P$21&gt;0,B3981,"")</f>
        <v/>
      </c>
      <c r="B3981" t="e">
        <f>Weighting!$C$21</f>
        <v>#DIV/0!</v>
      </c>
      <c r="C3981" t="e">
        <f>Weighting!$F$21</f>
        <v>#NUM!</v>
      </c>
      <c r="D3981" t="e">
        <f>IF(C3981=1,'Data Transformation'!$G$3+0.5*'Data Transformation'!$W$25,IF(C3982=1,D3982-'Data Transformation'!$W$25,FALSE))</f>
        <v>#NUM!</v>
      </c>
      <c r="E3981">
        <f t="array" ref="E3981">IF(ISLOGICAL(D3981),"",FREQUENCY(IF('Data Transformation'!$B$425:$B$8425='Bin Analysis'!$B3963,'Data Transformation'!$G$425:$G$8425),D3981))</f>
        <v>2001</v>
      </c>
      <c r="F3981">
        <f t="shared" si="495"/>
        <v>0</v>
      </c>
      <c r="G3981">
        <f>Weighting!$H$21</f>
        <v>0</v>
      </c>
      <c r="H3981">
        <f t="array" ref="H3981">FREQUENCY(IF('Data Transformation'!$B$4:$B$8425=B3963,'Data Transformation'!$G$4:$G$8425),'Bin Analysis'!$B3981)</f>
        <v>2073</v>
      </c>
      <c r="I3981">
        <f t="shared" si="496"/>
        <v>0</v>
      </c>
      <c r="J3981">
        <f t="shared" si="497"/>
        <v>0</v>
      </c>
      <c r="K3981">
        <f>J3981*Weighting!$W$21</f>
        <v>0</v>
      </c>
      <c r="M3981" s="14"/>
    </row>
    <row r="3982" spans="1:13" x14ac:dyDescent="0.25">
      <c r="A3982" s="32" t="str">
        <f>IF(Weighting!$P$22&gt;0,B3982,"")</f>
        <v/>
      </c>
      <c r="B3982" t="e">
        <f>Weighting!$C$22</f>
        <v>#DIV/0!</v>
      </c>
      <c r="C3982" t="e">
        <f>Weighting!$F$22</f>
        <v>#NUM!</v>
      </c>
      <c r="D3982" t="e">
        <f>IF(C3982=1,'Data Transformation'!$G$3+0.5*'Data Transformation'!$W$25,IF(C3983=1,D3983-'Data Transformation'!$W$25,FALSE))</f>
        <v>#NUM!</v>
      </c>
      <c r="E3982">
        <f t="array" ref="E3982">IF(ISLOGICAL(D3982),"",FREQUENCY(IF('Data Transformation'!$B$425:$B$8425='Bin Analysis'!$B3963,'Data Transformation'!$G$425:$G$8425),D3982))</f>
        <v>2001</v>
      </c>
      <c r="F3982">
        <f t="shared" si="495"/>
        <v>0</v>
      </c>
      <c r="G3982">
        <f>Weighting!$H$22</f>
        <v>0</v>
      </c>
      <c r="H3982">
        <f t="array" ref="H3982">FREQUENCY(IF('Data Transformation'!$B$4:$B$8425=B3963,'Data Transformation'!$G$4:$G$8425),'Bin Analysis'!$B3982)</f>
        <v>2073</v>
      </c>
      <c r="I3982">
        <f t="shared" si="496"/>
        <v>0</v>
      </c>
      <c r="J3982">
        <f t="shared" si="497"/>
        <v>0</v>
      </c>
      <c r="K3982">
        <f>J3982*Weighting!$W$22</f>
        <v>0</v>
      </c>
      <c r="M3982" s="14"/>
    </row>
    <row r="3983" spans="1:13" x14ac:dyDescent="0.25">
      <c r="A3983" s="32" t="str">
        <f>IF(Weighting!$P$23&gt;0,B3983,"")</f>
        <v/>
      </c>
      <c r="B3983" t="e">
        <f>Weighting!$C$23</f>
        <v>#DIV/0!</v>
      </c>
      <c r="C3983" t="e">
        <f>Weighting!$F$23</f>
        <v>#NUM!</v>
      </c>
      <c r="D3983" t="e">
        <f>IF(C3983=1,'Data Transformation'!$G$3+0.5*'Data Transformation'!$W$25,IF(C3984=1,D3984-'Data Transformation'!$W$25,FALSE))</f>
        <v>#NUM!</v>
      </c>
      <c r="E3983">
        <f t="array" ref="E3983">IF(ISLOGICAL(D3983),"",FREQUENCY(IF('Data Transformation'!$B$425:$B$8425='Bin Analysis'!$B3963,'Data Transformation'!$G$425:$G$8425),D3983))</f>
        <v>2001</v>
      </c>
      <c r="F3983">
        <f t="shared" si="495"/>
        <v>0</v>
      </c>
      <c r="G3983">
        <f>Weighting!$H$23</f>
        <v>0</v>
      </c>
      <c r="H3983">
        <f t="array" ref="H3983">FREQUENCY(IF('Data Transformation'!$B$4:$B$8425=B3963,'Data Transformation'!$G$4:$G$8425),'Bin Analysis'!$B3983)</f>
        <v>2073</v>
      </c>
      <c r="I3983">
        <f t="shared" si="496"/>
        <v>0</v>
      </c>
      <c r="J3983">
        <f t="shared" si="497"/>
        <v>0</v>
      </c>
      <c r="K3983">
        <f>J3983*Weighting!$W$23</f>
        <v>0</v>
      </c>
      <c r="M3983" s="14"/>
    </row>
    <row r="3984" spans="1:13" x14ac:dyDescent="0.25">
      <c r="A3984" s="32" t="str">
        <f>IF(Weighting!$P$24&gt;0,B3984,"")</f>
        <v/>
      </c>
      <c r="B3984" t="e">
        <f>Weighting!$C$24</f>
        <v>#DIV/0!</v>
      </c>
      <c r="C3984" t="e">
        <f>Weighting!$F$24</f>
        <v>#NUM!</v>
      </c>
      <c r="D3984" t="e">
        <f>IF(C3984=1,'Data Transformation'!$G$3+0.5*'Data Transformation'!$W$25,IF(C3985=1,D3985-'Data Transformation'!$W$25,FALSE))</f>
        <v>#NUM!</v>
      </c>
      <c r="E3984">
        <f t="array" ref="E3984">IF(ISLOGICAL(D3984),"",FREQUENCY(IF('Data Transformation'!$B$425:$B$8425='Bin Analysis'!$B3963,'Data Transformation'!$G$425:$G$8425),D3984))</f>
        <v>2001</v>
      </c>
      <c r="F3984">
        <f t="shared" si="495"/>
        <v>0</v>
      </c>
      <c r="G3984">
        <f>Weighting!$H$24</f>
        <v>0</v>
      </c>
      <c r="H3984">
        <f t="array" ref="H3984">FREQUENCY(IF('Data Transformation'!$B$4:$B$8425=B3963,'Data Transformation'!$G$4:$G$8425),'Bin Analysis'!$B3984)</f>
        <v>2073</v>
      </c>
      <c r="I3984">
        <f t="shared" si="496"/>
        <v>0</v>
      </c>
      <c r="J3984">
        <f t="shared" si="497"/>
        <v>0</v>
      </c>
      <c r="K3984">
        <f>J3984*Weighting!$W$24</f>
        <v>0</v>
      </c>
      <c r="M3984" s="14"/>
    </row>
    <row r="3985" spans="1:25" x14ac:dyDescent="0.25">
      <c r="A3985" s="32" t="str">
        <f>IF(Weighting!$P$25&gt;0,B3985,"")</f>
        <v/>
      </c>
      <c r="B3985" t="e">
        <f>Weighting!$C$25</f>
        <v>#DIV/0!</v>
      </c>
      <c r="C3985" t="e">
        <f>Weighting!$F$25</f>
        <v>#NUM!</v>
      </c>
      <c r="D3985" t="e">
        <f>IF(C3985=1,'Data Transformation'!$G$3+0.5*'Data Transformation'!$W$25,IF(C3986=1,D3986-'Data Transformation'!$W$25,FALSE))</f>
        <v>#NUM!</v>
      </c>
      <c r="E3985">
        <f t="array" ref="E3985">IF(ISLOGICAL(D3985),"",FREQUENCY(IF('Data Transformation'!$B$425:$B$8425='Bin Analysis'!$B3963,'Data Transformation'!$G$425:$G$8425),D3985))</f>
        <v>2001</v>
      </c>
      <c r="F3985">
        <f t="shared" si="495"/>
        <v>0</v>
      </c>
      <c r="G3985">
        <f>Weighting!$H$25</f>
        <v>0</v>
      </c>
      <c r="H3985">
        <f t="array" ref="H3985">FREQUENCY(IF('Data Transformation'!$B$4:$B$8425=B3963,'Data Transformation'!$G$4:$G$8425),'Bin Analysis'!$B3985)</f>
        <v>2073</v>
      </c>
      <c r="I3985">
        <f t="shared" si="496"/>
        <v>0</v>
      </c>
      <c r="J3985">
        <f t="shared" si="497"/>
        <v>0</v>
      </c>
      <c r="K3985">
        <f>J3985*Weighting!$W$25</f>
        <v>0</v>
      </c>
      <c r="M3985" s="14"/>
    </row>
    <row r="3986" spans="1:25" x14ac:dyDescent="0.25">
      <c r="O3986"/>
      <c r="P3986"/>
      <c r="Q3986"/>
      <c r="R3986"/>
    </row>
    <row r="3987" spans="1:25" ht="23.25" x14ac:dyDescent="0.35">
      <c r="A3987" s="21" t="s">
        <v>0</v>
      </c>
      <c r="B3987" s="21" t="str">
        <f>IFERROR(VLOOKUP(C3987,'Data Transformation'!$L$6:$M$426,2,FALSE),"")</f>
        <v/>
      </c>
      <c r="C3987" s="21">
        <f>C3963+1</f>
        <v>166</v>
      </c>
      <c r="D3987" s="21"/>
      <c r="E3987" s="21"/>
      <c r="F3987" s="21"/>
      <c r="G3987" s="21"/>
      <c r="H3987" s="22"/>
      <c r="I3987" s="22"/>
      <c r="J3987" s="22"/>
      <c r="K3987" s="21"/>
      <c r="L3987" s="21" t="str">
        <f>B3987</f>
        <v/>
      </c>
      <c r="M3987" s="23" t="e">
        <f>INDEX('Data Transformation'!$O$4:$O$424,MATCH($B3987,'Data Transformation'!$M$4:$M$424,0),MATCH($M$2,'Data Transformation'!$O$3,0))</f>
        <v>#N/A</v>
      </c>
      <c r="N3987" s="27" t="e">
        <f>IF('Input and Summary Results'!$J$16="minimum",'Bin Analysis'!X3988/(M3987-1),'Bin Analysis'!Y3987/('Bin Analysis'!M3987-1))</f>
        <v>#N/A</v>
      </c>
      <c r="O3987" s="27" t="e">
        <f>IF(M3987=FALSE,NA(),(VLOOKUP(1,C3990:K4009,4,FALSE))/(M3987-1))</f>
        <v>#N/A</v>
      </c>
      <c r="P3987" s="27" t="e">
        <f>IF(M3987=FALSE,NA(),SUM(J3990:J4009)/Weighting!$S$5)</f>
        <v>#N/A</v>
      </c>
      <c r="Q3987" s="27" t="e">
        <f>IF(M3987=FALSE,NA(),SUM(K3990:K4009)/Weighting!$S$6)</f>
        <v>#N/A</v>
      </c>
      <c r="R3987" s="27" t="e">
        <f>IF(M3987=FALSE,NA(),(VLOOKUP(1,G3990:K4009,3,FALSE))/(M3987-1))</f>
        <v>#N/A</v>
      </c>
      <c r="S3987" s="22" t="e">
        <f>IF(M3987=FALSE,NA(),IF(SUM(J3990:J4009)=2,"yes","no"))</f>
        <v>#N/A</v>
      </c>
      <c r="X3987" s="2" cm="2">
        <f t="array" ref="X3987:X3988">FREQUENCY(IF('Data Transformation'!$B$425:$B$6424='Bin Analysis'!L3987,'Data Transformation'!$G$425:$G$6424),'Data Transformation'!$U$11)</f>
        <v>0</v>
      </c>
      <c r="Y3987" s="2" cm="2">
        <f t="array" ref="Y3987:Y3988">FREQUENCY(IF('Data Transformation'!$B$425:$B$6424='Bin Analysis'!L3987,'Data Transformation'!$G$425:$G$6424),'Data Transformation'!$U$12)</f>
        <v>0</v>
      </c>
    </row>
    <row r="3988" spans="1:25" x14ac:dyDescent="0.25">
      <c r="A3988" s="14" t="s">
        <v>67</v>
      </c>
      <c r="B3988" t="s">
        <v>47</v>
      </c>
      <c r="C3988" t="s">
        <v>5</v>
      </c>
      <c r="D3988" t="s">
        <v>98</v>
      </c>
      <c r="E3988" t="s">
        <v>99</v>
      </c>
      <c r="F3988" t="s">
        <v>100</v>
      </c>
      <c r="G3988" t="s">
        <v>69</v>
      </c>
      <c r="H3988" t="s">
        <v>31</v>
      </c>
      <c r="I3988" t="s">
        <v>32</v>
      </c>
      <c r="J3988" t="s">
        <v>46</v>
      </c>
      <c r="K3988" s="14" t="s">
        <v>45</v>
      </c>
      <c r="M3988" s="14"/>
      <c r="X3988" s="2">
        <v>0</v>
      </c>
      <c r="Y3988" s="2">
        <v>0</v>
      </c>
    </row>
    <row r="3989" spans="1:25" x14ac:dyDescent="0.25">
      <c r="A3989" s="32"/>
      <c r="D3989" t="e">
        <f>IF(C3989=1,'Data Transformation'!$G$3+0.5*'Data Transformation'!$W$25,IF(C3990=1,D3990-'Data Transformation'!$W$25,FALSE))</f>
        <v>#NUM!</v>
      </c>
      <c r="E3989">
        <f t="array" ref="E3989">IF(ISLOGICAL(D3989),"",FREQUENCY(IF('Data Transformation'!$B$425:$B$8425='Bin Analysis'!$B3987,'Data Transformation'!$G$425:$G$8425),D3989))</f>
        <v>2001</v>
      </c>
      <c r="F3989" t="e">
        <f>IF(ISLOGICAL(D3989),"",E3989-E3988)</f>
        <v>#VALUE!</v>
      </c>
      <c r="M3989" s="14"/>
    </row>
    <row r="3990" spans="1:25" x14ac:dyDescent="0.25">
      <c r="A3990" s="32" t="e">
        <f>IF(Weighting!$P$6&gt;0,B3990,"")</f>
        <v>#NUM!</v>
      </c>
      <c r="B3990" t="e">
        <f>Weighting!$C$6</f>
        <v>#DIV/0!</v>
      </c>
      <c r="C3990" t="e">
        <f>Weighting!$F$6</f>
        <v>#NUM!</v>
      </c>
      <c r="D3990" t="e">
        <f>IF(C3990=1,'Data Transformation'!$G$3+0.5*'Data Transformation'!$W$25,IF(C3991=1,D3991-'Data Transformation'!$W$25,FALSE))</f>
        <v>#NUM!</v>
      </c>
      <c r="E3990">
        <f t="array" ref="E3990">IF(ISLOGICAL(D3990),"",FREQUENCY(IF('Data Transformation'!$B$425:$B$8425='Bin Analysis'!$B3987,'Data Transformation'!$G$425:$G$8425),D3990))</f>
        <v>2001</v>
      </c>
      <c r="F3990">
        <f>IF(ISLOGICAL(D3990),"",E3990-E3989)</f>
        <v>0</v>
      </c>
      <c r="G3990">
        <f>Weighting!$H$6</f>
        <v>1</v>
      </c>
      <c r="H3990">
        <f t="array" ref="H3990">FREQUENCY(IF('Data Transformation'!$B$4:$B$8425=B3987,'Data Transformation'!$G$4:$G$8425),'Bin Analysis'!$B3990)</f>
        <v>2073</v>
      </c>
      <c r="I3990">
        <f>H3990-H3989</f>
        <v>2073</v>
      </c>
      <c r="J3990">
        <f>IF(I3990=0,0,1)</f>
        <v>1</v>
      </c>
      <c r="K3990" t="e">
        <f>J3990*Weighting!$W$6</f>
        <v>#NUM!</v>
      </c>
      <c r="M3990" s="14"/>
    </row>
    <row r="3991" spans="1:25" x14ac:dyDescent="0.25">
      <c r="A3991" s="32" t="str">
        <f>IF(Weighting!$P$7&gt;0,B3991,"")</f>
        <v/>
      </c>
      <c r="B3991" t="e">
        <f>Weighting!$C$7</f>
        <v>#DIV/0!</v>
      </c>
      <c r="C3991" t="e">
        <f>Weighting!$F$7</f>
        <v>#NUM!</v>
      </c>
      <c r="D3991" t="e">
        <f>IF(C3991=1,'Data Transformation'!$G$3+0.5*'Data Transformation'!$W$25,IF(C3992=1,D3992-'Data Transformation'!$W$25,FALSE))</f>
        <v>#NUM!</v>
      </c>
      <c r="E3991">
        <f t="array" ref="E3991">IF(ISLOGICAL(D3991),"",FREQUENCY(IF('Data Transformation'!$B$425:$B$8425='Bin Analysis'!$B3987,'Data Transformation'!$G$425:$G$8425),D3991))</f>
        <v>2001</v>
      </c>
      <c r="F3991">
        <f t="shared" ref="F3991:F4009" si="498">IF(ISLOGICAL(D3991),"",E3991-E3990)</f>
        <v>0</v>
      </c>
      <c r="G3991">
        <f>Weighting!$H$7</f>
        <v>0</v>
      </c>
      <c r="H3991">
        <f t="array" ref="H3991">FREQUENCY(IF('Data Transformation'!$B$4:$B$8425=B3987,'Data Transformation'!$G$4:$G$8425),'Bin Analysis'!$B3991)</f>
        <v>2073</v>
      </c>
      <c r="I3991">
        <f t="shared" ref="I3991:I4009" si="499">H3991-H3990</f>
        <v>0</v>
      </c>
      <c r="J3991">
        <f>IF(I3991=0,0,1)</f>
        <v>0</v>
      </c>
      <c r="K3991">
        <f>J3991*Weighting!$W$7</f>
        <v>0</v>
      </c>
      <c r="M3991" s="14"/>
    </row>
    <row r="3992" spans="1:25" x14ac:dyDescent="0.25">
      <c r="A3992" s="32" t="str">
        <f>IF(Weighting!$P$8&gt;0,B3992,"")</f>
        <v/>
      </c>
      <c r="B3992" t="e">
        <f>Weighting!$C$8</f>
        <v>#DIV/0!</v>
      </c>
      <c r="C3992" t="e">
        <f>Weighting!$F$8</f>
        <v>#NUM!</v>
      </c>
      <c r="D3992" t="e">
        <f>IF(C3992=1,'Data Transformation'!$G$3+0.5*'Data Transformation'!$W$25,IF(C3993=1,D3993-'Data Transformation'!$W$25,FALSE))</f>
        <v>#NUM!</v>
      </c>
      <c r="E3992">
        <f t="array" ref="E3992">IF(ISLOGICAL(D3992),"",FREQUENCY(IF('Data Transformation'!$B$425:$B$8425='Bin Analysis'!$B3987,'Data Transformation'!$G$425:$G$8425),D3992))</f>
        <v>2001</v>
      </c>
      <c r="F3992">
        <f t="shared" si="498"/>
        <v>0</v>
      </c>
      <c r="G3992">
        <f>Weighting!$H$8</f>
        <v>0</v>
      </c>
      <c r="H3992">
        <f t="array" ref="H3992">FREQUENCY(IF('Data Transformation'!$B$4:$B$8425=B3987,'Data Transformation'!$G$4:$G$8425),'Bin Analysis'!$B3992)</f>
        <v>2073</v>
      </c>
      <c r="I3992">
        <f t="shared" si="499"/>
        <v>0</v>
      </c>
      <c r="J3992">
        <f t="shared" ref="J3992:J4009" si="500">IF(I3992=0,0,1)</f>
        <v>0</v>
      </c>
      <c r="K3992">
        <f>J3992*Weighting!$W$8</f>
        <v>0</v>
      </c>
      <c r="M3992" s="14"/>
    </row>
    <row r="3993" spans="1:25" x14ac:dyDescent="0.25">
      <c r="A3993" s="32" t="str">
        <f>IF(Weighting!$P$9&gt;0,B3993,"")</f>
        <v/>
      </c>
      <c r="B3993" s="50" t="e">
        <f>Weighting!$C$9</f>
        <v>#DIV/0!</v>
      </c>
      <c r="C3993" t="e">
        <f>Weighting!$F$9</f>
        <v>#NUM!</v>
      </c>
      <c r="D3993" t="e">
        <f>IF(C3993=1,'Data Transformation'!$G$3+0.5*'Data Transformation'!$W$25,IF(C3994=1,D3994-'Data Transformation'!$W$25,FALSE))</f>
        <v>#NUM!</v>
      </c>
      <c r="E3993">
        <f t="array" ref="E3993">IF(ISLOGICAL(D3993),"",FREQUENCY(IF('Data Transformation'!$B$425:$B$8425='Bin Analysis'!$B3987,'Data Transformation'!$G$425:$G$8425),D3993))</f>
        <v>2001</v>
      </c>
      <c r="F3993">
        <f t="shared" si="498"/>
        <v>0</v>
      </c>
      <c r="G3993">
        <f>Weighting!$H$9</f>
        <v>0</v>
      </c>
      <c r="H3993">
        <f t="array" ref="H3993">FREQUENCY(IF('Data Transformation'!$B$4:$B$8425=B3987,'Data Transformation'!$G$4:$G$8425),'Bin Analysis'!$B3993)</f>
        <v>2073</v>
      </c>
      <c r="I3993">
        <f t="shared" si="499"/>
        <v>0</v>
      </c>
      <c r="J3993">
        <f t="shared" si="500"/>
        <v>0</v>
      </c>
      <c r="K3993">
        <f>J3993*Weighting!$W$9</f>
        <v>0</v>
      </c>
      <c r="M3993" s="14"/>
    </row>
    <row r="3994" spans="1:25" x14ac:dyDescent="0.25">
      <c r="A3994" s="32" t="str">
        <f>IF(Weighting!$P$10&gt;0,B3994,"")</f>
        <v/>
      </c>
      <c r="B3994" t="e">
        <f>Weighting!$C$10</f>
        <v>#DIV/0!</v>
      </c>
      <c r="C3994" t="e">
        <f>Weighting!$F$10</f>
        <v>#NUM!</v>
      </c>
      <c r="D3994" t="e">
        <f>IF(C3994=1,'Data Transformation'!$G$3+0.5*'Data Transformation'!$W$25,IF(C3995=1,D3995-'Data Transformation'!$W$25,FALSE))</f>
        <v>#NUM!</v>
      </c>
      <c r="E3994">
        <f t="array" ref="E3994">IF(ISLOGICAL(D3994),"",FREQUENCY(IF('Data Transformation'!$B$425:$B$8425='Bin Analysis'!$B3987,'Data Transformation'!$G$425:$G$8425),D3994))</f>
        <v>2001</v>
      </c>
      <c r="F3994">
        <f t="shared" si="498"/>
        <v>0</v>
      </c>
      <c r="G3994">
        <f>Weighting!$H$10</f>
        <v>0</v>
      </c>
      <c r="H3994">
        <f t="array" ref="H3994">FREQUENCY(IF('Data Transformation'!$B$4:$B$8425=B3987,'Data Transformation'!$G$4:$G$8425),'Bin Analysis'!$B3994)</f>
        <v>2073</v>
      </c>
      <c r="I3994">
        <f t="shared" si="499"/>
        <v>0</v>
      </c>
      <c r="J3994">
        <f t="shared" si="500"/>
        <v>0</v>
      </c>
      <c r="K3994">
        <f>J3994*Weighting!$W$10</f>
        <v>0</v>
      </c>
      <c r="M3994" s="14"/>
    </row>
    <row r="3995" spans="1:25" x14ac:dyDescent="0.25">
      <c r="A3995" s="32" t="str">
        <f>IF(Weighting!$P$11&gt;0,B3995,"")</f>
        <v/>
      </c>
      <c r="B3995" t="e">
        <f>Weighting!$C$11</f>
        <v>#DIV/0!</v>
      </c>
      <c r="C3995" t="e">
        <f>Weighting!$F$11</f>
        <v>#NUM!</v>
      </c>
      <c r="D3995" t="e">
        <f>IF(C3995=1,'Data Transformation'!$G$3+0.5*'Data Transformation'!$W$25,IF(C3996=1,D3996-'Data Transformation'!$W$25,FALSE))</f>
        <v>#NUM!</v>
      </c>
      <c r="E3995">
        <f t="array" ref="E3995">IF(ISLOGICAL(D3995),"",FREQUENCY(IF('Data Transformation'!$B$425:$B$8425='Bin Analysis'!$B3987,'Data Transformation'!$G$425:$G$8425),D3995))</f>
        <v>2001</v>
      </c>
      <c r="F3995">
        <f t="shared" si="498"/>
        <v>0</v>
      </c>
      <c r="G3995">
        <f>Weighting!$H$11</f>
        <v>0</v>
      </c>
      <c r="H3995">
        <f t="array" ref="H3995">FREQUENCY(IF('Data Transformation'!$B$4:$B$8425=B3987,'Data Transformation'!$G$4:$G$8425),'Bin Analysis'!$B3995)</f>
        <v>2073</v>
      </c>
      <c r="I3995">
        <f t="shared" si="499"/>
        <v>0</v>
      </c>
      <c r="J3995">
        <f t="shared" si="500"/>
        <v>0</v>
      </c>
      <c r="K3995">
        <f>J3995*Weighting!$W$11</f>
        <v>0</v>
      </c>
      <c r="M3995" s="14"/>
    </row>
    <row r="3996" spans="1:25" x14ac:dyDescent="0.25">
      <c r="A3996" s="32" t="str">
        <f>IF(Weighting!$P$12&gt;0,B3996,"")</f>
        <v/>
      </c>
      <c r="B3996" t="e">
        <f>Weighting!$C$12</f>
        <v>#DIV/0!</v>
      </c>
      <c r="C3996" t="e">
        <f>Weighting!$F$12</f>
        <v>#NUM!</v>
      </c>
      <c r="D3996" t="e">
        <f>IF(C3996=1,'Data Transformation'!$G$3+0.5*'Data Transformation'!$W$25,IF(C3997=1,D3997-'Data Transformation'!$W$25,FALSE))</f>
        <v>#NUM!</v>
      </c>
      <c r="E3996">
        <f t="array" ref="E3996">IF(ISLOGICAL(D3996),"",FREQUENCY(IF('Data Transformation'!$B$425:$B$8425='Bin Analysis'!$B3987,'Data Transformation'!$G$425:$G$8425),D3996))</f>
        <v>2001</v>
      </c>
      <c r="F3996">
        <f t="shared" si="498"/>
        <v>0</v>
      </c>
      <c r="G3996">
        <f>Weighting!$H$12</f>
        <v>0</v>
      </c>
      <c r="H3996">
        <f t="array" ref="H3996">FREQUENCY(IF('Data Transformation'!$B$4:$B$8425=B3987,'Data Transformation'!$G$4:$G$8425),'Bin Analysis'!$B3996)</f>
        <v>2073</v>
      </c>
      <c r="I3996">
        <f t="shared" si="499"/>
        <v>0</v>
      </c>
      <c r="J3996">
        <f t="shared" si="500"/>
        <v>0</v>
      </c>
      <c r="K3996">
        <f>J3996*Weighting!$W$12</f>
        <v>0</v>
      </c>
      <c r="M3996" s="14"/>
    </row>
    <row r="3997" spans="1:25" x14ac:dyDescent="0.25">
      <c r="A3997" s="32" t="str">
        <f>IF(Weighting!$P$13&gt;0,B3997,"")</f>
        <v/>
      </c>
      <c r="B3997" t="e">
        <f>Weighting!$C$13</f>
        <v>#DIV/0!</v>
      </c>
      <c r="C3997" t="e">
        <f>Weighting!$F$13</f>
        <v>#NUM!</v>
      </c>
      <c r="D3997" t="e">
        <f>IF(C3997=1,'Data Transformation'!$G$3+0.5*'Data Transformation'!$W$25,IF(C3998=1,D3998-'Data Transformation'!$W$25,FALSE))</f>
        <v>#NUM!</v>
      </c>
      <c r="E3997">
        <f t="array" ref="E3997">IF(ISLOGICAL(D3997),"",FREQUENCY(IF('Data Transformation'!$B$425:$B$8425='Bin Analysis'!$B3987,'Data Transformation'!$G$425:$G$8425),D3997))</f>
        <v>2001</v>
      </c>
      <c r="F3997">
        <f t="shared" si="498"/>
        <v>0</v>
      </c>
      <c r="G3997">
        <f>Weighting!$H$13</f>
        <v>0</v>
      </c>
      <c r="H3997">
        <f t="array" ref="H3997">FREQUENCY(IF('Data Transformation'!$B$4:$B$8425=B3987,'Data Transformation'!$G$4:$G$8425),'Bin Analysis'!$B3997)</f>
        <v>2073</v>
      </c>
      <c r="I3997">
        <f t="shared" si="499"/>
        <v>0</v>
      </c>
      <c r="J3997">
        <f t="shared" si="500"/>
        <v>0</v>
      </c>
      <c r="K3997">
        <f>J3997*Weighting!$W$13</f>
        <v>0</v>
      </c>
      <c r="M3997" s="14"/>
    </row>
    <row r="3998" spans="1:25" x14ac:dyDescent="0.25">
      <c r="A3998" s="32" t="str">
        <f>IF(Weighting!$P$14&gt;0,B3998,"")</f>
        <v/>
      </c>
      <c r="B3998" t="e">
        <f>Weighting!$C$14</f>
        <v>#DIV/0!</v>
      </c>
      <c r="C3998" t="e">
        <f>Weighting!$F$14</f>
        <v>#NUM!</v>
      </c>
      <c r="D3998" t="e">
        <f>IF(C3998=1,'Data Transformation'!$G$3+0.5*'Data Transformation'!$W$25,IF(C3999=1,D3999-'Data Transformation'!$W$25,FALSE))</f>
        <v>#NUM!</v>
      </c>
      <c r="E3998">
        <f t="array" ref="E3998">IF(ISLOGICAL(D3998),"",FREQUENCY(IF('Data Transformation'!$B$425:$B$8425='Bin Analysis'!$B3987,'Data Transformation'!$G$425:$G$8425),D3998))</f>
        <v>2001</v>
      </c>
      <c r="F3998">
        <f t="shared" si="498"/>
        <v>0</v>
      </c>
      <c r="G3998">
        <f>Weighting!$H$14</f>
        <v>0</v>
      </c>
      <c r="H3998">
        <f t="array" ref="H3998">FREQUENCY(IF('Data Transformation'!$B$4:$B$8425=B3987,'Data Transformation'!$G$4:$G$8425),'Bin Analysis'!$B3998)</f>
        <v>2073</v>
      </c>
      <c r="I3998">
        <f t="shared" si="499"/>
        <v>0</v>
      </c>
      <c r="J3998">
        <f t="shared" si="500"/>
        <v>0</v>
      </c>
      <c r="K3998">
        <f>J3998*Weighting!$W$14</f>
        <v>0</v>
      </c>
      <c r="M3998" s="14"/>
    </row>
    <row r="3999" spans="1:25" x14ac:dyDescent="0.25">
      <c r="A3999" s="32" t="str">
        <f>IF(Weighting!$P$15&gt;0,B3999,"")</f>
        <v/>
      </c>
      <c r="B3999" t="e">
        <f>Weighting!$C$15</f>
        <v>#DIV/0!</v>
      </c>
      <c r="C3999" t="e">
        <f>Weighting!$F$15</f>
        <v>#NUM!</v>
      </c>
      <c r="D3999" t="e">
        <f>IF(C3999=1,'Data Transformation'!$G$3+0.5*'Data Transformation'!$W$25,IF(C4000=1,D4000-'Data Transformation'!$W$25,FALSE))</f>
        <v>#NUM!</v>
      </c>
      <c r="E3999">
        <f t="array" ref="E3999">IF(ISLOGICAL(D3999),"",FREQUENCY(IF('Data Transformation'!$B$425:$B$8425='Bin Analysis'!$B3987,'Data Transformation'!$G$425:$G$8425),D3999))</f>
        <v>2001</v>
      </c>
      <c r="F3999">
        <f t="shared" si="498"/>
        <v>0</v>
      </c>
      <c r="G3999">
        <f>Weighting!$H$15</f>
        <v>0</v>
      </c>
      <c r="H3999">
        <f t="array" ref="H3999">FREQUENCY(IF('Data Transformation'!$B$4:$B$8425=B3987,'Data Transformation'!$G$4:$G$8425),'Bin Analysis'!$B3999)</f>
        <v>2073</v>
      </c>
      <c r="I3999">
        <f t="shared" si="499"/>
        <v>0</v>
      </c>
      <c r="J3999">
        <f t="shared" si="500"/>
        <v>0</v>
      </c>
      <c r="K3999">
        <f>J3999*Weighting!$W$15</f>
        <v>0</v>
      </c>
      <c r="M3999" s="14"/>
    </row>
    <row r="4000" spans="1:25" x14ac:dyDescent="0.25">
      <c r="A4000" s="32" t="str">
        <f>IF(Weighting!$P$16&gt;0,B4000,"")</f>
        <v/>
      </c>
      <c r="B4000" t="e">
        <f>Weighting!$C$16</f>
        <v>#DIV/0!</v>
      </c>
      <c r="C4000" t="e">
        <f>Weighting!$F$16</f>
        <v>#NUM!</v>
      </c>
      <c r="D4000" t="e">
        <f>IF(C4000=1,'Data Transformation'!$G$3+0.5*'Data Transformation'!$W$25,IF(C4001=1,D4001-'Data Transformation'!$W$25,FALSE))</f>
        <v>#NUM!</v>
      </c>
      <c r="E4000">
        <f t="array" ref="E4000">IF(ISLOGICAL(D4000),"",FREQUENCY(IF('Data Transformation'!$B$425:$B$8425='Bin Analysis'!$B3987,'Data Transformation'!$G$425:$G$8425),D4000))</f>
        <v>2001</v>
      </c>
      <c r="F4000">
        <f t="shared" si="498"/>
        <v>0</v>
      </c>
      <c r="G4000">
        <f>Weighting!$H$16</f>
        <v>0</v>
      </c>
      <c r="H4000">
        <f t="array" ref="H4000">FREQUENCY(IF('Data Transformation'!$B$4:$B$8425=B3987,'Data Transformation'!$G$4:$G$8425),'Bin Analysis'!$B4000)</f>
        <v>2073</v>
      </c>
      <c r="I4000">
        <f t="shared" si="499"/>
        <v>0</v>
      </c>
      <c r="J4000">
        <f t="shared" si="500"/>
        <v>0</v>
      </c>
      <c r="K4000">
        <f>J4000*Weighting!$W$16</f>
        <v>0</v>
      </c>
      <c r="M4000" s="14"/>
    </row>
    <row r="4001" spans="1:25" x14ac:dyDescent="0.25">
      <c r="A4001" s="32" t="str">
        <f>IF(Weighting!$P$17&gt;0,B4001,"")</f>
        <v/>
      </c>
      <c r="B4001" t="e">
        <f>Weighting!$C$17</f>
        <v>#DIV/0!</v>
      </c>
      <c r="C4001" t="e">
        <f>Weighting!$F$17</f>
        <v>#NUM!</v>
      </c>
      <c r="D4001" t="e">
        <f>IF(C4001=1,'Data Transformation'!$G$3+0.5*'Data Transformation'!$W$25,IF(C4002=1,D4002-'Data Transformation'!$W$25,FALSE))</f>
        <v>#NUM!</v>
      </c>
      <c r="E4001">
        <f t="array" ref="E4001">IF(ISLOGICAL(D4001),"",FREQUENCY(IF('Data Transformation'!$B$425:$B$8425='Bin Analysis'!$B3987,'Data Transformation'!$G$425:$G$8425),D4001))</f>
        <v>2001</v>
      </c>
      <c r="F4001">
        <f t="shared" si="498"/>
        <v>0</v>
      </c>
      <c r="G4001">
        <f>Weighting!$H$17</f>
        <v>0</v>
      </c>
      <c r="H4001">
        <f t="array" ref="H4001">FREQUENCY(IF('Data Transformation'!$B$4:$B$8425=B3987,'Data Transformation'!$G$4:$G$8425),'Bin Analysis'!$B4001)</f>
        <v>2073</v>
      </c>
      <c r="I4001">
        <f t="shared" si="499"/>
        <v>0</v>
      </c>
      <c r="J4001">
        <f t="shared" si="500"/>
        <v>0</v>
      </c>
      <c r="K4001">
        <f>J4001*Weighting!$W$17</f>
        <v>0</v>
      </c>
      <c r="M4001" s="14"/>
    </row>
    <row r="4002" spans="1:25" x14ac:dyDescent="0.25">
      <c r="A4002" s="32" t="str">
        <f>IF(Weighting!$P$18&gt;0,B4002,"")</f>
        <v/>
      </c>
      <c r="B4002" t="e">
        <f>Weighting!$C$18</f>
        <v>#DIV/0!</v>
      </c>
      <c r="C4002" t="e">
        <f>Weighting!$F$18</f>
        <v>#NUM!</v>
      </c>
      <c r="D4002" t="e">
        <f>IF(C4002=1,'Data Transformation'!$G$3+0.5*'Data Transformation'!$W$25,IF(C4003=1,D4003-'Data Transformation'!$W$25,FALSE))</f>
        <v>#NUM!</v>
      </c>
      <c r="E4002">
        <f t="array" ref="E4002">IF(ISLOGICAL(D4002),"",FREQUENCY(IF('Data Transformation'!$B$425:$B$8425='Bin Analysis'!$B3987,'Data Transformation'!$G$425:$G$8425),D4002))</f>
        <v>2001</v>
      </c>
      <c r="F4002">
        <f t="shared" si="498"/>
        <v>0</v>
      </c>
      <c r="G4002">
        <f>Weighting!$H$18</f>
        <v>0</v>
      </c>
      <c r="H4002">
        <f t="array" ref="H4002">FREQUENCY(IF('Data Transformation'!$B$4:$B$8425=B3987,'Data Transformation'!$G$4:$G$8425),'Bin Analysis'!$B4002)</f>
        <v>2073</v>
      </c>
      <c r="I4002">
        <f t="shared" si="499"/>
        <v>0</v>
      </c>
      <c r="J4002">
        <f t="shared" si="500"/>
        <v>0</v>
      </c>
      <c r="K4002">
        <f>J4002*Weighting!$W$18</f>
        <v>0</v>
      </c>
      <c r="M4002" s="14"/>
    </row>
    <row r="4003" spans="1:25" x14ac:dyDescent="0.25">
      <c r="A4003" s="32" t="str">
        <f>IF(Weighting!$P$19&gt;0,B4003,"")</f>
        <v/>
      </c>
      <c r="B4003" t="e">
        <f>Weighting!$C$19</f>
        <v>#DIV/0!</v>
      </c>
      <c r="C4003" t="e">
        <f>Weighting!$F$19</f>
        <v>#NUM!</v>
      </c>
      <c r="D4003" t="e">
        <f>IF(C4003=1,'Data Transformation'!$G$3+0.5*'Data Transformation'!$W$25,IF(C4004=1,D4004-'Data Transformation'!$W$25,FALSE))</f>
        <v>#NUM!</v>
      </c>
      <c r="E4003">
        <f t="array" ref="E4003">IF(ISLOGICAL(D4003),"",FREQUENCY(IF('Data Transformation'!$B$425:$B$8425='Bin Analysis'!$B3987,'Data Transformation'!$G$425:$G$8425),D4003))</f>
        <v>2001</v>
      </c>
      <c r="F4003">
        <f t="shared" si="498"/>
        <v>0</v>
      </c>
      <c r="G4003">
        <f>Weighting!$H$19</f>
        <v>0</v>
      </c>
      <c r="H4003">
        <f t="array" ref="H4003">FREQUENCY(IF('Data Transformation'!$B$4:$B$8425=B3987,'Data Transformation'!$G$4:$G$8425),'Bin Analysis'!$B4003)</f>
        <v>2073</v>
      </c>
      <c r="I4003">
        <f t="shared" si="499"/>
        <v>0</v>
      </c>
      <c r="J4003">
        <f t="shared" si="500"/>
        <v>0</v>
      </c>
      <c r="K4003">
        <f>J4003*Weighting!$W$19</f>
        <v>0</v>
      </c>
      <c r="M4003" s="14"/>
    </row>
    <row r="4004" spans="1:25" x14ac:dyDescent="0.25">
      <c r="A4004" s="32" t="str">
        <f>IF(Weighting!$P$20&gt;0,B4004,"")</f>
        <v/>
      </c>
      <c r="B4004" t="e">
        <f>Weighting!$C$20</f>
        <v>#DIV/0!</v>
      </c>
      <c r="C4004" t="e">
        <f>Weighting!$F$20</f>
        <v>#NUM!</v>
      </c>
      <c r="D4004" t="e">
        <f>IF(C4004=1,'Data Transformation'!$G$3+0.5*'Data Transformation'!$W$25,IF(C4005=1,D4005-'Data Transformation'!$W$25,FALSE))</f>
        <v>#NUM!</v>
      </c>
      <c r="E4004">
        <f t="array" ref="E4004">IF(ISLOGICAL(D4004),"",FREQUENCY(IF('Data Transformation'!$B$425:$B$8425='Bin Analysis'!$B3987,'Data Transformation'!$G$425:$G$8425),D4004))</f>
        <v>2001</v>
      </c>
      <c r="F4004">
        <f t="shared" si="498"/>
        <v>0</v>
      </c>
      <c r="G4004">
        <f>Weighting!$H$20</f>
        <v>0</v>
      </c>
      <c r="H4004">
        <f t="array" ref="H4004">FREQUENCY(IF('Data Transformation'!$B$4:$B$8425=B3987,'Data Transformation'!$G$4:$G$8425),'Bin Analysis'!$B4004)</f>
        <v>2073</v>
      </c>
      <c r="I4004">
        <f t="shared" si="499"/>
        <v>0</v>
      </c>
      <c r="J4004">
        <f t="shared" si="500"/>
        <v>0</v>
      </c>
      <c r="K4004">
        <f>J4004*Weighting!$W$20</f>
        <v>0</v>
      </c>
      <c r="M4004" s="14"/>
    </row>
    <row r="4005" spans="1:25" x14ac:dyDescent="0.25">
      <c r="A4005" s="32" t="str">
        <f>IF(Weighting!$P$21&gt;0,B4005,"")</f>
        <v/>
      </c>
      <c r="B4005" t="e">
        <f>Weighting!$C$21</f>
        <v>#DIV/0!</v>
      </c>
      <c r="C4005" t="e">
        <f>Weighting!$F$21</f>
        <v>#NUM!</v>
      </c>
      <c r="D4005" t="e">
        <f>IF(C4005=1,'Data Transformation'!$G$3+0.5*'Data Transformation'!$W$25,IF(C4006=1,D4006-'Data Transformation'!$W$25,FALSE))</f>
        <v>#NUM!</v>
      </c>
      <c r="E4005">
        <f t="array" ref="E4005">IF(ISLOGICAL(D4005),"",FREQUENCY(IF('Data Transformation'!$B$425:$B$8425='Bin Analysis'!$B3987,'Data Transformation'!$G$425:$G$8425),D4005))</f>
        <v>2001</v>
      </c>
      <c r="F4005">
        <f t="shared" si="498"/>
        <v>0</v>
      </c>
      <c r="G4005">
        <f>Weighting!$H$21</f>
        <v>0</v>
      </c>
      <c r="H4005">
        <f t="array" ref="H4005">FREQUENCY(IF('Data Transformation'!$B$4:$B$8425=B3987,'Data Transformation'!$G$4:$G$8425),'Bin Analysis'!$B4005)</f>
        <v>2073</v>
      </c>
      <c r="I4005">
        <f t="shared" si="499"/>
        <v>0</v>
      </c>
      <c r="J4005">
        <f t="shared" si="500"/>
        <v>0</v>
      </c>
      <c r="K4005">
        <f>J4005*Weighting!$W$21</f>
        <v>0</v>
      </c>
      <c r="M4005" s="14"/>
    </row>
    <row r="4006" spans="1:25" x14ac:dyDescent="0.25">
      <c r="A4006" s="32" t="str">
        <f>IF(Weighting!$P$22&gt;0,B4006,"")</f>
        <v/>
      </c>
      <c r="B4006" t="e">
        <f>Weighting!$C$22</f>
        <v>#DIV/0!</v>
      </c>
      <c r="C4006" t="e">
        <f>Weighting!$F$22</f>
        <v>#NUM!</v>
      </c>
      <c r="D4006" t="e">
        <f>IF(C4006=1,'Data Transformation'!$G$3+0.5*'Data Transformation'!$W$25,IF(C4007=1,D4007-'Data Transformation'!$W$25,FALSE))</f>
        <v>#NUM!</v>
      </c>
      <c r="E4006">
        <f t="array" ref="E4006">IF(ISLOGICAL(D4006),"",FREQUENCY(IF('Data Transformation'!$B$425:$B$8425='Bin Analysis'!$B3987,'Data Transformation'!$G$425:$G$8425),D4006))</f>
        <v>2001</v>
      </c>
      <c r="F4006">
        <f t="shared" si="498"/>
        <v>0</v>
      </c>
      <c r="G4006">
        <f>Weighting!$H$22</f>
        <v>0</v>
      </c>
      <c r="H4006">
        <f t="array" ref="H4006">FREQUENCY(IF('Data Transformation'!$B$4:$B$8425=B3987,'Data Transformation'!$G$4:$G$8425),'Bin Analysis'!$B4006)</f>
        <v>2073</v>
      </c>
      <c r="I4006">
        <f t="shared" si="499"/>
        <v>0</v>
      </c>
      <c r="J4006">
        <f t="shared" si="500"/>
        <v>0</v>
      </c>
      <c r="K4006">
        <f>J4006*Weighting!$W$22</f>
        <v>0</v>
      </c>
      <c r="M4006" s="14"/>
    </row>
    <row r="4007" spans="1:25" x14ac:dyDescent="0.25">
      <c r="A4007" s="32" t="str">
        <f>IF(Weighting!$P$23&gt;0,B4007,"")</f>
        <v/>
      </c>
      <c r="B4007" t="e">
        <f>Weighting!$C$23</f>
        <v>#DIV/0!</v>
      </c>
      <c r="C4007" t="e">
        <f>Weighting!$F$23</f>
        <v>#NUM!</v>
      </c>
      <c r="D4007" t="e">
        <f>IF(C4007=1,'Data Transformation'!$G$3+0.5*'Data Transformation'!$W$25,IF(C4008=1,D4008-'Data Transformation'!$W$25,FALSE))</f>
        <v>#NUM!</v>
      </c>
      <c r="E4007">
        <f t="array" ref="E4007">IF(ISLOGICAL(D4007),"",FREQUENCY(IF('Data Transformation'!$B$425:$B$8425='Bin Analysis'!$B3987,'Data Transformation'!$G$425:$G$8425),D4007))</f>
        <v>2001</v>
      </c>
      <c r="F4007">
        <f t="shared" si="498"/>
        <v>0</v>
      </c>
      <c r="G4007">
        <f>Weighting!$H$23</f>
        <v>0</v>
      </c>
      <c r="H4007">
        <f t="array" ref="H4007">FREQUENCY(IF('Data Transformation'!$B$4:$B$8425=B3987,'Data Transformation'!$G$4:$G$8425),'Bin Analysis'!$B4007)</f>
        <v>2073</v>
      </c>
      <c r="I4007">
        <f t="shared" si="499"/>
        <v>0</v>
      </c>
      <c r="J4007">
        <f t="shared" si="500"/>
        <v>0</v>
      </c>
      <c r="K4007">
        <f>J4007*Weighting!$W$23</f>
        <v>0</v>
      </c>
      <c r="M4007" s="14"/>
    </row>
    <row r="4008" spans="1:25" x14ac:dyDescent="0.25">
      <c r="A4008" s="32" t="str">
        <f>IF(Weighting!$P$24&gt;0,B4008,"")</f>
        <v/>
      </c>
      <c r="B4008" t="e">
        <f>Weighting!$C$24</f>
        <v>#DIV/0!</v>
      </c>
      <c r="C4008" t="e">
        <f>Weighting!$F$24</f>
        <v>#NUM!</v>
      </c>
      <c r="D4008" t="e">
        <f>IF(C4008=1,'Data Transformation'!$G$3+0.5*'Data Transformation'!$W$25,IF(C4009=1,D4009-'Data Transformation'!$W$25,FALSE))</f>
        <v>#NUM!</v>
      </c>
      <c r="E4008">
        <f t="array" ref="E4008">IF(ISLOGICAL(D4008),"",FREQUENCY(IF('Data Transformation'!$B$425:$B$8425='Bin Analysis'!$B3987,'Data Transformation'!$G$425:$G$8425),D4008))</f>
        <v>2001</v>
      </c>
      <c r="F4008">
        <f t="shared" si="498"/>
        <v>0</v>
      </c>
      <c r="G4008">
        <f>Weighting!$H$24</f>
        <v>0</v>
      </c>
      <c r="H4008">
        <f t="array" ref="H4008">FREQUENCY(IF('Data Transformation'!$B$4:$B$8425=B3987,'Data Transformation'!$G$4:$G$8425),'Bin Analysis'!$B4008)</f>
        <v>2073</v>
      </c>
      <c r="I4008">
        <f t="shared" si="499"/>
        <v>0</v>
      </c>
      <c r="J4008">
        <f t="shared" si="500"/>
        <v>0</v>
      </c>
      <c r="K4008">
        <f>J4008*Weighting!$W$24</f>
        <v>0</v>
      </c>
      <c r="M4008" s="14"/>
    </row>
    <row r="4009" spans="1:25" x14ac:dyDescent="0.25">
      <c r="A4009" s="32" t="str">
        <f>IF(Weighting!$P$25&gt;0,B4009,"")</f>
        <v/>
      </c>
      <c r="B4009" t="e">
        <f>Weighting!$C$25</f>
        <v>#DIV/0!</v>
      </c>
      <c r="C4009" t="e">
        <f>Weighting!$F$25</f>
        <v>#NUM!</v>
      </c>
      <c r="D4009" t="e">
        <f>IF(C4009=1,'Data Transformation'!$G$3+0.5*'Data Transformation'!$W$25,IF(C4010=1,D4010-'Data Transformation'!$W$25,FALSE))</f>
        <v>#NUM!</v>
      </c>
      <c r="E4009">
        <f t="array" ref="E4009">IF(ISLOGICAL(D4009),"",FREQUENCY(IF('Data Transformation'!$B$425:$B$8425='Bin Analysis'!$B3987,'Data Transformation'!$G$425:$G$8425),D4009))</f>
        <v>2001</v>
      </c>
      <c r="F4009">
        <f t="shared" si="498"/>
        <v>0</v>
      </c>
      <c r="G4009">
        <f>Weighting!$H$25</f>
        <v>0</v>
      </c>
      <c r="H4009">
        <f t="array" ref="H4009">FREQUENCY(IF('Data Transformation'!$B$4:$B$8425=B3987,'Data Transformation'!$G$4:$G$8425),'Bin Analysis'!$B4009)</f>
        <v>2073</v>
      </c>
      <c r="I4009">
        <f t="shared" si="499"/>
        <v>0</v>
      </c>
      <c r="J4009">
        <f t="shared" si="500"/>
        <v>0</v>
      </c>
      <c r="K4009">
        <f>J4009*Weighting!$W$25</f>
        <v>0</v>
      </c>
      <c r="M4009" s="14"/>
    </row>
    <row r="4010" spans="1:25" x14ac:dyDescent="0.25">
      <c r="O4010"/>
      <c r="P4010"/>
      <c r="Q4010"/>
      <c r="R4010"/>
    </row>
    <row r="4011" spans="1:25" ht="23.25" x14ac:dyDescent="0.35">
      <c r="A4011" s="21" t="s">
        <v>0</v>
      </c>
      <c r="B4011" s="21" t="str">
        <f>IFERROR(VLOOKUP(C4011,'Data Transformation'!$L$6:$M$426,2,FALSE),"")</f>
        <v/>
      </c>
      <c r="C4011" s="21">
        <f>C3987+1</f>
        <v>167</v>
      </c>
      <c r="D4011" s="21"/>
      <c r="E4011" s="21"/>
      <c r="F4011" s="21"/>
      <c r="G4011" s="21"/>
      <c r="H4011" s="22"/>
      <c r="I4011" s="22"/>
      <c r="J4011" s="22"/>
      <c r="K4011" s="21"/>
      <c r="L4011" s="21" t="str">
        <f>B4011</f>
        <v/>
      </c>
      <c r="M4011" s="23" t="e">
        <f>INDEX('Data Transformation'!$O$4:$O$424,MATCH($B4011,'Data Transformation'!$M$4:$M$424,0),MATCH($M$2,'Data Transformation'!$O$3,0))</f>
        <v>#N/A</v>
      </c>
      <c r="N4011" s="27" t="e">
        <f>IF('Input and Summary Results'!$J$16="minimum",'Bin Analysis'!X4012/(M4011-1),'Bin Analysis'!Y4011/('Bin Analysis'!M4011-1))</f>
        <v>#N/A</v>
      </c>
      <c r="O4011" s="27" t="e">
        <f>IF(M4011=FALSE,NA(),(VLOOKUP(1,C4014:K4033,4,FALSE))/(M4011-1))</f>
        <v>#N/A</v>
      </c>
      <c r="P4011" s="27" t="e">
        <f>IF(M4011=FALSE,NA(),SUM(J4014:J4033)/Weighting!$S$5)</f>
        <v>#N/A</v>
      </c>
      <c r="Q4011" s="27" t="e">
        <f>IF(M4011=FALSE,NA(),SUM(K4014:K4033)/Weighting!$S$6)</f>
        <v>#N/A</v>
      </c>
      <c r="R4011" s="27" t="e">
        <f>IF(M4011=FALSE,NA(),(VLOOKUP(1,G4014:K4033,3,FALSE))/(M4011-1))</f>
        <v>#N/A</v>
      </c>
      <c r="S4011" s="22" t="e">
        <f>IF(M4011=FALSE,NA(),IF(SUM(J4014:J4033)=2,"yes","no"))</f>
        <v>#N/A</v>
      </c>
      <c r="X4011" s="2" cm="2">
        <f t="array" ref="X4011:X4012">FREQUENCY(IF('Data Transformation'!$B$425:$B$6424='Bin Analysis'!L4011,'Data Transformation'!$G$425:$G$6424),'Data Transformation'!$U$11)</f>
        <v>0</v>
      </c>
      <c r="Y4011" s="2" cm="2">
        <f t="array" ref="Y4011:Y4012">FREQUENCY(IF('Data Transformation'!$B$425:$B$6424='Bin Analysis'!L4011,'Data Transformation'!$G$425:$G$6424),'Data Transformation'!$U$12)</f>
        <v>0</v>
      </c>
    </row>
    <row r="4012" spans="1:25" x14ac:dyDescent="0.25">
      <c r="A4012" s="14" t="s">
        <v>67</v>
      </c>
      <c r="B4012" t="s">
        <v>47</v>
      </c>
      <c r="C4012" t="s">
        <v>5</v>
      </c>
      <c r="D4012" t="s">
        <v>98</v>
      </c>
      <c r="E4012" t="s">
        <v>99</v>
      </c>
      <c r="F4012" t="s">
        <v>100</v>
      </c>
      <c r="G4012" t="s">
        <v>69</v>
      </c>
      <c r="H4012" t="s">
        <v>31</v>
      </c>
      <c r="I4012" t="s">
        <v>32</v>
      </c>
      <c r="J4012" t="s">
        <v>46</v>
      </c>
      <c r="K4012" s="14" t="s">
        <v>45</v>
      </c>
      <c r="M4012" s="14"/>
      <c r="X4012" s="2">
        <v>0</v>
      </c>
      <c r="Y4012" s="2">
        <v>0</v>
      </c>
    </row>
    <row r="4013" spans="1:25" x14ac:dyDescent="0.25">
      <c r="A4013" s="32"/>
      <c r="D4013" t="e">
        <f>IF(C4013=1,'Data Transformation'!$G$3+0.5*'Data Transformation'!$W$25,IF(C4014=1,D4014-'Data Transformation'!$W$25,FALSE))</f>
        <v>#NUM!</v>
      </c>
      <c r="E4013">
        <f t="array" ref="E4013">IF(ISLOGICAL(D4013),"",FREQUENCY(IF('Data Transformation'!$B$425:$B$8425='Bin Analysis'!$B4011,'Data Transformation'!$G$425:$G$8425),D4013))</f>
        <v>2001</v>
      </c>
      <c r="F4013" t="e">
        <f>IF(ISLOGICAL(D4013),"",E4013-E4012)</f>
        <v>#VALUE!</v>
      </c>
      <c r="M4013" s="14"/>
    </row>
    <row r="4014" spans="1:25" x14ac:dyDescent="0.25">
      <c r="A4014" s="32" t="e">
        <f>IF(Weighting!$P$6&gt;0,B4014,"")</f>
        <v>#NUM!</v>
      </c>
      <c r="B4014" t="e">
        <f>Weighting!$C$6</f>
        <v>#DIV/0!</v>
      </c>
      <c r="C4014" t="e">
        <f>Weighting!$F$6</f>
        <v>#NUM!</v>
      </c>
      <c r="D4014" t="e">
        <f>IF(C4014=1,'Data Transformation'!$G$3+0.5*'Data Transformation'!$W$25,IF(C4015=1,D4015-'Data Transformation'!$W$25,FALSE))</f>
        <v>#NUM!</v>
      </c>
      <c r="E4014">
        <f t="array" ref="E4014">IF(ISLOGICAL(D4014),"",FREQUENCY(IF('Data Transformation'!$B$425:$B$8425='Bin Analysis'!$B4011,'Data Transformation'!$G$425:$G$8425),D4014))</f>
        <v>2001</v>
      </c>
      <c r="F4014">
        <f>IF(ISLOGICAL(D4014),"",E4014-E4013)</f>
        <v>0</v>
      </c>
      <c r="G4014">
        <f>Weighting!$H$6</f>
        <v>1</v>
      </c>
      <c r="H4014">
        <f t="array" ref="H4014">FREQUENCY(IF('Data Transformation'!$B$4:$B$8425=B4011,'Data Transformation'!$G$4:$G$8425),'Bin Analysis'!$B4014)</f>
        <v>2073</v>
      </c>
      <c r="I4014">
        <f>H4014-H4013</f>
        <v>2073</v>
      </c>
      <c r="J4014">
        <f>IF(I4014=0,0,1)</f>
        <v>1</v>
      </c>
      <c r="K4014" t="e">
        <f>J4014*Weighting!$W$6</f>
        <v>#NUM!</v>
      </c>
      <c r="M4014" s="14"/>
    </row>
    <row r="4015" spans="1:25" x14ac:dyDescent="0.25">
      <c r="A4015" s="32" t="str">
        <f>IF(Weighting!$P$7&gt;0,B4015,"")</f>
        <v/>
      </c>
      <c r="B4015" t="e">
        <f>Weighting!$C$7</f>
        <v>#DIV/0!</v>
      </c>
      <c r="C4015" t="e">
        <f>Weighting!$F$7</f>
        <v>#NUM!</v>
      </c>
      <c r="D4015" t="e">
        <f>IF(C4015=1,'Data Transformation'!$G$3+0.5*'Data Transformation'!$W$25,IF(C4016=1,D4016-'Data Transformation'!$W$25,FALSE))</f>
        <v>#NUM!</v>
      </c>
      <c r="E4015">
        <f t="array" ref="E4015">IF(ISLOGICAL(D4015),"",FREQUENCY(IF('Data Transformation'!$B$425:$B$8425='Bin Analysis'!$B4011,'Data Transformation'!$G$425:$G$8425),D4015))</f>
        <v>2001</v>
      </c>
      <c r="F4015">
        <f t="shared" ref="F4015:F4033" si="501">IF(ISLOGICAL(D4015),"",E4015-E4014)</f>
        <v>0</v>
      </c>
      <c r="G4015">
        <f>Weighting!$H$7</f>
        <v>0</v>
      </c>
      <c r="H4015">
        <f t="array" ref="H4015">FREQUENCY(IF('Data Transformation'!$B$4:$B$8425=B4011,'Data Transformation'!$G$4:$G$8425),'Bin Analysis'!$B4015)</f>
        <v>2073</v>
      </c>
      <c r="I4015">
        <f t="shared" ref="I4015:I4033" si="502">H4015-H4014</f>
        <v>0</v>
      </c>
      <c r="J4015">
        <f>IF(I4015=0,0,1)</f>
        <v>0</v>
      </c>
      <c r="K4015">
        <f>J4015*Weighting!$W$7</f>
        <v>0</v>
      </c>
      <c r="M4015" s="14"/>
    </row>
    <row r="4016" spans="1:25" x14ac:dyDescent="0.25">
      <c r="A4016" s="32" t="str">
        <f>IF(Weighting!$P$8&gt;0,B4016,"")</f>
        <v/>
      </c>
      <c r="B4016" t="e">
        <f>Weighting!$C$8</f>
        <v>#DIV/0!</v>
      </c>
      <c r="C4016" t="e">
        <f>Weighting!$F$8</f>
        <v>#NUM!</v>
      </c>
      <c r="D4016" t="e">
        <f>IF(C4016=1,'Data Transformation'!$G$3+0.5*'Data Transformation'!$W$25,IF(C4017=1,D4017-'Data Transformation'!$W$25,FALSE))</f>
        <v>#NUM!</v>
      </c>
      <c r="E4016">
        <f t="array" ref="E4016">IF(ISLOGICAL(D4016),"",FREQUENCY(IF('Data Transformation'!$B$425:$B$8425='Bin Analysis'!$B4011,'Data Transformation'!$G$425:$G$8425),D4016))</f>
        <v>2001</v>
      </c>
      <c r="F4016">
        <f t="shared" si="501"/>
        <v>0</v>
      </c>
      <c r="G4016">
        <f>Weighting!$H$8</f>
        <v>0</v>
      </c>
      <c r="H4016">
        <f t="array" ref="H4016">FREQUENCY(IF('Data Transformation'!$B$4:$B$8425=B4011,'Data Transformation'!$G$4:$G$8425),'Bin Analysis'!$B4016)</f>
        <v>2073</v>
      </c>
      <c r="I4016">
        <f t="shared" si="502"/>
        <v>0</v>
      </c>
      <c r="J4016">
        <f t="shared" ref="J4016:J4033" si="503">IF(I4016=0,0,1)</f>
        <v>0</v>
      </c>
      <c r="K4016">
        <f>J4016*Weighting!$W$8</f>
        <v>0</v>
      </c>
      <c r="M4016" s="14"/>
    </row>
    <row r="4017" spans="1:13" x14ac:dyDescent="0.25">
      <c r="A4017" s="32" t="str">
        <f>IF(Weighting!$P$9&gt;0,B4017,"")</f>
        <v/>
      </c>
      <c r="B4017" s="50" t="e">
        <f>Weighting!$C$9</f>
        <v>#DIV/0!</v>
      </c>
      <c r="C4017" t="e">
        <f>Weighting!$F$9</f>
        <v>#NUM!</v>
      </c>
      <c r="D4017" t="e">
        <f>IF(C4017=1,'Data Transformation'!$G$3+0.5*'Data Transformation'!$W$25,IF(C4018=1,D4018-'Data Transformation'!$W$25,FALSE))</f>
        <v>#NUM!</v>
      </c>
      <c r="E4017">
        <f t="array" ref="E4017">IF(ISLOGICAL(D4017),"",FREQUENCY(IF('Data Transformation'!$B$425:$B$8425='Bin Analysis'!$B4011,'Data Transformation'!$G$425:$G$8425),D4017))</f>
        <v>2001</v>
      </c>
      <c r="F4017">
        <f t="shared" si="501"/>
        <v>0</v>
      </c>
      <c r="G4017">
        <f>Weighting!$H$9</f>
        <v>0</v>
      </c>
      <c r="H4017">
        <f t="array" ref="H4017">FREQUENCY(IF('Data Transformation'!$B$4:$B$8425=B4011,'Data Transformation'!$G$4:$G$8425),'Bin Analysis'!$B4017)</f>
        <v>2073</v>
      </c>
      <c r="I4017">
        <f t="shared" si="502"/>
        <v>0</v>
      </c>
      <c r="J4017">
        <f t="shared" si="503"/>
        <v>0</v>
      </c>
      <c r="K4017">
        <f>J4017*Weighting!$W$9</f>
        <v>0</v>
      </c>
      <c r="M4017" s="14"/>
    </row>
    <row r="4018" spans="1:13" x14ac:dyDescent="0.25">
      <c r="A4018" s="32" t="str">
        <f>IF(Weighting!$P$10&gt;0,B4018,"")</f>
        <v/>
      </c>
      <c r="B4018" t="e">
        <f>Weighting!$C$10</f>
        <v>#DIV/0!</v>
      </c>
      <c r="C4018" t="e">
        <f>Weighting!$F$10</f>
        <v>#NUM!</v>
      </c>
      <c r="D4018" t="e">
        <f>IF(C4018=1,'Data Transformation'!$G$3+0.5*'Data Transformation'!$W$25,IF(C4019=1,D4019-'Data Transformation'!$W$25,FALSE))</f>
        <v>#NUM!</v>
      </c>
      <c r="E4018">
        <f t="array" ref="E4018">IF(ISLOGICAL(D4018),"",FREQUENCY(IF('Data Transformation'!$B$425:$B$8425='Bin Analysis'!$B4011,'Data Transformation'!$G$425:$G$8425),D4018))</f>
        <v>2001</v>
      </c>
      <c r="F4018">
        <f t="shared" si="501"/>
        <v>0</v>
      </c>
      <c r="G4018">
        <f>Weighting!$H$10</f>
        <v>0</v>
      </c>
      <c r="H4018">
        <f t="array" ref="H4018">FREQUENCY(IF('Data Transformation'!$B$4:$B$8425=B4011,'Data Transformation'!$G$4:$G$8425),'Bin Analysis'!$B4018)</f>
        <v>2073</v>
      </c>
      <c r="I4018">
        <f t="shared" si="502"/>
        <v>0</v>
      </c>
      <c r="J4018">
        <f t="shared" si="503"/>
        <v>0</v>
      </c>
      <c r="K4018">
        <f>J4018*Weighting!$W$10</f>
        <v>0</v>
      </c>
      <c r="M4018" s="14"/>
    </row>
    <row r="4019" spans="1:13" x14ac:dyDescent="0.25">
      <c r="A4019" s="32" t="str">
        <f>IF(Weighting!$P$11&gt;0,B4019,"")</f>
        <v/>
      </c>
      <c r="B4019" t="e">
        <f>Weighting!$C$11</f>
        <v>#DIV/0!</v>
      </c>
      <c r="C4019" t="e">
        <f>Weighting!$F$11</f>
        <v>#NUM!</v>
      </c>
      <c r="D4019" t="e">
        <f>IF(C4019=1,'Data Transformation'!$G$3+0.5*'Data Transformation'!$W$25,IF(C4020=1,D4020-'Data Transformation'!$W$25,FALSE))</f>
        <v>#NUM!</v>
      </c>
      <c r="E4019">
        <f t="array" ref="E4019">IF(ISLOGICAL(D4019),"",FREQUENCY(IF('Data Transformation'!$B$425:$B$8425='Bin Analysis'!$B4011,'Data Transformation'!$G$425:$G$8425),D4019))</f>
        <v>2001</v>
      </c>
      <c r="F4019">
        <f t="shared" si="501"/>
        <v>0</v>
      </c>
      <c r="G4019">
        <f>Weighting!$H$11</f>
        <v>0</v>
      </c>
      <c r="H4019">
        <f t="array" ref="H4019">FREQUENCY(IF('Data Transformation'!$B$4:$B$8425=B4011,'Data Transformation'!$G$4:$G$8425),'Bin Analysis'!$B4019)</f>
        <v>2073</v>
      </c>
      <c r="I4019">
        <f t="shared" si="502"/>
        <v>0</v>
      </c>
      <c r="J4019">
        <f t="shared" si="503"/>
        <v>0</v>
      </c>
      <c r="K4019">
        <f>J4019*Weighting!$W$11</f>
        <v>0</v>
      </c>
      <c r="M4019" s="14"/>
    </row>
    <row r="4020" spans="1:13" x14ac:dyDescent="0.25">
      <c r="A4020" s="32" t="str">
        <f>IF(Weighting!$P$12&gt;0,B4020,"")</f>
        <v/>
      </c>
      <c r="B4020" t="e">
        <f>Weighting!$C$12</f>
        <v>#DIV/0!</v>
      </c>
      <c r="C4020" t="e">
        <f>Weighting!$F$12</f>
        <v>#NUM!</v>
      </c>
      <c r="D4020" t="e">
        <f>IF(C4020=1,'Data Transformation'!$G$3+0.5*'Data Transformation'!$W$25,IF(C4021=1,D4021-'Data Transformation'!$W$25,FALSE))</f>
        <v>#NUM!</v>
      </c>
      <c r="E4020">
        <f t="array" ref="E4020">IF(ISLOGICAL(D4020),"",FREQUENCY(IF('Data Transformation'!$B$425:$B$8425='Bin Analysis'!$B4011,'Data Transformation'!$G$425:$G$8425),D4020))</f>
        <v>2001</v>
      </c>
      <c r="F4020">
        <f t="shared" si="501"/>
        <v>0</v>
      </c>
      <c r="G4020">
        <f>Weighting!$H$12</f>
        <v>0</v>
      </c>
      <c r="H4020">
        <f t="array" ref="H4020">FREQUENCY(IF('Data Transformation'!$B$4:$B$8425=B4011,'Data Transformation'!$G$4:$G$8425),'Bin Analysis'!$B4020)</f>
        <v>2073</v>
      </c>
      <c r="I4020">
        <f t="shared" si="502"/>
        <v>0</v>
      </c>
      <c r="J4020">
        <f t="shared" si="503"/>
        <v>0</v>
      </c>
      <c r="K4020">
        <f>J4020*Weighting!$W$12</f>
        <v>0</v>
      </c>
      <c r="M4020" s="14"/>
    </row>
    <row r="4021" spans="1:13" x14ac:dyDescent="0.25">
      <c r="A4021" s="32" t="str">
        <f>IF(Weighting!$P$13&gt;0,B4021,"")</f>
        <v/>
      </c>
      <c r="B4021" t="e">
        <f>Weighting!$C$13</f>
        <v>#DIV/0!</v>
      </c>
      <c r="C4021" t="e">
        <f>Weighting!$F$13</f>
        <v>#NUM!</v>
      </c>
      <c r="D4021" t="e">
        <f>IF(C4021=1,'Data Transformation'!$G$3+0.5*'Data Transformation'!$W$25,IF(C4022=1,D4022-'Data Transformation'!$W$25,FALSE))</f>
        <v>#NUM!</v>
      </c>
      <c r="E4021">
        <f t="array" ref="E4021">IF(ISLOGICAL(D4021),"",FREQUENCY(IF('Data Transformation'!$B$425:$B$8425='Bin Analysis'!$B4011,'Data Transformation'!$G$425:$G$8425),D4021))</f>
        <v>2001</v>
      </c>
      <c r="F4021">
        <f t="shared" si="501"/>
        <v>0</v>
      </c>
      <c r="G4021">
        <f>Weighting!$H$13</f>
        <v>0</v>
      </c>
      <c r="H4021">
        <f t="array" ref="H4021">FREQUENCY(IF('Data Transformation'!$B$4:$B$8425=B4011,'Data Transformation'!$G$4:$G$8425),'Bin Analysis'!$B4021)</f>
        <v>2073</v>
      </c>
      <c r="I4021">
        <f t="shared" si="502"/>
        <v>0</v>
      </c>
      <c r="J4021">
        <f t="shared" si="503"/>
        <v>0</v>
      </c>
      <c r="K4021">
        <f>J4021*Weighting!$W$13</f>
        <v>0</v>
      </c>
      <c r="M4021" s="14"/>
    </row>
    <row r="4022" spans="1:13" x14ac:dyDescent="0.25">
      <c r="A4022" s="32" t="str">
        <f>IF(Weighting!$P$14&gt;0,B4022,"")</f>
        <v/>
      </c>
      <c r="B4022" t="e">
        <f>Weighting!$C$14</f>
        <v>#DIV/0!</v>
      </c>
      <c r="C4022" t="e">
        <f>Weighting!$F$14</f>
        <v>#NUM!</v>
      </c>
      <c r="D4022" t="e">
        <f>IF(C4022=1,'Data Transformation'!$G$3+0.5*'Data Transformation'!$W$25,IF(C4023=1,D4023-'Data Transformation'!$W$25,FALSE))</f>
        <v>#NUM!</v>
      </c>
      <c r="E4022">
        <f t="array" ref="E4022">IF(ISLOGICAL(D4022),"",FREQUENCY(IF('Data Transformation'!$B$425:$B$8425='Bin Analysis'!$B4011,'Data Transformation'!$G$425:$G$8425),D4022))</f>
        <v>2001</v>
      </c>
      <c r="F4022">
        <f t="shared" si="501"/>
        <v>0</v>
      </c>
      <c r="G4022">
        <f>Weighting!$H$14</f>
        <v>0</v>
      </c>
      <c r="H4022">
        <f t="array" ref="H4022">FREQUENCY(IF('Data Transformation'!$B$4:$B$8425=B4011,'Data Transformation'!$G$4:$G$8425),'Bin Analysis'!$B4022)</f>
        <v>2073</v>
      </c>
      <c r="I4022">
        <f t="shared" si="502"/>
        <v>0</v>
      </c>
      <c r="J4022">
        <f t="shared" si="503"/>
        <v>0</v>
      </c>
      <c r="K4022">
        <f>J4022*Weighting!$W$14</f>
        <v>0</v>
      </c>
      <c r="M4022" s="14"/>
    </row>
    <row r="4023" spans="1:13" x14ac:dyDescent="0.25">
      <c r="A4023" s="32" t="str">
        <f>IF(Weighting!$P$15&gt;0,B4023,"")</f>
        <v/>
      </c>
      <c r="B4023" t="e">
        <f>Weighting!$C$15</f>
        <v>#DIV/0!</v>
      </c>
      <c r="C4023" t="e">
        <f>Weighting!$F$15</f>
        <v>#NUM!</v>
      </c>
      <c r="D4023" t="e">
        <f>IF(C4023=1,'Data Transformation'!$G$3+0.5*'Data Transformation'!$W$25,IF(C4024=1,D4024-'Data Transformation'!$W$25,FALSE))</f>
        <v>#NUM!</v>
      </c>
      <c r="E4023">
        <f t="array" ref="E4023">IF(ISLOGICAL(D4023),"",FREQUENCY(IF('Data Transformation'!$B$425:$B$8425='Bin Analysis'!$B4011,'Data Transformation'!$G$425:$G$8425),D4023))</f>
        <v>2001</v>
      </c>
      <c r="F4023">
        <f t="shared" si="501"/>
        <v>0</v>
      </c>
      <c r="G4023">
        <f>Weighting!$H$15</f>
        <v>0</v>
      </c>
      <c r="H4023">
        <f t="array" ref="H4023">FREQUENCY(IF('Data Transformation'!$B$4:$B$8425=B4011,'Data Transformation'!$G$4:$G$8425),'Bin Analysis'!$B4023)</f>
        <v>2073</v>
      </c>
      <c r="I4023">
        <f t="shared" si="502"/>
        <v>0</v>
      </c>
      <c r="J4023">
        <f t="shared" si="503"/>
        <v>0</v>
      </c>
      <c r="K4023">
        <f>J4023*Weighting!$W$15</f>
        <v>0</v>
      </c>
      <c r="M4023" s="14"/>
    </row>
    <row r="4024" spans="1:13" x14ac:dyDescent="0.25">
      <c r="A4024" s="32" t="str">
        <f>IF(Weighting!$P$16&gt;0,B4024,"")</f>
        <v/>
      </c>
      <c r="B4024" t="e">
        <f>Weighting!$C$16</f>
        <v>#DIV/0!</v>
      </c>
      <c r="C4024" t="e">
        <f>Weighting!$F$16</f>
        <v>#NUM!</v>
      </c>
      <c r="D4024" t="e">
        <f>IF(C4024=1,'Data Transformation'!$G$3+0.5*'Data Transformation'!$W$25,IF(C4025=1,D4025-'Data Transformation'!$W$25,FALSE))</f>
        <v>#NUM!</v>
      </c>
      <c r="E4024">
        <f t="array" ref="E4024">IF(ISLOGICAL(D4024),"",FREQUENCY(IF('Data Transformation'!$B$425:$B$8425='Bin Analysis'!$B4011,'Data Transformation'!$G$425:$G$8425),D4024))</f>
        <v>2001</v>
      </c>
      <c r="F4024">
        <f t="shared" si="501"/>
        <v>0</v>
      </c>
      <c r="G4024">
        <f>Weighting!$H$16</f>
        <v>0</v>
      </c>
      <c r="H4024">
        <f t="array" ref="H4024">FREQUENCY(IF('Data Transformation'!$B$4:$B$8425=B4011,'Data Transformation'!$G$4:$G$8425),'Bin Analysis'!$B4024)</f>
        <v>2073</v>
      </c>
      <c r="I4024">
        <f t="shared" si="502"/>
        <v>0</v>
      </c>
      <c r="J4024">
        <f t="shared" si="503"/>
        <v>0</v>
      </c>
      <c r="K4024">
        <f>J4024*Weighting!$W$16</f>
        <v>0</v>
      </c>
      <c r="M4024" s="14"/>
    </row>
    <row r="4025" spans="1:13" x14ac:dyDescent="0.25">
      <c r="A4025" s="32" t="str">
        <f>IF(Weighting!$P$17&gt;0,B4025,"")</f>
        <v/>
      </c>
      <c r="B4025" t="e">
        <f>Weighting!$C$17</f>
        <v>#DIV/0!</v>
      </c>
      <c r="C4025" t="e">
        <f>Weighting!$F$17</f>
        <v>#NUM!</v>
      </c>
      <c r="D4025" t="e">
        <f>IF(C4025=1,'Data Transformation'!$G$3+0.5*'Data Transformation'!$W$25,IF(C4026=1,D4026-'Data Transformation'!$W$25,FALSE))</f>
        <v>#NUM!</v>
      </c>
      <c r="E4025">
        <f t="array" ref="E4025">IF(ISLOGICAL(D4025),"",FREQUENCY(IF('Data Transformation'!$B$425:$B$8425='Bin Analysis'!$B4011,'Data Transformation'!$G$425:$G$8425),D4025))</f>
        <v>2001</v>
      </c>
      <c r="F4025">
        <f t="shared" si="501"/>
        <v>0</v>
      </c>
      <c r="G4025">
        <f>Weighting!$H$17</f>
        <v>0</v>
      </c>
      <c r="H4025">
        <f t="array" ref="H4025">FREQUENCY(IF('Data Transformation'!$B$4:$B$8425=B4011,'Data Transformation'!$G$4:$G$8425),'Bin Analysis'!$B4025)</f>
        <v>2073</v>
      </c>
      <c r="I4025">
        <f t="shared" si="502"/>
        <v>0</v>
      </c>
      <c r="J4025">
        <f t="shared" si="503"/>
        <v>0</v>
      </c>
      <c r="K4025">
        <f>J4025*Weighting!$W$17</f>
        <v>0</v>
      </c>
      <c r="M4025" s="14"/>
    </row>
    <row r="4026" spans="1:13" x14ac:dyDescent="0.25">
      <c r="A4026" s="32" t="str">
        <f>IF(Weighting!$P$18&gt;0,B4026,"")</f>
        <v/>
      </c>
      <c r="B4026" t="e">
        <f>Weighting!$C$18</f>
        <v>#DIV/0!</v>
      </c>
      <c r="C4026" t="e">
        <f>Weighting!$F$18</f>
        <v>#NUM!</v>
      </c>
      <c r="D4026" t="e">
        <f>IF(C4026=1,'Data Transformation'!$G$3+0.5*'Data Transformation'!$W$25,IF(C4027=1,D4027-'Data Transformation'!$W$25,FALSE))</f>
        <v>#NUM!</v>
      </c>
      <c r="E4026">
        <f t="array" ref="E4026">IF(ISLOGICAL(D4026),"",FREQUENCY(IF('Data Transformation'!$B$425:$B$8425='Bin Analysis'!$B4011,'Data Transformation'!$G$425:$G$8425),D4026))</f>
        <v>2001</v>
      </c>
      <c r="F4026">
        <f t="shared" si="501"/>
        <v>0</v>
      </c>
      <c r="G4026">
        <f>Weighting!$H$18</f>
        <v>0</v>
      </c>
      <c r="H4026">
        <f t="array" ref="H4026">FREQUENCY(IF('Data Transformation'!$B$4:$B$8425=B4011,'Data Transformation'!$G$4:$G$8425),'Bin Analysis'!$B4026)</f>
        <v>2073</v>
      </c>
      <c r="I4026">
        <f t="shared" si="502"/>
        <v>0</v>
      </c>
      <c r="J4026">
        <f t="shared" si="503"/>
        <v>0</v>
      </c>
      <c r="K4026">
        <f>J4026*Weighting!$W$18</f>
        <v>0</v>
      </c>
      <c r="M4026" s="14"/>
    </row>
    <row r="4027" spans="1:13" x14ac:dyDescent="0.25">
      <c r="A4027" s="32" t="str">
        <f>IF(Weighting!$P$19&gt;0,B4027,"")</f>
        <v/>
      </c>
      <c r="B4027" t="e">
        <f>Weighting!$C$19</f>
        <v>#DIV/0!</v>
      </c>
      <c r="C4027" t="e">
        <f>Weighting!$F$19</f>
        <v>#NUM!</v>
      </c>
      <c r="D4027" t="e">
        <f>IF(C4027=1,'Data Transformation'!$G$3+0.5*'Data Transformation'!$W$25,IF(C4028=1,D4028-'Data Transformation'!$W$25,FALSE))</f>
        <v>#NUM!</v>
      </c>
      <c r="E4027">
        <f t="array" ref="E4027">IF(ISLOGICAL(D4027),"",FREQUENCY(IF('Data Transformation'!$B$425:$B$8425='Bin Analysis'!$B4011,'Data Transformation'!$G$425:$G$8425),D4027))</f>
        <v>2001</v>
      </c>
      <c r="F4027">
        <f t="shared" si="501"/>
        <v>0</v>
      </c>
      <c r="G4027">
        <f>Weighting!$H$19</f>
        <v>0</v>
      </c>
      <c r="H4027">
        <f t="array" ref="H4027">FREQUENCY(IF('Data Transformation'!$B$4:$B$8425=B4011,'Data Transformation'!$G$4:$G$8425),'Bin Analysis'!$B4027)</f>
        <v>2073</v>
      </c>
      <c r="I4027">
        <f t="shared" si="502"/>
        <v>0</v>
      </c>
      <c r="J4027">
        <f t="shared" si="503"/>
        <v>0</v>
      </c>
      <c r="K4027">
        <f>J4027*Weighting!$W$19</f>
        <v>0</v>
      </c>
      <c r="M4027" s="14"/>
    </row>
    <row r="4028" spans="1:13" x14ac:dyDescent="0.25">
      <c r="A4028" s="32" t="str">
        <f>IF(Weighting!$P$20&gt;0,B4028,"")</f>
        <v/>
      </c>
      <c r="B4028" t="e">
        <f>Weighting!$C$20</f>
        <v>#DIV/0!</v>
      </c>
      <c r="C4028" t="e">
        <f>Weighting!$F$20</f>
        <v>#NUM!</v>
      </c>
      <c r="D4028" t="e">
        <f>IF(C4028=1,'Data Transformation'!$G$3+0.5*'Data Transformation'!$W$25,IF(C4029=1,D4029-'Data Transformation'!$W$25,FALSE))</f>
        <v>#NUM!</v>
      </c>
      <c r="E4028">
        <f t="array" ref="E4028">IF(ISLOGICAL(D4028),"",FREQUENCY(IF('Data Transformation'!$B$425:$B$8425='Bin Analysis'!$B4011,'Data Transformation'!$G$425:$G$8425),D4028))</f>
        <v>2001</v>
      </c>
      <c r="F4028">
        <f t="shared" si="501"/>
        <v>0</v>
      </c>
      <c r="G4028">
        <f>Weighting!$H$20</f>
        <v>0</v>
      </c>
      <c r="H4028">
        <f t="array" ref="H4028">FREQUENCY(IF('Data Transformation'!$B$4:$B$8425=B4011,'Data Transformation'!$G$4:$G$8425),'Bin Analysis'!$B4028)</f>
        <v>2073</v>
      </c>
      <c r="I4028">
        <f t="shared" si="502"/>
        <v>0</v>
      </c>
      <c r="J4028">
        <f t="shared" si="503"/>
        <v>0</v>
      </c>
      <c r="K4028">
        <f>J4028*Weighting!$W$20</f>
        <v>0</v>
      </c>
      <c r="M4028" s="14"/>
    </row>
    <row r="4029" spans="1:13" x14ac:dyDescent="0.25">
      <c r="A4029" s="32" t="str">
        <f>IF(Weighting!$P$21&gt;0,B4029,"")</f>
        <v/>
      </c>
      <c r="B4029" t="e">
        <f>Weighting!$C$21</f>
        <v>#DIV/0!</v>
      </c>
      <c r="C4029" t="e">
        <f>Weighting!$F$21</f>
        <v>#NUM!</v>
      </c>
      <c r="D4029" t="e">
        <f>IF(C4029=1,'Data Transformation'!$G$3+0.5*'Data Transformation'!$W$25,IF(C4030=1,D4030-'Data Transformation'!$W$25,FALSE))</f>
        <v>#NUM!</v>
      </c>
      <c r="E4029">
        <f t="array" ref="E4029">IF(ISLOGICAL(D4029),"",FREQUENCY(IF('Data Transformation'!$B$425:$B$8425='Bin Analysis'!$B4011,'Data Transformation'!$G$425:$G$8425),D4029))</f>
        <v>2001</v>
      </c>
      <c r="F4029">
        <f t="shared" si="501"/>
        <v>0</v>
      </c>
      <c r="G4029">
        <f>Weighting!$H$21</f>
        <v>0</v>
      </c>
      <c r="H4029">
        <f t="array" ref="H4029">FREQUENCY(IF('Data Transformation'!$B$4:$B$8425=B4011,'Data Transformation'!$G$4:$G$8425),'Bin Analysis'!$B4029)</f>
        <v>2073</v>
      </c>
      <c r="I4029">
        <f t="shared" si="502"/>
        <v>0</v>
      </c>
      <c r="J4029">
        <f t="shared" si="503"/>
        <v>0</v>
      </c>
      <c r="K4029">
        <f>J4029*Weighting!$W$21</f>
        <v>0</v>
      </c>
      <c r="M4029" s="14"/>
    </row>
    <row r="4030" spans="1:13" x14ac:dyDescent="0.25">
      <c r="A4030" s="32" t="str">
        <f>IF(Weighting!$P$22&gt;0,B4030,"")</f>
        <v/>
      </c>
      <c r="B4030" t="e">
        <f>Weighting!$C$22</f>
        <v>#DIV/0!</v>
      </c>
      <c r="C4030" t="e">
        <f>Weighting!$F$22</f>
        <v>#NUM!</v>
      </c>
      <c r="D4030" t="e">
        <f>IF(C4030=1,'Data Transformation'!$G$3+0.5*'Data Transformation'!$W$25,IF(C4031=1,D4031-'Data Transformation'!$W$25,FALSE))</f>
        <v>#NUM!</v>
      </c>
      <c r="E4030">
        <f t="array" ref="E4030">IF(ISLOGICAL(D4030),"",FREQUENCY(IF('Data Transformation'!$B$425:$B$8425='Bin Analysis'!$B4011,'Data Transformation'!$G$425:$G$8425),D4030))</f>
        <v>2001</v>
      </c>
      <c r="F4030">
        <f t="shared" si="501"/>
        <v>0</v>
      </c>
      <c r="G4030">
        <f>Weighting!$H$22</f>
        <v>0</v>
      </c>
      <c r="H4030">
        <f t="array" ref="H4030">FREQUENCY(IF('Data Transformation'!$B$4:$B$8425=B4011,'Data Transformation'!$G$4:$G$8425),'Bin Analysis'!$B4030)</f>
        <v>2073</v>
      </c>
      <c r="I4030">
        <f t="shared" si="502"/>
        <v>0</v>
      </c>
      <c r="J4030">
        <f t="shared" si="503"/>
        <v>0</v>
      </c>
      <c r="K4030">
        <f>J4030*Weighting!$W$22</f>
        <v>0</v>
      </c>
      <c r="M4030" s="14"/>
    </row>
    <row r="4031" spans="1:13" x14ac:dyDescent="0.25">
      <c r="A4031" s="32" t="str">
        <f>IF(Weighting!$P$23&gt;0,B4031,"")</f>
        <v/>
      </c>
      <c r="B4031" t="e">
        <f>Weighting!$C$23</f>
        <v>#DIV/0!</v>
      </c>
      <c r="C4031" t="e">
        <f>Weighting!$F$23</f>
        <v>#NUM!</v>
      </c>
      <c r="D4031" t="e">
        <f>IF(C4031=1,'Data Transformation'!$G$3+0.5*'Data Transformation'!$W$25,IF(C4032=1,D4032-'Data Transformation'!$W$25,FALSE))</f>
        <v>#NUM!</v>
      </c>
      <c r="E4031">
        <f t="array" ref="E4031">IF(ISLOGICAL(D4031),"",FREQUENCY(IF('Data Transformation'!$B$425:$B$8425='Bin Analysis'!$B4011,'Data Transformation'!$G$425:$G$8425),D4031))</f>
        <v>2001</v>
      </c>
      <c r="F4031">
        <f t="shared" si="501"/>
        <v>0</v>
      </c>
      <c r="G4031">
        <f>Weighting!$H$23</f>
        <v>0</v>
      </c>
      <c r="H4031">
        <f t="array" ref="H4031">FREQUENCY(IF('Data Transformation'!$B$4:$B$8425=B4011,'Data Transformation'!$G$4:$G$8425),'Bin Analysis'!$B4031)</f>
        <v>2073</v>
      </c>
      <c r="I4031">
        <f t="shared" si="502"/>
        <v>0</v>
      </c>
      <c r="J4031">
        <f t="shared" si="503"/>
        <v>0</v>
      </c>
      <c r="K4031">
        <f>J4031*Weighting!$W$23</f>
        <v>0</v>
      </c>
      <c r="M4031" s="14"/>
    </row>
    <row r="4032" spans="1:13" x14ac:dyDescent="0.25">
      <c r="A4032" s="32" t="str">
        <f>IF(Weighting!$P$24&gt;0,B4032,"")</f>
        <v/>
      </c>
      <c r="B4032" t="e">
        <f>Weighting!$C$24</f>
        <v>#DIV/0!</v>
      </c>
      <c r="C4032" t="e">
        <f>Weighting!$F$24</f>
        <v>#NUM!</v>
      </c>
      <c r="D4032" t="e">
        <f>IF(C4032=1,'Data Transformation'!$G$3+0.5*'Data Transformation'!$W$25,IF(C4033=1,D4033-'Data Transformation'!$W$25,FALSE))</f>
        <v>#NUM!</v>
      </c>
      <c r="E4032">
        <f t="array" ref="E4032">IF(ISLOGICAL(D4032),"",FREQUENCY(IF('Data Transformation'!$B$425:$B$8425='Bin Analysis'!$B4011,'Data Transformation'!$G$425:$G$8425),D4032))</f>
        <v>2001</v>
      </c>
      <c r="F4032">
        <f t="shared" si="501"/>
        <v>0</v>
      </c>
      <c r="G4032">
        <f>Weighting!$H$24</f>
        <v>0</v>
      </c>
      <c r="H4032">
        <f t="array" ref="H4032">FREQUENCY(IF('Data Transformation'!$B$4:$B$8425=B4011,'Data Transformation'!$G$4:$G$8425),'Bin Analysis'!$B4032)</f>
        <v>2073</v>
      </c>
      <c r="I4032">
        <f t="shared" si="502"/>
        <v>0</v>
      </c>
      <c r="J4032">
        <f t="shared" si="503"/>
        <v>0</v>
      </c>
      <c r="K4032">
        <f>J4032*Weighting!$W$24</f>
        <v>0</v>
      </c>
      <c r="M4032" s="14"/>
    </row>
    <row r="4033" spans="1:25" x14ac:dyDescent="0.25">
      <c r="A4033" s="32" t="str">
        <f>IF(Weighting!$P$25&gt;0,B4033,"")</f>
        <v/>
      </c>
      <c r="B4033" t="e">
        <f>Weighting!$C$25</f>
        <v>#DIV/0!</v>
      </c>
      <c r="C4033" t="e">
        <f>Weighting!$F$25</f>
        <v>#NUM!</v>
      </c>
      <c r="D4033" t="e">
        <f>IF(C4033=1,'Data Transformation'!$G$3+0.5*'Data Transformation'!$W$25,IF(C4034=1,D4034-'Data Transformation'!$W$25,FALSE))</f>
        <v>#NUM!</v>
      </c>
      <c r="E4033">
        <f t="array" ref="E4033">IF(ISLOGICAL(D4033),"",FREQUENCY(IF('Data Transformation'!$B$425:$B$8425='Bin Analysis'!$B4011,'Data Transformation'!$G$425:$G$8425),D4033))</f>
        <v>2001</v>
      </c>
      <c r="F4033">
        <f t="shared" si="501"/>
        <v>0</v>
      </c>
      <c r="G4033">
        <f>Weighting!$H$25</f>
        <v>0</v>
      </c>
      <c r="H4033">
        <f t="array" ref="H4033">FREQUENCY(IF('Data Transformation'!$B$4:$B$8425=B4011,'Data Transformation'!$G$4:$G$8425),'Bin Analysis'!$B4033)</f>
        <v>2073</v>
      </c>
      <c r="I4033">
        <f t="shared" si="502"/>
        <v>0</v>
      </c>
      <c r="J4033">
        <f t="shared" si="503"/>
        <v>0</v>
      </c>
      <c r="K4033">
        <f>J4033*Weighting!$W$25</f>
        <v>0</v>
      </c>
      <c r="M4033" s="14"/>
    </row>
    <row r="4034" spans="1:25" x14ac:dyDescent="0.25">
      <c r="O4034"/>
      <c r="P4034"/>
      <c r="Q4034"/>
      <c r="R4034"/>
    </row>
    <row r="4035" spans="1:25" ht="23.25" x14ac:dyDescent="0.35">
      <c r="A4035" s="21" t="s">
        <v>0</v>
      </c>
      <c r="B4035" s="21" t="str">
        <f>IFERROR(VLOOKUP(C4035,'Data Transformation'!$L$6:$M$426,2,FALSE),"")</f>
        <v/>
      </c>
      <c r="C4035" s="21">
        <f>C4011+1</f>
        <v>168</v>
      </c>
      <c r="D4035" s="21"/>
      <c r="E4035" s="21"/>
      <c r="F4035" s="21"/>
      <c r="G4035" s="21"/>
      <c r="H4035" s="22"/>
      <c r="I4035" s="22"/>
      <c r="J4035" s="22"/>
      <c r="K4035" s="21"/>
      <c r="L4035" s="21" t="str">
        <f>B4035</f>
        <v/>
      </c>
      <c r="M4035" s="23" t="e">
        <f>INDEX('Data Transformation'!$O$4:$O$424,MATCH($B4035,'Data Transformation'!$M$4:$M$424,0),MATCH($M$2,'Data Transformation'!$O$3,0))</f>
        <v>#N/A</v>
      </c>
      <c r="N4035" s="27" t="e">
        <f>IF('Input and Summary Results'!$J$16="minimum",'Bin Analysis'!X4036/(M4035-1),'Bin Analysis'!Y4035/('Bin Analysis'!M4035-1))</f>
        <v>#N/A</v>
      </c>
      <c r="O4035" s="27" t="e">
        <f>IF(M4035=FALSE,NA(),(VLOOKUP(1,C4038:K4057,4,FALSE))/(M4035-1))</f>
        <v>#N/A</v>
      </c>
      <c r="P4035" s="27" t="e">
        <f>IF(M4035=FALSE,NA(),SUM(J4038:J4057)/Weighting!$S$5)</f>
        <v>#N/A</v>
      </c>
      <c r="Q4035" s="27" t="e">
        <f>IF(M4035=FALSE,NA(),SUM(K4038:K4057)/Weighting!$S$6)</f>
        <v>#N/A</v>
      </c>
      <c r="R4035" s="27" t="e">
        <f>IF(M4035=FALSE,NA(),(VLOOKUP(1,G4038:K4057,3,FALSE))/(M4035-1))</f>
        <v>#N/A</v>
      </c>
      <c r="S4035" s="22" t="e">
        <f>IF(M4035=FALSE,NA(),IF(SUM(J4038:J4057)=2,"yes","no"))</f>
        <v>#N/A</v>
      </c>
      <c r="X4035" s="2" cm="2">
        <f t="array" ref="X4035:X4036">FREQUENCY(IF('Data Transformation'!$B$425:$B$6424='Bin Analysis'!L4035,'Data Transformation'!$G$425:$G$6424),'Data Transformation'!$U$11)</f>
        <v>0</v>
      </c>
      <c r="Y4035" s="2" cm="2">
        <f t="array" ref="Y4035:Y4036">FREQUENCY(IF('Data Transformation'!$B$425:$B$6424='Bin Analysis'!L4035,'Data Transformation'!$G$425:$G$6424),'Data Transformation'!$U$12)</f>
        <v>0</v>
      </c>
    </row>
    <row r="4036" spans="1:25" x14ac:dyDescent="0.25">
      <c r="A4036" s="14" t="s">
        <v>67</v>
      </c>
      <c r="B4036" t="s">
        <v>47</v>
      </c>
      <c r="C4036" t="s">
        <v>5</v>
      </c>
      <c r="D4036" t="s">
        <v>98</v>
      </c>
      <c r="E4036" t="s">
        <v>99</v>
      </c>
      <c r="F4036" t="s">
        <v>100</v>
      </c>
      <c r="G4036" t="s">
        <v>69</v>
      </c>
      <c r="H4036" t="s">
        <v>31</v>
      </c>
      <c r="I4036" t="s">
        <v>32</v>
      </c>
      <c r="J4036" t="s">
        <v>46</v>
      </c>
      <c r="K4036" s="14" t="s">
        <v>45</v>
      </c>
      <c r="M4036" s="14"/>
      <c r="X4036" s="2">
        <v>0</v>
      </c>
      <c r="Y4036" s="2">
        <v>0</v>
      </c>
    </row>
    <row r="4037" spans="1:25" x14ac:dyDescent="0.25">
      <c r="A4037" s="32"/>
      <c r="D4037" t="e">
        <f>IF(C4037=1,'Data Transformation'!$G$3+0.5*'Data Transformation'!$W$25,IF(C4038=1,D4038-'Data Transformation'!$W$25,FALSE))</f>
        <v>#NUM!</v>
      </c>
      <c r="E4037">
        <f t="array" ref="E4037">IF(ISLOGICAL(D4037),"",FREQUENCY(IF('Data Transformation'!$B$425:$B$8425='Bin Analysis'!$B4035,'Data Transformation'!$G$425:$G$8425),D4037))</f>
        <v>2001</v>
      </c>
      <c r="F4037" t="e">
        <f>IF(ISLOGICAL(D4037),"",E4037-E4036)</f>
        <v>#VALUE!</v>
      </c>
      <c r="M4037" s="14"/>
    </row>
    <row r="4038" spans="1:25" x14ac:dyDescent="0.25">
      <c r="A4038" s="32" t="e">
        <f>IF(Weighting!$P$6&gt;0,B4038,"")</f>
        <v>#NUM!</v>
      </c>
      <c r="B4038" t="e">
        <f>Weighting!$C$6</f>
        <v>#DIV/0!</v>
      </c>
      <c r="C4038" t="e">
        <f>Weighting!$F$6</f>
        <v>#NUM!</v>
      </c>
      <c r="D4038" t="e">
        <f>IF(C4038=1,'Data Transformation'!$G$3+0.5*'Data Transformation'!$W$25,IF(C4039=1,D4039-'Data Transformation'!$W$25,FALSE))</f>
        <v>#NUM!</v>
      </c>
      <c r="E4038">
        <f t="array" ref="E4038">IF(ISLOGICAL(D4038),"",FREQUENCY(IF('Data Transformation'!$B$425:$B$8425='Bin Analysis'!$B4035,'Data Transformation'!$G$425:$G$8425),D4038))</f>
        <v>2001</v>
      </c>
      <c r="F4038">
        <f>IF(ISLOGICAL(D4038),"",E4038-E4037)</f>
        <v>0</v>
      </c>
      <c r="G4038">
        <f>Weighting!$H$6</f>
        <v>1</v>
      </c>
      <c r="H4038">
        <f t="array" ref="H4038">FREQUENCY(IF('Data Transformation'!$B$4:$B$8425=B4035,'Data Transformation'!$G$4:$G$8425),'Bin Analysis'!$B4038)</f>
        <v>2073</v>
      </c>
      <c r="I4038">
        <f>H4038-H4037</f>
        <v>2073</v>
      </c>
      <c r="J4038">
        <f>IF(I4038=0,0,1)</f>
        <v>1</v>
      </c>
      <c r="K4038" t="e">
        <f>J4038*Weighting!$W$6</f>
        <v>#NUM!</v>
      </c>
      <c r="M4038" s="14"/>
    </row>
    <row r="4039" spans="1:25" x14ac:dyDescent="0.25">
      <c r="A4039" s="32" t="str">
        <f>IF(Weighting!$P$7&gt;0,B4039,"")</f>
        <v/>
      </c>
      <c r="B4039" t="e">
        <f>Weighting!$C$7</f>
        <v>#DIV/0!</v>
      </c>
      <c r="C4039" t="e">
        <f>Weighting!$F$7</f>
        <v>#NUM!</v>
      </c>
      <c r="D4039" t="e">
        <f>IF(C4039=1,'Data Transformation'!$G$3+0.5*'Data Transformation'!$W$25,IF(C4040=1,D4040-'Data Transformation'!$W$25,FALSE))</f>
        <v>#NUM!</v>
      </c>
      <c r="E4039">
        <f t="array" ref="E4039">IF(ISLOGICAL(D4039),"",FREQUENCY(IF('Data Transformation'!$B$425:$B$8425='Bin Analysis'!$B4035,'Data Transformation'!$G$425:$G$8425),D4039))</f>
        <v>2001</v>
      </c>
      <c r="F4039">
        <f t="shared" ref="F4039:F4057" si="504">IF(ISLOGICAL(D4039),"",E4039-E4038)</f>
        <v>0</v>
      </c>
      <c r="G4039">
        <f>Weighting!$H$7</f>
        <v>0</v>
      </c>
      <c r="H4039">
        <f t="array" ref="H4039">FREQUENCY(IF('Data Transformation'!$B$4:$B$8425=B4035,'Data Transformation'!$G$4:$G$8425),'Bin Analysis'!$B4039)</f>
        <v>2073</v>
      </c>
      <c r="I4039">
        <f t="shared" ref="I4039:I4057" si="505">H4039-H4038</f>
        <v>0</v>
      </c>
      <c r="J4039">
        <f>IF(I4039=0,0,1)</f>
        <v>0</v>
      </c>
      <c r="K4039">
        <f>J4039*Weighting!$W$7</f>
        <v>0</v>
      </c>
      <c r="M4039" s="14"/>
    </row>
    <row r="4040" spans="1:25" x14ac:dyDescent="0.25">
      <c r="A4040" s="32" t="str">
        <f>IF(Weighting!$P$8&gt;0,B4040,"")</f>
        <v/>
      </c>
      <c r="B4040" t="e">
        <f>Weighting!$C$8</f>
        <v>#DIV/0!</v>
      </c>
      <c r="C4040" t="e">
        <f>Weighting!$F$8</f>
        <v>#NUM!</v>
      </c>
      <c r="D4040" t="e">
        <f>IF(C4040=1,'Data Transformation'!$G$3+0.5*'Data Transformation'!$W$25,IF(C4041=1,D4041-'Data Transformation'!$W$25,FALSE))</f>
        <v>#NUM!</v>
      </c>
      <c r="E4040">
        <f t="array" ref="E4040">IF(ISLOGICAL(D4040),"",FREQUENCY(IF('Data Transformation'!$B$425:$B$8425='Bin Analysis'!$B4035,'Data Transformation'!$G$425:$G$8425),D4040))</f>
        <v>2001</v>
      </c>
      <c r="F4040">
        <f t="shared" si="504"/>
        <v>0</v>
      </c>
      <c r="G4040">
        <f>Weighting!$H$8</f>
        <v>0</v>
      </c>
      <c r="H4040">
        <f t="array" ref="H4040">FREQUENCY(IF('Data Transformation'!$B$4:$B$8425=B4035,'Data Transformation'!$G$4:$G$8425),'Bin Analysis'!$B4040)</f>
        <v>2073</v>
      </c>
      <c r="I4040">
        <f t="shared" si="505"/>
        <v>0</v>
      </c>
      <c r="J4040">
        <f t="shared" ref="J4040:J4057" si="506">IF(I4040=0,0,1)</f>
        <v>0</v>
      </c>
      <c r="K4040">
        <f>J4040*Weighting!$W$8</f>
        <v>0</v>
      </c>
      <c r="M4040" s="14"/>
    </row>
    <row r="4041" spans="1:25" x14ac:dyDescent="0.25">
      <c r="A4041" s="32" t="str">
        <f>IF(Weighting!$P$9&gt;0,B4041,"")</f>
        <v/>
      </c>
      <c r="B4041" s="50" t="e">
        <f>Weighting!$C$9</f>
        <v>#DIV/0!</v>
      </c>
      <c r="C4041" t="e">
        <f>Weighting!$F$9</f>
        <v>#NUM!</v>
      </c>
      <c r="D4041" t="e">
        <f>IF(C4041=1,'Data Transformation'!$G$3+0.5*'Data Transformation'!$W$25,IF(C4042=1,D4042-'Data Transformation'!$W$25,FALSE))</f>
        <v>#NUM!</v>
      </c>
      <c r="E4041">
        <f t="array" ref="E4041">IF(ISLOGICAL(D4041),"",FREQUENCY(IF('Data Transformation'!$B$425:$B$8425='Bin Analysis'!$B4035,'Data Transformation'!$G$425:$G$8425),D4041))</f>
        <v>2001</v>
      </c>
      <c r="F4041">
        <f t="shared" si="504"/>
        <v>0</v>
      </c>
      <c r="G4041">
        <f>Weighting!$H$9</f>
        <v>0</v>
      </c>
      <c r="H4041">
        <f t="array" ref="H4041">FREQUENCY(IF('Data Transformation'!$B$4:$B$8425=B4035,'Data Transformation'!$G$4:$G$8425),'Bin Analysis'!$B4041)</f>
        <v>2073</v>
      </c>
      <c r="I4041">
        <f t="shared" si="505"/>
        <v>0</v>
      </c>
      <c r="J4041">
        <f t="shared" si="506"/>
        <v>0</v>
      </c>
      <c r="K4041">
        <f>J4041*Weighting!$W$9</f>
        <v>0</v>
      </c>
      <c r="M4041" s="14"/>
    </row>
    <row r="4042" spans="1:25" x14ac:dyDescent="0.25">
      <c r="A4042" s="32" t="str">
        <f>IF(Weighting!$P$10&gt;0,B4042,"")</f>
        <v/>
      </c>
      <c r="B4042" t="e">
        <f>Weighting!$C$10</f>
        <v>#DIV/0!</v>
      </c>
      <c r="C4042" t="e">
        <f>Weighting!$F$10</f>
        <v>#NUM!</v>
      </c>
      <c r="D4042" t="e">
        <f>IF(C4042=1,'Data Transformation'!$G$3+0.5*'Data Transformation'!$W$25,IF(C4043=1,D4043-'Data Transformation'!$W$25,FALSE))</f>
        <v>#NUM!</v>
      </c>
      <c r="E4042">
        <f t="array" ref="E4042">IF(ISLOGICAL(D4042),"",FREQUENCY(IF('Data Transformation'!$B$425:$B$8425='Bin Analysis'!$B4035,'Data Transformation'!$G$425:$G$8425),D4042))</f>
        <v>2001</v>
      </c>
      <c r="F4042">
        <f t="shared" si="504"/>
        <v>0</v>
      </c>
      <c r="G4042">
        <f>Weighting!$H$10</f>
        <v>0</v>
      </c>
      <c r="H4042">
        <f t="array" ref="H4042">FREQUENCY(IF('Data Transformation'!$B$4:$B$8425=B4035,'Data Transformation'!$G$4:$G$8425),'Bin Analysis'!$B4042)</f>
        <v>2073</v>
      </c>
      <c r="I4042">
        <f t="shared" si="505"/>
        <v>0</v>
      </c>
      <c r="J4042">
        <f t="shared" si="506"/>
        <v>0</v>
      </c>
      <c r="K4042">
        <f>J4042*Weighting!$W$10</f>
        <v>0</v>
      </c>
      <c r="M4042" s="14"/>
    </row>
    <row r="4043" spans="1:25" x14ac:dyDescent="0.25">
      <c r="A4043" s="32" t="str">
        <f>IF(Weighting!$P$11&gt;0,B4043,"")</f>
        <v/>
      </c>
      <c r="B4043" t="e">
        <f>Weighting!$C$11</f>
        <v>#DIV/0!</v>
      </c>
      <c r="C4043" t="e">
        <f>Weighting!$F$11</f>
        <v>#NUM!</v>
      </c>
      <c r="D4043" t="e">
        <f>IF(C4043=1,'Data Transformation'!$G$3+0.5*'Data Transformation'!$W$25,IF(C4044=1,D4044-'Data Transformation'!$W$25,FALSE))</f>
        <v>#NUM!</v>
      </c>
      <c r="E4043">
        <f t="array" ref="E4043">IF(ISLOGICAL(D4043),"",FREQUENCY(IF('Data Transformation'!$B$425:$B$8425='Bin Analysis'!$B4035,'Data Transformation'!$G$425:$G$8425),D4043))</f>
        <v>2001</v>
      </c>
      <c r="F4043">
        <f t="shared" si="504"/>
        <v>0</v>
      </c>
      <c r="G4043">
        <f>Weighting!$H$11</f>
        <v>0</v>
      </c>
      <c r="H4043">
        <f t="array" ref="H4043">FREQUENCY(IF('Data Transformation'!$B$4:$B$8425=B4035,'Data Transformation'!$G$4:$G$8425),'Bin Analysis'!$B4043)</f>
        <v>2073</v>
      </c>
      <c r="I4043">
        <f t="shared" si="505"/>
        <v>0</v>
      </c>
      <c r="J4043">
        <f t="shared" si="506"/>
        <v>0</v>
      </c>
      <c r="K4043">
        <f>J4043*Weighting!$W$11</f>
        <v>0</v>
      </c>
      <c r="M4043" s="14"/>
    </row>
    <row r="4044" spans="1:25" x14ac:dyDescent="0.25">
      <c r="A4044" s="32" t="str">
        <f>IF(Weighting!$P$12&gt;0,B4044,"")</f>
        <v/>
      </c>
      <c r="B4044" t="e">
        <f>Weighting!$C$12</f>
        <v>#DIV/0!</v>
      </c>
      <c r="C4044" t="e">
        <f>Weighting!$F$12</f>
        <v>#NUM!</v>
      </c>
      <c r="D4044" t="e">
        <f>IF(C4044=1,'Data Transformation'!$G$3+0.5*'Data Transformation'!$W$25,IF(C4045=1,D4045-'Data Transformation'!$W$25,FALSE))</f>
        <v>#NUM!</v>
      </c>
      <c r="E4044">
        <f t="array" ref="E4044">IF(ISLOGICAL(D4044),"",FREQUENCY(IF('Data Transformation'!$B$425:$B$8425='Bin Analysis'!$B4035,'Data Transformation'!$G$425:$G$8425),D4044))</f>
        <v>2001</v>
      </c>
      <c r="F4044">
        <f t="shared" si="504"/>
        <v>0</v>
      </c>
      <c r="G4044">
        <f>Weighting!$H$12</f>
        <v>0</v>
      </c>
      <c r="H4044">
        <f t="array" ref="H4044">FREQUENCY(IF('Data Transformation'!$B$4:$B$8425=B4035,'Data Transformation'!$G$4:$G$8425),'Bin Analysis'!$B4044)</f>
        <v>2073</v>
      </c>
      <c r="I4044">
        <f t="shared" si="505"/>
        <v>0</v>
      </c>
      <c r="J4044">
        <f t="shared" si="506"/>
        <v>0</v>
      </c>
      <c r="K4044">
        <f>J4044*Weighting!$W$12</f>
        <v>0</v>
      </c>
      <c r="M4044" s="14"/>
    </row>
    <row r="4045" spans="1:25" x14ac:dyDescent="0.25">
      <c r="A4045" s="32" t="str">
        <f>IF(Weighting!$P$13&gt;0,B4045,"")</f>
        <v/>
      </c>
      <c r="B4045" t="e">
        <f>Weighting!$C$13</f>
        <v>#DIV/0!</v>
      </c>
      <c r="C4045" t="e">
        <f>Weighting!$F$13</f>
        <v>#NUM!</v>
      </c>
      <c r="D4045" t="e">
        <f>IF(C4045=1,'Data Transformation'!$G$3+0.5*'Data Transformation'!$W$25,IF(C4046=1,D4046-'Data Transformation'!$W$25,FALSE))</f>
        <v>#NUM!</v>
      </c>
      <c r="E4045">
        <f t="array" ref="E4045">IF(ISLOGICAL(D4045),"",FREQUENCY(IF('Data Transformation'!$B$425:$B$8425='Bin Analysis'!$B4035,'Data Transformation'!$G$425:$G$8425),D4045))</f>
        <v>2001</v>
      </c>
      <c r="F4045">
        <f t="shared" si="504"/>
        <v>0</v>
      </c>
      <c r="G4045">
        <f>Weighting!$H$13</f>
        <v>0</v>
      </c>
      <c r="H4045">
        <f t="array" ref="H4045">FREQUENCY(IF('Data Transformation'!$B$4:$B$8425=B4035,'Data Transformation'!$G$4:$G$8425),'Bin Analysis'!$B4045)</f>
        <v>2073</v>
      </c>
      <c r="I4045">
        <f t="shared" si="505"/>
        <v>0</v>
      </c>
      <c r="J4045">
        <f t="shared" si="506"/>
        <v>0</v>
      </c>
      <c r="K4045">
        <f>J4045*Weighting!$W$13</f>
        <v>0</v>
      </c>
      <c r="M4045" s="14"/>
    </row>
    <row r="4046" spans="1:25" x14ac:dyDescent="0.25">
      <c r="A4046" s="32" t="str">
        <f>IF(Weighting!$P$14&gt;0,B4046,"")</f>
        <v/>
      </c>
      <c r="B4046" t="e">
        <f>Weighting!$C$14</f>
        <v>#DIV/0!</v>
      </c>
      <c r="C4046" t="e">
        <f>Weighting!$F$14</f>
        <v>#NUM!</v>
      </c>
      <c r="D4046" t="e">
        <f>IF(C4046=1,'Data Transformation'!$G$3+0.5*'Data Transformation'!$W$25,IF(C4047=1,D4047-'Data Transformation'!$W$25,FALSE))</f>
        <v>#NUM!</v>
      </c>
      <c r="E4046">
        <f t="array" ref="E4046">IF(ISLOGICAL(D4046),"",FREQUENCY(IF('Data Transformation'!$B$425:$B$8425='Bin Analysis'!$B4035,'Data Transformation'!$G$425:$G$8425),D4046))</f>
        <v>2001</v>
      </c>
      <c r="F4046">
        <f t="shared" si="504"/>
        <v>0</v>
      </c>
      <c r="G4046">
        <f>Weighting!$H$14</f>
        <v>0</v>
      </c>
      <c r="H4046">
        <f t="array" ref="H4046">FREQUENCY(IF('Data Transformation'!$B$4:$B$8425=B4035,'Data Transformation'!$G$4:$G$8425),'Bin Analysis'!$B4046)</f>
        <v>2073</v>
      </c>
      <c r="I4046">
        <f t="shared" si="505"/>
        <v>0</v>
      </c>
      <c r="J4046">
        <f t="shared" si="506"/>
        <v>0</v>
      </c>
      <c r="K4046">
        <f>J4046*Weighting!$W$14</f>
        <v>0</v>
      </c>
      <c r="M4046" s="14"/>
    </row>
    <row r="4047" spans="1:25" x14ac:dyDescent="0.25">
      <c r="A4047" s="32" t="str">
        <f>IF(Weighting!$P$15&gt;0,B4047,"")</f>
        <v/>
      </c>
      <c r="B4047" t="e">
        <f>Weighting!$C$15</f>
        <v>#DIV/0!</v>
      </c>
      <c r="C4047" t="e">
        <f>Weighting!$F$15</f>
        <v>#NUM!</v>
      </c>
      <c r="D4047" t="e">
        <f>IF(C4047=1,'Data Transformation'!$G$3+0.5*'Data Transformation'!$W$25,IF(C4048=1,D4048-'Data Transformation'!$W$25,FALSE))</f>
        <v>#NUM!</v>
      </c>
      <c r="E4047">
        <f t="array" ref="E4047">IF(ISLOGICAL(D4047),"",FREQUENCY(IF('Data Transformation'!$B$425:$B$8425='Bin Analysis'!$B4035,'Data Transformation'!$G$425:$G$8425),D4047))</f>
        <v>2001</v>
      </c>
      <c r="F4047">
        <f t="shared" si="504"/>
        <v>0</v>
      </c>
      <c r="G4047">
        <f>Weighting!$H$15</f>
        <v>0</v>
      </c>
      <c r="H4047">
        <f t="array" ref="H4047">FREQUENCY(IF('Data Transformation'!$B$4:$B$8425=B4035,'Data Transformation'!$G$4:$G$8425),'Bin Analysis'!$B4047)</f>
        <v>2073</v>
      </c>
      <c r="I4047">
        <f t="shared" si="505"/>
        <v>0</v>
      </c>
      <c r="J4047">
        <f t="shared" si="506"/>
        <v>0</v>
      </c>
      <c r="K4047">
        <f>J4047*Weighting!$W$15</f>
        <v>0</v>
      </c>
      <c r="M4047" s="14"/>
    </row>
    <row r="4048" spans="1:25" x14ac:dyDescent="0.25">
      <c r="A4048" s="32" t="str">
        <f>IF(Weighting!$P$16&gt;0,B4048,"")</f>
        <v/>
      </c>
      <c r="B4048" t="e">
        <f>Weighting!$C$16</f>
        <v>#DIV/0!</v>
      </c>
      <c r="C4048" t="e">
        <f>Weighting!$F$16</f>
        <v>#NUM!</v>
      </c>
      <c r="D4048" t="e">
        <f>IF(C4048=1,'Data Transformation'!$G$3+0.5*'Data Transformation'!$W$25,IF(C4049=1,D4049-'Data Transformation'!$W$25,FALSE))</f>
        <v>#NUM!</v>
      </c>
      <c r="E4048">
        <f t="array" ref="E4048">IF(ISLOGICAL(D4048),"",FREQUENCY(IF('Data Transformation'!$B$425:$B$8425='Bin Analysis'!$B4035,'Data Transformation'!$G$425:$G$8425),D4048))</f>
        <v>2001</v>
      </c>
      <c r="F4048">
        <f t="shared" si="504"/>
        <v>0</v>
      </c>
      <c r="G4048">
        <f>Weighting!$H$16</f>
        <v>0</v>
      </c>
      <c r="H4048">
        <f t="array" ref="H4048">FREQUENCY(IF('Data Transformation'!$B$4:$B$8425=B4035,'Data Transformation'!$G$4:$G$8425),'Bin Analysis'!$B4048)</f>
        <v>2073</v>
      </c>
      <c r="I4048">
        <f t="shared" si="505"/>
        <v>0</v>
      </c>
      <c r="J4048">
        <f t="shared" si="506"/>
        <v>0</v>
      </c>
      <c r="K4048">
        <f>J4048*Weighting!$W$16</f>
        <v>0</v>
      </c>
      <c r="M4048" s="14"/>
    </row>
    <row r="4049" spans="1:25" x14ac:dyDescent="0.25">
      <c r="A4049" s="32" t="str">
        <f>IF(Weighting!$P$17&gt;0,B4049,"")</f>
        <v/>
      </c>
      <c r="B4049" t="e">
        <f>Weighting!$C$17</f>
        <v>#DIV/0!</v>
      </c>
      <c r="C4049" t="e">
        <f>Weighting!$F$17</f>
        <v>#NUM!</v>
      </c>
      <c r="D4049" t="e">
        <f>IF(C4049=1,'Data Transformation'!$G$3+0.5*'Data Transformation'!$W$25,IF(C4050=1,D4050-'Data Transformation'!$W$25,FALSE))</f>
        <v>#NUM!</v>
      </c>
      <c r="E4049">
        <f t="array" ref="E4049">IF(ISLOGICAL(D4049),"",FREQUENCY(IF('Data Transformation'!$B$425:$B$8425='Bin Analysis'!$B4035,'Data Transformation'!$G$425:$G$8425),D4049))</f>
        <v>2001</v>
      </c>
      <c r="F4049">
        <f t="shared" si="504"/>
        <v>0</v>
      </c>
      <c r="G4049">
        <f>Weighting!$H$17</f>
        <v>0</v>
      </c>
      <c r="H4049">
        <f t="array" ref="H4049">FREQUENCY(IF('Data Transformation'!$B$4:$B$8425=B4035,'Data Transformation'!$G$4:$G$8425),'Bin Analysis'!$B4049)</f>
        <v>2073</v>
      </c>
      <c r="I4049">
        <f t="shared" si="505"/>
        <v>0</v>
      </c>
      <c r="J4049">
        <f t="shared" si="506"/>
        <v>0</v>
      </c>
      <c r="K4049">
        <f>J4049*Weighting!$W$17</f>
        <v>0</v>
      </c>
      <c r="M4049" s="14"/>
    </row>
    <row r="4050" spans="1:25" x14ac:dyDescent="0.25">
      <c r="A4050" s="32" t="str">
        <f>IF(Weighting!$P$18&gt;0,B4050,"")</f>
        <v/>
      </c>
      <c r="B4050" t="e">
        <f>Weighting!$C$18</f>
        <v>#DIV/0!</v>
      </c>
      <c r="C4050" t="e">
        <f>Weighting!$F$18</f>
        <v>#NUM!</v>
      </c>
      <c r="D4050" t="e">
        <f>IF(C4050=1,'Data Transformation'!$G$3+0.5*'Data Transformation'!$W$25,IF(C4051=1,D4051-'Data Transformation'!$W$25,FALSE))</f>
        <v>#NUM!</v>
      </c>
      <c r="E4050">
        <f t="array" ref="E4050">IF(ISLOGICAL(D4050),"",FREQUENCY(IF('Data Transformation'!$B$425:$B$8425='Bin Analysis'!$B4035,'Data Transformation'!$G$425:$G$8425),D4050))</f>
        <v>2001</v>
      </c>
      <c r="F4050">
        <f t="shared" si="504"/>
        <v>0</v>
      </c>
      <c r="G4050">
        <f>Weighting!$H$18</f>
        <v>0</v>
      </c>
      <c r="H4050">
        <f t="array" ref="H4050">FREQUENCY(IF('Data Transformation'!$B$4:$B$8425=B4035,'Data Transformation'!$G$4:$G$8425),'Bin Analysis'!$B4050)</f>
        <v>2073</v>
      </c>
      <c r="I4050">
        <f t="shared" si="505"/>
        <v>0</v>
      </c>
      <c r="J4050">
        <f t="shared" si="506"/>
        <v>0</v>
      </c>
      <c r="K4050">
        <f>J4050*Weighting!$W$18</f>
        <v>0</v>
      </c>
      <c r="M4050" s="14"/>
    </row>
    <row r="4051" spans="1:25" x14ac:dyDescent="0.25">
      <c r="A4051" s="32" t="str">
        <f>IF(Weighting!$P$19&gt;0,B4051,"")</f>
        <v/>
      </c>
      <c r="B4051" t="e">
        <f>Weighting!$C$19</f>
        <v>#DIV/0!</v>
      </c>
      <c r="C4051" t="e">
        <f>Weighting!$F$19</f>
        <v>#NUM!</v>
      </c>
      <c r="D4051" t="e">
        <f>IF(C4051=1,'Data Transformation'!$G$3+0.5*'Data Transformation'!$W$25,IF(C4052=1,D4052-'Data Transformation'!$W$25,FALSE))</f>
        <v>#NUM!</v>
      </c>
      <c r="E4051">
        <f t="array" ref="E4051">IF(ISLOGICAL(D4051),"",FREQUENCY(IF('Data Transformation'!$B$425:$B$8425='Bin Analysis'!$B4035,'Data Transformation'!$G$425:$G$8425),D4051))</f>
        <v>2001</v>
      </c>
      <c r="F4051">
        <f t="shared" si="504"/>
        <v>0</v>
      </c>
      <c r="G4051">
        <f>Weighting!$H$19</f>
        <v>0</v>
      </c>
      <c r="H4051">
        <f t="array" ref="H4051">FREQUENCY(IF('Data Transformation'!$B$4:$B$8425=B4035,'Data Transformation'!$G$4:$G$8425),'Bin Analysis'!$B4051)</f>
        <v>2073</v>
      </c>
      <c r="I4051">
        <f t="shared" si="505"/>
        <v>0</v>
      </c>
      <c r="J4051">
        <f t="shared" si="506"/>
        <v>0</v>
      </c>
      <c r="K4051">
        <f>J4051*Weighting!$W$19</f>
        <v>0</v>
      </c>
      <c r="M4051" s="14"/>
    </row>
    <row r="4052" spans="1:25" x14ac:dyDescent="0.25">
      <c r="A4052" s="32" t="str">
        <f>IF(Weighting!$P$20&gt;0,B4052,"")</f>
        <v/>
      </c>
      <c r="B4052" t="e">
        <f>Weighting!$C$20</f>
        <v>#DIV/0!</v>
      </c>
      <c r="C4052" t="e">
        <f>Weighting!$F$20</f>
        <v>#NUM!</v>
      </c>
      <c r="D4052" t="e">
        <f>IF(C4052=1,'Data Transformation'!$G$3+0.5*'Data Transformation'!$W$25,IF(C4053=1,D4053-'Data Transformation'!$W$25,FALSE))</f>
        <v>#NUM!</v>
      </c>
      <c r="E4052">
        <f t="array" ref="E4052">IF(ISLOGICAL(D4052),"",FREQUENCY(IF('Data Transformation'!$B$425:$B$8425='Bin Analysis'!$B4035,'Data Transformation'!$G$425:$G$8425),D4052))</f>
        <v>2001</v>
      </c>
      <c r="F4052">
        <f t="shared" si="504"/>
        <v>0</v>
      </c>
      <c r="G4052">
        <f>Weighting!$H$20</f>
        <v>0</v>
      </c>
      <c r="H4052">
        <f t="array" ref="H4052">FREQUENCY(IF('Data Transformation'!$B$4:$B$8425=B4035,'Data Transformation'!$G$4:$G$8425),'Bin Analysis'!$B4052)</f>
        <v>2073</v>
      </c>
      <c r="I4052">
        <f t="shared" si="505"/>
        <v>0</v>
      </c>
      <c r="J4052">
        <f t="shared" si="506"/>
        <v>0</v>
      </c>
      <c r="K4052">
        <f>J4052*Weighting!$W$20</f>
        <v>0</v>
      </c>
      <c r="M4052" s="14"/>
    </row>
    <row r="4053" spans="1:25" x14ac:dyDescent="0.25">
      <c r="A4053" s="32" t="str">
        <f>IF(Weighting!$P$21&gt;0,B4053,"")</f>
        <v/>
      </c>
      <c r="B4053" t="e">
        <f>Weighting!$C$21</f>
        <v>#DIV/0!</v>
      </c>
      <c r="C4053" t="e">
        <f>Weighting!$F$21</f>
        <v>#NUM!</v>
      </c>
      <c r="D4053" t="e">
        <f>IF(C4053=1,'Data Transformation'!$G$3+0.5*'Data Transformation'!$W$25,IF(C4054=1,D4054-'Data Transformation'!$W$25,FALSE))</f>
        <v>#NUM!</v>
      </c>
      <c r="E4053">
        <f t="array" ref="E4053">IF(ISLOGICAL(D4053),"",FREQUENCY(IF('Data Transformation'!$B$425:$B$8425='Bin Analysis'!$B4035,'Data Transformation'!$G$425:$G$8425),D4053))</f>
        <v>2001</v>
      </c>
      <c r="F4053">
        <f t="shared" si="504"/>
        <v>0</v>
      </c>
      <c r="G4053">
        <f>Weighting!$H$21</f>
        <v>0</v>
      </c>
      <c r="H4053">
        <f t="array" ref="H4053">FREQUENCY(IF('Data Transformation'!$B$4:$B$8425=B4035,'Data Transformation'!$G$4:$G$8425),'Bin Analysis'!$B4053)</f>
        <v>2073</v>
      </c>
      <c r="I4053">
        <f t="shared" si="505"/>
        <v>0</v>
      </c>
      <c r="J4053">
        <f t="shared" si="506"/>
        <v>0</v>
      </c>
      <c r="K4053">
        <f>J4053*Weighting!$W$21</f>
        <v>0</v>
      </c>
      <c r="M4053" s="14"/>
    </row>
    <row r="4054" spans="1:25" x14ac:dyDescent="0.25">
      <c r="A4054" s="32" t="str">
        <f>IF(Weighting!$P$22&gt;0,B4054,"")</f>
        <v/>
      </c>
      <c r="B4054" t="e">
        <f>Weighting!$C$22</f>
        <v>#DIV/0!</v>
      </c>
      <c r="C4054" t="e">
        <f>Weighting!$F$22</f>
        <v>#NUM!</v>
      </c>
      <c r="D4054" t="e">
        <f>IF(C4054=1,'Data Transformation'!$G$3+0.5*'Data Transformation'!$W$25,IF(C4055=1,D4055-'Data Transformation'!$W$25,FALSE))</f>
        <v>#NUM!</v>
      </c>
      <c r="E4054">
        <f t="array" ref="E4054">IF(ISLOGICAL(D4054),"",FREQUENCY(IF('Data Transformation'!$B$425:$B$8425='Bin Analysis'!$B4035,'Data Transformation'!$G$425:$G$8425),D4054))</f>
        <v>2001</v>
      </c>
      <c r="F4054">
        <f t="shared" si="504"/>
        <v>0</v>
      </c>
      <c r="G4054">
        <f>Weighting!$H$22</f>
        <v>0</v>
      </c>
      <c r="H4054">
        <f t="array" ref="H4054">FREQUENCY(IF('Data Transformation'!$B$4:$B$8425=B4035,'Data Transformation'!$G$4:$G$8425),'Bin Analysis'!$B4054)</f>
        <v>2073</v>
      </c>
      <c r="I4054">
        <f t="shared" si="505"/>
        <v>0</v>
      </c>
      <c r="J4054">
        <f t="shared" si="506"/>
        <v>0</v>
      </c>
      <c r="K4054">
        <f>J4054*Weighting!$W$22</f>
        <v>0</v>
      </c>
      <c r="M4054" s="14"/>
    </row>
    <row r="4055" spans="1:25" x14ac:dyDescent="0.25">
      <c r="A4055" s="32" t="str">
        <f>IF(Weighting!$P$23&gt;0,B4055,"")</f>
        <v/>
      </c>
      <c r="B4055" t="e">
        <f>Weighting!$C$23</f>
        <v>#DIV/0!</v>
      </c>
      <c r="C4055" t="e">
        <f>Weighting!$F$23</f>
        <v>#NUM!</v>
      </c>
      <c r="D4055" t="e">
        <f>IF(C4055=1,'Data Transformation'!$G$3+0.5*'Data Transformation'!$W$25,IF(C4056=1,D4056-'Data Transformation'!$W$25,FALSE))</f>
        <v>#NUM!</v>
      </c>
      <c r="E4055">
        <f t="array" ref="E4055">IF(ISLOGICAL(D4055),"",FREQUENCY(IF('Data Transformation'!$B$425:$B$8425='Bin Analysis'!$B4035,'Data Transformation'!$G$425:$G$8425),D4055))</f>
        <v>2001</v>
      </c>
      <c r="F4055">
        <f t="shared" si="504"/>
        <v>0</v>
      </c>
      <c r="G4055">
        <f>Weighting!$H$23</f>
        <v>0</v>
      </c>
      <c r="H4055">
        <f t="array" ref="H4055">FREQUENCY(IF('Data Transformation'!$B$4:$B$8425=B4035,'Data Transformation'!$G$4:$G$8425),'Bin Analysis'!$B4055)</f>
        <v>2073</v>
      </c>
      <c r="I4055">
        <f t="shared" si="505"/>
        <v>0</v>
      </c>
      <c r="J4055">
        <f t="shared" si="506"/>
        <v>0</v>
      </c>
      <c r="K4055">
        <f>J4055*Weighting!$W$23</f>
        <v>0</v>
      </c>
      <c r="M4055" s="14"/>
    </row>
    <row r="4056" spans="1:25" x14ac:dyDescent="0.25">
      <c r="A4056" s="32" t="str">
        <f>IF(Weighting!$P$24&gt;0,B4056,"")</f>
        <v/>
      </c>
      <c r="B4056" t="e">
        <f>Weighting!$C$24</f>
        <v>#DIV/0!</v>
      </c>
      <c r="C4056" t="e">
        <f>Weighting!$F$24</f>
        <v>#NUM!</v>
      </c>
      <c r="D4056" t="e">
        <f>IF(C4056=1,'Data Transformation'!$G$3+0.5*'Data Transformation'!$W$25,IF(C4057=1,D4057-'Data Transformation'!$W$25,FALSE))</f>
        <v>#NUM!</v>
      </c>
      <c r="E4056">
        <f t="array" ref="E4056">IF(ISLOGICAL(D4056),"",FREQUENCY(IF('Data Transformation'!$B$425:$B$8425='Bin Analysis'!$B4035,'Data Transformation'!$G$425:$G$8425),D4056))</f>
        <v>2001</v>
      </c>
      <c r="F4056">
        <f t="shared" si="504"/>
        <v>0</v>
      </c>
      <c r="G4056">
        <f>Weighting!$H$24</f>
        <v>0</v>
      </c>
      <c r="H4056">
        <f t="array" ref="H4056">FREQUENCY(IF('Data Transformation'!$B$4:$B$8425=B4035,'Data Transformation'!$G$4:$G$8425),'Bin Analysis'!$B4056)</f>
        <v>2073</v>
      </c>
      <c r="I4056">
        <f t="shared" si="505"/>
        <v>0</v>
      </c>
      <c r="J4056">
        <f t="shared" si="506"/>
        <v>0</v>
      </c>
      <c r="K4056">
        <f>J4056*Weighting!$W$24</f>
        <v>0</v>
      </c>
      <c r="M4056" s="14"/>
    </row>
    <row r="4057" spans="1:25" x14ac:dyDescent="0.25">
      <c r="A4057" s="32" t="str">
        <f>IF(Weighting!$P$25&gt;0,B4057,"")</f>
        <v/>
      </c>
      <c r="B4057" t="e">
        <f>Weighting!$C$25</f>
        <v>#DIV/0!</v>
      </c>
      <c r="C4057" t="e">
        <f>Weighting!$F$25</f>
        <v>#NUM!</v>
      </c>
      <c r="D4057" t="e">
        <f>IF(C4057=1,'Data Transformation'!$G$3+0.5*'Data Transformation'!$W$25,IF(C4058=1,D4058-'Data Transformation'!$W$25,FALSE))</f>
        <v>#NUM!</v>
      </c>
      <c r="E4057">
        <f t="array" ref="E4057">IF(ISLOGICAL(D4057),"",FREQUENCY(IF('Data Transformation'!$B$425:$B$8425='Bin Analysis'!$B4035,'Data Transformation'!$G$425:$G$8425),D4057))</f>
        <v>2001</v>
      </c>
      <c r="F4057">
        <f t="shared" si="504"/>
        <v>0</v>
      </c>
      <c r="G4057">
        <f>Weighting!$H$25</f>
        <v>0</v>
      </c>
      <c r="H4057">
        <f t="array" ref="H4057">FREQUENCY(IF('Data Transformation'!$B$4:$B$8425=B4035,'Data Transformation'!$G$4:$G$8425),'Bin Analysis'!$B4057)</f>
        <v>2073</v>
      </c>
      <c r="I4057">
        <f t="shared" si="505"/>
        <v>0</v>
      </c>
      <c r="J4057">
        <f t="shared" si="506"/>
        <v>0</v>
      </c>
      <c r="K4057">
        <f>J4057*Weighting!$W$25</f>
        <v>0</v>
      </c>
      <c r="M4057" s="14"/>
    </row>
    <row r="4058" spans="1:25" x14ac:dyDescent="0.25">
      <c r="O4058"/>
      <c r="P4058"/>
      <c r="Q4058"/>
      <c r="R4058"/>
    </row>
    <row r="4059" spans="1:25" ht="23.25" x14ac:dyDescent="0.35">
      <c r="A4059" s="21" t="s">
        <v>0</v>
      </c>
      <c r="B4059" s="21" t="str">
        <f>IFERROR(VLOOKUP(C4059,'Data Transformation'!$L$6:$M$426,2,FALSE),"")</f>
        <v/>
      </c>
      <c r="C4059" s="21">
        <f>C4035+1</f>
        <v>169</v>
      </c>
      <c r="D4059" s="21"/>
      <c r="E4059" s="21"/>
      <c r="F4059" s="21"/>
      <c r="G4059" s="21"/>
      <c r="H4059" s="22"/>
      <c r="I4059" s="22"/>
      <c r="J4059" s="22"/>
      <c r="K4059" s="21"/>
      <c r="L4059" s="21" t="str">
        <f>B4059</f>
        <v/>
      </c>
      <c r="M4059" s="23" t="e">
        <f>INDEX('Data Transformation'!$O$4:$O$424,MATCH($B4059,'Data Transformation'!$M$4:$M$424,0),MATCH($M$2,'Data Transformation'!$O$3,0))</f>
        <v>#N/A</v>
      </c>
      <c r="N4059" s="27" t="e">
        <f>IF('Input and Summary Results'!$J$16="minimum",'Bin Analysis'!X4060/(M4059-1),'Bin Analysis'!Y4059/('Bin Analysis'!M4059-1))</f>
        <v>#N/A</v>
      </c>
      <c r="O4059" s="27" t="e">
        <f>IF(M4059=FALSE,NA(),(VLOOKUP(1,C4062:K4081,4,FALSE))/(M4059-1))</f>
        <v>#N/A</v>
      </c>
      <c r="P4059" s="27" t="e">
        <f>IF(M4059=FALSE,NA(),SUM(J4062:J4081)/Weighting!$S$5)</f>
        <v>#N/A</v>
      </c>
      <c r="Q4059" s="27" t="e">
        <f>IF(M4059=FALSE,NA(),SUM(K4062:K4081)/Weighting!$S$6)</f>
        <v>#N/A</v>
      </c>
      <c r="R4059" s="27" t="e">
        <f>IF(M4059=FALSE,NA(),(VLOOKUP(1,G4062:K4081,3,FALSE))/(M4059-1))</f>
        <v>#N/A</v>
      </c>
      <c r="S4059" s="22" t="e">
        <f>IF(M4059=FALSE,NA(),IF(SUM(J4062:J4081)=2,"yes","no"))</f>
        <v>#N/A</v>
      </c>
      <c r="X4059" s="2" cm="2">
        <f t="array" ref="X4059:X4060">FREQUENCY(IF('Data Transformation'!$B$425:$B$6424='Bin Analysis'!L4059,'Data Transformation'!$G$425:$G$6424),'Data Transformation'!$U$11)</f>
        <v>0</v>
      </c>
      <c r="Y4059" s="2" cm="2">
        <f t="array" ref="Y4059:Y4060">FREQUENCY(IF('Data Transformation'!$B$425:$B$6424='Bin Analysis'!L4059,'Data Transformation'!$G$425:$G$6424),'Data Transformation'!$U$12)</f>
        <v>0</v>
      </c>
    </row>
    <row r="4060" spans="1:25" x14ac:dyDescent="0.25">
      <c r="A4060" s="14" t="s">
        <v>67</v>
      </c>
      <c r="B4060" t="s">
        <v>47</v>
      </c>
      <c r="C4060" t="s">
        <v>5</v>
      </c>
      <c r="D4060" t="s">
        <v>98</v>
      </c>
      <c r="E4060" t="s">
        <v>99</v>
      </c>
      <c r="F4060" t="s">
        <v>100</v>
      </c>
      <c r="G4060" t="s">
        <v>69</v>
      </c>
      <c r="H4060" t="s">
        <v>31</v>
      </c>
      <c r="I4060" t="s">
        <v>32</v>
      </c>
      <c r="J4060" t="s">
        <v>46</v>
      </c>
      <c r="K4060" s="14" t="s">
        <v>45</v>
      </c>
      <c r="M4060" s="14"/>
      <c r="X4060" s="2">
        <v>0</v>
      </c>
      <c r="Y4060" s="2">
        <v>0</v>
      </c>
    </row>
    <row r="4061" spans="1:25" x14ac:dyDescent="0.25">
      <c r="A4061" s="32"/>
      <c r="D4061" t="e">
        <f>IF(C4061=1,'Data Transformation'!$G$3+0.5*'Data Transformation'!$W$25,IF(C4062=1,D4062-'Data Transformation'!$W$25,FALSE))</f>
        <v>#NUM!</v>
      </c>
      <c r="E4061">
        <f t="array" ref="E4061">IF(ISLOGICAL(D4061),"",FREQUENCY(IF('Data Transformation'!$B$425:$B$8425='Bin Analysis'!$B4059,'Data Transformation'!$G$425:$G$8425),D4061))</f>
        <v>2001</v>
      </c>
      <c r="F4061" t="e">
        <f>IF(ISLOGICAL(D4061),"",E4061-E4060)</f>
        <v>#VALUE!</v>
      </c>
      <c r="M4061" s="14"/>
    </row>
    <row r="4062" spans="1:25" x14ac:dyDescent="0.25">
      <c r="A4062" s="32" t="e">
        <f>IF(Weighting!$P$6&gt;0,B4062,"")</f>
        <v>#NUM!</v>
      </c>
      <c r="B4062" t="e">
        <f>Weighting!$C$6</f>
        <v>#DIV/0!</v>
      </c>
      <c r="C4062" t="e">
        <f>Weighting!$F$6</f>
        <v>#NUM!</v>
      </c>
      <c r="D4062" t="e">
        <f>IF(C4062=1,'Data Transformation'!$G$3+0.5*'Data Transformation'!$W$25,IF(C4063=1,D4063-'Data Transformation'!$W$25,FALSE))</f>
        <v>#NUM!</v>
      </c>
      <c r="E4062">
        <f t="array" ref="E4062">IF(ISLOGICAL(D4062),"",FREQUENCY(IF('Data Transformation'!$B$425:$B$8425='Bin Analysis'!$B4059,'Data Transformation'!$G$425:$G$8425),D4062))</f>
        <v>2001</v>
      </c>
      <c r="F4062">
        <f>IF(ISLOGICAL(D4062),"",E4062-E4061)</f>
        <v>0</v>
      </c>
      <c r="G4062">
        <f>Weighting!$H$6</f>
        <v>1</v>
      </c>
      <c r="H4062">
        <f t="array" ref="H4062">FREQUENCY(IF('Data Transformation'!$B$4:$B$8425=B4059,'Data Transformation'!$G$4:$G$8425),'Bin Analysis'!$B4062)</f>
        <v>2073</v>
      </c>
      <c r="I4062">
        <f>H4062-H4061</f>
        <v>2073</v>
      </c>
      <c r="J4062">
        <f>IF(I4062=0,0,1)</f>
        <v>1</v>
      </c>
      <c r="K4062" t="e">
        <f>J4062*Weighting!$W$6</f>
        <v>#NUM!</v>
      </c>
      <c r="M4062" s="14"/>
    </row>
    <row r="4063" spans="1:25" x14ac:dyDescent="0.25">
      <c r="A4063" s="32" t="str">
        <f>IF(Weighting!$P$7&gt;0,B4063,"")</f>
        <v/>
      </c>
      <c r="B4063" t="e">
        <f>Weighting!$C$7</f>
        <v>#DIV/0!</v>
      </c>
      <c r="C4063" t="e">
        <f>Weighting!$F$7</f>
        <v>#NUM!</v>
      </c>
      <c r="D4063" t="e">
        <f>IF(C4063=1,'Data Transformation'!$G$3+0.5*'Data Transformation'!$W$25,IF(C4064=1,D4064-'Data Transformation'!$W$25,FALSE))</f>
        <v>#NUM!</v>
      </c>
      <c r="E4063">
        <f t="array" ref="E4063">IF(ISLOGICAL(D4063),"",FREQUENCY(IF('Data Transformation'!$B$425:$B$8425='Bin Analysis'!$B4059,'Data Transformation'!$G$425:$G$8425),D4063))</f>
        <v>2001</v>
      </c>
      <c r="F4063">
        <f t="shared" ref="F4063:F4081" si="507">IF(ISLOGICAL(D4063),"",E4063-E4062)</f>
        <v>0</v>
      </c>
      <c r="G4063">
        <f>Weighting!$H$7</f>
        <v>0</v>
      </c>
      <c r="H4063">
        <f t="array" ref="H4063">FREQUENCY(IF('Data Transformation'!$B$4:$B$8425=B4059,'Data Transformation'!$G$4:$G$8425),'Bin Analysis'!$B4063)</f>
        <v>2073</v>
      </c>
      <c r="I4063">
        <f t="shared" ref="I4063:I4081" si="508">H4063-H4062</f>
        <v>0</v>
      </c>
      <c r="J4063">
        <f>IF(I4063=0,0,1)</f>
        <v>0</v>
      </c>
      <c r="K4063">
        <f>J4063*Weighting!$W$7</f>
        <v>0</v>
      </c>
      <c r="M4063" s="14"/>
    </row>
    <row r="4064" spans="1:25" x14ac:dyDescent="0.25">
      <c r="A4064" s="32" t="str">
        <f>IF(Weighting!$P$8&gt;0,B4064,"")</f>
        <v/>
      </c>
      <c r="B4064" t="e">
        <f>Weighting!$C$8</f>
        <v>#DIV/0!</v>
      </c>
      <c r="C4064" t="e">
        <f>Weighting!$F$8</f>
        <v>#NUM!</v>
      </c>
      <c r="D4064" t="e">
        <f>IF(C4064=1,'Data Transformation'!$G$3+0.5*'Data Transformation'!$W$25,IF(C4065=1,D4065-'Data Transformation'!$W$25,FALSE))</f>
        <v>#NUM!</v>
      </c>
      <c r="E4064">
        <f t="array" ref="E4064">IF(ISLOGICAL(D4064),"",FREQUENCY(IF('Data Transformation'!$B$425:$B$8425='Bin Analysis'!$B4059,'Data Transformation'!$G$425:$G$8425),D4064))</f>
        <v>2001</v>
      </c>
      <c r="F4064">
        <f t="shared" si="507"/>
        <v>0</v>
      </c>
      <c r="G4064">
        <f>Weighting!$H$8</f>
        <v>0</v>
      </c>
      <c r="H4064">
        <f t="array" ref="H4064">FREQUENCY(IF('Data Transformation'!$B$4:$B$8425=B4059,'Data Transformation'!$G$4:$G$8425),'Bin Analysis'!$B4064)</f>
        <v>2073</v>
      </c>
      <c r="I4064">
        <f t="shared" si="508"/>
        <v>0</v>
      </c>
      <c r="J4064">
        <f t="shared" ref="J4064:J4081" si="509">IF(I4064=0,0,1)</f>
        <v>0</v>
      </c>
      <c r="K4064">
        <f>J4064*Weighting!$W$8</f>
        <v>0</v>
      </c>
      <c r="M4064" s="14"/>
    </row>
    <row r="4065" spans="1:13" x14ac:dyDescent="0.25">
      <c r="A4065" s="32" t="str">
        <f>IF(Weighting!$P$9&gt;0,B4065,"")</f>
        <v/>
      </c>
      <c r="B4065" s="50" t="e">
        <f>Weighting!$C$9</f>
        <v>#DIV/0!</v>
      </c>
      <c r="C4065" t="e">
        <f>Weighting!$F$9</f>
        <v>#NUM!</v>
      </c>
      <c r="D4065" t="e">
        <f>IF(C4065=1,'Data Transformation'!$G$3+0.5*'Data Transformation'!$W$25,IF(C4066=1,D4066-'Data Transformation'!$W$25,FALSE))</f>
        <v>#NUM!</v>
      </c>
      <c r="E4065">
        <f t="array" ref="E4065">IF(ISLOGICAL(D4065),"",FREQUENCY(IF('Data Transformation'!$B$425:$B$8425='Bin Analysis'!$B4059,'Data Transformation'!$G$425:$G$8425),D4065))</f>
        <v>2001</v>
      </c>
      <c r="F4065">
        <f t="shared" si="507"/>
        <v>0</v>
      </c>
      <c r="G4065">
        <f>Weighting!$H$9</f>
        <v>0</v>
      </c>
      <c r="H4065">
        <f t="array" ref="H4065">FREQUENCY(IF('Data Transformation'!$B$4:$B$8425=B4059,'Data Transformation'!$G$4:$G$8425),'Bin Analysis'!$B4065)</f>
        <v>2073</v>
      </c>
      <c r="I4065">
        <f t="shared" si="508"/>
        <v>0</v>
      </c>
      <c r="J4065">
        <f t="shared" si="509"/>
        <v>0</v>
      </c>
      <c r="K4065">
        <f>J4065*Weighting!$W$9</f>
        <v>0</v>
      </c>
      <c r="M4065" s="14"/>
    </row>
    <row r="4066" spans="1:13" x14ac:dyDescent="0.25">
      <c r="A4066" s="32" t="str">
        <f>IF(Weighting!$P$10&gt;0,B4066,"")</f>
        <v/>
      </c>
      <c r="B4066" t="e">
        <f>Weighting!$C$10</f>
        <v>#DIV/0!</v>
      </c>
      <c r="C4066" t="e">
        <f>Weighting!$F$10</f>
        <v>#NUM!</v>
      </c>
      <c r="D4066" t="e">
        <f>IF(C4066=1,'Data Transformation'!$G$3+0.5*'Data Transformation'!$W$25,IF(C4067=1,D4067-'Data Transformation'!$W$25,FALSE))</f>
        <v>#NUM!</v>
      </c>
      <c r="E4066">
        <f t="array" ref="E4066">IF(ISLOGICAL(D4066),"",FREQUENCY(IF('Data Transformation'!$B$425:$B$8425='Bin Analysis'!$B4059,'Data Transformation'!$G$425:$G$8425),D4066))</f>
        <v>2001</v>
      </c>
      <c r="F4066">
        <f t="shared" si="507"/>
        <v>0</v>
      </c>
      <c r="G4066">
        <f>Weighting!$H$10</f>
        <v>0</v>
      </c>
      <c r="H4066">
        <f t="array" ref="H4066">FREQUENCY(IF('Data Transformation'!$B$4:$B$8425=B4059,'Data Transformation'!$G$4:$G$8425),'Bin Analysis'!$B4066)</f>
        <v>2073</v>
      </c>
      <c r="I4066">
        <f t="shared" si="508"/>
        <v>0</v>
      </c>
      <c r="J4066">
        <f t="shared" si="509"/>
        <v>0</v>
      </c>
      <c r="K4066">
        <f>J4066*Weighting!$W$10</f>
        <v>0</v>
      </c>
      <c r="M4066" s="14"/>
    </row>
    <row r="4067" spans="1:13" x14ac:dyDescent="0.25">
      <c r="A4067" s="32" t="str">
        <f>IF(Weighting!$P$11&gt;0,B4067,"")</f>
        <v/>
      </c>
      <c r="B4067" t="e">
        <f>Weighting!$C$11</f>
        <v>#DIV/0!</v>
      </c>
      <c r="C4067" t="e">
        <f>Weighting!$F$11</f>
        <v>#NUM!</v>
      </c>
      <c r="D4067" t="e">
        <f>IF(C4067=1,'Data Transformation'!$G$3+0.5*'Data Transformation'!$W$25,IF(C4068=1,D4068-'Data Transformation'!$W$25,FALSE))</f>
        <v>#NUM!</v>
      </c>
      <c r="E4067">
        <f t="array" ref="E4067">IF(ISLOGICAL(D4067),"",FREQUENCY(IF('Data Transformation'!$B$425:$B$8425='Bin Analysis'!$B4059,'Data Transformation'!$G$425:$G$8425),D4067))</f>
        <v>2001</v>
      </c>
      <c r="F4067">
        <f t="shared" si="507"/>
        <v>0</v>
      </c>
      <c r="G4067">
        <f>Weighting!$H$11</f>
        <v>0</v>
      </c>
      <c r="H4067">
        <f t="array" ref="H4067">FREQUENCY(IF('Data Transformation'!$B$4:$B$8425=B4059,'Data Transformation'!$G$4:$G$8425),'Bin Analysis'!$B4067)</f>
        <v>2073</v>
      </c>
      <c r="I4067">
        <f t="shared" si="508"/>
        <v>0</v>
      </c>
      <c r="J4067">
        <f t="shared" si="509"/>
        <v>0</v>
      </c>
      <c r="K4067">
        <f>J4067*Weighting!$W$11</f>
        <v>0</v>
      </c>
      <c r="M4067" s="14"/>
    </row>
    <row r="4068" spans="1:13" x14ac:dyDescent="0.25">
      <c r="A4068" s="32" t="str">
        <f>IF(Weighting!$P$12&gt;0,B4068,"")</f>
        <v/>
      </c>
      <c r="B4068" t="e">
        <f>Weighting!$C$12</f>
        <v>#DIV/0!</v>
      </c>
      <c r="C4068" t="e">
        <f>Weighting!$F$12</f>
        <v>#NUM!</v>
      </c>
      <c r="D4068" t="e">
        <f>IF(C4068=1,'Data Transformation'!$G$3+0.5*'Data Transformation'!$W$25,IF(C4069=1,D4069-'Data Transformation'!$W$25,FALSE))</f>
        <v>#NUM!</v>
      </c>
      <c r="E4068">
        <f t="array" ref="E4068">IF(ISLOGICAL(D4068),"",FREQUENCY(IF('Data Transformation'!$B$425:$B$8425='Bin Analysis'!$B4059,'Data Transformation'!$G$425:$G$8425),D4068))</f>
        <v>2001</v>
      </c>
      <c r="F4068">
        <f t="shared" si="507"/>
        <v>0</v>
      </c>
      <c r="G4068">
        <f>Weighting!$H$12</f>
        <v>0</v>
      </c>
      <c r="H4068">
        <f t="array" ref="H4068">FREQUENCY(IF('Data Transformation'!$B$4:$B$8425=B4059,'Data Transformation'!$G$4:$G$8425),'Bin Analysis'!$B4068)</f>
        <v>2073</v>
      </c>
      <c r="I4068">
        <f t="shared" si="508"/>
        <v>0</v>
      </c>
      <c r="J4068">
        <f t="shared" si="509"/>
        <v>0</v>
      </c>
      <c r="K4068">
        <f>J4068*Weighting!$W$12</f>
        <v>0</v>
      </c>
      <c r="M4068" s="14"/>
    </row>
    <row r="4069" spans="1:13" x14ac:dyDescent="0.25">
      <c r="A4069" s="32" t="str">
        <f>IF(Weighting!$P$13&gt;0,B4069,"")</f>
        <v/>
      </c>
      <c r="B4069" t="e">
        <f>Weighting!$C$13</f>
        <v>#DIV/0!</v>
      </c>
      <c r="C4069" t="e">
        <f>Weighting!$F$13</f>
        <v>#NUM!</v>
      </c>
      <c r="D4069" t="e">
        <f>IF(C4069=1,'Data Transformation'!$G$3+0.5*'Data Transformation'!$W$25,IF(C4070=1,D4070-'Data Transformation'!$W$25,FALSE))</f>
        <v>#NUM!</v>
      </c>
      <c r="E4069">
        <f t="array" ref="E4069">IF(ISLOGICAL(D4069),"",FREQUENCY(IF('Data Transformation'!$B$425:$B$8425='Bin Analysis'!$B4059,'Data Transformation'!$G$425:$G$8425),D4069))</f>
        <v>2001</v>
      </c>
      <c r="F4069">
        <f t="shared" si="507"/>
        <v>0</v>
      </c>
      <c r="G4069">
        <f>Weighting!$H$13</f>
        <v>0</v>
      </c>
      <c r="H4069">
        <f t="array" ref="H4069">FREQUENCY(IF('Data Transformation'!$B$4:$B$8425=B4059,'Data Transformation'!$G$4:$G$8425),'Bin Analysis'!$B4069)</f>
        <v>2073</v>
      </c>
      <c r="I4069">
        <f t="shared" si="508"/>
        <v>0</v>
      </c>
      <c r="J4069">
        <f t="shared" si="509"/>
        <v>0</v>
      </c>
      <c r="K4069">
        <f>J4069*Weighting!$W$13</f>
        <v>0</v>
      </c>
      <c r="M4069" s="14"/>
    </row>
    <row r="4070" spans="1:13" x14ac:dyDescent="0.25">
      <c r="A4070" s="32" t="str">
        <f>IF(Weighting!$P$14&gt;0,B4070,"")</f>
        <v/>
      </c>
      <c r="B4070" t="e">
        <f>Weighting!$C$14</f>
        <v>#DIV/0!</v>
      </c>
      <c r="C4070" t="e">
        <f>Weighting!$F$14</f>
        <v>#NUM!</v>
      </c>
      <c r="D4070" t="e">
        <f>IF(C4070=1,'Data Transformation'!$G$3+0.5*'Data Transformation'!$W$25,IF(C4071=1,D4071-'Data Transformation'!$W$25,FALSE))</f>
        <v>#NUM!</v>
      </c>
      <c r="E4070">
        <f t="array" ref="E4070">IF(ISLOGICAL(D4070),"",FREQUENCY(IF('Data Transformation'!$B$425:$B$8425='Bin Analysis'!$B4059,'Data Transformation'!$G$425:$G$8425),D4070))</f>
        <v>2001</v>
      </c>
      <c r="F4070">
        <f t="shared" si="507"/>
        <v>0</v>
      </c>
      <c r="G4070">
        <f>Weighting!$H$14</f>
        <v>0</v>
      </c>
      <c r="H4070">
        <f t="array" ref="H4070">FREQUENCY(IF('Data Transformation'!$B$4:$B$8425=B4059,'Data Transformation'!$G$4:$G$8425),'Bin Analysis'!$B4070)</f>
        <v>2073</v>
      </c>
      <c r="I4070">
        <f t="shared" si="508"/>
        <v>0</v>
      </c>
      <c r="J4070">
        <f t="shared" si="509"/>
        <v>0</v>
      </c>
      <c r="K4070">
        <f>J4070*Weighting!$W$14</f>
        <v>0</v>
      </c>
      <c r="M4070" s="14"/>
    </row>
    <row r="4071" spans="1:13" x14ac:dyDescent="0.25">
      <c r="A4071" s="32" t="str">
        <f>IF(Weighting!$P$15&gt;0,B4071,"")</f>
        <v/>
      </c>
      <c r="B4071" t="e">
        <f>Weighting!$C$15</f>
        <v>#DIV/0!</v>
      </c>
      <c r="C4071" t="e">
        <f>Weighting!$F$15</f>
        <v>#NUM!</v>
      </c>
      <c r="D4071" t="e">
        <f>IF(C4071=1,'Data Transformation'!$G$3+0.5*'Data Transformation'!$W$25,IF(C4072=1,D4072-'Data Transformation'!$W$25,FALSE))</f>
        <v>#NUM!</v>
      </c>
      <c r="E4071">
        <f t="array" ref="E4071">IF(ISLOGICAL(D4071),"",FREQUENCY(IF('Data Transformation'!$B$425:$B$8425='Bin Analysis'!$B4059,'Data Transformation'!$G$425:$G$8425),D4071))</f>
        <v>2001</v>
      </c>
      <c r="F4071">
        <f t="shared" si="507"/>
        <v>0</v>
      </c>
      <c r="G4071">
        <f>Weighting!$H$15</f>
        <v>0</v>
      </c>
      <c r="H4071">
        <f t="array" ref="H4071">FREQUENCY(IF('Data Transformation'!$B$4:$B$8425=B4059,'Data Transformation'!$G$4:$G$8425),'Bin Analysis'!$B4071)</f>
        <v>2073</v>
      </c>
      <c r="I4071">
        <f t="shared" si="508"/>
        <v>0</v>
      </c>
      <c r="J4071">
        <f t="shared" si="509"/>
        <v>0</v>
      </c>
      <c r="K4071">
        <f>J4071*Weighting!$W$15</f>
        <v>0</v>
      </c>
      <c r="M4071" s="14"/>
    </row>
    <row r="4072" spans="1:13" x14ac:dyDescent="0.25">
      <c r="A4072" s="32" t="str">
        <f>IF(Weighting!$P$16&gt;0,B4072,"")</f>
        <v/>
      </c>
      <c r="B4072" t="e">
        <f>Weighting!$C$16</f>
        <v>#DIV/0!</v>
      </c>
      <c r="C4072" t="e">
        <f>Weighting!$F$16</f>
        <v>#NUM!</v>
      </c>
      <c r="D4072" t="e">
        <f>IF(C4072=1,'Data Transformation'!$G$3+0.5*'Data Transformation'!$W$25,IF(C4073=1,D4073-'Data Transformation'!$W$25,FALSE))</f>
        <v>#NUM!</v>
      </c>
      <c r="E4072">
        <f t="array" ref="E4072">IF(ISLOGICAL(D4072),"",FREQUENCY(IF('Data Transformation'!$B$425:$B$8425='Bin Analysis'!$B4059,'Data Transformation'!$G$425:$G$8425),D4072))</f>
        <v>2001</v>
      </c>
      <c r="F4072">
        <f t="shared" si="507"/>
        <v>0</v>
      </c>
      <c r="G4072">
        <f>Weighting!$H$16</f>
        <v>0</v>
      </c>
      <c r="H4072">
        <f t="array" ref="H4072">FREQUENCY(IF('Data Transformation'!$B$4:$B$8425=B4059,'Data Transformation'!$G$4:$G$8425),'Bin Analysis'!$B4072)</f>
        <v>2073</v>
      </c>
      <c r="I4072">
        <f t="shared" si="508"/>
        <v>0</v>
      </c>
      <c r="J4072">
        <f t="shared" si="509"/>
        <v>0</v>
      </c>
      <c r="K4072">
        <f>J4072*Weighting!$W$16</f>
        <v>0</v>
      </c>
      <c r="M4072" s="14"/>
    </row>
    <row r="4073" spans="1:13" x14ac:dyDescent="0.25">
      <c r="A4073" s="32" t="str">
        <f>IF(Weighting!$P$17&gt;0,B4073,"")</f>
        <v/>
      </c>
      <c r="B4073" t="e">
        <f>Weighting!$C$17</f>
        <v>#DIV/0!</v>
      </c>
      <c r="C4073" t="e">
        <f>Weighting!$F$17</f>
        <v>#NUM!</v>
      </c>
      <c r="D4073" t="e">
        <f>IF(C4073=1,'Data Transformation'!$G$3+0.5*'Data Transformation'!$W$25,IF(C4074=1,D4074-'Data Transformation'!$W$25,FALSE))</f>
        <v>#NUM!</v>
      </c>
      <c r="E4073">
        <f t="array" ref="E4073">IF(ISLOGICAL(D4073),"",FREQUENCY(IF('Data Transformation'!$B$425:$B$8425='Bin Analysis'!$B4059,'Data Transformation'!$G$425:$G$8425),D4073))</f>
        <v>2001</v>
      </c>
      <c r="F4073">
        <f t="shared" si="507"/>
        <v>0</v>
      </c>
      <c r="G4073">
        <f>Weighting!$H$17</f>
        <v>0</v>
      </c>
      <c r="H4073">
        <f t="array" ref="H4073">FREQUENCY(IF('Data Transformation'!$B$4:$B$8425=B4059,'Data Transformation'!$G$4:$G$8425),'Bin Analysis'!$B4073)</f>
        <v>2073</v>
      </c>
      <c r="I4073">
        <f t="shared" si="508"/>
        <v>0</v>
      </c>
      <c r="J4073">
        <f t="shared" si="509"/>
        <v>0</v>
      </c>
      <c r="K4073">
        <f>J4073*Weighting!$W$17</f>
        <v>0</v>
      </c>
      <c r="M4073" s="14"/>
    </row>
    <row r="4074" spans="1:13" x14ac:dyDescent="0.25">
      <c r="A4074" s="32" t="str">
        <f>IF(Weighting!$P$18&gt;0,B4074,"")</f>
        <v/>
      </c>
      <c r="B4074" t="e">
        <f>Weighting!$C$18</f>
        <v>#DIV/0!</v>
      </c>
      <c r="C4074" t="e">
        <f>Weighting!$F$18</f>
        <v>#NUM!</v>
      </c>
      <c r="D4074" t="e">
        <f>IF(C4074=1,'Data Transformation'!$G$3+0.5*'Data Transformation'!$W$25,IF(C4075=1,D4075-'Data Transformation'!$W$25,FALSE))</f>
        <v>#NUM!</v>
      </c>
      <c r="E4074">
        <f t="array" ref="E4074">IF(ISLOGICAL(D4074),"",FREQUENCY(IF('Data Transformation'!$B$425:$B$8425='Bin Analysis'!$B4059,'Data Transformation'!$G$425:$G$8425),D4074))</f>
        <v>2001</v>
      </c>
      <c r="F4074">
        <f t="shared" si="507"/>
        <v>0</v>
      </c>
      <c r="G4074">
        <f>Weighting!$H$18</f>
        <v>0</v>
      </c>
      <c r="H4074">
        <f t="array" ref="H4074">FREQUENCY(IF('Data Transformation'!$B$4:$B$8425=B4059,'Data Transformation'!$G$4:$G$8425),'Bin Analysis'!$B4074)</f>
        <v>2073</v>
      </c>
      <c r="I4074">
        <f t="shared" si="508"/>
        <v>0</v>
      </c>
      <c r="J4074">
        <f t="shared" si="509"/>
        <v>0</v>
      </c>
      <c r="K4074">
        <f>J4074*Weighting!$W$18</f>
        <v>0</v>
      </c>
      <c r="M4074" s="14"/>
    </row>
    <row r="4075" spans="1:13" x14ac:dyDescent="0.25">
      <c r="A4075" s="32" t="str">
        <f>IF(Weighting!$P$19&gt;0,B4075,"")</f>
        <v/>
      </c>
      <c r="B4075" t="e">
        <f>Weighting!$C$19</f>
        <v>#DIV/0!</v>
      </c>
      <c r="C4075" t="e">
        <f>Weighting!$F$19</f>
        <v>#NUM!</v>
      </c>
      <c r="D4075" t="e">
        <f>IF(C4075=1,'Data Transformation'!$G$3+0.5*'Data Transformation'!$W$25,IF(C4076=1,D4076-'Data Transformation'!$W$25,FALSE))</f>
        <v>#NUM!</v>
      </c>
      <c r="E4075">
        <f t="array" ref="E4075">IF(ISLOGICAL(D4075),"",FREQUENCY(IF('Data Transformation'!$B$425:$B$8425='Bin Analysis'!$B4059,'Data Transformation'!$G$425:$G$8425),D4075))</f>
        <v>2001</v>
      </c>
      <c r="F4075">
        <f t="shared" si="507"/>
        <v>0</v>
      </c>
      <c r="G4075">
        <f>Weighting!$H$19</f>
        <v>0</v>
      </c>
      <c r="H4075">
        <f t="array" ref="H4075">FREQUENCY(IF('Data Transformation'!$B$4:$B$8425=B4059,'Data Transformation'!$G$4:$G$8425),'Bin Analysis'!$B4075)</f>
        <v>2073</v>
      </c>
      <c r="I4075">
        <f t="shared" si="508"/>
        <v>0</v>
      </c>
      <c r="J4075">
        <f t="shared" si="509"/>
        <v>0</v>
      </c>
      <c r="K4075">
        <f>J4075*Weighting!$W$19</f>
        <v>0</v>
      </c>
      <c r="M4075" s="14"/>
    </row>
    <row r="4076" spans="1:13" x14ac:dyDescent="0.25">
      <c r="A4076" s="32" t="str">
        <f>IF(Weighting!$P$20&gt;0,B4076,"")</f>
        <v/>
      </c>
      <c r="B4076" t="e">
        <f>Weighting!$C$20</f>
        <v>#DIV/0!</v>
      </c>
      <c r="C4076" t="e">
        <f>Weighting!$F$20</f>
        <v>#NUM!</v>
      </c>
      <c r="D4076" t="e">
        <f>IF(C4076=1,'Data Transformation'!$G$3+0.5*'Data Transformation'!$W$25,IF(C4077=1,D4077-'Data Transformation'!$W$25,FALSE))</f>
        <v>#NUM!</v>
      </c>
      <c r="E4076">
        <f t="array" ref="E4076">IF(ISLOGICAL(D4076),"",FREQUENCY(IF('Data Transformation'!$B$425:$B$8425='Bin Analysis'!$B4059,'Data Transformation'!$G$425:$G$8425),D4076))</f>
        <v>2001</v>
      </c>
      <c r="F4076">
        <f t="shared" si="507"/>
        <v>0</v>
      </c>
      <c r="G4076">
        <f>Weighting!$H$20</f>
        <v>0</v>
      </c>
      <c r="H4076">
        <f t="array" ref="H4076">FREQUENCY(IF('Data Transformation'!$B$4:$B$8425=B4059,'Data Transformation'!$G$4:$G$8425),'Bin Analysis'!$B4076)</f>
        <v>2073</v>
      </c>
      <c r="I4076">
        <f t="shared" si="508"/>
        <v>0</v>
      </c>
      <c r="J4076">
        <f t="shared" si="509"/>
        <v>0</v>
      </c>
      <c r="K4076">
        <f>J4076*Weighting!$W$20</f>
        <v>0</v>
      </c>
      <c r="M4076" s="14"/>
    </row>
    <row r="4077" spans="1:13" x14ac:dyDescent="0.25">
      <c r="A4077" s="32" t="str">
        <f>IF(Weighting!$P$21&gt;0,B4077,"")</f>
        <v/>
      </c>
      <c r="B4077" t="e">
        <f>Weighting!$C$21</f>
        <v>#DIV/0!</v>
      </c>
      <c r="C4077" t="e">
        <f>Weighting!$F$21</f>
        <v>#NUM!</v>
      </c>
      <c r="D4077" t="e">
        <f>IF(C4077=1,'Data Transformation'!$G$3+0.5*'Data Transformation'!$W$25,IF(C4078=1,D4078-'Data Transformation'!$W$25,FALSE))</f>
        <v>#NUM!</v>
      </c>
      <c r="E4077">
        <f t="array" ref="E4077">IF(ISLOGICAL(D4077),"",FREQUENCY(IF('Data Transformation'!$B$425:$B$8425='Bin Analysis'!$B4059,'Data Transformation'!$G$425:$G$8425),D4077))</f>
        <v>2001</v>
      </c>
      <c r="F4077">
        <f t="shared" si="507"/>
        <v>0</v>
      </c>
      <c r="G4077">
        <f>Weighting!$H$21</f>
        <v>0</v>
      </c>
      <c r="H4077">
        <f t="array" ref="H4077">FREQUENCY(IF('Data Transformation'!$B$4:$B$8425=B4059,'Data Transformation'!$G$4:$G$8425),'Bin Analysis'!$B4077)</f>
        <v>2073</v>
      </c>
      <c r="I4077">
        <f t="shared" si="508"/>
        <v>0</v>
      </c>
      <c r="J4077">
        <f t="shared" si="509"/>
        <v>0</v>
      </c>
      <c r="K4077">
        <f>J4077*Weighting!$W$21</f>
        <v>0</v>
      </c>
      <c r="M4077" s="14"/>
    </row>
    <row r="4078" spans="1:13" x14ac:dyDescent="0.25">
      <c r="A4078" s="32" t="str">
        <f>IF(Weighting!$P$22&gt;0,B4078,"")</f>
        <v/>
      </c>
      <c r="B4078" t="e">
        <f>Weighting!$C$22</f>
        <v>#DIV/0!</v>
      </c>
      <c r="C4078" t="e">
        <f>Weighting!$F$22</f>
        <v>#NUM!</v>
      </c>
      <c r="D4078" t="e">
        <f>IF(C4078=1,'Data Transformation'!$G$3+0.5*'Data Transformation'!$W$25,IF(C4079=1,D4079-'Data Transformation'!$W$25,FALSE))</f>
        <v>#NUM!</v>
      </c>
      <c r="E4078">
        <f t="array" ref="E4078">IF(ISLOGICAL(D4078),"",FREQUENCY(IF('Data Transformation'!$B$425:$B$8425='Bin Analysis'!$B4059,'Data Transformation'!$G$425:$G$8425),D4078))</f>
        <v>2001</v>
      </c>
      <c r="F4078">
        <f t="shared" si="507"/>
        <v>0</v>
      </c>
      <c r="G4078">
        <f>Weighting!$H$22</f>
        <v>0</v>
      </c>
      <c r="H4078">
        <f t="array" ref="H4078">FREQUENCY(IF('Data Transformation'!$B$4:$B$8425=B4059,'Data Transformation'!$G$4:$G$8425),'Bin Analysis'!$B4078)</f>
        <v>2073</v>
      </c>
      <c r="I4078">
        <f t="shared" si="508"/>
        <v>0</v>
      </c>
      <c r="J4078">
        <f t="shared" si="509"/>
        <v>0</v>
      </c>
      <c r="K4078">
        <f>J4078*Weighting!$W$22</f>
        <v>0</v>
      </c>
      <c r="M4078" s="14"/>
    </row>
    <row r="4079" spans="1:13" x14ac:dyDescent="0.25">
      <c r="A4079" s="32" t="str">
        <f>IF(Weighting!$P$23&gt;0,B4079,"")</f>
        <v/>
      </c>
      <c r="B4079" t="e">
        <f>Weighting!$C$23</f>
        <v>#DIV/0!</v>
      </c>
      <c r="C4079" t="e">
        <f>Weighting!$F$23</f>
        <v>#NUM!</v>
      </c>
      <c r="D4079" t="e">
        <f>IF(C4079=1,'Data Transformation'!$G$3+0.5*'Data Transformation'!$W$25,IF(C4080=1,D4080-'Data Transformation'!$W$25,FALSE))</f>
        <v>#NUM!</v>
      </c>
      <c r="E4079">
        <f t="array" ref="E4079">IF(ISLOGICAL(D4079),"",FREQUENCY(IF('Data Transformation'!$B$425:$B$8425='Bin Analysis'!$B4059,'Data Transformation'!$G$425:$G$8425),D4079))</f>
        <v>2001</v>
      </c>
      <c r="F4079">
        <f t="shared" si="507"/>
        <v>0</v>
      </c>
      <c r="G4079">
        <f>Weighting!$H$23</f>
        <v>0</v>
      </c>
      <c r="H4079">
        <f t="array" ref="H4079">FREQUENCY(IF('Data Transformation'!$B$4:$B$8425=B4059,'Data Transformation'!$G$4:$G$8425),'Bin Analysis'!$B4079)</f>
        <v>2073</v>
      </c>
      <c r="I4079">
        <f t="shared" si="508"/>
        <v>0</v>
      </c>
      <c r="J4079">
        <f t="shared" si="509"/>
        <v>0</v>
      </c>
      <c r="K4079">
        <f>J4079*Weighting!$W$23</f>
        <v>0</v>
      </c>
      <c r="M4079" s="14"/>
    </row>
    <row r="4080" spans="1:13" x14ac:dyDescent="0.25">
      <c r="A4080" s="32" t="str">
        <f>IF(Weighting!$P$24&gt;0,B4080,"")</f>
        <v/>
      </c>
      <c r="B4080" t="e">
        <f>Weighting!$C$24</f>
        <v>#DIV/0!</v>
      </c>
      <c r="C4080" t="e">
        <f>Weighting!$F$24</f>
        <v>#NUM!</v>
      </c>
      <c r="D4080" t="e">
        <f>IF(C4080=1,'Data Transformation'!$G$3+0.5*'Data Transformation'!$W$25,IF(C4081=1,D4081-'Data Transformation'!$W$25,FALSE))</f>
        <v>#NUM!</v>
      </c>
      <c r="E4080">
        <f t="array" ref="E4080">IF(ISLOGICAL(D4080),"",FREQUENCY(IF('Data Transformation'!$B$425:$B$8425='Bin Analysis'!$B4059,'Data Transformation'!$G$425:$G$8425),D4080))</f>
        <v>2001</v>
      </c>
      <c r="F4080">
        <f t="shared" si="507"/>
        <v>0</v>
      </c>
      <c r="G4080">
        <f>Weighting!$H$24</f>
        <v>0</v>
      </c>
      <c r="H4080">
        <f t="array" ref="H4080">FREQUENCY(IF('Data Transformation'!$B$4:$B$8425=B4059,'Data Transformation'!$G$4:$G$8425),'Bin Analysis'!$B4080)</f>
        <v>2073</v>
      </c>
      <c r="I4080">
        <f t="shared" si="508"/>
        <v>0</v>
      </c>
      <c r="J4080">
        <f t="shared" si="509"/>
        <v>0</v>
      </c>
      <c r="K4080">
        <f>J4080*Weighting!$W$24</f>
        <v>0</v>
      </c>
      <c r="M4080" s="14"/>
    </row>
    <row r="4081" spans="1:25" x14ac:dyDescent="0.25">
      <c r="A4081" s="32" t="str">
        <f>IF(Weighting!$P$25&gt;0,B4081,"")</f>
        <v/>
      </c>
      <c r="B4081" t="e">
        <f>Weighting!$C$25</f>
        <v>#DIV/0!</v>
      </c>
      <c r="C4081" t="e">
        <f>Weighting!$F$25</f>
        <v>#NUM!</v>
      </c>
      <c r="D4081" t="e">
        <f>IF(C4081=1,'Data Transformation'!$G$3+0.5*'Data Transformation'!$W$25,IF(C4082=1,D4082-'Data Transformation'!$W$25,FALSE))</f>
        <v>#NUM!</v>
      </c>
      <c r="E4081">
        <f t="array" ref="E4081">IF(ISLOGICAL(D4081),"",FREQUENCY(IF('Data Transformation'!$B$425:$B$8425='Bin Analysis'!$B4059,'Data Transformation'!$G$425:$G$8425),D4081))</f>
        <v>2001</v>
      </c>
      <c r="F4081">
        <f t="shared" si="507"/>
        <v>0</v>
      </c>
      <c r="G4081">
        <f>Weighting!$H$25</f>
        <v>0</v>
      </c>
      <c r="H4081">
        <f t="array" ref="H4081">FREQUENCY(IF('Data Transformation'!$B$4:$B$8425=B4059,'Data Transformation'!$G$4:$G$8425),'Bin Analysis'!$B4081)</f>
        <v>2073</v>
      </c>
      <c r="I4081">
        <f t="shared" si="508"/>
        <v>0</v>
      </c>
      <c r="J4081">
        <f t="shared" si="509"/>
        <v>0</v>
      </c>
      <c r="K4081">
        <f>J4081*Weighting!$W$25</f>
        <v>0</v>
      </c>
      <c r="M4081" s="14"/>
    </row>
    <row r="4082" spans="1:25" x14ac:dyDescent="0.25">
      <c r="N4082" s="57"/>
      <c r="O4082"/>
      <c r="P4082"/>
      <c r="Q4082"/>
      <c r="R4082"/>
    </row>
    <row r="4083" spans="1:25" ht="23.25" x14ac:dyDescent="0.35">
      <c r="A4083" s="21" t="s">
        <v>0</v>
      </c>
      <c r="B4083" s="21" t="str">
        <f>IFERROR(VLOOKUP(C4083,'Data Transformation'!$L$6:$M$426,2,FALSE),"")</f>
        <v/>
      </c>
      <c r="C4083" s="21">
        <f>C4059+1</f>
        <v>170</v>
      </c>
      <c r="D4083" s="21"/>
      <c r="E4083" s="21"/>
      <c r="F4083" s="21"/>
      <c r="G4083" s="21"/>
      <c r="H4083" s="22"/>
      <c r="I4083" s="22"/>
      <c r="J4083" s="22"/>
      <c r="K4083" s="21"/>
      <c r="L4083" s="21" t="str">
        <f>B4083</f>
        <v/>
      </c>
      <c r="M4083" s="23" t="e">
        <f>INDEX('Data Transformation'!$O$4:$O$424,MATCH($B4083,'Data Transformation'!$M$4:$M$424,0),MATCH($M$2,'Data Transformation'!$O$3,0))</f>
        <v>#N/A</v>
      </c>
      <c r="N4083" s="27" t="e">
        <f>IF('Input and Summary Results'!$J$16="minimum",'Bin Analysis'!X4084/(M4083-1),'Bin Analysis'!Y4083/('Bin Analysis'!M4083-1))</f>
        <v>#N/A</v>
      </c>
      <c r="O4083" s="27" t="e">
        <f>IF(M4083=FALSE,NA(),(VLOOKUP(1,C4086:K4105,4,FALSE))/(M4083-1))</f>
        <v>#N/A</v>
      </c>
      <c r="P4083" s="27" t="e">
        <f>IF(M4083=FALSE,NA(),SUM(J4086:J4105)/Weighting!$S$5)</f>
        <v>#N/A</v>
      </c>
      <c r="Q4083" s="27" t="e">
        <f>IF(M4083=FALSE,NA(),SUM(K4086:K4105)/Weighting!$S$6)</f>
        <v>#N/A</v>
      </c>
      <c r="R4083" s="27" t="e">
        <f>IF(M4083=FALSE,NA(),(VLOOKUP(1,G4086:K4105,3,FALSE))/(M4083-1))</f>
        <v>#N/A</v>
      </c>
      <c r="S4083" s="22" t="e">
        <f>IF(M4083=FALSE,NA(),IF(SUM(J4086:J4105)=2,"yes","no"))</f>
        <v>#N/A</v>
      </c>
      <c r="X4083" s="2" cm="2">
        <f t="array" ref="X4083:X4084">FREQUENCY(IF('Data Transformation'!$B$425:$B$6424='Bin Analysis'!L4083,'Data Transformation'!$G$425:$G$6424),'Data Transformation'!$U$11)</f>
        <v>0</v>
      </c>
      <c r="Y4083" s="2" cm="2">
        <f t="array" ref="Y4083:Y4084">FREQUENCY(IF('Data Transformation'!$B$425:$B$6424='Bin Analysis'!L4083,'Data Transformation'!$G$425:$G$6424),'Data Transformation'!$U$12)</f>
        <v>0</v>
      </c>
    </row>
    <row r="4084" spans="1:25" x14ac:dyDescent="0.25">
      <c r="A4084" s="14" t="s">
        <v>67</v>
      </c>
      <c r="B4084" t="s">
        <v>47</v>
      </c>
      <c r="C4084" t="s">
        <v>5</v>
      </c>
      <c r="D4084" t="s">
        <v>98</v>
      </c>
      <c r="E4084" t="s">
        <v>99</v>
      </c>
      <c r="F4084" t="s">
        <v>100</v>
      </c>
      <c r="G4084" t="s">
        <v>69</v>
      </c>
      <c r="H4084" t="s">
        <v>31</v>
      </c>
      <c r="I4084" t="s">
        <v>32</v>
      </c>
      <c r="J4084" t="s">
        <v>46</v>
      </c>
      <c r="K4084" s="14" t="s">
        <v>45</v>
      </c>
      <c r="M4084" s="14"/>
      <c r="X4084" s="2">
        <v>0</v>
      </c>
      <c r="Y4084" s="2">
        <v>0</v>
      </c>
    </row>
    <row r="4085" spans="1:25" x14ac:dyDescent="0.25">
      <c r="A4085" s="32"/>
      <c r="D4085" t="e">
        <f>IF(C4085=1,'Data Transformation'!$G$3+0.5*'Data Transformation'!$W$25,IF(C4086=1,D4086-'Data Transformation'!$W$25,FALSE))</f>
        <v>#NUM!</v>
      </c>
      <c r="E4085">
        <f t="array" ref="E4085">IF(ISLOGICAL(D4085),"",FREQUENCY(IF('Data Transformation'!$B$425:$B$8425='Bin Analysis'!$B4083,'Data Transformation'!$G$425:$G$8425),D4085))</f>
        <v>2001</v>
      </c>
      <c r="F4085" t="e">
        <f>IF(ISLOGICAL(D4085),"",E4085-E4084)</f>
        <v>#VALUE!</v>
      </c>
      <c r="M4085" s="14"/>
    </row>
    <row r="4086" spans="1:25" x14ac:dyDescent="0.25">
      <c r="A4086" s="32" t="e">
        <f>IF(Weighting!$P$6&gt;0,B4086,"")</f>
        <v>#NUM!</v>
      </c>
      <c r="B4086" t="e">
        <f>Weighting!$C$6</f>
        <v>#DIV/0!</v>
      </c>
      <c r="C4086" t="e">
        <f>Weighting!$F$6</f>
        <v>#NUM!</v>
      </c>
      <c r="D4086" t="e">
        <f>IF(C4086=1,'Data Transformation'!$G$3+0.5*'Data Transformation'!$W$25,IF(C4087=1,D4087-'Data Transformation'!$W$25,FALSE))</f>
        <v>#NUM!</v>
      </c>
      <c r="E4086">
        <f t="array" ref="E4086">IF(ISLOGICAL(D4086),"",FREQUENCY(IF('Data Transformation'!$B$425:$B$8425='Bin Analysis'!$B4083,'Data Transformation'!$G$425:$G$8425),D4086))</f>
        <v>2001</v>
      </c>
      <c r="F4086">
        <f>IF(ISLOGICAL(D4086),"",E4086-E4085)</f>
        <v>0</v>
      </c>
      <c r="G4086">
        <f>Weighting!$H$6</f>
        <v>1</v>
      </c>
      <c r="H4086">
        <f t="array" ref="H4086">FREQUENCY(IF('Data Transformation'!$B$4:$B$8425=B4083,'Data Transformation'!$G$4:$G$8425),'Bin Analysis'!$B4086)</f>
        <v>2073</v>
      </c>
      <c r="I4086">
        <f>H4086-H4085</f>
        <v>2073</v>
      </c>
      <c r="J4086">
        <f>IF(I4086=0,0,1)</f>
        <v>1</v>
      </c>
      <c r="K4086" t="e">
        <f>J4086*Weighting!$W$6</f>
        <v>#NUM!</v>
      </c>
      <c r="M4086" s="14"/>
    </row>
    <row r="4087" spans="1:25" x14ac:dyDescent="0.25">
      <c r="A4087" s="32" t="str">
        <f>IF(Weighting!$P$7&gt;0,B4087,"")</f>
        <v/>
      </c>
      <c r="B4087" t="e">
        <f>Weighting!$C$7</f>
        <v>#DIV/0!</v>
      </c>
      <c r="C4087" t="e">
        <f>Weighting!$F$7</f>
        <v>#NUM!</v>
      </c>
      <c r="D4087" t="e">
        <f>IF(C4087=1,'Data Transformation'!$G$3+0.5*'Data Transformation'!$W$25,IF(C4088=1,D4088-'Data Transformation'!$W$25,FALSE))</f>
        <v>#NUM!</v>
      </c>
      <c r="E4087">
        <f t="array" ref="E4087">IF(ISLOGICAL(D4087),"",FREQUENCY(IF('Data Transformation'!$B$425:$B$8425='Bin Analysis'!$B4083,'Data Transformation'!$G$425:$G$8425),D4087))</f>
        <v>2001</v>
      </c>
      <c r="F4087">
        <f t="shared" ref="F4087:F4105" si="510">IF(ISLOGICAL(D4087),"",E4087-E4086)</f>
        <v>0</v>
      </c>
      <c r="G4087">
        <f>Weighting!$H$7</f>
        <v>0</v>
      </c>
      <c r="H4087">
        <f t="array" ref="H4087">FREQUENCY(IF('Data Transformation'!$B$4:$B$8425=B4083,'Data Transformation'!$G$4:$G$8425),'Bin Analysis'!$B4087)</f>
        <v>2073</v>
      </c>
      <c r="I4087">
        <f t="shared" ref="I4087:I4105" si="511">H4087-H4086</f>
        <v>0</v>
      </c>
      <c r="J4087">
        <f>IF(I4087=0,0,1)</f>
        <v>0</v>
      </c>
      <c r="K4087">
        <f>J4087*Weighting!$W$7</f>
        <v>0</v>
      </c>
      <c r="M4087" s="14"/>
    </row>
    <row r="4088" spans="1:25" x14ac:dyDescent="0.25">
      <c r="A4088" s="32" t="str">
        <f>IF(Weighting!$P$8&gt;0,B4088,"")</f>
        <v/>
      </c>
      <c r="B4088" t="e">
        <f>Weighting!$C$8</f>
        <v>#DIV/0!</v>
      </c>
      <c r="C4088" t="e">
        <f>Weighting!$F$8</f>
        <v>#NUM!</v>
      </c>
      <c r="D4088" t="e">
        <f>IF(C4088=1,'Data Transformation'!$G$3+0.5*'Data Transformation'!$W$25,IF(C4089=1,D4089-'Data Transformation'!$W$25,FALSE))</f>
        <v>#NUM!</v>
      </c>
      <c r="E4088">
        <f t="array" ref="E4088">IF(ISLOGICAL(D4088),"",FREQUENCY(IF('Data Transformation'!$B$425:$B$8425='Bin Analysis'!$B4083,'Data Transformation'!$G$425:$G$8425),D4088))</f>
        <v>2001</v>
      </c>
      <c r="F4088">
        <f t="shared" si="510"/>
        <v>0</v>
      </c>
      <c r="G4088">
        <f>Weighting!$H$8</f>
        <v>0</v>
      </c>
      <c r="H4088">
        <f t="array" ref="H4088">FREQUENCY(IF('Data Transformation'!$B$4:$B$8425=B4083,'Data Transformation'!$G$4:$G$8425),'Bin Analysis'!$B4088)</f>
        <v>2073</v>
      </c>
      <c r="I4088">
        <f t="shared" si="511"/>
        <v>0</v>
      </c>
      <c r="J4088">
        <f t="shared" ref="J4088:J4105" si="512">IF(I4088=0,0,1)</f>
        <v>0</v>
      </c>
      <c r="K4088">
        <f>J4088*Weighting!$W$8</f>
        <v>0</v>
      </c>
      <c r="M4088" s="14"/>
    </row>
    <row r="4089" spans="1:25" x14ac:dyDescent="0.25">
      <c r="A4089" s="32" t="str">
        <f>IF(Weighting!$P$9&gt;0,B4089,"")</f>
        <v/>
      </c>
      <c r="B4089" s="50" t="e">
        <f>Weighting!$C$9</f>
        <v>#DIV/0!</v>
      </c>
      <c r="C4089" t="e">
        <f>Weighting!$F$9</f>
        <v>#NUM!</v>
      </c>
      <c r="D4089" t="e">
        <f>IF(C4089=1,'Data Transformation'!$G$3+0.5*'Data Transformation'!$W$25,IF(C4090=1,D4090-'Data Transformation'!$W$25,FALSE))</f>
        <v>#NUM!</v>
      </c>
      <c r="E4089">
        <f t="array" ref="E4089">IF(ISLOGICAL(D4089),"",FREQUENCY(IF('Data Transformation'!$B$425:$B$8425='Bin Analysis'!$B4083,'Data Transformation'!$G$425:$G$8425),D4089))</f>
        <v>2001</v>
      </c>
      <c r="F4089">
        <f t="shared" si="510"/>
        <v>0</v>
      </c>
      <c r="G4089">
        <f>Weighting!$H$9</f>
        <v>0</v>
      </c>
      <c r="H4089">
        <f t="array" ref="H4089">FREQUENCY(IF('Data Transformation'!$B$4:$B$8425=B4083,'Data Transformation'!$G$4:$G$8425),'Bin Analysis'!$B4089)</f>
        <v>2073</v>
      </c>
      <c r="I4089">
        <f t="shared" si="511"/>
        <v>0</v>
      </c>
      <c r="J4089">
        <f t="shared" si="512"/>
        <v>0</v>
      </c>
      <c r="K4089">
        <f>J4089*Weighting!$W$9</f>
        <v>0</v>
      </c>
      <c r="M4089" s="14"/>
    </row>
    <row r="4090" spans="1:25" x14ac:dyDescent="0.25">
      <c r="A4090" s="32" t="str">
        <f>IF(Weighting!$P$10&gt;0,B4090,"")</f>
        <v/>
      </c>
      <c r="B4090" t="e">
        <f>Weighting!$C$10</f>
        <v>#DIV/0!</v>
      </c>
      <c r="C4090" t="e">
        <f>Weighting!$F$10</f>
        <v>#NUM!</v>
      </c>
      <c r="D4090" t="e">
        <f>IF(C4090=1,'Data Transformation'!$G$3+0.5*'Data Transformation'!$W$25,IF(C4091=1,D4091-'Data Transformation'!$W$25,FALSE))</f>
        <v>#NUM!</v>
      </c>
      <c r="E4090">
        <f t="array" ref="E4090">IF(ISLOGICAL(D4090),"",FREQUENCY(IF('Data Transformation'!$B$425:$B$8425='Bin Analysis'!$B4083,'Data Transformation'!$G$425:$G$8425),D4090))</f>
        <v>2001</v>
      </c>
      <c r="F4090">
        <f t="shared" si="510"/>
        <v>0</v>
      </c>
      <c r="G4090">
        <f>Weighting!$H$10</f>
        <v>0</v>
      </c>
      <c r="H4090">
        <f t="array" ref="H4090">FREQUENCY(IF('Data Transformation'!$B$4:$B$8425=B4083,'Data Transformation'!$G$4:$G$8425),'Bin Analysis'!$B4090)</f>
        <v>2073</v>
      </c>
      <c r="I4090">
        <f t="shared" si="511"/>
        <v>0</v>
      </c>
      <c r="J4090">
        <f t="shared" si="512"/>
        <v>0</v>
      </c>
      <c r="K4090">
        <f>J4090*Weighting!$W$10</f>
        <v>0</v>
      </c>
      <c r="M4090" s="14"/>
    </row>
    <row r="4091" spans="1:25" x14ac:dyDescent="0.25">
      <c r="A4091" s="32" t="str">
        <f>IF(Weighting!$P$11&gt;0,B4091,"")</f>
        <v/>
      </c>
      <c r="B4091" t="e">
        <f>Weighting!$C$11</f>
        <v>#DIV/0!</v>
      </c>
      <c r="C4091" t="e">
        <f>Weighting!$F$11</f>
        <v>#NUM!</v>
      </c>
      <c r="D4091" t="e">
        <f>IF(C4091=1,'Data Transformation'!$G$3+0.5*'Data Transformation'!$W$25,IF(C4092=1,D4092-'Data Transformation'!$W$25,FALSE))</f>
        <v>#NUM!</v>
      </c>
      <c r="E4091">
        <f t="array" ref="E4091">IF(ISLOGICAL(D4091),"",FREQUENCY(IF('Data Transformation'!$B$425:$B$8425='Bin Analysis'!$B4083,'Data Transformation'!$G$425:$G$8425),D4091))</f>
        <v>2001</v>
      </c>
      <c r="F4091">
        <f t="shared" si="510"/>
        <v>0</v>
      </c>
      <c r="G4091">
        <f>Weighting!$H$11</f>
        <v>0</v>
      </c>
      <c r="H4091">
        <f t="array" ref="H4091">FREQUENCY(IF('Data Transformation'!$B$4:$B$8425=B4083,'Data Transformation'!$G$4:$G$8425),'Bin Analysis'!$B4091)</f>
        <v>2073</v>
      </c>
      <c r="I4091">
        <f t="shared" si="511"/>
        <v>0</v>
      </c>
      <c r="J4091">
        <f t="shared" si="512"/>
        <v>0</v>
      </c>
      <c r="K4091">
        <f>J4091*Weighting!$W$11</f>
        <v>0</v>
      </c>
      <c r="M4091" s="14"/>
    </row>
    <row r="4092" spans="1:25" x14ac:dyDescent="0.25">
      <c r="A4092" s="32" t="str">
        <f>IF(Weighting!$P$12&gt;0,B4092,"")</f>
        <v/>
      </c>
      <c r="B4092" t="e">
        <f>Weighting!$C$12</f>
        <v>#DIV/0!</v>
      </c>
      <c r="C4092" t="e">
        <f>Weighting!$F$12</f>
        <v>#NUM!</v>
      </c>
      <c r="D4092" t="e">
        <f>IF(C4092=1,'Data Transformation'!$G$3+0.5*'Data Transformation'!$W$25,IF(C4093=1,D4093-'Data Transformation'!$W$25,FALSE))</f>
        <v>#NUM!</v>
      </c>
      <c r="E4092">
        <f t="array" ref="E4092">IF(ISLOGICAL(D4092),"",FREQUENCY(IF('Data Transformation'!$B$425:$B$8425='Bin Analysis'!$B4083,'Data Transformation'!$G$425:$G$8425),D4092))</f>
        <v>2001</v>
      </c>
      <c r="F4092">
        <f t="shared" si="510"/>
        <v>0</v>
      </c>
      <c r="G4092">
        <f>Weighting!$H$12</f>
        <v>0</v>
      </c>
      <c r="H4092">
        <f t="array" ref="H4092">FREQUENCY(IF('Data Transformation'!$B$4:$B$8425=B4083,'Data Transformation'!$G$4:$G$8425),'Bin Analysis'!$B4092)</f>
        <v>2073</v>
      </c>
      <c r="I4092">
        <f t="shared" si="511"/>
        <v>0</v>
      </c>
      <c r="J4092">
        <f t="shared" si="512"/>
        <v>0</v>
      </c>
      <c r="K4092">
        <f>J4092*Weighting!$W$12</f>
        <v>0</v>
      </c>
      <c r="M4092" s="14"/>
    </row>
    <row r="4093" spans="1:25" x14ac:dyDescent="0.25">
      <c r="A4093" s="32" t="str">
        <f>IF(Weighting!$P$13&gt;0,B4093,"")</f>
        <v/>
      </c>
      <c r="B4093" t="e">
        <f>Weighting!$C$13</f>
        <v>#DIV/0!</v>
      </c>
      <c r="C4093" t="e">
        <f>Weighting!$F$13</f>
        <v>#NUM!</v>
      </c>
      <c r="D4093" t="e">
        <f>IF(C4093=1,'Data Transformation'!$G$3+0.5*'Data Transformation'!$W$25,IF(C4094=1,D4094-'Data Transformation'!$W$25,FALSE))</f>
        <v>#NUM!</v>
      </c>
      <c r="E4093">
        <f t="array" ref="E4093">IF(ISLOGICAL(D4093),"",FREQUENCY(IF('Data Transformation'!$B$425:$B$8425='Bin Analysis'!$B4083,'Data Transformation'!$G$425:$G$8425),D4093))</f>
        <v>2001</v>
      </c>
      <c r="F4093">
        <f t="shared" si="510"/>
        <v>0</v>
      </c>
      <c r="G4093">
        <f>Weighting!$H$13</f>
        <v>0</v>
      </c>
      <c r="H4093">
        <f t="array" ref="H4093">FREQUENCY(IF('Data Transformation'!$B$4:$B$8425=B4083,'Data Transformation'!$G$4:$G$8425),'Bin Analysis'!$B4093)</f>
        <v>2073</v>
      </c>
      <c r="I4093">
        <f t="shared" si="511"/>
        <v>0</v>
      </c>
      <c r="J4093">
        <f t="shared" si="512"/>
        <v>0</v>
      </c>
      <c r="K4093">
        <f>J4093*Weighting!$W$13</f>
        <v>0</v>
      </c>
      <c r="M4093" s="14"/>
    </row>
    <row r="4094" spans="1:25" x14ac:dyDescent="0.25">
      <c r="A4094" s="32" t="str">
        <f>IF(Weighting!$P$14&gt;0,B4094,"")</f>
        <v/>
      </c>
      <c r="B4094" t="e">
        <f>Weighting!$C$14</f>
        <v>#DIV/0!</v>
      </c>
      <c r="C4094" t="e">
        <f>Weighting!$F$14</f>
        <v>#NUM!</v>
      </c>
      <c r="D4094" t="e">
        <f>IF(C4094=1,'Data Transformation'!$G$3+0.5*'Data Transformation'!$W$25,IF(C4095=1,D4095-'Data Transformation'!$W$25,FALSE))</f>
        <v>#NUM!</v>
      </c>
      <c r="E4094">
        <f t="array" ref="E4094">IF(ISLOGICAL(D4094),"",FREQUENCY(IF('Data Transformation'!$B$425:$B$8425='Bin Analysis'!$B4083,'Data Transformation'!$G$425:$G$8425),D4094))</f>
        <v>2001</v>
      </c>
      <c r="F4094">
        <f t="shared" si="510"/>
        <v>0</v>
      </c>
      <c r="G4094">
        <f>Weighting!$H$14</f>
        <v>0</v>
      </c>
      <c r="H4094">
        <f t="array" ref="H4094">FREQUENCY(IF('Data Transformation'!$B$4:$B$8425=B4083,'Data Transformation'!$G$4:$G$8425),'Bin Analysis'!$B4094)</f>
        <v>2073</v>
      </c>
      <c r="I4094">
        <f t="shared" si="511"/>
        <v>0</v>
      </c>
      <c r="J4094">
        <f t="shared" si="512"/>
        <v>0</v>
      </c>
      <c r="K4094">
        <f>J4094*Weighting!$W$14</f>
        <v>0</v>
      </c>
      <c r="M4094" s="14"/>
    </row>
    <row r="4095" spans="1:25" x14ac:dyDescent="0.25">
      <c r="A4095" s="32" t="str">
        <f>IF(Weighting!$P$15&gt;0,B4095,"")</f>
        <v/>
      </c>
      <c r="B4095" t="e">
        <f>Weighting!$C$15</f>
        <v>#DIV/0!</v>
      </c>
      <c r="C4095" t="e">
        <f>Weighting!$F$15</f>
        <v>#NUM!</v>
      </c>
      <c r="D4095" t="e">
        <f>IF(C4095=1,'Data Transformation'!$G$3+0.5*'Data Transformation'!$W$25,IF(C4096=1,D4096-'Data Transformation'!$W$25,FALSE))</f>
        <v>#NUM!</v>
      </c>
      <c r="E4095">
        <f t="array" ref="E4095">IF(ISLOGICAL(D4095),"",FREQUENCY(IF('Data Transformation'!$B$425:$B$8425='Bin Analysis'!$B4083,'Data Transformation'!$G$425:$G$8425),D4095))</f>
        <v>2001</v>
      </c>
      <c r="F4095">
        <f t="shared" si="510"/>
        <v>0</v>
      </c>
      <c r="G4095">
        <f>Weighting!$H$15</f>
        <v>0</v>
      </c>
      <c r="H4095">
        <f t="array" ref="H4095">FREQUENCY(IF('Data Transformation'!$B$4:$B$8425=B4083,'Data Transformation'!$G$4:$G$8425),'Bin Analysis'!$B4095)</f>
        <v>2073</v>
      </c>
      <c r="I4095">
        <f t="shared" si="511"/>
        <v>0</v>
      </c>
      <c r="J4095">
        <f t="shared" si="512"/>
        <v>0</v>
      </c>
      <c r="K4095">
        <f>J4095*Weighting!$W$15</f>
        <v>0</v>
      </c>
      <c r="M4095" s="14"/>
    </row>
    <row r="4096" spans="1:25" x14ac:dyDescent="0.25">
      <c r="A4096" s="32" t="str">
        <f>IF(Weighting!$P$16&gt;0,B4096,"")</f>
        <v/>
      </c>
      <c r="B4096" t="e">
        <f>Weighting!$C$16</f>
        <v>#DIV/0!</v>
      </c>
      <c r="C4096" t="e">
        <f>Weighting!$F$16</f>
        <v>#NUM!</v>
      </c>
      <c r="D4096" t="e">
        <f>IF(C4096=1,'Data Transformation'!$G$3+0.5*'Data Transformation'!$W$25,IF(C4097=1,D4097-'Data Transformation'!$W$25,FALSE))</f>
        <v>#NUM!</v>
      </c>
      <c r="E4096">
        <f t="array" ref="E4096">IF(ISLOGICAL(D4096),"",FREQUENCY(IF('Data Transformation'!$B$425:$B$8425='Bin Analysis'!$B4083,'Data Transformation'!$G$425:$G$8425),D4096))</f>
        <v>2001</v>
      </c>
      <c r="F4096">
        <f t="shared" si="510"/>
        <v>0</v>
      </c>
      <c r="G4096">
        <f>Weighting!$H$16</f>
        <v>0</v>
      </c>
      <c r="H4096">
        <f t="array" ref="H4096">FREQUENCY(IF('Data Transformation'!$B$4:$B$8425=B4083,'Data Transformation'!$G$4:$G$8425),'Bin Analysis'!$B4096)</f>
        <v>2073</v>
      </c>
      <c r="I4096">
        <f t="shared" si="511"/>
        <v>0</v>
      </c>
      <c r="J4096">
        <f t="shared" si="512"/>
        <v>0</v>
      </c>
      <c r="K4096">
        <f>J4096*Weighting!$W$16</f>
        <v>0</v>
      </c>
      <c r="M4096" s="14"/>
    </row>
    <row r="4097" spans="1:25" x14ac:dyDescent="0.25">
      <c r="A4097" s="32" t="str">
        <f>IF(Weighting!$P$17&gt;0,B4097,"")</f>
        <v/>
      </c>
      <c r="B4097" t="e">
        <f>Weighting!$C$17</f>
        <v>#DIV/0!</v>
      </c>
      <c r="C4097" t="e">
        <f>Weighting!$F$17</f>
        <v>#NUM!</v>
      </c>
      <c r="D4097" t="e">
        <f>IF(C4097=1,'Data Transformation'!$G$3+0.5*'Data Transformation'!$W$25,IF(C4098=1,D4098-'Data Transformation'!$W$25,FALSE))</f>
        <v>#NUM!</v>
      </c>
      <c r="E4097">
        <f t="array" ref="E4097">IF(ISLOGICAL(D4097),"",FREQUENCY(IF('Data Transformation'!$B$425:$B$8425='Bin Analysis'!$B4083,'Data Transformation'!$G$425:$G$8425),D4097))</f>
        <v>2001</v>
      </c>
      <c r="F4097">
        <f t="shared" si="510"/>
        <v>0</v>
      </c>
      <c r="G4097">
        <f>Weighting!$H$17</f>
        <v>0</v>
      </c>
      <c r="H4097">
        <f t="array" ref="H4097">FREQUENCY(IF('Data Transformation'!$B$4:$B$8425=B4083,'Data Transformation'!$G$4:$G$8425),'Bin Analysis'!$B4097)</f>
        <v>2073</v>
      </c>
      <c r="I4097">
        <f t="shared" si="511"/>
        <v>0</v>
      </c>
      <c r="J4097">
        <f t="shared" si="512"/>
        <v>0</v>
      </c>
      <c r="K4097">
        <f>J4097*Weighting!$W$17</f>
        <v>0</v>
      </c>
      <c r="M4097" s="14"/>
    </row>
    <row r="4098" spans="1:25" x14ac:dyDescent="0.25">
      <c r="A4098" s="32" t="str">
        <f>IF(Weighting!$P$18&gt;0,B4098,"")</f>
        <v/>
      </c>
      <c r="B4098" t="e">
        <f>Weighting!$C$18</f>
        <v>#DIV/0!</v>
      </c>
      <c r="C4098" t="e">
        <f>Weighting!$F$18</f>
        <v>#NUM!</v>
      </c>
      <c r="D4098" t="e">
        <f>IF(C4098=1,'Data Transformation'!$G$3+0.5*'Data Transformation'!$W$25,IF(C4099=1,D4099-'Data Transformation'!$W$25,FALSE))</f>
        <v>#NUM!</v>
      </c>
      <c r="E4098">
        <f t="array" ref="E4098">IF(ISLOGICAL(D4098),"",FREQUENCY(IF('Data Transformation'!$B$425:$B$8425='Bin Analysis'!$B4083,'Data Transformation'!$G$425:$G$8425),D4098))</f>
        <v>2001</v>
      </c>
      <c r="F4098">
        <f t="shared" si="510"/>
        <v>0</v>
      </c>
      <c r="G4098">
        <f>Weighting!$H$18</f>
        <v>0</v>
      </c>
      <c r="H4098">
        <f t="array" ref="H4098">FREQUENCY(IF('Data Transformation'!$B$4:$B$8425=B4083,'Data Transformation'!$G$4:$G$8425),'Bin Analysis'!$B4098)</f>
        <v>2073</v>
      </c>
      <c r="I4098">
        <f t="shared" si="511"/>
        <v>0</v>
      </c>
      <c r="J4098">
        <f t="shared" si="512"/>
        <v>0</v>
      </c>
      <c r="K4098">
        <f>J4098*Weighting!$W$18</f>
        <v>0</v>
      </c>
      <c r="M4098" s="14"/>
    </row>
    <row r="4099" spans="1:25" x14ac:dyDescent="0.25">
      <c r="A4099" s="32" t="str">
        <f>IF(Weighting!$P$19&gt;0,B4099,"")</f>
        <v/>
      </c>
      <c r="B4099" t="e">
        <f>Weighting!$C$19</f>
        <v>#DIV/0!</v>
      </c>
      <c r="C4099" t="e">
        <f>Weighting!$F$19</f>
        <v>#NUM!</v>
      </c>
      <c r="D4099" t="e">
        <f>IF(C4099=1,'Data Transformation'!$G$3+0.5*'Data Transformation'!$W$25,IF(C4100=1,D4100-'Data Transformation'!$W$25,FALSE))</f>
        <v>#NUM!</v>
      </c>
      <c r="E4099">
        <f t="array" ref="E4099">IF(ISLOGICAL(D4099),"",FREQUENCY(IF('Data Transformation'!$B$425:$B$8425='Bin Analysis'!$B4083,'Data Transformation'!$G$425:$G$8425),D4099))</f>
        <v>2001</v>
      </c>
      <c r="F4099">
        <f t="shared" si="510"/>
        <v>0</v>
      </c>
      <c r="G4099">
        <f>Weighting!$H$19</f>
        <v>0</v>
      </c>
      <c r="H4099">
        <f t="array" ref="H4099">FREQUENCY(IF('Data Transformation'!$B$4:$B$8425=B4083,'Data Transformation'!$G$4:$G$8425),'Bin Analysis'!$B4099)</f>
        <v>2073</v>
      </c>
      <c r="I4099">
        <f t="shared" si="511"/>
        <v>0</v>
      </c>
      <c r="J4099">
        <f t="shared" si="512"/>
        <v>0</v>
      </c>
      <c r="K4099">
        <f>J4099*Weighting!$W$19</f>
        <v>0</v>
      </c>
      <c r="M4099" s="14"/>
    </row>
    <row r="4100" spans="1:25" x14ac:dyDescent="0.25">
      <c r="A4100" s="32" t="str">
        <f>IF(Weighting!$P$20&gt;0,B4100,"")</f>
        <v/>
      </c>
      <c r="B4100" t="e">
        <f>Weighting!$C$20</f>
        <v>#DIV/0!</v>
      </c>
      <c r="C4100" t="e">
        <f>Weighting!$F$20</f>
        <v>#NUM!</v>
      </c>
      <c r="D4100" t="e">
        <f>IF(C4100=1,'Data Transformation'!$G$3+0.5*'Data Transformation'!$W$25,IF(C4101=1,D4101-'Data Transformation'!$W$25,FALSE))</f>
        <v>#NUM!</v>
      </c>
      <c r="E4100">
        <f t="array" ref="E4100">IF(ISLOGICAL(D4100),"",FREQUENCY(IF('Data Transformation'!$B$425:$B$8425='Bin Analysis'!$B4083,'Data Transformation'!$G$425:$G$8425),D4100))</f>
        <v>2001</v>
      </c>
      <c r="F4100">
        <f t="shared" si="510"/>
        <v>0</v>
      </c>
      <c r="G4100">
        <f>Weighting!$H$20</f>
        <v>0</v>
      </c>
      <c r="H4100">
        <f t="array" ref="H4100">FREQUENCY(IF('Data Transformation'!$B$4:$B$8425=B4083,'Data Transformation'!$G$4:$G$8425),'Bin Analysis'!$B4100)</f>
        <v>2073</v>
      </c>
      <c r="I4100">
        <f t="shared" si="511"/>
        <v>0</v>
      </c>
      <c r="J4100">
        <f t="shared" si="512"/>
        <v>0</v>
      </c>
      <c r="K4100">
        <f>J4100*Weighting!$W$20</f>
        <v>0</v>
      </c>
      <c r="M4100" s="14"/>
    </row>
    <row r="4101" spans="1:25" x14ac:dyDescent="0.25">
      <c r="A4101" s="32" t="str">
        <f>IF(Weighting!$P$21&gt;0,B4101,"")</f>
        <v/>
      </c>
      <c r="B4101" t="e">
        <f>Weighting!$C$21</f>
        <v>#DIV/0!</v>
      </c>
      <c r="C4101" t="e">
        <f>Weighting!$F$21</f>
        <v>#NUM!</v>
      </c>
      <c r="D4101" t="e">
        <f>IF(C4101=1,'Data Transformation'!$G$3+0.5*'Data Transformation'!$W$25,IF(C4102=1,D4102-'Data Transformation'!$W$25,FALSE))</f>
        <v>#NUM!</v>
      </c>
      <c r="E4101">
        <f t="array" ref="E4101">IF(ISLOGICAL(D4101),"",FREQUENCY(IF('Data Transformation'!$B$425:$B$8425='Bin Analysis'!$B4083,'Data Transformation'!$G$425:$G$8425),D4101))</f>
        <v>2001</v>
      </c>
      <c r="F4101">
        <f t="shared" si="510"/>
        <v>0</v>
      </c>
      <c r="G4101">
        <f>Weighting!$H$21</f>
        <v>0</v>
      </c>
      <c r="H4101">
        <f t="array" ref="H4101">FREQUENCY(IF('Data Transformation'!$B$4:$B$8425=B4083,'Data Transformation'!$G$4:$G$8425),'Bin Analysis'!$B4101)</f>
        <v>2073</v>
      </c>
      <c r="I4101">
        <f t="shared" si="511"/>
        <v>0</v>
      </c>
      <c r="J4101">
        <f t="shared" si="512"/>
        <v>0</v>
      </c>
      <c r="K4101">
        <f>J4101*Weighting!$W$21</f>
        <v>0</v>
      </c>
      <c r="M4101" s="14"/>
    </row>
    <row r="4102" spans="1:25" x14ac:dyDescent="0.25">
      <c r="A4102" s="32" t="str">
        <f>IF(Weighting!$P$22&gt;0,B4102,"")</f>
        <v/>
      </c>
      <c r="B4102" t="e">
        <f>Weighting!$C$22</f>
        <v>#DIV/0!</v>
      </c>
      <c r="C4102" t="e">
        <f>Weighting!$F$22</f>
        <v>#NUM!</v>
      </c>
      <c r="D4102" t="e">
        <f>IF(C4102=1,'Data Transformation'!$G$3+0.5*'Data Transformation'!$W$25,IF(C4103=1,D4103-'Data Transformation'!$W$25,FALSE))</f>
        <v>#NUM!</v>
      </c>
      <c r="E4102">
        <f t="array" ref="E4102">IF(ISLOGICAL(D4102),"",FREQUENCY(IF('Data Transformation'!$B$425:$B$8425='Bin Analysis'!$B4083,'Data Transformation'!$G$425:$G$8425),D4102))</f>
        <v>2001</v>
      </c>
      <c r="F4102">
        <f t="shared" si="510"/>
        <v>0</v>
      </c>
      <c r="G4102">
        <f>Weighting!$H$22</f>
        <v>0</v>
      </c>
      <c r="H4102">
        <f t="array" ref="H4102">FREQUENCY(IF('Data Transformation'!$B$4:$B$8425=B4083,'Data Transformation'!$G$4:$G$8425),'Bin Analysis'!$B4102)</f>
        <v>2073</v>
      </c>
      <c r="I4102">
        <f t="shared" si="511"/>
        <v>0</v>
      </c>
      <c r="J4102">
        <f t="shared" si="512"/>
        <v>0</v>
      </c>
      <c r="K4102">
        <f>J4102*Weighting!$W$22</f>
        <v>0</v>
      </c>
      <c r="M4102" s="14"/>
    </row>
    <row r="4103" spans="1:25" x14ac:dyDescent="0.25">
      <c r="A4103" s="32" t="str">
        <f>IF(Weighting!$P$23&gt;0,B4103,"")</f>
        <v/>
      </c>
      <c r="B4103" t="e">
        <f>Weighting!$C$23</f>
        <v>#DIV/0!</v>
      </c>
      <c r="C4103" t="e">
        <f>Weighting!$F$23</f>
        <v>#NUM!</v>
      </c>
      <c r="D4103" t="e">
        <f>IF(C4103=1,'Data Transformation'!$G$3+0.5*'Data Transformation'!$W$25,IF(C4104=1,D4104-'Data Transformation'!$W$25,FALSE))</f>
        <v>#NUM!</v>
      </c>
      <c r="E4103">
        <f t="array" ref="E4103">IF(ISLOGICAL(D4103),"",FREQUENCY(IF('Data Transformation'!$B$425:$B$8425='Bin Analysis'!$B4083,'Data Transformation'!$G$425:$G$8425),D4103))</f>
        <v>2001</v>
      </c>
      <c r="F4103">
        <f t="shared" si="510"/>
        <v>0</v>
      </c>
      <c r="G4103">
        <f>Weighting!$H$23</f>
        <v>0</v>
      </c>
      <c r="H4103">
        <f t="array" ref="H4103">FREQUENCY(IF('Data Transformation'!$B$4:$B$8425=B4083,'Data Transformation'!$G$4:$G$8425),'Bin Analysis'!$B4103)</f>
        <v>2073</v>
      </c>
      <c r="I4103">
        <f t="shared" si="511"/>
        <v>0</v>
      </c>
      <c r="J4103">
        <f t="shared" si="512"/>
        <v>0</v>
      </c>
      <c r="K4103">
        <f>J4103*Weighting!$W$23</f>
        <v>0</v>
      </c>
      <c r="M4103" s="14"/>
    </row>
    <row r="4104" spans="1:25" x14ac:dyDescent="0.25">
      <c r="A4104" s="32" t="str">
        <f>IF(Weighting!$P$24&gt;0,B4104,"")</f>
        <v/>
      </c>
      <c r="B4104" t="e">
        <f>Weighting!$C$24</f>
        <v>#DIV/0!</v>
      </c>
      <c r="C4104" t="e">
        <f>Weighting!$F$24</f>
        <v>#NUM!</v>
      </c>
      <c r="D4104" t="e">
        <f>IF(C4104=1,'Data Transformation'!$G$3+0.5*'Data Transformation'!$W$25,IF(C4105=1,D4105-'Data Transformation'!$W$25,FALSE))</f>
        <v>#NUM!</v>
      </c>
      <c r="E4104">
        <f t="array" ref="E4104">IF(ISLOGICAL(D4104),"",FREQUENCY(IF('Data Transformation'!$B$425:$B$8425='Bin Analysis'!$B4083,'Data Transformation'!$G$425:$G$8425),D4104))</f>
        <v>2001</v>
      </c>
      <c r="F4104">
        <f t="shared" si="510"/>
        <v>0</v>
      </c>
      <c r="G4104">
        <f>Weighting!$H$24</f>
        <v>0</v>
      </c>
      <c r="H4104">
        <f t="array" ref="H4104">FREQUENCY(IF('Data Transformation'!$B$4:$B$8425=B4083,'Data Transformation'!$G$4:$G$8425),'Bin Analysis'!$B4104)</f>
        <v>2073</v>
      </c>
      <c r="I4104">
        <f t="shared" si="511"/>
        <v>0</v>
      </c>
      <c r="J4104">
        <f t="shared" si="512"/>
        <v>0</v>
      </c>
      <c r="K4104">
        <f>J4104*Weighting!$W$24</f>
        <v>0</v>
      </c>
      <c r="M4104" s="14"/>
    </row>
    <row r="4105" spans="1:25" x14ac:dyDescent="0.25">
      <c r="A4105" s="32" t="str">
        <f>IF(Weighting!$P$25&gt;0,B4105,"")</f>
        <v/>
      </c>
      <c r="B4105" t="e">
        <f>Weighting!$C$25</f>
        <v>#DIV/0!</v>
      </c>
      <c r="C4105" t="e">
        <f>Weighting!$F$25</f>
        <v>#NUM!</v>
      </c>
      <c r="D4105" t="e">
        <f>IF(C4105=1,'Data Transformation'!$G$3+0.5*'Data Transformation'!$W$25,IF(C4106=1,D4106-'Data Transformation'!$W$25,FALSE))</f>
        <v>#NUM!</v>
      </c>
      <c r="E4105">
        <f t="array" ref="E4105">IF(ISLOGICAL(D4105),"",FREQUENCY(IF('Data Transformation'!$B$425:$B$8425='Bin Analysis'!$B4083,'Data Transformation'!$G$425:$G$8425),D4105))</f>
        <v>2001</v>
      </c>
      <c r="F4105">
        <f t="shared" si="510"/>
        <v>0</v>
      </c>
      <c r="G4105">
        <f>Weighting!$H$25</f>
        <v>0</v>
      </c>
      <c r="H4105">
        <f t="array" ref="H4105">FREQUENCY(IF('Data Transformation'!$B$4:$B$8425=B4083,'Data Transformation'!$G$4:$G$8425),'Bin Analysis'!$B4105)</f>
        <v>2073</v>
      </c>
      <c r="I4105">
        <f t="shared" si="511"/>
        <v>0</v>
      </c>
      <c r="J4105">
        <f t="shared" si="512"/>
        <v>0</v>
      </c>
      <c r="K4105">
        <f>J4105*Weighting!$W$25</f>
        <v>0</v>
      </c>
      <c r="M4105" s="14"/>
    </row>
    <row r="4106" spans="1:25" x14ac:dyDescent="0.25">
      <c r="O4106"/>
      <c r="P4106"/>
      <c r="Q4106"/>
      <c r="R4106"/>
    </row>
    <row r="4107" spans="1:25" ht="23.25" x14ac:dyDescent="0.35">
      <c r="A4107" s="21" t="s">
        <v>0</v>
      </c>
      <c r="B4107" s="21" t="str">
        <f>IFERROR(VLOOKUP(C4107,'Data Transformation'!$L$6:$M$426,2,FALSE),"")</f>
        <v/>
      </c>
      <c r="C4107" s="21">
        <f>C4083+1</f>
        <v>171</v>
      </c>
      <c r="D4107" s="21"/>
      <c r="E4107" s="21"/>
      <c r="F4107" s="21"/>
      <c r="G4107" s="21"/>
      <c r="H4107" s="22"/>
      <c r="I4107" s="22"/>
      <c r="J4107" s="22"/>
      <c r="K4107" s="21"/>
      <c r="L4107" s="21" t="str">
        <f>B4107</f>
        <v/>
      </c>
      <c r="M4107" s="23" t="e">
        <f>INDEX('Data Transformation'!$O$4:$O$424,MATCH($B4107,'Data Transformation'!$M$4:$M$424,0),MATCH($M$2,'Data Transformation'!$O$3,0))</f>
        <v>#N/A</v>
      </c>
      <c r="N4107" s="27" t="e">
        <f>IF('Input and Summary Results'!$J$16="minimum",'Bin Analysis'!X4108/(M4107-1),'Bin Analysis'!Y4107/('Bin Analysis'!M4107-1))</f>
        <v>#N/A</v>
      </c>
      <c r="O4107" s="27" t="e">
        <f>IF(M4107=FALSE,NA(),(VLOOKUP(1,C4110:K4129,4,FALSE))/(M4107-1))</f>
        <v>#N/A</v>
      </c>
      <c r="P4107" s="27" t="e">
        <f>IF(M4107=FALSE,NA(),SUM(J4110:J4129)/Weighting!$S$5)</f>
        <v>#N/A</v>
      </c>
      <c r="Q4107" s="27" t="e">
        <f>IF(M4107=FALSE,NA(),SUM(K4110:K4129)/Weighting!$S$6)</f>
        <v>#N/A</v>
      </c>
      <c r="R4107" s="27" t="e">
        <f>IF(M4107=FALSE,NA(),(VLOOKUP(1,G4110:K4129,3,FALSE))/(M4107-1))</f>
        <v>#N/A</v>
      </c>
      <c r="S4107" s="22" t="e">
        <f>IF(M4107=FALSE,NA(),IF(SUM(J4110:J4129)=2,"yes","no"))</f>
        <v>#N/A</v>
      </c>
      <c r="X4107" s="2" cm="2">
        <f t="array" ref="X4107:X4108">FREQUENCY(IF('Data Transformation'!$B$425:$B$6424='Bin Analysis'!L4107,'Data Transformation'!$G$425:$G$6424),'Data Transformation'!$U$11)</f>
        <v>0</v>
      </c>
      <c r="Y4107" s="2" cm="2">
        <f t="array" ref="Y4107:Y4108">FREQUENCY(IF('Data Transformation'!$B$425:$B$6424='Bin Analysis'!L4107,'Data Transformation'!$G$425:$G$6424),'Data Transformation'!$U$12)</f>
        <v>0</v>
      </c>
    </row>
    <row r="4108" spans="1:25" x14ac:dyDescent="0.25">
      <c r="A4108" s="14" t="s">
        <v>67</v>
      </c>
      <c r="B4108" t="s">
        <v>47</v>
      </c>
      <c r="C4108" t="s">
        <v>5</v>
      </c>
      <c r="D4108" t="s">
        <v>98</v>
      </c>
      <c r="E4108" t="s">
        <v>99</v>
      </c>
      <c r="F4108" t="s">
        <v>100</v>
      </c>
      <c r="G4108" t="s">
        <v>69</v>
      </c>
      <c r="H4108" t="s">
        <v>31</v>
      </c>
      <c r="I4108" t="s">
        <v>32</v>
      </c>
      <c r="J4108" t="s">
        <v>46</v>
      </c>
      <c r="K4108" s="14" t="s">
        <v>45</v>
      </c>
      <c r="M4108" s="14"/>
      <c r="X4108" s="2">
        <v>0</v>
      </c>
      <c r="Y4108" s="2">
        <v>0</v>
      </c>
    </row>
    <row r="4109" spans="1:25" x14ac:dyDescent="0.25">
      <c r="A4109" s="32"/>
      <c r="D4109" t="e">
        <f>IF(C4109=1,'Data Transformation'!$G$3+0.5*'Data Transformation'!$W$25,IF(C4110=1,D4110-'Data Transformation'!$W$25,FALSE))</f>
        <v>#NUM!</v>
      </c>
      <c r="E4109">
        <f t="array" ref="E4109">IF(ISLOGICAL(D4109),"",FREQUENCY(IF('Data Transformation'!$B$425:$B$8425='Bin Analysis'!$B4107,'Data Transformation'!$G$425:$G$8425),D4109))</f>
        <v>2001</v>
      </c>
      <c r="F4109" t="e">
        <f>IF(ISLOGICAL(D4109),"",E4109-E4108)</f>
        <v>#VALUE!</v>
      </c>
      <c r="M4109" s="14"/>
    </row>
    <row r="4110" spans="1:25" x14ac:dyDescent="0.25">
      <c r="A4110" s="32" t="e">
        <f>IF(Weighting!$P$6&gt;0,B4110,"")</f>
        <v>#NUM!</v>
      </c>
      <c r="B4110" t="e">
        <f>Weighting!$C$6</f>
        <v>#DIV/0!</v>
      </c>
      <c r="C4110" t="e">
        <f>Weighting!$F$6</f>
        <v>#NUM!</v>
      </c>
      <c r="D4110" t="e">
        <f>IF(C4110=1,'Data Transformation'!$G$3+0.5*'Data Transformation'!$W$25,IF(C4111=1,D4111-'Data Transformation'!$W$25,FALSE))</f>
        <v>#NUM!</v>
      </c>
      <c r="E4110">
        <f t="array" ref="E4110">IF(ISLOGICAL(D4110),"",FREQUENCY(IF('Data Transformation'!$B$425:$B$8425='Bin Analysis'!$B4107,'Data Transformation'!$G$425:$G$8425),D4110))</f>
        <v>2001</v>
      </c>
      <c r="F4110">
        <f>IF(ISLOGICAL(D4110),"",E4110-E4109)</f>
        <v>0</v>
      </c>
      <c r="G4110">
        <f>Weighting!$H$6</f>
        <v>1</v>
      </c>
      <c r="H4110">
        <f t="array" ref="H4110">FREQUENCY(IF('Data Transformation'!$B$4:$B$8425=B4107,'Data Transformation'!$G$4:$G$8425),'Bin Analysis'!$B4110)</f>
        <v>2073</v>
      </c>
      <c r="I4110">
        <f>H4110-H4109</f>
        <v>2073</v>
      </c>
      <c r="J4110">
        <f>IF(I4110=0,0,1)</f>
        <v>1</v>
      </c>
      <c r="K4110" t="e">
        <f>J4110*Weighting!$W$6</f>
        <v>#NUM!</v>
      </c>
      <c r="M4110" s="14"/>
    </row>
    <row r="4111" spans="1:25" x14ac:dyDescent="0.25">
      <c r="A4111" s="32" t="str">
        <f>IF(Weighting!$P$7&gt;0,B4111,"")</f>
        <v/>
      </c>
      <c r="B4111" t="e">
        <f>Weighting!$C$7</f>
        <v>#DIV/0!</v>
      </c>
      <c r="C4111" t="e">
        <f>Weighting!$F$7</f>
        <v>#NUM!</v>
      </c>
      <c r="D4111" t="e">
        <f>IF(C4111=1,'Data Transformation'!$G$3+0.5*'Data Transformation'!$W$25,IF(C4112=1,D4112-'Data Transformation'!$W$25,FALSE))</f>
        <v>#NUM!</v>
      </c>
      <c r="E4111">
        <f t="array" ref="E4111">IF(ISLOGICAL(D4111),"",FREQUENCY(IF('Data Transformation'!$B$425:$B$8425='Bin Analysis'!$B4107,'Data Transformation'!$G$425:$G$8425),D4111))</f>
        <v>2001</v>
      </c>
      <c r="F4111">
        <f t="shared" ref="F4111:F4129" si="513">IF(ISLOGICAL(D4111),"",E4111-E4110)</f>
        <v>0</v>
      </c>
      <c r="G4111">
        <f>Weighting!$H$7</f>
        <v>0</v>
      </c>
      <c r="H4111">
        <f t="array" ref="H4111">FREQUENCY(IF('Data Transformation'!$B$4:$B$8425=B4107,'Data Transformation'!$G$4:$G$8425),'Bin Analysis'!$B4111)</f>
        <v>2073</v>
      </c>
      <c r="I4111">
        <f t="shared" ref="I4111:I4129" si="514">H4111-H4110</f>
        <v>0</v>
      </c>
      <c r="J4111">
        <f>IF(I4111=0,0,1)</f>
        <v>0</v>
      </c>
      <c r="K4111">
        <f>J4111*Weighting!$W$7</f>
        <v>0</v>
      </c>
      <c r="M4111" s="14"/>
    </row>
    <row r="4112" spans="1:25" x14ac:dyDescent="0.25">
      <c r="A4112" s="32" t="str">
        <f>IF(Weighting!$P$8&gt;0,B4112,"")</f>
        <v/>
      </c>
      <c r="B4112" t="e">
        <f>Weighting!$C$8</f>
        <v>#DIV/0!</v>
      </c>
      <c r="C4112" t="e">
        <f>Weighting!$F$8</f>
        <v>#NUM!</v>
      </c>
      <c r="D4112" t="e">
        <f>IF(C4112=1,'Data Transformation'!$G$3+0.5*'Data Transformation'!$W$25,IF(C4113=1,D4113-'Data Transformation'!$W$25,FALSE))</f>
        <v>#NUM!</v>
      </c>
      <c r="E4112">
        <f t="array" ref="E4112">IF(ISLOGICAL(D4112),"",FREQUENCY(IF('Data Transformation'!$B$425:$B$8425='Bin Analysis'!$B4107,'Data Transformation'!$G$425:$G$8425),D4112))</f>
        <v>2001</v>
      </c>
      <c r="F4112">
        <f t="shared" si="513"/>
        <v>0</v>
      </c>
      <c r="G4112">
        <f>Weighting!$H$8</f>
        <v>0</v>
      </c>
      <c r="H4112">
        <f t="array" ref="H4112">FREQUENCY(IF('Data Transformation'!$B$4:$B$8425=B4107,'Data Transformation'!$G$4:$G$8425),'Bin Analysis'!$B4112)</f>
        <v>2073</v>
      </c>
      <c r="I4112">
        <f t="shared" si="514"/>
        <v>0</v>
      </c>
      <c r="J4112">
        <f t="shared" ref="J4112:J4129" si="515">IF(I4112=0,0,1)</f>
        <v>0</v>
      </c>
      <c r="K4112">
        <f>J4112*Weighting!$W$8</f>
        <v>0</v>
      </c>
      <c r="M4112" s="14"/>
    </row>
    <row r="4113" spans="1:13" x14ac:dyDescent="0.25">
      <c r="A4113" s="32" t="str">
        <f>IF(Weighting!$P$9&gt;0,B4113,"")</f>
        <v/>
      </c>
      <c r="B4113" s="50" t="e">
        <f>Weighting!$C$9</f>
        <v>#DIV/0!</v>
      </c>
      <c r="C4113" t="e">
        <f>Weighting!$F$9</f>
        <v>#NUM!</v>
      </c>
      <c r="D4113" t="e">
        <f>IF(C4113=1,'Data Transformation'!$G$3+0.5*'Data Transformation'!$W$25,IF(C4114=1,D4114-'Data Transformation'!$W$25,FALSE))</f>
        <v>#NUM!</v>
      </c>
      <c r="E4113">
        <f t="array" ref="E4113">IF(ISLOGICAL(D4113),"",FREQUENCY(IF('Data Transformation'!$B$425:$B$8425='Bin Analysis'!$B4107,'Data Transformation'!$G$425:$G$8425),D4113))</f>
        <v>2001</v>
      </c>
      <c r="F4113">
        <f t="shared" si="513"/>
        <v>0</v>
      </c>
      <c r="G4113">
        <f>Weighting!$H$9</f>
        <v>0</v>
      </c>
      <c r="H4113">
        <f t="array" ref="H4113">FREQUENCY(IF('Data Transformation'!$B$4:$B$8425=B4107,'Data Transformation'!$G$4:$G$8425),'Bin Analysis'!$B4113)</f>
        <v>2073</v>
      </c>
      <c r="I4113">
        <f t="shared" si="514"/>
        <v>0</v>
      </c>
      <c r="J4113">
        <f t="shared" si="515"/>
        <v>0</v>
      </c>
      <c r="K4113">
        <f>J4113*Weighting!$W$9</f>
        <v>0</v>
      </c>
      <c r="M4113" s="14"/>
    </row>
    <row r="4114" spans="1:13" x14ac:dyDescent="0.25">
      <c r="A4114" s="32" t="str">
        <f>IF(Weighting!$P$10&gt;0,B4114,"")</f>
        <v/>
      </c>
      <c r="B4114" t="e">
        <f>Weighting!$C$10</f>
        <v>#DIV/0!</v>
      </c>
      <c r="C4114" t="e">
        <f>Weighting!$F$10</f>
        <v>#NUM!</v>
      </c>
      <c r="D4114" t="e">
        <f>IF(C4114=1,'Data Transformation'!$G$3+0.5*'Data Transformation'!$W$25,IF(C4115=1,D4115-'Data Transformation'!$W$25,FALSE))</f>
        <v>#NUM!</v>
      </c>
      <c r="E4114">
        <f t="array" ref="E4114">IF(ISLOGICAL(D4114),"",FREQUENCY(IF('Data Transformation'!$B$425:$B$8425='Bin Analysis'!$B4107,'Data Transformation'!$G$425:$G$8425),D4114))</f>
        <v>2001</v>
      </c>
      <c r="F4114">
        <f t="shared" si="513"/>
        <v>0</v>
      </c>
      <c r="G4114">
        <f>Weighting!$H$10</f>
        <v>0</v>
      </c>
      <c r="H4114">
        <f t="array" ref="H4114">FREQUENCY(IF('Data Transformation'!$B$4:$B$8425=B4107,'Data Transformation'!$G$4:$G$8425),'Bin Analysis'!$B4114)</f>
        <v>2073</v>
      </c>
      <c r="I4114">
        <f t="shared" si="514"/>
        <v>0</v>
      </c>
      <c r="J4114">
        <f t="shared" si="515"/>
        <v>0</v>
      </c>
      <c r="K4114">
        <f>J4114*Weighting!$W$10</f>
        <v>0</v>
      </c>
      <c r="M4114" s="14"/>
    </row>
    <row r="4115" spans="1:13" x14ac:dyDescent="0.25">
      <c r="A4115" s="32" t="str">
        <f>IF(Weighting!$P$11&gt;0,B4115,"")</f>
        <v/>
      </c>
      <c r="B4115" t="e">
        <f>Weighting!$C$11</f>
        <v>#DIV/0!</v>
      </c>
      <c r="C4115" t="e">
        <f>Weighting!$F$11</f>
        <v>#NUM!</v>
      </c>
      <c r="D4115" t="e">
        <f>IF(C4115=1,'Data Transformation'!$G$3+0.5*'Data Transformation'!$W$25,IF(C4116=1,D4116-'Data Transformation'!$W$25,FALSE))</f>
        <v>#NUM!</v>
      </c>
      <c r="E4115">
        <f t="array" ref="E4115">IF(ISLOGICAL(D4115),"",FREQUENCY(IF('Data Transformation'!$B$425:$B$8425='Bin Analysis'!$B4107,'Data Transformation'!$G$425:$G$8425),D4115))</f>
        <v>2001</v>
      </c>
      <c r="F4115">
        <f t="shared" si="513"/>
        <v>0</v>
      </c>
      <c r="G4115">
        <f>Weighting!$H$11</f>
        <v>0</v>
      </c>
      <c r="H4115">
        <f t="array" ref="H4115">FREQUENCY(IF('Data Transformation'!$B$4:$B$8425=B4107,'Data Transformation'!$G$4:$G$8425),'Bin Analysis'!$B4115)</f>
        <v>2073</v>
      </c>
      <c r="I4115">
        <f t="shared" si="514"/>
        <v>0</v>
      </c>
      <c r="J4115">
        <f t="shared" si="515"/>
        <v>0</v>
      </c>
      <c r="K4115">
        <f>J4115*Weighting!$W$11</f>
        <v>0</v>
      </c>
      <c r="M4115" s="14"/>
    </row>
    <row r="4116" spans="1:13" x14ac:dyDescent="0.25">
      <c r="A4116" s="32" t="str">
        <f>IF(Weighting!$P$12&gt;0,B4116,"")</f>
        <v/>
      </c>
      <c r="B4116" t="e">
        <f>Weighting!$C$12</f>
        <v>#DIV/0!</v>
      </c>
      <c r="C4116" t="e">
        <f>Weighting!$F$12</f>
        <v>#NUM!</v>
      </c>
      <c r="D4116" t="e">
        <f>IF(C4116=1,'Data Transformation'!$G$3+0.5*'Data Transformation'!$W$25,IF(C4117=1,D4117-'Data Transformation'!$W$25,FALSE))</f>
        <v>#NUM!</v>
      </c>
      <c r="E4116">
        <f t="array" ref="E4116">IF(ISLOGICAL(D4116),"",FREQUENCY(IF('Data Transformation'!$B$425:$B$8425='Bin Analysis'!$B4107,'Data Transformation'!$G$425:$G$8425),D4116))</f>
        <v>2001</v>
      </c>
      <c r="F4116">
        <f t="shared" si="513"/>
        <v>0</v>
      </c>
      <c r="G4116">
        <f>Weighting!$H$12</f>
        <v>0</v>
      </c>
      <c r="H4116">
        <f t="array" ref="H4116">FREQUENCY(IF('Data Transformation'!$B$4:$B$8425=B4107,'Data Transformation'!$G$4:$G$8425),'Bin Analysis'!$B4116)</f>
        <v>2073</v>
      </c>
      <c r="I4116">
        <f t="shared" si="514"/>
        <v>0</v>
      </c>
      <c r="J4116">
        <f t="shared" si="515"/>
        <v>0</v>
      </c>
      <c r="K4116">
        <f>J4116*Weighting!$W$12</f>
        <v>0</v>
      </c>
      <c r="M4116" s="14"/>
    </row>
    <row r="4117" spans="1:13" x14ac:dyDescent="0.25">
      <c r="A4117" s="32" t="str">
        <f>IF(Weighting!$P$13&gt;0,B4117,"")</f>
        <v/>
      </c>
      <c r="B4117" t="e">
        <f>Weighting!$C$13</f>
        <v>#DIV/0!</v>
      </c>
      <c r="C4117" t="e">
        <f>Weighting!$F$13</f>
        <v>#NUM!</v>
      </c>
      <c r="D4117" t="e">
        <f>IF(C4117=1,'Data Transformation'!$G$3+0.5*'Data Transformation'!$W$25,IF(C4118=1,D4118-'Data Transformation'!$W$25,FALSE))</f>
        <v>#NUM!</v>
      </c>
      <c r="E4117">
        <f t="array" ref="E4117">IF(ISLOGICAL(D4117),"",FREQUENCY(IF('Data Transformation'!$B$425:$B$8425='Bin Analysis'!$B4107,'Data Transformation'!$G$425:$G$8425),D4117))</f>
        <v>2001</v>
      </c>
      <c r="F4117">
        <f t="shared" si="513"/>
        <v>0</v>
      </c>
      <c r="G4117">
        <f>Weighting!$H$13</f>
        <v>0</v>
      </c>
      <c r="H4117">
        <f t="array" ref="H4117">FREQUENCY(IF('Data Transformation'!$B$4:$B$8425=B4107,'Data Transformation'!$G$4:$G$8425),'Bin Analysis'!$B4117)</f>
        <v>2073</v>
      </c>
      <c r="I4117">
        <f t="shared" si="514"/>
        <v>0</v>
      </c>
      <c r="J4117">
        <f t="shared" si="515"/>
        <v>0</v>
      </c>
      <c r="K4117">
        <f>J4117*Weighting!$W$13</f>
        <v>0</v>
      </c>
      <c r="M4117" s="14"/>
    </row>
    <row r="4118" spans="1:13" x14ac:dyDescent="0.25">
      <c r="A4118" s="32" t="str">
        <f>IF(Weighting!$P$14&gt;0,B4118,"")</f>
        <v/>
      </c>
      <c r="B4118" t="e">
        <f>Weighting!$C$14</f>
        <v>#DIV/0!</v>
      </c>
      <c r="C4118" t="e">
        <f>Weighting!$F$14</f>
        <v>#NUM!</v>
      </c>
      <c r="D4118" t="e">
        <f>IF(C4118=1,'Data Transformation'!$G$3+0.5*'Data Transformation'!$W$25,IF(C4119=1,D4119-'Data Transformation'!$W$25,FALSE))</f>
        <v>#NUM!</v>
      </c>
      <c r="E4118">
        <f t="array" ref="E4118">IF(ISLOGICAL(D4118),"",FREQUENCY(IF('Data Transformation'!$B$425:$B$8425='Bin Analysis'!$B4107,'Data Transformation'!$G$425:$G$8425),D4118))</f>
        <v>2001</v>
      </c>
      <c r="F4118">
        <f t="shared" si="513"/>
        <v>0</v>
      </c>
      <c r="G4118">
        <f>Weighting!$H$14</f>
        <v>0</v>
      </c>
      <c r="H4118">
        <f t="array" ref="H4118">FREQUENCY(IF('Data Transformation'!$B$4:$B$8425=B4107,'Data Transformation'!$G$4:$G$8425),'Bin Analysis'!$B4118)</f>
        <v>2073</v>
      </c>
      <c r="I4118">
        <f t="shared" si="514"/>
        <v>0</v>
      </c>
      <c r="J4118">
        <f t="shared" si="515"/>
        <v>0</v>
      </c>
      <c r="K4118">
        <f>J4118*Weighting!$W$14</f>
        <v>0</v>
      </c>
      <c r="M4118" s="14"/>
    </row>
    <row r="4119" spans="1:13" x14ac:dyDescent="0.25">
      <c r="A4119" s="32" t="str">
        <f>IF(Weighting!$P$15&gt;0,B4119,"")</f>
        <v/>
      </c>
      <c r="B4119" t="e">
        <f>Weighting!$C$15</f>
        <v>#DIV/0!</v>
      </c>
      <c r="C4119" t="e">
        <f>Weighting!$F$15</f>
        <v>#NUM!</v>
      </c>
      <c r="D4119" t="e">
        <f>IF(C4119=1,'Data Transformation'!$G$3+0.5*'Data Transformation'!$W$25,IF(C4120=1,D4120-'Data Transformation'!$W$25,FALSE))</f>
        <v>#NUM!</v>
      </c>
      <c r="E4119">
        <f t="array" ref="E4119">IF(ISLOGICAL(D4119),"",FREQUENCY(IF('Data Transformation'!$B$425:$B$8425='Bin Analysis'!$B4107,'Data Transformation'!$G$425:$G$8425),D4119))</f>
        <v>2001</v>
      </c>
      <c r="F4119">
        <f t="shared" si="513"/>
        <v>0</v>
      </c>
      <c r="G4119">
        <f>Weighting!$H$15</f>
        <v>0</v>
      </c>
      <c r="H4119">
        <f t="array" ref="H4119">FREQUENCY(IF('Data Transformation'!$B$4:$B$8425=B4107,'Data Transformation'!$G$4:$G$8425),'Bin Analysis'!$B4119)</f>
        <v>2073</v>
      </c>
      <c r="I4119">
        <f t="shared" si="514"/>
        <v>0</v>
      </c>
      <c r="J4119">
        <f t="shared" si="515"/>
        <v>0</v>
      </c>
      <c r="K4119">
        <f>J4119*Weighting!$W$15</f>
        <v>0</v>
      </c>
      <c r="M4119" s="14"/>
    </row>
    <row r="4120" spans="1:13" x14ac:dyDescent="0.25">
      <c r="A4120" s="32" t="str">
        <f>IF(Weighting!$P$16&gt;0,B4120,"")</f>
        <v/>
      </c>
      <c r="B4120" t="e">
        <f>Weighting!$C$16</f>
        <v>#DIV/0!</v>
      </c>
      <c r="C4120" t="e">
        <f>Weighting!$F$16</f>
        <v>#NUM!</v>
      </c>
      <c r="D4120" t="e">
        <f>IF(C4120=1,'Data Transformation'!$G$3+0.5*'Data Transformation'!$W$25,IF(C4121=1,D4121-'Data Transformation'!$W$25,FALSE))</f>
        <v>#NUM!</v>
      </c>
      <c r="E4120">
        <f t="array" ref="E4120">IF(ISLOGICAL(D4120),"",FREQUENCY(IF('Data Transformation'!$B$425:$B$8425='Bin Analysis'!$B4107,'Data Transformation'!$G$425:$G$8425),D4120))</f>
        <v>2001</v>
      </c>
      <c r="F4120">
        <f t="shared" si="513"/>
        <v>0</v>
      </c>
      <c r="G4120">
        <f>Weighting!$H$16</f>
        <v>0</v>
      </c>
      <c r="H4120">
        <f t="array" ref="H4120">FREQUENCY(IF('Data Transformation'!$B$4:$B$8425=B4107,'Data Transformation'!$G$4:$G$8425),'Bin Analysis'!$B4120)</f>
        <v>2073</v>
      </c>
      <c r="I4120">
        <f t="shared" si="514"/>
        <v>0</v>
      </c>
      <c r="J4120">
        <f t="shared" si="515"/>
        <v>0</v>
      </c>
      <c r="K4120">
        <f>J4120*Weighting!$W$16</f>
        <v>0</v>
      </c>
      <c r="M4120" s="14"/>
    </row>
    <row r="4121" spans="1:13" x14ac:dyDescent="0.25">
      <c r="A4121" s="32" t="str">
        <f>IF(Weighting!$P$17&gt;0,B4121,"")</f>
        <v/>
      </c>
      <c r="B4121" t="e">
        <f>Weighting!$C$17</f>
        <v>#DIV/0!</v>
      </c>
      <c r="C4121" t="e">
        <f>Weighting!$F$17</f>
        <v>#NUM!</v>
      </c>
      <c r="D4121" t="e">
        <f>IF(C4121=1,'Data Transformation'!$G$3+0.5*'Data Transformation'!$W$25,IF(C4122=1,D4122-'Data Transformation'!$W$25,FALSE))</f>
        <v>#NUM!</v>
      </c>
      <c r="E4121">
        <f t="array" ref="E4121">IF(ISLOGICAL(D4121),"",FREQUENCY(IF('Data Transformation'!$B$425:$B$8425='Bin Analysis'!$B4107,'Data Transformation'!$G$425:$G$8425),D4121))</f>
        <v>2001</v>
      </c>
      <c r="F4121">
        <f t="shared" si="513"/>
        <v>0</v>
      </c>
      <c r="G4121">
        <f>Weighting!$H$17</f>
        <v>0</v>
      </c>
      <c r="H4121">
        <f t="array" ref="H4121">FREQUENCY(IF('Data Transformation'!$B$4:$B$8425=B4107,'Data Transformation'!$G$4:$G$8425),'Bin Analysis'!$B4121)</f>
        <v>2073</v>
      </c>
      <c r="I4121">
        <f t="shared" si="514"/>
        <v>0</v>
      </c>
      <c r="J4121">
        <f t="shared" si="515"/>
        <v>0</v>
      </c>
      <c r="K4121">
        <f>J4121*Weighting!$W$17</f>
        <v>0</v>
      </c>
      <c r="M4121" s="14"/>
    </row>
    <row r="4122" spans="1:13" x14ac:dyDescent="0.25">
      <c r="A4122" s="32" t="str">
        <f>IF(Weighting!$P$18&gt;0,B4122,"")</f>
        <v/>
      </c>
      <c r="B4122" t="e">
        <f>Weighting!$C$18</f>
        <v>#DIV/0!</v>
      </c>
      <c r="C4122" t="e">
        <f>Weighting!$F$18</f>
        <v>#NUM!</v>
      </c>
      <c r="D4122" t="e">
        <f>IF(C4122=1,'Data Transformation'!$G$3+0.5*'Data Transformation'!$W$25,IF(C4123=1,D4123-'Data Transformation'!$W$25,FALSE))</f>
        <v>#NUM!</v>
      </c>
      <c r="E4122">
        <f t="array" ref="E4122">IF(ISLOGICAL(D4122),"",FREQUENCY(IF('Data Transformation'!$B$425:$B$8425='Bin Analysis'!$B4107,'Data Transformation'!$G$425:$G$8425),D4122))</f>
        <v>2001</v>
      </c>
      <c r="F4122">
        <f t="shared" si="513"/>
        <v>0</v>
      </c>
      <c r="G4122">
        <f>Weighting!$H$18</f>
        <v>0</v>
      </c>
      <c r="H4122">
        <f t="array" ref="H4122">FREQUENCY(IF('Data Transformation'!$B$4:$B$8425=B4107,'Data Transformation'!$G$4:$G$8425),'Bin Analysis'!$B4122)</f>
        <v>2073</v>
      </c>
      <c r="I4122">
        <f t="shared" si="514"/>
        <v>0</v>
      </c>
      <c r="J4122">
        <f t="shared" si="515"/>
        <v>0</v>
      </c>
      <c r="K4122">
        <f>J4122*Weighting!$W$18</f>
        <v>0</v>
      </c>
      <c r="M4122" s="14"/>
    </row>
    <row r="4123" spans="1:13" x14ac:dyDescent="0.25">
      <c r="A4123" s="32" t="str">
        <f>IF(Weighting!$P$19&gt;0,B4123,"")</f>
        <v/>
      </c>
      <c r="B4123" t="e">
        <f>Weighting!$C$19</f>
        <v>#DIV/0!</v>
      </c>
      <c r="C4123" t="e">
        <f>Weighting!$F$19</f>
        <v>#NUM!</v>
      </c>
      <c r="D4123" t="e">
        <f>IF(C4123=1,'Data Transformation'!$G$3+0.5*'Data Transformation'!$W$25,IF(C4124=1,D4124-'Data Transformation'!$W$25,FALSE))</f>
        <v>#NUM!</v>
      </c>
      <c r="E4123">
        <f t="array" ref="E4123">IF(ISLOGICAL(D4123),"",FREQUENCY(IF('Data Transformation'!$B$425:$B$8425='Bin Analysis'!$B4107,'Data Transformation'!$G$425:$G$8425),D4123))</f>
        <v>2001</v>
      </c>
      <c r="F4123">
        <f t="shared" si="513"/>
        <v>0</v>
      </c>
      <c r="G4123">
        <f>Weighting!$H$19</f>
        <v>0</v>
      </c>
      <c r="H4123">
        <f t="array" ref="H4123">FREQUENCY(IF('Data Transformation'!$B$4:$B$8425=B4107,'Data Transformation'!$G$4:$G$8425),'Bin Analysis'!$B4123)</f>
        <v>2073</v>
      </c>
      <c r="I4123">
        <f t="shared" si="514"/>
        <v>0</v>
      </c>
      <c r="J4123">
        <f t="shared" si="515"/>
        <v>0</v>
      </c>
      <c r="K4123">
        <f>J4123*Weighting!$W$19</f>
        <v>0</v>
      </c>
      <c r="M4123" s="14"/>
    </row>
    <row r="4124" spans="1:13" x14ac:dyDescent="0.25">
      <c r="A4124" s="32" t="str">
        <f>IF(Weighting!$P$20&gt;0,B4124,"")</f>
        <v/>
      </c>
      <c r="B4124" t="e">
        <f>Weighting!$C$20</f>
        <v>#DIV/0!</v>
      </c>
      <c r="C4124" t="e">
        <f>Weighting!$F$20</f>
        <v>#NUM!</v>
      </c>
      <c r="D4124" t="e">
        <f>IF(C4124=1,'Data Transformation'!$G$3+0.5*'Data Transformation'!$W$25,IF(C4125=1,D4125-'Data Transformation'!$W$25,FALSE))</f>
        <v>#NUM!</v>
      </c>
      <c r="E4124">
        <f t="array" ref="E4124">IF(ISLOGICAL(D4124),"",FREQUENCY(IF('Data Transformation'!$B$425:$B$8425='Bin Analysis'!$B4107,'Data Transformation'!$G$425:$G$8425),D4124))</f>
        <v>2001</v>
      </c>
      <c r="F4124">
        <f t="shared" si="513"/>
        <v>0</v>
      </c>
      <c r="G4124">
        <f>Weighting!$H$20</f>
        <v>0</v>
      </c>
      <c r="H4124">
        <f t="array" ref="H4124">FREQUENCY(IF('Data Transformation'!$B$4:$B$8425=B4107,'Data Transformation'!$G$4:$G$8425),'Bin Analysis'!$B4124)</f>
        <v>2073</v>
      </c>
      <c r="I4124">
        <f t="shared" si="514"/>
        <v>0</v>
      </c>
      <c r="J4124">
        <f t="shared" si="515"/>
        <v>0</v>
      </c>
      <c r="K4124">
        <f>J4124*Weighting!$W$20</f>
        <v>0</v>
      </c>
      <c r="M4124" s="14"/>
    </row>
    <row r="4125" spans="1:13" x14ac:dyDescent="0.25">
      <c r="A4125" s="32" t="str">
        <f>IF(Weighting!$P$21&gt;0,B4125,"")</f>
        <v/>
      </c>
      <c r="B4125" t="e">
        <f>Weighting!$C$21</f>
        <v>#DIV/0!</v>
      </c>
      <c r="C4125" t="e">
        <f>Weighting!$F$21</f>
        <v>#NUM!</v>
      </c>
      <c r="D4125" t="e">
        <f>IF(C4125=1,'Data Transformation'!$G$3+0.5*'Data Transformation'!$W$25,IF(C4126=1,D4126-'Data Transformation'!$W$25,FALSE))</f>
        <v>#NUM!</v>
      </c>
      <c r="E4125">
        <f t="array" ref="E4125">IF(ISLOGICAL(D4125),"",FREQUENCY(IF('Data Transformation'!$B$425:$B$8425='Bin Analysis'!$B4107,'Data Transformation'!$G$425:$G$8425),D4125))</f>
        <v>2001</v>
      </c>
      <c r="F4125">
        <f t="shared" si="513"/>
        <v>0</v>
      </c>
      <c r="G4125">
        <f>Weighting!$H$21</f>
        <v>0</v>
      </c>
      <c r="H4125">
        <f t="array" ref="H4125">FREQUENCY(IF('Data Transformation'!$B$4:$B$8425=B4107,'Data Transformation'!$G$4:$G$8425),'Bin Analysis'!$B4125)</f>
        <v>2073</v>
      </c>
      <c r="I4125">
        <f t="shared" si="514"/>
        <v>0</v>
      </c>
      <c r="J4125">
        <f t="shared" si="515"/>
        <v>0</v>
      </c>
      <c r="K4125">
        <f>J4125*Weighting!$W$21</f>
        <v>0</v>
      </c>
      <c r="M4125" s="14"/>
    </row>
    <row r="4126" spans="1:13" x14ac:dyDescent="0.25">
      <c r="A4126" s="32" t="str">
        <f>IF(Weighting!$P$22&gt;0,B4126,"")</f>
        <v/>
      </c>
      <c r="B4126" t="e">
        <f>Weighting!$C$22</f>
        <v>#DIV/0!</v>
      </c>
      <c r="C4126" t="e">
        <f>Weighting!$F$22</f>
        <v>#NUM!</v>
      </c>
      <c r="D4126" t="e">
        <f>IF(C4126=1,'Data Transformation'!$G$3+0.5*'Data Transformation'!$W$25,IF(C4127=1,D4127-'Data Transformation'!$W$25,FALSE))</f>
        <v>#NUM!</v>
      </c>
      <c r="E4126">
        <f t="array" ref="E4126">IF(ISLOGICAL(D4126),"",FREQUENCY(IF('Data Transformation'!$B$425:$B$8425='Bin Analysis'!$B4107,'Data Transformation'!$G$425:$G$8425),D4126))</f>
        <v>2001</v>
      </c>
      <c r="F4126">
        <f t="shared" si="513"/>
        <v>0</v>
      </c>
      <c r="G4126">
        <f>Weighting!$H$22</f>
        <v>0</v>
      </c>
      <c r="H4126">
        <f t="array" ref="H4126">FREQUENCY(IF('Data Transformation'!$B$4:$B$8425=B4107,'Data Transformation'!$G$4:$G$8425),'Bin Analysis'!$B4126)</f>
        <v>2073</v>
      </c>
      <c r="I4126">
        <f t="shared" si="514"/>
        <v>0</v>
      </c>
      <c r="J4126">
        <f t="shared" si="515"/>
        <v>0</v>
      </c>
      <c r="K4126">
        <f>J4126*Weighting!$W$22</f>
        <v>0</v>
      </c>
      <c r="M4126" s="14"/>
    </row>
    <row r="4127" spans="1:13" x14ac:dyDescent="0.25">
      <c r="A4127" s="32" t="str">
        <f>IF(Weighting!$P$23&gt;0,B4127,"")</f>
        <v/>
      </c>
      <c r="B4127" t="e">
        <f>Weighting!$C$23</f>
        <v>#DIV/0!</v>
      </c>
      <c r="C4127" t="e">
        <f>Weighting!$F$23</f>
        <v>#NUM!</v>
      </c>
      <c r="D4127" t="e">
        <f>IF(C4127=1,'Data Transformation'!$G$3+0.5*'Data Transformation'!$W$25,IF(C4128=1,D4128-'Data Transformation'!$W$25,FALSE))</f>
        <v>#NUM!</v>
      </c>
      <c r="E4127">
        <f t="array" ref="E4127">IF(ISLOGICAL(D4127),"",FREQUENCY(IF('Data Transformation'!$B$425:$B$8425='Bin Analysis'!$B4107,'Data Transformation'!$G$425:$G$8425),D4127))</f>
        <v>2001</v>
      </c>
      <c r="F4127">
        <f t="shared" si="513"/>
        <v>0</v>
      </c>
      <c r="G4127">
        <f>Weighting!$H$23</f>
        <v>0</v>
      </c>
      <c r="H4127">
        <f t="array" ref="H4127">FREQUENCY(IF('Data Transformation'!$B$4:$B$8425=B4107,'Data Transformation'!$G$4:$G$8425),'Bin Analysis'!$B4127)</f>
        <v>2073</v>
      </c>
      <c r="I4127">
        <f t="shared" si="514"/>
        <v>0</v>
      </c>
      <c r="J4127">
        <f t="shared" si="515"/>
        <v>0</v>
      </c>
      <c r="K4127">
        <f>J4127*Weighting!$W$23</f>
        <v>0</v>
      </c>
      <c r="M4127" s="14"/>
    </row>
    <row r="4128" spans="1:13" x14ac:dyDescent="0.25">
      <c r="A4128" s="32" t="str">
        <f>IF(Weighting!$P$24&gt;0,B4128,"")</f>
        <v/>
      </c>
      <c r="B4128" t="e">
        <f>Weighting!$C$24</f>
        <v>#DIV/0!</v>
      </c>
      <c r="C4128" t="e">
        <f>Weighting!$F$24</f>
        <v>#NUM!</v>
      </c>
      <c r="D4128" t="e">
        <f>IF(C4128=1,'Data Transformation'!$G$3+0.5*'Data Transformation'!$W$25,IF(C4129=1,D4129-'Data Transformation'!$W$25,FALSE))</f>
        <v>#NUM!</v>
      </c>
      <c r="E4128">
        <f t="array" ref="E4128">IF(ISLOGICAL(D4128),"",FREQUENCY(IF('Data Transformation'!$B$425:$B$8425='Bin Analysis'!$B4107,'Data Transformation'!$G$425:$G$8425),D4128))</f>
        <v>2001</v>
      </c>
      <c r="F4128">
        <f t="shared" si="513"/>
        <v>0</v>
      </c>
      <c r="G4128">
        <f>Weighting!$H$24</f>
        <v>0</v>
      </c>
      <c r="H4128">
        <f t="array" ref="H4128">FREQUENCY(IF('Data Transformation'!$B$4:$B$8425=B4107,'Data Transformation'!$G$4:$G$8425),'Bin Analysis'!$B4128)</f>
        <v>2073</v>
      </c>
      <c r="I4128">
        <f t="shared" si="514"/>
        <v>0</v>
      </c>
      <c r="J4128">
        <f t="shared" si="515"/>
        <v>0</v>
      </c>
      <c r="K4128">
        <f>J4128*Weighting!$W$24</f>
        <v>0</v>
      </c>
      <c r="M4128" s="14"/>
    </row>
    <row r="4129" spans="1:25" x14ac:dyDescent="0.25">
      <c r="A4129" s="32" t="str">
        <f>IF(Weighting!$P$25&gt;0,B4129,"")</f>
        <v/>
      </c>
      <c r="B4129" t="e">
        <f>Weighting!$C$25</f>
        <v>#DIV/0!</v>
      </c>
      <c r="C4129" t="e">
        <f>Weighting!$F$25</f>
        <v>#NUM!</v>
      </c>
      <c r="D4129" t="e">
        <f>IF(C4129=1,'Data Transformation'!$G$3+0.5*'Data Transformation'!$W$25,IF(C4130=1,D4130-'Data Transformation'!$W$25,FALSE))</f>
        <v>#NUM!</v>
      </c>
      <c r="E4129">
        <f t="array" ref="E4129">IF(ISLOGICAL(D4129),"",FREQUENCY(IF('Data Transformation'!$B$425:$B$8425='Bin Analysis'!$B4107,'Data Transformation'!$G$425:$G$8425),D4129))</f>
        <v>2001</v>
      </c>
      <c r="F4129">
        <f t="shared" si="513"/>
        <v>0</v>
      </c>
      <c r="G4129">
        <f>Weighting!$H$25</f>
        <v>0</v>
      </c>
      <c r="H4129">
        <f t="array" ref="H4129">FREQUENCY(IF('Data Transformation'!$B$4:$B$8425=B4107,'Data Transformation'!$G$4:$G$8425),'Bin Analysis'!$B4129)</f>
        <v>2073</v>
      </c>
      <c r="I4129">
        <f t="shared" si="514"/>
        <v>0</v>
      </c>
      <c r="J4129">
        <f t="shared" si="515"/>
        <v>0</v>
      </c>
      <c r="K4129">
        <f>J4129*Weighting!$W$25</f>
        <v>0</v>
      </c>
      <c r="M4129" s="14"/>
    </row>
    <row r="4130" spans="1:25" x14ac:dyDescent="0.25">
      <c r="O4130"/>
      <c r="P4130"/>
      <c r="Q4130"/>
      <c r="R4130"/>
    </row>
    <row r="4131" spans="1:25" ht="23.25" x14ac:dyDescent="0.35">
      <c r="A4131" s="21" t="s">
        <v>0</v>
      </c>
      <c r="B4131" s="21" t="str">
        <f>IFERROR(VLOOKUP(C4131,'Data Transformation'!$L$6:$M$426,2,FALSE),"")</f>
        <v/>
      </c>
      <c r="C4131" s="21">
        <f>C4107+1</f>
        <v>172</v>
      </c>
      <c r="D4131" s="21"/>
      <c r="E4131" s="21"/>
      <c r="F4131" s="21"/>
      <c r="G4131" s="21"/>
      <c r="H4131" s="22"/>
      <c r="I4131" s="22"/>
      <c r="J4131" s="22"/>
      <c r="K4131" s="21"/>
      <c r="L4131" s="21" t="str">
        <f>B4131</f>
        <v/>
      </c>
      <c r="M4131" s="23" t="e">
        <f>INDEX('Data Transformation'!$O$4:$O$424,MATCH($B4131,'Data Transformation'!$M$4:$M$424,0),MATCH($M$2,'Data Transformation'!$O$3,0))</f>
        <v>#N/A</v>
      </c>
      <c r="N4131" s="27" t="e">
        <f>IF('Input and Summary Results'!$J$16="minimum",'Bin Analysis'!X4132/(M4131-1),'Bin Analysis'!Y4131/('Bin Analysis'!M4131-1))</f>
        <v>#N/A</v>
      </c>
      <c r="O4131" s="27" t="e">
        <f>IF(M4131=FALSE,NA(),(VLOOKUP(1,C4134:K4153,4,FALSE))/(M4131-1))</f>
        <v>#N/A</v>
      </c>
      <c r="P4131" s="27" t="e">
        <f>IF(M4131=FALSE,NA(),SUM(J4134:J4153)/Weighting!$S$5)</f>
        <v>#N/A</v>
      </c>
      <c r="Q4131" s="27" t="e">
        <f>IF(M4131=FALSE,NA(),SUM(K4134:K4153)/Weighting!$S$6)</f>
        <v>#N/A</v>
      </c>
      <c r="R4131" s="27" t="e">
        <f>IF(M4131=FALSE,NA(),(VLOOKUP(1,G4134:K4153,3,FALSE))/(M4131-1))</f>
        <v>#N/A</v>
      </c>
      <c r="S4131" s="22" t="e">
        <f>IF(M4131=FALSE,NA(),IF(SUM(J4134:J4153)=2,"yes","no"))</f>
        <v>#N/A</v>
      </c>
      <c r="X4131" s="2" cm="2">
        <f t="array" ref="X4131:X4132">FREQUENCY(IF('Data Transformation'!$B$425:$B$6424='Bin Analysis'!L4131,'Data Transformation'!$G$425:$G$6424),'Data Transformation'!$U$11)</f>
        <v>0</v>
      </c>
      <c r="Y4131" s="2" cm="2">
        <f t="array" ref="Y4131:Y4132">FREQUENCY(IF('Data Transformation'!$B$425:$B$6424='Bin Analysis'!L4131,'Data Transformation'!$G$425:$G$6424),'Data Transformation'!$U$12)</f>
        <v>0</v>
      </c>
    </row>
    <row r="4132" spans="1:25" x14ac:dyDescent="0.25">
      <c r="A4132" s="14" t="s">
        <v>67</v>
      </c>
      <c r="B4132" t="s">
        <v>47</v>
      </c>
      <c r="C4132" t="s">
        <v>5</v>
      </c>
      <c r="D4132" t="s">
        <v>98</v>
      </c>
      <c r="E4132" t="s">
        <v>99</v>
      </c>
      <c r="F4132" t="s">
        <v>100</v>
      </c>
      <c r="G4132" t="s">
        <v>69</v>
      </c>
      <c r="H4132" t="s">
        <v>31</v>
      </c>
      <c r="I4132" t="s">
        <v>32</v>
      </c>
      <c r="J4132" t="s">
        <v>46</v>
      </c>
      <c r="K4132" s="14" t="s">
        <v>45</v>
      </c>
      <c r="M4132" s="14"/>
      <c r="X4132" s="2">
        <v>0</v>
      </c>
      <c r="Y4132" s="2">
        <v>0</v>
      </c>
    </row>
    <row r="4133" spans="1:25" x14ac:dyDescent="0.25">
      <c r="A4133" s="32"/>
      <c r="D4133" t="e">
        <f>IF(C4133=1,'Data Transformation'!$G$3+0.5*'Data Transformation'!$W$25,IF(C4134=1,D4134-'Data Transformation'!$W$25,FALSE))</f>
        <v>#NUM!</v>
      </c>
      <c r="E4133">
        <f t="array" ref="E4133">IF(ISLOGICAL(D4133),"",FREQUENCY(IF('Data Transformation'!$B$425:$B$8425='Bin Analysis'!$B4131,'Data Transformation'!$G$425:$G$8425),D4133))</f>
        <v>2001</v>
      </c>
      <c r="F4133" t="e">
        <f>IF(ISLOGICAL(D4133),"",E4133-E4132)</f>
        <v>#VALUE!</v>
      </c>
      <c r="M4133" s="14"/>
    </row>
    <row r="4134" spans="1:25" x14ac:dyDescent="0.25">
      <c r="A4134" s="32" t="e">
        <f>IF(Weighting!$P$6&gt;0,B4134,"")</f>
        <v>#NUM!</v>
      </c>
      <c r="B4134" t="e">
        <f>Weighting!$C$6</f>
        <v>#DIV/0!</v>
      </c>
      <c r="C4134" t="e">
        <f>Weighting!$F$6</f>
        <v>#NUM!</v>
      </c>
      <c r="D4134" t="e">
        <f>IF(C4134=1,'Data Transformation'!$G$3+0.5*'Data Transformation'!$W$25,IF(C4135=1,D4135-'Data Transformation'!$W$25,FALSE))</f>
        <v>#NUM!</v>
      </c>
      <c r="E4134">
        <f t="array" ref="E4134">IF(ISLOGICAL(D4134),"",FREQUENCY(IF('Data Transformation'!$B$425:$B$8425='Bin Analysis'!$B4131,'Data Transformation'!$G$425:$G$8425),D4134))</f>
        <v>2001</v>
      </c>
      <c r="F4134">
        <f>IF(ISLOGICAL(D4134),"",E4134-E4133)</f>
        <v>0</v>
      </c>
      <c r="G4134">
        <f>Weighting!$H$6</f>
        <v>1</v>
      </c>
      <c r="H4134">
        <f t="array" ref="H4134">FREQUENCY(IF('Data Transformation'!$B$4:$B$8425=B4131,'Data Transformation'!$G$4:$G$8425),'Bin Analysis'!$B4134)</f>
        <v>2073</v>
      </c>
      <c r="I4134">
        <f>H4134-H4133</f>
        <v>2073</v>
      </c>
      <c r="J4134">
        <f>IF(I4134=0,0,1)</f>
        <v>1</v>
      </c>
      <c r="K4134" t="e">
        <f>J4134*Weighting!$W$6</f>
        <v>#NUM!</v>
      </c>
      <c r="M4134" s="14"/>
    </row>
    <row r="4135" spans="1:25" x14ac:dyDescent="0.25">
      <c r="A4135" s="32" t="str">
        <f>IF(Weighting!$P$7&gt;0,B4135,"")</f>
        <v/>
      </c>
      <c r="B4135" t="e">
        <f>Weighting!$C$7</f>
        <v>#DIV/0!</v>
      </c>
      <c r="C4135" t="e">
        <f>Weighting!$F$7</f>
        <v>#NUM!</v>
      </c>
      <c r="D4135" t="e">
        <f>IF(C4135=1,'Data Transformation'!$G$3+0.5*'Data Transformation'!$W$25,IF(C4136=1,D4136-'Data Transformation'!$W$25,FALSE))</f>
        <v>#NUM!</v>
      </c>
      <c r="E4135">
        <f t="array" ref="E4135">IF(ISLOGICAL(D4135),"",FREQUENCY(IF('Data Transformation'!$B$425:$B$8425='Bin Analysis'!$B4131,'Data Transformation'!$G$425:$G$8425),D4135))</f>
        <v>2001</v>
      </c>
      <c r="F4135">
        <f t="shared" ref="F4135:F4153" si="516">IF(ISLOGICAL(D4135),"",E4135-E4134)</f>
        <v>0</v>
      </c>
      <c r="G4135">
        <f>Weighting!$H$7</f>
        <v>0</v>
      </c>
      <c r="H4135">
        <f t="array" ref="H4135">FREQUENCY(IF('Data Transformation'!$B$4:$B$8425=B4131,'Data Transformation'!$G$4:$G$8425),'Bin Analysis'!$B4135)</f>
        <v>2073</v>
      </c>
      <c r="I4135">
        <f t="shared" ref="I4135:I4153" si="517">H4135-H4134</f>
        <v>0</v>
      </c>
      <c r="J4135">
        <f>IF(I4135=0,0,1)</f>
        <v>0</v>
      </c>
      <c r="K4135">
        <f>J4135*Weighting!$W$7</f>
        <v>0</v>
      </c>
      <c r="M4135" s="14"/>
    </row>
    <row r="4136" spans="1:25" x14ac:dyDescent="0.25">
      <c r="A4136" s="32" t="str">
        <f>IF(Weighting!$P$8&gt;0,B4136,"")</f>
        <v/>
      </c>
      <c r="B4136" t="e">
        <f>Weighting!$C$8</f>
        <v>#DIV/0!</v>
      </c>
      <c r="C4136" t="e">
        <f>Weighting!$F$8</f>
        <v>#NUM!</v>
      </c>
      <c r="D4136" t="e">
        <f>IF(C4136=1,'Data Transformation'!$G$3+0.5*'Data Transformation'!$W$25,IF(C4137=1,D4137-'Data Transformation'!$W$25,FALSE))</f>
        <v>#NUM!</v>
      </c>
      <c r="E4136">
        <f t="array" ref="E4136">IF(ISLOGICAL(D4136),"",FREQUENCY(IF('Data Transformation'!$B$425:$B$8425='Bin Analysis'!$B4131,'Data Transformation'!$G$425:$G$8425),D4136))</f>
        <v>2001</v>
      </c>
      <c r="F4136">
        <f t="shared" si="516"/>
        <v>0</v>
      </c>
      <c r="G4136">
        <f>Weighting!$H$8</f>
        <v>0</v>
      </c>
      <c r="H4136">
        <f t="array" ref="H4136">FREQUENCY(IF('Data Transformation'!$B$4:$B$8425=B4131,'Data Transformation'!$G$4:$G$8425),'Bin Analysis'!$B4136)</f>
        <v>2073</v>
      </c>
      <c r="I4136">
        <f t="shared" si="517"/>
        <v>0</v>
      </c>
      <c r="J4136">
        <f t="shared" ref="J4136:J4153" si="518">IF(I4136=0,0,1)</f>
        <v>0</v>
      </c>
      <c r="K4136">
        <f>J4136*Weighting!$W$8</f>
        <v>0</v>
      </c>
      <c r="M4136" s="14"/>
    </row>
    <row r="4137" spans="1:25" x14ac:dyDescent="0.25">
      <c r="A4137" s="32" t="str">
        <f>IF(Weighting!$P$9&gt;0,B4137,"")</f>
        <v/>
      </c>
      <c r="B4137" s="50" t="e">
        <f>Weighting!$C$9</f>
        <v>#DIV/0!</v>
      </c>
      <c r="C4137" t="e">
        <f>Weighting!$F$9</f>
        <v>#NUM!</v>
      </c>
      <c r="D4137" t="e">
        <f>IF(C4137=1,'Data Transformation'!$G$3+0.5*'Data Transformation'!$W$25,IF(C4138=1,D4138-'Data Transformation'!$W$25,FALSE))</f>
        <v>#NUM!</v>
      </c>
      <c r="E4137">
        <f t="array" ref="E4137">IF(ISLOGICAL(D4137),"",FREQUENCY(IF('Data Transformation'!$B$425:$B$8425='Bin Analysis'!$B4131,'Data Transformation'!$G$425:$G$8425),D4137))</f>
        <v>2001</v>
      </c>
      <c r="F4137">
        <f t="shared" si="516"/>
        <v>0</v>
      </c>
      <c r="G4137">
        <f>Weighting!$H$9</f>
        <v>0</v>
      </c>
      <c r="H4137">
        <f t="array" ref="H4137">FREQUENCY(IF('Data Transformation'!$B$4:$B$8425=B4131,'Data Transformation'!$G$4:$G$8425),'Bin Analysis'!$B4137)</f>
        <v>2073</v>
      </c>
      <c r="I4137">
        <f t="shared" si="517"/>
        <v>0</v>
      </c>
      <c r="J4137">
        <f t="shared" si="518"/>
        <v>0</v>
      </c>
      <c r="K4137">
        <f>J4137*Weighting!$W$9</f>
        <v>0</v>
      </c>
      <c r="M4137" s="14"/>
    </row>
    <row r="4138" spans="1:25" x14ac:dyDescent="0.25">
      <c r="A4138" s="32" t="str">
        <f>IF(Weighting!$P$10&gt;0,B4138,"")</f>
        <v/>
      </c>
      <c r="B4138" t="e">
        <f>Weighting!$C$10</f>
        <v>#DIV/0!</v>
      </c>
      <c r="C4138" t="e">
        <f>Weighting!$F$10</f>
        <v>#NUM!</v>
      </c>
      <c r="D4138" t="e">
        <f>IF(C4138=1,'Data Transformation'!$G$3+0.5*'Data Transformation'!$W$25,IF(C4139=1,D4139-'Data Transformation'!$W$25,FALSE))</f>
        <v>#NUM!</v>
      </c>
      <c r="E4138">
        <f t="array" ref="E4138">IF(ISLOGICAL(D4138),"",FREQUENCY(IF('Data Transformation'!$B$425:$B$8425='Bin Analysis'!$B4131,'Data Transformation'!$G$425:$G$8425),D4138))</f>
        <v>2001</v>
      </c>
      <c r="F4138">
        <f t="shared" si="516"/>
        <v>0</v>
      </c>
      <c r="G4138">
        <f>Weighting!$H$10</f>
        <v>0</v>
      </c>
      <c r="H4138">
        <f t="array" ref="H4138">FREQUENCY(IF('Data Transformation'!$B$4:$B$8425=B4131,'Data Transformation'!$G$4:$G$8425),'Bin Analysis'!$B4138)</f>
        <v>2073</v>
      </c>
      <c r="I4138">
        <f t="shared" si="517"/>
        <v>0</v>
      </c>
      <c r="J4138">
        <f t="shared" si="518"/>
        <v>0</v>
      </c>
      <c r="K4138">
        <f>J4138*Weighting!$W$10</f>
        <v>0</v>
      </c>
      <c r="M4138" s="14"/>
    </row>
    <row r="4139" spans="1:25" x14ac:dyDescent="0.25">
      <c r="A4139" s="32" t="str">
        <f>IF(Weighting!$P$11&gt;0,B4139,"")</f>
        <v/>
      </c>
      <c r="B4139" t="e">
        <f>Weighting!$C$11</f>
        <v>#DIV/0!</v>
      </c>
      <c r="C4139" t="e">
        <f>Weighting!$F$11</f>
        <v>#NUM!</v>
      </c>
      <c r="D4139" t="e">
        <f>IF(C4139=1,'Data Transformation'!$G$3+0.5*'Data Transformation'!$W$25,IF(C4140=1,D4140-'Data Transformation'!$W$25,FALSE))</f>
        <v>#NUM!</v>
      </c>
      <c r="E4139">
        <f t="array" ref="E4139">IF(ISLOGICAL(D4139),"",FREQUENCY(IF('Data Transformation'!$B$425:$B$8425='Bin Analysis'!$B4131,'Data Transformation'!$G$425:$G$8425),D4139))</f>
        <v>2001</v>
      </c>
      <c r="F4139">
        <f t="shared" si="516"/>
        <v>0</v>
      </c>
      <c r="G4139">
        <f>Weighting!$H$11</f>
        <v>0</v>
      </c>
      <c r="H4139">
        <f t="array" ref="H4139">FREQUENCY(IF('Data Transformation'!$B$4:$B$8425=B4131,'Data Transformation'!$G$4:$G$8425),'Bin Analysis'!$B4139)</f>
        <v>2073</v>
      </c>
      <c r="I4139">
        <f t="shared" si="517"/>
        <v>0</v>
      </c>
      <c r="J4139">
        <f t="shared" si="518"/>
        <v>0</v>
      </c>
      <c r="K4139">
        <f>J4139*Weighting!$W$11</f>
        <v>0</v>
      </c>
      <c r="M4139" s="14"/>
    </row>
    <row r="4140" spans="1:25" x14ac:dyDescent="0.25">
      <c r="A4140" s="32" t="str">
        <f>IF(Weighting!$P$12&gt;0,B4140,"")</f>
        <v/>
      </c>
      <c r="B4140" t="e">
        <f>Weighting!$C$12</f>
        <v>#DIV/0!</v>
      </c>
      <c r="C4140" t="e">
        <f>Weighting!$F$12</f>
        <v>#NUM!</v>
      </c>
      <c r="D4140" t="e">
        <f>IF(C4140=1,'Data Transformation'!$G$3+0.5*'Data Transformation'!$W$25,IF(C4141=1,D4141-'Data Transformation'!$W$25,FALSE))</f>
        <v>#NUM!</v>
      </c>
      <c r="E4140">
        <f t="array" ref="E4140">IF(ISLOGICAL(D4140),"",FREQUENCY(IF('Data Transformation'!$B$425:$B$8425='Bin Analysis'!$B4131,'Data Transformation'!$G$425:$G$8425),D4140))</f>
        <v>2001</v>
      </c>
      <c r="F4140">
        <f t="shared" si="516"/>
        <v>0</v>
      </c>
      <c r="G4140">
        <f>Weighting!$H$12</f>
        <v>0</v>
      </c>
      <c r="H4140">
        <f t="array" ref="H4140">FREQUENCY(IF('Data Transformation'!$B$4:$B$8425=B4131,'Data Transformation'!$G$4:$G$8425),'Bin Analysis'!$B4140)</f>
        <v>2073</v>
      </c>
      <c r="I4140">
        <f t="shared" si="517"/>
        <v>0</v>
      </c>
      <c r="J4140">
        <f t="shared" si="518"/>
        <v>0</v>
      </c>
      <c r="K4140">
        <f>J4140*Weighting!$W$12</f>
        <v>0</v>
      </c>
      <c r="M4140" s="14"/>
    </row>
    <row r="4141" spans="1:25" x14ac:dyDescent="0.25">
      <c r="A4141" s="32" t="str">
        <f>IF(Weighting!$P$13&gt;0,B4141,"")</f>
        <v/>
      </c>
      <c r="B4141" t="e">
        <f>Weighting!$C$13</f>
        <v>#DIV/0!</v>
      </c>
      <c r="C4141" t="e">
        <f>Weighting!$F$13</f>
        <v>#NUM!</v>
      </c>
      <c r="D4141" t="e">
        <f>IF(C4141=1,'Data Transformation'!$G$3+0.5*'Data Transformation'!$W$25,IF(C4142=1,D4142-'Data Transformation'!$W$25,FALSE))</f>
        <v>#NUM!</v>
      </c>
      <c r="E4141">
        <f t="array" ref="E4141">IF(ISLOGICAL(D4141),"",FREQUENCY(IF('Data Transformation'!$B$425:$B$8425='Bin Analysis'!$B4131,'Data Transformation'!$G$425:$G$8425),D4141))</f>
        <v>2001</v>
      </c>
      <c r="F4141">
        <f t="shared" si="516"/>
        <v>0</v>
      </c>
      <c r="G4141">
        <f>Weighting!$H$13</f>
        <v>0</v>
      </c>
      <c r="H4141">
        <f t="array" ref="H4141">FREQUENCY(IF('Data Transformation'!$B$4:$B$8425=B4131,'Data Transformation'!$G$4:$G$8425),'Bin Analysis'!$B4141)</f>
        <v>2073</v>
      </c>
      <c r="I4141">
        <f t="shared" si="517"/>
        <v>0</v>
      </c>
      <c r="J4141">
        <f t="shared" si="518"/>
        <v>0</v>
      </c>
      <c r="K4141">
        <f>J4141*Weighting!$W$13</f>
        <v>0</v>
      </c>
      <c r="M4141" s="14"/>
    </row>
    <row r="4142" spans="1:25" x14ac:dyDescent="0.25">
      <c r="A4142" s="32" t="str">
        <f>IF(Weighting!$P$14&gt;0,B4142,"")</f>
        <v/>
      </c>
      <c r="B4142" t="e">
        <f>Weighting!$C$14</f>
        <v>#DIV/0!</v>
      </c>
      <c r="C4142" t="e">
        <f>Weighting!$F$14</f>
        <v>#NUM!</v>
      </c>
      <c r="D4142" t="e">
        <f>IF(C4142=1,'Data Transformation'!$G$3+0.5*'Data Transformation'!$W$25,IF(C4143=1,D4143-'Data Transformation'!$W$25,FALSE))</f>
        <v>#NUM!</v>
      </c>
      <c r="E4142">
        <f t="array" ref="E4142">IF(ISLOGICAL(D4142),"",FREQUENCY(IF('Data Transformation'!$B$425:$B$8425='Bin Analysis'!$B4131,'Data Transformation'!$G$425:$G$8425),D4142))</f>
        <v>2001</v>
      </c>
      <c r="F4142">
        <f t="shared" si="516"/>
        <v>0</v>
      </c>
      <c r="G4142">
        <f>Weighting!$H$14</f>
        <v>0</v>
      </c>
      <c r="H4142">
        <f t="array" ref="H4142">FREQUENCY(IF('Data Transformation'!$B$4:$B$8425=B4131,'Data Transformation'!$G$4:$G$8425),'Bin Analysis'!$B4142)</f>
        <v>2073</v>
      </c>
      <c r="I4142">
        <f t="shared" si="517"/>
        <v>0</v>
      </c>
      <c r="J4142">
        <f t="shared" si="518"/>
        <v>0</v>
      </c>
      <c r="K4142">
        <f>J4142*Weighting!$W$14</f>
        <v>0</v>
      </c>
      <c r="M4142" s="14"/>
    </row>
    <row r="4143" spans="1:25" x14ac:dyDescent="0.25">
      <c r="A4143" s="32" t="str">
        <f>IF(Weighting!$P$15&gt;0,B4143,"")</f>
        <v/>
      </c>
      <c r="B4143" t="e">
        <f>Weighting!$C$15</f>
        <v>#DIV/0!</v>
      </c>
      <c r="C4143" t="e">
        <f>Weighting!$F$15</f>
        <v>#NUM!</v>
      </c>
      <c r="D4143" t="e">
        <f>IF(C4143=1,'Data Transformation'!$G$3+0.5*'Data Transformation'!$W$25,IF(C4144=1,D4144-'Data Transformation'!$W$25,FALSE))</f>
        <v>#NUM!</v>
      </c>
      <c r="E4143">
        <f t="array" ref="E4143">IF(ISLOGICAL(D4143),"",FREQUENCY(IF('Data Transformation'!$B$425:$B$8425='Bin Analysis'!$B4131,'Data Transformation'!$G$425:$G$8425),D4143))</f>
        <v>2001</v>
      </c>
      <c r="F4143">
        <f t="shared" si="516"/>
        <v>0</v>
      </c>
      <c r="G4143">
        <f>Weighting!$H$15</f>
        <v>0</v>
      </c>
      <c r="H4143">
        <f t="array" ref="H4143">FREQUENCY(IF('Data Transformation'!$B$4:$B$8425=B4131,'Data Transformation'!$G$4:$G$8425),'Bin Analysis'!$B4143)</f>
        <v>2073</v>
      </c>
      <c r="I4143">
        <f t="shared" si="517"/>
        <v>0</v>
      </c>
      <c r="J4143">
        <f t="shared" si="518"/>
        <v>0</v>
      </c>
      <c r="K4143">
        <f>J4143*Weighting!$W$15</f>
        <v>0</v>
      </c>
      <c r="M4143" s="14"/>
    </row>
    <row r="4144" spans="1:25" x14ac:dyDescent="0.25">
      <c r="A4144" s="32" t="str">
        <f>IF(Weighting!$P$16&gt;0,B4144,"")</f>
        <v/>
      </c>
      <c r="B4144" t="e">
        <f>Weighting!$C$16</f>
        <v>#DIV/0!</v>
      </c>
      <c r="C4144" t="e">
        <f>Weighting!$F$16</f>
        <v>#NUM!</v>
      </c>
      <c r="D4144" t="e">
        <f>IF(C4144=1,'Data Transformation'!$G$3+0.5*'Data Transformation'!$W$25,IF(C4145=1,D4145-'Data Transformation'!$W$25,FALSE))</f>
        <v>#NUM!</v>
      </c>
      <c r="E4144">
        <f t="array" ref="E4144">IF(ISLOGICAL(D4144),"",FREQUENCY(IF('Data Transformation'!$B$425:$B$8425='Bin Analysis'!$B4131,'Data Transformation'!$G$425:$G$8425),D4144))</f>
        <v>2001</v>
      </c>
      <c r="F4144">
        <f t="shared" si="516"/>
        <v>0</v>
      </c>
      <c r="G4144">
        <f>Weighting!$H$16</f>
        <v>0</v>
      </c>
      <c r="H4144">
        <f t="array" ref="H4144">FREQUENCY(IF('Data Transformation'!$B$4:$B$8425=B4131,'Data Transformation'!$G$4:$G$8425),'Bin Analysis'!$B4144)</f>
        <v>2073</v>
      </c>
      <c r="I4144">
        <f t="shared" si="517"/>
        <v>0</v>
      </c>
      <c r="J4144">
        <f t="shared" si="518"/>
        <v>0</v>
      </c>
      <c r="K4144">
        <f>J4144*Weighting!$W$16</f>
        <v>0</v>
      </c>
      <c r="M4144" s="14"/>
    </row>
    <row r="4145" spans="1:25" x14ac:dyDescent="0.25">
      <c r="A4145" s="32" t="str">
        <f>IF(Weighting!$P$17&gt;0,B4145,"")</f>
        <v/>
      </c>
      <c r="B4145" t="e">
        <f>Weighting!$C$17</f>
        <v>#DIV/0!</v>
      </c>
      <c r="C4145" t="e">
        <f>Weighting!$F$17</f>
        <v>#NUM!</v>
      </c>
      <c r="D4145" t="e">
        <f>IF(C4145=1,'Data Transformation'!$G$3+0.5*'Data Transformation'!$W$25,IF(C4146=1,D4146-'Data Transformation'!$W$25,FALSE))</f>
        <v>#NUM!</v>
      </c>
      <c r="E4145">
        <f t="array" ref="E4145">IF(ISLOGICAL(D4145),"",FREQUENCY(IF('Data Transformation'!$B$425:$B$8425='Bin Analysis'!$B4131,'Data Transformation'!$G$425:$G$8425),D4145))</f>
        <v>2001</v>
      </c>
      <c r="F4145">
        <f t="shared" si="516"/>
        <v>0</v>
      </c>
      <c r="G4145">
        <f>Weighting!$H$17</f>
        <v>0</v>
      </c>
      <c r="H4145">
        <f t="array" ref="H4145">FREQUENCY(IF('Data Transformation'!$B$4:$B$8425=B4131,'Data Transformation'!$G$4:$G$8425),'Bin Analysis'!$B4145)</f>
        <v>2073</v>
      </c>
      <c r="I4145">
        <f t="shared" si="517"/>
        <v>0</v>
      </c>
      <c r="J4145">
        <f t="shared" si="518"/>
        <v>0</v>
      </c>
      <c r="K4145">
        <f>J4145*Weighting!$W$17</f>
        <v>0</v>
      </c>
      <c r="M4145" s="14"/>
    </row>
    <row r="4146" spans="1:25" x14ac:dyDescent="0.25">
      <c r="A4146" s="32" t="str">
        <f>IF(Weighting!$P$18&gt;0,B4146,"")</f>
        <v/>
      </c>
      <c r="B4146" t="e">
        <f>Weighting!$C$18</f>
        <v>#DIV/0!</v>
      </c>
      <c r="C4146" t="e">
        <f>Weighting!$F$18</f>
        <v>#NUM!</v>
      </c>
      <c r="D4146" t="e">
        <f>IF(C4146=1,'Data Transformation'!$G$3+0.5*'Data Transformation'!$W$25,IF(C4147=1,D4147-'Data Transformation'!$W$25,FALSE))</f>
        <v>#NUM!</v>
      </c>
      <c r="E4146">
        <f t="array" ref="E4146">IF(ISLOGICAL(D4146),"",FREQUENCY(IF('Data Transformation'!$B$425:$B$8425='Bin Analysis'!$B4131,'Data Transformation'!$G$425:$G$8425),D4146))</f>
        <v>2001</v>
      </c>
      <c r="F4146">
        <f t="shared" si="516"/>
        <v>0</v>
      </c>
      <c r="G4146">
        <f>Weighting!$H$18</f>
        <v>0</v>
      </c>
      <c r="H4146">
        <f t="array" ref="H4146">FREQUENCY(IF('Data Transformation'!$B$4:$B$8425=B4131,'Data Transformation'!$G$4:$G$8425),'Bin Analysis'!$B4146)</f>
        <v>2073</v>
      </c>
      <c r="I4146">
        <f t="shared" si="517"/>
        <v>0</v>
      </c>
      <c r="J4146">
        <f t="shared" si="518"/>
        <v>0</v>
      </c>
      <c r="K4146">
        <f>J4146*Weighting!$W$18</f>
        <v>0</v>
      </c>
      <c r="M4146" s="14"/>
    </row>
    <row r="4147" spans="1:25" x14ac:dyDescent="0.25">
      <c r="A4147" s="32" t="str">
        <f>IF(Weighting!$P$19&gt;0,B4147,"")</f>
        <v/>
      </c>
      <c r="B4147" t="e">
        <f>Weighting!$C$19</f>
        <v>#DIV/0!</v>
      </c>
      <c r="C4147" t="e">
        <f>Weighting!$F$19</f>
        <v>#NUM!</v>
      </c>
      <c r="D4147" t="e">
        <f>IF(C4147=1,'Data Transformation'!$G$3+0.5*'Data Transformation'!$W$25,IF(C4148=1,D4148-'Data Transformation'!$W$25,FALSE))</f>
        <v>#NUM!</v>
      </c>
      <c r="E4147">
        <f t="array" ref="E4147">IF(ISLOGICAL(D4147),"",FREQUENCY(IF('Data Transformation'!$B$425:$B$8425='Bin Analysis'!$B4131,'Data Transformation'!$G$425:$G$8425),D4147))</f>
        <v>2001</v>
      </c>
      <c r="F4147">
        <f t="shared" si="516"/>
        <v>0</v>
      </c>
      <c r="G4147">
        <f>Weighting!$H$19</f>
        <v>0</v>
      </c>
      <c r="H4147">
        <f t="array" ref="H4147">FREQUENCY(IF('Data Transformation'!$B$4:$B$8425=B4131,'Data Transformation'!$G$4:$G$8425),'Bin Analysis'!$B4147)</f>
        <v>2073</v>
      </c>
      <c r="I4147">
        <f t="shared" si="517"/>
        <v>0</v>
      </c>
      <c r="J4147">
        <f t="shared" si="518"/>
        <v>0</v>
      </c>
      <c r="K4147">
        <f>J4147*Weighting!$W$19</f>
        <v>0</v>
      </c>
      <c r="M4147" s="14"/>
    </row>
    <row r="4148" spans="1:25" x14ac:dyDescent="0.25">
      <c r="A4148" s="32" t="str">
        <f>IF(Weighting!$P$20&gt;0,B4148,"")</f>
        <v/>
      </c>
      <c r="B4148" t="e">
        <f>Weighting!$C$20</f>
        <v>#DIV/0!</v>
      </c>
      <c r="C4148" t="e">
        <f>Weighting!$F$20</f>
        <v>#NUM!</v>
      </c>
      <c r="D4148" t="e">
        <f>IF(C4148=1,'Data Transformation'!$G$3+0.5*'Data Transformation'!$W$25,IF(C4149=1,D4149-'Data Transformation'!$W$25,FALSE))</f>
        <v>#NUM!</v>
      </c>
      <c r="E4148">
        <f t="array" ref="E4148">IF(ISLOGICAL(D4148),"",FREQUENCY(IF('Data Transformation'!$B$425:$B$8425='Bin Analysis'!$B4131,'Data Transformation'!$G$425:$G$8425),D4148))</f>
        <v>2001</v>
      </c>
      <c r="F4148">
        <f t="shared" si="516"/>
        <v>0</v>
      </c>
      <c r="G4148">
        <f>Weighting!$H$20</f>
        <v>0</v>
      </c>
      <c r="H4148">
        <f t="array" ref="H4148">FREQUENCY(IF('Data Transformation'!$B$4:$B$8425=B4131,'Data Transformation'!$G$4:$G$8425),'Bin Analysis'!$B4148)</f>
        <v>2073</v>
      </c>
      <c r="I4148">
        <f t="shared" si="517"/>
        <v>0</v>
      </c>
      <c r="J4148">
        <f t="shared" si="518"/>
        <v>0</v>
      </c>
      <c r="K4148">
        <f>J4148*Weighting!$W$20</f>
        <v>0</v>
      </c>
      <c r="M4148" s="14"/>
    </row>
    <row r="4149" spans="1:25" x14ac:dyDescent="0.25">
      <c r="A4149" s="32" t="str">
        <f>IF(Weighting!$P$21&gt;0,B4149,"")</f>
        <v/>
      </c>
      <c r="B4149" t="e">
        <f>Weighting!$C$21</f>
        <v>#DIV/0!</v>
      </c>
      <c r="C4149" t="e">
        <f>Weighting!$F$21</f>
        <v>#NUM!</v>
      </c>
      <c r="D4149" t="e">
        <f>IF(C4149=1,'Data Transformation'!$G$3+0.5*'Data Transformation'!$W$25,IF(C4150=1,D4150-'Data Transformation'!$W$25,FALSE))</f>
        <v>#NUM!</v>
      </c>
      <c r="E4149">
        <f t="array" ref="E4149">IF(ISLOGICAL(D4149),"",FREQUENCY(IF('Data Transformation'!$B$425:$B$8425='Bin Analysis'!$B4131,'Data Transformation'!$G$425:$G$8425),D4149))</f>
        <v>2001</v>
      </c>
      <c r="F4149">
        <f t="shared" si="516"/>
        <v>0</v>
      </c>
      <c r="G4149">
        <f>Weighting!$H$21</f>
        <v>0</v>
      </c>
      <c r="H4149">
        <f t="array" ref="H4149">FREQUENCY(IF('Data Transformation'!$B$4:$B$8425=B4131,'Data Transformation'!$G$4:$G$8425),'Bin Analysis'!$B4149)</f>
        <v>2073</v>
      </c>
      <c r="I4149">
        <f t="shared" si="517"/>
        <v>0</v>
      </c>
      <c r="J4149">
        <f t="shared" si="518"/>
        <v>0</v>
      </c>
      <c r="K4149">
        <f>J4149*Weighting!$W$21</f>
        <v>0</v>
      </c>
      <c r="M4149" s="14"/>
    </row>
    <row r="4150" spans="1:25" x14ac:dyDescent="0.25">
      <c r="A4150" s="32" t="str">
        <f>IF(Weighting!$P$22&gt;0,B4150,"")</f>
        <v/>
      </c>
      <c r="B4150" t="e">
        <f>Weighting!$C$22</f>
        <v>#DIV/0!</v>
      </c>
      <c r="C4150" t="e">
        <f>Weighting!$F$22</f>
        <v>#NUM!</v>
      </c>
      <c r="D4150" t="e">
        <f>IF(C4150=1,'Data Transformation'!$G$3+0.5*'Data Transformation'!$W$25,IF(C4151=1,D4151-'Data Transformation'!$W$25,FALSE))</f>
        <v>#NUM!</v>
      </c>
      <c r="E4150">
        <f t="array" ref="E4150">IF(ISLOGICAL(D4150),"",FREQUENCY(IF('Data Transformation'!$B$425:$B$8425='Bin Analysis'!$B4131,'Data Transformation'!$G$425:$G$8425),D4150))</f>
        <v>2001</v>
      </c>
      <c r="F4150">
        <f t="shared" si="516"/>
        <v>0</v>
      </c>
      <c r="G4150">
        <f>Weighting!$H$22</f>
        <v>0</v>
      </c>
      <c r="H4150">
        <f t="array" ref="H4150">FREQUENCY(IF('Data Transformation'!$B$4:$B$8425=B4131,'Data Transformation'!$G$4:$G$8425),'Bin Analysis'!$B4150)</f>
        <v>2073</v>
      </c>
      <c r="I4150">
        <f t="shared" si="517"/>
        <v>0</v>
      </c>
      <c r="J4150">
        <f t="shared" si="518"/>
        <v>0</v>
      </c>
      <c r="K4150">
        <f>J4150*Weighting!$W$22</f>
        <v>0</v>
      </c>
      <c r="M4150" s="14"/>
    </row>
    <row r="4151" spans="1:25" x14ac:dyDescent="0.25">
      <c r="A4151" s="32" t="str">
        <f>IF(Weighting!$P$23&gt;0,B4151,"")</f>
        <v/>
      </c>
      <c r="B4151" t="e">
        <f>Weighting!$C$23</f>
        <v>#DIV/0!</v>
      </c>
      <c r="C4151" t="e">
        <f>Weighting!$F$23</f>
        <v>#NUM!</v>
      </c>
      <c r="D4151" t="e">
        <f>IF(C4151=1,'Data Transformation'!$G$3+0.5*'Data Transformation'!$W$25,IF(C4152=1,D4152-'Data Transformation'!$W$25,FALSE))</f>
        <v>#NUM!</v>
      </c>
      <c r="E4151">
        <f t="array" ref="E4151">IF(ISLOGICAL(D4151),"",FREQUENCY(IF('Data Transformation'!$B$425:$B$8425='Bin Analysis'!$B4131,'Data Transformation'!$G$425:$G$8425),D4151))</f>
        <v>2001</v>
      </c>
      <c r="F4151">
        <f t="shared" si="516"/>
        <v>0</v>
      </c>
      <c r="G4151">
        <f>Weighting!$H$23</f>
        <v>0</v>
      </c>
      <c r="H4151">
        <f t="array" ref="H4151">FREQUENCY(IF('Data Transformation'!$B$4:$B$8425=B4131,'Data Transformation'!$G$4:$G$8425),'Bin Analysis'!$B4151)</f>
        <v>2073</v>
      </c>
      <c r="I4151">
        <f t="shared" si="517"/>
        <v>0</v>
      </c>
      <c r="J4151">
        <f t="shared" si="518"/>
        <v>0</v>
      </c>
      <c r="K4151">
        <f>J4151*Weighting!$W$23</f>
        <v>0</v>
      </c>
      <c r="M4151" s="14"/>
    </row>
    <row r="4152" spans="1:25" x14ac:dyDescent="0.25">
      <c r="A4152" s="32" t="str">
        <f>IF(Weighting!$P$24&gt;0,B4152,"")</f>
        <v/>
      </c>
      <c r="B4152" t="e">
        <f>Weighting!$C$24</f>
        <v>#DIV/0!</v>
      </c>
      <c r="C4152" t="e">
        <f>Weighting!$F$24</f>
        <v>#NUM!</v>
      </c>
      <c r="D4152" t="e">
        <f>IF(C4152=1,'Data Transformation'!$G$3+0.5*'Data Transformation'!$W$25,IF(C4153=1,D4153-'Data Transformation'!$W$25,FALSE))</f>
        <v>#NUM!</v>
      </c>
      <c r="E4152">
        <f t="array" ref="E4152">IF(ISLOGICAL(D4152),"",FREQUENCY(IF('Data Transformation'!$B$425:$B$8425='Bin Analysis'!$B4131,'Data Transformation'!$G$425:$G$8425),D4152))</f>
        <v>2001</v>
      </c>
      <c r="F4152">
        <f t="shared" si="516"/>
        <v>0</v>
      </c>
      <c r="G4152">
        <f>Weighting!$H$24</f>
        <v>0</v>
      </c>
      <c r="H4152">
        <f t="array" ref="H4152">FREQUENCY(IF('Data Transformation'!$B$4:$B$8425=B4131,'Data Transformation'!$G$4:$G$8425),'Bin Analysis'!$B4152)</f>
        <v>2073</v>
      </c>
      <c r="I4152">
        <f t="shared" si="517"/>
        <v>0</v>
      </c>
      <c r="J4152">
        <f t="shared" si="518"/>
        <v>0</v>
      </c>
      <c r="K4152">
        <f>J4152*Weighting!$W$24</f>
        <v>0</v>
      </c>
      <c r="M4152" s="14"/>
    </row>
    <row r="4153" spans="1:25" x14ac:dyDescent="0.25">
      <c r="A4153" s="32" t="str">
        <f>IF(Weighting!$P$25&gt;0,B4153,"")</f>
        <v/>
      </c>
      <c r="B4153" t="e">
        <f>Weighting!$C$25</f>
        <v>#DIV/0!</v>
      </c>
      <c r="C4153" t="e">
        <f>Weighting!$F$25</f>
        <v>#NUM!</v>
      </c>
      <c r="D4153" t="e">
        <f>IF(C4153=1,'Data Transformation'!$G$3+0.5*'Data Transformation'!$W$25,IF(C4154=1,D4154-'Data Transformation'!$W$25,FALSE))</f>
        <v>#NUM!</v>
      </c>
      <c r="E4153">
        <f t="array" ref="E4153">IF(ISLOGICAL(D4153),"",FREQUENCY(IF('Data Transformation'!$B$425:$B$8425='Bin Analysis'!$B4131,'Data Transformation'!$G$425:$G$8425),D4153))</f>
        <v>2001</v>
      </c>
      <c r="F4153">
        <f t="shared" si="516"/>
        <v>0</v>
      </c>
      <c r="G4153">
        <f>Weighting!$H$25</f>
        <v>0</v>
      </c>
      <c r="H4153">
        <f t="array" ref="H4153">FREQUENCY(IF('Data Transformation'!$B$4:$B$8425=B4131,'Data Transformation'!$G$4:$G$8425),'Bin Analysis'!$B4153)</f>
        <v>2073</v>
      </c>
      <c r="I4153">
        <f t="shared" si="517"/>
        <v>0</v>
      </c>
      <c r="J4153">
        <f t="shared" si="518"/>
        <v>0</v>
      </c>
      <c r="K4153">
        <f>J4153*Weighting!$W$25</f>
        <v>0</v>
      </c>
      <c r="M4153" s="14"/>
    </row>
    <row r="4154" spans="1:25" x14ac:dyDescent="0.25">
      <c r="A4154" s="32"/>
      <c r="M4154" s="14"/>
    </row>
    <row r="4155" spans="1:25" ht="23.25" x14ac:dyDescent="0.35">
      <c r="A4155" s="21" t="s">
        <v>0</v>
      </c>
      <c r="B4155" s="21" t="str">
        <f>IFERROR(VLOOKUP(C4155,'Data Transformation'!$L$6:$M$426,2,FALSE),"")</f>
        <v/>
      </c>
      <c r="C4155" s="21">
        <f>C4131+1</f>
        <v>173</v>
      </c>
      <c r="D4155" s="21"/>
      <c r="E4155" s="21"/>
      <c r="F4155" s="21"/>
      <c r="G4155" s="21"/>
      <c r="H4155" s="22"/>
      <c r="I4155" s="22"/>
      <c r="J4155" s="22"/>
      <c r="K4155" s="21"/>
      <c r="L4155" s="21" t="str">
        <f>B4155</f>
        <v/>
      </c>
      <c r="M4155" s="23" t="e">
        <f>INDEX('Data Transformation'!$O$4:$O$424,MATCH($B4155,'Data Transformation'!$M$4:$M$424,0),MATCH($M$2,'Data Transformation'!$O$3,0))</f>
        <v>#N/A</v>
      </c>
      <c r="N4155" s="27" t="e">
        <f>IF('Input and Summary Results'!$J$16="minimum",'Bin Analysis'!X4156/(M4155-1),'Bin Analysis'!Y4155/('Bin Analysis'!M4155-1))</f>
        <v>#N/A</v>
      </c>
      <c r="O4155" s="27" t="e">
        <f>IF(M4155=FALSE,NA(),(VLOOKUP(1,C4158:K4177,4,FALSE))/(M4155-1))</f>
        <v>#N/A</v>
      </c>
      <c r="P4155" s="27" t="e">
        <f>IF(M4155=FALSE,NA(),SUM(J4158:J4177)/Weighting!$S$5)</f>
        <v>#N/A</v>
      </c>
      <c r="Q4155" s="27" t="e">
        <f>IF(M4155=FALSE,NA(),SUM(K4158:K4177)/Weighting!$S$6)</f>
        <v>#N/A</v>
      </c>
      <c r="R4155" s="27" t="e">
        <f>IF(M4155=FALSE,NA(),(VLOOKUP(1,G4158:K4177,3,FALSE))/(M4155-1))</f>
        <v>#N/A</v>
      </c>
      <c r="S4155" s="22" t="e">
        <f>IF(M4155=FALSE,NA(),IF(SUM(J4158:J4177)=2,"yes","no"))</f>
        <v>#N/A</v>
      </c>
      <c r="X4155" s="2" cm="2">
        <f t="array" ref="X4155:X4156">FREQUENCY(IF('Data Transformation'!$B$425:$B$6424='Bin Analysis'!L4155,'Data Transformation'!$G$425:$G$6424),'Data Transformation'!$U$11)</f>
        <v>0</v>
      </c>
      <c r="Y4155" s="2" cm="2">
        <f t="array" ref="Y4155:Y4156">FREQUENCY(IF('Data Transformation'!$B$425:$B$6424='Bin Analysis'!L4155,'Data Transformation'!$G$425:$G$6424),'Data Transformation'!$U$12)</f>
        <v>0</v>
      </c>
    </row>
    <row r="4156" spans="1:25" x14ac:dyDescent="0.25">
      <c r="A4156" s="14" t="s">
        <v>67</v>
      </c>
      <c r="B4156" t="s">
        <v>47</v>
      </c>
      <c r="C4156" t="s">
        <v>5</v>
      </c>
      <c r="D4156" t="s">
        <v>98</v>
      </c>
      <c r="E4156" t="s">
        <v>99</v>
      </c>
      <c r="F4156" t="s">
        <v>100</v>
      </c>
      <c r="G4156" t="s">
        <v>69</v>
      </c>
      <c r="H4156" t="s">
        <v>31</v>
      </c>
      <c r="I4156" t="s">
        <v>32</v>
      </c>
      <c r="J4156" t="s">
        <v>46</v>
      </c>
      <c r="K4156" s="14" t="s">
        <v>45</v>
      </c>
      <c r="M4156" s="14"/>
      <c r="X4156" s="2">
        <v>0</v>
      </c>
      <c r="Y4156" s="2">
        <v>0</v>
      </c>
    </row>
    <row r="4157" spans="1:25" x14ac:dyDescent="0.25">
      <c r="A4157" s="32"/>
      <c r="D4157" t="e">
        <f>IF(C4157=1,'Data Transformation'!$G$3+0.5*'Data Transformation'!$W$25,IF(C4158=1,D4158-'Data Transformation'!$W$25,FALSE))</f>
        <v>#NUM!</v>
      </c>
      <c r="E4157">
        <f t="array" ref="E4157">IF(ISLOGICAL(D4157),"",FREQUENCY(IF('Data Transformation'!$B$425:$B$8425='Bin Analysis'!$B4155,'Data Transformation'!$G$425:$G$8425),D4157))</f>
        <v>2001</v>
      </c>
      <c r="F4157" t="e">
        <f>IF(ISLOGICAL(D4157),"",E4157-E4156)</f>
        <v>#VALUE!</v>
      </c>
      <c r="M4157" s="14"/>
    </row>
    <row r="4158" spans="1:25" x14ac:dyDescent="0.25">
      <c r="A4158" s="32" t="e">
        <f>IF(Weighting!$P$6&gt;0,B4158,"")</f>
        <v>#NUM!</v>
      </c>
      <c r="B4158" t="e">
        <f>Weighting!$C$6</f>
        <v>#DIV/0!</v>
      </c>
      <c r="C4158" t="e">
        <f>Weighting!$F$6</f>
        <v>#NUM!</v>
      </c>
      <c r="D4158" t="e">
        <f>IF(C4158=1,'Data Transformation'!$G$3+0.5*'Data Transformation'!$W$25,IF(C4159=1,D4159-'Data Transformation'!$W$25,FALSE))</f>
        <v>#NUM!</v>
      </c>
      <c r="E4158">
        <f t="array" ref="E4158">IF(ISLOGICAL(D4158),"",FREQUENCY(IF('Data Transformation'!$B$425:$B$8425='Bin Analysis'!$B4155,'Data Transformation'!$G$425:$G$8425),D4158))</f>
        <v>2001</v>
      </c>
      <c r="F4158">
        <f>IF(ISLOGICAL(D4158),"",E4158-E4157)</f>
        <v>0</v>
      </c>
      <c r="G4158">
        <f>Weighting!$H$6</f>
        <v>1</v>
      </c>
      <c r="H4158">
        <f t="array" ref="H4158">FREQUENCY(IF('Data Transformation'!$B$4:$B$8425=B4155,'Data Transformation'!$G$4:$G$8425),'Bin Analysis'!$B4158)</f>
        <v>2073</v>
      </c>
      <c r="I4158">
        <f>H4158-H4157</f>
        <v>2073</v>
      </c>
      <c r="J4158">
        <f>IF(I4158=0,0,1)</f>
        <v>1</v>
      </c>
      <c r="K4158" t="e">
        <f>J4158*Weighting!$W$6</f>
        <v>#NUM!</v>
      </c>
      <c r="M4158" s="14"/>
    </row>
    <row r="4159" spans="1:25" x14ac:dyDescent="0.25">
      <c r="A4159" s="32" t="str">
        <f>IF(Weighting!$P$7&gt;0,B4159,"")</f>
        <v/>
      </c>
      <c r="B4159" t="e">
        <f>Weighting!$C$7</f>
        <v>#DIV/0!</v>
      </c>
      <c r="C4159" t="e">
        <f>Weighting!$F$7</f>
        <v>#NUM!</v>
      </c>
      <c r="D4159" t="e">
        <f>IF(C4159=1,'Data Transformation'!$G$3+0.5*'Data Transformation'!$W$25,IF(C4160=1,D4160-'Data Transformation'!$W$25,FALSE))</f>
        <v>#NUM!</v>
      </c>
      <c r="E4159">
        <f t="array" ref="E4159">IF(ISLOGICAL(D4159),"",FREQUENCY(IF('Data Transformation'!$B$425:$B$8425='Bin Analysis'!$B4155,'Data Transformation'!$G$425:$G$8425),D4159))</f>
        <v>2001</v>
      </c>
      <c r="F4159">
        <f t="shared" ref="F4159:F4177" si="519">IF(ISLOGICAL(D4159),"",E4159-E4158)</f>
        <v>0</v>
      </c>
      <c r="G4159">
        <f>Weighting!$H$7</f>
        <v>0</v>
      </c>
      <c r="H4159">
        <f t="array" ref="H4159">FREQUENCY(IF('Data Transformation'!$B$4:$B$8425=B4155,'Data Transformation'!$G$4:$G$8425),'Bin Analysis'!$B4159)</f>
        <v>2073</v>
      </c>
      <c r="I4159">
        <f t="shared" ref="I4159:I4177" si="520">H4159-H4158</f>
        <v>0</v>
      </c>
      <c r="J4159">
        <f>IF(I4159=0,0,1)</f>
        <v>0</v>
      </c>
      <c r="K4159">
        <f>J4159*Weighting!$W$7</f>
        <v>0</v>
      </c>
      <c r="M4159" s="14"/>
    </row>
    <row r="4160" spans="1:25" x14ac:dyDescent="0.25">
      <c r="A4160" s="32" t="str">
        <f>IF(Weighting!$P$8&gt;0,B4160,"")</f>
        <v/>
      </c>
      <c r="B4160" t="e">
        <f>Weighting!$C$8</f>
        <v>#DIV/0!</v>
      </c>
      <c r="C4160" t="e">
        <f>Weighting!$F$8</f>
        <v>#NUM!</v>
      </c>
      <c r="D4160" t="e">
        <f>IF(C4160=1,'Data Transformation'!$G$3+0.5*'Data Transformation'!$W$25,IF(C4161=1,D4161-'Data Transformation'!$W$25,FALSE))</f>
        <v>#NUM!</v>
      </c>
      <c r="E4160">
        <f t="array" ref="E4160">IF(ISLOGICAL(D4160),"",FREQUENCY(IF('Data Transformation'!$B$425:$B$8425='Bin Analysis'!$B4155,'Data Transformation'!$G$425:$G$8425),D4160))</f>
        <v>2001</v>
      </c>
      <c r="F4160">
        <f t="shared" si="519"/>
        <v>0</v>
      </c>
      <c r="G4160">
        <f>Weighting!$H$8</f>
        <v>0</v>
      </c>
      <c r="H4160">
        <f t="array" ref="H4160">FREQUENCY(IF('Data Transformation'!$B$4:$B$8425=B4155,'Data Transformation'!$G$4:$G$8425),'Bin Analysis'!$B4160)</f>
        <v>2073</v>
      </c>
      <c r="I4160">
        <f t="shared" si="520"/>
        <v>0</v>
      </c>
      <c r="J4160">
        <f t="shared" ref="J4160:J4177" si="521">IF(I4160=0,0,1)</f>
        <v>0</v>
      </c>
      <c r="K4160">
        <f>J4160*Weighting!$W$8</f>
        <v>0</v>
      </c>
      <c r="M4160" s="14"/>
    </row>
    <row r="4161" spans="1:13" x14ac:dyDescent="0.25">
      <c r="A4161" s="32" t="str">
        <f>IF(Weighting!$P$9&gt;0,B4161,"")</f>
        <v/>
      </c>
      <c r="B4161" s="50" t="e">
        <f>Weighting!$C$9</f>
        <v>#DIV/0!</v>
      </c>
      <c r="C4161" t="e">
        <f>Weighting!$F$9</f>
        <v>#NUM!</v>
      </c>
      <c r="D4161" t="e">
        <f>IF(C4161=1,'Data Transformation'!$G$3+0.5*'Data Transformation'!$W$25,IF(C4162=1,D4162-'Data Transformation'!$W$25,FALSE))</f>
        <v>#NUM!</v>
      </c>
      <c r="E4161">
        <f t="array" ref="E4161">IF(ISLOGICAL(D4161),"",FREQUENCY(IF('Data Transformation'!$B$425:$B$8425='Bin Analysis'!$B4155,'Data Transformation'!$G$425:$G$8425),D4161))</f>
        <v>2001</v>
      </c>
      <c r="F4161">
        <f t="shared" si="519"/>
        <v>0</v>
      </c>
      <c r="G4161">
        <f>Weighting!$H$9</f>
        <v>0</v>
      </c>
      <c r="H4161">
        <f t="array" ref="H4161">FREQUENCY(IF('Data Transformation'!$B$4:$B$8425=B4155,'Data Transformation'!$G$4:$G$8425),'Bin Analysis'!$B4161)</f>
        <v>2073</v>
      </c>
      <c r="I4161">
        <f t="shared" si="520"/>
        <v>0</v>
      </c>
      <c r="J4161">
        <f t="shared" si="521"/>
        <v>0</v>
      </c>
      <c r="K4161">
        <f>J4161*Weighting!$W$9</f>
        <v>0</v>
      </c>
      <c r="M4161" s="14"/>
    </row>
    <row r="4162" spans="1:13" x14ac:dyDescent="0.25">
      <c r="A4162" s="32" t="str">
        <f>IF(Weighting!$P$10&gt;0,B4162,"")</f>
        <v/>
      </c>
      <c r="B4162" t="e">
        <f>Weighting!$C$10</f>
        <v>#DIV/0!</v>
      </c>
      <c r="C4162" t="e">
        <f>Weighting!$F$10</f>
        <v>#NUM!</v>
      </c>
      <c r="D4162" t="e">
        <f>IF(C4162=1,'Data Transformation'!$G$3+0.5*'Data Transformation'!$W$25,IF(C4163=1,D4163-'Data Transformation'!$W$25,FALSE))</f>
        <v>#NUM!</v>
      </c>
      <c r="E4162">
        <f t="array" ref="E4162">IF(ISLOGICAL(D4162),"",FREQUENCY(IF('Data Transformation'!$B$425:$B$8425='Bin Analysis'!$B4155,'Data Transformation'!$G$425:$G$8425),D4162))</f>
        <v>2001</v>
      </c>
      <c r="F4162">
        <f t="shared" si="519"/>
        <v>0</v>
      </c>
      <c r="G4162">
        <f>Weighting!$H$10</f>
        <v>0</v>
      </c>
      <c r="H4162">
        <f t="array" ref="H4162">FREQUENCY(IF('Data Transformation'!$B$4:$B$8425=B4155,'Data Transformation'!$G$4:$G$8425),'Bin Analysis'!$B4162)</f>
        <v>2073</v>
      </c>
      <c r="I4162">
        <f t="shared" si="520"/>
        <v>0</v>
      </c>
      <c r="J4162">
        <f t="shared" si="521"/>
        <v>0</v>
      </c>
      <c r="K4162">
        <f>J4162*Weighting!$W$10</f>
        <v>0</v>
      </c>
      <c r="M4162" s="14"/>
    </row>
    <row r="4163" spans="1:13" x14ac:dyDescent="0.25">
      <c r="A4163" s="32" t="str">
        <f>IF(Weighting!$P$11&gt;0,B4163,"")</f>
        <v/>
      </c>
      <c r="B4163" t="e">
        <f>Weighting!$C$11</f>
        <v>#DIV/0!</v>
      </c>
      <c r="C4163" t="e">
        <f>Weighting!$F$11</f>
        <v>#NUM!</v>
      </c>
      <c r="D4163" t="e">
        <f>IF(C4163=1,'Data Transformation'!$G$3+0.5*'Data Transformation'!$W$25,IF(C4164=1,D4164-'Data Transformation'!$W$25,FALSE))</f>
        <v>#NUM!</v>
      </c>
      <c r="E4163">
        <f t="array" ref="E4163">IF(ISLOGICAL(D4163),"",FREQUENCY(IF('Data Transformation'!$B$425:$B$8425='Bin Analysis'!$B4155,'Data Transformation'!$G$425:$G$8425),D4163))</f>
        <v>2001</v>
      </c>
      <c r="F4163">
        <f t="shared" si="519"/>
        <v>0</v>
      </c>
      <c r="G4163">
        <f>Weighting!$H$11</f>
        <v>0</v>
      </c>
      <c r="H4163">
        <f t="array" ref="H4163">FREQUENCY(IF('Data Transformation'!$B$4:$B$8425=B4155,'Data Transformation'!$G$4:$G$8425),'Bin Analysis'!$B4163)</f>
        <v>2073</v>
      </c>
      <c r="I4163">
        <f t="shared" si="520"/>
        <v>0</v>
      </c>
      <c r="J4163">
        <f t="shared" si="521"/>
        <v>0</v>
      </c>
      <c r="K4163">
        <f>J4163*Weighting!$W$11</f>
        <v>0</v>
      </c>
      <c r="M4163" s="14"/>
    </row>
    <row r="4164" spans="1:13" x14ac:dyDescent="0.25">
      <c r="A4164" s="32" t="str">
        <f>IF(Weighting!$P$12&gt;0,B4164,"")</f>
        <v/>
      </c>
      <c r="B4164" t="e">
        <f>Weighting!$C$12</f>
        <v>#DIV/0!</v>
      </c>
      <c r="C4164" t="e">
        <f>Weighting!$F$12</f>
        <v>#NUM!</v>
      </c>
      <c r="D4164" t="e">
        <f>IF(C4164=1,'Data Transformation'!$G$3+0.5*'Data Transformation'!$W$25,IF(C4165=1,D4165-'Data Transformation'!$W$25,FALSE))</f>
        <v>#NUM!</v>
      </c>
      <c r="E4164">
        <f t="array" ref="E4164">IF(ISLOGICAL(D4164),"",FREQUENCY(IF('Data Transformation'!$B$425:$B$8425='Bin Analysis'!$B4155,'Data Transformation'!$G$425:$G$8425),D4164))</f>
        <v>2001</v>
      </c>
      <c r="F4164">
        <f t="shared" si="519"/>
        <v>0</v>
      </c>
      <c r="G4164">
        <f>Weighting!$H$12</f>
        <v>0</v>
      </c>
      <c r="H4164">
        <f t="array" ref="H4164">FREQUENCY(IF('Data Transformation'!$B$4:$B$8425=B4155,'Data Transformation'!$G$4:$G$8425),'Bin Analysis'!$B4164)</f>
        <v>2073</v>
      </c>
      <c r="I4164">
        <f t="shared" si="520"/>
        <v>0</v>
      </c>
      <c r="J4164">
        <f t="shared" si="521"/>
        <v>0</v>
      </c>
      <c r="K4164">
        <f>J4164*Weighting!$W$12</f>
        <v>0</v>
      </c>
      <c r="M4164" s="14"/>
    </row>
    <row r="4165" spans="1:13" x14ac:dyDescent="0.25">
      <c r="A4165" s="32" t="str">
        <f>IF(Weighting!$P$13&gt;0,B4165,"")</f>
        <v/>
      </c>
      <c r="B4165" t="e">
        <f>Weighting!$C$13</f>
        <v>#DIV/0!</v>
      </c>
      <c r="C4165" t="e">
        <f>Weighting!$F$13</f>
        <v>#NUM!</v>
      </c>
      <c r="D4165" t="e">
        <f>IF(C4165=1,'Data Transformation'!$G$3+0.5*'Data Transformation'!$W$25,IF(C4166=1,D4166-'Data Transformation'!$W$25,FALSE))</f>
        <v>#NUM!</v>
      </c>
      <c r="E4165">
        <f t="array" ref="E4165">IF(ISLOGICAL(D4165),"",FREQUENCY(IF('Data Transformation'!$B$425:$B$8425='Bin Analysis'!$B4155,'Data Transformation'!$G$425:$G$8425),D4165))</f>
        <v>2001</v>
      </c>
      <c r="F4165">
        <f t="shared" si="519"/>
        <v>0</v>
      </c>
      <c r="G4165">
        <f>Weighting!$H$13</f>
        <v>0</v>
      </c>
      <c r="H4165">
        <f t="array" ref="H4165">FREQUENCY(IF('Data Transformation'!$B$4:$B$8425=B4155,'Data Transformation'!$G$4:$G$8425),'Bin Analysis'!$B4165)</f>
        <v>2073</v>
      </c>
      <c r="I4165">
        <f t="shared" si="520"/>
        <v>0</v>
      </c>
      <c r="J4165">
        <f t="shared" si="521"/>
        <v>0</v>
      </c>
      <c r="K4165">
        <f>J4165*Weighting!$W$13</f>
        <v>0</v>
      </c>
      <c r="M4165" s="14"/>
    </row>
    <row r="4166" spans="1:13" x14ac:dyDescent="0.25">
      <c r="A4166" s="32" t="str">
        <f>IF(Weighting!$P$14&gt;0,B4166,"")</f>
        <v/>
      </c>
      <c r="B4166" t="e">
        <f>Weighting!$C$14</f>
        <v>#DIV/0!</v>
      </c>
      <c r="C4166" t="e">
        <f>Weighting!$F$14</f>
        <v>#NUM!</v>
      </c>
      <c r="D4166" t="e">
        <f>IF(C4166=1,'Data Transformation'!$G$3+0.5*'Data Transformation'!$W$25,IF(C4167=1,D4167-'Data Transformation'!$W$25,FALSE))</f>
        <v>#NUM!</v>
      </c>
      <c r="E4166">
        <f t="array" ref="E4166">IF(ISLOGICAL(D4166),"",FREQUENCY(IF('Data Transformation'!$B$425:$B$8425='Bin Analysis'!$B4155,'Data Transformation'!$G$425:$G$8425),D4166))</f>
        <v>2001</v>
      </c>
      <c r="F4166">
        <f t="shared" si="519"/>
        <v>0</v>
      </c>
      <c r="G4166">
        <f>Weighting!$H$14</f>
        <v>0</v>
      </c>
      <c r="H4166">
        <f t="array" ref="H4166">FREQUENCY(IF('Data Transformation'!$B$4:$B$8425=B4155,'Data Transformation'!$G$4:$G$8425),'Bin Analysis'!$B4166)</f>
        <v>2073</v>
      </c>
      <c r="I4166">
        <f t="shared" si="520"/>
        <v>0</v>
      </c>
      <c r="J4166">
        <f t="shared" si="521"/>
        <v>0</v>
      </c>
      <c r="K4166">
        <f>J4166*Weighting!$W$14</f>
        <v>0</v>
      </c>
      <c r="M4166" s="14"/>
    </row>
    <row r="4167" spans="1:13" x14ac:dyDescent="0.25">
      <c r="A4167" s="32" t="str">
        <f>IF(Weighting!$P$15&gt;0,B4167,"")</f>
        <v/>
      </c>
      <c r="B4167" t="e">
        <f>Weighting!$C$15</f>
        <v>#DIV/0!</v>
      </c>
      <c r="C4167" t="e">
        <f>Weighting!$F$15</f>
        <v>#NUM!</v>
      </c>
      <c r="D4167" t="e">
        <f>IF(C4167=1,'Data Transformation'!$G$3+0.5*'Data Transformation'!$W$25,IF(C4168=1,D4168-'Data Transformation'!$W$25,FALSE))</f>
        <v>#NUM!</v>
      </c>
      <c r="E4167">
        <f t="array" ref="E4167">IF(ISLOGICAL(D4167),"",FREQUENCY(IF('Data Transformation'!$B$425:$B$8425='Bin Analysis'!$B4155,'Data Transformation'!$G$425:$G$8425),D4167))</f>
        <v>2001</v>
      </c>
      <c r="F4167">
        <f t="shared" si="519"/>
        <v>0</v>
      </c>
      <c r="G4167">
        <f>Weighting!$H$15</f>
        <v>0</v>
      </c>
      <c r="H4167">
        <f t="array" ref="H4167">FREQUENCY(IF('Data Transformation'!$B$4:$B$8425=B4155,'Data Transformation'!$G$4:$G$8425),'Bin Analysis'!$B4167)</f>
        <v>2073</v>
      </c>
      <c r="I4167">
        <f t="shared" si="520"/>
        <v>0</v>
      </c>
      <c r="J4167">
        <f t="shared" si="521"/>
        <v>0</v>
      </c>
      <c r="K4167">
        <f>J4167*Weighting!$W$15</f>
        <v>0</v>
      </c>
      <c r="M4167" s="14"/>
    </row>
    <row r="4168" spans="1:13" x14ac:dyDescent="0.25">
      <c r="A4168" s="32" t="str">
        <f>IF(Weighting!$P$16&gt;0,B4168,"")</f>
        <v/>
      </c>
      <c r="B4168" t="e">
        <f>Weighting!$C$16</f>
        <v>#DIV/0!</v>
      </c>
      <c r="C4168" t="e">
        <f>Weighting!$F$16</f>
        <v>#NUM!</v>
      </c>
      <c r="D4168" t="e">
        <f>IF(C4168=1,'Data Transformation'!$G$3+0.5*'Data Transformation'!$W$25,IF(C4169=1,D4169-'Data Transformation'!$W$25,FALSE))</f>
        <v>#NUM!</v>
      </c>
      <c r="E4168">
        <f t="array" ref="E4168">IF(ISLOGICAL(D4168),"",FREQUENCY(IF('Data Transformation'!$B$425:$B$8425='Bin Analysis'!$B4155,'Data Transformation'!$G$425:$G$8425),D4168))</f>
        <v>2001</v>
      </c>
      <c r="F4168">
        <f t="shared" si="519"/>
        <v>0</v>
      </c>
      <c r="G4168">
        <f>Weighting!$H$16</f>
        <v>0</v>
      </c>
      <c r="H4168">
        <f t="array" ref="H4168">FREQUENCY(IF('Data Transformation'!$B$4:$B$8425=B4155,'Data Transformation'!$G$4:$G$8425),'Bin Analysis'!$B4168)</f>
        <v>2073</v>
      </c>
      <c r="I4168">
        <f t="shared" si="520"/>
        <v>0</v>
      </c>
      <c r="J4168">
        <f t="shared" si="521"/>
        <v>0</v>
      </c>
      <c r="K4168">
        <f>J4168*Weighting!$W$16</f>
        <v>0</v>
      </c>
      <c r="M4168" s="14"/>
    </row>
    <row r="4169" spans="1:13" x14ac:dyDescent="0.25">
      <c r="A4169" s="32" t="str">
        <f>IF(Weighting!$P$17&gt;0,B4169,"")</f>
        <v/>
      </c>
      <c r="B4169" t="e">
        <f>Weighting!$C$17</f>
        <v>#DIV/0!</v>
      </c>
      <c r="C4169" t="e">
        <f>Weighting!$F$17</f>
        <v>#NUM!</v>
      </c>
      <c r="D4169" t="e">
        <f>IF(C4169=1,'Data Transformation'!$G$3+0.5*'Data Transformation'!$W$25,IF(C4170=1,D4170-'Data Transformation'!$W$25,FALSE))</f>
        <v>#NUM!</v>
      </c>
      <c r="E4169">
        <f t="array" ref="E4169">IF(ISLOGICAL(D4169),"",FREQUENCY(IF('Data Transformation'!$B$425:$B$8425='Bin Analysis'!$B4155,'Data Transformation'!$G$425:$G$8425),D4169))</f>
        <v>2001</v>
      </c>
      <c r="F4169">
        <f t="shared" si="519"/>
        <v>0</v>
      </c>
      <c r="G4169">
        <f>Weighting!$H$17</f>
        <v>0</v>
      </c>
      <c r="H4169">
        <f t="array" ref="H4169">FREQUENCY(IF('Data Transformation'!$B$4:$B$8425=B4155,'Data Transformation'!$G$4:$G$8425),'Bin Analysis'!$B4169)</f>
        <v>2073</v>
      </c>
      <c r="I4169">
        <f t="shared" si="520"/>
        <v>0</v>
      </c>
      <c r="J4169">
        <f t="shared" si="521"/>
        <v>0</v>
      </c>
      <c r="K4169">
        <f>J4169*Weighting!$W$17</f>
        <v>0</v>
      </c>
      <c r="M4169" s="14"/>
    </row>
    <row r="4170" spans="1:13" x14ac:dyDescent="0.25">
      <c r="A4170" s="32" t="str">
        <f>IF(Weighting!$P$18&gt;0,B4170,"")</f>
        <v/>
      </c>
      <c r="B4170" t="e">
        <f>Weighting!$C$18</f>
        <v>#DIV/0!</v>
      </c>
      <c r="C4170" t="e">
        <f>Weighting!$F$18</f>
        <v>#NUM!</v>
      </c>
      <c r="D4170" t="e">
        <f>IF(C4170=1,'Data Transformation'!$G$3+0.5*'Data Transformation'!$W$25,IF(C4171=1,D4171-'Data Transformation'!$W$25,FALSE))</f>
        <v>#NUM!</v>
      </c>
      <c r="E4170">
        <f t="array" ref="E4170">IF(ISLOGICAL(D4170),"",FREQUENCY(IF('Data Transformation'!$B$425:$B$8425='Bin Analysis'!$B4155,'Data Transformation'!$G$425:$G$8425),D4170))</f>
        <v>2001</v>
      </c>
      <c r="F4170">
        <f t="shared" si="519"/>
        <v>0</v>
      </c>
      <c r="G4170">
        <f>Weighting!$H$18</f>
        <v>0</v>
      </c>
      <c r="H4170">
        <f t="array" ref="H4170">FREQUENCY(IF('Data Transformation'!$B$4:$B$8425=B4155,'Data Transformation'!$G$4:$G$8425),'Bin Analysis'!$B4170)</f>
        <v>2073</v>
      </c>
      <c r="I4170">
        <f t="shared" si="520"/>
        <v>0</v>
      </c>
      <c r="J4170">
        <f t="shared" si="521"/>
        <v>0</v>
      </c>
      <c r="K4170">
        <f>J4170*Weighting!$W$18</f>
        <v>0</v>
      </c>
      <c r="M4170" s="14"/>
    </row>
    <row r="4171" spans="1:13" x14ac:dyDescent="0.25">
      <c r="A4171" s="32" t="str">
        <f>IF(Weighting!$P$19&gt;0,B4171,"")</f>
        <v/>
      </c>
      <c r="B4171" t="e">
        <f>Weighting!$C$19</f>
        <v>#DIV/0!</v>
      </c>
      <c r="C4171" t="e">
        <f>Weighting!$F$19</f>
        <v>#NUM!</v>
      </c>
      <c r="D4171" t="e">
        <f>IF(C4171=1,'Data Transformation'!$G$3+0.5*'Data Transformation'!$W$25,IF(C4172=1,D4172-'Data Transformation'!$W$25,FALSE))</f>
        <v>#NUM!</v>
      </c>
      <c r="E4171">
        <f t="array" ref="E4171">IF(ISLOGICAL(D4171),"",FREQUENCY(IF('Data Transformation'!$B$425:$B$8425='Bin Analysis'!$B4155,'Data Transformation'!$G$425:$G$8425),D4171))</f>
        <v>2001</v>
      </c>
      <c r="F4171">
        <f t="shared" si="519"/>
        <v>0</v>
      </c>
      <c r="G4171">
        <f>Weighting!$H$19</f>
        <v>0</v>
      </c>
      <c r="H4171">
        <f t="array" ref="H4171">FREQUENCY(IF('Data Transformation'!$B$4:$B$8425=B4155,'Data Transformation'!$G$4:$G$8425),'Bin Analysis'!$B4171)</f>
        <v>2073</v>
      </c>
      <c r="I4171">
        <f t="shared" si="520"/>
        <v>0</v>
      </c>
      <c r="J4171">
        <f t="shared" si="521"/>
        <v>0</v>
      </c>
      <c r="K4171">
        <f>J4171*Weighting!$W$19</f>
        <v>0</v>
      </c>
      <c r="M4171" s="14"/>
    </row>
    <row r="4172" spans="1:13" x14ac:dyDescent="0.25">
      <c r="A4172" s="32" t="str">
        <f>IF(Weighting!$P$20&gt;0,B4172,"")</f>
        <v/>
      </c>
      <c r="B4172" t="e">
        <f>Weighting!$C$20</f>
        <v>#DIV/0!</v>
      </c>
      <c r="C4172" t="e">
        <f>Weighting!$F$20</f>
        <v>#NUM!</v>
      </c>
      <c r="D4172" t="e">
        <f>IF(C4172=1,'Data Transformation'!$G$3+0.5*'Data Transformation'!$W$25,IF(C4173=1,D4173-'Data Transformation'!$W$25,FALSE))</f>
        <v>#NUM!</v>
      </c>
      <c r="E4172">
        <f t="array" ref="E4172">IF(ISLOGICAL(D4172),"",FREQUENCY(IF('Data Transformation'!$B$425:$B$8425='Bin Analysis'!$B4155,'Data Transformation'!$G$425:$G$8425),D4172))</f>
        <v>2001</v>
      </c>
      <c r="F4172">
        <f t="shared" si="519"/>
        <v>0</v>
      </c>
      <c r="G4172">
        <f>Weighting!$H$20</f>
        <v>0</v>
      </c>
      <c r="H4172">
        <f t="array" ref="H4172">FREQUENCY(IF('Data Transformation'!$B$4:$B$8425=B4155,'Data Transformation'!$G$4:$G$8425),'Bin Analysis'!$B4172)</f>
        <v>2073</v>
      </c>
      <c r="I4172">
        <f t="shared" si="520"/>
        <v>0</v>
      </c>
      <c r="J4172">
        <f t="shared" si="521"/>
        <v>0</v>
      </c>
      <c r="K4172">
        <f>J4172*Weighting!$W$20</f>
        <v>0</v>
      </c>
      <c r="M4172" s="14"/>
    </row>
    <row r="4173" spans="1:13" x14ac:dyDescent="0.25">
      <c r="A4173" s="32" t="str">
        <f>IF(Weighting!$P$21&gt;0,B4173,"")</f>
        <v/>
      </c>
      <c r="B4173" t="e">
        <f>Weighting!$C$21</f>
        <v>#DIV/0!</v>
      </c>
      <c r="C4173" t="e">
        <f>Weighting!$F$21</f>
        <v>#NUM!</v>
      </c>
      <c r="D4173" t="e">
        <f>IF(C4173=1,'Data Transformation'!$G$3+0.5*'Data Transformation'!$W$25,IF(C4174=1,D4174-'Data Transformation'!$W$25,FALSE))</f>
        <v>#NUM!</v>
      </c>
      <c r="E4173">
        <f t="array" ref="E4173">IF(ISLOGICAL(D4173),"",FREQUENCY(IF('Data Transformation'!$B$425:$B$8425='Bin Analysis'!$B4155,'Data Transformation'!$G$425:$G$8425),D4173))</f>
        <v>2001</v>
      </c>
      <c r="F4173">
        <f t="shared" si="519"/>
        <v>0</v>
      </c>
      <c r="G4173">
        <f>Weighting!$H$21</f>
        <v>0</v>
      </c>
      <c r="H4173">
        <f t="array" ref="H4173">FREQUENCY(IF('Data Transformation'!$B$4:$B$8425=B4155,'Data Transformation'!$G$4:$G$8425),'Bin Analysis'!$B4173)</f>
        <v>2073</v>
      </c>
      <c r="I4173">
        <f t="shared" si="520"/>
        <v>0</v>
      </c>
      <c r="J4173">
        <f t="shared" si="521"/>
        <v>0</v>
      </c>
      <c r="K4173">
        <f>J4173*Weighting!$W$21</f>
        <v>0</v>
      </c>
      <c r="M4173" s="14"/>
    </row>
    <row r="4174" spans="1:13" x14ac:dyDescent="0.25">
      <c r="A4174" s="32" t="str">
        <f>IF(Weighting!$P$22&gt;0,B4174,"")</f>
        <v/>
      </c>
      <c r="B4174" t="e">
        <f>Weighting!$C$22</f>
        <v>#DIV/0!</v>
      </c>
      <c r="C4174" t="e">
        <f>Weighting!$F$22</f>
        <v>#NUM!</v>
      </c>
      <c r="D4174" t="e">
        <f>IF(C4174=1,'Data Transformation'!$G$3+0.5*'Data Transformation'!$W$25,IF(C4175=1,D4175-'Data Transformation'!$W$25,FALSE))</f>
        <v>#NUM!</v>
      </c>
      <c r="E4174">
        <f t="array" ref="E4174">IF(ISLOGICAL(D4174),"",FREQUENCY(IF('Data Transformation'!$B$425:$B$8425='Bin Analysis'!$B4155,'Data Transformation'!$G$425:$G$8425),D4174))</f>
        <v>2001</v>
      </c>
      <c r="F4174">
        <f t="shared" si="519"/>
        <v>0</v>
      </c>
      <c r="G4174">
        <f>Weighting!$H$22</f>
        <v>0</v>
      </c>
      <c r="H4174">
        <f t="array" ref="H4174">FREQUENCY(IF('Data Transformation'!$B$4:$B$8425=B4155,'Data Transformation'!$G$4:$G$8425),'Bin Analysis'!$B4174)</f>
        <v>2073</v>
      </c>
      <c r="I4174">
        <f t="shared" si="520"/>
        <v>0</v>
      </c>
      <c r="J4174">
        <f t="shared" si="521"/>
        <v>0</v>
      </c>
      <c r="K4174">
        <f>J4174*Weighting!$W$22</f>
        <v>0</v>
      </c>
      <c r="M4174" s="14"/>
    </row>
    <row r="4175" spans="1:13" x14ac:dyDescent="0.25">
      <c r="A4175" s="32" t="str">
        <f>IF(Weighting!$P$23&gt;0,B4175,"")</f>
        <v/>
      </c>
      <c r="B4175" t="e">
        <f>Weighting!$C$23</f>
        <v>#DIV/0!</v>
      </c>
      <c r="C4175" t="e">
        <f>Weighting!$F$23</f>
        <v>#NUM!</v>
      </c>
      <c r="D4175" t="e">
        <f>IF(C4175=1,'Data Transformation'!$G$3+0.5*'Data Transformation'!$W$25,IF(C4176=1,D4176-'Data Transformation'!$W$25,FALSE))</f>
        <v>#NUM!</v>
      </c>
      <c r="E4175">
        <f t="array" ref="E4175">IF(ISLOGICAL(D4175),"",FREQUENCY(IF('Data Transformation'!$B$425:$B$8425='Bin Analysis'!$B4155,'Data Transformation'!$G$425:$G$8425),D4175))</f>
        <v>2001</v>
      </c>
      <c r="F4175">
        <f t="shared" si="519"/>
        <v>0</v>
      </c>
      <c r="G4175">
        <f>Weighting!$H$23</f>
        <v>0</v>
      </c>
      <c r="H4175">
        <f t="array" ref="H4175">FREQUENCY(IF('Data Transformation'!$B$4:$B$8425=B4155,'Data Transformation'!$G$4:$G$8425),'Bin Analysis'!$B4175)</f>
        <v>2073</v>
      </c>
      <c r="I4175">
        <f t="shared" si="520"/>
        <v>0</v>
      </c>
      <c r="J4175">
        <f t="shared" si="521"/>
        <v>0</v>
      </c>
      <c r="K4175">
        <f>J4175*Weighting!$W$23</f>
        <v>0</v>
      </c>
      <c r="M4175" s="14"/>
    </row>
    <row r="4176" spans="1:13" x14ac:dyDescent="0.25">
      <c r="A4176" s="32" t="str">
        <f>IF(Weighting!$P$24&gt;0,B4176,"")</f>
        <v/>
      </c>
      <c r="B4176" t="e">
        <f>Weighting!$C$24</f>
        <v>#DIV/0!</v>
      </c>
      <c r="C4176" t="e">
        <f>Weighting!$F$24</f>
        <v>#NUM!</v>
      </c>
      <c r="D4176" t="e">
        <f>IF(C4176=1,'Data Transformation'!$G$3+0.5*'Data Transformation'!$W$25,IF(C4177=1,D4177-'Data Transformation'!$W$25,FALSE))</f>
        <v>#NUM!</v>
      </c>
      <c r="E4176">
        <f t="array" ref="E4176">IF(ISLOGICAL(D4176),"",FREQUENCY(IF('Data Transformation'!$B$425:$B$8425='Bin Analysis'!$B4155,'Data Transformation'!$G$425:$G$8425),D4176))</f>
        <v>2001</v>
      </c>
      <c r="F4176">
        <f t="shared" si="519"/>
        <v>0</v>
      </c>
      <c r="G4176">
        <f>Weighting!$H$24</f>
        <v>0</v>
      </c>
      <c r="H4176">
        <f t="array" ref="H4176">FREQUENCY(IF('Data Transformation'!$B$4:$B$8425=B4155,'Data Transformation'!$G$4:$G$8425),'Bin Analysis'!$B4176)</f>
        <v>2073</v>
      </c>
      <c r="I4176">
        <f t="shared" si="520"/>
        <v>0</v>
      </c>
      <c r="J4176">
        <f t="shared" si="521"/>
        <v>0</v>
      </c>
      <c r="K4176">
        <f>J4176*Weighting!$W$24</f>
        <v>0</v>
      </c>
      <c r="M4176" s="14"/>
    </row>
    <row r="4177" spans="1:25" x14ac:dyDescent="0.25">
      <c r="A4177" s="32" t="str">
        <f>IF(Weighting!$P$25&gt;0,B4177,"")</f>
        <v/>
      </c>
      <c r="B4177" t="e">
        <f>Weighting!$C$25</f>
        <v>#DIV/0!</v>
      </c>
      <c r="C4177" t="e">
        <f>Weighting!$F$25</f>
        <v>#NUM!</v>
      </c>
      <c r="D4177" t="e">
        <f>IF(C4177=1,'Data Transformation'!$G$3+0.5*'Data Transformation'!$W$25,IF(C4178=1,D4178-'Data Transformation'!$W$25,FALSE))</f>
        <v>#NUM!</v>
      </c>
      <c r="E4177">
        <f t="array" ref="E4177">IF(ISLOGICAL(D4177),"",FREQUENCY(IF('Data Transformation'!$B$425:$B$8425='Bin Analysis'!$B4155,'Data Transformation'!$G$425:$G$8425),D4177))</f>
        <v>2001</v>
      </c>
      <c r="F4177">
        <f t="shared" si="519"/>
        <v>0</v>
      </c>
      <c r="G4177">
        <f>Weighting!$H$25</f>
        <v>0</v>
      </c>
      <c r="H4177">
        <f t="array" ref="H4177">FREQUENCY(IF('Data Transformation'!$B$4:$B$8425=B4155,'Data Transformation'!$G$4:$G$8425),'Bin Analysis'!$B4177)</f>
        <v>2073</v>
      </c>
      <c r="I4177">
        <f t="shared" si="520"/>
        <v>0</v>
      </c>
      <c r="J4177">
        <f t="shared" si="521"/>
        <v>0</v>
      </c>
      <c r="K4177">
        <f>J4177*Weighting!$W$25</f>
        <v>0</v>
      </c>
      <c r="M4177" s="14"/>
    </row>
    <row r="4178" spans="1:25" x14ac:dyDescent="0.25">
      <c r="O4178"/>
      <c r="P4178"/>
      <c r="Q4178"/>
      <c r="R4178"/>
    </row>
    <row r="4179" spans="1:25" ht="23.25" x14ac:dyDescent="0.35">
      <c r="A4179" s="21" t="s">
        <v>0</v>
      </c>
      <c r="B4179" s="21" t="str">
        <f>IFERROR(VLOOKUP(C4179,'Data Transformation'!$L$6:$M$426,2,FALSE),"")</f>
        <v/>
      </c>
      <c r="C4179" s="21">
        <f>C4155+1</f>
        <v>174</v>
      </c>
      <c r="D4179" s="21"/>
      <c r="E4179" s="21"/>
      <c r="F4179" s="21"/>
      <c r="G4179" s="21"/>
      <c r="H4179" s="22"/>
      <c r="I4179" s="22"/>
      <c r="J4179" s="22"/>
      <c r="K4179" s="21"/>
      <c r="L4179" s="21" t="str">
        <f>B4179</f>
        <v/>
      </c>
      <c r="M4179" s="23" t="e">
        <f>INDEX('Data Transformation'!$O$4:$O$424,MATCH($B4179,'Data Transformation'!$M$4:$M$424,0),MATCH($M$2,'Data Transformation'!$O$3,0))</f>
        <v>#N/A</v>
      </c>
      <c r="N4179" s="27" t="e">
        <f>IF('Input and Summary Results'!$J$16="minimum",'Bin Analysis'!X4180/(M4179-1),'Bin Analysis'!Y4179/('Bin Analysis'!M4179-1))</f>
        <v>#N/A</v>
      </c>
      <c r="O4179" s="27" t="e">
        <f>IF(M4179=FALSE,NA(),(VLOOKUP(1,C4182:K4201,4,FALSE))/(M4179-1))</f>
        <v>#N/A</v>
      </c>
      <c r="P4179" s="27" t="e">
        <f>IF(M4179=FALSE,NA(),SUM(J4182:J4201)/Weighting!$S$5)</f>
        <v>#N/A</v>
      </c>
      <c r="Q4179" s="27" t="e">
        <f>IF(M4179=FALSE,NA(),SUM(K4182:K4201)/Weighting!$S$6)</f>
        <v>#N/A</v>
      </c>
      <c r="R4179" s="27" t="e">
        <f>IF(M4179=FALSE,NA(),(VLOOKUP(1,G4182:K4201,3,FALSE))/(M4179-1))</f>
        <v>#N/A</v>
      </c>
      <c r="S4179" s="22" t="e">
        <f>IF(M4179=FALSE,NA(),IF(SUM(J4182:J4201)=2,"yes","no"))</f>
        <v>#N/A</v>
      </c>
      <c r="X4179" s="2" cm="2">
        <f t="array" ref="X4179:X4180">FREQUENCY(IF('Data Transformation'!$B$425:$B$6424='Bin Analysis'!L4179,'Data Transformation'!$G$425:$G$6424),'Data Transformation'!$U$11)</f>
        <v>0</v>
      </c>
      <c r="Y4179" s="2" cm="2">
        <f t="array" ref="Y4179:Y4180">FREQUENCY(IF('Data Transformation'!$B$425:$B$6424='Bin Analysis'!L4179,'Data Transformation'!$G$425:$G$6424),'Data Transformation'!$U$12)</f>
        <v>0</v>
      </c>
    </row>
    <row r="4180" spans="1:25" x14ac:dyDescent="0.25">
      <c r="A4180" s="14" t="s">
        <v>67</v>
      </c>
      <c r="B4180" t="s">
        <v>47</v>
      </c>
      <c r="C4180" t="s">
        <v>5</v>
      </c>
      <c r="D4180" t="s">
        <v>98</v>
      </c>
      <c r="E4180" t="s">
        <v>99</v>
      </c>
      <c r="F4180" t="s">
        <v>100</v>
      </c>
      <c r="G4180" t="s">
        <v>69</v>
      </c>
      <c r="H4180" t="s">
        <v>31</v>
      </c>
      <c r="I4180" t="s">
        <v>32</v>
      </c>
      <c r="J4180" t="s">
        <v>46</v>
      </c>
      <c r="K4180" s="14" t="s">
        <v>45</v>
      </c>
      <c r="M4180" s="14"/>
      <c r="X4180" s="2">
        <v>0</v>
      </c>
      <c r="Y4180" s="2">
        <v>0</v>
      </c>
    </row>
    <row r="4181" spans="1:25" x14ac:dyDescent="0.25">
      <c r="A4181" s="32"/>
      <c r="D4181" t="e">
        <f>IF(C4181=1,'Data Transformation'!$G$3+0.5*'Data Transformation'!$W$25,IF(C4182=1,D4182-'Data Transformation'!$W$25,FALSE))</f>
        <v>#NUM!</v>
      </c>
      <c r="E4181">
        <f t="array" ref="E4181">IF(ISLOGICAL(D4181),"",FREQUENCY(IF('Data Transformation'!$B$425:$B$8425='Bin Analysis'!$B4179,'Data Transformation'!$G$425:$G$8425),D4181))</f>
        <v>2001</v>
      </c>
      <c r="F4181" t="e">
        <f>IF(ISLOGICAL(D4181),"",E4181-E4180)</f>
        <v>#VALUE!</v>
      </c>
      <c r="M4181" s="14"/>
    </row>
    <row r="4182" spans="1:25" x14ac:dyDescent="0.25">
      <c r="A4182" s="32" t="e">
        <f>IF(Weighting!$P$6&gt;0,B4182,"")</f>
        <v>#NUM!</v>
      </c>
      <c r="B4182" t="e">
        <f>Weighting!$C$6</f>
        <v>#DIV/0!</v>
      </c>
      <c r="C4182" t="e">
        <f>Weighting!$F$6</f>
        <v>#NUM!</v>
      </c>
      <c r="D4182" t="e">
        <f>IF(C4182=1,'Data Transformation'!$G$3+0.5*'Data Transformation'!$W$25,IF(C4183=1,D4183-'Data Transformation'!$W$25,FALSE))</f>
        <v>#NUM!</v>
      </c>
      <c r="E4182">
        <f t="array" ref="E4182">IF(ISLOGICAL(D4182),"",FREQUENCY(IF('Data Transformation'!$B$425:$B$8425='Bin Analysis'!$B4179,'Data Transformation'!$G$425:$G$8425),D4182))</f>
        <v>2001</v>
      </c>
      <c r="F4182">
        <f>IF(ISLOGICAL(D4182),"",E4182-E4181)</f>
        <v>0</v>
      </c>
      <c r="G4182">
        <f>Weighting!$H$6</f>
        <v>1</v>
      </c>
      <c r="H4182">
        <f t="array" ref="H4182">FREQUENCY(IF('Data Transformation'!$B$4:$B$8425=B4179,'Data Transformation'!$G$4:$G$8425),'Bin Analysis'!$B4182)</f>
        <v>2073</v>
      </c>
      <c r="I4182">
        <f>H4182-H4181</f>
        <v>2073</v>
      </c>
      <c r="J4182">
        <f>IF(I4182=0,0,1)</f>
        <v>1</v>
      </c>
      <c r="K4182" t="e">
        <f>J4182*Weighting!$W$6</f>
        <v>#NUM!</v>
      </c>
      <c r="M4182" s="14"/>
    </row>
    <row r="4183" spans="1:25" x14ac:dyDescent="0.25">
      <c r="A4183" s="32" t="str">
        <f>IF(Weighting!$P$7&gt;0,B4183,"")</f>
        <v/>
      </c>
      <c r="B4183" t="e">
        <f>Weighting!$C$7</f>
        <v>#DIV/0!</v>
      </c>
      <c r="C4183" t="e">
        <f>Weighting!$F$7</f>
        <v>#NUM!</v>
      </c>
      <c r="D4183" t="e">
        <f>IF(C4183=1,'Data Transformation'!$G$3+0.5*'Data Transformation'!$W$25,IF(C4184=1,D4184-'Data Transformation'!$W$25,FALSE))</f>
        <v>#NUM!</v>
      </c>
      <c r="E4183">
        <f t="array" ref="E4183">IF(ISLOGICAL(D4183),"",FREQUENCY(IF('Data Transformation'!$B$425:$B$8425='Bin Analysis'!$B4179,'Data Transformation'!$G$425:$G$8425),D4183))</f>
        <v>2001</v>
      </c>
      <c r="F4183">
        <f t="shared" ref="F4183:F4201" si="522">IF(ISLOGICAL(D4183),"",E4183-E4182)</f>
        <v>0</v>
      </c>
      <c r="G4183">
        <f>Weighting!$H$7</f>
        <v>0</v>
      </c>
      <c r="H4183">
        <f t="array" ref="H4183">FREQUENCY(IF('Data Transformation'!$B$4:$B$8425=B4179,'Data Transformation'!$G$4:$G$8425),'Bin Analysis'!$B4183)</f>
        <v>2073</v>
      </c>
      <c r="I4183">
        <f t="shared" ref="I4183:I4201" si="523">H4183-H4182</f>
        <v>0</v>
      </c>
      <c r="J4183">
        <f>IF(I4183=0,0,1)</f>
        <v>0</v>
      </c>
      <c r="K4183">
        <f>J4183*Weighting!$W$7</f>
        <v>0</v>
      </c>
      <c r="M4183" s="14"/>
    </row>
    <row r="4184" spans="1:25" x14ac:dyDescent="0.25">
      <c r="A4184" s="32" t="str">
        <f>IF(Weighting!$P$8&gt;0,B4184,"")</f>
        <v/>
      </c>
      <c r="B4184" t="e">
        <f>Weighting!$C$8</f>
        <v>#DIV/0!</v>
      </c>
      <c r="C4184" t="e">
        <f>Weighting!$F$8</f>
        <v>#NUM!</v>
      </c>
      <c r="D4184" t="e">
        <f>IF(C4184=1,'Data Transformation'!$G$3+0.5*'Data Transformation'!$W$25,IF(C4185=1,D4185-'Data Transformation'!$W$25,FALSE))</f>
        <v>#NUM!</v>
      </c>
      <c r="E4184">
        <f t="array" ref="E4184">IF(ISLOGICAL(D4184),"",FREQUENCY(IF('Data Transformation'!$B$425:$B$8425='Bin Analysis'!$B4179,'Data Transformation'!$G$425:$G$8425),D4184))</f>
        <v>2001</v>
      </c>
      <c r="F4184">
        <f t="shared" si="522"/>
        <v>0</v>
      </c>
      <c r="G4184">
        <f>Weighting!$H$8</f>
        <v>0</v>
      </c>
      <c r="H4184">
        <f t="array" ref="H4184">FREQUENCY(IF('Data Transformation'!$B$4:$B$8425=B4179,'Data Transformation'!$G$4:$G$8425),'Bin Analysis'!$B4184)</f>
        <v>2073</v>
      </c>
      <c r="I4184">
        <f t="shared" si="523"/>
        <v>0</v>
      </c>
      <c r="J4184">
        <f t="shared" ref="J4184:J4201" si="524">IF(I4184=0,0,1)</f>
        <v>0</v>
      </c>
      <c r="K4184">
        <f>J4184*Weighting!$W$8</f>
        <v>0</v>
      </c>
      <c r="M4184" s="14"/>
    </row>
    <row r="4185" spans="1:25" x14ac:dyDescent="0.25">
      <c r="A4185" s="32" t="str">
        <f>IF(Weighting!$P$9&gt;0,B4185,"")</f>
        <v/>
      </c>
      <c r="B4185" s="50" t="e">
        <f>Weighting!$C$9</f>
        <v>#DIV/0!</v>
      </c>
      <c r="C4185" t="e">
        <f>Weighting!$F$9</f>
        <v>#NUM!</v>
      </c>
      <c r="D4185" t="e">
        <f>IF(C4185=1,'Data Transformation'!$G$3+0.5*'Data Transformation'!$W$25,IF(C4186=1,D4186-'Data Transformation'!$W$25,FALSE))</f>
        <v>#NUM!</v>
      </c>
      <c r="E4185">
        <f t="array" ref="E4185">IF(ISLOGICAL(D4185),"",FREQUENCY(IF('Data Transformation'!$B$425:$B$8425='Bin Analysis'!$B4179,'Data Transformation'!$G$425:$G$8425),D4185))</f>
        <v>2001</v>
      </c>
      <c r="F4185">
        <f t="shared" si="522"/>
        <v>0</v>
      </c>
      <c r="G4185">
        <f>Weighting!$H$9</f>
        <v>0</v>
      </c>
      <c r="H4185">
        <f t="array" ref="H4185">FREQUENCY(IF('Data Transformation'!$B$4:$B$8425=B4179,'Data Transformation'!$G$4:$G$8425),'Bin Analysis'!$B4185)</f>
        <v>2073</v>
      </c>
      <c r="I4185">
        <f t="shared" si="523"/>
        <v>0</v>
      </c>
      <c r="J4185">
        <f t="shared" si="524"/>
        <v>0</v>
      </c>
      <c r="K4185">
        <f>J4185*Weighting!$W$9</f>
        <v>0</v>
      </c>
      <c r="M4185" s="14"/>
    </row>
    <row r="4186" spans="1:25" x14ac:dyDescent="0.25">
      <c r="A4186" s="32" t="str">
        <f>IF(Weighting!$P$10&gt;0,B4186,"")</f>
        <v/>
      </c>
      <c r="B4186" t="e">
        <f>Weighting!$C$10</f>
        <v>#DIV/0!</v>
      </c>
      <c r="C4186" t="e">
        <f>Weighting!$F$10</f>
        <v>#NUM!</v>
      </c>
      <c r="D4186" t="e">
        <f>IF(C4186=1,'Data Transformation'!$G$3+0.5*'Data Transformation'!$W$25,IF(C4187=1,D4187-'Data Transformation'!$W$25,FALSE))</f>
        <v>#NUM!</v>
      </c>
      <c r="E4186">
        <f t="array" ref="E4186">IF(ISLOGICAL(D4186),"",FREQUENCY(IF('Data Transformation'!$B$425:$B$8425='Bin Analysis'!$B4179,'Data Transformation'!$G$425:$G$8425),D4186))</f>
        <v>2001</v>
      </c>
      <c r="F4186">
        <f t="shared" si="522"/>
        <v>0</v>
      </c>
      <c r="G4186">
        <f>Weighting!$H$10</f>
        <v>0</v>
      </c>
      <c r="H4186">
        <f t="array" ref="H4186">FREQUENCY(IF('Data Transformation'!$B$4:$B$8425=B4179,'Data Transformation'!$G$4:$G$8425),'Bin Analysis'!$B4186)</f>
        <v>2073</v>
      </c>
      <c r="I4186">
        <f t="shared" si="523"/>
        <v>0</v>
      </c>
      <c r="J4186">
        <f t="shared" si="524"/>
        <v>0</v>
      </c>
      <c r="K4186">
        <f>J4186*Weighting!$W$10</f>
        <v>0</v>
      </c>
      <c r="M4186" s="14"/>
    </row>
    <row r="4187" spans="1:25" x14ac:dyDescent="0.25">
      <c r="A4187" s="32" t="str">
        <f>IF(Weighting!$P$11&gt;0,B4187,"")</f>
        <v/>
      </c>
      <c r="B4187" t="e">
        <f>Weighting!$C$11</f>
        <v>#DIV/0!</v>
      </c>
      <c r="C4187" t="e">
        <f>Weighting!$F$11</f>
        <v>#NUM!</v>
      </c>
      <c r="D4187" t="e">
        <f>IF(C4187=1,'Data Transformation'!$G$3+0.5*'Data Transformation'!$W$25,IF(C4188=1,D4188-'Data Transformation'!$W$25,FALSE))</f>
        <v>#NUM!</v>
      </c>
      <c r="E4187">
        <f t="array" ref="E4187">IF(ISLOGICAL(D4187),"",FREQUENCY(IF('Data Transformation'!$B$425:$B$8425='Bin Analysis'!$B4179,'Data Transformation'!$G$425:$G$8425),D4187))</f>
        <v>2001</v>
      </c>
      <c r="F4187">
        <f t="shared" si="522"/>
        <v>0</v>
      </c>
      <c r="G4187">
        <f>Weighting!$H$11</f>
        <v>0</v>
      </c>
      <c r="H4187">
        <f t="array" ref="H4187">FREQUENCY(IF('Data Transformation'!$B$4:$B$8425=B4179,'Data Transformation'!$G$4:$G$8425),'Bin Analysis'!$B4187)</f>
        <v>2073</v>
      </c>
      <c r="I4187">
        <f t="shared" si="523"/>
        <v>0</v>
      </c>
      <c r="J4187">
        <f t="shared" si="524"/>
        <v>0</v>
      </c>
      <c r="K4187">
        <f>J4187*Weighting!$W$11</f>
        <v>0</v>
      </c>
      <c r="M4187" s="14"/>
    </row>
    <row r="4188" spans="1:25" x14ac:dyDescent="0.25">
      <c r="A4188" s="32" t="str">
        <f>IF(Weighting!$P$12&gt;0,B4188,"")</f>
        <v/>
      </c>
      <c r="B4188" t="e">
        <f>Weighting!$C$12</f>
        <v>#DIV/0!</v>
      </c>
      <c r="C4188" t="e">
        <f>Weighting!$F$12</f>
        <v>#NUM!</v>
      </c>
      <c r="D4188" t="e">
        <f>IF(C4188=1,'Data Transformation'!$G$3+0.5*'Data Transformation'!$W$25,IF(C4189=1,D4189-'Data Transformation'!$W$25,FALSE))</f>
        <v>#NUM!</v>
      </c>
      <c r="E4188">
        <f t="array" ref="E4188">IF(ISLOGICAL(D4188),"",FREQUENCY(IF('Data Transformation'!$B$425:$B$8425='Bin Analysis'!$B4179,'Data Transformation'!$G$425:$G$8425),D4188))</f>
        <v>2001</v>
      </c>
      <c r="F4188">
        <f t="shared" si="522"/>
        <v>0</v>
      </c>
      <c r="G4188">
        <f>Weighting!$H$12</f>
        <v>0</v>
      </c>
      <c r="H4188">
        <f t="array" ref="H4188">FREQUENCY(IF('Data Transformation'!$B$4:$B$8425=B4179,'Data Transformation'!$G$4:$G$8425),'Bin Analysis'!$B4188)</f>
        <v>2073</v>
      </c>
      <c r="I4188">
        <f t="shared" si="523"/>
        <v>0</v>
      </c>
      <c r="J4188">
        <f t="shared" si="524"/>
        <v>0</v>
      </c>
      <c r="K4188">
        <f>J4188*Weighting!$W$12</f>
        <v>0</v>
      </c>
      <c r="M4188" s="14"/>
    </row>
    <row r="4189" spans="1:25" x14ac:dyDescent="0.25">
      <c r="A4189" s="32" t="str">
        <f>IF(Weighting!$P$13&gt;0,B4189,"")</f>
        <v/>
      </c>
      <c r="B4189" t="e">
        <f>Weighting!$C$13</f>
        <v>#DIV/0!</v>
      </c>
      <c r="C4189" t="e">
        <f>Weighting!$F$13</f>
        <v>#NUM!</v>
      </c>
      <c r="D4189" t="e">
        <f>IF(C4189=1,'Data Transformation'!$G$3+0.5*'Data Transformation'!$W$25,IF(C4190=1,D4190-'Data Transformation'!$W$25,FALSE))</f>
        <v>#NUM!</v>
      </c>
      <c r="E4189">
        <f t="array" ref="E4189">IF(ISLOGICAL(D4189),"",FREQUENCY(IF('Data Transformation'!$B$425:$B$8425='Bin Analysis'!$B4179,'Data Transformation'!$G$425:$G$8425),D4189))</f>
        <v>2001</v>
      </c>
      <c r="F4189">
        <f t="shared" si="522"/>
        <v>0</v>
      </c>
      <c r="G4189">
        <f>Weighting!$H$13</f>
        <v>0</v>
      </c>
      <c r="H4189">
        <f t="array" ref="H4189">FREQUENCY(IF('Data Transformation'!$B$4:$B$8425=B4179,'Data Transformation'!$G$4:$G$8425),'Bin Analysis'!$B4189)</f>
        <v>2073</v>
      </c>
      <c r="I4189">
        <f t="shared" si="523"/>
        <v>0</v>
      </c>
      <c r="J4189">
        <f t="shared" si="524"/>
        <v>0</v>
      </c>
      <c r="K4189">
        <f>J4189*Weighting!$W$13</f>
        <v>0</v>
      </c>
      <c r="M4189" s="14"/>
    </row>
    <row r="4190" spans="1:25" x14ac:dyDescent="0.25">
      <c r="A4190" s="32" t="str">
        <f>IF(Weighting!$P$14&gt;0,B4190,"")</f>
        <v/>
      </c>
      <c r="B4190" t="e">
        <f>Weighting!$C$14</f>
        <v>#DIV/0!</v>
      </c>
      <c r="C4190" t="e">
        <f>Weighting!$F$14</f>
        <v>#NUM!</v>
      </c>
      <c r="D4190" t="e">
        <f>IF(C4190=1,'Data Transformation'!$G$3+0.5*'Data Transformation'!$W$25,IF(C4191=1,D4191-'Data Transformation'!$W$25,FALSE))</f>
        <v>#NUM!</v>
      </c>
      <c r="E4190">
        <f t="array" ref="E4190">IF(ISLOGICAL(D4190),"",FREQUENCY(IF('Data Transformation'!$B$425:$B$8425='Bin Analysis'!$B4179,'Data Transformation'!$G$425:$G$8425),D4190))</f>
        <v>2001</v>
      </c>
      <c r="F4190">
        <f t="shared" si="522"/>
        <v>0</v>
      </c>
      <c r="G4190">
        <f>Weighting!$H$14</f>
        <v>0</v>
      </c>
      <c r="H4190">
        <f t="array" ref="H4190">FREQUENCY(IF('Data Transformation'!$B$4:$B$8425=B4179,'Data Transformation'!$G$4:$G$8425),'Bin Analysis'!$B4190)</f>
        <v>2073</v>
      </c>
      <c r="I4190">
        <f t="shared" si="523"/>
        <v>0</v>
      </c>
      <c r="J4190">
        <f t="shared" si="524"/>
        <v>0</v>
      </c>
      <c r="K4190">
        <f>J4190*Weighting!$W$14</f>
        <v>0</v>
      </c>
      <c r="M4190" s="14"/>
    </row>
    <row r="4191" spans="1:25" x14ac:dyDescent="0.25">
      <c r="A4191" s="32" t="str">
        <f>IF(Weighting!$P$15&gt;0,B4191,"")</f>
        <v/>
      </c>
      <c r="B4191" t="e">
        <f>Weighting!$C$15</f>
        <v>#DIV/0!</v>
      </c>
      <c r="C4191" t="e">
        <f>Weighting!$F$15</f>
        <v>#NUM!</v>
      </c>
      <c r="D4191" t="e">
        <f>IF(C4191=1,'Data Transformation'!$G$3+0.5*'Data Transformation'!$W$25,IF(C4192=1,D4192-'Data Transformation'!$W$25,FALSE))</f>
        <v>#NUM!</v>
      </c>
      <c r="E4191">
        <f t="array" ref="E4191">IF(ISLOGICAL(D4191),"",FREQUENCY(IF('Data Transformation'!$B$425:$B$8425='Bin Analysis'!$B4179,'Data Transformation'!$G$425:$G$8425),D4191))</f>
        <v>2001</v>
      </c>
      <c r="F4191">
        <f t="shared" si="522"/>
        <v>0</v>
      </c>
      <c r="G4191">
        <f>Weighting!$H$15</f>
        <v>0</v>
      </c>
      <c r="H4191">
        <f t="array" ref="H4191">FREQUENCY(IF('Data Transformation'!$B$4:$B$8425=B4179,'Data Transformation'!$G$4:$G$8425),'Bin Analysis'!$B4191)</f>
        <v>2073</v>
      </c>
      <c r="I4191">
        <f t="shared" si="523"/>
        <v>0</v>
      </c>
      <c r="J4191">
        <f t="shared" si="524"/>
        <v>0</v>
      </c>
      <c r="K4191">
        <f>J4191*Weighting!$W$15</f>
        <v>0</v>
      </c>
      <c r="M4191" s="14"/>
    </row>
    <row r="4192" spans="1:25" x14ac:dyDescent="0.25">
      <c r="A4192" s="32" t="str">
        <f>IF(Weighting!$P$16&gt;0,B4192,"")</f>
        <v/>
      </c>
      <c r="B4192" t="e">
        <f>Weighting!$C$16</f>
        <v>#DIV/0!</v>
      </c>
      <c r="C4192" t="e">
        <f>Weighting!$F$16</f>
        <v>#NUM!</v>
      </c>
      <c r="D4192" t="e">
        <f>IF(C4192=1,'Data Transformation'!$G$3+0.5*'Data Transformation'!$W$25,IF(C4193=1,D4193-'Data Transformation'!$W$25,FALSE))</f>
        <v>#NUM!</v>
      </c>
      <c r="E4192">
        <f t="array" ref="E4192">IF(ISLOGICAL(D4192),"",FREQUENCY(IF('Data Transformation'!$B$425:$B$8425='Bin Analysis'!$B4179,'Data Transformation'!$G$425:$G$8425),D4192))</f>
        <v>2001</v>
      </c>
      <c r="F4192">
        <f t="shared" si="522"/>
        <v>0</v>
      </c>
      <c r="G4192">
        <f>Weighting!$H$16</f>
        <v>0</v>
      </c>
      <c r="H4192">
        <f t="array" ref="H4192">FREQUENCY(IF('Data Transformation'!$B$4:$B$8425=B4179,'Data Transformation'!$G$4:$G$8425),'Bin Analysis'!$B4192)</f>
        <v>2073</v>
      </c>
      <c r="I4192">
        <f t="shared" si="523"/>
        <v>0</v>
      </c>
      <c r="J4192">
        <f t="shared" si="524"/>
        <v>0</v>
      </c>
      <c r="K4192">
        <f>J4192*Weighting!$W$16</f>
        <v>0</v>
      </c>
      <c r="M4192" s="14"/>
    </row>
    <row r="4193" spans="1:25" x14ac:dyDescent="0.25">
      <c r="A4193" s="32" t="str">
        <f>IF(Weighting!$P$17&gt;0,B4193,"")</f>
        <v/>
      </c>
      <c r="B4193" t="e">
        <f>Weighting!$C$17</f>
        <v>#DIV/0!</v>
      </c>
      <c r="C4193" t="e">
        <f>Weighting!$F$17</f>
        <v>#NUM!</v>
      </c>
      <c r="D4193" t="e">
        <f>IF(C4193=1,'Data Transformation'!$G$3+0.5*'Data Transformation'!$W$25,IF(C4194=1,D4194-'Data Transformation'!$W$25,FALSE))</f>
        <v>#NUM!</v>
      </c>
      <c r="E4193">
        <f t="array" ref="E4193">IF(ISLOGICAL(D4193),"",FREQUENCY(IF('Data Transformation'!$B$425:$B$8425='Bin Analysis'!$B4179,'Data Transformation'!$G$425:$G$8425),D4193))</f>
        <v>2001</v>
      </c>
      <c r="F4193">
        <f t="shared" si="522"/>
        <v>0</v>
      </c>
      <c r="G4193">
        <f>Weighting!$H$17</f>
        <v>0</v>
      </c>
      <c r="H4193">
        <f t="array" ref="H4193">FREQUENCY(IF('Data Transformation'!$B$4:$B$8425=B4179,'Data Transformation'!$G$4:$G$8425),'Bin Analysis'!$B4193)</f>
        <v>2073</v>
      </c>
      <c r="I4193">
        <f t="shared" si="523"/>
        <v>0</v>
      </c>
      <c r="J4193">
        <f t="shared" si="524"/>
        <v>0</v>
      </c>
      <c r="K4193">
        <f>J4193*Weighting!$W$17</f>
        <v>0</v>
      </c>
      <c r="M4193" s="14"/>
    </row>
    <row r="4194" spans="1:25" x14ac:dyDescent="0.25">
      <c r="A4194" s="32" t="str">
        <f>IF(Weighting!$P$18&gt;0,B4194,"")</f>
        <v/>
      </c>
      <c r="B4194" t="e">
        <f>Weighting!$C$18</f>
        <v>#DIV/0!</v>
      </c>
      <c r="C4194" t="e">
        <f>Weighting!$F$18</f>
        <v>#NUM!</v>
      </c>
      <c r="D4194" t="e">
        <f>IF(C4194=1,'Data Transformation'!$G$3+0.5*'Data Transformation'!$W$25,IF(C4195=1,D4195-'Data Transformation'!$W$25,FALSE))</f>
        <v>#NUM!</v>
      </c>
      <c r="E4194">
        <f t="array" ref="E4194">IF(ISLOGICAL(D4194),"",FREQUENCY(IF('Data Transformation'!$B$425:$B$8425='Bin Analysis'!$B4179,'Data Transformation'!$G$425:$G$8425),D4194))</f>
        <v>2001</v>
      </c>
      <c r="F4194">
        <f t="shared" si="522"/>
        <v>0</v>
      </c>
      <c r="G4194">
        <f>Weighting!$H$18</f>
        <v>0</v>
      </c>
      <c r="H4194">
        <f t="array" ref="H4194">FREQUENCY(IF('Data Transformation'!$B$4:$B$8425=B4179,'Data Transformation'!$G$4:$G$8425),'Bin Analysis'!$B4194)</f>
        <v>2073</v>
      </c>
      <c r="I4194">
        <f t="shared" si="523"/>
        <v>0</v>
      </c>
      <c r="J4194">
        <f t="shared" si="524"/>
        <v>0</v>
      </c>
      <c r="K4194">
        <f>J4194*Weighting!$W$18</f>
        <v>0</v>
      </c>
      <c r="M4194" s="14"/>
    </row>
    <row r="4195" spans="1:25" x14ac:dyDescent="0.25">
      <c r="A4195" s="32" t="str">
        <f>IF(Weighting!$P$19&gt;0,B4195,"")</f>
        <v/>
      </c>
      <c r="B4195" t="e">
        <f>Weighting!$C$19</f>
        <v>#DIV/0!</v>
      </c>
      <c r="C4195" t="e">
        <f>Weighting!$F$19</f>
        <v>#NUM!</v>
      </c>
      <c r="D4195" t="e">
        <f>IF(C4195=1,'Data Transformation'!$G$3+0.5*'Data Transformation'!$W$25,IF(C4196=1,D4196-'Data Transformation'!$W$25,FALSE))</f>
        <v>#NUM!</v>
      </c>
      <c r="E4195">
        <f t="array" ref="E4195">IF(ISLOGICAL(D4195),"",FREQUENCY(IF('Data Transformation'!$B$425:$B$8425='Bin Analysis'!$B4179,'Data Transformation'!$G$425:$G$8425),D4195))</f>
        <v>2001</v>
      </c>
      <c r="F4195">
        <f t="shared" si="522"/>
        <v>0</v>
      </c>
      <c r="G4195">
        <f>Weighting!$H$19</f>
        <v>0</v>
      </c>
      <c r="H4195">
        <f t="array" ref="H4195">FREQUENCY(IF('Data Transformation'!$B$4:$B$8425=B4179,'Data Transformation'!$G$4:$G$8425),'Bin Analysis'!$B4195)</f>
        <v>2073</v>
      </c>
      <c r="I4195">
        <f t="shared" si="523"/>
        <v>0</v>
      </c>
      <c r="J4195">
        <f t="shared" si="524"/>
        <v>0</v>
      </c>
      <c r="K4195">
        <f>J4195*Weighting!$W$19</f>
        <v>0</v>
      </c>
      <c r="M4195" s="14"/>
    </row>
    <row r="4196" spans="1:25" x14ac:dyDescent="0.25">
      <c r="A4196" s="32" t="str">
        <f>IF(Weighting!$P$20&gt;0,B4196,"")</f>
        <v/>
      </c>
      <c r="B4196" t="e">
        <f>Weighting!$C$20</f>
        <v>#DIV/0!</v>
      </c>
      <c r="C4196" t="e">
        <f>Weighting!$F$20</f>
        <v>#NUM!</v>
      </c>
      <c r="D4196" t="e">
        <f>IF(C4196=1,'Data Transformation'!$G$3+0.5*'Data Transformation'!$W$25,IF(C4197=1,D4197-'Data Transformation'!$W$25,FALSE))</f>
        <v>#NUM!</v>
      </c>
      <c r="E4196">
        <f t="array" ref="E4196">IF(ISLOGICAL(D4196),"",FREQUENCY(IF('Data Transformation'!$B$425:$B$8425='Bin Analysis'!$B4179,'Data Transformation'!$G$425:$G$8425),D4196))</f>
        <v>2001</v>
      </c>
      <c r="F4196">
        <f t="shared" si="522"/>
        <v>0</v>
      </c>
      <c r="G4196">
        <f>Weighting!$H$20</f>
        <v>0</v>
      </c>
      <c r="H4196">
        <f t="array" ref="H4196">FREQUENCY(IF('Data Transformation'!$B$4:$B$8425=B4179,'Data Transformation'!$G$4:$G$8425),'Bin Analysis'!$B4196)</f>
        <v>2073</v>
      </c>
      <c r="I4196">
        <f t="shared" si="523"/>
        <v>0</v>
      </c>
      <c r="J4196">
        <f t="shared" si="524"/>
        <v>0</v>
      </c>
      <c r="K4196">
        <f>J4196*Weighting!$W$20</f>
        <v>0</v>
      </c>
      <c r="M4196" s="14"/>
    </row>
    <row r="4197" spans="1:25" x14ac:dyDescent="0.25">
      <c r="A4197" s="32" t="str">
        <f>IF(Weighting!$P$21&gt;0,B4197,"")</f>
        <v/>
      </c>
      <c r="B4197" t="e">
        <f>Weighting!$C$21</f>
        <v>#DIV/0!</v>
      </c>
      <c r="C4197" t="e">
        <f>Weighting!$F$21</f>
        <v>#NUM!</v>
      </c>
      <c r="D4197" t="e">
        <f>IF(C4197=1,'Data Transformation'!$G$3+0.5*'Data Transformation'!$W$25,IF(C4198=1,D4198-'Data Transformation'!$W$25,FALSE))</f>
        <v>#NUM!</v>
      </c>
      <c r="E4197">
        <f t="array" ref="E4197">IF(ISLOGICAL(D4197),"",FREQUENCY(IF('Data Transformation'!$B$425:$B$8425='Bin Analysis'!$B4179,'Data Transformation'!$G$425:$G$8425),D4197))</f>
        <v>2001</v>
      </c>
      <c r="F4197">
        <f t="shared" si="522"/>
        <v>0</v>
      </c>
      <c r="G4197">
        <f>Weighting!$H$21</f>
        <v>0</v>
      </c>
      <c r="H4197">
        <f t="array" ref="H4197">FREQUENCY(IF('Data Transformation'!$B$4:$B$8425=B4179,'Data Transformation'!$G$4:$G$8425),'Bin Analysis'!$B4197)</f>
        <v>2073</v>
      </c>
      <c r="I4197">
        <f t="shared" si="523"/>
        <v>0</v>
      </c>
      <c r="J4197">
        <f t="shared" si="524"/>
        <v>0</v>
      </c>
      <c r="K4197">
        <f>J4197*Weighting!$W$21</f>
        <v>0</v>
      </c>
      <c r="M4197" s="14"/>
    </row>
    <row r="4198" spans="1:25" x14ac:dyDescent="0.25">
      <c r="A4198" s="32" t="str">
        <f>IF(Weighting!$P$22&gt;0,B4198,"")</f>
        <v/>
      </c>
      <c r="B4198" t="e">
        <f>Weighting!$C$22</f>
        <v>#DIV/0!</v>
      </c>
      <c r="C4198" t="e">
        <f>Weighting!$F$22</f>
        <v>#NUM!</v>
      </c>
      <c r="D4198" t="e">
        <f>IF(C4198=1,'Data Transformation'!$G$3+0.5*'Data Transformation'!$W$25,IF(C4199=1,D4199-'Data Transformation'!$W$25,FALSE))</f>
        <v>#NUM!</v>
      </c>
      <c r="E4198">
        <f t="array" ref="E4198">IF(ISLOGICAL(D4198),"",FREQUENCY(IF('Data Transformation'!$B$425:$B$8425='Bin Analysis'!$B4179,'Data Transformation'!$G$425:$G$8425),D4198))</f>
        <v>2001</v>
      </c>
      <c r="F4198">
        <f t="shared" si="522"/>
        <v>0</v>
      </c>
      <c r="G4198">
        <f>Weighting!$H$22</f>
        <v>0</v>
      </c>
      <c r="H4198">
        <f t="array" ref="H4198">FREQUENCY(IF('Data Transformation'!$B$4:$B$8425=B4179,'Data Transformation'!$G$4:$G$8425),'Bin Analysis'!$B4198)</f>
        <v>2073</v>
      </c>
      <c r="I4198">
        <f t="shared" si="523"/>
        <v>0</v>
      </c>
      <c r="J4198">
        <f t="shared" si="524"/>
        <v>0</v>
      </c>
      <c r="K4198">
        <f>J4198*Weighting!$W$22</f>
        <v>0</v>
      </c>
      <c r="M4198" s="14"/>
    </row>
    <row r="4199" spans="1:25" x14ac:dyDescent="0.25">
      <c r="A4199" s="32" t="str">
        <f>IF(Weighting!$P$23&gt;0,B4199,"")</f>
        <v/>
      </c>
      <c r="B4199" t="e">
        <f>Weighting!$C$23</f>
        <v>#DIV/0!</v>
      </c>
      <c r="C4199" t="e">
        <f>Weighting!$F$23</f>
        <v>#NUM!</v>
      </c>
      <c r="D4199" t="e">
        <f>IF(C4199=1,'Data Transformation'!$G$3+0.5*'Data Transformation'!$W$25,IF(C4200=1,D4200-'Data Transformation'!$W$25,FALSE))</f>
        <v>#NUM!</v>
      </c>
      <c r="E4199">
        <f t="array" ref="E4199">IF(ISLOGICAL(D4199),"",FREQUENCY(IF('Data Transformation'!$B$425:$B$8425='Bin Analysis'!$B4179,'Data Transformation'!$G$425:$G$8425),D4199))</f>
        <v>2001</v>
      </c>
      <c r="F4199">
        <f t="shared" si="522"/>
        <v>0</v>
      </c>
      <c r="G4199">
        <f>Weighting!$H$23</f>
        <v>0</v>
      </c>
      <c r="H4199">
        <f t="array" ref="H4199">FREQUENCY(IF('Data Transformation'!$B$4:$B$8425=B4179,'Data Transformation'!$G$4:$G$8425),'Bin Analysis'!$B4199)</f>
        <v>2073</v>
      </c>
      <c r="I4199">
        <f t="shared" si="523"/>
        <v>0</v>
      </c>
      <c r="J4199">
        <f t="shared" si="524"/>
        <v>0</v>
      </c>
      <c r="K4199">
        <f>J4199*Weighting!$W$23</f>
        <v>0</v>
      </c>
      <c r="M4199" s="14"/>
    </row>
    <row r="4200" spans="1:25" x14ac:dyDescent="0.25">
      <c r="A4200" s="32" t="str">
        <f>IF(Weighting!$P$24&gt;0,B4200,"")</f>
        <v/>
      </c>
      <c r="B4200" t="e">
        <f>Weighting!$C$24</f>
        <v>#DIV/0!</v>
      </c>
      <c r="C4200" t="e">
        <f>Weighting!$F$24</f>
        <v>#NUM!</v>
      </c>
      <c r="D4200" t="e">
        <f>IF(C4200=1,'Data Transformation'!$G$3+0.5*'Data Transformation'!$W$25,IF(C4201=1,D4201-'Data Transformation'!$W$25,FALSE))</f>
        <v>#NUM!</v>
      </c>
      <c r="E4200">
        <f t="array" ref="E4200">IF(ISLOGICAL(D4200),"",FREQUENCY(IF('Data Transformation'!$B$425:$B$8425='Bin Analysis'!$B4179,'Data Transformation'!$G$425:$G$8425),D4200))</f>
        <v>2001</v>
      </c>
      <c r="F4200">
        <f t="shared" si="522"/>
        <v>0</v>
      </c>
      <c r="G4200">
        <f>Weighting!$H$24</f>
        <v>0</v>
      </c>
      <c r="H4200">
        <f t="array" ref="H4200">FREQUENCY(IF('Data Transformation'!$B$4:$B$8425=B4179,'Data Transformation'!$G$4:$G$8425),'Bin Analysis'!$B4200)</f>
        <v>2073</v>
      </c>
      <c r="I4200">
        <f t="shared" si="523"/>
        <v>0</v>
      </c>
      <c r="J4200">
        <f t="shared" si="524"/>
        <v>0</v>
      </c>
      <c r="K4200">
        <f>J4200*Weighting!$W$24</f>
        <v>0</v>
      </c>
      <c r="M4200" s="14"/>
    </row>
    <row r="4201" spans="1:25" x14ac:dyDescent="0.25">
      <c r="A4201" s="32" t="str">
        <f>IF(Weighting!$P$25&gt;0,B4201,"")</f>
        <v/>
      </c>
      <c r="B4201" t="e">
        <f>Weighting!$C$25</f>
        <v>#DIV/0!</v>
      </c>
      <c r="C4201" t="e">
        <f>Weighting!$F$25</f>
        <v>#NUM!</v>
      </c>
      <c r="D4201" t="e">
        <f>IF(C4201=1,'Data Transformation'!$G$3+0.5*'Data Transformation'!$W$25,IF(C4202=1,D4202-'Data Transformation'!$W$25,FALSE))</f>
        <v>#NUM!</v>
      </c>
      <c r="E4201">
        <f t="array" ref="E4201">IF(ISLOGICAL(D4201),"",FREQUENCY(IF('Data Transformation'!$B$425:$B$8425='Bin Analysis'!$B4179,'Data Transformation'!$G$425:$G$8425),D4201))</f>
        <v>2001</v>
      </c>
      <c r="F4201">
        <f t="shared" si="522"/>
        <v>0</v>
      </c>
      <c r="G4201">
        <f>Weighting!$H$25</f>
        <v>0</v>
      </c>
      <c r="H4201">
        <f t="array" ref="H4201">FREQUENCY(IF('Data Transformation'!$B$4:$B$8425=B4179,'Data Transformation'!$G$4:$G$8425),'Bin Analysis'!$B4201)</f>
        <v>2073</v>
      </c>
      <c r="I4201">
        <f t="shared" si="523"/>
        <v>0</v>
      </c>
      <c r="J4201">
        <f t="shared" si="524"/>
        <v>0</v>
      </c>
      <c r="K4201">
        <f>J4201*Weighting!$W$25</f>
        <v>0</v>
      </c>
      <c r="M4201" s="14"/>
    </row>
    <row r="4202" spans="1:25" x14ac:dyDescent="0.25">
      <c r="N4202" s="57"/>
      <c r="O4202"/>
      <c r="P4202"/>
      <c r="Q4202"/>
      <c r="R4202"/>
    </row>
    <row r="4203" spans="1:25" ht="23.25" x14ac:dyDescent="0.35">
      <c r="A4203" s="21" t="s">
        <v>0</v>
      </c>
      <c r="B4203" s="21" t="str">
        <f>IFERROR(VLOOKUP(C4203,'Data Transformation'!$L$6:$M$426,2,FALSE),"")</f>
        <v/>
      </c>
      <c r="C4203" s="21">
        <f>C4179+1</f>
        <v>175</v>
      </c>
      <c r="D4203" s="21"/>
      <c r="E4203" s="21"/>
      <c r="F4203" s="21"/>
      <c r="G4203" s="21"/>
      <c r="H4203" s="22"/>
      <c r="I4203" s="22"/>
      <c r="J4203" s="22"/>
      <c r="K4203" s="21"/>
      <c r="L4203" s="21" t="str">
        <f>B4203</f>
        <v/>
      </c>
      <c r="M4203" s="23" t="e">
        <f>INDEX('Data Transformation'!$O$4:$O$424,MATCH($B4203,'Data Transformation'!$M$4:$M$424,0),MATCH($M$2,'Data Transformation'!$O$3,0))</f>
        <v>#N/A</v>
      </c>
      <c r="N4203" s="27" t="e">
        <f>IF('Input and Summary Results'!$J$16="minimum",'Bin Analysis'!X4204/(M4203-1),'Bin Analysis'!Y4203/('Bin Analysis'!M4203-1))</f>
        <v>#N/A</v>
      </c>
      <c r="O4203" s="27" t="e">
        <f>IF(M4203=FALSE,NA(),(VLOOKUP(1,C4206:K4225,4,FALSE))/(M4203-1))</f>
        <v>#N/A</v>
      </c>
      <c r="P4203" s="27" t="e">
        <f>IF(M4203=FALSE,NA(),SUM(J4206:J4225)/Weighting!$S$5)</f>
        <v>#N/A</v>
      </c>
      <c r="Q4203" s="27" t="e">
        <f>IF(M4203=FALSE,NA(),SUM(K4206:K4225)/Weighting!$S$6)</f>
        <v>#N/A</v>
      </c>
      <c r="R4203" s="27" t="e">
        <f>IF(M4203=FALSE,NA(),(VLOOKUP(1,G4206:K4225,3,FALSE))/(M4203-1))</f>
        <v>#N/A</v>
      </c>
      <c r="S4203" s="22" t="e">
        <f>IF(M4203=FALSE,NA(),IF(SUM(J4206:J4225)=2,"yes","no"))</f>
        <v>#N/A</v>
      </c>
      <c r="X4203" s="2" cm="2">
        <f t="array" ref="X4203:X4204">FREQUENCY(IF('Data Transformation'!$B$425:$B$6424='Bin Analysis'!L4203,'Data Transformation'!$G$425:$G$6424),'Data Transformation'!$U$11)</f>
        <v>0</v>
      </c>
      <c r="Y4203" s="2" cm="2">
        <f t="array" ref="Y4203:Y4204">FREQUENCY(IF('Data Transformation'!$B$425:$B$6424='Bin Analysis'!L4203,'Data Transformation'!$G$425:$G$6424),'Data Transformation'!$U$12)</f>
        <v>0</v>
      </c>
    </row>
    <row r="4204" spans="1:25" x14ac:dyDescent="0.25">
      <c r="A4204" s="14" t="s">
        <v>67</v>
      </c>
      <c r="B4204" t="s">
        <v>47</v>
      </c>
      <c r="C4204" t="s">
        <v>5</v>
      </c>
      <c r="D4204" t="s">
        <v>98</v>
      </c>
      <c r="E4204" t="s">
        <v>99</v>
      </c>
      <c r="F4204" t="s">
        <v>100</v>
      </c>
      <c r="G4204" t="s">
        <v>69</v>
      </c>
      <c r="H4204" t="s">
        <v>31</v>
      </c>
      <c r="I4204" t="s">
        <v>32</v>
      </c>
      <c r="J4204" t="s">
        <v>46</v>
      </c>
      <c r="K4204" s="14" t="s">
        <v>45</v>
      </c>
      <c r="M4204" s="14"/>
      <c r="X4204" s="2">
        <v>0</v>
      </c>
      <c r="Y4204" s="2">
        <v>0</v>
      </c>
    </row>
    <row r="4205" spans="1:25" x14ac:dyDescent="0.25">
      <c r="A4205" s="32"/>
      <c r="D4205" t="e">
        <f>IF(C4205=1,'Data Transformation'!$G$3+0.5*'Data Transformation'!$W$25,IF(C4206=1,D4206-'Data Transformation'!$W$25,FALSE))</f>
        <v>#NUM!</v>
      </c>
      <c r="E4205">
        <f t="array" ref="E4205">IF(ISLOGICAL(D4205),"",FREQUENCY(IF('Data Transformation'!$B$425:$B$8425='Bin Analysis'!$B4203,'Data Transformation'!$G$425:$G$8425),D4205))</f>
        <v>2001</v>
      </c>
      <c r="F4205" t="e">
        <f>IF(ISLOGICAL(D4205),"",E4205-E4204)</f>
        <v>#VALUE!</v>
      </c>
      <c r="M4205" s="14"/>
    </row>
    <row r="4206" spans="1:25" x14ac:dyDescent="0.25">
      <c r="A4206" s="32" t="e">
        <f>IF(Weighting!$P$6&gt;0,B4206,"")</f>
        <v>#NUM!</v>
      </c>
      <c r="B4206" t="e">
        <f>Weighting!$C$6</f>
        <v>#DIV/0!</v>
      </c>
      <c r="C4206" t="e">
        <f>Weighting!$F$6</f>
        <v>#NUM!</v>
      </c>
      <c r="D4206" t="e">
        <f>IF(C4206=1,'Data Transformation'!$G$3+0.5*'Data Transformation'!$W$25,IF(C4207=1,D4207-'Data Transformation'!$W$25,FALSE))</f>
        <v>#NUM!</v>
      </c>
      <c r="E4206">
        <f t="array" ref="E4206">IF(ISLOGICAL(D4206),"",FREQUENCY(IF('Data Transformation'!$B$425:$B$8425='Bin Analysis'!$B4203,'Data Transformation'!$G$425:$G$8425),D4206))</f>
        <v>2001</v>
      </c>
      <c r="F4206">
        <f>IF(ISLOGICAL(D4206),"",E4206-E4205)</f>
        <v>0</v>
      </c>
      <c r="G4206">
        <f>Weighting!$H$6</f>
        <v>1</v>
      </c>
      <c r="H4206">
        <f t="array" ref="H4206">FREQUENCY(IF('Data Transformation'!$B$4:$B$8425=B4203,'Data Transformation'!$G$4:$G$8425),'Bin Analysis'!$B4206)</f>
        <v>2073</v>
      </c>
      <c r="I4206">
        <f>H4206-H4205</f>
        <v>2073</v>
      </c>
      <c r="J4206">
        <f>IF(I4206=0,0,1)</f>
        <v>1</v>
      </c>
      <c r="K4206" t="e">
        <f>J4206*Weighting!$W$6</f>
        <v>#NUM!</v>
      </c>
      <c r="M4206" s="14"/>
    </row>
    <row r="4207" spans="1:25" x14ac:dyDescent="0.25">
      <c r="A4207" s="32" t="str">
        <f>IF(Weighting!$P$7&gt;0,B4207,"")</f>
        <v/>
      </c>
      <c r="B4207" t="e">
        <f>Weighting!$C$7</f>
        <v>#DIV/0!</v>
      </c>
      <c r="C4207" t="e">
        <f>Weighting!$F$7</f>
        <v>#NUM!</v>
      </c>
      <c r="D4207" t="e">
        <f>IF(C4207=1,'Data Transformation'!$G$3+0.5*'Data Transformation'!$W$25,IF(C4208=1,D4208-'Data Transformation'!$W$25,FALSE))</f>
        <v>#NUM!</v>
      </c>
      <c r="E4207">
        <f t="array" ref="E4207">IF(ISLOGICAL(D4207),"",FREQUENCY(IF('Data Transformation'!$B$425:$B$8425='Bin Analysis'!$B4203,'Data Transformation'!$G$425:$G$8425),D4207))</f>
        <v>2001</v>
      </c>
      <c r="F4207">
        <f t="shared" ref="F4207:F4225" si="525">IF(ISLOGICAL(D4207),"",E4207-E4206)</f>
        <v>0</v>
      </c>
      <c r="G4207">
        <f>Weighting!$H$7</f>
        <v>0</v>
      </c>
      <c r="H4207">
        <f t="array" ref="H4207">FREQUENCY(IF('Data Transformation'!$B$4:$B$8425=B4203,'Data Transformation'!$G$4:$G$8425),'Bin Analysis'!$B4207)</f>
        <v>2073</v>
      </c>
      <c r="I4207">
        <f t="shared" ref="I4207:I4225" si="526">H4207-H4206</f>
        <v>0</v>
      </c>
      <c r="J4207">
        <f>IF(I4207=0,0,1)</f>
        <v>0</v>
      </c>
      <c r="K4207">
        <f>J4207*Weighting!$W$7</f>
        <v>0</v>
      </c>
      <c r="M4207" s="14"/>
    </row>
    <row r="4208" spans="1:25" x14ac:dyDescent="0.25">
      <c r="A4208" s="32" t="str">
        <f>IF(Weighting!$P$8&gt;0,B4208,"")</f>
        <v/>
      </c>
      <c r="B4208" t="e">
        <f>Weighting!$C$8</f>
        <v>#DIV/0!</v>
      </c>
      <c r="C4208" t="e">
        <f>Weighting!$F$8</f>
        <v>#NUM!</v>
      </c>
      <c r="D4208" t="e">
        <f>IF(C4208=1,'Data Transformation'!$G$3+0.5*'Data Transformation'!$W$25,IF(C4209=1,D4209-'Data Transformation'!$W$25,FALSE))</f>
        <v>#NUM!</v>
      </c>
      <c r="E4208">
        <f t="array" ref="E4208">IF(ISLOGICAL(D4208),"",FREQUENCY(IF('Data Transformation'!$B$425:$B$8425='Bin Analysis'!$B4203,'Data Transformation'!$G$425:$G$8425),D4208))</f>
        <v>2001</v>
      </c>
      <c r="F4208">
        <f t="shared" si="525"/>
        <v>0</v>
      </c>
      <c r="G4208">
        <f>Weighting!$H$8</f>
        <v>0</v>
      </c>
      <c r="H4208">
        <f t="array" ref="H4208">FREQUENCY(IF('Data Transformation'!$B$4:$B$8425=B4203,'Data Transformation'!$G$4:$G$8425),'Bin Analysis'!$B4208)</f>
        <v>2073</v>
      </c>
      <c r="I4208">
        <f t="shared" si="526"/>
        <v>0</v>
      </c>
      <c r="J4208">
        <f t="shared" ref="J4208:J4225" si="527">IF(I4208=0,0,1)</f>
        <v>0</v>
      </c>
      <c r="K4208">
        <f>J4208*Weighting!$W$8</f>
        <v>0</v>
      </c>
      <c r="M4208" s="14"/>
    </row>
    <row r="4209" spans="1:13" x14ac:dyDescent="0.25">
      <c r="A4209" s="32" t="str">
        <f>IF(Weighting!$P$9&gt;0,B4209,"")</f>
        <v/>
      </c>
      <c r="B4209" s="50" t="e">
        <f>Weighting!$C$9</f>
        <v>#DIV/0!</v>
      </c>
      <c r="C4209" t="e">
        <f>Weighting!$F$9</f>
        <v>#NUM!</v>
      </c>
      <c r="D4209" t="e">
        <f>IF(C4209=1,'Data Transformation'!$G$3+0.5*'Data Transformation'!$W$25,IF(C4210=1,D4210-'Data Transformation'!$W$25,FALSE))</f>
        <v>#NUM!</v>
      </c>
      <c r="E4209">
        <f t="array" ref="E4209">IF(ISLOGICAL(D4209),"",FREQUENCY(IF('Data Transformation'!$B$425:$B$8425='Bin Analysis'!$B4203,'Data Transformation'!$G$425:$G$8425),D4209))</f>
        <v>2001</v>
      </c>
      <c r="F4209">
        <f t="shared" si="525"/>
        <v>0</v>
      </c>
      <c r="G4209">
        <f>Weighting!$H$9</f>
        <v>0</v>
      </c>
      <c r="H4209">
        <f t="array" ref="H4209">FREQUENCY(IF('Data Transformation'!$B$4:$B$8425=B4203,'Data Transformation'!$G$4:$G$8425),'Bin Analysis'!$B4209)</f>
        <v>2073</v>
      </c>
      <c r="I4209">
        <f t="shared" si="526"/>
        <v>0</v>
      </c>
      <c r="J4209">
        <f t="shared" si="527"/>
        <v>0</v>
      </c>
      <c r="K4209">
        <f>J4209*Weighting!$W$9</f>
        <v>0</v>
      </c>
      <c r="M4209" s="14"/>
    </row>
    <row r="4210" spans="1:13" x14ac:dyDescent="0.25">
      <c r="A4210" s="32" t="str">
        <f>IF(Weighting!$P$10&gt;0,B4210,"")</f>
        <v/>
      </c>
      <c r="B4210" t="e">
        <f>Weighting!$C$10</f>
        <v>#DIV/0!</v>
      </c>
      <c r="C4210" t="e">
        <f>Weighting!$F$10</f>
        <v>#NUM!</v>
      </c>
      <c r="D4210" t="e">
        <f>IF(C4210=1,'Data Transformation'!$G$3+0.5*'Data Transformation'!$W$25,IF(C4211=1,D4211-'Data Transformation'!$W$25,FALSE))</f>
        <v>#NUM!</v>
      </c>
      <c r="E4210">
        <f t="array" ref="E4210">IF(ISLOGICAL(D4210),"",FREQUENCY(IF('Data Transformation'!$B$425:$B$8425='Bin Analysis'!$B4203,'Data Transformation'!$G$425:$G$8425),D4210))</f>
        <v>2001</v>
      </c>
      <c r="F4210">
        <f t="shared" si="525"/>
        <v>0</v>
      </c>
      <c r="G4210">
        <f>Weighting!$H$10</f>
        <v>0</v>
      </c>
      <c r="H4210">
        <f t="array" ref="H4210">FREQUENCY(IF('Data Transformation'!$B$4:$B$8425=B4203,'Data Transformation'!$G$4:$G$8425),'Bin Analysis'!$B4210)</f>
        <v>2073</v>
      </c>
      <c r="I4210">
        <f t="shared" si="526"/>
        <v>0</v>
      </c>
      <c r="J4210">
        <f t="shared" si="527"/>
        <v>0</v>
      </c>
      <c r="K4210">
        <f>J4210*Weighting!$W$10</f>
        <v>0</v>
      </c>
      <c r="M4210" s="14"/>
    </row>
    <row r="4211" spans="1:13" x14ac:dyDescent="0.25">
      <c r="A4211" s="32" t="str">
        <f>IF(Weighting!$P$11&gt;0,B4211,"")</f>
        <v/>
      </c>
      <c r="B4211" t="e">
        <f>Weighting!$C$11</f>
        <v>#DIV/0!</v>
      </c>
      <c r="C4211" t="e">
        <f>Weighting!$F$11</f>
        <v>#NUM!</v>
      </c>
      <c r="D4211" t="e">
        <f>IF(C4211=1,'Data Transformation'!$G$3+0.5*'Data Transformation'!$W$25,IF(C4212=1,D4212-'Data Transformation'!$W$25,FALSE))</f>
        <v>#NUM!</v>
      </c>
      <c r="E4211">
        <f t="array" ref="E4211">IF(ISLOGICAL(D4211),"",FREQUENCY(IF('Data Transformation'!$B$425:$B$8425='Bin Analysis'!$B4203,'Data Transformation'!$G$425:$G$8425),D4211))</f>
        <v>2001</v>
      </c>
      <c r="F4211">
        <f t="shared" si="525"/>
        <v>0</v>
      </c>
      <c r="G4211">
        <f>Weighting!$H$11</f>
        <v>0</v>
      </c>
      <c r="H4211">
        <f t="array" ref="H4211">FREQUENCY(IF('Data Transformation'!$B$4:$B$8425=B4203,'Data Transformation'!$G$4:$G$8425),'Bin Analysis'!$B4211)</f>
        <v>2073</v>
      </c>
      <c r="I4211">
        <f t="shared" si="526"/>
        <v>0</v>
      </c>
      <c r="J4211">
        <f t="shared" si="527"/>
        <v>0</v>
      </c>
      <c r="K4211">
        <f>J4211*Weighting!$W$11</f>
        <v>0</v>
      </c>
      <c r="M4211" s="14"/>
    </row>
    <row r="4212" spans="1:13" x14ac:dyDescent="0.25">
      <c r="A4212" s="32" t="str">
        <f>IF(Weighting!$P$12&gt;0,B4212,"")</f>
        <v/>
      </c>
      <c r="B4212" t="e">
        <f>Weighting!$C$12</f>
        <v>#DIV/0!</v>
      </c>
      <c r="C4212" t="e">
        <f>Weighting!$F$12</f>
        <v>#NUM!</v>
      </c>
      <c r="D4212" t="e">
        <f>IF(C4212=1,'Data Transformation'!$G$3+0.5*'Data Transformation'!$W$25,IF(C4213=1,D4213-'Data Transformation'!$W$25,FALSE))</f>
        <v>#NUM!</v>
      </c>
      <c r="E4212">
        <f t="array" ref="E4212">IF(ISLOGICAL(D4212),"",FREQUENCY(IF('Data Transformation'!$B$425:$B$8425='Bin Analysis'!$B4203,'Data Transformation'!$G$425:$G$8425),D4212))</f>
        <v>2001</v>
      </c>
      <c r="F4212">
        <f t="shared" si="525"/>
        <v>0</v>
      </c>
      <c r="G4212">
        <f>Weighting!$H$12</f>
        <v>0</v>
      </c>
      <c r="H4212">
        <f t="array" ref="H4212">FREQUENCY(IF('Data Transformation'!$B$4:$B$8425=B4203,'Data Transformation'!$G$4:$G$8425),'Bin Analysis'!$B4212)</f>
        <v>2073</v>
      </c>
      <c r="I4212">
        <f t="shared" si="526"/>
        <v>0</v>
      </c>
      <c r="J4212">
        <f t="shared" si="527"/>
        <v>0</v>
      </c>
      <c r="K4212">
        <f>J4212*Weighting!$W$12</f>
        <v>0</v>
      </c>
      <c r="M4212" s="14"/>
    </row>
    <row r="4213" spans="1:13" x14ac:dyDescent="0.25">
      <c r="A4213" s="32" t="str">
        <f>IF(Weighting!$P$13&gt;0,B4213,"")</f>
        <v/>
      </c>
      <c r="B4213" t="e">
        <f>Weighting!$C$13</f>
        <v>#DIV/0!</v>
      </c>
      <c r="C4213" t="e">
        <f>Weighting!$F$13</f>
        <v>#NUM!</v>
      </c>
      <c r="D4213" t="e">
        <f>IF(C4213=1,'Data Transformation'!$G$3+0.5*'Data Transformation'!$W$25,IF(C4214=1,D4214-'Data Transformation'!$W$25,FALSE))</f>
        <v>#NUM!</v>
      </c>
      <c r="E4213">
        <f t="array" ref="E4213">IF(ISLOGICAL(D4213),"",FREQUENCY(IF('Data Transformation'!$B$425:$B$8425='Bin Analysis'!$B4203,'Data Transformation'!$G$425:$G$8425),D4213))</f>
        <v>2001</v>
      </c>
      <c r="F4213">
        <f t="shared" si="525"/>
        <v>0</v>
      </c>
      <c r="G4213">
        <f>Weighting!$H$13</f>
        <v>0</v>
      </c>
      <c r="H4213">
        <f t="array" ref="H4213">FREQUENCY(IF('Data Transformation'!$B$4:$B$8425=B4203,'Data Transformation'!$G$4:$G$8425),'Bin Analysis'!$B4213)</f>
        <v>2073</v>
      </c>
      <c r="I4213">
        <f t="shared" si="526"/>
        <v>0</v>
      </c>
      <c r="J4213">
        <f t="shared" si="527"/>
        <v>0</v>
      </c>
      <c r="K4213">
        <f>J4213*Weighting!$W$13</f>
        <v>0</v>
      </c>
      <c r="M4213" s="14"/>
    </row>
    <row r="4214" spans="1:13" x14ac:dyDescent="0.25">
      <c r="A4214" s="32" t="str">
        <f>IF(Weighting!$P$14&gt;0,B4214,"")</f>
        <v/>
      </c>
      <c r="B4214" t="e">
        <f>Weighting!$C$14</f>
        <v>#DIV/0!</v>
      </c>
      <c r="C4214" t="e">
        <f>Weighting!$F$14</f>
        <v>#NUM!</v>
      </c>
      <c r="D4214" t="e">
        <f>IF(C4214=1,'Data Transformation'!$G$3+0.5*'Data Transformation'!$W$25,IF(C4215=1,D4215-'Data Transformation'!$W$25,FALSE))</f>
        <v>#NUM!</v>
      </c>
      <c r="E4214">
        <f t="array" ref="E4214">IF(ISLOGICAL(D4214),"",FREQUENCY(IF('Data Transformation'!$B$425:$B$8425='Bin Analysis'!$B4203,'Data Transformation'!$G$425:$G$8425),D4214))</f>
        <v>2001</v>
      </c>
      <c r="F4214">
        <f t="shared" si="525"/>
        <v>0</v>
      </c>
      <c r="G4214">
        <f>Weighting!$H$14</f>
        <v>0</v>
      </c>
      <c r="H4214">
        <f t="array" ref="H4214">FREQUENCY(IF('Data Transformation'!$B$4:$B$8425=B4203,'Data Transformation'!$G$4:$G$8425),'Bin Analysis'!$B4214)</f>
        <v>2073</v>
      </c>
      <c r="I4214">
        <f t="shared" si="526"/>
        <v>0</v>
      </c>
      <c r="J4214">
        <f t="shared" si="527"/>
        <v>0</v>
      </c>
      <c r="K4214">
        <f>J4214*Weighting!$W$14</f>
        <v>0</v>
      </c>
      <c r="M4214" s="14"/>
    </row>
    <row r="4215" spans="1:13" x14ac:dyDescent="0.25">
      <c r="A4215" s="32" t="str">
        <f>IF(Weighting!$P$15&gt;0,B4215,"")</f>
        <v/>
      </c>
      <c r="B4215" t="e">
        <f>Weighting!$C$15</f>
        <v>#DIV/0!</v>
      </c>
      <c r="C4215" t="e">
        <f>Weighting!$F$15</f>
        <v>#NUM!</v>
      </c>
      <c r="D4215" t="e">
        <f>IF(C4215=1,'Data Transformation'!$G$3+0.5*'Data Transformation'!$W$25,IF(C4216=1,D4216-'Data Transformation'!$W$25,FALSE))</f>
        <v>#NUM!</v>
      </c>
      <c r="E4215">
        <f t="array" ref="E4215">IF(ISLOGICAL(D4215),"",FREQUENCY(IF('Data Transformation'!$B$425:$B$8425='Bin Analysis'!$B4203,'Data Transformation'!$G$425:$G$8425),D4215))</f>
        <v>2001</v>
      </c>
      <c r="F4215">
        <f t="shared" si="525"/>
        <v>0</v>
      </c>
      <c r="G4215">
        <f>Weighting!$H$15</f>
        <v>0</v>
      </c>
      <c r="H4215">
        <f t="array" ref="H4215">FREQUENCY(IF('Data Transformation'!$B$4:$B$8425=B4203,'Data Transformation'!$G$4:$G$8425),'Bin Analysis'!$B4215)</f>
        <v>2073</v>
      </c>
      <c r="I4215">
        <f t="shared" si="526"/>
        <v>0</v>
      </c>
      <c r="J4215">
        <f t="shared" si="527"/>
        <v>0</v>
      </c>
      <c r="K4215">
        <f>J4215*Weighting!$W$15</f>
        <v>0</v>
      </c>
      <c r="M4215" s="14"/>
    </row>
    <row r="4216" spans="1:13" x14ac:dyDescent="0.25">
      <c r="A4216" s="32" t="str">
        <f>IF(Weighting!$P$16&gt;0,B4216,"")</f>
        <v/>
      </c>
      <c r="B4216" t="e">
        <f>Weighting!$C$16</f>
        <v>#DIV/0!</v>
      </c>
      <c r="C4216" t="e">
        <f>Weighting!$F$16</f>
        <v>#NUM!</v>
      </c>
      <c r="D4216" t="e">
        <f>IF(C4216=1,'Data Transformation'!$G$3+0.5*'Data Transformation'!$W$25,IF(C4217=1,D4217-'Data Transformation'!$W$25,FALSE))</f>
        <v>#NUM!</v>
      </c>
      <c r="E4216">
        <f t="array" ref="E4216">IF(ISLOGICAL(D4216),"",FREQUENCY(IF('Data Transformation'!$B$425:$B$8425='Bin Analysis'!$B4203,'Data Transformation'!$G$425:$G$8425),D4216))</f>
        <v>2001</v>
      </c>
      <c r="F4216">
        <f t="shared" si="525"/>
        <v>0</v>
      </c>
      <c r="G4216">
        <f>Weighting!$H$16</f>
        <v>0</v>
      </c>
      <c r="H4216">
        <f t="array" ref="H4216">FREQUENCY(IF('Data Transformation'!$B$4:$B$8425=B4203,'Data Transformation'!$G$4:$G$8425),'Bin Analysis'!$B4216)</f>
        <v>2073</v>
      </c>
      <c r="I4216">
        <f t="shared" si="526"/>
        <v>0</v>
      </c>
      <c r="J4216">
        <f t="shared" si="527"/>
        <v>0</v>
      </c>
      <c r="K4216">
        <f>J4216*Weighting!$W$16</f>
        <v>0</v>
      </c>
      <c r="M4216" s="14"/>
    </row>
    <row r="4217" spans="1:13" x14ac:dyDescent="0.25">
      <c r="A4217" s="32" t="str">
        <f>IF(Weighting!$P$17&gt;0,B4217,"")</f>
        <v/>
      </c>
      <c r="B4217" t="e">
        <f>Weighting!$C$17</f>
        <v>#DIV/0!</v>
      </c>
      <c r="C4217" t="e">
        <f>Weighting!$F$17</f>
        <v>#NUM!</v>
      </c>
      <c r="D4217" t="e">
        <f>IF(C4217=1,'Data Transformation'!$G$3+0.5*'Data Transformation'!$W$25,IF(C4218=1,D4218-'Data Transformation'!$W$25,FALSE))</f>
        <v>#NUM!</v>
      </c>
      <c r="E4217">
        <f t="array" ref="E4217">IF(ISLOGICAL(D4217),"",FREQUENCY(IF('Data Transformation'!$B$425:$B$8425='Bin Analysis'!$B4203,'Data Transformation'!$G$425:$G$8425),D4217))</f>
        <v>2001</v>
      </c>
      <c r="F4217">
        <f t="shared" si="525"/>
        <v>0</v>
      </c>
      <c r="G4217">
        <f>Weighting!$H$17</f>
        <v>0</v>
      </c>
      <c r="H4217">
        <f t="array" ref="H4217">FREQUENCY(IF('Data Transformation'!$B$4:$B$8425=B4203,'Data Transformation'!$G$4:$G$8425),'Bin Analysis'!$B4217)</f>
        <v>2073</v>
      </c>
      <c r="I4217">
        <f t="shared" si="526"/>
        <v>0</v>
      </c>
      <c r="J4217">
        <f t="shared" si="527"/>
        <v>0</v>
      </c>
      <c r="K4217">
        <f>J4217*Weighting!$W$17</f>
        <v>0</v>
      </c>
      <c r="M4217" s="14"/>
    </row>
    <row r="4218" spans="1:13" x14ac:dyDescent="0.25">
      <c r="A4218" s="32" t="str">
        <f>IF(Weighting!$P$18&gt;0,B4218,"")</f>
        <v/>
      </c>
      <c r="B4218" t="e">
        <f>Weighting!$C$18</f>
        <v>#DIV/0!</v>
      </c>
      <c r="C4218" t="e">
        <f>Weighting!$F$18</f>
        <v>#NUM!</v>
      </c>
      <c r="D4218" t="e">
        <f>IF(C4218=1,'Data Transformation'!$G$3+0.5*'Data Transformation'!$W$25,IF(C4219=1,D4219-'Data Transformation'!$W$25,FALSE))</f>
        <v>#NUM!</v>
      </c>
      <c r="E4218">
        <f t="array" ref="E4218">IF(ISLOGICAL(D4218),"",FREQUENCY(IF('Data Transformation'!$B$425:$B$8425='Bin Analysis'!$B4203,'Data Transformation'!$G$425:$G$8425),D4218))</f>
        <v>2001</v>
      </c>
      <c r="F4218">
        <f t="shared" si="525"/>
        <v>0</v>
      </c>
      <c r="G4218">
        <f>Weighting!$H$18</f>
        <v>0</v>
      </c>
      <c r="H4218">
        <f t="array" ref="H4218">FREQUENCY(IF('Data Transformation'!$B$4:$B$8425=B4203,'Data Transformation'!$G$4:$G$8425),'Bin Analysis'!$B4218)</f>
        <v>2073</v>
      </c>
      <c r="I4218">
        <f t="shared" si="526"/>
        <v>0</v>
      </c>
      <c r="J4218">
        <f t="shared" si="527"/>
        <v>0</v>
      </c>
      <c r="K4218">
        <f>J4218*Weighting!$W$18</f>
        <v>0</v>
      </c>
      <c r="M4218" s="14"/>
    </row>
    <row r="4219" spans="1:13" x14ac:dyDescent="0.25">
      <c r="A4219" s="32" t="str">
        <f>IF(Weighting!$P$19&gt;0,B4219,"")</f>
        <v/>
      </c>
      <c r="B4219" t="e">
        <f>Weighting!$C$19</f>
        <v>#DIV/0!</v>
      </c>
      <c r="C4219" t="e">
        <f>Weighting!$F$19</f>
        <v>#NUM!</v>
      </c>
      <c r="D4219" t="e">
        <f>IF(C4219=1,'Data Transformation'!$G$3+0.5*'Data Transformation'!$W$25,IF(C4220=1,D4220-'Data Transformation'!$W$25,FALSE))</f>
        <v>#NUM!</v>
      </c>
      <c r="E4219">
        <f t="array" ref="E4219">IF(ISLOGICAL(D4219),"",FREQUENCY(IF('Data Transformation'!$B$425:$B$8425='Bin Analysis'!$B4203,'Data Transformation'!$G$425:$G$8425),D4219))</f>
        <v>2001</v>
      </c>
      <c r="F4219">
        <f t="shared" si="525"/>
        <v>0</v>
      </c>
      <c r="G4219">
        <f>Weighting!$H$19</f>
        <v>0</v>
      </c>
      <c r="H4219">
        <f t="array" ref="H4219">FREQUENCY(IF('Data Transformation'!$B$4:$B$8425=B4203,'Data Transformation'!$G$4:$G$8425),'Bin Analysis'!$B4219)</f>
        <v>2073</v>
      </c>
      <c r="I4219">
        <f t="shared" si="526"/>
        <v>0</v>
      </c>
      <c r="J4219">
        <f t="shared" si="527"/>
        <v>0</v>
      </c>
      <c r="K4219">
        <f>J4219*Weighting!$W$19</f>
        <v>0</v>
      </c>
      <c r="M4219" s="14"/>
    </row>
    <row r="4220" spans="1:13" x14ac:dyDescent="0.25">
      <c r="A4220" s="32" t="str">
        <f>IF(Weighting!$P$20&gt;0,B4220,"")</f>
        <v/>
      </c>
      <c r="B4220" t="e">
        <f>Weighting!$C$20</f>
        <v>#DIV/0!</v>
      </c>
      <c r="C4220" t="e">
        <f>Weighting!$F$20</f>
        <v>#NUM!</v>
      </c>
      <c r="D4220" t="e">
        <f>IF(C4220=1,'Data Transformation'!$G$3+0.5*'Data Transformation'!$W$25,IF(C4221=1,D4221-'Data Transformation'!$W$25,FALSE))</f>
        <v>#NUM!</v>
      </c>
      <c r="E4220">
        <f t="array" ref="E4220">IF(ISLOGICAL(D4220),"",FREQUENCY(IF('Data Transformation'!$B$425:$B$8425='Bin Analysis'!$B4203,'Data Transformation'!$G$425:$G$8425),D4220))</f>
        <v>2001</v>
      </c>
      <c r="F4220">
        <f t="shared" si="525"/>
        <v>0</v>
      </c>
      <c r="G4220">
        <f>Weighting!$H$20</f>
        <v>0</v>
      </c>
      <c r="H4220">
        <f t="array" ref="H4220">FREQUENCY(IF('Data Transformation'!$B$4:$B$8425=B4203,'Data Transformation'!$G$4:$G$8425),'Bin Analysis'!$B4220)</f>
        <v>2073</v>
      </c>
      <c r="I4220">
        <f t="shared" si="526"/>
        <v>0</v>
      </c>
      <c r="J4220">
        <f t="shared" si="527"/>
        <v>0</v>
      </c>
      <c r="K4220">
        <f>J4220*Weighting!$W$20</f>
        <v>0</v>
      </c>
      <c r="M4220" s="14"/>
    </row>
    <row r="4221" spans="1:13" x14ac:dyDescent="0.25">
      <c r="A4221" s="32" t="str">
        <f>IF(Weighting!$P$21&gt;0,B4221,"")</f>
        <v/>
      </c>
      <c r="B4221" t="e">
        <f>Weighting!$C$21</f>
        <v>#DIV/0!</v>
      </c>
      <c r="C4221" t="e">
        <f>Weighting!$F$21</f>
        <v>#NUM!</v>
      </c>
      <c r="D4221" t="e">
        <f>IF(C4221=1,'Data Transformation'!$G$3+0.5*'Data Transformation'!$W$25,IF(C4222=1,D4222-'Data Transformation'!$W$25,FALSE))</f>
        <v>#NUM!</v>
      </c>
      <c r="E4221">
        <f t="array" ref="E4221">IF(ISLOGICAL(D4221),"",FREQUENCY(IF('Data Transformation'!$B$425:$B$8425='Bin Analysis'!$B4203,'Data Transformation'!$G$425:$G$8425),D4221))</f>
        <v>2001</v>
      </c>
      <c r="F4221">
        <f t="shared" si="525"/>
        <v>0</v>
      </c>
      <c r="G4221">
        <f>Weighting!$H$21</f>
        <v>0</v>
      </c>
      <c r="H4221">
        <f t="array" ref="H4221">FREQUENCY(IF('Data Transformation'!$B$4:$B$8425=B4203,'Data Transformation'!$G$4:$G$8425),'Bin Analysis'!$B4221)</f>
        <v>2073</v>
      </c>
      <c r="I4221">
        <f t="shared" si="526"/>
        <v>0</v>
      </c>
      <c r="J4221">
        <f t="shared" si="527"/>
        <v>0</v>
      </c>
      <c r="K4221">
        <f>J4221*Weighting!$W$21</f>
        <v>0</v>
      </c>
      <c r="M4221" s="14"/>
    </row>
    <row r="4222" spans="1:13" x14ac:dyDescent="0.25">
      <c r="A4222" s="32" t="str">
        <f>IF(Weighting!$P$22&gt;0,B4222,"")</f>
        <v/>
      </c>
      <c r="B4222" t="e">
        <f>Weighting!$C$22</f>
        <v>#DIV/0!</v>
      </c>
      <c r="C4222" t="e">
        <f>Weighting!$F$22</f>
        <v>#NUM!</v>
      </c>
      <c r="D4222" t="e">
        <f>IF(C4222=1,'Data Transformation'!$G$3+0.5*'Data Transformation'!$W$25,IF(C4223=1,D4223-'Data Transformation'!$W$25,FALSE))</f>
        <v>#NUM!</v>
      </c>
      <c r="E4222">
        <f t="array" ref="E4222">IF(ISLOGICAL(D4222),"",FREQUENCY(IF('Data Transformation'!$B$425:$B$8425='Bin Analysis'!$B4203,'Data Transformation'!$G$425:$G$8425),D4222))</f>
        <v>2001</v>
      </c>
      <c r="F4222">
        <f t="shared" si="525"/>
        <v>0</v>
      </c>
      <c r="G4222">
        <f>Weighting!$H$22</f>
        <v>0</v>
      </c>
      <c r="H4222">
        <f t="array" ref="H4222">FREQUENCY(IF('Data Transformation'!$B$4:$B$8425=B4203,'Data Transformation'!$G$4:$G$8425),'Bin Analysis'!$B4222)</f>
        <v>2073</v>
      </c>
      <c r="I4222">
        <f t="shared" si="526"/>
        <v>0</v>
      </c>
      <c r="J4222">
        <f t="shared" si="527"/>
        <v>0</v>
      </c>
      <c r="K4222">
        <f>J4222*Weighting!$W$22</f>
        <v>0</v>
      </c>
      <c r="M4222" s="14"/>
    </row>
    <row r="4223" spans="1:13" x14ac:dyDescent="0.25">
      <c r="A4223" s="32" t="str">
        <f>IF(Weighting!$P$23&gt;0,B4223,"")</f>
        <v/>
      </c>
      <c r="B4223" t="e">
        <f>Weighting!$C$23</f>
        <v>#DIV/0!</v>
      </c>
      <c r="C4223" t="e">
        <f>Weighting!$F$23</f>
        <v>#NUM!</v>
      </c>
      <c r="D4223" t="e">
        <f>IF(C4223=1,'Data Transformation'!$G$3+0.5*'Data Transformation'!$W$25,IF(C4224=1,D4224-'Data Transformation'!$W$25,FALSE))</f>
        <v>#NUM!</v>
      </c>
      <c r="E4223">
        <f t="array" ref="E4223">IF(ISLOGICAL(D4223),"",FREQUENCY(IF('Data Transformation'!$B$425:$B$8425='Bin Analysis'!$B4203,'Data Transformation'!$G$425:$G$8425),D4223))</f>
        <v>2001</v>
      </c>
      <c r="F4223">
        <f t="shared" si="525"/>
        <v>0</v>
      </c>
      <c r="G4223">
        <f>Weighting!$H$23</f>
        <v>0</v>
      </c>
      <c r="H4223">
        <f t="array" ref="H4223">FREQUENCY(IF('Data Transformation'!$B$4:$B$8425=B4203,'Data Transformation'!$G$4:$G$8425),'Bin Analysis'!$B4223)</f>
        <v>2073</v>
      </c>
      <c r="I4223">
        <f t="shared" si="526"/>
        <v>0</v>
      </c>
      <c r="J4223">
        <f t="shared" si="527"/>
        <v>0</v>
      </c>
      <c r="K4223">
        <f>J4223*Weighting!$W$23</f>
        <v>0</v>
      </c>
      <c r="M4223" s="14"/>
    </row>
    <row r="4224" spans="1:13" x14ac:dyDescent="0.25">
      <c r="A4224" s="32" t="str">
        <f>IF(Weighting!$P$24&gt;0,B4224,"")</f>
        <v/>
      </c>
      <c r="B4224" t="e">
        <f>Weighting!$C$24</f>
        <v>#DIV/0!</v>
      </c>
      <c r="C4224" t="e">
        <f>Weighting!$F$24</f>
        <v>#NUM!</v>
      </c>
      <c r="D4224" t="e">
        <f>IF(C4224=1,'Data Transformation'!$G$3+0.5*'Data Transformation'!$W$25,IF(C4225=1,D4225-'Data Transformation'!$W$25,FALSE))</f>
        <v>#NUM!</v>
      </c>
      <c r="E4224">
        <f t="array" ref="E4224">IF(ISLOGICAL(D4224),"",FREQUENCY(IF('Data Transformation'!$B$425:$B$8425='Bin Analysis'!$B4203,'Data Transformation'!$G$425:$G$8425),D4224))</f>
        <v>2001</v>
      </c>
      <c r="F4224">
        <f t="shared" si="525"/>
        <v>0</v>
      </c>
      <c r="G4224">
        <f>Weighting!$H$24</f>
        <v>0</v>
      </c>
      <c r="H4224">
        <f t="array" ref="H4224">FREQUENCY(IF('Data Transformation'!$B$4:$B$8425=B4203,'Data Transformation'!$G$4:$G$8425),'Bin Analysis'!$B4224)</f>
        <v>2073</v>
      </c>
      <c r="I4224">
        <f t="shared" si="526"/>
        <v>0</v>
      </c>
      <c r="J4224">
        <f t="shared" si="527"/>
        <v>0</v>
      </c>
      <c r="K4224">
        <f>J4224*Weighting!$W$24</f>
        <v>0</v>
      </c>
      <c r="M4224" s="14"/>
    </row>
    <row r="4225" spans="1:25" x14ac:dyDescent="0.25">
      <c r="A4225" s="32" t="str">
        <f>IF(Weighting!$P$25&gt;0,B4225,"")</f>
        <v/>
      </c>
      <c r="B4225" t="e">
        <f>Weighting!$C$25</f>
        <v>#DIV/0!</v>
      </c>
      <c r="C4225" t="e">
        <f>Weighting!$F$25</f>
        <v>#NUM!</v>
      </c>
      <c r="D4225" t="e">
        <f>IF(C4225=1,'Data Transformation'!$G$3+0.5*'Data Transformation'!$W$25,IF(C4226=1,D4226-'Data Transformation'!$W$25,FALSE))</f>
        <v>#NUM!</v>
      </c>
      <c r="E4225">
        <f t="array" ref="E4225">IF(ISLOGICAL(D4225),"",FREQUENCY(IF('Data Transformation'!$B$425:$B$8425='Bin Analysis'!$B4203,'Data Transformation'!$G$425:$G$8425),D4225))</f>
        <v>2001</v>
      </c>
      <c r="F4225">
        <f t="shared" si="525"/>
        <v>0</v>
      </c>
      <c r="G4225">
        <f>Weighting!$H$25</f>
        <v>0</v>
      </c>
      <c r="H4225">
        <f t="array" ref="H4225">FREQUENCY(IF('Data Transformation'!$B$4:$B$8425=B4203,'Data Transformation'!$G$4:$G$8425),'Bin Analysis'!$B4225)</f>
        <v>2073</v>
      </c>
      <c r="I4225">
        <f t="shared" si="526"/>
        <v>0</v>
      </c>
      <c r="J4225">
        <f t="shared" si="527"/>
        <v>0</v>
      </c>
      <c r="K4225">
        <f>J4225*Weighting!$W$25</f>
        <v>0</v>
      </c>
      <c r="M4225" s="14"/>
    </row>
    <row r="4226" spans="1:25" x14ac:dyDescent="0.25">
      <c r="O4226"/>
      <c r="P4226"/>
      <c r="Q4226"/>
      <c r="R4226"/>
    </row>
    <row r="4227" spans="1:25" ht="23.25" x14ac:dyDescent="0.35">
      <c r="A4227" s="21" t="s">
        <v>0</v>
      </c>
      <c r="B4227" s="21" t="str">
        <f>IFERROR(VLOOKUP(C4227,'Data Transformation'!$L$6:$M$426,2,FALSE),"")</f>
        <v/>
      </c>
      <c r="C4227" s="21">
        <f>C4203+1</f>
        <v>176</v>
      </c>
      <c r="D4227" s="21"/>
      <c r="E4227" s="21"/>
      <c r="F4227" s="21"/>
      <c r="G4227" s="21"/>
      <c r="H4227" s="22"/>
      <c r="I4227" s="22"/>
      <c r="J4227" s="22"/>
      <c r="K4227" s="21"/>
      <c r="L4227" s="21" t="str">
        <f>B4227</f>
        <v/>
      </c>
      <c r="M4227" s="23" t="e">
        <f>INDEX('Data Transformation'!$O$4:$O$424,MATCH($B4227,'Data Transformation'!$M$4:$M$424,0),MATCH($M$2,'Data Transformation'!$O$3,0))</f>
        <v>#N/A</v>
      </c>
      <c r="N4227" s="27" t="e">
        <f>IF('Input and Summary Results'!$J$16="minimum",'Bin Analysis'!X4228/(M4227-1),'Bin Analysis'!Y4227/('Bin Analysis'!M4227-1))</f>
        <v>#N/A</v>
      </c>
      <c r="O4227" s="27" t="e">
        <f>IF(M4227=FALSE,NA(),(VLOOKUP(1,C4230:K4249,4,FALSE))/(M4227-1))</f>
        <v>#N/A</v>
      </c>
      <c r="P4227" s="27" t="e">
        <f>IF(M4227=FALSE,NA(),SUM(J4230:J4249)/Weighting!$S$5)</f>
        <v>#N/A</v>
      </c>
      <c r="Q4227" s="27" t="e">
        <f>IF(M4227=FALSE,NA(),SUM(K4230:K4249)/Weighting!$S$6)</f>
        <v>#N/A</v>
      </c>
      <c r="R4227" s="27" t="e">
        <f>IF(M4227=FALSE,NA(),(VLOOKUP(1,G4230:K4249,3,FALSE))/(M4227-1))</f>
        <v>#N/A</v>
      </c>
      <c r="S4227" s="22" t="e">
        <f>IF(M4227=FALSE,NA(),IF(SUM(J4230:J4249)=2,"yes","no"))</f>
        <v>#N/A</v>
      </c>
      <c r="X4227" s="2" cm="2">
        <f t="array" ref="X4227:X4228">FREQUENCY(IF('Data Transformation'!$B$425:$B$6424='Bin Analysis'!L4227,'Data Transformation'!$G$425:$G$6424),'Data Transformation'!$U$11)</f>
        <v>0</v>
      </c>
      <c r="Y4227" s="2" cm="2">
        <f t="array" ref="Y4227:Y4228">FREQUENCY(IF('Data Transformation'!$B$425:$B$6424='Bin Analysis'!L4227,'Data Transformation'!$G$425:$G$6424),'Data Transformation'!$U$12)</f>
        <v>0</v>
      </c>
    </row>
    <row r="4228" spans="1:25" x14ac:dyDescent="0.25">
      <c r="A4228" s="14" t="s">
        <v>67</v>
      </c>
      <c r="B4228" t="s">
        <v>47</v>
      </c>
      <c r="C4228" t="s">
        <v>5</v>
      </c>
      <c r="D4228" t="s">
        <v>98</v>
      </c>
      <c r="E4228" t="s">
        <v>99</v>
      </c>
      <c r="F4228" t="s">
        <v>100</v>
      </c>
      <c r="G4228" t="s">
        <v>69</v>
      </c>
      <c r="H4228" t="s">
        <v>31</v>
      </c>
      <c r="I4228" t="s">
        <v>32</v>
      </c>
      <c r="J4228" t="s">
        <v>46</v>
      </c>
      <c r="K4228" s="14" t="s">
        <v>45</v>
      </c>
      <c r="M4228" s="14"/>
      <c r="X4228" s="2">
        <v>0</v>
      </c>
      <c r="Y4228" s="2">
        <v>0</v>
      </c>
    </row>
    <row r="4229" spans="1:25" x14ac:dyDescent="0.25">
      <c r="A4229" s="32"/>
      <c r="D4229" t="e">
        <f>IF(C4229=1,'Data Transformation'!$G$3+0.5*'Data Transformation'!$W$25,IF(C4230=1,D4230-'Data Transformation'!$W$25,FALSE))</f>
        <v>#NUM!</v>
      </c>
      <c r="E4229">
        <f t="array" ref="E4229">IF(ISLOGICAL(D4229),"",FREQUENCY(IF('Data Transformation'!$B$425:$B$8425='Bin Analysis'!$B4227,'Data Transformation'!$G$425:$G$8425),D4229))</f>
        <v>2001</v>
      </c>
      <c r="F4229" t="e">
        <f>IF(ISLOGICAL(D4229),"",E4229-E4228)</f>
        <v>#VALUE!</v>
      </c>
      <c r="M4229" s="14"/>
    </row>
    <row r="4230" spans="1:25" x14ac:dyDescent="0.25">
      <c r="A4230" s="32" t="e">
        <f>IF(Weighting!$P$6&gt;0,B4230,"")</f>
        <v>#NUM!</v>
      </c>
      <c r="B4230" t="e">
        <f>Weighting!$C$6</f>
        <v>#DIV/0!</v>
      </c>
      <c r="C4230" t="e">
        <f>Weighting!$F$6</f>
        <v>#NUM!</v>
      </c>
      <c r="D4230" t="e">
        <f>IF(C4230=1,'Data Transformation'!$G$3+0.5*'Data Transformation'!$W$25,IF(C4231=1,D4231-'Data Transformation'!$W$25,FALSE))</f>
        <v>#NUM!</v>
      </c>
      <c r="E4230">
        <f t="array" ref="E4230">IF(ISLOGICAL(D4230),"",FREQUENCY(IF('Data Transformation'!$B$425:$B$8425='Bin Analysis'!$B4227,'Data Transformation'!$G$425:$G$8425),D4230))</f>
        <v>2001</v>
      </c>
      <c r="F4230">
        <f>IF(ISLOGICAL(D4230),"",E4230-E4229)</f>
        <v>0</v>
      </c>
      <c r="G4230">
        <f>Weighting!$H$6</f>
        <v>1</v>
      </c>
      <c r="H4230">
        <f t="array" ref="H4230">FREQUENCY(IF('Data Transformation'!$B$4:$B$8425=B4227,'Data Transformation'!$G$4:$G$8425),'Bin Analysis'!$B4230)</f>
        <v>2073</v>
      </c>
      <c r="I4230">
        <f>H4230-H4229</f>
        <v>2073</v>
      </c>
      <c r="J4230">
        <f>IF(I4230=0,0,1)</f>
        <v>1</v>
      </c>
      <c r="K4230" t="e">
        <f>J4230*Weighting!$W$6</f>
        <v>#NUM!</v>
      </c>
      <c r="M4230" s="14"/>
    </row>
    <row r="4231" spans="1:25" x14ac:dyDescent="0.25">
      <c r="A4231" s="32" t="str">
        <f>IF(Weighting!$P$7&gt;0,B4231,"")</f>
        <v/>
      </c>
      <c r="B4231" t="e">
        <f>Weighting!$C$7</f>
        <v>#DIV/0!</v>
      </c>
      <c r="C4231" t="e">
        <f>Weighting!$F$7</f>
        <v>#NUM!</v>
      </c>
      <c r="D4231" t="e">
        <f>IF(C4231=1,'Data Transformation'!$G$3+0.5*'Data Transformation'!$W$25,IF(C4232=1,D4232-'Data Transformation'!$W$25,FALSE))</f>
        <v>#NUM!</v>
      </c>
      <c r="E4231">
        <f t="array" ref="E4231">IF(ISLOGICAL(D4231),"",FREQUENCY(IF('Data Transformation'!$B$425:$B$8425='Bin Analysis'!$B4227,'Data Transformation'!$G$425:$G$8425),D4231))</f>
        <v>2001</v>
      </c>
      <c r="F4231">
        <f t="shared" ref="F4231:F4249" si="528">IF(ISLOGICAL(D4231),"",E4231-E4230)</f>
        <v>0</v>
      </c>
      <c r="G4231">
        <f>Weighting!$H$7</f>
        <v>0</v>
      </c>
      <c r="H4231">
        <f t="array" ref="H4231">FREQUENCY(IF('Data Transformation'!$B$4:$B$8425=B4227,'Data Transformation'!$G$4:$G$8425),'Bin Analysis'!$B4231)</f>
        <v>2073</v>
      </c>
      <c r="I4231">
        <f t="shared" ref="I4231:I4249" si="529">H4231-H4230</f>
        <v>0</v>
      </c>
      <c r="J4231">
        <f>IF(I4231=0,0,1)</f>
        <v>0</v>
      </c>
      <c r="K4231">
        <f>J4231*Weighting!$W$7</f>
        <v>0</v>
      </c>
      <c r="M4231" s="14"/>
    </row>
    <row r="4232" spans="1:25" x14ac:dyDescent="0.25">
      <c r="A4232" s="32" t="str">
        <f>IF(Weighting!$P$8&gt;0,B4232,"")</f>
        <v/>
      </c>
      <c r="B4232" t="e">
        <f>Weighting!$C$8</f>
        <v>#DIV/0!</v>
      </c>
      <c r="C4232" t="e">
        <f>Weighting!$F$8</f>
        <v>#NUM!</v>
      </c>
      <c r="D4232" t="e">
        <f>IF(C4232=1,'Data Transformation'!$G$3+0.5*'Data Transformation'!$W$25,IF(C4233=1,D4233-'Data Transformation'!$W$25,FALSE))</f>
        <v>#NUM!</v>
      </c>
      <c r="E4232">
        <f t="array" ref="E4232">IF(ISLOGICAL(D4232),"",FREQUENCY(IF('Data Transformation'!$B$425:$B$8425='Bin Analysis'!$B4227,'Data Transformation'!$G$425:$G$8425),D4232))</f>
        <v>2001</v>
      </c>
      <c r="F4232">
        <f t="shared" si="528"/>
        <v>0</v>
      </c>
      <c r="G4232">
        <f>Weighting!$H$8</f>
        <v>0</v>
      </c>
      <c r="H4232">
        <f t="array" ref="H4232">FREQUENCY(IF('Data Transformation'!$B$4:$B$8425=B4227,'Data Transformation'!$G$4:$G$8425),'Bin Analysis'!$B4232)</f>
        <v>2073</v>
      </c>
      <c r="I4232">
        <f t="shared" si="529"/>
        <v>0</v>
      </c>
      <c r="J4232">
        <f t="shared" ref="J4232:J4249" si="530">IF(I4232=0,0,1)</f>
        <v>0</v>
      </c>
      <c r="K4232">
        <f>J4232*Weighting!$W$8</f>
        <v>0</v>
      </c>
      <c r="M4232" s="14"/>
    </row>
    <row r="4233" spans="1:25" x14ac:dyDescent="0.25">
      <c r="A4233" s="32" t="str">
        <f>IF(Weighting!$P$9&gt;0,B4233,"")</f>
        <v/>
      </c>
      <c r="B4233" s="50" t="e">
        <f>Weighting!$C$9</f>
        <v>#DIV/0!</v>
      </c>
      <c r="C4233" t="e">
        <f>Weighting!$F$9</f>
        <v>#NUM!</v>
      </c>
      <c r="D4233" t="e">
        <f>IF(C4233=1,'Data Transformation'!$G$3+0.5*'Data Transformation'!$W$25,IF(C4234=1,D4234-'Data Transformation'!$W$25,FALSE))</f>
        <v>#NUM!</v>
      </c>
      <c r="E4233">
        <f t="array" ref="E4233">IF(ISLOGICAL(D4233),"",FREQUENCY(IF('Data Transformation'!$B$425:$B$8425='Bin Analysis'!$B4227,'Data Transformation'!$G$425:$G$8425),D4233))</f>
        <v>2001</v>
      </c>
      <c r="F4233">
        <f t="shared" si="528"/>
        <v>0</v>
      </c>
      <c r="G4233">
        <f>Weighting!$H$9</f>
        <v>0</v>
      </c>
      <c r="H4233">
        <f t="array" ref="H4233">FREQUENCY(IF('Data Transformation'!$B$4:$B$8425=B4227,'Data Transformation'!$G$4:$G$8425),'Bin Analysis'!$B4233)</f>
        <v>2073</v>
      </c>
      <c r="I4233">
        <f t="shared" si="529"/>
        <v>0</v>
      </c>
      <c r="J4233">
        <f t="shared" si="530"/>
        <v>0</v>
      </c>
      <c r="K4233">
        <f>J4233*Weighting!$W$9</f>
        <v>0</v>
      </c>
      <c r="M4233" s="14"/>
    </row>
    <row r="4234" spans="1:25" x14ac:dyDescent="0.25">
      <c r="A4234" s="32" t="str">
        <f>IF(Weighting!$P$10&gt;0,B4234,"")</f>
        <v/>
      </c>
      <c r="B4234" t="e">
        <f>Weighting!$C$10</f>
        <v>#DIV/0!</v>
      </c>
      <c r="C4234" t="e">
        <f>Weighting!$F$10</f>
        <v>#NUM!</v>
      </c>
      <c r="D4234" t="e">
        <f>IF(C4234=1,'Data Transformation'!$G$3+0.5*'Data Transformation'!$W$25,IF(C4235=1,D4235-'Data Transformation'!$W$25,FALSE))</f>
        <v>#NUM!</v>
      </c>
      <c r="E4234">
        <f t="array" ref="E4234">IF(ISLOGICAL(D4234),"",FREQUENCY(IF('Data Transformation'!$B$425:$B$8425='Bin Analysis'!$B4227,'Data Transformation'!$G$425:$G$8425),D4234))</f>
        <v>2001</v>
      </c>
      <c r="F4234">
        <f t="shared" si="528"/>
        <v>0</v>
      </c>
      <c r="G4234">
        <f>Weighting!$H$10</f>
        <v>0</v>
      </c>
      <c r="H4234">
        <f t="array" ref="H4234">FREQUENCY(IF('Data Transformation'!$B$4:$B$8425=B4227,'Data Transformation'!$G$4:$G$8425),'Bin Analysis'!$B4234)</f>
        <v>2073</v>
      </c>
      <c r="I4234">
        <f t="shared" si="529"/>
        <v>0</v>
      </c>
      <c r="J4234">
        <f t="shared" si="530"/>
        <v>0</v>
      </c>
      <c r="K4234">
        <f>J4234*Weighting!$W$10</f>
        <v>0</v>
      </c>
      <c r="M4234" s="14"/>
    </row>
    <row r="4235" spans="1:25" x14ac:dyDescent="0.25">
      <c r="A4235" s="32" t="str">
        <f>IF(Weighting!$P$11&gt;0,B4235,"")</f>
        <v/>
      </c>
      <c r="B4235" t="e">
        <f>Weighting!$C$11</f>
        <v>#DIV/0!</v>
      </c>
      <c r="C4235" t="e">
        <f>Weighting!$F$11</f>
        <v>#NUM!</v>
      </c>
      <c r="D4235" t="e">
        <f>IF(C4235=1,'Data Transformation'!$G$3+0.5*'Data Transformation'!$W$25,IF(C4236=1,D4236-'Data Transformation'!$W$25,FALSE))</f>
        <v>#NUM!</v>
      </c>
      <c r="E4235">
        <f t="array" ref="E4235">IF(ISLOGICAL(D4235),"",FREQUENCY(IF('Data Transformation'!$B$425:$B$8425='Bin Analysis'!$B4227,'Data Transformation'!$G$425:$G$8425),D4235))</f>
        <v>2001</v>
      </c>
      <c r="F4235">
        <f t="shared" si="528"/>
        <v>0</v>
      </c>
      <c r="G4235">
        <f>Weighting!$H$11</f>
        <v>0</v>
      </c>
      <c r="H4235">
        <f t="array" ref="H4235">FREQUENCY(IF('Data Transformation'!$B$4:$B$8425=B4227,'Data Transformation'!$G$4:$G$8425),'Bin Analysis'!$B4235)</f>
        <v>2073</v>
      </c>
      <c r="I4235">
        <f t="shared" si="529"/>
        <v>0</v>
      </c>
      <c r="J4235">
        <f t="shared" si="530"/>
        <v>0</v>
      </c>
      <c r="K4235">
        <f>J4235*Weighting!$W$11</f>
        <v>0</v>
      </c>
      <c r="M4235" s="14"/>
    </row>
    <row r="4236" spans="1:25" x14ac:dyDescent="0.25">
      <c r="A4236" s="32" t="str">
        <f>IF(Weighting!$P$12&gt;0,B4236,"")</f>
        <v/>
      </c>
      <c r="B4236" t="e">
        <f>Weighting!$C$12</f>
        <v>#DIV/0!</v>
      </c>
      <c r="C4236" t="e">
        <f>Weighting!$F$12</f>
        <v>#NUM!</v>
      </c>
      <c r="D4236" t="e">
        <f>IF(C4236=1,'Data Transformation'!$G$3+0.5*'Data Transformation'!$W$25,IF(C4237=1,D4237-'Data Transformation'!$W$25,FALSE))</f>
        <v>#NUM!</v>
      </c>
      <c r="E4236">
        <f t="array" ref="E4236">IF(ISLOGICAL(D4236),"",FREQUENCY(IF('Data Transformation'!$B$425:$B$8425='Bin Analysis'!$B4227,'Data Transformation'!$G$425:$G$8425),D4236))</f>
        <v>2001</v>
      </c>
      <c r="F4236">
        <f t="shared" si="528"/>
        <v>0</v>
      </c>
      <c r="G4236">
        <f>Weighting!$H$12</f>
        <v>0</v>
      </c>
      <c r="H4236">
        <f t="array" ref="H4236">FREQUENCY(IF('Data Transformation'!$B$4:$B$8425=B4227,'Data Transformation'!$G$4:$G$8425),'Bin Analysis'!$B4236)</f>
        <v>2073</v>
      </c>
      <c r="I4236">
        <f t="shared" si="529"/>
        <v>0</v>
      </c>
      <c r="J4236">
        <f t="shared" si="530"/>
        <v>0</v>
      </c>
      <c r="K4236">
        <f>J4236*Weighting!$W$12</f>
        <v>0</v>
      </c>
      <c r="M4236" s="14"/>
    </row>
    <row r="4237" spans="1:25" x14ac:dyDescent="0.25">
      <c r="A4237" s="32" t="str">
        <f>IF(Weighting!$P$13&gt;0,B4237,"")</f>
        <v/>
      </c>
      <c r="B4237" t="e">
        <f>Weighting!$C$13</f>
        <v>#DIV/0!</v>
      </c>
      <c r="C4237" t="e">
        <f>Weighting!$F$13</f>
        <v>#NUM!</v>
      </c>
      <c r="D4237" t="e">
        <f>IF(C4237=1,'Data Transformation'!$G$3+0.5*'Data Transformation'!$W$25,IF(C4238=1,D4238-'Data Transformation'!$W$25,FALSE))</f>
        <v>#NUM!</v>
      </c>
      <c r="E4237">
        <f t="array" ref="E4237">IF(ISLOGICAL(D4237),"",FREQUENCY(IF('Data Transformation'!$B$425:$B$8425='Bin Analysis'!$B4227,'Data Transformation'!$G$425:$G$8425),D4237))</f>
        <v>2001</v>
      </c>
      <c r="F4237">
        <f t="shared" si="528"/>
        <v>0</v>
      </c>
      <c r="G4237">
        <f>Weighting!$H$13</f>
        <v>0</v>
      </c>
      <c r="H4237">
        <f t="array" ref="H4237">FREQUENCY(IF('Data Transformation'!$B$4:$B$8425=B4227,'Data Transformation'!$G$4:$G$8425),'Bin Analysis'!$B4237)</f>
        <v>2073</v>
      </c>
      <c r="I4237">
        <f t="shared" si="529"/>
        <v>0</v>
      </c>
      <c r="J4237">
        <f t="shared" si="530"/>
        <v>0</v>
      </c>
      <c r="K4237">
        <f>J4237*Weighting!$W$13</f>
        <v>0</v>
      </c>
      <c r="M4237" s="14"/>
    </row>
    <row r="4238" spans="1:25" x14ac:dyDescent="0.25">
      <c r="A4238" s="32" t="str">
        <f>IF(Weighting!$P$14&gt;0,B4238,"")</f>
        <v/>
      </c>
      <c r="B4238" t="e">
        <f>Weighting!$C$14</f>
        <v>#DIV/0!</v>
      </c>
      <c r="C4238" t="e">
        <f>Weighting!$F$14</f>
        <v>#NUM!</v>
      </c>
      <c r="D4238" t="e">
        <f>IF(C4238=1,'Data Transformation'!$G$3+0.5*'Data Transformation'!$W$25,IF(C4239=1,D4239-'Data Transformation'!$W$25,FALSE))</f>
        <v>#NUM!</v>
      </c>
      <c r="E4238">
        <f t="array" ref="E4238">IF(ISLOGICAL(D4238),"",FREQUENCY(IF('Data Transformation'!$B$425:$B$8425='Bin Analysis'!$B4227,'Data Transformation'!$G$425:$G$8425),D4238))</f>
        <v>2001</v>
      </c>
      <c r="F4238">
        <f t="shared" si="528"/>
        <v>0</v>
      </c>
      <c r="G4238">
        <f>Weighting!$H$14</f>
        <v>0</v>
      </c>
      <c r="H4238">
        <f t="array" ref="H4238">FREQUENCY(IF('Data Transformation'!$B$4:$B$8425=B4227,'Data Transformation'!$G$4:$G$8425),'Bin Analysis'!$B4238)</f>
        <v>2073</v>
      </c>
      <c r="I4238">
        <f t="shared" si="529"/>
        <v>0</v>
      </c>
      <c r="J4238">
        <f t="shared" si="530"/>
        <v>0</v>
      </c>
      <c r="K4238">
        <f>J4238*Weighting!$W$14</f>
        <v>0</v>
      </c>
      <c r="M4238" s="14"/>
    </row>
    <row r="4239" spans="1:25" x14ac:dyDescent="0.25">
      <c r="A4239" s="32" t="str">
        <f>IF(Weighting!$P$15&gt;0,B4239,"")</f>
        <v/>
      </c>
      <c r="B4239" t="e">
        <f>Weighting!$C$15</f>
        <v>#DIV/0!</v>
      </c>
      <c r="C4239" t="e">
        <f>Weighting!$F$15</f>
        <v>#NUM!</v>
      </c>
      <c r="D4239" t="e">
        <f>IF(C4239=1,'Data Transformation'!$G$3+0.5*'Data Transformation'!$W$25,IF(C4240=1,D4240-'Data Transformation'!$W$25,FALSE))</f>
        <v>#NUM!</v>
      </c>
      <c r="E4239">
        <f t="array" ref="E4239">IF(ISLOGICAL(D4239),"",FREQUENCY(IF('Data Transformation'!$B$425:$B$8425='Bin Analysis'!$B4227,'Data Transformation'!$G$425:$G$8425),D4239))</f>
        <v>2001</v>
      </c>
      <c r="F4239">
        <f t="shared" si="528"/>
        <v>0</v>
      </c>
      <c r="G4239">
        <f>Weighting!$H$15</f>
        <v>0</v>
      </c>
      <c r="H4239">
        <f t="array" ref="H4239">FREQUENCY(IF('Data Transformation'!$B$4:$B$8425=B4227,'Data Transformation'!$G$4:$G$8425),'Bin Analysis'!$B4239)</f>
        <v>2073</v>
      </c>
      <c r="I4239">
        <f t="shared" si="529"/>
        <v>0</v>
      </c>
      <c r="J4239">
        <f t="shared" si="530"/>
        <v>0</v>
      </c>
      <c r="K4239">
        <f>J4239*Weighting!$W$15</f>
        <v>0</v>
      </c>
      <c r="M4239" s="14"/>
    </row>
    <row r="4240" spans="1:25" x14ac:dyDescent="0.25">
      <c r="A4240" s="32" t="str">
        <f>IF(Weighting!$P$16&gt;0,B4240,"")</f>
        <v/>
      </c>
      <c r="B4240" t="e">
        <f>Weighting!$C$16</f>
        <v>#DIV/0!</v>
      </c>
      <c r="C4240" t="e">
        <f>Weighting!$F$16</f>
        <v>#NUM!</v>
      </c>
      <c r="D4240" t="e">
        <f>IF(C4240=1,'Data Transformation'!$G$3+0.5*'Data Transformation'!$W$25,IF(C4241=1,D4241-'Data Transformation'!$W$25,FALSE))</f>
        <v>#NUM!</v>
      </c>
      <c r="E4240">
        <f t="array" ref="E4240">IF(ISLOGICAL(D4240),"",FREQUENCY(IF('Data Transformation'!$B$425:$B$8425='Bin Analysis'!$B4227,'Data Transformation'!$G$425:$G$8425),D4240))</f>
        <v>2001</v>
      </c>
      <c r="F4240">
        <f t="shared" si="528"/>
        <v>0</v>
      </c>
      <c r="G4240">
        <f>Weighting!$H$16</f>
        <v>0</v>
      </c>
      <c r="H4240">
        <f t="array" ref="H4240">FREQUENCY(IF('Data Transformation'!$B$4:$B$8425=B4227,'Data Transformation'!$G$4:$G$8425),'Bin Analysis'!$B4240)</f>
        <v>2073</v>
      </c>
      <c r="I4240">
        <f t="shared" si="529"/>
        <v>0</v>
      </c>
      <c r="J4240">
        <f t="shared" si="530"/>
        <v>0</v>
      </c>
      <c r="K4240">
        <f>J4240*Weighting!$W$16</f>
        <v>0</v>
      </c>
      <c r="M4240" s="14"/>
    </row>
    <row r="4241" spans="1:25" x14ac:dyDescent="0.25">
      <c r="A4241" s="32" t="str">
        <f>IF(Weighting!$P$17&gt;0,B4241,"")</f>
        <v/>
      </c>
      <c r="B4241" t="e">
        <f>Weighting!$C$17</f>
        <v>#DIV/0!</v>
      </c>
      <c r="C4241" t="e">
        <f>Weighting!$F$17</f>
        <v>#NUM!</v>
      </c>
      <c r="D4241" t="e">
        <f>IF(C4241=1,'Data Transformation'!$G$3+0.5*'Data Transformation'!$W$25,IF(C4242=1,D4242-'Data Transformation'!$W$25,FALSE))</f>
        <v>#NUM!</v>
      </c>
      <c r="E4241">
        <f t="array" ref="E4241">IF(ISLOGICAL(D4241),"",FREQUENCY(IF('Data Transformation'!$B$425:$B$8425='Bin Analysis'!$B4227,'Data Transformation'!$G$425:$G$8425),D4241))</f>
        <v>2001</v>
      </c>
      <c r="F4241">
        <f t="shared" si="528"/>
        <v>0</v>
      </c>
      <c r="G4241">
        <f>Weighting!$H$17</f>
        <v>0</v>
      </c>
      <c r="H4241">
        <f t="array" ref="H4241">FREQUENCY(IF('Data Transformation'!$B$4:$B$8425=B4227,'Data Transformation'!$G$4:$G$8425),'Bin Analysis'!$B4241)</f>
        <v>2073</v>
      </c>
      <c r="I4241">
        <f t="shared" si="529"/>
        <v>0</v>
      </c>
      <c r="J4241">
        <f t="shared" si="530"/>
        <v>0</v>
      </c>
      <c r="K4241">
        <f>J4241*Weighting!$W$17</f>
        <v>0</v>
      </c>
      <c r="M4241" s="14"/>
    </row>
    <row r="4242" spans="1:25" x14ac:dyDescent="0.25">
      <c r="A4242" s="32" t="str">
        <f>IF(Weighting!$P$18&gt;0,B4242,"")</f>
        <v/>
      </c>
      <c r="B4242" t="e">
        <f>Weighting!$C$18</f>
        <v>#DIV/0!</v>
      </c>
      <c r="C4242" t="e">
        <f>Weighting!$F$18</f>
        <v>#NUM!</v>
      </c>
      <c r="D4242" t="e">
        <f>IF(C4242=1,'Data Transformation'!$G$3+0.5*'Data Transformation'!$W$25,IF(C4243=1,D4243-'Data Transformation'!$W$25,FALSE))</f>
        <v>#NUM!</v>
      </c>
      <c r="E4242">
        <f t="array" ref="E4242">IF(ISLOGICAL(D4242),"",FREQUENCY(IF('Data Transformation'!$B$425:$B$8425='Bin Analysis'!$B4227,'Data Transformation'!$G$425:$G$8425),D4242))</f>
        <v>2001</v>
      </c>
      <c r="F4242">
        <f t="shared" si="528"/>
        <v>0</v>
      </c>
      <c r="G4242">
        <f>Weighting!$H$18</f>
        <v>0</v>
      </c>
      <c r="H4242">
        <f t="array" ref="H4242">FREQUENCY(IF('Data Transformation'!$B$4:$B$8425=B4227,'Data Transformation'!$G$4:$G$8425),'Bin Analysis'!$B4242)</f>
        <v>2073</v>
      </c>
      <c r="I4242">
        <f t="shared" si="529"/>
        <v>0</v>
      </c>
      <c r="J4242">
        <f t="shared" si="530"/>
        <v>0</v>
      </c>
      <c r="K4242">
        <f>J4242*Weighting!$W$18</f>
        <v>0</v>
      </c>
      <c r="M4242" s="14"/>
    </row>
    <row r="4243" spans="1:25" x14ac:dyDescent="0.25">
      <c r="A4243" s="32" t="str">
        <f>IF(Weighting!$P$19&gt;0,B4243,"")</f>
        <v/>
      </c>
      <c r="B4243" t="e">
        <f>Weighting!$C$19</f>
        <v>#DIV/0!</v>
      </c>
      <c r="C4243" t="e">
        <f>Weighting!$F$19</f>
        <v>#NUM!</v>
      </c>
      <c r="D4243" t="e">
        <f>IF(C4243=1,'Data Transformation'!$G$3+0.5*'Data Transformation'!$W$25,IF(C4244=1,D4244-'Data Transformation'!$W$25,FALSE))</f>
        <v>#NUM!</v>
      </c>
      <c r="E4243">
        <f t="array" ref="E4243">IF(ISLOGICAL(D4243),"",FREQUENCY(IF('Data Transformation'!$B$425:$B$8425='Bin Analysis'!$B4227,'Data Transformation'!$G$425:$G$8425),D4243))</f>
        <v>2001</v>
      </c>
      <c r="F4243">
        <f t="shared" si="528"/>
        <v>0</v>
      </c>
      <c r="G4243">
        <f>Weighting!$H$19</f>
        <v>0</v>
      </c>
      <c r="H4243">
        <f t="array" ref="H4243">FREQUENCY(IF('Data Transformation'!$B$4:$B$8425=B4227,'Data Transformation'!$G$4:$G$8425),'Bin Analysis'!$B4243)</f>
        <v>2073</v>
      </c>
      <c r="I4243">
        <f t="shared" si="529"/>
        <v>0</v>
      </c>
      <c r="J4243">
        <f t="shared" si="530"/>
        <v>0</v>
      </c>
      <c r="K4243">
        <f>J4243*Weighting!$W$19</f>
        <v>0</v>
      </c>
      <c r="M4243" s="14"/>
    </row>
    <row r="4244" spans="1:25" x14ac:dyDescent="0.25">
      <c r="A4244" s="32" t="str">
        <f>IF(Weighting!$P$20&gt;0,B4244,"")</f>
        <v/>
      </c>
      <c r="B4244" t="e">
        <f>Weighting!$C$20</f>
        <v>#DIV/0!</v>
      </c>
      <c r="C4244" t="e">
        <f>Weighting!$F$20</f>
        <v>#NUM!</v>
      </c>
      <c r="D4244" t="e">
        <f>IF(C4244=1,'Data Transformation'!$G$3+0.5*'Data Transformation'!$W$25,IF(C4245=1,D4245-'Data Transformation'!$W$25,FALSE))</f>
        <v>#NUM!</v>
      </c>
      <c r="E4244">
        <f t="array" ref="E4244">IF(ISLOGICAL(D4244),"",FREQUENCY(IF('Data Transformation'!$B$425:$B$8425='Bin Analysis'!$B4227,'Data Transformation'!$G$425:$G$8425),D4244))</f>
        <v>2001</v>
      </c>
      <c r="F4244">
        <f t="shared" si="528"/>
        <v>0</v>
      </c>
      <c r="G4244">
        <f>Weighting!$H$20</f>
        <v>0</v>
      </c>
      <c r="H4244">
        <f t="array" ref="H4244">FREQUENCY(IF('Data Transformation'!$B$4:$B$8425=B4227,'Data Transformation'!$G$4:$G$8425),'Bin Analysis'!$B4244)</f>
        <v>2073</v>
      </c>
      <c r="I4244">
        <f t="shared" si="529"/>
        <v>0</v>
      </c>
      <c r="J4244">
        <f t="shared" si="530"/>
        <v>0</v>
      </c>
      <c r="K4244">
        <f>J4244*Weighting!$W$20</f>
        <v>0</v>
      </c>
      <c r="M4244" s="14"/>
    </row>
    <row r="4245" spans="1:25" x14ac:dyDescent="0.25">
      <c r="A4245" s="32" t="str">
        <f>IF(Weighting!$P$21&gt;0,B4245,"")</f>
        <v/>
      </c>
      <c r="B4245" t="e">
        <f>Weighting!$C$21</f>
        <v>#DIV/0!</v>
      </c>
      <c r="C4245" t="e">
        <f>Weighting!$F$21</f>
        <v>#NUM!</v>
      </c>
      <c r="D4245" t="e">
        <f>IF(C4245=1,'Data Transformation'!$G$3+0.5*'Data Transformation'!$W$25,IF(C4246=1,D4246-'Data Transformation'!$W$25,FALSE))</f>
        <v>#NUM!</v>
      </c>
      <c r="E4245">
        <f t="array" ref="E4245">IF(ISLOGICAL(D4245),"",FREQUENCY(IF('Data Transformation'!$B$425:$B$8425='Bin Analysis'!$B4227,'Data Transformation'!$G$425:$G$8425),D4245))</f>
        <v>2001</v>
      </c>
      <c r="F4245">
        <f t="shared" si="528"/>
        <v>0</v>
      </c>
      <c r="G4245">
        <f>Weighting!$H$21</f>
        <v>0</v>
      </c>
      <c r="H4245">
        <f t="array" ref="H4245">FREQUENCY(IF('Data Transformation'!$B$4:$B$8425=B4227,'Data Transformation'!$G$4:$G$8425),'Bin Analysis'!$B4245)</f>
        <v>2073</v>
      </c>
      <c r="I4245">
        <f t="shared" si="529"/>
        <v>0</v>
      </c>
      <c r="J4245">
        <f t="shared" si="530"/>
        <v>0</v>
      </c>
      <c r="K4245">
        <f>J4245*Weighting!$W$21</f>
        <v>0</v>
      </c>
      <c r="M4245" s="14"/>
    </row>
    <row r="4246" spans="1:25" x14ac:dyDescent="0.25">
      <c r="A4246" s="32" t="str">
        <f>IF(Weighting!$P$22&gt;0,B4246,"")</f>
        <v/>
      </c>
      <c r="B4246" t="e">
        <f>Weighting!$C$22</f>
        <v>#DIV/0!</v>
      </c>
      <c r="C4246" t="e">
        <f>Weighting!$F$22</f>
        <v>#NUM!</v>
      </c>
      <c r="D4246" t="e">
        <f>IF(C4246=1,'Data Transformation'!$G$3+0.5*'Data Transformation'!$W$25,IF(C4247=1,D4247-'Data Transformation'!$W$25,FALSE))</f>
        <v>#NUM!</v>
      </c>
      <c r="E4246">
        <f t="array" ref="E4246">IF(ISLOGICAL(D4246),"",FREQUENCY(IF('Data Transformation'!$B$425:$B$8425='Bin Analysis'!$B4227,'Data Transformation'!$G$425:$G$8425),D4246))</f>
        <v>2001</v>
      </c>
      <c r="F4246">
        <f t="shared" si="528"/>
        <v>0</v>
      </c>
      <c r="G4246">
        <f>Weighting!$H$22</f>
        <v>0</v>
      </c>
      <c r="H4246">
        <f t="array" ref="H4246">FREQUENCY(IF('Data Transformation'!$B$4:$B$8425=B4227,'Data Transformation'!$G$4:$G$8425),'Bin Analysis'!$B4246)</f>
        <v>2073</v>
      </c>
      <c r="I4246">
        <f t="shared" si="529"/>
        <v>0</v>
      </c>
      <c r="J4246">
        <f t="shared" si="530"/>
        <v>0</v>
      </c>
      <c r="K4246">
        <f>J4246*Weighting!$W$22</f>
        <v>0</v>
      </c>
      <c r="M4246" s="14"/>
    </row>
    <row r="4247" spans="1:25" x14ac:dyDescent="0.25">
      <c r="A4247" s="32" t="str">
        <f>IF(Weighting!$P$23&gt;0,B4247,"")</f>
        <v/>
      </c>
      <c r="B4247" t="e">
        <f>Weighting!$C$23</f>
        <v>#DIV/0!</v>
      </c>
      <c r="C4247" t="e">
        <f>Weighting!$F$23</f>
        <v>#NUM!</v>
      </c>
      <c r="D4247" t="e">
        <f>IF(C4247=1,'Data Transformation'!$G$3+0.5*'Data Transformation'!$W$25,IF(C4248=1,D4248-'Data Transformation'!$W$25,FALSE))</f>
        <v>#NUM!</v>
      </c>
      <c r="E4247">
        <f t="array" ref="E4247">IF(ISLOGICAL(D4247),"",FREQUENCY(IF('Data Transformation'!$B$425:$B$8425='Bin Analysis'!$B4227,'Data Transformation'!$G$425:$G$8425),D4247))</f>
        <v>2001</v>
      </c>
      <c r="F4247">
        <f t="shared" si="528"/>
        <v>0</v>
      </c>
      <c r="G4247">
        <f>Weighting!$H$23</f>
        <v>0</v>
      </c>
      <c r="H4247">
        <f t="array" ref="H4247">FREQUENCY(IF('Data Transformation'!$B$4:$B$8425=B4227,'Data Transformation'!$G$4:$G$8425),'Bin Analysis'!$B4247)</f>
        <v>2073</v>
      </c>
      <c r="I4247">
        <f t="shared" si="529"/>
        <v>0</v>
      </c>
      <c r="J4247">
        <f t="shared" si="530"/>
        <v>0</v>
      </c>
      <c r="K4247">
        <f>J4247*Weighting!$W$23</f>
        <v>0</v>
      </c>
      <c r="M4247" s="14"/>
    </row>
    <row r="4248" spans="1:25" x14ac:dyDescent="0.25">
      <c r="A4248" s="32" t="str">
        <f>IF(Weighting!$P$24&gt;0,B4248,"")</f>
        <v/>
      </c>
      <c r="B4248" t="e">
        <f>Weighting!$C$24</f>
        <v>#DIV/0!</v>
      </c>
      <c r="C4248" t="e">
        <f>Weighting!$F$24</f>
        <v>#NUM!</v>
      </c>
      <c r="D4248" t="e">
        <f>IF(C4248=1,'Data Transformation'!$G$3+0.5*'Data Transformation'!$W$25,IF(C4249=1,D4249-'Data Transformation'!$W$25,FALSE))</f>
        <v>#NUM!</v>
      </c>
      <c r="E4248">
        <f t="array" ref="E4248">IF(ISLOGICAL(D4248),"",FREQUENCY(IF('Data Transformation'!$B$425:$B$8425='Bin Analysis'!$B4227,'Data Transformation'!$G$425:$G$8425),D4248))</f>
        <v>2001</v>
      </c>
      <c r="F4248">
        <f t="shared" si="528"/>
        <v>0</v>
      </c>
      <c r="G4248">
        <f>Weighting!$H$24</f>
        <v>0</v>
      </c>
      <c r="H4248">
        <f t="array" ref="H4248">FREQUENCY(IF('Data Transformation'!$B$4:$B$8425=B4227,'Data Transformation'!$G$4:$G$8425),'Bin Analysis'!$B4248)</f>
        <v>2073</v>
      </c>
      <c r="I4248">
        <f t="shared" si="529"/>
        <v>0</v>
      </c>
      <c r="J4248">
        <f t="shared" si="530"/>
        <v>0</v>
      </c>
      <c r="K4248">
        <f>J4248*Weighting!$W$24</f>
        <v>0</v>
      </c>
      <c r="M4248" s="14"/>
    </row>
    <row r="4249" spans="1:25" x14ac:dyDescent="0.25">
      <c r="A4249" s="32" t="str">
        <f>IF(Weighting!$P$25&gt;0,B4249,"")</f>
        <v/>
      </c>
      <c r="B4249" t="e">
        <f>Weighting!$C$25</f>
        <v>#DIV/0!</v>
      </c>
      <c r="C4249" t="e">
        <f>Weighting!$F$25</f>
        <v>#NUM!</v>
      </c>
      <c r="D4249" t="e">
        <f>IF(C4249=1,'Data Transformation'!$G$3+0.5*'Data Transformation'!$W$25,IF(C4250=1,D4250-'Data Transformation'!$W$25,FALSE))</f>
        <v>#NUM!</v>
      </c>
      <c r="E4249">
        <f t="array" ref="E4249">IF(ISLOGICAL(D4249),"",FREQUENCY(IF('Data Transformation'!$B$425:$B$8425='Bin Analysis'!$B4227,'Data Transformation'!$G$425:$G$8425),D4249))</f>
        <v>2001</v>
      </c>
      <c r="F4249">
        <f t="shared" si="528"/>
        <v>0</v>
      </c>
      <c r="G4249">
        <f>Weighting!$H$25</f>
        <v>0</v>
      </c>
      <c r="H4249">
        <f t="array" ref="H4249">FREQUENCY(IF('Data Transformation'!$B$4:$B$8425=B4227,'Data Transformation'!$G$4:$G$8425),'Bin Analysis'!$B4249)</f>
        <v>2073</v>
      </c>
      <c r="I4249">
        <f t="shared" si="529"/>
        <v>0</v>
      </c>
      <c r="J4249">
        <f t="shared" si="530"/>
        <v>0</v>
      </c>
      <c r="K4249">
        <f>J4249*Weighting!$W$25</f>
        <v>0</v>
      </c>
      <c r="M4249" s="14"/>
    </row>
    <row r="4250" spans="1:25" x14ac:dyDescent="0.25">
      <c r="O4250"/>
      <c r="P4250"/>
      <c r="Q4250"/>
      <c r="R4250"/>
    </row>
    <row r="4251" spans="1:25" ht="23.25" x14ac:dyDescent="0.35">
      <c r="A4251" s="21" t="s">
        <v>0</v>
      </c>
      <c r="B4251" s="21" t="str">
        <f>IFERROR(VLOOKUP(C4251,'Data Transformation'!$L$6:$M$426,2,FALSE),"")</f>
        <v/>
      </c>
      <c r="C4251" s="21">
        <f>C4227+1</f>
        <v>177</v>
      </c>
      <c r="D4251" s="21"/>
      <c r="E4251" s="21"/>
      <c r="F4251" s="21"/>
      <c r="G4251" s="21"/>
      <c r="H4251" s="22"/>
      <c r="I4251" s="22"/>
      <c r="J4251" s="22"/>
      <c r="K4251" s="21"/>
      <c r="L4251" s="21" t="str">
        <f>B4251</f>
        <v/>
      </c>
      <c r="M4251" s="23" t="e">
        <f>INDEX('Data Transformation'!$O$4:$O$424,MATCH($B4251,'Data Transformation'!$M$4:$M$424,0),MATCH($M$2,'Data Transformation'!$O$3,0))</f>
        <v>#N/A</v>
      </c>
      <c r="N4251" s="27" t="e">
        <f>IF('Input and Summary Results'!$J$16="minimum",'Bin Analysis'!X4252/(M4251-1),'Bin Analysis'!Y4251/('Bin Analysis'!M4251-1))</f>
        <v>#N/A</v>
      </c>
      <c r="O4251" s="27" t="e">
        <f>IF(M4251=FALSE,NA(),(VLOOKUP(1,C4254:K4273,4,FALSE))/(M4251-1))</f>
        <v>#N/A</v>
      </c>
      <c r="P4251" s="27" t="e">
        <f>IF(M4251=FALSE,NA(),SUM(J4254:J4273)/Weighting!$S$5)</f>
        <v>#N/A</v>
      </c>
      <c r="Q4251" s="27" t="e">
        <f>IF(M4251=FALSE,NA(),SUM(K4254:K4273)/Weighting!$S$6)</f>
        <v>#N/A</v>
      </c>
      <c r="R4251" s="27" t="e">
        <f>IF(M4251=FALSE,NA(),(VLOOKUP(1,G4254:K4273,3,FALSE))/(M4251-1))</f>
        <v>#N/A</v>
      </c>
      <c r="S4251" s="22" t="e">
        <f>IF(M4251=FALSE,NA(),IF(SUM(J4254:J4273)=2,"yes","no"))</f>
        <v>#N/A</v>
      </c>
      <c r="X4251" s="2" cm="2">
        <f t="array" ref="X4251:X4252">FREQUENCY(IF('Data Transformation'!$B$425:$B$6424='Bin Analysis'!L4251,'Data Transformation'!$G$425:$G$6424),'Data Transformation'!$U$11)</f>
        <v>0</v>
      </c>
      <c r="Y4251" s="2" cm="2">
        <f t="array" ref="Y4251:Y4252">FREQUENCY(IF('Data Transformation'!$B$425:$B$6424='Bin Analysis'!L4251,'Data Transformation'!$G$425:$G$6424),'Data Transformation'!$U$12)</f>
        <v>0</v>
      </c>
    </row>
    <row r="4252" spans="1:25" x14ac:dyDescent="0.25">
      <c r="A4252" s="14" t="s">
        <v>67</v>
      </c>
      <c r="B4252" t="s">
        <v>47</v>
      </c>
      <c r="C4252" t="s">
        <v>5</v>
      </c>
      <c r="D4252" t="s">
        <v>98</v>
      </c>
      <c r="E4252" t="s">
        <v>99</v>
      </c>
      <c r="F4252" t="s">
        <v>100</v>
      </c>
      <c r="G4252" t="s">
        <v>69</v>
      </c>
      <c r="H4252" t="s">
        <v>31</v>
      </c>
      <c r="I4252" t="s">
        <v>32</v>
      </c>
      <c r="J4252" t="s">
        <v>46</v>
      </c>
      <c r="K4252" s="14" t="s">
        <v>45</v>
      </c>
      <c r="M4252" s="14"/>
      <c r="X4252" s="2">
        <v>0</v>
      </c>
      <c r="Y4252" s="2">
        <v>0</v>
      </c>
    </row>
    <row r="4253" spans="1:25" x14ac:dyDescent="0.25">
      <c r="A4253" s="32"/>
      <c r="D4253" t="e">
        <f>IF(C4253=1,'Data Transformation'!$G$3+0.5*'Data Transformation'!$W$25,IF(C4254=1,D4254-'Data Transformation'!$W$25,FALSE))</f>
        <v>#NUM!</v>
      </c>
      <c r="E4253">
        <f t="array" ref="E4253">IF(ISLOGICAL(D4253),"",FREQUENCY(IF('Data Transformation'!$B$425:$B$8425='Bin Analysis'!$B4251,'Data Transformation'!$G$425:$G$8425),D4253))</f>
        <v>2001</v>
      </c>
      <c r="F4253" t="e">
        <f>IF(ISLOGICAL(D4253),"",E4253-E4252)</f>
        <v>#VALUE!</v>
      </c>
      <c r="M4253" s="14"/>
    </row>
    <row r="4254" spans="1:25" x14ac:dyDescent="0.25">
      <c r="A4254" s="32" t="e">
        <f>IF(Weighting!$P$6&gt;0,B4254,"")</f>
        <v>#NUM!</v>
      </c>
      <c r="B4254" t="e">
        <f>Weighting!$C$6</f>
        <v>#DIV/0!</v>
      </c>
      <c r="C4254" t="e">
        <f>Weighting!$F$6</f>
        <v>#NUM!</v>
      </c>
      <c r="D4254" t="e">
        <f>IF(C4254=1,'Data Transformation'!$G$3+0.5*'Data Transformation'!$W$25,IF(C4255=1,D4255-'Data Transformation'!$W$25,FALSE))</f>
        <v>#NUM!</v>
      </c>
      <c r="E4254">
        <f t="array" ref="E4254">IF(ISLOGICAL(D4254),"",FREQUENCY(IF('Data Transformation'!$B$425:$B$8425='Bin Analysis'!$B4251,'Data Transformation'!$G$425:$G$8425),D4254))</f>
        <v>2001</v>
      </c>
      <c r="F4254">
        <f>IF(ISLOGICAL(D4254),"",E4254-E4253)</f>
        <v>0</v>
      </c>
      <c r="G4254">
        <f>Weighting!$H$6</f>
        <v>1</v>
      </c>
      <c r="H4254">
        <f t="array" ref="H4254">FREQUENCY(IF('Data Transformation'!$B$4:$B$8425=B4251,'Data Transformation'!$G$4:$G$8425),'Bin Analysis'!$B4254)</f>
        <v>2073</v>
      </c>
      <c r="I4254">
        <f>H4254-H4253</f>
        <v>2073</v>
      </c>
      <c r="J4254">
        <f>IF(I4254=0,0,1)</f>
        <v>1</v>
      </c>
      <c r="K4254" t="e">
        <f>J4254*Weighting!$W$6</f>
        <v>#NUM!</v>
      </c>
      <c r="M4254" s="14"/>
    </row>
    <row r="4255" spans="1:25" x14ac:dyDescent="0.25">
      <c r="A4255" s="32" t="str">
        <f>IF(Weighting!$P$7&gt;0,B4255,"")</f>
        <v/>
      </c>
      <c r="B4255" t="e">
        <f>Weighting!$C$7</f>
        <v>#DIV/0!</v>
      </c>
      <c r="C4255" t="e">
        <f>Weighting!$F$7</f>
        <v>#NUM!</v>
      </c>
      <c r="D4255" t="e">
        <f>IF(C4255=1,'Data Transformation'!$G$3+0.5*'Data Transformation'!$W$25,IF(C4256=1,D4256-'Data Transformation'!$W$25,FALSE))</f>
        <v>#NUM!</v>
      </c>
      <c r="E4255">
        <f t="array" ref="E4255">IF(ISLOGICAL(D4255),"",FREQUENCY(IF('Data Transformation'!$B$425:$B$8425='Bin Analysis'!$B4251,'Data Transformation'!$G$425:$G$8425),D4255))</f>
        <v>2001</v>
      </c>
      <c r="F4255">
        <f t="shared" ref="F4255:F4273" si="531">IF(ISLOGICAL(D4255),"",E4255-E4254)</f>
        <v>0</v>
      </c>
      <c r="G4255">
        <f>Weighting!$H$7</f>
        <v>0</v>
      </c>
      <c r="H4255">
        <f t="array" ref="H4255">FREQUENCY(IF('Data Transformation'!$B$4:$B$8425=B4251,'Data Transformation'!$G$4:$G$8425),'Bin Analysis'!$B4255)</f>
        <v>2073</v>
      </c>
      <c r="I4255">
        <f t="shared" ref="I4255:I4273" si="532">H4255-H4254</f>
        <v>0</v>
      </c>
      <c r="J4255">
        <f>IF(I4255=0,0,1)</f>
        <v>0</v>
      </c>
      <c r="K4255">
        <f>J4255*Weighting!$W$7</f>
        <v>0</v>
      </c>
      <c r="M4255" s="14"/>
    </row>
    <row r="4256" spans="1:25" x14ac:dyDescent="0.25">
      <c r="A4256" s="32" t="str">
        <f>IF(Weighting!$P$8&gt;0,B4256,"")</f>
        <v/>
      </c>
      <c r="B4256" t="e">
        <f>Weighting!$C$8</f>
        <v>#DIV/0!</v>
      </c>
      <c r="C4256" t="e">
        <f>Weighting!$F$8</f>
        <v>#NUM!</v>
      </c>
      <c r="D4256" t="e">
        <f>IF(C4256=1,'Data Transformation'!$G$3+0.5*'Data Transformation'!$W$25,IF(C4257=1,D4257-'Data Transformation'!$W$25,FALSE))</f>
        <v>#NUM!</v>
      </c>
      <c r="E4256">
        <f t="array" ref="E4256">IF(ISLOGICAL(D4256),"",FREQUENCY(IF('Data Transformation'!$B$425:$B$8425='Bin Analysis'!$B4251,'Data Transformation'!$G$425:$G$8425),D4256))</f>
        <v>2001</v>
      </c>
      <c r="F4256">
        <f t="shared" si="531"/>
        <v>0</v>
      </c>
      <c r="G4256">
        <f>Weighting!$H$8</f>
        <v>0</v>
      </c>
      <c r="H4256">
        <f t="array" ref="H4256">FREQUENCY(IF('Data Transformation'!$B$4:$B$8425=B4251,'Data Transformation'!$G$4:$G$8425),'Bin Analysis'!$B4256)</f>
        <v>2073</v>
      </c>
      <c r="I4256">
        <f t="shared" si="532"/>
        <v>0</v>
      </c>
      <c r="J4256">
        <f t="shared" ref="J4256:J4273" si="533">IF(I4256=0,0,1)</f>
        <v>0</v>
      </c>
      <c r="K4256">
        <f>J4256*Weighting!$W$8</f>
        <v>0</v>
      </c>
      <c r="M4256" s="14"/>
    </row>
    <row r="4257" spans="1:13" x14ac:dyDescent="0.25">
      <c r="A4257" s="32" t="str">
        <f>IF(Weighting!$P$9&gt;0,B4257,"")</f>
        <v/>
      </c>
      <c r="B4257" s="50" t="e">
        <f>Weighting!$C$9</f>
        <v>#DIV/0!</v>
      </c>
      <c r="C4257" t="e">
        <f>Weighting!$F$9</f>
        <v>#NUM!</v>
      </c>
      <c r="D4257" t="e">
        <f>IF(C4257=1,'Data Transformation'!$G$3+0.5*'Data Transformation'!$W$25,IF(C4258=1,D4258-'Data Transformation'!$W$25,FALSE))</f>
        <v>#NUM!</v>
      </c>
      <c r="E4257">
        <f t="array" ref="E4257">IF(ISLOGICAL(D4257),"",FREQUENCY(IF('Data Transformation'!$B$425:$B$8425='Bin Analysis'!$B4251,'Data Transformation'!$G$425:$G$8425),D4257))</f>
        <v>2001</v>
      </c>
      <c r="F4257">
        <f t="shared" si="531"/>
        <v>0</v>
      </c>
      <c r="G4257">
        <f>Weighting!$H$9</f>
        <v>0</v>
      </c>
      <c r="H4257">
        <f t="array" ref="H4257">FREQUENCY(IF('Data Transformation'!$B$4:$B$8425=B4251,'Data Transformation'!$G$4:$G$8425),'Bin Analysis'!$B4257)</f>
        <v>2073</v>
      </c>
      <c r="I4257">
        <f t="shared" si="532"/>
        <v>0</v>
      </c>
      <c r="J4257">
        <f t="shared" si="533"/>
        <v>0</v>
      </c>
      <c r="K4257">
        <f>J4257*Weighting!$W$9</f>
        <v>0</v>
      </c>
      <c r="M4257" s="14"/>
    </row>
    <row r="4258" spans="1:13" x14ac:dyDescent="0.25">
      <c r="A4258" s="32" t="str">
        <f>IF(Weighting!$P$10&gt;0,B4258,"")</f>
        <v/>
      </c>
      <c r="B4258" t="e">
        <f>Weighting!$C$10</f>
        <v>#DIV/0!</v>
      </c>
      <c r="C4258" t="e">
        <f>Weighting!$F$10</f>
        <v>#NUM!</v>
      </c>
      <c r="D4258" t="e">
        <f>IF(C4258=1,'Data Transformation'!$G$3+0.5*'Data Transformation'!$W$25,IF(C4259=1,D4259-'Data Transformation'!$W$25,FALSE))</f>
        <v>#NUM!</v>
      </c>
      <c r="E4258">
        <f t="array" ref="E4258">IF(ISLOGICAL(D4258),"",FREQUENCY(IF('Data Transformation'!$B$425:$B$8425='Bin Analysis'!$B4251,'Data Transformation'!$G$425:$G$8425),D4258))</f>
        <v>2001</v>
      </c>
      <c r="F4258">
        <f t="shared" si="531"/>
        <v>0</v>
      </c>
      <c r="G4258">
        <f>Weighting!$H$10</f>
        <v>0</v>
      </c>
      <c r="H4258">
        <f t="array" ref="H4258">FREQUENCY(IF('Data Transformation'!$B$4:$B$8425=B4251,'Data Transformation'!$G$4:$G$8425),'Bin Analysis'!$B4258)</f>
        <v>2073</v>
      </c>
      <c r="I4258">
        <f t="shared" si="532"/>
        <v>0</v>
      </c>
      <c r="J4258">
        <f t="shared" si="533"/>
        <v>0</v>
      </c>
      <c r="K4258">
        <f>J4258*Weighting!$W$10</f>
        <v>0</v>
      </c>
      <c r="M4258" s="14"/>
    </row>
    <row r="4259" spans="1:13" x14ac:dyDescent="0.25">
      <c r="A4259" s="32" t="str">
        <f>IF(Weighting!$P$11&gt;0,B4259,"")</f>
        <v/>
      </c>
      <c r="B4259" t="e">
        <f>Weighting!$C$11</f>
        <v>#DIV/0!</v>
      </c>
      <c r="C4259" t="e">
        <f>Weighting!$F$11</f>
        <v>#NUM!</v>
      </c>
      <c r="D4259" t="e">
        <f>IF(C4259=1,'Data Transformation'!$G$3+0.5*'Data Transformation'!$W$25,IF(C4260=1,D4260-'Data Transformation'!$W$25,FALSE))</f>
        <v>#NUM!</v>
      </c>
      <c r="E4259">
        <f t="array" ref="E4259">IF(ISLOGICAL(D4259),"",FREQUENCY(IF('Data Transformation'!$B$425:$B$8425='Bin Analysis'!$B4251,'Data Transformation'!$G$425:$G$8425),D4259))</f>
        <v>2001</v>
      </c>
      <c r="F4259">
        <f t="shared" si="531"/>
        <v>0</v>
      </c>
      <c r="G4259">
        <f>Weighting!$H$11</f>
        <v>0</v>
      </c>
      <c r="H4259">
        <f t="array" ref="H4259">FREQUENCY(IF('Data Transformation'!$B$4:$B$8425=B4251,'Data Transformation'!$G$4:$G$8425),'Bin Analysis'!$B4259)</f>
        <v>2073</v>
      </c>
      <c r="I4259">
        <f t="shared" si="532"/>
        <v>0</v>
      </c>
      <c r="J4259">
        <f t="shared" si="533"/>
        <v>0</v>
      </c>
      <c r="K4259">
        <f>J4259*Weighting!$W$11</f>
        <v>0</v>
      </c>
      <c r="M4259" s="14"/>
    </row>
    <row r="4260" spans="1:13" x14ac:dyDescent="0.25">
      <c r="A4260" s="32" t="str">
        <f>IF(Weighting!$P$12&gt;0,B4260,"")</f>
        <v/>
      </c>
      <c r="B4260" t="e">
        <f>Weighting!$C$12</f>
        <v>#DIV/0!</v>
      </c>
      <c r="C4260" t="e">
        <f>Weighting!$F$12</f>
        <v>#NUM!</v>
      </c>
      <c r="D4260" t="e">
        <f>IF(C4260=1,'Data Transformation'!$G$3+0.5*'Data Transformation'!$W$25,IF(C4261=1,D4261-'Data Transformation'!$W$25,FALSE))</f>
        <v>#NUM!</v>
      </c>
      <c r="E4260">
        <f t="array" ref="E4260">IF(ISLOGICAL(D4260),"",FREQUENCY(IF('Data Transformation'!$B$425:$B$8425='Bin Analysis'!$B4251,'Data Transformation'!$G$425:$G$8425),D4260))</f>
        <v>2001</v>
      </c>
      <c r="F4260">
        <f t="shared" si="531"/>
        <v>0</v>
      </c>
      <c r="G4260">
        <f>Weighting!$H$12</f>
        <v>0</v>
      </c>
      <c r="H4260">
        <f t="array" ref="H4260">FREQUENCY(IF('Data Transformation'!$B$4:$B$8425=B4251,'Data Transformation'!$G$4:$G$8425),'Bin Analysis'!$B4260)</f>
        <v>2073</v>
      </c>
      <c r="I4260">
        <f t="shared" si="532"/>
        <v>0</v>
      </c>
      <c r="J4260">
        <f t="shared" si="533"/>
        <v>0</v>
      </c>
      <c r="K4260">
        <f>J4260*Weighting!$W$12</f>
        <v>0</v>
      </c>
      <c r="M4260" s="14"/>
    </row>
    <row r="4261" spans="1:13" x14ac:dyDescent="0.25">
      <c r="A4261" s="32" t="str">
        <f>IF(Weighting!$P$13&gt;0,B4261,"")</f>
        <v/>
      </c>
      <c r="B4261" t="e">
        <f>Weighting!$C$13</f>
        <v>#DIV/0!</v>
      </c>
      <c r="C4261" t="e">
        <f>Weighting!$F$13</f>
        <v>#NUM!</v>
      </c>
      <c r="D4261" t="e">
        <f>IF(C4261=1,'Data Transformation'!$G$3+0.5*'Data Transformation'!$W$25,IF(C4262=1,D4262-'Data Transformation'!$W$25,FALSE))</f>
        <v>#NUM!</v>
      </c>
      <c r="E4261">
        <f t="array" ref="E4261">IF(ISLOGICAL(D4261),"",FREQUENCY(IF('Data Transformation'!$B$425:$B$8425='Bin Analysis'!$B4251,'Data Transformation'!$G$425:$G$8425),D4261))</f>
        <v>2001</v>
      </c>
      <c r="F4261">
        <f t="shared" si="531"/>
        <v>0</v>
      </c>
      <c r="G4261">
        <f>Weighting!$H$13</f>
        <v>0</v>
      </c>
      <c r="H4261">
        <f t="array" ref="H4261">FREQUENCY(IF('Data Transformation'!$B$4:$B$8425=B4251,'Data Transformation'!$G$4:$G$8425),'Bin Analysis'!$B4261)</f>
        <v>2073</v>
      </c>
      <c r="I4261">
        <f t="shared" si="532"/>
        <v>0</v>
      </c>
      <c r="J4261">
        <f t="shared" si="533"/>
        <v>0</v>
      </c>
      <c r="K4261">
        <f>J4261*Weighting!$W$13</f>
        <v>0</v>
      </c>
      <c r="M4261" s="14"/>
    </row>
    <row r="4262" spans="1:13" x14ac:dyDescent="0.25">
      <c r="A4262" s="32" t="str">
        <f>IF(Weighting!$P$14&gt;0,B4262,"")</f>
        <v/>
      </c>
      <c r="B4262" t="e">
        <f>Weighting!$C$14</f>
        <v>#DIV/0!</v>
      </c>
      <c r="C4262" t="e">
        <f>Weighting!$F$14</f>
        <v>#NUM!</v>
      </c>
      <c r="D4262" t="e">
        <f>IF(C4262=1,'Data Transformation'!$G$3+0.5*'Data Transformation'!$W$25,IF(C4263=1,D4263-'Data Transformation'!$W$25,FALSE))</f>
        <v>#NUM!</v>
      </c>
      <c r="E4262">
        <f t="array" ref="E4262">IF(ISLOGICAL(D4262),"",FREQUENCY(IF('Data Transformation'!$B$425:$B$8425='Bin Analysis'!$B4251,'Data Transformation'!$G$425:$G$8425),D4262))</f>
        <v>2001</v>
      </c>
      <c r="F4262">
        <f t="shared" si="531"/>
        <v>0</v>
      </c>
      <c r="G4262">
        <f>Weighting!$H$14</f>
        <v>0</v>
      </c>
      <c r="H4262">
        <f t="array" ref="H4262">FREQUENCY(IF('Data Transformation'!$B$4:$B$8425=B4251,'Data Transformation'!$G$4:$G$8425),'Bin Analysis'!$B4262)</f>
        <v>2073</v>
      </c>
      <c r="I4262">
        <f t="shared" si="532"/>
        <v>0</v>
      </c>
      <c r="J4262">
        <f t="shared" si="533"/>
        <v>0</v>
      </c>
      <c r="K4262">
        <f>J4262*Weighting!$W$14</f>
        <v>0</v>
      </c>
      <c r="M4262" s="14"/>
    </row>
    <row r="4263" spans="1:13" x14ac:dyDescent="0.25">
      <c r="A4263" s="32" t="str">
        <f>IF(Weighting!$P$15&gt;0,B4263,"")</f>
        <v/>
      </c>
      <c r="B4263" t="e">
        <f>Weighting!$C$15</f>
        <v>#DIV/0!</v>
      </c>
      <c r="C4263" t="e">
        <f>Weighting!$F$15</f>
        <v>#NUM!</v>
      </c>
      <c r="D4263" t="e">
        <f>IF(C4263=1,'Data Transformation'!$G$3+0.5*'Data Transformation'!$W$25,IF(C4264=1,D4264-'Data Transformation'!$W$25,FALSE))</f>
        <v>#NUM!</v>
      </c>
      <c r="E4263">
        <f t="array" ref="E4263">IF(ISLOGICAL(D4263),"",FREQUENCY(IF('Data Transformation'!$B$425:$B$8425='Bin Analysis'!$B4251,'Data Transformation'!$G$425:$G$8425),D4263))</f>
        <v>2001</v>
      </c>
      <c r="F4263">
        <f t="shared" si="531"/>
        <v>0</v>
      </c>
      <c r="G4263">
        <f>Weighting!$H$15</f>
        <v>0</v>
      </c>
      <c r="H4263">
        <f t="array" ref="H4263">FREQUENCY(IF('Data Transformation'!$B$4:$B$8425=B4251,'Data Transformation'!$G$4:$G$8425),'Bin Analysis'!$B4263)</f>
        <v>2073</v>
      </c>
      <c r="I4263">
        <f t="shared" si="532"/>
        <v>0</v>
      </c>
      <c r="J4263">
        <f t="shared" si="533"/>
        <v>0</v>
      </c>
      <c r="K4263">
        <f>J4263*Weighting!$W$15</f>
        <v>0</v>
      </c>
      <c r="M4263" s="14"/>
    </row>
    <row r="4264" spans="1:13" x14ac:dyDescent="0.25">
      <c r="A4264" s="32" t="str">
        <f>IF(Weighting!$P$16&gt;0,B4264,"")</f>
        <v/>
      </c>
      <c r="B4264" t="e">
        <f>Weighting!$C$16</f>
        <v>#DIV/0!</v>
      </c>
      <c r="C4264" t="e">
        <f>Weighting!$F$16</f>
        <v>#NUM!</v>
      </c>
      <c r="D4264" t="e">
        <f>IF(C4264=1,'Data Transformation'!$G$3+0.5*'Data Transformation'!$W$25,IF(C4265=1,D4265-'Data Transformation'!$W$25,FALSE))</f>
        <v>#NUM!</v>
      </c>
      <c r="E4264">
        <f t="array" ref="E4264">IF(ISLOGICAL(D4264),"",FREQUENCY(IF('Data Transformation'!$B$425:$B$8425='Bin Analysis'!$B4251,'Data Transformation'!$G$425:$G$8425),D4264))</f>
        <v>2001</v>
      </c>
      <c r="F4264">
        <f t="shared" si="531"/>
        <v>0</v>
      </c>
      <c r="G4264">
        <f>Weighting!$H$16</f>
        <v>0</v>
      </c>
      <c r="H4264">
        <f t="array" ref="H4264">FREQUENCY(IF('Data Transformation'!$B$4:$B$8425=B4251,'Data Transformation'!$G$4:$G$8425),'Bin Analysis'!$B4264)</f>
        <v>2073</v>
      </c>
      <c r="I4264">
        <f t="shared" si="532"/>
        <v>0</v>
      </c>
      <c r="J4264">
        <f t="shared" si="533"/>
        <v>0</v>
      </c>
      <c r="K4264">
        <f>J4264*Weighting!$W$16</f>
        <v>0</v>
      </c>
      <c r="M4264" s="14"/>
    </row>
    <row r="4265" spans="1:13" x14ac:dyDescent="0.25">
      <c r="A4265" s="32" t="str">
        <f>IF(Weighting!$P$17&gt;0,B4265,"")</f>
        <v/>
      </c>
      <c r="B4265" t="e">
        <f>Weighting!$C$17</f>
        <v>#DIV/0!</v>
      </c>
      <c r="C4265" t="e">
        <f>Weighting!$F$17</f>
        <v>#NUM!</v>
      </c>
      <c r="D4265" t="e">
        <f>IF(C4265=1,'Data Transformation'!$G$3+0.5*'Data Transformation'!$W$25,IF(C4266=1,D4266-'Data Transformation'!$W$25,FALSE))</f>
        <v>#NUM!</v>
      </c>
      <c r="E4265">
        <f t="array" ref="E4265">IF(ISLOGICAL(D4265),"",FREQUENCY(IF('Data Transformation'!$B$425:$B$8425='Bin Analysis'!$B4251,'Data Transformation'!$G$425:$G$8425),D4265))</f>
        <v>2001</v>
      </c>
      <c r="F4265">
        <f t="shared" si="531"/>
        <v>0</v>
      </c>
      <c r="G4265">
        <f>Weighting!$H$17</f>
        <v>0</v>
      </c>
      <c r="H4265">
        <f t="array" ref="H4265">FREQUENCY(IF('Data Transformation'!$B$4:$B$8425=B4251,'Data Transformation'!$G$4:$G$8425),'Bin Analysis'!$B4265)</f>
        <v>2073</v>
      </c>
      <c r="I4265">
        <f t="shared" si="532"/>
        <v>0</v>
      </c>
      <c r="J4265">
        <f t="shared" si="533"/>
        <v>0</v>
      </c>
      <c r="K4265">
        <f>J4265*Weighting!$W$17</f>
        <v>0</v>
      </c>
      <c r="M4265" s="14"/>
    </row>
    <row r="4266" spans="1:13" x14ac:dyDescent="0.25">
      <c r="A4266" s="32" t="str">
        <f>IF(Weighting!$P$18&gt;0,B4266,"")</f>
        <v/>
      </c>
      <c r="B4266" t="e">
        <f>Weighting!$C$18</f>
        <v>#DIV/0!</v>
      </c>
      <c r="C4266" t="e">
        <f>Weighting!$F$18</f>
        <v>#NUM!</v>
      </c>
      <c r="D4266" t="e">
        <f>IF(C4266=1,'Data Transformation'!$G$3+0.5*'Data Transformation'!$W$25,IF(C4267=1,D4267-'Data Transformation'!$W$25,FALSE))</f>
        <v>#NUM!</v>
      </c>
      <c r="E4266">
        <f t="array" ref="E4266">IF(ISLOGICAL(D4266),"",FREQUENCY(IF('Data Transformation'!$B$425:$B$8425='Bin Analysis'!$B4251,'Data Transformation'!$G$425:$G$8425),D4266))</f>
        <v>2001</v>
      </c>
      <c r="F4266">
        <f t="shared" si="531"/>
        <v>0</v>
      </c>
      <c r="G4266">
        <f>Weighting!$H$18</f>
        <v>0</v>
      </c>
      <c r="H4266">
        <f t="array" ref="H4266">FREQUENCY(IF('Data Transformation'!$B$4:$B$8425=B4251,'Data Transformation'!$G$4:$G$8425),'Bin Analysis'!$B4266)</f>
        <v>2073</v>
      </c>
      <c r="I4266">
        <f t="shared" si="532"/>
        <v>0</v>
      </c>
      <c r="J4266">
        <f t="shared" si="533"/>
        <v>0</v>
      </c>
      <c r="K4266">
        <f>J4266*Weighting!$W$18</f>
        <v>0</v>
      </c>
      <c r="M4266" s="14"/>
    </row>
    <row r="4267" spans="1:13" x14ac:dyDescent="0.25">
      <c r="A4267" s="32" t="str">
        <f>IF(Weighting!$P$19&gt;0,B4267,"")</f>
        <v/>
      </c>
      <c r="B4267" t="e">
        <f>Weighting!$C$19</f>
        <v>#DIV/0!</v>
      </c>
      <c r="C4267" t="e">
        <f>Weighting!$F$19</f>
        <v>#NUM!</v>
      </c>
      <c r="D4267" t="e">
        <f>IF(C4267=1,'Data Transformation'!$G$3+0.5*'Data Transformation'!$W$25,IF(C4268=1,D4268-'Data Transformation'!$W$25,FALSE))</f>
        <v>#NUM!</v>
      </c>
      <c r="E4267">
        <f t="array" ref="E4267">IF(ISLOGICAL(D4267),"",FREQUENCY(IF('Data Transformation'!$B$425:$B$8425='Bin Analysis'!$B4251,'Data Transformation'!$G$425:$G$8425),D4267))</f>
        <v>2001</v>
      </c>
      <c r="F4267">
        <f t="shared" si="531"/>
        <v>0</v>
      </c>
      <c r="G4267">
        <f>Weighting!$H$19</f>
        <v>0</v>
      </c>
      <c r="H4267">
        <f t="array" ref="H4267">FREQUENCY(IF('Data Transformation'!$B$4:$B$8425=B4251,'Data Transformation'!$G$4:$G$8425),'Bin Analysis'!$B4267)</f>
        <v>2073</v>
      </c>
      <c r="I4267">
        <f t="shared" si="532"/>
        <v>0</v>
      </c>
      <c r="J4267">
        <f t="shared" si="533"/>
        <v>0</v>
      </c>
      <c r="K4267">
        <f>J4267*Weighting!$W$19</f>
        <v>0</v>
      </c>
      <c r="M4267" s="14"/>
    </row>
    <row r="4268" spans="1:13" x14ac:dyDescent="0.25">
      <c r="A4268" s="32" t="str">
        <f>IF(Weighting!$P$20&gt;0,B4268,"")</f>
        <v/>
      </c>
      <c r="B4268" t="e">
        <f>Weighting!$C$20</f>
        <v>#DIV/0!</v>
      </c>
      <c r="C4268" t="e">
        <f>Weighting!$F$20</f>
        <v>#NUM!</v>
      </c>
      <c r="D4268" t="e">
        <f>IF(C4268=1,'Data Transformation'!$G$3+0.5*'Data Transformation'!$W$25,IF(C4269=1,D4269-'Data Transformation'!$W$25,FALSE))</f>
        <v>#NUM!</v>
      </c>
      <c r="E4268">
        <f t="array" ref="E4268">IF(ISLOGICAL(D4268),"",FREQUENCY(IF('Data Transformation'!$B$425:$B$8425='Bin Analysis'!$B4251,'Data Transformation'!$G$425:$G$8425),D4268))</f>
        <v>2001</v>
      </c>
      <c r="F4268">
        <f t="shared" si="531"/>
        <v>0</v>
      </c>
      <c r="G4268">
        <f>Weighting!$H$20</f>
        <v>0</v>
      </c>
      <c r="H4268">
        <f t="array" ref="H4268">FREQUENCY(IF('Data Transformation'!$B$4:$B$8425=B4251,'Data Transformation'!$G$4:$G$8425),'Bin Analysis'!$B4268)</f>
        <v>2073</v>
      </c>
      <c r="I4268">
        <f t="shared" si="532"/>
        <v>0</v>
      </c>
      <c r="J4268">
        <f t="shared" si="533"/>
        <v>0</v>
      </c>
      <c r="K4268">
        <f>J4268*Weighting!$W$20</f>
        <v>0</v>
      </c>
      <c r="M4268" s="14"/>
    </row>
    <row r="4269" spans="1:13" x14ac:dyDescent="0.25">
      <c r="A4269" s="32" t="str">
        <f>IF(Weighting!$P$21&gt;0,B4269,"")</f>
        <v/>
      </c>
      <c r="B4269" t="e">
        <f>Weighting!$C$21</f>
        <v>#DIV/0!</v>
      </c>
      <c r="C4269" t="e">
        <f>Weighting!$F$21</f>
        <v>#NUM!</v>
      </c>
      <c r="D4269" t="e">
        <f>IF(C4269=1,'Data Transformation'!$G$3+0.5*'Data Transformation'!$W$25,IF(C4270=1,D4270-'Data Transformation'!$W$25,FALSE))</f>
        <v>#NUM!</v>
      </c>
      <c r="E4269">
        <f t="array" ref="E4269">IF(ISLOGICAL(D4269),"",FREQUENCY(IF('Data Transformation'!$B$425:$B$8425='Bin Analysis'!$B4251,'Data Transformation'!$G$425:$G$8425),D4269))</f>
        <v>2001</v>
      </c>
      <c r="F4269">
        <f t="shared" si="531"/>
        <v>0</v>
      </c>
      <c r="G4269">
        <f>Weighting!$H$21</f>
        <v>0</v>
      </c>
      <c r="H4269">
        <f t="array" ref="H4269">FREQUENCY(IF('Data Transformation'!$B$4:$B$8425=B4251,'Data Transformation'!$G$4:$G$8425),'Bin Analysis'!$B4269)</f>
        <v>2073</v>
      </c>
      <c r="I4269">
        <f t="shared" si="532"/>
        <v>0</v>
      </c>
      <c r="J4269">
        <f t="shared" si="533"/>
        <v>0</v>
      </c>
      <c r="K4269">
        <f>J4269*Weighting!$W$21</f>
        <v>0</v>
      </c>
      <c r="M4269" s="14"/>
    </row>
    <row r="4270" spans="1:13" x14ac:dyDescent="0.25">
      <c r="A4270" s="32" t="str">
        <f>IF(Weighting!$P$22&gt;0,B4270,"")</f>
        <v/>
      </c>
      <c r="B4270" t="e">
        <f>Weighting!$C$22</f>
        <v>#DIV/0!</v>
      </c>
      <c r="C4270" t="e">
        <f>Weighting!$F$22</f>
        <v>#NUM!</v>
      </c>
      <c r="D4270" t="e">
        <f>IF(C4270=1,'Data Transformation'!$G$3+0.5*'Data Transformation'!$W$25,IF(C4271=1,D4271-'Data Transformation'!$W$25,FALSE))</f>
        <v>#NUM!</v>
      </c>
      <c r="E4270">
        <f t="array" ref="E4270">IF(ISLOGICAL(D4270),"",FREQUENCY(IF('Data Transformation'!$B$425:$B$8425='Bin Analysis'!$B4251,'Data Transformation'!$G$425:$G$8425),D4270))</f>
        <v>2001</v>
      </c>
      <c r="F4270">
        <f t="shared" si="531"/>
        <v>0</v>
      </c>
      <c r="G4270">
        <f>Weighting!$H$22</f>
        <v>0</v>
      </c>
      <c r="H4270">
        <f t="array" ref="H4270">FREQUENCY(IF('Data Transformation'!$B$4:$B$8425=B4251,'Data Transformation'!$G$4:$G$8425),'Bin Analysis'!$B4270)</f>
        <v>2073</v>
      </c>
      <c r="I4270">
        <f t="shared" si="532"/>
        <v>0</v>
      </c>
      <c r="J4270">
        <f t="shared" si="533"/>
        <v>0</v>
      </c>
      <c r="K4270">
        <f>J4270*Weighting!$W$22</f>
        <v>0</v>
      </c>
      <c r="M4270" s="14"/>
    </row>
    <row r="4271" spans="1:13" x14ac:dyDescent="0.25">
      <c r="A4271" s="32" t="str">
        <f>IF(Weighting!$P$23&gt;0,B4271,"")</f>
        <v/>
      </c>
      <c r="B4271" t="e">
        <f>Weighting!$C$23</f>
        <v>#DIV/0!</v>
      </c>
      <c r="C4271" t="e">
        <f>Weighting!$F$23</f>
        <v>#NUM!</v>
      </c>
      <c r="D4271" t="e">
        <f>IF(C4271=1,'Data Transformation'!$G$3+0.5*'Data Transformation'!$W$25,IF(C4272=1,D4272-'Data Transformation'!$W$25,FALSE))</f>
        <v>#NUM!</v>
      </c>
      <c r="E4271">
        <f t="array" ref="E4271">IF(ISLOGICAL(D4271),"",FREQUENCY(IF('Data Transformation'!$B$425:$B$8425='Bin Analysis'!$B4251,'Data Transformation'!$G$425:$G$8425),D4271))</f>
        <v>2001</v>
      </c>
      <c r="F4271">
        <f t="shared" si="531"/>
        <v>0</v>
      </c>
      <c r="G4271">
        <f>Weighting!$H$23</f>
        <v>0</v>
      </c>
      <c r="H4271">
        <f t="array" ref="H4271">FREQUENCY(IF('Data Transformation'!$B$4:$B$8425=B4251,'Data Transformation'!$G$4:$G$8425),'Bin Analysis'!$B4271)</f>
        <v>2073</v>
      </c>
      <c r="I4271">
        <f t="shared" si="532"/>
        <v>0</v>
      </c>
      <c r="J4271">
        <f t="shared" si="533"/>
        <v>0</v>
      </c>
      <c r="K4271">
        <f>J4271*Weighting!$W$23</f>
        <v>0</v>
      </c>
      <c r="M4271" s="14"/>
    </row>
    <row r="4272" spans="1:13" x14ac:dyDescent="0.25">
      <c r="A4272" s="32" t="str">
        <f>IF(Weighting!$P$24&gt;0,B4272,"")</f>
        <v/>
      </c>
      <c r="B4272" t="e">
        <f>Weighting!$C$24</f>
        <v>#DIV/0!</v>
      </c>
      <c r="C4272" t="e">
        <f>Weighting!$F$24</f>
        <v>#NUM!</v>
      </c>
      <c r="D4272" t="e">
        <f>IF(C4272=1,'Data Transformation'!$G$3+0.5*'Data Transformation'!$W$25,IF(C4273=1,D4273-'Data Transformation'!$W$25,FALSE))</f>
        <v>#NUM!</v>
      </c>
      <c r="E4272">
        <f t="array" ref="E4272">IF(ISLOGICAL(D4272),"",FREQUENCY(IF('Data Transformation'!$B$425:$B$8425='Bin Analysis'!$B4251,'Data Transformation'!$G$425:$G$8425),D4272))</f>
        <v>2001</v>
      </c>
      <c r="F4272">
        <f t="shared" si="531"/>
        <v>0</v>
      </c>
      <c r="G4272">
        <f>Weighting!$H$24</f>
        <v>0</v>
      </c>
      <c r="H4272">
        <f t="array" ref="H4272">FREQUENCY(IF('Data Transformation'!$B$4:$B$8425=B4251,'Data Transformation'!$G$4:$G$8425),'Bin Analysis'!$B4272)</f>
        <v>2073</v>
      </c>
      <c r="I4272">
        <f t="shared" si="532"/>
        <v>0</v>
      </c>
      <c r="J4272">
        <f t="shared" si="533"/>
        <v>0</v>
      </c>
      <c r="K4272">
        <f>J4272*Weighting!$W$24</f>
        <v>0</v>
      </c>
      <c r="M4272" s="14"/>
    </row>
    <row r="4273" spans="1:25" x14ac:dyDescent="0.25">
      <c r="A4273" s="32" t="str">
        <f>IF(Weighting!$P$25&gt;0,B4273,"")</f>
        <v/>
      </c>
      <c r="B4273" t="e">
        <f>Weighting!$C$25</f>
        <v>#DIV/0!</v>
      </c>
      <c r="C4273" t="e">
        <f>Weighting!$F$25</f>
        <v>#NUM!</v>
      </c>
      <c r="D4273" t="e">
        <f>IF(C4273=1,'Data Transformation'!$G$3+0.5*'Data Transformation'!$W$25,IF(C4274=1,D4274-'Data Transformation'!$W$25,FALSE))</f>
        <v>#NUM!</v>
      </c>
      <c r="E4273">
        <f t="array" ref="E4273">IF(ISLOGICAL(D4273),"",FREQUENCY(IF('Data Transformation'!$B$425:$B$8425='Bin Analysis'!$B4251,'Data Transformation'!$G$425:$G$8425),D4273))</f>
        <v>2001</v>
      </c>
      <c r="F4273">
        <f t="shared" si="531"/>
        <v>0</v>
      </c>
      <c r="G4273">
        <f>Weighting!$H$25</f>
        <v>0</v>
      </c>
      <c r="H4273">
        <f t="array" ref="H4273">FREQUENCY(IF('Data Transformation'!$B$4:$B$8425=B4251,'Data Transformation'!$G$4:$G$8425),'Bin Analysis'!$B4273)</f>
        <v>2073</v>
      </c>
      <c r="I4273">
        <f t="shared" si="532"/>
        <v>0</v>
      </c>
      <c r="J4273">
        <f t="shared" si="533"/>
        <v>0</v>
      </c>
      <c r="K4273">
        <f>J4273*Weighting!$W$25</f>
        <v>0</v>
      </c>
      <c r="M4273" s="14"/>
    </row>
    <row r="4274" spans="1:25" x14ac:dyDescent="0.25">
      <c r="O4274"/>
      <c r="P4274"/>
      <c r="Q4274"/>
      <c r="R4274"/>
    </row>
    <row r="4275" spans="1:25" ht="23.25" x14ac:dyDescent="0.35">
      <c r="A4275" s="21" t="s">
        <v>0</v>
      </c>
      <c r="B4275" s="21" t="str">
        <f>IFERROR(VLOOKUP(C4275,'Data Transformation'!$L$6:$M$426,2,FALSE),"")</f>
        <v/>
      </c>
      <c r="C4275" s="21">
        <f>C4251+1</f>
        <v>178</v>
      </c>
      <c r="D4275" s="21"/>
      <c r="E4275" s="21"/>
      <c r="F4275" s="21"/>
      <c r="G4275" s="21"/>
      <c r="H4275" s="22"/>
      <c r="I4275" s="22"/>
      <c r="J4275" s="22"/>
      <c r="K4275" s="21"/>
      <c r="L4275" s="21" t="str">
        <f>B4275</f>
        <v/>
      </c>
      <c r="M4275" s="23" t="e">
        <f>INDEX('Data Transformation'!$O$4:$O$424,MATCH($B4275,'Data Transformation'!$M$4:$M$424,0),MATCH($M$2,'Data Transformation'!$O$3,0))</f>
        <v>#N/A</v>
      </c>
      <c r="N4275" s="27" t="e">
        <f>IF('Input and Summary Results'!$J$16="minimum",'Bin Analysis'!X4276/(M4275-1),'Bin Analysis'!Y4275/('Bin Analysis'!M4275-1))</f>
        <v>#N/A</v>
      </c>
      <c r="O4275" s="27" t="e">
        <f>IF(M4275=FALSE,NA(),(VLOOKUP(1,C4278:K4297,4,FALSE))/(M4275-1))</f>
        <v>#N/A</v>
      </c>
      <c r="P4275" s="27" t="e">
        <f>IF(M4275=FALSE,NA(),SUM(J4278:J4297)/Weighting!$S$5)</f>
        <v>#N/A</v>
      </c>
      <c r="Q4275" s="27" t="e">
        <f>IF(M4275=FALSE,NA(),SUM(K4278:K4297)/Weighting!$S$6)</f>
        <v>#N/A</v>
      </c>
      <c r="R4275" s="27" t="e">
        <f>IF(M4275=FALSE,NA(),(VLOOKUP(1,G4278:K4297,3,FALSE))/(M4275-1))</f>
        <v>#N/A</v>
      </c>
      <c r="S4275" s="22" t="e">
        <f>IF(M4275=FALSE,NA(),IF(SUM(J4278:J4297)=2,"yes","no"))</f>
        <v>#N/A</v>
      </c>
      <c r="X4275" s="2" cm="2">
        <f t="array" ref="X4275:X4276">FREQUENCY(IF('Data Transformation'!$B$425:$B$6424='Bin Analysis'!L4275,'Data Transformation'!$G$425:$G$6424),'Data Transformation'!$U$11)</f>
        <v>0</v>
      </c>
      <c r="Y4275" s="2" cm="2">
        <f t="array" ref="Y4275:Y4276">FREQUENCY(IF('Data Transformation'!$B$425:$B$6424='Bin Analysis'!L4275,'Data Transformation'!$G$425:$G$6424),'Data Transformation'!$U$12)</f>
        <v>0</v>
      </c>
    </row>
    <row r="4276" spans="1:25" x14ac:dyDescent="0.25">
      <c r="A4276" s="14" t="s">
        <v>67</v>
      </c>
      <c r="B4276" t="s">
        <v>47</v>
      </c>
      <c r="C4276" t="s">
        <v>5</v>
      </c>
      <c r="D4276" t="s">
        <v>98</v>
      </c>
      <c r="E4276" t="s">
        <v>99</v>
      </c>
      <c r="F4276" t="s">
        <v>100</v>
      </c>
      <c r="G4276" t="s">
        <v>69</v>
      </c>
      <c r="H4276" t="s">
        <v>31</v>
      </c>
      <c r="I4276" t="s">
        <v>32</v>
      </c>
      <c r="J4276" t="s">
        <v>46</v>
      </c>
      <c r="K4276" s="14" t="s">
        <v>45</v>
      </c>
      <c r="M4276" s="14"/>
      <c r="X4276" s="2">
        <v>0</v>
      </c>
      <c r="Y4276" s="2">
        <v>0</v>
      </c>
    </row>
    <row r="4277" spans="1:25" x14ac:dyDescent="0.25">
      <c r="A4277" s="32"/>
      <c r="D4277" t="e">
        <f>IF(C4277=1,'Data Transformation'!$G$3+0.5*'Data Transformation'!$W$25,IF(C4278=1,D4278-'Data Transformation'!$W$25,FALSE))</f>
        <v>#NUM!</v>
      </c>
      <c r="E4277">
        <f t="array" ref="E4277">IF(ISLOGICAL(D4277),"",FREQUENCY(IF('Data Transformation'!$B$425:$B$8425='Bin Analysis'!$B4275,'Data Transformation'!$G$425:$G$8425),D4277))</f>
        <v>2001</v>
      </c>
      <c r="F4277" t="e">
        <f>IF(ISLOGICAL(D4277),"",E4277-E4276)</f>
        <v>#VALUE!</v>
      </c>
      <c r="M4277" s="14"/>
    </row>
    <row r="4278" spans="1:25" x14ac:dyDescent="0.25">
      <c r="A4278" s="32" t="e">
        <f>IF(Weighting!$P$6&gt;0,B4278,"")</f>
        <v>#NUM!</v>
      </c>
      <c r="B4278" t="e">
        <f>Weighting!$C$6</f>
        <v>#DIV/0!</v>
      </c>
      <c r="C4278" t="e">
        <f>Weighting!$F$6</f>
        <v>#NUM!</v>
      </c>
      <c r="D4278" t="e">
        <f>IF(C4278=1,'Data Transformation'!$G$3+0.5*'Data Transformation'!$W$25,IF(C4279=1,D4279-'Data Transformation'!$W$25,FALSE))</f>
        <v>#NUM!</v>
      </c>
      <c r="E4278">
        <f t="array" ref="E4278">IF(ISLOGICAL(D4278),"",FREQUENCY(IF('Data Transformation'!$B$425:$B$8425='Bin Analysis'!$B4275,'Data Transformation'!$G$425:$G$8425),D4278))</f>
        <v>2001</v>
      </c>
      <c r="F4278">
        <f>IF(ISLOGICAL(D4278),"",E4278-E4277)</f>
        <v>0</v>
      </c>
      <c r="G4278">
        <f>Weighting!$H$6</f>
        <v>1</v>
      </c>
      <c r="H4278">
        <f t="array" ref="H4278">FREQUENCY(IF('Data Transformation'!$B$4:$B$8425=B4275,'Data Transformation'!$G$4:$G$8425),'Bin Analysis'!$B4278)</f>
        <v>2073</v>
      </c>
      <c r="I4278">
        <f>H4278-H4277</f>
        <v>2073</v>
      </c>
      <c r="J4278">
        <f>IF(I4278=0,0,1)</f>
        <v>1</v>
      </c>
      <c r="K4278" t="e">
        <f>J4278*Weighting!$W$6</f>
        <v>#NUM!</v>
      </c>
      <c r="M4278" s="14"/>
    </row>
    <row r="4279" spans="1:25" x14ac:dyDescent="0.25">
      <c r="A4279" s="32" t="str">
        <f>IF(Weighting!$P$7&gt;0,B4279,"")</f>
        <v/>
      </c>
      <c r="B4279" t="e">
        <f>Weighting!$C$7</f>
        <v>#DIV/0!</v>
      </c>
      <c r="C4279" t="e">
        <f>Weighting!$F$7</f>
        <v>#NUM!</v>
      </c>
      <c r="D4279" t="e">
        <f>IF(C4279=1,'Data Transformation'!$G$3+0.5*'Data Transformation'!$W$25,IF(C4280=1,D4280-'Data Transformation'!$W$25,FALSE))</f>
        <v>#NUM!</v>
      </c>
      <c r="E4279">
        <f t="array" ref="E4279">IF(ISLOGICAL(D4279),"",FREQUENCY(IF('Data Transformation'!$B$425:$B$8425='Bin Analysis'!$B4275,'Data Transformation'!$G$425:$G$8425),D4279))</f>
        <v>2001</v>
      </c>
      <c r="F4279">
        <f t="shared" ref="F4279:F4297" si="534">IF(ISLOGICAL(D4279),"",E4279-E4278)</f>
        <v>0</v>
      </c>
      <c r="G4279">
        <f>Weighting!$H$7</f>
        <v>0</v>
      </c>
      <c r="H4279">
        <f t="array" ref="H4279">FREQUENCY(IF('Data Transformation'!$B$4:$B$8425=B4275,'Data Transformation'!$G$4:$G$8425),'Bin Analysis'!$B4279)</f>
        <v>2073</v>
      </c>
      <c r="I4279">
        <f t="shared" ref="I4279:I4297" si="535">H4279-H4278</f>
        <v>0</v>
      </c>
      <c r="J4279">
        <f>IF(I4279=0,0,1)</f>
        <v>0</v>
      </c>
      <c r="K4279">
        <f>J4279*Weighting!$W$7</f>
        <v>0</v>
      </c>
      <c r="M4279" s="14"/>
    </row>
    <row r="4280" spans="1:25" x14ac:dyDescent="0.25">
      <c r="A4280" s="32" t="str">
        <f>IF(Weighting!$P$8&gt;0,B4280,"")</f>
        <v/>
      </c>
      <c r="B4280" t="e">
        <f>Weighting!$C$8</f>
        <v>#DIV/0!</v>
      </c>
      <c r="C4280" t="e">
        <f>Weighting!$F$8</f>
        <v>#NUM!</v>
      </c>
      <c r="D4280" t="e">
        <f>IF(C4280=1,'Data Transformation'!$G$3+0.5*'Data Transformation'!$W$25,IF(C4281=1,D4281-'Data Transformation'!$W$25,FALSE))</f>
        <v>#NUM!</v>
      </c>
      <c r="E4280">
        <f t="array" ref="E4280">IF(ISLOGICAL(D4280),"",FREQUENCY(IF('Data Transformation'!$B$425:$B$8425='Bin Analysis'!$B4275,'Data Transformation'!$G$425:$G$8425),D4280))</f>
        <v>2001</v>
      </c>
      <c r="F4280">
        <f t="shared" si="534"/>
        <v>0</v>
      </c>
      <c r="G4280">
        <f>Weighting!$H$8</f>
        <v>0</v>
      </c>
      <c r="H4280">
        <f t="array" ref="H4280">FREQUENCY(IF('Data Transformation'!$B$4:$B$8425=B4275,'Data Transformation'!$G$4:$G$8425),'Bin Analysis'!$B4280)</f>
        <v>2073</v>
      </c>
      <c r="I4280">
        <f t="shared" si="535"/>
        <v>0</v>
      </c>
      <c r="J4280">
        <f t="shared" ref="J4280:J4297" si="536">IF(I4280=0,0,1)</f>
        <v>0</v>
      </c>
      <c r="K4280">
        <f>J4280*Weighting!$W$8</f>
        <v>0</v>
      </c>
      <c r="M4280" s="14"/>
    </row>
    <row r="4281" spans="1:25" x14ac:dyDescent="0.25">
      <c r="A4281" s="32" t="str">
        <f>IF(Weighting!$P$9&gt;0,B4281,"")</f>
        <v/>
      </c>
      <c r="B4281" s="50" t="e">
        <f>Weighting!$C$9</f>
        <v>#DIV/0!</v>
      </c>
      <c r="C4281" t="e">
        <f>Weighting!$F$9</f>
        <v>#NUM!</v>
      </c>
      <c r="D4281" t="e">
        <f>IF(C4281=1,'Data Transformation'!$G$3+0.5*'Data Transformation'!$W$25,IF(C4282=1,D4282-'Data Transformation'!$W$25,FALSE))</f>
        <v>#NUM!</v>
      </c>
      <c r="E4281">
        <f t="array" ref="E4281">IF(ISLOGICAL(D4281),"",FREQUENCY(IF('Data Transformation'!$B$425:$B$8425='Bin Analysis'!$B4275,'Data Transformation'!$G$425:$G$8425),D4281))</f>
        <v>2001</v>
      </c>
      <c r="F4281">
        <f t="shared" si="534"/>
        <v>0</v>
      </c>
      <c r="G4281">
        <f>Weighting!$H$9</f>
        <v>0</v>
      </c>
      <c r="H4281">
        <f t="array" ref="H4281">FREQUENCY(IF('Data Transformation'!$B$4:$B$8425=B4275,'Data Transformation'!$G$4:$G$8425),'Bin Analysis'!$B4281)</f>
        <v>2073</v>
      </c>
      <c r="I4281">
        <f t="shared" si="535"/>
        <v>0</v>
      </c>
      <c r="J4281">
        <f t="shared" si="536"/>
        <v>0</v>
      </c>
      <c r="K4281">
        <f>J4281*Weighting!$W$9</f>
        <v>0</v>
      </c>
      <c r="M4281" s="14"/>
    </row>
    <row r="4282" spans="1:25" x14ac:dyDescent="0.25">
      <c r="A4282" s="32" t="str">
        <f>IF(Weighting!$P$10&gt;0,B4282,"")</f>
        <v/>
      </c>
      <c r="B4282" t="e">
        <f>Weighting!$C$10</f>
        <v>#DIV/0!</v>
      </c>
      <c r="C4282" t="e">
        <f>Weighting!$F$10</f>
        <v>#NUM!</v>
      </c>
      <c r="D4282" t="e">
        <f>IF(C4282=1,'Data Transformation'!$G$3+0.5*'Data Transformation'!$W$25,IF(C4283=1,D4283-'Data Transformation'!$W$25,FALSE))</f>
        <v>#NUM!</v>
      </c>
      <c r="E4282">
        <f t="array" ref="E4282">IF(ISLOGICAL(D4282),"",FREQUENCY(IF('Data Transformation'!$B$425:$B$8425='Bin Analysis'!$B4275,'Data Transformation'!$G$425:$G$8425),D4282))</f>
        <v>2001</v>
      </c>
      <c r="F4282">
        <f t="shared" si="534"/>
        <v>0</v>
      </c>
      <c r="G4282">
        <f>Weighting!$H$10</f>
        <v>0</v>
      </c>
      <c r="H4282">
        <f t="array" ref="H4282">FREQUENCY(IF('Data Transformation'!$B$4:$B$8425=B4275,'Data Transformation'!$G$4:$G$8425),'Bin Analysis'!$B4282)</f>
        <v>2073</v>
      </c>
      <c r="I4282">
        <f t="shared" si="535"/>
        <v>0</v>
      </c>
      <c r="J4282">
        <f t="shared" si="536"/>
        <v>0</v>
      </c>
      <c r="K4282">
        <f>J4282*Weighting!$W$10</f>
        <v>0</v>
      </c>
      <c r="M4282" s="14"/>
    </row>
    <row r="4283" spans="1:25" x14ac:dyDescent="0.25">
      <c r="A4283" s="32" t="str">
        <f>IF(Weighting!$P$11&gt;0,B4283,"")</f>
        <v/>
      </c>
      <c r="B4283" t="e">
        <f>Weighting!$C$11</f>
        <v>#DIV/0!</v>
      </c>
      <c r="C4283" t="e">
        <f>Weighting!$F$11</f>
        <v>#NUM!</v>
      </c>
      <c r="D4283" t="e">
        <f>IF(C4283=1,'Data Transformation'!$G$3+0.5*'Data Transformation'!$W$25,IF(C4284=1,D4284-'Data Transformation'!$W$25,FALSE))</f>
        <v>#NUM!</v>
      </c>
      <c r="E4283">
        <f t="array" ref="E4283">IF(ISLOGICAL(D4283),"",FREQUENCY(IF('Data Transformation'!$B$425:$B$8425='Bin Analysis'!$B4275,'Data Transformation'!$G$425:$G$8425),D4283))</f>
        <v>2001</v>
      </c>
      <c r="F4283">
        <f t="shared" si="534"/>
        <v>0</v>
      </c>
      <c r="G4283">
        <f>Weighting!$H$11</f>
        <v>0</v>
      </c>
      <c r="H4283">
        <f t="array" ref="H4283">FREQUENCY(IF('Data Transformation'!$B$4:$B$8425=B4275,'Data Transformation'!$G$4:$G$8425),'Bin Analysis'!$B4283)</f>
        <v>2073</v>
      </c>
      <c r="I4283">
        <f t="shared" si="535"/>
        <v>0</v>
      </c>
      <c r="J4283">
        <f t="shared" si="536"/>
        <v>0</v>
      </c>
      <c r="K4283">
        <f>J4283*Weighting!$W$11</f>
        <v>0</v>
      </c>
      <c r="M4283" s="14"/>
    </row>
    <row r="4284" spans="1:25" x14ac:dyDescent="0.25">
      <c r="A4284" s="32" t="str">
        <f>IF(Weighting!$P$12&gt;0,B4284,"")</f>
        <v/>
      </c>
      <c r="B4284" t="e">
        <f>Weighting!$C$12</f>
        <v>#DIV/0!</v>
      </c>
      <c r="C4284" t="e">
        <f>Weighting!$F$12</f>
        <v>#NUM!</v>
      </c>
      <c r="D4284" t="e">
        <f>IF(C4284=1,'Data Transformation'!$G$3+0.5*'Data Transformation'!$W$25,IF(C4285=1,D4285-'Data Transformation'!$W$25,FALSE))</f>
        <v>#NUM!</v>
      </c>
      <c r="E4284">
        <f t="array" ref="E4284">IF(ISLOGICAL(D4284),"",FREQUENCY(IF('Data Transformation'!$B$425:$B$8425='Bin Analysis'!$B4275,'Data Transformation'!$G$425:$G$8425),D4284))</f>
        <v>2001</v>
      </c>
      <c r="F4284">
        <f t="shared" si="534"/>
        <v>0</v>
      </c>
      <c r="G4284">
        <f>Weighting!$H$12</f>
        <v>0</v>
      </c>
      <c r="H4284">
        <f t="array" ref="H4284">FREQUENCY(IF('Data Transformation'!$B$4:$B$8425=B4275,'Data Transformation'!$G$4:$G$8425),'Bin Analysis'!$B4284)</f>
        <v>2073</v>
      </c>
      <c r="I4284">
        <f t="shared" si="535"/>
        <v>0</v>
      </c>
      <c r="J4284">
        <f t="shared" si="536"/>
        <v>0</v>
      </c>
      <c r="K4284">
        <f>J4284*Weighting!$W$12</f>
        <v>0</v>
      </c>
      <c r="M4284" s="14"/>
    </row>
    <row r="4285" spans="1:25" x14ac:dyDescent="0.25">
      <c r="A4285" s="32" t="str">
        <f>IF(Weighting!$P$13&gt;0,B4285,"")</f>
        <v/>
      </c>
      <c r="B4285" t="e">
        <f>Weighting!$C$13</f>
        <v>#DIV/0!</v>
      </c>
      <c r="C4285" t="e">
        <f>Weighting!$F$13</f>
        <v>#NUM!</v>
      </c>
      <c r="D4285" t="e">
        <f>IF(C4285=1,'Data Transformation'!$G$3+0.5*'Data Transformation'!$W$25,IF(C4286=1,D4286-'Data Transformation'!$W$25,FALSE))</f>
        <v>#NUM!</v>
      </c>
      <c r="E4285">
        <f t="array" ref="E4285">IF(ISLOGICAL(D4285),"",FREQUENCY(IF('Data Transformation'!$B$425:$B$8425='Bin Analysis'!$B4275,'Data Transformation'!$G$425:$G$8425),D4285))</f>
        <v>2001</v>
      </c>
      <c r="F4285">
        <f t="shared" si="534"/>
        <v>0</v>
      </c>
      <c r="G4285">
        <f>Weighting!$H$13</f>
        <v>0</v>
      </c>
      <c r="H4285">
        <f t="array" ref="H4285">FREQUENCY(IF('Data Transformation'!$B$4:$B$8425=B4275,'Data Transformation'!$G$4:$G$8425),'Bin Analysis'!$B4285)</f>
        <v>2073</v>
      </c>
      <c r="I4285">
        <f t="shared" si="535"/>
        <v>0</v>
      </c>
      <c r="J4285">
        <f t="shared" si="536"/>
        <v>0</v>
      </c>
      <c r="K4285">
        <f>J4285*Weighting!$W$13</f>
        <v>0</v>
      </c>
      <c r="M4285" s="14"/>
    </row>
    <row r="4286" spans="1:25" x14ac:dyDescent="0.25">
      <c r="A4286" s="32" t="str">
        <f>IF(Weighting!$P$14&gt;0,B4286,"")</f>
        <v/>
      </c>
      <c r="B4286" t="e">
        <f>Weighting!$C$14</f>
        <v>#DIV/0!</v>
      </c>
      <c r="C4286" t="e">
        <f>Weighting!$F$14</f>
        <v>#NUM!</v>
      </c>
      <c r="D4286" t="e">
        <f>IF(C4286=1,'Data Transformation'!$G$3+0.5*'Data Transformation'!$W$25,IF(C4287=1,D4287-'Data Transformation'!$W$25,FALSE))</f>
        <v>#NUM!</v>
      </c>
      <c r="E4286">
        <f t="array" ref="E4286">IF(ISLOGICAL(D4286),"",FREQUENCY(IF('Data Transformation'!$B$425:$B$8425='Bin Analysis'!$B4275,'Data Transformation'!$G$425:$G$8425),D4286))</f>
        <v>2001</v>
      </c>
      <c r="F4286">
        <f t="shared" si="534"/>
        <v>0</v>
      </c>
      <c r="G4286">
        <f>Weighting!$H$14</f>
        <v>0</v>
      </c>
      <c r="H4286">
        <f t="array" ref="H4286">FREQUENCY(IF('Data Transformation'!$B$4:$B$8425=B4275,'Data Transformation'!$G$4:$G$8425),'Bin Analysis'!$B4286)</f>
        <v>2073</v>
      </c>
      <c r="I4286">
        <f t="shared" si="535"/>
        <v>0</v>
      </c>
      <c r="J4286">
        <f t="shared" si="536"/>
        <v>0</v>
      </c>
      <c r="K4286">
        <f>J4286*Weighting!$W$14</f>
        <v>0</v>
      </c>
      <c r="M4286" s="14"/>
    </row>
    <row r="4287" spans="1:25" x14ac:dyDescent="0.25">
      <c r="A4287" s="32" t="str">
        <f>IF(Weighting!$P$15&gt;0,B4287,"")</f>
        <v/>
      </c>
      <c r="B4287" t="e">
        <f>Weighting!$C$15</f>
        <v>#DIV/0!</v>
      </c>
      <c r="C4287" t="e">
        <f>Weighting!$F$15</f>
        <v>#NUM!</v>
      </c>
      <c r="D4287" t="e">
        <f>IF(C4287=1,'Data Transformation'!$G$3+0.5*'Data Transformation'!$W$25,IF(C4288=1,D4288-'Data Transformation'!$W$25,FALSE))</f>
        <v>#NUM!</v>
      </c>
      <c r="E4287">
        <f t="array" ref="E4287">IF(ISLOGICAL(D4287),"",FREQUENCY(IF('Data Transformation'!$B$425:$B$8425='Bin Analysis'!$B4275,'Data Transformation'!$G$425:$G$8425),D4287))</f>
        <v>2001</v>
      </c>
      <c r="F4287">
        <f t="shared" si="534"/>
        <v>0</v>
      </c>
      <c r="G4287">
        <f>Weighting!$H$15</f>
        <v>0</v>
      </c>
      <c r="H4287">
        <f t="array" ref="H4287">FREQUENCY(IF('Data Transformation'!$B$4:$B$8425=B4275,'Data Transformation'!$G$4:$G$8425),'Bin Analysis'!$B4287)</f>
        <v>2073</v>
      </c>
      <c r="I4287">
        <f t="shared" si="535"/>
        <v>0</v>
      </c>
      <c r="J4287">
        <f t="shared" si="536"/>
        <v>0</v>
      </c>
      <c r="K4287">
        <f>J4287*Weighting!$W$15</f>
        <v>0</v>
      </c>
      <c r="M4287" s="14"/>
    </row>
    <row r="4288" spans="1:25" x14ac:dyDescent="0.25">
      <c r="A4288" s="32" t="str">
        <f>IF(Weighting!$P$16&gt;0,B4288,"")</f>
        <v/>
      </c>
      <c r="B4288" t="e">
        <f>Weighting!$C$16</f>
        <v>#DIV/0!</v>
      </c>
      <c r="C4288" t="e">
        <f>Weighting!$F$16</f>
        <v>#NUM!</v>
      </c>
      <c r="D4288" t="e">
        <f>IF(C4288=1,'Data Transformation'!$G$3+0.5*'Data Transformation'!$W$25,IF(C4289=1,D4289-'Data Transformation'!$W$25,FALSE))</f>
        <v>#NUM!</v>
      </c>
      <c r="E4288">
        <f t="array" ref="E4288">IF(ISLOGICAL(D4288),"",FREQUENCY(IF('Data Transformation'!$B$425:$B$8425='Bin Analysis'!$B4275,'Data Transformation'!$G$425:$G$8425),D4288))</f>
        <v>2001</v>
      </c>
      <c r="F4288">
        <f t="shared" si="534"/>
        <v>0</v>
      </c>
      <c r="G4288">
        <f>Weighting!$H$16</f>
        <v>0</v>
      </c>
      <c r="H4288">
        <f t="array" ref="H4288">FREQUENCY(IF('Data Transformation'!$B$4:$B$8425=B4275,'Data Transformation'!$G$4:$G$8425),'Bin Analysis'!$B4288)</f>
        <v>2073</v>
      </c>
      <c r="I4288">
        <f t="shared" si="535"/>
        <v>0</v>
      </c>
      <c r="J4288">
        <f t="shared" si="536"/>
        <v>0</v>
      </c>
      <c r="K4288">
        <f>J4288*Weighting!$W$16</f>
        <v>0</v>
      </c>
      <c r="M4288" s="14"/>
    </row>
    <row r="4289" spans="1:25" x14ac:dyDescent="0.25">
      <c r="A4289" s="32" t="str">
        <f>IF(Weighting!$P$17&gt;0,B4289,"")</f>
        <v/>
      </c>
      <c r="B4289" t="e">
        <f>Weighting!$C$17</f>
        <v>#DIV/0!</v>
      </c>
      <c r="C4289" t="e">
        <f>Weighting!$F$17</f>
        <v>#NUM!</v>
      </c>
      <c r="D4289" t="e">
        <f>IF(C4289=1,'Data Transformation'!$G$3+0.5*'Data Transformation'!$W$25,IF(C4290=1,D4290-'Data Transformation'!$W$25,FALSE))</f>
        <v>#NUM!</v>
      </c>
      <c r="E4289">
        <f t="array" ref="E4289">IF(ISLOGICAL(D4289),"",FREQUENCY(IF('Data Transformation'!$B$425:$B$8425='Bin Analysis'!$B4275,'Data Transformation'!$G$425:$G$8425),D4289))</f>
        <v>2001</v>
      </c>
      <c r="F4289">
        <f t="shared" si="534"/>
        <v>0</v>
      </c>
      <c r="G4289">
        <f>Weighting!$H$17</f>
        <v>0</v>
      </c>
      <c r="H4289">
        <f t="array" ref="H4289">FREQUENCY(IF('Data Transformation'!$B$4:$B$8425=B4275,'Data Transformation'!$G$4:$G$8425),'Bin Analysis'!$B4289)</f>
        <v>2073</v>
      </c>
      <c r="I4289">
        <f t="shared" si="535"/>
        <v>0</v>
      </c>
      <c r="J4289">
        <f t="shared" si="536"/>
        <v>0</v>
      </c>
      <c r="K4289">
        <f>J4289*Weighting!$W$17</f>
        <v>0</v>
      </c>
      <c r="M4289" s="14"/>
    </row>
    <row r="4290" spans="1:25" x14ac:dyDescent="0.25">
      <c r="A4290" s="32" t="str">
        <f>IF(Weighting!$P$18&gt;0,B4290,"")</f>
        <v/>
      </c>
      <c r="B4290" t="e">
        <f>Weighting!$C$18</f>
        <v>#DIV/0!</v>
      </c>
      <c r="C4290" t="e">
        <f>Weighting!$F$18</f>
        <v>#NUM!</v>
      </c>
      <c r="D4290" t="e">
        <f>IF(C4290=1,'Data Transformation'!$G$3+0.5*'Data Transformation'!$W$25,IF(C4291=1,D4291-'Data Transformation'!$W$25,FALSE))</f>
        <v>#NUM!</v>
      </c>
      <c r="E4290">
        <f t="array" ref="E4290">IF(ISLOGICAL(D4290),"",FREQUENCY(IF('Data Transformation'!$B$425:$B$8425='Bin Analysis'!$B4275,'Data Transformation'!$G$425:$G$8425),D4290))</f>
        <v>2001</v>
      </c>
      <c r="F4290">
        <f t="shared" si="534"/>
        <v>0</v>
      </c>
      <c r="G4290">
        <f>Weighting!$H$18</f>
        <v>0</v>
      </c>
      <c r="H4290">
        <f t="array" ref="H4290">FREQUENCY(IF('Data Transformation'!$B$4:$B$8425=B4275,'Data Transformation'!$G$4:$G$8425),'Bin Analysis'!$B4290)</f>
        <v>2073</v>
      </c>
      <c r="I4290">
        <f t="shared" si="535"/>
        <v>0</v>
      </c>
      <c r="J4290">
        <f t="shared" si="536"/>
        <v>0</v>
      </c>
      <c r="K4290">
        <f>J4290*Weighting!$W$18</f>
        <v>0</v>
      </c>
      <c r="M4290" s="14"/>
    </row>
    <row r="4291" spans="1:25" x14ac:dyDescent="0.25">
      <c r="A4291" s="32" t="str">
        <f>IF(Weighting!$P$19&gt;0,B4291,"")</f>
        <v/>
      </c>
      <c r="B4291" t="e">
        <f>Weighting!$C$19</f>
        <v>#DIV/0!</v>
      </c>
      <c r="C4291" t="e">
        <f>Weighting!$F$19</f>
        <v>#NUM!</v>
      </c>
      <c r="D4291" t="e">
        <f>IF(C4291=1,'Data Transformation'!$G$3+0.5*'Data Transformation'!$W$25,IF(C4292=1,D4292-'Data Transformation'!$W$25,FALSE))</f>
        <v>#NUM!</v>
      </c>
      <c r="E4291">
        <f t="array" ref="E4291">IF(ISLOGICAL(D4291),"",FREQUENCY(IF('Data Transformation'!$B$425:$B$8425='Bin Analysis'!$B4275,'Data Transformation'!$G$425:$G$8425),D4291))</f>
        <v>2001</v>
      </c>
      <c r="F4291">
        <f t="shared" si="534"/>
        <v>0</v>
      </c>
      <c r="G4291">
        <f>Weighting!$H$19</f>
        <v>0</v>
      </c>
      <c r="H4291">
        <f t="array" ref="H4291">FREQUENCY(IF('Data Transformation'!$B$4:$B$8425=B4275,'Data Transformation'!$G$4:$G$8425),'Bin Analysis'!$B4291)</f>
        <v>2073</v>
      </c>
      <c r="I4291">
        <f t="shared" si="535"/>
        <v>0</v>
      </c>
      <c r="J4291">
        <f t="shared" si="536"/>
        <v>0</v>
      </c>
      <c r="K4291">
        <f>J4291*Weighting!$W$19</f>
        <v>0</v>
      </c>
      <c r="M4291" s="14"/>
    </row>
    <row r="4292" spans="1:25" x14ac:dyDescent="0.25">
      <c r="A4292" s="32" t="str">
        <f>IF(Weighting!$P$20&gt;0,B4292,"")</f>
        <v/>
      </c>
      <c r="B4292" t="e">
        <f>Weighting!$C$20</f>
        <v>#DIV/0!</v>
      </c>
      <c r="C4292" t="e">
        <f>Weighting!$F$20</f>
        <v>#NUM!</v>
      </c>
      <c r="D4292" t="e">
        <f>IF(C4292=1,'Data Transformation'!$G$3+0.5*'Data Transformation'!$W$25,IF(C4293=1,D4293-'Data Transformation'!$W$25,FALSE))</f>
        <v>#NUM!</v>
      </c>
      <c r="E4292">
        <f t="array" ref="E4292">IF(ISLOGICAL(D4292),"",FREQUENCY(IF('Data Transformation'!$B$425:$B$8425='Bin Analysis'!$B4275,'Data Transformation'!$G$425:$G$8425),D4292))</f>
        <v>2001</v>
      </c>
      <c r="F4292">
        <f t="shared" si="534"/>
        <v>0</v>
      </c>
      <c r="G4292">
        <f>Weighting!$H$20</f>
        <v>0</v>
      </c>
      <c r="H4292">
        <f t="array" ref="H4292">FREQUENCY(IF('Data Transformation'!$B$4:$B$8425=B4275,'Data Transformation'!$G$4:$G$8425),'Bin Analysis'!$B4292)</f>
        <v>2073</v>
      </c>
      <c r="I4292">
        <f t="shared" si="535"/>
        <v>0</v>
      </c>
      <c r="J4292">
        <f t="shared" si="536"/>
        <v>0</v>
      </c>
      <c r="K4292">
        <f>J4292*Weighting!$W$20</f>
        <v>0</v>
      </c>
      <c r="M4292" s="14"/>
    </row>
    <row r="4293" spans="1:25" x14ac:dyDescent="0.25">
      <c r="A4293" s="32" t="str">
        <f>IF(Weighting!$P$21&gt;0,B4293,"")</f>
        <v/>
      </c>
      <c r="B4293" t="e">
        <f>Weighting!$C$21</f>
        <v>#DIV/0!</v>
      </c>
      <c r="C4293" t="e">
        <f>Weighting!$F$21</f>
        <v>#NUM!</v>
      </c>
      <c r="D4293" t="e">
        <f>IF(C4293=1,'Data Transformation'!$G$3+0.5*'Data Transformation'!$W$25,IF(C4294=1,D4294-'Data Transformation'!$W$25,FALSE))</f>
        <v>#NUM!</v>
      </c>
      <c r="E4293">
        <f t="array" ref="E4293">IF(ISLOGICAL(D4293),"",FREQUENCY(IF('Data Transformation'!$B$425:$B$8425='Bin Analysis'!$B4275,'Data Transformation'!$G$425:$G$8425),D4293))</f>
        <v>2001</v>
      </c>
      <c r="F4293">
        <f t="shared" si="534"/>
        <v>0</v>
      </c>
      <c r="G4293">
        <f>Weighting!$H$21</f>
        <v>0</v>
      </c>
      <c r="H4293">
        <f t="array" ref="H4293">FREQUENCY(IF('Data Transformation'!$B$4:$B$8425=B4275,'Data Transformation'!$G$4:$G$8425),'Bin Analysis'!$B4293)</f>
        <v>2073</v>
      </c>
      <c r="I4293">
        <f t="shared" si="535"/>
        <v>0</v>
      </c>
      <c r="J4293">
        <f t="shared" si="536"/>
        <v>0</v>
      </c>
      <c r="K4293">
        <f>J4293*Weighting!$W$21</f>
        <v>0</v>
      </c>
      <c r="M4293" s="14"/>
    </row>
    <row r="4294" spans="1:25" x14ac:dyDescent="0.25">
      <c r="A4294" s="32" t="str">
        <f>IF(Weighting!$P$22&gt;0,B4294,"")</f>
        <v/>
      </c>
      <c r="B4294" t="e">
        <f>Weighting!$C$22</f>
        <v>#DIV/0!</v>
      </c>
      <c r="C4294" t="e">
        <f>Weighting!$F$22</f>
        <v>#NUM!</v>
      </c>
      <c r="D4294" t="e">
        <f>IF(C4294=1,'Data Transformation'!$G$3+0.5*'Data Transformation'!$W$25,IF(C4295=1,D4295-'Data Transformation'!$W$25,FALSE))</f>
        <v>#NUM!</v>
      </c>
      <c r="E4294">
        <f t="array" ref="E4294">IF(ISLOGICAL(D4294),"",FREQUENCY(IF('Data Transformation'!$B$425:$B$8425='Bin Analysis'!$B4275,'Data Transformation'!$G$425:$G$8425),D4294))</f>
        <v>2001</v>
      </c>
      <c r="F4294">
        <f t="shared" si="534"/>
        <v>0</v>
      </c>
      <c r="G4294">
        <f>Weighting!$H$22</f>
        <v>0</v>
      </c>
      <c r="H4294">
        <f t="array" ref="H4294">FREQUENCY(IF('Data Transformation'!$B$4:$B$8425=B4275,'Data Transformation'!$G$4:$G$8425),'Bin Analysis'!$B4294)</f>
        <v>2073</v>
      </c>
      <c r="I4294">
        <f t="shared" si="535"/>
        <v>0</v>
      </c>
      <c r="J4294">
        <f t="shared" si="536"/>
        <v>0</v>
      </c>
      <c r="K4294">
        <f>J4294*Weighting!$W$22</f>
        <v>0</v>
      </c>
      <c r="M4294" s="14"/>
    </row>
    <row r="4295" spans="1:25" x14ac:dyDescent="0.25">
      <c r="A4295" s="32" t="str">
        <f>IF(Weighting!$P$23&gt;0,B4295,"")</f>
        <v/>
      </c>
      <c r="B4295" t="e">
        <f>Weighting!$C$23</f>
        <v>#DIV/0!</v>
      </c>
      <c r="C4295" t="e">
        <f>Weighting!$F$23</f>
        <v>#NUM!</v>
      </c>
      <c r="D4295" t="e">
        <f>IF(C4295=1,'Data Transformation'!$G$3+0.5*'Data Transformation'!$W$25,IF(C4296=1,D4296-'Data Transformation'!$W$25,FALSE))</f>
        <v>#NUM!</v>
      </c>
      <c r="E4295">
        <f t="array" ref="E4295">IF(ISLOGICAL(D4295),"",FREQUENCY(IF('Data Transformation'!$B$425:$B$8425='Bin Analysis'!$B4275,'Data Transformation'!$G$425:$G$8425),D4295))</f>
        <v>2001</v>
      </c>
      <c r="F4295">
        <f t="shared" si="534"/>
        <v>0</v>
      </c>
      <c r="G4295">
        <f>Weighting!$H$23</f>
        <v>0</v>
      </c>
      <c r="H4295">
        <f t="array" ref="H4295">FREQUENCY(IF('Data Transformation'!$B$4:$B$8425=B4275,'Data Transformation'!$G$4:$G$8425),'Bin Analysis'!$B4295)</f>
        <v>2073</v>
      </c>
      <c r="I4295">
        <f t="shared" si="535"/>
        <v>0</v>
      </c>
      <c r="J4295">
        <f t="shared" si="536"/>
        <v>0</v>
      </c>
      <c r="K4295">
        <f>J4295*Weighting!$W$23</f>
        <v>0</v>
      </c>
      <c r="M4295" s="14"/>
    </row>
    <row r="4296" spans="1:25" x14ac:dyDescent="0.25">
      <c r="A4296" s="32" t="str">
        <f>IF(Weighting!$P$24&gt;0,B4296,"")</f>
        <v/>
      </c>
      <c r="B4296" t="e">
        <f>Weighting!$C$24</f>
        <v>#DIV/0!</v>
      </c>
      <c r="C4296" t="e">
        <f>Weighting!$F$24</f>
        <v>#NUM!</v>
      </c>
      <c r="D4296" t="e">
        <f>IF(C4296=1,'Data Transformation'!$G$3+0.5*'Data Transformation'!$W$25,IF(C4297=1,D4297-'Data Transformation'!$W$25,FALSE))</f>
        <v>#NUM!</v>
      </c>
      <c r="E4296">
        <f t="array" ref="E4296">IF(ISLOGICAL(D4296),"",FREQUENCY(IF('Data Transformation'!$B$425:$B$8425='Bin Analysis'!$B4275,'Data Transformation'!$G$425:$G$8425),D4296))</f>
        <v>2001</v>
      </c>
      <c r="F4296">
        <f t="shared" si="534"/>
        <v>0</v>
      </c>
      <c r="G4296">
        <f>Weighting!$H$24</f>
        <v>0</v>
      </c>
      <c r="H4296">
        <f t="array" ref="H4296">FREQUENCY(IF('Data Transformation'!$B$4:$B$8425=B4275,'Data Transformation'!$G$4:$G$8425),'Bin Analysis'!$B4296)</f>
        <v>2073</v>
      </c>
      <c r="I4296">
        <f t="shared" si="535"/>
        <v>0</v>
      </c>
      <c r="J4296">
        <f t="shared" si="536"/>
        <v>0</v>
      </c>
      <c r="K4296">
        <f>J4296*Weighting!$W$24</f>
        <v>0</v>
      </c>
      <c r="M4296" s="14"/>
    </row>
    <row r="4297" spans="1:25" x14ac:dyDescent="0.25">
      <c r="A4297" s="32" t="str">
        <f>IF(Weighting!$P$25&gt;0,B4297,"")</f>
        <v/>
      </c>
      <c r="B4297" t="e">
        <f>Weighting!$C$25</f>
        <v>#DIV/0!</v>
      </c>
      <c r="C4297" t="e">
        <f>Weighting!$F$25</f>
        <v>#NUM!</v>
      </c>
      <c r="D4297" t="e">
        <f>IF(C4297=1,'Data Transformation'!$G$3+0.5*'Data Transformation'!$W$25,IF(C4298=1,D4298-'Data Transformation'!$W$25,FALSE))</f>
        <v>#NUM!</v>
      </c>
      <c r="E4297">
        <f t="array" ref="E4297">IF(ISLOGICAL(D4297),"",FREQUENCY(IF('Data Transformation'!$B$425:$B$8425='Bin Analysis'!$B4275,'Data Transformation'!$G$425:$G$8425),D4297))</f>
        <v>2001</v>
      </c>
      <c r="F4297">
        <f t="shared" si="534"/>
        <v>0</v>
      </c>
      <c r="G4297">
        <f>Weighting!$H$25</f>
        <v>0</v>
      </c>
      <c r="H4297">
        <f t="array" ref="H4297">FREQUENCY(IF('Data Transformation'!$B$4:$B$8425=B4275,'Data Transformation'!$G$4:$G$8425),'Bin Analysis'!$B4297)</f>
        <v>2073</v>
      </c>
      <c r="I4297">
        <f t="shared" si="535"/>
        <v>0</v>
      </c>
      <c r="J4297">
        <f t="shared" si="536"/>
        <v>0</v>
      </c>
      <c r="K4297">
        <f>J4297*Weighting!$W$25</f>
        <v>0</v>
      </c>
      <c r="M4297" s="14"/>
    </row>
    <row r="4298" spans="1:25" x14ac:dyDescent="0.25">
      <c r="O4298"/>
      <c r="P4298"/>
      <c r="Q4298"/>
      <c r="R4298"/>
    </row>
    <row r="4299" spans="1:25" ht="23.25" x14ac:dyDescent="0.35">
      <c r="A4299" s="21" t="s">
        <v>0</v>
      </c>
      <c r="B4299" s="21" t="str">
        <f>IFERROR(VLOOKUP(C4299,'Data Transformation'!$L$6:$M$426,2,FALSE),"")</f>
        <v/>
      </c>
      <c r="C4299" s="21">
        <f>C4275+1</f>
        <v>179</v>
      </c>
      <c r="D4299" s="21"/>
      <c r="E4299" s="21"/>
      <c r="F4299" s="21"/>
      <c r="G4299" s="21"/>
      <c r="H4299" s="22"/>
      <c r="I4299" s="22"/>
      <c r="J4299" s="22"/>
      <c r="K4299" s="21"/>
      <c r="L4299" s="21" t="str">
        <f>B4299</f>
        <v/>
      </c>
      <c r="M4299" s="23" t="e">
        <f>INDEX('Data Transformation'!$O$4:$O$424,MATCH($B4299,'Data Transformation'!$M$4:$M$424,0),MATCH($M$2,'Data Transformation'!$O$3,0))</f>
        <v>#N/A</v>
      </c>
      <c r="N4299" s="27" t="e">
        <f>IF('Input and Summary Results'!$J$16="minimum",'Bin Analysis'!X4300/(M4299-1),'Bin Analysis'!Y4299/('Bin Analysis'!M4299-1))</f>
        <v>#N/A</v>
      </c>
      <c r="O4299" s="27" t="e">
        <f>IF(M4299=FALSE,NA(),(VLOOKUP(1,C4302:K4321,4,FALSE))/(M4299-1))</f>
        <v>#N/A</v>
      </c>
      <c r="P4299" s="27" t="e">
        <f>IF(M4299=FALSE,NA(),SUM(J4302:J4321)/Weighting!$S$5)</f>
        <v>#N/A</v>
      </c>
      <c r="Q4299" s="27" t="e">
        <f>IF(M4299=FALSE,NA(),SUM(K4302:K4321)/Weighting!$S$6)</f>
        <v>#N/A</v>
      </c>
      <c r="R4299" s="27" t="e">
        <f>IF(M4299=FALSE,NA(),(VLOOKUP(1,G4302:K4321,3,FALSE))/(M4299-1))</f>
        <v>#N/A</v>
      </c>
      <c r="S4299" s="22" t="e">
        <f>IF(M4299=FALSE,NA(),IF(SUM(J4302:J4321)=2,"yes","no"))</f>
        <v>#N/A</v>
      </c>
      <c r="X4299" s="2" cm="2">
        <f t="array" ref="X4299:X4300">FREQUENCY(IF('Data Transformation'!$B$425:$B$6424='Bin Analysis'!L4299,'Data Transformation'!$G$425:$G$6424),'Data Transformation'!$U$11)</f>
        <v>0</v>
      </c>
      <c r="Y4299" s="2" cm="2">
        <f t="array" ref="Y4299:Y4300">FREQUENCY(IF('Data Transformation'!$B$425:$B$6424='Bin Analysis'!L4299,'Data Transformation'!$G$425:$G$6424),'Data Transformation'!$U$12)</f>
        <v>0</v>
      </c>
    </row>
    <row r="4300" spans="1:25" x14ac:dyDescent="0.25">
      <c r="A4300" s="14" t="s">
        <v>67</v>
      </c>
      <c r="B4300" t="s">
        <v>47</v>
      </c>
      <c r="C4300" t="s">
        <v>5</v>
      </c>
      <c r="D4300" t="s">
        <v>98</v>
      </c>
      <c r="E4300" t="s">
        <v>99</v>
      </c>
      <c r="F4300" t="s">
        <v>100</v>
      </c>
      <c r="G4300" t="s">
        <v>69</v>
      </c>
      <c r="H4300" t="s">
        <v>31</v>
      </c>
      <c r="I4300" t="s">
        <v>32</v>
      </c>
      <c r="J4300" t="s">
        <v>46</v>
      </c>
      <c r="K4300" s="14" t="s">
        <v>45</v>
      </c>
      <c r="M4300" s="14"/>
      <c r="X4300" s="2">
        <v>0</v>
      </c>
      <c r="Y4300" s="2">
        <v>0</v>
      </c>
    </row>
    <row r="4301" spans="1:25" x14ac:dyDescent="0.25">
      <c r="A4301" s="32"/>
      <c r="D4301" t="e">
        <f>IF(C4301=1,'Data Transformation'!$G$3+0.5*'Data Transformation'!$W$25,IF(C4302=1,D4302-'Data Transformation'!$W$25,FALSE))</f>
        <v>#NUM!</v>
      </c>
      <c r="E4301">
        <f t="array" ref="E4301">IF(ISLOGICAL(D4301),"",FREQUENCY(IF('Data Transformation'!$B$425:$B$8425='Bin Analysis'!$B4299,'Data Transformation'!$G$425:$G$8425),D4301))</f>
        <v>2001</v>
      </c>
      <c r="F4301" t="e">
        <f>IF(ISLOGICAL(D4301),"",E4301-E4300)</f>
        <v>#VALUE!</v>
      </c>
      <c r="M4301" s="14"/>
    </row>
    <row r="4302" spans="1:25" x14ac:dyDescent="0.25">
      <c r="A4302" s="32" t="e">
        <f>IF(Weighting!$P$6&gt;0,B4302,"")</f>
        <v>#NUM!</v>
      </c>
      <c r="B4302" t="e">
        <f>Weighting!$C$6</f>
        <v>#DIV/0!</v>
      </c>
      <c r="C4302" t="e">
        <f>Weighting!$F$6</f>
        <v>#NUM!</v>
      </c>
      <c r="D4302" t="e">
        <f>IF(C4302=1,'Data Transformation'!$G$3+0.5*'Data Transformation'!$W$25,IF(C4303=1,D4303-'Data Transformation'!$W$25,FALSE))</f>
        <v>#NUM!</v>
      </c>
      <c r="E4302">
        <f t="array" ref="E4302">IF(ISLOGICAL(D4302),"",FREQUENCY(IF('Data Transformation'!$B$425:$B$8425='Bin Analysis'!$B4299,'Data Transformation'!$G$425:$G$8425),D4302))</f>
        <v>2001</v>
      </c>
      <c r="F4302">
        <f>IF(ISLOGICAL(D4302),"",E4302-E4301)</f>
        <v>0</v>
      </c>
      <c r="G4302">
        <f>Weighting!$H$6</f>
        <v>1</v>
      </c>
      <c r="H4302">
        <f t="array" ref="H4302">FREQUENCY(IF('Data Transformation'!$B$4:$B$8425=B4299,'Data Transformation'!$G$4:$G$8425),'Bin Analysis'!$B4302)</f>
        <v>2073</v>
      </c>
      <c r="I4302">
        <f>H4302-H4301</f>
        <v>2073</v>
      </c>
      <c r="J4302">
        <f>IF(I4302=0,0,1)</f>
        <v>1</v>
      </c>
      <c r="K4302" t="e">
        <f>J4302*Weighting!$W$6</f>
        <v>#NUM!</v>
      </c>
      <c r="M4302" s="14"/>
    </row>
    <row r="4303" spans="1:25" x14ac:dyDescent="0.25">
      <c r="A4303" s="32" t="str">
        <f>IF(Weighting!$P$7&gt;0,B4303,"")</f>
        <v/>
      </c>
      <c r="B4303" t="e">
        <f>Weighting!$C$7</f>
        <v>#DIV/0!</v>
      </c>
      <c r="C4303" t="e">
        <f>Weighting!$F$7</f>
        <v>#NUM!</v>
      </c>
      <c r="D4303" t="e">
        <f>IF(C4303=1,'Data Transformation'!$G$3+0.5*'Data Transformation'!$W$25,IF(C4304=1,D4304-'Data Transformation'!$W$25,FALSE))</f>
        <v>#NUM!</v>
      </c>
      <c r="E4303">
        <f t="array" ref="E4303">IF(ISLOGICAL(D4303),"",FREQUENCY(IF('Data Transformation'!$B$425:$B$8425='Bin Analysis'!$B4299,'Data Transformation'!$G$425:$G$8425),D4303))</f>
        <v>2001</v>
      </c>
      <c r="F4303">
        <f t="shared" ref="F4303:F4321" si="537">IF(ISLOGICAL(D4303),"",E4303-E4302)</f>
        <v>0</v>
      </c>
      <c r="G4303">
        <f>Weighting!$H$7</f>
        <v>0</v>
      </c>
      <c r="H4303">
        <f t="array" ref="H4303">FREQUENCY(IF('Data Transformation'!$B$4:$B$8425=B4299,'Data Transformation'!$G$4:$G$8425),'Bin Analysis'!$B4303)</f>
        <v>2073</v>
      </c>
      <c r="I4303">
        <f t="shared" ref="I4303:I4321" si="538">H4303-H4302</f>
        <v>0</v>
      </c>
      <c r="J4303">
        <f>IF(I4303=0,0,1)</f>
        <v>0</v>
      </c>
      <c r="K4303">
        <f>J4303*Weighting!$W$7</f>
        <v>0</v>
      </c>
      <c r="M4303" s="14"/>
    </row>
    <row r="4304" spans="1:25" x14ac:dyDescent="0.25">
      <c r="A4304" s="32" t="str">
        <f>IF(Weighting!$P$8&gt;0,B4304,"")</f>
        <v/>
      </c>
      <c r="B4304" t="e">
        <f>Weighting!$C$8</f>
        <v>#DIV/0!</v>
      </c>
      <c r="C4304" t="e">
        <f>Weighting!$F$8</f>
        <v>#NUM!</v>
      </c>
      <c r="D4304" t="e">
        <f>IF(C4304=1,'Data Transformation'!$G$3+0.5*'Data Transformation'!$W$25,IF(C4305=1,D4305-'Data Transformation'!$W$25,FALSE))</f>
        <v>#NUM!</v>
      </c>
      <c r="E4304">
        <f t="array" ref="E4304">IF(ISLOGICAL(D4304),"",FREQUENCY(IF('Data Transformation'!$B$425:$B$8425='Bin Analysis'!$B4299,'Data Transformation'!$G$425:$G$8425),D4304))</f>
        <v>2001</v>
      </c>
      <c r="F4304">
        <f t="shared" si="537"/>
        <v>0</v>
      </c>
      <c r="G4304">
        <f>Weighting!$H$8</f>
        <v>0</v>
      </c>
      <c r="H4304">
        <f t="array" ref="H4304">FREQUENCY(IF('Data Transformation'!$B$4:$B$8425=B4299,'Data Transformation'!$G$4:$G$8425),'Bin Analysis'!$B4304)</f>
        <v>2073</v>
      </c>
      <c r="I4304">
        <f t="shared" si="538"/>
        <v>0</v>
      </c>
      <c r="J4304">
        <f t="shared" ref="J4304:J4321" si="539">IF(I4304=0,0,1)</f>
        <v>0</v>
      </c>
      <c r="K4304">
        <f>J4304*Weighting!$W$8</f>
        <v>0</v>
      </c>
      <c r="M4304" s="14"/>
    </row>
    <row r="4305" spans="1:13" x14ac:dyDescent="0.25">
      <c r="A4305" s="32" t="str">
        <f>IF(Weighting!$P$9&gt;0,B4305,"")</f>
        <v/>
      </c>
      <c r="B4305" s="50" t="e">
        <f>Weighting!$C$9</f>
        <v>#DIV/0!</v>
      </c>
      <c r="C4305" t="e">
        <f>Weighting!$F$9</f>
        <v>#NUM!</v>
      </c>
      <c r="D4305" t="e">
        <f>IF(C4305=1,'Data Transformation'!$G$3+0.5*'Data Transformation'!$W$25,IF(C4306=1,D4306-'Data Transformation'!$W$25,FALSE))</f>
        <v>#NUM!</v>
      </c>
      <c r="E4305">
        <f t="array" ref="E4305">IF(ISLOGICAL(D4305),"",FREQUENCY(IF('Data Transformation'!$B$425:$B$8425='Bin Analysis'!$B4299,'Data Transformation'!$G$425:$G$8425),D4305))</f>
        <v>2001</v>
      </c>
      <c r="F4305">
        <f t="shared" si="537"/>
        <v>0</v>
      </c>
      <c r="G4305">
        <f>Weighting!$H$9</f>
        <v>0</v>
      </c>
      <c r="H4305">
        <f t="array" ref="H4305">FREQUENCY(IF('Data Transformation'!$B$4:$B$8425=B4299,'Data Transformation'!$G$4:$G$8425),'Bin Analysis'!$B4305)</f>
        <v>2073</v>
      </c>
      <c r="I4305">
        <f t="shared" si="538"/>
        <v>0</v>
      </c>
      <c r="J4305">
        <f t="shared" si="539"/>
        <v>0</v>
      </c>
      <c r="K4305">
        <f>J4305*Weighting!$W$9</f>
        <v>0</v>
      </c>
      <c r="M4305" s="14"/>
    </row>
    <row r="4306" spans="1:13" x14ac:dyDescent="0.25">
      <c r="A4306" s="32" t="str">
        <f>IF(Weighting!$P$10&gt;0,B4306,"")</f>
        <v/>
      </c>
      <c r="B4306" t="e">
        <f>Weighting!$C$10</f>
        <v>#DIV/0!</v>
      </c>
      <c r="C4306" t="e">
        <f>Weighting!$F$10</f>
        <v>#NUM!</v>
      </c>
      <c r="D4306" t="e">
        <f>IF(C4306=1,'Data Transformation'!$G$3+0.5*'Data Transformation'!$W$25,IF(C4307=1,D4307-'Data Transformation'!$W$25,FALSE))</f>
        <v>#NUM!</v>
      </c>
      <c r="E4306">
        <f t="array" ref="E4306">IF(ISLOGICAL(D4306),"",FREQUENCY(IF('Data Transformation'!$B$425:$B$8425='Bin Analysis'!$B4299,'Data Transformation'!$G$425:$G$8425),D4306))</f>
        <v>2001</v>
      </c>
      <c r="F4306">
        <f t="shared" si="537"/>
        <v>0</v>
      </c>
      <c r="G4306">
        <f>Weighting!$H$10</f>
        <v>0</v>
      </c>
      <c r="H4306">
        <f t="array" ref="H4306">FREQUENCY(IF('Data Transformation'!$B$4:$B$8425=B4299,'Data Transformation'!$G$4:$G$8425),'Bin Analysis'!$B4306)</f>
        <v>2073</v>
      </c>
      <c r="I4306">
        <f t="shared" si="538"/>
        <v>0</v>
      </c>
      <c r="J4306">
        <f t="shared" si="539"/>
        <v>0</v>
      </c>
      <c r="K4306">
        <f>J4306*Weighting!$W$10</f>
        <v>0</v>
      </c>
      <c r="M4306" s="14"/>
    </row>
    <row r="4307" spans="1:13" x14ac:dyDescent="0.25">
      <c r="A4307" s="32" t="str">
        <f>IF(Weighting!$P$11&gt;0,B4307,"")</f>
        <v/>
      </c>
      <c r="B4307" t="e">
        <f>Weighting!$C$11</f>
        <v>#DIV/0!</v>
      </c>
      <c r="C4307" t="e">
        <f>Weighting!$F$11</f>
        <v>#NUM!</v>
      </c>
      <c r="D4307" t="e">
        <f>IF(C4307=1,'Data Transformation'!$G$3+0.5*'Data Transformation'!$W$25,IF(C4308=1,D4308-'Data Transformation'!$W$25,FALSE))</f>
        <v>#NUM!</v>
      </c>
      <c r="E4307">
        <f t="array" ref="E4307">IF(ISLOGICAL(D4307),"",FREQUENCY(IF('Data Transformation'!$B$425:$B$8425='Bin Analysis'!$B4299,'Data Transformation'!$G$425:$G$8425),D4307))</f>
        <v>2001</v>
      </c>
      <c r="F4307">
        <f t="shared" si="537"/>
        <v>0</v>
      </c>
      <c r="G4307">
        <f>Weighting!$H$11</f>
        <v>0</v>
      </c>
      <c r="H4307">
        <f t="array" ref="H4307">FREQUENCY(IF('Data Transformation'!$B$4:$B$8425=B4299,'Data Transformation'!$G$4:$G$8425),'Bin Analysis'!$B4307)</f>
        <v>2073</v>
      </c>
      <c r="I4307">
        <f t="shared" si="538"/>
        <v>0</v>
      </c>
      <c r="J4307">
        <f t="shared" si="539"/>
        <v>0</v>
      </c>
      <c r="K4307">
        <f>J4307*Weighting!$W$11</f>
        <v>0</v>
      </c>
      <c r="M4307" s="14"/>
    </row>
    <row r="4308" spans="1:13" x14ac:dyDescent="0.25">
      <c r="A4308" s="32" t="str">
        <f>IF(Weighting!$P$12&gt;0,B4308,"")</f>
        <v/>
      </c>
      <c r="B4308" t="e">
        <f>Weighting!$C$12</f>
        <v>#DIV/0!</v>
      </c>
      <c r="C4308" t="e">
        <f>Weighting!$F$12</f>
        <v>#NUM!</v>
      </c>
      <c r="D4308" t="e">
        <f>IF(C4308=1,'Data Transformation'!$G$3+0.5*'Data Transformation'!$W$25,IF(C4309=1,D4309-'Data Transformation'!$W$25,FALSE))</f>
        <v>#NUM!</v>
      </c>
      <c r="E4308">
        <f t="array" ref="E4308">IF(ISLOGICAL(D4308),"",FREQUENCY(IF('Data Transformation'!$B$425:$B$8425='Bin Analysis'!$B4299,'Data Transformation'!$G$425:$G$8425),D4308))</f>
        <v>2001</v>
      </c>
      <c r="F4308">
        <f t="shared" si="537"/>
        <v>0</v>
      </c>
      <c r="G4308">
        <f>Weighting!$H$12</f>
        <v>0</v>
      </c>
      <c r="H4308">
        <f t="array" ref="H4308">FREQUENCY(IF('Data Transformation'!$B$4:$B$8425=B4299,'Data Transformation'!$G$4:$G$8425),'Bin Analysis'!$B4308)</f>
        <v>2073</v>
      </c>
      <c r="I4308">
        <f t="shared" si="538"/>
        <v>0</v>
      </c>
      <c r="J4308">
        <f t="shared" si="539"/>
        <v>0</v>
      </c>
      <c r="K4308">
        <f>J4308*Weighting!$W$12</f>
        <v>0</v>
      </c>
      <c r="M4308" s="14"/>
    </row>
    <row r="4309" spans="1:13" x14ac:dyDescent="0.25">
      <c r="A4309" s="32" t="str">
        <f>IF(Weighting!$P$13&gt;0,B4309,"")</f>
        <v/>
      </c>
      <c r="B4309" t="e">
        <f>Weighting!$C$13</f>
        <v>#DIV/0!</v>
      </c>
      <c r="C4309" t="e">
        <f>Weighting!$F$13</f>
        <v>#NUM!</v>
      </c>
      <c r="D4309" t="e">
        <f>IF(C4309=1,'Data Transformation'!$G$3+0.5*'Data Transformation'!$W$25,IF(C4310=1,D4310-'Data Transformation'!$W$25,FALSE))</f>
        <v>#NUM!</v>
      </c>
      <c r="E4309">
        <f t="array" ref="E4309">IF(ISLOGICAL(D4309),"",FREQUENCY(IF('Data Transformation'!$B$425:$B$8425='Bin Analysis'!$B4299,'Data Transformation'!$G$425:$G$8425),D4309))</f>
        <v>2001</v>
      </c>
      <c r="F4309">
        <f t="shared" si="537"/>
        <v>0</v>
      </c>
      <c r="G4309">
        <f>Weighting!$H$13</f>
        <v>0</v>
      </c>
      <c r="H4309">
        <f t="array" ref="H4309">FREQUENCY(IF('Data Transformation'!$B$4:$B$8425=B4299,'Data Transformation'!$G$4:$G$8425),'Bin Analysis'!$B4309)</f>
        <v>2073</v>
      </c>
      <c r="I4309">
        <f t="shared" si="538"/>
        <v>0</v>
      </c>
      <c r="J4309">
        <f t="shared" si="539"/>
        <v>0</v>
      </c>
      <c r="K4309">
        <f>J4309*Weighting!$W$13</f>
        <v>0</v>
      </c>
      <c r="M4309" s="14"/>
    </row>
    <row r="4310" spans="1:13" x14ac:dyDescent="0.25">
      <c r="A4310" s="32" t="str">
        <f>IF(Weighting!$P$14&gt;0,B4310,"")</f>
        <v/>
      </c>
      <c r="B4310" t="e">
        <f>Weighting!$C$14</f>
        <v>#DIV/0!</v>
      </c>
      <c r="C4310" t="e">
        <f>Weighting!$F$14</f>
        <v>#NUM!</v>
      </c>
      <c r="D4310" t="e">
        <f>IF(C4310=1,'Data Transformation'!$G$3+0.5*'Data Transformation'!$W$25,IF(C4311=1,D4311-'Data Transformation'!$W$25,FALSE))</f>
        <v>#NUM!</v>
      </c>
      <c r="E4310">
        <f t="array" ref="E4310">IF(ISLOGICAL(D4310),"",FREQUENCY(IF('Data Transformation'!$B$425:$B$8425='Bin Analysis'!$B4299,'Data Transformation'!$G$425:$G$8425),D4310))</f>
        <v>2001</v>
      </c>
      <c r="F4310">
        <f t="shared" si="537"/>
        <v>0</v>
      </c>
      <c r="G4310">
        <f>Weighting!$H$14</f>
        <v>0</v>
      </c>
      <c r="H4310">
        <f t="array" ref="H4310">FREQUENCY(IF('Data Transformation'!$B$4:$B$8425=B4299,'Data Transformation'!$G$4:$G$8425),'Bin Analysis'!$B4310)</f>
        <v>2073</v>
      </c>
      <c r="I4310">
        <f t="shared" si="538"/>
        <v>0</v>
      </c>
      <c r="J4310">
        <f t="shared" si="539"/>
        <v>0</v>
      </c>
      <c r="K4310">
        <f>J4310*Weighting!$W$14</f>
        <v>0</v>
      </c>
      <c r="M4310" s="14"/>
    </row>
    <row r="4311" spans="1:13" x14ac:dyDescent="0.25">
      <c r="A4311" s="32" t="str">
        <f>IF(Weighting!$P$15&gt;0,B4311,"")</f>
        <v/>
      </c>
      <c r="B4311" t="e">
        <f>Weighting!$C$15</f>
        <v>#DIV/0!</v>
      </c>
      <c r="C4311" t="e">
        <f>Weighting!$F$15</f>
        <v>#NUM!</v>
      </c>
      <c r="D4311" t="e">
        <f>IF(C4311=1,'Data Transformation'!$G$3+0.5*'Data Transformation'!$W$25,IF(C4312=1,D4312-'Data Transformation'!$W$25,FALSE))</f>
        <v>#NUM!</v>
      </c>
      <c r="E4311">
        <f t="array" ref="E4311">IF(ISLOGICAL(D4311),"",FREQUENCY(IF('Data Transformation'!$B$425:$B$8425='Bin Analysis'!$B4299,'Data Transformation'!$G$425:$G$8425),D4311))</f>
        <v>2001</v>
      </c>
      <c r="F4311">
        <f t="shared" si="537"/>
        <v>0</v>
      </c>
      <c r="G4311">
        <f>Weighting!$H$15</f>
        <v>0</v>
      </c>
      <c r="H4311">
        <f t="array" ref="H4311">FREQUENCY(IF('Data Transformation'!$B$4:$B$8425=B4299,'Data Transformation'!$G$4:$G$8425),'Bin Analysis'!$B4311)</f>
        <v>2073</v>
      </c>
      <c r="I4311">
        <f t="shared" si="538"/>
        <v>0</v>
      </c>
      <c r="J4311">
        <f t="shared" si="539"/>
        <v>0</v>
      </c>
      <c r="K4311">
        <f>J4311*Weighting!$W$15</f>
        <v>0</v>
      </c>
      <c r="M4311" s="14"/>
    </row>
    <row r="4312" spans="1:13" x14ac:dyDescent="0.25">
      <c r="A4312" s="32" t="str">
        <f>IF(Weighting!$P$16&gt;0,B4312,"")</f>
        <v/>
      </c>
      <c r="B4312" t="e">
        <f>Weighting!$C$16</f>
        <v>#DIV/0!</v>
      </c>
      <c r="C4312" t="e">
        <f>Weighting!$F$16</f>
        <v>#NUM!</v>
      </c>
      <c r="D4312" t="e">
        <f>IF(C4312=1,'Data Transformation'!$G$3+0.5*'Data Transformation'!$W$25,IF(C4313=1,D4313-'Data Transformation'!$W$25,FALSE))</f>
        <v>#NUM!</v>
      </c>
      <c r="E4312">
        <f t="array" ref="E4312">IF(ISLOGICAL(D4312),"",FREQUENCY(IF('Data Transformation'!$B$425:$B$8425='Bin Analysis'!$B4299,'Data Transformation'!$G$425:$G$8425),D4312))</f>
        <v>2001</v>
      </c>
      <c r="F4312">
        <f t="shared" si="537"/>
        <v>0</v>
      </c>
      <c r="G4312">
        <f>Weighting!$H$16</f>
        <v>0</v>
      </c>
      <c r="H4312">
        <f t="array" ref="H4312">FREQUENCY(IF('Data Transformation'!$B$4:$B$8425=B4299,'Data Transformation'!$G$4:$G$8425),'Bin Analysis'!$B4312)</f>
        <v>2073</v>
      </c>
      <c r="I4312">
        <f t="shared" si="538"/>
        <v>0</v>
      </c>
      <c r="J4312">
        <f t="shared" si="539"/>
        <v>0</v>
      </c>
      <c r="K4312">
        <f>J4312*Weighting!$W$16</f>
        <v>0</v>
      </c>
      <c r="M4312" s="14"/>
    </row>
    <row r="4313" spans="1:13" x14ac:dyDescent="0.25">
      <c r="A4313" s="32" t="str">
        <f>IF(Weighting!$P$17&gt;0,B4313,"")</f>
        <v/>
      </c>
      <c r="B4313" t="e">
        <f>Weighting!$C$17</f>
        <v>#DIV/0!</v>
      </c>
      <c r="C4313" t="e">
        <f>Weighting!$F$17</f>
        <v>#NUM!</v>
      </c>
      <c r="D4313" t="e">
        <f>IF(C4313=1,'Data Transformation'!$G$3+0.5*'Data Transformation'!$W$25,IF(C4314=1,D4314-'Data Transformation'!$W$25,FALSE))</f>
        <v>#NUM!</v>
      </c>
      <c r="E4313">
        <f t="array" ref="E4313">IF(ISLOGICAL(D4313),"",FREQUENCY(IF('Data Transformation'!$B$425:$B$8425='Bin Analysis'!$B4299,'Data Transformation'!$G$425:$G$8425),D4313))</f>
        <v>2001</v>
      </c>
      <c r="F4313">
        <f t="shared" si="537"/>
        <v>0</v>
      </c>
      <c r="G4313">
        <f>Weighting!$H$17</f>
        <v>0</v>
      </c>
      <c r="H4313">
        <f t="array" ref="H4313">FREQUENCY(IF('Data Transformation'!$B$4:$B$8425=B4299,'Data Transformation'!$G$4:$G$8425),'Bin Analysis'!$B4313)</f>
        <v>2073</v>
      </c>
      <c r="I4313">
        <f t="shared" si="538"/>
        <v>0</v>
      </c>
      <c r="J4313">
        <f t="shared" si="539"/>
        <v>0</v>
      </c>
      <c r="K4313">
        <f>J4313*Weighting!$W$17</f>
        <v>0</v>
      </c>
      <c r="M4313" s="14"/>
    </row>
    <row r="4314" spans="1:13" x14ac:dyDescent="0.25">
      <c r="A4314" s="32" t="str">
        <f>IF(Weighting!$P$18&gt;0,B4314,"")</f>
        <v/>
      </c>
      <c r="B4314" t="e">
        <f>Weighting!$C$18</f>
        <v>#DIV/0!</v>
      </c>
      <c r="C4314" t="e">
        <f>Weighting!$F$18</f>
        <v>#NUM!</v>
      </c>
      <c r="D4314" t="e">
        <f>IF(C4314=1,'Data Transformation'!$G$3+0.5*'Data Transformation'!$W$25,IF(C4315=1,D4315-'Data Transformation'!$W$25,FALSE))</f>
        <v>#NUM!</v>
      </c>
      <c r="E4314">
        <f t="array" ref="E4314">IF(ISLOGICAL(D4314),"",FREQUENCY(IF('Data Transformation'!$B$425:$B$8425='Bin Analysis'!$B4299,'Data Transformation'!$G$425:$G$8425),D4314))</f>
        <v>2001</v>
      </c>
      <c r="F4314">
        <f t="shared" si="537"/>
        <v>0</v>
      </c>
      <c r="G4314">
        <f>Weighting!$H$18</f>
        <v>0</v>
      </c>
      <c r="H4314">
        <f t="array" ref="H4314">FREQUENCY(IF('Data Transformation'!$B$4:$B$8425=B4299,'Data Transformation'!$G$4:$G$8425),'Bin Analysis'!$B4314)</f>
        <v>2073</v>
      </c>
      <c r="I4314">
        <f t="shared" si="538"/>
        <v>0</v>
      </c>
      <c r="J4314">
        <f t="shared" si="539"/>
        <v>0</v>
      </c>
      <c r="K4314">
        <f>J4314*Weighting!$W$18</f>
        <v>0</v>
      </c>
      <c r="M4314" s="14"/>
    </row>
    <row r="4315" spans="1:13" x14ac:dyDescent="0.25">
      <c r="A4315" s="32" t="str">
        <f>IF(Weighting!$P$19&gt;0,B4315,"")</f>
        <v/>
      </c>
      <c r="B4315" t="e">
        <f>Weighting!$C$19</f>
        <v>#DIV/0!</v>
      </c>
      <c r="C4315" t="e">
        <f>Weighting!$F$19</f>
        <v>#NUM!</v>
      </c>
      <c r="D4315" t="e">
        <f>IF(C4315=1,'Data Transformation'!$G$3+0.5*'Data Transformation'!$W$25,IF(C4316=1,D4316-'Data Transformation'!$W$25,FALSE))</f>
        <v>#NUM!</v>
      </c>
      <c r="E4315">
        <f t="array" ref="E4315">IF(ISLOGICAL(D4315),"",FREQUENCY(IF('Data Transformation'!$B$425:$B$8425='Bin Analysis'!$B4299,'Data Transformation'!$G$425:$G$8425),D4315))</f>
        <v>2001</v>
      </c>
      <c r="F4315">
        <f t="shared" si="537"/>
        <v>0</v>
      </c>
      <c r="G4315">
        <f>Weighting!$H$19</f>
        <v>0</v>
      </c>
      <c r="H4315">
        <f t="array" ref="H4315">FREQUENCY(IF('Data Transformation'!$B$4:$B$8425=B4299,'Data Transformation'!$G$4:$G$8425),'Bin Analysis'!$B4315)</f>
        <v>2073</v>
      </c>
      <c r="I4315">
        <f t="shared" si="538"/>
        <v>0</v>
      </c>
      <c r="J4315">
        <f t="shared" si="539"/>
        <v>0</v>
      </c>
      <c r="K4315">
        <f>J4315*Weighting!$W$19</f>
        <v>0</v>
      </c>
      <c r="M4315" s="14"/>
    </row>
    <row r="4316" spans="1:13" x14ac:dyDescent="0.25">
      <c r="A4316" s="32" t="str">
        <f>IF(Weighting!$P$20&gt;0,B4316,"")</f>
        <v/>
      </c>
      <c r="B4316" t="e">
        <f>Weighting!$C$20</f>
        <v>#DIV/0!</v>
      </c>
      <c r="C4316" t="e">
        <f>Weighting!$F$20</f>
        <v>#NUM!</v>
      </c>
      <c r="D4316" t="e">
        <f>IF(C4316=1,'Data Transformation'!$G$3+0.5*'Data Transformation'!$W$25,IF(C4317=1,D4317-'Data Transformation'!$W$25,FALSE))</f>
        <v>#NUM!</v>
      </c>
      <c r="E4316">
        <f t="array" ref="E4316">IF(ISLOGICAL(D4316),"",FREQUENCY(IF('Data Transformation'!$B$425:$B$8425='Bin Analysis'!$B4299,'Data Transformation'!$G$425:$G$8425),D4316))</f>
        <v>2001</v>
      </c>
      <c r="F4316">
        <f t="shared" si="537"/>
        <v>0</v>
      </c>
      <c r="G4316">
        <f>Weighting!$H$20</f>
        <v>0</v>
      </c>
      <c r="H4316">
        <f t="array" ref="H4316">FREQUENCY(IF('Data Transformation'!$B$4:$B$8425=B4299,'Data Transformation'!$G$4:$G$8425),'Bin Analysis'!$B4316)</f>
        <v>2073</v>
      </c>
      <c r="I4316">
        <f t="shared" si="538"/>
        <v>0</v>
      </c>
      <c r="J4316">
        <f t="shared" si="539"/>
        <v>0</v>
      </c>
      <c r="K4316">
        <f>J4316*Weighting!$W$20</f>
        <v>0</v>
      </c>
      <c r="M4316" s="14"/>
    </row>
    <row r="4317" spans="1:13" x14ac:dyDescent="0.25">
      <c r="A4317" s="32" t="str">
        <f>IF(Weighting!$P$21&gt;0,B4317,"")</f>
        <v/>
      </c>
      <c r="B4317" t="e">
        <f>Weighting!$C$21</f>
        <v>#DIV/0!</v>
      </c>
      <c r="C4317" t="e">
        <f>Weighting!$F$21</f>
        <v>#NUM!</v>
      </c>
      <c r="D4317" t="e">
        <f>IF(C4317=1,'Data Transformation'!$G$3+0.5*'Data Transformation'!$W$25,IF(C4318=1,D4318-'Data Transformation'!$W$25,FALSE))</f>
        <v>#NUM!</v>
      </c>
      <c r="E4317">
        <f t="array" ref="E4317">IF(ISLOGICAL(D4317),"",FREQUENCY(IF('Data Transformation'!$B$425:$B$8425='Bin Analysis'!$B4299,'Data Transformation'!$G$425:$G$8425),D4317))</f>
        <v>2001</v>
      </c>
      <c r="F4317">
        <f t="shared" si="537"/>
        <v>0</v>
      </c>
      <c r="G4317">
        <f>Weighting!$H$21</f>
        <v>0</v>
      </c>
      <c r="H4317">
        <f t="array" ref="H4317">FREQUENCY(IF('Data Transformation'!$B$4:$B$8425=B4299,'Data Transformation'!$G$4:$G$8425),'Bin Analysis'!$B4317)</f>
        <v>2073</v>
      </c>
      <c r="I4317">
        <f t="shared" si="538"/>
        <v>0</v>
      </c>
      <c r="J4317">
        <f t="shared" si="539"/>
        <v>0</v>
      </c>
      <c r="K4317">
        <f>J4317*Weighting!$W$21</f>
        <v>0</v>
      </c>
      <c r="M4317" s="14"/>
    </row>
    <row r="4318" spans="1:13" x14ac:dyDescent="0.25">
      <c r="A4318" s="32" t="str">
        <f>IF(Weighting!$P$22&gt;0,B4318,"")</f>
        <v/>
      </c>
      <c r="B4318" t="e">
        <f>Weighting!$C$22</f>
        <v>#DIV/0!</v>
      </c>
      <c r="C4318" t="e">
        <f>Weighting!$F$22</f>
        <v>#NUM!</v>
      </c>
      <c r="D4318" t="e">
        <f>IF(C4318=1,'Data Transformation'!$G$3+0.5*'Data Transformation'!$W$25,IF(C4319=1,D4319-'Data Transformation'!$W$25,FALSE))</f>
        <v>#NUM!</v>
      </c>
      <c r="E4318">
        <f t="array" ref="E4318">IF(ISLOGICAL(D4318),"",FREQUENCY(IF('Data Transformation'!$B$425:$B$8425='Bin Analysis'!$B4299,'Data Transformation'!$G$425:$G$8425),D4318))</f>
        <v>2001</v>
      </c>
      <c r="F4318">
        <f t="shared" si="537"/>
        <v>0</v>
      </c>
      <c r="G4318">
        <f>Weighting!$H$22</f>
        <v>0</v>
      </c>
      <c r="H4318">
        <f t="array" ref="H4318">FREQUENCY(IF('Data Transformation'!$B$4:$B$8425=B4299,'Data Transformation'!$G$4:$G$8425),'Bin Analysis'!$B4318)</f>
        <v>2073</v>
      </c>
      <c r="I4318">
        <f t="shared" si="538"/>
        <v>0</v>
      </c>
      <c r="J4318">
        <f t="shared" si="539"/>
        <v>0</v>
      </c>
      <c r="K4318">
        <f>J4318*Weighting!$W$22</f>
        <v>0</v>
      </c>
      <c r="M4318" s="14"/>
    </row>
    <row r="4319" spans="1:13" x14ac:dyDescent="0.25">
      <c r="A4319" s="32" t="str">
        <f>IF(Weighting!$P$23&gt;0,B4319,"")</f>
        <v/>
      </c>
      <c r="B4319" t="e">
        <f>Weighting!$C$23</f>
        <v>#DIV/0!</v>
      </c>
      <c r="C4319" t="e">
        <f>Weighting!$F$23</f>
        <v>#NUM!</v>
      </c>
      <c r="D4319" t="e">
        <f>IF(C4319=1,'Data Transformation'!$G$3+0.5*'Data Transformation'!$W$25,IF(C4320=1,D4320-'Data Transformation'!$W$25,FALSE))</f>
        <v>#NUM!</v>
      </c>
      <c r="E4319">
        <f t="array" ref="E4319">IF(ISLOGICAL(D4319),"",FREQUENCY(IF('Data Transformation'!$B$425:$B$8425='Bin Analysis'!$B4299,'Data Transformation'!$G$425:$G$8425),D4319))</f>
        <v>2001</v>
      </c>
      <c r="F4319">
        <f t="shared" si="537"/>
        <v>0</v>
      </c>
      <c r="G4319">
        <f>Weighting!$H$23</f>
        <v>0</v>
      </c>
      <c r="H4319">
        <f t="array" ref="H4319">FREQUENCY(IF('Data Transformation'!$B$4:$B$8425=B4299,'Data Transformation'!$G$4:$G$8425),'Bin Analysis'!$B4319)</f>
        <v>2073</v>
      </c>
      <c r="I4319">
        <f t="shared" si="538"/>
        <v>0</v>
      </c>
      <c r="J4319">
        <f t="shared" si="539"/>
        <v>0</v>
      </c>
      <c r="K4319">
        <f>J4319*Weighting!$W$23</f>
        <v>0</v>
      </c>
      <c r="M4319" s="14"/>
    </row>
    <row r="4320" spans="1:13" x14ac:dyDescent="0.25">
      <c r="A4320" s="32" t="str">
        <f>IF(Weighting!$P$24&gt;0,B4320,"")</f>
        <v/>
      </c>
      <c r="B4320" t="e">
        <f>Weighting!$C$24</f>
        <v>#DIV/0!</v>
      </c>
      <c r="C4320" t="e">
        <f>Weighting!$F$24</f>
        <v>#NUM!</v>
      </c>
      <c r="D4320" t="e">
        <f>IF(C4320=1,'Data Transformation'!$G$3+0.5*'Data Transformation'!$W$25,IF(C4321=1,D4321-'Data Transformation'!$W$25,FALSE))</f>
        <v>#NUM!</v>
      </c>
      <c r="E4320">
        <f t="array" ref="E4320">IF(ISLOGICAL(D4320),"",FREQUENCY(IF('Data Transformation'!$B$425:$B$8425='Bin Analysis'!$B4299,'Data Transformation'!$G$425:$G$8425),D4320))</f>
        <v>2001</v>
      </c>
      <c r="F4320">
        <f t="shared" si="537"/>
        <v>0</v>
      </c>
      <c r="G4320">
        <f>Weighting!$H$24</f>
        <v>0</v>
      </c>
      <c r="H4320">
        <f t="array" ref="H4320">FREQUENCY(IF('Data Transformation'!$B$4:$B$8425=B4299,'Data Transformation'!$G$4:$G$8425),'Bin Analysis'!$B4320)</f>
        <v>2073</v>
      </c>
      <c r="I4320">
        <f t="shared" si="538"/>
        <v>0</v>
      </c>
      <c r="J4320">
        <f t="shared" si="539"/>
        <v>0</v>
      </c>
      <c r="K4320">
        <f>J4320*Weighting!$W$24</f>
        <v>0</v>
      </c>
      <c r="M4320" s="14"/>
    </row>
    <row r="4321" spans="1:25" x14ac:dyDescent="0.25">
      <c r="A4321" s="32" t="str">
        <f>IF(Weighting!$P$25&gt;0,B4321,"")</f>
        <v/>
      </c>
      <c r="B4321" t="e">
        <f>Weighting!$C$25</f>
        <v>#DIV/0!</v>
      </c>
      <c r="C4321" t="e">
        <f>Weighting!$F$25</f>
        <v>#NUM!</v>
      </c>
      <c r="D4321" t="e">
        <f>IF(C4321=1,'Data Transformation'!$G$3+0.5*'Data Transformation'!$W$25,IF(C4322=1,D4322-'Data Transformation'!$W$25,FALSE))</f>
        <v>#NUM!</v>
      </c>
      <c r="E4321">
        <f t="array" ref="E4321">IF(ISLOGICAL(D4321),"",FREQUENCY(IF('Data Transformation'!$B$425:$B$8425='Bin Analysis'!$B4299,'Data Transformation'!$G$425:$G$8425),D4321))</f>
        <v>2001</v>
      </c>
      <c r="F4321">
        <f t="shared" si="537"/>
        <v>0</v>
      </c>
      <c r="G4321">
        <f>Weighting!$H$25</f>
        <v>0</v>
      </c>
      <c r="H4321">
        <f t="array" ref="H4321">FREQUENCY(IF('Data Transformation'!$B$4:$B$8425=B4299,'Data Transformation'!$G$4:$G$8425),'Bin Analysis'!$B4321)</f>
        <v>2073</v>
      </c>
      <c r="I4321">
        <f t="shared" si="538"/>
        <v>0</v>
      </c>
      <c r="J4321">
        <f t="shared" si="539"/>
        <v>0</v>
      </c>
      <c r="K4321">
        <f>J4321*Weighting!$W$25</f>
        <v>0</v>
      </c>
      <c r="M4321" s="14"/>
    </row>
    <row r="4322" spans="1:25" x14ac:dyDescent="0.25">
      <c r="N4322" s="57"/>
      <c r="O4322"/>
      <c r="P4322"/>
      <c r="Q4322"/>
      <c r="R4322"/>
    </row>
    <row r="4323" spans="1:25" ht="23.25" x14ac:dyDescent="0.35">
      <c r="A4323" s="21" t="s">
        <v>0</v>
      </c>
      <c r="B4323" s="21" t="str">
        <f>IFERROR(VLOOKUP(C4323,'Data Transformation'!$L$6:$M$426,2,FALSE),"")</f>
        <v/>
      </c>
      <c r="C4323" s="21">
        <f>C4299+1</f>
        <v>180</v>
      </c>
      <c r="D4323" s="21"/>
      <c r="E4323" s="21"/>
      <c r="F4323" s="21"/>
      <c r="G4323" s="21"/>
      <c r="H4323" s="22"/>
      <c r="I4323" s="22"/>
      <c r="J4323" s="22"/>
      <c r="K4323" s="21"/>
      <c r="L4323" s="21" t="str">
        <f>B4323</f>
        <v/>
      </c>
      <c r="M4323" s="23" t="e">
        <f>INDEX('Data Transformation'!$O$4:$O$424,MATCH($B4323,'Data Transformation'!$M$4:$M$424,0),MATCH($M$2,'Data Transformation'!$O$3,0))</f>
        <v>#N/A</v>
      </c>
      <c r="N4323" s="27" t="e">
        <f>IF('Input and Summary Results'!$J$16="minimum",'Bin Analysis'!X4324/(M4323-1),'Bin Analysis'!Y4323/('Bin Analysis'!M4323-1))</f>
        <v>#N/A</v>
      </c>
      <c r="O4323" s="27" t="e">
        <f>IF(M4323=FALSE,NA(),(VLOOKUP(1,C4326:K4345,4,FALSE))/(M4323-1))</f>
        <v>#N/A</v>
      </c>
      <c r="P4323" s="27" t="e">
        <f>IF(M4323=FALSE,NA(),SUM(J4326:J4345)/Weighting!$S$5)</f>
        <v>#N/A</v>
      </c>
      <c r="Q4323" s="27" t="e">
        <f>IF(M4323=FALSE,NA(),SUM(K4326:K4345)/Weighting!$S$6)</f>
        <v>#N/A</v>
      </c>
      <c r="R4323" s="27" t="e">
        <f>IF(M4323=FALSE,NA(),(VLOOKUP(1,G4326:K4345,3,FALSE))/(M4323-1))</f>
        <v>#N/A</v>
      </c>
      <c r="S4323" s="22" t="e">
        <f>IF(M4323=FALSE,NA(),IF(SUM(J4326:J4345)=2,"yes","no"))</f>
        <v>#N/A</v>
      </c>
      <c r="X4323" s="2" cm="2">
        <f t="array" ref="X4323:X4324">FREQUENCY(IF('Data Transformation'!$B$425:$B$6424='Bin Analysis'!L4323,'Data Transformation'!$G$425:$G$6424),'Data Transformation'!$U$11)</f>
        <v>0</v>
      </c>
      <c r="Y4323" s="2" cm="2">
        <f t="array" ref="Y4323:Y4324">FREQUENCY(IF('Data Transformation'!$B$425:$B$6424='Bin Analysis'!L4323,'Data Transformation'!$G$425:$G$6424),'Data Transformation'!$U$12)</f>
        <v>0</v>
      </c>
    </row>
    <row r="4324" spans="1:25" x14ac:dyDescent="0.25">
      <c r="A4324" s="14" t="s">
        <v>67</v>
      </c>
      <c r="B4324" t="s">
        <v>47</v>
      </c>
      <c r="C4324" t="s">
        <v>5</v>
      </c>
      <c r="D4324" t="s">
        <v>98</v>
      </c>
      <c r="E4324" t="s">
        <v>99</v>
      </c>
      <c r="F4324" t="s">
        <v>100</v>
      </c>
      <c r="G4324" t="s">
        <v>69</v>
      </c>
      <c r="H4324" t="s">
        <v>31</v>
      </c>
      <c r="I4324" t="s">
        <v>32</v>
      </c>
      <c r="J4324" t="s">
        <v>46</v>
      </c>
      <c r="K4324" s="14" t="s">
        <v>45</v>
      </c>
      <c r="M4324" s="14"/>
      <c r="X4324" s="2">
        <v>0</v>
      </c>
      <c r="Y4324" s="2">
        <v>0</v>
      </c>
    </row>
    <row r="4325" spans="1:25" x14ac:dyDescent="0.25">
      <c r="A4325" s="32"/>
      <c r="D4325" t="e">
        <f>IF(C4325=1,'Data Transformation'!$G$3+0.5*'Data Transformation'!$W$25,IF(C4326=1,D4326-'Data Transformation'!$W$25,FALSE))</f>
        <v>#NUM!</v>
      </c>
      <c r="E4325">
        <f t="array" ref="E4325">IF(ISLOGICAL(D4325),"",FREQUENCY(IF('Data Transformation'!$B$425:$B$8425='Bin Analysis'!$B4323,'Data Transformation'!$G$425:$G$8425),D4325))</f>
        <v>2001</v>
      </c>
      <c r="F4325" t="e">
        <f>IF(ISLOGICAL(D4325),"",E4325-E4324)</f>
        <v>#VALUE!</v>
      </c>
      <c r="M4325" s="14"/>
    </row>
    <row r="4326" spans="1:25" x14ac:dyDescent="0.25">
      <c r="A4326" s="32" t="e">
        <f>IF(Weighting!$P$6&gt;0,B4326,"")</f>
        <v>#NUM!</v>
      </c>
      <c r="B4326" t="e">
        <f>Weighting!$C$6</f>
        <v>#DIV/0!</v>
      </c>
      <c r="C4326" t="e">
        <f>Weighting!$F$6</f>
        <v>#NUM!</v>
      </c>
      <c r="D4326" t="e">
        <f>IF(C4326=1,'Data Transformation'!$G$3+0.5*'Data Transformation'!$W$25,IF(C4327=1,D4327-'Data Transformation'!$W$25,FALSE))</f>
        <v>#NUM!</v>
      </c>
      <c r="E4326">
        <f t="array" ref="E4326">IF(ISLOGICAL(D4326),"",FREQUENCY(IF('Data Transformation'!$B$425:$B$8425='Bin Analysis'!$B4323,'Data Transformation'!$G$425:$G$8425),D4326))</f>
        <v>2001</v>
      </c>
      <c r="F4326">
        <f>IF(ISLOGICAL(D4326),"",E4326-E4325)</f>
        <v>0</v>
      </c>
      <c r="G4326">
        <f>Weighting!$H$6</f>
        <v>1</v>
      </c>
      <c r="H4326">
        <f t="array" ref="H4326">FREQUENCY(IF('Data Transformation'!$B$4:$B$8425=B4323,'Data Transformation'!$G$4:$G$8425),'Bin Analysis'!$B4326)</f>
        <v>2073</v>
      </c>
      <c r="I4326">
        <f>H4326-H4325</f>
        <v>2073</v>
      </c>
      <c r="J4326">
        <f>IF(I4326=0,0,1)</f>
        <v>1</v>
      </c>
      <c r="K4326" t="e">
        <f>J4326*Weighting!$W$6</f>
        <v>#NUM!</v>
      </c>
      <c r="M4326" s="14"/>
    </row>
    <row r="4327" spans="1:25" x14ac:dyDescent="0.25">
      <c r="A4327" s="32" t="str">
        <f>IF(Weighting!$P$7&gt;0,B4327,"")</f>
        <v/>
      </c>
      <c r="B4327" t="e">
        <f>Weighting!$C$7</f>
        <v>#DIV/0!</v>
      </c>
      <c r="C4327" t="e">
        <f>Weighting!$F$7</f>
        <v>#NUM!</v>
      </c>
      <c r="D4327" t="e">
        <f>IF(C4327=1,'Data Transformation'!$G$3+0.5*'Data Transformation'!$W$25,IF(C4328=1,D4328-'Data Transformation'!$W$25,FALSE))</f>
        <v>#NUM!</v>
      </c>
      <c r="E4327">
        <f t="array" ref="E4327">IF(ISLOGICAL(D4327),"",FREQUENCY(IF('Data Transformation'!$B$425:$B$8425='Bin Analysis'!$B4323,'Data Transformation'!$G$425:$G$8425),D4327))</f>
        <v>2001</v>
      </c>
      <c r="F4327">
        <f t="shared" ref="F4327:F4345" si="540">IF(ISLOGICAL(D4327),"",E4327-E4326)</f>
        <v>0</v>
      </c>
      <c r="G4327">
        <f>Weighting!$H$7</f>
        <v>0</v>
      </c>
      <c r="H4327">
        <f t="array" ref="H4327">FREQUENCY(IF('Data Transformation'!$B$4:$B$8425=B4323,'Data Transformation'!$G$4:$G$8425),'Bin Analysis'!$B4327)</f>
        <v>2073</v>
      </c>
      <c r="I4327">
        <f t="shared" ref="I4327:I4345" si="541">H4327-H4326</f>
        <v>0</v>
      </c>
      <c r="J4327">
        <f>IF(I4327=0,0,1)</f>
        <v>0</v>
      </c>
      <c r="K4327">
        <f>J4327*Weighting!$W$7</f>
        <v>0</v>
      </c>
      <c r="M4327" s="14"/>
    </row>
    <row r="4328" spans="1:25" x14ac:dyDescent="0.25">
      <c r="A4328" s="32" t="str">
        <f>IF(Weighting!$P$8&gt;0,B4328,"")</f>
        <v/>
      </c>
      <c r="B4328" t="e">
        <f>Weighting!$C$8</f>
        <v>#DIV/0!</v>
      </c>
      <c r="C4328" t="e">
        <f>Weighting!$F$8</f>
        <v>#NUM!</v>
      </c>
      <c r="D4328" t="e">
        <f>IF(C4328=1,'Data Transformation'!$G$3+0.5*'Data Transformation'!$W$25,IF(C4329=1,D4329-'Data Transformation'!$W$25,FALSE))</f>
        <v>#NUM!</v>
      </c>
      <c r="E4328">
        <f t="array" ref="E4328">IF(ISLOGICAL(D4328),"",FREQUENCY(IF('Data Transformation'!$B$425:$B$8425='Bin Analysis'!$B4323,'Data Transformation'!$G$425:$G$8425),D4328))</f>
        <v>2001</v>
      </c>
      <c r="F4328">
        <f t="shared" si="540"/>
        <v>0</v>
      </c>
      <c r="G4328">
        <f>Weighting!$H$8</f>
        <v>0</v>
      </c>
      <c r="H4328">
        <f t="array" ref="H4328">FREQUENCY(IF('Data Transformation'!$B$4:$B$8425=B4323,'Data Transformation'!$G$4:$G$8425),'Bin Analysis'!$B4328)</f>
        <v>2073</v>
      </c>
      <c r="I4328">
        <f t="shared" si="541"/>
        <v>0</v>
      </c>
      <c r="J4328">
        <f t="shared" ref="J4328:J4345" si="542">IF(I4328=0,0,1)</f>
        <v>0</v>
      </c>
      <c r="K4328">
        <f>J4328*Weighting!$W$8</f>
        <v>0</v>
      </c>
      <c r="M4328" s="14"/>
    </row>
    <row r="4329" spans="1:25" x14ac:dyDescent="0.25">
      <c r="A4329" s="32" t="str">
        <f>IF(Weighting!$P$9&gt;0,B4329,"")</f>
        <v/>
      </c>
      <c r="B4329" s="50" t="e">
        <f>Weighting!$C$9</f>
        <v>#DIV/0!</v>
      </c>
      <c r="C4329" t="e">
        <f>Weighting!$F$9</f>
        <v>#NUM!</v>
      </c>
      <c r="D4329" t="e">
        <f>IF(C4329=1,'Data Transformation'!$G$3+0.5*'Data Transformation'!$W$25,IF(C4330=1,D4330-'Data Transformation'!$W$25,FALSE))</f>
        <v>#NUM!</v>
      </c>
      <c r="E4329">
        <f t="array" ref="E4329">IF(ISLOGICAL(D4329),"",FREQUENCY(IF('Data Transformation'!$B$425:$B$8425='Bin Analysis'!$B4323,'Data Transformation'!$G$425:$G$8425),D4329))</f>
        <v>2001</v>
      </c>
      <c r="F4329">
        <f t="shared" si="540"/>
        <v>0</v>
      </c>
      <c r="G4329">
        <f>Weighting!$H$9</f>
        <v>0</v>
      </c>
      <c r="H4329">
        <f t="array" ref="H4329">FREQUENCY(IF('Data Transformation'!$B$4:$B$8425=B4323,'Data Transformation'!$G$4:$G$8425),'Bin Analysis'!$B4329)</f>
        <v>2073</v>
      </c>
      <c r="I4329">
        <f t="shared" si="541"/>
        <v>0</v>
      </c>
      <c r="J4329">
        <f t="shared" si="542"/>
        <v>0</v>
      </c>
      <c r="K4329">
        <f>J4329*Weighting!$W$9</f>
        <v>0</v>
      </c>
      <c r="M4329" s="14"/>
    </row>
    <row r="4330" spans="1:25" x14ac:dyDescent="0.25">
      <c r="A4330" s="32" t="str">
        <f>IF(Weighting!$P$10&gt;0,B4330,"")</f>
        <v/>
      </c>
      <c r="B4330" t="e">
        <f>Weighting!$C$10</f>
        <v>#DIV/0!</v>
      </c>
      <c r="C4330" t="e">
        <f>Weighting!$F$10</f>
        <v>#NUM!</v>
      </c>
      <c r="D4330" t="e">
        <f>IF(C4330=1,'Data Transformation'!$G$3+0.5*'Data Transformation'!$W$25,IF(C4331=1,D4331-'Data Transformation'!$W$25,FALSE))</f>
        <v>#NUM!</v>
      </c>
      <c r="E4330">
        <f t="array" ref="E4330">IF(ISLOGICAL(D4330),"",FREQUENCY(IF('Data Transformation'!$B$425:$B$8425='Bin Analysis'!$B4323,'Data Transformation'!$G$425:$G$8425),D4330))</f>
        <v>2001</v>
      </c>
      <c r="F4330">
        <f t="shared" si="540"/>
        <v>0</v>
      </c>
      <c r="G4330">
        <f>Weighting!$H$10</f>
        <v>0</v>
      </c>
      <c r="H4330">
        <f t="array" ref="H4330">FREQUENCY(IF('Data Transformation'!$B$4:$B$8425=B4323,'Data Transformation'!$G$4:$G$8425),'Bin Analysis'!$B4330)</f>
        <v>2073</v>
      </c>
      <c r="I4330">
        <f t="shared" si="541"/>
        <v>0</v>
      </c>
      <c r="J4330">
        <f t="shared" si="542"/>
        <v>0</v>
      </c>
      <c r="K4330">
        <f>J4330*Weighting!$W$10</f>
        <v>0</v>
      </c>
      <c r="M4330" s="14"/>
    </row>
    <row r="4331" spans="1:25" x14ac:dyDescent="0.25">
      <c r="A4331" s="32" t="str">
        <f>IF(Weighting!$P$11&gt;0,B4331,"")</f>
        <v/>
      </c>
      <c r="B4331" t="e">
        <f>Weighting!$C$11</f>
        <v>#DIV/0!</v>
      </c>
      <c r="C4331" t="e">
        <f>Weighting!$F$11</f>
        <v>#NUM!</v>
      </c>
      <c r="D4331" t="e">
        <f>IF(C4331=1,'Data Transformation'!$G$3+0.5*'Data Transformation'!$W$25,IF(C4332=1,D4332-'Data Transformation'!$W$25,FALSE))</f>
        <v>#NUM!</v>
      </c>
      <c r="E4331">
        <f t="array" ref="E4331">IF(ISLOGICAL(D4331),"",FREQUENCY(IF('Data Transformation'!$B$425:$B$8425='Bin Analysis'!$B4323,'Data Transformation'!$G$425:$G$8425),D4331))</f>
        <v>2001</v>
      </c>
      <c r="F4331">
        <f t="shared" si="540"/>
        <v>0</v>
      </c>
      <c r="G4331">
        <f>Weighting!$H$11</f>
        <v>0</v>
      </c>
      <c r="H4331">
        <f t="array" ref="H4331">FREQUENCY(IF('Data Transformation'!$B$4:$B$8425=B4323,'Data Transformation'!$G$4:$G$8425),'Bin Analysis'!$B4331)</f>
        <v>2073</v>
      </c>
      <c r="I4331">
        <f t="shared" si="541"/>
        <v>0</v>
      </c>
      <c r="J4331">
        <f t="shared" si="542"/>
        <v>0</v>
      </c>
      <c r="K4331">
        <f>J4331*Weighting!$W$11</f>
        <v>0</v>
      </c>
      <c r="M4331" s="14"/>
    </row>
    <row r="4332" spans="1:25" x14ac:dyDescent="0.25">
      <c r="A4332" s="32" t="str">
        <f>IF(Weighting!$P$12&gt;0,B4332,"")</f>
        <v/>
      </c>
      <c r="B4332" t="e">
        <f>Weighting!$C$12</f>
        <v>#DIV/0!</v>
      </c>
      <c r="C4332" t="e">
        <f>Weighting!$F$12</f>
        <v>#NUM!</v>
      </c>
      <c r="D4332" t="e">
        <f>IF(C4332=1,'Data Transformation'!$G$3+0.5*'Data Transformation'!$W$25,IF(C4333=1,D4333-'Data Transformation'!$W$25,FALSE))</f>
        <v>#NUM!</v>
      </c>
      <c r="E4332">
        <f t="array" ref="E4332">IF(ISLOGICAL(D4332),"",FREQUENCY(IF('Data Transformation'!$B$425:$B$8425='Bin Analysis'!$B4323,'Data Transformation'!$G$425:$G$8425),D4332))</f>
        <v>2001</v>
      </c>
      <c r="F4332">
        <f t="shared" si="540"/>
        <v>0</v>
      </c>
      <c r="G4332">
        <f>Weighting!$H$12</f>
        <v>0</v>
      </c>
      <c r="H4332">
        <f t="array" ref="H4332">FREQUENCY(IF('Data Transformation'!$B$4:$B$8425=B4323,'Data Transformation'!$G$4:$G$8425),'Bin Analysis'!$B4332)</f>
        <v>2073</v>
      </c>
      <c r="I4332">
        <f t="shared" si="541"/>
        <v>0</v>
      </c>
      <c r="J4332">
        <f t="shared" si="542"/>
        <v>0</v>
      </c>
      <c r="K4332">
        <f>J4332*Weighting!$W$12</f>
        <v>0</v>
      </c>
      <c r="M4332" s="14"/>
    </row>
    <row r="4333" spans="1:25" x14ac:dyDescent="0.25">
      <c r="A4333" s="32" t="str">
        <f>IF(Weighting!$P$13&gt;0,B4333,"")</f>
        <v/>
      </c>
      <c r="B4333" t="e">
        <f>Weighting!$C$13</f>
        <v>#DIV/0!</v>
      </c>
      <c r="C4333" t="e">
        <f>Weighting!$F$13</f>
        <v>#NUM!</v>
      </c>
      <c r="D4333" t="e">
        <f>IF(C4333=1,'Data Transformation'!$G$3+0.5*'Data Transformation'!$W$25,IF(C4334=1,D4334-'Data Transformation'!$W$25,FALSE))</f>
        <v>#NUM!</v>
      </c>
      <c r="E4333">
        <f t="array" ref="E4333">IF(ISLOGICAL(D4333),"",FREQUENCY(IF('Data Transformation'!$B$425:$B$8425='Bin Analysis'!$B4323,'Data Transformation'!$G$425:$G$8425),D4333))</f>
        <v>2001</v>
      </c>
      <c r="F4333">
        <f t="shared" si="540"/>
        <v>0</v>
      </c>
      <c r="G4333">
        <f>Weighting!$H$13</f>
        <v>0</v>
      </c>
      <c r="H4333">
        <f t="array" ref="H4333">FREQUENCY(IF('Data Transformation'!$B$4:$B$8425=B4323,'Data Transformation'!$G$4:$G$8425),'Bin Analysis'!$B4333)</f>
        <v>2073</v>
      </c>
      <c r="I4333">
        <f t="shared" si="541"/>
        <v>0</v>
      </c>
      <c r="J4333">
        <f t="shared" si="542"/>
        <v>0</v>
      </c>
      <c r="K4333">
        <f>J4333*Weighting!$W$13</f>
        <v>0</v>
      </c>
      <c r="M4333" s="14"/>
    </row>
    <row r="4334" spans="1:25" x14ac:dyDescent="0.25">
      <c r="A4334" s="32" t="str">
        <f>IF(Weighting!$P$14&gt;0,B4334,"")</f>
        <v/>
      </c>
      <c r="B4334" t="e">
        <f>Weighting!$C$14</f>
        <v>#DIV/0!</v>
      </c>
      <c r="C4334" t="e">
        <f>Weighting!$F$14</f>
        <v>#NUM!</v>
      </c>
      <c r="D4334" t="e">
        <f>IF(C4334=1,'Data Transformation'!$G$3+0.5*'Data Transformation'!$W$25,IF(C4335=1,D4335-'Data Transformation'!$W$25,FALSE))</f>
        <v>#NUM!</v>
      </c>
      <c r="E4334">
        <f t="array" ref="E4334">IF(ISLOGICAL(D4334),"",FREQUENCY(IF('Data Transformation'!$B$425:$B$8425='Bin Analysis'!$B4323,'Data Transformation'!$G$425:$G$8425),D4334))</f>
        <v>2001</v>
      </c>
      <c r="F4334">
        <f t="shared" si="540"/>
        <v>0</v>
      </c>
      <c r="G4334">
        <f>Weighting!$H$14</f>
        <v>0</v>
      </c>
      <c r="H4334">
        <f t="array" ref="H4334">FREQUENCY(IF('Data Transformation'!$B$4:$B$8425=B4323,'Data Transformation'!$G$4:$G$8425),'Bin Analysis'!$B4334)</f>
        <v>2073</v>
      </c>
      <c r="I4334">
        <f t="shared" si="541"/>
        <v>0</v>
      </c>
      <c r="J4334">
        <f t="shared" si="542"/>
        <v>0</v>
      </c>
      <c r="K4334">
        <f>J4334*Weighting!$W$14</f>
        <v>0</v>
      </c>
      <c r="M4334" s="14"/>
    </row>
    <row r="4335" spans="1:25" x14ac:dyDescent="0.25">
      <c r="A4335" s="32" t="str">
        <f>IF(Weighting!$P$15&gt;0,B4335,"")</f>
        <v/>
      </c>
      <c r="B4335" t="e">
        <f>Weighting!$C$15</f>
        <v>#DIV/0!</v>
      </c>
      <c r="C4335" t="e">
        <f>Weighting!$F$15</f>
        <v>#NUM!</v>
      </c>
      <c r="D4335" t="e">
        <f>IF(C4335=1,'Data Transformation'!$G$3+0.5*'Data Transformation'!$W$25,IF(C4336=1,D4336-'Data Transformation'!$W$25,FALSE))</f>
        <v>#NUM!</v>
      </c>
      <c r="E4335">
        <f t="array" ref="E4335">IF(ISLOGICAL(D4335),"",FREQUENCY(IF('Data Transformation'!$B$425:$B$8425='Bin Analysis'!$B4323,'Data Transformation'!$G$425:$G$8425),D4335))</f>
        <v>2001</v>
      </c>
      <c r="F4335">
        <f t="shared" si="540"/>
        <v>0</v>
      </c>
      <c r="G4335">
        <f>Weighting!$H$15</f>
        <v>0</v>
      </c>
      <c r="H4335">
        <f t="array" ref="H4335">FREQUENCY(IF('Data Transformation'!$B$4:$B$8425=B4323,'Data Transformation'!$G$4:$G$8425),'Bin Analysis'!$B4335)</f>
        <v>2073</v>
      </c>
      <c r="I4335">
        <f t="shared" si="541"/>
        <v>0</v>
      </c>
      <c r="J4335">
        <f t="shared" si="542"/>
        <v>0</v>
      </c>
      <c r="K4335">
        <f>J4335*Weighting!$W$15</f>
        <v>0</v>
      </c>
      <c r="M4335" s="14"/>
    </row>
    <row r="4336" spans="1:25" x14ac:dyDescent="0.25">
      <c r="A4336" s="32" t="str">
        <f>IF(Weighting!$P$16&gt;0,B4336,"")</f>
        <v/>
      </c>
      <c r="B4336" t="e">
        <f>Weighting!$C$16</f>
        <v>#DIV/0!</v>
      </c>
      <c r="C4336" t="e">
        <f>Weighting!$F$16</f>
        <v>#NUM!</v>
      </c>
      <c r="D4336" t="e">
        <f>IF(C4336=1,'Data Transformation'!$G$3+0.5*'Data Transformation'!$W$25,IF(C4337=1,D4337-'Data Transformation'!$W$25,FALSE))</f>
        <v>#NUM!</v>
      </c>
      <c r="E4336">
        <f t="array" ref="E4336">IF(ISLOGICAL(D4336),"",FREQUENCY(IF('Data Transformation'!$B$425:$B$8425='Bin Analysis'!$B4323,'Data Transformation'!$G$425:$G$8425),D4336))</f>
        <v>2001</v>
      </c>
      <c r="F4336">
        <f t="shared" si="540"/>
        <v>0</v>
      </c>
      <c r="G4336">
        <f>Weighting!$H$16</f>
        <v>0</v>
      </c>
      <c r="H4336">
        <f t="array" ref="H4336">FREQUENCY(IF('Data Transformation'!$B$4:$B$8425=B4323,'Data Transformation'!$G$4:$G$8425),'Bin Analysis'!$B4336)</f>
        <v>2073</v>
      </c>
      <c r="I4336">
        <f t="shared" si="541"/>
        <v>0</v>
      </c>
      <c r="J4336">
        <f t="shared" si="542"/>
        <v>0</v>
      </c>
      <c r="K4336">
        <f>J4336*Weighting!$W$16</f>
        <v>0</v>
      </c>
      <c r="M4336" s="14"/>
    </row>
    <row r="4337" spans="1:25" x14ac:dyDescent="0.25">
      <c r="A4337" s="32" t="str">
        <f>IF(Weighting!$P$17&gt;0,B4337,"")</f>
        <v/>
      </c>
      <c r="B4337" t="e">
        <f>Weighting!$C$17</f>
        <v>#DIV/0!</v>
      </c>
      <c r="C4337" t="e">
        <f>Weighting!$F$17</f>
        <v>#NUM!</v>
      </c>
      <c r="D4337" t="e">
        <f>IF(C4337=1,'Data Transformation'!$G$3+0.5*'Data Transformation'!$W$25,IF(C4338=1,D4338-'Data Transformation'!$W$25,FALSE))</f>
        <v>#NUM!</v>
      </c>
      <c r="E4337">
        <f t="array" ref="E4337">IF(ISLOGICAL(D4337),"",FREQUENCY(IF('Data Transformation'!$B$425:$B$8425='Bin Analysis'!$B4323,'Data Transformation'!$G$425:$G$8425),D4337))</f>
        <v>2001</v>
      </c>
      <c r="F4337">
        <f t="shared" si="540"/>
        <v>0</v>
      </c>
      <c r="G4337">
        <f>Weighting!$H$17</f>
        <v>0</v>
      </c>
      <c r="H4337">
        <f t="array" ref="H4337">FREQUENCY(IF('Data Transformation'!$B$4:$B$8425=B4323,'Data Transformation'!$G$4:$G$8425),'Bin Analysis'!$B4337)</f>
        <v>2073</v>
      </c>
      <c r="I4337">
        <f t="shared" si="541"/>
        <v>0</v>
      </c>
      <c r="J4337">
        <f t="shared" si="542"/>
        <v>0</v>
      </c>
      <c r="K4337">
        <f>J4337*Weighting!$W$17</f>
        <v>0</v>
      </c>
      <c r="M4337" s="14"/>
    </row>
    <row r="4338" spans="1:25" x14ac:dyDescent="0.25">
      <c r="A4338" s="32" t="str">
        <f>IF(Weighting!$P$18&gt;0,B4338,"")</f>
        <v/>
      </c>
      <c r="B4338" t="e">
        <f>Weighting!$C$18</f>
        <v>#DIV/0!</v>
      </c>
      <c r="C4338" t="e">
        <f>Weighting!$F$18</f>
        <v>#NUM!</v>
      </c>
      <c r="D4338" t="e">
        <f>IF(C4338=1,'Data Transformation'!$G$3+0.5*'Data Transformation'!$W$25,IF(C4339=1,D4339-'Data Transformation'!$W$25,FALSE))</f>
        <v>#NUM!</v>
      </c>
      <c r="E4338">
        <f t="array" ref="E4338">IF(ISLOGICAL(D4338),"",FREQUENCY(IF('Data Transformation'!$B$425:$B$8425='Bin Analysis'!$B4323,'Data Transformation'!$G$425:$G$8425),D4338))</f>
        <v>2001</v>
      </c>
      <c r="F4338">
        <f t="shared" si="540"/>
        <v>0</v>
      </c>
      <c r="G4338">
        <f>Weighting!$H$18</f>
        <v>0</v>
      </c>
      <c r="H4338">
        <f t="array" ref="H4338">FREQUENCY(IF('Data Transformation'!$B$4:$B$8425=B4323,'Data Transformation'!$G$4:$G$8425),'Bin Analysis'!$B4338)</f>
        <v>2073</v>
      </c>
      <c r="I4338">
        <f t="shared" si="541"/>
        <v>0</v>
      </c>
      <c r="J4338">
        <f t="shared" si="542"/>
        <v>0</v>
      </c>
      <c r="K4338">
        <f>J4338*Weighting!$W$18</f>
        <v>0</v>
      </c>
      <c r="M4338" s="14"/>
    </row>
    <row r="4339" spans="1:25" x14ac:dyDescent="0.25">
      <c r="A4339" s="32" t="str">
        <f>IF(Weighting!$P$19&gt;0,B4339,"")</f>
        <v/>
      </c>
      <c r="B4339" t="e">
        <f>Weighting!$C$19</f>
        <v>#DIV/0!</v>
      </c>
      <c r="C4339" t="e">
        <f>Weighting!$F$19</f>
        <v>#NUM!</v>
      </c>
      <c r="D4339" t="e">
        <f>IF(C4339=1,'Data Transformation'!$G$3+0.5*'Data Transformation'!$W$25,IF(C4340=1,D4340-'Data Transformation'!$W$25,FALSE))</f>
        <v>#NUM!</v>
      </c>
      <c r="E4339">
        <f t="array" ref="E4339">IF(ISLOGICAL(D4339),"",FREQUENCY(IF('Data Transformation'!$B$425:$B$8425='Bin Analysis'!$B4323,'Data Transformation'!$G$425:$G$8425),D4339))</f>
        <v>2001</v>
      </c>
      <c r="F4339">
        <f t="shared" si="540"/>
        <v>0</v>
      </c>
      <c r="G4339">
        <f>Weighting!$H$19</f>
        <v>0</v>
      </c>
      <c r="H4339">
        <f t="array" ref="H4339">FREQUENCY(IF('Data Transformation'!$B$4:$B$8425=B4323,'Data Transformation'!$G$4:$G$8425),'Bin Analysis'!$B4339)</f>
        <v>2073</v>
      </c>
      <c r="I4339">
        <f t="shared" si="541"/>
        <v>0</v>
      </c>
      <c r="J4339">
        <f t="shared" si="542"/>
        <v>0</v>
      </c>
      <c r="K4339">
        <f>J4339*Weighting!$W$19</f>
        <v>0</v>
      </c>
      <c r="M4339" s="14"/>
    </row>
    <row r="4340" spans="1:25" x14ac:dyDescent="0.25">
      <c r="A4340" s="32" t="str">
        <f>IF(Weighting!$P$20&gt;0,B4340,"")</f>
        <v/>
      </c>
      <c r="B4340" t="e">
        <f>Weighting!$C$20</f>
        <v>#DIV/0!</v>
      </c>
      <c r="C4340" t="e">
        <f>Weighting!$F$20</f>
        <v>#NUM!</v>
      </c>
      <c r="D4340" t="e">
        <f>IF(C4340=1,'Data Transformation'!$G$3+0.5*'Data Transformation'!$W$25,IF(C4341=1,D4341-'Data Transformation'!$W$25,FALSE))</f>
        <v>#NUM!</v>
      </c>
      <c r="E4340">
        <f t="array" ref="E4340">IF(ISLOGICAL(D4340),"",FREQUENCY(IF('Data Transformation'!$B$425:$B$8425='Bin Analysis'!$B4323,'Data Transformation'!$G$425:$G$8425),D4340))</f>
        <v>2001</v>
      </c>
      <c r="F4340">
        <f t="shared" si="540"/>
        <v>0</v>
      </c>
      <c r="G4340">
        <f>Weighting!$H$20</f>
        <v>0</v>
      </c>
      <c r="H4340">
        <f t="array" ref="H4340">FREQUENCY(IF('Data Transformation'!$B$4:$B$8425=B4323,'Data Transformation'!$G$4:$G$8425),'Bin Analysis'!$B4340)</f>
        <v>2073</v>
      </c>
      <c r="I4340">
        <f t="shared" si="541"/>
        <v>0</v>
      </c>
      <c r="J4340">
        <f t="shared" si="542"/>
        <v>0</v>
      </c>
      <c r="K4340">
        <f>J4340*Weighting!$W$20</f>
        <v>0</v>
      </c>
      <c r="M4340" s="14"/>
    </row>
    <row r="4341" spans="1:25" x14ac:dyDescent="0.25">
      <c r="A4341" s="32" t="str">
        <f>IF(Weighting!$P$21&gt;0,B4341,"")</f>
        <v/>
      </c>
      <c r="B4341" t="e">
        <f>Weighting!$C$21</f>
        <v>#DIV/0!</v>
      </c>
      <c r="C4341" t="e">
        <f>Weighting!$F$21</f>
        <v>#NUM!</v>
      </c>
      <c r="D4341" t="e">
        <f>IF(C4341=1,'Data Transformation'!$G$3+0.5*'Data Transformation'!$W$25,IF(C4342=1,D4342-'Data Transformation'!$W$25,FALSE))</f>
        <v>#NUM!</v>
      </c>
      <c r="E4341">
        <f t="array" ref="E4341">IF(ISLOGICAL(D4341),"",FREQUENCY(IF('Data Transformation'!$B$425:$B$8425='Bin Analysis'!$B4323,'Data Transformation'!$G$425:$G$8425),D4341))</f>
        <v>2001</v>
      </c>
      <c r="F4341">
        <f t="shared" si="540"/>
        <v>0</v>
      </c>
      <c r="G4341">
        <f>Weighting!$H$21</f>
        <v>0</v>
      </c>
      <c r="H4341">
        <f t="array" ref="H4341">FREQUENCY(IF('Data Transformation'!$B$4:$B$8425=B4323,'Data Transformation'!$G$4:$G$8425),'Bin Analysis'!$B4341)</f>
        <v>2073</v>
      </c>
      <c r="I4341">
        <f t="shared" si="541"/>
        <v>0</v>
      </c>
      <c r="J4341">
        <f t="shared" si="542"/>
        <v>0</v>
      </c>
      <c r="K4341">
        <f>J4341*Weighting!$W$21</f>
        <v>0</v>
      </c>
      <c r="M4341" s="14"/>
    </row>
    <row r="4342" spans="1:25" x14ac:dyDescent="0.25">
      <c r="A4342" s="32" t="str">
        <f>IF(Weighting!$P$22&gt;0,B4342,"")</f>
        <v/>
      </c>
      <c r="B4342" t="e">
        <f>Weighting!$C$22</f>
        <v>#DIV/0!</v>
      </c>
      <c r="C4342" t="e">
        <f>Weighting!$F$22</f>
        <v>#NUM!</v>
      </c>
      <c r="D4342" t="e">
        <f>IF(C4342=1,'Data Transformation'!$G$3+0.5*'Data Transformation'!$W$25,IF(C4343=1,D4343-'Data Transformation'!$W$25,FALSE))</f>
        <v>#NUM!</v>
      </c>
      <c r="E4342">
        <f t="array" ref="E4342">IF(ISLOGICAL(D4342),"",FREQUENCY(IF('Data Transformation'!$B$425:$B$8425='Bin Analysis'!$B4323,'Data Transformation'!$G$425:$G$8425),D4342))</f>
        <v>2001</v>
      </c>
      <c r="F4342">
        <f t="shared" si="540"/>
        <v>0</v>
      </c>
      <c r="G4342">
        <f>Weighting!$H$22</f>
        <v>0</v>
      </c>
      <c r="H4342">
        <f t="array" ref="H4342">FREQUENCY(IF('Data Transformation'!$B$4:$B$8425=B4323,'Data Transformation'!$G$4:$G$8425),'Bin Analysis'!$B4342)</f>
        <v>2073</v>
      </c>
      <c r="I4342">
        <f t="shared" si="541"/>
        <v>0</v>
      </c>
      <c r="J4342">
        <f t="shared" si="542"/>
        <v>0</v>
      </c>
      <c r="K4342">
        <f>J4342*Weighting!$W$22</f>
        <v>0</v>
      </c>
      <c r="M4342" s="14"/>
    </row>
    <row r="4343" spans="1:25" x14ac:dyDescent="0.25">
      <c r="A4343" s="32" t="str">
        <f>IF(Weighting!$P$23&gt;0,B4343,"")</f>
        <v/>
      </c>
      <c r="B4343" t="e">
        <f>Weighting!$C$23</f>
        <v>#DIV/0!</v>
      </c>
      <c r="C4343" t="e">
        <f>Weighting!$F$23</f>
        <v>#NUM!</v>
      </c>
      <c r="D4343" t="e">
        <f>IF(C4343=1,'Data Transformation'!$G$3+0.5*'Data Transformation'!$W$25,IF(C4344=1,D4344-'Data Transformation'!$W$25,FALSE))</f>
        <v>#NUM!</v>
      </c>
      <c r="E4343">
        <f t="array" ref="E4343">IF(ISLOGICAL(D4343),"",FREQUENCY(IF('Data Transformation'!$B$425:$B$8425='Bin Analysis'!$B4323,'Data Transformation'!$G$425:$G$8425),D4343))</f>
        <v>2001</v>
      </c>
      <c r="F4343">
        <f t="shared" si="540"/>
        <v>0</v>
      </c>
      <c r="G4343">
        <f>Weighting!$H$23</f>
        <v>0</v>
      </c>
      <c r="H4343">
        <f t="array" ref="H4343">FREQUENCY(IF('Data Transformation'!$B$4:$B$8425=B4323,'Data Transformation'!$G$4:$G$8425),'Bin Analysis'!$B4343)</f>
        <v>2073</v>
      </c>
      <c r="I4343">
        <f t="shared" si="541"/>
        <v>0</v>
      </c>
      <c r="J4343">
        <f t="shared" si="542"/>
        <v>0</v>
      </c>
      <c r="K4343">
        <f>J4343*Weighting!$W$23</f>
        <v>0</v>
      </c>
      <c r="M4343" s="14"/>
    </row>
    <row r="4344" spans="1:25" x14ac:dyDescent="0.25">
      <c r="A4344" s="32" t="str">
        <f>IF(Weighting!$P$24&gt;0,B4344,"")</f>
        <v/>
      </c>
      <c r="B4344" t="e">
        <f>Weighting!$C$24</f>
        <v>#DIV/0!</v>
      </c>
      <c r="C4344" t="e">
        <f>Weighting!$F$24</f>
        <v>#NUM!</v>
      </c>
      <c r="D4344" t="e">
        <f>IF(C4344=1,'Data Transformation'!$G$3+0.5*'Data Transformation'!$W$25,IF(C4345=1,D4345-'Data Transformation'!$W$25,FALSE))</f>
        <v>#NUM!</v>
      </c>
      <c r="E4344">
        <f t="array" ref="E4344">IF(ISLOGICAL(D4344),"",FREQUENCY(IF('Data Transformation'!$B$425:$B$8425='Bin Analysis'!$B4323,'Data Transformation'!$G$425:$G$8425),D4344))</f>
        <v>2001</v>
      </c>
      <c r="F4344">
        <f t="shared" si="540"/>
        <v>0</v>
      </c>
      <c r="G4344">
        <f>Weighting!$H$24</f>
        <v>0</v>
      </c>
      <c r="H4344">
        <f t="array" ref="H4344">FREQUENCY(IF('Data Transformation'!$B$4:$B$8425=B4323,'Data Transformation'!$G$4:$G$8425),'Bin Analysis'!$B4344)</f>
        <v>2073</v>
      </c>
      <c r="I4344">
        <f t="shared" si="541"/>
        <v>0</v>
      </c>
      <c r="J4344">
        <f t="shared" si="542"/>
        <v>0</v>
      </c>
      <c r="K4344">
        <f>J4344*Weighting!$W$24</f>
        <v>0</v>
      </c>
      <c r="M4344" s="14"/>
    </row>
    <row r="4345" spans="1:25" x14ac:dyDescent="0.25">
      <c r="A4345" s="32" t="str">
        <f>IF(Weighting!$P$25&gt;0,B4345,"")</f>
        <v/>
      </c>
      <c r="B4345" t="e">
        <f>Weighting!$C$25</f>
        <v>#DIV/0!</v>
      </c>
      <c r="C4345" t="e">
        <f>Weighting!$F$25</f>
        <v>#NUM!</v>
      </c>
      <c r="D4345" t="e">
        <f>IF(C4345=1,'Data Transformation'!$G$3+0.5*'Data Transformation'!$W$25,IF(C4346=1,D4346-'Data Transformation'!$W$25,FALSE))</f>
        <v>#NUM!</v>
      </c>
      <c r="E4345">
        <f t="array" ref="E4345">IF(ISLOGICAL(D4345),"",FREQUENCY(IF('Data Transformation'!$B$425:$B$8425='Bin Analysis'!$B4323,'Data Transformation'!$G$425:$G$8425),D4345))</f>
        <v>2001</v>
      </c>
      <c r="F4345">
        <f t="shared" si="540"/>
        <v>0</v>
      </c>
      <c r="G4345">
        <f>Weighting!$H$25</f>
        <v>0</v>
      </c>
      <c r="H4345">
        <f t="array" ref="H4345">FREQUENCY(IF('Data Transformation'!$B$4:$B$8425=B4323,'Data Transformation'!$G$4:$G$8425),'Bin Analysis'!$B4345)</f>
        <v>2073</v>
      </c>
      <c r="I4345">
        <f t="shared" si="541"/>
        <v>0</v>
      </c>
      <c r="J4345">
        <f t="shared" si="542"/>
        <v>0</v>
      </c>
      <c r="K4345">
        <f>J4345*Weighting!$W$25</f>
        <v>0</v>
      </c>
      <c r="M4345" s="14"/>
    </row>
    <row r="4346" spans="1:25" x14ac:dyDescent="0.25">
      <c r="O4346"/>
      <c r="P4346"/>
      <c r="Q4346"/>
      <c r="R4346"/>
    </row>
    <row r="4347" spans="1:25" ht="23.25" x14ac:dyDescent="0.35">
      <c r="A4347" s="21" t="s">
        <v>0</v>
      </c>
      <c r="B4347" s="21" t="str">
        <f>IFERROR(VLOOKUP(C4347,'Data Transformation'!$L$6:$M$426,2,FALSE),"")</f>
        <v/>
      </c>
      <c r="C4347" s="21">
        <f>C4323+1</f>
        <v>181</v>
      </c>
      <c r="D4347" s="21"/>
      <c r="E4347" s="21"/>
      <c r="F4347" s="21"/>
      <c r="G4347" s="21"/>
      <c r="H4347" s="22"/>
      <c r="I4347" s="22"/>
      <c r="J4347" s="22"/>
      <c r="K4347" s="21"/>
      <c r="L4347" s="21" t="str">
        <f>B4347</f>
        <v/>
      </c>
      <c r="M4347" s="23" t="e">
        <f>INDEX('Data Transformation'!$O$4:$O$424,MATCH($B4347,'Data Transformation'!$M$4:$M$424,0),MATCH($M$2,'Data Transformation'!$O$3,0))</f>
        <v>#N/A</v>
      </c>
      <c r="N4347" s="27" t="e">
        <f>IF('Input and Summary Results'!$J$16="minimum",'Bin Analysis'!X4348/(M4347-1),'Bin Analysis'!Y4347/('Bin Analysis'!M4347-1))</f>
        <v>#N/A</v>
      </c>
      <c r="O4347" s="27" t="e">
        <f>IF(M4347=FALSE,NA(),(VLOOKUP(1,C4350:K4369,4,FALSE))/(M4347-1))</f>
        <v>#N/A</v>
      </c>
      <c r="P4347" s="27" t="e">
        <f>IF(M4347=FALSE,NA(),SUM(J4350:J4369)/Weighting!$S$5)</f>
        <v>#N/A</v>
      </c>
      <c r="Q4347" s="27" t="e">
        <f>IF(M4347=FALSE,NA(),SUM(K4350:K4369)/Weighting!$S$6)</f>
        <v>#N/A</v>
      </c>
      <c r="R4347" s="27" t="e">
        <f>IF(M4347=FALSE,NA(),(VLOOKUP(1,G4350:K4369,3,FALSE))/(M4347-1))</f>
        <v>#N/A</v>
      </c>
      <c r="S4347" s="22" t="e">
        <f>IF(M4347=FALSE,NA(),IF(SUM(J4350:J4369)=2,"yes","no"))</f>
        <v>#N/A</v>
      </c>
      <c r="X4347" s="2" cm="2">
        <f t="array" ref="X4347:X4348">FREQUENCY(IF('Data Transformation'!$B$425:$B$6424='Bin Analysis'!L4347,'Data Transformation'!$G$425:$G$6424),'Data Transformation'!$U$11)</f>
        <v>0</v>
      </c>
      <c r="Y4347" s="2" cm="2">
        <f t="array" ref="Y4347:Y4348">FREQUENCY(IF('Data Transformation'!$B$425:$B$6424='Bin Analysis'!L4347,'Data Transformation'!$G$425:$G$6424),'Data Transformation'!$U$12)</f>
        <v>0</v>
      </c>
    </row>
    <row r="4348" spans="1:25" x14ac:dyDescent="0.25">
      <c r="A4348" s="14" t="s">
        <v>67</v>
      </c>
      <c r="B4348" t="s">
        <v>47</v>
      </c>
      <c r="C4348" t="s">
        <v>5</v>
      </c>
      <c r="D4348" t="s">
        <v>98</v>
      </c>
      <c r="E4348" t="s">
        <v>99</v>
      </c>
      <c r="F4348" t="s">
        <v>100</v>
      </c>
      <c r="G4348" t="s">
        <v>69</v>
      </c>
      <c r="H4348" t="s">
        <v>31</v>
      </c>
      <c r="I4348" t="s">
        <v>32</v>
      </c>
      <c r="J4348" t="s">
        <v>46</v>
      </c>
      <c r="K4348" s="14" t="s">
        <v>45</v>
      </c>
      <c r="M4348" s="14"/>
      <c r="X4348" s="2">
        <v>0</v>
      </c>
      <c r="Y4348" s="2">
        <v>0</v>
      </c>
    </row>
    <row r="4349" spans="1:25" x14ac:dyDescent="0.25">
      <c r="A4349" s="32"/>
      <c r="D4349" t="e">
        <f>IF(C4349=1,'Data Transformation'!$G$3+0.5*'Data Transformation'!$W$25,IF(C4350=1,D4350-'Data Transformation'!$W$25,FALSE))</f>
        <v>#NUM!</v>
      </c>
      <c r="E4349">
        <f t="array" ref="E4349">IF(ISLOGICAL(D4349),"",FREQUENCY(IF('Data Transformation'!$B$425:$B$8425='Bin Analysis'!$B4347,'Data Transformation'!$G$425:$G$8425),D4349))</f>
        <v>2001</v>
      </c>
      <c r="F4349" t="e">
        <f>IF(ISLOGICAL(D4349),"",E4349-E4348)</f>
        <v>#VALUE!</v>
      </c>
      <c r="M4349" s="14"/>
    </row>
    <row r="4350" spans="1:25" x14ac:dyDescent="0.25">
      <c r="A4350" s="32" t="e">
        <f>IF(Weighting!$P$6&gt;0,B4350,"")</f>
        <v>#NUM!</v>
      </c>
      <c r="B4350" t="e">
        <f>Weighting!$C$6</f>
        <v>#DIV/0!</v>
      </c>
      <c r="C4350" t="e">
        <f>Weighting!$F$6</f>
        <v>#NUM!</v>
      </c>
      <c r="D4350" t="e">
        <f>IF(C4350=1,'Data Transformation'!$G$3+0.5*'Data Transformation'!$W$25,IF(C4351=1,D4351-'Data Transformation'!$W$25,FALSE))</f>
        <v>#NUM!</v>
      </c>
      <c r="E4350">
        <f t="array" ref="E4350">IF(ISLOGICAL(D4350),"",FREQUENCY(IF('Data Transformation'!$B$425:$B$8425='Bin Analysis'!$B4347,'Data Transformation'!$G$425:$G$8425),D4350))</f>
        <v>2001</v>
      </c>
      <c r="F4350">
        <f>IF(ISLOGICAL(D4350),"",E4350-E4349)</f>
        <v>0</v>
      </c>
      <c r="G4350">
        <f>Weighting!$H$6</f>
        <v>1</v>
      </c>
      <c r="H4350">
        <f t="array" ref="H4350">FREQUENCY(IF('Data Transformation'!$B$4:$B$8425=B4347,'Data Transformation'!$G$4:$G$8425),'Bin Analysis'!$B4350)</f>
        <v>2073</v>
      </c>
      <c r="I4350">
        <f>H4350-H4349</f>
        <v>2073</v>
      </c>
      <c r="J4350">
        <f>IF(I4350=0,0,1)</f>
        <v>1</v>
      </c>
      <c r="K4350" t="e">
        <f>J4350*Weighting!$W$6</f>
        <v>#NUM!</v>
      </c>
      <c r="M4350" s="14"/>
    </row>
    <row r="4351" spans="1:25" x14ac:dyDescent="0.25">
      <c r="A4351" s="32" t="str">
        <f>IF(Weighting!$P$7&gt;0,B4351,"")</f>
        <v/>
      </c>
      <c r="B4351" t="e">
        <f>Weighting!$C$7</f>
        <v>#DIV/0!</v>
      </c>
      <c r="C4351" t="e">
        <f>Weighting!$F$7</f>
        <v>#NUM!</v>
      </c>
      <c r="D4351" t="e">
        <f>IF(C4351=1,'Data Transformation'!$G$3+0.5*'Data Transformation'!$W$25,IF(C4352=1,D4352-'Data Transformation'!$W$25,FALSE))</f>
        <v>#NUM!</v>
      </c>
      <c r="E4351">
        <f t="array" ref="E4351">IF(ISLOGICAL(D4351),"",FREQUENCY(IF('Data Transformation'!$B$425:$B$8425='Bin Analysis'!$B4347,'Data Transformation'!$G$425:$G$8425),D4351))</f>
        <v>2001</v>
      </c>
      <c r="F4351">
        <f t="shared" ref="F4351:F4369" si="543">IF(ISLOGICAL(D4351),"",E4351-E4350)</f>
        <v>0</v>
      </c>
      <c r="G4351">
        <f>Weighting!$H$7</f>
        <v>0</v>
      </c>
      <c r="H4351">
        <f t="array" ref="H4351">FREQUENCY(IF('Data Transformation'!$B$4:$B$8425=B4347,'Data Transformation'!$G$4:$G$8425),'Bin Analysis'!$B4351)</f>
        <v>2073</v>
      </c>
      <c r="I4351">
        <f t="shared" ref="I4351:I4369" si="544">H4351-H4350</f>
        <v>0</v>
      </c>
      <c r="J4351">
        <f>IF(I4351=0,0,1)</f>
        <v>0</v>
      </c>
      <c r="K4351">
        <f>J4351*Weighting!$W$7</f>
        <v>0</v>
      </c>
      <c r="M4351" s="14"/>
    </row>
    <row r="4352" spans="1:25" x14ac:dyDescent="0.25">
      <c r="A4352" s="32" t="str">
        <f>IF(Weighting!$P$8&gt;0,B4352,"")</f>
        <v/>
      </c>
      <c r="B4352" t="e">
        <f>Weighting!$C$8</f>
        <v>#DIV/0!</v>
      </c>
      <c r="C4352" t="e">
        <f>Weighting!$F$8</f>
        <v>#NUM!</v>
      </c>
      <c r="D4352" t="e">
        <f>IF(C4352=1,'Data Transformation'!$G$3+0.5*'Data Transformation'!$W$25,IF(C4353=1,D4353-'Data Transformation'!$W$25,FALSE))</f>
        <v>#NUM!</v>
      </c>
      <c r="E4352">
        <f t="array" ref="E4352">IF(ISLOGICAL(D4352),"",FREQUENCY(IF('Data Transformation'!$B$425:$B$8425='Bin Analysis'!$B4347,'Data Transformation'!$G$425:$G$8425),D4352))</f>
        <v>2001</v>
      </c>
      <c r="F4352">
        <f t="shared" si="543"/>
        <v>0</v>
      </c>
      <c r="G4352">
        <f>Weighting!$H$8</f>
        <v>0</v>
      </c>
      <c r="H4352">
        <f t="array" ref="H4352">FREQUENCY(IF('Data Transformation'!$B$4:$B$8425=B4347,'Data Transformation'!$G$4:$G$8425),'Bin Analysis'!$B4352)</f>
        <v>2073</v>
      </c>
      <c r="I4352">
        <f t="shared" si="544"/>
        <v>0</v>
      </c>
      <c r="J4352">
        <f t="shared" ref="J4352:J4369" si="545">IF(I4352=0,0,1)</f>
        <v>0</v>
      </c>
      <c r="K4352">
        <f>J4352*Weighting!$W$8</f>
        <v>0</v>
      </c>
      <c r="M4352" s="14"/>
    </row>
    <row r="4353" spans="1:13" x14ac:dyDescent="0.25">
      <c r="A4353" s="32" t="str">
        <f>IF(Weighting!$P$9&gt;0,B4353,"")</f>
        <v/>
      </c>
      <c r="B4353" s="50" t="e">
        <f>Weighting!$C$9</f>
        <v>#DIV/0!</v>
      </c>
      <c r="C4353" t="e">
        <f>Weighting!$F$9</f>
        <v>#NUM!</v>
      </c>
      <c r="D4353" t="e">
        <f>IF(C4353=1,'Data Transformation'!$G$3+0.5*'Data Transformation'!$W$25,IF(C4354=1,D4354-'Data Transformation'!$W$25,FALSE))</f>
        <v>#NUM!</v>
      </c>
      <c r="E4353">
        <f t="array" ref="E4353">IF(ISLOGICAL(D4353),"",FREQUENCY(IF('Data Transformation'!$B$425:$B$8425='Bin Analysis'!$B4347,'Data Transformation'!$G$425:$G$8425),D4353))</f>
        <v>2001</v>
      </c>
      <c r="F4353">
        <f t="shared" si="543"/>
        <v>0</v>
      </c>
      <c r="G4353">
        <f>Weighting!$H$9</f>
        <v>0</v>
      </c>
      <c r="H4353">
        <f t="array" ref="H4353">FREQUENCY(IF('Data Transformation'!$B$4:$B$8425=B4347,'Data Transformation'!$G$4:$G$8425),'Bin Analysis'!$B4353)</f>
        <v>2073</v>
      </c>
      <c r="I4353">
        <f t="shared" si="544"/>
        <v>0</v>
      </c>
      <c r="J4353">
        <f t="shared" si="545"/>
        <v>0</v>
      </c>
      <c r="K4353">
        <f>J4353*Weighting!$W$9</f>
        <v>0</v>
      </c>
      <c r="M4353" s="14"/>
    </row>
    <row r="4354" spans="1:13" x14ac:dyDescent="0.25">
      <c r="A4354" s="32" t="str">
        <f>IF(Weighting!$P$10&gt;0,B4354,"")</f>
        <v/>
      </c>
      <c r="B4354" t="e">
        <f>Weighting!$C$10</f>
        <v>#DIV/0!</v>
      </c>
      <c r="C4354" t="e">
        <f>Weighting!$F$10</f>
        <v>#NUM!</v>
      </c>
      <c r="D4354" t="e">
        <f>IF(C4354=1,'Data Transformation'!$G$3+0.5*'Data Transformation'!$W$25,IF(C4355=1,D4355-'Data Transformation'!$W$25,FALSE))</f>
        <v>#NUM!</v>
      </c>
      <c r="E4354">
        <f t="array" ref="E4354">IF(ISLOGICAL(D4354),"",FREQUENCY(IF('Data Transformation'!$B$425:$B$8425='Bin Analysis'!$B4347,'Data Transformation'!$G$425:$G$8425),D4354))</f>
        <v>2001</v>
      </c>
      <c r="F4354">
        <f t="shared" si="543"/>
        <v>0</v>
      </c>
      <c r="G4354">
        <f>Weighting!$H$10</f>
        <v>0</v>
      </c>
      <c r="H4354">
        <f t="array" ref="H4354">FREQUENCY(IF('Data Transformation'!$B$4:$B$8425=B4347,'Data Transformation'!$G$4:$G$8425),'Bin Analysis'!$B4354)</f>
        <v>2073</v>
      </c>
      <c r="I4354">
        <f t="shared" si="544"/>
        <v>0</v>
      </c>
      <c r="J4354">
        <f t="shared" si="545"/>
        <v>0</v>
      </c>
      <c r="K4354">
        <f>J4354*Weighting!$W$10</f>
        <v>0</v>
      </c>
      <c r="M4354" s="14"/>
    </row>
    <row r="4355" spans="1:13" x14ac:dyDescent="0.25">
      <c r="A4355" s="32" t="str">
        <f>IF(Weighting!$P$11&gt;0,B4355,"")</f>
        <v/>
      </c>
      <c r="B4355" t="e">
        <f>Weighting!$C$11</f>
        <v>#DIV/0!</v>
      </c>
      <c r="C4355" t="e">
        <f>Weighting!$F$11</f>
        <v>#NUM!</v>
      </c>
      <c r="D4355" t="e">
        <f>IF(C4355=1,'Data Transformation'!$G$3+0.5*'Data Transformation'!$W$25,IF(C4356=1,D4356-'Data Transformation'!$W$25,FALSE))</f>
        <v>#NUM!</v>
      </c>
      <c r="E4355">
        <f t="array" ref="E4355">IF(ISLOGICAL(D4355),"",FREQUENCY(IF('Data Transformation'!$B$425:$B$8425='Bin Analysis'!$B4347,'Data Transformation'!$G$425:$G$8425),D4355))</f>
        <v>2001</v>
      </c>
      <c r="F4355">
        <f t="shared" si="543"/>
        <v>0</v>
      </c>
      <c r="G4355">
        <f>Weighting!$H$11</f>
        <v>0</v>
      </c>
      <c r="H4355">
        <f t="array" ref="H4355">FREQUENCY(IF('Data Transformation'!$B$4:$B$8425=B4347,'Data Transformation'!$G$4:$G$8425),'Bin Analysis'!$B4355)</f>
        <v>2073</v>
      </c>
      <c r="I4355">
        <f t="shared" si="544"/>
        <v>0</v>
      </c>
      <c r="J4355">
        <f t="shared" si="545"/>
        <v>0</v>
      </c>
      <c r="K4355">
        <f>J4355*Weighting!$W$11</f>
        <v>0</v>
      </c>
      <c r="M4355" s="14"/>
    </row>
    <row r="4356" spans="1:13" x14ac:dyDescent="0.25">
      <c r="A4356" s="32" t="str">
        <f>IF(Weighting!$P$12&gt;0,B4356,"")</f>
        <v/>
      </c>
      <c r="B4356" t="e">
        <f>Weighting!$C$12</f>
        <v>#DIV/0!</v>
      </c>
      <c r="C4356" t="e">
        <f>Weighting!$F$12</f>
        <v>#NUM!</v>
      </c>
      <c r="D4356" t="e">
        <f>IF(C4356=1,'Data Transformation'!$G$3+0.5*'Data Transformation'!$W$25,IF(C4357=1,D4357-'Data Transformation'!$W$25,FALSE))</f>
        <v>#NUM!</v>
      </c>
      <c r="E4356">
        <f t="array" ref="E4356">IF(ISLOGICAL(D4356),"",FREQUENCY(IF('Data Transformation'!$B$425:$B$8425='Bin Analysis'!$B4347,'Data Transformation'!$G$425:$G$8425),D4356))</f>
        <v>2001</v>
      </c>
      <c r="F4356">
        <f t="shared" si="543"/>
        <v>0</v>
      </c>
      <c r="G4356">
        <f>Weighting!$H$12</f>
        <v>0</v>
      </c>
      <c r="H4356">
        <f t="array" ref="H4356">FREQUENCY(IF('Data Transformation'!$B$4:$B$8425=B4347,'Data Transformation'!$G$4:$G$8425),'Bin Analysis'!$B4356)</f>
        <v>2073</v>
      </c>
      <c r="I4356">
        <f t="shared" si="544"/>
        <v>0</v>
      </c>
      <c r="J4356">
        <f t="shared" si="545"/>
        <v>0</v>
      </c>
      <c r="K4356">
        <f>J4356*Weighting!$W$12</f>
        <v>0</v>
      </c>
      <c r="M4356" s="14"/>
    </row>
    <row r="4357" spans="1:13" x14ac:dyDescent="0.25">
      <c r="A4357" s="32" t="str">
        <f>IF(Weighting!$P$13&gt;0,B4357,"")</f>
        <v/>
      </c>
      <c r="B4357" t="e">
        <f>Weighting!$C$13</f>
        <v>#DIV/0!</v>
      </c>
      <c r="C4357" t="e">
        <f>Weighting!$F$13</f>
        <v>#NUM!</v>
      </c>
      <c r="D4357" t="e">
        <f>IF(C4357=1,'Data Transformation'!$G$3+0.5*'Data Transformation'!$W$25,IF(C4358=1,D4358-'Data Transformation'!$W$25,FALSE))</f>
        <v>#NUM!</v>
      </c>
      <c r="E4357">
        <f t="array" ref="E4357">IF(ISLOGICAL(D4357),"",FREQUENCY(IF('Data Transformation'!$B$425:$B$8425='Bin Analysis'!$B4347,'Data Transformation'!$G$425:$G$8425),D4357))</f>
        <v>2001</v>
      </c>
      <c r="F4357">
        <f t="shared" si="543"/>
        <v>0</v>
      </c>
      <c r="G4357">
        <f>Weighting!$H$13</f>
        <v>0</v>
      </c>
      <c r="H4357">
        <f t="array" ref="H4357">FREQUENCY(IF('Data Transformation'!$B$4:$B$8425=B4347,'Data Transformation'!$G$4:$G$8425),'Bin Analysis'!$B4357)</f>
        <v>2073</v>
      </c>
      <c r="I4357">
        <f t="shared" si="544"/>
        <v>0</v>
      </c>
      <c r="J4357">
        <f t="shared" si="545"/>
        <v>0</v>
      </c>
      <c r="K4357">
        <f>J4357*Weighting!$W$13</f>
        <v>0</v>
      </c>
      <c r="M4357" s="14"/>
    </row>
    <row r="4358" spans="1:13" x14ac:dyDescent="0.25">
      <c r="A4358" s="32" t="str">
        <f>IF(Weighting!$P$14&gt;0,B4358,"")</f>
        <v/>
      </c>
      <c r="B4358" t="e">
        <f>Weighting!$C$14</f>
        <v>#DIV/0!</v>
      </c>
      <c r="C4358" t="e">
        <f>Weighting!$F$14</f>
        <v>#NUM!</v>
      </c>
      <c r="D4358" t="e">
        <f>IF(C4358=1,'Data Transformation'!$G$3+0.5*'Data Transformation'!$W$25,IF(C4359=1,D4359-'Data Transformation'!$W$25,FALSE))</f>
        <v>#NUM!</v>
      </c>
      <c r="E4358">
        <f t="array" ref="E4358">IF(ISLOGICAL(D4358),"",FREQUENCY(IF('Data Transformation'!$B$425:$B$8425='Bin Analysis'!$B4347,'Data Transformation'!$G$425:$G$8425),D4358))</f>
        <v>2001</v>
      </c>
      <c r="F4358">
        <f t="shared" si="543"/>
        <v>0</v>
      </c>
      <c r="G4358">
        <f>Weighting!$H$14</f>
        <v>0</v>
      </c>
      <c r="H4358">
        <f t="array" ref="H4358">FREQUENCY(IF('Data Transformation'!$B$4:$B$8425=B4347,'Data Transformation'!$G$4:$G$8425),'Bin Analysis'!$B4358)</f>
        <v>2073</v>
      </c>
      <c r="I4358">
        <f t="shared" si="544"/>
        <v>0</v>
      </c>
      <c r="J4358">
        <f t="shared" si="545"/>
        <v>0</v>
      </c>
      <c r="K4358">
        <f>J4358*Weighting!$W$14</f>
        <v>0</v>
      </c>
      <c r="M4358" s="14"/>
    </row>
    <row r="4359" spans="1:13" x14ac:dyDescent="0.25">
      <c r="A4359" s="32" t="str">
        <f>IF(Weighting!$P$15&gt;0,B4359,"")</f>
        <v/>
      </c>
      <c r="B4359" t="e">
        <f>Weighting!$C$15</f>
        <v>#DIV/0!</v>
      </c>
      <c r="C4359" t="e">
        <f>Weighting!$F$15</f>
        <v>#NUM!</v>
      </c>
      <c r="D4359" t="e">
        <f>IF(C4359=1,'Data Transformation'!$G$3+0.5*'Data Transformation'!$W$25,IF(C4360=1,D4360-'Data Transformation'!$W$25,FALSE))</f>
        <v>#NUM!</v>
      </c>
      <c r="E4359">
        <f t="array" ref="E4359">IF(ISLOGICAL(D4359),"",FREQUENCY(IF('Data Transformation'!$B$425:$B$8425='Bin Analysis'!$B4347,'Data Transformation'!$G$425:$G$8425),D4359))</f>
        <v>2001</v>
      </c>
      <c r="F4359">
        <f t="shared" si="543"/>
        <v>0</v>
      </c>
      <c r="G4359">
        <f>Weighting!$H$15</f>
        <v>0</v>
      </c>
      <c r="H4359">
        <f t="array" ref="H4359">FREQUENCY(IF('Data Transformation'!$B$4:$B$8425=B4347,'Data Transformation'!$G$4:$G$8425),'Bin Analysis'!$B4359)</f>
        <v>2073</v>
      </c>
      <c r="I4359">
        <f t="shared" si="544"/>
        <v>0</v>
      </c>
      <c r="J4359">
        <f t="shared" si="545"/>
        <v>0</v>
      </c>
      <c r="K4359">
        <f>J4359*Weighting!$W$15</f>
        <v>0</v>
      </c>
      <c r="M4359" s="14"/>
    </row>
    <row r="4360" spans="1:13" x14ac:dyDescent="0.25">
      <c r="A4360" s="32" t="str">
        <f>IF(Weighting!$P$16&gt;0,B4360,"")</f>
        <v/>
      </c>
      <c r="B4360" t="e">
        <f>Weighting!$C$16</f>
        <v>#DIV/0!</v>
      </c>
      <c r="C4360" t="e">
        <f>Weighting!$F$16</f>
        <v>#NUM!</v>
      </c>
      <c r="D4360" t="e">
        <f>IF(C4360=1,'Data Transformation'!$G$3+0.5*'Data Transformation'!$W$25,IF(C4361=1,D4361-'Data Transformation'!$W$25,FALSE))</f>
        <v>#NUM!</v>
      </c>
      <c r="E4360">
        <f t="array" ref="E4360">IF(ISLOGICAL(D4360),"",FREQUENCY(IF('Data Transformation'!$B$425:$B$8425='Bin Analysis'!$B4347,'Data Transformation'!$G$425:$G$8425),D4360))</f>
        <v>2001</v>
      </c>
      <c r="F4360">
        <f t="shared" si="543"/>
        <v>0</v>
      </c>
      <c r="G4360">
        <f>Weighting!$H$16</f>
        <v>0</v>
      </c>
      <c r="H4360">
        <f t="array" ref="H4360">FREQUENCY(IF('Data Transformation'!$B$4:$B$8425=B4347,'Data Transformation'!$G$4:$G$8425),'Bin Analysis'!$B4360)</f>
        <v>2073</v>
      </c>
      <c r="I4360">
        <f t="shared" si="544"/>
        <v>0</v>
      </c>
      <c r="J4360">
        <f t="shared" si="545"/>
        <v>0</v>
      </c>
      <c r="K4360">
        <f>J4360*Weighting!$W$16</f>
        <v>0</v>
      </c>
      <c r="M4360" s="14"/>
    </row>
    <row r="4361" spans="1:13" x14ac:dyDescent="0.25">
      <c r="A4361" s="32" t="str">
        <f>IF(Weighting!$P$17&gt;0,B4361,"")</f>
        <v/>
      </c>
      <c r="B4361" t="e">
        <f>Weighting!$C$17</f>
        <v>#DIV/0!</v>
      </c>
      <c r="C4361" t="e">
        <f>Weighting!$F$17</f>
        <v>#NUM!</v>
      </c>
      <c r="D4361" t="e">
        <f>IF(C4361=1,'Data Transformation'!$G$3+0.5*'Data Transformation'!$W$25,IF(C4362=1,D4362-'Data Transformation'!$W$25,FALSE))</f>
        <v>#NUM!</v>
      </c>
      <c r="E4361">
        <f t="array" ref="E4361">IF(ISLOGICAL(D4361),"",FREQUENCY(IF('Data Transformation'!$B$425:$B$8425='Bin Analysis'!$B4347,'Data Transformation'!$G$425:$G$8425),D4361))</f>
        <v>2001</v>
      </c>
      <c r="F4361">
        <f t="shared" si="543"/>
        <v>0</v>
      </c>
      <c r="G4361">
        <f>Weighting!$H$17</f>
        <v>0</v>
      </c>
      <c r="H4361">
        <f t="array" ref="H4361">FREQUENCY(IF('Data Transformation'!$B$4:$B$8425=B4347,'Data Transformation'!$G$4:$G$8425),'Bin Analysis'!$B4361)</f>
        <v>2073</v>
      </c>
      <c r="I4361">
        <f t="shared" si="544"/>
        <v>0</v>
      </c>
      <c r="J4361">
        <f t="shared" si="545"/>
        <v>0</v>
      </c>
      <c r="K4361">
        <f>J4361*Weighting!$W$17</f>
        <v>0</v>
      </c>
      <c r="M4361" s="14"/>
    </row>
    <row r="4362" spans="1:13" x14ac:dyDescent="0.25">
      <c r="A4362" s="32" t="str">
        <f>IF(Weighting!$P$18&gt;0,B4362,"")</f>
        <v/>
      </c>
      <c r="B4362" t="e">
        <f>Weighting!$C$18</f>
        <v>#DIV/0!</v>
      </c>
      <c r="C4362" t="e">
        <f>Weighting!$F$18</f>
        <v>#NUM!</v>
      </c>
      <c r="D4362" t="e">
        <f>IF(C4362=1,'Data Transformation'!$G$3+0.5*'Data Transformation'!$W$25,IF(C4363=1,D4363-'Data Transformation'!$W$25,FALSE))</f>
        <v>#NUM!</v>
      </c>
      <c r="E4362">
        <f t="array" ref="E4362">IF(ISLOGICAL(D4362),"",FREQUENCY(IF('Data Transformation'!$B$425:$B$8425='Bin Analysis'!$B4347,'Data Transformation'!$G$425:$G$8425),D4362))</f>
        <v>2001</v>
      </c>
      <c r="F4362">
        <f t="shared" si="543"/>
        <v>0</v>
      </c>
      <c r="G4362">
        <f>Weighting!$H$18</f>
        <v>0</v>
      </c>
      <c r="H4362">
        <f t="array" ref="H4362">FREQUENCY(IF('Data Transformation'!$B$4:$B$8425=B4347,'Data Transformation'!$G$4:$G$8425),'Bin Analysis'!$B4362)</f>
        <v>2073</v>
      </c>
      <c r="I4362">
        <f t="shared" si="544"/>
        <v>0</v>
      </c>
      <c r="J4362">
        <f t="shared" si="545"/>
        <v>0</v>
      </c>
      <c r="K4362">
        <f>J4362*Weighting!$W$18</f>
        <v>0</v>
      </c>
      <c r="M4362" s="14"/>
    </row>
    <row r="4363" spans="1:13" x14ac:dyDescent="0.25">
      <c r="A4363" s="32" t="str">
        <f>IF(Weighting!$P$19&gt;0,B4363,"")</f>
        <v/>
      </c>
      <c r="B4363" t="e">
        <f>Weighting!$C$19</f>
        <v>#DIV/0!</v>
      </c>
      <c r="C4363" t="e">
        <f>Weighting!$F$19</f>
        <v>#NUM!</v>
      </c>
      <c r="D4363" t="e">
        <f>IF(C4363=1,'Data Transformation'!$G$3+0.5*'Data Transformation'!$W$25,IF(C4364=1,D4364-'Data Transformation'!$W$25,FALSE))</f>
        <v>#NUM!</v>
      </c>
      <c r="E4363">
        <f t="array" ref="E4363">IF(ISLOGICAL(D4363),"",FREQUENCY(IF('Data Transformation'!$B$425:$B$8425='Bin Analysis'!$B4347,'Data Transformation'!$G$425:$G$8425),D4363))</f>
        <v>2001</v>
      </c>
      <c r="F4363">
        <f t="shared" si="543"/>
        <v>0</v>
      </c>
      <c r="G4363">
        <f>Weighting!$H$19</f>
        <v>0</v>
      </c>
      <c r="H4363">
        <f t="array" ref="H4363">FREQUENCY(IF('Data Transformation'!$B$4:$B$8425=B4347,'Data Transformation'!$G$4:$G$8425),'Bin Analysis'!$B4363)</f>
        <v>2073</v>
      </c>
      <c r="I4363">
        <f t="shared" si="544"/>
        <v>0</v>
      </c>
      <c r="J4363">
        <f t="shared" si="545"/>
        <v>0</v>
      </c>
      <c r="K4363">
        <f>J4363*Weighting!$W$19</f>
        <v>0</v>
      </c>
      <c r="M4363" s="14"/>
    </row>
    <row r="4364" spans="1:13" x14ac:dyDescent="0.25">
      <c r="A4364" s="32" t="str">
        <f>IF(Weighting!$P$20&gt;0,B4364,"")</f>
        <v/>
      </c>
      <c r="B4364" t="e">
        <f>Weighting!$C$20</f>
        <v>#DIV/0!</v>
      </c>
      <c r="C4364" t="e">
        <f>Weighting!$F$20</f>
        <v>#NUM!</v>
      </c>
      <c r="D4364" t="e">
        <f>IF(C4364=1,'Data Transformation'!$G$3+0.5*'Data Transformation'!$W$25,IF(C4365=1,D4365-'Data Transformation'!$W$25,FALSE))</f>
        <v>#NUM!</v>
      </c>
      <c r="E4364">
        <f t="array" ref="E4364">IF(ISLOGICAL(D4364),"",FREQUENCY(IF('Data Transformation'!$B$425:$B$8425='Bin Analysis'!$B4347,'Data Transformation'!$G$425:$G$8425),D4364))</f>
        <v>2001</v>
      </c>
      <c r="F4364">
        <f t="shared" si="543"/>
        <v>0</v>
      </c>
      <c r="G4364">
        <f>Weighting!$H$20</f>
        <v>0</v>
      </c>
      <c r="H4364">
        <f t="array" ref="H4364">FREQUENCY(IF('Data Transformation'!$B$4:$B$8425=B4347,'Data Transformation'!$G$4:$G$8425),'Bin Analysis'!$B4364)</f>
        <v>2073</v>
      </c>
      <c r="I4364">
        <f t="shared" si="544"/>
        <v>0</v>
      </c>
      <c r="J4364">
        <f t="shared" si="545"/>
        <v>0</v>
      </c>
      <c r="K4364">
        <f>J4364*Weighting!$W$20</f>
        <v>0</v>
      </c>
      <c r="M4364" s="14"/>
    </row>
    <row r="4365" spans="1:13" x14ac:dyDescent="0.25">
      <c r="A4365" s="32" t="str">
        <f>IF(Weighting!$P$21&gt;0,B4365,"")</f>
        <v/>
      </c>
      <c r="B4365" t="e">
        <f>Weighting!$C$21</f>
        <v>#DIV/0!</v>
      </c>
      <c r="C4365" t="e">
        <f>Weighting!$F$21</f>
        <v>#NUM!</v>
      </c>
      <c r="D4365" t="e">
        <f>IF(C4365=1,'Data Transformation'!$G$3+0.5*'Data Transformation'!$W$25,IF(C4366=1,D4366-'Data Transformation'!$W$25,FALSE))</f>
        <v>#NUM!</v>
      </c>
      <c r="E4365">
        <f t="array" ref="E4365">IF(ISLOGICAL(D4365),"",FREQUENCY(IF('Data Transformation'!$B$425:$B$8425='Bin Analysis'!$B4347,'Data Transformation'!$G$425:$G$8425),D4365))</f>
        <v>2001</v>
      </c>
      <c r="F4365">
        <f t="shared" si="543"/>
        <v>0</v>
      </c>
      <c r="G4365">
        <f>Weighting!$H$21</f>
        <v>0</v>
      </c>
      <c r="H4365">
        <f t="array" ref="H4365">FREQUENCY(IF('Data Transformation'!$B$4:$B$8425=B4347,'Data Transformation'!$G$4:$G$8425),'Bin Analysis'!$B4365)</f>
        <v>2073</v>
      </c>
      <c r="I4365">
        <f t="shared" si="544"/>
        <v>0</v>
      </c>
      <c r="J4365">
        <f t="shared" si="545"/>
        <v>0</v>
      </c>
      <c r="K4365">
        <f>J4365*Weighting!$W$21</f>
        <v>0</v>
      </c>
      <c r="M4365" s="14"/>
    </row>
    <row r="4366" spans="1:13" x14ac:dyDescent="0.25">
      <c r="A4366" s="32" t="str">
        <f>IF(Weighting!$P$22&gt;0,B4366,"")</f>
        <v/>
      </c>
      <c r="B4366" t="e">
        <f>Weighting!$C$22</f>
        <v>#DIV/0!</v>
      </c>
      <c r="C4366" t="e">
        <f>Weighting!$F$22</f>
        <v>#NUM!</v>
      </c>
      <c r="D4366" t="e">
        <f>IF(C4366=1,'Data Transformation'!$G$3+0.5*'Data Transformation'!$W$25,IF(C4367=1,D4367-'Data Transformation'!$W$25,FALSE))</f>
        <v>#NUM!</v>
      </c>
      <c r="E4366">
        <f t="array" ref="E4366">IF(ISLOGICAL(D4366),"",FREQUENCY(IF('Data Transformation'!$B$425:$B$8425='Bin Analysis'!$B4347,'Data Transformation'!$G$425:$G$8425),D4366))</f>
        <v>2001</v>
      </c>
      <c r="F4366">
        <f t="shared" si="543"/>
        <v>0</v>
      </c>
      <c r="G4366">
        <f>Weighting!$H$22</f>
        <v>0</v>
      </c>
      <c r="H4366">
        <f t="array" ref="H4366">FREQUENCY(IF('Data Transformation'!$B$4:$B$8425=B4347,'Data Transformation'!$G$4:$G$8425),'Bin Analysis'!$B4366)</f>
        <v>2073</v>
      </c>
      <c r="I4366">
        <f t="shared" si="544"/>
        <v>0</v>
      </c>
      <c r="J4366">
        <f t="shared" si="545"/>
        <v>0</v>
      </c>
      <c r="K4366">
        <f>J4366*Weighting!$W$22</f>
        <v>0</v>
      </c>
      <c r="M4366" s="14"/>
    </row>
    <row r="4367" spans="1:13" x14ac:dyDescent="0.25">
      <c r="A4367" s="32" t="str">
        <f>IF(Weighting!$P$23&gt;0,B4367,"")</f>
        <v/>
      </c>
      <c r="B4367" t="e">
        <f>Weighting!$C$23</f>
        <v>#DIV/0!</v>
      </c>
      <c r="C4367" t="e">
        <f>Weighting!$F$23</f>
        <v>#NUM!</v>
      </c>
      <c r="D4367" t="e">
        <f>IF(C4367=1,'Data Transformation'!$G$3+0.5*'Data Transformation'!$W$25,IF(C4368=1,D4368-'Data Transformation'!$W$25,FALSE))</f>
        <v>#NUM!</v>
      </c>
      <c r="E4367">
        <f t="array" ref="E4367">IF(ISLOGICAL(D4367),"",FREQUENCY(IF('Data Transformation'!$B$425:$B$8425='Bin Analysis'!$B4347,'Data Transformation'!$G$425:$G$8425),D4367))</f>
        <v>2001</v>
      </c>
      <c r="F4367">
        <f t="shared" si="543"/>
        <v>0</v>
      </c>
      <c r="G4367">
        <f>Weighting!$H$23</f>
        <v>0</v>
      </c>
      <c r="H4367">
        <f t="array" ref="H4367">FREQUENCY(IF('Data Transformation'!$B$4:$B$8425=B4347,'Data Transformation'!$G$4:$G$8425),'Bin Analysis'!$B4367)</f>
        <v>2073</v>
      </c>
      <c r="I4367">
        <f t="shared" si="544"/>
        <v>0</v>
      </c>
      <c r="J4367">
        <f t="shared" si="545"/>
        <v>0</v>
      </c>
      <c r="K4367">
        <f>J4367*Weighting!$W$23</f>
        <v>0</v>
      </c>
      <c r="M4367" s="14"/>
    </row>
    <row r="4368" spans="1:13" x14ac:dyDescent="0.25">
      <c r="A4368" s="32" t="str">
        <f>IF(Weighting!$P$24&gt;0,B4368,"")</f>
        <v/>
      </c>
      <c r="B4368" t="e">
        <f>Weighting!$C$24</f>
        <v>#DIV/0!</v>
      </c>
      <c r="C4368" t="e">
        <f>Weighting!$F$24</f>
        <v>#NUM!</v>
      </c>
      <c r="D4368" t="e">
        <f>IF(C4368=1,'Data Transformation'!$G$3+0.5*'Data Transformation'!$W$25,IF(C4369=1,D4369-'Data Transformation'!$W$25,FALSE))</f>
        <v>#NUM!</v>
      </c>
      <c r="E4368">
        <f t="array" ref="E4368">IF(ISLOGICAL(D4368),"",FREQUENCY(IF('Data Transformation'!$B$425:$B$8425='Bin Analysis'!$B4347,'Data Transformation'!$G$425:$G$8425),D4368))</f>
        <v>2001</v>
      </c>
      <c r="F4368">
        <f t="shared" si="543"/>
        <v>0</v>
      </c>
      <c r="G4368">
        <f>Weighting!$H$24</f>
        <v>0</v>
      </c>
      <c r="H4368">
        <f t="array" ref="H4368">FREQUENCY(IF('Data Transformation'!$B$4:$B$8425=B4347,'Data Transformation'!$G$4:$G$8425),'Bin Analysis'!$B4368)</f>
        <v>2073</v>
      </c>
      <c r="I4368">
        <f t="shared" si="544"/>
        <v>0</v>
      </c>
      <c r="J4368">
        <f t="shared" si="545"/>
        <v>0</v>
      </c>
      <c r="K4368">
        <f>J4368*Weighting!$W$24</f>
        <v>0</v>
      </c>
      <c r="M4368" s="14"/>
    </row>
    <row r="4369" spans="1:25" x14ac:dyDescent="0.25">
      <c r="A4369" s="32" t="str">
        <f>IF(Weighting!$P$25&gt;0,B4369,"")</f>
        <v/>
      </c>
      <c r="B4369" t="e">
        <f>Weighting!$C$25</f>
        <v>#DIV/0!</v>
      </c>
      <c r="C4369" t="e">
        <f>Weighting!$F$25</f>
        <v>#NUM!</v>
      </c>
      <c r="D4369" t="e">
        <f>IF(C4369=1,'Data Transformation'!$G$3+0.5*'Data Transformation'!$W$25,IF(C4370=1,D4370-'Data Transformation'!$W$25,FALSE))</f>
        <v>#NUM!</v>
      </c>
      <c r="E4369">
        <f t="array" ref="E4369">IF(ISLOGICAL(D4369),"",FREQUENCY(IF('Data Transformation'!$B$425:$B$8425='Bin Analysis'!$B4347,'Data Transformation'!$G$425:$G$8425),D4369))</f>
        <v>2001</v>
      </c>
      <c r="F4369">
        <f t="shared" si="543"/>
        <v>0</v>
      </c>
      <c r="G4369">
        <f>Weighting!$H$25</f>
        <v>0</v>
      </c>
      <c r="H4369">
        <f t="array" ref="H4369">FREQUENCY(IF('Data Transformation'!$B$4:$B$8425=B4347,'Data Transformation'!$G$4:$G$8425),'Bin Analysis'!$B4369)</f>
        <v>2073</v>
      </c>
      <c r="I4369">
        <f t="shared" si="544"/>
        <v>0</v>
      </c>
      <c r="J4369">
        <f t="shared" si="545"/>
        <v>0</v>
      </c>
      <c r="K4369">
        <f>J4369*Weighting!$W$25</f>
        <v>0</v>
      </c>
      <c r="M4369" s="14"/>
    </row>
    <row r="4370" spans="1:25" x14ac:dyDescent="0.25">
      <c r="O4370"/>
      <c r="P4370"/>
      <c r="Q4370"/>
      <c r="R4370"/>
    </row>
    <row r="4371" spans="1:25" ht="23.25" x14ac:dyDescent="0.35">
      <c r="A4371" s="21" t="s">
        <v>0</v>
      </c>
      <c r="B4371" s="21" t="str">
        <f>IFERROR(VLOOKUP(C4371,'Data Transformation'!$L$6:$M$426,2,FALSE),"")</f>
        <v/>
      </c>
      <c r="C4371" s="21">
        <f>C4347+1</f>
        <v>182</v>
      </c>
      <c r="D4371" s="21"/>
      <c r="E4371" s="21"/>
      <c r="F4371" s="21"/>
      <c r="G4371" s="21"/>
      <c r="H4371" s="22"/>
      <c r="I4371" s="22"/>
      <c r="J4371" s="22"/>
      <c r="K4371" s="21"/>
      <c r="L4371" s="21" t="str">
        <f>B4371</f>
        <v/>
      </c>
      <c r="M4371" s="23" t="e">
        <f>INDEX('Data Transformation'!$O$4:$O$424,MATCH($B4371,'Data Transformation'!$M$4:$M$424,0),MATCH($M$2,'Data Transformation'!$O$3,0))</f>
        <v>#N/A</v>
      </c>
      <c r="N4371" s="27" t="e">
        <f>IF('Input and Summary Results'!$J$16="minimum",'Bin Analysis'!X4372/(M4371-1),'Bin Analysis'!Y4371/('Bin Analysis'!M4371-1))</f>
        <v>#N/A</v>
      </c>
      <c r="O4371" s="27" t="e">
        <f>IF(M4371=FALSE,NA(),(VLOOKUP(1,C4374:K4393,4,FALSE))/(M4371-1))</f>
        <v>#N/A</v>
      </c>
      <c r="P4371" s="27" t="e">
        <f>IF(M4371=FALSE,NA(),SUM(J4374:J4393)/Weighting!$S$5)</f>
        <v>#N/A</v>
      </c>
      <c r="Q4371" s="27" t="e">
        <f>IF(M4371=FALSE,NA(),SUM(K4374:K4393)/Weighting!$S$6)</f>
        <v>#N/A</v>
      </c>
      <c r="R4371" s="27" t="e">
        <f>IF(M4371=FALSE,NA(),(VLOOKUP(1,G4374:K4393,3,FALSE))/(M4371-1))</f>
        <v>#N/A</v>
      </c>
      <c r="S4371" s="22" t="e">
        <f>IF(M4371=FALSE,NA(),IF(SUM(J4374:J4393)=2,"yes","no"))</f>
        <v>#N/A</v>
      </c>
      <c r="X4371" s="2" cm="2">
        <f t="array" ref="X4371:X4372">FREQUENCY(IF('Data Transformation'!$B$425:$B$6424='Bin Analysis'!L4371,'Data Transformation'!$G$425:$G$6424),'Data Transformation'!$U$11)</f>
        <v>0</v>
      </c>
      <c r="Y4371" s="2" cm="2">
        <f t="array" ref="Y4371:Y4372">FREQUENCY(IF('Data Transformation'!$B$425:$B$6424='Bin Analysis'!L4371,'Data Transformation'!$G$425:$G$6424),'Data Transformation'!$U$12)</f>
        <v>0</v>
      </c>
    </row>
    <row r="4372" spans="1:25" x14ac:dyDescent="0.25">
      <c r="A4372" s="14" t="s">
        <v>67</v>
      </c>
      <c r="B4372" t="s">
        <v>47</v>
      </c>
      <c r="C4372" t="s">
        <v>5</v>
      </c>
      <c r="D4372" t="s">
        <v>98</v>
      </c>
      <c r="E4372" t="s">
        <v>99</v>
      </c>
      <c r="F4372" t="s">
        <v>100</v>
      </c>
      <c r="G4372" t="s">
        <v>69</v>
      </c>
      <c r="H4372" t="s">
        <v>31</v>
      </c>
      <c r="I4372" t="s">
        <v>32</v>
      </c>
      <c r="J4372" t="s">
        <v>46</v>
      </c>
      <c r="K4372" s="14" t="s">
        <v>45</v>
      </c>
      <c r="M4372" s="14"/>
      <c r="X4372" s="2">
        <v>0</v>
      </c>
      <c r="Y4372" s="2">
        <v>0</v>
      </c>
    </row>
    <row r="4373" spans="1:25" x14ac:dyDescent="0.25">
      <c r="A4373" s="32"/>
      <c r="D4373" t="e">
        <f>IF(C4373=1,'Data Transformation'!$G$3+0.5*'Data Transformation'!$W$25,IF(C4374=1,D4374-'Data Transformation'!$W$25,FALSE))</f>
        <v>#NUM!</v>
      </c>
      <c r="E4373">
        <f t="array" ref="E4373">IF(ISLOGICAL(D4373),"",FREQUENCY(IF('Data Transformation'!$B$425:$B$8425='Bin Analysis'!$B4371,'Data Transformation'!$G$425:$G$8425),D4373))</f>
        <v>2001</v>
      </c>
      <c r="F4373" t="e">
        <f>IF(ISLOGICAL(D4373),"",E4373-E4372)</f>
        <v>#VALUE!</v>
      </c>
      <c r="M4373" s="14"/>
    </row>
    <row r="4374" spans="1:25" x14ac:dyDescent="0.25">
      <c r="A4374" s="32" t="e">
        <f>IF(Weighting!$P$6&gt;0,B4374,"")</f>
        <v>#NUM!</v>
      </c>
      <c r="B4374" t="e">
        <f>Weighting!$C$6</f>
        <v>#DIV/0!</v>
      </c>
      <c r="C4374" t="e">
        <f>Weighting!$F$6</f>
        <v>#NUM!</v>
      </c>
      <c r="D4374" t="e">
        <f>IF(C4374=1,'Data Transformation'!$G$3+0.5*'Data Transformation'!$W$25,IF(C4375=1,D4375-'Data Transformation'!$W$25,FALSE))</f>
        <v>#NUM!</v>
      </c>
      <c r="E4374">
        <f t="array" ref="E4374">IF(ISLOGICAL(D4374),"",FREQUENCY(IF('Data Transformation'!$B$425:$B$8425='Bin Analysis'!$B4371,'Data Transformation'!$G$425:$G$8425),D4374))</f>
        <v>2001</v>
      </c>
      <c r="F4374">
        <f>IF(ISLOGICAL(D4374),"",E4374-E4373)</f>
        <v>0</v>
      </c>
      <c r="G4374">
        <f>Weighting!$H$6</f>
        <v>1</v>
      </c>
      <c r="H4374">
        <f t="array" ref="H4374">FREQUENCY(IF('Data Transformation'!$B$4:$B$8425=B4371,'Data Transformation'!$G$4:$G$8425),'Bin Analysis'!$B4374)</f>
        <v>2073</v>
      </c>
      <c r="I4374">
        <f>H4374-H4373</f>
        <v>2073</v>
      </c>
      <c r="J4374">
        <f>IF(I4374=0,0,1)</f>
        <v>1</v>
      </c>
      <c r="K4374" t="e">
        <f>J4374*Weighting!$W$6</f>
        <v>#NUM!</v>
      </c>
      <c r="M4374" s="14"/>
    </row>
    <row r="4375" spans="1:25" x14ac:dyDescent="0.25">
      <c r="A4375" s="32" t="str">
        <f>IF(Weighting!$P$7&gt;0,B4375,"")</f>
        <v/>
      </c>
      <c r="B4375" t="e">
        <f>Weighting!$C$7</f>
        <v>#DIV/0!</v>
      </c>
      <c r="C4375" t="e">
        <f>Weighting!$F$7</f>
        <v>#NUM!</v>
      </c>
      <c r="D4375" t="e">
        <f>IF(C4375=1,'Data Transformation'!$G$3+0.5*'Data Transformation'!$W$25,IF(C4376=1,D4376-'Data Transformation'!$W$25,FALSE))</f>
        <v>#NUM!</v>
      </c>
      <c r="E4375">
        <f t="array" ref="E4375">IF(ISLOGICAL(D4375),"",FREQUENCY(IF('Data Transformation'!$B$425:$B$8425='Bin Analysis'!$B4371,'Data Transformation'!$G$425:$G$8425),D4375))</f>
        <v>2001</v>
      </c>
      <c r="F4375">
        <f t="shared" ref="F4375:F4393" si="546">IF(ISLOGICAL(D4375),"",E4375-E4374)</f>
        <v>0</v>
      </c>
      <c r="G4375">
        <f>Weighting!$H$7</f>
        <v>0</v>
      </c>
      <c r="H4375">
        <f t="array" ref="H4375">FREQUENCY(IF('Data Transformation'!$B$4:$B$8425=B4371,'Data Transformation'!$G$4:$G$8425),'Bin Analysis'!$B4375)</f>
        <v>2073</v>
      </c>
      <c r="I4375">
        <f t="shared" ref="I4375:I4393" si="547">H4375-H4374</f>
        <v>0</v>
      </c>
      <c r="J4375">
        <f>IF(I4375=0,0,1)</f>
        <v>0</v>
      </c>
      <c r="K4375">
        <f>J4375*Weighting!$W$7</f>
        <v>0</v>
      </c>
      <c r="M4375" s="14"/>
    </row>
    <row r="4376" spans="1:25" x14ac:dyDescent="0.25">
      <c r="A4376" s="32" t="str">
        <f>IF(Weighting!$P$8&gt;0,B4376,"")</f>
        <v/>
      </c>
      <c r="B4376" t="e">
        <f>Weighting!$C$8</f>
        <v>#DIV/0!</v>
      </c>
      <c r="C4376" t="e">
        <f>Weighting!$F$8</f>
        <v>#NUM!</v>
      </c>
      <c r="D4376" t="e">
        <f>IF(C4376=1,'Data Transformation'!$G$3+0.5*'Data Transformation'!$W$25,IF(C4377=1,D4377-'Data Transformation'!$W$25,FALSE))</f>
        <v>#NUM!</v>
      </c>
      <c r="E4376">
        <f t="array" ref="E4376">IF(ISLOGICAL(D4376),"",FREQUENCY(IF('Data Transformation'!$B$425:$B$8425='Bin Analysis'!$B4371,'Data Transformation'!$G$425:$G$8425),D4376))</f>
        <v>2001</v>
      </c>
      <c r="F4376">
        <f t="shared" si="546"/>
        <v>0</v>
      </c>
      <c r="G4376">
        <f>Weighting!$H$8</f>
        <v>0</v>
      </c>
      <c r="H4376">
        <f t="array" ref="H4376">FREQUENCY(IF('Data Transformation'!$B$4:$B$8425=B4371,'Data Transformation'!$G$4:$G$8425),'Bin Analysis'!$B4376)</f>
        <v>2073</v>
      </c>
      <c r="I4376">
        <f t="shared" si="547"/>
        <v>0</v>
      </c>
      <c r="J4376">
        <f t="shared" ref="J4376:J4393" si="548">IF(I4376=0,0,1)</f>
        <v>0</v>
      </c>
      <c r="K4376">
        <f>J4376*Weighting!$W$8</f>
        <v>0</v>
      </c>
      <c r="M4376" s="14"/>
    </row>
    <row r="4377" spans="1:25" x14ac:dyDescent="0.25">
      <c r="A4377" s="32" t="str">
        <f>IF(Weighting!$P$9&gt;0,B4377,"")</f>
        <v/>
      </c>
      <c r="B4377" s="50" t="e">
        <f>Weighting!$C$9</f>
        <v>#DIV/0!</v>
      </c>
      <c r="C4377" t="e">
        <f>Weighting!$F$9</f>
        <v>#NUM!</v>
      </c>
      <c r="D4377" t="e">
        <f>IF(C4377=1,'Data Transformation'!$G$3+0.5*'Data Transformation'!$W$25,IF(C4378=1,D4378-'Data Transformation'!$W$25,FALSE))</f>
        <v>#NUM!</v>
      </c>
      <c r="E4377">
        <f t="array" ref="E4377">IF(ISLOGICAL(D4377),"",FREQUENCY(IF('Data Transformation'!$B$425:$B$8425='Bin Analysis'!$B4371,'Data Transformation'!$G$425:$G$8425),D4377))</f>
        <v>2001</v>
      </c>
      <c r="F4377">
        <f t="shared" si="546"/>
        <v>0</v>
      </c>
      <c r="G4377">
        <f>Weighting!$H$9</f>
        <v>0</v>
      </c>
      <c r="H4377">
        <f t="array" ref="H4377">FREQUENCY(IF('Data Transformation'!$B$4:$B$8425=B4371,'Data Transformation'!$G$4:$G$8425),'Bin Analysis'!$B4377)</f>
        <v>2073</v>
      </c>
      <c r="I4377">
        <f t="shared" si="547"/>
        <v>0</v>
      </c>
      <c r="J4377">
        <f t="shared" si="548"/>
        <v>0</v>
      </c>
      <c r="K4377">
        <f>J4377*Weighting!$W$9</f>
        <v>0</v>
      </c>
      <c r="M4377" s="14"/>
    </row>
    <row r="4378" spans="1:25" x14ac:dyDescent="0.25">
      <c r="A4378" s="32" t="str">
        <f>IF(Weighting!$P$10&gt;0,B4378,"")</f>
        <v/>
      </c>
      <c r="B4378" t="e">
        <f>Weighting!$C$10</f>
        <v>#DIV/0!</v>
      </c>
      <c r="C4378" t="e">
        <f>Weighting!$F$10</f>
        <v>#NUM!</v>
      </c>
      <c r="D4378" t="e">
        <f>IF(C4378=1,'Data Transformation'!$G$3+0.5*'Data Transformation'!$W$25,IF(C4379=1,D4379-'Data Transformation'!$W$25,FALSE))</f>
        <v>#NUM!</v>
      </c>
      <c r="E4378">
        <f t="array" ref="E4378">IF(ISLOGICAL(D4378),"",FREQUENCY(IF('Data Transformation'!$B$425:$B$8425='Bin Analysis'!$B4371,'Data Transformation'!$G$425:$G$8425),D4378))</f>
        <v>2001</v>
      </c>
      <c r="F4378">
        <f t="shared" si="546"/>
        <v>0</v>
      </c>
      <c r="G4378">
        <f>Weighting!$H$10</f>
        <v>0</v>
      </c>
      <c r="H4378">
        <f t="array" ref="H4378">FREQUENCY(IF('Data Transformation'!$B$4:$B$8425=B4371,'Data Transformation'!$G$4:$G$8425),'Bin Analysis'!$B4378)</f>
        <v>2073</v>
      </c>
      <c r="I4378">
        <f t="shared" si="547"/>
        <v>0</v>
      </c>
      <c r="J4378">
        <f t="shared" si="548"/>
        <v>0</v>
      </c>
      <c r="K4378">
        <f>J4378*Weighting!$W$10</f>
        <v>0</v>
      </c>
      <c r="M4378" s="14"/>
    </row>
    <row r="4379" spans="1:25" x14ac:dyDescent="0.25">
      <c r="A4379" s="32" t="str">
        <f>IF(Weighting!$P$11&gt;0,B4379,"")</f>
        <v/>
      </c>
      <c r="B4379" t="e">
        <f>Weighting!$C$11</f>
        <v>#DIV/0!</v>
      </c>
      <c r="C4379" t="e">
        <f>Weighting!$F$11</f>
        <v>#NUM!</v>
      </c>
      <c r="D4379" t="e">
        <f>IF(C4379=1,'Data Transformation'!$G$3+0.5*'Data Transformation'!$W$25,IF(C4380=1,D4380-'Data Transformation'!$W$25,FALSE))</f>
        <v>#NUM!</v>
      </c>
      <c r="E4379">
        <f t="array" ref="E4379">IF(ISLOGICAL(D4379),"",FREQUENCY(IF('Data Transformation'!$B$425:$B$8425='Bin Analysis'!$B4371,'Data Transformation'!$G$425:$G$8425),D4379))</f>
        <v>2001</v>
      </c>
      <c r="F4379">
        <f t="shared" si="546"/>
        <v>0</v>
      </c>
      <c r="G4379">
        <f>Weighting!$H$11</f>
        <v>0</v>
      </c>
      <c r="H4379">
        <f t="array" ref="H4379">FREQUENCY(IF('Data Transformation'!$B$4:$B$8425=B4371,'Data Transformation'!$G$4:$G$8425),'Bin Analysis'!$B4379)</f>
        <v>2073</v>
      </c>
      <c r="I4379">
        <f t="shared" si="547"/>
        <v>0</v>
      </c>
      <c r="J4379">
        <f t="shared" si="548"/>
        <v>0</v>
      </c>
      <c r="K4379">
        <f>J4379*Weighting!$W$11</f>
        <v>0</v>
      </c>
      <c r="M4379" s="14"/>
    </row>
    <row r="4380" spans="1:25" x14ac:dyDescent="0.25">
      <c r="A4380" s="32" t="str">
        <f>IF(Weighting!$P$12&gt;0,B4380,"")</f>
        <v/>
      </c>
      <c r="B4380" t="e">
        <f>Weighting!$C$12</f>
        <v>#DIV/0!</v>
      </c>
      <c r="C4380" t="e">
        <f>Weighting!$F$12</f>
        <v>#NUM!</v>
      </c>
      <c r="D4380" t="e">
        <f>IF(C4380=1,'Data Transformation'!$G$3+0.5*'Data Transformation'!$W$25,IF(C4381=1,D4381-'Data Transformation'!$W$25,FALSE))</f>
        <v>#NUM!</v>
      </c>
      <c r="E4380">
        <f t="array" ref="E4380">IF(ISLOGICAL(D4380),"",FREQUENCY(IF('Data Transformation'!$B$425:$B$8425='Bin Analysis'!$B4371,'Data Transformation'!$G$425:$G$8425),D4380))</f>
        <v>2001</v>
      </c>
      <c r="F4380">
        <f t="shared" si="546"/>
        <v>0</v>
      </c>
      <c r="G4380">
        <f>Weighting!$H$12</f>
        <v>0</v>
      </c>
      <c r="H4380">
        <f t="array" ref="H4380">FREQUENCY(IF('Data Transformation'!$B$4:$B$8425=B4371,'Data Transformation'!$G$4:$G$8425),'Bin Analysis'!$B4380)</f>
        <v>2073</v>
      </c>
      <c r="I4380">
        <f t="shared" si="547"/>
        <v>0</v>
      </c>
      <c r="J4380">
        <f t="shared" si="548"/>
        <v>0</v>
      </c>
      <c r="K4380">
        <f>J4380*Weighting!$W$12</f>
        <v>0</v>
      </c>
      <c r="M4380" s="14"/>
    </row>
    <row r="4381" spans="1:25" x14ac:dyDescent="0.25">
      <c r="A4381" s="32" t="str">
        <f>IF(Weighting!$P$13&gt;0,B4381,"")</f>
        <v/>
      </c>
      <c r="B4381" t="e">
        <f>Weighting!$C$13</f>
        <v>#DIV/0!</v>
      </c>
      <c r="C4381" t="e">
        <f>Weighting!$F$13</f>
        <v>#NUM!</v>
      </c>
      <c r="D4381" t="e">
        <f>IF(C4381=1,'Data Transformation'!$G$3+0.5*'Data Transformation'!$W$25,IF(C4382=1,D4382-'Data Transformation'!$W$25,FALSE))</f>
        <v>#NUM!</v>
      </c>
      <c r="E4381">
        <f t="array" ref="E4381">IF(ISLOGICAL(D4381),"",FREQUENCY(IF('Data Transformation'!$B$425:$B$8425='Bin Analysis'!$B4371,'Data Transformation'!$G$425:$G$8425),D4381))</f>
        <v>2001</v>
      </c>
      <c r="F4381">
        <f t="shared" si="546"/>
        <v>0</v>
      </c>
      <c r="G4381">
        <f>Weighting!$H$13</f>
        <v>0</v>
      </c>
      <c r="H4381">
        <f t="array" ref="H4381">FREQUENCY(IF('Data Transformation'!$B$4:$B$8425=B4371,'Data Transformation'!$G$4:$G$8425),'Bin Analysis'!$B4381)</f>
        <v>2073</v>
      </c>
      <c r="I4381">
        <f t="shared" si="547"/>
        <v>0</v>
      </c>
      <c r="J4381">
        <f t="shared" si="548"/>
        <v>0</v>
      </c>
      <c r="K4381">
        <f>J4381*Weighting!$W$13</f>
        <v>0</v>
      </c>
      <c r="M4381" s="14"/>
    </row>
    <row r="4382" spans="1:25" x14ac:dyDescent="0.25">
      <c r="A4382" s="32" t="str">
        <f>IF(Weighting!$P$14&gt;0,B4382,"")</f>
        <v/>
      </c>
      <c r="B4382" t="e">
        <f>Weighting!$C$14</f>
        <v>#DIV/0!</v>
      </c>
      <c r="C4382" t="e">
        <f>Weighting!$F$14</f>
        <v>#NUM!</v>
      </c>
      <c r="D4382" t="e">
        <f>IF(C4382=1,'Data Transformation'!$G$3+0.5*'Data Transformation'!$W$25,IF(C4383=1,D4383-'Data Transformation'!$W$25,FALSE))</f>
        <v>#NUM!</v>
      </c>
      <c r="E4382">
        <f t="array" ref="E4382">IF(ISLOGICAL(D4382),"",FREQUENCY(IF('Data Transformation'!$B$425:$B$8425='Bin Analysis'!$B4371,'Data Transformation'!$G$425:$G$8425),D4382))</f>
        <v>2001</v>
      </c>
      <c r="F4382">
        <f t="shared" si="546"/>
        <v>0</v>
      </c>
      <c r="G4382">
        <f>Weighting!$H$14</f>
        <v>0</v>
      </c>
      <c r="H4382">
        <f t="array" ref="H4382">FREQUENCY(IF('Data Transformation'!$B$4:$B$8425=B4371,'Data Transformation'!$G$4:$G$8425),'Bin Analysis'!$B4382)</f>
        <v>2073</v>
      </c>
      <c r="I4382">
        <f t="shared" si="547"/>
        <v>0</v>
      </c>
      <c r="J4382">
        <f t="shared" si="548"/>
        <v>0</v>
      </c>
      <c r="K4382">
        <f>J4382*Weighting!$W$14</f>
        <v>0</v>
      </c>
      <c r="M4382" s="14"/>
    </row>
    <row r="4383" spans="1:25" x14ac:dyDescent="0.25">
      <c r="A4383" s="32" t="str">
        <f>IF(Weighting!$P$15&gt;0,B4383,"")</f>
        <v/>
      </c>
      <c r="B4383" t="e">
        <f>Weighting!$C$15</f>
        <v>#DIV/0!</v>
      </c>
      <c r="C4383" t="e">
        <f>Weighting!$F$15</f>
        <v>#NUM!</v>
      </c>
      <c r="D4383" t="e">
        <f>IF(C4383=1,'Data Transformation'!$G$3+0.5*'Data Transformation'!$W$25,IF(C4384=1,D4384-'Data Transformation'!$W$25,FALSE))</f>
        <v>#NUM!</v>
      </c>
      <c r="E4383">
        <f t="array" ref="E4383">IF(ISLOGICAL(D4383),"",FREQUENCY(IF('Data Transformation'!$B$425:$B$8425='Bin Analysis'!$B4371,'Data Transformation'!$G$425:$G$8425),D4383))</f>
        <v>2001</v>
      </c>
      <c r="F4383">
        <f t="shared" si="546"/>
        <v>0</v>
      </c>
      <c r="G4383">
        <f>Weighting!$H$15</f>
        <v>0</v>
      </c>
      <c r="H4383">
        <f t="array" ref="H4383">FREQUENCY(IF('Data Transformation'!$B$4:$B$8425=B4371,'Data Transformation'!$G$4:$G$8425),'Bin Analysis'!$B4383)</f>
        <v>2073</v>
      </c>
      <c r="I4383">
        <f t="shared" si="547"/>
        <v>0</v>
      </c>
      <c r="J4383">
        <f t="shared" si="548"/>
        <v>0</v>
      </c>
      <c r="K4383">
        <f>J4383*Weighting!$W$15</f>
        <v>0</v>
      </c>
      <c r="M4383" s="14"/>
    </row>
    <row r="4384" spans="1:25" x14ac:dyDescent="0.25">
      <c r="A4384" s="32" t="str">
        <f>IF(Weighting!$P$16&gt;0,B4384,"")</f>
        <v/>
      </c>
      <c r="B4384" t="e">
        <f>Weighting!$C$16</f>
        <v>#DIV/0!</v>
      </c>
      <c r="C4384" t="e">
        <f>Weighting!$F$16</f>
        <v>#NUM!</v>
      </c>
      <c r="D4384" t="e">
        <f>IF(C4384=1,'Data Transformation'!$G$3+0.5*'Data Transformation'!$W$25,IF(C4385=1,D4385-'Data Transformation'!$W$25,FALSE))</f>
        <v>#NUM!</v>
      </c>
      <c r="E4384">
        <f t="array" ref="E4384">IF(ISLOGICAL(D4384),"",FREQUENCY(IF('Data Transformation'!$B$425:$B$8425='Bin Analysis'!$B4371,'Data Transformation'!$G$425:$G$8425),D4384))</f>
        <v>2001</v>
      </c>
      <c r="F4384">
        <f t="shared" si="546"/>
        <v>0</v>
      </c>
      <c r="G4384">
        <f>Weighting!$H$16</f>
        <v>0</v>
      </c>
      <c r="H4384">
        <f t="array" ref="H4384">FREQUENCY(IF('Data Transformation'!$B$4:$B$8425=B4371,'Data Transformation'!$G$4:$G$8425),'Bin Analysis'!$B4384)</f>
        <v>2073</v>
      </c>
      <c r="I4384">
        <f t="shared" si="547"/>
        <v>0</v>
      </c>
      <c r="J4384">
        <f t="shared" si="548"/>
        <v>0</v>
      </c>
      <c r="K4384">
        <f>J4384*Weighting!$W$16</f>
        <v>0</v>
      </c>
      <c r="M4384" s="14"/>
    </row>
    <row r="4385" spans="1:25" x14ac:dyDescent="0.25">
      <c r="A4385" s="32" t="str">
        <f>IF(Weighting!$P$17&gt;0,B4385,"")</f>
        <v/>
      </c>
      <c r="B4385" t="e">
        <f>Weighting!$C$17</f>
        <v>#DIV/0!</v>
      </c>
      <c r="C4385" t="e">
        <f>Weighting!$F$17</f>
        <v>#NUM!</v>
      </c>
      <c r="D4385" t="e">
        <f>IF(C4385=1,'Data Transformation'!$G$3+0.5*'Data Transformation'!$W$25,IF(C4386=1,D4386-'Data Transformation'!$W$25,FALSE))</f>
        <v>#NUM!</v>
      </c>
      <c r="E4385">
        <f t="array" ref="E4385">IF(ISLOGICAL(D4385),"",FREQUENCY(IF('Data Transformation'!$B$425:$B$8425='Bin Analysis'!$B4371,'Data Transformation'!$G$425:$G$8425),D4385))</f>
        <v>2001</v>
      </c>
      <c r="F4385">
        <f t="shared" si="546"/>
        <v>0</v>
      </c>
      <c r="G4385">
        <f>Weighting!$H$17</f>
        <v>0</v>
      </c>
      <c r="H4385">
        <f t="array" ref="H4385">FREQUENCY(IF('Data Transformation'!$B$4:$B$8425=B4371,'Data Transformation'!$G$4:$G$8425),'Bin Analysis'!$B4385)</f>
        <v>2073</v>
      </c>
      <c r="I4385">
        <f t="shared" si="547"/>
        <v>0</v>
      </c>
      <c r="J4385">
        <f t="shared" si="548"/>
        <v>0</v>
      </c>
      <c r="K4385">
        <f>J4385*Weighting!$W$17</f>
        <v>0</v>
      </c>
      <c r="M4385" s="14"/>
    </row>
    <row r="4386" spans="1:25" x14ac:dyDescent="0.25">
      <c r="A4386" s="32" t="str">
        <f>IF(Weighting!$P$18&gt;0,B4386,"")</f>
        <v/>
      </c>
      <c r="B4386" t="e">
        <f>Weighting!$C$18</f>
        <v>#DIV/0!</v>
      </c>
      <c r="C4386" t="e">
        <f>Weighting!$F$18</f>
        <v>#NUM!</v>
      </c>
      <c r="D4386" t="e">
        <f>IF(C4386=1,'Data Transformation'!$G$3+0.5*'Data Transformation'!$W$25,IF(C4387=1,D4387-'Data Transformation'!$W$25,FALSE))</f>
        <v>#NUM!</v>
      </c>
      <c r="E4386">
        <f t="array" ref="E4386">IF(ISLOGICAL(D4386),"",FREQUENCY(IF('Data Transformation'!$B$425:$B$8425='Bin Analysis'!$B4371,'Data Transformation'!$G$425:$G$8425),D4386))</f>
        <v>2001</v>
      </c>
      <c r="F4386">
        <f t="shared" si="546"/>
        <v>0</v>
      </c>
      <c r="G4386">
        <f>Weighting!$H$18</f>
        <v>0</v>
      </c>
      <c r="H4386">
        <f t="array" ref="H4386">FREQUENCY(IF('Data Transformation'!$B$4:$B$8425=B4371,'Data Transformation'!$G$4:$G$8425),'Bin Analysis'!$B4386)</f>
        <v>2073</v>
      </c>
      <c r="I4386">
        <f t="shared" si="547"/>
        <v>0</v>
      </c>
      <c r="J4386">
        <f t="shared" si="548"/>
        <v>0</v>
      </c>
      <c r="K4386">
        <f>J4386*Weighting!$W$18</f>
        <v>0</v>
      </c>
      <c r="M4386" s="14"/>
    </row>
    <row r="4387" spans="1:25" x14ac:dyDescent="0.25">
      <c r="A4387" s="32" t="str">
        <f>IF(Weighting!$P$19&gt;0,B4387,"")</f>
        <v/>
      </c>
      <c r="B4387" t="e">
        <f>Weighting!$C$19</f>
        <v>#DIV/0!</v>
      </c>
      <c r="C4387" t="e">
        <f>Weighting!$F$19</f>
        <v>#NUM!</v>
      </c>
      <c r="D4387" t="e">
        <f>IF(C4387=1,'Data Transformation'!$G$3+0.5*'Data Transformation'!$W$25,IF(C4388=1,D4388-'Data Transformation'!$W$25,FALSE))</f>
        <v>#NUM!</v>
      </c>
      <c r="E4387">
        <f t="array" ref="E4387">IF(ISLOGICAL(D4387),"",FREQUENCY(IF('Data Transformation'!$B$425:$B$8425='Bin Analysis'!$B4371,'Data Transformation'!$G$425:$G$8425),D4387))</f>
        <v>2001</v>
      </c>
      <c r="F4387">
        <f t="shared" si="546"/>
        <v>0</v>
      </c>
      <c r="G4387">
        <f>Weighting!$H$19</f>
        <v>0</v>
      </c>
      <c r="H4387">
        <f t="array" ref="H4387">FREQUENCY(IF('Data Transformation'!$B$4:$B$8425=B4371,'Data Transformation'!$G$4:$G$8425),'Bin Analysis'!$B4387)</f>
        <v>2073</v>
      </c>
      <c r="I4387">
        <f t="shared" si="547"/>
        <v>0</v>
      </c>
      <c r="J4387">
        <f t="shared" si="548"/>
        <v>0</v>
      </c>
      <c r="K4387">
        <f>J4387*Weighting!$W$19</f>
        <v>0</v>
      </c>
      <c r="M4387" s="14"/>
    </row>
    <row r="4388" spans="1:25" x14ac:dyDescent="0.25">
      <c r="A4388" s="32" t="str">
        <f>IF(Weighting!$P$20&gt;0,B4388,"")</f>
        <v/>
      </c>
      <c r="B4388" t="e">
        <f>Weighting!$C$20</f>
        <v>#DIV/0!</v>
      </c>
      <c r="C4388" t="e">
        <f>Weighting!$F$20</f>
        <v>#NUM!</v>
      </c>
      <c r="D4388" t="e">
        <f>IF(C4388=1,'Data Transformation'!$G$3+0.5*'Data Transformation'!$W$25,IF(C4389=1,D4389-'Data Transformation'!$W$25,FALSE))</f>
        <v>#NUM!</v>
      </c>
      <c r="E4388">
        <f t="array" ref="E4388">IF(ISLOGICAL(D4388),"",FREQUENCY(IF('Data Transformation'!$B$425:$B$8425='Bin Analysis'!$B4371,'Data Transformation'!$G$425:$G$8425),D4388))</f>
        <v>2001</v>
      </c>
      <c r="F4388">
        <f t="shared" si="546"/>
        <v>0</v>
      </c>
      <c r="G4388">
        <f>Weighting!$H$20</f>
        <v>0</v>
      </c>
      <c r="H4388">
        <f t="array" ref="H4388">FREQUENCY(IF('Data Transformation'!$B$4:$B$8425=B4371,'Data Transformation'!$G$4:$G$8425),'Bin Analysis'!$B4388)</f>
        <v>2073</v>
      </c>
      <c r="I4388">
        <f t="shared" si="547"/>
        <v>0</v>
      </c>
      <c r="J4388">
        <f t="shared" si="548"/>
        <v>0</v>
      </c>
      <c r="K4388">
        <f>J4388*Weighting!$W$20</f>
        <v>0</v>
      </c>
      <c r="M4388" s="14"/>
    </row>
    <row r="4389" spans="1:25" x14ac:dyDescent="0.25">
      <c r="A4389" s="32" t="str">
        <f>IF(Weighting!$P$21&gt;0,B4389,"")</f>
        <v/>
      </c>
      <c r="B4389" t="e">
        <f>Weighting!$C$21</f>
        <v>#DIV/0!</v>
      </c>
      <c r="C4389" t="e">
        <f>Weighting!$F$21</f>
        <v>#NUM!</v>
      </c>
      <c r="D4389" t="e">
        <f>IF(C4389=1,'Data Transformation'!$G$3+0.5*'Data Transformation'!$W$25,IF(C4390=1,D4390-'Data Transformation'!$W$25,FALSE))</f>
        <v>#NUM!</v>
      </c>
      <c r="E4389">
        <f t="array" ref="E4389">IF(ISLOGICAL(D4389),"",FREQUENCY(IF('Data Transformation'!$B$425:$B$8425='Bin Analysis'!$B4371,'Data Transformation'!$G$425:$G$8425),D4389))</f>
        <v>2001</v>
      </c>
      <c r="F4389">
        <f t="shared" si="546"/>
        <v>0</v>
      </c>
      <c r="G4389">
        <f>Weighting!$H$21</f>
        <v>0</v>
      </c>
      <c r="H4389">
        <f t="array" ref="H4389">FREQUENCY(IF('Data Transformation'!$B$4:$B$8425=B4371,'Data Transformation'!$G$4:$G$8425),'Bin Analysis'!$B4389)</f>
        <v>2073</v>
      </c>
      <c r="I4389">
        <f t="shared" si="547"/>
        <v>0</v>
      </c>
      <c r="J4389">
        <f t="shared" si="548"/>
        <v>0</v>
      </c>
      <c r="K4389">
        <f>J4389*Weighting!$W$21</f>
        <v>0</v>
      </c>
      <c r="M4389" s="14"/>
    </row>
    <row r="4390" spans="1:25" x14ac:dyDescent="0.25">
      <c r="A4390" s="32" t="str">
        <f>IF(Weighting!$P$22&gt;0,B4390,"")</f>
        <v/>
      </c>
      <c r="B4390" t="e">
        <f>Weighting!$C$22</f>
        <v>#DIV/0!</v>
      </c>
      <c r="C4390" t="e">
        <f>Weighting!$F$22</f>
        <v>#NUM!</v>
      </c>
      <c r="D4390" t="e">
        <f>IF(C4390=1,'Data Transformation'!$G$3+0.5*'Data Transformation'!$W$25,IF(C4391=1,D4391-'Data Transformation'!$W$25,FALSE))</f>
        <v>#NUM!</v>
      </c>
      <c r="E4390">
        <f t="array" ref="E4390">IF(ISLOGICAL(D4390),"",FREQUENCY(IF('Data Transformation'!$B$425:$B$8425='Bin Analysis'!$B4371,'Data Transformation'!$G$425:$G$8425),D4390))</f>
        <v>2001</v>
      </c>
      <c r="F4390">
        <f t="shared" si="546"/>
        <v>0</v>
      </c>
      <c r="G4390">
        <f>Weighting!$H$22</f>
        <v>0</v>
      </c>
      <c r="H4390">
        <f t="array" ref="H4390">FREQUENCY(IF('Data Transformation'!$B$4:$B$8425=B4371,'Data Transformation'!$G$4:$G$8425),'Bin Analysis'!$B4390)</f>
        <v>2073</v>
      </c>
      <c r="I4390">
        <f t="shared" si="547"/>
        <v>0</v>
      </c>
      <c r="J4390">
        <f t="shared" si="548"/>
        <v>0</v>
      </c>
      <c r="K4390">
        <f>J4390*Weighting!$W$22</f>
        <v>0</v>
      </c>
      <c r="M4390" s="14"/>
    </row>
    <row r="4391" spans="1:25" x14ac:dyDescent="0.25">
      <c r="A4391" s="32" t="str">
        <f>IF(Weighting!$P$23&gt;0,B4391,"")</f>
        <v/>
      </c>
      <c r="B4391" t="e">
        <f>Weighting!$C$23</f>
        <v>#DIV/0!</v>
      </c>
      <c r="C4391" t="e">
        <f>Weighting!$F$23</f>
        <v>#NUM!</v>
      </c>
      <c r="D4391" t="e">
        <f>IF(C4391=1,'Data Transformation'!$G$3+0.5*'Data Transformation'!$W$25,IF(C4392=1,D4392-'Data Transformation'!$W$25,FALSE))</f>
        <v>#NUM!</v>
      </c>
      <c r="E4391">
        <f t="array" ref="E4391">IF(ISLOGICAL(D4391),"",FREQUENCY(IF('Data Transformation'!$B$425:$B$8425='Bin Analysis'!$B4371,'Data Transformation'!$G$425:$G$8425),D4391))</f>
        <v>2001</v>
      </c>
      <c r="F4391">
        <f t="shared" si="546"/>
        <v>0</v>
      </c>
      <c r="G4391">
        <f>Weighting!$H$23</f>
        <v>0</v>
      </c>
      <c r="H4391">
        <f t="array" ref="H4391">FREQUENCY(IF('Data Transformation'!$B$4:$B$8425=B4371,'Data Transformation'!$G$4:$G$8425),'Bin Analysis'!$B4391)</f>
        <v>2073</v>
      </c>
      <c r="I4391">
        <f t="shared" si="547"/>
        <v>0</v>
      </c>
      <c r="J4391">
        <f t="shared" si="548"/>
        <v>0</v>
      </c>
      <c r="K4391">
        <f>J4391*Weighting!$W$23</f>
        <v>0</v>
      </c>
      <c r="M4391" s="14"/>
    </row>
    <row r="4392" spans="1:25" x14ac:dyDescent="0.25">
      <c r="A4392" s="32" t="str">
        <f>IF(Weighting!$P$24&gt;0,B4392,"")</f>
        <v/>
      </c>
      <c r="B4392" t="e">
        <f>Weighting!$C$24</f>
        <v>#DIV/0!</v>
      </c>
      <c r="C4392" t="e">
        <f>Weighting!$F$24</f>
        <v>#NUM!</v>
      </c>
      <c r="D4392" t="e">
        <f>IF(C4392=1,'Data Transformation'!$G$3+0.5*'Data Transformation'!$W$25,IF(C4393=1,D4393-'Data Transformation'!$W$25,FALSE))</f>
        <v>#NUM!</v>
      </c>
      <c r="E4392">
        <f t="array" ref="E4392">IF(ISLOGICAL(D4392),"",FREQUENCY(IF('Data Transformation'!$B$425:$B$8425='Bin Analysis'!$B4371,'Data Transformation'!$G$425:$G$8425),D4392))</f>
        <v>2001</v>
      </c>
      <c r="F4392">
        <f t="shared" si="546"/>
        <v>0</v>
      </c>
      <c r="G4392">
        <f>Weighting!$H$24</f>
        <v>0</v>
      </c>
      <c r="H4392">
        <f t="array" ref="H4392">FREQUENCY(IF('Data Transformation'!$B$4:$B$8425=B4371,'Data Transformation'!$G$4:$G$8425),'Bin Analysis'!$B4392)</f>
        <v>2073</v>
      </c>
      <c r="I4392">
        <f t="shared" si="547"/>
        <v>0</v>
      </c>
      <c r="J4392">
        <f t="shared" si="548"/>
        <v>0</v>
      </c>
      <c r="K4392">
        <f>J4392*Weighting!$W$24</f>
        <v>0</v>
      </c>
      <c r="M4392" s="14"/>
    </row>
    <row r="4393" spans="1:25" x14ac:dyDescent="0.25">
      <c r="A4393" s="32" t="str">
        <f>IF(Weighting!$P$25&gt;0,B4393,"")</f>
        <v/>
      </c>
      <c r="B4393" t="e">
        <f>Weighting!$C$25</f>
        <v>#DIV/0!</v>
      </c>
      <c r="C4393" t="e">
        <f>Weighting!$F$25</f>
        <v>#NUM!</v>
      </c>
      <c r="D4393" t="e">
        <f>IF(C4393=1,'Data Transformation'!$G$3+0.5*'Data Transformation'!$W$25,IF(C4394=1,D4394-'Data Transformation'!$W$25,FALSE))</f>
        <v>#NUM!</v>
      </c>
      <c r="E4393">
        <f t="array" ref="E4393">IF(ISLOGICAL(D4393),"",FREQUENCY(IF('Data Transformation'!$B$425:$B$8425='Bin Analysis'!$B4371,'Data Transformation'!$G$425:$G$8425),D4393))</f>
        <v>2001</v>
      </c>
      <c r="F4393">
        <f t="shared" si="546"/>
        <v>0</v>
      </c>
      <c r="G4393">
        <f>Weighting!$H$25</f>
        <v>0</v>
      </c>
      <c r="H4393">
        <f t="array" ref="H4393">FREQUENCY(IF('Data Transformation'!$B$4:$B$8425=B4371,'Data Transformation'!$G$4:$G$8425),'Bin Analysis'!$B4393)</f>
        <v>2073</v>
      </c>
      <c r="I4393">
        <f t="shared" si="547"/>
        <v>0</v>
      </c>
      <c r="J4393">
        <f t="shared" si="548"/>
        <v>0</v>
      </c>
      <c r="K4393">
        <f>J4393*Weighting!$W$25</f>
        <v>0</v>
      </c>
      <c r="M4393" s="14"/>
    </row>
    <row r="4394" spans="1:25" x14ac:dyDescent="0.25">
      <c r="O4394"/>
      <c r="P4394"/>
      <c r="Q4394"/>
      <c r="R4394"/>
    </row>
    <row r="4395" spans="1:25" ht="23.25" x14ac:dyDescent="0.35">
      <c r="A4395" s="21" t="s">
        <v>0</v>
      </c>
      <c r="B4395" s="21" t="str">
        <f>IFERROR(VLOOKUP(C4395,'Data Transformation'!$L$6:$M$426,2,FALSE),"")</f>
        <v/>
      </c>
      <c r="C4395" s="21">
        <f>C4371+1</f>
        <v>183</v>
      </c>
      <c r="D4395" s="21"/>
      <c r="E4395" s="21"/>
      <c r="F4395" s="21"/>
      <c r="G4395" s="21"/>
      <c r="H4395" s="22"/>
      <c r="I4395" s="22"/>
      <c r="J4395" s="22"/>
      <c r="K4395" s="21"/>
      <c r="L4395" s="21" t="str">
        <f>B4395</f>
        <v/>
      </c>
      <c r="M4395" s="23" t="e">
        <f>INDEX('Data Transformation'!$O$4:$O$424,MATCH($B4395,'Data Transformation'!$M$4:$M$424,0),MATCH($M$2,'Data Transformation'!$O$3,0))</f>
        <v>#N/A</v>
      </c>
      <c r="N4395" s="27" t="e">
        <f>IF('Input and Summary Results'!$J$16="minimum",'Bin Analysis'!X4396/(M4395-1),'Bin Analysis'!Y4395/('Bin Analysis'!M4395-1))</f>
        <v>#N/A</v>
      </c>
      <c r="O4395" s="27" t="e">
        <f>IF(M4395=FALSE,NA(),(VLOOKUP(1,C4398:K4417,4,FALSE))/(M4395-1))</f>
        <v>#N/A</v>
      </c>
      <c r="P4395" s="27" t="e">
        <f>IF(M4395=FALSE,NA(),SUM(J4398:J4417)/Weighting!$S$5)</f>
        <v>#N/A</v>
      </c>
      <c r="Q4395" s="27" t="e">
        <f>IF(M4395=FALSE,NA(),SUM(K4398:K4417)/Weighting!$S$6)</f>
        <v>#N/A</v>
      </c>
      <c r="R4395" s="27" t="e">
        <f>IF(M4395=FALSE,NA(),(VLOOKUP(1,G4398:K4417,3,FALSE))/(M4395-1))</f>
        <v>#N/A</v>
      </c>
      <c r="S4395" s="22" t="e">
        <f>IF(M4395=FALSE,NA(),IF(SUM(J4398:J4417)=2,"yes","no"))</f>
        <v>#N/A</v>
      </c>
      <c r="X4395" s="2" cm="2">
        <f t="array" ref="X4395:X4396">FREQUENCY(IF('Data Transformation'!$B$425:$B$6424='Bin Analysis'!L4395,'Data Transformation'!$G$425:$G$6424),'Data Transformation'!$U$11)</f>
        <v>0</v>
      </c>
      <c r="Y4395" s="2" cm="2">
        <f t="array" ref="Y4395:Y4396">FREQUENCY(IF('Data Transformation'!$B$425:$B$6424='Bin Analysis'!L4395,'Data Transformation'!$G$425:$G$6424),'Data Transformation'!$U$12)</f>
        <v>0</v>
      </c>
    </row>
    <row r="4396" spans="1:25" x14ac:dyDescent="0.25">
      <c r="A4396" s="14" t="s">
        <v>67</v>
      </c>
      <c r="B4396" t="s">
        <v>47</v>
      </c>
      <c r="C4396" t="s">
        <v>5</v>
      </c>
      <c r="D4396" t="s">
        <v>98</v>
      </c>
      <c r="E4396" t="s">
        <v>99</v>
      </c>
      <c r="F4396" t="s">
        <v>100</v>
      </c>
      <c r="G4396" t="s">
        <v>69</v>
      </c>
      <c r="H4396" t="s">
        <v>31</v>
      </c>
      <c r="I4396" t="s">
        <v>32</v>
      </c>
      <c r="J4396" t="s">
        <v>46</v>
      </c>
      <c r="K4396" s="14" t="s">
        <v>45</v>
      </c>
      <c r="M4396" s="14"/>
      <c r="X4396" s="2">
        <v>0</v>
      </c>
      <c r="Y4396" s="2">
        <v>0</v>
      </c>
    </row>
    <row r="4397" spans="1:25" x14ac:dyDescent="0.25">
      <c r="A4397" s="32"/>
      <c r="D4397" t="e">
        <f>IF(C4397=1,'Data Transformation'!$G$3+0.5*'Data Transformation'!$W$25,IF(C4398=1,D4398-'Data Transformation'!$W$25,FALSE))</f>
        <v>#NUM!</v>
      </c>
      <c r="E4397">
        <f t="array" ref="E4397">IF(ISLOGICAL(D4397),"",FREQUENCY(IF('Data Transformation'!$B$425:$B$8425='Bin Analysis'!$B4395,'Data Transformation'!$G$425:$G$8425),D4397))</f>
        <v>2001</v>
      </c>
      <c r="F4397" t="e">
        <f>IF(ISLOGICAL(D4397),"",E4397-E4396)</f>
        <v>#VALUE!</v>
      </c>
      <c r="M4397" s="14"/>
    </row>
    <row r="4398" spans="1:25" x14ac:dyDescent="0.25">
      <c r="A4398" s="32" t="e">
        <f>IF(Weighting!$P$6&gt;0,B4398,"")</f>
        <v>#NUM!</v>
      </c>
      <c r="B4398" t="e">
        <f>Weighting!$C$6</f>
        <v>#DIV/0!</v>
      </c>
      <c r="C4398" t="e">
        <f>Weighting!$F$6</f>
        <v>#NUM!</v>
      </c>
      <c r="D4398" t="e">
        <f>IF(C4398=1,'Data Transformation'!$G$3+0.5*'Data Transformation'!$W$25,IF(C4399=1,D4399-'Data Transformation'!$W$25,FALSE))</f>
        <v>#NUM!</v>
      </c>
      <c r="E4398">
        <f t="array" ref="E4398">IF(ISLOGICAL(D4398),"",FREQUENCY(IF('Data Transformation'!$B$425:$B$8425='Bin Analysis'!$B4395,'Data Transformation'!$G$425:$G$8425),D4398))</f>
        <v>2001</v>
      </c>
      <c r="F4398">
        <f>IF(ISLOGICAL(D4398),"",E4398-E4397)</f>
        <v>0</v>
      </c>
      <c r="G4398">
        <f>Weighting!$H$6</f>
        <v>1</v>
      </c>
      <c r="H4398">
        <f t="array" ref="H4398">FREQUENCY(IF('Data Transformation'!$B$4:$B$8425=B4395,'Data Transformation'!$G$4:$G$8425),'Bin Analysis'!$B4398)</f>
        <v>2073</v>
      </c>
      <c r="I4398">
        <f>H4398-H4397</f>
        <v>2073</v>
      </c>
      <c r="J4398">
        <f>IF(I4398=0,0,1)</f>
        <v>1</v>
      </c>
      <c r="K4398" t="e">
        <f>J4398*Weighting!$W$6</f>
        <v>#NUM!</v>
      </c>
      <c r="M4398" s="14"/>
    </row>
    <row r="4399" spans="1:25" x14ac:dyDescent="0.25">
      <c r="A4399" s="32" t="str">
        <f>IF(Weighting!$P$7&gt;0,B4399,"")</f>
        <v/>
      </c>
      <c r="B4399" t="e">
        <f>Weighting!$C$7</f>
        <v>#DIV/0!</v>
      </c>
      <c r="C4399" t="e">
        <f>Weighting!$F$7</f>
        <v>#NUM!</v>
      </c>
      <c r="D4399" t="e">
        <f>IF(C4399=1,'Data Transformation'!$G$3+0.5*'Data Transformation'!$W$25,IF(C4400=1,D4400-'Data Transformation'!$W$25,FALSE))</f>
        <v>#NUM!</v>
      </c>
      <c r="E4399">
        <f t="array" ref="E4399">IF(ISLOGICAL(D4399),"",FREQUENCY(IF('Data Transformation'!$B$425:$B$8425='Bin Analysis'!$B4395,'Data Transformation'!$G$425:$G$8425),D4399))</f>
        <v>2001</v>
      </c>
      <c r="F4399">
        <f t="shared" ref="F4399:F4417" si="549">IF(ISLOGICAL(D4399),"",E4399-E4398)</f>
        <v>0</v>
      </c>
      <c r="G4399">
        <f>Weighting!$H$7</f>
        <v>0</v>
      </c>
      <c r="H4399">
        <f t="array" ref="H4399">FREQUENCY(IF('Data Transformation'!$B$4:$B$8425=B4395,'Data Transformation'!$G$4:$G$8425),'Bin Analysis'!$B4399)</f>
        <v>2073</v>
      </c>
      <c r="I4399">
        <f t="shared" ref="I4399:I4417" si="550">H4399-H4398</f>
        <v>0</v>
      </c>
      <c r="J4399">
        <f>IF(I4399=0,0,1)</f>
        <v>0</v>
      </c>
      <c r="K4399">
        <f>J4399*Weighting!$W$7</f>
        <v>0</v>
      </c>
      <c r="M4399" s="14"/>
    </row>
    <row r="4400" spans="1:25" x14ac:dyDescent="0.25">
      <c r="A4400" s="32" t="str">
        <f>IF(Weighting!$P$8&gt;0,B4400,"")</f>
        <v/>
      </c>
      <c r="B4400" t="e">
        <f>Weighting!$C$8</f>
        <v>#DIV/0!</v>
      </c>
      <c r="C4400" t="e">
        <f>Weighting!$F$8</f>
        <v>#NUM!</v>
      </c>
      <c r="D4400" t="e">
        <f>IF(C4400=1,'Data Transformation'!$G$3+0.5*'Data Transformation'!$W$25,IF(C4401=1,D4401-'Data Transformation'!$W$25,FALSE))</f>
        <v>#NUM!</v>
      </c>
      <c r="E4400">
        <f t="array" ref="E4400">IF(ISLOGICAL(D4400),"",FREQUENCY(IF('Data Transformation'!$B$425:$B$8425='Bin Analysis'!$B4395,'Data Transformation'!$G$425:$G$8425),D4400))</f>
        <v>2001</v>
      </c>
      <c r="F4400">
        <f t="shared" si="549"/>
        <v>0</v>
      </c>
      <c r="G4400">
        <f>Weighting!$H$8</f>
        <v>0</v>
      </c>
      <c r="H4400">
        <f t="array" ref="H4400">FREQUENCY(IF('Data Transformation'!$B$4:$B$8425=B4395,'Data Transformation'!$G$4:$G$8425),'Bin Analysis'!$B4400)</f>
        <v>2073</v>
      </c>
      <c r="I4400">
        <f t="shared" si="550"/>
        <v>0</v>
      </c>
      <c r="J4400">
        <f t="shared" ref="J4400:J4417" si="551">IF(I4400=0,0,1)</f>
        <v>0</v>
      </c>
      <c r="K4400">
        <f>J4400*Weighting!$W$8</f>
        <v>0</v>
      </c>
      <c r="M4400" s="14"/>
    </row>
    <row r="4401" spans="1:13" x14ac:dyDescent="0.25">
      <c r="A4401" s="32" t="str">
        <f>IF(Weighting!$P$9&gt;0,B4401,"")</f>
        <v/>
      </c>
      <c r="B4401" s="50" t="e">
        <f>Weighting!$C$9</f>
        <v>#DIV/0!</v>
      </c>
      <c r="C4401" t="e">
        <f>Weighting!$F$9</f>
        <v>#NUM!</v>
      </c>
      <c r="D4401" t="e">
        <f>IF(C4401=1,'Data Transformation'!$G$3+0.5*'Data Transformation'!$W$25,IF(C4402=1,D4402-'Data Transformation'!$W$25,FALSE))</f>
        <v>#NUM!</v>
      </c>
      <c r="E4401">
        <f t="array" ref="E4401">IF(ISLOGICAL(D4401),"",FREQUENCY(IF('Data Transformation'!$B$425:$B$8425='Bin Analysis'!$B4395,'Data Transformation'!$G$425:$G$8425),D4401))</f>
        <v>2001</v>
      </c>
      <c r="F4401">
        <f t="shared" si="549"/>
        <v>0</v>
      </c>
      <c r="G4401">
        <f>Weighting!$H$9</f>
        <v>0</v>
      </c>
      <c r="H4401">
        <f t="array" ref="H4401">FREQUENCY(IF('Data Transformation'!$B$4:$B$8425=B4395,'Data Transformation'!$G$4:$G$8425),'Bin Analysis'!$B4401)</f>
        <v>2073</v>
      </c>
      <c r="I4401">
        <f t="shared" si="550"/>
        <v>0</v>
      </c>
      <c r="J4401">
        <f t="shared" si="551"/>
        <v>0</v>
      </c>
      <c r="K4401">
        <f>J4401*Weighting!$W$9</f>
        <v>0</v>
      </c>
      <c r="M4401" s="14"/>
    </row>
    <row r="4402" spans="1:13" x14ac:dyDescent="0.25">
      <c r="A4402" s="32" t="str">
        <f>IF(Weighting!$P$10&gt;0,B4402,"")</f>
        <v/>
      </c>
      <c r="B4402" t="e">
        <f>Weighting!$C$10</f>
        <v>#DIV/0!</v>
      </c>
      <c r="C4402" t="e">
        <f>Weighting!$F$10</f>
        <v>#NUM!</v>
      </c>
      <c r="D4402" t="e">
        <f>IF(C4402=1,'Data Transformation'!$G$3+0.5*'Data Transformation'!$W$25,IF(C4403=1,D4403-'Data Transformation'!$W$25,FALSE))</f>
        <v>#NUM!</v>
      </c>
      <c r="E4402">
        <f t="array" ref="E4402">IF(ISLOGICAL(D4402),"",FREQUENCY(IF('Data Transformation'!$B$425:$B$8425='Bin Analysis'!$B4395,'Data Transformation'!$G$425:$G$8425),D4402))</f>
        <v>2001</v>
      </c>
      <c r="F4402">
        <f t="shared" si="549"/>
        <v>0</v>
      </c>
      <c r="G4402">
        <f>Weighting!$H$10</f>
        <v>0</v>
      </c>
      <c r="H4402">
        <f t="array" ref="H4402">FREQUENCY(IF('Data Transformation'!$B$4:$B$8425=B4395,'Data Transformation'!$G$4:$G$8425),'Bin Analysis'!$B4402)</f>
        <v>2073</v>
      </c>
      <c r="I4402">
        <f t="shared" si="550"/>
        <v>0</v>
      </c>
      <c r="J4402">
        <f t="shared" si="551"/>
        <v>0</v>
      </c>
      <c r="K4402">
        <f>J4402*Weighting!$W$10</f>
        <v>0</v>
      </c>
      <c r="M4402" s="14"/>
    </row>
    <row r="4403" spans="1:13" x14ac:dyDescent="0.25">
      <c r="A4403" s="32" t="str">
        <f>IF(Weighting!$P$11&gt;0,B4403,"")</f>
        <v/>
      </c>
      <c r="B4403" t="e">
        <f>Weighting!$C$11</f>
        <v>#DIV/0!</v>
      </c>
      <c r="C4403" t="e">
        <f>Weighting!$F$11</f>
        <v>#NUM!</v>
      </c>
      <c r="D4403" t="e">
        <f>IF(C4403=1,'Data Transformation'!$G$3+0.5*'Data Transformation'!$W$25,IF(C4404=1,D4404-'Data Transformation'!$W$25,FALSE))</f>
        <v>#NUM!</v>
      </c>
      <c r="E4403">
        <f t="array" ref="E4403">IF(ISLOGICAL(D4403),"",FREQUENCY(IF('Data Transformation'!$B$425:$B$8425='Bin Analysis'!$B4395,'Data Transformation'!$G$425:$G$8425),D4403))</f>
        <v>2001</v>
      </c>
      <c r="F4403">
        <f t="shared" si="549"/>
        <v>0</v>
      </c>
      <c r="G4403">
        <f>Weighting!$H$11</f>
        <v>0</v>
      </c>
      <c r="H4403">
        <f t="array" ref="H4403">FREQUENCY(IF('Data Transformation'!$B$4:$B$8425=B4395,'Data Transformation'!$G$4:$G$8425),'Bin Analysis'!$B4403)</f>
        <v>2073</v>
      </c>
      <c r="I4403">
        <f t="shared" si="550"/>
        <v>0</v>
      </c>
      <c r="J4403">
        <f t="shared" si="551"/>
        <v>0</v>
      </c>
      <c r="K4403">
        <f>J4403*Weighting!$W$11</f>
        <v>0</v>
      </c>
      <c r="M4403" s="14"/>
    </row>
    <row r="4404" spans="1:13" x14ac:dyDescent="0.25">
      <c r="A4404" s="32" t="str">
        <f>IF(Weighting!$P$12&gt;0,B4404,"")</f>
        <v/>
      </c>
      <c r="B4404" t="e">
        <f>Weighting!$C$12</f>
        <v>#DIV/0!</v>
      </c>
      <c r="C4404" t="e">
        <f>Weighting!$F$12</f>
        <v>#NUM!</v>
      </c>
      <c r="D4404" t="e">
        <f>IF(C4404=1,'Data Transformation'!$G$3+0.5*'Data Transformation'!$W$25,IF(C4405=1,D4405-'Data Transformation'!$W$25,FALSE))</f>
        <v>#NUM!</v>
      </c>
      <c r="E4404">
        <f t="array" ref="E4404">IF(ISLOGICAL(D4404),"",FREQUENCY(IF('Data Transformation'!$B$425:$B$8425='Bin Analysis'!$B4395,'Data Transformation'!$G$425:$G$8425),D4404))</f>
        <v>2001</v>
      </c>
      <c r="F4404">
        <f t="shared" si="549"/>
        <v>0</v>
      </c>
      <c r="G4404">
        <f>Weighting!$H$12</f>
        <v>0</v>
      </c>
      <c r="H4404">
        <f t="array" ref="H4404">FREQUENCY(IF('Data Transformation'!$B$4:$B$8425=B4395,'Data Transformation'!$G$4:$G$8425),'Bin Analysis'!$B4404)</f>
        <v>2073</v>
      </c>
      <c r="I4404">
        <f t="shared" si="550"/>
        <v>0</v>
      </c>
      <c r="J4404">
        <f t="shared" si="551"/>
        <v>0</v>
      </c>
      <c r="K4404">
        <f>J4404*Weighting!$W$12</f>
        <v>0</v>
      </c>
      <c r="M4404" s="14"/>
    </row>
    <row r="4405" spans="1:13" x14ac:dyDescent="0.25">
      <c r="A4405" s="32" t="str">
        <f>IF(Weighting!$P$13&gt;0,B4405,"")</f>
        <v/>
      </c>
      <c r="B4405" t="e">
        <f>Weighting!$C$13</f>
        <v>#DIV/0!</v>
      </c>
      <c r="C4405" t="e">
        <f>Weighting!$F$13</f>
        <v>#NUM!</v>
      </c>
      <c r="D4405" t="e">
        <f>IF(C4405=1,'Data Transformation'!$G$3+0.5*'Data Transformation'!$W$25,IF(C4406=1,D4406-'Data Transformation'!$W$25,FALSE))</f>
        <v>#NUM!</v>
      </c>
      <c r="E4405">
        <f t="array" ref="E4405">IF(ISLOGICAL(D4405),"",FREQUENCY(IF('Data Transformation'!$B$425:$B$8425='Bin Analysis'!$B4395,'Data Transformation'!$G$425:$G$8425),D4405))</f>
        <v>2001</v>
      </c>
      <c r="F4405">
        <f t="shared" si="549"/>
        <v>0</v>
      </c>
      <c r="G4405">
        <f>Weighting!$H$13</f>
        <v>0</v>
      </c>
      <c r="H4405">
        <f t="array" ref="H4405">FREQUENCY(IF('Data Transformation'!$B$4:$B$8425=B4395,'Data Transformation'!$G$4:$G$8425),'Bin Analysis'!$B4405)</f>
        <v>2073</v>
      </c>
      <c r="I4405">
        <f t="shared" si="550"/>
        <v>0</v>
      </c>
      <c r="J4405">
        <f t="shared" si="551"/>
        <v>0</v>
      </c>
      <c r="K4405">
        <f>J4405*Weighting!$W$13</f>
        <v>0</v>
      </c>
      <c r="M4405" s="14"/>
    </row>
    <row r="4406" spans="1:13" x14ac:dyDescent="0.25">
      <c r="A4406" s="32" t="str">
        <f>IF(Weighting!$P$14&gt;0,B4406,"")</f>
        <v/>
      </c>
      <c r="B4406" t="e">
        <f>Weighting!$C$14</f>
        <v>#DIV/0!</v>
      </c>
      <c r="C4406" t="e">
        <f>Weighting!$F$14</f>
        <v>#NUM!</v>
      </c>
      <c r="D4406" t="e">
        <f>IF(C4406=1,'Data Transformation'!$G$3+0.5*'Data Transformation'!$W$25,IF(C4407=1,D4407-'Data Transformation'!$W$25,FALSE))</f>
        <v>#NUM!</v>
      </c>
      <c r="E4406">
        <f t="array" ref="E4406">IF(ISLOGICAL(D4406),"",FREQUENCY(IF('Data Transformation'!$B$425:$B$8425='Bin Analysis'!$B4395,'Data Transformation'!$G$425:$G$8425),D4406))</f>
        <v>2001</v>
      </c>
      <c r="F4406">
        <f t="shared" si="549"/>
        <v>0</v>
      </c>
      <c r="G4406">
        <f>Weighting!$H$14</f>
        <v>0</v>
      </c>
      <c r="H4406">
        <f t="array" ref="H4406">FREQUENCY(IF('Data Transformation'!$B$4:$B$8425=B4395,'Data Transformation'!$G$4:$G$8425),'Bin Analysis'!$B4406)</f>
        <v>2073</v>
      </c>
      <c r="I4406">
        <f t="shared" si="550"/>
        <v>0</v>
      </c>
      <c r="J4406">
        <f t="shared" si="551"/>
        <v>0</v>
      </c>
      <c r="K4406">
        <f>J4406*Weighting!$W$14</f>
        <v>0</v>
      </c>
      <c r="M4406" s="14"/>
    </row>
    <row r="4407" spans="1:13" x14ac:dyDescent="0.25">
      <c r="A4407" s="32" t="str">
        <f>IF(Weighting!$P$15&gt;0,B4407,"")</f>
        <v/>
      </c>
      <c r="B4407" t="e">
        <f>Weighting!$C$15</f>
        <v>#DIV/0!</v>
      </c>
      <c r="C4407" t="e">
        <f>Weighting!$F$15</f>
        <v>#NUM!</v>
      </c>
      <c r="D4407" t="e">
        <f>IF(C4407=1,'Data Transformation'!$G$3+0.5*'Data Transformation'!$W$25,IF(C4408=1,D4408-'Data Transformation'!$W$25,FALSE))</f>
        <v>#NUM!</v>
      </c>
      <c r="E4407">
        <f t="array" ref="E4407">IF(ISLOGICAL(D4407),"",FREQUENCY(IF('Data Transformation'!$B$425:$B$8425='Bin Analysis'!$B4395,'Data Transformation'!$G$425:$G$8425),D4407))</f>
        <v>2001</v>
      </c>
      <c r="F4407">
        <f t="shared" si="549"/>
        <v>0</v>
      </c>
      <c r="G4407">
        <f>Weighting!$H$15</f>
        <v>0</v>
      </c>
      <c r="H4407">
        <f t="array" ref="H4407">FREQUENCY(IF('Data Transformation'!$B$4:$B$8425=B4395,'Data Transformation'!$G$4:$G$8425),'Bin Analysis'!$B4407)</f>
        <v>2073</v>
      </c>
      <c r="I4407">
        <f t="shared" si="550"/>
        <v>0</v>
      </c>
      <c r="J4407">
        <f t="shared" si="551"/>
        <v>0</v>
      </c>
      <c r="K4407">
        <f>J4407*Weighting!$W$15</f>
        <v>0</v>
      </c>
      <c r="M4407" s="14"/>
    </row>
    <row r="4408" spans="1:13" x14ac:dyDescent="0.25">
      <c r="A4408" s="32" t="str">
        <f>IF(Weighting!$P$16&gt;0,B4408,"")</f>
        <v/>
      </c>
      <c r="B4408" t="e">
        <f>Weighting!$C$16</f>
        <v>#DIV/0!</v>
      </c>
      <c r="C4408" t="e">
        <f>Weighting!$F$16</f>
        <v>#NUM!</v>
      </c>
      <c r="D4408" t="e">
        <f>IF(C4408=1,'Data Transformation'!$G$3+0.5*'Data Transformation'!$W$25,IF(C4409=1,D4409-'Data Transformation'!$W$25,FALSE))</f>
        <v>#NUM!</v>
      </c>
      <c r="E4408">
        <f t="array" ref="E4408">IF(ISLOGICAL(D4408),"",FREQUENCY(IF('Data Transformation'!$B$425:$B$8425='Bin Analysis'!$B4395,'Data Transformation'!$G$425:$G$8425),D4408))</f>
        <v>2001</v>
      </c>
      <c r="F4408">
        <f t="shared" si="549"/>
        <v>0</v>
      </c>
      <c r="G4408">
        <f>Weighting!$H$16</f>
        <v>0</v>
      </c>
      <c r="H4408">
        <f t="array" ref="H4408">FREQUENCY(IF('Data Transformation'!$B$4:$B$8425=B4395,'Data Transformation'!$G$4:$G$8425),'Bin Analysis'!$B4408)</f>
        <v>2073</v>
      </c>
      <c r="I4408">
        <f t="shared" si="550"/>
        <v>0</v>
      </c>
      <c r="J4408">
        <f t="shared" si="551"/>
        <v>0</v>
      </c>
      <c r="K4408">
        <f>J4408*Weighting!$W$16</f>
        <v>0</v>
      </c>
      <c r="M4408" s="14"/>
    </row>
    <row r="4409" spans="1:13" x14ac:dyDescent="0.25">
      <c r="A4409" s="32" t="str">
        <f>IF(Weighting!$P$17&gt;0,B4409,"")</f>
        <v/>
      </c>
      <c r="B4409" t="e">
        <f>Weighting!$C$17</f>
        <v>#DIV/0!</v>
      </c>
      <c r="C4409" t="e">
        <f>Weighting!$F$17</f>
        <v>#NUM!</v>
      </c>
      <c r="D4409" t="e">
        <f>IF(C4409=1,'Data Transformation'!$G$3+0.5*'Data Transformation'!$W$25,IF(C4410=1,D4410-'Data Transformation'!$W$25,FALSE))</f>
        <v>#NUM!</v>
      </c>
      <c r="E4409">
        <f t="array" ref="E4409">IF(ISLOGICAL(D4409),"",FREQUENCY(IF('Data Transformation'!$B$425:$B$8425='Bin Analysis'!$B4395,'Data Transformation'!$G$425:$G$8425),D4409))</f>
        <v>2001</v>
      </c>
      <c r="F4409">
        <f t="shared" si="549"/>
        <v>0</v>
      </c>
      <c r="G4409">
        <f>Weighting!$H$17</f>
        <v>0</v>
      </c>
      <c r="H4409">
        <f t="array" ref="H4409">FREQUENCY(IF('Data Transformation'!$B$4:$B$8425=B4395,'Data Transformation'!$G$4:$G$8425),'Bin Analysis'!$B4409)</f>
        <v>2073</v>
      </c>
      <c r="I4409">
        <f t="shared" si="550"/>
        <v>0</v>
      </c>
      <c r="J4409">
        <f t="shared" si="551"/>
        <v>0</v>
      </c>
      <c r="K4409">
        <f>J4409*Weighting!$W$17</f>
        <v>0</v>
      </c>
      <c r="M4409" s="14"/>
    </row>
    <row r="4410" spans="1:13" x14ac:dyDescent="0.25">
      <c r="A4410" s="32" t="str">
        <f>IF(Weighting!$P$18&gt;0,B4410,"")</f>
        <v/>
      </c>
      <c r="B4410" t="e">
        <f>Weighting!$C$18</f>
        <v>#DIV/0!</v>
      </c>
      <c r="C4410" t="e">
        <f>Weighting!$F$18</f>
        <v>#NUM!</v>
      </c>
      <c r="D4410" t="e">
        <f>IF(C4410=1,'Data Transformation'!$G$3+0.5*'Data Transformation'!$W$25,IF(C4411=1,D4411-'Data Transformation'!$W$25,FALSE))</f>
        <v>#NUM!</v>
      </c>
      <c r="E4410">
        <f t="array" ref="E4410">IF(ISLOGICAL(D4410),"",FREQUENCY(IF('Data Transformation'!$B$425:$B$8425='Bin Analysis'!$B4395,'Data Transformation'!$G$425:$G$8425),D4410))</f>
        <v>2001</v>
      </c>
      <c r="F4410">
        <f t="shared" si="549"/>
        <v>0</v>
      </c>
      <c r="G4410">
        <f>Weighting!$H$18</f>
        <v>0</v>
      </c>
      <c r="H4410">
        <f t="array" ref="H4410">FREQUENCY(IF('Data Transformation'!$B$4:$B$8425=B4395,'Data Transformation'!$G$4:$G$8425),'Bin Analysis'!$B4410)</f>
        <v>2073</v>
      </c>
      <c r="I4410">
        <f t="shared" si="550"/>
        <v>0</v>
      </c>
      <c r="J4410">
        <f t="shared" si="551"/>
        <v>0</v>
      </c>
      <c r="K4410">
        <f>J4410*Weighting!$W$18</f>
        <v>0</v>
      </c>
      <c r="M4410" s="14"/>
    </row>
    <row r="4411" spans="1:13" x14ac:dyDescent="0.25">
      <c r="A4411" s="32" t="str">
        <f>IF(Weighting!$P$19&gt;0,B4411,"")</f>
        <v/>
      </c>
      <c r="B4411" t="e">
        <f>Weighting!$C$19</f>
        <v>#DIV/0!</v>
      </c>
      <c r="C4411" t="e">
        <f>Weighting!$F$19</f>
        <v>#NUM!</v>
      </c>
      <c r="D4411" t="e">
        <f>IF(C4411=1,'Data Transformation'!$G$3+0.5*'Data Transformation'!$W$25,IF(C4412=1,D4412-'Data Transformation'!$W$25,FALSE))</f>
        <v>#NUM!</v>
      </c>
      <c r="E4411">
        <f t="array" ref="E4411">IF(ISLOGICAL(D4411),"",FREQUENCY(IF('Data Transformation'!$B$425:$B$8425='Bin Analysis'!$B4395,'Data Transformation'!$G$425:$G$8425),D4411))</f>
        <v>2001</v>
      </c>
      <c r="F4411">
        <f t="shared" si="549"/>
        <v>0</v>
      </c>
      <c r="G4411">
        <f>Weighting!$H$19</f>
        <v>0</v>
      </c>
      <c r="H4411">
        <f t="array" ref="H4411">FREQUENCY(IF('Data Transformation'!$B$4:$B$8425=B4395,'Data Transformation'!$G$4:$G$8425),'Bin Analysis'!$B4411)</f>
        <v>2073</v>
      </c>
      <c r="I4411">
        <f t="shared" si="550"/>
        <v>0</v>
      </c>
      <c r="J4411">
        <f t="shared" si="551"/>
        <v>0</v>
      </c>
      <c r="K4411">
        <f>J4411*Weighting!$W$19</f>
        <v>0</v>
      </c>
      <c r="M4411" s="14"/>
    </row>
    <row r="4412" spans="1:13" x14ac:dyDescent="0.25">
      <c r="A4412" s="32" t="str">
        <f>IF(Weighting!$P$20&gt;0,B4412,"")</f>
        <v/>
      </c>
      <c r="B4412" t="e">
        <f>Weighting!$C$20</f>
        <v>#DIV/0!</v>
      </c>
      <c r="C4412" t="e">
        <f>Weighting!$F$20</f>
        <v>#NUM!</v>
      </c>
      <c r="D4412" t="e">
        <f>IF(C4412=1,'Data Transformation'!$G$3+0.5*'Data Transformation'!$W$25,IF(C4413=1,D4413-'Data Transformation'!$W$25,FALSE))</f>
        <v>#NUM!</v>
      </c>
      <c r="E4412">
        <f t="array" ref="E4412">IF(ISLOGICAL(D4412),"",FREQUENCY(IF('Data Transformation'!$B$425:$B$8425='Bin Analysis'!$B4395,'Data Transformation'!$G$425:$G$8425),D4412))</f>
        <v>2001</v>
      </c>
      <c r="F4412">
        <f t="shared" si="549"/>
        <v>0</v>
      </c>
      <c r="G4412">
        <f>Weighting!$H$20</f>
        <v>0</v>
      </c>
      <c r="H4412">
        <f t="array" ref="H4412">FREQUENCY(IF('Data Transformation'!$B$4:$B$8425=B4395,'Data Transformation'!$G$4:$G$8425),'Bin Analysis'!$B4412)</f>
        <v>2073</v>
      </c>
      <c r="I4412">
        <f t="shared" si="550"/>
        <v>0</v>
      </c>
      <c r="J4412">
        <f t="shared" si="551"/>
        <v>0</v>
      </c>
      <c r="K4412">
        <f>J4412*Weighting!$W$20</f>
        <v>0</v>
      </c>
      <c r="M4412" s="14"/>
    </row>
    <row r="4413" spans="1:13" x14ac:dyDescent="0.25">
      <c r="A4413" s="32" t="str">
        <f>IF(Weighting!$P$21&gt;0,B4413,"")</f>
        <v/>
      </c>
      <c r="B4413" t="e">
        <f>Weighting!$C$21</f>
        <v>#DIV/0!</v>
      </c>
      <c r="C4413" t="e">
        <f>Weighting!$F$21</f>
        <v>#NUM!</v>
      </c>
      <c r="D4413" t="e">
        <f>IF(C4413=1,'Data Transformation'!$G$3+0.5*'Data Transformation'!$W$25,IF(C4414=1,D4414-'Data Transformation'!$W$25,FALSE))</f>
        <v>#NUM!</v>
      </c>
      <c r="E4413">
        <f t="array" ref="E4413">IF(ISLOGICAL(D4413),"",FREQUENCY(IF('Data Transformation'!$B$425:$B$8425='Bin Analysis'!$B4395,'Data Transformation'!$G$425:$G$8425),D4413))</f>
        <v>2001</v>
      </c>
      <c r="F4413">
        <f t="shared" si="549"/>
        <v>0</v>
      </c>
      <c r="G4413">
        <f>Weighting!$H$21</f>
        <v>0</v>
      </c>
      <c r="H4413">
        <f t="array" ref="H4413">FREQUENCY(IF('Data Transformation'!$B$4:$B$8425=B4395,'Data Transformation'!$G$4:$G$8425),'Bin Analysis'!$B4413)</f>
        <v>2073</v>
      </c>
      <c r="I4413">
        <f t="shared" si="550"/>
        <v>0</v>
      </c>
      <c r="J4413">
        <f t="shared" si="551"/>
        <v>0</v>
      </c>
      <c r="K4413">
        <f>J4413*Weighting!$W$21</f>
        <v>0</v>
      </c>
      <c r="M4413" s="14"/>
    </row>
    <row r="4414" spans="1:13" x14ac:dyDescent="0.25">
      <c r="A4414" s="32" t="str">
        <f>IF(Weighting!$P$22&gt;0,B4414,"")</f>
        <v/>
      </c>
      <c r="B4414" t="e">
        <f>Weighting!$C$22</f>
        <v>#DIV/0!</v>
      </c>
      <c r="C4414" t="e">
        <f>Weighting!$F$22</f>
        <v>#NUM!</v>
      </c>
      <c r="D4414" t="e">
        <f>IF(C4414=1,'Data Transformation'!$G$3+0.5*'Data Transformation'!$W$25,IF(C4415=1,D4415-'Data Transformation'!$W$25,FALSE))</f>
        <v>#NUM!</v>
      </c>
      <c r="E4414">
        <f t="array" ref="E4414">IF(ISLOGICAL(D4414),"",FREQUENCY(IF('Data Transformation'!$B$425:$B$8425='Bin Analysis'!$B4395,'Data Transformation'!$G$425:$G$8425),D4414))</f>
        <v>2001</v>
      </c>
      <c r="F4414">
        <f t="shared" si="549"/>
        <v>0</v>
      </c>
      <c r="G4414">
        <f>Weighting!$H$22</f>
        <v>0</v>
      </c>
      <c r="H4414">
        <f t="array" ref="H4414">FREQUENCY(IF('Data Transformation'!$B$4:$B$8425=B4395,'Data Transformation'!$G$4:$G$8425),'Bin Analysis'!$B4414)</f>
        <v>2073</v>
      </c>
      <c r="I4414">
        <f t="shared" si="550"/>
        <v>0</v>
      </c>
      <c r="J4414">
        <f t="shared" si="551"/>
        <v>0</v>
      </c>
      <c r="K4414">
        <f>J4414*Weighting!$W$22</f>
        <v>0</v>
      </c>
      <c r="M4414" s="14"/>
    </row>
    <row r="4415" spans="1:13" x14ac:dyDescent="0.25">
      <c r="A4415" s="32" t="str">
        <f>IF(Weighting!$P$23&gt;0,B4415,"")</f>
        <v/>
      </c>
      <c r="B4415" t="e">
        <f>Weighting!$C$23</f>
        <v>#DIV/0!</v>
      </c>
      <c r="C4415" t="e">
        <f>Weighting!$F$23</f>
        <v>#NUM!</v>
      </c>
      <c r="D4415" t="e">
        <f>IF(C4415=1,'Data Transformation'!$G$3+0.5*'Data Transformation'!$W$25,IF(C4416=1,D4416-'Data Transformation'!$W$25,FALSE))</f>
        <v>#NUM!</v>
      </c>
      <c r="E4415">
        <f t="array" ref="E4415">IF(ISLOGICAL(D4415),"",FREQUENCY(IF('Data Transformation'!$B$425:$B$8425='Bin Analysis'!$B4395,'Data Transformation'!$G$425:$G$8425),D4415))</f>
        <v>2001</v>
      </c>
      <c r="F4415">
        <f t="shared" si="549"/>
        <v>0</v>
      </c>
      <c r="G4415">
        <f>Weighting!$H$23</f>
        <v>0</v>
      </c>
      <c r="H4415">
        <f t="array" ref="H4415">FREQUENCY(IF('Data Transformation'!$B$4:$B$8425=B4395,'Data Transformation'!$G$4:$G$8425),'Bin Analysis'!$B4415)</f>
        <v>2073</v>
      </c>
      <c r="I4415">
        <f t="shared" si="550"/>
        <v>0</v>
      </c>
      <c r="J4415">
        <f t="shared" si="551"/>
        <v>0</v>
      </c>
      <c r="K4415">
        <f>J4415*Weighting!$W$23</f>
        <v>0</v>
      </c>
      <c r="M4415" s="14"/>
    </row>
    <row r="4416" spans="1:13" x14ac:dyDescent="0.25">
      <c r="A4416" s="32" t="str">
        <f>IF(Weighting!$P$24&gt;0,B4416,"")</f>
        <v/>
      </c>
      <c r="B4416" t="e">
        <f>Weighting!$C$24</f>
        <v>#DIV/0!</v>
      </c>
      <c r="C4416" t="e">
        <f>Weighting!$F$24</f>
        <v>#NUM!</v>
      </c>
      <c r="D4416" t="e">
        <f>IF(C4416=1,'Data Transformation'!$G$3+0.5*'Data Transformation'!$W$25,IF(C4417=1,D4417-'Data Transformation'!$W$25,FALSE))</f>
        <v>#NUM!</v>
      </c>
      <c r="E4416">
        <f t="array" ref="E4416">IF(ISLOGICAL(D4416),"",FREQUENCY(IF('Data Transformation'!$B$425:$B$8425='Bin Analysis'!$B4395,'Data Transformation'!$G$425:$G$8425),D4416))</f>
        <v>2001</v>
      </c>
      <c r="F4416">
        <f t="shared" si="549"/>
        <v>0</v>
      </c>
      <c r="G4416">
        <f>Weighting!$H$24</f>
        <v>0</v>
      </c>
      <c r="H4416">
        <f t="array" ref="H4416">FREQUENCY(IF('Data Transformation'!$B$4:$B$8425=B4395,'Data Transformation'!$G$4:$G$8425),'Bin Analysis'!$B4416)</f>
        <v>2073</v>
      </c>
      <c r="I4416">
        <f t="shared" si="550"/>
        <v>0</v>
      </c>
      <c r="J4416">
        <f t="shared" si="551"/>
        <v>0</v>
      </c>
      <c r="K4416">
        <f>J4416*Weighting!$W$24</f>
        <v>0</v>
      </c>
      <c r="M4416" s="14"/>
    </row>
    <row r="4417" spans="1:25" x14ac:dyDescent="0.25">
      <c r="A4417" s="32" t="str">
        <f>IF(Weighting!$P$25&gt;0,B4417,"")</f>
        <v/>
      </c>
      <c r="B4417" t="e">
        <f>Weighting!$C$25</f>
        <v>#DIV/0!</v>
      </c>
      <c r="C4417" t="e">
        <f>Weighting!$F$25</f>
        <v>#NUM!</v>
      </c>
      <c r="D4417" t="e">
        <f>IF(C4417=1,'Data Transformation'!$G$3+0.5*'Data Transformation'!$W$25,IF(C4418=1,D4418-'Data Transformation'!$W$25,FALSE))</f>
        <v>#NUM!</v>
      </c>
      <c r="E4417">
        <f t="array" ref="E4417">IF(ISLOGICAL(D4417),"",FREQUENCY(IF('Data Transformation'!$B$425:$B$8425='Bin Analysis'!$B4395,'Data Transformation'!$G$425:$G$8425),D4417))</f>
        <v>2001</v>
      </c>
      <c r="F4417">
        <f t="shared" si="549"/>
        <v>0</v>
      </c>
      <c r="G4417">
        <f>Weighting!$H$25</f>
        <v>0</v>
      </c>
      <c r="H4417">
        <f t="array" ref="H4417">FREQUENCY(IF('Data Transformation'!$B$4:$B$8425=B4395,'Data Transformation'!$G$4:$G$8425),'Bin Analysis'!$B4417)</f>
        <v>2073</v>
      </c>
      <c r="I4417">
        <f t="shared" si="550"/>
        <v>0</v>
      </c>
      <c r="J4417">
        <f t="shared" si="551"/>
        <v>0</v>
      </c>
      <c r="K4417">
        <f>J4417*Weighting!$W$25</f>
        <v>0</v>
      </c>
      <c r="M4417" s="14"/>
    </row>
    <row r="4418" spans="1:25" x14ac:dyDescent="0.25">
      <c r="O4418"/>
      <c r="P4418"/>
      <c r="Q4418"/>
      <c r="R4418"/>
    </row>
    <row r="4419" spans="1:25" ht="23.25" x14ac:dyDescent="0.35">
      <c r="A4419" s="21" t="s">
        <v>0</v>
      </c>
      <c r="B4419" s="21" t="str">
        <f>IFERROR(VLOOKUP(C4419,'Data Transformation'!$L$6:$M$426,2,FALSE),"")</f>
        <v/>
      </c>
      <c r="C4419" s="21">
        <f>C4395+1</f>
        <v>184</v>
      </c>
      <c r="D4419" s="21"/>
      <c r="E4419" s="21"/>
      <c r="F4419" s="21"/>
      <c r="G4419" s="21"/>
      <c r="H4419" s="22"/>
      <c r="I4419" s="22"/>
      <c r="J4419" s="22"/>
      <c r="K4419" s="21"/>
      <c r="L4419" s="21" t="str">
        <f>B4419</f>
        <v/>
      </c>
      <c r="M4419" s="23" t="e">
        <f>INDEX('Data Transformation'!$O$4:$O$424,MATCH($B4419,'Data Transformation'!$M$4:$M$424,0),MATCH($M$2,'Data Transformation'!$O$3,0))</f>
        <v>#N/A</v>
      </c>
      <c r="N4419" s="27" t="e">
        <f>IF('Input and Summary Results'!$J$16="minimum",'Bin Analysis'!X4420/(M4419-1),'Bin Analysis'!Y4419/('Bin Analysis'!M4419-1))</f>
        <v>#N/A</v>
      </c>
      <c r="O4419" s="27" t="e">
        <f>IF(M4419=FALSE,NA(),(VLOOKUP(1,C4422:K4441,4,FALSE))/(M4419-1))</f>
        <v>#N/A</v>
      </c>
      <c r="P4419" s="27" t="e">
        <f>IF(M4419=FALSE,NA(),SUM(J4422:J4441)/Weighting!$S$5)</f>
        <v>#N/A</v>
      </c>
      <c r="Q4419" s="27" t="e">
        <f>IF(M4419=FALSE,NA(),SUM(K4422:K4441)/Weighting!$S$6)</f>
        <v>#N/A</v>
      </c>
      <c r="R4419" s="27" t="e">
        <f>IF(M4419=FALSE,NA(),(VLOOKUP(1,G4422:K4441,3,FALSE))/(M4419-1))</f>
        <v>#N/A</v>
      </c>
      <c r="S4419" s="22" t="e">
        <f>IF(M4419=FALSE,NA(),IF(SUM(J4422:J4441)=2,"yes","no"))</f>
        <v>#N/A</v>
      </c>
      <c r="X4419" s="2" cm="2">
        <f t="array" ref="X4419:X4420">FREQUENCY(IF('Data Transformation'!$B$425:$B$6424='Bin Analysis'!L4419,'Data Transformation'!$G$425:$G$6424),'Data Transformation'!$U$11)</f>
        <v>0</v>
      </c>
      <c r="Y4419" s="2" cm="2">
        <f t="array" ref="Y4419:Y4420">FREQUENCY(IF('Data Transformation'!$B$425:$B$6424='Bin Analysis'!L4419,'Data Transformation'!$G$425:$G$6424),'Data Transformation'!$U$12)</f>
        <v>0</v>
      </c>
    </row>
    <row r="4420" spans="1:25" x14ac:dyDescent="0.25">
      <c r="A4420" s="14" t="s">
        <v>67</v>
      </c>
      <c r="B4420" t="s">
        <v>47</v>
      </c>
      <c r="C4420" t="s">
        <v>5</v>
      </c>
      <c r="D4420" t="s">
        <v>98</v>
      </c>
      <c r="E4420" t="s">
        <v>99</v>
      </c>
      <c r="F4420" t="s">
        <v>100</v>
      </c>
      <c r="G4420" t="s">
        <v>69</v>
      </c>
      <c r="H4420" t="s">
        <v>31</v>
      </c>
      <c r="I4420" t="s">
        <v>32</v>
      </c>
      <c r="J4420" t="s">
        <v>46</v>
      </c>
      <c r="K4420" s="14" t="s">
        <v>45</v>
      </c>
      <c r="M4420" s="14"/>
      <c r="X4420" s="2">
        <v>0</v>
      </c>
      <c r="Y4420" s="2">
        <v>0</v>
      </c>
    </row>
    <row r="4421" spans="1:25" x14ac:dyDescent="0.25">
      <c r="A4421" s="32"/>
      <c r="D4421" t="e">
        <f>IF(C4421=1,'Data Transformation'!$G$3+0.5*'Data Transformation'!$W$25,IF(C4422=1,D4422-'Data Transformation'!$W$25,FALSE))</f>
        <v>#NUM!</v>
      </c>
      <c r="E4421">
        <f t="array" ref="E4421">IF(ISLOGICAL(D4421),"",FREQUENCY(IF('Data Transformation'!$B$425:$B$8425='Bin Analysis'!$B4419,'Data Transformation'!$G$425:$G$8425),D4421))</f>
        <v>2001</v>
      </c>
      <c r="F4421" t="e">
        <f>IF(ISLOGICAL(D4421),"",E4421-E4420)</f>
        <v>#VALUE!</v>
      </c>
      <c r="M4421" s="14"/>
    </row>
    <row r="4422" spans="1:25" x14ac:dyDescent="0.25">
      <c r="A4422" s="32" t="e">
        <f>IF(Weighting!$P$6&gt;0,B4422,"")</f>
        <v>#NUM!</v>
      </c>
      <c r="B4422" t="e">
        <f>Weighting!$C$6</f>
        <v>#DIV/0!</v>
      </c>
      <c r="C4422" t="e">
        <f>Weighting!$F$6</f>
        <v>#NUM!</v>
      </c>
      <c r="D4422" t="e">
        <f>IF(C4422=1,'Data Transformation'!$G$3+0.5*'Data Transformation'!$W$25,IF(C4423=1,D4423-'Data Transformation'!$W$25,FALSE))</f>
        <v>#NUM!</v>
      </c>
      <c r="E4422">
        <f t="array" ref="E4422">IF(ISLOGICAL(D4422),"",FREQUENCY(IF('Data Transformation'!$B$425:$B$8425='Bin Analysis'!$B4419,'Data Transformation'!$G$425:$G$8425),D4422))</f>
        <v>2001</v>
      </c>
      <c r="F4422">
        <f>IF(ISLOGICAL(D4422),"",E4422-E4421)</f>
        <v>0</v>
      </c>
      <c r="G4422">
        <f>Weighting!$H$6</f>
        <v>1</v>
      </c>
      <c r="H4422">
        <f t="array" ref="H4422">FREQUENCY(IF('Data Transformation'!$B$4:$B$8425=B4419,'Data Transformation'!$G$4:$G$8425),'Bin Analysis'!$B4422)</f>
        <v>2073</v>
      </c>
      <c r="I4422">
        <f>H4422-H4421</f>
        <v>2073</v>
      </c>
      <c r="J4422">
        <f>IF(I4422=0,0,1)</f>
        <v>1</v>
      </c>
      <c r="K4422" t="e">
        <f>J4422*Weighting!$W$6</f>
        <v>#NUM!</v>
      </c>
      <c r="M4422" s="14"/>
    </row>
    <row r="4423" spans="1:25" x14ac:dyDescent="0.25">
      <c r="A4423" s="32" t="str">
        <f>IF(Weighting!$P$7&gt;0,B4423,"")</f>
        <v/>
      </c>
      <c r="B4423" t="e">
        <f>Weighting!$C$7</f>
        <v>#DIV/0!</v>
      </c>
      <c r="C4423" t="e">
        <f>Weighting!$F$7</f>
        <v>#NUM!</v>
      </c>
      <c r="D4423" t="e">
        <f>IF(C4423=1,'Data Transformation'!$G$3+0.5*'Data Transformation'!$W$25,IF(C4424=1,D4424-'Data Transformation'!$W$25,FALSE))</f>
        <v>#NUM!</v>
      </c>
      <c r="E4423">
        <f t="array" ref="E4423">IF(ISLOGICAL(D4423),"",FREQUENCY(IF('Data Transformation'!$B$425:$B$8425='Bin Analysis'!$B4419,'Data Transformation'!$G$425:$G$8425),D4423))</f>
        <v>2001</v>
      </c>
      <c r="F4423">
        <f t="shared" ref="F4423:F4441" si="552">IF(ISLOGICAL(D4423),"",E4423-E4422)</f>
        <v>0</v>
      </c>
      <c r="G4423">
        <f>Weighting!$H$7</f>
        <v>0</v>
      </c>
      <c r="H4423">
        <f t="array" ref="H4423">FREQUENCY(IF('Data Transformation'!$B$4:$B$8425=B4419,'Data Transformation'!$G$4:$G$8425),'Bin Analysis'!$B4423)</f>
        <v>2073</v>
      </c>
      <c r="I4423">
        <f t="shared" ref="I4423:I4441" si="553">H4423-H4422</f>
        <v>0</v>
      </c>
      <c r="J4423">
        <f>IF(I4423=0,0,1)</f>
        <v>0</v>
      </c>
      <c r="K4423">
        <f>J4423*Weighting!$W$7</f>
        <v>0</v>
      </c>
      <c r="M4423" s="14"/>
    </row>
    <row r="4424" spans="1:25" x14ac:dyDescent="0.25">
      <c r="A4424" s="32" t="str">
        <f>IF(Weighting!$P$8&gt;0,B4424,"")</f>
        <v/>
      </c>
      <c r="B4424" t="e">
        <f>Weighting!$C$8</f>
        <v>#DIV/0!</v>
      </c>
      <c r="C4424" t="e">
        <f>Weighting!$F$8</f>
        <v>#NUM!</v>
      </c>
      <c r="D4424" t="e">
        <f>IF(C4424=1,'Data Transformation'!$G$3+0.5*'Data Transformation'!$W$25,IF(C4425=1,D4425-'Data Transformation'!$W$25,FALSE))</f>
        <v>#NUM!</v>
      </c>
      <c r="E4424">
        <f t="array" ref="E4424">IF(ISLOGICAL(D4424),"",FREQUENCY(IF('Data Transformation'!$B$425:$B$8425='Bin Analysis'!$B4419,'Data Transformation'!$G$425:$G$8425),D4424))</f>
        <v>2001</v>
      </c>
      <c r="F4424">
        <f t="shared" si="552"/>
        <v>0</v>
      </c>
      <c r="G4424">
        <f>Weighting!$H$8</f>
        <v>0</v>
      </c>
      <c r="H4424">
        <f t="array" ref="H4424">FREQUENCY(IF('Data Transformation'!$B$4:$B$8425=B4419,'Data Transformation'!$G$4:$G$8425),'Bin Analysis'!$B4424)</f>
        <v>2073</v>
      </c>
      <c r="I4424">
        <f t="shared" si="553"/>
        <v>0</v>
      </c>
      <c r="J4424">
        <f t="shared" ref="J4424:J4441" si="554">IF(I4424=0,0,1)</f>
        <v>0</v>
      </c>
      <c r="K4424">
        <f>J4424*Weighting!$W$8</f>
        <v>0</v>
      </c>
      <c r="M4424" s="14"/>
    </row>
    <row r="4425" spans="1:25" x14ac:dyDescent="0.25">
      <c r="A4425" s="32" t="str">
        <f>IF(Weighting!$P$9&gt;0,B4425,"")</f>
        <v/>
      </c>
      <c r="B4425" s="50" t="e">
        <f>Weighting!$C$9</f>
        <v>#DIV/0!</v>
      </c>
      <c r="C4425" t="e">
        <f>Weighting!$F$9</f>
        <v>#NUM!</v>
      </c>
      <c r="D4425" t="e">
        <f>IF(C4425=1,'Data Transformation'!$G$3+0.5*'Data Transformation'!$W$25,IF(C4426=1,D4426-'Data Transformation'!$W$25,FALSE))</f>
        <v>#NUM!</v>
      </c>
      <c r="E4425">
        <f t="array" ref="E4425">IF(ISLOGICAL(D4425),"",FREQUENCY(IF('Data Transformation'!$B$425:$B$8425='Bin Analysis'!$B4419,'Data Transformation'!$G$425:$G$8425),D4425))</f>
        <v>2001</v>
      </c>
      <c r="F4425">
        <f t="shared" si="552"/>
        <v>0</v>
      </c>
      <c r="G4425">
        <f>Weighting!$H$9</f>
        <v>0</v>
      </c>
      <c r="H4425">
        <f t="array" ref="H4425">FREQUENCY(IF('Data Transformation'!$B$4:$B$8425=B4419,'Data Transformation'!$G$4:$G$8425),'Bin Analysis'!$B4425)</f>
        <v>2073</v>
      </c>
      <c r="I4425">
        <f t="shared" si="553"/>
        <v>0</v>
      </c>
      <c r="J4425">
        <f t="shared" si="554"/>
        <v>0</v>
      </c>
      <c r="K4425">
        <f>J4425*Weighting!$W$9</f>
        <v>0</v>
      </c>
      <c r="M4425" s="14"/>
    </row>
    <row r="4426" spans="1:25" x14ac:dyDescent="0.25">
      <c r="A4426" s="32" t="str">
        <f>IF(Weighting!$P$10&gt;0,B4426,"")</f>
        <v/>
      </c>
      <c r="B4426" t="e">
        <f>Weighting!$C$10</f>
        <v>#DIV/0!</v>
      </c>
      <c r="C4426" t="e">
        <f>Weighting!$F$10</f>
        <v>#NUM!</v>
      </c>
      <c r="D4426" t="e">
        <f>IF(C4426=1,'Data Transformation'!$G$3+0.5*'Data Transformation'!$W$25,IF(C4427=1,D4427-'Data Transformation'!$W$25,FALSE))</f>
        <v>#NUM!</v>
      </c>
      <c r="E4426">
        <f t="array" ref="E4426">IF(ISLOGICAL(D4426),"",FREQUENCY(IF('Data Transformation'!$B$425:$B$8425='Bin Analysis'!$B4419,'Data Transformation'!$G$425:$G$8425),D4426))</f>
        <v>2001</v>
      </c>
      <c r="F4426">
        <f t="shared" si="552"/>
        <v>0</v>
      </c>
      <c r="G4426">
        <f>Weighting!$H$10</f>
        <v>0</v>
      </c>
      <c r="H4426">
        <f t="array" ref="H4426">FREQUENCY(IF('Data Transformation'!$B$4:$B$8425=B4419,'Data Transformation'!$G$4:$G$8425),'Bin Analysis'!$B4426)</f>
        <v>2073</v>
      </c>
      <c r="I4426">
        <f t="shared" si="553"/>
        <v>0</v>
      </c>
      <c r="J4426">
        <f t="shared" si="554"/>
        <v>0</v>
      </c>
      <c r="K4426">
        <f>J4426*Weighting!$W$10</f>
        <v>0</v>
      </c>
      <c r="M4426" s="14"/>
    </row>
    <row r="4427" spans="1:25" x14ac:dyDescent="0.25">
      <c r="A4427" s="32" t="str">
        <f>IF(Weighting!$P$11&gt;0,B4427,"")</f>
        <v/>
      </c>
      <c r="B4427" t="e">
        <f>Weighting!$C$11</f>
        <v>#DIV/0!</v>
      </c>
      <c r="C4427" t="e">
        <f>Weighting!$F$11</f>
        <v>#NUM!</v>
      </c>
      <c r="D4427" t="e">
        <f>IF(C4427=1,'Data Transformation'!$G$3+0.5*'Data Transformation'!$W$25,IF(C4428=1,D4428-'Data Transformation'!$W$25,FALSE))</f>
        <v>#NUM!</v>
      </c>
      <c r="E4427">
        <f t="array" ref="E4427">IF(ISLOGICAL(D4427),"",FREQUENCY(IF('Data Transformation'!$B$425:$B$8425='Bin Analysis'!$B4419,'Data Transformation'!$G$425:$G$8425),D4427))</f>
        <v>2001</v>
      </c>
      <c r="F4427">
        <f t="shared" si="552"/>
        <v>0</v>
      </c>
      <c r="G4427">
        <f>Weighting!$H$11</f>
        <v>0</v>
      </c>
      <c r="H4427">
        <f t="array" ref="H4427">FREQUENCY(IF('Data Transformation'!$B$4:$B$8425=B4419,'Data Transformation'!$G$4:$G$8425),'Bin Analysis'!$B4427)</f>
        <v>2073</v>
      </c>
      <c r="I4427">
        <f t="shared" si="553"/>
        <v>0</v>
      </c>
      <c r="J4427">
        <f t="shared" si="554"/>
        <v>0</v>
      </c>
      <c r="K4427">
        <f>J4427*Weighting!$W$11</f>
        <v>0</v>
      </c>
      <c r="M4427" s="14"/>
    </row>
    <row r="4428" spans="1:25" x14ac:dyDescent="0.25">
      <c r="A4428" s="32" t="str">
        <f>IF(Weighting!$P$12&gt;0,B4428,"")</f>
        <v/>
      </c>
      <c r="B4428" t="e">
        <f>Weighting!$C$12</f>
        <v>#DIV/0!</v>
      </c>
      <c r="C4428" t="e">
        <f>Weighting!$F$12</f>
        <v>#NUM!</v>
      </c>
      <c r="D4428" t="e">
        <f>IF(C4428=1,'Data Transformation'!$G$3+0.5*'Data Transformation'!$W$25,IF(C4429=1,D4429-'Data Transformation'!$W$25,FALSE))</f>
        <v>#NUM!</v>
      </c>
      <c r="E4428">
        <f t="array" ref="E4428">IF(ISLOGICAL(D4428),"",FREQUENCY(IF('Data Transformation'!$B$425:$B$8425='Bin Analysis'!$B4419,'Data Transformation'!$G$425:$G$8425),D4428))</f>
        <v>2001</v>
      </c>
      <c r="F4428">
        <f t="shared" si="552"/>
        <v>0</v>
      </c>
      <c r="G4428">
        <f>Weighting!$H$12</f>
        <v>0</v>
      </c>
      <c r="H4428">
        <f t="array" ref="H4428">FREQUENCY(IF('Data Transformation'!$B$4:$B$8425=B4419,'Data Transformation'!$G$4:$G$8425),'Bin Analysis'!$B4428)</f>
        <v>2073</v>
      </c>
      <c r="I4428">
        <f t="shared" si="553"/>
        <v>0</v>
      </c>
      <c r="J4428">
        <f t="shared" si="554"/>
        <v>0</v>
      </c>
      <c r="K4428">
        <f>J4428*Weighting!$W$12</f>
        <v>0</v>
      </c>
      <c r="M4428" s="14"/>
    </row>
    <row r="4429" spans="1:25" x14ac:dyDescent="0.25">
      <c r="A4429" s="32" t="str">
        <f>IF(Weighting!$P$13&gt;0,B4429,"")</f>
        <v/>
      </c>
      <c r="B4429" t="e">
        <f>Weighting!$C$13</f>
        <v>#DIV/0!</v>
      </c>
      <c r="C4429" t="e">
        <f>Weighting!$F$13</f>
        <v>#NUM!</v>
      </c>
      <c r="D4429" t="e">
        <f>IF(C4429=1,'Data Transformation'!$G$3+0.5*'Data Transformation'!$W$25,IF(C4430=1,D4430-'Data Transformation'!$W$25,FALSE))</f>
        <v>#NUM!</v>
      </c>
      <c r="E4429">
        <f t="array" ref="E4429">IF(ISLOGICAL(D4429),"",FREQUENCY(IF('Data Transformation'!$B$425:$B$8425='Bin Analysis'!$B4419,'Data Transformation'!$G$425:$G$8425),D4429))</f>
        <v>2001</v>
      </c>
      <c r="F4429">
        <f t="shared" si="552"/>
        <v>0</v>
      </c>
      <c r="G4429">
        <f>Weighting!$H$13</f>
        <v>0</v>
      </c>
      <c r="H4429">
        <f t="array" ref="H4429">FREQUENCY(IF('Data Transformation'!$B$4:$B$8425=B4419,'Data Transformation'!$G$4:$G$8425),'Bin Analysis'!$B4429)</f>
        <v>2073</v>
      </c>
      <c r="I4429">
        <f t="shared" si="553"/>
        <v>0</v>
      </c>
      <c r="J4429">
        <f t="shared" si="554"/>
        <v>0</v>
      </c>
      <c r="K4429">
        <f>J4429*Weighting!$W$13</f>
        <v>0</v>
      </c>
      <c r="M4429" s="14"/>
    </row>
    <row r="4430" spans="1:25" x14ac:dyDescent="0.25">
      <c r="A4430" s="32" t="str">
        <f>IF(Weighting!$P$14&gt;0,B4430,"")</f>
        <v/>
      </c>
      <c r="B4430" t="e">
        <f>Weighting!$C$14</f>
        <v>#DIV/0!</v>
      </c>
      <c r="C4430" t="e">
        <f>Weighting!$F$14</f>
        <v>#NUM!</v>
      </c>
      <c r="D4430" t="e">
        <f>IF(C4430=1,'Data Transformation'!$G$3+0.5*'Data Transformation'!$W$25,IF(C4431=1,D4431-'Data Transformation'!$W$25,FALSE))</f>
        <v>#NUM!</v>
      </c>
      <c r="E4430">
        <f t="array" ref="E4430">IF(ISLOGICAL(D4430),"",FREQUENCY(IF('Data Transformation'!$B$425:$B$8425='Bin Analysis'!$B4419,'Data Transformation'!$G$425:$G$8425),D4430))</f>
        <v>2001</v>
      </c>
      <c r="F4430">
        <f t="shared" si="552"/>
        <v>0</v>
      </c>
      <c r="G4430">
        <f>Weighting!$H$14</f>
        <v>0</v>
      </c>
      <c r="H4430">
        <f t="array" ref="H4430">FREQUENCY(IF('Data Transformation'!$B$4:$B$8425=B4419,'Data Transformation'!$G$4:$G$8425),'Bin Analysis'!$B4430)</f>
        <v>2073</v>
      </c>
      <c r="I4430">
        <f t="shared" si="553"/>
        <v>0</v>
      </c>
      <c r="J4430">
        <f t="shared" si="554"/>
        <v>0</v>
      </c>
      <c r="K4430">
        <f>J4430*Weighting!$W$14</f>
        <v>0</v>
      </c>
      <c r="M4430" s="14"/>
    </row>
    <row r="4431" spans="1:25" x14ac:dyDescent="0.25">
      <c r="A4431" s="32" t="str">
        <f>IF(Weighting!$P$15&gt;0,B4431,"")</f>
        <v/>
      </c>
      <c r="B4431" t="e">
        <f>Weighting!$C$15</f>
        <v>#DIV/0!</v>
      </c>
      <c r="C4431" t="e">
        <f>Weighting!$F$15</f>
        <v>#NUM!</v>
      </c>
      <c r="D4431" t="e">
        <f>IF(C4431=1,'Data Transformation'!$G$3+0.5*'Data Transformation'!$W$25,IF(C4432=1,D4432-'Data Transformation'!$W$25,FALSE))</f>
        <v>#NUM!</v>
      </c>
      <c r="E4431">
        <f t="array" ref="E4431">IF(ISLOGICAL(D4431),"",FREQUENCY(IF('Data Transformation'!$B$425:$B$8425='Bin Analysis'!$B4419,'Data Transformation'!$G$425:$G$8425),D4431))</f>
        <v>2001</v>
      </c>
      <c r="F4431">
        <f t="shared" si="552"/>
        <v>0</v>
      </c>
      <c r="G4431">
        <f>Weighting!$H$15</f>
        <v>0</v>
      </c>
      <c r="H4431">
        <f t="array" ref="H4431">FREQUENCY(IF('Data Transformation'!$B$4:$B$8425=B4419,'Data Transformation'!$G$4:$G$8425),'Bin Analysis'!$B4431)</f>
        <v>2073</v>
      </c>
      <c r="I4431">
        <f t="shared" si="553"/>
        <v>0</v>
      </c>
      <c r="J4431">
        <f t="shared" si="554"/>
        <v>0</v>
      </c>
      <c r="K4431">
        <f>J4431*Weighting!$W$15</f>
        <v>0</v>
      </c>
      <c r="M4431" s="14"/>
    </row>
    <row r="4432" spans="1:25" x14ac:dyDescent="0.25">
      <c r="A4432" s="32" t="str">
        <f>IF(Weighting!$P$16&gt;0,B4432,"")</f>
        <v/>
      </c>
      <c r="B4432" t="e">
        <f>Weighting!$C$16</f>
        <v>#DIV/0!</v>
      </c>
      <c r="C4432" t="e">
        <f>Weighting!$F$16</f>
        <v>#NUM!</v>
      </c>
      <c r="D4432" t="e">
        <f>IF(C4432=1,'Data Transformation'!$G$3+0.5*'Data Transformation'!$W$25,IF(C4433=1,D4433-'Data Transformation'!$W$25,FALSE))</f>
        <v>#NUM!</v>
      </c>
      <c r="E4432">
        <f t="array" ref="E4432">IF(ISLOGICAL(D4432),"",FREQUENCY(IF('Data Transformation'!$B$425:$B$8425='Bin Analysis'!$B4419,'Data Transformation'!$G$425:$G$8425),D4432))</f>
        <v>2001</v>
      </c>
      <c r="F4432">
        <f t="shared" si="552"/>
        <v>0</v>
      </c>
      <c r="G4432">
        <f>Weighting!$H$16</f>
        <v>0</v>
      </c>
      <c r="H4432">
        <f t="array" ref="H4432">FREQUENCY(IF('Data Transformation'!$B$4:$B$8425=B4419,'Data Transformation'!$G$4:$G$8425),'Bin Analysis'!$B4432)</f>
        <v>2073</v>
      </c>
      <c r="I4432">
        <f t="shared" si="553"/>
        <v>0</v>
      </c>
      <c r="J4432">
        <f t="shared" si="554"/>
        <v>0</v>
      </c>
      <c r="K4432">
        <f>J4432*Weighting!$W$16</f>
        <v>0</v>
      </c>
      <c r="M4432" s="14"/>
    </row>
    <row r="4433" spans="1:25" x14ac:dyDescent="0.25">
      <c r="A4433" s="32" t="str">
        <f>IF(Weighting!$P$17&gt;0,B4433,"")</f>
        <v/>
      </c>
      <c r="B4433" t="e">
        <f>Weighting!$C$17</f>
        <v>#DIV/0!</v>
      </c>
      <c r="C4433" t="e">
        <f>Weighting!$F$17</f>
        <v>#NUM!</v>
      </c>
      <c r="D4433" t="e">
        <f>IF(C4433=1,'Data Transformation'!$G$3+0.5*'Data Transformation'!$W$25,IF(C4434=1,D4434-'Data Transformation'!$W$25,FALSE))</f>
        <v>#NUM!</v>
      </c>
      <c r="E4433">
        <f t="array" ref="E4433">IF(ISLOGICAL(D4433),"",FREQUENCY(IF('Data Transformation'!$B$425:$B$8425='Bin Analysis'!$B4419,'Data Transformation'!$G$425:$G$8425),D4433))</f>
        <v>2001</v>
      </c>
      <c r="F4433">
        <f t="shared" si="552"/>
        <v>0</v>
      </c>
      <c r="G4433">
        <f>Weighting!$H$17</f>
        <v>0</v>
      </c>
      <c r="H4433">
        <f t="array" ref="H4433">FREQUENCY(IF('Data Transformation'!$B$4:$B$8425=B4419,'Data Transformation'!$G$4:$G$8425),'Bin Analysis'!$B4433)</f>
        <v>2073</v>
      </c>
      <c r="I4433">
        <f t="shared" si="553"/>
        <v>0</v>
      </c>
      <c r="J4433">
        <f t="shared" si="554"/>
        <v>0</v>
      </c>
      <c r="K4433">
        <f>J4433*Weighting!$W$17</f>
        <v>0</v>
      </c>
      <c r="M4433" s="14"/>
    </row>
    <row r="4434" spans="1:25" x14ac:dyDescent="0.25">
      <c r="A4434" s="32" t="str">
        <f>IF(Weighting!$P$18&gt;0,B4434,"")</f>
        <v/>
      </c>
      <c r="B4434" t="e">
        <f>Weighting!$C$18</f>
        <v>#DIV/0!</v>
      </c>
      <c r="C4434" t="e">
        <f>Weighting!$F$18</f>
        <v>#NUM!</v>
      </c>
      <c r="D4434" t="e">
        <f>IF(C4434=1,'Data Transformation'!$G$3+0.5*'Data Transformation'!$W$25,IF(C4435=1,D4435-'Data Transformation'!$W$25,FALSE))</f>
        <v>#NUM!</v>
      </c>
      <c r="E4434">
        <f t="array" ref="E4434">IF(ISLOGICAL(D4434),"",FREQUENCY(IF('Data Transformation'!$B$425:$B$8425='Bin Analysis'!$B4419,'Data Transformation'!$G$425:$G$8425),D4434))</f>
        <v>2001</v>
      </c>
      <c r="F4434">
        <f t="shared" si="552"/>
        <v>0</v>
      </c>
      <c r="G4434">
        <f>Weighting!$H$18</f>
        <v>0</v>
      </c>
      <c r="H4434">
        <f t="array" ref="H4434">FREQUENCY(IF('Data Transformation'!$B$4:$B$8425=B4419,'Data Transformation'!$G$4:$G$8425),'Bin Analysis'!$B4434)</f>
        <v>2073</v>
      </c>
      <c r="I4434">
        <f t="shared" si="553"/>
        <v>0</v>
      </c>
      <c r="J4434">
        <f t="shared" si="554"/>
        <v>0</v>
      </c>
      <c r="K4434">
        <f>J4434*Weighting!$W$18</f>
        <v>0</v>
      </c>
      <c r="M4434" s="14"/>
    </row>
    <row r="4435" spans="1:25" x14ac:dyDescent="0.25">
      <c r="A4435" s="32" t="str">
        <f>IF(Weighting!$P$19&gt;0,B4435,"")</f>
        <v/>
      </c>
      <c r="B4435" t="e">
        <f>Weighting!$C$19</f>
        <v>#DIV/0!</v>
      </c>
      <c r="C4435" t="e">
        <f>Weighting!$F$19</f>
        <v>#NUM!</v>
      </c>
      <c r="D4435" t="e">
        <f>IF(C4435=1,'Data Transformation'!$G$3+0.5*'Data Transformation'!$W$25,IF(C4436=1,D4436-'Data Transformation'!$W$25,FALSE))</f>
        <v>#NUM!</v>
      </c>
      <c r="E4435">
        <f t="array" ref="E4435">IF(ISLOGICAL(D4435),"",FREQUENCY(IF('Data Transformation'!$B$425:$B$8425='Bin Analysis'!$B4419,'Data Transformation'!$G$425:$G$8425),D4435))</f>
        <v>2001</v>
      </c>
      <c r="F4435">
        <f t="shared" si="552"/>
        <v>0</v>
      </c>
      <c r="G4435">
        <f>Weighting!$H$19</f>
        <v>0</v>
      </c>
      <c r="H4435">
        <f t="array" ref="H4435">FREQUENCY(IF('Data Transformation'!$B$4:$B$8425=B4419,'Data Transformation'!$G$4:$G$8425),'Bin Analysis'!$B4435)</f>
        <v>2073</v>
      </c>
      <c r="I4435">
        <f t="shared" si="553"/>
        <v>0</v>
      </c>
      <c r="J4435">
        <f t="shared" si="554"/>
        <v>0</v>
      </c>
      <c r="K4435">
        <f>J4435*Weighting!$W$19</f>
        <v>0</v>
      </c>
      <c r="M4435" s="14"/>
    </row>
    <row r="4436" spans="1:25" x14ac:dyDescent="0.25">
      <c r="A4436" s="32" t="str">
        <f>IF(Weighting!$P$20&gt;0,B4436,"")</f>
        <v/>
      </c>
      <c r="B4436" t="e">
        <f>Weighting!$C$20</f>
        <v>#DIV/0!</v>
      </c>
      <c r="C4436" t="e">
        <f>Weighting!$F$20</f>
        <v>#NUM!</v>
      </c>
      <c r="D4436" t="e">
        <f>IF(C4436=1,'Data Transformation'!$G$3+0.5*'Data Transformation'!$W$25,IF(C4437=1,D4437-'Data Transformation'!$W$25,FALSE))</f>
        <v>#NUM!</v>
      </c>
      <c r="E4436">
        <f t="array" ref="E4436">IF(ISLOGICAL(D4436),"",FREQUENCY(IF('Data Transformation'!$B$425:$B$8425='Bin Analysis'!$B4419,'Data Transformation'!$G$425:$G$8425),D4436))</f>
        <v>2001</v>
      </c>
      <c r="F4436">
        <f t="shared" si="552"/>
        <v>0</v>
      </c>
      <c r="G4436">
        <f>Weighting!$H$20</f>
        <v>0</v>
      </c>
      <c r="H4436">
        <f t="array" ref="H4436">FREQUENCY(IF('Data Transformation'!$B$4:$B$8425=B4419,'Data Transformation'!$G$4:$G$8425),'Bin Analysis'!$B4436)</f>
        <v>2073</v>
      </c>
      <c r="I4436">
        <f t="shared" si="553"/>
        <v>0</v>
      </c>
      <c r="J4436">
        <f t="shared" si="554"/>
        <v>0</v>
      </c>
      <c r="K4436">
        <f>J4436*Weighting!$W$20</f>
        <v>0</v>
      </c>
      <c r="M4436" s="14"/>
    </row>
    <row r="4437" spans="1:25" x14ac:dyDescent="0.25">
      <c r="A4437" s="32" t="str">
        <f>IF(Weighting!$P$21&gt;0,B4437,"")</f>
        <v/>
      </c>
      <c r="B4437" t="e">
        <f>Weighting!$C$21</f>
        <v>#DIV/0!</v>
      </c>
      <c r="C4437" t="e">
        <f>Weighting!$F$21</f>
        <v>#NUM!</v>
      </c>
      <c r="D4437" t="e">
        <f>IF(C4437=1,'Data Transformation'!$G$3+0.5*'Data Transformation'!$W$25,IF(C4438=1,D4438-'Data Transformation'!$W$25,FALSE))</f>
        <v>#NUM!</v>
      </c>
      <c r="E4437">
        <f t="array" ref="E4437">IF(ISLOGICAL(D4437),"",FREQUENCY(IF('Data Transformation'!$B$425:$B$8425='Bin Analysis'!$B4419,'Data Transformation'!$G$425:$G$8425),D4437))</f>
        <v>2001</v>
      </c>
      <c r="F4437">
        <f t="shared" si="552"/>
        <v>0</v>
      </c>
      <c r="G4437">
        <f>Weighting!$H$21</f>
        <v>0</v>
      </c>
      <c r="H4437">
        <f t="array" ref="H4437">FREQUENCY(IF('Data Transformation'!$B$4:$B$8425=B4419,'Data Transformation'!$G$4:$G$8425),'Bin Analysis'!$B4437)</f>
        <v>2073</v>
      </c>
      <c r="I4437">
        <f t="shared" si="553"/>
        <v>0</v>
      </c>
      <c r="J4437">
        <f t="shared" si="554"/>
        <v>0</v>
      </c>
      <c r="K4437">
        <f>J4437*Weighting!$W$21</f>
        <v>0</v>
      </c>
      <c r="M4437" s="14"/>
    </row>
    <row r="4438" spans="1:25" x14ac:dyDescent="0.25">
      <c r="A4438" s="32" t="str">
        <f>IF(Weighting!$P$22&gt;0,B4438,"")</f>
        <v/>
      </c>
      <c r="B4438" t="e">
        <f>Weighting!$C$22</f>
        <v>#DIV/0!</v>
      </c>
      <c r="C4438" t="e">
        <f>Weighting!$F$22</f>
        <v>#NUM!</v>
      </c>
      <c r="D4438" t="e">
        <f>IF(C4438=1,'Data Transformation'!$G$3+0.5*'Data Transformation'!$W$25,IF(C4439=1,D4439-'Data Transformation'!$W$25,FALSE))</f>
        <v>#NUM!</v>
      </c>
      <c r="E4438">
        <f t="array" ref="E4438">IF(ISLOGICAL(D4438),"",FREQUENCY(IF('Data Transformation'!$B$425:$B$8425='Bin Analysis'!$B4419,'Data Transformation'!$G$425:$G$8425),D4438))</f>
        <v>2001</v>
      </c>
      <c r="F4438">
        <f t="shared" si="552"/>
        <v>0</v>
      </c>
      <c r="G4438">
        <f>Weighting!$H$22</f>
        <v>0</v>
      </c>
      <c r="H4438">
        <f t="array" ref="H4438">FREQUENCY(IF('Data Transformation'!$B$4:$B$8425=B4419,'Data Transformation'!$G$4:$G$8425),'Bin Analysis'!$B4438)</f>
        <v>2073</v>
      </c>
      <c r="I4438">
        <f t="shared" si="553"/>
        <v>0</v>
      </c>
      <c r="J4438">
        <f t="shared" si="554"/>
        <v>0</v>
      </c>
      <c r="K4438">
        <f>J4438*Weighting!$W$22</f>
        <v>0</v>
      </c>
      <c r="M4438" s="14"/>
    </row>
    <row r="4439" spans="1:25" x14ac:dyDescent="0.25">
      <c r="A4439" s="32" t="str">
        <f>IF(Weighting!$P$23&gt;0,B4439,"")</f>
        <v/>
      </c>
      <c r="B4439" t="e">
        <f>Weighting!$C$23</f>
        <v>#DIV/0!</v>
      </c>
      <c r="C4439" t="e">
        <f>Weighting!$F$23</f>
        <v>#NUM!</v>
      </c>
      <c r="D4439" t="e">
        <f>IF(C4439=1,'Data Transformation'!$G$3+0.5*'Data Transformation'!$W$25,IF(C4440=1,D4440-'Data Transformation'!$W$25,FALSE))</f>
        <v>#NUM!</v>
      </c>
      <c r="E4439">
        <f t="array" ref="E4439">IF(ISLOGICAL(D4439),"",FREQUENCY(IF('Data Transformation'!$B$425:$B$8425='Bin Analysis'!$B4419,'Data Transformation'!$G$425:$G$8425),D4439))</f>
        <v>2001</v>
      </c>
      <c r="F4439">
        <f t="shared" si="552"/>
        <v>0</v>
      </c>
      <c r="G4439">
        <f>Weighting!$H$23</f>
        <v>0</v>
      </c>
      <c r="H4439">
        <f t="array" ref="H4439">FREQUENCY(IF('Data Transformation'!$B$4:$B$8425=B4419,'Data Transformation'!$G$4:$G$8425),'Bin Analysis'!$B4439)</f>
        <v>2073</v>
      </c>
      <c r="I4439">
        <f t="shared" si="553"/>
        <v>0</v>
      </c>
      <c r="J4439">
        <f t="shared" si="554"/>
        <v>0</v>
      </c>
      <c r="K4439">
        <f>J4439*Weighting!$W$23</f>
        <v>0</v>
      </c>
      <c r="M4439" s="14"/>
    </row>
    <row r="4440" spans="1:25" x14ac:dyDescent="0.25">
      <c r="A4440" s="32" t="str">
        <f>IF(Weighting!$P$24&gt;0,B4440,"")</f>
        <v/>
      </c>
      <c r="B4440" t="e">
        <f>Weighting!$C$24</f>
        <v>#DIV/0!</v>
      </c>
      <c r="C4440" t="e">
        <f>Weighting!$F$24</f>
        <v>#NUM!</v>
      </c>
      <c r="D4440" t="e">
        <f>IF(C4440=1,'Data Transformation'!$G$3+0.5*'Data Transformation'!$W$25,IF(C4441=1,D4441-'Data Transformation'!$W$25,FALSE))</f>
        <v>#NUM!</v>
      </c>
      <c r="E4440">
        <f t="array" ref="E4440">IF(ISLOGICAL(D4440),"",FREQUENCY(IF('Data Transformation'!$B$425:$B$8425='Bin Analysis'!$B4419,'Data Transformation'!$G$425:$G$8425),D4440))</f>
        <v>2001</v>
      </c>
      <c r="F4440">
        <f t="shared" si="552"/>
        <v>0</v>
      </c>
      <c r="G4440">
        <f>Weighting!$H$24</f>
        <v>0</v>
      </c>
      <c r="H4440">
        <f t="array" ref="H4440">FREQUENCY(IF('Data Transformation'!$B$4:$B$8425=B4419,'Data Transformation'!$G$4:$G$8425),'Bin Analysis'!$B4440)</f>
        <v>2073</v>
      </c>
      <c r="I4440">
        <f t="shared" si="553"/>
        <v>0</v>
      </c>
      <c r="J4440">
        <f t="shared" si="554"/>
        <v>0</v>
      </c>
      <c r="K4440">
        <f>J4440*Weighting!$W$24</f>
        <v>0</v>
      </c>
      <c r="M4440" s="14"/>
    </row>
    <row r="4441" spans="1:25" x14ac:dyDescent="0.25">
      <c r="A4441" s="32" t="str">
        <f>IF(Weighting!$P$25&gt;0,B4441,"")</f>
        <v/>
      </c>
      <c r="B4441" t="e">
        <f>Weighting!$C$25</f>
        <v>#DIV/0!</v>
      </c>
      <c r="C4441" t="e">
        <f>Weighting!$F$25</f>
        <v>#NUM!</v>
      </c>
      <c r="D4441" t="e">
        <f>IF(C4441=1,'Data Transformation'!$G$3+0.5*'Data Transformation'!$W$25,IF(C4442=1,D4442-'Data Transformation'!$W$25,FALSE))</f>
        <v>#NUM!</v>
      </c>
      <c r="E4441">
        <f t="array" ref="E4441">IF(ISLOGICAL(D4441),"",FREQUENCY(IF('Data Transformation'!$B$425:$B$8425='Bin Analysis'!$B4419,'Data Transformation'!$G$425:$G$8425),D4441))</f>
        <v>2001</v>
      </c>
      <c r="F4441">
        <f t="shared" si="552"/>
        <v>0</v>
      </c>
      <c r="G4441">
        <f>Weighting!$H$25</f>
        <v>0</v>
      </c>
      <c r="H4441">
        <f t="array" ref="H4441">FREQUENCY(IF('Data Transformation'!$B$4:$B$8425=B4419,'Data Transformation'!$G$4:$G$8425),'Bin Analysis'!$B4441)</f>
        <v>2073</v>
      </c>
      <c r="I4441">
        <f t="shared" si="553"/>
        <v>0</v>
      </c>
      <c r="J4441">
        <f t="shared" si="554"/>
        <v>0</v>
      </c>
      <c r="K4441">
        <f>J4441*Weighting!$W$25</f>
        <v>0</v>
      </c>
      <c r="M4441" s="14"/>
    </row>
    <row r="4442" spans="1:25" x14ac:dyDescent="0.25">
      <c r="N4442" s="57"/>
      <c r="O4442"/>
      <c r="P4442"/>
      <c r="Q4442"/>
      <c r="R4442"/>
    </row>
    <row r="4443" spans="1:25" ht="23.25" x14ac:dyDescent="0.35">
      <c r="A4443" s="21" t="s">
        <v>0</v>
      </c>
      <c r="B4443" s="21" t="str">
        <f>IFERROR(VLOOKUP(C4443,'Data Transformation'!$L$6:$M$426,2,FALSE),"")</f>
        <v/>
      </c>
      <c r="C4443" s="21">
        <f>C4419+1</f>
        <v>185</v>
      </c>
      <c r="D4443" s="21"/>
      <c r="E4443" s="21"/>
      <c r="F4443" s="21"/>
      <c r="G4443" s="21"/>
      <c r="H4443" s="22"/>
      <c r="I4443" s="22"/>
      <c r="J4443" s="22"/>
      <c r="K4443" s="21"/>
      <c r="L4443" s="21" t="str">
        <f>B4443</f>
        <v/>
      </c>
      <c r="M4443" s="23" t="e">
        <f>INDEX('Data Transformation'!$O$4:$O$424,MATCH($B4443,'Data Transformation'!$M$4:$M$424,0),MATCH($M$2,'Data Transformation'!$O$3,0))</f>
        <v>#N/A</v>
      </c>
      <c r="N4443" s="27" t="e">
        <f>IF('Input and Summary Results'!$J$16="minimum",'Bin Analysis'!X4444/(M4443-1),'Bin Analysis'!Y4443/('Bin Analysis'!M4443-1))</f>
        <v>#N/A</v>
      </c>
      <c r="O4443" s="27" t="e">
        <f>IF(M4443=FALSE,NA(),(VLOOKUP(1,C4446:K4465,4,FALSE))/(M4443-1))</f>
        <v>#N/A</v>
      </c>
      <c r="P4443" s="27" t="e">
        <f>IF(M4443=FALSE,NA(),SUM(J4446:J4465)/Weighting!$S$5)</f>
        <v>#N/A</v>
      </c>
      <c r="Q4443" s="27" t="e">
        <f>IF(M4443=FALSE,NA(),SUM(K4446:K4465)/Weighting!$S$6)</f>
        <v>#N/A</v>
      </c>
      <c r="R4443" s="27" t="e">
        <f>IF(M4443=FALSE,NA(),(VLOOKUP(1,G4446:K4465,3,FALSE))/(M4443-1))</f>
        <v>#N/A</v>
      </c>
      <c r="S4443" s="22" t="e">
        <f>IF(M4443=FALSE,NA(),IF(SUM(J4446:J4465)=2,"yes","no"))</f>
        <v>#N/A</v>
      </c>
      <c r="X4443" s="2" cm="2">
        <f t="array" ref="X4443:X4444">FREQUENCY(IF('Data Transformation'!$B$425:$B$6424='Bin Analysis'!L4443,'Data Transformation'!$G$425:$G$6424),'Data Transformation'!$U$11)</f>
        <v>0</v>
      </c>
      <c r="Y4443" s="2" cm="2">
        <f t="array" ref="Y4443:Y4444">FREQUENCY(IF('Data Transformation'!$B$425:$B$6424='Bin Analysis'!L4443,'Data Transformation'!$G$425:$G$6424),'Data Transformation'!$U$12)</f>
        <v>0</v>
      </c>
    </row>
    <row r="4444" spans="1:25" x14ac:dyDescent="0.25">
      <c r="A4444" s="14" t="s">
        <v>67</v>
      </c>
      <c r="B4444" t="s">
        <v>47</v>
      </c>
      <c r="C4444" t="s">
        <v>5</v>
      </c>
      <c r="D4444" t="s">
        <v>98</v>
      </c>
      <c r="E4444" t="s">
        <v>99</v>
      </c>
      <c r="F4444" t="s">
        <v>100</v>
      </c>
      <c r="G4444" t="s">
        <v>69</v>
      </c>
      <c r="H4444" t="s">
        <v>31</v>
      </c>
      <c r="I4444" t="s">
        <v>32</v>
      </c>
      <c r="J4444" t="s">
        <v>46</v>
      </c>
      <c r="K4444" s="14" t="s">
        <v>45</v>
      </c>
      <c r="M4444" s="14"/>
      <c r="X4444" s="2">
        <v>0</v>
      </c>
      <c r="Y4444" s="2">
        <v>0</v>
      </c>
    </row>
    <row r="4445" spans="1:25" x14ac:dyDescent="0.25">
      <c r="A4445" s="32"/>
      <c r="D4445" t="e">
        <f>IF(C4445=1,'Data Transformation'!$G$3+0.5*'Data Transformation'!$W$25,IF(C4446=1,D4446-'Data Transformation'!$W$25,FALSE))</f>
        <v>#NUM!</v>
      </c>
      <c r="E4445">
        <f t="array" ref="E4445">IF(ISLOGICAL(D4445),"",FREQUENCY(IF('Data Transformation'!$B$425:$B$8425='Bin Analysis'!$B4443,'Data Transformation'!$G$425:$G$8425),D4445))</f>
        <v>2001</v>
      </c>
      <c r="F4445" t="e">
        <f>IF(ISLOGICAL(D4445),"",E4445-E4444)</f>
        <v>#VALUE!</v>
      </c>
      <c r="M4445" s="14"/>
    </row>
    <row r="4446" spans="1:25" x14ac:dyDescent="0.25">
      <c r="A4446" s="32" t="e">
        <f>IF(Weighting!$P$6&gt;0,B4446,"")</f>
        <v>#NUM!</v>
      </c>
      <c r="B4446" t="e">
        <f>Weighting!$C$6</f>
        <v>#DIV/0!</v>
      </c>
      <c r="C4446" t="e">
        <f>Weighting!$F$6</f>
        <v>#NUM!</v>
      </c>
      <c r="D4446" t="e">
        <f>IF(C4446=1,'Data Transformation'!$G$3+0.5*'Data Transformation'!$W$25,IF(C4447=1,D4447-'Data Transformation'!$W$25,FALSE))</f>
        <v>#NUM!</v>
      </c>
      <c r="E4446">
        <f t="array" ref="E4446">IF(ISLOGICAL(D4446),"",FREQUENCY(IF('Data Transformation'!$B$425:$B$8425='Bin Analysis'!$B4443,'Data Transformation'!$G$425:$G$8425),D4446))</f>
        <v>2001</v>
      </c>
      <c r="F4446">
        <f>IF(ISLOGICAL(D4446),"",E4446-E4445)</f>
        <v>0</v>
      </c>
      <c r="G4446">
        <f>Weighting!$H$6</f>
        <v>1</v>
      </c>
      <c r="H4446">
        <f t="array" ref="H4446">FREQUENCY(IF('Data Transformation'!$B$4:$B$8425=B4443,'Data Transformation'!$G$4:$G$8425),'Bin Analysis'!$B4446)</f>
        <v>2073</v>
      </c>
      <c r="I4446">
        <f>H4446-H4445</f>
        <v>2073</v>
      </c>
      <c r="J4446">
        <f>IF(I4446=0,0,1)</f>
        <v>1</v>
      </c>
      <c r="K4446" t="e">
        <f>J4446*Weighting!$W$6</f>
        <v>#NUM!</v>
      </c>
      <c r="M4446" s="14"/>
    </row>
    <row r="4447" spans="1:25" x14ac:dyDescent="0.25">
      <c r="A4447" s="32" t="str">
        <f>IF(Weighting!$P$7&gt;0,B4447,"")</f>
        <v/>
      </c>
      <c r="B4447" t="e">
        <f>Weighting!$C$7</f>
        <v>#DIV/0!</v>
      </c>
      <c r="C4447" t="e">
        <f>Weighting!$F$7</f>
        <v>#NUM!</v>
      </c>
      <c r="D4447" t="e">
        <f>IF(C4447=1,'Data Transformation'!$G$3+0.5*'Data Transformation'!$W$25,IF(C4448=1,D4448-'Data Transformation'!$W$25,FALSE))</f>
        <v>#NUM!</v>
      </c>
      <c r="E4447">
        <f t="array" ref="E4447">IF(ISLOGICAL(D4447),"",FREQUENCY(IF('Data Transformation'!$B$425:$B$8425='Bin Analysis'!$B4443,'Data Transformation'!$G$425:$G$8425),D4447))</f>
        <v>2001</v>
      </c>
      <c r="F4447">
        <f t="shared" ref="F4447:F4465" si="555">IF(ISLOGICAL(D4447),"",E4447-E4446)</f>
        <v>0</v>
      </c>
      <c r="G4447">
        <f>Weighting!$H$7</f>
        <v>0</v>
      </c>
      <c r="H4447">
        <f t="array" ref="H4447">FREQUENCY(IF('Data Transformation'!$B$4:$B$8425=B4443,'Data Transformation'!$G$4:$G$8425),'Bin Analysis'!$B4447)</f>
        <v>2073</v>
      </c>
      <c r="I4447">
        <f t="shared" ref="I4447:I4465" si="556">H4447-H4446</f>
        <v>0</v>
      </c>
      <c r="J4447">
        <f>IF(I4447=0,0,1)</f>
        <v>0</v>
      </c>
      <c r="K4447">
        <f>J4447*Weighting!$W$7</f>
        <v>0</v>
      </c>
      <c r="M4447" s="14"/>
    </row>
    <row r="4448" spans="1:25" x14ac:dyDescent="0.25">
      <c r="A4448" s="32" t="str">
        <f>IF(Weighting!$P$8&gt;0,B4448,"")</f>
        <v/>
      </c>
      <c r="B4448" t="e">
        <f>Weighting!$C$8</f>
        <v>#DIV/0!</v>
      </c>
      <c r="C4448" t="e">
        <f>Weighting!$F$8</f>
        <v>#NUM!</v>
      </c>
      <c r="D4448" t="e">
        <f>IF(C4448=1,'Data Transformation'!$G$3+0.5*'Data Transformation'!$W$25,IF(C4449=1,D4449-'Data Transformation'!$W$25,FALSE))</f>
        <v>#NUM!</v>
      </c>
      <c r="E4448">
        <f t="array" ref="E4448">IF(ISLOGICAL(D4448),"",FREQUENCY(IF('Data Transformation'!$B$425:$B$8425='Bin Analysis'!$B4443,'Data Transformation'!$G$425:$G$8425),D4448))</f>
        <v>2001</v>
      </c>
      <c r="F4448">
        <f t="shared" si="555"/>
        <v>0</v>
      </c>
      <c r="G4448">
        <f>Weighting!$H$8</f>
        <v>0</v>
      </c>
      <c r="H4448">
        <f t="array" ref="H4448">FREQUENCY(IF('Data Transformation'!$B$4:$B$8425=B4443,'Data Transformation'!$G$4:$G$8425),'Bin Analysis'!$B4448)</f>
        <v>2073</v>
      </c>
      <c r="I4448">
        <f t="shared" si="556"/>
        <v>0</v>
      </c>
      <c r="J4448">
        <f t="shared" ref="J4448:J4465" si="557">IF(I4448=0,0,1)</f>
        <v>0</v>
      </c>
      <c r="K4448">
        <f>J4448*Weighting!$W$8</f>
        <v>0</v>
      </c>
      <c r="M4448" s="14"/>
    </row>
    <row r="4449" spans="1:13" x14ac:dyDescent="0.25">
      <c r="A4449" s="32" t="str">
        <f>IF(Weighting!$P$9&gt;0,B4449,"")</f>
        <v/>
      </c>
      <c r="B4449" s="50" t="e">
        <f>Weighting!$C$9</f>
        <v>#DIV/0!</v>
      </c>
      <c r="C4449" t="e">
        <f>Weighting!$F$9</f>
        <v>#NUM!</v>
      </c>
      <c r="D4449" t="e">
        <f>IF(C4449=1,'Data Transformation'!$G$3+0.5*'Data Transformation'!$W$25,IF(C4450=1,D4450-'Data Transformation'!$W$25,FALSE))</f>
        <v>#NUM!</v>
      </c>
      <c r="E4449">
        <f t="array" ref="E4449">IF(ISLOGICAL(D4449),"",FREQUENCY(IF('Data Transformation'!$B$425:$B$8425='Bin Analysis'!$B4443,'Data Transformation'!$G$425:$G$8425),D4449))</f>
        <v>2001</v>
      </c>
      <c r="F4449">
        <f t="shared" si="555"/>
        <v>0</v>
      </c>
      <c r="G4449">
        <f>Weighting!$H$9</f>
        <v>0</v>
      </c>
      <c r="H4449">
        <f t="array" ref="H4449">FREQUENCY(IF('Data Transformation'!$B$4:$B$8425=B4443,'Data Transformation'!$G$4:$G$8425),'Bin Analysis'!$B4449)</f>
        <v>2073</v>
      </c>
      <c r="I4449">
        <f t="shared" si="556"/>
        <v>0</v>
      </c>
      <c r="J4449">
        <f t="shared" si="557"/>
        <v>0</v>
      </c>
      <c r="K4449">
        <f>J4449*Weighting!$W$9</f>
        <v>0</v>
      </c>
      <c r="M4449" s="14"/>
    </row>
    <row r="4450" spans="1:13" x14ac:dyDescent="0.25">
      <c r="A4450" s="32" t="str">
        <f>IF(Weighting!$P$10&gt;0,B4450,"")</f>
        <v/>
      </c>
      <c r="B4450" t="e">
        <f>Weighting!$C$10</f>
        <v>#DIV/0!</v>
      </c>
      <c r="C4450" t="e">
        <f>Weighting!$F$10</f>
        <v>#NUM!</v>
      </c>
      <c r="D4450" t="e">
        <f>IF(C4450=1,'Data Transformation'!$G$3+0.5*'Data Transformation'!$W$25,IF(C4451=1,D4451-'Data Transformation'!$W$25,FALSE))</f>
        <v>#NUM!</v>
      </c>
      <c r="E4450">
        <f t="array" ref="E4450">IF(ISLOGICAL(D4450),"",FREQUENCY(IF('Data Transformation'!$B$425:$B$8425='Bin Analysis'!$B4443,'Data Transformation'!$G$425:$G$8425),D4450))</f>
        <v>2001</v>
      </c>
      <c r="F4450">
        <f t="shared" si="555"/>
        <v>0</v>
      </c>
      <c r="G4450">
        <f>Weighting!$H$10</f>
        <v>0</v>
      </c>
      <c r="H4450">
        <f t="array" ref="H4450">FREQUENCY(IF('Data Transformation'!$B$4:$B$8425=B4443,'Data Transformation'!$G$4:$G$8425),'Bin Analysis'!$B4450)</f>
        <v>2073</v>
      </c>
      <c r="I4450">
        <f t="shared" si="556"/>
        <v>0</v>
      </c>
      <c r="J4450">
        <f t="shared" si="557"/>
        <v>0</v>
      </c>
      <c r="K4450">
        <f>J4450*Weighting!$W$10</f>
        <v>0</v>
      </c>
      <c r="M4450" s="14"/>
    </row>
    <row r="4451" spans="1:13" x14ac:dyDescent="0.25">
      <c r="A4451" s="32" t="str">
        <f>IF(Weighting!$P$11&gt;0,B4451,"")</f>
        <v/>
      </c>
      <c r="B4451" t="e">
        <f>Weighting!$C$11</f>
        <v>#DIV/0!</v>
      </c>
      <c r="C4451" t="e">
        <f>Weighting!$F$11</f>
        <v>#NUM!</v>
      </c>
      <c r="D4451" t="e">
        <f>IF(C4451=1,'Data Transformation'!$G$3+0.5*'Data Transformation'!$W$25,IF(C4452=1,D4452-'Data Transformation'!$W$25,FALSE))</f>
        <v>#NUM!</v>
      </c>
      <c r="E4451">
        <f t="array" ref="E4451">IF(ISLOGICAL(D4451),"",FREQUENCY(IF('Data Transformation'!$B$425:$B$8425='Bin Analysis'!$B4443,'Data Transformation'!$G$425:$G$8425),D4451))</f>
        <v>2001</v>
      </c>
      <c r="F4451">
        <f t="shared" si="555"/>
        <v>0</v>
      </c>
      <c r="G4451">
        <f>Weighting!$H$11</f>
        <v>0</v>
      </c>
      <c r="H4451">
        <f t="array" ref="H4451">FREQUENCY(IF('Data Transformation'!$B$4:$B$8425=B4443,'Data Transformation'!$G$4:$G$8425),'Bin Analysis'!$B4451)</f>
        <v>2073</v>
      </c>
      <c r="I4451">
        <f t="shared" si="556"/>
        <v>0</v>
      </c>
      <c r="J4451">
        <f t="shared" si="557"/>
        <v>0</v>
      </c>
      <c r="K4451">
        <f>J4451*Weighting!$W$11</f>
        <v>0</v>
      </c>
      <c r="M4451" s="14"/>
    </row>
    <row r="4452" spans="1:13" x14ac:dyDescent="0.25">
      <c r="A4452" s="32" t="str">
        <f>IF(Weighting!$P$12&gt;0,B4452,"")</f>
        <v/>
      </c>
      <c r="B4452" t="e">
        <f>Weighting!$C$12</f>
        <v>#DIV/0!</v>
      </c>
      <c r="C4452" t="e">
        <f>Weighting!$F$12</f>
        <v>#NUM!</v>
      </c>
      <c r="D4452" t="e">
        <f>IF(C4452=1,'Data Transformation'!$G$3+0.5*'Data Transformation'!$W$25,IF(C4453=1,D4453-'Data Transformation'!$W$25,FALSE))</f>
        <v>#NUM!</v>
      </c>
      <c r="E4452">
        <f t="array" ref="E4452">IF(ISLOGICAL(D4452),"",FREQUENCY(IF('Data Transformation'!$B$425:$B$8425='Bin Analysis'!$B4443,'Data Transformation'!$G$425:$G$8425),D4452))</f>
        <v>2001</v>
      </c>
      <c r="F4452">
        <f t="shared" si="555"/>
        <v>0</v>
      </c>
      <c r="G4452">
        <f>Weighting!$H$12</f>
        <v>0</v>
      </c>
      <c r="H4452">
        <f t="array" ref="H4452">FREQUENCY(IF('Data Transformation'!$B$4:$B$8425=B4443,'Data Transformation'!$G$4:$G$8425),'Bin Analysis'!$B4452)</f>
        <v>2073</v>
      </c>
      <c r="I4452">
        <f t="shared" si="556"/>
        <v>0</v>
      </c>
      <c r="J4452">
        <f t="shared" si="557"/>
        <v>0</v>
      </c>
      <c r="K4452">
        <f>J4452*Weighting!$W$12</f>
        <v>0</v>
      </c>
      <c r="M4452" s="14"/>
    </row>
    <row r="4453" spans="1:13" x14ac:dyDescent="0.25">
      <c r="A4453" s="32" t="str">
        <f>IF(Weighting!$P$13&gt;0,B4453,"")</f>
        <v/>
      </c>
      <c r="B4453" t="e">
        <f>Weighting!$C$13</f>
        <v>#DIV/0!</v>
      </c>
      <c r="C4453" t="e">
        <f>Weighting!$F$13</f>
        <v>#NUM!</v>
      </c>
      <c r="D4453" t="e">
        <f>IF(C4453=1,'Data Transformation'!$G$3+0.5*'Data Transformation'!$W$25,IF(C4454=1,D4454-'Data Transformation'!$W$25,FALSE))</f>
        <v>#NUM!</v>
      </c>
      <c r="E4453">
        <f t="array" ref="E4453">IF(ISLOGICAL(D4453),"",FREQUENCY(IF('Data Transformation'!$B$425:$B$8425='Bin Analysis'!$B4443,'Data Transformation'!$G$425:$G$8425),D4453))</f>
        <v>2001</v>
      </c>
      <c r="F4453">
        <f t="shared" si="555"/>
        <v>0</v>
      </c>
      <c r="G4453">
        <f>Weighting!$H$13</f>
        <v>0</v>
      </c>
      <c r="H4453">
        <f t="array" ref="H4453">FREQUENCY(IF('Data Transformation'!$B$4:$B$8425=B4443,'Data Transformation'!$G$4:$G$8425),'Bin Analysis'!$B4453)</f>
        <v>2073</v>
      </c>
      <c r="I4453">
        <f t="shared" si="556"/>
        <v>0</v>
      </c>
      <c r="J4453">
        <f t="shared" si="557"/>
        <v>0</v>
      </c>
      <c r="K4453">
        <f>J4453*Weighting!$W$13</f>
        <v>0</v>
      </c>
      <c r="M4453" s="14"/>
    </row>
    <row r="4454" spans="1:13" x14ac:dyDescent="0.25">
      <c r="A4454" s="32" t="str">
        <f>IF(Weighting!$P$14&gt;0,B4454,"")</f>
        <v/>
      </c>
      <c r="B4454" t="e">
        <f>Weighting!$C$14</f>
        <v>#DIV/0!</v>
      </c>
      <c r="C4454" t="e">
        <f>Weighting!$F$14</f>
        <v>#NUM!</v>
      </c>
      <c r="D4454" t="e">
        <f>IF(C4454=1,'Data Transformation'!$G$3+0.5*'Data Transformation'!$W$25,IF(C4455=1,D4455-'Data Transformation'!$W$25,FALSE))</f>
        <v>#NUM!</v>
      </c>
      <c r="E4454">
        <f t="array" ref="E4454">IF(ISLOGICAL(D4454),"",FREQUENCY(IF('Data Transformation'!$B$425:$B$8425='Bin Analysis'!$B4443,'Data Transformation'!$G$425:$G$8425),D4454))</f>
        <v>2001</v>
      </c>
      <c r="F4454">
        <f t="shared" si="555"/>
        <v>0</v>
      </c>
      <c r="G4454">
        <f>Weighting!$H$14</f>
        <v>0</v>
      </c>
      <c r="H4454">
        <f t="array" ref="H4454">FREQUENCY(IF('Data Transformation'!$B$4:$B$8425=B4443,'Data Transformation'!$G$4:$G$8425),'Bin Analysis'!$B4454)</f>
        <v>2073</v>
      </c>
      <c r="I4454">
        <f t="shared" si="556"/>
        <v>0</v>
      </c>
      <c r="J4454">
        <f t="shared" si="557"/>
        <v>0</v>
      </c>
      <c r="K4454">
        <f>J4454*Weighting!$W$14</f>
        <v>0</v>
      </c>
      <c r="M4454" s="14"/>
    </row>
    <row r="4455" spans="1:13" x14ac:dyDescent="0.25">
      <c r="A4455" s="32" t="str">
        <f>IF(Weighting!$P$15&gt;0,B4455,"")</f>
        <v/>
      </c>
      <c r="B4455" t="e">
        <f>Weighting!$C$15</f>
        <v>#DIV/0!</v>
      </c>
      <c r="C4455" t="e">
        <f>Weighting!$F$15</f>
        <v>#NUM!</v>
      </c>
      <c r="D4455" t="e">
        <f>IF(C4455=1,'Data Transformation'!$G$3+0.5*'Data Transformation'!$W$25,IF(C4456=1,D4456-'Data Transformation'!$W$25,FALSE))</f>
        <v>#NUM!</v>
      </c>
      <c r="E4455">
        <f t="array" ref="E4455">IF(ISLOGICAL(D4455),"",FREQUENCY(IF('Data Transformation'!$B$425:$B$8425='Bin Analysis'!$B4443,'Data Transformation'!$G$425:$G$8425),D4455))</f>
        <v>2001</v>
      </c>
      <c r="F4455">
        <f t="shared" si="555"/>
        <v>0</v>
      </c>
      <c r="G4455">
        <f>Weighting!$H$15</f>
        <v>0</v>
      </c>
      <c r="H4455">
        <f t="array" ref="H4455">FREQUENCY(IF('Data Transformation'!$B$4:$B$8425=B4443,'Data Transformation'!$G$4:$G$8425),'Bin Analysis'!$B4455)</f>
        <v>2073</v>
      </c>
      <c r="I4455">
        <f t="shared" si="556"/>
        <v>0</v>
      </c>
      <c r="J4455">
        <f t="shared" si="557"/>
        <v>0</v>
      </c>
      <c r="K4455">
        <f>J4455*Weighting!$W$15</f>
        <v>0</v>
      </c>
      <c r="M4455" s="14"/>
    </row>
    <row r="4456" spans="1:13" x14ac:dyDescent="0.25">
      <c r="A4456" s="32" t="str">
        <f>IF(Weighting!$P$16&gt;0,B4456,"")</f>
        <v/>
      </c>
      <c r="B4456" t="e">
        <f>Weighting!$C$16</f>
        <v>#DIV/0!</v>
      </c>
      <c r="C4456" t="e">
        <f>Weighting!$F$16</f>
        <v>#NUM!</v>
      </c>
      <c r="D4456" t="e">
        <f>IF(C4456=1,'Data Transformation'!$G$3+0.5*'Data Transformation'!$W$25,IF(C4457=1,D4457-'Data Transformation'!$W$25,FALSE))</f>
        <v>#NUM!</v>
      </c>
      <c r="E4456">
        <f t="array" ref="E4456">IF(ISLOGICAL(D4456),"",FREQUENCY(IF('Data Transformation'!$B$425:$B$8425='Bin Analysis'!$B4443,'Data Transformation'!$G$425:$G$8425),D4456))</f>
        <v>2001</v>
      </c>
      <c r="F4456">
        <f t="shared" si="555"/>
        <v>0</v>
      </c>
      <c r="G4456">
        <f>Weighting!$H$16</f>
        <v>0</v>
      </c>
      <c r="H4456">
        <f t="array" ref="H4456">FREQUENCY(IF('Data Transformation'!$B$4:$B$8425=B4443,'Data Transformation'!$G$4:$G$8425),'Bin Analysis'!$B4456)</f>
        <v>2073</v>
      </c>
      <c r="I4456">
        <f t="shared" si="556"/>
        <v>0</v>
      </c>
      <c r="J4456">
        <f t="shared" si="557"/>
        <v>0</v>
      </c>
      <c r="K4456">
        <f>J4456*Weighting!$W$16</f>
        <v>0</v>
      </c>
      <c r="M4456" s="14"/>
    </row>
    <row r="4457" spans="1:13" x14ac:dyDescent="0.25">
      <c r="A4457" s="32" t="str">
        <f>IF(Weighting!$P$17&gt;0,B4457,"")</f>
        <v/>
      </c>
      <c r="B4457" t="e">
        <f>Weighting!$C$17</f>
        <v>#DIV/0!</v>
      </c>
      <c r="C4457" t="e">
        <f>Weighting!$F$17</f>
        <v>#NUM!</v>
      </c>
      <c r="D4457" t="e">
        <f>IF(C4457=1,'Data Transformation'!$G$3+0.5*'Data Transformation'!$W$25,IF(C4458=1,D4458-'Data Transformation'!$W$25,FALSE))</f>
        <v>#NUM!</v>
      </c>
      <c r="E4457">
        <f t="array" ref="E4457">IF(ISLOGICAL(D4457),"",FREQUENCY(IF('Data Transformation'!$B$425:$B$8425='Bin Analysis'!$B4443,'Data Transformation'!$G$425:$G$8425),D4457))</f>
        <v>2001</v>
      </c>
      <c r="F4457">
        <f t="shared" si="555"/>
        <v>0</v>
      </c>
      <c r="G4457">
        <f>Weighting!$H$17</f>
        <v>0</v>
      </c>
      <c r="H4457">
        <f t="array" ref="H4457">FREQUENCY(IF('Data Transformation'!$B$4:$B$8425=B4443,'Data Transformation'!$G$4:$G$8425),'Bin Analysis'!$B4457)</f>
        <v>2073</v>
      </c>
      <c r="I4457">
        <f t="shared" si="556"/>
        <v>0</v>
      </c>
      <c r="J4457">
        <f t="shared" si="557"/>
        <v>0</v>
      </c>
      <c r="K4457">
        <f>J4457*Weighting!$W$17</f>
        <v>0</v>
      </c>
      <c r="M4457" s="14"/>
    </row>
    <row r="4458" spans="1:13" x14ac:dyDescent="0.25">
      <c r="A4458" s="32" t="str">
        <f>IF(Weighting!$P$18&gt;0,B4458,"")</f>
        <v/>
      </c>
      <c r="B4458" t="e">
        <f>Weighting!$C$18</f>
        <v>#DIV/0!</v>
      </c>
      <c r="C4458" t="e">
        <f>Weighting!$F$18</f>
        <v>#NUM!</v>
      </c>
      <c r="D4458" t="e">
        <f>IF(C4458=1,'Data Transformation'!$G$3+0.5*'Data Transformation'!$W$25,IF(C4459=1,D4459-'Data Transformation'!$W$25,FALSE))</f>
        <v>#NUM!</v>
      </c>
      <c r="E4458">
        <f t="array" ref="E4458">IF(ISLOGICAL(D4458),"",FREQUENCY(IF('Data Transformation'!$B$425:$B$8425='Bin Analysis'!$B4443,'Data Transformation'!$G$425:$G$8425),D4458))</f>
        <v>2001</v>
      </c>
      <c r="F4458">
        <f t="shared" si="555"/>
        <v>0</v>
      </c>
      <c r="G4458">
        <f>Weighting!$H$18</f>
        <v>0</v>
      </c>
      <c r="H4458">
        <f t="array" ref="H4458">FREQUENCY(IF('Data Transformation'!$B$4:$B$8425=B4443,'Data Transformation'!$G$4:$G$8425),'Bin Analysis'!$B4458)</f>
        <v>2073</v>
      </c>
      <c r="I4458">
        <f t="shared" si="556"/>
        <v>0</v>
      </c>
      <c r="J4458">
        <f t="shared" si="557"/>
        <v>0</v>
      </c>
      <c r="K4458">
        <f>J4458*Weighting!$W$18</f>
        <v>0</v>
      </c>
      <c r="M4458" s="14"/>
    </row>
    <row r="4459" spans="1:13" x14ac:dyDescent="0.25">
      <c r="A4459" s="32" t="str">
        <f>IF(Weighting!$P$19&gt;0,B4459,"")</f>
        <v/>
      </c>
      <c r="B4459" t="e">
        <f>Weighting!$C$19</f>
        <v>#DIV/0!</v>
      </c>
      <c r="C4459" t="e">
        <f>Weighting!$F$19</f>
        <v>#NUM!</v>
      </c>
      <c r="D4459" t="e">
        <f>IF(C4459=1,'Data Transformation'!$G$3+0.5*'Data Transformation'!$W$25,IF(C4460=1,D4460-'Data Transformation'!$W$25,FALSE))</f>
        <v>#NUM!</v>
      </c>
      <c r="E4459">
        <f t="array" ref="E4459">IF(ISLOGICAL(D4459),"",FREQUENCY(IF('Data Transformation'!$B$425:$B$8425='Bin Analysis'!$B4443,'Data Transformation'!$G$425:$G$8425),D4459))</f>
        <v>2001</v>
      </c>
      <c r="F4459">
        <f t="shared" si="555"/>
        <v>0</v>
      </c>
      <c r="G4459">
        <f>Weighting!$H$19</f>
        <v>0</v>
      </c>
      <c r="H4459">
        <f t="array" ref="H4459">FREQUENCY(IF('Data Transformation'!$B$4:$B$8425=B4443,'Data Transformation'!$G$4:$G$8425),'Bin Analysis'!$B4459)</f>
        <v>2073</v>
      </c>
      <c r="I4459">
        <f t="shared" si="556"/>
        <v>0</v>
      </c>
      <c r="J4459">
        <f t="shared" si="557"/>
        <v>0</v>
      </c>
      <c r="K4459">
        <f>J4459*Weighting!$W$19</f>
        <v>0</v>
      </c>
      <c r="M4459" s="14"/>
    </row>
    <row r="4460" spans="1:13" x14ac:dyDescent="0.25">
      <c r="A4460" s="32" t="str">
        <f>IF(Weighting!$P$20&gt;0,B4460,"")</f>
        <v/>
      </c>
      <c r="B4460" t="e">
        <f>Weighting!$C$20</f>
        <v>#DIV/0!</v>
      </c>
      <c r="C4460" t="e">
        <f>Weighting!$F$20</f>
        <v>#NUM!</v>
      </c>
      <c r="D4460" t="e">
        <f>IF(C4460=1,'Data Transformation'!$G$3+0.5*'Data Transformation'!$W$25,IF(C4461=1,D4461-'Data Transformation'!$W$25,FALSE))</f>
        <v>#NUM!</v>
      </c>
      <c r="E4460">
        <f t="array" ref="E4460">IF(ISLOGICAL(D4460),"",FREQUENCY(IF('Data Transformation'!$B$425:$B$8425='Bin Analysis'!$B4443,'Data Transformation'!$G$425:$G$8425),D4460))</f>
        <v>2001</v>
      </c>
      <c r="F4460">
        <f t="shared" si="555"/>
        <v>0</v>
      </c>
      <c r="G4460">
        <f>Weighting!$H$20</f>
        <v>0</v>
      </c>
      <c r="H4460">
        <f t="array" ref="H4460">FREQUENCY(IF('Data Transformation'!$B$4:$B$8425=B4443,'Data Transformation'!$G$4:$G$8425),'Bin Analysis'!$B4460)</f>
        <v>2073</v>
      </c>
      <c r="I4460">
        <f t="shared" si="556"/>
        <v>0</v>
      </c>
      <c r="J4460">
        <f t="shared" si="557"/>
        <v>0</v>
      </c>
      <c r="K4460">
        <f>J4460*Weighting!$W$20</f>
        <v>0</v>
      </c>
      <c r="M4460" s="14"/>
    </row>
    <row r="4461" spans="1:13" x14ac:dyDescent="0.25">
      <c r="A4461" s="32" t="str">
        <f>IF(Weighting!$P$21&gt;0,B4461,"")</f>
        <v/>
      </c>
      <c r="B4461" t="e">
        <f>Weighting!$C$21</f>
        <v>#DIV/0!</v>
      </c>
      <c r="C4461" t="e">
        <f>Weighting!$F$21</f>
        <v>#NUM!</v>
      </c>
      <c r="D4461" t="e">
        <f>IF(C4461=1,'Data Transformation'!$G$3+0.5*'Data Transformation'!$W$25,IF(C4462=1,D4462-'Data Transformation'!$W$25,FALSE))</f>
        <v>#NUM!</v>
      </c>
      <c r="E4461">
        <f t="array" ref="E4461">IF(ISLOGICAL(D4461),"",FREQUENCY(IF('Data Transformation'!$B$425:$B$8425='Bin Analysis'!$B4443,'Data Transformation'!$G$425:$G$8425),D4461))</f>
        <v>2001</v>
      </c>
      <c r="F4461">
        <f t="shared" si="555"/>
        <v>0</v>
      </c>
      <c r="G4461">
        <f>Weighting!$H$21</f>
        <v>0</v>
      </c>
      <c r="H4461">
        <f t="array" ref="H4461">FREQUENCY(IF('Data Transformation'!$B$4:$B$8425=B4443,'Data Transformation'!$G$4:$G$8425),'Bin Analysis'!$B4461)</f>
        <v>2073</v>
      </c>
      <c r="I4461">
        <f t="shared" si="556"/>
        <v>0</v>
      </c>
      <c r="J4461">
        <f t="shared" si="557"/>
        <v>0</v>
      </c>
      <c r="K4461">
        <f>J4461*Weighting!$W$21</f>
        <v>0</v>
      </c>
      <c r="M4461" s="14"/>
    </row>
    <row r="4462" spans="1:13" x14ac:dyDescent="0.25">
      <c r="A4462" s="32" t="str">
        <f>IF(Weighting!$P$22&gt;0,B4462,"")</f>
        <v/>
      </c>
      <c r="B4462" t="e">
        <f>Weighting!$C$22</f>
        <v>#DIV/0!</v>
      </c>
      <c r="C4462" t="e">
        <f>Weighting!$F$22</f>
        <v>#NUM!</v>
      </c>
      <c r="D4462" t="e">
        <f>IF(C4462=1,'Data Transformation'!$G$3+0.5*'Data Transformation'!$W$25,IF(C4463=1,D4463-'Data Transformation'!$W$25,FALSE))</f>
        <v>#NUM!</v>
      </c>
      <c r="E4462">
        <f t="array" ref="E4462">IF(ISLOGICAL(D4462),"",FREQUENCY(IF('Data Transformation'!$B$425:$B$8425='Bin Analysis'!$B4443,'Data Transformation'!$G$425:$G$8425),D4462))</f>
        <v>2001</v>
      </c>
      <c r="F4462">
        <f t="shared" si="555"/>
        <v>0</v>
      </c>
      <c r="G4462">
        <f>Weighting!$H$22</f>
        <v>0</v>
      </c>
      <c r="H4462">
        <f t="array" ref="H4462">FREQUENCY(IF('Data Transformation'!$B$4:$B$8425=B4443,'Data Transformation'!$G$4:$G$8425),'Bin Analysis'!$B4462)</f>
        <v>2073</v>
      </c>
      <c r="I4462">
        <f t="shared" si="556"/>
        <v>0</v>
      </c>
      <c r="J4462">
        <f t="shared" si="557"/>
        <v>0</v>
      </c>
      <c r="K4462">
        <f>J4462*Weighting!$W$22</f>
        <v>0</v>
      </c>
      <c r="M4462" s="14"/>
    </row>
    <row r="4463" spans="1:13" x14ac:dyDescent="0.25">
      <c r="A4463" s="32" t="str">
        <f>IF(Weighting!$P$23&gt;0,B4463,"")</f>
        <v/>
      </c>
      <c r="B4463" t="e">
        <f>Weighting!$C$23</f>
        <v>#DIV/0!</v>
      </c>
      <c r="C4463" t="e">
        <f>Weighting!$F$23</f>
        <v>#NUM!</v>
      </c>
      <c r="D4463" t="e">
        <f>IF(C4463=1,'Data Transformation'!$G$3+0.5*'Data Transformation'!$W$25,IF(C4464=1,D4464-'Data Transformation'!$W$25,FALSE))</f>
        <v>#NUM!</v>
      </c>
      <c r="E4463">
        <f t="array" ref="E4463">IF(ISLOGICAL(D4463),"",FREQUENCY(IF('Data Transformation'!$B$425:$B$8425='Bin Analysis'!$B4443,'Data Transformation'!$G$425:$G$8425),D4463))</f>
        <v>2001</v>
      </c>
      <c r="F4463">
        <f t="shared" si="555"/>
        <v>0</v>
      </c>
      <c r="G4463">
        <f>Weighting!$H$23</f>
        <v>0</v>
      </c>
      <c r="H4463">
        <f t="array" ref="H4463">FREQUENCY(IF('Data Transformation'!$B$4:$B$8425=B4443,'Data Transformation'!$G$4:$G$8425),'Bin Analysis'!$B4463)</f>
        <v>2073</v>
      </c>
      <c r="I4463">
        <f t="shared" si="556"/>
        <v>0</v>
      </c>
      <c r="J4463">
        <f t="shared" si="557"/>
        <v>0</v>
      </c>
      <c r="K4463">
        <f>J4463*Weighting!$W$23</f>
        <v>0</v>
      </c>
      <c r="M4463" s="14"/>
    </row>
    <row r="4464" spans="1:13" x14ac:dyDescent="0.25">
      <c r="A4464" s="32" t="str">
        <f>IF(Weighting!$P$24&gt;0,B4464,"")</f>
        <v/>
      </c>
      <c r="B4464" t="e">
        <f>Weighting!$C$24</f>
        <v>#DIV/0!</v>
      </c>
      <c r="C4464" t="e">
        <f>Weighting!$F$24</f>
        <v>#NUM!</v>
      </c>
      <c r="D4464" t="e">
        <f>IF(C4464=1,'Data Transformation'!$G$3+0.5*'Data Transformation'!$W$25,IF(C4465=1,D4465-'Data Transformation'!$W$25,FALSE))</f>
        <v>#NUM!</v>
      </c>
      <c r="E4464">
        <f t="array" ref="E4464">IF(ISLOGICAL(D4464),"",FREQUENCY(IF('Data Transformation'!$B$425:$B$8425='Bin Analysis'!$B4443,'Data Transformation'!$G$425:$G$8425),D4464))</f>
        <v>2001</v>
      </c>
      <c r="F4464">
        <f t="shared" si="555"/>
        <v>0</v>
      </c>
      <c r="G4464">
        <f>Weighting!$H$24</f>
        <v>0</v>
      </c>
      <c r="H4464">
        <f t="array" ref="H4464">FREQUENCY(IF('Data Transformation'!$B$4:$B$8425=B4443,'Data Transformation'!$G$4:$G$8425),'Bin Analysis'!$B4464)</f>
        <v>2073</v>
      </c>
      <c r="I4464">
        <f t="shared" si="556"/>
        <v>0</v>
      </c>
      <c r="J4464">
        <f t="shared" si="557"/>
        <v>0</v>
      </c>
      <c r="K4464">
        <f>J4464*Weighting!$W$24</f>
        <v>0</v>
      </c>
      <c r="M4464" s="14"/>
    </row>
    <row r="4465" spans="1:25" x14ac:dyDescent="0.25">
      <c r="A4465" s="32" t="str">
        <f>IF(Weighting!$P$25&gt;0,B4465,"")</f>
        <v/>
      </c>
      <c r="B4465" t="e">
        <f>Weighting!$C$25</f>
        <v>#DIV/0!</v>
      </c>
      <c r="C4465" t="e">
        <f>Weighting!$F$25</f>
        <v>#NUM!</v>
      </c>
      <c r="D4465" t="e">
        <f>IF(C4465=1,'Data Transformation'!$G$3+0.5*'Data Transformation'!$W$25,IF(C4466=1,D4466-'Data Transformation'!$W$25,FALSE))</f>
        <v>#NUM!</v>
      </c>
      <c r="E4465">
        <f t="array" ref="E4465">IF(ISLOGICAL(D4465),"",FREQUENCY(IF('Data Transformation'!$B$425:$B$8425='Bin Analysis'!$B4443,'Data Transformation'!$G$425:$G$8425),D4465))</f>
        <v>2001</v>
      </c>
      <c r="F4465">
        <f t="shared" si="555"/>
        <v>0</v>
      </c>
      <c r="G4465">
        <f>Weighting!$H$25</f>
        <v>0</v>
      </c>
      <c r="H4465">
        <f t="array" ref="H4465">FREQUENCY(IF('Data Transformation'!$B$4:$B$8425=B4443,'Data Transformation'!$G$4:$G$8425),'Bin Analysis'!$B4465)</f>
        <v>2073</v>
      </c>
      <c r="I4465">
        <f t="shared" si="556"/>
        <v>0</v>
      </c>
      <c r="J4465">
        <f t="shared" si="557"/>
        <v>0</v>
      </c>
      <c r="K4465">
        <f>J4465*Weighting!$W$25</f>
        <v>0</v>
      </c>
      <c r="M4465" s="14"/>
    </row>
    <row r="4466" spans="1:25" x14ac:dyDescent="0.25">
      <c r="O4466"/>
      <c r="P4466"/>
      <c r="Q4466"/>
      <c r="R4466"/>
    </row>
    <row r="4467" spans="1:25" ht="23.25" x14ac:dyDescent="0.35">
      <c r="A4467" s="21" t="s">
        <v>0</v>
      </c>
      <c r="B4467" s="21" t="str">
        <f>IFERROR(VLOOKUP(C4467,'Data Transformation'!$L$6:$M$426,2,FALSE),"")</f>
        <v/>
      </c>
      <c r="C4467" s="21">
        <f>C4443+1</f>
        <v>186</v>
      </c>
      <c r="D4467" s="21"/>
      <c r="E4467" s="21"/>
      <c r="F4467" s="21"/>
      <c r="G4467" s="21"/>
      <c r="H4467" s="22"/>
      <c r="I4467" s="22"/>
      <c r="J4467" s="22"/>
      <c r="K4467" s="21"/>
      <c r="L4467" s="21" t="str">
        <f>B4467</f>
        <v/>
      </c>
      <c r="M4467" s="23" t="e">
        <f>INDEX('Data Transformation'!$O$4:$O$424,MATCH($B4467,'Data Transformation'!$M$4:$M$424,0),MATCH($M$2,'Data Transformation'!$O$3,0))</f>
        <v>#N/A</v>
      </c>
      <c r="N4467" s="27" t="e">
        <f>IF('Input and Summary Results'!$J$16="minimum",'Bin Analysis'!X4468/(M4467-1),'Bin Analysis'!Y4467/('Bin Analysis'!M4467-1))</f>
        <v>#N/A</v>
      </c>
      <c r="O4467" s="27" t="e">
        <f>IF(M4467=FALSE,NA(),(VLOOKUP(1,C4470:K4489,4,FALSE))/(M4467-1))</f>
        <v>#N/A</v>
      </c>
      <c r="P4467" s="27" t="e">
        <f>IF(M4467=FALSE,NA(),SUM(J4470:J4489)/Weighting!$S$5)</f>
        <v>#N/A</v>
      </c>
      <c r="Q4467" s="27" t="e">
        <f>IF(M4467=FALSE,NA(),SUM(K4470:K4489)/Weighting!$S$6)</f>
        <v>#N/A</v>
      </c>
      <c r="R4467" s="27" t="e">
        <f>IF(M4467=FALSE,NA(),(VLOOKUP(1,G4470:K4489,3,FALSE))/(M4467-1))</f>
        <v>#N/A</v>
      </c>
      <c r="S4467" s="22" t="e">
        <f>IF(M4467=FALSE,NA(),IF(SUM(J4470:J4489)=2,"yes","no"))</f>
        <v>#N/A</v>
      </c>
      <c r="X4467" s="2" cm="2">
        <f t="array" ref="X4467:X4468">FREQUENCY(IF('Data Transformation'!$B$425:$B$6424='Bin Analysis'!L4467,'Data Transformation'!$G$425:$G$6424),'Data Transformation'!$U$11)</f>
        <v>0</v>
      </c>
      <c r="Y4467" s="2" cm="2">
        <f t="array" ref="Y4467:Y4468">FREQUENCY(IF('Data Transformation'!$B$425:$B$6424='Bin Analysis'!L4467,'Data Transformation'!$G$425:$G$6424),'Data Transformation'!$U$12)</f>
        <v>0</v>
      </c>
    </row>
    <row r="4468" spans="1:25" x14ac:dyDescent="0.25">
      <c r="A4468" s="14" t="s">
        <v>67</v>
      </c>
      <c r="B4468" t="s">
        <v>47</v>
      </c>
      <c r="C4468" t="s">
        <v>5</v>
      </c>
      <c r="D4468" t="s">
        <v>98</v>
      </c>
      <c r="E4468" t="s">
        <v>99</v>
      </c>
      <c r="F4468" t="s">
        <v>100</v>
      </c>
      <c r="G4468" t="s">
        <v>69</v>
      </c>
      <c r="H4468" t="s">
        <v>31</v>
      </c>
      <c r="I4468" t="s">
        <v>32</v>
      </c>
      <c r="J4468" t="s">
        <v>46</v>
      </c>
      <c r="K4468" s="14" t="s">
        <v>45</v>
      </c>
      <c r="M4468" s="14"/>
      <c r="X4468" s="2">
        <v>0</v>
      </c>
      <c r="Y4468" s="2">
        <v>0</v>
      </c>
    </row>
    <row r="4469" spans="1:25" x14ac:dyDescent="0.25">
      <c r="A4469" s="32"/>
      <c r="D4469" t="e">
        <f>IF(C4469=1,'Data Transformation'!$G$3+0.5*'Data Transformation'!$W$25,IF(C4470=1,D4470-'Data Transformation'!$W$25,FALSE))</f>
        <v>#NUM!</v>
      </c>
      <c r="E4469">
        <f t="array" ref="E4469">IF(ISLOGICAL(D4469),"",FREQUENCY(IF('Data Transformation'!$B$425:$B$8425='Bin Analysis'!$B4467,'Data Transformation'!$G$425:$G$8425),D4469))</f>
        <v>2001</v>
      </c>
      <c r="F4469" t="e">
        <f>IF(ISLOGICAL(D4469),"",E4469-E4468)</f>
        <v>#VALUE!</v>
      </c>
      <c r="M4469" s="14"/>
    </row>
    <row r="4470" spans="1:25" x14ac:dyDescent="0.25">
      <c r="A4470" s="32" t="e">
        <f>IF(Weighting!$P$6&gt;0,B4470,"")</f>
        <v>#NUM!</v>
      </c>
      <c r="B4470" t="e">
        <f>Weighting!$C$6</f>
        <v>#DIV/0!</v>
      </c>
      <c r="C4470" t="e">
        <f>Weighting!$F$6</f>
        <v>#NUM!</v>
      </c>
      <c r="D4470" t="e">
        <f>IF(C4470=1,'Data Transformation'!$G$3+0.5*'Data Transformation'!$W$25,IF(C4471=1,D4471-'Data Transformation'!$W$25,FALSE))</f>
        <v>#NUM!</v>
      </c>
      <c r="E4470">
        <f t="array" ref="E4470">IF(ISLOGICAL(D4470),"",FREQUENCY(IF('Data Transformation'!$B$425:$B$8425='Bin Analysis'!$B4467,'Data Transformation'!$G$425:$G$8425),D4470))</f>
        <v>2001</v>
      </c>
      <c r="F4470">
        <f>IF(ISLOGICAL(D4470),"",E4470-E4469)</f>
        <v>0</v>
      </c>
      <c r="G4470">
        <f>Weighting!$H$6</f>
        <v>1</v>
      </c>
      <c r="H4470">
        <f t="array" ref="H4470">FREQUENCY(IF('Data Transformation'!$B$4:$B$8425=B4467,'Data Transformation'!$G$4:$G$8425),'Bin Analysis'!$B4470)</f>
        <v>2073</v>
      </c>
      <c r="I4470">
        <f>H4470-H4469</f>
        <v>2073</v>
      </c>
      <c r="J4470">
        <f>IF(I4470=0,0,1)</f>
        <v>1</v>
      </c>
      <c r="K4470" t="e">
        <f>J4470*Weighting!$W$6</f>
        <v>#NUM!</v>
      </c>
      <c r="M4470" s="14"/>
    </row>
    <row r="4471" spans="1:25" x14ac:dyDescent="0.25">
      <c r="A4471" s="32" t="str">
        <f>IF(Weighting!$P$7&gt;0,B4471,"")</f>
        <v/>
      </c>
      <c r="B4471" t="e">
        <f>Weighting!$C$7</f>
        <v>#DIV/0!</v>
      </c>
      <c r="C4471" t="e">
        <f>Weighting!$F$7</f>
        <v>#NUM!</v>
      </c>
      <c r="D4471" t="e">
        <f>IF(C4471=1,'Data Transformation'!$G$3+0.5*'Data Transformation'!$W$25,IF(C4472=1,D4472-'Data Transformation'!$W$25,FALSE))</f>
        <v>#NUM!</v>
      </c>
      <c r="E4471">
        <f t="array" ref="E4471">IF(ISLOGICAL(D4471),"",FREQUENCY(IF('Data Transformation'!$B$425:$B$8425='Bin Analysis'!$B4467,'Data Transformation'!$G$425:$G$8425),D4471))</f>
        <v>2001</v>
      </c>
      <c r="F4471">
        <f t="shared" ref="F4471:F4489" si="558">IF(ISLOGICAL(D4471),"",E4471-E4470)</f>
        <v>0</v>
      </c>
      <c r="G4471">
        <f>Weighting!$H$7</f>
        <v>0</v>
      </c>
      <c r="H4471">
        <f t="array" ref="H4471">FREQUENCY(IF('Data Transformation'!$B$4:$B$8425=B4467,'Data Transformation'!$G$4:$G$8425),'Bin Analysis'!$B4471)</f>
        <v>2073</v>
      </c>
      <c r="I4471">
        <f t="shared" ref="I4471:I4489" si="559">H4471-H4470</f>
        <v>0</v>
      </c>
      <c r="J4471">
        <f>IF(I4471=0,0,1)</f>
        <v>0</v>
      </c>
      <c r="K4471">
        <f>J4471*Weighting!$W$7</f>
        <v>0</v>
      </c>
      <c r="M4471" s="14"/>
    </row>
    <row r="4472" spans="1:25" x14ac:dyDescent="0.25">
      <c r="A4472" s="32" t="str">
        <f>IF(Weighting!$P$8&gt;0,B4472,"")</f>
        <v/>
      </c>
      <c r="B4472" t="e">
        <f>Weighting!$C$8</f>
        <v>#DIV/0!</v>
      </c>
      <c r="C4472" t="e">
        <f>Weighting!$F$8</f>
        <v>#NUM!</v>
      </c>
      <c r="D4472" t="e">
        <f>IF(C4472=1,'Data Transformation'!$G$3+0.5*'Data Transformation'!$W$25,IF(C4473=1,D4473-'Data Transformation'!$W$25,FALSE))</f>
        <v>#NUM!</v>
      </c>
      <c r="E4472">
        <f t="array" ref="E4472">IF(ISLOGICAL(D4472),"",FREQUENCY(IF('Data Transformation'!$B$425:$B$8425='Bin Analysis'!$B4467,'Data Transformation'!$G$425:$G$8425),D4472))</f>
        <v>2001</v>
      </c>
      <c r="F4472">
        <f t="shared" si="558"/>
        <v>0</v>
      </c>
      <c r="G4472">
        <f>Weighting!$H$8</f>
        <v>0</v>
      </c>
      <c r="H4472">
        <f t="array" ref="H4472">FREQUENCY(IF('Data Transformation'!$B$4:$B$8425=B4467,'Data Transformation'!$G$4:$G$8425),'Bin Analysis'!$B4472)</f>
        <v>2073</v>
      </c>
      <c r="I4472">
        <f t="shared" si="559"/>
        <v>0</v>
      </c>
      <c r="J4472">
        <f t="shared" ref="J4472:J4489" si="560">IF(I4472=0,0,1)</f>
        <v>0</v>
      </c>
      <c r="K4472">
        <f>J4472*Weighting!$W$8</f>
        <v>0</v>
      </c>
      <c r="M4472" s="14"/>
    </row>
    <row r="4473" spans="1:25" x14ac:dyDescent="0.25">
      <c r="A4473" s="32" t="str">
        <f>IF(Weighting!$P$9&gt;0,B4473,"")</f>
        <v/>
      </c>
      <c r="B4473" s="50" t="e">
        <f>Weighting!$C$9</f>
        <v>#DIV/0!</v>
      </c>
      <c r="C4473" t="e">
        <f>Weighting!$F$9</f>
        <v>#NUM!</v>
      </c>
      <c r="D4473" t="e">
        <f>IF(C4473=1,'Data Transformation'!$G$3+0.5*'Data Transformation'!$W$25,IF(C4474=1,D4474-'Data Transformation'!$W$25,FALSE))</f>
        <v>#NUM!</v>
      </c>
      <c r="E4473">
        <f t="array" ref="E4473">IF(ISLOGICAL(D4473),"",FREQUENCY(IF('Data Transformation'!$B$425:$B$8425='Bin Analysis'!$B4467,'Data Transformation'!$G$425:$G$8425),D4473))</f>
        <v>2001</v>
      </c>
      <c r="F4473">
        <f t="shared" si="558"/>
        <v>0</v>
      </c>
      <c r="G4473">
        <f>Weighting!$H$9</f>
        <v>0</v>
      </c>
      <c r="H4473">
        <f t="array" ref="H4473">FREQUENCY(IF('Data Transformation'!$B$4:$B$8425=B4467,'Data Transformation'!$G$4:$G$8425),'Bin Analysis'!$B4473)</f>
        <v>2073</v>
      </c>
      <c r="I4473">
        <f t="shared" si="559"/>
        <v>0</v>
      </c>
      <c r="J4473">
        <f t="shared" si="560"/>
        <v>0</v>
      </c>
      <c r="K4473">
        <f>J4473*Weighting!$W$9</f>
        <v>0</v>
      </c>
      <c r="M4473" s="14"/>
    </row>
    <row r="4474" spans="1:25" x14ac:dyDescent="0.25">
      <c r="A4474" s="32" t="str">
        <f>IF(Weighting!$P$10&gt;0,B4474,"")</f>
        <v/>
      </c>
      <c r="B4474" t="e">
        <f>Weighting!$C$10</f>
        <v>#DIV/0!</v>
      </c>
      <c r="C4474" t="e">
        <f>Weighting!$F$10</f>
        <v>#NUM!</v>
      </c>
      <c r="D4474" t="e">
        <f>IF(C4474=1,'Data Transformation'!$G$3+0.5*'Data Transformation'!$W$25,IF(C4475=1,D4475-'Data Transformation'!$W$25,FALSE))</f>
        <v>#NUM!</v>
      </c>
      <c r="E4474">
        <f t="array" ref="E4474">IF(ISLOGICAL(D4474),"",FREQUENCY(IF('Data Transformation'!$B$425:$B$8425='Bin Analysis'!$B4467,'Data Transformation'!$G$425:$G$8425),D4474))</f>
        <v>2001</v>
      </c>
      <c r="F4474">
        <f t="shared" si="558"/>
        <v>0</v>
      </c>
      <c r="G4474">
        <f>Weighting!$H$10</f>
        <v>0</v>
      </c>
      <c r="H4474">
        <f t="array" ref="H4474">FREQUENCY(IF('Data Transformation'!$B$4:$B$8425=B4467,'Data Transformation'!$G$4:$G$8425),'Bin Analysis'!$B4474)</f>
        <v>2073</v>
      </c>
      <c r="I4474">
        <f t="shared" si="559"/>
        <v>0</v>
      </c>
      <c r="J4474">
        <f t="shared" si="560"/>
        <v>0</v>
      </c>
      <c r="K4474">
        <f>J4474*Weighting!$W$10</f>
        <v>0</v>
      </c>
      <c r="M4474" s="14"/>
    </row>
    <row r="4475" spans="1:25" x14ac:dyDescent="0.25">
      <c r="A4475" s="32" t="str">
        <f>IF(Weighting!$P$11&gt;0,B4475,"")</f>
        <v/>
      </c>
      <c r="B4475" t="e">
        <f>Weighting!$C$11</f>
        <v>#DIV/0!</v>
      </c>
      <c r="C4475" t="e">
        <f>Weighting!$F$11</f>
        <v>#NUM!</v>
      </c>
      <c r="D4475" t="e">
        <f>IF(C4475=1,'Data Transformation'!$G$3+0.5*'Data Transformation'!$W$25,IF(C4476=1,D4476-'Data Transformation'!$W$25,FALSE))</f>
        <v>#NUM!</v>
      </c>
      <c r="E4475">
        <f t="array" ref="E4475">IF(ISLOGICAL(D4475),"",FREQUENCY(IF('Data Transformation'!$B$425:$B$8425='Bin Analysis'!$B4467,'Data Transformation'!$G$425:$G$8425),D4475))</f>
        <v>2001</v>
      </c>
      <c r="F4475">
        <f t="shared" si="558"/>
        <v>0</v>
      </c>
      <c r="G4475">
        <f>Weighting!$H$11</f>
        <v>0</v>
      </c>
      <c r="H4475">
        <f t="array" ref="H4475">FREQUENCY(IF('Data Transformation'!$B$4:$B$8425=B4467,'Data Transformation'!$G$4:$G$8425),'Bin Analysis'!$B4475)</f>
        <v>2073</v>
      </c>
      <c r="I4475">
        <f t="shared" si="559"/>
        <v>0</v>
      </c>
      <c r="J4475">
        <f t="shared" si="560"/>
        <v>0</v>
      </c>
      <c r="K4475">
        <f>J4475*Weighting!$W$11</f>
        <v>0</v>
      </c>
      <c r="M4475" s="14"/>
    </row>
    <row r="4476" spans="1:25" x14ac:dyDescent="0.25">
      <c r="A4476" s="32" t="str">
        <f>IF(Weighting!$P$12&gt;0,B4476,"")</f>
        <v/>
      </c>
      <c r="B4476" t="e">
        <f>Weighting!$C$12</f>
        <v>#DIV/0!</v>
      </c>
      <c r="C4476" t="e">
        <f>Weighting!$F$12</f>
        <v>#NUM!</v>
      </c>
      <c r="D4476" t="e">
        <f>IF(C4476=1,'Data Transformation'!$G$3+0.5*'Data Transformation'!$W$25,IF(C4477=1,D4477-'Data Transformation'!$W$25,FALSE))</f>
        <v>#NUM!</v>
      </c>
      <c r="E4476">
        <f t="array" ref="E4476">IF(ISLOGICAL(D4476),"",FREQUENCY(IF('Data Transformation'!$B$425:$B$8425='Bin Analysis'!$B4467,'Data Transformation'!$G$425:$G$8425),D4476))</f>
        <v>2001</v>
      </c>
      <c r="F4476">
        <f t="shared" si="558"/>
        <v>0</v>
      </c>
      <c r="G4476">
        <f>Weighting!$H$12</f>
        <v>0</v>
      </c>
      <c r="H4476">
        <f t="array" ref="H4476">FREQUENCY(IF('Data Transformation'!$B$4:$B$8425=B4467,'Data Transformation'!$G$4:$G$8425),'Bin Analysis'!$B4476)</f>
        <v>2073</v>
      </c>
      <c r="I4476">
        <f t="shared" si="559"/>
        <v>0</v>
      </c>
      <c r="J4476">
        <f t="shared" si="560"/>
        <v>0</v>
      </c>
      <c r="K4476">
        <f>J4476*Weighting!$W$12</f>
        <v>0</v>
      </c>
      <c r="M4476" s="14"/>
    </row>
    <row r="4477" spans="1:25" x14ac:dyDescent="0.25">
      <c r="A4477" s="32" t="str">
        <f>IF(Weighting!$P$13&gt;0,B4477,"")</f>
        <v/>
      </c>
      <c r="B4477" t="e">
        <f>Weighting!$C$13</f>
        <v>#DIV/0!</v>
      </c>
      <c r="C4477" t="e">
        <f>Weighting!$F$13</f>
        <v>#NUM!</v>
      </c>
      <c r="D4477" t="e">
        <f>IF(C4477=1,'Data Transformation'!$G$3+0.5*'Data Transformation'!$W$25,IF(C4478=1,D4478-'Data Transformation'!$W$25,FALSE))</f>
        <v>#NUM!</v>
      </c>
      <c r="E4477">
        <f t="array" ref="E4477">IF(ISLOGICAL(D4477),"",FREQUENCY(IF('Data Transformation'!$B$425:$B$8425='Bin Analysis'!$B4467,'Data Transformation'!$G$425:$G$8425),D4477))</f>
        <v>2001</v>
      </c>
      <c r="F4477">
        <f t="shared" si="558"/>
        <v>0</v>
      </c>
      <c r="G4477">
        <f>Weighting!$H$13</f>
        <v>0</v>
      </c>
      <c r="H4477">
        <f t="array" ref="H4477">FREQUENCY(IF('Data Transformation'!$B$4:$B$8425=B4467,'Data Transformation'!$G$4:$G$8425),'Bin Analysis'!$B4477)</f>
        <v>2073</v>
      </c>
      <c r="I4477">
        <f t="shared" si="559"/>
        <v>0</v>
      </c>
      <c r="J4477">
        <f t="shared" si="560"/>
        <v>0</v>
      </c>
      <c r="K4477">
        <f>J4477*Weighting!$W$13</f>
        <v>0</v>
      </c>
      <c r="M4477" s="14"/>
    </row>
    <row r="4478" spans="1:25" x14ac:dyDescent="0.25">
      <c r="A4478" s="32" t="str">
        <f>IF(Weighting!$P$14&gt;0,B4478,"")</f>
        <v/>
      </c>
      <c r="B4478" t="e">
        <f>Weighting!$C$14</f>
        <v>#DIV/0!</v>
      </c>
      <c r="C4478" t="e">
        <f>Weighting!$F$14</f>
        <v>#NUM!</v>
      </c>
      <c r="D4478" t="e">
        <f>IF(C4478=1,'Data Transformation'!$G$3+0.5*'Data Transformation'!$W$25,IF(C4479=1,D4479-'Data Transformation'!$W$25,FALSE))</f>
        <v>#NUM!</v>
      </c>
      <c r="E4478">
        <f t="array" ref="E4478">IF(ISLOGICAL(D4478),"",FREQUENCY(IF('Data Transformation'!$B$425:$B$8425='Bin Analysis'!$B4467,'Data Transformation'!$G$425:$G$8425),D4478))</f>
        <v>2001</v>
      </c>
      <c r="F4478">
        <f t="shared" si="558"/>
        <v>0</v>
      </c>
      <c r="G4478">
        <f>Weighting!$H$14</f>
        <v>0</v>
      </c>
      <c r="H4478">
        <f t="array" ref="H4478">FREQUENCY(IF('Data Transformation'!$B$4:$B$8425=B4467,'Data Transformation'!$G$4:$G$8425),'Bin Analysis'!$B4478)</f>
        <v>2073</v>
      </c>
      <c r="I4478">
        <f t="shared" si="559"/>
        <v>0</v>
      </c>
      <c r="J4478">
        <f t="shared" si="560"/>
        <v>0</v>
      </c>
      <c r="K4478">
        <f>J4478*Weighting!$W$14</f>
        <v>0</v>
      </c>
      <c r="M4478" s="14"/>
    </row>
    <row r="4479" spans="1:25" x14ac:dyDescent="0.25">
      <c r="A4479" s="32" t="str">
        <f>IF(Weighting!$P$15&gt;0,B4479,"")</f>
        <v/>
      </c>
      <c r="B4479" t="e">
        <f>Weighting!$C$15</f>
        <v>#DIV/0!</v>
      </c>
      <c r="C4479" t="e">
        <f>Weighting!$F$15</f>
        <v>#NUM!</v>
      </c>
      <c r="D4479" t="e">
        <f>IF(C4479=1,'Data Transformation'!$G$3+0.5*'Data Transformation'!$W$25,IF(C4480=1,D4480-'Data Transformation'!$W$25,FALSE))</f>
        <v>#NUM!</v>
      </c>
      <c r="E4479">
        <f t="array" ref="E4479">IF(ISLOGICAL(D4479),"",FREQUENCY(IF('Data Transformation'!$B$425:$B$8425='Bin Analysis'!$B4467,'Data Transformation'!$G$425:$G$8425),D4479))</f>
        <v>2001</v>
      </c>
      <c r="F4479">
        <f t="shared" si="558"/>
        <v>0</v>
      </c>
      <c r="G4479">
        <f>Weighting!$H$15</f>
        <v>0</v>
      </c>
      <c r="H4479">
        <f t="array" ref="H4479">FREQUENCY(IF('Data Transformation'!$B$4:$B$8425=B4467,'Data Transformation'!$G$4:$G$8425),'Bin Analysis'!$B4479)</f>
        <v>2073</v>
      </c>
      <c r="I4479">
        <f t="shared" si="559"/>
        <v>0</v>
      </c>
      <c r="J4479">
        <f t="shared" si="560"/>
        <v>0</v>
      </c>
      <c r="K4479">
        <f>J4479*Weighting!$W$15</f>
        <v>0</v>
      </c>
      <c r="M4479" s="14"/>
    </row>
    <row r="4480" spans="1:25" x14ac:dyDescent="0.25">
      <c r="A4480" s="32" t="str">
        <f>IF(Weighting!$P$16&gt;0,B4480,"")</f>
        <v/>
      </c>
      <c r="B4480" t="e">
        <f>Weighting!$C$16</f>
        <v>#DIV/0!</v>
      </c>
      <c r="C4480" t="e">
        <f>Weighting!$F$16</f>
        <v>#NUM!</v>
      </c>
      <c r="D4480" t="e">
        <f>IF(C4480=1,'Data Transformation'!$G$3+0.5*'Data Transformation'!$W$25,IF(C4481=1,D4481-'Data Transformation'!$W$25,FALSE))</f>
        <v>#NUM!</v>
      </c>
      <c r="E4480">
        <f t="array" ref="E4480">IF(ISLOGICAL(D4480),"",FREQUENCY(IF('Data Transformation'!$B$425:$B$8425='Bin Analysis'!$B4467,'Data Transformation'!$G$425:$G$8425),D4480))</f>
        <v>2001</v>
      </c>
      <c r="F4480">
        <f t="shared" si="558"/>
        <v>0</v>
      </c>
      <c r="G4480">
        <f>Weighting!$H$16</f>
        <v>0</v>
      </c>
      <c r="H4480">
        <f t="array" ref="H4480">FREQUENCY(IF('Data Transformation'!$B$4:$B$8425=B4467,'Data Transformation'!$G$4:$G$8425),'Bin Analysis'!$B4480)</f>
        <v>2073</v>
      </c>
      <c r="I4480">
        <f t="shared" si="559"/>
        <v>0</v>
      </c>
      <c r="J4480">
        <f t="shared" si="560"/>
        <v>0</v>
      </c>
      <c r="K4480">
        <f>J4480*Weighting!$W$16</f>
        <v>0</v>
      </c>
      <c r="M4480" s="14"/>
    </row>
    <row r="4481" spans="1:25" x14ac:dyDescent="0.25">
      <c r="A4481" s="32" t="str">
        <f>IF(Weighting!$P$17&gt;0,B4481,"")</f>
        <v/>
      </c>
      <c r="B4481" t="e">
        <f>Weighting!$C$17</f>
        <v>#DIV/0!</v>
      </c>
      <c r="C4481" t="e">
        <f>Weighting!$F$17</f>
        <v>#NUM!</v>
      </c>
      <c r="D4481" t="e">
        <f>IF(C4481=1,'Data Transformation'!$G$3+0.5*'Data Transformation'!$W$25,IF(C4482=1,D4482-'Data Transformation'!$W$25,FALSE))</f>
        <v>#NUM!</v>
      </c>
      <c r="E4481">
        <f t="array" ref="E4481">IF(ISLOGICAL(D4481),"",FREQUENCY(IF('Data Transformation'!$B$425:$B$8425='Bin Analysis'!$B4467,'Data Transformation'!$G$425:$G$8425),D4481))</f>
        <v>2001</v>
      </c>
      <c r="F4481">
        <f t="shared" si="558"/>
        <v>0</v>
      </c>
      <c r="G4481">
        <f>Weighting!$H$17</f>
        <v>0</v>
      </c>
      <c r="H4481">
        <f t="array" ref="H4481">FREQUENCY(IF('Data Transformation'!$B$4:$B$8425=B4467,'Data Transformation'!$G$4:$G$8425),'Bin Analysis'!$B4481)</f>
        <v>2073</v>
      </c>
      <c r="I4481">
        <f t="shared" si="559"/>
        <v>0</v>
      </c>
      <c r="J4481">
        <f t="shared" si="560"/>
        <v>0</v>
      </c>
      <c r="K4481">
        <f>J4481*Weighting!$W$17</f>
        <v>0</v>
      </c>
      <c r="M4481" s="14"/>
    </row>
    <row r="4482" spans="1:25" x14ac:dyDescent="0.25">
      <c r="A4482" s="32" t="str">
        <f>IF(Weighting!$P$18&gt;0,B4482,"")</f>
        <v/>
      </c>
      <c r="B4482" t="e">
        <f>Weighting!$C$18</f>
        <v>#DIV/0!</v>
      </c>
      <c r="C4482" t="e">
        <f>Weighting!$F$18</f>
        <v>#NUM!</v>
      </c>
      <c r="D4482" t="e">
        <f>IF(C4482=1,'Data Transformation'!$G$3+0.5*'Data Transformation'!$W$25,IF(C4483=1,D4483-'Data Transformation'!$W$25,FALSE))</f>
        <v>#NUM!</v>
      </c>
      <c r="E4482">
        <f t="array" ref="E4482">IF(ISLOGICAL(D4482),"",FREQUENCY(IF('Data Transformation'!$B$425:$B$8425='Bin Analysis'!$B4467,'Data Transformation'!$G$425:$G$8425),D4482))</f>
        <v>2001</v>
      </c>
      <c r="F4482">
        <f t="shared" si="558"/>
        <v>0</v>
      </c>
      <c r="G4482">
        <f>Weighting!$H$18</f>
        <v>0</v>
      </c>
      <c r="H4482">
        <f t="array" ref="H4482">FREQUENCY(IF('Data Transformation'!$B$4:$B$8425=B4467,'Data Transformation'!$G$4:$G$8425),'Bin Analysis'!$B4482)</f>
        <v>2073</v>
      </c>
      <c r="I4482">
        <f t="shared" si="559"/>
        <v>0</v>
      </c>
      <c r="J4482">
        <f t="shared" si="560"/>
        <v>0</v>
      </c>
      <c r="K4482">
        <f>J4482*Weighting!$W$18</f>
        <v>0</v>
      </c>
      <c r="M4482" s="14"/>
    </row>
    <row r="4483" spans="1:25" x14ac:dyDescent="0.25">
      <c r="A4483" s="32" t="str">
        <f>IF(Weighting!$P$19&gt;0,B4483,"")</f>
        <v/>
      </c>
      <c r="B4483" t="e">
        <f>Weighting!$C$19</f>
        <v>#DIV/0!</v>
      </c>
      <c r="C4483" t="e">
        <f>Weighting!$F$19</f>
        <v>#NUM!</v>
      </c>
      <c r="D4483" t="e">
        <f>IF(C4483=1,'Data Transformation'!$G$3+0.5*'Data Transformation'!$W$25,IF(C4484=1,D4484-'Data Transformation'!$W$25,FALSE))</f>
        <v>#NUM!</v>
      </c>
      <c r="E4483">
        <f t="array" ref="E4483">IF(ISLOGICAL(D4483),"",FREQUENCY(IF('Data Transformation'!$B$425:$B$8425='Bin Analysis'!$B4467,'Data Transformation'!$G$425:$G$8425),D4483))</f>
        <v>2001</v>
      </c>
      <c r="F4483">
        <f t="shared" si="558"/>
        <v>0</v>
      </c>
      <c r="G4483">
        <f>Weighting!$H$19</f>
        <v>0</v>
      </c>
      <c r="H4483">
        <f t="array" ref="H4483">FREQUENCY(IF('Data Transformation'!$B$4:$B$8425=B4467,'Data Transformation'!$G$4:$G$8425),'Bin Analysis'!$B4483)</f>
        <v>2073</v>
      </c>
      <c r="I4483">
        <f t="shared" si="559"/>
        <v>0</v>
      </c>
      <c r="J4483">
        <f t="shared" si="560"/>
        <v>0</v>
      </c>
      <c r="K4483">
        <f>J4483*Weighting!$W$19</f>
        <v>0</v>
      </c>
      <c r="M4483" s="14"/>
    </row>
    <row r="4484" spans="1:25" x14ac:dyDescent="0.25">
      <c r="A4484" s="32" t="str">
        <f>IF(Weighting!$P$20&gt;0,B4484,"")</f>
        <v/>
      </c>
      <c r="B4484" t="e">
        <f>Weighting!$C$20</f>
        <v>#DIV/0!</v>
      </c>
      <c r="C4484" t="e">
        <f>Weighting!$F$20</f>
        <v>#NUM!</v>
      </c>
      <c r="D4484" t="e">
        <f>IF(C4484=1,'Data Transformation'!$G$3+0.5*'Data Transformation'!$W$25,IF(C4485=1,D4485-'Data Transformation'!$W$25,FALSE))</f>
        <v>#NUM!</v>
      </c>
      <c r="E4484">
        <f t="array" ref="E4484">IF(ISLOGICAL(D4484),"",FREQUENCY(IF('Data Transformation'!$B$425:$B$8425='Bin Analysis'!$B4467,'Data Transformation'!$G$425:$G$8425),D4484))</f>
        <v>2001</v>
      </c>
      <c r="F4484">
        <f t="shared" si="558"/>
        <v>0</v>
      </c>
      <c r="G4484">
        <f>Weighting!$H$20</f>
        <v>0</v>
      </c>
      <c r="H4484">
        <f t="array" ref="H4484">FREQUENCY(IF('Data Transformation'!$B$4:$B$8425=B4467,'Data Transformation'!$G$4:$G$8425),'Bin Analysis'!$B4484)</f>
        <v>2073</v>
      </c>
      <c r="I4484">
        <f t="shared" si="559"/>
        <v>0</v>
      </c>
      <c r="J4484">
        <f t="shared" si="560"/>
        <v>0</v>
      </c>
      <c r="K4484">
        <f>J4484*Weighting!$W$20</f>
        <v>0</v>
      </c>
      <c r="M4484" s="14"/>
    </row>
    <row r="4485" spans="1:25" x14ac:dyDescent="0.25">
      <c r="A4485" s="32" t="str">
        <f>IF(Weighting!$P$21&gt;0,B4485,"")</f>
        <v/>
      </c>
      <c r="B4485" t="e">
        <f>Weighting!$C$21</f>
        <v>#DIV/0!</v>
      </c>
      <c r="C4485" t="e">
        <f>Weighting!$F$21</f>
        <v>#NUM!</v>
      </c>
      <c r="D4485" t="e">
        <f>IF(C4485=1,'Data Transformation'!$G$3+0.5*'Data Transformation'!$W$25,IF(C4486=1,D4486-'Data Transformation'!$W$25,FALSE))</f>
        <v>#NUM!</v>
      </c>
      <c r="E4485">
        <f t="array" ref="E4485">IF(ISLOGICAL(D4485),"",FREQUENCY(IF('Data Transformation'!$B$425:$B$8425='Bin Analysis'!$B4467,'Data Transformation'!$G$425:$G$8425),D4485))</f>
        <v>2001</v>
      </c>
      <c r="F4485">
        <f t="shared" si="558"/>
        <v>0</v>
      </c>
      <c r="G4485">
        <f>Weighting!$H$21</f>
        <v>0</v>
      </c>
      <c r="H4485">
        <f t="array" ref="H4485">FREQUENCY(IF('Data Transformation'!$B$4:$B$8425=B4467,'Data Transformation'!$G$4:$G$8425),'Bin Analysis'!$B4485)</f>
        <v>2073</v>
      </c>
      <c r="I4485">
        <f t="shared" si="559"/>
        <v>0</v>
      </c>
      <c r="J4485">
        <f t="shared" si="560"/>
        <v>0</v>
      </c>
      <c r="K4485">
        <f>J4485*Weighting!$W$21</f>
        <v>0</v>
      </c>
      <c r="M4485" s="14"/>
    </row>
    <row r="4486" spans="1:25" x14ac:dyDescent="0.25">
      <c r="A4486" s="32" t="str">
        <f>IF(Weighting!$P$22&gt;0,B4486,"")</f>
        <v/>
      </c>
      <c r="B4486" t="e">
        <f>Weighting!$C$22</f>
        <v>#DIV/0!</v>
      </c>
      <c r="C4486" t="e">
        <f>Weighting!$F$22</f>
        <v>#NUM!</v>
      </c>
      <c r="D4486" t="e">
        <f>IF(C4486=1,'Data Transformation'!$G$3+0.5*'Data Transformation'!$W$25,IF(C4487=1,D4487-'Data Transformation'!$W$25,FALSE))</f>
        <v>#NUM!</v>
      </c>
      <c r="E4486">
        <f t="array" ref="E4486">IF(ISLOGICAL(D4486),"",FREQUENCY(IF('Data Transformation'!$B$425:$B$8425='Bin Analysis'!$B4467,'Data Transformation'!$G$425:$G$8425),D4486))</f>
        <v>2001</v>
      </c>
      <c r="F4486">
        <f t="shared" si="558"/>
        <v>0</v>
      </c>
      <c r="G4486">
        <f>Weighting!$H$22</f>
        <v>0</v>
      </c>
      <c r="H4486">
        <f t="array" ref="H4486">FREQUENCY(IF('Data Transformation'!$B$4:$B$8425=B4467,'Data Transformation'!$G$4:$G$8425),'Bin Analysis'!$B4486)</f>
        <v>2073</v>
      </c>
      <c r="I4486">
        <f t="shared" si="559"/>
        <v>0</v>
      </c>
      <c r="J4486">
        <f t="shared" si="560"/>
        <v>0</v>
      </c>
      <c r="K4486">
        <f>J4486*Weighting!$W$22</f>
        <v>0</v>
      </c>
      <c r="M4486" s="14"/>
    </row>
    <row r="4487" spans="1:25" x14ac:dyDescent="0.25">
      <c r="A4487" s="32" t="str">
        <f>IF(Weighting!$P$23&gt;0,B4487,"")</f>
        <v/>
      </c>
      <c r="B4487" t="e">
        <f>Weighting!$C$23</f>
        <v>#DIV/0!</v>
      </c>
      <c r="C4487" t="e">
        <f>Weighting!$F$23</f>
        <v>#NUM!</v>
      </c>
      <c r="D4487" t="e">
        <f>IF(C4487=1,'Data Transformation'!$G$3+0.5*'Data Transformation'!$W$25,IF(C4488=1,D4488-'Data Transformation'!$W$25,FALSE))</f>
        <v>#NUM!</v>
      </c>
      <c r="E4487">
        <f t="array" ref="E4487">IF(ISLOGICAL(D4487),"",FREQUENCY(IF('Data Transformation'!$B$425:$B$8425='Bin Analysis'!$B4467,'Data Transformation'!$G$425:$G$8425),D4487))</f>
        <v>2001</v>
      </c>
      <c r="F4487">
        <f t="shared" si="558"/>
        <v>0</v>
      </c>
      <c r="G4487">
        <f>Weighting!$H$23</f>
        <v>0</v>
      </c>
      <c r="H4487">
        <f t="array" ref="H4487">FREQUENCY(IF('Data Transformation'!$B$4:$B$8425=B4467,'Data Transformation'!$G$4:$G$8425),'Bin Analysis'!$B4487)</f>
        <v>2073</v>
      </c>
      <c r="I4487">
        <f t="shared" si="559"/>
        <v>0</v>
      </c>
      <c r="J4487">
        <f t="shared" si="560"/>
        <v>0</v>
      </c>
      <c r="K4487">
        <f>J4487*Weighting!$W$23</f>
        <v>0</v>
      </c>
      <c r="M4487" s="14"/>
    </row>
    <row r="4488" spans="1:25" x14ac:dyDescent="0.25">
      <c r="A4488" s="32" t="str">
        <f>IF(Weighting!$P$24&gt;0,B4488,"")</f>
        <v/>
      </c>
      <c r="B4488" t="e">
        <f>Weighting!$C$24</f>
        <v>#DIV/0!</v>
      </c>
      <c r="C4488" t="e">
        <f>Weighting!$F$24</f>
        <v>#NUM!</v>
      </c>
      <c r="D4488" t="e">
        <f>IF(C4488=1,'Data Transformation'!$G$3+0.5*'Data Transformation'!$W$25,IF(C4489=1,D4489-'Data Transformation'!$W$25,FALSE))</f>
        <v>#NUM!</v>
      </c>
      <c r="E4488">
        <f t="array" ref="E4488">IF(ISLOGICAL(D4488),"",FREQUENCY(IF('Data Transformation'!$B$425:$B$8425='Bin Analysis'!$B4467,'Data Transformation'!$G$425:$G$8425),D4488))</f>
        <v>2001</v>
      </c>
      <c r="F4488">
        <f t="shared" si="558"/>
        <v>0</v>
      </c>
      <c r="G4488">
        <f>Weighting!$H$24</f>
        <v>0</v>
      </c>
      <c r="H4488">
        <f t="array" ref="H4488">FREQUENCY(IF('Data Transformation'!$B$4:$B$8425=B4467,'Data Transformation'!$G$4:$G$8425),'Bin Analysis'!$B4488)</f>
        <v>2073</v>
      </c>
      <c r="I4488">
        <f t="shared" si="559"/>
        <v>0</v>
      </c>
      <c r="J4488">
        <f t="shared" si="560"/>
        <v>0</v>
      </c>
      <c r="K4488">
        <f>J4488*Weighting!$W$24</f>
        <v>0</v>
      </c>
      <c r="M4488" s="14"/>
    </row>
    <row r="4489" spans="1:25" x14ac:dyDescent="0.25">
      <c r="A4489" s="32" t="str">
        <f>IF(Weighting!$P$25&gt;0,B4489,"")</f>
        <v/>
      </c>
      <c r="B4489" t="e">
        <f>Weighting!$C$25</f>
        <v>#DIV/0!</v>
      </c>
      <c r="C4489" t="e">
        <f>Weighting!$F$25</f>
        <v>#NUM!</v>
      </c>
      <c r="D4489" t="e">
        <f>IF(C4489=1,'Data Transformation'!$G$3+0.5*'Data Transformation'!$W$25,IF(C4490=1,D4490-'Data Transformation'!$W$25,FALSE))</f>
        <v>#NUM!</v>
      </c>
      <c r="E4489">
        <f t="array" ref="E4489">IF(ISLOGICAL(D4489),"",FREQUENCY(IF('Data Transformation'!$B$425:$B$8425='Bin Analysis'!$B4467,'Data Transformation'!$G$425:$G$8425),D4489))</f>
        <v>2001</v>
      </c>
      <c r="F4489">
        <f t="shared" si="558"/>
        <v>0</v>
      </c>
      <c r="G4489">
        <f>Weighting!$H$25</f>
        <v>0</v>
      </c>
      <c r="H4489">
        <f t="array" ref="H4489">FREQUENCY(IF('Data Transformation'!$B$4:$B$8425=B4467,'Data Transformation'!$G$4:$G$8425),'Bin Analysis'!$B4489)</f>
        <v>2073</v>
      </c>
      <c r="I4489">
        <f t="shared" si="559"/>
        <v>0</v>
      </c>
      <c r="J4489">
        <f t="shared" si="560"/>
        <v>0</v>
      </c>
      <c r="K4489">
        <f>J4489*Weighting!$W$25</f>
        <v>0</v>
      </c>
      <c r="M4489" s="14"/>
    </row>
    <row r="4490" spans="1:25" x14ac:dyDescent="0.25">
      <c r="O4490"/>
      <c r="P4490"/>
      <c r="Q4490"/>
      <c r="R4490"/>
    </row>
    <row r="4491" spans="1:25" ht="23.25" x14ac:dyDescent="0.35">
      <c r="A4491" s="21" t="s">
        <v>0</v>
      </c>
      <c r="B4491" s="21" t="str">
        <f>IFERROR(VLOOKUP(C4491,'Data Transformation'!$L$6:$M$426,2,FALSE),"")</f>
        <v/>
      </c>
      <c r="C4491" s="21">
        <f>C4467+1</f>
        <v>187</v>
      </c>
      <c r="D4491" s="21"/>
      <c r="E4491" s="21"/>
      <c r="F4491" s="21"/>
      <c r="G4491" s="21"/>
      <c r="H4491" s="22"/>
      <c r="I4491" s="22"/>
      <c r="J4491" s="22"/>
      <c r="K4491" s="21"/>
      <c r="L4491" s="21" t="str">
        <f>B4491</f>
        <v/>
      </c>
      <c r="M4491" s="23" t="e">
        <f>INDEX('Data Transformation'!$O$4:$O$424,MATCH($B4491,'Data Transformation'!$M$4:$M$424,0),MATCH($M$2,'Data Transformation'!$O$3,0))</f>
        <v>#N/A</v>
      </c>
      <c r="N4491" s="27" t="e">
        <f>IF('Input and Summary Results'!$J$16="minimum",'Bin Analysis'!X4492/(M4491-1),'Bin Analysis'!Y4491/('Bin Analysis'!M4491-1))</f>
        <v>#N/A</v>
      </c>
      <c r="O4491" s="27" t="e">
        <f>IF(M4491=FALSE,NA(),(VLOOKUP(1,C4494:K4513,4,FALSE))/(M4491-1))</f>
        <v>#N/A</v>
      </c>
      <c r="P4491" s="27" t="e">
        <f>IF(M4491=FALSE,NA(),SUM(J4494:J4513)/Weighting!$S$5)</f>
        <v>#N/A</v>
      </c>
      <c r="Q4491" s="27" t="e">
        <f>IF(M4491=FALSE,NA(),SUM(K4494:K4513)/Weighting!$S$6)</f>
        <v>#N/A</v>
      </c>
      <c r="R4491" s="27" t="e">
        <f>IF(M4491=FALSE,NA(),(VLOOKUP(1,G4494:K4513,3,FALSE))/(M4491-1))</f>
        <v>#N/A</v>
      </c>
      <c r="S4491" s="22" t="e">
        <f>IF(M4491=FALSE,NA(),IF(SUM(J4494:J4513)=2,"yes","no"))</f>
        <v>#N/A</v>
      </c>
      <c r="X4491" s="2" cm="2">
        <f t="array" ref="X4491:X4492">FREQUENCY(IF('Data Transformation'!$B$425:$B$6424='Bin Analysis'!L4491,'Data Transformation'!$G$425:$G$6424),'Data Transformation'!$U$11)</f>
        <v>0</v>
      </c>
      <c r="Y4491" s="2" cm="2">
        <f t="array" ref="Y4491:Y4492">FREQUENCY(IF('Data Transformation'!$B$425:$B$6424='Bin Analysis'!L4491,'Data Transformation'!$G$425:$G$6424),'Data Transformation'!$U$12)</f>
        <v>0</v>
      </c>
    </row>
    <row r="4492" spans="1:25" x14ac:dyDescent="0.25">
      <c r="A4492" s="14" t="s">
        <v>67</v>
      </c>
      <c r="B4492" t="s">
        <v>47</v>
      </c>
      <c r="C4492" t="s">
        <v>5</v>
      </c>
      <c r="D4492" t="s">
        <v>98</v>
      </c>
      <c r="E4492" t="s">
        <v>99</v>
      </c>
      <c r="F4492" t="s">
        <v>100</v>
      </c>
      <c r="G4492" t="s">
        <v>69</v>
      </c>
      <c r="H4492" t="s">
        <v>31</v>
      </c>
      <c r="I4492" t="s">
        <v>32</v>
      </c>
      <c r="J4492" t="s">
        <v>46</v>
      </c>
      <c r="K4492" s="14" t="s">
        <v>45</v>
      </c>
      <c r="M4492" s="14"/>
      <c r="X4492" s="2">
        <v>0</v>
      </c>
      <c r="Y4492" s="2">
        <v>0</v>
      </c>
    </row>
    <row r="4493" spans="1:25" x14ac:dyDescent="0.25">
      <c r="A4493" s="32"/>
      <c r="D4493" t="e">
        <f>IF(C4493=1,'Data Transformation'!$G$3+0.5*'Data Transformation'!$W$25,IF(C4494=1,D4494-'Data Transformation'!$W$25,FALSE))</f>
        <v>#NUM!</v>
      </c>
      <c r="E4493">
        <f t="array" ref="E4493">IF(ISLOGICAL(D4493),"",FREQUENCY(IF('Data Transformation'!$B$425:$B$8425='Bin Analysis'!$B4491,'Data Transformation'!$G$425:$G$8425),D4493))</f>
        <v>2001</v>
      </c>
      <c r="F4493" t="e">
        <f>IF(ISLOGICAL(D4493),"",E4493-E4492)</f>
        <v>#VALUE!</v>
      </c>
      <c r="M4493" s="14"/>
    </row>
    <row r="4494" spans="1:25" x14ac:dyDescent="0.25">
      <c r="A4494" s="32" t="e">
        <f>IF(Weighting!$P$6&gt;0,B4494,"")</f>
        <v>#NUM!</v>
      </c>
      <c r="B4494" t="e">
        <f>Weighting!$C$6</f>
        <v>#DIV/0!</v>
      </c>
      <c r="C4494" t="e">
        <f>Weighting!$F$6</f>
        <v>#NUM!</v>
      </c>
      <c r="D4494" t="e">
        <f>IF(C4494=1,'Data Transformation'!$G$3+0.5*'Data Transformation'!$W$25,IF(C4495=1,D4495-'Data Transformation'!$W$25,FALSE))</f>
        <v>#NUM!</v>
      </c>
      <c r="E4494">
        <f t="array" ref="E4494">IF(ISLOGICAL(D4494),"",FREQUENCY(IF('Data Transformation'!$B$425:$B$8425='Bin Analysis'!$B4491,'Data Transformation'!$G$425:$G$8425),D4494))</f>
        <v>2001</v>
      </c>
      <c r="F4494">
        <f>IF(ISLOGICAL(D4494),"",E4494-E4493)</f>
        <v>0</v>
      </c>
      <c r="G4494">
        <f>Weighting!$H$6</f>
        <v>1</v>
      </c>
      <c r="H4494">
        <f t="array" ref="H4494">FREQUENCY(IF('Data Transformation'!$B$4:$B$8425=B4491,'Data Transformation'!$G$4:$G$8425),'Bin Analysis'!$B4494)</f>
        <v>2073</v>
      </c>
      <c r="I4494">
        <f>H4494-H4493</f>
        <v>2073</v>
      </c>
      <c r="J4494">
        <f>IF(I4494=0,0,1)</f>
        <v>1</v>
      </c>
      <c r="K4494" t="e">
        <f>J4494*Weighting!$W$6</f>
        <v>#NUM!</v>
      </c>
      <c r="M4494" s="14"/>
    </row>
    <row r="4495" spans="1:25" x14ac:dyDescent="0.25">
      <c r="A4495" s="32" t="str">
        <f>IF(Weighting!$P$7&gt;0,B4495,"")</f>
        <v/>
      </c>
      <c r="B4495" t="e">
        <f>Weighting!$C$7</f>
        <v>#DIV/0!</v>
      </c>
      <c r="C4495" t="e">
        <f>Weighting!$F$7</f>
        <v>#NUM!</v>
      </c>
      <c r="D4495" t="e">
        <f>IF(C4495=1,'Data Transformation'!$G$3+0.5*'Data Transformation'!$W$25,IF(C4496=1,D4496-'Data Transformation'!$W$25,FALSE))</f>
        <v>#NUM!</v>
      </c>
      <c r="E4495">
        <f t="array" ref="E4495">IF(ISLOGICAL(D4495),"",FREQUENCY(IF('Data Transformation'!$B$425:$B$8425='Bin Analysis'!$B4491,'Data Transformation'!$G$425:$G$8425),D4495))</f>
        <v>2001</v>
      </c>
      <c r="F4495">
        <f t="shared" ref="F4495:F4513" si="561">IF(ISLOGICAL(D4495),"",E4495-E4494)</f>
        <v>0</v>
      </c>
      <c r="G4495">
        <f>Weighting!$H$7</f>
        <v>0</v>
      </c>
      <c r="H4495">
        <f t="array" ref="H4495">FREQUENCY(IF('Data Transformation'!$B$4:$B$8425=B4491,'Data Transformation'!$G$4:$G$8425),'Bin Analysis'!$B4495)</f>
        <v>2073</v>
      </c>
      <c r="I4495">
        <f t="shared" ref="I4495:I4513" si="562">H4495-H4494</f>
        <v>0</v>
      </c>
      <c r="J4495">
        <f>IF(I4495=0,0,1)</f>
        <v>0</v>
      </c>
      <c r="K4495">
        <f>J4495*Weighting!$W$7</f>
        <v>0</v>
      </c>
      <c r="M4495" s="14"/>
    </row>
    <row r="4496" spans="1:25" x14ac:dyDescent="0.25">
      <c r="A4496" s="32" t="str">
        <f>IF(Weighting!$P$8&gt;0,B4496,"")</f>
        <v/>
      </c>
      <c r="B4496" t="e">
        <f>Weighting!$C$8</f>
        <v>#DIV/0!</v>
      </c>
      <c r="C4496" t="e">
        <f>Weighting!$F$8</f>
        <v>#NUM!</v>
      </c>
      <c r="D4496" t="e">
        <f>IF(C4496=1,'Data Transformation'!$G$3+0.5*'Data Transformation'!$W$25,IF(C4497=1,D4497-'Data Transformation'!$W$25,FALSE))</f>
        <v>#NUM!</v>
      </c>
      <c r="E4496">
        <f t="array" ref="E4496">IF(ISLOGICAL(D4496),"",FREQUENCY(IF('Data Transformation'!$B$425:$B$8425='Bin Analysis'!$B4491,'Data Transformation'!$G$425:$G$8425),D4496))</f>
        <v>2001</v>
      </c>
      <c r="F4496">
        <f t="shared" si="561"/>
        <v>0</v>
      </c>
      <c r="G4496">
        <f>Weighting!$H$8</f>
        <v>0</v>
      </c>
      <c r="H4496">
        <f t="array" ref="H4496">FREQUENCY(IF('Data Transformation'!$B$4:$B$8425=B4491,'Data Transformation'!$G$4:$G$8425),'Bin Analysis'!$B4496)</f>
        <v>2073</v>
      </c>
      <c r="I4496">
        <f t="shared" si="562"/>
        <v>0</v>
      </c>
      <c r="J4496">
        <f t="shared" ref="J4496:J4513" si="563">IF(I4496=0,0,1)</f>
        <v>0</v>
      </c>
      <c r="K4496">
        <f>J4496*Weighting!$W$8</f>
        <v>0</v>
      </c>
      <c r="M4496" s="14"/>
    </row>
    <row r="4497" spans="1:13" x14ac:dyDescent="0.25">
      <c r="A4497" s="32" t="str">
        <f>IF(Weighting!$P$9&gt;0,B4497,"")</f>
        <v/>
      </c>
      <c r="B4497" s="50" t="e">
        <f>Weighting!$C$9</f>
        <v>#DIV/0!</v>
      </c>
      <c r="C4497" t="e">
        <f>Weighting!$F$9</f>
        <v>#NUM!</v>
      </c>
      <c r="D4497" t="e">
        <f>IF(C4497=1,'Data Transformation'!$G$3+0.5*'Data Transformation'!$W$25,IF(C4498=1,D4498-'Data Transformation'!$W$25,FALSE))</f>
        <v>#NUM!</v>
      </c>
      <c r="E4497">
        <f t="array" ref="E4497">IF(ISLOGICAL(D4497),"",FREQUENCY(IF('Data Transformation'!$B$425:$B$8425='Bin Analysis'!$B4491,'Data Transformation'!$G$425:$G$8425),D4497))</f>
        <v>2001</v>
      </c>
      <c r="F4497">
        <f t="shared" si="561"/>
        <v>0</v>
      </c>
      <c r="G4497">
        <f>Weighting!$H$9</f>
        <v>0</v>
      </c>
      <c r="H4497">
        <f t="array" ref="H4497">FREQUENCY(IF('Data Transformation'!$B$4:$B$8425=B4491,'Data Transformation'!$G$4:$G$8425),'Bin Analysis'!$B4497)</f>
        <v>2073</v>
      </c>
      <c r="I4497">
        <f t="shared" si="562"/>
        <v>0</v>
      </c>
      <c r="J4497">
        <f t="shared" si="563"/>
        <v>0</v>
      </c>
      <c r="K4497">
        <f>J4497*Weighting!$W$9</f>
        <v>0</v>
      </c>
      <c r="M4497" s="14"/>
    </row>
    <row r="4498" spans="1:13" x14ac:dyDescent="0.25">
      <c r="A4498" s="32" t="str">
        <f>IF(Weighting!$P$10&gt;0,B4498,"")</f>
        <v/>
      </c>
      <c r="B4498" t="e">
        <f>Weighting!$C$10</f>
        <v>#DIV/0!</v>
      </c>
      <c r="C4498" t="e">
        <f>Weighting!$F$10</f>
        <v>#NUM!</v>
      </c>
      <c r="D4498" t="e">
        <f>IF(C4498=1,'Data Transformation'!$G$3+0.5*'Data Transformation'!$W$25,IF(C4499=1,D4499-'Data Transformation'!$W$25,FALSE))</f>
        <v>#NUM!</v>
      </c>
      <c r="E4498">
        <f t="array" ref="E4498">IF(ISLOGICAL(D4498),"",FREQUENCY(IF('Data Transformation'!$B$425:$B$8425='Bin Analysis'!$B4491,'Data Transformation'!$G$425:$G$8425),D4498))</f>
        <v>2001</v>
      </c>
      <c r="F4498">
        <f t="shared" si="561"/>
        <v>0</v>
      </c>
      <c r="G4498">
        <f>Weighting!$H$10</f>
        <v>0</v>
      </c>
      <c r="H4498">
        <f t="array" ref="H4498">FREQUENCY(IF('Data Transformation'!$B$4:$B$8425=B4491,'Data Transformation'!$G$4:$G$8425),'Bin Analysis'!$B4498)</f>
        <v>2073</v>
      </c>
      <c r="I4498">
        <f t="shared" si="562"/>
        <v>0</v>
      </c>
      <c r="J4498">
        <f t="shared" si="563"/>
        <v>0</v>
      </c>
      <c r="K4498">
        <f>J4498*Weighting!$W$10</f>
        <v>0</v>
      </c>
      <c r="M4498" s="14"/>
    </row>
    <row r="4499" spans="1:13" x14ac:dyDescent="0.25">
      <c r="A4499" s="32" t="str">
        <f>IF(Weighting!$P$11&gt;0,B4499,"")</f>
        <v/>
      </c>
      <c r="B4499" t="e">
        <f>Weighting!$C$11</f>
        <v>#DIV/0!</v>
      </c>
      <c r="C4499" t="e">
        <f>Weighting!$F$11</f>
        <v>#NUM!</v>
      </c>
      <c r="D4499" t="e">
        <f>IF(C4499=1,'Data Transformation'!$G$3+0.5*'Data Transformation'!$W$25,IF(C4500=1,D4500-'Data Transformation'!$W$25,FALSE))</f>
        <v>#NUM!</v>
      </c>
      <c r="E4499">
        <f t="array" ref="E4499">IF(ISLOGICAL(D4499),"",FREQUENCY(IF('Data Transformation'!$B$425:$B$8425='Bin Analysis'!$B4491,'Data Transformation'!$G$425:$G$8425),D4499))</f>
        <v>2001</v>
      </c>
      <c r="F4499">
        <f t="shared" si="561"/>
        <v>0</v>
      </c>
      <c r="G4499">
        <f>Weighting!$H$11</f>
        <v>0</v>
      </c>
      <c r="H4499">
        <f t="array" ref="H4499">FREQUENCY(IF('Data Transformation'!$B$4:$B$8425=B4491,'Data Transformation'!$G$4:$G$8425),'Bin Analysis'!$B4499)</f>
        <v>2073</v>
      </c>
      <c r="I4499">
        <f t="shared" si="562"/>
        <v>0</v>
      </c>
      <c r="J4499">
        <f t="shared" si="563"/>
        <v>0</v>
      </c>
      <c r="K4499">
        <f>J4499*Weighting!$W$11</f>
        <v>0</v>
      </c>
      <c r="M4499" s="14"/>
    </row>
    <row r="4500" spans="1:13" x14ac:dyDescent="0.25">
      <c r="A4500" s="32" t="str">
        <f>IF(Weighting!$P$12&gt;0,B4500,"")</f>
        <v/>
      </c>
      <c r="B4500" t="e">
        <f>Weighting!$C$12</f>
        <v>#DIV/0!</v>
      </c>
      <c r="C4500" t="e">
        <f>Weighting!$F$12</f>
        <v>#NUM!</v>
      </c>
      <c r="D4500" t="e">
        <f>IF(C4500=1,'Data Transformation'!$G$3+0.5*'Data Transformation'!$W$25,IF(C4501=1,D4501-'Data Transformation'!$W$25,FALSE))</f>
        <v>#NUM!</v>
      </c>
      <c r="E4500">
        <f t="array" ref="E4500">IF(ISLOGICAL(D4500),"",FREQUENCY(IF('Data Transformation'!$B$425:$B$8425='Bin Analysis'!$B4491,'Data Transformation'!$G$425:$G$8425),D4500))</f>
        <v>2001</v>
      </c>
      <c r="F4500">
        <f t="shared" si="561"/>
        <v>0</v>
      </c>
      <c r="G4500">
        <f>Weighting!$H$12</f>
        <v>0</v>
      </c>
      <c r="H4500">
        <f t="array" ref="H4500">FREQUENCY(IF('Data Transformation'!$B$4:$B$8425=B4491,'Data Transformation'!$G$4:$G$8425),'Bin Analysis'!$B4500)</f>
        <v>2073</v>
      </c>
      <c r="I4500">
        <f t="shared" si="562"/>
        <v>0</v>
      </c>
      <c r="J4500">
        <f t="shared" si="563"/>
        <v>0</v>
      </c>
      <c r="K4500">
        <f>J4500*Weighting!$W$12</f>
        <v>0</v>
      </c>
      <c r="M4500" s="14"/>
    </row>
    <row r="4501" spans="1:13" x14ac:dyDescent="0.25">
      <c r="A4501" s="32" t="str">
        <f>IF(Weighting!$P$13&gt;0,B4501,"")</f>
        <v/>
      </c>
      <c r="B4501" t="e">
        <f>Weighting!$C$13</f>
        <v>#DIV/0!</v>
      </c>
      <c r="C4501" t="e">
        <f>Weighting!$F$13</f>
        <v>#NUM!</v>
      </c>
      <c r="D4501" t="e">
        <f>IF(C4501=1,'Data Transformation'!$G$3+0.5*'Data Transformation'!$W$25,IF(C4502=1,D4502-'Data Transformation'!$W$25,FALSE))</f>
        <v>#NUM!</v>
      </c>
      <c r="E4501">
        <f t="array" ref="E4501">IF(ISLOGICAL(D4501),"",FREQUENCY(IF('Data Transformation'!$B$425:$B$8425='Bin Analysis'!$B4491,'Data Transformation'!$G$425:$G$8425),D4501))</f>
        <v>2001</v>
      </c>
      <c r="F4501">
        <f t="shared" si="561"/>
        <v>0</v>
      </c>
      <c r="G4501">
        <f>Weighting!$H$13</f>
        <v>0</v>
      </c>
      <c r="H4501">
        <f t="array" ref="H4501">FREQUENCY(IF('Data Transformation'!$B$4:$B$8425=B4491,'Data Transformation'!$G$4:$G$8425),'Bin Analysis'!$B4501)</f>
        <v>2073</v>
      </c>
      <c r="I4501">
        <f t="shared" si="562"/>
        <v>0</v>
      </c>
      <c r="J4501">
        <f t="shared" si="563"/>
        <v>0</v>
      </c>
      <c r="K4501">
        <f>J4501*Weighting!$W$13</f>
        <v>0</v>
      </c>
      <c r="M4501" s="14"/>
    </row>
    <row r="4502" spans="1:13" x14ac:dyDescent="0.25">
      <c r="A4502" s="32" t="str">
        <f>IF(Weighting!$P$14&gt;0,B4502,"")</f>
        <v/>
      </c>
      <c r="B4502" t="e">
        <f>Weighting!$C$14</f>
        <v>#DIV/0!</v>
      </c>
      <c r="C4502" t="e">
        <f>Weighting!$F$14</f>
        <v>#NUM!</v>
      </c>
      <c r="D4502" t="e">
        <f>IF(C4502=1,'Data Transformation'!$G$3+0.5*'Data Transformation'!$W$25,IF(C4503=1,D4503-'Data Transformation'!$W$25,FALSE))</f>
        <v>#NUM!</v>
      </c>
      <c r="E4502">
        <f t="array" ref="E4502">IF(ISLOGICAL(D4502),"",FREQUENCY(IF('Data Transformation'!$B$425:$B$8425='Bin Analysis'!$B4491,'Data Transformation'!$G$425:$G$8425),D4502))</f>
        <v>2001</v>
      </c>
      <c r="F4502">
        <f t="shared" si="561"/>
        <v>0</v>
      </c>
      <c r="G4502">
        <f>Weighting!$H$14</f>
        <v>0</v>
      </c>
      <c r="H4502">
        <f t="array" ref="H4502">FREQUENCY(IF('Data Transformation'!$B$4:$B$8425=B4491,'Data Transformation'!$G$4:$G$8425),'Bin Analysis'!$B4502)</f>
        <v>2073</v>
      </c>
      <c r="I4502">
        <f t="shared" si="562"/>
        <v>0</v>
      </c>
      <c r="J4502">
        <f t="shared" si="563"/>
        <v>0</v>
      </c>
      <c r="K4502">
        <f>J4502*Weighting!$W$14</f>
        <v>0</v>
      </c>
      <c r="M4502" s="14"/>
    </row>
    <row r="4503" spans="1:13" x14ac:dyDescent="0.25">
      <c r="A4503" s="32" t="str">
        <f>IF(Weighting!$P$15&gt;0,B4503,"")</f>
        <v/>
      </c>
      <c r="B4503" t="e">
        <f>Weighting!$C$15</f>
        <v>#DIV/0!</v>
      </c>
      <c r="C4503" t="e">
        <f>Weighting!$F$15</f>
        <v>#NUM!</v>
      </c>
      <c r="D4503" t="e">
        <f>IF(C4503=1,'Data Transformation'!$G$3+0.5*'Data Transformation'!$W$25,IF(C4504=1,D4504-'Data Transformation'!$W$25,FALSE))</f>
        <v>#NUM!</v>
      </c>
      <c r="E4503">
        <f t="array" ref="E4503">IF(ISLOGICAL(D4503),"",FREQUENCY(IF('Data Transformation'!$B$425:$B$8425='Bin Analysis'!$B4491,'Data Transformation'!$G$425:$G$8425),D4503))</f>
        <v>2001</v>
      </c>
      <c r="F4503">
        <f t="shared" si="561"/>
        <v>0</v>
      </c>
      <c r="G4503">
        <f>Weighting!$H$15</f>
        <v>0</v>
      </c>
      <c r="H4503">
        <f t="array" ref="H4503">FREQUENCY(IF('Data Transformation'!$B$4:$B$8425=B4491,'Data Transformation'!$G$4:$G$8425),'Bin Analysis'!$B4503)</f>
        <v>2073</v>
      </c>
      <c r="I4503">
        <f t="shared" si="562"/>
        <v>0</v>
      </c>
      <c r="J4503">
        <f t="shared" si="563"/>
        <v>0</v>
      </c>
      <c r="K4503">
        <f>J4503*Weighting!$W$15</f>
        <v>0</v>
      </c>
      <c r="M4503" s="14"/>
    </row>
    <row r="4504" spans="1:13" x14ac:dyDescent="0.25">
      <c r="A4504" s="32" t="str">
        <f>IF(Weighting!$P$16&gt;0,B4504,"")</f>
        <v/>
      </c>
      <c r="B4504" t="e">
        <f>Weighting!$C$16</f>
        <v>#DIV/0!</v>
      </c>
      <c r="C4504" t="e">
        <f>Weighting!$F$16</f>
        <v>#NUM!</v>
      </c>
      <c r="D4504" t="e">
        <f>IF(C4504=1,'Data Transformation'!$G$3+0.5*'Data Transformation'!$W$25,IF(C4505=1,D4505-'Data Transformation'!$W$25,FALSE))</f>
        <v>#NUM!</v>
      </c>
      <c r="E4504">
        <f t="array" ref="E4504">IF(ISLOGICAL(D4504),"",FREQUENCY(IF('Data Transformation'!$B$425:$B$8425='Bin Analysis'!$B4491,'Data Transformation'!$G$425:$G$8425),D4504))</f>
        <v>2001</v>
      </c>
      <c r="F4504">
        <f t="shared" si="561"/>
        <v>0</v>
      </c>
      <c r="G4504">
        <f>Weighting!$H$16</f>
        <v>0</v>
      </c>
      <c r="H4504">
        <f t="array" ref="H4504">FREQUENCY(IF('Data Transformation'!$B$4:$B$8425=B4491,'Data Transformation'!$G$4:$G$8425),'Bin Analysis'!$B4504)</f>
        <v>2073</v>
      </c>
      <c r="I4504">
        <f t="shared" si="562"/>
        <v>0</v>
      </c>
      <c r="J4504">
        <f t="shared" si="563"/>
        <v>0</v>
      </c>
      <c r="K4504">
        <f>J4504*Weighting!$W$16</f>
        <v>0</v>
      </c>
      <c r="M4504" s="14"/>
    </row>
    <row r="4505" spans="1:13" x14ac:dyDescent="0.25">
      <c r="A4505" s="32" t="str">
        <f>IF(Weighting!$P$17&gt;0,B4505,"")</f>
        <v/>
      </c>
      <c r="B4505" t="e">
        <f>Weighting!$C$17</f>
        <v>#DIV/0!</v>
      </c>
      <c r="C4505" t="e">
        <f>Weighting!$F$17</f>
        <v>#NUM!</v>
      </c>
      <c r="D4505" t="e">
        <f>IF(C4505=1,'Data Transformation'!$G$3+0.5*'Data Transformation'!$W$25,IF(C4506=1,D4506-'Data Transformation'!$W$25,FALSE))</f>
        <v>#NUM!</v>
      </c>
      <c r="E4505">
        <f t="array" ref="E4505">IF(ISLOGICAL(D4505),"",FREQUENCY(IF('Data Transformation'!$B$425:$B$8425='Bin Analysis'!$B4491,'Data Transformation'!$G$425:$G$8425),D4505))</f>
        <v>2001</v>
      </c>
      <c r="F4505">
        <f t="shared" si="561"/>
        <v>0</v>
      </c>
      <c r="G4505">
        <f>Weighting!$H$17</f>
        <v>0</v>
      </c>
      <c r="H4505">
        <f t="array" ref="H4505">FREQUENCY(IF('Data Transformation'!$B$4:$B$8425=B4491,'Data Transformation'!$G$4:$G$8425),'Bin Analysis'!$B4505)</f>
        <v>2073</v>
      </c>
      <c r="I4505">
        <f t="shared" si="562"/>
        <v>0</v>
      </c>
      <c r="J4505">
        <f t="shared" si="563"/>
        <v>0</v>
      </c>
      <c r="K4505">
        <f>J4505*Weighting!$W$17</f>
        <v>0</v>
      </c>
      <c r="M4505" s="14"/>
    </row>
    <row r="4506" spans="1:13" x14ac:dyDescent="0.25">
      <c r="A4506" s="32" t="str">
        <f>IF(Weighting!$P$18&gt;0,B4506,"")</f>
        <v/>
      </c>
      <c r="B4506" t="e">
        <f>Weighting!$C$18</f>
        <v>#DIV/0!</v>
      </c>
      <c r="C4506" t="e">
        <f>Weighting!$F$18</f>
        <v>#NUM!</v>
      </c>
      <c r="D4506" t="e">
        <f>IF(C4506=1,'Data Transformation'!$G$3+0.5*'Data Transformation'!$W$25,IF(C4507=1,D4507-'Data Transformation'!$W$25,FALSE))</f>
        <v>#NUM!</v>
      </c>
      <c r="E4506">
        <f t="array" ref="E4506">IF(ISLOGICAL(D4506),"",FREQUENCY(IF('Data Transformation'!$B$425:$B$8425='Bin Analysis'!$B4491,'Data Transformation'!$G$425:$G$8425),D4506))</f>
        <v>2001</v>
      </c>
      <c r="F4506">
        <f t="shared" si="561"/>
        <v>0</v>
      </c>
      <c r="G4506">
        <f>Weighting!$H$18</f>
        <v>0</v>
      </c>
      <c r="H4506">
        <f t="array" ref="H4506">FREQUENCY(IF('Data Transformation'!$B$4:$B$8425=B4491,'Data Transformation'!$G$4:$G$8425),'Bin Analysis'!$B4506)</f>
        <v>2073</v>
      </c>
      <c r="I4506">
        <f t="shared" si="562"/>
        <v>0</v>
      </c>
      <c r="J4506">
        <f t="shared" si="563"/>
        <v>0</v>
      </c>
      <c r="K4506">
        <f>J4506*Weighting!$W$18</f>
        <v>0</v>
      </c>
      <c r="M4506" s="14"/>
    </row>
    <row r="4507" spans="1:13" x14ac:dyDescent="0.25">
      <c r="A4507" s="32" t="str">
        <f>IF(Weighting!$P$19&gt;0,B4507,"")</f>
        <v/>
      </c>
      <c r="B4507" t="e">
        <f>Weighting!$C$19</f>
        <v>#DIV/0!</v>
      </c>
      <c r="C4507" t="e">
        <f>Weighting!$F$19</f>
        <v>#NUM!</v>
      </c>
      <c r="D4507" t="e">
        <f>IF(C4507=1,'Data Transformation'!$G$3+0.5*'Data Transformation'!$W$25,IF(C4508=1,D4508-'Data Transformation'!$W$25,FALSE))</f>
        <v>#NUM!</v>
      </c>
      <c r="E4507">
        <f t="array" ref="E4507">IF(ISLOGICAL(D4507),"",FREQUENCY(IF('Data Transformation'!$B$425:$B$8425='Bin Analysis'!$B4491,'Data Transformation'!$G$425:$G$8425),D4507))</f>
        <v>2001</v>
      </c>
      <c r="F4507">
        <f t="shared" si="561"/>
        <v>0</v>
      </c>
      <c r="G4507">
        <f>Weighting!$H$19</f>
        <v>0</v>
      </c>
      <c r="H4507">
        <f t="array" ref="H4507">FREQUENCY(IF('Data Transformation'!$B$4:$B$8425=B4491,'Data Transformation'!$G$4:$G$8425),'Bin Analysis'!$B4507)</f>
        <v>2073</v>
      </c>
      <c r="I4507">
        <f t="shared" si="562"/>
        <v>0</v>
      </c>
      <c r="J4507">
        <f t="shared" si="563"/>
        <v>0</v>
      </c>
      <c r="K4507">
        <f>J4507*Weighting!$W$19</f>
        <v>0</v>
      </c>
      <c r="M4507" s="14"/>
    </row>
    <row r="4508" spans="1:13" x14ac:dyDescent="0.25">
      <c r="A4508" s="32" t="str">
        <f>IF(Weighting!$P$20&gt;0,B4508,"")</f>
        <v/>
      </c>
      <c r="B4508" t="e">
        <f>Weighting!$C$20</f>
        <v>#DIV/0!</v>
      </c>
      <c r="C4508" t="e">
        <f>Weighting!$F$20</f>
        <v>#NUM!</v>
      </c>
      <c r="D4508" t="e">
        <f>IF(C4508=1,'Data Transformation'!$G$3+0.5*'Data Transformation'!$W$25,IF(C4509=1,D4509-'Data Transformation'!$W$25,FALSE))</f>
        <v>#NUM!</v>
      </c>
      <c r="E4508">
        <f t="array" ref="E4508">IF(ISLOGICAL(D4508),"",FREQUENCY(IF('Data Transformation'!$B$425:$B$8425='Bin Analysis'!$B4491,'Data Transformation'!$G$425:$G$8425),D4508))</f>
        <v>2001</v>
      </c>
      <c r="F4508">
        <f t="shared" si="561"/>
        <v>0</v>
      </c>
      <c r="G4508">
        <f>Weighting!$H$20</f>
        <v>0</v>
      </c>
      <c r="H4508">
        <f t="array" ref="H4508">FREQUENCY(IF('Data Transformation'!$B$4:$B$8425=B4491,'Data Transformation'!$G$4:$G$8425),'Bin Analysis'!$B4508)</f>
        <v>2073</v>
      </c>
      <c r="I4508">
        <f t="shared" si="562"/>
        <v>0</v>
      </c>
      <c r="J4508">
        <f t="shared" si="563"/>
        <v>0</v>
      </c>
      <c r="K4508">
        <f>J4508*Weighting!$W$20</f>
        <v>0</v>
      </c>
      <c r="M4508" s="14"/>
    </row>
    <row r="4509" spans="1:13" x14ac:dyDescent="0.25">
      <c r="A4509" s="32" t="str">
        <f>IF(Weighting!$P$21&gt;0,B4509,"")</f>
        <v/>
      </c>
      <c r="B4509" t="e">
        <f>Weighting!$C$21</f>
        <v>#DIV/0!</v>
      </c>
      <c r="C4509" t="e">
        <f>Weighting!$F$21</f>
        <v>#NUM!</v>
      </c>
      <c r="D4509" t="e">
        <f>IF(C4509=1,'Data Transformation'!$G$3+0.5*'Data Transformation'!$W$25,IF(C4510=1,D4510-'Data Transformation'!$W$25,FALSE))</f>
        <v>#NUM!</v>
      </c>
      <c r="E4509">
        <f t="array" ref="E4509">IF(ISLOGICAL(D4509),"",FREQUENCY(IF('Data Transformation'!$B$425:$B$8425='Bin Analysis'!$B4491,'Data Transformation'!$G$425:$G$8425),D4509))</f>
        <v>2001</v>
      </c>
      <c r="F4509">
        <f t="shared" si="561"/>
        <v>0</v>
      </c>
      <c r="G4509">
        <f>Weighting!$H$21</f>
        <v>0</v>
      </c>
      <c r="H4509">
        <f t="array" ref="H4509">FREQUENCY(IF('Data Transformation'!$B$4:$B$8425=B4491,'Data Transformation'!$G$4:$G$8425),'Bin Analysis'!$B4509)</f>
        <v>2073</v>
      </c>
      <c r="I4509">
        <f t="shared" si="562"/>
        <v>0</v>
      </c>
      <c r="J4509">
        <f t="shared" si="563"/>
        <v>0</v>
      </c>
      <c r="K4509">
        <f>J4509*Weighting!$W$21</f>
        <v>0</v>
      </c>
      <c r="M4509" s="14"/>
    </row>
    <row r="4510" spans="1:13" x14ac:dyDescent="0.25">
      <c r="A4510" s="32" t="str">
        <f>IF(Weighting!$P$22&gt;0,B4510,"")</f>
        <v/>
      </c>
      <c r="B4510" t="e">
        <f>Weighting!$C$22</f>
        <v>#DIV/0!</v>
      </c>
      <c r="C4510" t="e">
        <f>Weighting!$F$22</f>
        <v>#NUM!</v>
      </c>
      <c r="D4510" t="e">
        <f>IF(C4510=1,'Data Transformation'!$G$3+0.5*'Data Transformation'!$W$25,IF(C4511=1,D4511-'Data Transformation'!$W$25,FALSE))</f>
        <v>#NUM!</v>
      </c>
      <c r="E4510">
        <f t="array" ref="E4510">IF(ISLOGICAL(D4510),"",FREQUENCY(IF('Data Transformation'!$B$425:$B$8425='Bin Analysis'!$B4491,'Data Transformation'!$G$425:$G$8425),D4510))</f>
        <v>2001</v>
      </c>
      <c r="F4510">
        <f t="shared" si="561"/>
        <v>0</v>
      </c>
      <c r="G4510">
        <f>Weighting!$H$22</f>
        <v>0</v>
      </c>
      <c r="H4510">
        <f t="array" ref="H4510">FREQUENCY(IF('Data Transformation'!$B$4:$B$8425=B4491,'Data Transformation'!$G$4:$G$8425),'Bin Analysis'!$B4510)</f>
        <v>2073</v>
      </c>
      <c r="I4510">
        <f t="shared" si="562"/>
        <v>0</v>
      </c>
      <c r="J4510">
        <f t="shared" si="563"/>
        <v>0</v>
      </c>
      <c r="K4510">
        <f>J4510*Weighting!$W$22</f>
        <v>0</v>
      </c>
      <c r="M4510" s="14"/>
    </row>
    <row r="4511" spans="1:13" x14ac:dyDescent="0.25">
      <c r="A4511" s="32" t="str">
        <f>IF(Weighting!$P$23&gt;0,B4511,"")</f>
        <v/>
      </c>
      <c r="B4511" t="e">
        <f>Weighting!$C$23</f>
        <v>#DIV/0!</v>
      </c>
      <c r="C4511" t="e">
        <f>Weighting!$F$23</f>
        <v>#NUM!</v>
      </c>
      <c r="D4511" t="e">
        <f>IF(C4511=1,'Data Transformation'!$G$3+0.5*'Data Transformation'!$W$25,IF(C4512=1,D4512-'Data Transformation'!$W$25,FALSE))</f>
        <v>#NUM!</v>
      </c>
      <c r="E4511">
        <f t="array" ref="E4511">IF(ISLOGICAL(D4511),"",FREQUENCY(IF('Data Transformation'!$B$425:$B$8425='Bin Analysis'!$B4491,'Data Transformation'!$G$425:$G$8425),D4511))</f>
        <v>2001</v>
      </c>
      <c r="F4511">
        <f t="shared" si="561"/>
        <v>0</v>
      </c>
      <c r="G4511">
        <f>Weighting!$H$23</f>
        <v>0</v>
      </c>
      <c r="H4511">
        <f t="array" ref="H4511">FREQUENCY(IF('Data Transformation'!$B$4:$B$8425=B4491,'Data Transformation'!$G$4:$G$8425),'Bin Analysis'!$B4511)</f>
        <v>2073</v>
      </c>
      <c r="I4511">
        <f t="shared" si="562"/>
        <v>0</v>
      </c>
      <c r="J4511">
        <f t="shared" si="563"/>
        <v>0</v>
      </c>
      <c r="K4511">
        <f>J4511*Weighting!$W$23</f>
        <v>0</v>
      </c>
      <c r="M4511" s="14"/>
    </row>
    <row r="4512" spans="1:13" x14ac:dyDescent="0.25">
      <c r="A4512" s="32" t="str">
        <f>IF(Weighting!$P$24&gt;0,B4512,"")</f>
        <v/>
      </c>
      <c r="B4512" t="e">
        <f>Weighting!$C$24</f>
        <v>#DIV/0!</v>
      </c>
      <c r="C4512" t="e">
        <f>Weighting!$F$24</f>
        <v>#NUM!</v>
      </c>
      <c r="D4512" t="e">
        <f>IF(C4512=1,'Data Transformation'!$G$3+0.5*'Data Transformation'!$W$25,IF(C4513=1,D4513-'Data Transformation'!$W$25,FALSE))</f>
        <v>#NUM!</v>
      </c>
      <c r="E4512">
        <f t="array" ref="E4512">IF(ISLOGICAL(D4512),"",FREQUENCY(IF('Data Transformation'!$B$425:$B$8425='Bin Analysis'!$B4491,'Data Transformation'!$G$425:$G$8425),D4512))</f>
        <v>2001</v>
      </c>
      <c r="F4512">
        <f t="shared" si="561"/>
        <v>0</v>
      </c>
      <c r="G4512">
        <f>Weighting!$H$24</f>
        <v>0</v>
      </c>
      <c r="H4512">
        <f t="array" ref="H4512">FREQUENCY(IF('Data Transformation'!$B$4:$B$8425=B4491,'Data Transformation'!$G$4:$G$8425),'Bin Analysis'!$B4512)</f>
        <v>2073</v>
      </c>
      <c r="I4512">
        <f t="shared" si="562"/>
        <v>0</v>
      </c>
      <c r="J4512">
        <f t="shared" si="563"/>
        <v>0</v>
      </c>
      <c r="K4512">
        <f>J4512*Weighting!$W$24</f>
        <v>0</v>
      </c>
      <c r="M4512" s="14"/>
    </row>
    <row r="4513" spans="1:25" x14ac:dyDescent="0.25">
      <c r="A4513" s="32" t="str">
        <f>IF(Weighting!$P$25&gt;0,B4513,"")</f>
        <v/>
      </c>
      <c r="B4513" t="e">
        <f>Weighting!$C$25</f>
        <v>#DIV/0!</v>
      </c>
      <c r="C4513" t="e">
        <f>Weighting!$F$25</f>
        <v>#NUM!</v>
      </c>
      <c r="D4513" t="e">
        <f>IF(C4513=1,'Data Transformation'!$G$3+0.5*'Data Transformation'!$W$25,IF(C4514=1,D4514-'Data Transformation'!$W$25,FALSE))</f>
        <v>#NUM!</v>
      </c>
      <c r="E4513">
        <f t="array" ref="E4513">IF(ISLOGICAL(D4513),"",FREQUENCY(IF('Data Transformation'!$B$425:$B$8425='Bin Analysis'!$B4491,'Data Transformation'!$G$425:$G$8425),D4513))</f>
        <v>2001</v>
      </c>
      <c r="F4513">
        <f t="shared" si="561"/>
        <v>0</v>
      </c>
      <c r="G4513">
        <f>Weighting!$H$25</f>
        <v>0</v>
      </c>
      <c r="H4513">
        <f t="array" ref="H4513">FREQUENCY(IF('Data Transformation'!$B$4:$B$8425=B4491,'Data Transformation'!$G$4:$G$8425),'Bin Analysis'!$B4513)</f>
        <v>2073</v>
      </c>
      <c r="I4513">
        <f t="shared" si="562"/>
        <v>0</v>
      </c>
      <c r="J4513">
        <f t="shared" si="563"/>
        <v>0</v>
      </c>
      <c r="K4513">
        <f>J4513*Weighting!$W$25</f>
        <v>0</v>
      </c>
      <c r="M4513" s="14"/>
    </row>
    <row r="4514" spans="1:25" x14ac:dyDescent="0.25">
      <c r="O4514"/>
      <c r="P4514"/>
      <c r="Q4514"/>
      <c r="R4514"/>
    </row>
    <row r="4515" spans="1:25" ht="23.25" x14ac:dyDescent="0.35">
      <c r="A4515" s="21" t="s">
        <v>0</v>
      </c>
      <c r="B4515" s="21" t="str">
        <f>IFERROR(VLOOKUP(C4515,'Data Transformation'!$L$6:$M$426,2,FALSE),"")</f>
        <v/>
      </c>
      <c r="C4515" s="21">
        <f>C4491+1</f>
        <v>188</v>
      </c>
      <c r="D4515" s="21"/>
      <c r="E4515" s="21"/>
      <c r="F4515" s="21"/>
      <c r="G4515" s="21"/>
      <c r="H4515" s="22"/>
      <c r="I4515" s="22"/>
      <c r="J4515" s="22"/>
      <c r="K4515" s="21"/>
      <c r="L4515" s="21" t="str">
        <f>B4515</f>
        <v/>
      </c>
      <c r="M4515" s="23" t="e">
        <f>INDEX('Data Transformation'!$O$4:$O$424,MATCH($B4515,'Data Transformation'!$M$4:$M$424,0),MATCH($M$2,'Data Transformation'!$O$3,0))</f>
        <v>#N/A</v>
      </c>
      <c r="N4515" s="27" t="e">
        <f>IF('Input and Summary Results'!$J$16="minimum",'Bin Analysis'!X4516/(M4515-1),'Bin Analysis'!Y4515/('Bin Analysis'!M4515-1))</f>
        <v>#N/A</v>
      </c>
      <c r="O4515" s="27" t="e">
        <f>IF(M4515=FALSE,NA(),(VLOOKUP(1,C4518:K4537,4,FALSE))/(M4515-1))</f>
        <v>#N/A</v>
      </c>
      <c r="P4515" s="27" t="e">
        <f>IF(M4515=FALSE,NA(),SUM(J4518:J4537)/Weighting!$S$5)</f>
        <v>#N/A</v>
      </c>
      <c r="Q4515" s="27" t="e">
        <f>IF(M4515=FALSE,NA(),SUM(K4518:K4537)/Weighting!$S$6)</f>
        <v>#N/A</v>
      </c>
      <c r="R4515" s="27" t="e">
        <f>IF(M4515=FALSE,NA(),(VLOOKUP(1,G4518:K4537,3,FALSE))/(M4515-1))</f>
        <v>#N/A</v>
      </c>
      <c r="S4515" s="22" t="e">
        <f>IF(M4515=FALSE,NA(),IF(SUM(J4518:J4537)=2,"yes","no"))</f>
        <v>#N/A</v>
      </c>
      <c r="X4515" s="2" cm="2">
        <f t="array" ref="X4515:X4516">FREQUENCY(IF('Data Transformation'!$B$425:$B$6424='Bin Analysis'!L4515,'Data Transformation'!$G$425:$G$6424),'Data Transformation'!$U$11)</f>
        <v>0</v>
      </c>
      <c r="Y4515" s="2" cm="2">
        <f t="array" ref="Y4515:Y4516">FREQUENCY(IF('Data Transformation'!$B$425:$B$6424='Bin Analysis'!L4515,'Data Transformation'!$G$425:$G$6424),'Data Transformation'!$U$12)</f>
        <v>0</v>
      </c>
    </row>
    <row r="4516" spans="1:25" x14ac:dyDescent="0.25">
      <c r="A4516" s="14" t="s">
        <v>67</v>
      </c>
      <c r="B4516" t="s">
        <v>47</v>
      </c>
      <c r="C4516" t="s">
        <v>5</v>
      </c>
      <c r="D4516" t="s">
        <v>98</v>
      </c>
      <c r="E4516" t="s">
        <v>99</v>
      </c>
      <c r="F4516" t="s">
        <v>100</v>
      </c>
      <c r="G4516" t="s">
        <v>69</v>
      </c>
      <c r="H4516" t="s">
        <v>31</v>
      </c>
      <c r="I4516" t="s">
        <v>32</v>
      </c>
      <c r="J4516" t="s">
        <v>46</v>
      </c>
      <c r="K4516" s="14" t="s">
        <v>45</v>
      </c>
      <c r="M4516" s="14"/>
      <c r="X4516" s="2">
        <v>0</v>
      </c>
      <c r="Y4516" s="2">
        <v>0</v>
      </c>
    </row>
    <row r="4517" spans="1:25" x14ac:dyDescent="0.25">
      <c r="A4517" s="32"/>
      <c r="D4517" t="e">
        <f>IF(C4517=1,'Data Transformation'!$G$3+0.5*'Data Transformation'!$W$25,IF(C4518=1,D4518-'Data Transformation'!$W$25,FALSE))</f>
        <v>#NUM!</v>
      </c>
      <c r="E4517">
        <f t="array" ref="E4517">IF(ISLOGICAL(D4517),"",FREQUENCY(IF('Data Transformation'!$B$425:$B$8425='Bin Analysis'!$B4515,'Data Transformation'!$G$425:$G$8425),D4517))</f>
        <v>2001</v>
      </c>
      <c r="F4517" t="e">
        <f>IF(ISLOGICAL(D4517),"",E4517-E4516)</f>
        <v>#VALUE!</v>
      </c>
      <c r="M4517" s="14"/>
    </row>
    <row r="4518" spans="1:25" x14ac:dyDescent="0.25">
      <c r="A4518" s="32" t="e">
        <f>IF(Weighting!$P$6&gt;0,B4518,"")</f>
        <v>#NUM!</v>
      </c>
      <c r="B4518" t="e">
        <f>Weighting!$C$6</f>
        <v>#DIV/0!</v>
      </c>
      <c r="C4518" t="e">
        <f>Weighting!$F$6</f>
        <v>#NUM!</v>
      </c>
      <c r="D4518" t="e">
        <f>IF(C4518=1,'Data Transformation'!$G$3+0.5*'Data Transformation'!$W$25,IF(C4519=1,D4519-'Data Transformation'!$W$25,FALSE))</f>
        <v>#NUM!</v>
      </c>
      <c r="E4518">
        <f t="array" ref="E4518">IF(ISLOGICAL(D4518),"",FREQUENCY(IF('Data Transformation'!$B$425:$B$8425='Bin Analysis'!$B4515,'Data Transformation'!$G$425:$G$8425),D4518))</f>
        <v>2001</v>
      </c>
      <c r="F4518">
        <f>IF(ISLOGICAL(D4518),"",E4518-E4517)</f>
        <v>0</v>
      </c>
      <c r="G4518">
        <f>Weighting!$H$6</f>
        <v>1</v>
      </c>
      <c r="H4518">
        <f t="array" ref="H4518">FREQUENCY(IF('Data Transformation'!$B$4:$B$8425=B4515,'Data Transformation'!$G$4:$G$8425),'Bin Analysis'!$B4518)</f>
        <v>2073</v>
      </c>
      <c r="I4518">
        <f>H4518-H4517</f>
        <v>2073</v>
      </c>
      <c r="J4518">
        <f>IF(I4518=0,0,1)</f>
        <v>1</v>
      </c>
      <c r="K4518" t="e">
        <f>J4518*Weighting!$W$6</f>
        <v>#NUM!</v>
      </c>
      <c r="M4518" s="14"/>
    </row>
    <row r="4519" spans="1:25" x14ac:dyDescent="0.25">
      <c r="A4519" s="32" t="str">
        <f>IF(Weighting!$P$7&gt;0,B4519,"")</f>
        <v/>
      </c>
      <c r="B4519" t="e">
        <f>Weighting!$C$7</f>
        <v>#DIV/0!</v>
      </c>
      <c r="C4519" t="e">
        <f>Weighting!$F$7</f>
        <v>#NUM!</v>
      </c>
      <c r="D4519" t="e">
        <f>IF(C4519=1,'Data Transformation'!$G$3+0.5*'Data Transformation'!$W$25,IF(C4520=1,D4520-'Data Transformation'!$W$25,FALSE))</f>
        <v>#NUM!</v>
      </c>
      <c r="E4519">
        <f t="array" ref="E4519">IF(ISLOGICAL(D4519),"",FREQUENCY(IF('Data Transformation'!$B$425:$B$8425='Bin Analysis'!$B4515,'Data Transformation'!$G$425:$G$8425),D4519))</f>
        <v>2001</v>
      </c>
      <c r="F4519">
        <f t="shared" ref="F4519:F4537" si="564">IF(ISLOGICAL(D4519),"",E4519-E4518)</f>
        <v>0</v>
      </c>
      <c r="G4519">
        <f>Weighting!$H$7</f>
        <v>0</v>
      </c>
      <c r="H4519">
        <f t="array" ref="H4519">FREQUENCY(IF('Data Transformation'!$B$4:$B$8425=B4515,'Data Transformation'!$G$4:$G$8425),'Bin Analysis'!$B4519)</f>
        <v>2073</v>
      </c>
      <c r="I4519">
        <f t="shared" ref="I4519:I4537" si="565">H4519-H4518</f>
        <v>0</v>
      </c>
      <c r="J4519">
        <f>IF(I4519=0,0,1)</f>
        <v>0</v>
      </c>
      <c r="K4519">
        <f>J4519*Weighting!$W$7</f>
        <v>0</v>
      </c>
      <c r="M4519" s="14"/>
    </row>
    <row r="4520" spans="1:25" x14ac:dyDescent="0.25">
      <c r="A4520" s="32" t="str">
        <f>IF(Weighting!$P$8&gt;0,B4520,"")</f>
        <v/>
      </c>
      <c r="B4520" t="e">
        <f>Weighting!$C$8</f>
        <v>#DIV/0!</v>
      </c>
      <c r="C4520" t="e">
        <f>Weighting!$F$8</f>
        <v>#NUM!</v>
      </c>
      <c r="D4520" t="e">
        <f>IF(C4520=1,'Data Transformation'!$G$3+0.5*'Data Transformation'!$W$25,IF(C4521=1,D4521-'Data Transformation'!$W$25,FALSE))</f>
        <v>#NUM!</v>
      </c>
      <c r="E4520">
        <f t="array" ref="E4520">IF(ISLOGICAL(D4520),"",FREQUENCY(IF('Data Transformation'!$B$425:$B$8425='Bin Analysis'!$B4515,'Data Transformation'!$G$425:$G$8425),D4520))</f>
        <v>2001</v>
      </c>
      <c r="F4520">
        <f t="shared" si="564"/>
        <v>0</v>
      </c>
      <c r="G4520">
        <f>Weighting!$H$8</f>
        <v>0</v>
      </c>
      <c r="H4520">
        <f t="array" ref="H4520">FREQUENCY(IF('Data Transformation'!$B$4:$B$8425=B4515,'Data Transformation'!$G$4:$G$8425),'Bin Analysis'!$B4520)</f>
        <v>2073</v>
      </c>
      <c r="I4520">
        <f t="shared" si="565"/>
        <v>0</v>
      </c>
      <c r="J4520">
        <f t="shared" ref="J4520:J4537" si="566">IF(I4520=0,0,1)</f>
        <v>0</v>
      </c>
      <c r="K4520">
        <f>J4520*Weighting!$W$8</f>
        <v>0</v>
      </c>
      <c r="M4520" s="14"/>
    </row>
    <row r="4521" spans="1:25" x14ac:dyDescent="0.25">
      <c r="A4521" s="32" t="str">
        <f>IF(Weighting!$P$9&gt;0,B4521,"")</f>
        <v/>
      </c>
      <c r="B4521" s="50" t="e">
        <f>Weighting!$C$9</f>
        <v>#DIV/0!</v>
      </c>
      <c r="C4521" t="e">
        <f>Weighting!$F$9</f>
        <v>#NUM!</v>
      </c>
      <c r="D4521" t="e">
        <f>IF(C4521=1,'Data Transformation'!$G$3+0.5*'Data Transformation'!$W$25,IF(C4522=1,D4522-'Data Transformation'!$W$25,FALSE))</f>
        <v>#NUM!</v>
      </c>
      <c r="E4521">
        <f t="array" ref="E4521">IF(ISLOGICAL(D4521),"",FREQUENCY(IF('Data Transformation'!$B$425:$B$8425='Bin Analysis'!$B4515,'Data Transformation'!$G$425:$G$8425),D4521))</f>
        <v>2001</v>
      </c>
      <c r="F4521">
        <f t="shared" si="564"/>
        <v>0</v>
      </c>
      <c r="G4521">
        <f>Weighting!$H$9</f>
        <v>0</v>
      </c>
      <c r="H4521">
        <f t="array" ref="H4521">FREQUENCY(IF('Data Transformation'!$B$4:$B$8425=B4515,'Data Transformation'!$G$4:$G$8425),'Bin Analysis'!$B4521)</f>
        <v>2073</v>
      </c>
      <c r="I4521">
        <f t="shared" si="565"/>
        <v>0</v>
      </c>
      <c r="J4521">
        <f t="shared" si="566"/>
        <v>0</v>
      </c>
      <c r="K4521">
        <f>J4521*Weighting!$W$9</f>
        <v>0</v>
      </c>
      <c r="M4521" s="14"/>
    </row>
    <row r="4522" spans="1:25" x14ac:dyDescent="0.25">
      <c r="A4522" s="32" t="str">
        <f>IF(Weighting!$P$10&gt;0,B4522,"")</f>
        <v/>
      </c>
      <c r="B4522" t="e">
        <f>Weighting!$C$10</f>
        <v>#DIV/0!</v>
      </c>
      <c r="C4522" t="e">
        <f>Weighting!$F$10</f>
        <v>#NUM!</v>
      </c>
      <c r="D4522" t="e">
        <f>IF(C4522=1,'Data Transformation'!$G$3+0.5*'Data Transformation'!$W$25,IF(C4523=1,D4523-'Data Transformation'!$W$25,FALSE))</f>
        <v>#NUM!</v>
      </c>
      <c r="E4522">
        <f t="array" ref="E4522">IF(ISLOGICAL(D4522),"",FREQUENCY(IF('Data Transformation'!$B$425:$B$8425='Bin Analysis'!$B4515,'Data Transformation'!$G$425:$G$8425),D4522))</f>
        <v>2001</v>
      </c>
      <c r="F4522">
        <f t="shared" si="564"/>
        <v>0</v>
      </c>
      <c r="G4522">
        <f>Weighting!$H$10</f>
        <v>0</v>
      </c>
      <c r="H4522">
        <f t="array" ref="H4522">FREQUENCY(IF('Data Transformation'!$B$4:$B$8425=B4515,'Data Transformation'!$G$4:$G$8425),'Bin Analysis'!$B4522)</f>
        <v>2073</v>
      </c>
      <c r="I4522">
        <f t="shared" si="565"/>
        <v>0</v>
      </c>
      <c r="J4522">
        <f t="shared" si="566"/>
        <v>0</v>
      </c>
      <c r="K4522">
        <f>J4522*Weighting!$W$10</f>
        <v>0</v>
      </c>
      <c r="M4522" s="14"/>
    </row>
    <row r="4523" spans="1:25" x14ac:dyDescent="0.25">
      <c r="A4523" s="32" t="str">
        <f>IF(Weighting!$P$11&gt;0,B4523,"")</f>
        <v/>
      </c>
      <c r="B4523" t="e">
        <f>Weighting!$C$11</f>
        <v>#DIV/0!</v>
      </c>
      <c r="C4523" t="e">
        <f>Weighting!$F$11</f>
        <v>#NUM!</v>
      </c>
      <c r="D4523" t="e">
        <f>IF(C4523=1,'Data Transformation'!$G$3+0.5*'Data Transformation'!$W$25,IF(C4524=1,D4524-'Data Transformation'!$W$25,FALSE))</f>
        <v>#NUM!</v>
      </c>
      <c r="E4523">
        <f t="array" ref="E4523">IF(ISLOGICAL(D4523),"",FREQUENCY(IF('Data Transformation'!$B$425:$B$8425='Bin Analysis'!$B4515,'Data Transformation'!$G$425:$G$8425),D4523))</f>
        <v>2001</v>
      </c>
      <c r="F4523">
        <f t="shared" si="564"/>
        <v>0</v>
      </c>
      <c r="G4523">
        <f>Weighting!$H$11</f>
        <v>0</v>
      </c>
      <c r="H4523">
        <f t="array" ref="H4523">FREQUENCY(IF('Data Transformation'!$B$4:$B$8425=B4515,'Data Transformation'!$G$4:$G$8425),'Bin Analysis'!$B4523)</f>
        <v>2073</v>
      </c>
      <c r="I4523">
        <f t="shared" si="565"/>
        <v>0</v>
      </c>
      <c r="J4523">
        <f t="shared" si="566"/>
        <v>0</v>
      </c>
      <c r="K4523">
        <f>J4523*Weighting!$W$11</f>
        <v>0</v>
      </c>
      <c r="M4523" s="14"/>
    </row>
    <row r="4524" spans="1:25" x14ac:dyDescent="0.25">
      <c r="A4524" s="32" t="str">
        <f>IF(Weighting!$P$12&gt;0,B4524,"")</f>
        <v/>
      </c>
      <c r="B4524" t="e">
        <f>Weighting!$C$12</f>
        <v>#DIV/0!</v>
      </c>
      <c r="C4524" t="e">
        <f>Weighting!$F$12</f>
        <v>#NUM!</v>
      </c>
      <c r="D4524" t="e">
        <f>IF(C4524=1,'Data Transformation'!$G$3+0.5*'Data Transformation'!$W$25,IF(C4525=1,D4525-'Data Transformation'!$W$25,FALSE))</f>
        <v>#NUM!</v>
      </c>
      <c r="E4524">
        <f t="array" ref="E4524">IF(ISLOGICAL(D4524),"",FREQUENCY(IF('Data Transformation'!$B$425:$B$8425='Bin Analysis'!$B4515,'Data Transformation'!$G$425:$G$8425),D4524))</f>
        <v>2001</v>
      </c>
      <c r="F4524">
        <f t="shared" si="564"/>
        <v>0</v>
      </c>
      <c r="G4524">
        <f>Weighting!$H$12</f>
        <v>0</v>
      </c>
      <c r="H4524">
        <f t="array" ref="H4524">FREQUENCY(IF('Data Transformation'!$B$4:$B$8425=B4515,'Data Transformation'!$G$4:$G$8425),'Bin Analysis'!$B4524)</f>
        <v>2073</v>
      </c>
      <c r="I4524">
        <f t="shared" si="565"/>
        <v>0</v>
      </c>
      <c r="J4524">
        <f t="shared" si="566"/>
        <v>0</v>
      </c>
      <c r="K4524">
        <f>J4524*Weighting!$W$12</f>
        <v>0</v>
      </c>
      <c r="M4524" s="14"/>
    </row>
    <row r="4525" spans="1:25" x14ac:dyDescent="0.25">
      <c r="A4525" s="32" t="str">
        <f>IF(Weighting!$P$13&gt;0,B4525,"")</f>
        <v/>
      </c>
      <c r="B4525" t="e">
        <f>Weighting!$C$13</f>
        <v>#DIV/0!</v>
      </c>
      <c r="C4525" t="e">
        <f>Weighting!$F$13</f>
        <v>#NUM!</v>
      </c>
      <c r="D4525" t="e">
        <f>IF(C4525=1,'Data Transformation'!$G$3+0.5*'Data Transformation'!$W$25,IF(C4526=1,D4526-'Data Transformation'!$W$25,FALSE))</f>
        <v>#NUM!</v>
      </c>
      <c r="E4525">
        <f t="array" ref="E4525">IF(ISLOGICAL(D4525),"",FREQUENCY(IF('Data Transformation'!$B$425:$B$8425='Bin Analysis'!$B4515,'Data Transformation'!$G$425:$G$8425),D4525))</f>
        <v>2001</v>
      </c>
      <c r="F4525">
        <f t="shared" si="564"/>
        <v>0</v>
      </c>
      <c r="G4525">
        <f>Weighting!$H$13</f>
        <v>0</v>
      </c>
      <c r="H4525">
        <f t="array" ref="H4525">FREQUENCY(IF('Data Transformation'!$B$4:$B$8425=B4515,'Data Transformation'!$G$4:$G$8425),'Bin Analysis'!$B4525)</f>
        <v>2073</v>
      </c>
      <c r="I4525">
        <f t="shared" si="565"/>
        <v>0</v>
      </c>
      <c r="J4525">
        <f t="shared" si="566"/>
        <v>0</v>
      </c>
      <c r="K4525">
        <f>J4525*Weighting!$W$13</f>
        <v>0</v>
      </c>
      <c r="M4525" s="14"/>
    </row>
    <row r="4526" spans="1:25" x14ac:dyDescent="0.25">
      <c r="A4526" s="32" t="str">
        <f>IF(Weighting!$P$14&gt;0,B4526,"")</f>
        <v/>
      </c>
      <c r="B4526" t="e">
        <f>Weighting!$C$14</f>
        <v>#DIV/0!</v>
      </c>
      <c r="C4526" t="e">
        <f>Weighting!$F$14</f>
        <v>#NUM!</v>
      </c>
      <c r="D4526" t="e">
        <f>IF(C4526=1,'Data Transformation'!$G$3+0.5*'Data Transformation'!$W$25,IF(C4527=1,D4527-'Data Transformation'!$W$25,FALSE))</f>
        <v>#NUM!</v>
      </c>
      <c r="E4526">
        <f t="array" ref="E4526">IF(ISLOGICAL(D4526),"",FREQUENCY(IF('Data Transformation'!$B$425:$B$8425='Bin Analysis'!$B4515,'Data Transformation'!$G$425:$G$8425),D4526))</f>
        <v>2001</v>
      </c>
      <c r="F4526">
        <f t="shared" si="564"/>
        <v>0</v>
      </c>
      <c r="G4526">
        <f>Weighting!$H$14</f>
        <v>0</v>
      </c>
      <c r="H4526">
        <f t="array" ref="H4526">FREQUENCY(IF('Data Transformation'!$B$4:$B$8425=B4515,'Data Transformation'!$G$4:$G$8425),'Bin Analysis'!$B4526)</f>
        <v>2073</v>
      </c>
      <c r="I4526">
        <f t="shared" si="565"/>
        <v>0</v>
      </c>
      <c r="J4526">
        <f t="shared" si="566"/>
        <v>0</v>
      </c>
      <c r="K4526">
        <f>J4526*Weighting!$W$14</f>
        <v>0</v>
      </c>
      <c r="M4526" s="14"/>
    </row>
    <row r="4527" spans="1:25" x14ac:dyDescent="0.25">
      <c r="A4527" s="32" t="str">
        <f>IF(Weighting!$P$15&gt;0,B4527,"")</f>
        <v/>
      </c>
      <c r="B4527" t="e">
        <f>Weighting!$C$15</f>
        <v>#DIV/0!</v>
      </c>
      <c r="C4527" t="e">
        <f>Weighting!$F$15</f>
        <v>#NUM!</v>
      </c>
      <c r="D4527" t="e">
        <f>IF(C4527=1,'Data Transformation'!$G$3+0.5*'Data Transformation'!$W$25,IF(C4528=1,D4528-'Data Transformation'!$W$25,FALSE))</f>
        <v>#NUM!</v>
      </c>
      <c r="E4527">
        <f t="array" ref="E4527">IF(ISLOGICAL(D4527),"",FREQUENCY(IF('Data Transformation'!$B$425:$B$8425='Bin Analysis'!$B4515,'Data Transformation'!$G$425:$G$8425),D4527))</f>
        <v>2001</v>
      </c>
      <c r="F4527">
        <f t="shared" si="564"/>
        <v>0</v>
      </c>
      <c r="G4527">
        <f>Weighting!$H$15</f>
        <v>0</v>
      </c>
      <c r="H4527">
        <f t="array" ref="H4527">FREQUENCY(IF('Data Transformation'!$B$4:$B$8425=B4515,'Data Transformation'!$G$4:$G$8425),'Bin Analysis'!$B4527)</f>
        <v>2073</v>
      </c>
      <c r="I4527">
        <f t="shared" si="565"/>
        <v>0</v>
      </c>
      <c r="J4527">
        <f t="shared" si="566"/>
        <v>0</v>
      </c>
      <c r="K4527">
        <f>J4527*Weighting!$W$15</f>
        <v>0</v>
      </c>
      <c r="M4527" s="14"/>
    </row>
    <row r="4528" spans="1:25" x14ac:dyDescent="0.25">
      <c r="A4528" s="32" t="str">
        <f>IF(Weighting!$P$16&gt;0,B4528,"")</f>
        <v/>
      </c>
      <c r="B4528" t="e">
        <f>Weighting!$C$16</f>
        <v>#DIV/0!</v>
      </c>
      <c r="C4528" t="e">
        <f>Weighting!$F$16</f>
        <v>#NUM!</v>
      </c>
      <c r="D4528" t="e">
        <f>IF(C4528=1,'Data Transformation'!$G$3+0.5*'Data Transformation'!$W$25,IF(C4529=1,D4529-'Data Transformation'!$W$25,FALSE))</f>
        <v>#NUM!</v>
      </c>
      <c r="E4528">
        <f t="array" ref="E4528">IF(ISLOGICAL(D4528),"",FREQUENCY(IF('Data Transformation'!$B$425:$B$8425='Bin Analysis'!$B4515,'Data Transformation'!$G$425:$G$8425),D4528))</f>
        <v>2001</v>
      </c>
      <c r="F4528">
        <f t="shared" si="564"/>
        <v>0</v>
      </c>
      <c r="G4528">
        <f>Weighting!$H$16</f>
        <v>0</v>
      </c>
      <c r="H4528">
        <f t="array" ref="H4528">FREQUENCY(IF('Data Transformation'!$B$4:$B$8425=B4515,'Data Transformation'!$G$4:$G$8425),'Bin Analysis'!$B4528)</f>
        <v>2073</v>
      </c>
      <c r="I4528">
        <f t="shared" si="565"/>
        <v>0</v>
      </c>
      <c r="J4528">
        <f t="shared" si="566"/>
        <v>0</v>
      </c>
      <c r="K4528">
        <f>J4528*Weighting!$W$16</f>
        <v>0</v>
      </c>
      <c r="M4528" s="14"/>
    </row>
    <row r="4529" spans="1:25" x14ac:dyDescent="0.25">
      <c r="A4529" s="32" t="str">
        <f>IF(Weighting!$P$17&gt;0,B4529,"")</f>
        <v/>
      </c>
      <c r="B4529" t="e">
        <f>Weighting!$C$17</f>
        <v>#DIV/0!</v>
      </c>
      <c r="C4529" t="e">
        <f>Weighting!$F$17</f>
        <v>#NUM!</v>
      </c>
      <c r="D4529" t="e">
        <f>IF(C4529=1,'Data Transformation'!$G$3+0.5*'Data Transformation'!$W$25,IF(C4530=1,D4530-'Data Transformation'!$W$25,FALSE))</f>
        <v>#NUM!</v>
      </c>
      <c r="E4529">
        <f t="array" ref="E4529">IF(ISLOGICAL(D4529),"",FREQUENCY(IF('Data Transformation'!$B$425:$B$8425='Bin Analysis'!$B4515,'Data Transformation'!$G$425:$G$8425),D4529))</f>
        <v>2001</v>
      </c>
      <c r="F4529">
        <f t="shared" si="564"/>
        <v>0</v>
      </c>
      <c r="G4529">
        <f>Weighting!$H$17</f>
        <v>0</v>
      </c>
      <c r="H4529">
        <f t="array" ref="H4529">FREQUENCY(IF('Data Transformation'!$B$4:$B$8425=B4515,'Data Transformation'!$G$4:$G$8425),'Bin Analysis'!$B4529)</f>
        <v>2073</v>
      </c>
      <c r="I4529">
        <f t="shared" si="565"/>
        <v>0</v>
      </c>
      <c r="J4529">
        <f t="shared" si="566"/>
        <v>0</v>
      </c>
      <c r="K4529">
        <f>J4529*Weighting!$W$17</f>
        <v>0</v>
      </c>
      <c r="M4529" s="14"/>
    </row>
    <row r="4530" spans="1:25" x14ac:dyDescent="0.25">
      <c r="A4530" s="32" t="str">
        <f>IF(Weighting!$P$18&gt;0,B4530,"")</f>
        <v/>
      </c>
      <c r="B4530" t="e">
        <f>Weighting!$C$18</f>
        <v>#DIV/0!</v>
      </c>
      <c r="C4530" t="e">
        <f>Weighting!$F$18</f>
        <v>#NUM!</v>
      </c>
      <c r="D4530" t="e">
        <f>IF(C4530=1,'Data Transformation'!$G$3+0.5*'Data Transformation'!$W$25,IF(C4531=1,D4531-'Data Transformation'!$W$25,FALSE))</f>
        <v>#NUM!</v>
      </c>
      <c r="E4530">
        <f t="array" ref="E4530">IF(ISLOGICAL(D4530),"",FREQUENCY(IF('Data Transformation'!$B$425:$B$8425='Bin Analysis'!$B4515,'Data Transformation'!$G$425:$G$8425),D4530))</f>
        <v>2001</v>
      </c>
      <c r="F4530">
        <f t="shared" si="564"/>
        <v>0</v>
      </c>
      <c r="G4530">
        <f>Weighting!$H$18</f>
        <v>0</v>
      </c>
      <c r="H4530">
        <f t="array" ref="H4530">FREQUENCY(IF('Data Transformation'!$B$4:$B$8425=B4515,'Data Transformation'!$G$4:$G$8425),'Bin Analysis'!$B4530)</f>
        <v>2073</v>
      </c>
      <c r="I4530">
        <f t="shared" si="565"/>
        <v>0</v>
      </c>
      <c r="J4530">
        <f t="shared" si="566"/>
        <v>0</v>
      </c>
      <c r="K4530">
        <f>J4530*Weighting!$W$18</f>
        <v>0</v>
      </c>
      <c r="M4530" s="14"/>
    </row>
    <row r="4531" spans="1:25" x14ac:dyDescent="0.25">
      <c r="A4531" s="32" t="str">
        <f>IF(Weighting!$P$19&gt;0,B4531,"")</f>
        <v/>
      </c>
      <c r="B4531" t="e">
        <f>Weighting!$C$19</f>
        <v>#DIV/0!</v>
      </c>
      <c r="C4531" t="e">
        <f>Weighting!$F$19</f>
        <v>#NUM!</v>
      </c>
      <c r="D4531" t="e">
        <f>IF(C4531=1,'Data Transformation'!$G$3+0.5*'Data Transformation'!$W$25,IF(C4532=1,D4532-'Data Transformation'!$W$25,FALSE))</f>
        <v>#NUM!</v>
      </c>
      <c r="E4531">
        <f t="array" ref="E4531">IF(ISLOGICAL(D4531),"",FREQUENCY(IF('Data Transformation'!$B$425:$B$8425='Bin Analysis'!$B4515,'Data Transformation'!$G$425:$G$8425),D4531))</f>
        <v>2001</v>
      </c>
      <c r="F4531">
        <f t="shared" si="564"/>
        <v>0</v>
      </c>
      <c r="G4531">
        <f>Weighting!$H$19</f>
        <v>0</v>
      </c>
      <c r="H4531">
        <f t="array" ref="H4531">FREQUENCY(IF('Data Transformation'!$B$4:$B$8425=B4515,'Data Transformation'!$G$4:$G$8425),'Bin Analysis'!$B4531)</f>
        <v>2073</v>
      </c>
      <c r="I4531">
        <f t="shared" si="565"/>
        <v>0</v>
      </c>
      <c r="J4531">
        <f t="shared" si="566"/>
        <v>0</v>
      </c>
      <c r="K4531">
        <f>J4531*Weighting!$W$19</f>
        <v>0</v>
      </c>
      <c r="M4531" s="14"/>
    </row>
    <row r="4532" spans="1:25" x14ac:dyDescent="0.25">
      <c r="A4532" s="32" t="str">
        <f>IF(Weighting!$P$20&gt;0,B4532,"")</f>
        <v/>
      </c>
      <c r="B4532" t="e">
        <f>Weighting!$C$20</f>
        <v>#DIV/0!</v>
      </c>
      <c r="C4532" t="e">
        <f>Weighting!$F$20</f>
        <v>#NUM!</v>
      </c>
      <c r="D4532" t="e">
        <f>IF(C4532=1,'Data Transformation'!$G$3+0.5*'Data Transformation'!$W$25,IF(C4533=1,D4533-'Data Transformation'!$W$25,FALSE))</f>
        <v>#NUM!</v>
      </c>
      <c r="E4532">
        <f t="array" ref="E4532">IF(ISLOGICAL(D4532),"",FREQUENCY(IF('Data Transformation'!$B$425:$B$8425='Bin Analysis'!$B4515,'Data Transformation'!$G$425:$G$8425),D4532))</f>
        <v>2001</v>
      </c>
      <c r="F4532">
        <f t="shared" si="564"/>
        <v>0</v>
      </c>
      <c r="G4532">
        <f>Weighting!$H$20</f>
        <v>0</v>
      </c>
      <c r="H4532">
        <f t="array" ref="H4532">FREQUENCY(IF('Data Transformation'!$B$4:$B$8425=B4515,'Data Transformation'!$G$4:$G$8425),'Bin Analysis'!$B4532)</f>
        <v>2073</v>
      </c>
      <c r="I4532">
        <f t="shared" si="565"/>
        <v>0</v>
      </c>
      <c r="J4532">
        <f t="shared" si="566"/>
        <v>0</v>
      </c>
      <c r="K4532">
        <f>J4532*Weighting!$W$20</f>
        <v>0</v>
      </c>
      <c r="M4532" s="14"/>
    </row>
    <row r="4533" spans="1:25" x14ac:dyDescent="0.25">
      <c r="A4533" s="32" t="str">
        <f>IF(Weighting!$P$21&gt;0,B4533,"")</f>
        <v/>
      </c>
      <c r="B4533" t="e">
        <f>Weighting!$C$21</f>
        <v>#DIV/0!</v>
      </c>
      <c r="C4533" t="e">
        <f>Weighting!$F$21</f>
        <v>#NUM!</v>
      </c>
      <c r="D4533" t="e">
        <f>IF(C4533=1,'Data Transformation'!$G$3+0.5*'Data Transformation'!$W$25,IF(C4534=1,D4534-'Data Transformation'!$W$25,FALSE))</f>
        <v>#NUM!</v>
      </c>
      <c r="E4533">
        <f t="array" ref="E4533">IF(ISLOGICAL(D4533),"",FREQUENCY(IF('Data Transformation'!$B$425:$B$8425='Bin Analysis'!$B4515,'Data Transformation'!$G$425:$G$8425),D4533))</f>
        <v>2001</v>
      </c>
      <c r="F4533">
        <f t="shared" si="564"/>
        <v>0</v>
      </c>
      <c r="G4533">
        <f>Weighting!$H$21</f>
        <v>0</v>
      </c>
      <c r="H4533">
        <f t="array" ref="H4533">FREQUENCY(IF('Data Transformation'!$B$4:$B$8425=B4515,'Data Transformation'!$G$4:$G$8425),'Bin Analysis'!$B4533)</f>
        <v>2073</v>
      </c>
      <c r="I4533">
        <f t="shared" si="565"/>
        <v>0</v>
      </c>
      <c r="J4533">
        <f t="shared" si="566"/>
        <v>0</v>
      </c>
      <c r="K4533">
        <f>J4533*Weighting!$W$21</f>
        <v>0</v>
      </c>
      <c r="M4533" s="14"/>
    </row>
    <row r="4534" spans="1:25" x14ac:dyDescent="0.25">
      <c r="A4534" s="32" t="str">
        <f>IF(Weighting!$P$22&gt;0,B4534,"")</f>
        <v/>
      </c>
      <c r="B4534" t="e">
        <f>Weighting!$C$22</f>
        <v>#DIV/0!</v>
      </c>
      <c r="C4534" t="e">
        <f>Weighting!$F$22</f>
        <v>#NUM!</v>
      </c>
      <c r="D4534" t="e">
        <f>IF(C4534=1,'Data Transformation'!$G$3+0.5*'Data Transformation'!$W$25,IF(C4535=1,D4535-'Data Transformation'!$W$25,FALSE))</f>
        <v>#NUM!</v>
      </c>
      <c r="E4534">
        <f t="array" ref="E4534">IF(ISLOGICAL(D4534),"",FREQUENCY(IF('Data Transformation'!$B$425:$B$8425='Bin Analysis'!$B4515,'Data Transformation'!$G$425:$G$8425),D4534))</f>
        <v>2001</v>
      </c>
      <c r="F4534">
        <f t="shared" si="564"/>
        <v>0</v>
      </c>
      <c r="G4534">
        <f>Weighting!$H$22</f>
        <v>0</v>
      </c>
      <c r="H4534">
        <f t="array" ref="H4534">FREQUENCY(IF('Data Transformation'!$B$4:$B$8425=B4515,'Data Transformation'!$G$4:$G$8425),'Bin Analysis'!$B4534)</f>
        <v>2073</v>
      </c>
      <c r="I4534">
        <f t="shared" si="565"/>
        <v>0</v>
      </c>
      <c r="J4534">
        <f t="shared" si="566"/>
        <v>0</v>
      </c>
      <c r="K4534">
        <f>J4534*Weighting!$W$22</f>
        <v>0</v>
      </c>
      <c r="M4534" s="14"/>
    </row>
    <row r="4535" spans="1:25" x14ac:dyDescent="0.25">
      <c r="A4535" s="32" t="str">
        <f>IF(Weighting!$P$23&gt;0,B4535,"")</f>
        <v/>
      </c>
      <c r="B4535" t="e">
        <f>Weighting!$C$23</f>
        <v>#DIV/0!</v>
      </c>
      <c r="C4535" t="e">
        <f>Weighting!$F$23</f>
        <v>#NUM!</v>
      </c>
      <c r="D4535" t="e">
        <f>IF(C4535=1,'Data Transformation'!$G$3+0.5*'Data Transformation'!$W$25,IF(C4536=1,D4536-'Data Transformation'!$W$25,FALSE))</f>
        <v>#NUM!</v>
      </c>
      <c r="E4535">
        <f t="array" ref="E4535">IF(ISLOGICAL(D4535),"",FREQUENCY(IF('Data Transformation'!$B$425:$B$8425='Bin Analysis'!$B4515,'Data Transformation'!$G$425:$G$8425),D4535))</f>
        <v>2001</v>
      </c>
      <c r="F4535">
        <f t="shared" si="564"/>
        <v>0</v>
      </c>
      <c r="G4535">
        <f>Weighting!$H$23</f>
        <v>0</v>
      </c>
      <c r="H4535">
        <f t="array" ref="H4535">FREQUENCY(IF('Data Transformation'!$B$4:$B$8425=B4515,'Data Transformation'!$G$4:$G$8425),'Bin Analysis'!$B4535)</f>
        <v>2073</v>
      </c>
      <c r="I4535">
        <f t="shared" si="565"/>
        <v>0</v>
      </c>
      <c r="J4535">
        <f t="shared" si="566"/>
        <v>0</v>
      </c>
      <c r="K4535">
        <f>J4535*Weighting!$W$23</f>
        <v>0</v>
      </c>
      <c r="M4535" s="14"/>
    </row>
    <row r="4536" spans="1:25" x14ac:dyDescent="0.25">
      <c r="A4536" s="32" t="str">
        <f>IF(Weighting!$P$24&gt;0,B4536,"")</f>
        <v/>
      </c>
      <c r="B4536" t="e">
        <f>Weighting!$C$24</f>
        <v>#DIV/0!</v>
      </c>
      <c r="C4536" t="e">
        <f>Weighting!$F$24</f>
        <v>#NUM!</v>
      </c>
      <c r="D4536" t="e">
        <f>IF(C4536=1,'Data Transformation'!$G$3+0.5*'Data Transformation'!$W$25,IF(C4537=1,D4537-'Data Transformation'!$W$25,FALSE))</f>
        <v>#NUM!</v>
      </c>
      <c r="E4536">
        <f t="array" ref="E4536">IF(ISLOGICAL(D4536),"",FREQUENCY(IF('Data Transformation'!$B$425:$B$8425='Bin Analysis'!$B4515,'Data Transformation'!$G$425:$G$8425),D4536))</f>
        <v>2001</v>
      </c>
      <c r="F4536">
        <f t="shared" si="564"/>
        <v>0</v>
      </c>
      <c r="G4536">
        <f>Weighting!$H$24</f>
        <v>0</v>
      </c>
      <c r="H4536">
        <f t="array" ref="H4536">FREQUENCY(IF('Data Transformation'!$B$4:$B$8425=B4515,'Data Transformation'!$G$4:$G$8425),'Bin Analysis'!$B4536)</f>
        <v>2073</v>
      </c>
      <c r="I4536">
        <f t="shared" si="565"/>
        <v>0</v>
      </c>
      <c r="J4536">
        <f t="shared" si="566"/>
        <v>0</v>
      </c>
      <c r="K4536">
        <f>J4536*Weighting!$W$24</f>
        <v>0</v>
      </c>
      <c r="M4536" s="14"/>
    </row>
    <row r="4537" spans="1:25" x14ac:dyDescent="0.25">
      <c r="A4537" s="32" t="str">
        <f>IF(Weighting!$P$25&gt;0,B4537,"")</f>
        <v/>
      </c>
      <c r="B4537" t="e">
        <f>Weighting!$C$25</f>
        <v>#DIV/0!</v>
      </c>
      <c r="C4537" t="e">
        <f>Weighting!$F$25</f>
        <v>#NUM!</v>
      </c>
      <c r="D4537" t="e">
        <f>IF(C4537=1,'Data Transformation'!$G$3+0.5*'Data Transformation'!$W$25,IF(C4538=1,D4538-'Data Transformation'!$W$25,FALSE))</f>
        <v>#NUM!</v>
      </c>
      <c r="E4537">
        <f t="array" ref="E4537">IF(ISLOGICAL(D4537),"",FREQUENCY(IF('Data Transformation'!$B$425:$B$8425='Bin Analysis'!$B4515,'Data Transformation'!$G$425:$G$8425),D4537))</f>
        <v>2001</v>
      </c>
      <c r="F4537">
        <f t="shared" si="564"/>
        <v>0</v>
      </c>
      <c r="G4537">
        <f>Weighting!$H$25</f>
        <v>0</v>
      </c>
      <c r="H4537">
        <f t="array" ref="H4537">FREQUENCY(IF('Data Transformation'!$B$4:$B$8425=B4515,'Data Transformation'!$G$4:$G$8425),'Bin Analysis'!$B4537)</f>
        <v>2073</v>
      </c>
      <c r="I4537">
        <f t="shared" si="565"/>
        <v>0</v>
      </c>
      <c r="J4537">
        <f t="shared" si="566"/>
        <v>0</v>
      </c>
      <c r="K4537">
        <f>J4537*Weighting!$W$25</f>
        <v>0</v>
      </c>
      <c r="M4537" s="14"/>
    </row>
    <row r="4538" spans="1:25" x14ac:dyDescent="0.25">
      <c r="O4538"/>
      <c r="P4538"/>
      <c r="Q4538"/>
      <c r="R4538"/>
    </row>
    <row r="4539" spans="1:25" ht="23.25" x14ac:dyDescent="0.35">
      <c r="A4539" s="21" t="s">
        <v>0</v>
      </c>
      <c r="B4539" s="21" t="str">
        <f>IFERROR(VLOOKUP(C4539,'Data Transformation'!$L$6:$M$426,2,FALSE),"")</f>
        <v/>
      </c>
      <c r="C4539" s="21">
        <f>C4515+1</f>
        <v>189</v>
      </c>
      <c r="D4539" s="21"/>
      <c r="E4539" s="21"/>
      <c r="F4539" s="21"/>
      <c r="G4539" s="21"/>
      <c r="H4539" s="22"/>
      <c r="I4539" s="22"/>
      <c r="J4539" s="22"/>
      <c r="K4539" s="21"/>
      <c r="L4539" s="21" t="str">
        <f>B4539</f>
        <v/>
      </c>
      <c r="M4539" s="23" t="e">
        <f>INDEX('Data Transformation'!$O$4:$O$424,MATCH($B4539,'Data Transformation'!$M$4:$M$424,0),MATCH($M$2,'Data Transformation'!$O$3,0))</f>
        <v>#N/A</v>
      </c>
      <c r="N4539" s="27" t="e">
        <f>IF('Input and Summary Results'!$J$16="minimum",'Bin Analysis'!X4540/(M4539-1),'Bin Analysis'!Y4539/('Bin Analysis'!M4539-1))</f>
        <v>#N/A</v>
      </c>
      <c r="O4539" s="27" t="e">
        <f>IF(M4539=FALSE,NA(),(VLOOKUP(1,C4542:K4561,4,FALSE))/(M4539-1))</f>
        <v>#N/A</v>
      </c>
      <c r="P4539" s="27" t="e">
        <f>IF(M4539=FALSE,NA(),SUM(J4542:J4561)/Weighting!$S$5)</f>
        <v>#N/A</v>
      </c>
      <c r="Q4539" s="27" t="e">
        <f>IF(M4539=FALSE,NA(),SUM(K4542:K4561)/Weighting!$S$6)</f>
        <v>#N/A</v>
      </c>
      <c r="R4539" s="27" t="e">
        <f>IF(M4539=FALSE,NA(),(VLOOKUP(1,G4542:K4561,3,FALSE))/(M4539-1))</f>
        <v>#N/A</v>
      </c>
      <c r="S4539" s="22" t="e">
        <f>IF(M4539=FALSE,NA(),IF(SUM(J4542:J4561)=2,"yes","no"))</f>
        <v>#N/A</v>
      </c>
      <c r="X4539" s="2" cm="2">
        <f t="array" ref="X4539:X4540">FREQUENCY(IF('Data Transformation'!$B$425:$B$6424='Bin Analysis'!L4539,'Data Transformation'!$G$425:$G$6424),'Data Transformation'!$U$11)</f>
        <v>0</v>
      </c>
      <c r="Y4539" s="2" cm="2">
        <f t="array" ref="Y4539:Y4540">FREQUENCY(IF('Data Transformation'!$B$425:$B$6424='Bin Analysis'!L4539,'Data Transformation'!$G$425:$G$6424),'Data Transformation'!$U$12)</f>
        <v>0</v>
      </c>
    </row>
    <row r="4540" spans="1:25" x14ac:dyDescent="0.25">
      <c r="A4540" s="14" t="s">
        <v>67</v>
      </c>
      <c r="B4540" t="s">
        <v>47</v>
      </c>
      <c r="C4540" t="s">
        <v>5</v>
      </c>
      <c r="D4540" t="s">
        <v>98</v>
      </c>
      <c r="E4540" t="s">
        <v>99</v>
      </c>
      <c r="F4540" t="s">
        <v>100</v>
      </c>
      <c r="G4540" t="s">
        <v>69</v>
      </c>
      <c r="H4540" t="s">
        <v>31</v>
      </c>
      <c r="I4540" t="s">
        <v>32</v>
      </c>
      <c r="J4540" t="s">
        <v>46</v>
      </c>
      <c r="K4540" s="14" t="s">
        <v>45</v>
      </c>
      <c r="M4540" s="14"/>
      <c r="X4540" s="2">
        <v>0</v>
      </c>
      <c r="Y4540" s="2">
        <v>0</v>
      </c>
    </row>
    <row r="4541" spans="1:25" x14ac:dyDescent="0.25">
      <c r="A4541" s="32"/>
      <c r="D4541" t="e">
        <f>IF(C4541=1,'Data Transformation'!$G$3+0.5*'Data Transformation'!$W$25,IF(C4542=1,D4542-'Data Transformation'!$W$25,FALSE))</f>
        <v>#NUM!</v>
      </c>
      <c r="E4541">
        <f t="array" ref="E4541">IF(ISLOGICAL(D4541),"",FREQUENCY(IF('Data Transformation'!$B$425:$B$8425='Bin Analysis'!$B4539,'Data Transformation'!$G$425:$G$8425),D4541))</f>
        <v>2001</v>
      </c>
      <c r="F4541" t="e">
        <f>IF(ISLOGICAL(D4541),"",E4541-E4540)</f>
        <v>#VALUE!</v>
      </c>
      <c r="M4541" s="14"/>
    </row>
    <row r="4542" spans="1:25" x14ac:dyDescent="0.25">
      <c r="A4542" s="32" t="e">
        <f>IF(Weighting!$P$6&gt;0,B4542,"")</f>
        <v>#NUM!</v>
      </c>
      <c r="B4542" t="e">
        <f>Weighting!$C$6</f>
        <v>#DIV/0!</v>
      </c>
      <c r="C4542" t="e">
        <f>Weighting!$F$6</f>
        <v>#NUM!</v>
      </c>
      <c r="D4542" t="e">
        <f>IF(C4542=1,'Data Transformation'!$G$3+0.5*'Data Transformation'!$W$25,IF(C4543=1,D4543-'Data Transformation'!$W$25,FALSE))</f>
        <v>#NUM!</v>
      </c>
      <c r="E4542">
        <f t="array" ref="E4542">IF(ISLOGICAL(D4542),"",FREQUENCY(IF('Data Transformation'!$B$425:$B$8425='Bin Analysis'!$B4539,'Data Transformation'!$G$425:$G$8425),D4542))</f>
        <v>2001</v>
      </c>
      <c r="F4542">
        <f>IF(ISLOGICAL(D4542),"",E4542-E4541)</f>
        <v>0</v>
      </c>
      <c r="G4542">
        <f>Weighting!$H$6</f>
        <v>1</v>
      </c>
      <c r="H4542">
        <f t="array" ref="H4542">FREQUENCY(IF('Data Transformation'!$B$4:$B$8425=B4539,'Data Transformation'!$G$4:$G$8425),'Bin Analysis'!$B4542)</f>
        <v>2073</v>
      </c>
      <c r="I4542">
        <f>H4542-H4541</f>
        <v>2073</v>
      </c>
      <c r="J4542">
        <f>IF(I4542=0,0,1)</f>
        <v>1</v>
      </c>
      <c r="K4542" t="e">
        <f>J4542*Weighting!$W$6</f>
        <v>#NUM!</v>
      </c>
      <c r="M4542" s="14"/>
    </row>
    <row r="4543" spans="1:25" x14ac:dyDescent="0.25">
      <c r="A4543" s="32" t="str">
        <f>IF(Weighting!$P$7&gt;0,B4543,"")</f>
        <v/>
      </c>
      <c r="B4543" t="e">
        <f>Weighting!$C$7</f>
        <v>#DIV/0!</v>
      </c>
      <c r="C4543" t="e">
        <f>Weighting!$F$7</f>
        <v>#NUM!</v>
      </c>
      <c r="D4543" t="e">
        <f>IF(C4543=1,'Data Transformation'!$G$3+0.5*'Data Transformation'!$W$25,IF(C4544=1,D4544-'Data Transformation'!$W$25,FALSE))</f>
        <v>#NUM!</v>
      </c>
      <c r="E4543">
        <f t="array" ref="E4543">IF(ISLOGICAL(D4543),"",FREQUENCY(IF('Data Transformation'!$B$425:$B$8425='Bin Analysis'!$B4539,'Data Transformation'!$G$425:$G$8425),D4543))</f>
        <v>2001</v>
      </c>
      <c r="F4543">
        <f t="shared" ref="F4543:F4561" si="567">IF(ISLOGICAL(D4543),"",E4543-E4542)</f>
        <v>0</v>
      </c>
      <c r="G4543">
        <f>Weighting!$H$7</f>
        <v>0</v>
      </c>
      <c r="H4543">
        <f t="array" ref="H4543">FREQUENCY(IF('Data Transformation'!$B$4:$B$8425=B4539,'Data Transformation'!$G$4:$G$8425),'Bin Analysis'!$B4543)</f>
        <v>2073</v>
      </c>
      <c r="I4543">
        <f t="shared" ref="I4543:I4561" si="568">H4543-H4542</f>
        <v>0</v>
      </c>
      <c r="J4543">
        <f>IF(I4543=0,0,1)</f>
        <v>0</v>
      </c>
      <c r="K4543">
        <f>J4543*Weighting!$W$7</f>
        <v>0</v>
      </c>
      <c r="M4543" s="14"/>
    </row>
    <row r="4544" spans="1:25" x14ac:dyDescent="0.25">
      <c r="A4544" s="32" t="str">
        <f>IF(Weighting!$P$8&gt;0,B4544,"")</f>
        <v/>
      </c>
      <c r="B4544" t="e">
        <f>Weighting!$C$8</f>
        <v>#DIV/0!</v>
      </c>
      <c r="C4544" t="e">
        <f>Weighting!$F$8</f>
        <v>#NUM!</v>
      </c>
      <c r="D4544" t="e">
        <f>IF(C4544=1,'Data Transformation'!$G$3+0.5*'Data Transformation'!$W$25,IF(C4545=1,D4545-'Data Transformation'!$W$25,FALSE))</f>
        <v>#NUM!</v>
      </c>
      <c r="E4544">
        <f t="array" ref="E4544">IF(ISLOGICAL(D4544),"",FREQUENCY(IF('Data Transformation'!$B$425:$B$8425='Bin Analysis'!$B4539,'Data Transformation'!$G$425:$G$8425),D4544))</f>
        <v>2001</v>
      </c>
      <c r="F4544">
        <f t="shared" si="567"/>
        <v>0</v>
      </c>
      <c r="G4544">
        <f>Weighting!$H$8</f>
        <v>0</v>
      </c>
      <c r="H4544">
        <f t="array" ref="H4544">FREQUENCY(IF('Data Transformation'!$B$4:$B$8425=B4539,'Data Transformation'!$G$4:$G$8425),'Bin Analysis'!$B4544)</f>
        <v>2073</v>
      </c>
      <c r="I4544">
        <f t="shared" si="568"/>
        <v>0</v>
      </c>
      <c r="J4544">
        <f t="shared" ref="J4544:J4561" si="569">IF(I4544=0,0,1)</f>
        <v>0</v>
      </c>
      <c r="K4544">
        <f>J4544*Weighting!$W$8</f>
        <v>0</v>
      </c>
      <c r="M4544" s="14"/>
    </row>
    <row r="4545" spans="1:13" x14ac:dyDescent="0.25">
      <c r="A4545" s="32" t="str">
        <f>IF(Weighting!$P$9&gt;0,B4545,"")</f>
        <v/>
      </c>
      <c r="B4545" s="50" t="e">
        <f>Weighting!$C$9</f>
        <v>#DIV/0!</v>
      </c>
      <c r="C4545" t="e">
        <f>Weighting!$F$9</f>
        <v>#NUM!</v>
      </c>
      <c r="D4545" t="e">
        <f>IF(C4545=1,'Data Transformation'!$G$3+0.5*'Data Transformation'!$W$25,IF(C4546=1,D4546-'Data Transformation'!$W$25,FALSE))</f>
        <v>#NUM!</v>
      </c>
      <c r="E4545">
        <f t="array" ref="E4545">IF(ISLOGICAL(D4545),"",FREQUENCY(IF('Data Transformation'!$B$425:$B$8425='Bin Analysis'!$B4539,'Data Transformation'!$G$425:$G$8425),D4545))</f>
        <v>2001</v>
      </c>
      <c r="F4545">
        <f t="shared" si="567"/>
        <v>0</v>
      </c>
      <c r="G4545">
        <f>Weighting!$H$9</f>
        <v>0</v>
      </c>
      <c r="H4545">
        <f t="array" ref="H4545">FREQUENCY(IF('Data Transformation'!$B$4:$B$8425=B4539,'Data Transformation'!$G$4:$G$8425),'Bin Analysis'!$B4545)</f>
        <v>2073</v>
      </c>
      <c r="I4545">
        <f t="shared" si="568"/>
        <v>0</v>
      </c>
      <c r="J4545">
        <f t="shared" si="569"/>
        <v>0</v>
      </c>
      <c r="K4545">
        <f>J4545*Weighting!$W$9</f>
        <v>0</v>
      </c>
      <c r="M4545" s="14"/>
    </row>
    <row r="4546" spans="1:13" x14ac:dyDescent="0.25">
      <c r="A4546" s="32" t="str">
        <f>IF(Weighting!$P$10&gt;0,B4546,"")</f>
        <v/>
      </c>
      <c r="B4546" t="e">
        <f>Weighting!$C$10</f>
        <v>#DIV/0!</v>
      </c>
      <c r="C4546" t="e">
        <f>Weighting!$F$10</f>
        <v>#NUM!</v>
      </c>
      <c r="D4546" t="e">
        <f>IF(C4546=1,'Data Transformation'!$G$3+0.5*'Data Transformation'!$W$25,IF(C4547=1,D4547-'Data Transformation'!$W$25,FALSE))</f>
        <v>#NUM!</v>
      </c>
      <c r="E4546">
        <f t="array" ref="E4546">IF(ISLOGICAL(D4546),"",FREQUENCY(IF('Data Transformation'!$B$425:$B$8425='Bin Analysis'!$B4539,'Data Transformation'!$G$425:$G$8425),D4546))</f>
        <v>2001</v>
      </c>
      <c r="F4546">
        <f t="shared" si="567"/>
        <v>0</v>
      </c>
      <c r="G4546">
        <f>Weighting!$H$10</f>
        <v>0</v>
      </c>
      <c r="H4546">
        <f t="array" ref="H4546">FREQUENCY(IF('Data Transformation'!$B$4:$B$8425=B4539,'Data Transformation'!$G$4:$G$8425),'Bin Analysis'!$B4546)</f>
        <v>2073</v>
      </c>
      <c r="I4546">
        <f t="shared" si="568"/>
        <v>0</v>
      </c>
      <c r="J4546">
        <f t="shared" si="569"/>
        <v>0</v>
      </c>
      <c r="K4546">
        <f>J4546*Weighting!$W$10</f>
        <v>0</v>
      </c>
      <c r="M4546" s="14"/>
    </row>
    <row r="4547" spans="1:13" x14ac:dyDescent="0.25">
      <c r="A4547" s="32" t="str">
        <f>IF(Weighting!$P$11&gt;0,B4547,"")</f>
        <v/>
      </c>
      <c r="B4547" t="e">
        <f>Weighting!$C$11</f>
        <v>#DIV/0!</v>
      </c>
      <c r="C4547" t="e">
        <f>Weighting!$F$11</f>
        <v>#NUM!</v>
      </c>
      <c r="D4547" t="e">
        <f>IF(C4547=1,'Data Transformation'!$G$3+0.5*'Data Transformation'!$W$25,IF(C4548=1,D4548-'Data Transformation'!$W$25,FALSE))</f>
        <v>#NUM!</v>
      </c>
      <c r="E4547">
        <f t="array" ref="E4547">IF(ISLOGICAL(D4547),"",FREQUENCY(IF('Data Transformation'!$B$425:$B$8425='Bin Analysis'!$B4539,'Data Transformation'!$G$425:$G$8425),D4547))</f>
        <v>2001</v>
      </c>
      <c r="F4547">
        <f t="shared" si="567"/>
        <v>0</v>
      </c>
      <c r="G4547">
        <f>Weighting!$H$11</f>
        <v>0</v>
      </c>
      <c r="H4547">
        <f t="array" ref="H4547">FREQUENCY(IF('Data Transformation'!$B$4:$B$8425=B4539,'Data Transformation'!$G$4:$G$8425),'Bin Analysis'!$B4547)</f>
        <v>2073</v>
      </c>
      <c r="I4547">
        <f t="shared" si="568"/>
        <v>0</v>
      </c>
      <c r="J4547">
        <f t="shared" si="569"/>
        <v>0</v>
      </c>
      <c r="K4547">
        <f>J4547*Weighting!$W$11</f>
        <v>0</v>
      </c>
      <c r="M4547" s="14"/>
    </row>
    <row r="4548" spans="1:13" x14ac:dyDescent="0.25">
      <c r="A4548" s="32" t="str">
        <f>IF(Weighting!$P$12&gt;0,B4548,"")</f>
        <v/>
      </c>
      <c r="B4548" t="e">
        <f>Weighting!$C$12</f>
        <v>#DIV/0!</v>
      </c>
      <c r="C4548" t="e">
        <f>Weighting!$F$12</f>
        <v>#NUM!</v>
      </c>
      <c r="D4548" t="e">
        <f>IF(C4548=1,'Data Transformation'!$G$3+0.5*'Data Transformation'!$W$25,IF(C4549=1,D4549-'Data Transformation'!$W$25,FALSE))</f>
        <v>#NUM!</v>
      </c>
      <c r="E4548">
        <f t="array" ref="E4548">IF(ISLOGICAL(D4548),"",FREQUENCY(IF('Data Transformation'!$B$425:$B$8425='Bin Analysis'!$B4539,'Data Transformation'!$G$425:$G$8425),D4548))</f>
        <v>2001</v>
      </c>
      <c r="F4548">
        <f t="shared" si="567"/>
        <v>0</v>
      </c>
      <c r="G4548">
        <f>Weighting!$H$12</f>
        <v>0</v>
      </c>
      <c r="H4548">
        <f t="array" ref="H4548">FREQUENCY(IF('Data Transformation'!$B$4:$B$8425=B4539,'Data Transformation'!$G$4:$G$8425),'Bin Analysis'!$B4548)</f>
        <v>2073</v>
      </c>
      <c r="I4548">
        <f t="shared" si="568"/>
        <v>0</v>
      </c>
      <c r="J4548">
        <f t="shared" si="569"/>
        <v>0</v>
      </c>
      <c r="K4548">
        <f>J4548*Weighting!$W$12</f>
        <v>0</v>
      </c>
      <c r="M4548" s="14"/>
    </row>
    <row r="4549" spans="1:13" x14ac:dyDescent="0.25">
      <c r="A4549" s="32" t="str">
        <f>IF(Weighting!$P$13&gt;0,B4549,"")</f>
        <v/>
      </c>
      <c r="B4549" t="e">
        <f>Weighting!$C$13</f>
        <v>#DIV/0!</v>
      </c>
      <c r="C4549" t="e">
        <f>Weighting!$F$13</f>
        <v>#NUM!</v>
      </c>
      <c r="D4549" t="e">
        <f>IF(C4549=1,'Data Transformation'!$G$3+0.5*'Data Transformation'!$W$25,IF(C4550=1,D4550-'Data Transformation'!$W$25,FALSE))</f>
        <v>#NUM!</v>
      </c>
      <c r="E4549">
        <f t="array" ref="E4549">IF(ISLOGICAL(D4549),"",FREQUENCY(IF('Data Transformation'!$B$425:$B$8425='Bin Analysis'!$B4539,'Data Transformation'!$G$425:$G$8425),D4549))</f>
        <v>2001</v>
      </c>
      <c r="F4549">
        <f t="shared" si="567"/>
        <v>0</v>
      </c>
      <c r="G4549">
        <f>Weighting!$H$13</f>
        <v>0</v>
      </c>
      <c r="H4549">
        <f t="array" ref="H4549">FREQUENCY(IF('Data Transformation'!$B$4:$B$8425=B4539,'Data Transformation'!$G$4:$G$8425),'Bin Analysis'!$B4549)</f>
        <v>2073</v>
      </c>
      <c r="I4549">
        <f t="shared" si="568"/>
        <v>0</v>
      </c>
      <c r="J4549">
        <f t="shared" si="569"/>
        <v>0</v>
      </c>
      <c r="K4549">
        <f>J4549*Weighting!$W$13</f>
        <v>0</v>
      </c>
      <c r="M4549" s="14"/>
    </row>
    <row r="4550" spans="1:13" x14ac:dyDescent="0.25">
      <c r="A4550" s="32" t="str">
        <f>IF(Weighting!$P$14&gt;0,B4550,"")</f>
        <v/>
      </c>
      <c r="B4550" t="e">
        <f>Weighting!$C$14</f>
        <v>#DIV/0!</v>
      </c>
      <c r="C4550" t="e">
        <f>Weighting!$F$14</f>
        <v>#NUM!</v>
      </c>
      <c r="D4550" t="e">
        <f>IF(C4550=1,'Data Transformation'!$G$3+0.5*'Data Transformation'!$W$25,IF(C4551=1,D4551-'Data Transformation'!$W$25,FALSE))</f>
        <v>#NUM!</v>
      </c>
      <c r="E4550">
        <f t="array" ref="E4550">IF(ISLOGICAL(D4550),"",FREQUENCY(IF('Data Transformation'!$B$425:$B$8425='Bin Analysis'!$B4539,'Data Transformation'!$G$425:$G$8425),D4550))</f>
        <v>2001</v>
      </c>
      <c r="F4550">
        <f t="shared" si="567"/>
        <v>0</v>
      </c>
      <c r="G4550">
        <f>Weighting!$H$14</f>
        <v>0</v>
      </c>
      <c r="H4550">
        <f t="array" ref="H4550">FREQUENCY(IF('Data Transformation'!$B$4:$B$8425=B4539,'Data Transformation'!$G$4:$G$8425),'Bin Analysis'!$B4550)</f>
        <v>2073</v>
      </c>
      <c r="I4550">
        <f t="shared" si="568"/>
        <v>0</v>
      </c>
      <c r="J4550">
        <f t="shared" si="569"/>
        <v>0</v>
      </c>
      <c r="K4550">
        <f>J4550*Weighting!$W$14</f>
        <v>0</v>
      </c>
      <c r="M4550" s="14"/>
    </row>
    <row r="4551" spans="1:13" x14ac:dyDescent="0.25">
      <c r="A4551" s="32" t="str">
        <f>IF(Weighting!$P$15&gt;0,B4551,"")</f>
        <v/>
      </c>
      <c r="B4551" t="e">
        <f>Weighting!$C$15</f>
        <v>#DIV/0!</v>
      </c>
      <c r="C4551" t="e">
        <f>Weighting!$F$15</f>
        <v>#NUM!</v>
      </c>
      <c r="D4551" t="e">
        <f>IF(C4551=1,'Data Transformation'!$G$3+0.5*'Data Transformation'!$W$25,IF(C4552=1,D4552-'Data Transformation'!$W$25,FALSE))</f>
        <v>#NUM!</v>
      </c>
      <c r="E4551">
        <f t="array" ref="E4551">IF(ISLOGICAL(D4551),"",FREQUENCY(IF('Data Transformation'!$B$425:$B$8425='Bin Analysis'!$B4539,'Data Transformation'!$G$425:$G$8425),D4551))</f>
        <v>2001</v>
      </c>
      <c r="F4551">
        <f t="shared" si="567"/>
        <v>0</v>
      </c>
      <c r="G4551">
        <f>Weighting!$H$15</f>
        <v>0</v>
      </c>
      <c r="H4551">
        <f t="array" ref="H4551">FREQUENCY(IF('Data Transformation'!$B$4:$B$8425=B4539,'Data Transformation'!$G$4:$G$8425),'Bin Analysis'!$B4551)</f>
        <v>2073</v>
      </c>
      <c r="I4551">
        <f t="shared" si="568"/>
        <v>0</v>
      </c>
      <c r="J4551">
        <f t="shared" si="569"/>
        <v>0</v>
      </c>
      <c r="K4551">
        <f>J4551*Weighting!$W$15</f>
        <v>0</v>
      </c>
      <c r="M4551" s="14"/>
    </row>
    <row r="4552" spans="1:13" x14ac:dyDescent="0.25">
      <c r="A4552" s="32" t="str">
        <f>IF(Weighting!$P$16&gt;0,B4552,"")</f>
        <v/>
      </c>
      <c r="B4552" t="e">
        <f>Weighting!$C$16</f>
        <v>#DIV/0!</v>
      </c>
      <c r="C4552" t="e">
        <f>Weighting!$F$16</f>
        <v>#NUM!</v>
      </c>
      <c r="D4552" t="e">
        <f>IF(C4552=1,'Data Transformation'!$G$3+0.5*'Data Transformation'!$W$25,IF(C4553=1,D4553-'Data Transformation'!$W$25,FALSE))</f>
        <v>#NUM!</v>
      </c>
      <c r="E4552">
        <f t="array" ref="E4552">IF(ISLOGICAL(D4552),"",FREQUENCY(IF('Data Transformation'!$B$425:$B$8425='Bin Analysis'!$B4539,'Data Transformation'!$G$425:$G$8425),D4552))</f>
        <v>2001</v>
      </c>
      <c r="F4552">
        <f t="shared" si="567"/>
        <v>0</v>
      </c>
      <c r="G4552">
        <f>Weighting!$H$16</f>
        <v>0</v>
      </c>
      <c r="H4552">
        <f t="array" ref="H4552">FREQUENCY(IF('Data Transformation'!$B$4:$B$8425=B4539,'Data Transformation'!$G$4:$G$8425),'Bin Analysis'!$B4552)</f>
        <v>2073</v>
      </c>
      <c r="I4552">
        <f t="shared" si="568"/>
        <v>0</v>
      </c>
      <c r="J4552">
        <f t="shared" si="569"/>
        <v>0</v>
      </c>
      <c r="K4552">
        <f>J4552*Weighting!$W$16</f>
        <v>0</v>
      </c>
      <c r="M4552" s="14"/>
    </row>
    <row r="4553" spans="1:13" x14ac:dyDescent="0.25">
      <c r="A4553" s="32" t="str">
        <f>IF(Weighting!$P$17&gt;0,B4553,"")</f>
        <v/>
      </c>
      <c r="B4553" t="e">
        <f>Weighting!$C$17</f>
        <v>#DIV/0!</v>
      </c>
      <c r="C4553" t="e">
        <f>Weighting!$F$17</f>
        <v>#NUM!</v>
      </c>
      <c r="D4553" t="e">
        <f>IF(C4553=1,'Data Transformation'!$G$3+0.5*'Data Transformation'!$W$25,IF(C4554=1,D4554-'Data Transformation'!$W$25,FALSE))</f>
        <v>#NUM!</v>
      </c>
      <c r="E4553">
        <f t="array" ref="E4553">IF(ISLOGICAL(D4553),"",FREQUENCY(IF('Data Transformation'!$B$425:$B$8425='Bin Analysis'!$B4539,'Data Transformation'!$G$425:$G$8425),D4553))</f>
        <v>2001</v>
      </c>
      <c r="F4553">
        <f t="shared" si="567"/>
        <v>0</v>
      </c>
      <c r="G4553">
        <f>Weighting!$H$17</f>
        <v>0</v>
      </c>
      <c r="H4553">
        <f t="array" ref="H4553">FREQUENCY(IF('Data Transformation'!$B$4:$B$8425=B4539,'Data Transformation'!$G$4:$G$8425),'Bin Analysis'!$B4553)</f>
        <v>2073</v>
      </c>
      <c r="I4553">
        <f t="shared" si="568"/>
        <v>0</v>
      </c>
      <c r="J4553">
        <f t="shared" si="569"/>
        <v>0</v>
      </c>
      <c r="K4553">
        <f>J4553*Weighting!$W$17</f>
        <v>0</v>
      </c>
      <c r="M4553" s="14"/>
    </row>
    <row r="4554" spans="1:13" x14ac:dyDescent="0.25">
      <c r="A4554" s="32" t="str">
        <f>IF(Weighting!$P$18&gt;0,B4554,"")</f>
        <v/>
      </c>
      <c r="B4554" t="e">
        <f>Weighting!$C$18</f>
        <v>#DIV/0!</v>
      </c>
      <c r="C4554" t="e">
        <f>Weighting!$F$18</f>
        <v>#NUM!</v>
      </c>
      <c r="D4554" t="e">
        <f>IF(C4554=1,'Data Transformation'!$G$3+0.5*'Data Transformation'!$W$25,IF(C4555=1,D4555-'Data Transformation'!$W$25,FALSE))</f>
        <v>#NUM!</v>
      </c>
      <c r="E4554">
        <f t="array" ref="E4554">IF(ISLOGICAL(D4554),"",FREQUENCY(IF('Data Transformation'!$B$425:$B$8425='Bin Analysis'!$B4539,'Data Transformation'!$G$425:$G$8425),D4554))</f>
        <v>2001</v>
      </c>
      <c r="F4554">
        <f t="shared" si="567"/>
        <v>0</v>
      </c>
      <c r="G4554">
        <f>Weighting!$H$18</f>
        <v>0</v>
      </c>
      <c r="H4554">
        <f t="array" ref="H4554">FREQUENCY(IF('Data Transformation'!$B$4:$B$8425=B4539,'Data Transformation'!$G$4:$G$8425),'Bin Analysis'!$B4554)</f>
        <v>2073</v>
      </c>
      <c r="I4554">
        <f t="shared" si="568"/>
        <v>0</v>
      </c>
      <c r="J4554">
        <f t="shared" si="569"/>
        <v>0</v>
      </c>
      <c r="K4554">
        <f>J4554*Weighting!$W$18</f>
        <v>0</v>
      </c>
      <c r="M4554" s="14"/>
    </row>
    <row r="4555" spans="1:13" x14ac:dyDescent="0.25">
      <c r="A4555" s="32" t="str">
        <f>IF(Weighting!$P$19&gt;0,B4555,"")</f>
        <v/>
      </c>
      <c r="B4555" t="e">
        <f>Weighting!$C$19</f>
        <v>#DIV/0!</v>
      </c>
      <c r="C4555" t="e">
        <f>Weighting!$F$19</f>
        <v>#NUM!</v>
      </c>
      <c r="D4555" t="e">
        <f>IF(C4555=1,'Data Transformation'!$G$3+0.5*'Data Transformation'!$W$25,IF(C4556=1,D4556-'Data Transformation'!$W$25,FALSE))</f>
        <v>#NUM!</v>
      </c>
      <c r="E4555">
        <f t="array" ref="E4555">IF(ISLOGICAL(D4555),"",FREQUENCY(IF('Data Transformation'!$B$425:$B$8425='Bin Analysis'!$B4539,'Data Transformation'!$G$425:$G$8425),D4555))</f>
        <v>2001</v>
      </c>
      <c r="F4555">
        <f t="shared" si="567"/>
        <v>0</v>
      </c>
      <c r="G4555">
        <f>Weighting!$H$19</f>
        <v>0</v>
      </c>
      <c r="H4555">
        <f t="array" ref="H4555">FREQUENCY(IF('Data Transformation'!$B$4:$B$8425=B4539,'Data Transformation'!$G$4:$G$8425),'Bin Analysis'!$B4555)</f>
        <v>2073</v>
      </c>
      <c r="I4555">
        <f t="shared" si="568"/>
        <v>0</v>
      </c>
      <c r="J4555">
        <f t="shared" si="569"/>
        <v>0</v>
      </c>
      <c r="K4555">
        <f>J4555*Weighting!$W$19</f>
        <v>0</v>
      </c>
      <c r="M4555" s="14"/>
    </row>
    <row r="4556" spans="1:13" x14ac:dyDescent="0.25">
      <c r="A4556" s="32" t="str">
        <f>IF(Weighting!$P$20&gt;0,B4556,"")</f>
        <v/>
      </c>
      <c r="B4556" t="e">
        <f>Weighting!$C$20</f>
        <v>#DIV/0!</v>
      </c>
      <c r="C4556" t="e">
        <f>Weighting!$F$20</f>
        <v>#NUM!</v>
      </c>
      <c r="D4556" t="e">
        <f>IF(C4556=1,'Data Transformation'!$G$3+0.5*'Data Transformation'!$W$25,IF(C4557=1,D4557-'Data Transformation'!$W$25,FALSE))</f>
        <v>#NUM!</v>
      </c>
      <c r="E4556">
        <f t="array" ref="E4556">IF(ISLOGICAL(D4556),"",FREQUENCY(IF('Data Transformation'!$B$425:$B$8425='Bin Analysis'!$B4539,'Data Transformation'!$G$425:$G$8425),D4556))</f>
        <v>2001</v>
      </c>
      <c r="F4556">
        <f t="shared" si="567"/>
        <v>0</v>
      </c>
      <c r="G4556">
        <f>Weighting!$H$20</f>
        <v>0</v>
      </c>
      <c r="H4556">
        <f t="array" ref="H4556">FREQUENCY(IF('Data Transformation'!$B$4:$B$8425=B4539,'Data Transformation'!$G$4:$G$8425),'Bin Analysis'!$B4556)</f>
        <v>2073</v>
      </c>
      <c r="I4556">
        <f t="shared" si="568"/>
        <v>0</v>
      </c>
      <c r="J4556">
        <f t="shared" si="569"/>
        <v>0</v>
      </c>
      <c r="K4556">
        <f>J4556*Weighting!$W$20</f>
        <v>0</v>
      </c>
      <c r="M4556" s="14"/>
    </row>
    <row r="4557" spans="1:13" x14ac:dyDescent="0.25">
      <c r="A4557" s="32" t="str">
        <f>IF(Weighting!$P$21&gt;0,B4557,"")</f>
        <v/>
      </c>
      <c r="B4557" t="e">
        <f>Weighting!$C$21</f>
        <v>#DIV/0!</v>
      </c>
      <c r="C4557" t="e">
        <f>Weighting!$F$21</f>
        <v>#NUM!</v>
      </c>
      <c r="D4557" t="e">
        <f>IF(C4557=1,'Data Transformation'!$G$3+0.5*'Data Transformation'!$W$25,IF(C4558=1,D4558-'Data Transformation'!$W$25,FALSE))</f>
        <v>#NUM!</v>
      </c>
      <c r="E4557">
        <f t="array" ref="E4557">IF(ISLOGICAL(D4557),"",FREQUENCY(IF('Data Transformation'!$B$425:$B$8425='Bin Analysis'!$B4539,'Data Transformation'!$G$425:$G$8425),D4557))</f>
        <v>2001</v>
      </c>
      <c r="F4557">
        <f t="shared" si="567"/>
        <v>0</v>
      </c>
      <c r="G4557">
        <f>Weighting!$H$21</f>
        <v>0</v>
      </c>
      <c r="H4557">
        <f t="array" ref="H4557">FREQUENCY(IF('Data Transformation'!$B$4:$B$8425=B4539,'Data Transformation'!$G$4:$G$8425),'Bin Analysis'!$B4557)</f>
        <v>2073</v>
      </c>
      <c r="I4557">
        <f t="shared" si="568"/>
        <v>0</v>
      </c>
      <c r="J4557">
        <f t="shared" si="569"/>
        <v>0</v>
      </c>
      <c r="K4557">
        <f>J4557*Weighting!$W$21</f>
        <v>0</v>
      </c>
      <c r="M4557" s="14"/>
    </row>
    <row r="4558" spans="1:13" x14ac:dyDescent="0.25">
      <c r="A4558" s="32" t="str">
        <f>IF(Weighting!$P$22&gt;0,B4558,"")</f>
        <v/>
      </c>
      <c r="B4558" t="e">
        <f>Weighting!$C$22</f>
        <v>#DIV/0!</v>
      </c>
      <c r="C4558" t="e">
        <f>Weighting!$F$22</f>
        <v>#NUM!</v>
      </c>
      <c r="D4558" t="e">
        <f>IF(C4558=1,'Data Transformation'!$G$3+0.5*'Data Transformation'!$W$25,IF(C4559=1,D4559-'Data Transformation'!$W$25,FALSE))</f>
        <v>#NUM!</v>
      </c>
      <c r="E4558">
        <f t="array" ref="E4558">IF(ISLOGICAL(D4558),"",FREQUENCY(IF('Data Transformation'!$B$425:$B$8425='Bin Analysis'!$B4539,'Data Transformation'!$G$425:$G$8425),D4558))</f>
        <v>2001</v>
      </c>
      <c r="F4558">
        <f t="shared" si="567"/>
        <v>0</v>
      </c>
      <c r="G4558">
        <f>Weighting!$H$22</f>
        <v>0</v>
      </c>
      <c r="H4558">
        <f t="array" ref="H4558">FREQUENCY(IF('Data Transformation'!$B$4:$B$8425=B4539,'Data Transformation'!$G$4:$G$8425),'Bin Analysis'!$B4558)</f>
        <v>2073</v>
      </c>
      <c r="I4558">
        <f t="shared" si="568"/>
        <v>0</v>
      </c>
      <c r="J4558">
        <f t="shared" si="569"/>
        <v>0</v>
      </c>
      <c r="K4558">
        <f>J4558*Weighting!$W$22</f>
        <v>0</v>
      </c>
      <c r="M4558" s="14"/>
    </row>
    <row r="4559" spans="1:13" x14ac:dyDescent="0.25">
      <c r="A4559" s="32" t="str">
        <f>IF(Weighting!$P$23&gt;0,B4559,"")</f>
        <v/>
      </c>
      <c r="B4559" t="e">
        <f>Weighting!$C$23</f>
        <v>#DIV/0!</v>
      </c>
      <c r="C4559" t="e">
        <f>Weighting!$F$23</f>
        <v>#NUM!</v>
      </c>
      <c r="D4559" t="e">
        <f>IF(C4559=1,'Data Transformation'!$G$3+0.5*'Data Transformation'!$W$25,IF(C4560=1,D4560-'Data Transformation'!$W$25,FALSE))</f>
        <v>#NUM!</v>
      </c>
      <c r="E4559">
        <f t="array" ref="E4559">IF(ISLOGICAL(D4559),"",FREQUENCY(IF('Data Transformation'!$B$425:$B$8425='Bin Analysis'!$B4539,'Data Transformation'!$G$425:$G$8425),D4559))</f>
        <v>2001</v>
      </c>
      <c r="F4559">
        <f t="shared" si="567"/>
        <v>0</v>
      </c>
      <c r="G4559">
        <f>Weighting!$H$23</f>
        <v>0</v>
      </c>
      <c r="H4559">
        <f t="array" ref="H4559">FREQUENCY(IF('Data Transformation'!$B$4:$B$8425=B4539,'Data Transformation'!$G$4:$G$8425),'Bin Analysis'!$B4559)</f>
        <v>2073</v>
      </c>
      <c r="I4559">
        <f t="shared" si="568"/>
        <v>0</v>
      </c>
      <c r="J4559">
        <f t="shared" si="569"/>
        <v>0</v>
      </c>
      <c r="K4559">
        <f>J4559*Weighting!$W$23</f>
        <v>0</v>
      </c>
      <c r="M4559" s="14"/>
    </row>
    <row r="4560" spans="1:13" x14ac:dyDescent="0.25">
      <c r="A4560" s="32" t="str">
        <f>IF(Weighting!$P$24&gt;0,B4560,"")</f>
        <v/>
      </c>
      <c r="B4560" t="e">
        <f>Weighting!$C$24</f>
        <v>#DIV/0!</v>
      </c>
      <c r="C4560" t="e">
        <f>Weighting!$F$24</f>
        <v>#NUM!</v>
      </c>
      <c r="D4560" t="e">
        <f>IF(C4560=1,'Data Transformation'!$G$3+0.5*'Data Transformation'!$W$25,IF(C4561=1,D4561-'Data Transformation'!$W$25,FALSE))</f>
        <v>#NUM!</v>
      </c>
      <c r="E4560">
        <f t="array" ref="E4560">IF(ISLOGICAL(D4560),"",FREQUENCY(IF('Data Transformation'!$B$425:$B$8425='Bin Analysis'!$B4539,'Data Transformation'!$G$425:$G$8425),D4560))</f>
        <v>2001</v>
      </c>
      <c r="F4560">
        <f t="shared" si="567"/>
        <v>0</v>
      </c>
      <c r="G4560">
        <f>Weighting!$H$24</f>
        <v>0</v>
      </c>
      <c r="H4560">
        <f t="array" ref="H4560">FREQUENCY(IF('Data Transformation'!$B$4:$B$8425=B4539,'Data Transformation'!$G$4:$G$8425),'Bin Analysis'!$B4560)</f>
        <v>2073</v>
      </c>
      <c r="I4560">
        <f t="shared" si="568"/>
        <v>0</v>
      </c>
      <c r="J4560">
        <f t="shared" si="569"/>
        <v>0</v>
      </c>
      <c r="K4560">
        <f>J4560*Weighting!$W$24</f>
        <v>0</v>
      </c>
      <c r="M4560" s="14"/>
    </row>
    <row r="4561" spans="1:25" x14ac:dyDescent="0.25">
      <c r="A4561" s="32" t="str">
        <f>IF(Weighting!$P$25&gt;0,B4561,"")</f>
        <v/>
      </c>
      <c r="B4561" t="e">
        <f>Weighting!$C$25</f>
        <v>#DIV/0!</v>
      </c>
      <c r="C4561" t="e">
        <f>Weighting!$F$25</f>
        <v>#NUM!</v>
      </c>
      <c r="D4561" t="e">
        <f>IF(C4561=1,'Data Transformation'!$G$3+0.5*'Data Transformation'!$W$25,IF(C4562=1,D4562-'Data Transformation'!$W$25,FALSE))</f>
        <v>#NUM!</v>
      </c>
      <c r="E4561">
        <f t="array" ref="E4561">IF(ISLOGICAL(D4561),"",FREQUENCY(IF('Data Transformation'!$B$425:$B$8425='Bin Analysis'!$B4539,'Data Transformation'!$G$425:$G$8425),D4561))</f>
        <v>2001</v>
      </c>
      <c r="F4561">
        <f t="shared" si="567"/>
        <v>0</v>
      </c>
      <c r="G4561">
        <f>Weighting!$H$25</f>
        <v>0</v>
      </c>
      <c r="H4561">
        <f t="array" ref="H4561">FREQUENCY(IF('Data Transformation'!$B$4:$B$8425=B4539,'Data Transformation'!$G$4:$G$8425),'Bin Analysis'!$B4561)</f>
        <v>2073</v>
      </c>
      <c r="I4561">
        <f t="shared" si="568"/>
        <v>0</v>
      </c>
      <c r="J4561">
        <f t="shared" si="569"/>
        <v>0</v>
      </c>
      <c r="K4561">
        <f>J4561*Weighting!$W$25</f>
        <v>0</v>
      </c>
      <c r="M4561" s="14"/>
    </row>
    <row r="4562" spans="1:25" x14ac:dyDescent="0.25">
      <c r="A4562" s="32"/>
      <c r="M4562" s="14"/>
      <c r="N4562" s="57"/>
    </row>
    <row r="4563" spans="1:25" ht="23.25" x14ac:dyDescent="0.35">
      <c r="A4563" s="21" t="s">
        <v>0</v>
      </c>
      <c r="B4563" s="21" t="str">
        <f>IFERROR(VLOOKUP(C4563,'Data Transformation'!$L$6:$M$426,2,FALSE),"")</f>
        <v/>
      </c>
      <c r="C4563" s="21">
        <f>C4539+1</f>
        <v>190</v>
      </c>
      <c r="D4563" s="21"/>
      <c r="E4563" s="21"/>
      <c r="F4563" s="21"/>
      <c r="G4563" s="21"/>
      <c r="H4563" s="22"/>
      <c r="I4563" s="22"/>
      <c r="J4563" s="22"/>
      <c r="K4563" s="21"/>
      <c r="L4563" s="21" t="str">
        <f>B4563</f>
        <v/>
      </c>
      <c r="M4563" s="23" t="e">
        <f>INDEX('Data Transformation'!$O$4:$O$424,MATCH($B4563,'Data Transformation'!$M$4:$M$424,0),MATCH($M$2,'Data Transformation'!$O$3,0))</f>
        <v>#N/A</v>
      </c>
      <c r="N4563" s="27" t="e">
        <f>IF('Input and Summary Results'!$J$16="minimum",'Bin Analysis'!X4564/(M4563-1),'Bin Analysis'!Y4563/('Bin Analysis'!M4563-1))</f>
        <v>#N/A</v>
      </c>
      <c r="O4563" s="27" t="e">
        <f>IF(M4563=FALSE,NA(),(VLOOKUP(1,C4566:K4585,4,FALSE))/(M4563-1))</f>
        <v>#N/A</v>
      </c>
      <c r="P4563" s="27" t="e">
        <f>IF(M4563=FALSE,NA(),SUM(J4566:J4585)/Weighting!$S$5)</f>
        <v>#N/A</v>
      </c>
      <c r="Q4563" s="27" t="e">
        <f>IF(M4563=FALSE,NA(),SUM(K4566:K4585)/Weighting!$S$6)</f>
        <v>#N/A</v>
      </c>
      <c r="R4563" s="27" t="e">
        <f>IF(M4563=FALSE,NA(),(VLOOKUP(1,G4566:K4585,3,FALSE))/(M4563-1))</f>
        <v>#N/A</v>
      </c>
      <c r="S4563" s="22" t="e">
        <f>IF(M4563=FALSE,NA(),IF(SUM(J4566:J4585)=2,"yes","no"))</f>
        <v>#N/A</v>
      </c>
      <c r="X4563" s="2" cm="2">
        <f t="array" ref="X4563:X4564">FREQUENCY(IF('Data Transformation'!$B$425:$B$6424='Bin Analysis'!L4563,'Data Transformation'!$G$425:$G$6424),'Data Transformation'!$U$11)</f>
        <v>0</v>
      </c>
      <c r="Y4563" s="2" cm="2">
        <f t="array" ref="Y4563:Y4564">FREQUENCY(IF('Data Transformation'!$B$425:$B$6424='Bin Analysis'!L4563,'Data Transformation'!$G$425:$G$6424),'Data Transformation'!$U$12)</f>
        <v>0</v>
      </c>
    </row>
    <row r="4564" spans="1:25" x14ac:dyDescent="0.25">
      <c r="A4564" s="14" t="s">
        <v>67</v>
      </c>
      <c r="B4564" t="s">
        <v>47</v>
      </c>
      <c r="C4564" t="s">
        <v>5</v>
      </c>
      <c r="D4564" t="s">
        <v>98</v>
      </c>
      <c r="E4564" t="s">
        <v>99</v>
      </c>
      <c r="F4564" t="s">
        <v>100</v>
      </c>
      <c r="G4564" t="s">
        <v>69</v>
      </c>
      <c r="H4564" t="s">
        <v>31</v>
      </c>
      <c r="I4564" t="s">
        <v>32</v>
      </c>
      <c r="J4564" t="s">
        <v>46</v>
      </c>
      <c r="K4564" s="14" t="s">
        <v>45</v>
      </c>
      <c r="M4564" s="14"/>
      <c r="X4564" s="2">
        <v>0</v>
      </c>
      <c r="Y4564" s="2">
        <v>0</v>
      </c>
    </row>
    <row r="4565" spans="1:25" x14ac:dyDescent="0.25">
      <c r="A4565" s="32"/>
      <c r="D4565" t="e">
        <f>IF(C4565=1,'Data Transformation'!$G$3+0.5*'Data Transformation'!$W$25,IF(C4566=1,D4566-'Data Transformation'!$W$25,FALSE))</f>
        <v>#NUM!</v>
      </c>
      <c r="E4565">
        <f t="array" ref="E4565">IF(ISLOGICAL(D4565),"",FREQUENCY(IF('Data Transformation'!$B$425:$B$8425='Bin Analysis'!$B4563,'Data Transformation'!$G$425:$G$8425),D4565))</f>
        <v>2001</v>
      </c>
      <c r="F4565" t="e">
        <f>IF(ISLOGICAL(D4565),"",E4565-E4564)</f>
        <v>#VALUE!</v>
      </c>
      <c r="M4565" s="14"/>
    </row>
    <row r="4566" spans="1:25" x14ac:dyDescent="0.25">
      <c r="A4566" s="32" t="e">
        <f>IF(Weighting!$P$6&gt;0,B4566,"")</f>
        <v>#NUM!</v>
      </c>
      <c r="B4566" t="e">
        <f>Weighting!$C$6</f>
        <v>#DIV/0!</v>
      </c>
      <c r="C4566" t="e">
        <f>Weighting!$F$6</f>
        <v>#NUM!</v>
      </c>
      <c r="D4566" t="e">
        <f>IF(C4566=1,'Data Transformation'!$G$3+0.5*'Data Transformation'!$W$25,IF(C4567=1,D4567-'Data Transformation'!$W$25,FALSE))</f>
        <v>#NUM!</v>
      </c>
      <c r="E4566">
        <f t="array" ref="E4566">IF(ISLOGICAL(D4566),"",FREQUENCY(IF('Data Transformation'!$B$425:$B$8425='Bin Analysis'!$B4563,'Data Transformation'!$G$425:$G$8425),D4566))</f>
        <v>2001</v>
      </c>
      <c r="F4566">
        <f>IF(ISLOGICAL(D4566),"",E4566-E4565)</f>
        <v>0</v>
      </c>
      <c r="G4566">
        <f>Weighting!$H$6</f>
        <v>1</v>
      </c>
      <c r="H4566">
        <f t="array" ref="H4566">FREQUENCY(IF('Data Transformation'!$B$4:$B$8425=B4563,'Data Transformation'!$G$4:$G$8425),'Bin Analysis'!$B4566)</f>
        <v>2073</v>
      </c>
      <c r="I4566">
        <f>H4566-H4565</f>
        <v>2073</v>
      </c>
      <c r="J4566">
        <f>IF(I4566=0,0,1)</f>
        <v>1</v>
      </c>
      <c r="K4566" t="e">
        <f>J4566*Weighting!$W$6</f>
        <v>#NUM!</v>
      </c>
      <c r="M4566" s="14"/>
    </row>
    <row r="4567" spans="1:25" x14ac:dyDescent="0.25">
      <c r="A4567" s="32" t="str">
        <f>IF(Weighting!$P$7&gt;0,B4567,"")</f>
        <v/>
      </c>
      <c r="B4567" t="e">
        <f>Weighting!$C$7</f>
        <v>#DIV/0!</v>
      </c>
      <c r="C4567" t="e">
        <f>Weighting!$F$7</f>
        <v>#NUM!</v>
      </c>
      <c r="D4567" t="e">
        <f>IF(C4567=1,'Data Transformation'!$G$3+0.5*'Data Transformation'!$W$25,IF(C4568=1,D4568-'Data Transformation'!$W$25,FALSE))</f>
        <v>#NUM!</v>
      </c>
      <c r="E4567">
        <f t="array" ref="E4567">IF(ISLOGICAL(D4567),"",FREQUENCY(IF('Data Transformation'!$B$425:$B$8425='Bin Analysis'!$B4563,'Data Transformation'!$G$425:$G$8425),D4567))</f>
        <v>2001</v>
      </c>
      <c r="F4567">
        <f t="shared" ref="F4567:F4585" si="570">IF(ISLOGICAL(D4567),"",E4567-E4566)</f>
        <v>0</v>
      </c>
      <c r="G4567">
        <f>Weighting!$H$7</f>
        <v>0</v>
      </c>
      <c r="H4567">
        <f t="array" ref="H4567">FREQUENCY(IF('Data Transformation'!$B$4:$B$8425=B4563,'Data Transformation'!$G$4:$G$8425),'Bin Analysis'!$B4567)</f>
        <v>2073</v>
      </c>
      <c r="I4567">
        <f t="shared" ref="I4567:I4585" si="571">H4567-H4566</f>
        <v>0</v>
      </c>
      <c r="J4567">
        <f>IF(I4567=0,0,1)</f>
        <v>0</v>
      </c>
      <c r="K4567">
        <f>J4567*Weighting!$W$7</f>
        <v>0</v>
      </c>
      <c r="M4567" s="14"/>
    </row>
    <row r="4568" spans="1:25" x14ac:dyDescent="0.25">
      <c r="A4568" s="32" t="str">
        <f>IF(Weighting!$P$8&gt;0,B4568,"")</f>
        <v/>
      </c>
      <c r="B4568" t="e">
        <f>Weighting!$C$8</f>
        <v>#DIV/0!</v>
      </c>
      <c r="C4568" t="e">
        <f>Weighting!$F$8</f>
        <v>#NUM!</v>
      </c>
      <c r="D4568" t="e">
        <f>IF(C4568=1,'Data Transformation'!$G$3+0.5*'Data Transformation'!$W$25,IF(C4569=1,D4569-'Data Transformation'!$W$25,FALSE))</f>
        <v>#NUM!</v>
      </c>
      <c r="E4568">
        <f t="array" ref="E4568">IF(ISLOGICAL(D4568),"",FREQUENCY(IF('Data Transformation'!$B$425:$B$8425='Bin Analysis'!$B4563,'Data Transformation'!$G$425:$G$8425),D4568))</f>
        <v>2001</v>
      </c>
      <c r="F4568">
        <f t="shared" si="570"/>
        <v>0</v>
      </c>
      <c r="G4568">
        <f>Weighting!$H$8</f>
        <v>0</v>
      </c>
      <c r="H4568">
        <f t="array" ref="H4568">FREQUENCY(IF('Data Transformation'!$B$4:$B$8425=B4563,'Data Transformation'!$G$4:$G$8425),'Bin Analysis'!$B4568)</f>
        <v>2073</v>
      </c>
      <c r="I4568">
        <f t="shared" si="571"/>
        <v>0</v>
      </c>
      <c r="J4568">
        <f t="shared" ref="J4568:J4585" si="572">IF(I4568=0,0,1)</f>
        <v>0</v>
      </c>
      <c r="K4568">
        <f>J4568*Weighting!$W$8</f>
        <v>0</v>
      </c>
      <c r="M4568" s="14"/>
    </row>
    <row r="4569" spans="1:25" x14ac:dyDescent="0.25">
      <c r="A4569" s="32" t="str">
        <f>IF(Weighting!$P$9&gt;0,B4569,"")</f>
        <v/>
      </c>
      <c r="B4569" s="50" t="e">
        <f>Weighting!$C$9</f>
        <v>#DIV/0!</v>
      </c>
      <c r="C4569" t="e">
        <f>Weighting!$F$9</f>
        <v>#NUM!</v>
      </c>
      <c r="D4569" t="e">
        <f>IF(C4569=1,'Data Transformation'!$G$3+0.5*'Data Transformation'!$W$25,IF(C4570=1,D4570-'Data Transformation'!$W$25,FALSE))</f>
        <v>#NUM!</v>
      </c>
      <c r="E4569">
        <f t="array" ref="E4569">IF(ISLOGICAL(D4569),"",FREQUENCY(IF('Data Transformation'!$B$425:$B$8425='Bin Analysis'!$B4563,'Data Transformation'!$G$425:$G$8425),D4569))</f>
        <v>2001</v>
      </c>
      <c r="F4569">
        <f t="shared" si="570"/>
        <v>0</v>
      </c>
      <c r="G4569">
        <f>Weighting!$H$9</f>
        <v>0</v>
      </c>
      <c r="H4569">
        <f t="array" ref="H4569">FREQUENCY(IF('Data Transformation'!$B$4:$B$8425=B4563,'Data Transformation'!$G$4:$G$8425),'Bin Analysis'!$B4569)</f>
        <v>2073</v>
      </c>
      <c r="I4569">
        <f t="shared" si="571"/>
        <v>0</v>
      </c>
      <c r="J4569">
        <f t="shared" si="572"/>
        <v>0</v>
      </c>
      <c r="K4569">
        <f>J4569*Weighting!$W$9</f>
        <v>0</v>
      </c>
      <c r="M4569" s="14"/>
    </row>
    <row r="4570" spans="1:25" x14ac:dyDescent="0.25">
      <c r="A4570" s="32" t="str">
        <f>IF(Weighting!$P$10&gt;0,B4570,"")</f>
        <v/>
      </c>
      <c r="B4570" t="e">
        <f>Weighting!$C$10</f>
        <v>#DIV/0!</v>
      </c>
      <c r="C4570" t="e">
        <f>Weighting!$F$10</f>
        <v>#NUM!</v>
      </c>
      <c r="D4570" t="e">
        <f>IF(C4570=1,'Data Transformation'!$G$3+0.5*'Data Transformation'!$W$25,IF(C4571=1,D4571-'Data Transformation'!$W$25,FALSE))</f>
        <v>#NUM!</v>
      </c>
      <c r="E4570">
        <f t="array" ref="E4570">IF(ISLOGICAL(D4570),"",FREQUENCY(IF('Data Transformation'!$B$425:$B$8425='Bin Analysis'!$B4563,'Data Transformation'!$G$425:$G$8425),D4570))</f>
        <v>2001</v>
      </c>
      <c r="F4570">
        <f t="shared" si="570"/>
        <v>0</v>
      </c>
      <c r="G4570">
        <f>Weighting!$H$10</f>
        <v>0</v>
      </c>
      <c r="H4570">
        <f t="array" ref="H4570">FREQUENCY(IF('Data Transformation'!$B$4:$B$8425=B4563,'Data Transformation'!$G$4:$G$8425),'Bin Analysis'!$B4570)</f>
        <v>2073</v>
      </c>
      <c r="I4570">
        <f t="shared" si="571"/>
        <v>0</v>
      </c>
      <c r="J4570">
        <f t="shared" si="572"/>
        <v>0</v>
      </c>
      <c r="K4570">
        <f>J4570*Weighting!$W$10</f>
        <v>0</v>
      </c>
      <c r="M4570" s="14"/>
    </row>
    <row r="4571" spans="1:25" x14ac:dyDescent="0.25">
      <c r="A4571" s="32" t="str">
        <f>IF(Weighting!$P$11&gt;0,B4571,"")</f>
        <v/>
      </c>
      <c r="B4571" t="e">
        <f>Weighting!$C$11</f>
        <v>#DIV/0!</v>
      </c>
      <c r="C4571" t="e">
        <f>Weighting!$F$11</f>
        <v>#NUM!</v>
      </c>
      <c r="D4571" t="e">
        <f>IF(C4571=1,'Data Transformation'!$G$3+0.5*'Data Transformation'!$W$25,IF(C4572=1,D4572-'Data Transformation'!$W$25,FALSE))</f>
        <v>#NUM!</v>
      </c>
      <c r="E4571">
        <f t="array" ref="E4571">IF(ISLOGICAL(D4571),"",FREQUENCY(IF('Data Transformation'!$B$425:$B$8425='Bin Analysis'!$B4563,'Data Transformation'!$G$425:$G$8425),D4571))</f>
        <v>2001</v>
      </c>
      <c r="F4571">
        <f t="shared" si="570"/>
        <v>0</v>
      </c>
      <c r="G4571">
        <f>Weighting!$H$11</f>
        <v>0</v>
      </c>
      <c r="H4571">
        <f t="array" ref="H4571">FREQUENCY(IF('Data Transformation'!$B$4:$B$8425=B4563,'Data Transformation'!$G$4:$G$8425),'Bin Analysis'!$B4571)</f>
        <v>2073</v>
      </c>
      <c r="I4571">
        <f t="shared" si="571"/>
        <v>0</v>
      </c>
      <c r="J4571">
        <f t="shared" si="572"/>
        <v>0</v>
      </c>
      <c r="K4571">
        <f>J4571*Weighting!$W$11</f>
        <v>0</v>
      </c>
      <c r="M4571" s="14"/>
    </row>
    <row r="4572" spans="1:25" x14ac:dyDescent="0.25">
      <c r="A4572" s="32" t="str">
        <f>IF(Weighting!$P$12&gt;0,B4572,"")</f>
        <v/>
      </c>
      <c r="B4572" t="e">
        <f>Weighting!$C$12</f>
        <v>#DIV/0!</v>
      </c>
      <c r="C4572" t="e">
        <f>Weighting!$F$12</f>
        <v>#NUM!</v>
      </c>
      <c r="D4572" t="e">
        <f>IF(C4572=1,'Data Transformation'!$G$3+0.5*'Data Transformation'!$W$25,IF(C4573=1,D4573-'Data Transformation'!$W$25,FALSE))</f>
        <v>#NUM!</v>
      </c>
      <c r="E4572">
        <f t="array" ref="E4572">IF(ISLOGICAL(D4572),"",FREQUENCY(IF('Data Transformation'!$B$425:$B$8425='Bin Analysis'!$B4563,'Data Transformation'!$G$425:$G$8425),D4572))</f>
        <v>2001</v>
      </c>
      <c r="F4572">
        <f t="shared" si="570"/>
        <v>0</v>
      </c>
      <c r="G4572">
        <f>Weighting!$H$12</f>
        <v>0</v>
      </c>
      <c r="H4572">
        <f t="array" ref="H4572">FREQUENCY(IF('Data Transformation'!$B$4:$B$8425=B4563,'Data Transformation'!$G$4:$G$8425),'Bin Analysis'!$B4572)</f>
        <v>2073</v>
      </c>
      <c r="I4572">
        <f t="shared" si="571"/>
        <v>0</v>
      </c>
      <c r="J4572">
        <f t="shared" si="572"/>
        <v>0</v>
      </c>
      <c r="K4572">
        <f>J4572*Weighting!$W$12</f>
        <v>0</v>
      </c>
      <c r="M4572" s="14"/>
    </row>
    <row r="4573" spans="1:25" x14ac:dyDescent="0.25">
      <c r="A4573" s="32" t="str">
        <f>IF(Weighting!$P$13&gt;0,B4573,"")</f>
        <v/>
      </c>
      <c r="B4573" t="e">
        <f>Weighting!$C$13</f>
        <v>#DIV/0!</v>
      </c>
      <c r="C4573" t="e">
        <f>Weighting!$F$13</f>
        <v>#NUM!</v>
      </c>
      <c r="D4573" t="e">
        <f>IF(C4573=1,'Data Transformation'!$G$3+0.5*'Data Transformation'!$W$25,IF(C4574=1,D4574-'Data Transformation'!$W$25,FALSE))</f>
        <v>#NUM!</v>
      </c>
      <c r="E4573">
        <f t="array" ref="E4573">IF(ISLOGICAL(D4573),"",FREQUENCY(IF('Data Transformation'!$B$425:$B$8425='Bin Analysis'!$B4563,'Data Transformation'!$G$425:$G$8425),D4573))</f>
        <v>2001</v>
      </c>
      <c r="F4573">
        <f t="shared" si="570"/>
        <v>0</v>
      </c>
      <c r="G4573">
        <f>Weighting!$H$13</f>
        <v>0</v>
      </c>
      <c r="H4573">
        <f t="array" ref="H4573">FREQUENCY(IF('Data Transformation'!$B$4:$B$8425=B4563,'Data Transformation'!$G$4:$G$8425),'Bin Analysis'!$B4573)</f>
        <v>2073</v>
      </c>
      <c r="I4573">
        <f t="shared" si="571"/>
        <v>0</v>
      </c>
      <c r="J4573">
        <f t="shared" si="572"/>
        <v>0</v>
      </c>
      <c r="K4573">
        <f>J4573*Weighting!$W$13</f>
        <v>0</v>
      </c>
      <c r="M4573" s="14"/>
    </row>
    <row r="4574" spans="1:25" x14ac:dyDescent="0.25">
      <c r="A4574" s="32" t="str">
        <f>IF(Weighting!$P$14&gt;0,B4574,"")</f>
        <v/>
      </c>
      <c r="B4574" t="e">
        <f>Weighting!$C$14</f>
        <v>#DIV/0!</v>
      </c>
      <c r="C4574" t="e">
        <f>Weighting!$F$14</f>
        <v>#NUM!</v>
      </c>
      <c r="D4574" t="e">
        <f>IF(C4574=1,'Data Transformation'!$G$3+0.5*'Data Transformation'!$W$25,IF(C4575=1,D4575-'Data Transformation'!$W$25,FALSE))</f>
        <v>#NUM!</v>
      </c>
      <c r="E4574">
        <f t="array" ref="E4574">IF(ISLOGICAL(D4574),"",FREQUENCY(IF('Data Transformation'!$B$425:$B$8425='Bin Analysis'!$B4563,'Data Transformation'!$G$425:$G$8425),D4574))</f>
        <v>2001</v>
      </c>
      <c r="F4574">
        <f t="shared" si="570"/>
        <v>0</v>
      </c>
      <c r="G4574">
        <f>Weighting!$H$14</f>
        <v>0</v>
      </c>
      <c r="H4574">
        <f t="array" ref="H4574">FREQUENCY(IF('Data Transformation'!$B$4:$B$8425=B4563,'Data Transformation'!$G$4:$G$8425),'Bin Analysis'!$B4574)</f>
        <v>2073</v>
      </c>
      <c r="I4574">
        <f t="shared" si="571"/>
        <v>0</v>
      </c>
      <c r="J4574">
        <f t="shared" si="572"/>
        <v>0</v>
      </c>
      <c r="K4574">
        <f>J4574*Weighting!$W$14</f>
        <v>0</v>
      </c>
      <c r="M4574" s="14"/>
    </row>
    <row r="4575" spans="1:25" x14ac:dyDescent="0.25">
      <c r="A4575" s="32" t="str">
        <f>IF(Weighting!$P$15&gt;0,B4575,"")</f>
        <v/>
      </c>
      <c r="B4575" t="e">
        <f>Weighting!$C$15</f>
        <v>#DIV/0!</v>
      </c>
      <c r="C4575" t="e">
        <f>Weighting!$F$15</f>
        <v>#NUM!</v>
      </c>
      <c r="D4575" t="e">
        <f>IF(C4575=1,'Data Transformation'!$G$3+0.5*'Data Transformation'!$W$25,IF(C4576=1,D4576-'Data Transformation'!$W$25,FALSE))</f>
        <v>#NUM!</v>
      </c>
      <c r="E4575">
        <f t="array" ref="E4575">IF(ISLOGICAL(D4575),"",FREQUENCY(IF('Data Transformation'!$B$425:$B$8425='Bin Analysis'!$B4563,'Data Transformation'!$G$425:$G$8425),D4575))</f>
        <v>2001</v>
      </c>
      <c r="F4575">
        <f t="shared" si="570"/>
        <v>0</v>
      </c>
      <c r="G4575">
        <f>Weighting!$H$15</f>
        <v>0</v>
      </c>
      <c r="H4575">
        <f t="array" ref="H4575">FREQUENCY(IF('Data Transformation'!$B$4:$B$8425=B4563,'Data Transformation'!$G$4:$G$8425),'Bin Analysis'!$B4575)</f>
        <v>2073</v>
      </c>
      <c r="I4575">
        <f t="shared" si="571"/>
        <v>0</v>
      </c>
      <c r="J4575">
        <f t="shared" si="572"/>
        <v>0</v>
      </c>
      <c r="K4575">
        <f>J4575*Weighting!$W$15</f>
        <v>0</v>
      </c>
      <c r="M4575" s="14"/>
    </row>
    <row r="4576" spans="1:25" x14ac:dyDescent="0.25">
      <c r="A4576" s="32" t="str">
        <f>IF(Weighting!$P$16&gt;0,B4576,"")</f>
        <v/>
      </c>
      <c r="B4576" t="e">
        <f>Weighting!$C$16</f>
        <v>#DIV/0!</v>
      </c>
      <c r="C4576" t="e">
        <f>Weighting!$F$16</f>
        <v>#NUM!</v>
      </c>
      <c r="D4576" t="e">
        <f>IF(C4576=1,'Data Transformation'!$G$3+0.5*'Data Transformation'!$W$25,IF(C4577=1,D4577-'Data Transformation'!$W$25,FALSE))</f>
        <v>#NUM!</v>
      </c>
      <c r="E4576">
        <f t="array" ref="E4576">IF(ISLOGICAL(D4576),"",FREQUENCY(IF('Data Transformation'!$B$425:$B$8425='Bin Analysis'!$B4563,'Data Transformation'!$G$425:$G$8425),D4576))</f>
        <v>2001</v>
      </c>
      <c r="F4576">
        <f t="shared" si="570"/>
        <v>0</v>
      </c>
      <c r="G4576">
        <f>Weighting!$H$16</f>
        <v>0</v>
      </c>
      <c r="H4576">
        <f t="array" ref="H4576">FREQUENCY(IF('Data Transformation'!$B$4:$B$8425=B4563,'Data Transformation'!$G$4:$G$8425),'Bin Analysis'!$B4576)</f>
        <v>2073</v>
      </c>
      <c r="I4576">
        <f t="shared" si="571"/>
        <v>0</v>
      </c>
      <c r="J4576">
        <f t="shared" si="572"/>
        <v>0</v>
      </c>
      <c r="K4576">
        <f>J4576*Weighting!$W$16</f>
        <v>0</v>
      </c>
      <c r="M4576" s="14"/>
    </row>
    <row r="4577" spans="1:25" x14ac:dyDescent="0.25">
      <c r="A4577" s="32" t="str">
        <f>IF(Weighting!$P$17&gt;0,B4577,"")</f>
        <v/>
      </c>
      <c r="B4577" t="e">
        <f>Weighting!$C$17</f>
        <v>#DIV/0!</v>
      </c>
      <c r="C4577" t="e">
        <f>Weighting!$F$17</f>
        <v>#NUM!</v>
      </c>
      <c r="D4577" t="e">
        <f>IF(C4577=1,'Data Transformation'!$G$3+0.5*'Data Transformation'!$W$25,IF(C4578=1,D4578-'Data Transformation'!$W$25,FALSE))</f>
        <v>#NUM!</v>
      </c>
      <c r="E4577">
        <f t="array" ref="E4577">IF(ISLOGICAL(D4577),"",FREQUENCY(IF('Data Transformation'!$B$425:$B$8425='Bin Analysis'!$B4563,'Data Transformation'!$G$425:$G$8425),D4577))</f>
        <v>2001</v>
      </c>
      <c r="F4577">
        <f t="shared" si="570"/>
        <v>0</v>
      </c>
      <c r="G4577">
        <f>Weighting!$H$17</f>
        <v>0</v>
      </c>
      <c r="H4577">
        <f t="array" ref="H4577">FREQUENCY(IF('Data Transformation'!$B$4:$B$8425=B4563,'Data Transformation'!$G$4:$G$8425),'Bin Analysis'!$B4577)</f>
        <v>2073</v>
      </c>
      <c r="I4577">
        <f t="shared" si="571"/>
        <v>0</v>
      </c>
      <c r="J4577">
        <f t="shared" si="572"/>
        <v>0</v>
      </c>
      <c r="K4577">
        <f>J4577*Weighting!$W$17</f>
        <v>0</v>
      </c>
      <c r="M4577" s="14"/>
    </row>
    <row r="4578" spans="1:25" x14ac:dyDescent="0.25">
      <c r="A4578" s="32" t="str">
        <f>IF(Weighting!$P$18&gt;0,B4578,"")</f>
        <v/>
      </c>
      <c r="B4578" t="e">
        <f>Weighting!$C$18</f>
        <v>#DIV/0!</v>
      </c>
      <c r="C4578" t="e">
        <f>Weighting!$F$18</f>
        <v>#NUM!</v>
      </c>
      <c r="D4578" t="e">
        <f>IF(C4578=1,'Data Transformation'!$G$3+0.5*'Data Transformation'!$W$25,IF(C4579=1,D4579-'Data Transformation'!$W$25,FALSE))</f>
        <v>#NUM!</v>
      </c>
      <c r="E4578">
        <f t="array" ref="E4578">IF(ISLOGICAL(D4578),"",FREQUENCY(IF('Data Transformation'!$B$425:$B$8425='Bin Analysis'!$B4563,'Data Transformation'!$G$425:$G$8425),D4578))</f>
        <v>2001</v>
      </c>
      <c r="F4578">
        <f t="shared" si="570"/>
        <v>0</v>
      </c>
      <c r="G4578">
        <f>Weighting!$H$18</f>
        <v>0</v>
      </c>
      <c r="H4578">
        <f t="array" ref="H4578">FREQUENCY(IF('Data Transformation'!$B$4:$B$8425=B4563,'Data Transformation'!$G$4:$G$8425),'Bin Analysis'!$B4578)</f>
        <v>2073</v>
      </c>
      <c r="I4578">
        <f t="shared" si="571"/>
        <v>0</v>
      </c>
      <c r="J4578">
        <f t="shared" si="572"/>
        <v>0</v>
      </c>
      <c r="K4578">
        <f>J4578*Weighting!$W$18</f>
        <v>0</v>
      </c>
      <c r="M4578" s="14"/>
    </row>
    <row r="4579" spans="1:25" x14ac:dyDescent="0.25">
      <c r="A4579" s="32" t="str">
        <f>IF(Weighting!$P$19&gt;0,B4579,"")</f>
        <v/>
      </c>
      <c r="B4579" t="e">
        <f>Weighting!$C$19</f>
        <v>#DIV/0!</v>
      </c>
      <c r="C4579" t="e">
        <f>Weighting!$F$19</f>
        <v>#NUM!</v>
      </c>
      <c r="D4579" t="e">
        <f>IF(C4579=1,'Data Transformation'!$G$3+0.5*'Data Transformation'!$W$25,IF(C4580=1,D4580-'Data Transformation'!$W$25,FALSE))</f>
        <v>#NUM!</v>
      </c>
      <c r="E4579">
        <f t="array" ref="E4579">IF(ISLOGICAL(D4579),"",FREQUENCY(IF('Data Transformation'!$B$425:$B$8425='Bin Analysis'!$B4563,'Data Transformation'!$G$425:$G$8425),D4579))</f>
        <v>2001</v>
      </c>
      <c r="F4579">
        <f t="shared" si="570"/>
        <v>0</v>
      </c>
      <c r="G4579">
        <f>Weighting!$H$19</f>
        <v>0</v>
      </c>
      <c r="H4579">
        <f t="array" ref="H4579">FREQUENCY(IF('Data Transformation'!$B$4:$B$8425=B4563,'Data Transformation'!$G$4:$G$8425),'Bin Analysis'!$B4579)</f>
        <v>2073</v>
      </c>
      <c r="I4579">
        <f t="shared" si="571"/>
        <v>0</v>
      </c>
      <c r="J4579">
        <f t="shared" si="572"/>
        <v>0</v>
      </c>
      <c r="K4579">
        <f>J4579*Weighting!$W$19</f>
        <v>0</v>
      </c>
      <c r="M4579" s="14"/>
    </row>
    <row r="4580" spans="1:25" x14ac:dyDescent="0.25">
      <c r="A4580" s="32" t="str">
        <f>IF(Weighting!$P$20&gt;0,B4580,"")</f>
        <v/>
      </c>
      <c r="B4580" t="e">
        <f>Weighting!$C$20</f>
        <v>#DIV/0!</v>
      </c>
      <c r="C4580" t="e">
        <f>Weighting!$F$20</f>
        <v>#NUM!</v>
      </c>
      <c r="D4580" t="e">
        <f>IF(C4580=1,'Data Transformation'!$G$3+0.5*'Data Transformation'!$W$25,IF(C4581=1,D4581-'Data Transformation'!$W$25,FALSE))</f>
        <v>#NUM!</v>
      </c>
      <c r="E4580">
        <f t="array" ref="E4580">IF(ISLOGICAL(D4580),"",FREQUENCY(IF('Data Transformation'!$B$425:$B$8425='Bin Analysis'!$B4563,'Data Transformation'!$G$425:$G$8425),D4580))</f>
        <v>2001</v>
      </c>
      <c r="F4580">
        <f t="shared" si="570"/>
        <v>0</v>
      </c>
      <c r="G4580">
        <f>Weighting!$H$20</f>
        <v>0</v>
      </c>
      <c r="H4580">
        <f t="array" ref="H4580">FREQUENCY(IF('Data Transformation'!$B$4:$B$8425=B4563,'Data Transformation'!$G$4:$G$8425),'Bin Analysis'!$B4580)</f>
        <v>2073</v>
      </c>
      <c r="I4580">
        <f t="shared" si="571"/>
        <v>0</v>
      </c>
      <c r="J4580">
        <f t="shared" si="572"/>
        <v>0</v>
      </c>
      <c r="K4580">
        <f>J4580*Weighting!$W$20</f>
        <v>0</v>
      </c>
      <c r="M4580" s="14"/>
    </row>
    <row r="4581" spans="1:25" x14ac:dyDescent="0.25">
      <c r="A4581" s="32" t="str">
        <f>IF(Weighting!$P$21&gt;0,B4581,"")</f>
        <v/>
      </c>
      <c r="B4581" t="e">
        <f>Weighting!$C$21</f>
        <v>#DIV/0!</v>
      </c>
      <c r="C4581" t="e">
        <f>Weighting!$F$21</f>
        <v>#NUM!</v>
      </c>
      <c r="D4581" t="e">
        <f>IF(C4581=1,'Data Transformation'!$G$3+0.5*'Data Transformation'!$W$25,IF(C4582=1,D4582-'Data Transformation'!$W$25,FALSE))</f>
        <v>#NUM!</v>
      </c>
      <c r="E4581">
        <f t="array" ref="E4581">IF(ISLOGICAL(D4581),"",FREQUENCY(IF('Data Transformation'!$B$425:$B$8425='Bin Analysis'!$B4563,'Data Transformation'!$G$425:$G$8425),D4581))</f>
        <v>2001</v>
      </c>
      <c r="F4581">
        <f t="shared" si="570"/>
        <v>0</v>
      </c>
      <c r="G4581">
        <f>Weighting!$H$21</f>
        <v>0</v>
      </c>
      <c r="H4581">
        <f t="array" ref="H4581">FREQUENCY(IF('Data Transformation'!$B$4:$B$8425=B4563,'Data Transformation'!$G$4:$G$8425),'Bin Analysis'!$B4581)</f>
        <v>2073</v>
      </c>
      <c r="I4581">
        <f t="shared" si="571"/>
        <v>0</v>
      </c>
      <c r="J4581">
        <f t="shared" si="572"/>
        <v>0</v>
      </c>
      <c r="K4581">
        <f>J4581*Weighting!$W$21</f>
        <v>0</v>
      </c>
      <c r="M4581" s="14"/>
    </row>
    <row r="4582" spans="1:25" x14ac:dyDescent="0.25">
      <c r="A4582" s="32" t="str">
        <f>IF(Weighting!$P$22&gt;0,B4582,"")</f>
        <v/>
      </c>
      <c r="B4582" t="e">
        <f>Weighting!$C$22</f>
        <v>#DIV/0!</v>
      </c>
      <c r="C4582" t="e">
        <f>Weighting!$F$22</f>
        <v>#NUM!</v>
      </c>
      <c r="D4582" t="e">
        <f>IF(C4582=1,'Data Transformation'!$G$3+0.5*'Data Transformation'!$W$25,IF(C4583=1,D4583-'Data Transformation'!$W$25,FALSE))</f>
        <v>#NUM!</v>
      </c>
      <c r="E4582">
        <f t="array" ref="E4582">IF(ISLOGICAL(D4582),"",FREQUENCY(IF('Data Transformation'!$B$425:$B$8425='Bin Analysis'!$B4563,'Data Transformation'!$G$425:$G$8425),D4582))</f>
        <v>2001</v>
      </c>
      <c r="F4582">
        <f t="shared" si="570"/>
        <v>0</v>
      </c>
      <c r="G4582">
        <f>Weighting!$H$22</f>
        <v>0</v>
      </c>
      <c r="H4582">
        <f t="array" ref="H4582">FREQUENCY(IF('Data Transformation'!$B$4:$B$8425=B4563,'Data Transformation'!$G$4:$G$8425),'Bin Analysis'!$B4582)</f>
        <v>2073</v>
      </c>
      <c r="I4582">
        <f t="shared" si="571"/>
        <v>0</v>
      </c>
      <c r="J4582">
        <f t="shared" si="572"/>
        <v>0</v>
      </c>
      <c r="K4582">
        <f>J4582*Weighting!$W$22</f>
        <v>0</v>
      </c>
      <c r="M4582" s="14"/>
    </row>
    <row r="4583" spans="1:25" x14ac:dyDescent="0.25">
      <c r="A4583" s="32" t="str">
        <f>IF(Weighting!$P$23&gt;0,B4583,"")</f>
        <v/>
      </c>
      <c r="B4583" t="e">
        <f>Weighting!$C$23</f>
        <v>#DIV/0!</v>
      </c>
      <c r="C4583" t="e">
        <f>Weighting!$F$23</f>
        <v>#NUM!</v>
      </c>
      <c r="D4583" t="e">
        <f>IF(C4583=1,'Data Transformation'!$G$3+0.5*'Data Transformation'!$W$25,IF(C4584=1,D4584-'Data Transformation'!$W$25,FALSE))</f>
        <v>#NUM!</v>
      </c>
      <c r="E4583">
        <f t="array" ref="E4583">IF(ISLOGICAL(D4583),"",FREQUENCY(IF('Data Transformation'!$B$425:$B$8425='Bin Analysis'!$B4563,'Data Transformation'!$G$425:$G$8425),D4583))</f>
        <v>2001</v>
      </c>
      <c r="F4583">
        <f t="shared" si="570"/>
        <v>0</v>
      </c>
      <c r="G4583">
        <f>Weighting!$H$23</f>
        <v>0</v>
      </c>
      <c r="H4583">
        <f t="array" ref="H4583">FREQUENCY(IF('Data Transformation'!$B$4:$B$8425=B4563,'Data Transformation'!$G$4:$G$8425),'Bin Analysis'!$B4583)</f>
        <v>2073</v>
      </c>
      <c r="I4583">
        <f t="shared" si="571"/>
        <v>0</v>
      </c>
      <c r="J4583">
        <f t="shared" si="572"/>
        <v>0</v>
      </c>
      <c r="K4583">
        <f>J4583*Weighting!$W$23</f>
        <v>0</v>
      </c>
      <c r="M4583" s="14"/>
    </row>
    <row r="4584" spans="1:25" x14ac:dyDescent="0.25">
      <c r="A4584" s="32" t="str">
        <f>IF(Weighting!$P$24&gt;0,B4584,"")</f>
        <v/>
      </c>
      <c r="B4584" t="e">
        <f>Weighting!$C$24</f>
        <v>#DIV/0!</v>
      </c>
      <c r="C4584" t="e">
        <f>Weighting!$F$24</f>
        <v>#NUM!</v>
      </c>
      <c r="D4584" t="e">
        <f>IF(C4584=1,'Data Transformation'!$G$3+0.5*'Data Transformation'!$W$25,IF(C4585=1,D4585-'Data Transformation'!$W$25,FALSE))</f>
        <v>#NUM!</v>
      </c>
      <c r="E4584">
        <f t="array" ref="E4584">IF(ISLOGICAL(D4584),"",FREQUENCY(IF('Data Transformation'!$B$425:$B$8425='Bin Analysis'!$B4563,'Data Transformation'!$G$425:$G$8425),D4584))</f>
        <v>2001</v>
      </c>
      <c r="F4584">
        <f t="shared" si="570"/>
        <v>0</v>
      </c>
      <c r="G4584">
        <f>Weighting!$H$24</f>
        <v>0</v>
      </c>
      <c r="H4584">
        <f t="array" ref="H4584">FREQUENCY(IF('Data Transformation'!$B$4:$B$8425=B4563,'Data Transformation'!$G$4:$G$8425),'Bin Analysis'!$B4584)</f>
        <v>2073</v>
      </c>
      <c r="I4584">
        <f t="shared" si="571"/>
        <v>0</v>
      </c>
      <c r="J4584">
        <f t="shared" si="572"/>
        <v>0</v>
      </c>
      <c r="K4584">
        <f>J4584*Weighting!$W$24</f>
        <v>0</v>
      </c>
      <c r="M4584" s="14"/>
    </row>
    <row r="4585" spans="1:25" x14ac:dyDescent="0.25">
      <c r="A4585" s="32" t="str">
        <f>IF(Weighting!$P$25&gt;0,B4585,"")</f>
        <v/>
      </c>
      <c r="B4585" t="e">
        <f>Weighting!$C$25</f>
        <v>#DIV/0!</v>
      </c>
      <c r="C4585" t="e">
        <f>Weighting!$F$25</f>
        <v>#NUM!</v>
      </c>
      <c r="D4585" t="e">
        <f>IF(C4585=1,'Data Transformation'!$G$3+0.5*'Data Transformation'!$W$25,IF(C4586=1,D4586-'Data Transformation'!$W$25,FALSE))</f>
        <v>#NUM!</v>
      </c>
      <c r="E4585">
        <f t="array" ref="E4585">IF(ISLOGICAL(D4585),"",FREQUENCY(IF('Data Transformation'!$B$425:$B$8425='Bin Analysis'!$B4563,'Data Transformation'!$G$425:$G$8425),D4585))</f>
        <v>2001</v>
      </c>
      <c r="F4585">
        <f t="shared" si="570"/>
        <v>0</v>
      </c>
      <c r="G4585">
        <f>Weighting!$H$25</f>
        <v>0</v>
      </c>
      <c r="H4585">
        <f t="array" ref="H4585">FREQUENCY(IF('Data Transformation'!$B$4:$B$8425=B4563,'Data Transformation'!$G$4:$G$8425),'Bin Analysis'!$B4585)</f>
        <v>2073</v>
      </c>
      <c r="I4585">
        <f t="shared" si="571"/>
        <v>0</v>
      </c>
      <c r="J4585">
        <f t="shared" si="572"/>
        <v>0</v>
      </c>
      <c r="K4585">
        <f>J4585*Weighting!$W$25</f>
        <v>0</v>
      </c>
      <c r="M4585" s="14"/>
    </row>
    <row r="4586" spans="1:25" x14ac:dyDescent="0.25">
      <c r="O4586"/>
      <c r="P4586"/>
      <c r="Q4586"/>
      <c r="R4586"/>
    </row>
    <row r="4587" spans="1:25" ht="23.25" x14ac:dyDescent="0.35">
      <c r="A4587" s="21" t="s">
        <v>0</v>
      </c>
      <c r="B4587" s="21" t="str">
        <f>IFERROR(VLOOKUP(C4587,'Data Transformation'!$L$6:$M$426,2,FALSE),"")</f>
        <v/>
      </c>
      <c r="C4587" s="21">
        <f>C4563+1</f>
        <v>191</v>
      </c>
      <c r="D4587" s="21"/>
      <c r="E4587" s="21"/>
      <c r="F4587" s="21"/>
      <c r="G4587" s="21"/>
      <c r="H4587" s="22"/>
      <c r="I4587" s="22"/>
      <c r="J4587" s="22"/>
      <c r="K4587" s="21"/>
      <c r="L4587" s="21" t="str">
        <f>B4587</f>
        <v/>
      </c>
      <c r="M4587" s="23" t="e">
        <f>INDEX('Data Transformation'!$O$4:$O$424,MATCH($B4587,'Data Transformation'!$M$4:$M$424,0),MATCH($M$2,'Data Transformation'!$O$3,0))</f>
        <v>#N/A</v>
      </c>
      <c r="N4587" s="27" t="e">
        <f>IF('Input and Summary Results'!$J$16="minimum",'Bin Analysis'!X4588/(M4587-1),'Bin Analysis'!Y4587/('Bin Analysis'!M4587-1))</f>
        <v>#N/A</v>
      </c>
      <c r="O4587" s="27" t="e">
        <f>IF(M4587=FALSE,NA(),(VLOOKUP(1,C4590:K4609,4,FALSE))/(M4587-1))</f>
        <v>#N/A</v>
      </c>
      <c r="P4587" s="27" t="e">
        <f>IF(M4587=FALSE,NA(),SUM(J4590:J4609)/Weighting!$S$5)</f>
        <v>#N/A</v>
      </c>
      <c r="Q4587" s="27" t="e">
        <f>IF(M4587=FALSE,NA(),SUM(K4590:K4609)/Weighting!$S$6)</f>
        <v>#N/A</v>
      </c>
      <c r="R4587" s="27" t="e">
        <f>IF(M4587=FALSE,NA(),(VLOOKUP(1,G4590:K4609,3,FALSE))/(M4587-1))</f>
        <v>#N/A</v>
      </c>
      <c r="S4587" s="22" t="e">
        <f>IF(M4587=FALSE,NA(),IF(SUM(J4590:J4609)=2,"yes","no"))</f>
        <v>#N/A</v>
      </c>
      <c r="X4587" s="2" cm="2">
        <f t="array" ref="X4587:X4588">FREQUENCY(IF('Data Transformation'!$B$425:$B$6424='Bin Analysis'!L4587,'Data Transformation'!$G$425:$G$6424),'Data Transformation'!$U$11)</f>
        <v>0</v>
      </c>
      <c r="Y4587" s="2" cm="2">
        <f t="array" ref="Y4587:Y4588">FREQUENCY(IF('Data Transformation'!$B$425:$B$6424='Bin Analysis'!L4587,'Data Transformation'!$G$425:$G$6424),'Data Transformation'!$U$12)</f>
        <v>0</v>
      </c>
    </row>
    <row r="4588" spans="1:25" x14ac:dyDescent="0.25">
      <c r="A4588" s="14" t="s">
        <v>67</v>
      </c>
      <c r="B4588" t="s">
        <v>47</v>
      </c>
      <c r="C4588" t="s">
        <v>5</v>
      </c>
      <c r="D4588" t="s">
        <v>98</v>
      </c>
      <c r="E4588" t="s">
        <v>99</v>
      </c>
      <c r="F4588" t="s">
        <v>100</v>
      </c>
      <c r="G4588" t="s">
        <v>69</v>
      </c>
      <c r="H4588" t="s">
        <v>31</v>
      </c>
      <c r="I4588" t="s">
        <v>32</v>
      </c>
      <c r="J4588" t="s">
        <v>46</v>
      </c>
      <c r="K4588" s="14" t="s">
        <v>45</v>
      </c>
      <c r="M4588" s="14"/>
      <c r="X4588" s="2">
        <v>0</v>
      </c>
      <c r="Y4588" s="2">
        <v>0</v>
      </c>
    </row>
    <row r="4589" spans="1:25" x14ac:dyDescent="0.25">
      <c r="A4589" s="32"/>
      <c r="D4589" t="e">
        <f>IF(C4589=1,'Data Transformation'!$G$3+0.5*'Data Transformation'!$W$25,IF(C4590=1,D4590-'Data Transformation'!$W$25,FALSE))</f>
        <v>#NUM!</v>
      </c>
      <c r="E4589">
        <f t="array" ref="E4589">IF(ISLOGICAL(D4589),"",FREQUENCY(IF('Data Transformation'!$B$425:$B$8425='Bin Analysis'!$B4587,'Data Transformation'!$G$425:$G$8425),D4589))</f>
        <v>2001</v>
      </c>
      <c r="F4589" t="e">
        <f>IF(ISLOGICAL(D4589),"",E4589-E4588)</f>
        <v>#VALUE!</v>
      </c>
      <c r="M4589" s="14"/>
    </row>
    <row r="4590" spans="1:25" x14ac:dyDescent="0.25">
      <c r="A4590" s="32" t="e">
        <f>IF(Weighting!$P$6&gt;0,B4590,"")</f>
        <v>#NUM!</v>
      </c>
      <c r="B4590" t="e">
        <f>Weighting!$C$6</f>
        <v>#DIV/0!</v>
      </c>
      <c r="C4590" t="e">
        <f>Weighting!$F$6</f>
        <v>#NUM!</v>
      </c>
      <c r="D4590" t="e">
        <f>IF(C4590=1,'Data Transformation'!$G$3+0.5*'Data Transformation'!$W$25,IF(C4591=1,D4591-'Data Transformation'!$W$25,FALSE))</f>
        <v>#NUM!</v>
      </c>
      <c r="E4590">
        <f t="array" ref="E4590">IF(ISLOGICAL(D4590),"",FREQUENCY(IF('Data Transformation'!$B$425:$B$8425='Bin Analysis'!$B4587,'Data Transformation'!$G$425:$G$8425),D4590))</f>
        <v>2001</v>
      </c>
      <c r="F4590">
        <f>IF(ISLOGICAL(D4590),"",E4590-E4589)</f>
        <v>0</v>
      </c>
      <c r="G4590">
        <f>Weighting!$H$6</f>
        <v>1</v>
      </c>
      <c r="H4590">
        <f t="array" ref="H4590">FREQUENCY(IF('Data Transformation'!$B$4:$B$8425=B4587,'Data Transformation'!$G$4:$G$8425),'Bin Analysis'!$B4590)</f>
        <v>2073</v>
      </c>
      <c r="I4590">
        <f>H4590-H4589</f>
        <v>2073</v>
      </c>
      <c r="J4590">
        <f>IF(I4590=0,0,1)</f>
        <v>1</v>
      </c>
      <c r="K4590" t="e">
        <f>J4590*Weighting!$W$6</f>
        <v>#NUM!</v>
      </c>
      <c r="M4590" s="14"/>
    </row>
    <row r="4591" spans="1:25" x14ac:dyDescent="0.25">
      <c r="A4591" s="32" t="str">
        <f>IF(Weighting!$P$7&gt;0,B4591,"")</f>
        <v/>
      </c>
      <c r="B4591" t="e">
        <f>Weighting!$C$7</f>
        <v>#DIV/0!</v>
      </c>
      <c r="C4591" t="e">
        <f>Weighting!$F$7</f>
        <v>#NUM!</v>
      </c>
      <c r="D4591" t="e">
        <f>IF(C4591=1,'Data Transformation'!$G$3+0.5*'Data Transformation'!$W$25,IF(C4592=1,D4592-'Data Transformation'!$W$25,FALSE))</f>
        <v>#NUM!</v>
      </c>
      <c r="E4591">
        <f t="array" ref="E4591">IF(ISLOGICAL(D4591),"",FREQUENCY(IF('Data Transformation'!$B$425:$B$8425='Bin Analysis'!$B4587,'Data Transformation'!$G$425:$G$8425),D4591))</f>
        <v>2001</v>
      </c>
      <c r="F4591">
        <f t="shared" ref="F4591:F4609" si="573">IF(ISLOGICAL(D4591),"",E4591-E4590)</f>
        <v>0</v>
      </c>
      <c r="G4591">
        <f>Weighting!$H$7</f>
        <v>0</v>
      </c>
      <c r="H4591">
        <f t="array" ref="H4591">FREQUENCY(IF('Data Transformation'!$B$4:$B$8425=B4587,'Data Transformation'!$G$4:$G$8425),'Bin Analysis'!$B4591)</f>
        <v>2073</v>
      </c>
      <c r="I4591">
        <f t="shared" ref="I4591:I4609" si="574">H4591-H4590</f>
        <v>0</v>
      </c>
      <c r="J4591">
        <f>IF(I4591=0,0,1)</f>
        <v>0</v>
      </c>
      <c r="K4591">
        <f>J4591*Weighting!$W$7</f>
        <v>0</v>
      </c>
      <c r="M4591" s="14"/>
    </row>
    <row r="4592" spans="1:25" x14ac:dyDescent="0.25">
      <c r="A4592" s="32" t="str">
        <f>IF(Weighting!$P$8&gt;0,B4592,"")</f>
        <v/>
      </c>
      <c r="B4592" t="e">
        <f>Weighting!$C$8</f>
        <v>#DIV/0!</v>
      </c>
      <c r="C4592" t="e">
        <f>Weighting!$F$8</f>
        <v>#NUM!</v>
      </c>
      <c r="D4592" t="e">
        <f>IF(C4592=1,'Data Transformation'!$G$3+0.5*'Data Transformation'!$W$25,IF(C4593=1,D4593-'Data Transformation'!$W$25,FALSE))</f>
        <v>#NUM!</v>
      </c>
      <c r="E4592">
        <f t="array" ref="E4592">IF(ISLOGICAL(D4592),"",FREQUENCY(IF('Data Transformation'!$B$425:$B$8425='Bin Analysis'!$B4587,'Data Transformation'!$G$425:$G$8425),D4592))</f>
        <v>2001</v>
      </c>
      <c r="F4592">
        <f t="shared" si="573"/>
        <v>0</v>
      </c>
      <c r="G4592">
        <f>Weighting!$H$8</f>
        <v>0</v>
      </c>
      <c r="H4592">
        <f t="array" ref="H4592">FREQUENCY(IF('Data Transformation'!$B$4:$B$8425=B4587,'Data Transformation'!$G$4:$G$8425),'Bin Analysis'!$B4592)</f>
        <v>2073</v>
      </c>
      <c r="I4592">
        <f t="shared" si="574"/>
        <v>0</v>
      </c>
      <c r="J4592">
        <f t="shared" ref="J4592:J4609" si="575">IF(I4592=0,0,1)</f>
        <v>0</v>
      </c>
      <c r="K4592">
        <f>J4592*Weighting!$W$8</f>
        <v>0</v>
      </c>
      <c r="M4592" s="14"/>
    </row>
    <row r="4593" spans="1:13" x14ac:dyDescent="0.25">
      <c r="A4593" s="32" t="str">
        <f>IF(Weighting!$P$9&gt;0,B4593,"")</f>
        <v/>
      </c>
      <c r="B4593" s="50" t="e">
        <f>Weighting!$C$9</f>
        <v>#DIV/0!</v>
      </c>
      <c r="C4593" t="e">
        <f>Weighting!$F$9</f>
        <v>#NUM!</v>
      </c>
      <c r="D4593" t="e">
        <f>IF(C4593=1,'Data Transformation'!$G$3+0.5*'Data Transformation'!$W$25,IF(C4594=1,D4594-'Data Transformation'!$W$25,FALSE))</f>
        <v>#NUM!</v>
      </c>
      <c r="E4593">
        <f t="array" ref="E4593">IF(ISLOGICAL(D4593),"",FREQUENCY(IF('Data Transformation'!$B$425:$B$8425='Bin Analysis'!$B4587,'Data Transformation'!$G$425:$G$8425),D4593))</f>
        <v>2001</v>
      </c>
      <c r="F4593">
        <f t="shared" si="573"/>
        <v>0</v>
      </c>
      <c r="G4593">
        <f>Weighting!$H$9</f>
        <v>0</v>
      </c>
      <c r="H4593">
        <f t="array" ref="H4593">FREQUENCY(IF('Data Transformation'!$B$4:$B$8425=B4587,'Data Transformation'!$G$4:$G$8425),'Bin Analysis'!$B4593)</f>
        <v>2073</v>
      </c>
      <c r="I4593">
        <f t="shared" si="574"/>
        <v>0</v>
      </c>
      <c r="J4593">
        <f t="shared" si="575"/>
        <v>0</v>
      </c>
      <c r="K4593">
        <f>J4593*Weighting!$W$9</f>
        <v>0</v>
      </c>
      <c r="M4593" s="14"/>
    </row>
    <row r="4594" spans="1:13" x14ac:dyDescent="0.25">
      <c r="A4594" s="32" t="str">
        <f>IF(Weighting!$P$10&gt;0,B4594,"")</f>
        <v/>
      </c>
      <c r="B4594" t="e">
        <f>Weighting!$C$10</f>
        <v>#DIV/0!</v>
      </c>
      <c r="C4594" t="e">
        <f>Weighting!$F$10</f>
        <v>#NUM!</v>
      </c>
      <c r="D4594" t="e">
        <f>IF(C4594=1,'Data Transformation'!$G$3+0.5*'Data Transformation'!$W$25,IF(C4595=1,D4595-'Data Transformation'!$W$25,FALSE))</f>
        <v>#NUM!</v>
      </c>
      <c r="E4594">
        <f t="array" ref="E4594">IF(ISLOGICAL(D4594),"",FREQUENCY(IF('Data Transformation'!$B$425:$B$8425='Bin Analysis'!$B4587,'Data Transformation'!$G$425:$G$8425),D4594))</f>
        <v>2001</v>
      </c>
      <c r="F4594">
        <f t="shared" si="573"/>
        <v>0</v>
      </c>
      <c r="G4594">
        <f>Weighting!$H$10</f>
        <v>0</v>
      </c>
      <c r="H4594">
        <f t="array" ref="H4594">FREQUENCY(IF('Data Transformation'!$B$4:$B$8425=B4587,'Data Transformation'!$G$4:$G$8425),'Bin Analysis'!$B4594)</f>
        <v>2073</v>
      </c>
      <c r="I4594">
        <f t="shared" si="574"/>
        <v>0</v>
      </c>
      <c r="J4594">
        <f t="shared" si="575"/>
        <v>0</v>
      </c>
      <c r="K4594">
        <f>J4594*Weighting!$W$10</f>
        <v>0</v>
      </c>
      <c r="M4594" s="14"/>
    </row>
    <row r="4595" spans="1:13" x14ac:dyDescent="0.25">
      <c r="A4595" s="32" t="str">
        <f>IF(Weighting!$P$11&gt;0,B4595,"")</f>
        <v/>
      </c>
      <c r="B4595" t="e">
        <f>Weighting!$C$11</f>
        <v>#DIV/0!</v>
      </c>
      <c r="C4595" t="e">
        <f>Weighting!$F$11</f>
        <v>#NUM!</v>
      </c>
      <c r="D4595" t="e">
        <f>IF(C4595=1,'Data Transformation'!$G$3+0.5*'Data Transformation'!$W$25,IF(C4596=1,D4596-'Data Transformation'!$W$25,FALSE))</f>
        <v>#NUM!</v>
      </c>
      <c r="E4595">
        <f t="array" ref="E4595">IF(ISLOGICAL(D4595),"",FREQUENCY(IF('Data Transformation'!$B$425:$B$8425='Bin Analysis'!$B4587,'Data Transformation'!$G$425:$G$8425),D4595))</f>
        <v>2001</v>
      </c>
      <c r="F4595">
        <f t="shared" si="573"/>
        <v>0</v>
      </c>
      <c r="G4595">
        <f>Weighting!$H$11</f>
        <v>0</v>
      </c>
      <c r="H4595">
        <f t="array" ref="H4595">FREQUENCY(IF('Data Transformation'!$B$4:$B$8425=B4587,'Data Transformation'!$G$4:$G$8425),'Bin Analysis'!$B4595)</f>
        <v>2073</v>
      </c>
      <c r="I4595">
        <f t="shared" si="574"/>
        <v>0</v>
      </c>
      <c r="J4595">
        <f t="shared" si="575"/>
        <v>0</v>
      </c>
      <c r="K4595">
        <f>J4595*Weighting!$W$11</f>
        <v>0</v>
      </c>
      <c r="M4595" s="14"/>
    </row>
    <row r="4596" spans="1:13" x14ac:dyDescent="0.25">
      <c r="A4596" s="32" t="str">
        <f>IF(Weighting!$P$12&gt;0,B4596,"")</f>
        <v/>
      </c>
      <c r="B4596" t="e">
        <f>Weighting!$C$12</f>
        <v>#DIV/0!</v>
      </c>
      <c r="C4596" t="e">
        <f>Weighting!$F$12</f>
        <v>#NUM!</v>
      </c>
      <c r="D4596" t="e">
        <f>IF(C4596=1,'Data Transformation'!$G$3+0.5*'Data Transformation'!$W$25,IF(C4597=1,D4597-'Data Transformation'!$W$25,FALSE))</f>
        <v>#NUM!</v>
      </c>
      <c r="E4596">
        <f t="array" ref="E4596">IF(ISLOGICAL(D4596),"",FREQUENCY(IF('Data Transformation'!$B$425:$B$8425='Bin Analysis'!$B4587,'Data Transformation'!$G$425:$G$8425),D4596))</f>
        <v>2001</v>
      </c>
      <c r="F4596">
        <f t="shared" si="573"/>
        <v>0</v>
      </c>
      <c r="G4596">
        <f>Weighting!$H$12</f>
        <v>0</v>
      </c>
      <c r="H4596">
        <f t="array" ref="H4596">FREQUENCY(IF('Data Transformation'!$B$4:$B$8425=B4587,'Data Transformation'!$G$4:$G$8425),'Bin Analysis'!$B4596)</f>
        <v>2073</v>
      </c>
      <c r="I4596">
        <f t="shared" si="574"/>
        <v>0</v>
      </c>
      <c r="J4596">
        <f t="shared" si="575"/>
        <v>0</v>
      </c>
      <c r="K4596">
        <f>J4596*Weighting!$W$12</f>
        <v>0</v>
      </c>
      <c r="M4596" s="14"/>
    </row>
    <row r="4597" spans="1:13" x14ac:dyDescent="0.25">
      <c r="A4597" s="32" t="str">
        <f>IF(Weighting!$P$13&gt;0,B4597,"")</f>
        <v/>
      </c>
      <c r="B4597" t="e">
        <f>Weighting!$C$13</f>
        <v>#DIV/0!</v>
      </c>
      <c r="C4597" t="e">
        <f>Weighting!$F$13</f>
        <v>#NUM!</v>
      </c>
      <c r="D4597" t="e">
        <f>IF(C4597=1,'Data Transformation'!$G$3+0.5*'Data Transformation'!$W$25,IF(C4598=1,D4598-'Data Transformation'!$W$25,FALSE))</f>
        <v>#NUM!</v>
      </c>
      <c r="E4597">
        <f t="array" ref="E4597">IF(ISLOGICAL(D4597),"",FREQUENCY(IF('Data Transformation'!$B$425:$B$8425='Bin Analysis'!$B4587,'Data Transformation'!$G$425:$G$8425),D4597))</f>
        <v>2001</v>
      </c>
      <c r="F4597">
        <f t="shared" si="573"/>
        <v>0</v>
      </c>
      <c r="G4597">
        <f>Weighting!$H$13</f>
        <v>0</v>
      </c>
      <c r="H4597">
        <f t="array" ref="H4597">FREQUENCY(IF('Data Transformation'!$B$4:$B$8425=B4587,'Data Transformation'!$G$4:$G$8425),'Bin Analysis'!$B4597)</f>
        <v>2073</v>
      </c>
      <c r="I4597">
        <f t="shared" si="574"/>
        <v>0</v>
      </c>
      <c r="J4597">
        <f t="shared" si="575"/>
        <v>0</v>
      </c>
      <c r="K4597">
        <f>J4597*Weighting!$W$13</f>
        <v>0</v>
      </c>
      <c r="M4597" s="14"/>
    </row>
    <row r="4598" spans="1:13" x14ac:dyDescent="0.25">
      <c r="A4598" s="32" t="str">
        <f>IF(Weighting!$P$14&gt;0,B4598,"")</f>
        <v/>
      </c>
      <c r="B4598" t="e">
        <f>Weighting!$C$14</f>
        <v>#DIV/0!</v>
      </c>
      <c r="C4598" t="e">
        <f>Weighting!$F$14</f>
        <v>#NUM!</v>
      </c>
      <c r="D4598" t="e">
        <f>IF(C4598=1,'Data Transformation'!$G$3+0.5*'Data Transformation'!$W$25,IF(C4599=1,D4599-'Data Transformation'!$W$25,FALSE))</f>
        <v>#NUM!</v>
      </c>
      <c r="E4598">
        <f t="array" ref="E4598">IF(ISLOGICAL(D4598),"",FREQUENCY(IF('Data Transformation'!$B$425:$B$8425='Bin Analysis'!$B4587,'Data Transformation'!$G$425:$G$8425),D4598))</f>
        <v>2001</v>
      </c>
      <c r="F4598">
        <f t="shared" si="573"/>
        <v>0</v>
      </c>
      <c r="G4598">
        <f>Weighting!$H$14</f>
        <v>0</v>
      </c>
      <c r="H4598">
        <f t="array" ref="H4598">FREQUENCY(IF('Data Transformation'!$B$4:$B$8425=B4587,'Data Transformation'!$G$4:$G$8425),'Bin Analysis'!$B4598)</f>
        <v>2073</v>
      </c>
      <c r="I4598">
        <f t="shared" si="574"/>
        <v>0</v>
      </c>
      <c r="J4598">
        <f t="shared" si="575"/>
        <v>0</v>
      </c>
      <c r="K4598">
        <f>J4598*Weighting!$W$14</f>
        <v>0</v>
      </c>
      <c r="M4598" s="14"/>
    </row>
    <row r="4599" spans="1:13" x14ac:dyDescent="0.25">
      <c r="A4599" s="32" t="str">
        <f>IF(Weighting!$P$15&gt;0,B4599,"")</f>
        <v/>
      </c>
      <c r="B4599" t="e">
        <f>Weighting!$C$15</f>
        <v>#DIV/0!</v>
      </c>
      <c r="C4599" t="e">
        <f>Weighting!$F$15</f>
        <v>#NUM!</v>
      </c>
      <c r="D4599" t="e">
        <f>IF(C4599=1,'Data Transformation'!$G$3+0.5*'Data Transformation'!$W$25,IF(C4600=1,D4600-'Data Transformation'!$W$25,FALSE))</f>
        <v>#NUM!</v>
      </c>
      <c r="E4599">
        <f t="array" ref="E4599">IF(ISLOGICAL(D4599),"",FREQUENCY(IF('Data Transformation'!$B$425:$B$8425='Bin Analysis'!$B4587,'Data Transformation'!$G$425:$G$8425),D4599))</f>
        <v>2001</v>
      </c>
      <c r="F4599">
        <f t="shared" si="573"/>
        <v>0</v>
      </c>
      <c r="G4599">
        <f>Weighting!$H$15</f>
        <v>0</v>
      </c>
      <c r="H4599">
        <f t="array" ref="H4599">FREQUENCY(IF('Data Transformation'!$B$4:$B$8425=B4587,'Data Transformation'!$G$4:$G$8425),'Bin Analysis'!$B4599)</f>
        <v>2073</v>
      </c>
      <c r="I4599">
        <f t="shared" si="574"/>
        <v>0</v>
      </c>
      <c r="J4599">
        <f t="shared" si="575"/>
        <v>0</v>
      </c>
      <c r="K4599">
        <f>J4599*Weighting!$W$15</f>
        <v>0</v>
      </c>
      <c r="M4599" s="14"/>
    </row>
    <row r="4600" spans="1:13" x14ac:dyDescent="0.25">
      <c r="A4600" s="32" t="str">
        <f>IF(Weighting!$P$16&gt;0,B4600,"")</f>
        <v/>
      </c>
      <c r="B4600" t="e">
        <f>Weighting!$C$16</f>
        <v>#DIV/0!</v>
      </c>
      <c r="C4600" t="e">
        <f>Weighting!$F$16</f>
        <v>#NUM!</v>
      </c>
      <c r="D4600" t="e">
        <f>IF(C4600=1,'Data Transformation'!$G$3+0.5*'Data Transformation'!$W$25,IF(C4601=1,D4601-'Data Transformation'!$W$25,FALSE))</f>
        <v>#NUM!</v>
      </c>
      <c r="E4600">
        <f t="array" ref="E4600">IF(ISLOGICAL(D4600),"",FREQUENCY(IF('Data Transformation'!$B$425:$B$8425='Bin Analysis'!$B4587,'Data Transformation'!$G$425:$G$8425),D4600))</f>
        <v>2001</v>
      </c>
      <c r="F4600">
        <f t="shared" si="573"/>
        <v>0</v>
      </c>
      <c r="G4600">
        <f>Weighting!$H$16</f>
        <v>0</v>
      </c>
      <c r="H4600">
        <f t="array" ref="H4600">FREQUENCY(IF('Data Transformation'!$B$4:$B$8425=B4587,'Data Transformation'!$G$4:$G$8425),'Bin Analysis'!$B4600)</f>
        <v>2073</v>
      </c>
      <c r="I4600">
        <f t="shared" si="574"/>
        <v>0</v>
      </c>
      <c r="J4600">
        <f t="shared" si="575"/>
        <v>0</v>
      </c>
      <c r="K4600">
        <f>J4600*Weighting!$W$16</f>
        <v>0</v>
      </c>
      <c r="M4600" s="14"/>
    </row>
    <row r="4601" spans="1:13" x14ac:dyDescent="0.25">
      <c r="A4601" s="32" t="str">
        <f>IF(Weighting!$P$17&gt;0,B4601,"")</f>
        <v/>
      </c>
      <c r="B4601" t="e">
        <f>Weighting!$C$17</f>
        <v>#DIV/0!</v>
      </c>
      <c r="C4601" t="e">
        <f>Weighting!$F$17</f>
        <v>#NUM!</v>
      </c>
      <c r="D4601" t="e">
        <f>IF(C4601=1,'Data Transformation'!$G$3+0.5*'Data Transformation'!$W$25,IF(C4602=1,D4602-'Data Transformation'!$W$25,FALSE))</f>
        <v>#NUM!</v>
      </c>
      <c r="E4601">
        <f t="array" ref="E4601">IF(ISLOGICAL(D4601),"",FREQUENCY(IF('Data Transformation'!$B$425:$B$8425='Bin Analysis'!$B4587,'Data Transformation'!$G$425:$G$8425),D4601))</f>
        <v>2001</v>
      </c>
      <c r="F4601">
        <f t="shared" si="573"/>
        <v>0</v>
      </c>
      <c r="G4601">
        <f>Weighting!$H$17</f>
        <v>0</v>
      </c>
      <c r="H4601">
        <f t="array" ref="H4601">FREQUENCY(IF('Data Transformation'!$B$4:$B$8425=B4587,'Data Transformation'!$G$4:$G$8425),'Bin Analysis'!$B4601)</f>
        <v>2073</v>
      </c>
      <c r="I4601">
        <f t="shared" si="574"/>
        <v>0</v>
      </c>
      <c r="J4601">
        <f t="shared" si="575"/>
        <v>0</v>
      </c>
      <c r="K4601">
        <f>J4601*Weighting!$W$17</f>
        <v>0</v>
      </c>
      <c r="M4601" s="14"/>
    </row>
    <row r="4602" spans="1:13" x14ac:dyDescent="0.25">
      <c r="A4602" s="32" t="str">
        <f>IF(Weighting!$P$18&gt;0,B4602,"")</f>
        <v/>
      </c>
      <c r="B4602" t="e">
        <f>Weighting!$C$18</f>
        <v>#DIV/0!</v>
      </c>
      <c r="C4602" t="e">
        <f>Weighting!$F$18</f>
        <v>#NUM!</v>
      </c>
      <c r="D4602" t="e">
        <f>IF(C4602=1,'Data Transformation'!$G$3+0.5*'Data Transformation'!$W$25,IF(C4603=1,D4603-'Data Transformation'!$W$25,FALSE))</f>
        <v>#NUM!</v>
      </c>
      <c r="E4602">
        <f t="array" ref="E4602">IF(ISLOGICAL(D4602),"",FREQUENCY(IF('Data Transformation'!$B$425:$B$8425='Bin Analysis'!$B4587,'Data Transformation'!$G$425:$G$8425),D4602))</f>
        <v>2001</v>
      </c>
      <c r="F4602">
        <f t="shared" si="573"/>
        <v>0</v>
      </c>
      <c r="G4602">
        <f>Weighting!$H$18</f>
        <v>0</v>
      </c>
      <c r="H4602">
        <f t="array" ref="H4602">FREQUENCY(IF('Data Transformation'!$B$4:$B$8425=B4587,'Data Transformation'!$G$4:$G$8425),'Bin Analysis'!$B4602)</f>
        <v>2073</v>
      </c>
      <c r="I4602">
        <f t="shared" si="574"/>
        <v>0</v>
      </c>
      <c r="J4602">
        <f t="shared" si="575"/>
        <v>0</v>
      </c>
      <c r="K4602">
        <f>J4602*Weighting!$W$18</f>
        <v>0</v>
      </c>
      <c r="M4602" s="14"/>
    </row>
    <row r="4603" spans="1:13" x14ac:dyDescent="0.25">
      <c r="A4603" s="32" t="str">
        <f>IF(Weighting!$P$19&gt;0,B4603,"")</f>
        <v/>
      </c>
      <c r="B4603" t="e">
        <f>Weighting!$C$19</f>
        <v>#DIV/0!</v>
      </c>
      <c r="C4603" t="e">
        <f>Weighting!$F$19</f>
        <v>#NUM!</v>
      </c>
      <c r="D4603" t="e">
        <f>IF(C4603=1,'Data Transformation'!$G$3+0.5*'Data Transformation'!$W$25,IF(C4604=1,D4604-'Data Transformation'!$W$25,FALSE))</f>
        <v>#NUM!</v>
      </c>
      <c r="E4603">
        <f t="array" ref="E4603">IF(ISLOGICAL(D4603),"",FREQUENCY(IF('Data Transformation'!$B$425:$B$8425='Bin Analysis'!$B4587,'Data Transformation'!$G$425:$G$8425),D4603))</f>
        <v>2001</v>
      </c>
      <c r="F4603">
        <f t="shared" si="573"/>
        <v>0</v>
      </c>
      <c r="G4603">
        <f>Weighting!$H$19</f>
        <v>0</v>
      </c>
      <c r="H4603">
        <f t="array" ref="H4603">FREQUENCY(IF('Data Transformation'!$B$4:$B$8425=B4587,'Data Transformation'!$G$4:$G$8425),'Bin Analysis'!$B4603)</f>
        <v>2073</v>
      </c>
      <c r="I4603">
        <f t="shared" si="574"/>
        <v>0</v>
      </c>
      <c r="J4603">
        <f t="shared" si="575"/>
        <v>0</v>
      </c>
      <c r="K4603">
        <f>J4603*Weighting!$W$19</f>
        <v>0</v>
      </c>
      <c r="M4603" s="14"/>
    </row>
    <row r="4604" spans="1:13" x14ac:dyDescent="0.25">
      <c r="A4604" s="32" t="str">
        <f>IF(Weighting!$P$20&gt;0,B4604,"")</f>
        <v/>
      </c>
      <c r="B4604" t="e">
        <f>Weighting!$C$20</f>
        <v>#DIV/0!</v>
      </c>
      <c r="C4604" t="e">
        <f>Weighting!$F$20</f>
        <v>#NUM!</v>
      </c>
      <c r="D4604" t="e">
        <f>IF(C4604=1,'Data Transformation'!$G$3+0.5*'Data Transformation'!$W$25,IF(C4605=1,D4605-'Data Transformation'!$W$25,FALSE))</f>
        <v>#NUM!</v>
      </c>
      <c r="E4604">
        <f t="array" ref="E4604">IF(ISLOGICAL(D4604),"",FREQUENCY(IF('Data Transformation'!$B$425:$B$8425='Bin Analysis'!$B4587,'Data Transformation'!$G$425:$G$8425),D4604))</f>
        <v>2001</v>
      </c>
      <c r="F4604">
        <f t="shared" si="573"/>
        <v>0</v>
      </c>
      <c r="G4604">
        <f>Weighting!$H$20</f>
        <v>0</v>
      </c>
      <c r="H4604">
        <f t="array" ref="H4604">FREQUENCY(IF('Data Transformation'!$B$4:$B$8425=B4587,'Data Transformation'!$G$4:$G$8425),'Bin Analysis'!$B4604)</f>
        <v>2073</v>
      </c>
      <c r="I4604">
        <f t="shared" si="574"/>
        <v>0</v>
      </c>
      <c r="J4604">
        <f t="shared" si="575"/>
        <v>0</v>
      </c>
      <c r="K4604">
        <f>J4604*Weighting!$W$20</f>
        <v>0</v>
      </c>
      <c r="M4604" s="14"/>
    </row>
    <row r="4605" spans="1:13" x14ac:dyDescent="0.25">
      <c r="A4605" s="32" t="str">
        <f>IF(Weighting!$P$21&gt;0,B4605,"")</f>
        <v/>
      </c>
      <c r="B4605" t="e">
        <f>Weighting!$C$21</f>
        <v>#DIV/0!</v>
      </c>
      <c r="C4605" t="e">
        <f>Weighting!$F$21</f>
        <v>#NUM!</v>
      </c>
      <c r="D4605" t="e">
        <f>IF(C4605=1,'Data Transformation'!$G$3+0.5*'Data Transformation'!$W$25,IF(C4606=1,D4606-'Data Transformation'!$W$25,FALSE))</f>
        <v>#NUM!</v>
      </c>
      <c r="E4605">
        <f t="array" ref="E4605">IF(ISLOGICAL(D4605),"",FREQUENCY(IF('Data Transformation'!$B$425:$B$8425='Bin Analysis'!$B4587,'Data Transformation'!$G$425:$G$8425),D4605))</f>
        <v>2001</v>
      </c>
      <c r="F4605">
        <f t="shared" si="573"/>
        <v>0</v>
      </c>
      <c r="G4605">
        <f>Weighting!$H$21</f>
        <v>0</v>
      </c>
      <c r="H4605">
        <f t="array" ref="H4605">FREQUENCY(IF('Data Transformation'!$B$4:$B$8425=B4587,'Data Transformation'!$G$4:$G$8425),'Bin Analysis'!$B4605)</f>
        <v>2073</v>
      </c>
      <c r="I4605">
        <f t="shared" si="574"/>
        <v>0</v>
      </c>
      <c r="J4605">
        <f t="shared" si="575"/>
        <v>0</v>
      </c>
      <c r="K4605">
        <f>J4605*Weighting!$W$21</f>
        <v>0</v>
      </c>
      <c r="M4605" s="14"/>
    </row>
    <row r="4606" spans="1:13" x14ac:dyDescent="0.25">
      <c r="A4606" s="32" t="str">
        <f>IF(Weighting!$P$22&gt;0,B4606,"")</f>
        <v/>
      </c>
      <c r="B4606" t="e">
        <f>Weighting!$C$22</f>
        <v>#DIV/0!</v>
      </c>
      <c r="C4606" t="e">
        <f>Weighting!$F$22</f>
        <v>#NUM!</v>
      </c>
      <c r="D4606" t="e">
        <f>IF(C4606=1,'Data Transformation'!$G$3+0.5*'Data Transformation'!$W$25,IF(C4607=1,D4607-'Data Transformation'!$W$25,FALSE))</f>
        <v>#NUM!</v>
      </c>
      <c r="E4606">
        <f t="array" ref="E4606">IF(ISLOGICAL(D4606),"",FREQUENCY(IF('Data Transformation'!$B$425:$B$8425='Bin Analysis'!$B4587,'Data Transformation'!$G$425:$G$8425),D4606))</f>
        <v>2001</v>
      </c>
      <c r="F4606">
        <f t="shared" si="573"/>
        <v>0</v>
      </c>
      <c r="G4606">
        <f>Weighting!$H$22</f>
        <v>0</v>
      </c>
      <c r="H4606">
        <f t="array" ref="H4606">FREQUENCY(IF('Data Transformation'!$B$4:$B$8425=B4587,'Data Transformation'!$G$4:$G$8425),'Bin Analysis'!$B4606)</f>
        <v>2073</v>
      </c>
      <c r="I4606">
        <f t="shared" si="574"/>
        <v>0</v>
      </c>
      <c r="J4606">
        <f t="shared" si="575"/>
        <v>0</v>
      </c>
      <c r="K4606">
        <f>J4606*Weighting!$W$22</f>
        <v>0</v>
      </c>
      <c r="M4606" s="14"/>
    </row>
    <row r="4607" spans="1:13" x14ac:dyDescent="0.25">
      <c r="A4607" s="32" t="str">
        <f>IF(Weighting!$P$23&gt;0,B4607,"")</f>
        <v/>
      </c>
      <c r="B4607" t="e">
        <f>Weighting!$C$23</f>
        <v>#DIV/0!</v>
      </c>
      <c r="C4607" t="e">
        <f>Weighting!$F$23</f>
        <v>#NUM!</v>
      </c>
      <c r="D4607" t="e">
        <f>IF(C4607=1,'Data Transformation'!$G$3+0.5*'Data Transformation'!$W$25,IF(C4608=1,D4608-'Data Transformation'!$W$25,FALSE))</f>
        <v>#NUM!</v>
      </c>
      <c r="E4607">
        <f t="array" ref="E4607">IF(ISLOGICAL(D4607),"",FREQUENCY(IF('Data Transformation'!$B$425:$B$8425='Bin Analysis'!$B4587,'Data Transformation'!$G$425:$G$8425),D4607))</f>
        <v>2001</v>
      </c>
      <c r="F4607">
        <f t="shared" si="573"/>
        <v>0</v>
      </c>
      <c r="G4607">
        <f>Weighting!$H$23</f>
        <v>0</v>
      </c>
      <c r="H4607">
        <f t="array" ref="H4607">FREQUENCY(IF('Data Transformation'!$B$4:$B$8425=B4587,'Data Transformation'!$G$4:$G$8425),'Bin Analysis'!$B4607)</f>
        <v>2073</v>
      </c>
      <c r="I4607">
        <f t="shared" si="574"/>
        <v>0</v>
      </c>
      <c r="J4607">
        <f t="shared" si="575"/>
        <v>0</v>
      </c>
      <c r="K4607">
        <f>J4607*Weighting!$W$23</f>
        <v>0</v>
      </c>
      <c r="M4607" s="14"/>
    </row>
    <row r="4608" spans="1:13" x14ac:dyDescent="0.25">
      <c r="A4608" s="32" t="str">
        <f>IF(Weighting!$P$24&gt;0,B4608,"")</f>
        <v/>
      </c>
      <c r="B4608" t="e">
        <f>Weighting!$C$24</f>
        <v>#DIV/0!</v>
      </c>
      <c r="C4608" t="e">
        <f>Weighting!$F$24</f>
        <v>#NUM!</v>
      </c>
      <c r="D4608" t="e">
        <f>IF(C4608=1,'Data Transformation'!$G$3+0.5*'Data Transformation'!$W$25,IF(C4609=1,D4609-'Data Transformation'!$W$25,FALSE))</f>
        <v>#NUM!</v>
      </c>
      <c r="E4608">
        <f t="array" ref="E4608">IF(ISLOGICAL(D4608),"",FREQUENCY(IF('Data Transformation'!$B$425:$B$8425='Bin Analysis'!$B4587,'Data Transformation'!$G$425:$G$8425),D4608))</f>
        <v>2001</v>
      </c>
      <c r="F4608">
        <f t="shared" si="573"/>
        <v>0</v>
      </c>
      <c r="G4608">
        <f>Weighting!$H$24</f>
        <v>0</v>
      </c>
      <c r="H4608">
        <f t="array" ref="H4608">FREQUENCY(IF('Data Transformation'!$B$4:$B$8425=B4587,'Data Transformation'!$G$4:$G$8425),'Bin Analysis'!$B4608)</f>
        <v>2073</v>
      </c>
      <c r="I4608">
        <f t="shared" si="574"/>
        <v>0</v>
      </c>
      <c r="J4608">
        <f t="shared" si="575"/>
        <v>0</v>
      </c>
      <c r="K4608">
        <f>J4608*Weighting!$W$24</f>
        <v>0</v>
      </c>
      <c r="M4608" s="14"/>
    </row>
    <row r="4609" spans="1:25" x14ac:dyDescent="0.25">
      <c r="A4609" s="32" t="str">
        <f>IF(Weighting!$P$25&gt;0,B4609,"")</f>
        <v/>
      </c>
      <c r="B4609" t="e">
        <f>Weighting!$C$25</f>
        <v>#DIV/0!</v>
      </c>
      <c r="C4609" t="e">
        <f>Weighting!$F$25</f>
        <v>#NUM!</v>
      </c>
      <c r="D4609" t="e">
        <f>IF(C4609=1,'Data Transformation'!$G$3+0.5*'Data Transformation'!$W$25,IF(C4610=1,D4610-'Data Transformation'!$W$25,FALSE))</f>
        <v>#NUM!</v>
      </c>
      <c r="E4609">
        <f t="array" ref="E4609">IF(ISLOGICAL(D4609),"",FREQUENCY(IF('Data Transformation'!$B$425:$B$8425='Bin Analysis'!$B4587,'Data Transformation'!$G$425:$G$8425),D4609))</f>
        <v>2001</v>
      </c>
      <c r="F4609">
        <f t="shared" si="573"/>
        <v>0</v>
      </c>
      <c r="G4609">
        <f>Weighting!$H$25</f>
        <v>0</v>
      </c>
      <c r="H4609">
        <f t="array" ref="H4609">FREQUENCY(IF('Data Transformation'!$B$4:$B$8425=B4587,'Data Transformation'!$G$4:$G$8425),'Bin Analysis'!$B4609)</f>
        <v>2073</v>
      </c>
      <c r="I4609">
        <f t="shared" si="574"/>
        <v>0</v>
      </c>
      <c r="J4609">
        <f t="shared" si="575"/>
        <v>0</v>
      </c>
      <c r="K4609">
        <f>J4609*Weighting!$W$25</f>
        <v>0</v>
      </c>
      <c r="M4609" s="14"/>
    </row>
    <row r="4610" spans="1:25" x14ac:dyDescent="0.25">
      <c r="O4610"/>
      <c r="P4610"/>
      <c r="Q4610"/>
      <c r="R4610"/>
    </row>
    <row r="4611" spans="1:25" ht="23.25" x14ac:dyDescent="0.35">
      <c r="A4611" s="21" t="s">
        <v>0</v>
      </c>
      <c r="B4611" s="21" t="str">
        <f>IFERROR(VLOOKUP(C4611,'Data Transformation'!$L$6:$M$426,2,FALSE),"")</f>
        <v/>
      </c>
      <c r="C4611" s="21">
        <f>C4587+1</f>
        <v>192</v>
      </c>
      <c r="D4611" s="21"/>
      <c r="E4611" s="21"/>
      <c r="F4611" s="21"/>
      <c r="G4611" s="21"/>
      <c r="H4611" s="22"/>
      <c r="I4611" s="22"/>
      <c r="J4611" s="22"/>
      <c r="K4611" s="21"/>
      <c r="L4611" s="21" t="str">
        <f>B4611</f>
        <v/>
      </c>
      <c r="M4611" s="23" t="e">
        <f>INDEX('Data Transformation'!$O$4:$O$424,MATCH($B4611,'Data Transformation'!$M$4:$M$424,0),MATCH($M$2,'Data Transformation'!$O$3,0))</f>
        <v>#N/A</v>
      </c>
      <c r="N4611" s="27" t="e">
        <f>IF('Input and Summary Results'!$J$16="minimum",'Bin Analysis'!X4612/(M4611-1),'Bin Analysis'!Y4611/('Bin Analysis'!M4611-1))</f>
        <v>#N/A</v>
      </c>
      <c r="O4611" s="27" t="e">
        <f>IF(M4611=FALSE,NA(),(VLOOKUP(1,C4614:K4633,4,FALSE))/(M4611-1))</f>
        <v>#N/A</v>
      </c>
      <c r="P4611" s="27" t="e">
        <f>IF(M4611=FALSE,NA(),SUM(J4614:J4633)/Weighting!$S$5)</f>
        <v>#N/A</v>
      </c>
      <c r="Q4611" s="27" t="e">
        <f>IF(M4611=FALSE,NA(),SUM(K4614:K4633)/Weighting!$S$6)</f>
        <v>#N/A</v>
      </c>
      <c r="R4611" s="27" t="e">
        <f>IF(M4611=FALSE,NA(),(VLOOKUP(1,G4614:K4633,3,FALSE))/(M4611-1))</f>
        <v>#N/A</v>
      </c>
      <c r="S4611" s="22" t="e">
        <f>IF(M4611=FALSE,NA(),IF(SUM(J4614:J4633)=2,"yes","no"))</f>
        <v>#N/A</v>
      </c>
      <c r="X4611" s="2" cm="2">
        <f t="array" ref="X4611:X4612">FREQUENCY(IF('Data Transformation'!$B$425:$B$6424='Bin Analysis'!L4611,'Data Transformation'!$G$425:$G$6424),'Data Transformation'!$U$11)</f>
        <v>0</v>
      </c>
      <c r="Y4611" s="2" cm="2">
        <f t="array" ref="Y4611:Y4612">FREQUENCY(IF('Data Transformation'!$B$425:$B$6424='Bin Analysis'!L4611,'Data Transformation'!$G$425:$G$6424),'Data Transformation'!$U$12)</f>
        <v>0</v>
      </c>
    </row>
    <row r="4612" spans="1:25" x14ac:dyDescent="0.25">
      <c r="A4612" s="14" t="s">
        <v>67</v>
      </c>
      <c r="B4612" t="s">
        <v>47</v>
      </c>
      <c r="C4612" t="s">
        <v>5</v>
      </c>
      <c r="D4612" t="s">
        <v>98</v>
      </c>
      <c r="E4612" t="s">
        <v>99</v>
      </c>
      <c r="F4612" t="s">
        <v>100</v>
      </c>
      <c r="G4612" t="s">
        <v>69</v>
      </c>
      <c r="H4612" t="s">
        <v>31</v>
      </c>
      <c r="I4612" t="s">
        <v>32</v>
      </c>
      <c r="J4612" t="s">
        <v>46</v>
      </c>
      <c r="K4612" s="14" t="s">
        <v>45</v>
      </c>
      <c r="M4612" s="14"/>
      <c r="X4612" s="2">
        <v>0</v>
      </c>
      <c r="Y4612" s="2">
        <v>0</v>
      </c>
    </row>
    <row r="4613" spans="1:25" x14ac:dyDescent="0.25">
      <c r="A4613" s="32"/>
      <c r="D4613" t="e">
        <f>IF(C4613=1,'Data Transformation'!$G$3+0.5*'Data Transformation'!$W$25,IF(C4614=1,D4614-'Data Transformation'!$W$25,FALSE))</f>
        <v>#NUM!</v>
      </c>
      <c r="E4613">
        <f t="array" ref="E4613">IF(ISLOGICAL(D4613),"",FREQUENCY(IF('Data Transformation'!$B$425:$B$8425='Bin Analysis'!$B4611,'Data Transformation'!$G$425:$G$8425),D4613))</f>
        <v>2001</v>
      </c>
      <c r="F4613" t="e">
        <f>IF(ISLOGICAL(D4613),"",E4613-E4612)</f>
        <v>#VALUE!</v>
      </c>
      <c r="M4613" s="14"/>
    </row>
    <row r="4614" spans="1:25" x14ac:dyDescent="0.25">
      <c r="A4614" s="32" t="e">
        <f>IF(Weighting!$P$6&gt;0,B4614,"")</f>
        <v>#NUM!</v>
      </c>
      <c r="B4614" t="e">
        <f>Weighting!$C$6</f>
        <v>#DIV/0!</v>
      </c>
      <c r="C4614" t="e">
        <f>Weighting!$F$6</f>
        <v>#NUM!</v>
      </c>
      <c r="D4614" t="e">
        <f>IF(C4614=1,'Data Transformation'!$G$3+0.5*'Data Transformation'!$W$25,IF(C4615=1,D4615-'Data Transformation'!$W$25,FALSE))</f>
        <v>#NUM!</v>
      </c>
      <c r="E4614">
        <f t="array" ref="E4614">IF(ISLOGICAL(D4614),"",FREQUENCY(IF('Data Transformation'!$B$425:$B$8425='Bin Analysis'!$B4611,'Data Transformation'!$G$425:$G$8425),D4614))</f>
        <v>2001</v>
      </c>
      <c r="F4614">
        <f>IF(ISLOGICAL(D4614),"",E4614-E4613)</f>
        <v>0</v>
      </c>
      <c r="G4614">
        <f>Weighting!$H$6</f>
        <v>1</v>
      </c>
      <c r="H4614">
        <f t="array" ref="H4614">FREQUENCY(IF('Data Transformation'!$B$4:$B$8425=B4611,'Data Transformation'!$G$4:$G$8425),'Bin Analysis'!$B4614)</f>
        <v>2073</v>
      </c>
      <c r="I4614">
        <f>H4614-H4613</f>
        <v>2073</v>
      </c>
      <c r="J4614">
        <f>IF(I4614=0,0,1)</f>
        <v>1</v>
      </c>
      <c r="K4614" t="e">
        <f>J4614*Weighting!$W$6</f>
        <v>#NUM!</v>
      </c>
      <c r="M4614" s="14"/>
    </row>
    <row r="4615" spans="1:25" x14ac:dyDescent="0.25">
      <c r="A4615" s="32" t="str">
        <f>IF(Weighting!$P$7&gt;0,B4615,"")</f>
        <v/>
      </c>
      <c r="B4615" t="e">
        <f>Weighting!$C$7</f>
        <v>#DIV/0!</v>
      </c>
      <c r="C4615" t="e">
        <f>Weighting!$F$7</f>
        <v>#NUM!</v>
      </c>
      <c r="D4615" t="e">
        <f>IF(C4615=1,'Data Transformation'!$G$3+0.5*'Data Transformation'!$W$25,IF(C4616=1,D4616-'Data Transformation'!$W$25,FALSE))</f>
        <v>#NUM!</v>
      </c>
      <c r="E4615">
        <f t="array" ref="E4615">IF(ISLOGICAL(D4615),"",FREQUENCY(IF('Data Transformation'!$B$425:$B$8425='Bin Analysis'!$B4611,'Data Transformation'!$G$425:$G$8425),D4615))</f>
        <v>2001</v>
      </c>
      <c r="F4615">
        <f t="shared" ref="F4615:F4633" si="576">IF(ISLOGICAL(D4615),"",E4615-E4614)</f>
        <v>0</v>
      </c>
      <c r="G4615">
        <f>Weighting!$H$7</f>
        <v>0</v>
      </c>
      <c r="H4615">
        <f t="array" ref="H4615">FREQUENCY(IF('Data Transformation'!$B$4:$B$8425=B4611,'Data Transformation'!$G$4:$G$8425),'Bin Analysis'!$B4615)</f>
        <v>2073</v>
      </c>
      <c r="I4615">
        <f t="shared" ref="I4615:I4633" si="577">H4615-H4614</f>
        <v>0</v>
      </c>
      <c r="J4615">
        <f>IF(I4615=0,0,1)</f>
        <v>0</v>
      </c>
      <c r="K4615">
        <f>J4615*Weighting!$W$7</f>
        <v>0</v>
      </c>
      <c r="M4615" s="14"/>
    </row>
    <row r="4616" spans="1:25" x14ac:dyDescent="0.25">
      <c r="A4616" s="32" t="str">
        <f>IF(Weighting!$P$8&gt;0,B4616,"")</f>
        <v/>
      </c>
      <c r="B4616" t="e">
        <f>Weighting!$C$8</f>
        <v>#DIV/0!</v>
      </c>
      <c r="C4616" t="e">
        <f>Weighting!$F$8</f>
        <v>#NUM!</v>
      </c>
      <c r="D4616" t="e">
        <f>IF(C4616=1,'Data Transformation'!$G$3+0.5*'Data Transformation'!$W$25,IF(C4617=1,D4617-'Data Transformation'!$W$25,FALSE))</f>
        <v>#NUM!</v>
      </c>
      <c r="E4616">
        <f t="array" ref="E4616">IF(ISLOGICAL(D4616),"",FREQUENCY(IF('Data Transformation'!$B$425:$B$8425='Bin Analysis'!$B4611,'Data Transformation'!$G$425:$G$8425),D4616))</f>
        <v>2001</v>
      </c>
      <c r="F4616">
        <f t="shared" si="576"/>
        <v>0</v>
      </c>
      <c r="G4616">
        <f>Weighting!$H$8</f>
        <v>0</v>
      </c>
      <c r="H4616">
        <f t="array" ref="H4616">FREQUENCY(IF('Data Transformation'!$B$4:$B$8425=B4611,'Data Transformation'!$G$4:$G$8425),'Bin Analysis'!$B4616)</f>
        <v>2073</v>
      </c>
      <c r="I4616">
        <f t="shared" si="577"/>
        <v>0</v>
      </c>
      <c r="J4616">
        <f t="shared" ref="J4616:J4633" si="578">IF(I4616=0,0,1)</f>
        <v>0</v>
      </c>
      <c r="K4616">
        <f>J4616*Weighting!$W$8</f>
        <v>0</v>
      </c>
      <c r="M4616" s="14"/>
    </row>
    <row r="4617" spans="1:25" x14ac:dyDescent="0.25">
      <c r="A4617" s="32" t="str">
        <f>IF(Weighting!$P$9&gt;0,B4617,"")</f>
        <v/>
      </c>
      <c r="B4617" s="50" t="e">
        <f>Weighting!$C$9</f>
        <v>#DIV/0!</v>
      </c>
      <c r="C4617" t="e">
        <f>Weighting!$F$9</f>
        <v>#NUM!</v>
      </c>
      <c r="D4617" t="e">
        <f>IF(C4617=1,'Data Transformation'!$G$3+0.5*'Data Transformation'!$W$25,IF(C4618=1,D4618-'Data Transformation'!$W$25,FALSE))</f>
        <v>#NUM!</v>
      </c>
      <c r="E4617">
        <f t="array" ref="E4617">IF(ISLOGICAL(D4617),"",FREQUENCY(IF('Data Transformation'!$B$425:$B$8425='Bin Analysis'!$B4611,'Data Transformation'!$G$425:$G$8425),D4617))</f>
        <v>2001</v>
      </c>
      <c r="F4617">
        <f t="shared" si="576"/>
        <v>0</v>
      </c>
      <c r="G4617">
        <f>Weighting!$H$9</f>
        <v>0</v>
      </c>
      <c r="H4617">
        <f t="array" ref="H4617">FREQUENCY(IF('Data Transformation'!$B$4:$B$8425=B4611,'Data Transformation'!$G$4:$G$8425),'Bin Analysis'!$B4617)</f>
        <v>2073</v>
      </c>
      <c r="I4617">
        <f t="shared" si="577"/>
        <v>0</v>
      </c>
      <c r="J4617">
        <f t="shared" si="578"/>
        <v>0</v>
      </c>
      <c r="K4617">
        <f>J4617*Weighting!$W$9</f>
        <v>0</v>
      </c>
      <c r="M4617" s="14"/>
    </row>
    <row r="4618" spans="1:25" x14ac:dyDescent="0.25">
      <c r="A4618" s="32" t="str">
        <f>IF(Weighting!$P$10&gt;0,B4618,"")</f>
        <v/>
      </c>
      <c r="B4618" t="e">
        <f>Weighting!$C$10</f>
        <v>#DIV/0!</v>
      </c>
      <c r="C4618" t="e">
        <f>Weighting!$F$10</f>
        <v>#NUM!</v>
      </c>
      <c r="D4618" t="e">
        <f>IF(C4618=1,'Data Transformation'!$G$3+0.5*'Data Transformation'!$W$25,IF(C4619=1,D4619-'Data Transformation'!$W$25,FALSE))</f>
        <v>#NUM!</v>
      </c>
      <c r="E4618">
        <f t="array" ref="E4618">IF(ISLOGICAL(D4618),"",FREQUENCY(IF('Data Transformation'!$B$425:$B$8425='Bin Analysis'!$B4611,'Data Transformation'!$G$425:$G$8425),D4618))</f>
        <v>2001</v>
      </c>
      <c r="F4618">
        <f t="shared" si="576"/>
        <v>0</v>
      </c>
      <c r="G4618">
        <f>Weighting!$H$10</f>
        <v>0</v>
      </c>
      <c r="H4618">
        <f t="array" ref="H4618">FREQUENCY(IF('Data Transformation'!$B$4:$B$8425=B4611,'Data Transformation'!$G$4:$G$8425),'Bin Analysis'!$B4618)</f>
        <v>2073</v>
      </c>
      <c r="I4618">
        <f t="shared" si="577"/>
        <v>0</v>
      </c>
      <c r="J4618">
        <f t="shared" si="578"/>
        <v>0</v>
      </c>
      <c r="K4618">
        <f>J4618*Weighting!$W$10</f>
        <v>0</v>
      </c>
      <c r="M4618" s="14"/>
    </row>
    <row r="4619" spans="1:25" x14ac:dyDescent="0.25">
      <c r="A4619" s="32" t="str">
        <f>IF(Weighting!$P$11&gt;0,B4619,"")</f>
        <v/>
      </c>
      <c r="B4619" t="e">
        <f>Weighting!$C$11</f>
        <v>#DIV/0!</v>
      </c>
      <c r="C4619" t="e">
        <f>Weighting!$F$11</f>
        <v>#NUM!</v>
      </c>
      <c r="D4619" t="e">
        <f>IF(C4619=1,'Data Transformation'!$G$3+0.5*'Data Transformation'!$W$25,IF(C4620=1,D4620-'Data Transformation'!$W$25,FALSE))</f>
        <v>#NUM!</v>
      </c>
      <c r="E4619">
        <f t="array" ref="E4619">IF(ISLOGICAL(D4619),"",FREQUENCY(IF('Data Transformation'!$B$425:$B$8425='Bin Analysis'!$B4611,'Data Transformation'!$G$425:$G$8425),D4619))</f>
        <v>2001</v>
      </c>
      <c r="F4619">
        <f t="shared" si="576"/>
        <v>0</v>
      </c>
      <c r="G4619">
        <f>Weighting!$H$11</f>
        <v>0</v>
      </c>
      <c r="H4619">
        <f t="array" ref="H4619">FREQUENCY(IF('Data Transformation'!$B$4:$B$8425=B4611,'Data Transformation'!$G$4:$G$8425),'Bin Analysis'!$B4619)</f>
        <v>2073</v>
      </c>
      <c r="I4619">
        <f t="shared" si="577"/>
        <v>0</v>
      </c>
      <c r="J4619">
        <f t="shared" si="578"/>
        <v>0</v>
      </c>
      <c r="K4619">
        <f>J4619*Weighting!$W$11</f>
        <v>0</v>
      </c>
      <c r="M4619" s="14"/>
    </row>
    <row r="4620" spans="1:25" x14ac:dyDescent="0.25">
      <c r="A4620" s="32" t="str">
        <f>IF(Weighting!$P$12&gt;0,B4620,"")</f>
        <v/>
      </c>
      <c r="B4620" t="e">
        <f>Weighting!$C$12</f>
        <v>#DIV/0!</v>
      </c>
      <c r="C4620" t="e">
        <f>Weighting!$F$12</f>
        <v>#NUM!</v>
      </c>
      <c r="D4620" t="e">
        <f>IF(C4620=1,'Data Transformation'!$G$3+0.5*'Data Transformation'!$W$25,IF(C4621=1,D4621-'Data Transformation'!$W$25,FALSE))</f>
        <v>#NUM!</v>
      </c>
      <c r="E4620">
        <f t="array" ref="E4620">IF(ISLOGICAL(D4620),"",FREQUENCY(IF('Data Transformation'!$B$425:$B$8425='Bin Analysis'!$B4611,'Data Transformation'!$G$425:$G$8425),D4620))</f>
        <v>2001</v>
      </c>
      <c r="F4620">
        <f t="shared" si="576"/>
        <v>0</v>
      </c>
      <c r="G4620">
        <f>Weighting!$H$12</f>
        <v>0</v>
      </c>
      <c r="H4620">
        <f t="array" ref="H4620">FREQUENCY(IF('Data Transformation'!$B$4:$B$8425=B4611,'Data Transformation'!$G$4:$G$8425),'Bin Analysis'!$B4620)</f>
        <v>2073</v>
      </c>
      <c r="I4620">
        <f t="shared" si="577"/>
        <v>0</v>
      </c>
      <c r="J4620">
        <f t="shared" si="578"/>
        <v>0</v>
      </c>
      <c r="K4620">
        <f>J4620*Weighting!$W$12</f>
        <v>0</v>
      </c>
      <c r="M4620" s="14"/>
    </row>
    <row r="4621" spans="1:25" x14ac:dyDescent="0.25">
      <c r="A4621" s="32" t="str">
        <f>IF(Weighting!$P$13&gt;0,B4621,"")</f>
        <v/>
      </c>
      <c r="B4621" t="e">
        <f>Weighting!$C$13</f>
        <v>#DIV/0!</v>
      </c>
      <c r="C4621" t="e">
        <f>Weighting!$F$13</f>
        <v>#NUM!</v>
      </c>
      <c r="D4621" t="e">
        <f>IF(C4621=1,'Data Transformation'!$G$3+0.5*'Data Transformation'!$W$25,IF(C4622=1,D4622-'Data Transformation'!$W$25,FALSE))</f>
        <v>#NUM!</v>
      </c>
      <c r="E4621">
        <f t="array" ref="E4621">IF(ISLOGICAL(D4621),"",FREQUENCY(IF('Data Transformation'!$B$425:$B$8425='Bin Analysis'!$B4611,'Data Transformation'!$G$425:$G$8425),D4621))</f>
        <v>2001</v>
      </c>
      <c r="F4621">
        <f t="shared" si="576"/>
        <v>0</v>
      </c>
      <c r="G4621">
        <f>Weighting!$H$13</f>
        <v>0</v>
      </c>
      <c r="H4621">
        <f t="array" ref="H4621">FREQUENCY(IF('Data Transformation'!$B$4:$B$8425=B4611,'Data Transformation'!$G$4:$G$8425),'Bin Analysis'!$B4621)</f>
        <v>2073</v>
      </c>
      <c r="I4621">
        <f t="shared" si="577"/>
        <v>0</v>
      </c>
      <c r="J4621">
        <f t="shared" si="578"/>
        <v>0</v>
      </c>
      <c r="K4621">
        <f>J4621*Weighting!$W$13</f>
        <v>0</v>
      </c>
      <c r="M4621" s="14"/>
    </row>
    <row r="4622" spans="1:25" x14ac:dyDescent="0.25">
      <c r="A4622" s="32" t="str">
        <f>IF(Weighting!$P$14&gt;0,B4622,"")</f>
        <v/>
      </c>
      <c r="B4622" t="e">
        <f>Weighting!$C$14</f>
        <v>#DIV/0!</v>
      </c>
      <c r="C4622" t="e">
        <f>Weighting!$F$14</f>
        <v>#NUM!</v>
      </c>
      <c r="D4622" t="e">
        <f>IF(C4622=1,'Data Transformation'!$G$3+0.5*'Data Transformation'!$W$25,IF(C4623=1,D4623-'Data Transformation'!$W$25,FALSE))</f>
        <v>#NUM!</v>
      </c>
      <c r="E4622">
        <f t="array" ref="E4622">IF(ISLOGICAL(D4622),"",FREQUENCY(IF('Data Transformation'!$B$425:$B$8425='Bin Analysis'!$B4611,'Data Transformation'!$G$425:$G$8425),D4622))</f>
        <v>2001</v>
      </c>
      <c r="F4622">
        <f t="shared" si="576"/>
        <v>0</v>
      </c>
      <c r="G4622">
        <f>Weighting!$H$14</f>
        <v>0</v>
      </c>
      <c r="H4622">
        <f t="array" ref="H4622">FREQUENCY(IF('Data Transformation'!$B$4:$B$8425=B4611,'Data Transformation'!$G$4:$G$8425),'Bin Analysis'!$B4622)</f>
        <v>2073</v>
      </c>
      <c r="I4622">
        <f t="shared" si="577"/>
        <v>0</v>
      </c>
      <c r="J4622">
        <f t="shared" si="578"/>
        <v>0</v>
      </c>
      <c r="K4622">
        <f>J4622*Weighting!$W$14</f>
        <v>0</v>
      </c>
      <c r="M4622" s="14"/>
    </row>
    <row r="4623" spans="1:25" x14ac:dyDescent="0.25">
      <c r="A4623" s="32" t="str">
        <f>IF(Weighting!$P$15&gt;0,B4623,"")</f>
        <v/>
      </c>
      <c r="B4623" t="e">
        <f>Weighting!$C$15</f>
        <v>#DIV/0!</v>
      </c>
      <c r="C4623" t="e">
        <f>Weighting!$F$15</f>
        <v>#NUM!</v>
      </c>
      <c r="D4623" t="e">
        <f>IF(C4623=1,'Data Transformation'!$G$3+0.5*'Data Transformation'!$W$25,IF(C4624=1,D4624-'Data Transformation'!$W$25,FALSE))</f>
        <v>#NUM!</v>
      </c>
      <c r="E4623">
        <f t="array" ref="E4623">IF(ISLOGICAL(D4623),"",FREQUENCY(IF('Data Transformation'!$B$425:$B$8425='Bin Analysis'!$B4611,'Data Transformation'!$G$425:$G$8425),D4623))</f>
        <v>2001</v>
      </c>
      <c r="F4623">
        <f t="shared" si="576"/>
        <v>0</v>
      </c>
      <c r="G4623">
        <f>Weighting!$H$15</f>
        <v>0</v>
      </c>
      <c r="H4623">
        <f t="array" ref="H4623">FREQUENCY(IF('Data Transformation'!$B$4:$B$8425=B4611,'Data Transformation'!$G$4:$G$8425),'Bin Analysis'!$B4623)</f>
        <v>2073</v>
      </c>
      <c r="I4623">
        <f t="shared" si="577"/>
        <v>0</v>
      </c>
      <c r="J4623">
        <f t="shared" si="578"/>
        <v>0</v>
      </c>
      <c r="K4623">
        <f>J4623*Weighting!$W$15</f>
        <v>0</v>
      </c>
      <c r="M4623" s="14"/>
    </row>
    <row r="4624" spans="1:25" x14ac:dyDescent="0.25">
      <c r="A4624" s="32" t="str">
        <f>IF(Weighting!$P$16&gt;0,B4624,"")</f>
        <v/>
      </c>
      <c r="B4624" t="e">
        <f>Weighting!$C$16</f>
        <v>#DIV/0!</v>
      </c>
      <c r="C4624" t="e">
        <f>Weighting!$F$16</f>
        <v>#NUM!</v>
      </c>
      <c r="D4624" t="e">
        <f>IF(C4624=1,'Data Transformation'!$G$3+0.5*'Data Transformation'!$W$25,IF(C4625=1,D4625-'Data Transformation'!$W$25,FALSE))</f>
        <v>#NUM!</v>
      </c>
      <c r="E4624">
        <f t="array" ref="E4624">IF(ISLOGICAL(D4624),"",FREQUENCY(IF('Data Transformation'!$B$425:$B$8425='Bin Analysis'!$B4611,'Data Transformation'!$G$425:$G$8425),D4624))</f>
        <v>2001</v>
      </c>
      <c r="F4624">
        <f t="shared" si="576"/>
        <v>0</v>
      </c>
      <c r="G4624">
        <f>Weighting!$H$16</f>
        <v>0</v>
      </c>
      <c r="H4624">
        <f t="array" ref="H4624">FREQUENCY(IF('Data Transformation'!$B$4:$B$8425=B4611,'Data Transformation'!$G$4:$G$8425),'Bin Analysis'!$B4624)</f>
        <v>2073</v>
      </c>
      <c r="I4624">
        <f t="shared" si="577"/>
        <v>0</v>
      </c>
      <c r="J4624">
        <f t="shared" si="578"/>
        <v>0</v>
      </c>
      <c r="K4624">
        <f>J4624*Weighting!$W$16</f>
        <v>0</v>
      </c>
      <c r="M4624" s="14"/>
    </row>
    <row r="4625" spans="1:25" x14ac:dyDescent="0.25">
      <c r="A4625" s="32" t="str">
        <f>IF(Weighting!$P$17&gt;0,B4625,"")</f>
        <v/>
      </c>
      <c r="B4625" t="e">
        <f>Weighting!$C$17</f>
        <v>#DIV/0!</v>
      </c>
      <c r="C4625" t="e">
        <f>Weighting!$F$17</f>
        <v>#NUM!</v>
      </c>
      <c r="D4625" t="e">
        <f>IF(C4625=1,'Data Transformation'!$G$3+0.5*'Data Transformation'!$W$25,IF(C4626=1,D4626-'Data Transformation'!$W$25,FALSE))</f>
        <v>#NUM!</v>
      </c>
      <c r="E4625">
        <f t="array" ref="E4625">IF(ISLOGICAL(D4625),"",FREQUENCY(IF('Data Transformation'!$B$425:$B$8425='Bin Analysis'!$B4611,'Data Transformation'!$G$425:$G$8425),D4625))</f>
        <v>2001</v>
      </c>
      <c r="F4625">
        <f t="shared" si="576"/>
        <v>0</v>
      </c>
      <c r="G4625">
        <f>Weighting!$H$17</f>
        <v>0</v>
      </c>
      <c r="H4625">
        <f t="array" ref="H4625">FREQUENCY(IF('Data Transformation'!$B$4:$B$8425=B4611,'Data Transformation'!$G$4:$G$8425),'Bin Analysis'!$B4625)</f>
        <v>2073</v>
      </c>
      <c r="I4625">
        <f t="shared" si="577"/>
        <v>0</v>
      </c>
      <c r="J4625">
        <f t="shared" si="578"/>
        <v>0</v>
      </c>
      <c r="K4625">
        <f>J4625*Weighting!$W$17</f>
        <v>0</v>
      </c>
      <c r="M4625" s="14"/>
    </row>
    <row r="4626" spans="1:25" x14ac:dyDescent="0.25">
      <c r="A4626" s="32" t="str">
        <f>IF(Weighting!$P$18&gt;0,B4626,"")</f>
        <v/>
      </c>
      <c r="B4626" t="e">
        <f>Weighting!$C$18</f>
        <v>#DIV/0!</v>
      </c>
      <c r="C4626" t="e">
        <f>Weighting!$F$18</f>
        <v>#NUM!</v>
      </c>
      <c r="D4626" t="e">
        <f>IF(C4626=1,'Data Transformation'!$G$3+0.5*'Data Transformation'!$W$25,IF(C4627=1,D4627-'Data Transformation'!$W$25,FALSE))</f>
        <v>#NUM!</v>
      </c>
      <c r="E4626">
        <f t="array" ref="E4626">IF(ISLOGICAL(D4626),"",FREQUENCY(IF('Data Transformation'!$B$425:$B$8425='Bin Analysis'!$B4611,'Data Transformation'!$G$425:$G$8425),D4626))</f>
        <v>2001</v>
      </c>
      <c r="F4626">
        <f t="shared" si="576"/>
        <v>0</v>
      </c>
      <c r="G4626">
        <f>Weighting!$H$18</f>
        <v>0</v>
      </c>
      <c r="H4626">
        <f t="array" ref="H4626">FREQUENCY(IF('Data Transformation'!$B$4:$B$8425=B4611,'Data Transformation'!$G$4:$G$8425),'Bin Analysis'!$B4626)</f>
        <v>2073</v>
      </c>
      <c r="I4626">
        <f t="shared" si="577"/>
        <v>0</v>
      </c>
      <c r="J4626">
        <f t="shared" si="578"/>
        <v>0</v>
      </c>
      <c r="K4626">
        <f>J4626*Weighting!$W$18</f>
        <v>0</v>
      </c>
      <c r="M4626" s="14"/>
    </row>
    <row r="4627" spans="1:25" x14ac:dyDescent="0.25">
      <c r="A4627" s="32" t="str">
        <f>IF(Weighting!$P$19&gt;0,B4627,"")</f>
        <v/>
      </c>
      <c r="B4627" t="e">
        <f>Weighting!$C$19</f>
        <v>#DIV/0!</v>
      </c>
      <c r="C4627" t="e">
        <f>Weighting!$F$19</f>
        <v>#NUM!</v>
      </c>
      <c r="D4627" t="e">
        <f>IF(C4627=1,'Data Transformation'!$G$3+0.5*'Data Transformation'!$W$25,IF(C4628=1,D4628-'Data Transformation'!$W$25,FALSE))</f>
        <v>#NUM!</v>
      </c>
      <c r="E4627">
        <f t="array" ref="E4627">IF(ISLOGICAL(D4627),"",FREQUENCY(IF('Data Transformation'!$B$425:$B$8425='Bin Analysis'!$B4611,'Data Transformation'!$G$425:$G$8425),D4627))</f>
        <v>2001</v>
      </c>
      <c r="F4627">
        <f t="shared" si="576"/>
        <v>0</v>
      </c>
      <c r="G4627">
        <f>Weighting!$H$19</f>
        <v>0</v>
      </c>
      <c r="H4627">
        <f t="array" ref="H4627">FREQUENCY(IF('Data Transformation'!$B$4:$B$8425=B4611,'Data Transformation'!$G$4:$G$8425),'Bin Analysis'!$B4627)</f>
        <v>2073</v>
      </c>
      <c r="I4627">
        <f t="shared" si="577"/>
        <v>0</v>
      </c>
      <c r="J4627">
        <f t="shared" si="578"/>
        <v>0</v>
      </c>
      <c r="K4627">
        <f>J4627*Weighting!$W$19</f>
        <v>0</v>
      </c>
      <c r="M4627" s="14"/>
    </row>
    <row r="4628" spans="1:25" x14ac:dyDescent="0.25">
      <c r="A4628" s="32" t="str">
        <f>IF(Weighting!$P$20&gt;0,B4628,"")</f>
        <v/>
      </c>
      <c r="B4628" t="e">
        <f>Weighting!$C$20</f>
        <v>#DIV/0!</v>
      </c>
      <c r="C4628" t="e">
        <f>Weighting!$F$20</f>
        <v>#NUM!</v>
      </c>
      <c r="D4628" t="e">
        <f>IF(C4628=1,'Data Transformation'!$G$3+0.5*'Data Transformation'!$W$25,IF(C4629=1,D4629-'Data Transformation'!$W$25,FALSE))</f>
        <v>#NUM!</v>
      </c>
      <c r="E4628">
        <f t="array" ref="E4628">IF(ISLOGICAL(D4628),"",FREQUENCY(IF('Data Transformation'!$B$425:$B$8425='Bin Analysis'!$B4611,'Data Transformation'!$G$425:$G$8425),D4628))</f>
        <v>2001</v>
      </c>
      <c r="F4628">
        <f t="shared" si="576"/>
        <v>0</v>
      </c>
      <c r="G4628">
        <f>Weighting!$H$20</f>
        <v>0</v>
      </c>
      <c r="H4628">
        <f t="array" ref="H4628">FREQUENCY(IF('Data Transformation'!$B$4:$B$8425=B4611,'Data Transformation'!$G$4:$G$8425),'Bin Analysis'!$B4628)</f>
        <v>2073</v>
      </c>
      <c r="I4628">
        <f t="shared" si="577"/>
        <v>0</v>
      </c>
      <c r="J4628">
        <f t="shared" si="578"/>
        <v>0</v>
      </c>
      <c r="K4628">
        <f>J4628*Weighting!$W$20</f>
        <v>0</v>
      </c>
      <c r="M4628" s="14"/>
    </row>
    <row r="4629" spans="1:25" x14ac:dyDescent="0.25">
      <c r="A4629" s="32" t="str">
        <f>IF(Weighting!$P$21&gt;0,B4629,"")</f>
        <v/>
      </c>
      <c r="B4629" t="e">
        <f>Weighting!$C$21</f>
        <v>#DIV/0!</v>
      </c>
      <c r="C4629" t="e">
        <f>Weighting!$F$21</f>
        <v>#NUM!</v>
      </c>
      <c r="D4629" t="e">
        <f>IF(C4629=1,'Data Transformation'!$G$3+0.5*'Data Transformation'!$W$25,IF(C4630=1,D4630-'Data Transformation'!$W$25,FALSE))</f>
        <v>#NUM!</v>
      </c>
      <c r="E4629">
        <f t="array" ref="E4629">IF(ISLOGICAL(D4629),"",FREQUENCY(IF('Data Transformation'!$B$425:$B$8425='Bin Analysis'!$B4611,'Data Transformation'!$G$425:$G$8425),D4629))</f>
        <v>2001</v>
      </c>
      <c r="F4629">
        <f t="shared" si="576"/>
        <v>0</v>
      </c>
      <c r="G4629">
        <f>Weighting!$H$21</f>
        <v>0</v>
      </c>
      <c r="H4629">
        <f t="array" ref="H4629">FREQUENCY(IF('Data Transformation'!$B$4:$B$8425=B4611,'Data Transformation'!$G$4:$G$8425),'Bin Analysis'!$B4629)</f>
        <v>2073</v>
      </c>
      <c r="I4629">
        <f t="shared" si="577"/>
        <v>0</v>
      </c>
      <c r="J4629">
        <f t="shared" si="578"/>
        <v>0</v>
      </c>
      <c r="K4629">
        <f>J4629*Weighting!$W$21</f>
        <v>0</v>
      </c>
      <c r="M4629" s="14"/>
    </row>
    <row r="4630" spans="1:25" x14ac:dyDescent="0.25">
      <c r="A4630" s="32" t="str">
        <f>IF(Weighting!$P$22&gt;0,B4630,"")</f>
        <v/>
      </c>
      <c r="B4630" t="e">
        <f>Weighting!$C$22</f>
        <v>#DIV/0!</v>
      </c>
      <c r="C4630" t="e">
        <f>Weighting!$F$22</f>
        <v>#NUM!</v>
      </c>
      <c r="D4630" t="e">
        <f>IF(C4630=1,'Data Transformation'!$G$3+0.5*'Data Transformation'!$W$25,IF(C4631=1,D4631-'Data Transformation'!$W$25,FALSE))</f>
        <v>#NUM!</v>
      </c>
      <c r="E4630">
        <f t="array" ref="E4630">IF(ISLOGICAL(D4630),"",FREQUENCY(IF('Data Transformation'!$B$425:$B$8425='Bin Analysis'!$B4611,'Data Transformation'!$G$425:$G$8425),D4630))</f>
        <v>2001</v>
      </c>
      <c r="F4630">
        <f t="shared" si="576"/>
        <v>0</v>
      </c>
      <c r="G4630">
        <f>Weighting!$H$22</f>
        <v>0</v>
      </c>
      <c r="H4630">
        <f t="array" ref="H4630">FREQUENCY(IF('Data Transformation'!$B$4:$B$8425=B4611,'Data Transformation'!$G$4:$G$8425),'Bin Analysis'!$B4630)</f>
        <v>2073</v>
      </c>
      <c r="I4630">
        <f t="shared" si="577"/>
        <v>0</v>
      </c>
      <c r="J4630">
        <f t="shared" si="578"/>
        <v>0</v>
      </c>
      <c r="K4630">
        <f>J4630*Weighting!$W$22</f>
        <v>0</v>
      </c>
      <c r="M4630" s="14"/>
    </row>
    <row r="4631" spans="1:25" x14ac:dyDescent="0.25">
      <c r="A4631" s="32" t="str">
        <f>IF(Weighting!$P$23&gt;0,B4631,"")</f>
        <v/>
      </c>
      <c r="B4631" t="e">
        <f>Weighting!$C$23</f>
        <v>#DIV/0!</v>
      </c>
      <c r="C4631" t="e">
        <f>Weighting!$F$23</f>
        <v>#NUM!</v>
      </c>
      <c r="D4631" t="e">
        <f>IF(C4631=1,'Data Transformation'!$G$3+0.5*'Data Transformation'!$W$25,IF(C4632=1,D4632-'Data Transformation'!$W$25,FALSE))</f>
        <v>#NUM!</v>
      </c>
      <c r="E4631">
        <f t="array" ref="E4631">IF(ISLOGICAL(D4631),"",FREQUENCY(IF('Data Transformation'!$B$425:$B$8425='Bin Analysis'!$B4611,'Data Transformation'!$G$425:$G$8425),D4631))</f>
        <v>2001</v>
      </c>
      <c r="F4631">
        <f t="shared" si="576"/>
        <v>0</v>
      </c>
      <c r="G4631">
        <f>Weighting!$H$23</f>
        <v>0</v>
      </c>
      <c r="H4631">
        <f t="array" ref="H4631">FREQUENCY(IF('Data Transformation'!$B$4:$B$8425=B4611,'Data Transformation'!$G$4:$G$8425),'Bin Analysis'!$B4631)</f>
        <v>2073</v>
      </c>
      <c r="I4631">
        <f t="shared" si="577"/>
        <v>0</v>
      </c>
      <c r="J4631">
        <f t="shared" si="578"/>
        <v>0</v>
      </c>
      <c r="K4631">
        <f>J4631*Weighting!$W$23</f>
        <v>0</v>
      </c>
      <c r="M4631" s="14"/>
    </row>
    <row r="4632" spans="1:25" x14ac:dyDescent="0.25">
      <c r="A4632" s="32" t="str">
        <f>IF(Weighting!$P$24&gt;0,B4632,"")</f>
        <v/>
      </c>
      <c r="B4632" t="e">
        <f>Weighting!$C$24</f>
        <v>#DIV/0!</v>
      </c>
      <c r="C4632" t="e">
        <f>Weighting!$F$24</f>
        <v>#NUM!</v>
      </c>
      <c r="D4632" t="e">
        <f>IF(C4632=1,'Data Transformation'!$G$3+0.5*'Data Transformation'!$W$25,IF(C4633=1,D4633-'Data Transformation'!$W$25,FALSE))</f>
        <v>#NUM!</v>
      </c>
      <c r="E4632">
        <f t="array" ref="E4632">IF(ISLOGICAL(D4632),"",FREQUENCY(IF('Data Transformation'!$B$425:$B$8425='Bin Analysis'!$B4611,'Data Transformation'!$G$425:$G$8425),D4632))</f>
        <v>2001</v>
      </c>
      <c r="F4632">
        <f t="shared" si="576"/>
        <v>0</v>
      </c>
      <c r="G4632">
        <f>Weighting!$H$24</f>
        <v>0</v>
      </c>
      <c r="H4632">
        <f t="array" ref="H4632">FREQUENCY(IF('Data Transformation'!$B$4:$B$8425=B4611,'Data Transformation'!$G$4:$G$8425),'Bin Analysis'!$B4632)</f>
        <v>2073</v>
      </c>
      <c r="I4632">
        <f t="shared" si="577"/>
        <v>0</v>
      </c>
      <c r="J4632">
        <f t="shared" si="578"/>
        <v>0</v>
      </c>
      <c r="K4632">
        <f>J4632*Weighting!$W$24</f>
        <v>0</v>
      </c>
      <c r="M4632" s="14"/>
    </row>
    <row r="4633" spans="1:25" x14ac:dyDescent="0.25">
      <c r="A4633" s="32" t="str">
        <f>IF(Weighting!$P$25&gt;0,B4633,"")</f>
        <v/>
      </c>
      <c r="B4633" t="e">
        <f>Weighting!$C$25</f>
        <v>#DIV/0!</v>
      </c>
      <c r="C4633" t="e">
        <f>Weighting!$F$25</f>
        <v>#NUM!</v>
      </c>
      <c r="D4633" t="e">
        <f>IF(C4633=1,'Data Transformation'!$G$3+0.5*'Data Transformation'!$W$25,IF(C4634=1,D4634-'Data Transformation'!$W$25,FALSE))</f>
        <v>#NUM!</v>
      </c>
      <c r="E4633">
        <f t="array" ref="E4633">IF(ISLOGICAL(D4633),"",FREQUENCY(IF('Data Transformation'!$B$425:$B$8425='Bin Analysis'!$B4611,'Data Transformation'!$G$425:$G$8425),D4633))</f>
        <v>2001</v>
      </c>
      <c r="F4633">
        <f t="shared" si="576"/>
        <v>0</v>
      </c>
      <c r="G4633">
        <f>Weighting!$H$25</f>
        <v>0</v>
      </c>
      <c r="H4633">
        <f t="array" ref="H4633">FREQUENCY(IF('Data Transformation'!$B$4:$B$8425=B4611,'Data Transformation'!$G$4:$G$8425),'Bin Analysis'!$B4633)</f>
        <v>2073</v>
      </c>
      <c r="I4633">
        <f t="shared" si="577"/>
        <v>0</v>
      </c>
      <c r="J4633">
        <f t="shared" si="578"/>
        <v>0</v>
      </c>
      <c r="K4633">
        <f>J4633*Weighting!$W$25</f>
        <v>0</v>
      </c>
      <c r="M4633" s="14"/>
    </row>
    <row r="4634" spans="1:25" x14ac:dyDescent="0.25">
      <c r="O4634"/>
      <c r="P4634"/>
      <c r="Q4634"/>
      <c r="R4634"/>
    </row>
    <row r="4635" spans="1:25" ht="23.25" x14ac:dyDescent="0.35">
      <c r="A4635" s="21" t="s">
        <v>0</v>
      </c>
      <c r="B4635" s="21" t="str">
        <f>IFERROR(VLOOKUP(C4635,'Data Transformation'!$L$6:$M$426,2,FALSE),"")</f>
        <v/>
      </c>
      <c r="C4635" s="21">
        <f>C4611+1</f>
        <v>193</v>
      </c>
      <c r="D4635" s="21"/>
      <c r="E4635" s="21"/>
      <c r="F4635" s="21"/>
      <c r="G4635" s="21"/>
      <c r="H4635" s="22"/>
      <c r="I4635" s="22"/>
      <c r="J4635" s="22"/>
      <c r="K4635" s="21"/>
      <c r="L4635" s="21" t="str">
        <f>B4635</f>
        <v/>
      </c>
      <c r="M4635" s="23" t="e">
        <f>INDEX('Data Transformation'!$O$4:$O$424,MATCH($B4635,'Data Transformation'!$M$4:$M$424,0),MATCH($M$2,'Data Transformation'!$O$3,0))</f>
        <v>#N/A</v>
      </c>
      <c r="N4635" s="27" t="e">
        <f>IF('Input and Summary Results'!$J$16="minimum",'Bin Analysis'!X4636/(M4635-1),'Bin Analysis'!Y4635/('Bin Analysis'!M4635-1))</f>
        <v>#N/A</v>
      </c>
      <c r="O4635" s="27" t="e">
        <f>IF(M4635=FALSE,NA(),(VLOOKUP(1,C4638:K4657,4,FALSE))/(M4635-1))</f>
        <v>#N/A</v>
      </c>
      <c r="P4635" s="27" t="e">
        <f>IF(M4635=FALSE,NA(),SUM(J4638:J4657)/Weighting!$S$5)</f>
        <v>#N/A</v>
      </c>
      <c r="Q4635" s="27" t="e">
        <f>IF(M4635=FALSE,NA(),SUM(K4638:K4657)/Weighting!$S$6)</f>
        <v>#N/A</v>
      </c>
      <c r="R4635" s="27" t="e">
        <f>IF(M4635=FALSE,NA(),(VLOOKUP(1,G4638:K4657,3,FALSE))/(M4635-1))</f>
        <v>#N/A</v>
      </c>
      <c r="S4635" s="22" t="e">
        <f>IF(M4635=FALSE,NA(),IF(SUM(J4638:J4657)=2,"yes","no"))</f>
        <v>#N/A</v>
      </c>
      <c r="X4635" s="2" cm="2">
        <f t="array" ref="X4635:X4636">FREQUENCY(IF('Data Transformation'!$B$425:$B$6424='Bin Analysis'!L4635,'Data Transformation'!$G$425:$G$6424),'Data Transformation'!$U$11)</f>
        <v>0</v>
      </c>
      <c r="Y4635" s="2" cm="2">
        <f t="array" ref="Y4635:Y4636">FREQUENCY(IF('Data Transformation'!$B$425:$B$6424='Bin Analysis'!L4635,'Data Transformation'!$G$425:$G$6424),'Data Transformation'!$U$12)</f>
        <v>0</v>
      </c>
    </row>
    <row r="4636" spans="1:25" x14ac:dyDescent="0.25">
      <c r="A4636" s="14" t="s">
        <v>67</v>
      </c>
      <c r="B4636" t="s">
        <v>47</v>
      </c>
      <c r="C4636" t="s">
        <v>5</v>
      </c>
      <c r="D4636" t="s">
        <v>98</v>
      </c>
      <c r="E4636" t="s">
        <v>99</v>
      </c>
      <c r="F4636" t="s">
        <v>100</v>
      </c>
      <c r="G4636" t="s">
        <v>69</v>
      </c>
      <c r="H4636" t="s">
        <v>31</v>
      </c>
      <c r="I4636" t="s">
        <v>32</v>
      </c>
      <c r="J4636" t="s">
        <v>46</v>
      </c>
      <c r="K4636" s="14" t="s">
        <v>45</v>
      </c>
      <c r="M4636" s="14"/>
      <c r="X4636" s="2">
        <v>0</v>
      </c>
      <c r="Y4636" s="2">
        <v>0</v>
      </c>
    </row>
    <row r="4637" spans="1:25" x14ac:dyDescent="0.25">
      <c r="A4637" s="32"/>
      <c r="D4637" t="e">
        <f>IF(C4637=1,'Data Transformation'!$G$3+0.5*'Data Transformation'!$W$25,IF(C4638=1,D4638-'Data Transformation'!$W$25,FALSE))</f>
        <v>#NUM!</v>
      </c>
      <c r="E4637">
        <f t="array" ref="E4637">IF(ISLOGICAL(D4637),"",FREQUENCY(IF('Data Transformation'!$B$425:$B$8425='Bin Analysis'!$B4635,'Data Transformation'!$G$425:$G$8425),D4637))</f>
        <v>2001</v>
      </c>
      <c r="F4637" t="e">
        <f>IF(ISLOGICAL(D4637),"",E4637-E4636)</f>
        <v>#VALUE!</v>
      </c>
      <c r="M4637" s="14"/>
    </row>
    <row r="4638" spans="1:25" x14ac:dyDescent="0.25">
      <c r="A4638" s="32" t="e">
        <f>IF(Weighting!$P$6&gt;0,B4638,"")</f>
        <v>#NUM!</v>
      </c>
      <c r="B4638" t="e">
        <f>Weighting!$C$6</f>
        <v>#DIV/0!</v>
      </c>
      <c r="C4638" t="e">
        <f>Weighting!$F$6</f>
        <v>#NUM!</v>
      </c>
      <c r="D4638" t="e">
        <f>IF(C4638=1,'Data Transformation'!$G$3+0.5*'Data Transformation'!$W$25,IF(C4639=1,D4639-'Data Transformation'!$W$25,FALSE))</f>
        <v>#NUM!</v>
      </c>
      <c r="E4638">
        <f t="array" ref="E4638">IF(ISLOGICAL(D4638),"",FREQUENCY(IF('Data Transformation'!$B$425:$B$8425='Bin Analysis'!$B4635,'Data Transformation'!$G$425:$G$8425),D4638))</f>
        <v>2001</v>
      </c>
      <c r="F4638">
        <f>IF(ISLOGICAL(D4638),"",E4638-E4637)</f>
        <v>0</v>
      </c>
      <c r="G4638">
        <f>Weighting!$H$6</f>
        <v>1</v>
      </c>
      <c r="H4638">
        <f t="array" ref="H4638">FREQUENCY(IF('Data Transformation'!$B$4:$B$8425=B4635,'Data Transformation'!$G$4:$G$8425),'Bin Analysis'!$B4638)</f>
        <v>2073</v>
      </c>
      <c r="I4638">
        <f>H4638-H4637</f>
        <v>2073</v>
      </c>
      <c r="J4638">
        <f>IF(I4638=0,0,1)</f>
        <v>1</v>
      </c>
      <c r="K4638" t="e">
        <f>J4638*Weighting!$W$6</f>
        <v>#NUM!</v>
      </c>
      <c r="M4638" s="14"/>
    </row>
    <row r="4639" spans="1:25" x14ac:dyDescent="0.25">
      <c r="A4639" s="32" t="str">
        <f>IF(Weighting!$P$7&gt;0,B4639,"")</f>
        <v/>
      </c>
      <c r="B4639" t="e">
        <f>Weighting!$C$7</f>
        <v>#DIV/0!</v>
      </c>
      <c r="C4639" t="e">
        <f>Weighting!$F$7</f>
        <v>#NUM!</v>
      </c>
      <c r="D4639" t="e">
        <f>IF(C4639=1,'Data Transformation'!$G$3+0.5*'Data Transformation'!$W$25,IF(C4640=1,D4640-'Data Transformation'!$W$25,FALSE))</f>
        <v>#NUM!</v>
      </c>
      <c r="E4639">
        <f t="array" ref="E4639">IF(ISLOGICAL(D4639),"",FREQUENCY(IF('Data Transformation'!$B$425:$B$8425='Bin Analysis'!$B4635,'Data Transformation'!$G$425:$G$8425),D4639))</f>
        <v>2001</v>
      </c>
      <c r="F4639">
        <f t="shared" ref="F4639:F4657" si="579">IF(ISLOGICAL(D4639),"",E4639-E4638)</f>
        <v>0</v>
      </c>
      <c r="G4639">
        <f>Weighting!$H$7</f>
        <v>0</v>
      </c>
      <c r="H4639">
        <f t="array" ref="H4639">FREQUENCY(IF('Data Transformation'!$B$4:$B$8425=B4635,'Data Transformation'!$G$4:$G$8425),'Bin Analysis'!$B4639)</f>
        <v>2073</v>
      </c>
      <c r="I4639">
        <f t="shared" ref="I4639:I4657" si="580">H4639-H4638</f>
        <v>0</v>
      </c>
      <c r="J4639">
        <f>IF(I4639=0,0,1)</f>
        <v>0</v>
      </c>
      <c r="K4639">
        <f>J4639*Weighting!$W$7</f>
        <v>0</v>
      </c>
      <c r="M4639" s="14"/>
    </row>
    <row r="4640" spans="1:25" x14ac:dyDescent="0.25">
      <c r="A4640" s="32" t="str">
        <f>IF(Weighting!$P$8&gt;0,B4640,"")</f>
        <v/>
      </c>
      <c r="B4640" t="e">
        <f>Weighting!$C$8</f>
        <v>#DIV/0!</v>
      </c>
      <c r="C4640" t="e">
        <f>Weighting!$F$8</f>
        <v>#NUM!</v>
      </c>
      <c r="D4640" t="e">
        <f>IF(C4640=1,'Data Transformation'!$G$3+0.5*'Data Transformation'!$W$25,IF(C4641=1,D4641-'Data Transformation'!$W$25,FALSE))</f>
        <v>#NUM!</v>
      </c>
      <c r="E4640">
        <f t="array" ref="E4640">IF(ISLOGICAL(D4640),"",FREQUENCY(IF('Data Transformation'!$B$425:$B$8425='Bin Analysis'!$B4635,'Data Transformation'!$G$425:$G$8425),D4640))</f>
        <v>2001</v>
      </c>
      <c r="F4640">
        <f t="shared" si="579"/>
        <v>0</v>
      </c>
      <c r="G4640">
        <f>Weighting!$H$8</f>
        <v>0</v>
      </c>
      <c r="H4640">
        <f t="array" ref="H4640">FREQUENCY(IF('Data Transformation'!$B$4:$B$8425=B4635,'Data Transformation'!$G$4:$G$8425),'Bin Analysis'!$B4640)</f>
        <v>2073</v>
      </c>
      <c r="I4640">
        <f t="shared" si="580"/>
        <v>0</v>
      </c>
      <c r="J4640">
        <f t="shared" ref="J4640:J4657" si="581">IF(I4640=0,0,1)</f>
        <v>0</v>
      </c>
      <c r="K4640">
        <f>J4640*Weighting!$W$8</f>
        <v>0</v>
      </c>
      <c r="M4640" s="14"/>
    </row>
    <row r="4641" spans="1:13" x14ac:dyDescent="0.25">
      <c r="A4641" s="32" t="str">
        <f>IF(Weighting!$P$9&gt;0,B4641,"")</f>
        <v/>
      </c>
      <c r="B4641" s="50" t="e">
        <f>Weighting!$C$9</f>
        <v>#DIV/0!</v>
      </c>
      <c r="C4641" t="e">
        <f>Weighting!$F$9</f>
        <v>#NUM!</v>
      </c>
      <c r="D4641" t="e">
        <f>IF(C4641=1,'Data Transformation'!$G$3+0.5*'Data Transformation'!$W$25,IF(C4642=1,D4642-'Data Transformation'!$W$25,FALSE))</f>
        <v>#NUM!</v>
      </c>
      <c r="E4641">
        <f t="array" ref="E4641">IF(ISLOGICAL(D4641),"",FREQUENCY(IF('Data Transformation'!$B$425:$B$8425='Bin Analysis'!$B4635,'Data Transformation'!$G$425:$G$8425),D4641))</f>
        <v>2001</v>
      </c>
      <c r="F4641">
        <f t="shared" si="579"/>
        <v>0</v>
      </c>
      <c r="G4641">
        <f>Weighting!$H$9</f>
        <v>0</v>
      </c>
      <c r="H4641">
        <f t="array" ref="H4641">FREQUENCY(IF('Data Transformation'!$B$4:$B$8425=B4635,'Data Transformation'!$G$4:$G$8425),'Bin Analysis'!$B4641)</f>
        <v>2073</v>
      </c>
      <c r="I4641">
        <f t="shared" si="580"/>
        <v>0</v>
      </c>
      <c r="J4641">
        <f t="shared" si="581"/>
        <v>0</v>
      </c>
      <c r="K4641">
        <f>J4641*Weighting!$W$9</f>
        <v>0</v>
      </c>
      <c r="M4641" s="14"/>
    </row>
    <row r="4642" spans="1:13" x14ac:dyDescent="0.25">
      <c r="A4642" s="32" t="str">
        <f>IF(Weighting!$P$10&gt;0,B4642,"")</f>
        <v/>
      </c>
      <c r="B4642" t="e">
        <f>Weighting!$C$10</f>
        <v>#DIV/0!</v>
      </c>
      <c r="C4642" t="e">
        <f>Weighting!$F$10</f>
        <v>#NUM!</v>
      </c>
      <c r="D4642" t="e">
        <f>IF(C4642=1,'Data Transformation'!$G$3+0.5*'Data Transformation'!$W$25,IF(C4643=1,D4643-'Data Transformation'!$W$25,FALSE))</f>
        <v>#NUM!</v>
      </c>
      <c r="E4642">
        <f t="array" ref="E4642">IF(ISLOGICAL(D4642),"",FREQUENCY(IF('Data Transformation'!$B$425:$B$8425='Bin Analysis'!$B4635,'Data Transformation'!$G$425:$G$8425),D4642))</f>
        <v>2001</v>
      </c>
      <c r="F4642">
        <f t="shared" si="579"/>
        <v>0</v>
      </c>
      <c r="G4642">
        <f>Weighting!$H$10</f>
        <v>0</v>
      </c>
      <c r="H4642">
        <f t="array" ref="H4642">FREQUENCY(IF('Data Transformation'!$B$4:$B$8425=B4635,'Data Transformation'!$G$4:$G$8425),'Bin Analysis'!$B4642)</f>
        <v>2073</v>
      </c>
      <c r="I4642">
        <f t="shared" si="580"/>
        <v>0</v>
      </c>
      <c r="J4642">
        <f t="shared" si="581"/>
        <v>0</v>
      </c>
      <c r="K4642">
        <f>J4642*Weighting!$W$10</f>
        <v>0</v>
      </c>
      <c r="M4642" s="14"/>
    </row>
    <row r="4643" spans="1:13" x14ac:dyDescent="0.25">
      <c r="A4643" s="32" t="str">
        <f>IF(Weighting!$P$11&gt;0,B4643,"")</f>
        <v/>
      </c>
      <c r="B4643" t="e">
        <f>Weighting!$C$11</f>
        <v>#DIV/0!</v>
      </c>
      <c r="C4643" t="e">
        <f>Weighting!$F$11</f>
        <v>#NUM!</v>
      </c>
      <c r="D4643" t="e">
        <f>IF(C4643=1,'Data Transformation'!$G$3+0.5*'Data Transformation'!$W$25,IF(C4644=1,D4644-'Data Transformation'!$W$25,FALSE))</f>
        <v>#NUM!</v>
      </c>
      <c r="E4643">
        <f t="array" ref="E4643">IF(ISLOGICAL(D4643),"",FREQUENCY(IF('Data Transformation'!$B$425:$B$8425='Bin Analysis'!$B4635,'Data Transformation'!$G$425:$G$8425),D4643))</f>
        <v>2001</v>
      </c>
      <c r="F4643">
        <f t="shared" si="579"/>
        <v>0</v>
      </c>
      <c r="G4643">
        <f>Weighting!$H$11</f>
        <v>0</v>
      </c>
      <c r="H4643">
        <f t="array" ref="H4643">FREQUENCY(IF('Data Transformation'!$B$4:$B$8425=B4635,'Data Transformation'!$G$4:$G$8425),'Bin Analysis'!$B4643)</f>
        <v>2073</v>
      </c>
      <c r="I4643">
        <f t="shared" si="580"/>
        <v>0</v>
      </c>
      <c r="J4643">
        <f t="shared" si="581"/>
        <v>0</v>
      </c>
      <c r="K4643">
        <f>J4643*Weighting!$W$11</f>
        <v>0</v>
      </c>
      <c r="M4643" s="14"/>
    </row>
    <row r="4644" spans="1:13" x14ac:dyDescent="0.25">
      <c r="A4644" s="32" t="str">
        <f>IF(Weighting!$P$12&gt;0,B4644,"")</f>
        <v/>
      </c>
      <c r="B4644" t="e">
        <f>Weighting!$C$12</f>
        <v>#DIV/0!</v>
      </c>
      <c r="C4644" t="e">
        <f>Weighting!$F$12</f>
        <v>#NUM!</v>
      </c>
      <c r="D4644" t="e">
        <f>IF(C4644=1,'Data Transformation'!$G$3+0.5*'Data Transformation'!$W$25,IF(C4645=1,D4645-'Data Transformation'!$W$25,FALSE))</f>
        <v>#NUM!</v>
      </c>
      <c r="E4644">
        <f t="array" ref="E4644">IF(ISLOGICAL(D4644),"",FREQUENCY(IF('Data Transformation'!$B$425:$B$8425='Bin Analysis'!$B4635,'Data Transformation'!$G$425:$G$8425),D4644))</f>
        <v>2001</v>
      </c>
      <c r="F4644">
        <f t="shared" si="579"/>
        <v>0</v>
      </c>
      <c r="G4644">
        <f>Weighting!$H$12</f>
        <v>0</v>
      </c>
      <c r="H4644">
        <f t="array" ref="H4644">FREQUENCY(IF('Data Transformation'!$B$4:$B$8425=B4635,'Data Transformation'!$G$4:$G$8425),'Bin Analysis'!$B4644)</f>
        <v>2073</v>
      </c>
      <c r="I4644">
        <f t="shared" si="580"/>
        <v>0</v>
      </c>
      <c r="J4644">
        <f t="shared" si="581"/>
        <v>0</v>
      </c>
      <c r="K4644">
        <f>J4644*Weighting!$W$12</f>
        <v>0</v>
      </c>
      <c r="M4644" s="14"/>
    </row>
    <row r="4645" spans="1:13" x14ac:dyDescent="0.25">
      <c r="A4645" s="32" t="str">
        <f>IF(Weighting!$P$13&gt;0,B4645,"")</f>
        <v/>
      </c>
      <c r="B4645" t="e">
        <f>Weighting!$C$13</f>
        <v>#DIV/0!</v>
      </c>
      <c r="C4645" t="e">
        <f>Weighting!$F$13</f>
        <v>#NUM!</v>
      </c>
      <c r="D4645" t="e">
        <f>IF(C4645=1,'Data Transformation'!$G$3+0.5*'Data Transformation'!$W$25,IF(C4646=1,D4646-'Data Transformation'!$W$25,FALSE))</f>
        <v>#NUM!</v>
      </c>
      <c r="E4645">
        <f t="array" ref="E4645">IF(ISLOGICAL(D4645),"",FREQUENCY(IF('Data Transformation'!$B$425:$B$8425='Bin Analysis'!$B4635,'Data Transformation'!$G$425:$G$8425),D4645))</f>
        <v>2001</v>
      </c>
      <c r="F4645">
        <f t="shared" si="579"/>
        <v>0</v>
      </c>
      <c r="G4645">
        <f>Weighting!$H$13</f>
        <v>0</v>
      </c>
      <c r="H4645">
        <f t="array" ref="H4645">FREQUENCY(IF('Data Transformation'!$B$4:$B$8425=B4635,'Data Transformation'!$G$4:$G$8425),'Bin Analysis'!$B4645)</f>
        <v>2073</v>
      </c>
      <c r="I4645">
        <f t="shared" si="580"/>
        <v>0</v>
      </c>
      <c r="J4645">
        <f t="shared" si="581"/>
        <v>0</v>
      </c>
      <c r="K4645">
        <f>J4645*Weighting!$W$13</f>
        <v>0</v>
      </c>
      <c r="M4645" s="14"/>
    </row>
    <row r="4646" spans="1:13" x14ac:dyDescent="0.25">
      <c r="A4646" s="32" t="str">
        <f>IF(Weighting!$P$14&gt;0,B4646,"")</f>
        <v/>
      </c>
      <c r="B4646" t="e">
        <f>Weighting!$C$14</f>
        <v>#DIV/0!</v>
      </c>
      <c r="C4646" t="e">
        <f>Weighting!$F$14</f>
        <v>#NUM!</v>
      </c>
      <c r="D4646" t="e">
        <f>IF(C4646=1,'Data Transformation'!$G$3+0.5*'Data Transformation'!$W$25,IF(C4647=1,D4647-'Data Transformation'!$W$25,FALSE))</f>
        <v>#NUM!</v>
      </c>
      <c r="E4646">
        <f t="array" ref="E4646">IF(ISLOGICAL(D4646),"",FREQUENCY(IF('Data Transformation'!$B$425:$B$8425='Bin Analysis'!$B4635,'Data Transformation'!$G$425:$G$8425),D4646))</f>
        <v>2001</v>
      </c>
      <c r="F4646">
        <f t="shared" si="579"/>
        <v>0</v>
      </c>
      <c r="G4646">
        <f>Weighting!$H$14</f>
        <v>0</v>
      </c>
      <c r="H4646">
        <f t="array" ref="H4646">FREQUENCY(IF('Data Transformation'!$B$4:$B$8425=B4635,'Data Transformation'!$G$4:$G$8425),'Bin Analysis'!$B4646)</f>
        <v>2073</v>
      </c>
      <c r="I4646">
        <f t="shared" si="580"/>
        <v>0</v>
      </c>
      <c r="J4646">
        <f t="shared" si="581"/>
        <v>0</v>
      </c>
      <c r="K4646">
        <f>J4646*Weighting!$W$14</f>
        <v>0</v>
      </c>
      <c r="M4646" s="14"/>
    </row>
    <row r="4647" spans="1:13" x14ac:dyDescent="0.25">
      <c r="A4647" s="32" t="str">
        <f>IF(Weighting!$P$15&gt;0,B4647,"")</f>
        <v/>
      </c>
      <c r="B4647" t="e">
        <f>Weighting!$C$15</f>
        <v>#DIV/0!</v>
      </c>
      <c r="C4647" t="e">
        <f>Weighting!$F$15</f>
        <v>#NUM!</v>
      </c>
      <c r="D4647" t="e">
        <f>IF(C4647=1,'Data Transformation'!$G$3+0.5*'Data Transformation'!$W$25,IF(C4648=1,D4648-'Data Transformation'!$W$25,FALSE))</f>
        <v>#NUM!</v>
      </c>
      <c r="E4647">
        <f t="array" ref="E4647">IF(ISLOGICAL(D4647),"",FREQUENCY(IF('Data Transformation'!$B$425:$B$8425='Bin Analysis'!$B4635,'Data Transformation'!$G$425:$G$8425),D4647))</f>
        <v>2001</v>
      </c>
      <c r="F4647">
        <f t="shared" si="579"/>
        <v>0</v>
      </c>
      <c r="G4647">
        <f>Weighting!$H$15</f>
        <v>0</v>
      </c>
      <c r="H4647">
        <f t="array" ref="H4647">FREQUENCY(IF('Data Transformation'!$B$4:$B$8425=B4635,'Data Transformation'!$G$4:$G$8425),'Bin Analysis'!$B4647)</f>
        <v>2073</v>
      </c>
      <c r="I4647">
        <f t="shared" si="580"/>
        <v>0</v>
      </c>
      <c r="J4647">
        <f t="shared" si="581"/>
        <v>0</v>
      </c>
      <c r="K4647">
        <f>J4647*Weighting!$W$15</f>
        <v>0</v>
      </c>
      <c r="M4647" s="14"/>
    </row>
    <row r="4648" spans="1:13" x14ac:dyDescent="0.25">
      <c r="A4648" s="32" t="str">
        <f>IF(Weighting!$P$16&gt;0,B4648,"")</f>
        <v/>
      </c>
      <c r="B4648" t="e">
        <f>Weighting!$C$16</f>
        <v>#DIV/0!</v>
      </c>
      <c r="C4648" t="e">
        <f>Weighting!$F$16</f>
        <v>#NUM!</v>
      </c>
      <c r="D4648" t="e">
        <f>IF(C4648=1,'Data Transformation'!$G$3+0.5*'Data Transformation'!$W$25,IF(C4649=1,D4649-'Data Transformation'!$W$25,FALSE))</f>
        <v>#NUM!</v>
      </c>
      <c r="E4648">
        <f t="array" ref="E4648">IF(ISLOGICAL(D4648),"",FREQUENCY(IF('Data Transformation'!$B$425:$B$8425='Bin Analysis'!$B4635,'Data Transformation'!$G$425:$G$8425),D4648))</f>
        <v>2001</v>
      </c>
      <c r="F4648">
        <f t="shared" si="579"/>
        <v>0</v>
      </c>
      <c r="G4648">
        <f>Weighting!$H$16</f>
        <v>0</v>
      </c>
      <c r="H4648">
        <f t="array" ref="H4648">FREQUENCY(IF('Data Transformation'!$B$4:$B$8425=B4635,'Data Transformation'!$G$4:$G$8425),'Bin Analysis'!$B4648)</f>
        <v>2073</v>
      </c>
      <c r="I4648">
        <f t="shared" si="580"/>
        <v>0</v>
      </c>
      <c r="J4648">
        <f t="shared" si="581"/>
        <v>0</v>
      </c>
      <c r="K4648">
        <f>J4648*Weighting!$W$16</f>
        <v>0</v>
      </c>
      <c r="M4648" s="14"/>
    </row>
    <row r="4649" spans="1:13" x14ac:dyDescent="0.25">
      <c r="A4649" s="32" t="str">
        <f>IF(Weighting!$P$17&gt;0,B4649,"")</f>
        <v/>
      </c>
      <c r="B4649" t="e">
        <f>Weighting!$C$17</f>
        <v>#DIV/0!</v>
      </c>
      <c r="C4649" t="e">
        <f>Weighting!$F$17</f>
        <v>#NUM!</v>
      </c>
      <c r="D4649" t="e">
        <f>IF(C4649=1,'Data Transformation'!$G$3+0.5*'Data Transformation'!$W$25,IF(C4650=1,D4650-'Data Transformation'!$W$25,FALSE))</f>
        <v>#NUM!</v>
      </c>
      <c r="E4649">
        <f t="array" ref="E4649">IF(ISLOGICAL(D4649),"",FREQUENCY(IF('Data Transformation'!$B$425:$B$8425='Bin Analysis'!$B4635,'Data Transformation'!$G$425:$G$8425),D4649))</f>
        <v>2001</v>
      </c>
      <c r="F4649">
        <f t="shared" si="579"/>
        <v>0</v>
      </c>
      <c r="G4649">
        <f>Weighting!$H$17</f>
        <v>0</v>
      </c>
      <c r="H4649">
        <f t="array" ref="H4649">FREQUENCY(IF('Data Transformation'!$B$4:$B$8425=B4635,'Data Transformation'!$G$4:$G$8425),'Bin Analysis'!$B4649)</f>
        <v>2073</v>
      </c>
      <c r="I4649">
        <f t="shared" si="580"/>
        <v>0</v>
      </c>
      <c r="J4649">
        <f t="shared" si="581"/>
        <v>0</v>
      </c>
      <c r="K4649">
        <f>J4649*Weighting!$W$17</f>
        <v>0</v>
      </c>
      <c r="M4649" s="14"/>
    </row>
    <row r="4650" spans="1:13" x14ac:dyDescent="0.25">
      <c r="A4650" s="32" t="str">
        <f>IF(Weighting!$P$18&gt;0,B4650,"")</f>
        <v/>
      </c>
      <c r="B4650" t="e">
        <f>Weighting!$C$18</f>
        <v>#DIV/0!</v>
      </c>
      <c r="C4650" t="e">
        <f>Weighting!$F$18</f>
        <v>#NUM!</v>
      </c>
      <c r="D4650" t="e">
        <f>IF(C4650=1,'Data Transformation'!$G$3+0.5*'Data Transformation'!$W$25,IF(C4651=1,D4651-'Data Transformation'!$W$25,FALSE))</f>
        <v>#NUM!</v>
      </c>
      <c r="E4650">
        <f t="array" ref="E4650">IF(ISLOGICAL(D4650),"",FREQUENCY(IF('Data Transformation'!$B$425:$B$8425='Bin Analysis'!$B4635,'Data Transformation'!$G$425:$G$8425),D4650))</f>
        <v>2001</v>
      </c>
      <c r="F4650">
        <f t="shared" si="579"/>
        <v>0</v>
      </c>
      <c r="G4650">
        <f>Weighting!$H$18</f>
        <v>0</v>
      </c>
      <c r="H4650">
        <f t="array" ref="H4650">FREQUENCY(IF('Data Transformation'!$B$4:$B$8425=B4635,'Data Transformation'!$G$4:$G$8425),'Bin Analysis'!$B4650)</f>
        <v>2073</v>
      </c>
      <c r="I4650">
        <f t="shared" si="580"/>
        <v>0</v>
      </c>
      <c r="J4650">
        <f t="shared" si="581"/>
        <v>0</v>
      </c>
      <c r="K4650">
        <f>J4650*Weighting!$W$18</f>
        <v>0</v>
      </c>
      <c r="M4650" s="14"/>
    </row>
    <row r="4651" spans="1:13" x14ac:dyDescent="0.25">
      <c r="A4651" s="32" t="str">
        <f>IF(Weighting!$P$19&gt;0,B4651,"")</f>
        <v/>
      </c>
      <c r="B4651" t="e">
        <f>Weighting!$C$19</f>
        <v>#DIV/0!</v>
      </c>
      <c r="C4651" t="e">
        <f>Weighting!$F$19</f>
        <v>#NUM!</v>
      </c>
      <c r="D4651" t="e">
        <f>IF(C4651=1,'Data Transformation'!$G$3+0.5*'Data Transformation'!$W$25,IF(C4652=1,D4652-'Data Transformation'!$W$25,FALSE))</f>
        <v>#NUM!</v>
      </c>
      <c r="E4651">
        <f t="array" ref="E4651">IF(ISLOGICAL(D4651),"",FREQUENCY(IF('Data Transformation'!$B$425:$B$8425='Bin Analysis'!$B4635,'Data Transformation'!$G$425:$G$8425),D4651))</f>
        <v>2001</v>
      </c>
      <c r="F4651">
        <f t="shared" si="579"/>
        <v>0</v>
      </c>
      <c r="G4651">
        <f>Weighting!$H$19</f>
        <v>0</v>
      </c>
      <c r="H4651">
        <f t="array" ref="H4651">FREQUENCY(IF('Data Transformation'!$B$4:$B$8425=B4635,'Data Transformation'!$G$4:$G$8425),'Bin Analysis'!$B4651)</f>
        <v>2073</v>
      </c>
      <c r="I4651">
        <f t="shared" si="580"/>
        <v>0</v>
      </c>
      <c r="J4651">
        <f t="shared" si="581"/>
        <v>0</v>
      </c>
      <c r="K4651">
        <f>J4651*Weighting!$W$19</f>
        <v>0</v>
      </c>
      <c r="M4651" s="14"/>
    </row>
    <row r="4652" spans="1:13" x14ac:dyDescent="0.25">
      <c r="A4652" s="32" t="str">
        <f>IF(Weighting!$P$20&gt;0,B4652,"")</f>
        <v/>
      </c>
      <c r="B4652" t="e">
        <f>Weighting!$C$20</f>
        <v>#DIV/0!</v>
      </c>
      <c r="C4652" t="e">
        <f>Weighting!$F$20</f>
        <v>#NUM!</v>
      </c>
      <c r="D4652" t="e">
        <f>IF(C4652=1,'Data Transformation'!$G$3+0.5*'Data Transformation'!$W$25,IF(C4653=1,D4653-'Data Transformation'!$W$25,FALSE))</f>
        <v>#NUM!</v>
      </c>
      <c r="E4652">
        <f t="array" ref="E4652">IF(ISLOGICAL(D4652),"",FREQUENCY(IF('Data Transformation'!$B$425:$B$8425='Bin Analysis'!$B4635,'Data Transformation'!$G$425:$G$8425),D4652))</f>
        <v>2001</v>
      </c>
      <c r="F4652">
        <f t="shared" si="579"/>
        <v>0</v>
      </c>
      <c r="G4652">
        <f>Weighting!$H$20</f>
        <v>0</v>
      </c>
      <c r="H4652">
        <f t="array" ref="H4652">FREQUENCY(IF('Data Transformation'!$B$4:$B$8425=B4635,'Data Transformation'!$G$4:$G$8425),'Bin Analysis'!$B4652)</f>
        <v>2073</v>
      </c>
      <c r="I4652">
        <f t="shared" si="580"/>
        <v>0</v>
      </c>
      <c r="J4652">
        <f t="shared" si="581"/>
        <v>0</v>
      </c>
      <c r="K4652">
        <f>J4652*Weighting!$W$20</f>
        <v>0</v>
      </c>
      <c r="M4652" s="14"/>
    </row>
    <row r="4653" spans="1:13" x14ac:dyDescent="0.25">
      <c r="A4653" s="32" t="str">
        <f>IF(Weighting!$P$21&gt;0,B4653,"")</f>
        <v/>
      </c>
      <c r="B4653" t="e">
        <f>Weighting!$C$21</f>
        <v>#DIV/0!</v>
      </c>
      <c r="C4653" t="e">
        <f>Weighting!$F$21</f>
        <v>#NUM!</v>
      </c>
      <c r="D4653" t="e">
        <f>IF(C4653=1,'Data Transformation'!$G$3+0.5*'Data Transformation'!$W$25,IF(C4654=1,D4654-'Data Transformation'!$W$25,FALSE))</f>
        <v>#NUM!</v>
      </c>
      <c r="E4653">
        <f t="array" ref="E4653">IF(ISLOGICAL(D4653),"",FREQUENCY(IF('Data Transformation'!$B$425:$B$8425='Bin Analysis'!$B4635,'Data Transformation'!$G$425:$G$8425),D4653))</f>
        <v>2001</v>
      </c>
      <c r="F4653">
        <f t="shared" si="579"/>
        <v>0</v>
      </c>
      <c r="G4653">
        <f>Weighting!$H$21</f>
        <v>0</v>
      </c>
      <c r="H4653">
        <f t="array" ref="H4653">FREQUENCY(IF('Data Transformation'!$B$4:$B$8425=B4635,'Data Transformation'!$G$4:$G$8425),'Bin Analysis'!$B4653)</f>
        <v>2073</v>
      </c>
      <c r="I4653">
        <f t="shared" si="580"/>
        <v>0</v>
      </c>
      <c r="J4653">
        <f t="shared" si="581"/>
        <v>0</v>
      </c>
      <c r="K4653">
        <f>J4653*Weighting!$W$21</f>
        <v>0</v>
      </c>
      <c r="M4653" s="14"/>
    </row>
    <row r="4654" spans="1:13" x14ac:dyDescent="0.25">
      <c r="A4654" s="32" t="str">
        <f>IF(Weighting!$P$22&gt;0,B4654,"")</f>
        <v/>
      </c>
      <c r="B4654" t="e">
        <f>Weighting!$C$22</f>
        <v>#DIV/0!</v>
      </c>
      <c r="C4654" t="e">
        <f>Weighting!$F$22</f>
        <v>#NUM!</v>
      </c>
      <c r="D4654" t="e">
        <f>IF(C4654=1,'Data Transformation'!$G$3+0.5*'Data Transformation'!$W$25,IF(C4655=1,D4655-'Data Transformation'!$W$25,FALSE))</f>
        <v>#NUM!</v>
      </c>
      <c r="E4654">
        <f t="array" ref="E4654">IF(ISLOGICAL(D4654),"",FREQUENCY(IF('Data Transformation'!$B$425:$B$8425='Bin Analysis'!$B4635,'Data Transformation'!$G$425:$G$8425),D4654))</f>
        <v>2001</v>
      </c>
      <c r="F4654">
        <f t="shared" si="579"/>
        <v>0</v>
      </c>
      <c r="G4654">
        <f>Weighting!$H$22</f>
        <v>0</v>
      </c>
      <c r="H4654">
        <f t="array" ref="H4654">FREQUENCY(IF('Data Transformation'!$B$4:$B$8425=B4635,'Data Transformation'!$G$4:$G$8425),'Bin Analysis'!$B4654)</f>
        <v>2073</v>
      </c>
      <c r="I4654">
        <f t="shared" si="580"/>
        <v>0</v>
      </c>
      <c r="J4654">
        <f t="shared" si="581"/>
        <v>0</v>
      </c>
      <c r="K4654">
        <f>J4654*Weighting!$W$22</f>
        <v>0</v>
      </c>
      <c r="M4654" s="14"/>
    </row>
    <row r="4655" spans="1:13" x14ac:dyDescent="0.25">
      <c r="A4655" s="32" t="str">
        <f>IF(Weighting!$P$23&gt;0,B4655,"")</f>
        <v/>
      </c>
      <c r="B4655" t="e">
        <f>Weighting!$C$23</f>
        <v>#DIV/0!</v>
      </c>
      <c r="C4655" t="e">
        <f>Weighting!$F$23</f>
        <v>#NUM!</v>
      </c>
      <c r="D4655" t="e">
        <f>IF(C4655=1,'Data Transformation'!$G$3+0.5*'Data Transformation'!$W$25,IF(C4656=1,D4656-'Data Transformation'!$W$25,FALSE))</f>
        <v>#NUM!</v>
      </c>
      <c r="E4655">
        <f t="array" ref="E4655">IF(ISLOGICAL(D4655),"",FREQUENCY(IF('Data Transformation'!$B$425:$B$8425='Bin Analysis'!$B4635,'Data Transformation'!$G$425:$G$8425),D4655))</f>
        <v>2001</v>
      </c>
      <c r="F4655">
        <f t="shared" si="579"/>
        <v>0</v>
      </c>
      <c r="G4655">
        <f>Weighting!$H$23</f>
        <v>0</v>
      </c>
      <c r="H4655">
        <f t="array" ref="H4655">FREQUENCY(IF('Data Transformation'!$B$4:$B$8425=B4635,'Data Transformation'!$G$4:$G$8425),'Bin Analysis'!$B4655)</f>
        <v>2073</v>
      </c>
      <c r="I4655">
        <f t="shared" si="580"/>
        <v>0</v>
      </c>
      <c r="J4655">
        <f t="shared" si="581"/>
        <v>0</v>
      </c>
      <c r="K4655">
        <f>J4655*Weighting!$W$23</f>
        <v>0</v>
      </c>
      <c r="M4655" s="14"/>
    </row>
    <row r="4656" spans="1:13" x14ac:dyDescent="0.25">
      <c r="A4656" s="32" t="str">
        <f>IF(Weighting!$P$24&gt;0,B4656,"")</f>
        <v/>
      </c>
      <c r="B4656" t="e">
        <f>Weighting!$C$24</f>
        <v>#DIV/0!</v>
      </c>
      <c r="C4656" t="e">
        <f>Weighting!$F$24</f>
        <v>#NUM!</v>
      </c>
      <c r="D4656" t="e">
        <f>IF(C4656=1,'Data Transformation'!$G$3+0.5*'Data Transformation'!$W$25,IF(C4657=1,D4657-'Data Transformation'!$W$25,FALSE))</f>
        <v>#NUM!</v>
      </c>
      <c r="E4656">
        <f t="array" ref="E4656">IF(ISLOGICAL(D4656),"",FREQUENCY(IF('Data Transformation'!$B$425:$B$8425='Bin Analysis'!$B4635,'Data Transformation'!$G$425:$G$8425),D4656))</f>
        <v>2001</v>
      </c>
      <c r="F4656">
        <f t="shared" si="579"/>
        <v>0</v>
      </c>
      <c r="G4656">
        <f>Weighting!$H$24</f>
        <v>0</v>
      </c>
      <c r="H4656">
        <f t="array" ref="H4656">FREQUENCY(IF('Data Transformation'!$B$4:$B$8425=B4635,'Data Transformation'!$G$4:$G$8425),'Bin Analysis'!$B4656)</f>
        <v>2073</v>
      </c>
      <c r="I4656">
        <f t="shared" si="580"/>
        <v>0</v>
      </c>
      <c r="J4656">
        <f t="shared" si="581"/>
        <v>0</v>
      </c>
      <c r="K4656">
        <f>J4656*Weighting!$W$24</f>
        <v>0</v>
      </c>
      <c r="M4656" s="14"/>
    </row>
    <row r="4657" spans="1:25" x14ac:dyDescent="0.25">
      <c r="A4657" s="32" t="str">
        <f>IF(Weighting!$P$25&gt;0,B4657,"")</f>
        <v/>
      </c>
      <c r="B4657" t="e">
        <f>Weighting!$C$25</f>
        <v>#DIV/0!</v>
      </c>
      <c r="C4657" t="e">
        <f>Weighting!$F$25</f>
        <v>#NUM!</v>
      </c>
      <c r="D4657" t="e">
        <f>IF(C4657=1,'Data Transformation'!$G$3+0.5*'Data Transformation'!$W$25,IF(C4658=1,D4658-'Data Transformation'!$W$25,FALSE))</f>
        <v>#NUM!</v>
      </c>
      <c r="E4657">
        <f t="array" ref="E4657">IF(ISLOGICAL(D4657),"",FREQUENCY(IF('Data Transformation'!$B$425:$B$8425='Bin Analysis'!$B4635,'Data Transformation'!$G$425:$G$8425),D4657))</f>
        <v>2001</v>
      </c>
      <c r="F4657">
        <f t="shared" si="579"/>
        <v>0</v>
      </c>
      <c r="G4657">
        <f>Weighting!$H$25</f>
        <v>0</v>
      </c>
      <c r="H4657">
        <f t="array" ref="H4657">FREQUENCY(IF('Data Transformation'!$B$4:$B$8425=B4635,'Data Transformation'!$G$4:$G$8425),'Bin Analysis'!$B4657)</f>
        <v>2073</v>
      </c>
      <c r="I4657">
        <f t="shared" si="580"/>
        <v>0</v>
      </c>
      <c r="J4657">
        <f t="shared" si="581"/>
        <v>0</v>
      </c>
      <c r="K4657">
        <f>J4657*Weighting!$W$25</f>
        <v>0</v>
      </c>
      <c r="M4657" s="14"/>
    </row>
    <row r="4658" spans="1:25" x14ac:dyDescent="0.25">
      <c r="O4658"/>
      <c r="P4658"/>
      <c r="Q4658"/>
      <c r="R4658"/>
    </row>
    <row r="4659" spans="1:25" ht="23.25" x14ac:dyDescent="0.35">
      <c r="A4659" s="21" t="s">
        <v>0</v>
      </c>
      <c r="B4659" s="21" t="str">
        <f>IFERROR(VLOOKUP(C4659,'Data Transformation'!$L$6:$M$426,2,FALSE),"")</f>
        <v/>
      </c>
      <c r="C4659" s="21">
        <f>C4635+1</f>
        <v>194</v>
      </c>
      <c r="D4659" s="21"/>
      <c r="E4659" s="21"/>
      <c r="F4659" s="21"/>
      <c r="G4659" s="21"/>
      <c r="H4659" s="22"/>
      <c r="I4659" s="22"/>
      <c r="J4659" s="22"/>
      <c r="K4659" s="21"/>
      <c r="L4659" s="21" t="str">
        <f>B4659</f>
        <v/>
      </c>
      <c r="M4659" s="23" t="e">
        <f>INDEX('Data Transformation'!$O$4:$O$424,MATCH($B4659,'Data Transformation'!$M$4:$M$424,0),MATCH($M$2,'Data Transformation'!$O$3,0))</f>
        <v>#N/A</v>
      </c>
      <c r="N4659" s="27" t="e">
        <f>IF('Input and Summary Results'!$J$16="minimum",'Bin Analysis'!X4660/(M4659-1),'Bin Analysis'!Y4659/('Bin Analysis'!M4659-1))</f>
        <v>#N/A</v>
      </c>
      <c r="O4659" s="27" t="e">
        <f>IF(M4659=FALSE,NA(),(VLOOKUP(1,C4662:K4681,4,FALSE))/(M4659-1))</f>
        <v>#N/A</v>
      </c>
      <c r="P4659" s="27" t="e">
        <f>IF(M4659=FALSE,NA(),SUM(J4662:J4681)/Weighting!$S$5)</f>
        <v>#N/A</v>
      </c>
      <c r="Q4659" s="27" t="e">
        <f>IF(M4659=FALSE,NA(),SUM(K4662:K4681)/Weighting!$S$6)</f>
        <v>#N/A</v>
      </c>
      <c r="R4659" s="27" t="e">
        <f>IF(M4659=FALSE,NA(),(VLOOKUP(1,G4662:K4681,3,FALSE))/(M4659-1))</f>
        <v>#N/A</v>
      </c>
      <c r="S4659" s="22" t="e">
        <f>IF(M4659=FALSE,NA(),IF(SUM(J4662:J4681)=2,"yes","no"))</f>
        <v>#N/A</v>
      </c>
      <c r="X4659" s="2" cm="2">
        <f t="array" ref="X4659:X4660">FREQUENCY(IF('Data Transformation'!$B$425:$B$6424='Bin Analysis'!L4659,'Data Transformation'!$G$425:$G$6424),'Data Transformation'!$U$11)</f>
        <v>0</v>
      </c>
      <c r="Y4659" s="2" cm="2">
        <f t="array" ref="Y4659:Y4660">FREQUENCY(IF('Data Transformation'!$B$425:$B$6424='Bin Analysis'!L4659,'Data Transformation'!$G$425:$G$6424),'Data Transformation'!$U$12)</f>
        <v>0</v>
      </c>
    </row>
    <row r="4660" spans="1:25" x14ac:dyDescent="0.25">
      <c r="A4660" s="14" t="s">
        <v>67</v>
      </c>
      <c r="B4660" t="s">
        <v>47</v>
      </c>
      <c r="C4660" t="s">
        <v>5</v>
      </c>
      <c r="D4660" t="s">
        <v>98</v>
      </c>
      <c r="E4660" t="s">
        <v>99</v>
      </c>
      <c r="F4660" t="s">
        <v>100</v>
      </c>
      <c r="G4660" t="s">
        <v>69</v>
      </c>
      <c r="H4660" t="s">
        <v>31</v>
      </c>
      <c r="I4660" t="s">
        <v>32</v>
      </c>
      <c r="J4660" t="s">
        <v>46</v>
      </c>
      <c r="K4660" s="14" t="s">
        <v>45</v>
      </c>
      <c r="M4660" s="14"/>
      <c r="X4660" s="2">
        <v>0</v>
      </c>
      <c r="Y4660" s="2">
        <v>0</v>
      </c>
    </row>
    <row r="4661" spans="1:25" x14ac:dyDescent="0.25">
      <c r="A4661" s="32"/>
      <c r="D4661" t="e">
        <f>IF(C4661=1,'Data Transformation'!$G$3+0.5*'Data Transformation'!$W$25,IF(C4662=1,D4662-'Data Transformation'!$W$25,FALSE))</f>
        <v>#NUM!</v>
      </c>
      <c r="E4661">
        <f t="array" ref="E4661">IF(ISLOGICAL(D4661),"",FREQUENCY(IF('Data Transformation'!$B$425:$B$8425='Bin Analysis'!$B4659,'Data Transformation'!$G$425:$G$8425),D4661))</f>
        <v>2001</v>
      </c>
      <c r="F4661" t="e">
        <f>IF(ISLOGICAL(D4661),"",E4661-E4660)</f>
        <v>#VALUE!</v>
      </c>
      <c r="M4661" s="14"/>
    </row>
    <row r="4662" spans="1:25" x14ac:dyDescent="0.25">
      <c r="A4662" s="32" t="e">
        <f>IF(Weighting!$P$6&gt;0,B4662,"")</f>
        <v>#NUM!</v>
      </c>
      <c r="B4662" t="e">
        <f>Weighting!$C$6</f>
        <v>#DIV/0!</v>
      </c>
      <c r="C4662" t="e">
        <f>Weighting!$F$6</f>
        <v>#NUM!</v>
      </c>
      <c r="D4662" t="e">
        <f>IF(C4662=1,'Data Transformation'!$G$3+0.5*'Data Transformation'!$W$25,IF(C4663=1,D4663-'Data Transformation'!$W$25,FALSE))</f>
        <v>#NUM!</v>
      </c>
      <c r="E4662">
        <f t="array" ref="E4662">IF(ISLOGICAL(D4662),"",FREQUENCY(IF('Data Transformation'!$B$425:$B$8425='Bin Analysis'!$B4659,'Data Transformation'!$G$425:$G$8425),D4662))</f>
        <v>2001</v>
      </c>
      <c r="F4662">
        <f>IF(ISLOGICAL(D4662),"",E4662-E4661)</f>
        <v>0</v>
      </c>
      <c r="G4662">
        <f>Weighting!$H$6</f>
        <v>1</v>
      </c>
      <c r="H4662">
        <f t="array" ref="H4662">FREQUENCY(IF('Data Transformation'!$B$4:$B$8425=B4659,'Data Transformation'!$G$4:$G$8425),'Bin Analysis'!$B4662)</f>
        <v>2073</v>
      </c>
      <c r="I4662">
        <f>H4662-H4661</f>
        <v>2073</v>
      </c>
      <c r="J4662">
        <f>IF(I4662=0,0,1)</f>
        <v>1</v>
      </c>
      <c r="K4662" t="e">
        <f>J4662*Weighting!$W$6</f>
        <v>#NUM!</v>
      </c>
      <c r="M4662" s="14"/>
    </row>
    <row r="4663" spans="1:25" x14ac:dyDescent="0.25">
      <c r="A4663" s="32" t="str">
        <f>IF(Weighting!$P$7&gt;0,B4663,"")</f>
        <v/>
      </c>
      <c r="B4663" t="e">
        <f>Weighting!$C$7</f>
        <v>#DIV/0!</v>
      </c>
      <c r="C4663" t="e">
        <f>Weighting!$F$7</f>
        <v>#NUM!</v>
      </c>
      <c r="D4663" t="e">
        <f>IF(C4663=1,'Data Transformation'!$G$3+0.5*'Data Transformation'!$W$25,IF(C4664=1,D4664-'Data Transformation'!$W$25,FALSE))</f>
        <v>#NUM!</v>
      </c>
      <c r="E4663">
        <f t="array" ref="E4663">IF(ISLOGICAL(D4663),"",FREQUENCY(IF('Data Transformation'!$B$425:$B$8425='Bin Analysis'!$B4659,'Data Transformation'!$G$425:$G$8425),D4663))</f>
        <v>2001</v>
      </c>
      <c r="F4663">
        <f t="shared" ref="F4663:F4681" si="582">IF(ISLOGICAL(D4663),"",E4663-E4662)</f>
        <v>0</v>
      </c>
      <c r="G4663">
        <f>Weighting!$H$7</f>
        <v>0</v>
      </c>
      <c r="H4663">
        <f t="array" ref="H4663">FREQUENCY(IF('Data Transformation'!$B$4:$B$8425=B4659,'Data Transformation'!$G$4:$G$8425),'Bin Analysis'!$B4663)</f>
        <v>2073</v>
      </c>
      <c r="I4663">
        <f t="shared" ref="I4663:I4681" si="583">H4663-H4662</f>
        <v>0</v>
      </c>
      <c r="J4663">
        <f>IF(I4663=0,0,1)</f>
        <v>0</v>
      </c>
      <c r="K4663">
        <f>J4663*Weighting!$W$7</f>
        <v>0</v>
      </c>
      <c r="M4663" s="14"/>
    </row>
    <row r="4664" spans="1:25" x14ac:dyDescent="0.25">
      <c r="A4664" s="32" t="str">
        <f>IF(Weighting!$P$8&gt;0,B4664,"")</f>
        <v/>
      </c>
      <c r="B4664" t="e">
        <f>Weighting!$C$8</f>
        <v>#DIV/0!</v>
      </c>
      <c r="C4664" t="e">
        <f>Weighting!$F$8</f>
        <v>#NUM!</v>
      </c>
      <c r="D4664" t="e">
        <f>IF(C4664=1,'Data Transformation'!$G$3+0.5*'Data Transformation'!$W$25,IF(C4665=1,D4665-'Data Transformation'!$W$25,FALSE))</f>
        <v>#NUM!</v>
      </c>
      <c r="E4664">
        <f t="array" ref="E4664">IF(ISLOGICAL(D4664),"",FREQUENCY(IF('Data Transformation'!$B$425:$B$8425='Bin Analysis'!$B4659,'Data Transformation'!$G$425:$G$8425),D4664))</f>
        <v>2001</v>
      </c>
      <c r="F4664">
        <f t="shared" si="582"/>
        <v>0</v>
      </c>
      <c r="G4664">
        <f>Weighting!$H$8</f>
        <v>0</v>
      </c>
      <c r="H4664">
        <f t="array" ref="H4664">FREQUENCY(IF('Data Transformation'!$B$4:$B$8425=B4659,'Data Transformation'!$G$4:$G$8425),'Bin Analysis'!$B4664)</f>
        <v>2073</v>
      </c>
      <c r="I4664">
        <f t="shared" si="583"/>
        <v>0</v>
      </c>
      <c r="J4664">
        <f t="shared" ref="J4664:J4681" si="584">IF(I4664=0,0,1)</f>
        <v>0</v>
      </c>
      <c r="K4664">
        <f>J4664*Weighting!$W$8</f>
        <v>0</v>
      </c>
      <c r="M4664" s="14"/>
    </row>
    <row r="4665" spans="1:25" x14ac:dyDescent="0.25">
      <c r="A4665" s="32" t="str">
        <f>IF(Weighting!$P$9&gt;0,B4665,"")</f>
        <v/>
      </c>
      <c r="B4665" s="50" t="e">
        <f>Weighting!$C$9</f>
        <v>#DIV/0!</v>
      </c>
      <c r="C4665" t="e">
        <f>Weighting!$F$9</f>
        <v>#NUM!</v>
      </c>
      <c r="D4665" t="e">
        <f>IF(C4665=1,'Data Transformation'!$G$3+0.5*'Data Transformation'!$W$25,IF(C4666=1,D4666-'Data Transformation'!$W$25,FALSE))</f>
        <v>#NUM!</v>
      </c>
      <c r="E4665">
        <f t="array" ref="E4665">IF(ISLOGICAL(D4665),"",FREQUENCY(IF('Data Transformation'!$B$425:$B$8425='Bin Analysis'!$B4659,'Data Transformation'!$G$425:$G$8425),D4665))</f>
        <v>2001</v>
      </c>
      <c r="F4665">
        <f t="shared" si="582"/>
        <v>0</v>
      </c>
      <c r="G4665">
        <f>Weighting!$H$9</f>
        <v>0</v>
      </c>
      <c r="H4665">
        <f t="array" ref="H4665">FREQUENCY(IF('Data Transformation'!$B$4:$B$8425=B4659,'Data Transformation'!$G$4:$G$8425),'Bin Analysis'!$B4665)</f>
        <v>2073</v>
      </c>
      <c r="I4665">
        <f t="shared" si="583"/>
        <v>0</v>
      </c>
      <c r="J4665">
        <f t="shared" si="584"/>
        <v>0</v>
      </c>
      <c r="K4665">
        <f>J4665*Weighting!$W$9</f>
        <v>0</v>
      </c>
      <c r="M4665" s="14"/>
    </row>
    <row r="4666" spans="1:25" x14ac:dyDescent="0.25">
      <c r="A4666" s="32" t="str">
        <f>IF(Weighting!$P$10&gt;0,B4666,"")</f>
        <v/>
      </c>
      <c r="B4666" t="e">
        <f>Weighting!$C$10</f>
        <v>#DIV/0!</v>
      </c>
      <c r="C4666" t="e">
        <f>Weighting!$F$10</f>
        <v>#NUM!</v>
      </c>
      <c r="D4666" t="e">
        <f>IF(C4666=1,'Data Transformation'!$G$3+0.5*'Data Transformation'!$W$25,IF(C4667=1,D4667-'Data Transformation'!$W$25,FALSE))</f>
        <v>#NUM!</v>
      </c>
      <c r="E4666">
        <f t="array" ref="E4666">IF(ISLOGICAL(D4666),"",FREQUENCY(IF('Data Transformation'!$B$425:$B$8425='Bin Analysis'!$B4659,'Data Transformation'!$G$425:$G$8425),D4666))</f>
        <v>2001</v>
      </c>
      <c r="F4666">
        <f t="shared" si="582"/>
        <v>0</v>
      </c>
      <c r="G4666">
        <f>Weighting!$H$10</f>
        <v>0</v>
      </c>
      <c r="H4666">
        <f t="array" ref="H4666">FREQUENCY(IF('Data Transformation'!$B$4:$B$8425=B4659,'Data Transformation'!$G$4:$G$8425),'Bin Analysis'!$B4666)</f>
        <v>2073</v>
      </c>
      <c r="I4666">
        <f t="shared" si="583"/>
        <v>0</v>
      </c>
      <c r="J4666">
        <f t="shared" si="584"/>
        <v>0</v>
      </c>
      <c r="K4666">
        <f>J4666*Weighting!$W$10</f>
        <v>0</v>
      </c>
      <c r="M4666" s="14"/>
    </row>
    <row r="4667" spans="1:25" x14ac:dyDescent="0.25">
      <c r="A4667" s="32" t="str">
        <f>IF(Weighting!$P$11&gt;0,B4667,"")</f>
        <v/>
      </c>
      <c r="B4667" t="e">
        <f>Weighting!$C$11</f>
        <v>#DIV/0!</v>
      </c>
      <c r="C4667" t="e">
        <f>Weighting!$F$11</f>
        <v>#NUM!</v>
      </c>
      <c r="D4667" t="e">
        <f>IF(C4667=1,'Data Transformation'!$G$3+0.5*'Data Transformation'!$W$25,IF(C4668=1,D4668-'Data Transformation'!$W$25,FALSE))</f>
        <v>#NUM!</v>
      </c>
      <c r="E4667">
        <f t="array" ref="E4667">IF(ISLOGICAL(D4667),"",FREQUENCY(IF('Data Transformation'!$B$425:$B$8425='Bin Analysis'!$B4659,'Data Transformation'!$G$425:$G$8425),D4667))</f>
        <v>2001</v>
      </c>
      <c r="F4667">
        <f t="shared" si="582"/>
        <v>0</v>
      </c>
      <c r="G4667">
        <f>Weighting!$H$11</f>
        <v>0</v>
      </c>
      <c r="H4667">
        <f t="array" ref="H4667">FREQUENCY(IF('Data Transformation'!$B$4:$B$8425=B4659,'Data Transformation'!$G$4:$G$8425),'Bin Analysis'!$B4667)</f>
        <v>2073</v>
      </c>
      <c r="I4667">
        <f t="shared" si="583"/>
        <v>0</v>
      </c>
      <c r="J4667">
        <f t="shared" si="584"/>
        <v>0</v>
      </c>
      <c r="K4667">
        <f>J4667*Weighting!$W$11</f>
        <v>0</v>
      </c>
      <c r="M4667" s="14"/>
    </row>
    <row r="4668" spans="1:25" x14ac:dyDescent="0.25">
      <c r="A4668" s="32" t="str">
        <f>IF(Weighting!$P$12&gt;0,B4668,"")</f>
        <v/>
      </c>
      <c r="B4668" t="e">
        <f>Weighting!$C$12</f>
        <v>#DIV/0!</v>
      </c>
      <c r="C4668" t="e">
        <f>Weighting!$F$12</f>
        <v>#NUM!</v>
      </c>
      <c r="D4668" t="e">
        <f>IF(C4668=1,'Data Transformation'!$G$3+0.5*'Data Transformation'!$W$25,IF(C4669=1,D4669-'Data Transformation'!$W$25,FALSE))</f>
        <v>#NUM!</v>
      </c>
      <c r="E4668">
        <f t="array" ref="E4668">IF(ISLOGICAL(D4668),"",FREQUENCY(IF('Data Transformation'!$B$425:$B$8425='Bin Analysis'!$B4659,'Data Transformation'!$G$425:$G$8425),D4668))</f>
        <v>2001</v>
      </c>
      <c r="F4668">
        <f t="shared" si="582"/>
        <v>0</v>
      </c>
      <c r="G4668">
        <f>Weighting!$H$12</f>
        <v>0</v>
      </c>
      <c r="H4668">
        <f t="array" ref="H4668">FREQUENCY(IF('Data Transformation'!$B$4:$B$8425=B4659,'Data Transformation'!$G$4:$G$8425),'Bin Analysis'!$B4668)</f>
        <v>2073</v>
      </c>
      <c r="I4668">
        <f t="shared" si="583"/>
        <v>0</v>
      </c>
      <c r="J4668">
        <f t="shared" si="584"/>
        <v>0</v>
      </c>
      <c r="K4668">
        <f>J4668*Weighting!$W$12</f>
        <v>0</v>
      </c>
      <c r="M4668" s="14"/>
    </row>
    <row r="4669" spans="1:25" x14ac:dyDescent="0.25">
      <c r="A4669" s="32" t="str">
        <f>IF(Weighting!$P$13&gt;0,B4669,"")</f>
        <v/>
      </c>
      <c r="B4669" t="e">
        <f>Weighting!$C$13</f>
        <v>#DIV/0!</v>
      </c>
      <c r="C4669" t="e">
        <f>Weighting!$F$13</f>
        <v>#NUM!</v>
      </c>
      <c r="D4669" t="e">
        <f>IF(C4669=1,'Data Transformation'!$G$3+0.5*'Data Transformation'!$W$25,IF(C4670=1,D4670-'Data Transformation'!$W$25,FALSE))</f>
        <v>#NUM!</v>
      </c>
      <c r="E4669">
        <f t="array" ref="E4669">IF(ISLOGICAL(D4669),"",FREQUENCY(IF('Data Transformation'!$B$425:$B$8425='Bin Analysis'!$B4659,'Data Transformation'!$G$425:$G$8425),D4669))</f>
        <v>2001</v>
      </c>
      <c r="F4669">
        <f t="shared" si="582"/>
        <v>0</v>
      </c>
      <c r="G4669">
        <f>Weighting!$H$13</f>
        <v>0</v>
      </c>
      <c r="H4669">
        <f t="array" ref="H4669">FREQUENCY(IF('Data Transformation'!$B$4:$B$8425=B4659,'Data Transformation'!$G$4:$G$8425),'Bin Analysis'!$B4669)</f>
        <v>2073</v>
      </c>
      <c r="I4669">
        <f t="shared" si="583"/>
        <v>0</v>
      </c>
      <c r="J4669">
        <f t="shared" si="584"/>
        <v>0</v>
      </c>
      <c r="K4669">
        <f>J4669*Weighting!$W$13</f>
        <v>0</v>
      </c>
      <c r="M4669" s="14"/>
    </row>
    <row r="4670" spans="1:25" x14ac:dyDescent="0.25">
      <c r="A4670" s="32" t="str">
        <f>IF(Weighting!$P$14&gt;0,B4670,"")</f>
        <v/>
      </c>
      <c r="B4670" t="e">
        <f>Weighting!$C$14</f>
        <v>#DIV/0!</v>
      </c>
      <c r="C4670" t="e">
        <f>Weighting!$F$14</f>
        <v>#NUM!</v>
      </c>
      <c r="D4670" t="e">
        <f>IF(C4670=1,'Data Transformation'!$G$3+0.5*'Data Transformation'!$W$25,IF(C4671=1,D4671-'Data Transformation'!$W$25,FALSE))</f>
        <v>#NUM!</v>
      </c>
      <c r="E4670">
        <f t="array" ref="E4670">IF(ISLOGICAL(D4670),"",FREQUENCY(IF('Data Transformation'!$B$425:$B$8425='Bin Analysis'!$B4659,'Data Transformation'!$G$425:$G$8425),D4670))</f>
        <v>2001</v>
      </c>
      <c r="F4670">
        <f t="shared" si="582"/>
        <v>0</v>
      </c>
      <c r="G4670">
        <f>Weighting!$H$14</f>
        <v>0</v>
      </c>
      <c r="H4670">
        <f t="array" ref="H4670">FREQUENCY(IF('Data Transformation'!$B$4:$B$8425=B4659,'Data Transformation'!$G$4:$G$8425),'Bin Analysis'!$B4670)</f>
        <v>2073</v>
      </c>
      <c r="I4670">
        <f t="shared" si="583"/>
        <v>0</v>
      </c>
      <c r="J4670">
        <f t="shared" si="584"/>
        <v>0</v>
      </c>
      <c r="K4670">
        <f>J4670*Weighting!$W$14</f>
        <v>0</v>
      </c>
      <c r="M4670" s="14"/>
    </row>
    <row r="4671" spans="1:25" x14ac:dyDescent="0.25">
      <c r="A4671" s="32" t="str">
        <f>IF(Weighting!$P$15&gt;0,B4671,"")</f>
        <v/>
      </c>
      <c r="B4671" t="e">
        <f>Weighting!$C$15</f>
        <v>#DIV/0!</v>
      </c>
      <c r="C4671" t="e">
        <f>Weighting!$F$15</f>
        <v>#NUM!</v>
      </c>
      <c r="D4671" t="e">
        <f>IF(C4671=1,'Data Transformation'!$G$3+0.5*'Data Transformation'!$W$25,IF(C4672=1,D4672-'Data Transformation'!$W$25,FALSE))</f>
        <v>#NUM!</v>
      </c>
      <c r="E4671">
        <f t="array" ref="E4671">IF(ISLOGICAL(D4671),"",FREQUENCY(IF('Data Transformation'!$B$425:$B$8425='Bin Analysis'!$B4659,'Data Transformation'!$G$425:$G$8425),D4671))</f>
        <v>2001</v>
      </c>
      <c r="F4671">
        <f t="shared" si="582"/>
        <v>0</v>
      </c>
      <c r="G4671">
        <f>Weighting!$H$15</f>
        <v>0</v>
      </c>
      <c r="H4671">
        <f t="array" ref="H4671">FREQUENCY(IF('Data Transformation'!$B$4:$B$8425=B4659,'Data Transformation'!$G$4:$G$8425),'Bin Analysis'!$B4671)</f>
        <v>2073</v>
      </c>
      <c r="I4671">
        <f t="shared" si="583"/>
        <v>0</v>
      </c>
      <c r="J4671">
        <f t="shared" si="584"/>
        <v>0</v>
      </c>
      <c r="K4671">
        <f>J4671*Weighting!$W$15</f>
        <v>0</v>
      </c>
      <c r="M4671" s="14"/>
    </row>
    <row r="4672" spans="1:25" x14ac:dyDescent="0.25">
      <c r="A4672" s="32" t="str">
        <f>IF(Weighting!$P$16&gt;0,B4672,"")</f>
        <v/>
      </c>
      <c r="B4672" t="e">
        <f>Weighting!$C$16</f>
        <v>#DIV/0!</v>
      </c>
      <c r="C4672" t="e">
        <f>Weighting!$F$16</f>
        <v>#NUM!</v>
      </c>
      <c r="D4672" t="e">
        <f>IF(C4672=1,'Data Transformation'!$G$3+0.5*'Data Transformation'!$W$25,IF(C4673=1,D4673-'Data Transformation'!$W$25,FALSE))</f>
        <v>#NUM!</v>
      </c>
      <c r="E4672">
        <f t="array" ref="E4672">IF(ISLOGICAL(D4672),"",FREQUENCY(IF('Data Transformation'!$B$425:$B$8425='Bin Analysis'!$B4659,'Data Transformation'!$G$425:$G$8425),D4672))</f>
        <v>2001</v>
      </c>
      <c r="F4672">
        <f t="shared" si="582"/>
        <v>0</v>
      </c>
      <c r="G4672">
        <f>Weighting!$H$16</f>
        <v>0</v>
      </c>
      <c r="H4672">
        <f t="array" ref="H4672">FREQUENCY(IF('Data Transformation'!$B$4:$B$8425=B4659,'Data Transformation'!$G$4:$G$8425),'Bin Analysis'!$B4672)</f>
        <v>2073</v>
      </c>
      <c r="I4672">
        <f t="shared" si="583"/>
        <v>0</v>
      </c>
      <c r="J4672">
        <f t="shared" si="584"/>
        <v>0</v>
      </c>
      <c r="K4672">
        <f>J4672*Weighting!$W$16</f>
        <v>0</v>
      </c>
      <c r="M4672" s="14"/>
    </row>
    <row r="4673" spans="1:25" x14ac:dyDescent="0.25">
      <c r="A4673" s="32" t="str">
        <f>IF(Weighting!$P$17&gt;0,B4673,"")</f>
        <v/>
      </c>
      <c r="B4673" t="e">
        <f>Weighting!$C$17</f>
        <v>#DIV/0!</v>
      </c>
      <c r="C4673" t="e">
        <f>Weighting!$F$17</f>
        <v>#NUM!</v>
      </c>
      <c r="D4673" t="e">
        <f>IF(C4673=1,'Data Transformation'!$G$3+0.5*'Data Transformation'!$W$25,IF(C4674=1,D4674-'Data Transformation'!$W$25,FALSE))</f>
        <v>#NUM!</v>
      </c>
      <c r="E4673">
        <f t="array" ref="E4673">IF(ISLOGICAL(D4673),"",FREQUENCY(IF('Data Transformation'!$B$425:$B$8425='Bin Analysis'!$B4659,'Data Transformation'!$G$425:$G$8425),D4673))</f>
        <v>2001</v>
      </c>
      <c r="F4673">
        <f t="shared" si="582"/>
        <v>0</v>
      </c>
      <c r="G4673">
        <f>Weighting!$H$17</f>
        <v>0</v>
      </c>
      <c r="H4673">
        <f t="array" ref="H4673">FREQUENCY(IF('Data Transformation'!$B$4:$B$8425=B4659,'Data Transformation'!$G$4:$G$8425),'Bin Analysis'!$B4673)</f>
        <v>2073</v>
      </c>
      <c r="I4673">
        <f t="shared" si="583"/>
        <v>0</v>
      </c>
      <c r="J4673">
        <f t="shared" si="584"/>
        <v>0</v>
      </c>
      <c r="K4673">
        <f>J4673*Weighting!$W$17</f>
        <v>0</v>
      </c>
      <c r="M4673" s="14"/>
    </row>
    <row r="4674" spans="1:25" x14ac:dyDescent="0.25">
      <c r="A4674" s="32" t="str">
        <f>IF(Weighting!$P$18&gt;0,B4674,"")</f>
        <v/>
      </c>
      <c r="B4674" t="e">
        <f>Weighting!$C$18</f>
        <v>#DIV/0!</v>
      </c>
      <c r="C4674" t="e">
        <f>Weighting!$F$18</f>
        <v>#NUM!</v>
      </c>
      <c r="D4674" t="e">
        <f>IF(C4674=1,'Data Transformation'!$G$3+0.5*'Data Transformation'!$W$25,IF(C4675=1,D4675-'Data Transformation'!$W$25,FALSE))</f>
        <v>#NUM!</v>
      </c>
      <c r="E4674">
        <f t="array" ref="E4674">IF(ISLOGICAL(D4674),"",FREQUENCY(IF('Data Transformation'!$B$425:$B$8425='Bin Analysis'!$B4659,'Data Transformation'!$G$425:$G$8425),D4674))</f>
        <v>2001</v>
      </c>
      <c r="F4674">
        <f t="shared" si="582"/>
        <v>0</v>
      </c>
      <c r="G4674">
        <f>Weighting!$H$18</f>
        <v>0</v>
      </c>
      <c r="H4674">
        <f t="array" ref="H4674">FREQUENCY(IF('Data Transformation'!$B$4:$B$8425=B4659,'Data Transformation'!$G$4:$G$8425),'Bin Analysis'!$B4674)</f>
        <v>2073</v>
      </c>
      <c r="I4674">
        <f t="shared" si="583"/>
        <v>0</v>
      </c>
      <c r="J4674">
        <f t="shared" si="584"/>
        <v>0</v>
      </c>
      <c r="K4674">
        <f>J4674*Weighting!$W$18</f>
        <v>0</v>
      </c>
      <c r="M4674" s="14"/>
    </row>
    <row r="4675" spans="1:25" x14ac:dyDescent="0.25">
      <c r="A4675" s="32" t="str">
        <f>IF(Weighting!$P$19&gt;0,B4675,"")</f>
        <v/>
      </c>
      <c r="B4675" t="e">
        <f>Weighting!$C$19</f>
        <v>#DIV/0!</v>
      </c>
      <c r="C4675" t="e">
        <f>Weighting!$F$19</f>
        <v>#NUM!</v>
      </c>
      <c r="D4675" t="e">
        <f>IF(C4675=1,'Data Transformation'!$G$3+0.5*'Data Transformation'!$W$25,IF(C4676=1,D4676-'Data Transformation'!$W$25,FALSE))</f>
        <v>#NUM!</v>
      </c>
      <c r="E4675">
        <f t="array" ref="E4675">IF(ISLOGICAL(D4675),"",FREQUENCY(IF('Data Transformation'!$B$425:$B$8425='Bin Analysis'!$B4659,'Data Transformation'!$G$425:$G$8425),D4675))</f>
        <v>2001</v>
      </c>
      <c r="F4675">
        <f t="shared" si="582"/>
        <v>0</v>
      </c>
      <c r="G4675">
        <f>Weighting!$H$19</f>
        <v>0</v>
      </c>
      <c r="H4675">
        <f t="array" ref="H4675">FREQUENCY(IF('Data Transformation'!$B$4:$B$8425=B4659,'Data Transformation'!$G$4:$G$8425),'Bin Analysis'!$B4675)</f>
        <v>2073</v>
      </c>
      <c r="I4675">
        <f t="shared" si="583"/>
        <v>0</v>
      </c>
      <c r="J4675">
        <f t="shared" si="584"/>
        <v>0</v>
      </c>
      <c r="K4675">
        <f>J4675*Weighting!$W$19</f>
        <v>0</v>
      </c>
      <c r="M4675" s="14"/>
    </row>
    <row r="4676" spans="1:25" x14ac:dyDescent="0.25">
      <c r="A4676" s="32" t="str">
        <f>IF(Weighting!$P$20&gt;0,B4676,"")</f>
        <v/>
      </c>
      <c r="B4676" t="e">
        <f>Weighting!$C$20</f>
        <v>#DIV/0!</v>
      </c>
      <c r="C4676" t="e">
        <f>Weighting!$F$20</f>
        <v>#NUM!</v>
      </c>
      <c r="D4676" t="e">
        <f>IF(C4676=1,'Data Transformation'!$G$3+0.5*'Data Transformation'!$W$25,IF(C4677=1,D4677-'Data Transformation'!$W$25,FALSE))</f>
        <v>#NUM!</v>
      </c>
      <c r="E4676">
        <f t="array" ref="E4676">IF(ISLOGICAL(D4676),"",FREQUENCY(IF('Data Transformation'!$B$425:$B$8425='Bin Analysis'!$B4659,'Data Transformation'!$G$425:$G$8425),D4676))</f>
        <v>2001</v>
      </c>
      <c r="F4676">
        <f t="shared" si="582"/>
        <v>0</v>
      </c>
      <c r="G4676">
        <f>Weighting!$H$20</f>
        <v>0</v>
      </c>
      <c r="H4676">
        <f t="array" ref="H4676">FREQUENCY(IF('Data Transformation'!$B$4:$B$8425=B4659,'Data Transformation'!$G$4:$G$8425),'Bin Analysis'!$B4676)</f>
        <v>2073</v>
      </c>
      <c r="I4676">
        <f t="shared" si="583"/>
        <v>0</v>
      </c>
      <c r="J4676">
        <f t="shared" si="584"/>
        <v>0</v>
      </c>
      <c r="K4676">
        <f>J4676*Weighting!$W$20</f>
        <v>0</v>
      </c>
      <c r="M4676" s="14"/>
    </row>
    <row r="4677" spans="1:25" x14ac:dyDescent="0.25">
      <c r="A4677" s="32" t="str">
        <f>IF(Weighting!$P$21&gt;0,B4677,"")</f>
        <v/>
      </c>
      <c r="B4677" t="e">
        <f>Weighting!$C$21</f>
        <v>#DIV/0!</v>
      </c>
      <c r="C4677" t="e">
        <f>Weighting!$F$21</f>
        <v>#NUM!</v>
      </c>
      <c r="D4677" t="e">
        <f>IF(C4677=1,'Data Transformation'!$G$3+0.5*'Data Transformation'!$W$25,IF(C4678=1,D4678-'Data Transformation'!$W$25,FALSE))</f>
        <v>#NUM!</v>
      </c>
      <c r="E4677">
        <f t="array" ref="E4677">IF(ISLOGICAL(D4677),"",FREQUENCY(IF('Data Transformation'!$B$425:$B$8425='Bin Analysis'!$B4659,'Data Transformation'!$G$425:$G$8425),D4677))</f>
        <v>2001</v>
      </c>
      <c r="F4677">
        <f t="shared" si="582"/>
        <v>0</v>
      </c>
      <c r="G4677">
        <f>Weighting!$H$21</f>
        <v>0</v>
      </c>
      <c r="H4677">
        <f t="array" ref="H4677">FREQUENCY(IF('Data Transformation'!$B$4:$B$8425=B4659,'Data Transformation'!$G$4:$G$8425),'Bin Analysis'!$B4677)</f>
        <v>2073</v>
      </c>
      <c r="I4677">
        <f t="shared" si="583"/>
        <v>0</v>
      </c>
      <c r="J4677">
        <f t="shared" si="584"/>
        <v>0</v>
      </c>
      <c r="K4677">
        <f>J4677*Weighting!$W$21</f>
        <v>0</v>
      </c>
      <c r="M4677" s="14"/>
    </row>
    <row r="4678" spans="1:25" x14ac:dyDescent="0.25">
      <c r="A4678" s="32" t="str">
        <f>IF(Weighting!$P$22&gt;0,B4678,"")</f>
        <v/>
      </c>
      <c r="B4678" t="e">
        <f>Weighting!$C$22</f>
        <v>#DIV/0!</v>
      </c>
      <c r="C4678" t="e">
        <f>Weighting!$F$22</f>
        <v>#NUM!</v>
      </c>
      <c r="D4678" t="e">
        <f>IF(C4678=1,'Data Transformation'!$G$3+0.5*'Data Transformation'!$W$25,IF(C4679=1,D4679-'Data Transformation'!$W$25,FALSE))</f>
        <v>#NUM!</v>
      </c>
      <c r="E4678">
        <f t="array" ref="E4678">IF(ISLOGICAL(D4678),"",FREQUENCY(IF('Data Transformation'!$B$425:$B$8425='Bin Analysis'!$B4659,'Data Transformation'!$G$425:$G$8425),D4678))</f>
        <v>2001</v>
      </c>
      <c r="F4678">
        <f t="shared" si="582"/>
        <v>0</v>
      </c>
      <c r="G4678">
        <f>Weighting!$H$22</f>
        <v>0</v>
      </c>
      <c r="H4678">
        <f t="array" ref="H4678">FREQUENCY(IF('Data Transformation'!$B$4:$B$8425=B4659,'Data Transformation'!$G$4:$G$8425),'Bin Analysis'!$B4678)</f>
        <v>2073</v>
      </c>
      <c r="I4678">
        <f t="shared" si="583"/>
        <v>0</v>
      </c>
      <c r="J4678">
        <f t="shared" si="584"/>
        <v>0</v>
      </c>
      <c r="K4678">
        <f>J4678*Weighting!$W$22</f>
        <v>0</v>
      </c>
      <c r="M4678" s="14"/>
    </row>
    <row r="4679" spans="1:25" x14ac:dyDescent="0.25">
      <c r="A4679" s="32" t="str">
        <f>IF(Weighting!$P$23&gt;0,B4679,"")</f>
        <v/>
      </c>
      <c r="B4679" t="e">
        <f>Weighting!$C$23</f>
        <v>#DIV/0!</v>
      </c>
      <c r="C4679" t="e">
        <f>Weighting!$F$23</f>
        <v>#NUM!</v>
      </c>
      <c r="D4679" t="e">
        <f>IF(C4679=1,'Data Transformation'!$G$3+0.5*'Data Transformation'!$W$25,IF(C4680=1,D4680-'Data Transformation'!$W$25,FALSE))</f>
        <v>#NUM!</v>
      </c>
      <c r="E4679">
        <f t="array" ref="E4679">IF(ISLOGICAL(D4679),"",FREQUENCY(IF('Data Transformation'!$B$425:$B$8425='Bin Analysis'!$B4659,'Data Transformation'!$G$425:$G$8425),D4679))</f>
        <v>2001</v>
      </c>
      <c r="F4679">
        <f t="shared" si="582"/>
        <v>0</v>
      </c>
      <c r="G4679">
        <f>Weighting!$H$23</f>
        <v>0</v>
      </c>
      <c r="H4679">
        <f t="array" ref="H4679">FREQUENCY(IF('Data Transformation'!$B$4:$B$8425=B4659,'Data Transformation'!$G$4:$G$8425),'Bin Analysis'!$B4679)</f>
        <v>2073</v>
      </c>
      <c r="I4679">
        <f t="shared" si="583"/>
        <v>0</v>
      </c>
      <c r="J4679">
        <f t="shared" si="584"/>
        <v>0</v>
      </c>
      <c r="K4679">
        <f>J4679*Weighting!$W$23</f>
        <v>0</v>
      </c>
      <c r="M4679" s="14"/>
    </row>
    <row r="4680" spans="1:25" x14ac:dyDescent="0.25">
      <c r="A4680" s="32" t="str">
        <f>IF(Weighting!$P$24&gt;0,B4680,"")</f>
        <v/>
      </c>
      <c r="B4680" t="e">
        <f>Weighting!$C$24</f>
        <v>#DIV/0!</v>
      </c>
      <c r="C4680" t="e">
        <f>Weighting!$F$24</f>
        <v>#NUM!</v>
      </c>
      <c r="D4680" t="e">
        <f>IF(C4680=1,'Data Transformation'!$G$3+0.5*'Data Transformation'!$W$25,IF(C4681=1,D4681-'Data Transformation'!$W$25,FALSE))</f>
        <v>#NUM!</v>
      </c>
      <c r="E4680">
        <f t="array" ref="E4680">IF(ISLOGICAL(D4680),"",FREQUENCY(IF('Data Transformation'!$B$425:$B$8425='Bin Analysis'!$B4659,'Data Transformation'!$G$425:$G$8425),D4680))</f>
        <v>2001</v>
      </c>
      <c r="F4680">
        <f t="shared" si="582"/>
        <v>0</v>
      </c>
      <c r="G4680">
        <f>Weighting!$H$24</f>
        <v>0</v>
      </c>
      <c r="H4680">
        <f t="array" ref="H4680">FREQUENCY(IF('Data Transformation'!$B$4:$B$8425=B4659,'Data Transformation'!$G$4:$G$8425),'Bin Analysis'!$B4680)</f>
        <v>2073</v>
      </c>
      <c r="I4680">
        <f t="shared" si="583"/>
        <v>0</v>
      </c>
      <c r="J4680">
        <f t="shared" si="584"/>
        <v>0</v>
      </c>
      <c r="K4680">
        <f>J4680*Weighting!$W$24</f>
        <v>0</v>
      </c>
      <c r="M4680" s="14"/>
    </row>
    <row r="4681" spans="1:25" x14ac:dyDescent="0.25">
      <c r="A4681" s="32" t="str">
        <f>IF(Weighting!$P$25&gt;0,B4681,"")</f>
        <v/>
      </c>
      <c r="B4681" t="e">
        <f>Weighting!$C$25</f>
        <v>#DIV/0!</v>
      </c>
      <c r="C4681" t="e">
        <f>Weighting!$F$25</f>
        <v>#NUM!</v>
      </c>
      <c r="D4681" t="e">
        <f>IF(C4681=1,'Data Transformation'!$G$3+0.5*'Data Transformation'!$W$25,IF(C4682=1,D4682-'Data Transformation'!$W$25,FALSE))</f>
        <v>#NUM!</v>
      </c>
      <c r="E4681">
        <f t="array" ref="E4681">IF(ISLOGICAL(D4681),"",FREQUENCY(IF('Data Transformation'!$B$425:$B$8425='Bin Analysis'!$B4659,'Data Transformation'!$G$425:$G$8425),D4681))</f>
        <v>2001</v>
      </c>
      <c r="F4681">
        <f t="shared" si="582"/>
        <v>0</v>
      </c>
      <c r="G4681">
        <f>Weighting!$H$25</f>
        <v>0</v>
      </c>
      <c r="H4681">
        <f t="array" ref="H4681">FREQUENCY(IF('Data Transformation'!$B$4:$B$8425=B4659,'Data Transformation'!$G$4:$G$8425),'Bin Analysis'!$B4681)</f>
        <v>2073</v>
      </c>
      <c r="I4681">
        <f t="shared" si="583"/>
        <v>0</v>
      </c>
      <c r="J4681">
        <f t="shared" si="584"/>
        <v>0</v>
      </c>
      <c r="K4681">
        <f>J4681*Weighting!$W$25</f>
        <v>0</v>
      </c>
      <c r="M4681" s="14"/>
    </row>
    <row r="4682" spans="1:25" x14ac:dyDescent="0.25">
      <c r="N4682" s="57"/>
      <c r="O4682"/>
      <c r="P4682"/>
      <c r="Q4682"/>
      <c r="R4682"/>
    </row>
    <row r="4683" spans="1:25" ht="23.25" x14ac:dyDescent="0.35">
      <c r="A4683" s="21" t="s">
        <v>0</v>
      </c>
      <c r="B4683" s="21" t="str">
        <f>IFERROR(VLOOKUP(C4683,'Data Transformation'!$L$6:$M$426,2,FALSE),"")</f>
        <v/>
      </c>
      <c r="C4683" s="21">
        <f>C4659+1</f>
        <v>195</v>
      </c>
      <c r="D4683" s="21"/>
      <c r="E4683" s="21"/>
      <c r="F4683" s="21"/>
      <c r="G4683" s="21"/>
      <c r="H4683" s="22"/>
      <c r="I4683" s="22"/>
      <c r="J4683" s="22"/>
      <c r="K4683" s="21"/>
      <c r="L4683" s="21" t="str">
        <f>B4683</f>
        <v/>
      </c>
      <c r="M4683" s="23" t="e">
        <f>INDEX('Data Transformation'!$O$4:$O$424,MATCH($B4683,'Data Transformation'!$M$4:$M$424,0),MATCH($M$2,'Data Transformation'!$O$3,0))</f>
        <v>#N/A</v>
      </c>
      <c r="N4683" s="27" t="e">
        <f>IF('Input and Summary Results'!$J$16="minimum",'Bin Analysis'!X4684/(M4683-1),'Bin Analysis'!Y4683/('Bin Analysis'!M4683-1))</f>
        <v>#N/A</v>
      </c>
      <c r="O4683" s="27" t="e">
        <f>IF(M4683=FALSE,NA(),(VLOOKUP(1,C4686:K4705,4,FALSE))/(M4683-1))</f>
        <v>#N/A</v>
      </c>
      <c r="P4683" s="27" t="e">
        <f>IF(M4683=FALSE,NA(),SUM(J4686:J4705)/Weighting!$S$5)</f>
        <v>#N/A</v>
      </c>
      <c r="Q4683" s="27" t="e">
        <f>IF(M4683=FALSE,NA(),SUM(K4686:K4705)/Weighting!$S$6)</f>
        <v>#N/A</v>
      </c>
      <c r="R4683" s="27" t="e">
        <f>IF(M4683=FALSE,NA(),(VLOOKUP(1,G4686:K4705,3,FALSE))/(M4683-1))</f>
        <v>#N/A</v>
      </c>
      <c r="S4683" s="22" t="e">
        <f>IF(M4683=FALSE,NA(),IF(SUM(J4686:J4705)=2,"yes","no"))</f>
        <v>#N/A</v>
      </c>
      <c r="X4683" s="2" cm="2">
        <f t="array" ref="X4683:X4684">FREQUENCY(IF('Data Transformation'!$B$425:$B$6424='Bin Analysis'!L4683,'Data Transformation'!$G$425:$G$6424),'Data Transformation'!$U$11)</f>
        <v>0</v>
      </c>
      <c r="Y4683" s="2" cm="2">
        <f t="array" ref="Y4683:Y4684">FREQUENCY(IF('Data Transformation'!$B$425:$B$6424='Bin Analysis'!L4683,'Data Transformation'!$G$425:$G$6424),'Data Transformation'!$U$12)</f>
        <v>0</v>
      </c>
    </row>
    <row r="4684" spans="1:25" x14ac:dyDescent="0.25">
      <c r="A4684" s="14" t="s">
        <v>67</v>
      </c>
      <c r="B4684" t="s">
        <v>47</v>
      </c>
      <c r="C4684" t="s">
        <v>5</v>
      </c>
      <c r="D4684" t="s">
        <v>98</v>
      </c>
      <c r="E4684" t="s">
        <v>99</v>
      </c>
      <c r="F4684" t="s">
        <v>100</v>
      </c>
      <c r="G4684" t="s">
        <v>69</v>
      </c>
      <c r="H4684" t="s">
        <v>31</v>
      </c>
      <c r="I4684" t="s">
        <v>32</v>
      </c>
      <c r="J4684" t="s">
        <v>46</v>
      </c>
      <c r="K4684" s="14" t="s">
        <v>45</v>
      </c>
      <c r="M4684" s="14"/>
      <c r="X4684" s="2">
        <v>0</v>
      </c>
      <c r="Y4684" s="2">
        <v>0</v>
      </c>
    </row>
    <row r="4685" spans="1:25" x14ac:dyDescent="0.25">
      <c r="A4685" s="32"/>
      <c r="D4685" t="e">
        <f>IF(C4685=1,'Data Transformation'!$G$3+0.5*'Data Transformation'!$W$25,IF(C4686=1,D4686-'Data Transformation'!$W$25,FALSE))</f>
        <v>#NUM!</v>
      </c>
      <c r="E4685">
        <f t="array" ref="E4685">IF(ISLOGICAL(D4685),"",FREQUENCY(IF('Data Transformation'!$B$425:$B$8425='Bin Analysis'!$B4683,'Data Transformation'!$G$425:$G$8425),D4685))</f>
        <v>2001</v>
      </c>
      <c r="F4685" t="e">
        <f>IF(ISLOGICAL(D4685),"",E4685-E4684)</f>
        <v>#VALUE!</v>
      </c>
      <c r="M4685" s="14"/>
    </row>
    <row r="4686" spans="1:25" x14ac:dyDescent="0.25">
      <c r="A4686" s="32" t="e">
        <f>IF(Weighting!$P$6&gt;0,B4686,"")</f>
        <v>#NUM!</v>
      </c>
      <c r="B4686" t="e">
        <f>Weighting!$C$6</f>
        <v>#DIV/0!</v>
      </c>
      <c r="C4686" t="e">
        <f>Weighting!$F$6</f>
        <v>#NUM!</v>
      </c>
      <c r="D4686" t="e">
        <f>IF(C4686=1,'Data Transformation'!$G$3+0.5*'Data Transformation'!$W$25,IF(C4687=1,D4687-'Data Transformation'!$W$25,FALSE))</f>
        <v>#NUM!</v>
      </c>
      <c r="E4686">
        <f t="array" ref="E4686">IF(ISLOGICAL(D4686),"",FREQUENCY(IF('Data Transformation'!$B$425:$B$8425='Bin Analysis'!$B4683,'Data Transformation'!$G$425:$G$8425),D4686))</f>
        <v>2001</v>
      </c>
      <c r="F4686">
        <f>IF(ISLOGICAL(D4686),"",E4686-E4685)</f>
        <v>0</v>
      </c>
      <c r="G4686">
        <f>Weighting!$H$6</f>
        <v>1</v>
      </c>
      <c r="H4686">
        <f t="array" ref="H4686">FREQUENCY(IF('Data Transformation'!$B$4:$B$8425=B4683,'Data Transformation'!$G$4:$G$8425),'Bin Analysis'!$B4686)</f>
        <v>2073</v>
      </c>
      <c r="I4686">
        <f>H4686-H4685</f>
        <v>2073</v>
      </c>
      <c r="J4686">
        <f>IF(I4686=0,0,1)</f>
        <v>1</v>
      </c>
      <c r="K4686" t="e">
        <f>J4686*Weighting!$W$6</f>
        <v>#NUM!</v>
      </c>
      <c r="M4686" s="14"/>
    </row>
    <row r="4687" spans="1:25" x14ac:dyDescent="0.25">
      <c r="A4687" s="32" t="str">
        <f>IF(Weighting!$P$7&gt;0,B4687,"")</f>
        <v/>
      </c>
      <c r="B4687" t="e">
        <f>Weighting!$C$7</f>
        <v>#DIV/0!</v>
      </c>
      <c r="C4687" t="e">
        <f>Weighting!$F$7</f>
        <v>#NUM!</v>
      </c>
      <c r="D4687" t="e">
        <f>IF(C4687=1,'Data Transformation'!$G$3+0.5*'Data Transformation'!$W$25,IF(C4688=1,D4688-'Data Transformation'!$W$25,FALSE))</f>
        <v>#NUM!</v>
      </c>
      <c r="E4687">
        <f t="array" ref="E4687">IF(ISLOGICAL(D4687),"",FREQUENCY(IF('Data Transformation'!$B$425:$B$8425='Bin Analysis'!$B4683,'Data Transformation'!$G$425:$G$8425),D4687))</f>
        <v>2001</v>
      </c>
      <c r="F4687">
        <f t="shared" ref="F4687:F4705" si="585">IF(ISLOGICAL(D4687),"",E4687-E4686)</f>
        <v>0</v>
      </c>
      <c r="G4687">
        <f>Weighting!$H$7</f>
        <v>0</v>
      </c>
      <c r="H4687">
        <f t="array" ref="H4687">FREQUENCY(IF('Data Transformation'!$B$4:$B$8425=B4683,'Data Transformation'!$G$4:$G$8425),'Bin Analysis'!$B4687)</f>
        <v>2073</v>
      </c>
      <c r="I4687">
        <f t="shared" ref="I4687:I4705" si="586">H4687-H4686</f>
        <v>0</v>
      </c>
      <c r="J4687">
        <f>IF(I4687=0,0,1)</f>
        <v>0</v>
      </c>
      <c r="K4687">
        <f>J4687*Weighting!$W$7</f>
        <v>0</v>
      </c>
      <c r="M4687" s="14"/>
    </row>
    <row r="4688" spans="1:25" x14ac:dyDescent="0.25">
      <c r="A4688" s="32" t="str">
        <f>IF(Weighting!$P$8&gt;0,B4688,"")</f>
        <v/>
      </c>
      <c r="B4688" t="e">
        <f>Weighting!$C$8</f>
        <v>#DIV/0!</v>
      </c>
      <c r="C4688" t="e">
        <f>Weighting!$F$8</f>
        <v>#NUM!</v>
      </c>
      <c r="D4688" t="e">
        <f>IF(C4688=1,'Data Transformation'!$G$3+0.5*'Data Transformation'!$W$25,IF(C4689=1,D4689-'Data Transformation'!$W$25,FALSE))</f>
        <v>#NUM!</v>
      </c>
      <c r="E4688">
        <f t="array" ref="E4688">IF(ISLOGICAL(D4688),"",FREQUENCY(IF('Data Transformation'!$B$425:$B$8425='Bin Analysis'!$B4683,'Data Transformation'!$G$425:$G$8425),D4688))</f>
        <v>2001</v>
      </c>
      <c r="F4688">
        <f t="shared" si="585"/>
        <v>0</v>
      </c>
      <c r="G4688">
        <f>Weighting!$H$8</f>
        <v>0</v>
      </c>
      <c r="H4688">
        <f t="array" ref="H4688">FREQUENCY(IF('Data Transformation'!$B$4:$B$8425=B4683,'Data Transformation'!$G$4:$G$8425),'Bin Analysis'!$B4688)</f>
        <v>2073</v>
      </c>
      <c r="I4688">
        <f t="shared" si="586"/>
        <v>0</v>
      </c>
      <c r="J4688">
        <f t="shared" ref="J4688:J4705" si="587">IF(I4688=0,0,1)</f>
        <v>0</v>
      </c>
      <c r="K4688">
        <f>J4688*Weighting!$W$8</f>
        <v>0</v>
      </c>
      <c r="M4688" s="14"/>
    </row>
    <row r="4689" spans="1:13" x14ac:dyDescent="0.25">
      <c r="A4689" s="32" t="str">
        <f>IF(Weighting!$P$9&gt;0,B4689,"")</f>
        <v/>
      </c>
      <c r="B4689" s="50" t="e">
        <f>Weighting!$C$9</f>
        <v>#DIV/0!</v>
      </c>
      <c r="C4689" t="e">
        <f>Weighting!$F$9</f>
        <v>#NUM!</v>
      </c>
      <c r="D4689" t="e">
        <f>IF(C4689=1,'Data Transformation'!$G$3+0.5*'Data Transformation'!$W$25,IF(C4690=1,D4690-'Data Transformation'!$W$25,FALSE))</f>
        <v>#NUM!</v>
      </c>
      <c r="E4689">
        <f t="array" ref="E4689">IF(ISLOGICAL(D4689),"",FREQUENCY(IF('Data Transformation'!$B$425:$B$8425='Bin Analysis'!$B4683,'Data Transformation'!$G$425:$G$8425),D4689))</f>
        <v>2001</v>
      </c>
      <c r="F4689">
        <f t="shared" si="585"/>
        <v>0</v>
      </c>
      <c r="G4689">
        <f>Weighting!$H$9</f>
        <v>0</v>
      </c>
      <c r="H4689">
        <f t="array" ref="H4689">FREQUENCY(IF('Data Transformation'!$B$4:$B$8425=B4683,'Data Transformation'!$G$4:$G$8425),'Bin Analysis'!$B4689)</f>
        <v>2073</v>
      </c>
      <c r="I4689">
        <f t="shared" si="586"/>
        <v>0</v>
      </c>
      <c r="J4689">
        <f t="shared" si="587"/>
        <v>0</v>
      </c>
      <c r="K4689">
        <f>J4689*Weighting!$W$9</f>
        <v>0</v>
      </c>
      <c r="M4689" s="14"/>
    </row>
    <row r="4690" spans="1:13" x14ac:dyDescent="0.25">
      <c r="A4690" s="32" t="str">
        <f>IF(Weighting!$P$10&gt;0,B4690,"")</f>
        <v/>
      </c>
      <c r="B4690" t="e">
        <f>Weighting!$C$10</f>
        <v>#DIV/0!</v>
      </c>
      <c r="C4690" t="e">
        <f>Weighting!$F$10</f>
        <v>#NUM!</v>
      </c>
      <c r="D4690" t="e">
        <f>IF(C4690=1,'Data Transformation'!$G$3+0.5*'Data Transformation'!$W$25,IF(C4691=1,D4691-'Data Transformation'!$W$25,FALSE))</f>
        <v>#NUM!</v>
      </c>
      <c r="E4690">
        <f t="array" ref="E4690">IF(ISLOGICAL(D4690),"",FREQUENCY(IF('Data Transformation'!$B$425:$B$8425='Bin Analysis'!$B4683,'Data Transformation'!$G$425:$G$8425),D4690))</f>
        <v>2001</v>
      </c>
      <c r="F4690">
        <f t="shared" si="585"/>
        <v>0</v>
      </c>
      <c r="G4690">
        <f>Weighting!$H$10</f>
        <v>0</v>
      </c>
      <c r="H4690">
        <f t="array" ref="H4690">FREQUENCY(IF('Data Transformation'!$B$4:$B$8425=B4683,'Data Transformation'!$G$4:$G$8425),'Bin Analysis'!$B4690)</f>
        <v>2073</v>
      </c>
      <c r="I4690">
        <f t="shared" si="586"/>
        <v>0</v>
      </c>
      <c r="J4690">
        <f t="shared" si="587"/>
        <v>0</v>
      </c>
      <c r="K4690">
        <f>J4690*Weighting!$W$10</f>
        <v>0</v>
      </c>
      <c r="M4690" s="14"/>
    </row>
    <row r="4691" spans="1:13" x14ac:dyDescent="0.25">
      <c r="A4691" s="32" t="str">
        <f>IF(Weighting!$P$11&gt;0,B4691,"")</f>
        <v/>
      </c>
      <c r="B4691" t="e">
        <f>Weighting!$C$11</f>
        <v>#DIV/0!</v>
      </c>
      <c r="C4691" t="e">
        <f>Weighting!$F$11</f>
        <v>#NUM!</v>
      </c>
      <c r="D4691" t="e">
        <f>IF(C4691=1,'Data Transformation'!$G$3+0.5*'Data Transformation'!$W$25,IF(C4692=1,D4692-'Data Transformation'!$W$25,FALSE))</f>
        <v>#NUM!</v>
      </c>
      <c r="E4691">
        <f t="array" ref="E4691">IF(ISLOGICAL(D4691),"",FREQUENCY(IF('Data Transformation'!$B$425:$B$8425='Bin Analysis'!$B4683,'Data Transformation'!$G$425:$G$8425),D4691))</f>
        <v>2001</v>
      </c>
      <c r="F4691">
        <f t="shared" si="585"/>
        <v>0</v>
      </c>
      <c r="G4691">
        <f>Weighting!$H$11</f>
        <v>0</v>
      </c>
      <c r="H4691">
        <f t="array" ref="H4691">FREQUENCY(IF('Data Transformation'!$B$4:$B$8425=B4683,'Data Transformation'!$G$4:$G$8425),'Bin Analysis'!$B4691)</f>
        <v>2073</v>
      </c>
      <c r="I4691">
        <f t="shared" si="586"/>
        <v>0</v>
      </c>
      <c r="J4691">
        <f t="shared" si="587"/>
        <v>0</v>
      </c>
      <c r="K4691">
        <f>J4691*Weighting!$W$11</f>
        <v>0</v>
      </c>
      <c r="M4691" s="14"/>
    </row>
    <row r="4692" spans="1:13" x14ac:dyDescent="0.25">
      <c r="A4692" s="32" t="str">
        <f>IF(Weighting!$P$12&gt;0,B4692,"")</f>
        <v/>
      </c>
      <c r="B4692" t="e">
        <f>Weighting!$C$12</f>
        <v>#DIV/0!</v>
      </c>
      <c r="C4692" t="e">
        <f>Weighting!$F$12</f>
        <v>#NUM!</v>
      </c>
      <c r="D4692" t="e">
        <f>IF(C4692=1,'Data Transformation'!$G$3+0.5*'Data Transformation'!$W$25,IF(C4693=1,D4693-'Data Transformation'!$W$25,FALSE))</f>
        <v>#NUM!</v>
      </c>
      <c r="E4692">
        <f t="array" ref="E4692">IF(ISLOGICAL(D4692),"",FREQUENCY(IF('Data Transformation'!$B$425:$B$8425='Bin Analysis'!$B4683,'Data Transformation'!$G$425:$G$8425),D4692))</f>
        <v>2001</v>
      </c>
      <c r="F4692">
        <f t="shared" si="585"/>
        <v>0</v>
      </c>
      <c r="G4692">
        <f>Weighting!$H$12</f>
        <v>0</v>
      </c>
      <c r="H4692">
        <f t="array" ref="H4692">FREQUENCY(IF('Data Transformation'!$B$4:$B$8425=B4683,'Data Transformation'!$G$4:$G$8425),'Bin Analysis'!$B4692)</f>
        <v>2073</v>
      </c>
      <c r="I4692">
        <f t="shared" si="586"/>
        <v>0</v>
      </c>
      <c r="J4692">
        <f t="shared" si="587"/>
        <v>0</v>
      </c>
      <c r="K4692">
        <f>J4692*Weighting!$W$12</f>
        <v>0</v>
      </c>
      <c r="M4692" s="14"/>
    </row>
    <row r="4693" spans="1:13" x14ac:dyDescent="0.25">
      <c r="A4693" s="32" t="str">
        <f>IF(Weighting!$P$13&gt;0,B4693,"")</f>
        <v/>
      </c>
      <c r="B4693" t="e">
        <f>Weighting!$C$13</f>
        <v>#DIV/0!</v>
      </c>
      <c r="C4693" t="e">
        <f>Weighting!$F$13</f>
        <v>#NUM!</v>
      </c>
      <c r="D4693" t="e">
        <f>IF(C4693=1,'Data Transformation'!$G$3+0.5*'Data Transformation'!$W$25,IF(C4694=1,D4694-'Data Transformation'!$W$25,FALSE))</f>
        <v>#NUM!</v>
      </c>
      <c r="E4693">
        <f t="array" ref="E4693">IF(ISLOGICAL(D4693),"",FREQUENCY(IF('Data Transformation'!$B$425:$B$8425='Bin Analysis'!$B4683,'Data Transformation'!$G$425:$G$8425),D4693))</f>
        <v>2001</v>
      </c>
      <c r="F4693">
        <f t="shared" si="585"/>
        <v>0</v>
      </c>
      <c r="G4693">
        <f>Weighting!$H$13</f>
        <v>0</v>
      </c>
      <c r="H4693">
        <f t="array" ref="H4693">FREQUENCY(IF('Data Transformation'!$B$4:$B$8425=B4683,'Data Transformation'!$G$4:$G$8425),'Bin Analysis'!$B4693)</f>
        <v>2073</v>
      </c>
      <c r="I4693">
        <f t="shared" si="586"/>
        <v>0</v>
      </c>
      <c r="J4693">
        <f t="shared" si="587"/>
        <v>0</v>
      </c>
      <c r="K4693">
        <f>J4693*Weighting!$W$13</f>
        <v>0</v>
      </c>
      <c r="M4693" s="14"/>
    </row>
    <row r="4694" spans="1:13" x14ac:dyDescent="0.25">
      <c r="A4694" s="32" t="str">
        <f>IF(Weighting!$P$14&gt;0,B4694,"")</f>
        <v/>
      </c>
      <c r="B4694" t="e">
        <f>Weighting!$C$14</f>
        <v>#DIV/0!</v>
      </c>
      <c r="C4694" t="e">
        <f>Weighting!$F$14</f>
        <v>#NUM!</v>
      </c>
      <c r="D4694" t="e">
        <f>IF(C4694=1,'Data Transformation'!$G$3+0.5*'Data Transformation'!$W$25,IF(C4695=1,D4695-'Data Transformation'!$W$25,FALSE))</f>
        <v>#NUM!</v>
      </c>
      <c r="E4694">
        <f t="array" ref="E4694">IF(ISLOGICAL(D4694),"",FREQUENCY(IF('Data Transformation'!$B$425:$B$8425='Bin Analysis'!$B4683,'Data Transformation'!$G$425:$G$8425),D4694))</f>
        <v>2001</v>
      </c>
      <c r="F4694">
        <f t="shared" si="585"/>
        <v>0</v>
      </c>
      <c r="G4694">
        <f>Weighting!$H$14</f>
        <v>0</v>
      </c>
      <c r="H4694">
        <f t="array" ref="H4694">FREQUENCY(IF('Data Transformation'!$B$4:$B$8425=B4683,'Data Transformation'!$G$4:$G$8425),'Bin Analysis'!$B4694)</f>
        <v>2073</v>
      </c>
      <c r="I4694">
        <f t="shared" si="586"/>
        <v>0</v>
      </c>
      <c r="J4694">
        <f t="shared" si="587"/>
        <v>0</v>
      </c>
      <c r="K4694">
        <f>J4694*Weighting!$W$14</f>
        <v>0</v>
      </c>
      <c r="M4694" s="14"/>
    </row>
    <row r="4695" spans="1:13" x14ac:dyDescent="0.25">
      <c r="A4695" s="32" t="str">
        <f>IF(Weighting!$P$15&gt;0,B4695,"")</f>
        <v/>
      </c>
      <c r="B4695" t="e">
        <f>Weighting!$C$15</f>
        <v>#DIV/0!</v>
      </c>
      <c r="C4695" t="e">
        <f>Weighting!$F$15</f>
        <v>#NUM!</v>
      </c>
      <c r="D4695" t="e">
        <f>IF(C4695=1,'Data Transformation'!$G$3+0.5*'Data Transformation'!$W$25,IF(C4696=1,D4696-'Data Transformation'!$W$25,FALSE))</f>
        <v>#NUM!</v>
      </c>
      <c r="E4695">
        <f t="array" ref="E4695">IF(ISLOGICAL(D4695),"",FREQUENCY(IF('Data Transformation'!$B$425:$B$8425='Bin Analysis'!$B4683,'Data Transformation'!$G$425:$G$8425),D4695))</f>
        <v>2001</v>
      </c>
      <c r="F4695">
        <f t="shared" si="585"/>
        <v>0</v>
      </c>
      <c r="G4695">
        <f>Weighting!$H$15</f>
        <v>0</v>
      </c>
      <c r="H4695">
        <f t="array" ref="H4695">FREQUENCY(IF('Data Transformation'!$B$4:$B$8425=B4683,'Data Transformation'!$G$4:$G$8425),'Bin Analysis'!$B4695)</f>
        <v>2073</v>
      </c>
      <c r="I4695">
        <f t="shared" si="586"/>
        <v>0</v>
      </c>
      <c r="J4695">
        <f t="shared" si="587"/>
        <v>0</v>
      </c>
      <c r="K4695">
        <f>J4695*Weighting!$W$15</f>
        <v>0</v>
      </c>
      <c r="M4695" s="14"/>
    </row>
    <row r="4696" spans="1:13" x14ac:dyDescent="0.25">
      <c r="A4696" s="32" t="str">
        <f>IF(Weighting!$P$16&gt;0,B4696,"")</f>
        <v/>
      </c>
      <c r="B4696" t="e">
        <f>Weighting!$C$16</f>
        <v>#DIV/0!</v>
      </c>
      <c r="C4696" t="e">
        <f>Weighting!$F$16</f>
        <v>#NUM!</v>
      </c>
      <c r="D4696" t="e">
        <f>IF(C4696=1,'Data Transformation'!$G$3+0.5*'Data Transformation'!$W$25,IF(C4697=1,D4697-'Data Transformation'!$W$25,FALSE))</f>
        <v>#NUM!</v>
      </c>
      <c r="E4696">
        <f t="array" ref="E4696">IF(ISLOGICAL(D4696),"",FREQUENCY(IF('Data Transformation'!$B$425:$B$8425='Bin Analysis'!$B4683,'Data Transformation'!$G$425:$G$8425),D4696))</f>
        <v>2001</v>
      </c>
      <c r="F4696">
        <f t="shared" si="585"/>
        <v>0</v>
      </c>
      <c r="G4696">
        <f>Weighting!$H$16</f>
        <v>0</v>
      </c>
      <c r="H4696">
        <f t="array" ref="H4696">FREQUENCY(IF('Data Transformation'!$B$4:$B$8425=B4683,'Data Transformation'!$G$4:$G$8425),'Bin Analysis'!$B4696)</f>
        <v>2073</v>
      </c>
      <c r="I4696">
        <f t="shared" si="586"/>
        <v>0</v>
      </c>
      <c r="J4696">
        <f t="shared" si="587"/>
        <v>0</v>
      </c>
      <c r="K4696">
        <f>J4696*Weighting!$W$16</f>
        <v>0</v>
      </c>
      <c r="M4696" s="14"/>
    </row>
    <row r="4697" spans="1:13" x14ac:dyDescent="0.25">
      <c r="A4697" s="32" t="str">
        <f>IF(Weighting!$P$17&gt;0,B4697,"")</f>
        <v/>
      </c>
      <c r="B4697" t="e">
        <f>Weighting!$C$17</f>
        <v>#DIV/0!</v>
      </c>
      <c r="C4697" t="e">
        <f>Weighting!$F$17</f>
        <v>#NUM!</v>
      </c>
      <c r="D4697" t="e">
        <f>IF(C4697=1,'Data Transformation'!$G$3+0.5*'Data Transformation'!$W$25,IF(C4698=1,D4698-'Data Transformation'!$W$25,FALSE))</f>
        <v>#NUM!</v>
      </c>
      <c r="E4697">
        <f t="array" ref="E4697">IF(ISLOGICAL(D4697),"",FREQUENCY(IF('Data Transformation'!$B$425:$B$8425='Bin Analysis'!$B4683,'Data Transformation'!$G$425:$G$8425),D4697))</f>
        <v>2001</v>
      </c>
      <c r="F4697">
        <f t="shared" si="585"/>
        <v>0</v>
      </c>
      <c r="G4697">
        <f>Weighting!$H$17</f>
        <v>0</v>
      </c>
      <c r="H4697">
        <f t="array" ref="H4697">FREQUENCY(IF('Data Transformation'!$B$4:$B$8425=B4683,'Data Transformation'!$G$4:$G$8425),'Bin Analysis'!$B4697)</f>
        <v>2073</v>
      </c>
      <c r="I4697">
        <f t="shared" si="586"/>
        <v>0</v>
      </c>
      <c r="J4697">
        <f t="shared" si="587"/>
        <v>0</v>
      </c>
      <c r="K4697">
        <f>J4697*Weighting!$W$17</f>
        <v>0</v>
      </c>
      <c r="M4697" s="14"/>
    </row>
    <row r="4698" spans="1:13" x14ac:dyDescent="0.25">
      <c r="A4698" s="32" t="str">
        <f>IF(Weighting!$P$18&gt;0,B4698,"")</f>
        <v/>
      </c>
      <c r="B4698" t="e">
        <f>Weighting!$C$18</f>
        <v>#DIV/0!</v>
      </c>
      <c r="C4698" t="e">
        <f>Weighting!$F$18</f>
        <v>#NUM!</v>
      </c>
      <c r="D4698" t="e">
        <f>IF(C4698=1,'Data Transformation'!$G$3+0.5*'Data Transformation'!$W$25,IF(C4699=1,D4699-'Data Transformation'!$W$25,FALSE))</f>
        <v>#NUM!</v>
      </c>
      <c r="E4698">
        <f t="array" ref="E4698">IF(ISLOGICAL(D4698),"",FREQUENCY(IF('Data Transformation'!$B$425:$B$8425='Bin Analysis'!$B4683,'Data Transformation'!$G$425:$G$8425),D4698))</f>
        <v>2001</v>
      </c>
      <c r="F4698">
        <f t="shared" si="585"/>
        <v>0</v>
      </c>
      <c r="G4698">
        <f>Weighting!$H$18</f>
        <v>0</v>
      </c>
      <c r="H4698">
        <f t="array" ref="H4698">FREQUENCY(IF('Data Transformation'!$B$4:$B$8425=B4683,'Data Transformation'!$G$4:$G$8425),'Bin Analysis'!$B4698)</f>
        <v>2073</v>
      </c>
      <c r="I4698">
        <f t="shared" si="586"/>
        <v>0</v>
      </c>
      <c r="J4698">
        <f t="shared" si="587"/>
        <v>0</v>
      </c>
      <c r="K4698">
        <f>J4698*Weighting!$W$18</f>
        <v>0</v>
      </c>
      <c r="M4698" s="14"/>
    </row>
    <row r="4699" spans="1:13" x14ac:dyDescent="0.25">
      <c r="A4699" s="32" t="str">
        <f>IF(Weighting!$P$19&gt;0,B4699,"")</f>
        <v/>
      </c>
      <c r="B4699" t="e">
        <f>Weighting!$C$19</f>
        <v>#DIV/0!</v>
      </c>
      <c r="C4699" t="e">
        <f>Weighting!$F$19</f>
        <v>#NUM!</v>
      </c>
      <c r="D4699" t="e">
        <f>IF(C4699=1,'Data Transformation'!$G$3+0.5*'Data Transformation'!$W$25,IF(C4700=1,D4700-'Data Transformation'!$W$25,FALSE))</f>
        <v>#NUM!</v>
      </c>
      <c r="E4699">
        <f t="array" ref="E4699">IF(ISLOGICAL(D4699),"",FREQUENCY(IF('Data Transformation'!$B$425:$B$8425='Bin Analysis'!$B4683,'Data Transformation'!$G$425:$G$8425),D4699))</f>
        <v>2001</v>
      </c>
      <c r="F4699">
        <f t="shared" si="585"/>
        <v>0</v>
      </c>
      <c r="G4699">
        <f>Weighting!$H$19</f>
        <v>0</v>
      </c>
      <c r="H4699">
        <f t="array" ref="H4699">FREQUENCY(IF('Data Transformation'!$B$4:$B$8425=B4683,'Data Transformation'!$G$4:$G$8425),'Bin Analysis'!$B4699)</f>
        <v>2073</v>
      </c>
      <c r="I4699">
        <f t="shared" si="586"/>
        <v>0</v>
      </c>
      <c r="J4699">
        <f t="shared" si="587"/>
        <v>0</v>
      </c>
      <c r="K4699">
        <f>J4699*Weighting!$W$19</f>
        <v>0</v>
      </c>
      <c r="M4699" s="14"/>
    </row>
    <row r="4700" spans="1:13" x14ac:dyDescent="0.25">
      <c r="A4700" s="32" t="str">
        <f>IF(Weighting!$P$20&gt;0,B4700,"")</f>
        <v/>
      </c>
      <c r="B4700" t="e">
        <f>Weighting!$C$20</f>
        <v>#DIV/0!</v>
      </c>
      <c r="C4700" t="e">
        <f>Weighting!$F$20</f>
        <v>#NUM!</v>
      </c>
      <c r="D4700" t="e">
        <f>IF(C4700=1,'Data Transformation'!$G$3+0.5*'Data Transformation'!$W$25,IF(C4701=1,D4701-'Data Transformation'!$W$25,FALSE))</f>
        <v>#NUM!</v>
      </c>
      <c r="E4700">
        <f t="array" ref="E4700">IF(ISLOGICAL(D4700),"",FREQUENCY(IF('Data Transformation'!$B$425:$B$8425='Bin Analysis'!$B4683,'Data Transformation'!$G$425:$G$8425),D4700))</f>
        <v>2001</v>
      </c>
      <c r="F4700">
        <f t="shared" si="585"/>
        <v>0</v>
      </c>
      <c r="G4700">
        <f>Weighting!$H$20</f>
        <v>0</v>
      </c>
      <c r="H4700">
        <f t="array" ref="H4700">FREQUENCY(IF('Data Transformation'!$B$4:$B$8425=B4683,'Data Transformation'!$G$4:$G$8425),'Bin Analysis'!$B4700)</f>
        <v>2073</v>
      </c>
      <c r="I4700">
        <f t="shared" si="586"/>
        <v>0</v>
      </c>
      <c r="J4700">
        <f t="shared" si="587"/>
        <v>0</v>
      </c>
      <c r="K4700">
        <f>J4700*Weighting!$W$20</f>
        <v>0</v>
      </c>
      <c r="M4700" s="14"/>
    </row>
    <row r="4701" spans="1:13" x14ac:dyDescent="0.25">
      <c r="A4701" s="32" t="str">
        <f>IF(Weighting!$P$21&gt;0,B4701,"")</f>
        <v/>
      </c>
      <c r="B4701" t="e">
        <f>Weighting!$C$21</f>
        <v>#DIV/0!</v>
      </c>
      <c r="C4701" t="e">
        <f>Weighting!$F$21</f>
        <v>#NUM!</v>
      </c>
      <c r="D4701" t="e">
        <f>IF(C4701=1,'Data Transformation'!$G$3+0.5*'Data Transformation'!$W$25,IF(C4702=1,D4702-'Data Transformation'!$W$25,FALSE))</f>
        <v>#NUM!</v>
      </c>
      <c r="E4701">
        <f t="array" ref="E4701">IF(ISLOGICAL(D4701),"",FREQUENCY(IF('Data Transformation'!$B$425:$B$8425='Bin Analysis'!$B4683,'Data Transformation'!$G$425:$G$8425),D4701))</f>
        <v>2001</v>
      </c>
      <c r="F4701">
        <f t="shared" si="585"/>
        <v>0</v>
      </c>
      <c r="G4701">
        <f>Weighting!$H$21</f>
        <v>0</v>
      </c>
      <c r="H4701">
        <f t="array" ref="H4701">FREQUENCY(IF('Data Transformation'!$B$4:$B$8425=B4683,'Data Transformation'!$G$4:$G$8425),'Bin Analysis'!$B4701)</f>
        <v>2073</v>
      </c>
      <c r="I4701">
        <f t="shared" si="586"/>
        <v>0</v>
      </c>
      <c r="J4701">
        <f t="shared" si="587"/>
        <v>0</v>
      </c>
      <c r="K4701">
        <f>J4701*Weighting!$W$21</f>
        <v>0</v>
      </c>
      <c r="M4701" s="14"/>
    </row>
    <row r="4702" spans="1:13" x14ac:dyDescent="0.25">
      <c r="A4702" s="32" t="str">
        <f>IF(Weighting!$P$22&gt;0,B4702,"")</f>
        <v/>
      </c>
      <c r="B4702" t="e">
        <f>Weighting!$C$22</f>
        <v>#DIV/0!</v>
      </c>
      <c r="C4702" t="e">
        <f>Weighting!$F$22</f>
        <v>#NUM!</v>
      </c>
      <c r="D4702" t="e">
        <f>IF(C4702=1,'Data Transformation'!$G$3+0.5*'Data Transformation'!$W$25,IF(C4703=1,D4703-'Data Transformation'!$W$25,FALSE))</f>
        <v>#NUM!</v>
      </c>
      <c r="E4702">
        <f t="array" ref="E4702">IF(ISLOGICAL(D4702),"",FREQUENCY(IF('Data Transformation'!$B$425:$B$8425='Bin Analysis'!$B4683,'Data Transformation'!$G$425:$G$8425),D4702))</f>
        <v>2001</v>
      </c>
      <c r="F4702">
        <f t="shared" si="585"/>
        <v>0</v>
      </c>
      <c r="G4702">
        <f>Weighting!$H$22</f>
        <v>0</v>
      </c>
      <c r="H4702">
        <f t="array" ref="H4702">FREQUENCY(IF('Data Transformation'!$B$4:$B$8425=B4683,'Data Transformation'!$G$4:$G$8425),'Bin Analysis'!$B4702)</f>
        <v>2073</v>
      </c>
      <c r="I4702">
        <f t="shared" si="586"/>
        <v>0</v>
      </c>
      <c r="J4702">
        <f t="shared" si="587"/>
        <v>0</v>
      </c>
      <c r="K4702">
        <f>J4702*Weighting!$W$22</f>
        <v>0</v>
      </c>
      <c r="M4702" s="14"/>
    </row>
    <row r="4703" spans="1:13" x14ac:dyDescent="0.25">
      <c r="A4703" s="32" t="str">
        <f>IF(Weighting!$P$23&gt;0,B4703,"")</f>
        <v/>
      </c>
      <c r="B4703" t="e">
        <f>Weighting!$C$23</f>
        <v>#DIV/0!</v>
      </c>
      <c r="C4703" t="e">
        <f>Weighting!$F$23</f>
        <v>#NUM!</v>
      </c>
      <c r="D4703" t="e">
        <f>IF(C4703=1,'Data Transformation'!$G$3+0.5*'Data Transformation'!$W$25,IF(C4704=1,D4704-'Data Transformation'!$W$25,FALSE))</f>
        <v>#NUM!</v>
      </c>
      <c r="E4703">
        <f t="array" ref="E4703">IF(ISLOGICAL(D4703),"",FREQUENCY(IF('Data Transformation'!$B$425:$B$8425='Bin Analysis'!$B4683,'Data Transformation'!$G$425:$G$8425),D4703))</f>
        <v>2001</v>
      </c>
      <c r="F4703">
        <f t="shared" si="585"/>
        <v>0</v>
      </c>
      <c r="G4703">
        <f>Weighting!$H$23</f>
        <v>0</v>
      </c>
      <c r="H4703">
        <f t="array" ref="H4703">FREQUENCY(IF('Data Transformation'!$B$4:$B$8425=B4683,'Data Transformation'!$G$4:$G$8425),'Bin Analysis'!$B4703)</f>
        <v>2073</v>
      </c>
      <c r="I4703">
        <f t="shared" si="586"/>
        <v>0</v>
      </c>
      <c r="J4703">
        <f t="shared" si="587"/>
        <v>0</v>
      </c>
      <c r="K4703">
        <f>J4703*Weighting!$W$23</f>
        <v>0</v>
      </c>
      <c r="M4703" s="14"/>
    </row>
    <row r="4704" spans="1:13" x14ac:dyDescent="0.25">
      <c r="A4704" s="32" t="str">
        <f>IF(Weighting!$P$24&gt;0,B4704,"")</f>
        <v/>
      </c>
      <c r="B4704" t="e">
        <f>Weighting!$C$24</f>
        <v>#DIV/0!</v>
      </c>
      <c r="C4704" t="e">
        <f>Weighting!$F$24</f>
        <v>#NUM!</v>
      </c>
      <c r="D4704" t="e">
        <f>IF(C4704=1,'Data Transformation'!$G$3+0.5*'Data Transformation'!$W$25,IF(C4705=1,D4705-'Data Transformation'!$W$25,FALSE))</f>
        <v>#NUM!</v>
      </c>
      <c r="E4704">
        <f t="array" ref="E4704">IF(ISLOGICAL(D4704),"",FREQUENCY(IF('Data Transformation'!$B$425:$B$8425='Bin Analysis'!$B4683,'Data Transformation'!$G$425:$G$8425),D4704))</f>
        <v>2001</v>
      </c>
      <c r="F4704">
        <f t="shared" si="585"/>
        <v>0</v>
      </c>
      <c r="G4704">
        <f>Weighting!$H$24</f>
        <v>0</v>
      </c>
      <c r="H4704">
        <f t="array" ref="H4704">FREQUENCY(IF('Data Transformation'!$B$4:$B$8425=B4683,'Data Transformation'!$G$4:$G$8425),'Bin Analysis'!$B4704)</f>
        <v>2073</v>
      </c>
      <c r="I4704">
        <f t="shared" si="586"/>
        <v>0</v>
      </c>
      <c r="J4704">
        <f t="shared" si="587"/>
        <v>0</v>
      </c>
      <c r="K4704">
        <f>J4704*Weighting!$W$24</f>
        <v>0</v>
      </c>
      <c r="M4704" s="14"/>
    </row>
    <row r="4705" spans="1:25" x14ac:dyDescent="0.25">
      <c r="A4705" s="32" t="str">
        <f>IF(Weighting!$P$25&gt;0,B4705,"")</f>
        <v/>
      </c>
      <c r="B4705" t="e">
        <f>Weighting!$C$25</f>
        <v>#DIV/0!</v>
      </c>
      <c r="C4705" t="e">
        <f>Weighting!$F$25</f>
        <v>#NUM!</v>
      </c>
      <c r="D4705" t="e">
        <f>IF(C4705=1,'Data Transformation'!$G$3+0.5*'Data Transformation'!$W$25,IF(C4706=1,D4706-'Data Transformation'!$W$25,FALSE))</f>
        <v>#NUM!</v>
      </c>
      <c r="E4705">
        <f t="array" ref="E4705">IF(ISLOGICAL(D4705),"",FREQUENCY(IF('Data Transformation'!$B$425:$B$8425='Bin Analysis'!$B4683,'Data Transformation'!$G$425:$G$8425),D4705))</f>
        <v>2001</v>
      </c>
      <c r="F4705">
        <f t="shared" si="585"/>
        <v>0</v>
      </c>
      <c r="G4705">
        <f>Weighting!$H$25</f>
        <v>0</v>
      </c>
      <c r="H4705">
        <f t="array" ref="H4705">FREQUENCY(IF('Data Transformation'!$B$4:$B$8425=B4683,'Data Transformation'!$G$4:$G$8425),'Bin Analysis'!$B4705)</f>
        <v>2073</v>
      </c>
      <c r="I4705">
        <f t="shared" si="586"/>
        <v>0</v>
      </c>
      <c r="J4705">
        <f t="shared" si="587"/>
        <v>0</v>
      </c>
      <c r="K4705">
        <f>J4705*Weighting!$W$25</f>
        <v>0</v>
      </c>
      <c r="M4705" s="14"/>
    </row>
    <row r="4706" spans="1:25" x14ac:dyDescent="0.25">
      <c r="O4706"/>
      <c r="P4706"/>
      <c r="Q4706"/>
      <c r="R4706"/>
    </row>
    <row r="4707" spans="1:25" ht="23.25" x14ac:dyDescent="0.35">
      <c r="A4707" s="21" t="s">
        <v>0</v>
      </c>
      <c r="B4707" s="21" t="str">
        <f>IFERROR(VLOOKUP(C4707,'Data Transformation'!$L$6:$M$426,2,FALSE),"")</f>
        <v/>
      </c>
      <c r="C4707" s="21">
        <f>C4683+1</f>
        <v>196</v>
      </c>
      <c r="D4707" s="21"/>
      <c r="E4707" s="21"/>
      <c r="F4707" s="21"/>
      <c r="G4707" s="21"/>
      <c r="H4707" s="22"/>
      <c r="I4707" s="22"/>
      <c r="J4707" s="22"/>
      <c r="K4707" s="21"/>
      <c r="L4707" s="21" t="str">
        <f>B4707</f>
        <v/>
      </c>
      <c r="M4707" s="23" t="e">
        <f>INDEX('Data Transformation'!$O$4:$O$424,MATCH($B4707,'Data Transformation'!$M$4:$M$424,0),MATCH($M$2,'Data Transformation'!$O$3,0))</f>
        <v>#N/A</v>
      </c>
      <c r="N4707" s="27" t="e">
        <f>IF('Input and Summary Results'!$J$16="minimum",'Bin Analysis'!X4708/(M4707-1),'Bin Analysis'!Y4707/('Bin Analysis'!M4707-1))</f>
        <v>#N/A</v>
      </c>
      <c r="O4707" s="27" t="e">
        <f>IF(M4707=FALSE,NA(),(VLOOKUP(1,C4710:K4729,4,FALSE))/(M4707-1))</f>
        <v>#N/A</v>
      </c>
      <c r="P4707" s="27" t="e">
        <f>IF(M4707=FALSE,NA(),SUM(J4710:J4729)/Weighting!$S$5)</f>
        <v>#N/A</v>
      </c>
      <c r="Q4707" s="27" t="e">
        <f>IF(M4707=FALSE,NA(),SUM(K4710:K4729)/Weighting!$S$6)</f>
        <v>#N/A</v>
      </c>
      <c r="R4707" s="27" t="e">
        <f>IF(M4707=FALSE,NA(),(VLOOKUP(1,G4710:K4729,3,FALSE))/(M4707-1))</f>
        <v>#N/A</v>
      </c>
      <c r="S4707" s="22" t="e">
        <f>IF(M4707=FALSE,NA(),IF(SUM(J4710:J4729)=2,"yes","no"))</f>
        <v>#N/A</v>
      </c>
      <c r="X4707" s="2" cm="2">
        <f t="array" ref="X4707:X4708">FREQUENCY(IF('Data Transformation'!$B$425:$B$6424='Bin Analysis'!L4707,'Data Transformation'!$G$425:$G$6424),'Data Transformation'!$U$11)</f>
        <v>0</v>
      </c>
      <c r="Y4707" s="2" cm="2">
        <f t="array" ref="Y4707:Y4708">FREQUENCY(IF('Data Transformation'!$B$425:$B$6424='Bin Analysis'!L4707,'Data Transformation'!$G$425:$G$6424),'Data Transformation'!$U$12)</f>
        <v>0</v>
      </c>
    </row>
    <row r="4708" spans="1:25" x14ac:dyDescent="0.25">
      <c r="A4708" s="14" t="s">
        <v>67</v>
      </c>
      <c r="B4708" t="s">
        <v>47</v>
      </c>
      <c r="C4708" t="s">
        <v>5</v>
      </c>
      <c r="D4708" t="s">
        <v>98</v>
      </c>
      <c r="E4708" t="s">
        <v>99</v>
      </c>
      <c r="F4708" t="s">
        <v>100</v>
      </c>
      <c r="G4708" t="s">
        <v>69</v>
      </c>
      <c r="H4708" t="s">
        <v>31</v>
      </c>
      <c r="I4708" t="s">
        <v>32</v>
      </c>
      <c r="J4708" t="s">
        <v>46</v>
      </c>
      <c r="K4708" s="14" t="s">
        <v>45</v>
      </c>
      <c r="M4708" s="14"/>
      <c r="X4708" s="2">
        <v>0</v>
      </c>
      <c r="Y4708" s="2">
        <v>0</v>
      </c>
    </row>
    <row r="4709" spans="1:25" x14ac:dyDescent="0.25">
      <c r="A4709" s="32"/>
      <c r="D4709" t="e">
        <f>IF(C4709=1,'Data Transformation'!$G$3+0.5*'Data Transformation'!$W$25,IF(C4710=1,D4710-'Data Transformation'!$W$25,FALSE))</f>
        <v>#NUM!</v>
      </c>
      <c r="E4709">
        <f t="array" ref="E4709">IF(ISLOGICAL(D4709),"",FREQUENCY(IF('Data Transformation'!$B$425:$B$8425='Bin Analysis'!$B4707,'Data Transformation'!$G$425:$G$8425),D4709))</f>
        <v>2001</v>
      </c>
      <c r="F4709" t="e">
        <f>IF(ISLOGICAL(D4709),"",E4709-E4708)</f>
        <v>#VALUE!</v>
      </c>
      <c r="M4709" s="14"/>
    </row>
    <row r="4710" spans="1:25" x14ac:dyDescent="0.25">
      <c r="A4710" s="32" t="e">
        <f>IF(Weighting!$P$6&gt;0,B4710,"")</f>
        <v>#NUM!</v>
      </c>
      <c r="B4710" t="e">
        <f>Weighting!$C$6</f>
        <v>#DIV/0!</v>
      </c>
      <c r="C4710" t="e">
        <f>Weighting!$F$6</f>
        <v>#NUM!</v>
      </c>
      <c r="D4710" t="e">
        <f>IF(C4710=1,'Data Transformation'!$G$3+0.5*'Data Transformation'!$W$25,IF(C4711=1,D4711-'Data Transformation'!$W$25,FALSE))</f>
        <v>#NUM!</v>
      </c>
      <c r="E4710">
        <f t="array" ref="E4710">IF(ISLOGICAL(D4710),"",FREQUENCY(IF('Data Transformation'!$B$425:$B$8425='Bin Analysis'!$B4707,'Data Transformation'!$G$425:$G$8425),D4710))</f>
        <v>2001</v>
      </c>
      <c r="F4710">
        <f>IF(ISLOGICAL(D4710),"",E4710-E4709)</f>
        <v>0</v>
      </c>
      <c r="G4710">
        <f>Weighting!$H$6</f>
        <v>1</v>
      </c>
      <c r="H4710">
        <f t="array" ref="H4710">FREQUENCY(IF('Data Transformation'!$B$4:$B$8425=B4707,'Data Transformation'!$G$4:$G$8425),'Bin Analysis'!$B4710)</f>
        <v>2073</v>
      </c>
      <c r="I4710">
        <f>H4710-H4709</f>
        <v>2073</v>
      </c>
      <c r="J4710">
        <f>IF(I4710=0,0,1)</f>
        <v>1</v>
      </c>
      <c r="K4710" t="e">
        <f>J4710*Weighting!$W$6</f>
        <v>#NUM!</v>
      </c>
      <c r="M4710" s="14"/>
    </row>
    <row r="4711" spans="1:25" x14ac:dyDescent="0.25">
      <c r="A4711" s="32" t="str">
        <f>IF(Weighting!$P$7&gt;0,B4711,"")</f>
        <v/>
      </c>
      <c r="B4711" t="e">
        <f>Weighting!$C$7</f>
        <v>#DIV/0!</v>
      </c>
      <c r="C4711" t="e">
        <f>Weighting!$F$7</f>
        <v>#NUM!</v>
      </c>
      <c r="D4711" t="e">
        <f>IF(C4711=1,'Data Transformation'!$G$3+0.5*'Data Transformation'!$W$25,IF(C4712=1,D4712-'Data Transformation'!$W$25,FALSE))</f>
        <v>#NUM!</v>
      </c>
      <c r="E4711">
        <f t="array" ref="E4711">IF(ISLOGICAL(D4711),"",FREQUENCY(IF('Data Transformation'!$B$425:$B$8425='Bin Analysis'!$B4707,'Data Transformation'!$G$425:$G$8425),D4711))</f>
        <v>2001</v>
      </c>
      <c r="F4711">
        <f t="shared" ref="F4711:F4729" si="588">IF(ISLOGICAL(D4711),"",E4711-E4710)</f>
        <v>0</v>
      </c>
      <c r="G4711">
        <f>Weighting!$H$7</f>
        <v>0</v>
      </c>
      <c r="H4711">
        <f t="array" ref="H4711">FREQUENCY(IF('Data Transformation'!$B$4:$B$8425=B4707,'Data Transformation'!$G$4:$G$8425),'Bin Analysis'!$B4711)</f>
        <v>2073</v>
      </c>
      <c r="I4711">
        <f t="shared" ref="I4711:I4729" si="589">H4711-H4710</f>
        <v>0</v>
      </c>
      <c r="J4711">
        <f>IF(I4711=0,0,1)</f>
        <v>0</v>
      </c>
      <c r="K4711">
        <f>J4711*Weighting!$W$7</f>
        <v>0</v>
      </c>
      <c r="M4711" s="14"/>
    </row>
    <row r="4712" spans="1:25" x14ac:dyDescent="0.25">
      <c r="A4712" s="32" t="str">
        <f>IF(Weighting!$P$8&gt;0,B4712,"")</f>
        <v/>
      </c>
      <c r="B4712" t="e">
        <f>Weighting!$C$8</f>
        <v>#DIV/0!</v>
      </c>
      <c r="C4712" t="e">
        <f>Weighting!$F$8</f>
        <v>#NUM!</v>
      </c>
      <c r="D4712" t="e">
        <f>IF(C4712=1,'Data Transformation'!$G$3+0.5*'Data Transformation'!$W$25,IF(C4713=1,D4713-'Data Transformation'!$W$25,FALSE))</f>
        <v>#NUM!</v>
      </c>
      <c r="E4712">
        <f t="array" ref="E4712">IF(ISLOGICAL(D4712),"",FREQUENCY(IF('Data Transformation'!$B$425:$B$8425='Bin Analysis'!$B4707,'Data Transformation'!$G$425:$G$8425),D4712))</f>
        <v>2001</v>
      </c>
      <c r="F4712">
        <f t="shared" si="588"/>
        <v>0</v>
      </c>
      <c r="G4712">
        <f>Weighting!$H$8</f>
        <v>0</v>
      </c>
      <c r="H4712">
        <f t="array" ref="H4712">FREQUENCY(IF('Data Transformation'!$B$4:$B$8425=B4707,'Data Transformation'!$G$4:$G$8425),'Bin Analysis'!$B4712)</f>
        <v>2073</v>
      </c>
      <c r="I4712">
        <f t="shared" si="589"/>
        <v>0</v>
      </c>
      <c r="J4712">
        <f t="shared" ref="J4712:J4729" si="590">IF(I4712=0,0,1)</f>
        <v>0</v>
      </c>
      <c r="K4712">
        <f>J4712*Weighting!$W$8</f>
        <v>0</v>
      </c>
      <c r="M4712" s="14"/>
    </row>
    <row r="4713" spans="1:25" x14ac:dyDescent="0.25">
      <c r="A4713" s="32" t="str">
        <f>IF(Weighting!$P$9&gt;0,B4713,"")</f>
        <v/>
      </c>
      <c r="B4713" s="50" t="e">
        <f>Weighting!$C$9</f>
        <v>#DIV/0!</v>
      </c>
      <c r="C4713" t="e">
        <f>Weighting!$F$9</f>
        <v>#NUM!</v>
      </c>
      <c r="D4713" t="e">
        <f>IF(C4713=1,'Data Transformation'!$G$3+0.5*'Data Transformation'!$W$25,IF(C4714=1,D4714-'Data Transformation'!$W$25,FALSE))</f>
        <v>#NUM!</v>
      </c>
      <c r="E4713">
        <f t="array" ref="E4713">IF(ISLOGICAL(D4713),"",FREQUENCY(IF('Data Transformation'!$B$425:$B$8425='Bin Analysis'!$B4707,'Data Transformation'!$G$425:$G$8425),D4713))</f>
        <v>2001</v>
      </c>
      <c r="F4713">
        <f t="shared" si="588"/>
        <v>0</v>
      </c>
      <c r="G4713">
        <f>Weighting!$H$9</f>
        <v>0</v>
      </c>
      <c r="H4713">
        <f t="array" ref="H4713">FREQUENCY(IF('Data Transformation'!$B$4:$B$8425=B4707,'Data Transformation'!$G$4:$G$8425),'Bin Analysis'!$B4713)</f>
        <v>2073</v>
      </c>
      <c r="I4713">
        <f t="shared" si="589"/>
        <v>0</v>
      </c>
      <c r="J4713">
        <f t="shared" si="590"/>
        <v>0</v>
      </c>
      <c r="K4713">
        <f>J4713*Weighting!$W$9</f>
        <v>0</v>
      </c>
      <c r="M4713" s="14"/>
    </row>
    <row r="4714" spans="1:25" x14ac:dyDescent="0.25">
      <c r="A4714" s="32" t="str">
        <f>IF(Weighting!$P$10&gt;0,B4714,"")</f>
        <v/>
      </c>
      <c r="B4714" t="e">
        <f>Weighting!$C$10</f>
        <v>#DIV/0!</v>
      </c>
      <c r="C4714" t="e">
        <f>Weighting!$F$10</f>
        <v>#NUM!</v>
      </c>
      <c r="D4714" t="e">
        <f>IF(C4714=1,'Data Transformation'!$G$3+0.5*'Data Transformation'!$W$25,IF(C4715=1,D4715-'Data Transformation'!$W$25,FALSE))</f>
        <v>#NUM!</v>
      </c>
      <c r="E4714">
        <f t="array" ref="E4714">IF(ISLOGICAL(D4714),"",FREQUENCY(IF('Data Transformation'!$B$425:$B$8425='Bin Analysis'!$B4707,'Data Transformation'!$G$425:$G$8425),D4714))</f>
        <v>2001</v>
      </c>
      <c r="F4714">
        <f t="shared" si="588"/>
        <v>0</v>
      </c>
      <c r="G4714">
        <f>Weighting!$H$10</f>
        <v>0</v>
      </c>
      <c r="H4714">
        <f t="array" ref="H4714">FREQUENCY(IF('Data Transformation'!$B$4:$B$8425=B4707,'Data Transformation'!$G$4:$G$8425),'Bin Analysis'!$B4714)</f>
        <v>2073</v>
      </c>
      <c r="I4714">
        <f t="shared" si="589"/>
        <v>0</v>
      </c>
      <c r="J4714">
        <f t="shared" si="590"/>
        <v>0</v>
      </c>
      <c r="K4714">
        <f>J4714*Weighting!$W$10</f>
        <v>0</v>
      </c>
      <c r="M4714" s="14"/>
    </row>
    <row r="4715" spans="1:25" x14ac:dyDescent="0.25">
      <c r="A4715" s="32" t="str">
        <f>IF(Weighting!$P$11&gt;0,B4715,"")</f>
        <v/>
      </c>
      <c r="B4715" t="e">
        <f>Weighting!$C$11</f>
        <v>#DIV/0!</v>
      </c>
      <c r="C4715" t="e">
        <f>Weighting!$F$11</f>
        <v>#NUM!</v>
      </c>
      <c r="D4715" t="e">
        <f>IF(C4715=1,'Data Transformation'!$G$3+0.5*'Data Transformation'!$W$25,IF(C4716=1,D4716-'Data Transformation'!$W$25,FALSE))</f>
        <v>#NUM!</v>
      </c>
      <c r="E4715">
        <f t="array" ref="E4715">IF(ISLOGICAL(D4715),"",FREQUENCY(IF('Data Transformation'!$B$425:$B$8425='Bin Analysis'!$B4707,'Data Transformation'!$G$425:$G$8425),D4715))</f>
        <v>2001</v>
      </c>
      <c r="F4715">
        <f t="shared" si="588"/>
        <v>0</v>
      </c>
      <c r="G4715">
        <f>Weighting!$H$11</f>
        <v>0</v>
      </c>
      <c r="H4715">
        <f t="array" ref="H4715">FREQUENCY(IF('Data Transformation'!$B$4:$B$8425=B4707,'Data Transformation'!$G$4:$G$8425),'Bin Analysis'!$B4715)</f>
        <v>2073</v>
      </c>
      <c r="I4715">
        <f t="shared" si="589"/>
        <v>0</v>
      </c>
      <c r="J4715">
        <f t="shared" si="590"/>
        <v>0</v>
      </c>
      <c r="K4715">
        <f>J4715*Weighting!$W$11</f>
        <v>0</v>
      </c>
      <c r="M4715" s="14"/>
    </row>
    <row r="4716" spans="1:25" x14ac:dyDescent="0.25">
      <c r="A4716" s="32" t="str">
        <f>IF(Weighting!$P$12&gt;0,B4716,"")</f>
        <v/>
      </c>
      <c r="B4716" t="e">
        <f>Weighting!$C$12</f>
        <v>#DIV/0!</v>
      </c>
      <c r="C4716" t="e">
        <f>Weighting!$F$12</f>
        <v>#NUM!</v>
      </c>
      <c r="D4716" t="e">
        <f>IF(C4716=1,'Data Transformation'!$G$3+0.5*'Data Transformation'!$W$25,IF(C4717=1,D4717-'Data Transformation'!$W$25,FALSE))</f>
        <v>#NUM!</v>
      </c>
      <c r="E4716">
        <f t="array" ref="E4716">IF(ISLOGICAL(D4716),"",FREQUENCY(IF('Data Transformation'!$B$425:$B$8425='Bin Analysis'!$B4707,'Data Transformation'!$G$425:$G$8425),D4716))</f>
        <v>2001</v>
      </c>
      <c r="F4716">
        <f t="shared" si="588"/>
        <v>0</v>
      </c>
      <c r="G4716">
        <f>Weighting!$H$12</f>
        <v>0</v>
      </c>
      <c r="H4716">
        <f t="array" ref="H4716">FREQUENCY(IF('Data Transformation'!$B$4:$B$8425=B4707,'Data Transformation'!$G$4:$G$8425),'Bin Analysis'!$B4716)</f>
        <v>2073</v>
      </c>
      <c r="I4716">
        <f t="shared" si="589"/>
        <v>0</v>
      </c>
      <c r="J4716">
        <f t="shared" si="590"/>
        <v>0</v>
      </c>
      <c r="K4716">
        <f>J4716*Weighting!$W$12</f>
        <v>0</v>
      </c>
      <c r="M4716" s="14"/>
    </row>
    <row r="4717" spans="1:25" x14ac:dyDescent="0.25">
      <c r="A4717" s="32" t="str">
        <f>IF(Weighting!$P$13&gt;0,B4717,"")</f>
        <v/>
      </c>
      <c r="B4717" t="e">
        <f>Weighting!$C$13</f>
        <v>#DIV/0!</v>
      </c>
      <c r="C4717" t="e">
        <f>Weighting!$F$13</f>
        <v>#NUM!</v>
      </c>
      <c r="D4717" t="e">
        <f>IF(C4717=1,'Data Transformation'!$G$3+0.5*'Data Transformation'!$W$25,IF(C4718=1,D4718-'Data Transformation'!$W$25,FALSE))</f>
        <v>#NUM!</v>
      </c>
      <c r="E4717">
        <f t="array" ref="E4717">IF(ISLOGICAL(D4717),"",FREQUENCY(IF('Data Transformation'!$B$425:$B$8425='Bin Analysis'!$B4707,'Data Transformation'!$G$425:$G$8425),D4717))</f>
        <v>2001</v>
      </c>
      <c r="F4717">
        <f t="shared" si="588"/>
        <v>0</v>
      </c>
      <c r="G4717">
        <f>Weighting!$H$13</f>
        <v>0</v>
      </c>
      <c r="H4717">
        <f t="array" ref="H4717">FREQUENCY(IF('Data Transformation'!$B$4:$B$8425=B4707,'Data Transformation'!$G$4:$G$8425),'Bin Analysis'!$B4717)</f>
        <v>2073</v>
      </c>
      <c r="I4717">
        <f t="shared" si="589"/>
        <v>0</v>
      </c>
      <c r="J4717">
        <f t="shared" si="590"/>
        <v>0</v>
      </c>
      <c r="K4717">
        <f>J4717*Weighting!$W$13</f>
        <v>0</v>
      </c>
      <c r="M4717" s="14"/>
    </row>
    <row r="4718" spans="1:25" x14ac:dyDescent="0.25">
      <c r="A4718" s="32" t="str">
        <f>IF(Weighting!$P$14&gt;0,B4718,"")</f>
        <v/>
      </c>
      <c r="B4718" t="e">
        <f>Weighting!$C$14</f>
        <v>#DIV/0!</v>
      </c>
      <c r="C4718" t="e">
        <f>Weighting!$F$14</f>
        <v>#NUM!</v>
      </c>
      <c r="D4718" t="e">
        <f>IF(C4718=1,'Data Transformation'!$G$3+0.5*'Data Transformation'!$W$25,IF(C4719=1,D4719-'Data Transformation'!$W$25,FALSE))</f>
        <v>#NUM!</v>
      </c>
      <c r="E4718">
        <f t="array" ref="E4718">IF(ISLOGICAL(D4718),"",FREQUENCY(IF('Data Transformation'!$B$425:$B$8425='Bin Analysis'!$B4707,'Data Transformation'!$G$425:$G$8425),D4718))</f>
        <v>2001</v>
      </c>
      <c r="F4718">
        <f t="shared" si="588"/>
        <v>0</v>
      </c>
      <c r="G4718">
        <f>Weighting!$H$14</f>
        <v>0</v>
      </c>
      <c r="H4718">
        <f t="array" ref="H4718">FREQUENCY(IF('Data Transformation'!$B$4:$B$8425=B4707,'Data Transformation'!$G$4:$G$8425),'Bin Analysis'!$B4718)</f>
        <v>2073</v>
      </c>
      <c r="I4718">
        <f t="shared" si="589"/>
        <v>0</v>
      </c>
      <c r="J4718">
        <f t="shared" si="590"/>
        <v>0</v>
      </c>
      <c r="K4718">
        <f>J4718*Weighting!$W$14</f>
        <v>0</v>
      </c>
      <c r="M4718" s="14"/>
    </row>
    <row r="4719" spans="1:25" x14ac:dyDescent="0.25">
      <c r="A4719" s="32" t="str">
        <f>IF(Weighting!$P$15&gt;0,B4719,"")</f>
        <v/>
      </c>
      <c r="B4719" t="e">
        <f>Weighting!$C$15</f>
        <v>#DIV/0!</v>
      </c>
      <c r="C4719" t="e">
        <f>Weighting!$F$15</f>
        <v>#NUM!</v>
      </c>
      <c r="D4719" t="e">
        <f>IF(C4719=1,'Data Transformation'!$G$3+0.5*'Data Transformation'!$W$25,IF(C4720=1,D4720-'Data Transformation'!$W$25,FALSE))</f>
        <v>#NUM!</v>
      </c>
      <c r="E4719">
        <f t="array" ref="E4719">IF(ISLOGICAL(D4719),"",FREQUENCY(IF('Data Transformation'!$B$425:$B$8425='Bin Analysis'!$B4707,'Data Transformation'!$G$425:$G$8425),D4719))</f>
        <v>2001</v>
      </c>
      <c r="F4719">
        <f t="shared" si="588"/>
        <v>0</v>
      </c>
      <c r="G4719">
        <f>Weighting!$H$15</f>
        <v>0</v>
      </c>
      <c r="H4719">
        <f t="array" ref="H4719">FREQUENCY(IF('Data Transformation'!$B$4:$B$8425=B4707,'Data Transformation'!$G$4:$G$8425),'Bin Analysis'!$B4719)</f>
        <v>2073</v>
      </c>
      <c r="I4719">
        <f t="shared" si="589"/>
        <v>0</v>
      </c>
      <c r="J4719">
        <f t="shared" si="590"/>
        <v>0</v>
      </c>
      <c r="K4719">
        <f>J4719*Weighting!$W$15</f>
        <v>0</v>
      </c>
      <c r="M4719" s="14"/>
    </row>
    <row r="4720" spans="1:25" x14ac:dyDescent="0.25">
      <c r="A4720" s="32" t="str">
        <f>IF(Weighting!$P$16&gt;0,B4720,"")</f>
        <v/>
      </c>
      <c r="B4720" t="e">
        <f>Weighting!$C$16</f>
        <v>#DIV/0!</v>
      </c>
      <c r="C4720" t="e">
        <f>Weighting!$F$16</f>
        <v>#NUM!</v>
      </c>
      <c r="D4720" t="e">
        <f>IF(C4720=1,'Data Transformation'!$G$3+0.5*'Data Transformation'!$W$25,IF(C4721=1,D4721-'Data Transformation'!$W$25,FALSE))</f>
        <v>#NUM!</v>
      </c>
      <c r="E4720">
        <f t="array" ref="E4720">IF(ISLOGICAL(D4720),"",FREQUENCY(IF('Data Transformation'!$B$425:$B$8425='Bin Analysis'!$B4707,'Data Transformation'!$G$425:$G$8425),D4720))</f>
        <v>2001</v>
      </c>
      <c r="F4720">
        <f t="shared" si="588"/>
        <v>0</v>
      </c>
      <c r="G4720">
        <f>Weighting!$H$16</f>
        <v>0</v>
      </c>
      <c r="H4720">
        <f t="array" ref="H4720">FREQUENCY(IF('Data Transformation'!$B$4:$B$8425=B4707,'Data Transformation'!$G$4:$G$8425),'Bin Analysis'!$B4720)</f>
        <v>2073</v>
      </c>
      <c r="I4720">
        <f t="shared" si="589"/>
        <v>0</v>
      </c>
      <c r="J4720">
        <f t="shared" si="590"/>
        <v>0</v>
      </c>
      <c r="K4720">
        <f>J4720*Weighting!$W$16</f>
        <v>0</v>
      </c>
      <c r="M4720" s="14"/>
    </row>
    <row r="4721" spans="1:25" x14ac:dyDescent="0.25">
      <c r="A4721" s="32" t="str">
        <f>IF(Weighting!$P$17&gt;0,B4721,"")</f>
        <v/>
      </c>
      <c r="B4721" t="e">
        <f>Weighting!$C$17</f>
        <v>#DIV/0!</v>
      </c>
      <c r="C4721" t="e">
        <f>Weighting!$F$17</f>
        <v>#NUM!</v>
      </c>
      <c r="D4721" t="e">
        <f>IF(C4721=1,'Data Transformation'!$G$3+0.5*'Data Transformation'!$W$25,IF(C4722=1,D4722-'Data Transformation'!$W$25,FALSE))</f>
        <v>#NUM!</v>
      </c>
      <c r="E4721">
        <f t="array" ref="E4721">IF(ISLOGICAL(D4721),"",FREQUENCY(IF('Data Transformation'!$B$425:$B$8425='Bin Analysis'!$B4707,'Data Transformation'!$G$425:$G$8425),D4721))</f>
        <v>2001</v>
      </c>
      <c r="F4721">
        <f t="shared" si="588"/>
        <v>0</v>
      </c>
      <c r="G4721">
        <f>Weighting!$H$17</f>
        <v>0</v>
      </c>
      <c r="H4721">
        <f t="array" ref="H4721">FREQUENCY(IF('Data Transformation'!$B$4:$B$8425=B4707,'Data Transformation'!$G$4:$G$8425),'Bin Analysis'!$B4721)</f>
        <v>2073</v>
      </c>
      <c r="I4721">
        <f t="shared" si="589"/>
        <v>0</v>
      </c>
      <c r="J4721">
        <f t="shared" si="590"/>
        <v>0</v>
      </c>
      <c r="K4721">
        <f>J4721*Weighting!$W$17</f>
        <v>0</v>
      </c>
      <c r="M4721" s="14"/>
    </row>
    <row r="4722" spans="1:25" x14ac:dyDescent="0.25">
      <c r="A4722" s="32" t="str">
        <f>IF(Weighting!$P$18&gt;0,B4722,"")</f>
        <v/>
      </c>
      <c r="B4722" t="e">
        <f>Weighting!$C$18</f>
        <v>#DIV/0!</v>
      </c>
      <c r="C4722" t="e">
        <f>Weighting!$F$18</f>
        <v>#NUM!</v>
      </c>
      <c r="D4722" t="e">
        <f>IF(C4722=1,'Data Transformation'!$G$3+0.5*'Data Transformation'!$W$25,IF(C4723=1,D4723-'Data Transformation'!$W$25,FALSE))</f>
        <v>#NUM!</v>
      </c>
      <c r="E4722">
        <f t="array" ref="E4722">IF(ISLOGICAL(D4722),"",FREQUENCY(IF('Data Transformation'!$B$425:$B$8425='Bin Analysis'!$B4707,'Data Transformation'!$G$425:$G$8425),D4722))</f>
        <v>2001</v>
      </c>
      <c r="F4722">
        <f t="shared" si="588"/>
        <v>0</v>
      </c>
      <c r="G4722">
        <f>Weighting!$H$18</f>
        <v>0</v>
      </c>
      <c r="H4722">
        <f t="array" ref="H4722">FREQUENCY(IF('Data Transformation'!$B$4:$B$8425=B4707,'Data Transformation'!$G$4:$G$8425),'Bin Analysis'!$B4722)</f>
        <v>2073</v>
      </c>
      <c r="I4722">
        <f t="shared" si="589"/>
        <v>0</v>
      </c>
      <c r="J4722">
        <f t="shared" si="590"/>
        <v>0</v>
      </c>
      <c r="K4722">
        <f>J4722*Weighting!$W$18</f>
        <v>0</v>
      </c>
      <c r="M4722" s="14"/>
    </row>
    <row r="4723" spans="1:25" x14ac:dyDescent="0.25">
      <c r="A4723" s="32" t="str">
        <f>IF(Weighting!$P$19&gt;0,B4723,"")</f>
        <v/>
      </c>
      <c r="B4723" t="e">
        <f>Weighting!$C$19</f>
        <v>#DIV/0!</v>
      </c>
      <c r="C4723" t="e">
        <f>Weighting!$F$19</f>
        <v>#NUM!</v>
      </c>
      <c r="D4723" t="e">
        <f>IF(C4723=1,'Data Transformation'!$G$3+0.5*'Data Transformation'!$W$25,IF(C4724=1,D4724-'Data Transformation'!$W$25,FALSE))</f>
        <v>#NUM!</v>
      </c>
      <c r="E4723">
        <f t="array" ref="E4723">IF(ISLOGICAL(D4723),"",FREQUENCY(IF('Data Transformation'!$B$425:$B$8425='Bin Analysis'!$B4707,'Data Transformation'!$G$425:$G$8425),D4723))</f>
        <v>2001</v>
      </c>
      <c r="F4723">
        <f t="shared" si="588"/>
        <v>0</v>
      </c>
      <c r="G4723">
        <f>Weighting!$H$19</f>
        <v>0</v>
      </c>
      <c r="H4723">
        <f t="array" ref="H4723">FREQUENCY(IF('Data Transformation'!$B$4:$B$8425=B4707,'Data Transformation'!$G$4:$G$8425),'Bin Analysis'!$B4723)</f>
        <v>2073</v>
      </c>
      <c r="I4723">
        <f t="shared" si="589"/>
        <v>0</v>
      </c>
      <c r="J4723">
        <f t="shared" si="590"/>
        <v>0</v>
      </c>
      <c r="K4723">
        <f>J4723*Weighting!$W$19</f>
        <v>0</v>
      </c>
      <c r="M4723" s="14"/>
    </row>
    <row r="4724" spans="1:25" x14ac:dyDescent="0.25">
      <c r="A4724" s="32" t="str">
        <f>IF(Weighting!$P$20&gt;0,B4724,"")</f>
        <v/>
      </c>
      <c r="B4724" t="e">
        <f>Weighting!$C$20</f>
        <v>#DIV/0!</v>
      </c>
      <c r="C4724" t="e">
        <f>Weighting!$F$20</f>
        <v>#NUM!</v>
      </c>
      <c r="D4724" t="e">
        <f>IF(C4724=1,'Data Transformation'!$G$3+0.5*'Data Transformation'!$W$25,IF(C4725=1,D4725-'Data Transformation'!$W$25,FALSE))</f>
        <v>#NUM!</v>
      </c>
      <c r="E4724">
        <f t="array" ref="E4724">IF(ISLOGICAL(D4724),"",FREQUENCY(IF('Data Transformation'!$B$425:$B$8425='Bin Analysis'!$B4707,'Data Transformation'!$G$425:$G$8425),D4724))</f>
        <v>2001</v>
      </c>
      <c r="F4724">
        <f t="shared" si="588"/>
        <v>0</v>
      </c>
      <c r="G4724">
        <f>Weighting!$H$20</f>
        <v>0</v>
      </c>
      <c r="H4724">
        <f t="array" ref="H4724">FREQUENCY(IF('Data Transformation'!$B$4:$B$8425=B4707,'Data Transformation'!$G$4:$G$8425),'Bin Analysis'!$B4724)</f>
        <v>2073</v>
      </c>
      <c r="I4724">
        <f t="shared" si="589"/>
        <v>0</v>
      </c>
      <c r="J4724">
        <f t="shared" si="590"/>
        <v>0</v>
      </c>
      <c r="K4724">
        <f>J4724*Weighting!$W$20</f>
        <v>0</v>
      </c>
      <c r="M4724" s="14"/>
    </row>
    <row r="4725" spans="1:25" x14ac:dyDescent="0.25">
      <c r="A4725" s="32" t="str">
        <f>IF(Weighting!$P$21&gt;0,B4725,"")</f>
        <v/>
      </c>
      <c r="B4725" t="e">
        <f>Weighting!$C$21</f>
        <v>#DIV/0!</v>
      </c>
      <c r="C4725" t="e">
        <f>Weighting!$F$21</f>
        <v>#NUM!</v>
      </c>
      <c r="D4725" t="e">
        <f>IF(C4725=1,'Data Transformation'!$G$3+0.5*'Data Transformation'!$W$25,IF(C4726=1,D4726-'Data Transformation'!$W$25,FALSE))</f>
        <v>#NUM!</v>
      </c>
      <c r="E4725">
        <f t="array" ref="E4725">IF(ISLOGICAL(D4725),"",FREQUENCY(IF('Data Transformation'!$B$425:$B$8425='Bin Analysis'!$B4707,'Data Transformation'!$G$425:$G$8425),D4725))</f>
        <v>2001</v>
      </c>
      <c r="F4725">
        <f t="shared" si="588"/>
        <v>0</v>
      </c>
      <c r="G4725">
        <f>Weighting!$H$21</f>
        <v>0</v>
      </c>
      <c r="H4725">
        <f t="array" ref="H4725">FREQUENCY(IF('Data Transformation'!$B$4:$B$8425=B4707,'Data Transformation'!$G$4:$G$8425),'Bin Analysis'!$B4725)</f>
        <v>2073</v>
      </c>
      <c r="I4725">
        <f t="shared" si="589"/>
        <v>0</v>
      </c>
      <c r="J4725">
        <f t="shared" si="590"/>
        <v>0</v>
      </c>
      <c r="K4725">
        <f>J4725*Weighting!$W$21</f>
        <v>0</v>
      </c>
      <c r="M4725" s="14"/>
    </row>
    <row r="4726" spans="1:25" x14ac:dyDescent="0.25">
      <c r="A4726" s="32" t="str">
        <f>IF(Weighting!$P$22&gt;0,B4726,"")</f>
        <v/>
      </c>
      <c r="B4726" t="e">
        <f>Weighting!$C$22</f>
        <v>#DIV/0!</v>
      </c>
      <c r="C4726" t="e">
        <f>Weighting!$F$22</f>
        <v>#NUM!</v>
      </c>
      <c r="D4726" t="e">
        <f>IF(C4726=1,'Data Transformation'!$G$3+0.5*'Data Transformation'!$W$25,IF(C4727=1,D4727-'Data Transformation'!$W$25,FALSE))</f>
        <v>#NUM!</v>
      </c>
      <c r="E4726">
        <f t="array" ref="E4726">IF(ISLOGICAL(D4726),"",FREQUENCY(IF('Data Transformation'!$B$425:$B$8425='Bin Analysis'!$B4707,'Data Transformation'!$G$425:$G$8425),D4726))</f>
        <v>2001</v>
      </c>
      <c r="F4726">
        <f t="shared" si="588"/>
        <v>0</v>
      </c>
      <c r="G4726">
        <f>Weighting!$H$22</f>
        <v>0</v>
      </c>
      <c r="H4726">
        <f t="array" ref="H4726">FREQUENCY(IF('Data Transformation'!$B$4:$B$8425=B4707,'Data Transformation'!$G$4:$G$8425),'Bin Analysis'!$B4726)</f>
        <v>2073</v>
      </c>
      <c r="I4726">
        <f t="shared" si="589"/>
        <v>0</v>
      </c>
      <c r="J4726">
        <f t="shared" si="590"/>
        <v>0</v>
      </c>
      <c r="K4726">
        <f>J4726*Weighting!$W$22</f>
        <v>0</v>
      </c>
      <c r="M4726" s="14"/>
    </row>
    <row r="4727" spans="1:25" x14ac:dyDescent="0.25">
      <c r="A4727" s="32" t="str">
        <f>IF(Weighting!$P$23&gt;0,B4727,"")</f>
        <v/>
      </c>
      <c r="B4727" t="e">
        <f>Weighting!$C$23</f>
        <v>#DIV/0!</v>
      </c>
      <c r="C4727" t="e">
        <f>Weighting!$F$23</f>
        <v>#NUM!</v>
      </c>
      <c r="D4727" t="e">
        <f>IF(C4727=1,'Data Transformation'!$G$3+0.5*'Data Transformation'!$W$25,IF(C4728=1,D4728-'Data Transformation'!$W$25,FALSE))</f>
        <v>#NUM!</v>
      </c>
      <c r="E4727">
        <f t="array" ref="E4727">IF(ISLOGICAL(D4727),"",FREQUENCY(IF('Data Transformation'!$B$425:$B$8425='Bin Analysis'!$B4707,'Data Transformation'!$G$425:$G$8425),D4727))</f>
        <v>2001</v>
      </c>
      <c r="F4727">
        <f t="shared" si="588"/>
        <v>0</v>
      </c>
      <c r="G4727">
        <f>Weighting!$H$23</f>
        <v>0</v>
      </c>
      <c r="H4727">
        <f t="array" ref="H4727">FREQUENCY(IF('Data Transformation'!$B$4:$B$8425=B4707,'Data Transformation'!$G$4:$G$8425),'Bin Analysis'!$B4727)</f>
        <v>2073</v>
      </c>
      <c r="I4727">
        <f t="shared" si="589"/>
        <v>0</v>
      </c>
      <c r="J4727">
        <f t="shared" si="590"/>
        <v>0</v>
      </c>
      <c r="K4727">
        <f>J4727*Weighting!$W$23</f>
        <v>0</v>
      </c>
      <c r="M4727" s="14"/>
    </row>
    <row r="4728" spans="1:25" x14ac:dyDescent="0.25">
      <c r="A4728" s="32" t="str">
        <f>IF(Weighting!$P$24&gt;0,B4728,"")</f>
        <v/>
      </c>
      <c r="B4728" t="e">
        <f>Weighting!$C$24</f>
        <v>#DIV/0!</v>
      </c>
      <c r="C4728" t="e">
        <f>Weighting!$F$24</f>
        <v>#NUM!</v>
      </c>
      <c r="D4728" t="e">
        <f>IF(C4728=1,'Data Transformation'!$G$3+0.5*'Data Transformation'!$W$25,IF(C4729=1,D4729-'Data Transformation'!$W$25,FALSE))</f>
        <v>#NUM!</v>
      </c>
      <c r="E4728">
        <f t="array" ref="E4728">IF(ISLOGICAL(D4728),"",FREQUENCY(IF('Data Transformation'!$B$425:$B$8425='Bin Analysis'!$B4707,'Data Transformation'!$G$425:$G$8425),D4728))</f>
        <v>2001</v>
      </c>
      <c r="F4728">
        <f t="shared" si="588"/>
        <v>0</v>
      </c>
      <c r="G4728">
        <f>Weighting!$H$24</f>
        <v>0</v>
      </c>
      <c r="H4728">
        <f t="array" ref="H4728">FREQUENCY(IF('Data Transformation'!$B$4:$B$8425=B4707,'Data Transformation'!$G$4:$G$8425),'Bin Analysis'!$B4728)</f>
        <v>2073</v>
      </c>
      <c r="I4728">
        <f t="shared" si="589"/>
        <v>0</v>
      </c>
      <c r="J4728">
        <f t="shared" si="590"/>
        <v>0</v>
      </c>
      <c r="K4728">
        <f>J4728*Weighting!$W$24</f>
        <v>0</v>
      </c>
      <c r="M4728" s="14"/>
    </row>
    <row r="4729" spans="1:25" x14ac:dyDescent="0.25">
      <c r="A4729" s="32" t="str">
        <f>IF(Weighting!$P$25&gt;0,B4729,"")</f>
        <v/>
      </c>
      <c r="B4729" t="e">
        <f>Weighting!$C$25</f>
        <v>#DIV/0!</v>
      </c>
      <c r="C4729" t="e">
        <f>Weighting!$F$25</f>
        <v>#NUM!</v>
      </c>
      <c r="D4729" t="e">
        <f>IF(C4729=1,'Data Transformation'!$G$3+0.5*'Data Transformation'!$W$25,IF(C4730=1,D4730-'Data Transformation'!$W$25,FALSE))</f>
        <v>#NUM!</v>
      </c>
      <c r="E4729">
        <f t="array" ref="E4729">IF(ISLOGICAL(D4729),"",FREQUENCY(IF('Data Transformation'!$B$425:$B$8425='Bin Analysis'!$B4707,'Data Transformation'!$G$425:$G$8425),D4729))</f>
        <v>2001</v>
      </c>
      <c r="F4729">
        <f t="shared" si="588"/>
        <v>0</v>
      </c>
      <c r="G4729">
        <f>Weighting!$H$25</f>
        <v>0</v>
      </c>
      <c r="H4729">
        <f t="array" ref="H4729">FREQUENCY(IF('Data Transformation'!$B$4:$B$8425=B4707,'Data Transformation'!$G$4:$G$8425),'Bin Analysis'!$B4729)</f>
        <v>2073</v>
      </c>
      <c r="I4729">
        <f t="shared" si="589"/>
        <v>0</v>
      </c>
      <c r="J4729">
        <f t="shared" si="590"/>
        <v>0</v>
      </c>
      <c r="K4729">
        <f>J4729*Weighting!$W$25</f>
        <v>0</v>
      </c>
      <c r="M4729" s="14"/>
    </row>
    <row r="4730" spans="1:25" x14ac:dyDescent="0.25">
      <c r="O4730"/>
      <c r="P4730"/>
      <c r="Q4730"/>
      <c r="R4730"/>
    </row>
    <row r="4731" spans="1:25" ht="23.25" x14ac:dyDescent="0.35">
      <c r="A4731" s="21" t="s">
        <v>0</v>
      </c>
      <c r="B4731" s="21" t="str">
        <f>IFERROR(VLOOKUP(C4731,'Data Transformation'!$L$6:$M$426,2,FALSE),"")</f>
        <v/>
      </c>
      <c r="C4731" s="21">
        <f>C4707+1</f>
        <v>197</v>
      </c>
      <c r="D4731" s="21"/>
      <c r="E4731" s="21"/>
      <c r="F4731" s="21"/>
      <c r="G4731" s="21"/>
      <c r="H4731" s="22"/>
      <c r="I4731" s="22"/>
      <c r="J4731" s="22"/>
      <c r="K4731" s="21"/>
      <c r="L4731" s="21" t="str">
        <f>B4731</f>
        <v/>
      </c>
      <c r="M4731" s="23" t="e">
        <f>INDEX('Data Transformation'!$O$4:$O$424,MATCH($B4731,'Data Transformation'!$M$4:$M$424,0),MATCH($M$2,'Data Transformation'!$O$3,0))</f>
        <v>#N/A</v>
      </c>
      <c r="N4731" s="27" t="e">
        <f>IF('Input and Summary Results'!$J$16="minimum",'Bin Analysis'!X4732/(M4731-1),'Bin Analysis'!Y4731/('Bin Analysis'!M4731-1))</f>
        <v>#N/A</v>
      </c>
      <c r="O4731" s="27" t="e">
        <f>IF(M4731=FALSE,NA(),(VLOOKUP(1,C4734:K4753,4,FALSE))/(M4731-1))</f>
        <v>#N/A</v>
      </c>
      <c r="P4731" s="27" t="e">
        <f>IF(M4731=FALSE,NA(),SUM(J4734:J4753)/Weighting!$S$5)</f>
        <v>#N/A</v>
      </c>
      <c r="Q4731" s="27" t="e">
        <f>IF(M4731=FALSE,NA(),SUM(K4734:K4753)/Weighting!$S$6)</f>
        <v>#N/A</v>
      </c>
      <c r="R4731" s="27" t="e">
        <f>IF(M4731=FALSE,NA(),(VLOOKUP(1,G4734:K4753,3,FALSE))/(M4731-1))</f>
        <v>#N/A</v>
      </c>
      <c r="S4731" s="22" t="e">
        <f>IF(M4731=FALSE,NA(),IF(SUM(J4734:J4753)=2,"yes","no"))</f>
        <v>#N/A</v>
      </c>
      <c r="X4731" s="2" cm="2">
        <f t="array" ref="X4731:X4732">FREQUENCY(IF('Data Transformation'!$B$425:$B$6424='Bin Analysis'!L4731,'Data Transformation'!$G$425:$G$6424),'Data Transformation'!$U$11)</f>
        <v>0</v>
      </c>
      <c r="Y4731" s="2" cm="2">
        <f t="array" ref="Y4731:Y4732">FREQUENCY(IF('Data Transformation'!$B$425:$B$6424='Bin Analysis'!L4731,'Data Transformation'!$G$425:$G$6424),'Data Transformation'!$U$12)</f>
        <v>0</v>
      </c>
    </row>
    <row r="4732" spans="1:25" x14ac:dyDescent="0.25">
      <c r="A4732" s="14" t="s">
        <v>67</v>
      </c>
      <c r="B4732" t="s">
        <v>47</v>
      </c>
      <c r="C4732" t="s">
        <v>5</v>
      </c>
      <c r="D4732" t="s">
        <v>98</v>
      </c>
      <c r="E4732" t="s">
        <v>99</v>
      </c>
      <c r="F4732" t="s">
        <v>100</v>
      </c>
      <c r="G4732" t="s">
        <v>69</v>
      </c>
      <c r="H4732" t="s">
        <v>31</v>
      </c>
      <c r="I4732" t="s">
        <v>32</v>
      </c>
      <c r="J4732" t="s">
        <v>46</v>
      </c>
      <c r="K4732" s="14" t="s">
        <v>45</v>
      </c>
      <c r="M4732" s="14"/>
      <c r="X4732" s="2">
        <v>0</v>
      </c>
      <c r="Y4732" s="2">
        <v>0</v>
      </c>
    </row>
    <row r="4733" spans="1:25" x14ac:dyDescent="0.25">
      <c r="A4733" s="32"/>
      <c r="D4733" t="e">
        <f>IF(C4733=1,'Data Transformation'!$G$3+0.5*'Data Transformation'!$W$25,IF(C4734=1,D4734-'Data Transformation'!$W$25,FALSE))</f>
        <v>#NUM!</v>
      </c>
      <c r="E4733">
        <f t="array" ref="E4733">IF(ISLOGICAL(D4733),"",FREQUENCY(IF('Data Transformation'!$B$425:$B$8425='Bin Analysis'!$B4731,'Data Transformation'!$G$425:$G$8425),D4733))</f>
        <v>2001</v>
      </c>
      <c r="F4733" t="e">
        <f>IF(ISLOGICAL(D4733),"",E4733-E4732)</f>
        <v>#VALUE!</v>
      </c>
      <c r="M4733" s="14"/>
    </row>
    <row r="4734" spans="1:25" x14ac:dyDescent="0.25">
      <c r="A4734" s="32" t="e">
        <f>IF(Weighting!$P$6&gt;0,B4734,"")</f>
        <v>#NUM!</v>
      </c>
      <c r="B4734" t="e">
        <f>Weighting!$C$6</f>
        <v>#DIV/0!</v>
      </c>
      <c r="C4734" t="e">
        <f>Weighting!$F$6</f>
        <v>#NUM!</v>
      </c>
      <c r="D4734" t="e">
        <f>IF(C4734=1,'Data Transformation'!$G$3+0.5*'Data Transformation'!$W$25,IF(C4735=1,D4735-'Data Transformation'!$W$25,FALSE))</f>
        <v>#NUM!</v>
      </c>
      <c r="E4734">
        <f t="array" ref="E4734">IF(ISLOGICAL(D4734),"",FREQUENCY(IF('Data Transformation'!$B$425:$B$8425='Bin Analysis'!$B4731,'Data Transformation'!$G$425:$G$8425),D4734))</f>
        <v>2001</v>
      </c>
      <c r="F4734">
        <f>IF(ISLOGICAL(D4734),"",E4734-E4733)</f>
        <v>0</v>
      </c>
      <c r="G4734">
        <f>Weighting!$H$6</f>
        <v>1</v>
      </c>
      <c r="H4734">
        <f t="array" ref="H4734">FREQUENCY(IF('Data Transformation'!$B$4:$B$8425=B4731,'Data Transformation'!$G$4:$G$8425),'Bin Analysis'!$B4734)</f>
        <v>2073</v>
      </c>
      <c r="I4734">
        <f>H4734-H4733</f>
        <v>2073</v>
      </c>
      <c r="J4734">
        <f>IF(I4734=0,0,1)</f>
        <v>1</v>
      </c>
      <c r="K4734" t="e">
        <f>J4734*Weighting!$W$6</f>
        <v>#NUM!</v>
      </c>
      <c r="M4734" s="14"/>
    </row>
    <row r="4735" spans="1:25" x14ac:dyDescent="0.25">
      <c r="A4735" s="32" t="str">
        <f>IF(Weighting!$P$7&gt;0,B4735,"")</f>
        <v/>
      </c>
      <c r="B4735" t="e">
        <f>Weighting!$C$7</f>
        <v>#DIV/0!</v>
      </c>
      <c r="C4735" t="e">
        <f>Weighting!$F$7</f>
        <v>#NUM!</v>
      </c>
      <c r="D4735" t="e">
        <f>IF(C4735=1,'Data Transformation'!$G$3+0.5*'Data Transformation'!$W$25,IF(C4736=1,D4736-'Data Transformation'!$W$25,FALSE))</f>
        <v>#NUM!</v>
      </c>
      <c r="E4735">
        <f t="array" ref="E4735">IF(ISLOGICAL(D4735),"",FREQUENCY(IF('Data Transformation'!$B$425:$B$8425='Bin Analysis'!$B4731,'Data Transformation'!$G$425:$G$8425),D4735))</f>
        <v>2001</v>
      </c>
      <c r="F4735">
        <f t="shared" ref="F4735:F4753" si="591">IF(ISLOGICAL(D4735),"",E4735-E4734)</f>
        <v>0</v>
      </c>
      <c r="G4735">
        <f>Weighting!$H$7</f>
        <v>0</v>
      </c>
      <c r="H4735">
        <f t="array" ref="H4735">FREQUENCY(IF('Data Transformation'!$B$4:$B$8425=B4731,'Data Transformation'!$G$4:$G$8425),'Bin Analysis'!$B4735)</f>
        <v>2073</v>
      </c>
      <c r="I4735">
        <f t="shared" ref="I4735:I4753" si="592">H4735-H4734</f>
        <v>0</v>
      </c>
      <c r="J4735">
        <f>IF(I4735=0,0,1)</f>
        <v>0</v>
      </c>
      <c r="K4735">
        <f>J4735*Weighting!$W$7</f>
        <v>0</v>
      </c>
      <c r="M4735" s="14"/>
    </row>
    <row r="4736" spans="1:25" x14ac:dyDescent="0.25">
      <c r="A4736" s="32" t="str">
        <f>IF(Weighting!$P$8&gt;0,B4736,"")</f>
        <v/>
      </c>
      <c r="B4736" t="e">
        <f>Weighting!$C$8</f>
        <v>#DIV/0!</v>
      </c>
      <c r="C4736" t="e">
        <f>Weighting!$F$8</f>
        <v>#NUM!</v>
      </c>
      <c r="D4736" t="e">
        <f>IF(C4736=1,'Data Transformation'!$G$3+0.5*'Data Transformation'!$W$25,IF(C4737=1,D4737-'Data Transformation'!$W$25,FALSE))</f>
        <v>#NUM!</v>
      </c>
      <c r="E4736">
        <f t="array" ref="E4736">IF(ISLOGICAL(D4736),"",FREQUENCY(IF('Data Transformation'!$B$425:$B$8425='Bin Analysis'!$B4731,'Data Transformation'!$G$425:$G$8425),D4736))</f>
        <v>2001</v>
      </c>
      <c r="F4736">
        <f t="shared" si="591"/>
        <v>0</v>
      </c>
      <c r="G4736">
        <f>Weighting!$H$8</f>
        <v>0</v>
      </c>
      <c r="H4736">
        <f t="array" ref="H4736">FREQUENCY(IF('Data Transformation'!$B$4:$B$8425=B4731,'Data Transformation'!$G$4:$G$8425),'Bin Analysis'!$B4736)</f>
        <v>2073</v>
      </c>
      <c r="I4736">
        <f t="shared" si="592"/>
        <v>0</v>
      </c>
      <c r="J4736">
        <f t="shared" ref="J4736:J4753" si="593">IF(I4736=0,0,1)</f>
        <v>0</v>
      </c>
      <c r="K4736">
        <f>J4736*Weighting!$W$8</f>
        <v>0</v>
      </c>
      <c r="M4736" s="14"/>
    </row>
    <row r="4737" spans="1:13" x14ac:dyDescent="0.25">
      <c r="A4737" s="32" t="str">
        <f>IF(Weighting!$P$9&gt;0,B4737,"")</f>
        <v/>
      </c>
      <c r="B4737" s="50" t="e">
        <f>Weighting!$C$9</f>
        <v>#DIV/0!</v>
      </c>
      <c r="C4737" t="e">
        <f>Weighting!$F$9</f>
        <v>#NUM!</v>
      </c>
      <c r="D4737" t="e">
        <f>IF(C4737=1,'Data Transformation'!$G$3+0.5*'Data Transformation'!$W$25,IF(C4738=1,D4738-'Data Transformation'!$W$25,FALSE))</f>
        <v>#NUM!</v>
      </c>
      <c r="E4737">
        <f t="array" ref="E4737">IF(ISLOGICAL(D4737),"",FREQUENCY(IF('Data Transformation'!$B$425:$B$8425='Bin Analysis'!$B4731,'Data Transformation'!$G$425:$G$8425),D4737))</f>
        <v>2001</v>
      </c>
      <c r="F4737">
        <f t="shared" si="591"/>
        <v>0</v>
      </c>
      <c r="G4737">
        <f>Weighting!$H$9</f>
        <v>0</v>
      </c>
      <c r="H4737">
        <f t="array" ref="H4737">FREQUENCY(IF('Data Transformation'!$B$4:$B$8425=B4731,'Data Transformation'!$G$4:$G$8425),'Bin Analysis'!$B4737)</f>
        <v>2073</v>
      </c>
      <c r="I4737">
        <f t="shared" si="592"/>
        <v>0</v>
      </c>
      <c r="J4737">
        <f t="shared" si="593"/>
        <v>0</v>
      </c>
      <c r="K4737">
        <f>J4737*Weighting!$W$9</f>
        <v>0</v>
      </c>
      <c r="M4737" s="14"/>
    </row>
    <row r="4738" spans="1:13" x14ac:dyDescent="0.25">
      <c r="A4738" s="32" t="str">
        <f>IF(Weighting!$P$10&gt;0,B4738,"")</f>
        <v/>
      </c>
      <c r="B4738" t="e">
        <f>Weighting!$C$10</f>
        <v>#DIV/0!</v>
      </c>
      <c r="C4738" t="e">
        <f>Weighting!$F$10</f>
        <v>#NUM!</v>
      </c>
      <c r="D4738" t="e">
        <f>IF(C4738=1,'Data Transformation'!$G$3+0.5*'Data Transformation'!$W$25,IF(C4739=1,D4739-'Data Transformation'!$W$25,FALSE))</f>
        <v>#NUM!</v>
      </c>
      <c r="E4738">
        <f t="array" ref="E4738">IF(ISLOGICAL(D4738),"",FREQUENCY(IF('Data Transformation'!$B$425:$B$8425='Bin Analysis'!$B4731,'Data Transformation'!$G$425:$G$8425),D4738))</f>
        <v>2001</v>
      </c>
      <c r="F4738">
        <f t="shared" si="591"/>
        <v>0</v>
      </c>
      <c r="G4738">
        <f>Weighting!$H$10</f>
        <v>0</v>
      </c>
      <c r="H4738">
        <f t="array" ref="H4738">FREQUENCY(IF('Data Transformation'!$B$4:$B$8425=B4731,'Data Transformation'!$G$4:$G$8425),'Bin Analysis'!$B4738)</f>
        <v>2073</v>
      </c>
      <c r="I4738">
        <f t="shared" si="592"/>
        <v>0</v>
      </c>
      <c r="J4738">
        <f t="shared" si="593"/>
        <v>0</v>
      </c>
      <c r="K4738">
        <f>J4738*Weighting!$W$10</f>
        <v>0</v>
      </c>
      <c r="M4738" s="14"/>
    </row>
    <row r="4739" spans="1:13" x14ac:dyDescent="0.25">
      <c r="A4739" s="32" t="str">
        <f>IF(Weighting!$P$11&gt;0,B4739,"")</f>
        <v/>
      </c>
      <c r="B4739" t="e">
        <f>Weighting!$C$11</f>
        <v>#DIV/0!</v>
      </c>
      <c r="C4739" t="e">
        <f>Weighting!$F$11</f>
        <v>#NUM!</v>
      </c>
      <c r="D4739" t="e">
        <f>IF(C4739=1,'Data Transformation'!$G$3+0.5*'Data Transformation'!$W$25,IF(C4740=1,D4740-'Data Transformation'!$W$25,FALSE))</f>
        <v>#NUM!</v>
      </c>
      <c r="E4739">
        <f t="array" ref="E4739">IF(ISLOGICAL(D4739),"",FREQUENCY(IF('Data Transformation'!$B$425:$B$8425='Bin Analysis'!$B4731,'Data Transformation'!$G$425:$G$8425),D4739))</f>
        <v>2001</v>
      </c>
      <c r="F4739">
        <f t="shared" si="591"/>
        <v>0</v>
      </c>
      <c r="G4739">
        <f>Weighting!$H$11</f>
        <v>0</v>
      </c>
      <c r="H4739">
        <f t="array" ref="H4739">FREQUENCY(IF('Data Transformation'!$B$4:$B$8425=B4731,'Data Transformation'!$G$4:$G$8425),'Bin Analysis'!$B4739)</f>
        <v>2073</v>
      </c>
      <c r="I4739">
        <f t="shared" si="592"/>
        <v>0</v>
      </c>
      <c r="J4739">
        <f t="shared" si="593"/>
        <v>0</v>
      </c>
      <c r="K4739">
        <f>J4739*Weighting!$W$11</f>
        <v>0</v>
      </c>
      <c r="M4739" s="14"/>
    </row>
    <row r="4740" spans="1:13" x14ac:dyDescent="0.25">
      <c r="A4740" s="32" t="str">
        <f>IF(Weighting!$P$12&gt;0,B4740,"")</f>
        <v/>
      </c>
      <c r="B4740" t="e">
        <f>Weighting!$C$12</f>
        <v>#DIV/0!</v>
      </c>
      <c r="C4740" t="e">
        <f>Weighting!$F$12</f>
        <v>#NUM!</v>
      </c>
      <c r="D4740" t="e">
        <f>IF(C4740=1,'Data Transformation'!$G$3+0.5*'Data Transformation'!$W$25,IF(C4741=1,D4741-'Data Transformation'!$W$25,FALSE))</f>
        <v>#NUM!</v>
      </c>
      <c r="E4740">
        <f t="array" ref="E4740">IF(ISLOGICAL(D4740),"",FREQUENCY(IF('Data Transformation'!$B$425:$B$8425='Bin Analysis'!$B4731,'Data Transformation'!$G$425:$G$8425),D4740))</f>
        <v>2001</v>
      </c>
      <c r="F4740">
        <f t="shared" si="591"/>
        <v>0</v>
      </c>
      <c r="G4740">
        <f>Weighting!$H$12</f>
        <v>0</v>
      </c>
      <c r="H4740">
        <f t="array" ref="H4740">FREQUENCY(IF('Data Transformation'!$B$4:$B$8425=B4731,'Data Transformation'!$G$4:$G$8425),'Bin Analysis'!$B4740)</f>
        <v>2073</v>
      </c>
      <c r="I4740">
        <f t="shared" si="592"/>
        <v>0</v>
      </c>
      <c r="J4740">
        <f t="shared" si="593"/>
        <v>0</v>
      </c>
      <c r="K4740">
        <f>J4740*Weighting!$W$12</f>
        <v>0</v>
      </c>
      <c r="M4740" s="14"/>
    </row>
    <row r="4741" spans="1:13" x14ac:dyDescent="0.25">
      <c r="A4741" s="32" t="str">
        <f>IF(Weighting!$P$13&gt;0,B4741,"")</f>
        <v/>
      </c>
      <c r="B4741" t="e">
        <f>Weighting!$C$13</f>
        <v>#DIV/0!</v>
      </c>
      <c r="C4741" t="e">
        <f>Weighting!$F$13</f>
        <v>#NUM!</v>
      </c>
      <c r="D4741" t="e">
        <f>IF(C4741=1,'Data Transformation'!$G$3+0.5*'Data Transformation'!$W$25,IF(C4742=1,D4742-'Data Transformation'!$W$25,FALSE))</f>
        <v>#NUM!</v>
      </c>
      <c r="E4741">
        <f t="array" ref="E4741">IF(ISLOGICAL(D4741),"",FREQUENCY(IF('Data Transformation'!$B$425:$B$8425='Bin Analysis'!$B4731,'Data Transformation'!$G$425:$G$8425),D4741))</f>
        <v>2001</v>
      </c>
      <c r="F4741">
        <f t="shared" si="591"/>
        <v>0</v>
      </c>
      <c r="G4741">
        <f>Weighting!$H$13</f>
        <v>0</v>
      </c>
      <c r="H4741">
        <f t="array" ref="H4741">FREQUENCY(IF('Data Transformation'!$B$4:$B$8425=B4731,'Data Transformation'!$G$4:$G$8425),'Bin Analysis'!$B4741)</f>
        <v>2073</v>
      </c>
      <c r="I4741">
        <f t="shared" si="592"/>
        <v>0</v>
      </c>
      <c r="J4741">
        <f t="shared" si="593"/>
        <v>0</v>
      </c>
      <c r="K4741">
        <f>J4741*Weighting!$W$13</f>
        <v>0</v>
      </c>
      <c r="M4741" s="14"/>
    </row>
    <row r="4742" spans="1:13" x14ac:dyDescent="0.25">
      <c r="A4742" s="32" t="str">
        <f>IF(Weighting!$P$14&gt;0,B4742,"")</f>
        <v/>
      </c>
      <c r="B4742" t="e">
        <f>Weighting!$C$14</f>
        <v>#DIV/0!</v>
      </c>
      <c r="C4742" t="e">
        <f>Weighting!$F$14</f>
        <v>#NUM!</v>
      </c>
      <c r="D4742" t="e">
        <f>IF(C4742=1,'Data Transformation'!$G$3+0.5*'Data Transformation'!$W$25,IF(C4743=1,D4743-'Data Transformation'!$W$25,FALSE))</f>
        <v>#NUM!</v>
      </c>
      <c r="E4742">
        <f t="array" ref="E4742">IF(ISLOGICAL(D4742),"",FREQUENCY(IF('Data Transformation'!$B$425:$B$8425='Bin Analysis'!$B4731,'Data Transformation'!$G$425:$G$8425),D4742))</f>
        <v>2001</v>
      </c>
      <c r="F4742">
        <f t="shared" si="591"/>
        <v>0</v>
      </c>
      <c r="G4742">
        <f>Weighting!$H$14</f>
        <v>0</v>
      </c>
      <c r="H4742">
        <f t="array" ref="H4742">FREQUENCY(IF('Data Transformation'!$B$4:$B$8425=B4731,'Data Transformation'!$G$4:$G$8425),'Bin Analysis'!$B4742)</f>
        <v>2073</v>
      </c>
      <c r="I4742">
        <f t="shared" si="592"/>
        <v>0</v>
      </c>
      <c r="J4742">
        <f t="shared" si="593"/>
        <v>0</v>
      </c>
      <c r="K4742">
        <f>J4742*Weighting!$W$14</f>
        <v>0</v>
      </c>
      <c r="M4742" s="14"/>
    </row>
    <row r="4743" spans="1:13" x14ac:dyDescent="0.25">
      <c r="A4743" s="32" t="str">
        <f>IF(Weighting!$P$15&gt;0,B4743,"")</f>
        <v/>
      </c>
      <c r="B4743" t="e">
        <f>Weighting!$C$15</f>
        <v>#DIV/0!</v>
      </c>
      <c r="C4743" t="e">
        <f>Weighting!$F$15</f>
        <v>#NUM!</v>
      </c>
      <c r="D4743" t="e">
        <f>IF(C4743=1,'Data Transformation'!$G$3+0.5*'Data Transformation'!$W$25,IF(C4744=1,D4744-'Data Transformation'!$W$25,FALSE))</f>
        <v>#NUM!</v>
      </c>
      <c r="E4743">
        <f t="array" ref="E4743">IF(ISLOGICAL(D4743),"",FREQUENCY(IF('Data Transformation'!$B$425:$B$8425='Bin Analysis'!$B4731,'Data Transformation'!$G$425:$G$8425),D4743))</f>
        <v>2001</v>
      </c>
      <c r="F4743">
        <f t="shared" si="591"/>
        <v>0</v>
      </c>
      <c r="G4743">
        <f>Weighting!$H$15</f>
        <v>0</v>
      </c>
      <c r="H4743">
        <f t="array" ref="H4743">FREQUENCY(IF('Data Transformation'!$B$4:$B$8425=B4731,'Data Transformation'!$G$4:$G$8425),'Bin Analysis'!$B4743)</f>
        <v>2073</v>
      </c>
      <c r="I4743">
        <f t="shared" si="592"/>
        <v>0</v>
      </c>
      <c r="J4743">
        <f t="shared" si="593"/>
        <v>0</v>
      </c>
      <c r="K4743">
        <f>J4743*Weighting!$W$15</f>
        <v>0</v>
      </c>
      <c r="M4743" s="14"/>
    </row>
    <row r="4744" spans="1:13" x14ac:dyDescent="0.25">
      <c r="A4744" s="32" t="str">
        <f>IF(Weighting!$P$16&gt;0,B4744,"")</f>
        <v/>
      </c>
      <c r="B4744" t="e">
        <f>Weighting!$C$16</f>
        <v>#DIV/0!</v>
      </c>
      <c r="C4744" t="e">
        <f>Weighting!$F$16</f>
        <v>#NUM!</v>
      </c>
      <c r="D4744" t="e">
        <f>IF(C4744=1,'Data Transformation'!$G$3+0.5*'Data Transformation'!$W$25,IF(C4745=1,D4745-'Data Transformation'!$W$25,FALSE))</f>
        <v>#NUM!</v>
      </c>
      <c r="E4744">
        <f t="array" ref="E4744">IF(ISLOGICAL(D4744),"",FREQUENCY(IF('Data Transformation'!$B$425:$B$8425='Bin Analysis'!$B4731,'Data Transformation'!$G$425:$G$8425),D4744))</f>
        <v>2001</v>
      </c>
      <c r="F4744">
        <f t="shared" si="591"/>
        <v>0</v>
      </c>
      <c r="G4744">
        <f>Weighting!$H$16</f>
        <v>0</v>
      </c>
      <c r="H4744">
        <f t="array" ref="H4744">FREQUENCY(IF('Data Transformation'!$B$4:$B$8425=B4731,'Data Transformation'!$G$4:$G$8425),'Bin Analysis'!$B4744)</f>
        <v>2073</v>
      </c>
      <c r="I4744">
        <f t="shared" si="592"/>
        <v>0</v>
      </c>
      <c r="J4744">
        <f t="shared" si="593"/>
        <v>0</v>
      </c>
      <c r="K4744">
        <f>J4744*Weighting!$W$16</f>
        <v>0</v>
      </c>
      <c r="M4744" s="14"/>
    </row>
    <row r="4745" spans="1:13" x14ac:dyDescent="0.25">
      <c r="A4745" s="32" t="str">
        <f>IF(Weighting!$P$17&gt;0,B4745,"")</f>
        <v/>
      </c>
      <c r="B4745" t="e">
        <f>Weighting!$C$17</f>
        <v>#DIV/0!</v>
      </c>
      <c r="C4745" t="e">
        <f>Weighting!$F$17</f>
        <v>#NUM!</v>
      </c>
      <c r="D4745" t="e">
        <f>IF(C4745=1,'Data Transformation'!$G$3+0.5*'Data Transformation'!$W$25,IF(C4746=1,D4746-'Data Transformation'!$W$25,FALSE))</f>
        <v>#NUM!</v>
      </c>
      <c r="E4745">
        <f t="array" ref="E4745">IF(ISLOGICAL(D4745),"",FREQUENCY(IF('Data Transformation'!$B$425:$B$8425='Bin Analysis'!$B4731,'Data Transformation'!$G$425:$G$8425),D4745))</f>
        <v>2001</v>
      </c>
      <c r="F4745">
        <f t="shared" si="591"/>
        <v>0</v>
      </c>
      <c r="G4745">
        <f>Weighting!$H$17</f>
        <v>0</v>
      </c>
      <c r="H4745">
        <f t="array" ref="H4745">FREQUENCY(IF('Data Transformation'!$B$4:$B$8425=B4731,'Data Transformation'!$G$4:$G$8425),'Bin Analysis'!$B4745)</f>
        <v>2073</v>
      </c>
      <c r="I4745">
        <f t="shared" si="592"/>
        <v>0</v>
      </c>
      <c r="J4745">
        <f t="shared" si="593"/>
        <v>0</v>
      </c>
      <c r="K4745">
        <f>J4745*Weighting!$W$17</f>
        <v>0</v>
      </c>
      <c r="M4745" s="14"/>
    </row>
    <row r="4746" spans="1:13" x14ac:dyDescent="0.25">
      <c r="A4746" s="32" t="str">
        <f>IF(Weighting!$P$18&gt;0,B4746,"")</f>
        <v/>
      </c>
      <c r="B4746" t="e">
        <f>Weighting!$C$18</f>
        <v>#DIV/0!</v>
      </c>
      <c r="C4746" t="e">
        <f>Weighting!$F$18</f>
        <v>#NUM!</v>
      </c>
      <c r="D4746" t="e">
        <f>IF(C4746=1,'Data Transformation'!$G$3+0.5*'Data Transformation'!$W$25,IF(C4747=1,D4747-'Data Transformation'!$W$25,FALSE))</f>
        <v>#NUM!</v>
      </c>
      <c r="E4746">
        <f t="array" ref="E4746">IF(ISLOGICAL(D4746),"",FREQUENCY(IF('Data Transformation'!$B$425:$B$8425='Bin Analysis'!$B4731,'Data Transformation'!$G$425:$G$8425),D4746))</f>
        <v>2001</v>
      </c>
      <c r="F4746">
        <f t="shared" si="591"/>
        <v>0</v>
      </c>
      <c r="G4746">
        <f>Weighting!$H$18</f>
        <v>0</v>
      </c>
      <c r="H4746">
        <f t="array" ref="H4746">FREQUENCY(IF('Data Transformation'!$B$4:$B$8425=B4731,'Data Transformation'!$G$4:$G$8425),'Bin Analysis'!$B4746)</f>
        <v>2073</v>
      </c>
      <c r="I4746">
        <f t="shared" si="592"/>
        <v>0</v>
      </c>
      <c r="J4746">
        <f t="shared" si="593"/>
        <v>0</v>
      </c>
      <c r="K4746">
        <f>J4746*Weighting!$W$18</f>
        <v>0</v>
      </c>
      <c r="M4746" s="14"/>
    </row>
    <row r="4747" spans="1:13" x14ac:dyDescent="0.25">
      <c r="A4747" s="32" t="str">
        <f>IF(Weighting!$P$19&gt;0,B4747,"")</f>
        <v/>
      </c>
      <c r="B4747" t="e">
        <f>Weighting!$C$19</f>
        <v>#DIV/0!</v>
      </c>
      <c r="C4747" t="e">
        <f>Weighting!$F$19</f>
        <v>#NUM!</v>
      </c>
      <c r="D4747" t="e">
        <f>IF(C4747=1,'Data Transformation'!$G$3+0.5*'Data Transformation'!$W$25,IF(C4748=1,D4748-'Data Transformation'!$W$25,FALSE))</f>
        <v>#NUM!</v>
      </c>
      <c r="E4747">
        <f t="array" ref="E4747">IF(ISLOGICAL(D4747),"",FREQUENCY(IF('Data Transformation'!$B$425:$B$8425='Bin Analysis'!$B4731,'Data Transformation'!$G$425:$G$8425),D4747))</f>
        <v>2001</v>
      </c>
      <c r="F4747">
        <f t="shared" si="591"/>
        <v>0</v>
      </c>
      <c r="G4747">
        <f>Weighting!$H$19</f>
        <v>0</v>
      </c>
      <c r="H4747">
        <f t="array" ref="H4747">FREQUENCY(IF('Data Transformation'!$B$4:$B$8425=B4731,'Data Transformation'!$G$4:$G$8425),'Bin Analysis'!$B4747)</f>
        <v>2073</v>
      </c>
      <c r="I4747">
        <f t="shared" si="592"/>
        <v>0</v>
      </c>
      <c r="J4747">
        <f t="shared" si="593"/>
        <v>0</v>
      </c>
      <c r="K4747">
        <f>J4747*Weighting!$W$19</f>
        <v>0</v>
      </c>
      <c r="M4747" s="14"/>
    </row>
    <row r="4748" spans="1:13" x14ac:dyDescent="0.25">
      <c r="A4748" s="32" t="str">
        <f>IF(Weighting!$P$20&gt;0,B4748,"")</f>
        <v/>
      </c>
      <c r="B4748" t="e">
        <f>Weighting!$C$20</f>
        <v>#DIV/0!</v>
      </c>
      <c r="C4748" t="e">
        <f>Weighting!$F$20</f>
        <v>#NUM!</v>
      </c>
      <c r="D4748" t="e">
        <f>IF(C4748=1,'Data Transformation'!$G$3+0.5*'Data Transformation'!$W$25,IF(C4749=1,D4749-'Data Transformation'!$W$25,FALSE))</f>
        <v>#NUM!</v>
      </c>
      <c r="E4748">
        <f t="array" ref="E4748">IF(ISLOGICAL(D4748),"",FREQUENCY(IF('Data Transformation'!$B$425:$B$8425='Bin Analysis'!$B4731,'Data Transformation'!$G$425:$G$8425),D4748))</f>
        <v>2001</v>
      </c>
      <c r="F4748">
        <f t="shared" si="591"/>
        <v>0</v>
      </c>
      <c r="G4748">
        <f>Weighting!$H$20</f>
        <v>0</v>
      </c>
      <c r="H4748">
        <f t="array" ref="H4748">FREQUENCY(IF('Data Transformation'!$B$4:$B$8425=B4731,'Data Transformation'!$G$4:$G$8425),'Bin Analysis'!$B4748)</f>
        <v>2073</v>
      </c>
      <c r="I4748">
        <f t="shared" si="592"/>
        <v>0</v>
      </c>
      <c r="J4748">
        <f t="shared" si="593"/>
        <v>0</v>
      </c>
      <c r="K4748">
        <f>J4748*Weighting!$W$20</f>
        <v>0</v>
      </c>
      <c r="M4748" s="14"/>
    </row>
    <row r="4749" spans="1:13" x14ac:dyDescent="0.25">
      <c r="A4749" s="32" t="str">
        <f>IF(Weighting!$P$21&gt;0,B4749,"")</f>
        <v/>
      </c>
      <c r="B4749" t="e">
        <f>Weighting!$C$21</f>
        <v>#DIV/0!</v>
      </c>
      <c r="C4749" t="e">
        <f>Weighting!$F$21</f>
        <v>#NUM!</v>
      </c>
      <c r="D4749" t="e">
        <f>IF(C4749=1,'Data Transformation'!$G$3+0.5*'Data Transformation'!$W$25,IF(C4750=1,D4750-'Data Transformation'!$W$25,FALSE))</f>
        <v>#NUM!</v>
      </c>
      <c r="E4749">
        <f t="array" ref="E4749">IF(ISLOGICAL(D4749),"",FREQUENCY(IF('Data Transformation'!$B$425:$B$8425='Bin Analysis'!$B4731,'Data Transformation'!$G$425:$G$8425),D4749))</f>
        <v>2001</v>
      </c>
      <c r="F4749">
        <f t="shared" si="591"/>
        <v>0</v>
      </c>
      <c r="G4749">
        <f>Weighting!$H$21</f>
        <v>0</v>
      </c>
      <c r="H4749">
        <f t="array" ref="H4749">FREQUENCY(IF('Data Transformation'!$B$4:$B$8425=B4731,'Data Transformation'!$G$4:$G$8425),'Bin Analysis'!$B4749)</f>
        <v>2073</v>
      </c>
      <c r="I4749">
        <f t="shared" si="592"/>
        <v>0</v>
      </c>
      <c r="J4749">
        <f t="shared" si="593"/>
        <v>0</v>
      </c>
      <c r="K4749">
        <f>J4749*Weighting!$W$21</f>
        <v>0</v>
      </c>
      <c r="M4749" s="14"/>
    </row>
    <row r="4750" spans="1:13" x14ac:dyDescent="0.25">
      <c r="A4750" s="32" t="str">
        <f>IF(Weighting!$P$22&gt;0,B4750,"")</f>
        <v/>
      </c>
      <c r="B4750" t="e">
        <f>Weighting!$C$22</f>
        <v>#DIV/0!</v>
      </c>
      <c r="C4750" t="e">
        <f>Weighting!$F$22</f>
        <v>#NUM!</v>
      </c>
      <c r="D4750" t="e">
        <f>IF(C4750=1,'Data Transformation'!$G$3+0.5*'Data Transformation'!$W$25,IF(C4751=1,D4751-'Data Transformation'!$W$25,FALSE))</f>
        <v>#NUM!</v>
      </c>
      <c r="E4750">
        <f t="array" ref="E4750">IF(ISLOGICAL(D4750),"",FREQUENCY(IF('Data Transformation'!$B$425:$B$8425='Bin Analysis'!$B4731,'Data Transformation'!$G$425:$G$8425),D4750))</f>
        <v>2001</v>
      </c>
      <c r="F4750">
        <f t="shared" si="591"/>
        <v>0</v>
      </c>
      <c r="G4750">
        <f>Weighting!$H$22</f>
        <v>0</v>
      </c>
      <c r="H4750">
        <f t="array" ref="H4750">FREQUENCY(IF('Data Transformation'!$B$4:$B$8425=B4731,'Data Transformation'!$G$4:$G$8425),'Bin Analysis'!$B4750)</f>
        <v>2073</v>
      </c>
      <c r="I4750">
        <f t="shared" si="592"/>
        <v>0</v>
      </c>
      <c r="J4750">
        <f t="shared" si="593"/>
        <v>0</v>
      </c>
      <c r="K4750">
        <f>J4750*Weighting!$W$22</f>
        <v>0</v>
      </c>
      <c r="M4750" s="14"/>
    </row>
    <row r="4751" spans="1:13" x14ac:dyDescent="0.25">
      <c r="A4751" s="32" t="str">
        <f>IF(Weighting!$P$23&gt;0,B4751,"")</f>
        <v/>
      </c>
      <c r="B4751" t="e">
        <f>Weighting!$C$23</f>
        <v>#DIV/0!</v>
      </c>
      <c r="C4751" t="e">
        <f>Weighting!$F$23</f>
        <v>#NUM!</v>
      </c>
      <c r="D4751" t="e">
        <f>IF(C4751=1,'Data Transformation'!$G$3+0.5*'Data Transformation'!$W$25,IF(C4752=1,D4752-'Data Transformation'!$W$25,FALSE))</f>
        <v>#NUM!</v>
      </c>
      <c r="E4751">
        <f t="array" ref="E4751">IF(ISLOGICAL(D4751),"",FREQUENCY(IF('Data Transformation'!$B$425:$B$8425='Bin Analysis'!$B4731,'Data Transformation'!$G$425:$G$8425),D4751))</f>
        <v>2001</v>
      </c>
      <c r="F4751">
        <f t="shared" si="591"/>
        <v>0</v>
      </c>
      <c r="G4751">
        <f>Weighting!$H$23</f>
        <v>0</v>
      </c>
      <c r="H4751">
        <f t="array" ref="H4751">FREQUENCY(IF('Data Transformation'!$B$4:$B$8425=B4731,'Data Transformation'!$G$4:$G$8425),'Bin Analysis'!$B4751)</f>
        <v>2073</v>
      </c>
      <c r="I4751">
        <f t="shared" si="592"/>
        <v>0</v>
      </c>
      <c r="J4751">
        <f t="shared" si="593"/>
        <v>0</v>
      </c>
      <c r="K4751">
        <f>J4751*Weighting!$W$23</f>
        <v>0</v>
      </c>
      <c r="M4751" s="14"/>
    </row>
    <row r="4752" spans="1:13" x14ac:dyDescent="0.25">
      <c r="A4752" s="32" t="str">
        <f>IF(Weighting!$P$24&gt;0,B4752,"")</f>
        <v/>
      </c>
      <c r="B4752" t="e">
        <f>Weighting!$C$24</f>
        <v>#DIV/0!</v>
      </c>
      <c r="C4752" t="e">
        <f>Weighting!$F$24</f>
        <v>#NUM!</v>
      </c>
      <c r="D4752" t="e">
        <f>IF(C4752=1,'Data Transformation'!$G$3+0.5*'Data Transformation'!$W$25,IF(C4753=1,D4753-'Data Transformation'!$W$25,FALSE))</f>
        <v>#NUM!</v>
      </c>
      <c r="E4752">
        <f t="array" ref="E4752">IF(ISLOGICAL(D4752),"",FREQUENCY(IF('Data Transformation'!$B$425:$B$8425='Bin Analysis'!$B4731,'Data Transformation'!$G$425:$G$8425),D4752))</f>
        <v>2001</v>
      </c>
      <c r="F4752">
        <f t="shared" si="591"/>
        <v>0</v>
      </c>
      <c r="G4752">
        <f>Weighting!$H$24</f>
        <v>0</v>
      </c>
      <c r="H4752">
        <f t="array" ref="H4752">FREQUENCY(IF('Data Transformation'!$B$4:$B$8425=B4731,'Data Transformation'!$G$4:$G$8425),'Bin Analysis'!$B4752)</f>
        <v>2073</v>
      </c>
      <c r="I4752">
        <f t="shared" si="592"/>
        <v>0</v>
      </c>
      <c r="J4752">
        <f t="shared" si="593"/>
        <v>0</v>
      </c>
      <c r="K4752">
        <f>J4752*Weighting!$W$24</f>
        <v>0</v>
      </c>
      <c r="M4752" s="14"/>
    </row>
    <row r="4753" spans="1:25" x14ac:dyDescent="0.25">
      <c r="A4753" s="32" t="str">
        <f>IF(Weighting!$P$25&gt;0,B4753,"")</f>
        <v/>
      </c>
      <c r="B4753" t="e">
        <f>Weighting!$C$25</f>
        <v>#DIV/0!</v>
      </c>
      <c r="C4753" t="e">
        <f>Weighting!$F$25</f>
        <v>#NUM!</v>
      </c>
      <c r="D4753" t="e">
        <f>IF(C4753=1,'Data Transformation'!$G$3+0.5*'Data Transformation'!$W$25,IF(C4754=1,D4754-'Data Transformation'!$W$25,FALSE))</f>
        <v>#NUM!</v>
      </c>
      <c r="E4753">
        <f t="array" ref="E4753">IF(ISLOGICAL(D4753),"",FREQUENCY(IF('Data Transformation'!$B$425:$B$8425='Bin Analysis'!$B4731,'Data Transformation'!$G$425:$G$8425),D4753))</f>
        <v>2001</v>
      </c>
      <c r="F4753">
        <f t="shared" si="591"/>
        <v>0</v>
      </c>
      <c r="G4753">
        <f>Weighting!$H$25</f>
        <v>0</v>
      </c>
      <c r="H4753">
        <f t="array" ref="H4753">FREQUENCY(IF('Data Transformation'!$B$4:$B$8425=B4731,'Data Transformation'!$G$4:$G$8425),'Bin Analysis'!$B4753)</f>
        <v>2073</v>
      </c>
      <c r="I4753">
        <f t="shared" si="592"/>
        <v>0</v>
      </c>
      <c r="J4753">
        <f t="shared" si="593"/>
        <v>0</v>
      </c>
      <c r="K4753">
        <f>J4753*Weighting!$W$25</f>
        <v>0</v>
      </c>
      <c r="M4753" s="14"/>
    </row>
    <row r="4754" spans="1:25" x14ac:dyDescent="0.25">
      <c r="O4754"/>
      <c r="P4754"/>
      <c r="Q4754"/>
      <c r="R4754"/>
    </row>
    <row r="4755" spans="1:25" ht="23.25" x14ac:dyDescent="0.35">
      <c r="A4755" s="21" t="s">
        <v>0</v>
      </c>
      <c r="B4755" s="21" t="str">
        <f>IFERROR(VLOOKUP(C4755,'Data Transformation'!$L$6:$M$426,2,FALSE),"")</f>
        <v/>
      </c>
      <c r="C4755" s="21">
        <f>C4731+1</f>
        <v>198</v>
      </c>
      <c r="D4755" s="21"/>
      <c r="E4755" s="21"/>
      <c r="F4755" s="21"/>
      <c r="G4755" s="21"/>
      <c r="H4755" s="22"/>
      <c r="I4755" s="22"/>
      <c r="J4755" s="22"/>
      <c r="K4755" s="21"/>
      <c r="L4755" s="21" t="str">
        <f>B4755</f>
        <v/>
      </c>
      <c r="M4755" s="23" t="e">
        <f>INDEX('Data Transformation'!$O$4:$O$424,MATCH($B4755,'Data Transformation'!$M$4:$M$424,0),MATCH($M$2,'Data Transformation'!$O$3,0))</f>
        <v>#N/A</v>
      </c>
      <c r="N4755" s="27" t="e">
        <f>IF('Input and Summary Results'!$J$16="minimum",'Bin Analysis'!X4756/(M4755-1),'Bin Analysis'!Y4755/('Bin Analysis'!M4755-1))</f>
        <v>#N/A</v>
      </c>
      <c r="O4755" s="27" t="e">
        <f>IF(M4755=FALSE,NA(),(VLOOKUP(1,C4758:K4777,4,FALSE))/(M4755-1))</f>
        <v>#N/A</v>
      </c>
      <c r="P4755" s="27" t="e">
        <f>IF(M4755=FALSE,NA(),SUM(J4758:J4777)/Weighting!$S$5)</f>
        <v>#N/A</v>
      </c>
      <c r="Q4755" s="27" t="e">
        <f>IF(M4755=FALSE,NA(),SUM(K4758:K4777)/Weighting!$S$6)</f>
        <v>#N/A</v>
      </c>
      <c r="R4755" s="27" t="e">
        <f>IF(M4755=FALSE,NA(),(VLOOKUP(1,G4758:K4777,3,FALSE))/(M4755-1))</f>
        <v>#N/A</v>
      </c>
      <c r="S4755" s="22" t="e">
        <f>IF(M4755=FALSE,NA(),IF(SUM(J4758:J4777)=2,"yes","no"))</f>
        <v>#N/A</v>
      </c>
      <c r="X4755" s="2" cm="2">
        <f t="array" ref="X4755:X4756">FREQUENCY(IF('Data Transformation'!$B$425:$B$6424='Bin Analysis'!L4755,'Data Transformation'!$G$425:$G$6424),'Data Transformation'!$U$11)</f>
        <v>0</v>
      </c>
      <c r="Y4755" s="2" cm="2">
        <f t="array" ref="Y4755:Y4756">FREQUENCY(IF('Data Transformation'!$B$425:$B$6424='Bin Analysis'!L4755,'Data Transformation'!$G$425:$G$6424),'Data Transformation'!$U$12)</f>
        <v>0</v>
      </c>
    </row>
    <row r="4756" spans="1:25" x14ac:dyDescent="0.25">
      <c r="A4756" s="14" t="s">
        <v>67</v>
      </c>
      <c r="B4756" t="s">
        <v>47</v>
      </c>
      <c r="C4756" t="s">
        <v>5</v>
      </c>
      <c r="D4756" t="s">
        <v>98</v>
      </c>
      <c r="E4756" t="s">
        <v>99</v>
      </c>
      <c r="F4756" t="s">
        <v>100</v>
      </c>
      <c r="G4756" t="s">
        <v>69</v>
      </c>
      <c r="H4756" t="s">
        <v>31</v>
      </c>
      <c r="I4756" t="s">
        <v>32</v>
      </c>
      <c r="J4756" t="s">
        <v>46</v>
      </c>
      <c r="K4756" s="14" t="s">
        <v>45</v>
      </c>
      <c r="M4756" s="14"/>
      <c r="X4756" s="2">
        <v>0</v>
      </c>
      <c r="Y4756" s="2">
        <v>0</v>
      </c>
    </row>
    <row r="4757" spans="1:25" x14ac:dyDescent="0.25">
      <c r="A4757" s="32"/>
      <c r="D4757" t="e">
        <f>IF(C4757=1,'Data Transformation'!$G$3+0.5*'Data Transformation'!$W$25,IF(C4758=1,D4758-'Data Transformation'!$W$25,FALSE))</f>
        <v>#NUM!</v>
      </c>
      <c r="E4757">
        <f t="array" ref="E4757">IF(ISLOGICAL(D4757),"",FREQUENCY(IF('Data Transformation'!$B$425:$B$8425='Bin Analysis'!$B4755,'Data Transformation'!$G$425:$G$8425),D4757))</f>
        <v>2001</v>
      </c>
      <c r="F4757" t="e">
        <f>IF(ISLOGICAL(D4757),"",E4757-E4756)</f>
        <v>#VALUE!</v>
      </c>
      <c r="M4757" s="14"/>
    </row>
    <row r="4758" spans="1:25" x14ac:dyDescent="0.25">
      <c r="A4758" s="32" t="e">
        <f>IF(Weighting!$P$6&gt;0,B4758,"")</f>
        <v>#NUM!</v>
      </c>
      <c r="B4758" t="e">
        <f>Weighting!$C$6</f>
        <v>#DIV/0!</v>
      </c>
      <c r="C4758" t="e">
        <f>Weighting!$F$6</f>
        <v>#NUM!</v>
      </c>
      <c r="D4758" t="e">
        <f>IF(C4758=1,'Data Transformation'!$G$3+0.5*'Data Transformation'!$W$25,IF(C4759=1,D4759-'Data Transformation'!$W$25,FALSE))</f>
        <v>#NUM!</v>
      </c>
      <c r="E4758">
        <f t="array" ref="E4758">IF(ISLOGICAL(D4758),"",FREQUENCY(IF('Data Transformation'!$B$425:$B$8425='Bin Analysis'!$B4755,'Data Transformation'!$G$425:$G$8425),D4758))</f>
        <v>2001</v>
      </c>
      <c r="F4758">
        <f>IF(ISLOGICAL(D4758),"",E4758-E4757)</f>
        <v>0</v>
      </c>
      <c r="G4758">
        <f>Weighting!$H$6</f>
        <v>1</v>
      </c>
      <c r="H4758">
        <f t="array" ref="H4758">FREQUENCY(IF('Data Transformation'!$B$4:$B$8425=B4755,'Data Transformation'!$G$4:$G$8425),'Bin Analysis'!$B4758)</f>
        <v>2073</v>
      </c>
      <c r="I4758">
        <f>H4758-H4757</f>
        <v>2073</v>
      </c>
      <c r="J4758">
        <f>IF(I4758=0,0,1)</f>
        <v>1</v>
      </c>
      <c r="K4758" t="e">
        <f>J4758*Weighting!$W$6</f>
        <v>#NUM!</v>
      </c>
      <c r="M4758" s="14"/>
    </row>
    <row r="4759" spans="1:25" x14ac:dyDescent="0.25">
      <c r="A4759" s="32" t="str">
        <f>IF(Weighting!$P$7&gt;0,B4759,"")</f>
        <v/>
      </c>
      <c r="B4759" t="e">
        <f>Weighting!$C$7</f>
        <v>#DIV/0!</v>
      </c>
      <c r="C4759" t="e">
        <f>Weighting!$F$7</f>
        <v>#NUM!</v>
      </c>
      <c r="D4759" t="e">
        <f>IF(C4759=1,'Data Transformation'!$G$3+0.5*'Data Transformation'!$W$25,IF(C4760=1,D4760-'Data Transformation'!$W$25,FALSE))</f>
        <v>#NUM!</v>
      </c>
      <c r="E4759">
        <f t="array" ref="E4759">IF(ISLOGICAL(D4759),"",FREQUENCY(IF('Data Transformation'!$B$425:$B$8425='Bin Analysis'!$B4755,'Data Transformation'!$G$425:$G$8425),D4759))</f>
        <v>2001</v>
      </c>
      <c r="F4759">
        <f t="shared" ref="F4759:F4777" si="594">IF(ISLOGICAL(D4759),"",E4759-E4758)</f>
        <v>0</v>
      </c>
      <c r="G4759">
        <f>Weighting!$H$7</f>
        <v>0</v>
      </c>
      <c r="H4759">
        <f t="array" ref="H4759">FREQUENCY(IF('Data Transformation'!$B$4:$B$8425=B4755,'Data Transformation'!$G$4:$G$8425),'Bin Analysis'!$B4759)</f>
        <v>2073</v>
      </c>
      <c r="I4759">
        <f t="shared" ref="I4759:I4777" si="595">H4759-H4758</f>
        <v>0</v>
      </c>
      <c r="J4759">
        <f>IF(I4759=0,0,1)</f>
        <v>0</v>
      </c>
      <c r="K4759">
        <f>J4759*Weighting!$W$7</f>
        <v>0</v>
      </c>
      <c r="M4759" s="14"/>
    </row>
    <row r="4760" spans="1:25" x14ac:dyDescent="0.25">
      <c r="A4760" s="32" t="str">
        <f>IF(Weighting!$P$8&gt;0,B4760,"")</f>
        <v/>
      </c>
      <c r="B4760" t="e">
        <f>Weighting!$C$8</f>
        <v>#DIV/0!</v>
      </c>
      <c r="C4760" t="e">
        <f>Weighting!$F$8</f>
        <v>#NUM!</v>
      </c>
      <c r="D4760" t="e">
        <f>IF(C4760=1,'Data Transformation'!$G$3+0.5*'Data Transformation'!$W$25,IF(C4761=1,D4761-'Data Transformation'!$W$25,FALSE))</f>
        <v>#NUM!</v>
      </c>
      <c r="E4760">
        <f t="array" ref="E4760">IF(ISLOGICAL(D4760),"",FREQUENCY(IF('Data Transformation'!$B$425:$B$8425='Bin Analysis'!$B4755,'Data Transformation'!$G$425:$G$8425),D4760))</f>
        <v>2001</v>
      </c>
      <c r="F4760">
        <f t="shared" si="594"/>
        <v>0</v>
      </c>
      <c r="G4760">
        <f>Weighting!$H$8</f>
        <v>0</v>
      </c>
      <c r="H4760">
        <f t="array" ref="H4760">FREQUENCY(IF('Data Transformation'!$B$4:$B$8425=B4755,'Data Transformation'!$G$4:$G$8425),'Bin Analysis'!$B4760)</f>
        <v>2073</v>
      </c>
      <c r="I4760">
        <f t="shared" si="595"/>
        <v>0</v>
      </c>
      <c r="J4760">
        <f t="shared" ref="J4760:J4777" si="596">IF(I4760=0,0,1)</f>
        <v>0</v>
      </c>
      <c r="K4760">
        <f>J4760*Weighting!$W$8</f>
        <v>0</v>
      </c>
      <c r="M4760" s="14"/>
    </row>
    <row r="4761" spans="1:25" x14ac:dyDescent="0.25">
      <c r="A4761" s="32" t="str">
        <f>IF(Weighting!$P$9&gt;0,B4761,"")</f>
        <v/>
      </c>
      <c r="B4761" s="50" t="e">
        <f>Weighting!$C$9</f>
        <v>#DIV/0!</v>
      </c>
      <c r="C4761" t="e">
        <f>Weighting!$F$9</f>
        <v>#NUM!</v>
      </c>
      <c r="D4761" t="e">
        <f>IF(C4761=1,'Data Transformation'!$G$3+0.5*'Data Transformation'!$W$25,IF(C4762=1,D4762-'Data Transformation'!$W$25,FALSE))</f>
        <v>#NUM!</v>
      </c>
      <c r="E4761">
        <f t="array" ref="E4761">IF(ISLOGICAL(D4761),"",FREQUENCY(IF('Data Transformation'!$B$425:$B$8425='Bin Analysis'!$B4755,'Data Transformation'!$G$425:$G$8425),D4761))</f>
        <v>2001</v>
      </c>
      <c r="F4761">
        <f t="shared" si="594"/>
        <v>0</v>
      </c>
      <c r="G4761">
        <f>Weighting!$H$9</f>
        <v>0</v>
      </c>
      <c r="H4761">
        <f t="array" ref="H4761">FREQUENCY(IF('Data Transformation'!$B$4:$B$8425=B4755,'Data Transformation'!$G$4:$G$8425),'Bin Analysis'!$B4761)</f>
        <v>2073</v>
      </c>
      <c r="I4761">
        <f t="shared" si="595"/>
        <v>0</v>
      </c>
      <c r="J4761">
        <f t="shared" si="596"/>
        <v>0</v>
      </c>
      <c r="K4761">
        <f>J4761*Weighting!$W$9</f>
        <v>0</v>
      </c>
      <c r="M4761" s="14"/>
    </row>
    <row r="4762" spans="1:25" x14ac:dyDescent="0.25">
      <c r="A4762" s="32" t="str">
        <f>IF(Weighting!$P$10&gt;0,B4762,"")</f>
        <v/>
      </c>
      <c r="B4762" t="e">
        <f>Weighting!$C$10</f>
        <v>#DIV/0!</v>
      </c>
      <c r="C4762" t="e">
        <f>Weighting!$F$10</f>
        <v>#NUM!</v>
      </c>
      <c r="D4762" t="e">
        <f>IF(C4762=1,'Data Transformation'!$G$3+0.5*'Data Transformation'!$W$25,IF(C4763=1,D4763-'Data Transformation'!$W$25,FALSE))</f>
        <v>#NUM!</v>
      </c>
      <c r="E4762">
        <f t="array" ref="E4762">IF(ISLOGICAL(D4762),"",FREQUENCY(IF('Data Transformation'!$B$425:$B$8425='Bin Analysis'!$B4755,'Data Transformation'!$G$425:$G$8425),D4762))</f>
        <v>2001</v>
      </c>
      <c r="F4762">
        <f t="shared" si="594"/>
        <v>0</v>
      </c>
      <c r="G4762">
        <f>Weighting!$H$10</f>
        <v>0</v>
      </c>
      <c r="H4762">
        <f t="array" ref="H4762">FREQUENCY(IF('Data Transformation'!$B$4:$B$8425=B4755,'Data Transformation'!$G$4:$G$8425),'Bin Analysis'!$B4762)</f>
        <v>2073</v>
      </c>
      <c r="I4762">
        <f t="shared" si="595"/>
        <v>0</v>
      </c>
      <c r="J4762">
        <f t="shared" si="596"/>
        <v>0</v>
      </c>
      <c r="K4762">
        <f>J4762*Weighting!$W$10</f>
        <v>0</v>
      </c>
      <c r="M4762" s="14"/>
    </row>
    <row r="4763" spans="1:25" x14ac:dyDescent="0.25">
      <c r="A4763" s="32" t="str">
        <f>IF(Weighting!$P$11&gt;0,B4763,"")</f>
        <v/>
      </c>
      <c r="B4763" t="e">
        <f>Weighting!$C$11</f>
        <v>#DIV/0!</v>
      </c>
      <c r="C4763" t="e">
        <f>Weighting!$F$11</f>
        <v>#NUM!</v>
      </c>
      <c r="D4763" t="e">
        <f>IF(C4763=1,'Data Transformation'!$G$3+0.5*'Data Transformation'!$W$25,IF(C4764=1,D4764-'Data Transformation'!$W$25,FALSE))</f>
        <v>#NUM!</v>
      </c>
      <c r="E4763">
        <f t="array" ref="E4763">IF(ISLOGICAL(D4763),"",FREQUENCY(IF('Data Transformation'!$B$425:$B$8425='Bin Analysis'!$B4755,'Data Transformation'!$G$425:$G$8425),D4763))</f>
        <v>2001</v>
      </c>
      <c r="F4763">
        <f t="shared" si="594"/>
        <v>0</v>
      </c>
      <c r="G4763">
        <f>Weighting!$H$11</f>
        <v>0</v>
      </c>
      <c r="H4763">
        <f t="array" ref="H4763">FREQUENCY(IF('Data Transformation'!$B$4:$B$8425=B4755,'Data Transformation'!$G$4:$G$8425),'Bin Analysis'!$B4763)</f>
        <v>2073</v>
      </c>
      <c r="I4763">
        <f t="shared" si="595"/>
        <v>0</v>
      </c>
      <c r="J4763">
        <f t="shared" si="596"/>
        <v>0</v>
      </c>
      <c r="K4763">
        <f>J4763*Weighting!$W$11</f>
        <v>0</v>
      </c>
      <c r="M4763" s="14"/>
    </row>
    <row r="4764" spans="1:25" x14ac:dyDescent="0.25">
      <c r="A4764" s="32" t="str">
        <f>IF(Weighting!$P$12&gt;0,B4764,"")</f>
        <v/>
      </c>
      <c r="B4764" t="e">
        <f>Weighting!$C$12</f>
        <v>#DIV/0!</v>
      </c>
      <c r="C4764" t="e">
        <f>Weighting!$F$12</f>
        <v>#NUM!</v>
      </c>
      <c r="D4764" t="e">
        <f>IF(C4764=1,'Data Transformation'!$G$3+0.5*'Data Transformation'!$W$25,IF(C4765=1,D4765-'Data Transformation'!$W$25,FALSE))</f>
        <v>#NUM!</v>
      </c>
      <c r="E4764">
        <f t="array" ref="E4764">IF(ISLOGICAL(D4764),"",FREQUENCY(IF('Data Transformation'!$B$425:$B$8425='Bin Analysis'!$B4755,'Data Transformation'!$G$425:$G$8425),D4764))</f>
        <v>2001</v>
      </c>
      <c r="F4764">
        <f t="shared" si="594"/>
        <v>0</v>
      </c>
      <c r="G4764">
        <f>Weighting!$H$12</f>
        <v>0</v>
      </c>
      <c r="H4764">
        <f t="array" ref="H4764">FREQUENCY(IF('Data Transformation'!$B$4:$B$8425=B4755,'Data Transformation'!$G$4:$G$8425),'Bin Analysis'!$B4764)</f>
        <v>2073</v>
      </c>
      <c r="I4764">
        <f t="shared" si="595"/>
        <v>0</v>
      </c>
      <c r="J4764">
        <f t="shared" si="596"/>
        <v>0</v>
      </c>
      <c r="K4764">
        <f>J4764*Weighting!$W$12</f>
        <v>0</v>
      </c>
      <c r="M4764" s="14"/>
    </row>
    <row r="4765" spans="1:25" x14ac:dyDescent="0.25">
      <c r="A4765" s="32" t="str">
        <f>IF(Weighting!$P$13&gt;0,B4765,"")</f>
        <v/>
      </c>
      <c r="B4765" t="e">
        <f>Weighting!$C$13</f>
        <v>#DIV/0!</v>
      </c>
      <c r="C4765" t="e">
        <f>Weighting!$F$13</f>
        <v>#NUM!</v>
      </c>
      <c r="D4765" t="e">
        <f>IF(C4765=1,'Data Transformation'!$G$3+0.5*'Data Transformation'!$W$25,IF(C4766=1,D4766-'Data Transformation'!$W$25,FALSE))</f>
        <v>#NUM!</v>
      </c>
      <c r="E4765">
        <f t="array" ref="E4765">IF(ISLOGICAL(D4765),"",FREQUENCY(IF('Data Transformation'!$B$425:$B$8425='Bin Analysis'!$B4755,'Data Transformation'!$G$425:$G$8425),D4765))</f>
        <v>2001</v>
      </c>
      <c r="F4765">
        <f t="shared" si="594"/>
        <v>0</v>
      </c>
      <c r="G4765">
        <f>Weighting!$H$13</f>
        <v>0</v>
      </c>
      <c r="H4765">
        <f t="array" ref="H4765">FREQUENCY(IF('Data Transformation'!$B$4:$B$8425=B4755,'Data Transformation'!$G$4:$G$8425),'Bin Analysis'!$B4765)</f>
        <v>2073</v>
      </c>
      <c r="I4765">
        <f t="shared" si="595"/>
        <v>0</v>
      </c>
      <c r="J4765">
        <f t="shared" si="596"/>
        <v>0</v>
      </c>
      <c r="K4765">
        <f>J4765*Weighting!$W$13</f>
        <v>0</v>
      </c>
      <c r="M4765" s="14"/>
    </row>
    <row r="4766" spans="1:25" x14ac:dyDescent="0.25">
      <c r="A4766" s="32" t="str">
        <f>IF(Weighting!$P$14&gt;0,B4766,"")</f>
        <v/>
      </c>
      <c r="B4766" t="e">
        <f>Weighting!$C$14</f>
        <v>#DIV/0!</v>
      </c>
      <c r="C4766" t="e">
        <f>Weighting!$F$14</f>
        <v>#NUM!</v>
      </c>
      <c r="D4766" t="e">
        <f>IF(C4766=1,'Data Transformation'!$G$3+0.5*'Data Transformation'!$W$25,IF(C4767=1,D4767-'Data Transformation'!$W$25,FALSE))</f>
        <v>#NUM!</v>
      </c>
      <c r="E4766">
        <f t="array" ref="E4766">IF(ISLOGICAL(D4766),"",FREQUENCY(IF('Data Transformation'!$B$425:$B$8425='Bin Analysis'!$B4755,'Data Transformation'!$G$425:$G$8425),D4766))</f>
        <v>2001</v>
      </c>
      <c r="F4766">
        <f t="shared" si="594"/>
        <v>0</v>
      </c>
      <c r="G4766">
        <f>Weighting!$H$14</f>
        <v>0</v>
      </c>
      <c r="H4766">
        <f t="array" ref="H4766">FREQUENCY(IF('Data Transformation'!$B$4:$B$8425=B4755,'Data Transformation'!$G$4:$G$8425),'Bin Analysis'!$B4766)</f>
        <v>2073</v>
      </c>
      <c r="I4766">
        <f t="shared" si="595"/>
        <v>0</v>
      </c>
      <c r="J4766">
        <f t="shared" si="596"/>
        <v>0</v>
      </c>
      <c r="K4766">
        <f>J4766*Weighting!$W$14</f>
        <v>0</v>
      </c>
      <c r="M4766" s="14"/>
    </row>
    <row r="4767" spans="1:25" x14ac:dyDescent="0.25">
      <c r="A4767" s="32" t="str">
        <f>IF(Weighting!$P$15&gt;0,B4767,"")</f>
        <v/>
      </c>
      <c r="B4767" t="e">
        <f>Weighting!$C$15</f>
        <v>#DIV/0!</v>
      </c>
      <c r="C4767" t="e">
        <f>Weighting!$F$15</f>
        <v>#NUM!</v>
      </c>
      <c r="D4767" t="e">
        <f>IF(C4767=1,'Data Transformation'!$G$3+0.5*'Data Transformation'!$W$25,IF(C4768=1,D4768-'Data Transformation'!$W$25,FALSE))</f>
        <v>#NUM!</v>
      </c>
      <c r="E4767">
        <f t="array" ref="E4767">IF(ISLOGICAL(D4767),"",FREQUENCY(IF('Data Transformation'!$B$425:$B$8425='Bin Analysis'!$B4755,'Data Transformation'!$G$425:$G$8425),D4767))</f>
        <v>2001</v>
      </c>
      <c r="F4767">
        <f t="shared" si="594"/>
        <v>0</v>
      </c>
      <c r="G4767">
        <f>Weighting!$H$15</f>
        <v>0</v>
      </c>
      <c r="H4767">
        <f t="array" ref="H4767">FREQUENCY(IF('Data Transformation'!$B$4:$B$8425=B4755,'Data Transformation'!$G$4:$G$8425),'Bin Analysis'!$B4767)</f>
        <v>2073</v>
      </c>
      <c r="I4767">
        <f t="shared" si="595"/>
        <v>0</v>
      </c>
      <c r="J4767">
        <f t="shared" si="596"/>
        <v>0</v>
      </c>
      <c r="K4767">
        <f>J4767*Weighting!$W$15</f>
        <v>0</v>
      </c>
      <c r="M4767" s="14"/>
    </row>
    <row r="4768" spans="1:25" x14ac:dyDescent="0.25">
      <c r="A4768" s="32" t="str">
        <f>IF(Weighting!$P$16&gt;0,B4768,"")</f>
        <v/>
      </c>
      <c r="B4768" t="e">
        <f>Weighting!$C$16</f>
        <v>#DIV/0!</v>
      </c>
      <c r="C4768" t="e">
        <f>Weighting!$F$16</f>
        <v>#NUM!</v>
      </c>
      <c r="D4768" t="e">
        <f>IF(C4768=1,'Data Transformation'!$G$3+0.5*'Data Transformation'!$W$25,IF(C4769=1,D4769-'Data Transformation'!$W$25,FALSE))</f>
        <v>#NUM!</v>
      </c>
      <c r="E4768">
        <f t="array" ref="E4768">IF(ISLOGICAL(D4768),"",FREQUENCY(IF('Data Transformation'!$B$425:$B$8425='Bin Analysis'!$B4755,'Data Transformation'!$G$425:$G$8425),D4768))</f>
        <v>2001</v>
      </c>
      <c r="F4768">
        <f t="shared" si="594"/>
        <v>0</v>
      </c>
      <c r="G4768">
        <f>Weighting!$H$16</f>
        <v>0</v>
      </c>
      <c r="H4768">
        <f t="array" ref="H4768">FREQUENCY(IF('Data Transformation'!$B$4:$B$8425=B4755,'Data Transformation'!$G$4:$G$8425),'Bin Analysis'!$B4768)</f>
        <v>2073</v>
      </c>
      <c r="I4768">
        <f t="shared" si="595"/>
        <v>0</v>
      </c>
      <c r="J4768">
        <f t="shared" si="596"/>
        <v>0</v>
      </c>
      <c r="K4768">
        <f>J4768*Weighting!$W$16</f>
        <v>0</v>
      </c>
      <c r="M4768" s="14"/>
    </row>
    <row r="4769" spans="1:25" x14ac:dyDescent="0.25">
      <c r="A4769" s="32" t="str">
        <f>IF(Weighting!$P$17&gt;0,B4769,"")</f>
        <v/>
      </c>
      <c r="B4769" t="e">
        <f>Weighting!$C$17</f>
        <v>#DIV/0!</v>
      </c>
      <c r="C4769" t="e">
        <f>Weighting!$F$17</f>
        <v>#NUM!</v>
      </c>
      <c r="D4769" t="e">
        <f>IF(C4769=1,'Data Transformation'!$G$3+0.5*'Data Transformation'!$W$25,IF(C4770=1,D4770-'Data Transformation'!$W$25,FALSE))</f>
        <v>#NUM!</v>
      </c>
      <c r="E4769">
        <f t="array" ref="E4769">IF(ISLOGICAL(D4769),"",FREQUENCY(IF('Data Transformation'!$B$425:$B$8425='Bin Analysis'!$B4755,'Data Transformation'!$G$425:$G$8425),D4769))</f>
        <v>2001</v>
      </c>
      <c r="F4769">
        <f t="shared" si="594"/>
        <v>0</v>
      </c>
      <c r="G4769">
        <f>Weighting!$H$17</f>
        <v>0</v>
      </c>
      <c r="H4769">
        <f t="array" ref="H4769">FREQUENCY(IF('Data Transformation'!$B$4:$B$8425=B4755,'Data Transformation'!$G$4:$G$8425),'Bin Analysis'!$B4769)</f>
        <v>2073</v>
      </c>
      <c r="I4769">
        <f t="shared" si="595"/>
        <v>0</v>
      </c>
      <c r="J4769">
        <f t="shared" si="596"/>
        <v>0</v>
      </c>
      <c r="K4769">
        <f>J4769*Weighting!$W$17</f>
        <v>0</v>
      </c>
      <c r="M4769" s="14"/>
    </row>
    <row r="4770" spans="1:25" x14ac:dyDescent="0.25">
      <c r="A4770" s="32" t="str">
        <f>IF(Weighting!$P$18&gt;0,B4770,"")</f>
        <v/>
      </c>
      <c r="B4770" t="e">
        <f>Weighting!$C$18</f>
        <v>#DIV/0!</v>
      </c>
      <c r="C4770" t="e">
        <f>Weighting!$F$18</f>
        <v>#NUM!</v>
      </c>
      <c r="D4770" t="e">
        <f>IF(C4770=1,'Data Transformation'!$G$3+0.5*'Data Transformation'!$W$25,IF(C4771=1,D4771-'Data Transformation'!$W$25,FALSE))</f>
        <v>#NUM!</v>
      </c>
      <c r="E4770">
        <f t="array" ref="E4770">IF(ISLOGICAL(D4770),"",FREQUENCY(IF('Data Transformation'!$B$425:$B$8425='Bin Analysis'!$B4755,'Data Transformation'!$G$425:$G$8425),D4770))</f>
        <v>2001</v>
      </c>
      <c r="F4770">
        <f t="shared" si="594"/>
        <v>0</v>
      </c>
      <c r="G4770">
        <f>Weighting!$H$18</f>
        <v>0</v>
      </c>
      <c r="H4770">
        <f t="array" ref="H4770">FREQUENCY(IF('Data Transformation'!$B$4:$B$8425=B4755,'Data Transformation'!$G$4:$G$8425),'Bin Analysis'!$B4770)</f>
        <v>2073</v>
      </c>
      <c r="I4770">
        <f t="shared" si="595"/>
        <v>0</v>
      </c>
      <c r="J4770">
        <f t="shared" si="596"/>
        <v>0</v>
      </c>
      <c r="K4770">
        <f>J4770*Weighting!$W$18</f>
        <v>0</v>
      </c>
      <c r="M4770" s="14"/>
    </row>
    <row r="4771" spans="1:25" x14ac:dyDescent="0.25">
      <c r="A4771" s="32" t="str">
        <f>IF(Weighting!$P$19&gt;0,B4771,"")</f>
        <v/>
      </c>
      <c r="B4771" t="e">
        <f>Weighting!$C$19</f>
        <v>#DIV/0!</v>
      </c>
      <c r="C4771" t="e">
        <f>Weighting!$F$19</f>
        <v>#NUM!</v>
      </c>
      <c r="D4771" t="e">
        <f>IF(C4771=1,'Data Transformation'!$G$3+0.5*'Data Transformation'!$W$25,IF(C4772=1,D4772-'Data Transformation'!$W$25,FALSE))</f>
        <v>#NUM!</v>
      </c>
      <c r="E4771">
        <f t="array" ref="E4771">IF(ISLOGICAL(D4771),"",FREQUENCY(IF('Data Transformation'!$B$425:$B$8425='Bin Analysis'!$B4755,'Data Transformation'!$G$425:$G$8425),D4771))</f>
        <v>2001</v>
      </c>
      <c r="F4771">
        <f t="shared" si="594"/>
        <v>0</v>
      </c>
      <c r="G4771">
        <f>Weighting!$H$19</f>
        <v>0</v>
      </c>
      <c r="H4771">
        <f t="array" ref="H4771">FREQUENCY(IF('Data Transformation'!$B$4:$B$8425=B4755,'Data Transformation'!$G$4:$G$8425),'Bin Analysis'!$B4771)</f>
        <v>2073</v>
      </c>
      <c r="I4771">
        <f t="shared" si="595"/>
        <v>0</v>
      </c>
      <c r="J4771">
        <f t="shared" si="596"/>
        <v>0</v>
      </c>
      <c r="K4771">
        <f>J4771*Weighting!$W$19</f>
        <v>0</v>
      </c>
      <c r="M4771" s="14"/>
    </row>
    <row r="4772" spans="1:25" x14ac:dyDescent="0.25">
      <c r="A4772" s="32" t="str">
        <f>IF(Weighting!$P$20&gt;0,B4772,"")</f>
        <v/>
      </c>
      <c r="B4772" t="e">
        <f>Weighting!$C$20</f>
        <v>#DIV/0!</v>
      </c>
      <c r="C4772" t="e">
        <f>Weighting!$F$20</f>
        <v>#NUM!</v>
      </c>
      <c r="D4772" t="e">
        <f>IF(C4772=1,'Data Transformation'!$G$3+0.5*'Data Transformation'!$W$25,IF(C4773=1,D4773-'Data Transformation'!$W$25,FALSE))</f>
        <v>#NUM!</v>
      </c>
      <c r="E4772">
        <f t="array" ref="E4772">IF(ISLOGICAL(D4772),"",FREQUENCY(IF('Data Transformation'!$B$425:$B$8425='Bin Analysis'!$B4755,'Data Transformation'!$G$425:$G$8425),D4772))</f>
        <v>2001</v>
      </c>
      <c r="F4772">
        <f t="shared" si="594"/>
        <v>0</v>
      </c>
      <c r="G4772">
        <f>Weighting!$H$20</f>
        <v>0</v>
      </c>
      <c r="H4772">
        <f t="array" ref="H4772">FREQUENCY(IF('Data Transformation'!$B$4:$B$8425=B4755,'Data Transformation'!$G$4:$G$8425),'Bin Analysis'!$B4772)</f>
        <v>2073</v>
      </c>
      <c r="I4772">
        <f t="shared" si="595"/>
        <v>0</v>
      </c>
      <c r="J4772">
        <f t="shared" si="596"/>
        <v>0</v>
      </c>
      <c r="K4772">
        <f>J4772*Weighting!$W$20</f>
        <v>0</v>
      </c>
      <c r="M4772" s="14"/>
    </row>
    <row r="4773" spans="1:25" x14ac:dyDescent="0.25">
      <c r="A4773" s="32" t="str">
        <f>IF(Weighting!$P$21&gt;0,B4773,"")</f>
        <v/>
      </c>
      <c r="B4773" t="e">
        <f>Weighting!$C$21</f>
        <v>#DIV/0!</v>
      </c>
      <c r="C4773" t="e">
        <f>Weighting!$F$21</f>
        <v>#NUM!</v>
      </c>
      <c r="D4773" t="e">
        <f>IF(C4773=1,'Data Transformation'!$G$3+0.5*'Data Transformation'!$W$25,IF(C4774=1,D4774-'Data Transformation'!$W$25,FALSE))</f>
        <v>#NUM!</v>
      </c>
      <c r="E4773">
        <f t="array" ref="E4773">IF(ISLOGICAL(D4773),"",FREQUENCY(IF('Data Transformation'!$B$425:$B$8425='Bin Analysis'!$B4755,'Data Transformation'!$G$425:$G$8425),D4773))</f>
        <v>2001</v>
      </c>
      <c r="F4773">
        <f t="shared" si="594"/>
        <v>0</v>
      </c>
      <c r="G4773">
        <f>Weighting!$H$21</f>
        <v>0</v>
      </c>
      <c r="H4773">
        <f t="array" ref="H4773">FREQUENCY(IF('Data Transformation'!$B$4:$B$8425=B4755,'Data Transformation'!$G$4:$G$8425),'Bin Analysis'!$B4773)</f>
        <v>2073</v>
      </c>
      <c r="I4773">
        <f t="shared" si="595"/>
        <v>0</v>
      </c>
      <c r="J4773">
        <f t="shared" si="596"/>
        <v>0</v>
      </c>
      <c r="K4773">
        <f>J4773*Weighting!$W$21</f>
        <v>0</v>
      </c>
      <c r="M4773" s="14"/>
    </row>
    <row r="4774" spans="1:25" x14ac:dyDescent="0.25">
      <c r="A4774" s="32" t="str">
        <f>IF(Weighting!$P$22&gt;0,B4774,"")</f>
        <v/>
      </c>
      <c r="B4774" t="e">
        <f>Weighting!$C$22</f>
        <v>#DIV/0!</v>
      </c>
      <c r="C4774" t="e">
        <f>Weighting!$F$22</f>
        <v>#NUM!</v>
      </c>
      <c r="D4774" t="e">
        <f>IF(C4774=1,'Data Transformation'!$G$3+0.5*'Data Transformation'!$W$25,IF(C4775=1,D4775-'Data Transformation'!$W$25,FALSE))</f>
        <v>#NUM!</v>
      </c>
      <c r="E4774">
        <f t="array" ref="E4774">IF(ISLOGICAL(D4774),"",FREQUENCY(IF('Data Transformation'!$B$425:$B$8425='Bin Analysis'!$B4755,'Data Transformation'!$G$425:$G$8425),D4774))</f>
        <v>2001</v>
      </c>
      <c r="F4774">
        <f t="shared" si="594"/>
        <v>0</v>
      </c>
      <c r="G4774">
        <f>Weighting!$H$22</f>
        <v>0</v>
      </c>
      <c r="H4774">
        <f t="array" ref="H4774">FREQUENCY(IF('Data Transformation'!$B$4:$B$8425=B4755,'Data Transformation'!$G$4:$G$8425),'Bin Analysis'!$B4774)</f>
        <v>2073</v>
      </c>
      <c r="I4774">
        <f t="shared" si="595"/>
        <v>0</v>
      </c>
      <c r="J4774">
        <f t="shared" si="596"/>
        <v>0</v>
      </c>
      <c r="K4774">
        <f>J4774*Weighting!$W$22</f>
        <v>0</v>
      </c>
      <c r="M4774" s="14"/>
    </row>
    <row r="4775" spans="1:25" x14ac:dyDescent="0.25">
      <c r="A4775" s="32" t="str">
        <f>IF(Weighting!$P$23&gt;0,B4775,"")</f>
        <v/>
      </c>
      <c r="B4775" t="e">
        <f>Weighting!$C$23</f>
        <v>#DIV/0!</v>
      </c>
      <c r="C4775" t="e">
        <f>Weighting!$F$23</f>
        <v>#NUM!</v>
      </c>
      <c r="D4775" t="e">
        <f>IF(C4775=1,'Data Transformation'!$G$3+0.5*'Data Transformation'!$W$25,IF(C4776=1,D4776-'Data Transformation'!$W$25,FALSE))</f>
        <v>#NUM!</v>
      </c>
      <c r="E4775">
        <f t="array" ref="E4775">IF(ISLOGICAL(D4775),"",FREQUENCY(IF('Data Transformation'!$B$425:$B$8425='Bin Analysis'!$B4755,'Data Transformation'!$G$425:$G$8425),D4775))</f>
        <v>2001</v>
      </c>
      <c r="F4775">
        <f t="shared" si="594"/>
        <v>0</v>
      </c>
      <c r="G4775">
        <f>Weighting!$H$23</f>
        <v>0</v>
      </c>
      <c r="H4775">
        <f t="array" ref="H4775">FREQUENCY(IF('Data Transformation'!$B$4:$B$8425=B4755,'Data Transformation'!$G$4:$G$8425),'Bin Analysis'!$B4775)</f>
        <v>2073</v>
      </c>
      <c r="I4775">
        <f t="shared" si="595"/>
        <v>0</v>
      </c>
      <c r="J4775">
        <f t="shared" si="596"/>
        <v>0</v>
      </c>
      <c r="K4775">
        <f>J4775*Weighting!$W$23</f>
        <v>0</v>
      </c>
      <c r="M4775" s="14"/>
    </row>
    <row r="4776" spans="1:25" x14ac:dyDescent="0.25">
      <c r="A4776" s="32" t="str">
        <f>IF(Weighting!$P$24&gt;0,B4776,"")</f>
        <v/>
      </c>
      <c r="B4776" t="e">
        <f>Weighting!$C$24</f>
        <v>#DIV/0!</v>
      </c>
      <c r="C4776" t="e">
        <f>Weighting!$F$24</f>
        <v>#NUM!</v>
      </c>
      <c r="D4776" t="e">
        <f>IF(C4776=1,'Data Transformation'!$G$3+0.5*'Data Transformation'!$W$25,IF(C4777=1,D4777-'Data Transformation'!$W$25,FALSE))</f>
        <v>#NUM!</v>
      </c>
      <c r="E4776">
        <f t="array" ref="E4776">IF(ISLOGICAL(D4776),"",FREQUENCY(IF('Data Transformation'!$B$425:$B$8425='Bin Analysis'!$B4755,'Data Transformation'!$G$425:$G$8425),D4776))</f>
        <v>2001</v>
      </c>
      <c r="F4776">
        <f t="shared" si="594"/>
        <v>0</v>
      </c>
      <c r="G4776">
        <f>Weighting!$H$24</f>
        <v>0</v>
      </c>
      <c r="H4776">
        <f t="array" ref="H4776">FREQUENCY(IF('Data Transformation'!$B$4:$B$8425=B4755,'Data Transformation'!$G$4:$G$8425),'Bin Analysis'!$B4776)</f>
        <v>2073</v>
      </c>
      <c r="I4776">
        <f t="shared" si="595"/>
        <v>0</v>
      </c>
      <c r="J4776">
        <f t="shared" si="596"/>
        <v>0</v>
      </c>
      <c r="K4776">
        <f>J4776*Weighting!$W$24</f>
        <v>0</v>
      </c>
      <c r="M4776" s="14"/>
    </row>
    <row r="4777" spans="1:25" x14ac:dyDescent="0.25">
      <c r="A4777" s="32" t="str">
        <f>IF(Weighting!$P$25&gt;0,B4777,"")</f>
        <v/>
      </c>
      <c r="B4777" t="e">
        <f>Weighting!$C$25</f>
        <v>#DIV/0!</v>
      </c>
      <c r="C4777" t="e">
        <f>Weighting!$F$25</f>
        <v>#NUM!</v>
      </c>
      <c r="D4777" t="e">
        <f>IF(C4777=1,'Data Transformation'!$G$3+0.5*'Data Transformation'!$W$25,IF(C4778=1,D4778-'Data Transformation'!$W$25,FALSE))</f>
        <v>#NUM!</v>
      </c>
      <c r="E4777">
        <f t="array" ref="E4777">IF(ISLOGICAL(D4777),"",FREQUENCY(IF('Data Transformation'!$B$425:$B$8425='Bin Analysis'!$B4755,'Data Transformation'!$G$425:$G$8425),D4777))</f>
        <v>2001</v>
      </c>
      <c r="F4777">
        <f t="shared" si="594"/>
        <v>0</v>
      </c>
      <c r="G4777">
        <f>Weighting!$H$25</f>
        <v>0</v>
      </c>
      <c r="H4777">
        <f t="array" ref="H4777">FREQUENCY(IF('Data Transformation'!$B$4:$B$8425=B4755,'Data Transformation'!$G$4:$G$8425),'Bin Analysis'!$B4777)</f>
        <v>2073</v>
      </c>
      <c r="I4777">
        <f t="shared" si="595"/>
        <v>0</v>
      </c>
      <c r="J4777">
        <f t="shared" si="596"/>
        <v>0</v>
      </c>
      <c r="K4777">
        <f>J4777*Weighting!$W$25</f>
        <v>0</v>
      </c>
      <c r="M4777" s="14"/>
    </row>
    <row r="4778" spans="1:25" x14ac:dyDescent="0.25">
      <c r="O4778"/>
      <c r="P4778"/>
      <c r="Q4778"/>
      <c r="R4778"/>
    </row>
    <row r="4779" spans="1:25" ht="23.25" x14ac:dyDescent="0.35">
      <c r="A4779" s="21" t="s">
        <v>0</v>
      </c>
      <c r="B4779" s="21" t="str">
        <f>IFERROR(VLOOKUP(C4779,'Data Transformation'!$L$6:$M$426,2,FALSE),"")</f>
        <v/>
      </c>
      <c r="C4779" s="21">
        <f>C4755+1</f>
        <v>199</v>
      </c>
      <c r="D4779" s="21"/>
      <c r="E4779" s="21"/>
      <c r="F4779" s="21"/>
      <c r="G4779" s="21"/>
      <c r="H4779" s="22"/>
      <c r="I4779" s="22"/>
      <c r="J4779" s="22"/>
      <c r="K4779" s="21"/>
      <c r="L4779" s="21" t="str">
        <f>B4779</f>
        <v/>
      </c>
      <c r="M4779" s="23" t="e">
        <f>INDEX('Data Transformation'!$O$4:$O$424,MATCH($B4779,'Data Transformation'!$M$4:$M$424,0),MATCH($M$2,'Data Transformation'!$O$3,0))</f>
        <v>#N/A</v>
      </c>
      <c r="N4779" s="27" t="e">
        <f>IF('Input and Summary Results'!$J$16="minimum",'Bin Analysis'!X4780/(M4779-1),'Bin Analysis'!Y4779/('Bin Analysis'!M4779-1))</f>
        <v>#N/A</v>
      </c>
      <c r="O4779" s="27" t="e">
        <f>IF(M4779=FALSE,NA(),(VLOOKUP(1,C4782:K4801,4,FALSE))/(M4779-1))</f>
        <v>#N/A</v>
      </c>
      <c r="P4779" s="27" t="e">
        <f>IF(M4779=FALSE,NA(),SUM(J4782:J4801)/Weighting!$S$5)</f>
        <v>#N/A</v>
      </c>
      <c r="Q4779" s="27" t="e">
        <f>IF(M4779=FALSE,NA(),SUM(K4782:K4801)/Weighting!$S$6)</f>
        <v>#N/A</v>
      </c>
      <c r="R4779" s="27" t="e">
        <f>IF(M4779=FALSE,NA(),(VLOOKUP(1,G4782:K4801,3,FALSE))/(M4779-1))</f>
        <v>#N/A</v>
      </c>
      <c r="S4779" s="22" t="e">
        <f>IF(M4779=FALSE,NA(),IF(SUM(J4782:J4801)=2,"yes","no"))</f>
        <v>#N/A</v>
      </c>
      <c r="X4779" s="2" cm="2">
        <f t="array" ref="X4779:X4780">FREQUENCY(IF('Data Transformation'!$B$425:$B$6424='Bin Analysis'!L4779,'Data Transformation'!$G$425:$G$6424),'Data Transformation'!$U$11)</f>
        <v>0</v>
      </c>
      <c r="Y4779" s="2" cm="2">
        <f t="array" ref="Y4779:Y4780">FREQUENCY(IF('Data Transformation'!$B$425:$B$6424='Bin Analysis'!L4779,'Data Transformation'!$G$425:$G$6424),'Data Transformation'!$U$12)</f>
        <v>0</v>
      </c>
    </row>
    <row r="4780" spans="1:25" x14ac:dyDescent="0.25">
      <c r="A4780" s="14" t="s">
        <v>67</v>
      </c>
      <c r="B4780" t="s">
        <v>47</v>
      </c>
      <c r="C4780" t="s">
        <v>5</v>
      </c>
      <c r="D4780" t="s">
        <v>98</v>
      </c>
      <c r="E4780" t="s">
        <v>99</v>
      </c>
      <c r="F4780" t="s">
        <v>100</v>
      </c>
      <c r="G4780" t="s">
        <v>69</v>
      </c>
      <c r="H4780" t="s">
        <v>31</v>
      </c>
      <c r="I4780" t="s">
        <v>32</v>
      </c>
      <c r="J4780" t="s">
        <v>46</v>
      </c>
      <c r="K4780" s="14" t="s">
        <v>45</v>
      </c>
      <c r="M4780" s="14"/>
      <c r="X4780" s="2">
        <v>0</v>
      </c>
      <c r="Y4780" s="2">
        <v>0</v>
      </c>
    </row>
    <row r="4781" spans="1:25" x14ac:dyDescent="0.25">
      <c r="A4781" s="32"/>
      <c r="D4781" t="e">
        <f>IF(C4781=1,'Data Transformation'!$G$3+0.5*'Data Transformation'!$W$25,IF(C4782=1,D4782-'Data Transformation'!$W$25,FALSE))</f>
        <v>#NUM!</v>
      </c>
      <c r="E4781">
        <f t="array" ref="E4781">IF(ISLOGICAL(D4781),"",FREQUENCY(IF('Data Transformation'!$B$425:$B$8425='Bin Analysis'!$B4779,'Data Transformation'!$G$425:$G$8425),D4781))</f>
        <v>2001</v>
      </c>
      <c r="F4781" t="e">
        <f>IF(ISLOGICAL(D4781),"",E4781-E4780)</f>
        <v>#VALUE!</v>
      </c>
      <c r="M4781" s="14"/>
    </row>
    <row r="4782" spans="1:25" x14ac:dyDescent="0.25">
      <c r="A4782" s="32" t="e">
        <f>IF(Weighting!$P$6&gt;0,B4782,"")</f>
        <v>#NUM!</v>
      </c>
      <c r="B4782" t="e">
        <f>Weighting!$C$6</f>
        <v>#DIV/0!</v>
      </c>
      <c r="C4782" t="e">
        <f>Weighting!$F$6</f>
        <v>#NUM!</v>
      </c>
      <c r="D4782" t="e">
        <f>IF(C4782=1,'Data Transformation'!$G$3+0.5*'Data Transformation'!$W$25,IF(C4783=1,D4783-'Data Transformation'!$W$25,FALSE))</f>
        <v>#NUM!</v>
      </c>
      <c r="E4782">
        <f t="array" ref="E4782">IF(ISLOGICAL(D4782),"",FREQUENCY(IF('Data Transformation'!$B$425:$B$8425='Bin Analysis'!$B4779,'Data Transformation'!$G$425:$G$8425),D4782))</f>
        <v>2001</v>
      </c>
      <c r="F4782">
        <f>IF(ISLOGICAL(D4782),"",E4782-E4781)</f>
        <v>0</v>
      </c>
      <c r="G4782">
        <f>Weighting!$H$6</f>
        <v>1</v>
      </c>
      <c r="H4782">
        <f t="array" ref="H4782">FREQUENCY(IF('Data Transformation'!$B$4:$B$8425=B4779,'Data Transformation'!$G$4:$G$8425),'Bin Analysis'!$B4782)</f>
        <v>2073</v>
      </c>
      <c r="I4782">
        <f>H4782-H4781</f>
        <v>2073</v>
      </c>
      <c r="J4782">
        <f>IF(I4782=0,0,1)</f>
        <v>1</v>
      </c>
      <c r="K4782" t="e">
        <f>J4782*Weighting!$W$6</f>
        <v>#NUM!</v>
      </c>
      <c r="M4782" s="14"/>
    </row>
    <row r="4783" spans="1:25" x14ac:dyDescent="0.25">
      <c r="A4783" s="32" t="str">
        <f>IF(Weighting!$P$7&gt;0,B4783,"")</f>
        <v/>
      </c>
      <c r="B4783" t="e">
        <f>Weighting!$C$7</f>
        <v>#DIV/0!</v>
      </c>
      <c r="C4783" t="e">
        <f>Weighting!$F$7</f>
        <v>#NUM!</v>
      </c>
      <c r="D4783" t="e">
        <f>IF(C4783=1,'Data Transformation'!$G$3+0.5*'Data Transformation'!$W$25,IF(C4784=1,D4784-'Data Transformation'!$W$25,FALSE))</f>
        <v>#NUM!</v>
      </c>
      <c r="E4783">
        <f t="array" ref="E4783">IF(ISLOGICAL(D4783),"",FREQUENCY(IF('Data Transformation'!$B$425:$B$8425='Bin Analysis'!$B4779,'Data Transformation'!$G$425:$G$8425),D4783))</f>
        <v>2001</v>
      </c>
      <c r="F4783">
        <f t="shared" ref="F4783:F4801" si="597">IF(ISLOGICAL(D4783),"",E4783-E4782)</f>
        <v>0</v>
      </c>
      <c r="G4783">
        <f>Weighting!$H$7</f>
        <v>0</v>
      </c>
      <c r="H4783">
        <f t="array" ref="H4783">FREQUENCY(IF('Data Transformation'!$B$4:$B$8425=B4779,'Data Transformation'!$G$4:$G$8425),'Bin Analysis'!$B4783)</f>
        <v>2073</v>
      </c>
      <c r="I4783">
        <f t="shared" ref="I4783:I4801" si="598">H4783-H4782</f>
        <v>0</v>
      </c>
      <c r="J4783">
        <f>IF(I4783=0,0,1)</f>
        <v>0</v>
      </c>
      <c r="K4783">
        <f>J4783*Weighting!$W$7</f>
        <v>0</v>
      </c>
      <c r="M4783" s="14"/>
    </row>
    <row r="4784" spans="1:25" x14ac:dyDescent="0.25">
      <c r="A4784" s="32" t="str">
        <f>IF(Weighting!$P$8&gt;0,B4784,"")</f>
        <v/>
      </c>
      <c r="B4784" t="e">
        <f>Weighting!$C$8</f>
        <v>#DIV/0!</v>
      </c>
      <c r="C4784" t="e">
        <f>Weighting!$F$8</f>
        <v>#NUM!</v>
      </c>
      <c r="D4784" t="e">
        <f>IF(C4784=1,'Data Transformation'!$G$3+0.5*'Data Transformation'!$W$25,IF(C4785=1,D4785-'Data Transformation'!$W$25,FALSE))</f>
        <v>#NUM!</v>
      </c>
      <c r="E4784">
        <f t="array" ref="E4784">IF(ISLOGICAL(D4784),"",FREQUENCY(IF('Data Transformation'!$B$425:$B$8425='Bin Analysis'!$B4779,'Data Transformation'!$G$425:$G$8425),D4784))</f>
        <v>2001</v>
      </c>
      <c r="F4784">
        <f t="shared" si="597"/>
        <v>0</v>
      </c>
      <c r="G4784">
        <f>Weighting!$H$8</f>
        <v>0</v>
      </c>
      <c r="H4784">
        <f t="array" ref="H4784">FREQUENCY(IF('Data Transformation'!$B$4:$B$8425=B4779,'Data Transformation'!$G$4:$G$8425),'Bin Analysis'!$B4784)</f>
        <v>2073</v>
      </c>
      <c r="I4784">
        <f t="shared" si="598"/>
        <v>0</v>
      </c>
      <c r="J4784">
        <f t="shared" ref="J4784:J4801" si="599">IF(I4784=0,0,1)</f>
        <v>0</v>
      </c>
      <c r="K4784">
        <f>J4784*Weighting!$W$8</f>
        <v>0</v>
      </c>
      <c r="M4784" s="14"/>
    </row>
    <row r="4785" spans="1:13" x14ac:dyDescent="0.25">
      <c r="A4785" s="32" t="str">
        <f>IF(Weighting!$P$9&gt;0,B4785,"")</f>
        <v/>
      </c>
      <c r="B4785" s="50" t="e">
        <f>Weighting!$C$9</f>
        <v>#DIV/0!</v>
      </c>
      <c r="C4785" t="e">
        <f>Weighting!$F$9</f>
        <v>#NUM!</v>
      </c>
      <c r="D4785" t="e">
        <f>IF(C4785=1,'Data Transformation'!$G$3+0.5*'Data Transformation'!$W$25,IF(C4786=1,D4786-'Data Transformation'!$W$25,FALSE))</f>
        <v>#NUM!</v>
      </c>
      <c r="E4785">
        <f t="array" ref="E4785">IF(ISLOGICAL(D4785),"",FREQUENCY(IF('Data Transformation'!$B$425:$B$8425='Bin Analysis'!$B4779,'Data Transformation'!$G$425:$G$8425),D4785))</f>
        <v>2001</v>
      </c>
      <c r="F4785">
        <f t="shared" si="597"/>
        <v>0</v>
      </c>
      <c r="G4785">
        <f>Weighting!$H$9</f>
        <v>0</v>
      </c>
      <c r="H4785">
        <f t="array" ref="H4785">FREQUENCY(IF('Data Transformation'!$B$4:$B$8425=B4779,'Data Transformation'!$G$4:$G$8425),'Bin Analysis'!$B4785)</f>
        <v>2073</v>
      </c>
      <c r="I4785">
        <f t="shared" si="598"/>
        <v>0</v>
      </c>
      <c r="J4785">
        <f t="shared" si="599"/>
        <v>0</v>
      </c>
      <c r="K4785">
        <f>J4785*Weighting!$W$9</f>
        <v>0</v>
      </c>
      <c r="M4785" s="14"/>
    </row>
    <row r="4786" spans="1:13" x14ac:dyDescent="0.25">
      <c r="A4786" s="32" t="str">
        <f>IF(Weighting!$P$10&gt;0,B4786,"")</f>
        <v/>
      </c>
      <c r="B4786" t="e">
        <f>Weighting!$C$10</f>
        <v>#DIV/0!</v>
      </c>
      <c r="C4786" t="e">
        <f>Weighting!$F$10</f>
        <v>#NUM!</v>
      </c>
      <c r="D4786" t="e">
        <f>IF(C4786=1,'Data Transformation'!$G$3+0.5*'Data Transformation'!$W$25,IF(C4787=1,D4787-'Data Transformation'!$W$25,FALSE))</f>
        <v>#NUM!</v>
      </c>
      <c r="E4786">
        <f t="array" ref="E4786">IF(ISLOGICAL(D4786),"",FREQUENCY(IF('Data Transformation'!$B$425:$B$8425='Bin Analysis'!$B4779,'Data Transformation'!$G$425:$G$8425),D4786))</f>
        <v>2001</v>
      </c>
      <c r="F4786">
        <f t="shared" si="597"/>
        <v>0</v>
      </c>
      <c r="G4786">
        <f>Weighting!$H$10</f>
        <v>0</v>
      </c>
      <c r="H4786">
        <f t="array" ref="H4786">FREQUENCY(IF('Data Transformation'!$B$4:$B$8425=B4779,'Data Transformation'!$G$4:$G$8425),'Bin Analysis'!$B4786)</f>
        <v>2073</v>
      </c>
      <c r="I4786">
        <f t="shared" si="598"/>
        <v>0</v>
      </c>
      <c r="J4786">
        <f t="shared" si="599"/>
        <v>0</v>
      </c>
      <c r="K4786">
        <f>J4786*Weighting!$W$10</f>
        <v>0</v>
      </c>
      <c r="M4786" s="14"/>
    </row>
    <row r="4787" spans="1:13" x14ac:dyDescent="0.25">
      <c r="A4787" s="32" t="str">
        <f>IF(Weighting!$P$11&gt;0,B4787,"")</f>
        <v/>
      </c>
      <c r="B4787" t="e">
        <f>Weighting!$C$11</f>
        <v>#DIV/0!</v>
      </c>
      <c r="C4787" t="e">
        <f>Weighting!$F$11</f>
        <v>#NUM!</v>
      </c>
      <c r="D4787" t="e">
        <f>IF(C4787=1,'Data Transformation'!$G$3+0.5*'Data Transformation'!$W$25,IF(C4788=1,D4788-'Data Transformation'!$W$25,FALSE))</f>
        <v>#NUM!</v>
      </c>
      <c r="E4787">
        <f t="array" ref="E4787">IF(ISLOGICAL(D4787),"",FREQUENCY(IF('Data Transformation'!$B$425:$B$8425='Bin Analysis'!$B4779,'Data Transformation'!$G$425:$G$8425),D4787))</f>
        <v>2001</v>
      </c>
      <c r="F4787">
        <f t="shared" si="597"/>
        <v>0</v>
      </c>
      <c r="G4787">
        <f>Weighting!$H$11</f>
        <v>0</v>
      </c>
      <c r="H4787">
        <f t="array" ref="H4787">FREQUENCY(IF('Data Transformation'!$B$4:$B$8425=B4779,'Data Transformation'!$G$4:$G$8425),'Bin Analysis'!$B4787)</f>
        <v>2073</v>
      </c>
      <c r="I4787">
        <f t="shared" si="598"/>
        <v>0</v>
      </c>
      <c r="J4787">
        <f t="shared" si="599"/>
        <v>0</v>
      </c>
      <c r="K4787">
        <f>J4787*Weighting!$W$11</f>
        <v>0</v>
      </c>
      <c r="M4787" s="14"/>
    </row>
    <row r="4788" spans="1:13" x14ac:dyDescent="0.25">
      <c r="A4788" s="32" t="str">
        <f>IF(Weighting!$P$12&gt;0,B4788,"")</f>
        <v/>
      </c>
      <c r="B4788" t="e">
        <f>Weighting!$C$12</f>
        <v>#DIV/0!</v>
      </c>
      <c r="C4788" t="e">
        <f>Weighting!$F$12</f>
        <v>#NUM!</v>
      </c>
      <c r="D4788" t="e">
        <f>IF(C4788=1,'Data Transformation'!$G$3+0.5*'Data Transformation'!$W$25,IF(C4789=1,D4789-'Data Transformation'!$W$25,FALSE))</f>
        <v>#NUM!</v>
      </c>
      <c r="E4788">
        <f t="array" ref="E4788">IF(ISLOGICAL(D4788),"",FREQUENCY(IF('Data Transformation'!$B$425:$B$8425='Bin Analysis'!$B4779,'Data Transformation'!$G$425:$G$8425),D4788))</f>
        <v>2001</v>
      </c>
      <c r="F4788">
        <f t="shared" si="597"/>
        <v>0</v>
      </c>
      <c r="G4788">
        <f>Weighting!$H$12</f>
        <v>0</v>
      </c>
      <c r="H4788">
        <f t="array" ref="H4788">FREQUENCY(IF('Data Transformation'!$B$4:$B$8425=B4779,'Data Transformation'!$G$4:$G$8425),'Bin Analysis'!$B4788)</f>
        <v>2073</v>
      </c>
      <c r="I4788">
        <f t="shared" si="598"/>
        <v>0</v>
      </c>
      <c r="J4788">
        <f t="shared" si="599"/>
        <v>0</v>
      </c>
      <c r="K4788">
        <f>J4788*Weighting!$W$12</f>
        <v>0</v>
      </c>
      <c r="M4788" s="14"/>
    </row>
    <row r="4789" spans="1:13" x14ac:dyDescent="0.25">
      <c r="A4789" s="32" t="str">
        <f>IF(Weighting!$P$13&gt;0,B4789,"")</f>
        <v/>
      </c>
      <c r="B4789" t="e">
        <f>Weighting!$C$13</f>
        <v>#DIV/0!</v>
      </c>
      <c r="C4789" t="e">
        <f>Weighting!$F$13</f>
        <v>#NUM!</v>
      </c>
      <c r="D4789" t="e">
        <f>IF(C4789=1,'Data Transformation'!$G$3+0.5*'Data Transformation'!$W$25,IF(C4790=1,D4790-'Data Transformation'!$W$25,FALSE))</f>
        <v>#NUM!</v>
      </c>
      <c r="E4789">
        <f t="array" ref="E4789">IF(ISLOGICAL(D4789),"",FREQUENCY(IF('Data Transformation'!$B$425:$B$8425='Bin Analysis'!$B4779,'Data Transformation'!$G$425:$G$8425),D4789))</f>
        <v>2001</v>
      </c>
      <c r="F4789">
        <f t="shared" si="597"/>
        <v>0</v>
      </c>
      <c r="G4789">
        <f>Weighting!$H$13</f>
        <v>0</v>
      </c>
      <c r="H4789">
        <f t="array" ref="H4789">FREQUENCY(IF('Data Transformation'!$B$4:$B$8425=B4779,'Data Transformation'!$G$4:$G$8425),'Bin Analysis'!$B4789)</f>
        <v>2073</v>
      </c>
      <c r="I4789">
        <f t="shared" si="598"/>
        <v>0</v>
      </c>
      <c r="J4789">
        <f t="shared" si="599"/>
        <v>0</v>
      </c>
      <c r="K4789">
        <f>J4789*Weighting!$W$13</f>
        <v>0</v>
      </c>
      <c r="M4789" s="14"/>
    </row>
    <row r="4790" spans="1:13" x14ac:dyDescent="0.25">
      <c r="A4790" s="32" t="str">
        <f>IF(Weighting!$P$14&gt;0,B4790,"")</f>
        <v/>
      </c>
      <c r="B4790" t="e">
        <f>Weighting!$C$14</f>
        <v>#DIV/0!</v>
      </c>
      <c r="C4790" t="e">
        <f>Weighting!$F$14</f>
        <v>#NUM!</v>
      </c>
      <c r="D4790" t="e">
        <f>IF(C4790=1,'Data Transformation'!$G$3+0.5*'Data Transformation'!$W$25,IF(C4791=1,D4791-'Data Transformation'!$W$25,FALSE))</f>
        <v>#NUM!</v>
      </c>
      <c r="E4790">
        <f t="array" ref="E4790">IF(ISLOGICAL(D4790),"",FREQUENCY(IF('Data Transformation'!$B$425:$B$8425='Bin Analysis'!$B4779,'Data Transformation'!$G$425:$G$8425),D4790))</f>
        <v>2001</v>
      </c>
      <c r="F4790">
        <f t="shared" si="597"/>
        <v>0</v>
      </c>
      <c r="G4790">
        <f>Weighting!$H$14</f>
        <v>0</v>
      </c>
      <c r="H4790">
        <f t="array" ref="H4790">FREQUENCY(IF('Data Transformation'!$B$4:$B$8425=B4779,'Data Transformation'!$G$4:$G$8425),'Bin Analysis'!$B4790)</f>
        <v>2073</v>
      </c>
      <c r="I4790">
        <f t="shared" si="598"/>
        <v>0</v>
      </c>
      <c r="J4790">
        <f t="shared" si="599"/>
        <v>0</v>
      </c>
      <c r="K4790">
        <f>J4790*Weighting!$W$14</f>
        <v>0</v>
      </c>
      <c r="M4790" s="14"/>
    </row>
    <row r="4791" spans="1:13" x14ac:dyDescent="0.25">
      <c r="A4791" s="32" t="str">
        <f>IF(Weighting!$P$15&gt;0,B4791,"")</f>
        <v/>
      </c>
      <c r="B4791" t="e">
        <f>Weighting!$C$15</f>
        <v>#DIV/0!</v>
      </c>
      <c r="C4791" t="e">
        <f>Weighting!$F$15</f>
        <v>#NUM!</v>
      </c>
      <c r="D4791" t="e">
        <f>IF(C4791=1,'Data Transformation'!$G$3+0.5*'Data Transformation'!$W$25,IF(C4792=1,D4792-'Data Transformation'!$W$25,FALSE))</f>
        <v>#NUM!</v>
      </c>
      <c r="E4791">
        <f t="array" ref="E4791">IF(ISLOGICAL(D4791),"",FREQUENCY(IF('Data Transformation'!$B$425:$B$8425='Bin Analysis'!$B4779,'Data Transformation'!$G$425:$G$8425),D4791))</f>
        <v>2001</v>
      </c>
      <c r="F4791">
        <f t="shared" si="597"/>
        <v>0</v>
      </c>
      <c r="G4791">
        <f>Weighting!$H$15</f>
        <v>0</v>
      </c>
      <c r="H4791">
        <f t="array" ref="H4791">FREQUENCY(IF('Data Transformation'!$B$4:$B$8425=B4779,'Data Transformation'!$G$4:$G$8425),'Bin Analysis'!$B4791)</f>
        <v>2073</v>
      </c>
      <c r="I4791">
        <f t="shared" si="598"/>
        <v>0</v>
      </c>
      <c r="J4791">
        <f t="shared" si="599"/>
        <v>0</v>
      </c>
      <c r="K4791">
        <f>J4791*Weighting!$W$15</f>
        <v>0</v>
      </c>
      <c r="M4791" s="14"/>
    </row>
    <row r="4792" spans="1:13" x14ac:dyDescent="0.25">
      <c r="A4792" s="32" t="str">
        <f>IF(Weighting!$P$16&gt;0,B4792,"")</f>
        <v/>
      </c>
      <c r="B4792" t="e">
        <f>Weighting!$C$16</f>
        <v>#DIV/0!</v>
      </c>
      <c r="C4792" t="e">
        <f>Weighting!$F$16</f>
        <v>#NUM!</v>
      </c>
      <c r="D4792" t="e">
        <f>IF(C4792=1,'Data Transformation'!$G$3+0.5*'Data Transformation'!$W$25,IF(C4793=1,D4793-'Data Transformation'!$W$25,FALSE))</f>
        <v>#NUM!</v>
      </c>
      <c r="E4792">
        <f t="array" ref="E4792">IF(ISLOGICAL(D4792),"",FREQUENCY(IF('Data Transformation'!$B$425:$B$8425='Bin Analysis'!$B4779,'Data Transformation'!$G$425:$G$8425),D4792))</f>
        <v>2001</v>
      </c>
      <c r="F4792">
        <f t="shared" si="597"/>
        <v>0</v>
      </c>
      <c r="G4792">
        <f>Weighting!$H$16</f>
        <v>0</v>
      </c>
      <c r="H4792">
        <f t="array" ref="H4792">FREQUENCY(IF('Data Transformation'!$B$4:$B$8425=B4779,'Data Transformation'!$G$4:$G$8425),'Bin Analysis'!$B4792)</f>
        <v>2073</v>
      </c>
      <c r="I4792">
        <f t="shared" si="598"/>
        <v>0</v>
      </c>
      <c r="J4792">
        <f t="shared" si="599"/>
        <v>0</v>
      </c>
      <c r="K4792">
        <f>J4792*Weighting!$W$16</f>
        <v>0</v>
      </c>
      <c r="M4792" s="14"/>
    </row>
    <row r="4793" spans="1:13" x14ac:dyDescent="0.25">
      <c r="A4793" s="32" t="str">
        <f>IF(Weighting!$P$17&gt;0,B4793,"")</f>
        <v/>
      </c>
      <c r="B4793" t="e">
        <f>Weighting!$C$17</f>
        <v>#DIV/0!</v>
      </c>
      <c r="C4793" t="e">
        <f>Weighting!$F$17</f>
        <v>#NUM!</v>
      </c>
      <c r="D4793" t="e">
        <f>IF(C4793=1,'Data Transformation'!$G$3+0.5*'Data Transformation'!$W$25,IF(C4794=1,D4794-'Data Transformation'!$W$25,FALSE))</f>
        <v>#NUM!</v>
      </c>
      <c r="E4793">
        <f t="array" ref="E4793">IF(ISLOGICAL(D4793),"",FREQUENCY(IF('Data Transformation'!$B$425:$B$8425='Bin Analysis'!$B4779,'Data Transformation'!$G$425:$G$8425),D4793))</f>
        <v>2001</v>
      </c>
      <c r="F4793">
        <f t="shared" si="597"/>
        <v>0</v>
      </c>
      <c r="G4793">
        <f>Weighting!$H$17</f>
        <v>0</v>
      </c>
      <c r="H4793">
        <f t="array" ref="H4793">FREQUENCY(IF('Data Transformation'!$B$4:$B$8425=B4779,'Data Transformation'!$G$4:$G$8425),'Bin Analysis'!$B4793)</f>
        <v>2073</v>
      </c>
      <c r="I4793">
        <f t="shared" si="598"/>
        <v>0</v>
      </c>
      <c r="J4793">
        <f t="shared" si="599"/>
        <v>0</v>
      </c>
      <c r="K4793">
        <f>J4793*Weighting!$W$17</f>
        <v>0</v>
      </c>
      <c r="M4793" s="14"/>
    </row>
    <row r="4794" spans="1:13" x14ac:dyDescent="0.25">
      <c r="A4794" s="32" t="str">
        <f>IF(Weighting!$P$18&gt;0,B4794,"")</f>
        <v/>
      </c>
      <c r="B4794" t="e">
        <f>Weighting!$C$18</f>
        <v>#DIV/0!</v>
      </c>
      <c r="C4794" t="e">
        <f>Weighting!$F$18</f>
        <v>#NUM!</v>
      </c>
      <c r="D4794" t="e">
        <f>IF(C4794=1,'Data Transformation'!$G$3+0.5*'Data Transformation'!$W$25,IF(C4795=1,D4795-'Data Transformation'!$W$25,FALSE))</f>
        <v>#NUM!</v>
      </c>
      <c r="E4794">
        <f t="array" ref="E4794">IF(ISLOGICAL(D4794),"",FREQUENCY(IF('Data Transformation'!$B$425:$B$8425='Bin Analysis'!$B4779,'Data Transformation'!$G$425:$G$8425),D4794))</f>
        <v>2001</v>
      </c>
      <c r="F4794">
        <f t="shared" si="597"/>
        <v>0</v>
      </c>
      <c r="G4794">
        <f>Weighting!$H$18</f>
        <v>0</v>
      </c>
      <c r="H4794">
        <f t="array" ref="H4794">FREQUENCY(IF('Data Transformation'!$B$4:$B$8425=B4779,'Data Transformation'!$G$4:$G$8425),'Bin Analysis'!$B4794)</f>
        <v>2073</v>
      </c>
      <c r="I4794">
        <f t="shared" si="598"/>
        <v>0</v>
      </c>
      <c r="J4794">
        <f t="shared" si="599"/>
        <v>0</v>
      </c>
      <c r="K4794">
        <f>J4794*Weighting!$W$18</f>
        <v>0</v>
      </c>
      <c r="M4794" s="14"/>
    </row>
    <row r="4795" spans="1:13" x14ac:dyDescent="0.25">
      <c r="A4795" s="32" t="str">
        <f>IF(Weighting!$P$19&gt;0,B4795,"")</f>
        <v/>
      </c>
      <c r="B4795" t="e">
        <f>Weighting!$C$19</f>
        <v>#DIV/0!</v>
      </c>
      <c r="C4795" t="e">
        <f>Weighting!$F$19</f>
        <v>#NUM!</v>
      </c>
      <c r="D4795" t="e">
        <f>IF(C4795=1,'Data Transformation'!$G$3+0.5*'Data Transformation'!$W$25,IF(C4796=1,D4796-'Data Transformation'!$W$25,FALSE))</f>
        <v>#NUM!</v>
      </c>
      <c r="E4795">
        <f t="array" ref="E4795">IF(ISLOGICAL(D4795),"",FREQUENCY(IF('Data Transformation'!$B$425:$B$8425='Bin Analysis'!$B4779,'Data Transformation'!$G$425:$G$8425),D4795))</f>
        <v>2001</v>
      </c>
      <c r="F4795">
        <f t="shared" si="597"/>
        <v>0</v>
      </c>
      <c r="G4795">
        <f>Weighting!$H$19</f>
        <v>0</v>
      </c>
      <c r="H4795">
        <f t="array" ref="H4795">FREQUENCY(IF('Data Transformation'!$B$4:$B$8425=B4779,'Data Transformation'!$G$4:$G$8425),'Bin Analysis'!$B4795)</f>
        <v>2073</v>
      </c>
      <c r="I4795">
        <f t="shared" si="598"/>
        <v>0</v>
      </c>
      <c r="J4795">
        <f t="shared" si="599"/>
        <v>0</v>
      </c>
      <c r="K4795">
        <f>J4795*Weighting!$W$19</f>
        <v>0</v>
      </c>
      <c r="M4795" s="14"/>
    </row>
    <row r="4796" spans="1:13" x14ac:dyDescent="0.25">
      <c r="A4796" s="32" t="str">
        <f>IF(Weighting!$P$20&gt;0,B4796,"")</f>
        <v/>
      </c>
      <c r="B4796" t="e">
        <f>Weighting!$C$20</f>
        <v>#DIV/0!</v>
      </c>
      <c r="C4796" t="e">
        <f>Weighting!$F$20</f>
        <v>#NUM!</v>
      </c>
      <c r="D4796" t="e">
        <f>IF(C4796=1,'Data Transformation'!$G$3+0.5*'Data Transformation'!$W$25,IF(C4797=1,D4797-'Data Transformation'!$W$25,FALSE))</f>
        <v>#NUM!</v>
      </c>
      <c r="E4796">
        <f t="array" ref="E4796">IF(ISLOGICAL(D4796),"",FREQUENCY(IF('Data Transformation'!$B$425:$B$8425='Bin Analysis'!$B4779,'Data Transformation'!$G$425:$G$8425),D4796))</f>
        <v>2001</v>
      </c>
      <c r="F4796">
        <f t="shared" si="597"/>
        <v>0</v>
      </c>
      <c r="G4796">
        <f>Weighting!$H$20</f>
        <v>0</v>
      </c>
      <c r="H4796">
        <f t="array" ref="H4796">FREQUENCY(IF('Data Transformation'!$B$4:$B$8425=B4779,'Data Transformation'!$G$4:$G$8425),'Bin Analysis'!$B4796)</f>
        <v>2073</v>
      </c>
      <c r="I4796">
        <f t="shared" si="598"/>
        <v>0</v>
      </c>
      <c r="J4796">
        <f t="shared" si="599"/>
        <v>0</v>
      </c>
      <c r="K4796">
        <f>J4796*Weighting!$W$20</f>
        <v>0</v>
      </c>
      <c r="M4796" s="14"/>
    </row>
    <row r="4797" spans="1:13" x14ac:dyDescent="0.25">
      <c r="A4797" s="32" t="str">
        <f>IF(Weighting!$P$21&gt;0,B4797,"")</f>
        <v/>
      </c>
      <c r="B4797" t="e">
        <f>Weighting!$C$21</f>
        <v>#DIV/0!</v>
      </c>
      <c r="C4797" t="e">
        <f>Weighting!$F$21</f>
        <v>#NUM!</v>
      </c>
      <c r="D4797" t="e">
        <f>IF(C4797=1,'Data Transformation'!$G$3+0.5*'Data Transformation'!$W$25,IF(C4798=1,D4798-'Data Transformation'!$W$25,FALSE))</f>
        <v>#NUM!</v>
      </c>
      <c r="E4797">
        <f t="array" ref="E4797">IF(ISLOGICAL(D4797),"",FREQUENCY(IF('Data Transformation'!$B$425:$B$8425='Bin Analysis'!$B4779,'Data Transformation'!$G$425:$G$8425),D4797))</f>
        <v>2001</v>
      </c>
      <c r="F4797">
        <f t="shared" si="597"/>
        <v>0</v>
      </c>
      <c r="G4797">
        <f>Weighting!$H$21</f>
        <v>0</v>
      </c>
      <c r="H4797">
        <f t="array" ref="H4797">FREQUENCY(IF('Data Transformation'!$B$4:$B$8425=B4779,'Data Transformation'!$G$4:$G$8425),'Bin Analysis'!$B4797)</f>
        <v>2073</v>
      </c>
      <c r="I4797">
        <f t="shared" si="598"/>
        <v>0</v>
      </c>
      <c r="J4797">
        <f t="shared" si="599"/>
        <v>0</v>
      </c>
      <c r="K4797">
        <f>J4797*Weighting!$W$21</f>
        <v>0</v>
      </c>
      <c r="M4797" s="14"/>
    </row>
    <row r="4798" spans="1:13" x14ac:dyDescent="0.25">
      <c r="A4798" s="32" t="str">
        <f>IF(Weighting!$P$22&gt;0,B4798,"")</f>
        <v/>
      </c>
      <c r="B4798" t="e">
        <f>Weighting!$C$22</f>
        <v>#DIV/0!</v>
      </c>
      <c r="C4798" t="e">
        <f>Weighting!$F$22</f>
        <v>#NUM!</v>
      </c>
      <c r="D4798" t="e">
        <f>IF(C4798=1,'Data Transformation'!$G$3+0.5*'Data Transformation'!$W$25,IF(C4799=1,D4799-'Data Transformation'!$W$25,FALSE))</f>
        <v>#NUM!</v>
      </c>
      <c r="E4798">
        <f t="array" ref="E4798">IF(ISLOGICAL(D4798),"",FREQUENCY(IF('Data Transformation'!$B$425:$B$8425='Bin Analysis'!$B4779,'Data Transformation'!$G$425:$G$8425),D4798))</f>
        <v>2001</v>
      </c>
      <c r="F4798">
        <f t="shared" si="597"/>
        <v>0</v>
      </c>
      <c r="G4798">
        <f>Weighting!$H$22</f>
        <v>0</v>
      </c>
      <c r="H4798">
        <f t="array" ref="H4798">FREQUENCY(IF('Data Transformation'!$B$4:$B$8425=B4779,'Data Transformation'!$G$4:$G$8425),'Bin Analysis'!$B4798)</f>
        <v>2073</v>
      </c>
      <c r="I4798">
        <f t="shared" si="598"/>
        <v>0</v>
      </c>
      <c r="J4798">
        <f t="shared" si="599"/>
        <v>0</v>
      </c>
      <c r="K4798">
        <f>J4798*Weighting!$W$22</f>
        <v>0</v>
      </c>
      <c r="M4798" s="14"/>
    </row>
    <row r="4799" spans="1:13" x14ac:dyDescent="0.25">
      <c r="A4799" s="32" t="str">
        <f>IF(Weighting!$P$23&gt;0,B4799,"")</f>
        <v/>
      </c>
      <c r="B4799" t="e">
        <f>Weighting!$C$23</f>
        <v>#DIV/0!</v>
      </c>
      <c r="C4799" t="e">
        <f>Weighting!$F$23</f>
        <v>#NUM!</v>
      </c>
      <c r="D4799" t="e">
        <f>IF(C4799=1,'Data Transformation'!$G$3+0.5*'Data Transformation'!$W$25,IF(C4800=1,D4800-'Data Transformation'!$W$25,FALSE))</f>
        <v>#NUM!</v>
      </c>
      <c r="E4799">
        <f t="array" ref="E4799">IF(ISLOGICAL(D4799),"",FREQUENCY(IF('Data Transformation'!$B$425:$B$8425='Bin Analysis'!$B4779,'Data Transformation'!$G$425:$G$8425),D4799))</f>
        <v>2001</v>
      </c>
      <c r="F4799">
        <f t="shared" si="597"/>
        <v>0</v>
      </c>
      <c r="G4799">
        <f>Weighting!$H$23</f>
        <v>0</v>
      </c>
      <c r="H4799">
        <f t="array" ref="H4799">FREQUENCY(IF('Data Transformation'!$B$4:$B$8425=B4779,'Data Transformation'!$G$4:$G$8425),'Bin Analysis'!$B4799)</f>
        <v>2073</v>
      </c>
      <c r="I4799">
        <f t="shared" si="598"/>
        <v>0</v>
      </c>
      <c r="J4799">
        <f t="shared" si="599"/>
        <v>0</v>
      </c>
      <c r="K4799">
        <f>J4799*Weighting!$W$23</f>
        <v>0</v>
      </c>
      <c r="M4799" s="14"/>
    </row>
    <row r="4800" spans="1:13" x14ac:dyDescent="0.25">
      <c r="A4800" s="32" t="str">
        <f>IF(Weighting!$P$24&gt;0,B4800,"")</f>
        <v/>
      </c>
      <c r="B4800" t="e">
        <f>Weighting!$C$24</f>
        <v>#DIV/0!</v>
      </c>
      <c r="C4800" t="e">
        <f>Weighting!$F$24</f>
        <v>#NUM!</v>
      </c>
      <c r="D4800" t="e">
        <f>IF(C4800=1,'Data Transformation'!$G$3+0.5*'Data Transformation'!$W$25,IF(C4801=1,D4801-'Data Transformation'!$W$25,FALSE))</f>
        <v>#NUM!</v>
      </c>
      <c r="E4800">
        <f t="array" ref="E4800">IF(ISLOGICAL(D4800),"",FREQUENCY(IF('Data Transformation'!$B$425:$B$8425='Bin Analysis'!$B4779,'Data Transformation'!$G$425:$G$8425),D4800))</f>
        <v>2001</v>
      </c>
      <c r="F4800">
        <f t="shared" si="597"/>
        <v>0</v>
      </c>
      <c r="G4800">
        <f>Weighting!$H$24</f>
        <v>0</v>
      </c>
      <c r="H4800">
        <f t="array" ref="H4800">FREQUENCY(IF('Data Transformation'!$B$4:$B$8425=B4779,'Data Transformation'!$G$4:$G$8425),'Bin Analysis'!$B4800)</f>
        <v>2073</v>
      </c>
      <c r="I4800">
        <f t="shared" si="598"/>
        <v>0</v>
      </c>
      <c r="J4800">
        <f t="shared" si="599"/>
        <v>0</v>
      </c>
      <c r="K4800">
        <f>J4800*Weighting!$W$24</f>
        <v>0</v>
      </c>
      <c r="M4800" s="14"/>
    </row>
    <row r="4801" spans="1:25" x14ac:dyDescent="0.25">
      <c r="A4801" s="32" t="str">
        <f>IF(Weighting!$P$25&gt;0,B4801,"")</f>
        <v/>
      </c>
      <c r="B4801" t="e">
        <f>Weighting!$C$25</f>
        <v>#DIV/0!</v>
      </c>
      <c r="C4801" t="e">
        <f>Weighting!$F$25</f>
        <v>#NUM!</v>
      </c>
      <c r="D4801" t="e">
        <f>IF(C4801=1,'Data Transformation'!$G$3+0.5*'Data Transformation'!$W$25,IF(C4802=1,D4802-'Data Transformation'!$W$25,FALSE))</f>
        <v>#NUM!</v>
      </c>
      <c r="E4801">
        <f t="array" ref="E4801">IF(ISLOGICAL(D4801),"",FREQUENCY(IF('Data Transformation'!$B$425:$B$8425='Bin Analysis'!$B4779,'Data Transformation'!$G$425:$G$8425),D4801))</f>
        <v>2001</v>
      </c>
      <c r="F4801">
        <f t="shared" si="597"/>
        <v>0</v>
      </c>
      <c r="G4801">
        <f>Weighting!$H$25</f>
        <v>0</v>
      </c>
      <c r="H4801">
        <f t="array" ref="H4801">FREQUENCY(IF('Data Transformation'!$B$4:$B$8425=B4779,'Data Transformation'!$G$4:$G$8425),'Bin Analysis'!$B4801)</f>
        <v>2073</v>
      </c>
      <c r="I4801">
        <f t="shared" si="598"/>
        <v>0</v>
      </c>
      <c r="J4801">
        <f t="shared" si="599"/>
        <v>0</v>
      </c>
      <c r="K4801">
        <f>J4801*Weighting!$W$25</f>
        <v>0</v>
      </c>
      <c r="M4801" s="14"/>
    </row>
    <row r="4802" spans="1:25" x14ac:dyDescent="0.25">
      <c r="N4802" s="57"/>
      <c r="O4802"/>
      <c r="P4802"/>
      <c r="Q4802"/>
      <c r="R4802"/>
    </row>
    <row r="4803" spans="1:25" ht="23.25" x14ac:dyDescent="0.35">
      <c r="A4803" s="21" t="s">
        <v>0</v>
      </c>
      <c r="B4803" s="21" t="str">
        <f>IFERROR(VLOOKUP(C4803,'Data Transformation'!$L$6:$M$426,2,FALSE),"")</f>
        <v/>
      </c>
      <c r="C4803" s="21">
        <f>C4779+1</f>
        <v>200</v>
      </c>
      <c r="D4803" s="21"/>
      <c r="E4803" s="21"/>
      <c r="F4803" s="21"/>
      <c r="G4803" s="21"/>
      <c r="H4803" s="22"/>
      <c r="I4803" s="22"/>
      <c r="J4803" s="22"/>
      <c r="K4803" s="21"/>
      <c r="L4803" s="21" t="str">
        <f>B4803</f>
        <v/>
      </c>
      <c r="M4803" s="23" t="e">
        <f>INDEX('Data Transformation'!$O$4:$O$424,MATCH($B4803,'Data Transformation'!$M$4:$M$424,0),MATCH($M$2,'Data Transformation'!$O$3,0))</f>
        <v>#N/A</v>
      </c>
      <c r="N4803" s="27" t="e">
        <f>IF('Input and Summary Results'!$J$16="minimum",'Bin Analysis'!X4804/(M4803-1),'Bin Analysis'!Y4803/('Bin Analysis'!M4803-1))</f>
        <v>#N/A</v>
      </c>
      <c r="O4803" s="27" t="e">
        <f>IF(M4803=FALSE,NA(),(VLOOKUP(1,C4806:K4825,4,FALSE))/(M4803-1))</f>
        <v>#N/A</v>
      </c>
      <c r="P4803" s="27" t="e">
        <f>IF(M4803=FALSE,NA(),SUM(J4806:J4825)/Weighting!$S$5)</f>
        <v>#N/A</v>
      </c>
      <c r="Q4803" s="27" t="e">
        <f>IF(M4803=FALSE,NA(),SUM(K4806:K4825)/Weighting!$S$6)</f>
        <v>#N/A</v>
      </c>
      <c r="R4803" s="27" t="e">
        <f>IF(M4803=FALSE,NA(),(VLOOKUP(1,G4806:K4825,3,FALSE))/(M4803-1))</f>
        <v>#N/A</v>
      </c>
      <c r="S4803" s="22" t="e">
        <f>IF(M4803=FALSE,NA(),IF(SUM(J4806:J4825)=2,"yes","no"))</f>
        <v>#N/A</v>
      </c>
      <c r="X4803" s="2" cm="2">
        <f t="array" ref="X4803:X4804">FREQUENCY(IF('Data Transformation'!$B$425:$B$6424='Bin Analysis'!L4803,'Data Transformation'!$G$425:$G$6424),'Data Transformation'!$U$11)</f>
        <v>0</v>
      </c>
      <c r="Y4803" s="2" cm="2">
        <f t="array" ref="Y4803:Y4804">FREQUENCY(IF('Data Transformation'!$B$425:$B$6424='Bin Analysis'!L4803,'Data Transformation'!$G$425:$G$6424),'Data Transformation'!$U$12)</f>
        <v>0</v>
      </c>
    </row>
    <row r="4804" spans="1:25" x14ac:dyDescent="0.25">
      <c r="A4804" s="14" t="s">
        <v>67</v>
      </c>
      <c r="B4804" t="s">
        <v>47</v>
      </c>
      <c r="C4804" t="s">
        <v>5</v>
      </c>
      <c r="D4804" t="s">
        <v>98</v>
      </c>
      <c r="E4804" t="s">
        <v>99</v>
      </c>
      <c r="F4804" t="s">
        <v>100</v>
      </c>
      <c r="G4804" t="s">
        <v>69</v>
      </c>
      <c r="H4804" t="s">
        <v>31</v>
      </c>
      <c r="I4804" t="s">
        <v>32</v>
      </c>
      <c r="J4804" t="s">
        <v>46</v>
      </c>
      <c r="K4804" s="14" t="s">
        <v>45</v>
      </c>
      <c r="M4804" s="14"/>
      <c r="X4804" s="2">
        <v>0</v>
      </c>
      <c r="Y4804" s="2">
        <v>0</v>
      </c>
    </row>
    <row r="4805" spans="1:25" x14ac:dyDescent="0.25">
      <c r="A4805" s="32"/>
      <c r="D4805" t="e">
        <f>IF(C4805=1,'Data Transformation'!$G$3+0.5*'Data Transformation'!$W$25,IF(C4806=1,D4806-'Data Transformation'!$W$25,FALSE))</f>
        <v>#NUM!</v>
      </c>
      <c r="E4805">
        <f t="array" ref="E4805">IF(ISLOGICAL(D4805),"",FREQUENCY(IF('Data Transformation'!$B$425:$B$8425='Bin Analysis'!$B4803,'Data Transformation'!$G$425:$G$8425),D4805))</f>
        <v>2001</v>
      </c>
      <c r="F4805" t="e">
        <f>IF(ISLOGICAL(D4805),"",E4805-E4804)</f>
        <v>#VALUE!</v>
      </c>
      <c r="M4805" s="14"/>
    </row>
    <row r="4806" spans="1:25" x14ac:dyDescent="0.25">
      <c r="A4806" s="32" t="e">
        <f>IF(Weighting!$P$6&gt;0,B4806,"")</f>
        <v>#NUM!</v>
      </c>
      <c r="B4806" t="e">
        <f>Weighting!$C$6</f>
        <v>#DIV/0!</v>
      </c>
      <c r="C4806" t="e">
        <f>Weighting!$F$6</f>
        <v>#NUM!</v>
      </c>
      <c r="D4806" t="e">
        <f>IF(C4806=1,'Data Transformation'!$G$3+0.5*'Data Transformation'!$W$25,IF(C4807=1,D4807-'Data Transformation'!$W$25,FALSE))</f>
        <v>#NUM!</v>
      </c>
      <c r="E4806">
        <f t="array" ref="E4806">IF(ISLOGICAL(D4806),"",FREQUENCY(IF('Data Transformation'!$B$425:$B$8425='Bin Analysis'!$B4803,'Data Transformation'!$G$425:$G$8425),D4806))</f>
        <v>2001</v>
      </c>
      <c r="F4806">
        <f>IF(ISLOGICAL(D4806),"",E4806-E4805)</f>
        <v>0</v>
      </c>
      <c r="G4806">
        <f>Weighting!$H$6</f>
        <v>1</v>
      </c>
      <c r="H4806">
        <f t="array" ref="H4806">FREQUENCY(IF('Data Transformation'!$B$4:$B$8425=B4803,'Data Transformation'!$G$4:$G$8425),'Bin Analysis'!$B4806)</f>
        <v>2073</v>
      </c>
      <c r="I4806">
        <f>H4806-H4805</f>
        <v>2073</v>
      </c>
      <c r="J4806">
        <f>IF(I4806=0,0,1)</f>
        <v>1</v>
      </c>
      <c r="K4806" t="e">
        <f>J4806*Weighting!$W$6</f>
        <v>#NUM!</v>
      </c>
      <c r="M4806" s="14"/>
    </row>
    <row r="4807" spans="1:25" x14ac:dyDescent="0.25">
      <c r="A4807" s="32" t="str">
        <f>IF(Weighting!$P$7&gt;0,B4807,"")</f>
        <v/>
      </c>
      <c r="B4807" t="e">
        <f>Weighting!$C$7</f>
        <v>#DIV/0!</v>
      </c>
      <c r="C4807" t="e">
        <f>Weighting!$F$7</f>
        <v>#NUM!</v>
      </c>
      <c r="D4807" t="e">
        <f>IF(C4807=1,'Data Transformation'!$G$3+0.5*'Data Transformation'!$W$25,IF(C4808=1,D4808-'Data Transformation'!$W$25,FALSE))</f>
        <v>#NUM!</v>
      </c>
      <c r="E4807">
        <f t="array" ref="E4807">IF(ISLOGICAL(D4807),"",FREQUENCY(IF('Data Transformation'!$B$425:$B$8425='Bin Analysis'!$B4803,'Data Transformation'!$G$425:$G$8425),D4807))</f>
        <v>2001</v>
      </c>
      <c r="F4807">
        <f t="shared" ref="F4807:F4825" si="600">IF(ISLOGICAL(D4807),"",E4807-E4806)</f>
        <v>0</v>
      </c>
      <c r="G4807">
        <f>Weighting!$H$7</f>
        <v>0</v>
      </c>
      <c r="H4807">
        <f t="array" ref="H4807">FREQUENCY(IF('Data Transformation'!$B$4:$B$8425=B4803,'Data Transformation'!$G$4:$G$8425),'Bin Analysis'!$B4807)</f>
        <v>2073</v>
      </c>
      <c r="I4807">
        <f t="shared" ref="I4807:I4825" si="601">H4807-H4806</f>
        <v>0</v>
      </c>
      <c r="J4807">
        <f>IF(I4807=0,0,1)</f>
        <v>0</v>
      </c>
      <c r="K4807">
        <f>J4807*Weighting!$W$7</f>
        <v>0</v>
      </c>
      <c r="M4807" s="14"/>
    </row>
    <row r="4808" spans="1:25" x14ac:dyDescent="0.25">
      <c r="A4808" s="32" t="str">
        <f>IF(Weighting!$P$8&gt;0,B4808,"")</f>
        <v/>
      </c>
      <c r="B4808" t="e">
        <f>Weighting!$C$8</f>
        <v>#DIV/0!</v>
      </c>
      <c r="C4808" t="e">
        <f>Weighting!$F$8</f>
        <v>#NUM!</v>
      </c>
      <c r="D4808" t="e">
        <f>IF(C4808=1,'Data Transformation'!$G$3+0.5*'Data Transformation'!$W$25,IF(C4809=1,D4809-'Data Transformation'!$W$25,FALSE))</f>
        <v>#NUM!</v>
      </c>
      <c r="E4808">
        <f t="array" ref="E4808">IF(ISLOGICAL(D4808),"",FREQUENCY(IF('Data Transformation'!$B$425:$B$8425='Bin Analysis'!$B4803,'Data Transformation'!$G$425:$G$8425),D4808))</f>
        <v>2001</v>
      </c>
      <c r="F4808">
        <f t="shared" si="600"/>
        <v>0</v>
      </c>
      <c r="G4808">
        <f>Weighting!$H$8</f>
        <v>0</v>
      </c>
      <c r="H4808">
        <f t="array" ref="H4808">FREQUENCY(IF('Data Transformation'!$B$4:$B$8425=B4803,'Data Transformation'!$G$4:$G$8425),'Bin Analysis'!$B4808)</f>
        <v>2073</v>
      </c>
      <c r="I4808">
        <f t="shared" si="601"/>
        <v>0</v>
      </c>
      <c r="J4808">
        <f t="shared" ref="J4808:J4825" si="602">IF(I4808=0,0,1)</f>
        <v>0</v>
      </c>
      <c r="K4808">
        <f>J4808*Weighting!$W$8</f>
        <v>0</v>
      </c>
      <c r="M4808" s="14"/>
    </row>
    <row r="4809" spans="1:25" x14ac:dyDescent="0.25">
      <c r="A4809" s="32" t="str">
        <f>IF(Weighting!$P$9&gt;0,B4809,"")</f>
        <v/>
      </c>
      <c r="B4809" s="50" t="e">
        <f>Weighting!$C$9</f>
        <v>#DIV/0!</v>
      </c>
      <c r="C4809" t="e">
        <f>Weighting!$F$9</f>
        <v>#NUM!</v>
      </c>
      <c r="D4809" t="e">
        <f>IF(C4809=1,'Data Transformation'!$G$3+0.5*'Data Transformation'!$W$25,IF(C4810=1,D4810-'Data Transformation'!$W$25,FALSE))</f>
        <v>#NUM!</v>
      </c>
      <c r="E4809">
        <f t="array" ref="E4809">IF(ISLOGICAL(D4809),"",FREQUENCY(IF('Data Transformation'!$B$425:$B$8425='Bin Analysis'!$B4803,'Data Transformation'!$G$425:$G$8425),D4809))</f>
        <v>2001</v>
      </c>
      <c r="F4809">
        <f t="shared" si="600"/>
        <v>0</v>
      </c>
      <c r="G4809">
        <f>Weighting!$H$9</f>
        <v>0</v>
      </c>
      <c r="H4809">
        <f t="array" ref="H4809">FREQUENCY(IF('Data Transformation'!$B$4:$B$8425=B4803,'Data Transformation'!$G$4:$G$8425),'Bin Analysis'!$B4809)</f>
        <v>2073</v>
      </c>
      <c r="I4809">
        <f t="shared" si="601"/>
        <v>0</v>
      </c>
      <c r="J4809">
        <f t="shared" si="602"/>
        <v>0</v>
      </c>
      <c r="K4809">
        <f>J4809*Weighting!$W$9</f>
        <v>0</v>
      </c>
      <c r="M4809" s="14"/>
    </row>
    <row r="4810" spans="1:25" x14ac:dyDescent="0.25">
      <c r="A4810" s="32" t="str">
        <f>IF(Weighting!$P$10&gt;0,B4810,"")</f>
        <v/>
      </c>
      <c r="B4810" t="e">
        <f>Weighting!$C$10</f>
        <v>#DIV/0!</v>
      </c>
      <c r="C4810" t="e">
        <f>Weighting!$F$10</f>
        <v>#NUM!</v>
      </c>
      <c r="D4810" t="e">
        <f>IF(C4810=1,'Data Transformation'!$G$3+0.5*'Data Transformation'!$W$25,IF(C4811=1,D4811-'Data Transformation'!$W$25,FALSE))</f>
        <v>#NUM!</v>
      </c>
      <c r="E4810">
        <f t="array" ref="E4810">IF(ISLOGICAL(D4810),"",FREQUENCY(IF('Data Transformation'!$B$425:$B$8425='Bin Analysis'!$B4803,'Data Transformation'!$G$425:$G$8425),D4810))</f>
        <v>2001</v>
      </c>
      <c r="F4810">
        <f t="shared" si="600"/>
        <v>0</v>
      </c>
      <c r="G4810">
        <f>Weighting!$H$10</f>
        <v>0</v>
      </c>
      <c r="H4810">
        <f t="array" ref="H4810">FREQUENCY(IF('Data Transformation'!$B$4:$B$8425=B4803,'Data Transformation'!$G$4:$G$8425),'Bin Analysis'!$B4810)</f>
        <v>2073</v>
      </c>
      <c r="I4810">
        <f t="shared" si="601"/>
        <v>0</v>
      </c>
      <c r="J4810">
        <f t="shared" si="602"/>
        <v>0</v>
      </c>
      <c r="K4810">
        <f>J4810*Weighting!$W$10</f>
        <v>0</v>
      </c>
      <c r="M4810" s="14"/>
    </row>
    <row r="4811" spans="1:25" x14ac:dyDescent="0.25">
      <c r="A4811" s="32" t="str">
        <f>IF(Weighting!$P$11&gt;0,B4811,"")</f>
        <v/>
      </c>
      <c r="B4811" t="e">
        <f>Weighting!$C$11</f>
        <v>#DIV/0!</v>
      </c>
      <c r="C4811" t="e">
        <f>Weighting!$F$11</f>
        <v>#NUM!</v>
      </c>
      <c r="D4811" t="e">
        <f>IF(C4811=1,'Data Transformation'!$G$3+0.5*'Data Transformation'!$W$25,IF(C4812=1,D4812-'Data Transformation'!$W$25,FALSE))</f>
        <v>#NUM!</v>
      </c>
      <c r="E4811">
        <f t="array" ref="E4811">IF(ISLOGICAL(D4811),"",FREQUENCY(IF('Data Transformation'!$B$425:$B$8425='Bin Analysis'!$B4803,'Data Transformation'!$G$425:$G$8425),D4811))</f>
        <v>2001</v>
      </c>
      <c r="F4811">
        <f t="shared" si="600"/>
        <v>0</v>
      </c>
      <c r="G4811">
        <f>Weighting!$H$11</f>
        <v>0</v>
      </c>
      <c r="H4811">
        <f t="array" ref="H4811">FREQUENCY(IF('Data Transformation'!$B$4:$B$8425=B4803,'Data Transformation'!$G$4:$G$8425),'Bin Analysis'!$B4811)</f>
        <v>2073</v>
      </c>
      <c r="I4811">
        <f t="shared" si="601"/>
        <v>0</v>
      </c>
      <c r="J4811">
        <f t="shared" si="602"/>
        <v>0</v>
      </c>
      <c r="K4811">
        <f>J4811*Weighting!$W$11</f>
        <v>0</v>
      </c>
      <c r="M4811" s="14"/>
    </row>
    <row r="4812" spans="1:25" x14ac:dyDescent="0.25">
      <c r="A4812" s="32" t="str">
        <f>IF(Weighting!$P$12&gt;0,B4812,"")</f>
        <v/>
      </c>
      <c r="B4812" t="e">
        <f>Weighting!$C$12</f>
        <v>#DIV/0!</v>
      </c>
      <c r="C4812" t="e">
        <f>Weighting!$F$12</f>
        <v>#NUM!</v>
      </c>
      <c r="D4812" t="e">
        <f>IF(C4812=1,'Data Transformation'!$G$3+0.5*'Data Transformation'!$W$25,IF(C4813=1,D4813-'Data Transformation'!$W$25,FALSE))</f>
        <v>#NUM!</v>
      </c>
      <c r="E4812">
        <f t="array" ref="E4812">IF(ISLOGICAL(D4812),"",FREQUENCY(IF('Data Transformation'!$B$425:$B$8425='Bin Analysis'!$B4803,'Data Transformation'!$G$425:$G$8425),D4812))</f>
        <v>2001</v>
      </c>
      <c r="F4812">
        <f t="shared" si="600"/>
        <v>0</v>
      </c>
      <c r="G4812">
        <f>Weighting!$H$12</f>
        <v>0</v>
      </c>
      <c r="H4812">
        <f t="array" ref="H4812">FREQUENCY(IF('Data Transformation'!$B$4:$B$8425=B4803,'Data Transformation'!$G$4:$G$8425),'Bin Analysis'!$B4812)</f>
        <v>2073</v>
      </c>
      <c r="I4812">
        <f t="shared" si="601"/>
        <v>0</v>
      </c>
      <c r="J4812">
        <f t="shared" si="602"/>
        <v>0</v>
      </c>
      <c r="K4812">
        <f>J4812*Weighting!$W$12</f>
        <v>0</v>
      </c>
      <c r="M4812" s="14"/>
    </row>
    <row r="4813" spans="1:25" x14ac:dyDescent="0.25">
      <c r="A4813" s="32" t="str">
        <f>IF(Weighting!$P$13&gt;0,B4813,"")</f>
        <v/>
      </c>
      <c r="B4813" t="e">
        <f>Weighting!$C$13</f>
        <v>#DIV/0!</v>
      </c>
      <c r="C4813" t="e">
        <f>Weighting!$F$13</f>
        <v>#NUM!</v>
      </c>
      <c r="D4813" t="e">
        <f>IF(C4813=1,'Data Transformation'!$G$3+0.5*'Data Transformation'!$W$25,IF(C4814=1,D4814-'Data Transformation'!$W$25,FALSE))</f>
        <v>#NUM!</v>
      </c>
      <c r="E4813">
        <f t="array" ref="E4813">IF(ISLOGICAL(D4813),"",FREQUENCY(IF('Data Transformation'!$B$425:$B$8425='Bin Analysis'!$B4803,'Data Transformation'!$G$425:$G$8425),D4813))</f>
        <v>2001</v>
      </c>
      <c r="F4813">
        <f t="shared" si="600"/>
        <v>0</v>
      </c>
      <c r="G4813">
        <f>Weighting!$H$13</f>
        <v>0</v>
      </c>
      <c r="H4813">
        <f t="array" ref="H4813">FREQUENCY(IF('Data Transformation'!$B$4:$B$8425=B4803,'Data Transformation'!$G$4:$G$8425),'Bin Analysis'!$B4813)</f>
        <v>2073</v>
      </c>
      <c r="I4813">
        <f t="shared" si="601"/>
        <v>0</v>
      </c>
      <c r="J4813">
        <f t="shared" si="602"/>
        <v>0</v>
      </c>
      <c r="K4813">
        <f>J4813*Weighting!$W$13</f>
        <v>0</v>
      </c>
      <c r="M4813" s="14"/>
    </row>
    <row r="4814" spans="1:25" x14ac:dyDescent="0.25">
      <c r="A4814" s="32" t="str">
        <f>IF(Weighting!$P$14&gt;0,B4814,"")</f>
        <v/>
      </c>
      <c r="B4814" t="e">
        <f>Weighting!$C$14</f>
        <v>#DIV/0!</v>
      </c>
      <c r="C4814" t="e">
        <f>Weighting!$F$14</f>
        <v>#NUM!</v>
      </c>
      <c r="D4814" t="e">
        <f>IF(C4814=1,'Data Transformation'!$G$3+0.5*'Data Transformation'!$W$25,IF(C4815=1,D4815-'Data Transformation'!$W$25,FALSE))</f>
        <v>#NUM!</v>
      </c>
      <c r="E4814">
        <f t="array" ref="E4814">IF(ISLOGICAL(D4814),"",FREQUENCY(IF('Data Transformation'!$B$425:$B$8425='Bin Analysis'!$B4803,'Data Transformation'!$G$425:$G$8425),D4814))</f>
        <v>2001</v>
      </c>
      <c r="F4814">
        <f t="shared" si="600"/>
        <v>0</v>
      </c>
      <c r="G4814">
        <f>Weighting!$H$14</f>
        <v>0</v>
      </c>
      <c r="H4814">
        <f t="array" ref="H4814">FREQUENCY(IF('Data Transformation'!$B$4:$B$8425=B4803,'Data Transformation'!$G$4:$G$8425),'Bin Analysis'!$B4814)</f>
        <v>2073</v>
      </c>
      <c r="I4814">
        <f t="shared" si="601"/>
        <v>0</v>
      </c>
      <c r="J4814">
        <f t="shared" si="602"/>
        <v>0</v>
      </c>
      <c r="K4814">
        <f>J4814*Weighting!$W$14</f>
        <v>0</v>
      </c>
      <c r="M4814" s="14"/>
    </row>
    <row r="4815" spans="1:25" x14ac:dyDescent="0.25">
      <c r="A4815" s="32" t="str">
        <f>IF(Weighting!$P$15&gt;0,B4815,"")</f>
        <v/>
      </c>
      <c r="B4815" t="e">
        <f>Weighting!$C$15</f>
        <v>#DIV/0!</v>
      </c>
      <c r="C4815" t="e">
        <f>Weighting!$F$15</f>
        <v>#NUM!</v>
      </c>
      <c r="D4815" t="e">
        <f>IF(C4815=1,'Data Transformation'!$G$3+0.5*'Data Transformation'!$W$25,IF(C4816=1,D4816-'Data Transformation'!$W$25,FALSE))</f>
        <v>#NUM!</v>
      </c>
      <c r="E4815">
        <f t="array" ref="E4815">IF(ISLOGICAL(D4815),"",FREQUENCY(IF('Data Transformation'!$B$425:$B$8425='Bin Analysis'!$B4803,'Data Transformation'!$G$425:$G$8425),D4815))</f>
        <v>2001</v>
      </c>
      <c r="F4815">
        <f t="shared" si="600"/>
        <v>0</v>
      </c>
      <c r="G4815">
        <f>Weighting!$H$15</f>
        <v>0</v>
      </c>
      <c r="H4815">
        <f t="array" ref="H4815">FREQUENCY(IF('Data Transformation'!$B$4:$B$8425=B4803,'Data Transformation'!$G$4:$G$8425),'Bin Analysis'!$B4815)</f>
        <v>2073</v>
      </c>
      <c r="I4815">
        <f t="shared" si="601"/>
        <v>0</v>
      </c>
      <c r="J4815">
        <f t="shared" si="602"/>
        <v>0</v>
      </c>
      <c r="K4815">
        <f>J4815*Weighting!$W$15</f>
        <v>0</v>
      </c>
      <c r="M4815" s="14"/>
    </row>
    <row r="4816" spans="1:25" x14ac:dyDescent="0.25">
      <c r="A4816" s="32" t="str">
        <f>IF(Weighting!$P$16&gt;0,B4816,"")</f>
        <v/>
      </c>
      <c r="B4816" t="e">
        <f>Weighting!$C$16</f>
        <v>#DIV/0!</v>
      </c>
      <c r="C4816" t="e">
        <f>Weighting!$F$16</f>
        <v>#NUM!</v>
      </c>
      <c r="D4816" t="e">
        <f>IF(C4816=1,'Data Transformation'!$G$3+0.5*'Data Transformation'!$W$25,IF(C4817=1,D4817-'Data Transformation'!$W$25,FALSE))</f>
        <v>#NUM!</v>
      </c>
      <c r="E4816">
        <f t="array" ref="E4816">IF(ISLOGICAL(D4816),"",FREQUENCY(IF('Data Transformation'!$B$425:$B$8425='Bin Analysis'!$B4803,'Data Transformation'!$G$425:$G$8425),D4816))</f>
        <v>2001</v>
      </c>
      <c r="F4816">
        <f t="shared" si="600"/>
        <v>0</v>
      </c>
      <c r="G4816">
        <f>Weighting!$H$16</f>
        <v>0</v>
      </c>
      <c r="H4816">
        <f t="array" ref="H4816">FREQUENCY(IF('Data Transformation'!$B$4:$B$8425=B4803,'Data Transformation'!$G$4:$G$8425),'Bin Analysis'!$B4816)</f>
        <v>2073</v>
      </c>
      <c r="I4816">
        <f t="shared" si="601"/>
        <v>0</v>
      </c>
      <c r="J4816">
        <f t="shared" si="602"/>
        <v>0</v>
      </c>
      <c r="K4816">
        <f>J4816*Weighting!$W$16</f>
        <v>0</v>
      </c>
      <c r="M4816" s="14"/>
    </row>
    <row r="4817" spans="1:25" x14ac:dyDescent="0.25">
      <c r="A4817" s="32" t="str">
        <f>IF(Weighting!$P$17&gt;0,B4817,"")</f>
        <v/>
      </c>
      <c r="B4817" t="e">
        <f>Weighting!$C$17</f>
        <v>#DIV/0!</v>
      </c>
      <c r="C4817" t="e">
        <f>Weighting!$F$17</f>
        <v>#NUM!</v>
      </c>
      <c r="D4817" t="e">
        <f>IF(C4817=1,'Data Transformation'!$G$3+0.5*'Data Transformation'!$W$25,IF(C4818=1,D4818-'Data Transformation'!$W$25,FALSE))</f>
        <v>#NUM!</v>
      </c>
      <c r="E4817">
        <f t="array" ref="E4817">IF(ISLOGICAL(D4817),"",FREQUENCY(IF('Data Transformation'!$B$425:$B$8425='Bin Analysis'!$B4803,'Data Transformation'!$G$425:$G$8425),D4817))</f>
        <v>2001</v>
      </c>
      <c r="F4817">
        <f t="shared" si="600"/>
        <v>0</v>
      </c>
      <c r="G4817">
        <f>Weighting!$H$17</f>
        <v>0</v>
      </c>
      <c r="H4817">
        <f t="array" ref="H4817">FREQUENCY(IF('Data Transformation'!$B$4:$B$8425=B4803,'Data Transformation'!$G$4:$G$8425),'Bin Analysis'!$B4817)</f>
        <v>2073</v>
      </c>
      <c r="I4817">
        <f t="shared" si="601"/>
        <v>0</v>
      </c>
      <c r="J4817">
        <f t="shared" si="602"/>
        <v>0</v>
      </c>
      <c r="K4817">
        <f>J4817*Weighting!$W$17</f>
        <v>0</v>
      </c>
      <c r="M4817" s="14"/>
    </row>
    <row r="4818" spans="1:25" x14ac:dyDescent="0.25">
      <c r="A4818" s="32" t="str">
        <f>IF(Weighting!$P$18&gt;0,B4818,"")</f>
        <v/>
      </c>
      <c r="B4818" t="e">
        <f>Weighting!$C$18</f>
        <v>#DIV/0!</v>
      </c>
      <c r="C4818" t="e">
        <f>Weighting!$F$18</f>
        <v>#NUM!</v>
      </c>
      <c r="D4818" t="e">
        <f>IF(C4818=1,'Data Transformation'!$G$3+0.5*'Data Transformation'!$W$25,IF(C4819=1,D4819-'Data Transformation'!$W$25,FALSE))</f>
        <v>#NUM!</v>
      </c>
      <c r="E4818">
        <f t="array" ref="E4818">IF(ISLOGICAL(D4818),"",FREQUENCY(IF('Data Transformation'!$B$425:$B$8425='Bin Analysis'!$B4803,'Data Transformation'!$G$425:$G$8425),D4818))</f>
        <v>2001</v>
      </c>
      <c r="F4818">
        <f t="shared" si="600"/>
        <v>0</v>
      </c>
      <c r="G4818">
        <f>Weighting!$H$18</f>
        <v>0</v>
      </c>
      <c r="H4818">
        <f t="array" ref="H4818">FREQUENCY(IF('Data Transformation'!$B$4:$B$8425=B4803,'Data Transformation'!$G$4:$G$8425),'Bin Analysis'!$B4818)</f>
        <v>2073</v>
      </c>
      <c r="I4818">
        <f t="shared" si="601"/>
        <v>0</v>
      </c>
      <c r="J4818">
        <f t="shared" si="602"/>
        <v>0</v>
      </c>
      <c r="K4818">
        <f>J4818*Weighting!$W$18</f>
        <v>0</v>
      </c>
      <c r="M4818" s="14"/>
    </row>
    <row r="4819" spans="1:25" x14ac:dyDescent="0.25">
      <c r="A4819" s="32" t="str">
        <f>IF(Weighting!$P$19&gt;0,B4819,"")</f>
        <v/>
      </c>
      <c r="B4819" t="e">
        <f>Weighting!$C$19</f>
        <v>#DIV/0!</v>
      </c>
      <c r="C4819" t="e">
        <f>Weighting!$F$19</f>
        <v>#NUM!</v>
      </c>
      <c r="D4819" t="e">
        <f>IF(C4819=1,'Data Transformation'!$G$3+0.5*'Data Transformation'!$W$25,IF(C4820=1,D4820-'Data Transformation'!$W$25,FALSE))</f>
        <v>#NUM!</v>
      </c>
      <c r="E4819">
        <f t="array" ref="E4819">IF(ISLOGICAL(D4819),"",FREQUENCY(IF('Data Transformation'!$B$425:$B$8425='Bin Analysis'!$B4803,'Data Transformation'!$G$425:$G$8425),D4819))</f>
        <v>2001</v>
      </c>
      <c r="F4819">
        <f t="shared" si="600"/>
        <v>0</v>
      </c>
      <c r="G4819">
        <f>Weighting!$H$19</f>
        <v>0</v>
      </c>
      <c r="H4819">
        <f t="array" ref="H4819">FREQUENCY(IF('Data Transformation'!$B$4:$B$8425=B4803,'Data Transformation'!$G$4:$G$8425),'Bin Analysis'!$B4819)</f>
        <v>2073</v>
      </c>
      <c r="I4819">
        <f t="shared" si="601"/>
        <v>0</v>
      </c>
      <c r="J4819">
        <f t="shared" si="602"/>
        <v>0</v>
      </c>
      <c r="K4819">
        <f>J4819*Weighting!$W$19</f>
        <v>0</v>
      </c>
      <c r="M4819" s="14"/>
    </row>
    <row r="4820" spans="1:25" x14ac:dyDescent="0.25">
      <c r="A4820" s="32" t="str">
        <f>IF(Weighting!$P$20&gt;0,B4820,"")</f>
        <v/>
      </c>
      <c r="B4820" t="e">
        <f>Weighting!$C$20</f>
        <v>#DIV/0!</v>
      </c>
      <c r="C4820" t="e">
        <f>Weighting!$F$20</f>
        <v>#NUM!</v>
      </c>
      <c r="D4820" t="e">
        <f>IF(C4820=1,'Data Transformation'!$G$3+0.5*'Data Transformation'!$W$25,IF(C4821=1,D4821-'Data Transformation'!$W$25,FALSE))</f>
        <v>#NUM!</v>
      </c>
      <c r="E4820">
        <f t="array" ref="E4820">IF(ISLOGICAL(D4820),"",FREQUENCY(IF('Data Transformation'!$B$425:$B$8425='Bin Analysis'!$B4803,'Data Transformation'!$G$425:$G$8425),D4820))</f>
        <v>2001</v>
      </c>
      <c r="F4820">
        <f t="shared" si="600"/>
        <v>0</v>
      </c>
      <c r="G4820">
        <f>Weighting!$H$20</f>
        <v>0</v>
      </c>
      <c r="H4820">
        <f t="array" ref="H4820">FREQUENCY(IF('Data Transformation'!$B$4:$B$8425=B4803,'Data Transformation'!$G$4:$G$8425),'Bin Analysis'!$B4820)</f>
        <v>2073</v>
      </c>
      <c r="I4820">
        <f t="shared" si="601"/>
        <v>0</v>
      </c>
      <c r="J4820">
        <f t="shared" si="602"/>
        <v>0</v>
      </c>
      <c r="K4820">
        <f>J4820*Weighting!$W$20</f>
        <v>0</v>
      </c>
      <c r="M4820" s="14"/>
    </row>
    <row r="4821" spans="1:25" x14ac:dyDescent="0.25">
      <c r="A4821" s="32" t="str">
        <f>IF(Weighting!$P$21&gt;0,B4821,"")</f>
        <v/>
      </c>
      <c r="B4821" t="e">
        <f>Weighting!$C$21</f>
        <v>#DIV/0!</v>
      </c>
      <c r="C4821" t="e">
        <f>Weighting!$F$21</f>
        <v>#NUM!</v>
      </c>
      <c r="D4821" t="e">
        <f>IF(C4821=1,'Data Transformation'!$G$3+0.5*'Data Transformation'!$W$25,IF(C4822=1,D4822-'Data Transformation'!$W$25,FALSE))</f>
        <v>#NUM!</v>
      </c>
      <c r="E4821">
        <f t="array" ref="E4821">IF(ISLOGICAL(D4821),"",FREQUENCY(IF('Data Transformation'!$B$425:$B$8425='Bin Analysis'!$B4803,'Data Transformation'!$G$425:$G$8425),D4821))</f>
        <v>2001</v>
      </c>
      <c r="F4821">
        <f t="shared" si="600"/>
        <v>0</v>
      </c>
      <c r="G4821">
        <f>Weighting!$H$21</f>
        <v>0</v>
      </c>
      <c r="H4821">
        <f t="array" ref="H4821">FREQUENCY(IF('Data Transformation'!$B$4:$B$8425=B4803,'Data Transformation'!$G$4:$G$8425),'Bin Analysis'!$B4821)</f>
        <v>2073</v>
      </c>
      <c r="I4821">
        <f t="shared" si="601"/>
        <v>0</v>
      </c>
      <c r="J4821">
        <f t="shared" si="602"/>
        <v>0</v>
      </c>
      <c r="K4821">
        <f>J4821*Weighting!$W$21</f>
        <v>0</v>
      </c>
      <c r="M4821" s="14"/>
    </row>
    <row r="4822" spans="1:25" x14ac:dyDescent="0.25">
      <c r="A4822" s="32" t="str">
        <f>IF(Weighting!$P$22&gt;0,B4822,"")</f>
        <v/>
      </c>
      <c r="B4822" t="e">
        <f>Weighting!$C$22</f>
        <v>#DIV/0!</v>
      </c>
      <c r="C4822" t="e">
        <f>Weighting!$F$22</f>
        <v>#NUM!</v>
      </c>
      <c r="D4822" t="e">
        <f>IF(C4822=1,'Data Transformation'!$G$3+0.5*'Data Transformation'!$W$25,IF(C4823=1,D4823-'Data Transformation'!$W$25,FALSE))</f>
        <v>#NUM!</v>
      </c>
      <c r="E4822">
        <f t="array" ref="E4822">IF(ISLOGICAL(D4822),"",FREQUENCY(IF('Data Transformation'!$B$425:$B$8425='Bin Analysis'!$B4803,'Data Transformation'!$G$425:$G$8425),D4822))</f>
        <v>2001</v>
      </c>
      <c r="F4822">
        <f t="shared" si="600"/>
        <v>0</v>
      </c>
      <c r="G4822">
        <f>Weighting!$H$22</f>
        <v>0</v>
      </c>
      <c r="H4822">
        <f t="array" ref="H4822">FREQUENCY(IF('Data Transformation'!$B$4:$B$8425=B4803,'Data Transformation'!$G$4:$G$8425),'Bin Analysis'!$B4822)</f>
        <v>2073</v>
      </c>
      <c r="I4822">
        <f t="shared" si="601"/>
        <v>0</v>
      </c>
      <c r="J4822">
        <f t="shared" si="602"/>
        <v>0</v>
      </c>
      <c r="K4822">
        <f>J4822*Weighting!$W$22</f>
        <v>0</v>
      </c>
      <c r="M4822" s="14"/>
    </row>
    <row r="4823" spans="1:25" x14ac:dyDescent="0.25">
      <c r="A4823" s="32" t="str">
        <f>IF(Weighting!$P$23&gt;0,B4823,"")</f>
        <v/>
      </c>
      <c r="B4823" t="e">
        <f>Weighting!$C$23</f>
        <v>#DIV/0!</v>
      </c>
      <c r="C4823" t="e">
        <f>Weighting!$F$23</f>
        <v>#NUM!</v>
      </c>
      <c r="D4823" t="e">
        <f>IF(C4823=1,'Data Transformation'!$G$3+0.5*'Data Transformation'!$W$25,IF(C4824=1,D4824-'Data Transformation'!$W$25,FALSE))</f>
        <v>#NUM!</v>
      </c>
      <c r="E4823">
        <f t="array" ref="E4823">IF(ISLOGICAL(D4823),"",FREQUENCY(IF('Data Transformation'!$B$425:$B$8425='Bin Analysis'!$B4803,'Data Transformation'!$G$425:$G$8425),D4823))</f>
        <v>2001</v>
      </c>
      <c r="F4823">
        <f t="shared" si="600"/>
        <v>0</v>
      </c>
      <c r="G4823">
        <f>Weighting!$H$23</f>
        <v>0</v>
      </c>
      <c r="H4823">
        <f t="array" ref="H4823">FREQUENCY(IF('Data Transformation'!$B$4:$B$8425=B4803,'Data Transformation'!$G$4:$G$8425),'Bin Analysis'!$B4823)</f>
        <v>2073</v>
      </c>
      <c r="I4823">
        <f t="shared" si="601"/>
        <v>0</v>
      </c>
      <c r="J4823">
        <f t="shared" si="602"/>
        <v>0</v>
      </c>
      <c r="K4823">
        <f>J4823*Weighting!$W$23</f>
        <v>0</v>
      </c>
      <c r="M4823" s="14"/>
    </row>
    <row r="4824" spans="1:25" x14ac:dyDescent="0.25">
      <c r="A4824" s="32" t="str">
        <f>IF(Weighting!$P$24&gt;0,B4824,"")</f>
        <v/>
      </c>
      <c r="B4824" t="e">
        <f>Weighting!$C$24</f>
        <v>#DIV/0!</v>
      </c>
      <c r="C4824" t="e">
        <f>Weighting!$F$24</f>
        <v>#NUM!</v>
      </c>
      <c r="D4824" t="e">
        <f>IF(C4824=1,'Data Transformation'!$G$3+0.5*'Data Transformation'!$W$25,IF(C4825=1,D4825-'Data Transformation'!$W$25,FALSE))</f>
        <v>#NUM!</v>
      </c>
      <c r="E4824">
        <f t="array" ref="E4824">IF(ISLOGICAL(D4824),"",FREQUENCY(IF('Data Transformation'!$B$425:$B$8425='Bin Analysis'!$B4803,'Data Transformation'!$G$425:$G$8425),D4824))</f>
        <v>2001</v>
      </c>
      <c r="F4824">
        <f t="shared" si="600"/>
        <v>0</v>
      </c>
      <c r="G4824">
        <f>Weighting!$H$24</f>
        <v>0</v>
      </c>
      <c r="H4824">
        <f t="array" ref="H4824">FREQUENCY(IF('Data Transformation'!$B$4:$B$8425=B4803,'Data Transformation'!$G$4:$G$8425),'Bin Analysis'!$B4824)</f>
        <v>2073</v>
      </c>
      <c r="I4824">
        <f t="shared" si="601"/>
        <v>0</v>
      </c>
      <c r="J4824">
        <f t="shared" si="602"/>
        <v>0</v>
      </c>
      <c r="K4824">
        <f>J4824*Weighting!$W$24</f>
        <v>0</v>
      </c>
      <c r="M4824" s="14"/>
    </row>
    <row r="4825" spans="1:25" x14ac:dyDescent="0.25">
      <c r="A4825" s="32" t="str">
        <f>IF(Weighting!$P$25&gt;0,B4825,"")</f>
        <v/>
      </c>
      <c r="B4825" t="e">
        <f>Weighting!$C$25</f>
        <v>#DIV/0!</v>
      </c>
      <c r="C4825" t="e">
        <f>Weighting!$F$25</f>
        <v>#NUM!</v>
      </c>
      <c r="D4825" t="e">
        <f>IF(C4825=1,'Data Transformation'!$G$3+0.5*'Data Transformation'!$W$25,IF(C4826=1,D4826-'Data Transformation'!$W$25,FALSE))</f>
        <v>#NUM!</v>
      </c>
      <c r="E4825">
        <f t="array" ref="E4825">IF(ISLOGICAL(D4825),"",FREQUENCY(IF('Data Transformation'!$B$425:$B$8425='Bin Analysis'!$B4803,'Data Transformation'!$G$425:$G$8425),D4825))</f>
        <v>2001</v>
      </c>
      <c r="F4825">
        <f t="shared" si="600"/>
        <v>0</v>
      </c>
      <c r="G4825">
        <f>Weighting!$H$25</f>
        <v>0</v>
      </c>
      <c r="H4825">
        <f t="array" ref="H4825">FREQUENCY(IF('Data Transformation'!$B$4:$B$8425=B4803,'Data Transformation'!$G$4:$G$8425),'Bin Analysis'!$B4825)</f>
        <v>2073</v>
      </c>
      <c r="I4825">
        <f t="shared" si="601"/>
        <v>0</v>
      </c>
      <c r="J4825">
        <f t="shared" si="602"/>
        <v>0</v>
      </c>
      <c r="K4825">
        <f>J4825*Weighting!$W$25</f>
        <v>0</v>
      </c>
      <c r="M4825" s="14"/>
    </row>
    <row r="4826" spans="1:25" x14ac:dyDescent="0.25">
      <c r="O4826"/>
      <c r="P4826"/>
      <c r="Q4826"/>
      <c r="R4826"/>
    </row>
    <row r="4827" spans="1:25" ht="23.25" x14ac:dyDescent="0.35">
      <c r="A4827" s="21" t="s">
        <v>0</v>
      </c>
      <c r="B4827" s="21" t="str">
        <f>IFERROR(VLOOKUP(C4827,'Data Transformation'!$L$6:$M$426,2,FALSE),"")</f>
        <v/>
      </c>
      <c r="C4827" s="21">
        <f>C4803+1</f>
        <v>201</v>
      </c>
      <c r="D4827" s="21"/>
      <c r="E4827" s="21"/>
      <c r="F4827" s="21"/>
      <c r="G4827" s="21"/>
      <c r="H4827" s="22"/>
      <c r="I4827" s="22"/>
      <c r="J4827" s="22"/>
      <c r="K4827" s="21"/>
      <c r="L4827" s="21" t="str">
        <f>B4827</f>
        <v/>
      </c>
      <c r="M4827" s="23" t="e">
        <f>INDEX('Data Transformation'!$O$4:$O$424,MATCH($B4827,'Data Transformation'!$M$4:$M$424,0),MATCH($M$2,'Data Transformation'!$O$3,0))</f>
        <v>#N/A</v>
      </c>
      <c r="N4827" s="27" t="e">
        <f>IF('Input and Summary Results'!$J$16="minimum",'Bin Analysis'!X4828/(M4827-1),'Bin Analysis'!Y4827/('Bin Analysis'!M4827-1))</f>
        <v>#N/A</v>
      </c>
      <c r="O4827" s="27" t="e">
        <f>IF(M4827=FALSE,NA(),(VLOOKUP(1,C4830:K4849,4,FALSE))/(M4827-1))</f>
        <v>#N/A</v>
      </c>
      <c r="P4827" s="27" t="e">
        <f>IF(M4827=FALSE,NA(),SUM(J4830:J4849)/Weighting!$S$5)</f>
        <v>#N/A</v>
      </c>
      <c r="Q4827" s="27" t="e">
        <f>IF(M4827=FALSE,NA(),SUM(K4830:K4849)/Weighting!$S$6)</f>
        <v>#N/A</v>
      </c>
      <c r="R4827" s="27" t="e">
        <f>IF(M4827=FALSE,NA(),(VLOOKUP(1,G4830:K4849,3,FALSE))/(M4827-1))</f>
        <v>#N/A</v>
      </c>
      <c r="S4827" s="22" t="e">
        <f>IF(M4827=FALSE,NA(),IF(SUM(J4830:J4849)=2,"yes","no"))</f>
        <v>#N/A</v>
      </c>
      <c r="X4827" s="2" cm="2">
        <f t="array" ref="X4827:X4828">FREQUENCY(IF('Data Transformation'!$B$425:$B$6424='Bin Analysis'!L4827,'Data Transformation'!$G$425:$G$6424),'Data Transformation'!$U$11)</f>
        <v>0</v>
      </c>
      <c r="Y4827" s="2" cm="2">
        <f t="array" ref="Y4827:Y4828">FREQUENCY(IF('Data Transformation'!$B$425:$B$6424='Bin Analysis'!L4827,'Data Transformation'!$G$425:$G$6424),'Data Transformation'!$U$12)</f>
        <v>0</v>
      </c>
    </row>
    <row r="4828" spans="1:25" x14ac:dyDescent="0.25">
      <c r="A4828" s="14" t="s">
        <v>67</v>
      </c>
      <c r="B4828" t="s">
        <v>47</v>
      </c>
      <c r="C4828" t="s">
        <v>5</v>
      </c>
      <c r="D4828" t="s">
        <v>98</v>
      </c>
      <c r="E4828" t="s">
        <v>99</v>
      </c>
      <c r="F4828" t="s">
        <v>100</v>
      </c>
      <c r="G4828" t="s">
        <v>69</v>
      </c>
      <c r="H4828" t="s">
        <v>31</v>
      </c>
      <c r="I4828" t="s">
        <v>32</v>
      </c>
      <c r="J4828" t="s">
        <v>46</v>
      </c>
      <c r="K4828" s="14" t="s">
        <v>45</v>
      </c>
      <c r="M4828" s="14"/>
      <c r="X4828" s="2">
        <v>0</v>
      </c>
      <c r="Y4828" s="2">
        <v>0</v>
      </c>
    </row>
    <row r="4829" spans="1:25" x14ac:dyDescent="0.25">
      <c r="A4829" s="32"/>
      <c r="D4829" t="e">
        <f>IF(C4829=1,'Data Transformation'!$G$3+0.5*'Data Transformation'!$W$25,IF(C4830=1,D4830-'Data Transformation'!$W$25,FALSE))</f>
        <v>#NUM!</v>
      </c>
      <c r="E4829">
        <f t="array" ref="E4829">IF(ISLOGICAL(D4829),"",FREQUENCY(IF('Data Transformation'!$B$425:$B$8425='Bin Analysis'!$B4827,'Data Transformation'!$G$425:$G$8425),D4829))</f>
        <v>2001</v>
      </c>
      <c r="F4829" t="e">
        <f>IF(ISLOGICAL(D4829),"",E4829-E4828)</f>
        <v>#VALUE!</v>
      </c>
      <c r="M4829" s="14"/>
    </row>
    <row r="4830" spans="1:25" x14ac:dyDescent="0.25">
      <c r="A4830" s="32" t="e">
        <f>IF(Weighting!$P$6&gt;0,B4830,"")</f>
        <v>#NUM!</v>
      </c>
      <c r="B4830" t="e">
        <f>Weighting!$C$6</f>
        <v>#DIV/0!</v>
      </c>
      <c r="C4830" t="e">
        <f>Weighting!$F$6</f>
        <v>#NUM!</v>
      </c>
      <c r="D4830" t="e">
        <f>IF(C4830=1,'Data Transformation'!$G$3+0.5*'Data Transformation'!$W$25,IF(C4831=1,D4831-'Data Transformation'!$W$25,FALSE))</f>
        <v>#NUM!</v>
      </c>
      <c r="E4830">
        <f t="array" ref="E4830">IF(ISLOGICAL(D4830),"",FREQUENCY(IF('Data Transformation'!$B$425:$B$8425='Bin Analysis'!$B4827,'Data Transformation'!$G$425:$G$8425),D4830))</f>
        <v>2001</v>
      </c>
      <c r="F4830">
        <f>IF(ISLOGICAL(D4830),"",E4830-E4829)</f>
        <v>0</v>
      </c>
      <c r="G4830">
        <f>Weighting!$H$6</f>
        <v>1</v>
      </c>
      <c r="H4830">
        <f t="array" ref="H4830">FREQUENCY(IF('Data Transformation'!$B$4:$B$8425=B4827,'Data Transformation'!$G$4:$G$8425),'Bin Analysis'!$B4830)</f>
        <v>2073</v>
      </c>
      <c r="I4830">
        <f>H4830-H4829</f>
        <v>2073</v>
      </c>
      <c r="J4830">
        <f>IF(I4830=0,0,1)</f>
        <v>1</v>
      </c>
      <c r="K4830" t="e">
        <f>J4830*Weighting!$W$6</f>
        <v>#NUM!</v>
      </c>
      <c r="M4830" s="14"/>
    </row>
    <row r="4831" spans="1:25" x14ac:dyDescent="0.25">
      <c r="A4831" s="32" t="str">
        <f>IF(Weighting!$P$7&gt;0,B4831,"")</f>
        <v/>
      </c>
      <c r="B4831" t="e">
        <f>Weighting!$C$7</f>
        <v>#DIV/0!</v>
      </c>
      <c r="C4831" t="e">
        <f>Weighting!$F$7</f>
        <v>#NUM!</v>
      </c>
      <c r="D4831" t="e">
        <f>IF(C4831=1,'Data Transformation'!$G$3+0.5*'Data Transformation'!$W$25,IF(C4832=1,D4832-'Data Transformation'!$W$25,FALSE))</f>
        <v>#NUM!</v>
      </c>
      <c r="E4831">
        <f t="array" ref="E4831">IF(ISLOGICAL(D4831),"",FREQUENCY(IF('Data Transformation'!$B$425:$B$8425='Bin Analysis'!$B4827,'Data Transformation'!$G$425:$G$8425),D4831))</f>
        <v>2001</v>
      </c>
      <c r="F4831">
        <f t="shared" ref="F4831:F4849" si="603">IF(ISLOGICAL(D4831),"",E4831-E4830)</f>
        <v>0</v>
      </c>
      <c r="G4831">
        <f>Weighting!$H$7</f>
        <v>0</v>
      </c>
      <c r="H4831">
        <f t="array" ref="H4831">FREQUENCY(IF('Data Transformation'!$B$4:$B$8425=B4827,'Data Transformation'!$G$4:$G$8425),'Bin Analysis'!$B4831)</f>
        <v>2073</v>
      </c>
      <c r="I4831">
        <f t="shared" ref="I4831:I4849" si="604">H4831-H4830</f>
        <v>0</v>
      </c>
      <c r="J4831">
        <f>IF(I4831=0,0,1)</f>
        <v>0</v>
      </c>
      <c r="K4831">
        <f>J4831*Weighting!$W$7</f>
        <v>0</v>
      </c>
      <c r="M4831" s="14"/>
    </row>
    <row r="4832" spans="1:25" x14ac:dyDescent="0.25">
      <c r="A4832" s="32" t="str">
        <f>IF(Weighting!$P$8&gt;0,B4832,"")</f>
        <v/>
      </c>
      <c r="B4832" t="e">
        <f>Weighting!$C$8</f>
        <v>#DIV/0!</v>
      </c>
      <c r="C4832" t="e">
        <f>Weighting!$F$8</f>
        <v>#NUM!</v>
      </c>
      <c r="D4832" t="e">
        <f>IF(C4832=1,'Data Transformation'!$G$3+0.5*'Data Transformation'!$W$25,IF(C4833=1,D4833-'Data Transformation'!$W$25,FALSE))</f>
        <v>#NUM!</v>
      </c>
      <c r="E4832">
        <f t="array" ref="E4832">IF(ISLOGICAL(D4832),"",FREQUENCY(IF('Data Transformation'!$B$425:$B$8425='Bin Analysis'!$B4827,'Data Transformation'!$G$425:$G$8425),D4832))</f>
        <v>2001</v>
      </c>
      <c r="F4832">
        <f t="shared" si="603"/>
        <v>0</v>
      </c>
      <c r="G4832">
        <f>Weighting!$H$8</f>
        <v>0</v>
      </c>
      <c r="H4832">
        <f t="array" ref="H4832">FREQUENCY(IF('Data Transformation'!$B$4:$B$8425=B4827,'Data Transformation'!$G$4:$G$8425),'Bin Analysis'!$B4832)</f>
        <v>2073</v>
      </c>
      <c r="I4832">
        <f t="shared" si="604"/>
        <v>0</v>
      </c>
      <c r="J4832">
        <f t="shared" ref="J4832:J4849" si="605">IF(I4832=0,0,1)</f>
        <v>0</v>
      </c>
      <c r="K4832">
        <f>J4832*Weighting!$W$8</f>
        <v>0</v>
      </c>
      <c r="M4832" s="14"/>
    </row>
    <row r="4833" spans="1:13" x14ac:dyDescent="0.25">
      <c r="A4833" s="32" t="str">
        <f>IF(Weighting!$P$9&gt;0,B4833,"")</f>
        <v/>
      </c>
      <c r="B4833" s="50" t="e">
        <f>Weighting!$C$9</f>
        <v>#DIV/0!</v>
      </c>
      <c r="C4833" t="e">
        <f>Weighting!$F$9</f>
        <v>#NUM!</v>
      </c>
      <c r="D4833" t="e">
        <f>IF(C4833=1,'Data Transformation'!$G$3+0.5*'Data Transformation'!$W$25,IF(C4834=1,D4834-'Data Transformation'!$W$25,FALSE))</f>
        <v>#NUM!</v>
      </c>
      <c r="E4833">
        <f t="array" ref="E4833">IF(ISLOGICAL(D4833),"",FREQUENCY(IF('Data Transformation'!$B$425:$B$8425='Bin Analysis'!$B4827,'Data Transformation'!$G$425:$G$8425),D4833))</f>
        <v>2001</v>
      </c>
      <c r="F4833">
        <f t="shared" si="603"/>
        <v>0</v>
      </c>
      <c r="G4833">
        <f>Weighting!$H$9</f>
        <v>0</v>
      </c>
      <c r="H4833">
        <f t="array" ref="H4833">FREQUENCY(IF('Data Transformation'!$B$4:$B$8425=B4827,'Data Transformation'!$G$4:$G$8425),'Bin Analysis'!$B4833)</f>
        <v>2073</v>
      </c>
      <c r="I4833">
        <f t="shared" si="604"/>
        <v>0</v>
      </c>
      <c r="J4833">
        <f t="shared" si="605"/>
        <v>0</v>
      </c>
      <c r="K4833">
        <f>J4833*Weighting!$W$9</f>
        <v>0</v>
      </c>
      <c r="M4833" s="14"/>
    </row>
    <row r="4834" spans="1:13" x14ac:dyDescent="0.25">
      <c r="A4834" s="32" t="str">
        <f>IF(Weighting!$P$10&gt;0,B4834,"")</f>
        <v/>
      </c>
      <c r="B4834" t="e">
        <f>Weighting!$C$10</f>
        <v>#DIV/0!</v>
      </c>
      <c r="C4834" t="e">
        <f>Weighting!$F$10</f>
        <v>#NUM!</v>
      </c>
      <c r="D4834" t="e">
        <f>IF(C4834=1,'Data Transformation'!$G$3+0.5*'Data Transformation'!$W$25,IF(C4835=1,D4835-'Data Transformation'!$W$25,FALSE))</f>
        <v>#NUM!</v>
      </c>
      <c r="E4834">
        <f t="array" ref="E4834">IF(ISLOGICAL(D4834),"",FREQUENCY(IF('Data Transformation'!$B$425:$B$8425='Bin Analysis'!$B4827,'Data Transformation'!$G$425:$G$8425),D4834))</f>
        <v>2001</v>
      </c>
      <c r="F4834">
        <f t="shared" si="603"/>
        <v>0</v>
      </c>
      <c r="G4834">
        <f>Weighting!$H$10</f>
        <v>0</v>
      </c>
      <c r="H4834">
        <f t="array" ref="H4834">FREQUENCY(IF('Data Transformation'!$B$4:$B$8425=B4827,'Data Transformation'!$G$4:$G$8425),'Bin Analysis'!$B4834)</f>
        <v>2073</v>
      </c>
      <c r="I4834">
        <f t="shared" si="604"/>
        <v>0</v>
      </c>
      <c r="J4834">
        <f t="shared" si="605"/>
        <v>0</v>
      </c>
      <c r="K4834">
        <f>J4834*Weighting!$W$10</f>
        <v>0</v>
      </c>
      <c r="M4834" s="14"/>
    </row>
    <row r="4835" spans="1:13" x14ac:dyDescent="0.25">
      <c r="A4835" s="32" t="str">
        <f>IF(Weighting!$P$11&gt;0,B4835,"")</f>
        <v/>
      </c>
      <c r="B4835" t="e">
        <f>Weighting!$C$11</f>
        <v>#DIV/0!</v>
      </c>
      <c r="C4835" t="e">
        <f>Weighting!$F$11</f>
        <v>#NUM!</v>
      </c>
      <c r="D4835" t="e">
        <f>IF(C4835=1,'Data Transformation'!$G$3+0.5*'Data Transformation'!$W$25,IF(C4836=1,D4836-'Data Transformation'!$W$25,FALSE))</f>
        <v>#NUM!</v>
      </c>
      <c r="E4835">
        <f t="array" ref="E4835">IF(ISLOGICAL(D4835),"",FREQUENCY(IF('Data Transformation'!$B$425:$B$8425='Bin Analysis'!$B4827,'Data Transformation'!$G$425:$G$8425),D4835))</f>
        <v>2001</v>
      </c>
      <c r="F4835">
        <f t="shared" si="603"/>
        <v>0</v>
      </c>
      <c r="G4835">
        <f>Weighting!$H$11</f>
        <v>0</v>
      </c>
      <c r="H4835">
        <f t="array" ref="H4835">FREQUENCY(IF('Data Transformation'!$B$4:$B$8425=B4827,'Data Transformation'!$G$4:$G$8425),'Bin Analysis'!$B4835)</f>
        <v>2073</v>
      </c>
      <c r="I4835">
        <f t="shared" si="604"/>
        <v>0</v>
      </c>
      <c r="J4835">
        <f t="shared" si="605"/>
        <v>0</v>
      </c>
      <c r="K4835">
        <f>J4835*Weighting!$W$11</f>
        <v>0</v>
      </c>
      <c r="M4835" s="14"/>
    </row>
    <row r="4836" spans="1:13" x14ac:dyDescent="0.25">
      <c r="A4836" s="32" t="str">
        <f>IF(Weighting!$P$12&gt;0,B4836,"")</f>
        <v/>
      </c>
      <c r="B4836" t="e">
        <f>Weighting!$C$12</f>
        <v>#DIV/0!</v>
      </c>
      <c r="C4836" t="e">
        <f>Weighting!$F$12</f>
        <v>#NUM!</v>
      </c>
      <c r="D4836" t="e">
        <f>IF(C4836=1,'Data Transformation'!$G$3+0.5*'Data Transformation'!$W$25,IF(C4837=1,D4837-'Data Transformation'!$W$25,FALSE))</f>
        <v>#NUM!</v>
      </c>
      <c r="E4836">
        <f t="array" ref="E4836">IF(ISLOGICAL(D4836),"",FREQUENCY(IF('Data Transformation'!$B$425:$B$8425='Bin Analysis'!$B4827,'Data Transformation'!$G$425:$G$8425),D4836))</f>
        <v>2001</v>
      </c>
      <c r="F4836">
        <f t="shared" si="603"/>
        <v>0</v>
      </c>
      <c r="G4836">
        <f>Weighting!$H$12</f>
        <v>0</v>
      </c>
      <c r="H4836">
        <f t="array" ref="H4836">FREQUENCY(IF('Data Transformation'!$B$4:$B$8425=B4827,'Data Transformation'!$G$4:$G$8425),'Bin Analysis'!$B4836)</f>
        <v>2073</v>
      </c>
      <c r="I4836">
        <f t="shared" si="604"/>
        <v>0</v>
      </c>
      <c r="J4836">
        <f t="shared" si="605"/>
        <v>0</v>
      </c>
      <c r="K4836">
        <f>J4836*Weighting!$W$12</f>
        <v>0</v>
      </c>
      <c r="M4836" s="14"/>
    </row>
    <row r="4837" spans="1:13" x14ac:dyDescent="0.25">
      <c r="A4837" s="32" t="str">
        <f>IF(Weighting!$P$13&gt;0,B4837,"")</f>
        <v/>
      </c>
      <c r="B4837" t="e">
        <f>Weighting!$C$13</f>
        <v>#DIV/0!</v>
      </c>
      <c r="C4837" t="e">
        <f>Weighting!$F$13</f>
        <v>#NUM!</v>
      </c>
      <c r="D4837" t="e">
        <f>IF(C4837=1,'Data Transformation'!$G$3+0.5*'Data Transformation'!$W$25,IF(C4838=1,D4838-'Data Transformation'!$W$25,FALSE))</f>
        <v>#NUM!</v>
      </c>
      <c r="E4837">
        <f t="array" ref="E4837">IF(ISLOGICAL(D4837),"",FREQUENCY(IF('Data Transformation'!$B$425:$B$8425='Bin Analysis'!$B4827,'Data Transformation'!$G$425:$G$8425),D4837))</f>
        <v>2001</v>
      </c>
      <c r="F4837">
        <f t="shared" si="603"/>
        <v>0</v>
      </c>
      <c r="G4837">
        <f>Weighting!$H$13</f>
        <v>0</v>
      </c>
      <c r="H4837">
        <f t="array" ref="H4837">FREQUENCY(IF('Data Transformation'!$B$4:$B$8425=B4827,'Data Transformation'!$G$4:$G$8425),'Bin Analysis'!$B4837)</f>
        <v>2073</v>
      </c>
      <c r="I4837">
        <f t="shared" si="604"/>
        <v>0</v>
      </c>
      <c r="J4837">
        <f t="shared" si="605"/>
        <v>0</v>
      </c>
      <c r="K4837">
        <f>J4837*Weighting!$W$13</f>
        <v>0</v>
      </c>
      <c r="M4837" s="14"/>
    </row>
    <row r="4838" spans="1:13" x14ac:dyDescent="0.25">
      <c r="A4838" s="32" t="str">
        <f>IF(Weighting!$P$14&gt;0,B4838,"")</f>
        <v/>
      </c>
      <c r="B4838" t="e">
        <f>Weighting!$C$14</f>
        <v>#DIV/0!</v>
      </c>
      <c r="C4838" t="e">
        <f>Weighting!$F$14</f>
        <v>#NUM!</v>
      </c>
      <c r="D4838" t="e">
        <f>IF(C4838=1,'Data Transformation'!$G$3+0.5*'Data Transformation'!$W$25,IF(C4839=1,D4839-'Data Transformation'!$W$25,FALSE))</f>
        <v>#NUM!</v>
      </c>
      <c r="E4838">
        <f t="array" ref="E4838">IF(ISLOGICAL(D4838),"",FREQUENCY(IF('Data Transformation'!$B$425:$B$8425='Bin Analysis'!$B4827,'Data Transformation'!$G$425:$G$8425),D4838))</f>
        <v>2001</v>
      </c>
      <c r="F4838">
        <f t="shared" si="603"/>
        <v>0</v>
      </c>
      <c r="G4838">
        <f>Weighting!$H$14</f>
        <v>0</v>
      </c>
      <c r="H4838">
        <f t="array" ref="H4838">FREQUENCY(IF('Data Transformation'!$B$4:$B$8425=B4827,'Data Transformation'!$G$4:$G$8425),'Bin Analysis'!$B4838)</f>
        <v>2073</v>
      </c>
      <c r="I4838">
        <f t="shared" si="604"/>
        <v>0</v>
      </c>
      <c r="J4838">
        <f t="shared" si="605"/>
        <v>0</v>
      </c>
      <c r="K4838">
        <f>J4838*Weighting!$W$14</f>
        <v>0</v>
      </c>
      <c r="M4838" s="14"/>
    </row>
    <row r="4839" spans="1:13" x14ac:dyDescent="0.25">
      <c r="A4839" s="32" t="str">
        <f>IF(Weighting!$P$15&gt;0,B4839,"")</f>
        <v/>
      </c>
      <c r="B4839" t="e">
        <f>Weighting!$C$15</f>
        <v>#DIV/0!</v>
      </c>
      <c r="C4839" t="e">
        <f>Weighting!$F$15</f>
        <v>#NUM!</v>
      </c>
      <c r="D4839" t="e">
        <f>IF(C4839=1,'Data Transformation'!$G$3+0.5*'Data Transformation'!$W$25,IF(C4840=1,D4840-'Data Transformation'!$W$25,FALSE))</f>
        <v>#NUM!</v>
      </c>
      <c r="E4839">
        <f t="array" ref="E4839">IF(ISLOGICAL(D4839),"",FREQUENCY(IF('Data Transformation'!$B$425:$B$8425='Bin Analysis'!$B4827,'Data Transformation'!$G$425:$G$8425),D4839))</f>
        <v>2001</v>
      </c>
      <c r="F4839">
        <f t="shared" si="603"/>
        <v>0</v>
      </c>
      <c r="G4839">
        <f>Weighting!$H$15</f>
        <v>0</v>
      </c>
      <c r="H4839">
        <f t="array" ref="H4839">FREQUENCY(IF('Data Transformation'!$B$4:$B$8425=B4827,'Data Transformation'!$G$4:$G$8425),'Bin Analysis'!$B4839)</f>
        <v>2073</v>
      </c>
      <c r="I4839">
        <f t="shared" si="604"/>
        <v>0</v>
      </c>
      <c r="J4839">
        <f t="shared" si="605"/>
        <v>0</v>
      </c>
      <c r="K4839">
        <f>J4839*Weighting!$W$15</f>
        <v>0</v>
      </c>
      <c r="M4839" s="14"/>
    </row>
    <row r="4840" spans="1:13" x14ac:dyDescent="0.25">
      <c r="A4840" s="32" t="str">
        <f>IF(Weighting!$P$16&gt;0,B4840,"")</f>
        <v/>
      </c>
      <c r="B4840" t="e">
        <f>Weighting!$C$16</f>
        <v>#DIV/0!</v>
      </c>
      <c r="C4840" t="e">
        <f>Weighting!$F$16</f>
        <v>#NUM!</v>
      </c>
      <c r="D4840" t="e">
        <f>IF(C4840=1,'Data Transformation'!$G$3+0.5*'Data Transformation'!$W$25,IF(C4841=1,D4841-'Data Transformation'!$W$25,FALSE))</f>
        <v>#NUM!</v>
      </c>
      <c r="E4840">
        <f t="array" ref="E4840">IF(ISLOGICAL(D4840),"",FREQUENCY(IF('Data Transformation'!$B$425:$B$8425='Bin Analysis'!$B4827,'Data Transformation'!$G$425:$G$8425),D4840))</f>
        <v>2001</v>
      </c>
      <c r="F4840">
        <f t="shared" si="603"/>
        <v>0</v>
      </c>
      <c r="G4840">
        <f>Weighting!$H$16</f>
        <v>0</v>
      </c>
      <c r="H4840">
        <f t="array" ref="H4840">FREQUENCY(IF('Data Transformation'!$B$4:$B$8425=B4827,'Data Transformation'!$G$4:$G$8425),'Bin Analysis'!$B4840)</f>
        <v>2073</v>
      </c>
      <c r="I4840">
        <f t="shared" si="604"/>
        <v>0</v>
      </c>
      <c r="J4840">
        <f t="shared" si="605"/>
        <v>0</v>
      </c>
      <c r="K4840">
        <f>J4840*Weighting!$W$16</f>
        <v>0</v>
      </c>
      <c r="M4840" s="14"/>
    </row>
    <row r="4841" spans="1:13" x14ac:dyDescent="0.25">
      <c r="A4841" s="32" t="str">
        <f>IF(Weighting!$P$17&gt;0,B4841,"")</f>
        <v/>
      </c>
      <c r="B4841" t="e">
        <f>Weighting!$C$17</f>
        <v>#DIV/0!</v>
      </c>
      <c r="C4841" t="e">
        <f>Weighting!$F$17</f>
        <v>#NUM!</v>
      </c>
      <c r="D4841" t="e">
        <f>IF(C4841=1,'Data Transformation'!$G$3+0.5*'Data Transformation'!$W$25,IF(C4842=1,D4842-'Data Transformation'!$W$25,FALSE))</f>
        <v>#NUM!</v>
      </c>
      <c r="E4841">
        <f t="array" ref="E4841">IF(ISLOGICAL(D4841),"",FREQUENCY(IF('Data Transformation'!$B$425:$B$8425='Bin Analysis'!$B4827,'Data Transformation'!$G$425:$G$8425),D4841))</f>
        <v>2001</v>
      </c>
      <c r="F4841">
        <f t="shared" si="603"/>
        <v>0</v>
      </c>
      <c r="G4841">
        <f>Weighting!$H$17</f>
        <v>0</v>
      </c>
      <c r="H4841">
        <f t="array" ref="H4841">FREQUENCY(IF('Data Transformation'!$B$4:$B$8425=B4827,'Data Transformation'!$G$4:$G$8425),'Bin Analysis'!$B4841)</f>
        <v>2073</v>
      </c>
      <c r="I4841">
        <f t="shared" si="604"/>
        <v>0</v>
      </c>
      <c r="J4841">
        <f t="shared" si="605"/>
        <v>0</v>
      </c>
      <c r="K4841">
        <f>J4841*Weighting!$W$17</f>
        <v>0</v>
      </c>
      <c r="M4841" s="14"/>
    </row>
    <row r="4842" spans="1:13" x14ac:dyDescent="0.25">
      <c r="A4842" s="32" t="str">
        <f>IF(Weighting!$P$18&gt;0,B4842,"")</f>
        <v/>
      </c>
      <c r="B4842" t="e">
        <f>Weighting!$C$18</f>
        <v>#DIV/0!</v>
      </c>
      <c r="C4842" t="e">
        <f>Weighting!$F$18</f>
        <v>#NUM!</v>
      </c>
      <c r="D4842" t="e">
        <f>IF(C4842=1,'Data Transformation'!$G$3+0.5*'Data Transformation'!$W$25,IF(C4843=1,D4843-'Data Transformation'!$W$25,FALSE))</f>
        <v>#NUM!</v>
      </c>
      <c r="E4842">
        <f t="array" ref="E4842">IF(ISLOGICAL(D4842),"",FREQUENCY(IF('Data Transformation'!$B$425:$B$8425='Bin Analysis'!$B4827,'Data Transformation'!$G$425:$G$8425),D4842))</f>
        <v>2001</v>
      </c>
      <c r="F4842">
        <f t="shared" si="603"/>
        <v>0</v>
      </c>
      <c r="G4842">
        <f>Weighting!$H$18</f>
        <v>0</v>
      </c>
      <c r="H4842">
        <f t="array" ref="H4842">FREQUENCY(IF('Data Transformation'!$B$4:$B$8425=B4827,'Data Transformation'!$G$4:$G$8425),'Bin Analysis'!$B4842)</f>
        <v>2073</v>
      </c>
      <c r="I4842">
        <f t="shared" si="604"/>
        <v>0</v>
      </c>
      <c r="J4842">
        <f t="shared" si="605"/>
        <v>0</v>
      </c>
      <c r="K4842">
        <f>J4842*Weighting!$W$18</f>
        <v>0</v>
      </c>
      <c r="M4842" s="14"/>
    </row>
    <row r="4843" spans="1:13" x14ac:dyDescent="0.25">
      <c r="A4843" s="32" t="str">
        <f>IF(Weighting!$P$19&gt;0,B4843,"")</f>
        <v/>
      </c>
      <c r="B4843" t="e">
        <f>Weighting!$C$19</f>
        <v>#DIV/0!</v>
      </c>
      <c r="C4843" t="e">
        <f>Weighting!$F$19</f>
        <v>#NUM!</v>
      </c>
      <c r="D4843" t="e">
        <f>IF(C4843=1,'Data Transformation'!$G$3+0.5*'Data Transformation'!$W$25,IF(C4844=1,D4844-'Data Transformation'!$W$25,FALSE))</f>
        <v>#NUM!</v>
      </c>
      <c r="E4843">
        <f t="array" ref="E4843">IF(ISLOGICAL(D4843),"",FREQUENCY(IF('Data Transformation'!$B$425:$B$8425='Bin Analysis'!$B4827,'Data Transformation'!$G$425:$G$8425),D4843))</f>
        <v>2001</v>
      </c>
      <c r="F4843">
        <f t="shared" si="603"/>
        <v>0</v>
      </c>
      <c r="G4843">
        <f>Weighting!$H$19</f>
        <v>0</v>
      </c>
      <c r="H4843">
        <f t="array" ref="H4843">FREQUENCY(IF('Data Transformation'!$B$4:$B$8425=B4827,'Data Transformation'!$G$4:$G$8425),'Bin Analysis'!$B4843)</f>
        <v>2073</v>
      </c>
      <c r="I4843">
        <f t="shared" si="604"/>
        <v>0</v>
      </c>
      <c r="J4843">
        <f t="shared" si="605"/>
        <v>0</v>
      </c>
      <c r="K4843">
        <f>J4843*Weighting!$W$19</f>
        <v>0</v>
      </c>
      <c r="M4843" s="14"/>
    </row>
    <row r="4844" spans="1:13" x14ac:dyDescent="0.25">
      <c r="A4844" s="32" t="str">
        <f>IF(Weighting!$P$20&gt;0,B4844,"")</f>
        <v/>
      </c>
      <c r="B4844" t="e">
        <f>Weighting!$C$20</f>
        <v>#DIV/0!</v>
      </c>
      <c r="C4844" t="e">
        <f>Weighting!$F$20</f>
        <v>#NUM!</v>
      </c>
      <c r="D4844" t="e">
        <f>IF(C4844=1,'Data Transformation'!$G$3+0.5*'Data Transformation'!$W$25,IF(C4845=1,D4845-'Data Transformation'!$W$25,FALSE))</f>
        <v>#NUM!</v>
      </c>
      <c r="E4844">
        <f t="array" ref="E4844">IF(ISLOGICAL(D4844),"",FREQUENCY(IF('Data Transformation'!$B$425:$B$8425='Bin Analysis'!$B4827,'Data Transformation'!$G$425:$G$8425),D4844))</f>
        <v>2001</v>
      </c>
      <c r="F4844">
        <f t="shared" si="603"/>
        <v>0</v>
      </c>
      <c r="G4844">
        <f>Weighting!$H$20</f>
        <v>0</v>
      </c>
      <c r="H4844">
        <f t="array" ref="H4844">FREQUENCY(IF('Data Transformation'!$B$4:$B$8425=B4827,'Data Transformation'!$G$4:$G$8425),'Bin Analysis'!$B4844)</f>
        <v>2073</v>
      </c>
      <c r="I4844">
        <f t="shared" si="604"/>
        <v>0</v>
      </c>
      <c r="J4844">
        <f t="shared" si="605"/>
        <v>0</v>
      </c>
      <c r="K4844">
        <f>J4844*Weighting!$W$20</f>
        <v>0</v>
      </c>
      <c r="M4844" s="14"/>
    </row>
    <row r="4845" spans="1:13" x14ac:dyDescent="0.25">
      <c r="A4845" s="32" t="str">
        <f>IF(Weighting!$P$21&gt;0,B4845,"")</f>
        <v/>
      </c>
      <c r="B4845" t="e">
        <f>Weighting!$C$21</f>
        <v>#DIV/0!</v>
      </c>
      <c r="C4845" t="e">
        <f>Weighting!$F$21</f>
        <v>#NUM!</v>
      </c>
      <c r="D4845" t="e">
        <f>IF(C4845=1,'Data Transformation'!$G$3+0.5*'Data Transformation'!$W$25,IF(C4846=1,D4846-'Data Transformation'!$W$25,FALSE))</f>
        <v>#NUM!</v>
      </c>
      <c r="E4845">
        <f t="array" ref="E4845">IF(ISLOGICAL(D4845),"",FREQUENCY(IF('Data Transformation'!$B$425:$B$8425='Bin Analysis'!$B4827,'Data Transformation'!$G$425:$G$8425),D4845))</f>
        <v>2001</v>
      </c>
      <c r="F4845">
        <f t="shared" si="603"/>
        <v>0</v>
      </c>
      <c r="G4845">
        <f>Weighting!$H$21</f>
        <v>0</v>
      </c>
      <c r="H4845">
        <f t="array" ref="H4845">FREQUENCY(IF('Data Transformation'!$B$4:$B$8425=B4827,'Data Transformation'!$G$4:$G$8425),'Bin Analysis'!$B4845)</f>
        <v>2073</v>
      </c>
      <c r="I4845">
        <f t="shared" si="604"/>
        <v>0</v>
      </c>
      <c r="J4845">
        <f t="shared" si="605"/>
        <v>0</v>
      </c>
      <c r="K4845">
        <f>J4845*Weighting!$W$21</f>
        <v>0</v>
      </c>
      <c r="M4845" s="14"/>
    </row>
    <row r="4846" spans="1:13" x14ac:dyDescent="0.25">
      <c r="A4846" s="32" t="str">
        <f>IF(Weighting!$P$22&gt;0,B4846,"")</f>
        <v/>
      </c>
      <c r="B4846" t="e">
        <f>Weighting!$C$22</f>
        <v>#DIV/0!</v>
      </c>
      <c r="C4846" t="e">
        <f>Weighting!$F$22</f>
        <v>#NUM!</v>
      </c>
      <c r="D4846" t="e">
        <f>IF(C4846=1,'Data Transformation'!$G$3+0.5*'Data Transformation'!$W$25,IF(C4847=1,D4847-'Data Transformation'!$W$25,FALSE))</f>
        <v>#NUM!</v>
      </c>
      <c r="E4846">
        <f t="array" ref="E4846">IF(ISLOGICAL(D4846),"",FREQUENCY(IF('Data Transformation'!$B$425:$B$8425='Bin Analysis'!$B4827,'Data Transformation'!$G$425:$G$8425),D4846))</f>
        <v>2001</v>
      </c>
      <c r="F4846">
        <f t="shared" si="603"/>
        <v>0</v>
      </c>
      <c r="G4846">
        <f>Weighting!$H$22</f>
        <v>0</v>
      </c>
      <c r="H4846">
        <f t="array" ref="H4846">FREQUENCY(IF('Data Transformation'!$B$4:$B$8425=B4827,'Data Transformation'!$G$4:$G$8425),'Bin Analysis'!$B4846)</f>
        <v>2073</v>
      </c>
      <c r="I4846">
        <f t="shared" si="604"/>
        <v>0</v>
      </c>
      <c r="J4846">
        <f t="shared" si="605"/>
        <v>0</v>
      </c>
      <c r="K4846">
        <f>J4846*Weighting!$W$22</f>
        <v>0</v>
      </c>
      <c r="M4846" s="14"/>
    </row>
    <row r="4847" spans="1:13" x14ac:dyDescent="0.25">
      <c r="A4847" s="32" t="str">
        <f>IF(Weighting!$P$23&gt;0,B4847,"")</f>
        <v/>
      </c>
      <c r="B4847" t="e">
        <f>Weighting!$C$23</f>
        <v>#DIV/0!</v>
      </c>
      <c r="C4847" t="e">
        <f>Weighting!$F$23</f>
        <v>#NUM!</v>
      </c>
      <c r="D4847" t="e">
        <f>IF(C4847=1,'Data Transformation'!$G$3+0.5*'Data Transformation'!$W$25,IF(C4848=1,D4848-'Data Transformation'!$W$25,FALSE))</f>
        <v>#NUM!</v>
      </c>
      <c r="E4847">
        <f t="array" ref="E4847">IF(ISLOGICAL(D4847),"",FREQUENCY(IF('Data Transformation'!$B$425:$B$8425='Bin Analysis'!$B4827,'Data Transformation'!$G$425:$G$8425),D4847))</f>
        <v>2001</v>
      </c>
      <c r="F4847">
        <f t="shared" si="603"/>
        <v>0</v>
      </c>
      <c r="G4847">
        <f>Weighting!$H$23</f>
        <v>0</v>
      </c>
      <c r="H4847">
        <f t="array" ref="H4847">FREQUENCY(IF('Data Transformation'!$B$4:$B$8425=B4827,'Data Transformation'!$G$4:$G$8425),'Bin Analysis'!$B4847)</f>
        <v>2073</v>
      </c>
      <c r="I4847">
        <f t="shared" si="604"/>
        <v>0</v>
      </c>
      <c r="J4847">
        <f t="shared" si="605"/>
        <v>0</v>
      </c>
      <c r="K4847">
        <f>J4847*Weighting!$W$23</f>
        <v>0</v>
      </c>
      <c r="M4847" s="14"/>
    </row>
    <row r="4848" spans="1:13" x14ac:dyDescent="0.25">
      <c r="A4848" s="32" t="str">
        <f>IF(Weighting!$P$24&gt;0,B4848,"")</f>
        <v/>
      </c>
      <c r="B4848" t="e">
        <f>Weighting!$C$24</f>
        <v>#DIV/0!</v>
      </c>
      <c r="C4848" t="e">
        <f>Weighting!$F$24</f>
        <v>#NUM!</v>
      </c>
      <c r="D4848" t="e">
        <f>IF(C4848=1,'Data Transformation'!$G$3+0.5*'Data Transformation'!$W$25,IF(C4849=1,D4849-'Data Transformation'!$W$25,FALSE))</f>
        <v>#NUM!</v>
      </c>
      <c r="E4848">
        <f t="array" ref="E4848">IF(ISLOGICAL(D4848),"",FREQUENCY(IF('Data Transformation'!$B$425:$B$8425='Bin Analysis'!$B4827,'Data Transformation'!$G$425:$G$8425),D4848))</f>
        <v>2001</v>
      </c>
      <c r="F4848">
        <f t="shared" si="603"/>
        <v>0</v>
      </c>
      <c r="G4848">
        <f>Weighting!$H$24</f>
        <v>0</v>
      </c>
      <c r="H4848">
        <f t="array" ref="H4848">FREQUENCY(IF('Data Transformation'!$B$4:$B$8425=B4827,'Data Transformation'!$G$4:$G$8425),'Bin Analysis'!$B4848)</f>
        <v>2073</v>
      </c>
      <c r="I4848">
        <f t="shared" si="604"/>
        <v>0</v>
      </c>
      <c r="J4848">
        <f t="shared" si="605"/>
        <v>0</v>
      </c>
      <c r="K4848">
        <f>J4848*Weighting!$W$24</f>
        <v>0</v>
      </c>
      <c r="M4848" s="14"/>
    </row>
    <row r="4849" spans="1:25" x14ac:dyDescent="0.25">
      <c r="A4849" s="32" t="str">
        <f>IF(Weighting!$P$25&gt;0,B4849,"")</f>
        <v/>
      </c>
      <c r="B4849" t="e">
        <f>Weighting!$C$25</f>
        <v>#DIV/0!</v>
      </c>
      <c r="C4849" t="e">
        <f>Weighting!$F$25</f>
        <v>#NUM!</v>
      </c>
      <c r="D4849" t="e">
        <f>IF(C4849=1,'Data Transformation'!$G$3+0.5*'Data Transformation'!$W$25,IF(C4850=1,D4850-'Data Transformation'!$W$25,FALSE))</f>
        <v>#NUM!</v>
      </c>
      <c r="E4849">
        <f t="array" ref="E4849">IF(ISLOGICAL(D4849),"",FREQUENCY(IF('Data Transformation'!$B$425:$B$8425='Bin Analysis'!$B4827,'Data Transformation'!$G$425:$G$8425),D4849))</f>
        <v>2001</v>
      </c>
      <c r="F4849">
        <f t="shared" si="603"/>
        <v>0</v>
      </c>
      <c r="G4849">
        <f>Weighting!$H$25</f>
        <v>0</v>
      </c>
      <c r="H4849">
        <f t="array" ref="H4849">FREQUENCY(IF('Data Transformation'!$B$4:$B$8425=B4827,'Data Transformation'!$G$4:$G$8425),'Bin Analysis'!$B4849)</f>
        <v>2073</v>
      </c>
      <c r="I4849">
        <f t="shared" si="604"/>
        <v>0</v>
      </c>
      <c r="J4849">
        <f t="shared" si="605"/>
        <v>0</v>
      </c>
      <c r="K4849">
        <f>J4849*Weighting!$W$25</f>
        <v>0</v>
      </c>
      <c r="M4849" s="14"/>
    </row>
    <row r="4850" spans="1:25" x14ac:dyDescent="0.25">
      <c r="O4850"/>
      <c r="P4850"/>
      <c r="Q4850"/>
      <c r="R4850"/>
    </row>
    <row r="4851" spans="1:25" ht="23.25" x14ac:dyDescent="0.35">
      <c r="A4851" s="21" t="s">
        <v>0</v>
      </c>
      <c r="B4851" s="21" t="str">
        <f>IFERROR(VLOOKUP(C4851,'Data Transformation'!$L$6:$M$426,2,FALSE),"")</f>
        <v/>
      </c>
      <c r="C4851" s="21">
        <f>C4827+1</f>
        <v>202</v>
      </c>
      <c r="D4851" s="21"/>
      <c r="E4851" s="21"/>
      <c r="F4851" s="21"/>
      <c r="G4851" s="21"/>
      <c r="H4851" s="22"/>
      <c r="I4851" s="22"/>
      <c r="J4851" s="22"/>
      <c r="K4851" s="21"/>
      <c r="L4851" s="21" t="str">
        <f>B4851</f>
        <v/>
      </c>
      <c r="M4851" s="23" t="e">
        <f>INDEX('Data Transformation'!$O$4:$O$424,MATCH($B4851,'Data Transformation'!$M$4:$M$424,0),MATCH($M$2,'Data Transformation'!$O$3,0))</f>
        <v>#N/A</v>
      </c>
      <c r="N4851" s="27" t="e">
        <f>IF('Input and Summary Results'!$J$16="minimum",'Bin Analysis'!X4852/(M4851-1),'Bin Analysis'!Y4851/('Bin Analysis'!M4851-1))</f>
        <v>#N/A</v>
      </c>
      <c r="O4851" s="27" t="e">
        <f>IF(M4851=FALSE,NA(),(VLOOKUP(1,C4854:K4873,4,FALSE))/(M4851-1))</f>
        <v>#N/A</v>
      </c>
      <c r="P4851" s="27" t="e">
        <f>IF(M4851=FALSE,NA(),SUM(J4854:J4873)/Weighting!$S$5)</f>
        <v>#N/A</v>
      </c>
      <c r="Q4851" s="27" t="e">
        <f>IF(M4851=FALSE,NA(),SUM(K4854:K4873)/Weighting!$S$6)</f>
        <v>#N/A</v>
      </c>
      <c r="R4851" s="27" t="e">
        <f>IF(M4851=FALSE,NA(),(VLOOKUP(1,G4854:K4873,3,FALSE))/(M4851-1))</f>
        <v>#N/A</v>
      </c>
      <c r="S4851" s="22" t="e">
        <f>IF(M4851=FALSE,NA(),IF(SUM(J4854:J4873)=2,"yes","no"))</f>
        <v>#N/A</v>
      </c>
      <c r="X4851" s="2" cm="2">
        <f t="array" ref="X4851:X4852">FREQUENCY(IF('Data Transformation'!$B$425:$B$6424='Bin Analysis'!L4851,'Data Transformation'!$G$425:$G$6424),'Data Transformation'!$U$11)</f>
        <v>0</v>
      </c>
      <c r="Y4851" s="2" cm="2">
        <f t="array" ref="Y4851:Y4852">FREQUENCY(IF('Data Transformation'!$B$425:$B$6424='Bin Analysis'!L4851,'Data Transformation'!$G$425:$G$6424),'Data Transformation'!$U$12)</f>
        <v>0</v>
      </c>
    </row>
    <row r="4852" spans="1:25" x14ac:dyDescent="0.25">
      <c r="A4852" s="14" t="s">
        <v>67</v>
      </c>
      <c r="B4852" t="s">
        <v>47</v>
      </c>
      <c r="C4852" t="s">
        <v>5</v>
      </c>
      <c r="D4852" t="s">
        <v>98</v>
      </c>
      <c r="E4852" t="s">
        <v>99</v>
      </c>
      <c r="F4852" t="s">
        <v>100</v>
      </c>
      <c r="G4852" t="s">
        <v>69</v>
      </c>
      <c r="H4852" t="s">
        <v>31</v>
      </c>
      <c r="I4852" t="s">
        <v>32</v>
      </c>
      <c r="J4852" t="s">
        <v>46</v>
      </c>
      <c r="K4852" s="14" t="s">
        <v>45</v>
      </c>
      <c r="M4852" s="14"/>
      <c r="X4852" s="2">
        <v>0</v>
      </c>
      <c r="Y4852" s="2">
        <v>0</v>
      </c>
    </row>
    <row r="4853" spans="1:25" x14ac:dyDescent="0.25">
      <c r="A4853" s="32"/>
      <c r="D4853" t="e">
        <f>IF(C4853=1,'Data Transformation'!$G$3+0.5*'Data Transformation'!$W$25,IF(C4854=1,D4854-'Data Transformation'!$W$25,FALSE))</f>
        <v>#NUM!</v>
      </c>
      <c r="E4853">
        <f t="array" ref="E4853">IF(ISLOGICAL(D4853),"",FREQUENCY(IF('Data Transformation'!$B$425:$B$8425='Bin Analysis'!$B4851,'Data Transformation'!$G$425:$G$8425),D4853))</f>
        <v>2001</v>
      </c>
      <c r="F4853" t="e">
        <f>IF(ISLOGICAL(D4853),"",E4853-E4852)</f>
        <v>#VALUE!</v>
      </c>
      <c r="M4853" s="14"/>
    </row>
    <row r="4854" spans="1:25" x14ac:dyDescent="0.25">
      <c r="A4854" s="32" t="e">
        <f>IF(Weighting!$P$6&gt;0,B4854,"")</f>
        <v>#NUM!</v>
      </c>
      <c r="B4854" t="e">
        <f>Weighting!$C$6</f>
        <v>#DIV/0!</v>
      </c>
      <c r="C4854" t="e">
        <f>Weighting!$F$6</f>
        <v>#NUM!</v>
      </c>
      <c r="D4854" t="e">
        <f>IF(C4854=1,'Data Transformation'!$G$3+0.5*'Data Transformation'!$W$25,IF(C4855=1,D4855-'Data Transformation'!$W$25,FALSE))</f>
        <v>#NUM!</v>
      </c>
      <c r="E4854">
        <f t="array" ref="E4854">IF(ISLOGICAL(D4854),"",FREQUENCY(IF('Data Transformation'!$B$425:$B$8425='Bin Analysis'!$B4851,'Data Transformation'!$G$425:$G$8425),D4854))</f>
        <v>2001</v>
      </c>
      <c r="F4854">
        <f>IF(ISLOGICAL(D4854),"",E4854-E4853)</f>
        <v>0</v>
      </c>
      <c r="G4854">
        <f>Weighting!$H$6</f>
        <v>1</v>
      </c>
      <c r="H4854">
        <f t="array" ref="H4854">FREQUENCY(IF('Data Transformation'!$B$4:$B$8425=B4851,'Data Transformation'!$G$4:$G$8425),'Bin Analysis'!$B4854)</f>
        <v>2073</v>
      </c>
      <c r="I4854">
        <f>H4854-H4853</f>
        <v>2073</v>
      </c>
      <c r="J4854">
        <f>IF(I4854=0,0,1)</f>
        <v>1</v>
      </c>
      <c r="K4854" t="e">
        <f>J4854*Weighting!$W$6</f>
        <v>#NUM!</v>
      </c>
      <c r="M4854" s="14"/>
    </row>
    <row r="4855" spans="1:25" x14ac:dyDescent="0.25">
      <c r="A4855" s="32" t="str">
        <f>IF(Weighting!$P$7&gt;0,B4855,"")</f>
        <v/>
      </c>
      <c r="B4855" t="e">
        <f>Weighting!$C$7</f>
        <v>#DIV/0!</v>
      </c>
      <c r="C4855" t="e">
        <f>Weighting!$F$7</f>
        <v>#NUM!</v>
      </c>
      <c r="D4855" t="e">
        <f>IF(C4855=1,'Data Transformation'!$G$3+0.5*'Data Transformation'!$W$25,IF(C4856=1,D4856-'Data Transformation'!$W$25,FALSE))</f>
        <v>#NUM!</v>
      </c>
      <c r="E4855">
        <f t="array" ref="E4855">IF(ISLOGICAL(D4855),"",FREQUENCY(IF('Data Transformation'!$B$425:$B$8425='Bin Analysis'!$B4851,'Data Transformation'!$G$425:$G$8425),D4855))</f>
        <v>2001</v>
      </c>
      <c r="F4855">
        <f t="shared" ref="F4855:F4873" si="606">IF(ISLOGICAL(D4855),"",E4855-E4854)</f>
        <v>0</v>
      </c>
      <c r="G4855">
        <f>Weighting!$H$7</f>
        <v>0</v>
      </c>
      <c r="H4855">
        <f t="array" ref="H4855">FREQUENCY(IF('Data Transformation'!$B$4:$B$8425=B4851,'Data Transformation'!$G$4:$G$8425),'Bin Analysis'!$B4855)</f>
        <v>2073</v>
      </c>
      <c r="I4855">
        <f t="shared" ref="I4855:I4873" si="607">H4855-H4854</f>
        <v>0</v>
      </c>
      <c r="J4855">
        <f>IF(I4855=0,0,1)</f>
        <v>0</v>
      </c>
      <c r="K4855">
        <f>J4855*Weighting!$W$7</f>
        <v>0</v>
      </c>
      <c r="M4855" s="14"/>
    </row>
    <row r="4856" spans="1:25" x14ac:dyDescent="0.25">
      <c r="A4856" s="32" t="str">
        <f>IF(Weighting!$P$8&gt;0,B4856,"")</f>
        <v/>
      </c>
      <c r="B4856" t="e">
        <f>Weighting!$C$8</f>
        <v>#DIV/0!</v>
      </c>
      <c r="C4856" t="e">
        <f>Weighting!$F$8</f>
        <v>#NUM!</v>
      </c>
      <c r="D4856" t="e">
        <f>IF(C4856=1,'Data Transformation'!$G$3+0.5*'Data Transformation'!$W$25,IF(C4857=1,D4857-'Data Transformation'!$W$25,FALSE))</f>
        <v>#NUM!</v>
      </c>
      <c r="E4856">
        <f t="array" ref="E4856">IF(ISLOGICAL(D4856),"",FREQUENCY(IF('Data Transformation'!$B$425:$B$8425='Bin Analysis'!$B4851,'Data Transformation'!$G$425:$G$8425),D4856))</f>
        <v>2001</v>
      </c>
      <c r="F4856">
        <f t="shared" si="606"/>
        <v>0</v>
      </c>
      <c r="G4856">
        <f>Weighting!$H$8</f>
        <v>0</v>
      </c>
      <c r="H4856">
        <f t="array" ref="H4856">FREQUENCY(IF('Data Transformation'!$B$4:$B$8425=B4851,'Data Transformation'!$G$4:$G$8425),'Bin Analysis'!$B4856)</f>
        <v>2073</v>
      </c>
      <c r="I4856">
        <f t="shared" si="607"/>
        <v>0</v>
      </c>
      <c r="J4856">
        <f t="shared" ref="J4856:J4873" si="608">IF(I4856=0,0,1)</f>
        <v>0</v>
      </c>
      <c r="K4856">
        <f>J4856*Weighting!$W$8</f>
        <v>0</v>
      </c>
      <c r="M4856" s="14"/>
    </row>
    <row r="4857" spans="1:25" x14ac:dyDescent="0.25">
      <c r="A4857" s="32" t="str">
        <f>IF(Weighting!$P$9&gt;0,B4857,"")</f>
        <v/>
      </c>
      <c r="B4857" s="50" t="e">
        <f>Weighting!$C$9</f>
        <v>#DIV/0!</v>
      </c>
      <c r="C4857" t="e">
        <f>Weighting!$F$9</f>
        <v>#NUM!</v>
      </c>
      <c r="D4857" t="e">
        <f>IF(C4857=1,'Data Transformation'!$G$3+0.5*'Data Transformation'!$W$25,IF(C4858=1,D4858-'Data Transformation'!$W$25,FALSE))</f>
        <v>#NUM!</v>
      </c>
      <c r="E4857">
        <f t="array" ref="E4857">IF(ISLOGICAL(D4857),"",FREQUENCY(IF('Data Transformation'!$B$425:$B$8425='Bin Analysis'!$B4851,'Data Transformation'!$G$425:$G$8425),D4857))</f>
        <v>2001</v>
      </c>
      <c r="F4857">
        <f t="shared" si="606"/>
        <v>0</v>
      </c>
      <c r="G4857">
        <f>Weighting!$H$9</f>
        <v>0</v>
      </c>
      <c r="H4857">
        <f t="array" ref="H4857">FREQUENCY(IF('Data Transformation'!$B$4:$B$8425=B4851,'Data Transformation'!$G$4:$G$8425),'Bin Analysis'!$B4857)</f>
        <v>2073</v>
      </c>
      <c r="I4857">
        <f t="shared" si="607"/>
        <v>0</v>
      </c>
      <c r="J4857">
        <f t="shared" si="608"/>
        <v>0</v>
      </c>
      <c r="K4857">
        <f>J4857*Weighting!$W$9</f>
        <v>0</v>
      </c>
      <c r="M4857" s="14"/>
    </row>
    <row r="4858" spans="1:25" x14ac:dyDescent="0.25">
      <c r="A4858" s="32" t="str">
        <f>IF(Weighting!$P$10&gt;0,B4858,"")</f>
        <v/>
      </c>
      <c r="B4858" t="e">
        <f>Weighting!$C$10</f>
        <v>#DIV/0!</v>
      </c>
      <c r="C4858" t="e">
        <f>Weighting!$F$10</f>
        <v>#NUM!</v>
      </c>
      <c r="D4858" t="e">
        <f>IF(C4858=1,'Data Transformation'!$G$3+0.5*'Data Transformation'!$W$25,IF(C4859=1,D4859-'Data Transformation'!$W$25,FALSE))</f>
        <v>#NUM!</v>
      </c>
      <c r="E4858">
        <f t="array" ref="E4858">IF(ISLOGICAL(D4858),"",FREQUENCY(IF('Data Transformation'!$B$425:$B$8425='Bin Analysis'!$B4851,'Data Transformation'!$G$425:$G$8425),D4858))</f>
        <v>2001</v>
      </c>
      <c r="F4858">
        <f t="shared" si="606"/>
        <v>0</v>
      </c>
      <c r="G4858">
        <f>Weighting!$H$10</f>
        <v>0</v>
      </c>
      <c r="H4858">
        <f t="array" ref="H4858">FREQUENCY(IF('Data Transformation'!$B$4:$B$8425=B4851,'Data Transformation'!$G$4:$G$8425),'Bin Analysis'!$B4858)</f>
        <v>2073</v>
      </c>
      <c r="I4858">
        <f t="shared" si="607"/>
        <v>0</v>
      </c>
      <c r="J4858">
        <f t="shared" si="608"/>
        <v>0</v>
      </c>
      <c r="K4858">
        <f>J4858*Weighting!$W$10</f>
        <v>0</v>
      </c>
      <c r="M4858" s="14"/>
    </row>
    <row r="4859" spans="1:25" x14ac:dyDescent="0.25">
      <c r="A4859" s="32" t="str">
        <f>IF(Weighting!$P$11&gt;0,B4859,"")</f>
        <v/>
      </c>
      <c r="B4859" t="e">
        <f>Weighting!$C$11</f>
        <v>#DIV/0!</v>
      </c>
      <c r="C4859" t="e">
        <f>Weighting!$F$11</f>
        <v>#NUM!</v>
      </c>
      <c r="D4859" t="e">
        <f>IF(C4859=1,'Data Transformation'!$G$3+0.5*'Data Transformation'!$W$25,IF(C4860=1,D4860-'Data Transformation'!$W$25,FALSE))</f>
        <v>#NUM!</v>
      </c>
      <c r="E4859">
        <f t="array" ref="E4859">IF(ISLOGICAL(D4859),"",FREQUENCY(IF('Data Transformation'!$B$425:$B$8425='Bin Analysis'!$B4851,'Data Transformation'!$G$425:$G$8425),D4859))</f>
        <v>2001</v>
      </c>
      <c r="F4859">
        <f t="shared" si="606"/>
        <v>0</v>
      </c>
      <c r="G4859">
        <f>Weighting!$H$11</f>
        <v>0</v>
      </c>
      <c r="H4859">
        <f t="array" ref="H4859">FREQUENCY(IF('Data Transformation'!$B$4:$B$8425=B4851,'Data Transformation'!$G$4:$G$8425),'Bin Analysis'!$B4859)</f>
        <v>2073</v>
      </c>
      <c r="I4859">
        <f t="shared" si="607"/>
        <v>0</v>
      </c>
      <c r="J4859">
        <f t="shared" si="608"/>
        <v>0</v>
      </c>
      <c r="K4859">
        <f>J4859*Weighting!$W$11</f>
        <v>0</v>
      </c>
      <c r="M4859" s="14"/>
    </row>
    <row r="4860" spans="1:25" x14ac:dyDescent="0.25">
      <c r="A4860" s="32" t="str">
        <f>IF(Weighting!$P$12&gt;0,B4860,"")</f>
        <v/>
      </c>
      <c r="B4860" t="e">
        <f>Weighting!$C$12</f>
        <v>#DIV/0!</v>
      </c>
      <c r="C4860" t="e">
        <f>Weighting!$F$12</f>
        <v>#NUM!</v>
      </c>
      <c r="D4860" t="e">
        <f>IF(C4860=1,'Data Transformation'!$G$3+0.5*'Data Transformation'!$W$25,IF(C4861=1,D4861-'Data Transformation'!$W$25,FALSE))</f>
        <v>#NUM!</v>
      </c>
      <c r="E4860">
        <f t="array" ref="E4860">IF(ISLOGICAL(D4860),"",FREQUENCY(IF('Data Transformation'!$B$425:$B$8425='Bin Analysis'!$B4851,'Data Transformation'!$G$425:$G$8425),D4860))</f>
        <v>2001</v>
      </c>
      <c r="F4860">
        <f t="shared" si="606"/>
        <v>0</v>
      </c>
      <c r="G4860">
        <f>Weighting!$H$12</f>
        <v>0</v>
      </c>
      <c r="H4860">
        <f t="array" ref="H4860">FREQUENCY(IF('Data Transformation'!$B$4:$B$8425=B4851,'Data Transformation'!$G$4:$G$8425),'Bin Analysis'!$B4860)</f>
        <v>2073</v>
      </c>
      <c r="I4860">
        <f t="shared" si="607"/>
        <v>0</v>
      </c>
      <c r="J4860">
        <f t="shared" si="608"/>
        <v>0</v>
      </c>
      <c r="K4860">
        <f>J4860*Weighting!$W$12</f>
        <v>0</v>
      </c>
      <c r="M4860" s="14"/>
    </row>
    <row r="4861" spans="1:25" x14ac:dyDescent="0.25">
      <c r="A4861" s="32" t="str">
        <f>IF(Weighting!$P$13&gt;0,B4861,"")</f>
        <v/>
      </c>
      <c r="B4861" t="e">
        <f>Weighting!$C$13</f>
        <v>#DIV/0!</v>
      </c>
      <c r="C4861" t="e">
        <f>Weighting!$F$13</f>
        <v>#NUM!</v>
      </c>
      <c r="D4861" t="e">
        <f>IF(C4861=1,'Data Transformation'!$G$3+0.5*'Data Transformation'!$W$25,IF(C4862=1,D4862-'Data Transformation'!$W$25,FALSE))</f>
        <v>#NUM!</v>
      </c>
      <c r="E4861">
        <f t="array" ref="E4861">IF(ISLOGICAL(D4861),"",FREQUENCY(IF('Data Transformation'!$B$425:$B$8425='Bin Analysis'!$B4851,'Data Transformation'!$G$425:$G$8425),D4861))</f>
        <v>2001</v>
      </c>
      <c r="F4861">
        <f t="shared" si="606"/>
        <v>0</v>
      </c>
      <c r="G4861">
        <f>Weighting!$H$13</f>
        <v>0</v>
      </c>
      <c r="H4861">
        <f t="array" ref="H4861">FREQUENCY(IF('Data Transformation'!$B$4:$B$8425=B4851,'Data Transformation'!$G$4:$G$8425),'Bin Analysis'!$B4861)</f>
        <v>2073</v>
      </c>
      <c r="I4861">
        <f t="shared" si="607"/>
        <v>0</v>
      </c>
      <c r="J4861">
        <f t="shared" si="608"/>
        <v>0</v>
      </c>
      <c r="K4861">
        <f>J4861*Weighting!$W$13</f>
        <v>0</v>
      </c>
      <c r="M4861" s="14"/>
    </row>
    <row r="4862" spans="1:25" x14ac:dyDescent="0.25">
      <c r="A4862" s="32" t="str">
        <f>IF(Weighting!$P$14&gt;0,B4862,"")</f>
        <v/>
      </c>
      <c r="B4862" t="e">
        <f>Weighting!$C$14</f>
        <v>#DIV/0!</v>
      </c>
      <c r="C4862" t="e">
        <f>Weighting!$F$14</f>
        <v>#NUM!</v>
      </c>
      <c r="D4862" t="e">
        <f>IF(C4862=1,'Data Transformation'!$G$3+0.5*'Data Transformation'!$W$25,IF(C4863=1,D4863-'Data Transformation'!$W$25,FALSE))</f>
        <v>#NUM!</v>
      </c>
      <c r="E4862">
        <f t="array" ref="E4862">IF(ISLOGICAL(D4862),"",FREQUENCY(IF('Data Transformation'!$B$425:$B$8425='Bin Analysis'!$B4851,'Data Transformation'!$G$425:$G$8425),D4862))</f>
        <v>2001</v>
      </c>
      <c r="F4862">
        <f t="shared" si="606"/>
        <v>0</v>
      </c>
      <c r="G4862">
        <f>Weighting!$H$14</f>
        <v>0</v>
      </c>
      <c r="H4862">
        <f t="array" ref="H4862">FREQUENCY(IF('Data Transformation'!$B$4:$B$8425=B4851,'Data Transformation'!$G$4:$G$8425),'Bin Analysis'!$B4862)</f>
        <v>2073</v>
      </c>
      <c r="I4862">
        <f t="shared" si="607"/>
        <v>0</v>
      </c>
      <c r="J4862">
        <f t="shared" si="608"/>
        <v>0</v>
      </c>
      <c r="K4862">
        <f>J4862*Weighting!$W$14</f>
        <v>0</v>
      </c>
      <c r="M4862" s="14"/>
    </row>
    <row r="4863" spans="1:25" x14ac:dyDescent="0.25">
      <c r="A4863" s="32" t="str">
        <f>IF(Weighting!$P$15&gt;0,B4863,"")</f>
        <v/>
      </c>
      <c r="B4863" t="e">
        <f>Weighting!$C$15</f>
        <v>#DIV/0!</v>
      </c>
      <c r="C4863" t="e">
        <f>Weighting!$F$15</f>
        <v>#NUM!</v>
      </c>
      <c r="D4863" t="e">
        <f>IF(C4863=1,'Data Transformation'!$G$3+0.5*'Data Transformation'!$W$25,IF(C4864=1,D4864-'Data Transformation'!$W$25,FALSE))</f>
        <v>#NUM!</v>
      </c>
      <c r="E4863">
        <f t="array" ref="E4863">IF(ISLOGICAL(D4863),"",FREQUENCY(IF('Data Transformation'!$B$425:$B$8425='Bin Analysis'!$B4851,'Data Transformation'!$G$425:$G$8425),D4863))</f>
        <v>2001</v>
      </c>
      <c r="F4863">
        <f t="shared" si="606"/>
        <v>0</v>
      </c>
      <c r="G4863">
        <f>Weighting!$H$15</f>
        <v>0</v>
      </c>
      <c r="H4863">
        <f t="array" ref="H4863">FREQUENCY(IF('Data Transformation'!$B$4:$B$8425=B4851,'Data Transformation'!$G$4:$G$8425),'Bin Analysis'!$B4863)</f>
        <v>2073</v>
      </c>
      <c r="I4863">
        <f t="shared" si="607"/>
        <v>0</v>
      </c>
      <c r="J4863">
        <f t="shared" si="608"/>
        <v>0</v>
      </c>
      <c r="K4863">
        <f>J4863*Weighting!$W$15</f>
        <v>0</v>
      </c>
      <c r="M4863" s="14"/>
    </row>
    <row r="4864" spans="1:25" x14ac:dyDescent="0.25">
      <c r="A4864" s="32" t="str">
        <f>IF(Weighting!$P$16&gt;0,B4864,"")</f>
        <v/>
      </c>
      <c r="B4864" t="e">
        <f>Weighting!$C$16</f>
        <v>#DIV/0!</v>
      </c>
      <c r="C4864" t="e">
        <f>Weighting!$F$16</f>
        <v>#NUM!</v>
      </c>
      <c r="D4864" t="e">
        <f>IF(C4864=1,'Data Transformation'!$G$3+0.5*'Data Transformation'!$W$25,IF(C4865=1,D4865-'Data Transformation'!$W$25,FALSE))</f>
        <v>#NUM!</v>
      </c>
      <c r="E4864">
        <f t="array" ref="E4864">IF(ISLOGICAL(D4864),"",FREQUENCY(IF('Data Transformation'!$B$425:$B$8425='Bin Analysis'!$B4851,'Data Transformation'!$G$425:$G$8425),D4864))</f>
        <v>2001</v>
      </c>
      <c r="F4864">
        <f t="shared" si="606"/>
        <v>0</v>
      </c>
      <c r="G4864">
        <f>Weighting!$H$16</f>
        <v>0</v>
      </c>
      <c r="H4864">
        <f t="array" ref="H4864">FREQUENCY(IF('Data Transformation'!$B$4:$B$8425=B4851,'Data Transformation'!$G$4:$G$8425),'Bin Analysis'!$B4864)</f>
        <v>2073</v>
      </c>
      <c r="I4864">
        <f t="shared" si="607"/>
        <v>0</v>
      </c>
      <c r="J4864">
        <f t="shared" si="608"/>
        <v>0</v>
      </c>
      <c r="K4864">
        <f>J4864*Weighting!$W$16</f>
        <v>0</v>
      </c>
      <c r="M4864" s="14"/>
    </row>
    <row r="4865" spans="1:25" x14ac:dyDescent="0.25">
      <c r="A4865" s="32" t="str">
        <f>IF(Weighting!$P$17&gt;0,B4865,"")</f>
        <v/>
      </c>
      <c r="B4865" t="e">
        <f>Weighting!$C$17</f>
        <v>#DIV/0!</v>
      </c>
      <c r="C4865" t="e">
        <f>Weighting!$F$17</f>
        <v>#NUM!</v>
      </c>
      <c r="D4865" t="e">
        <f>IF(C4865=1,'Data Transformation'!$G$3+0.5*'Data Transformation'!$W$25,IF(C4866=1,D4866-'Data Transformation'!$W$25,FALSE))</f>
        <v>#NUM!</v>
      </c>
      <c r="E4865">
        <f t="array" ref="E4865">IF(ISLOGICAL(D4865),"",FREQUENCY(IF('Data Transformation'!$B$425:$B$8425='Bin Analysis'!$B4851,'Data Transformation'!$G$425:$G$8425),D4865))</f>
        <v>2001</v>
      </c>
      <c r="F4865">
        <f t="shared" si="606"/>
        <v>0</v>
      </c>
      <c r="G4865">
        <f>Weighting!$H$17</f>
        <v>0</v>
      </c>
      <c r="H4865">
        <f t="array" ref="H4865">FREQUENCY(IF('Data Transformation'!$B$4:$B$8425=B4851,'Data Transformation'!$G$4:$G$8425),'Bin Analysis'!$B4865)</f>
        <v>2073</v>
      </c>
      <c r="I4865">
        <f t="shared" si="607"/>
        <v>0</v>
      </c>
      <c r="J4865">
        <f t="shared" si="608"/>
        <v>0</v>
      </c>
      <c r="K4865">
        <f>J4865*Weighting!$W$17</f>
        <v>0</v>
      </c>
      <c r="M4865" s="14"/>
    </row>
    <row r="4866" spans="1:25" x14ac:dyDescent="0.25">
      <c r="A4866" s="32" t="str">
        <f>IF(Weighting!$P$18&gt;0,B4866,"")</f>
        <v/>
      </c>
      <c r="B4866" t="e">
        <f>Weighting!$C$18</f>
        <v>#DIV/0!</v>
      </c>
      <c r="C4866" t="e">
        <f>Weighting!$F$18</f>
        <v>#NUM!</v>
      </c>
      <c r="D4866" t="e">
        <f>IF(C4866=1,'Data Transformation'!$G$3+0.5*'Data Transformation'!$W$25,IF(C4867=1,D4867-'Data Transformation'!$W$25,FALSE))</f>
        <v>#NUM!</v>
      </c>
      <c r="E4866">
        <f t="array" ref="E4866">IF(ISLOGICAL(D4866),"",FREQUENCY(IF('Data Transformation'!$B$425:$B$8425='Bin Analysis'!$B4851,'Data Transformation'!$G$425:$G$8425),D4866))</f>
        <v>2001</v>
      </c>
      <c r="F4866">
        <f t="shared" si="606"/>
        <v>0</v>
      </c>
      <c r="G4866">
        <f>Weighting!$H$18</f>
        <v>0</v>
      </c>
      <c r="H4866">
        <f t="array" ref="H4866">FREQUENCY(IF('Data Transformation'!$B$4:$B$8425=B4851,'Data Transformation'!$G$4:$G$8425),'Bin Analysis'!$B4866)</f>
        <v>2073</v>
      </c>
      <c r="I4866">
        <f t="shared" si="607"/>
        <v>0</v>
      </c>
      <c r="J4866">
        <f t="shared" si="608"/>
        <v>0</v>
      </c>
      <c r="K4866">
        <f>J4866*Weighting!$W$18</f>
        <v>0</v>
      </c>
      <c r="M4866" s="14"/>
    </row>
    <row r="4867" spans="1:25" x14ac:dyDescent="0.25">
      <c r="A4867" s="32" t="str">
        <f>IF(Weighting!$P$19&gt;0,B4867,"")</f>
        <v/>
      </c>
      <c r="B4867" t="e">
        <f>Weighting!$C$19</f>
        <v>#DIV/0!</v>
      </c>
      <c r="C4867" t="e">
        <f>Weighting!$F$19</f>
        <v>#NUM!</v>
      </c>
      <c r="D4867" t="e">
        <f>IF(C4867=1,'Data Transformation'!$G$3+0.5*'Data Transformation'!$W$25,IF(C4868=1,D4868-'Data Transformation'!$W$25,FALSE))</f>
        <v>#NUM!</v>
      </c>
      <c r="E4867">
        <f t="array" ref="E4867">IF(ISLOGICAL(D4867),"",FREQUENCY(IF('Data Transformation'!$B$425:$B$8425='Bin Analysis'!$B4851,'Data Transformation'!$G$425:$G$8425),D4867))</f>
        <v>2001</v>
      </c>
      <c r="F4867">
        <f t="shared" si="606"/>
        <v>0</v>
      </c>
      <c r="G4867">
        <f>Weighting!$H$19</f>
        <v>0</v>
      </c>
      <c r="H4867">
        <f t="array" ref="H4867">FREQUENCY(IF('Data Transformation'!$B$4:$B$8425=B4851,'Data Transformation'!$G$4:$G$8425),'Bin Analysis'!$B4867)</f>
        <v>2073</v>
      </c>
      <c r="I4867">
        <f t="shared" si="607"/>
        <v>0</v>
      </c>
      <c r="J4867">
        <f t="shared" si="608"/>
        <v>0</v>
      </c>
      <c r="K4867">
        <f>J4867*Weighting!$W$19</f>
        <v>0</v>
      </c>
      <c r="M4867" s="14"/>
    </row>
    <row r="4868" spans="1:25" x14ac:dyDescent="0.25">
      <c r="A4868" s="32" t="str">
        <f>IF(Weighting!$P$20&gt;0,B4868,"")</f>
        <v/>
      </c>
      <c r="B4868" t="e">
        <f>Weighting!$C$20</f>
        <v>#DIV/0!</v>
      </c>
      <c r="C4868" t="e">
        <f>Weighting!$F$20</f>
        <v>#NUM!</v>
      </c>
      <c r="D4868" t="e">
        <f>IF(C4868=1,'Data Transformation'!$G$3+0.5*'Data Transformation'!$W$25,IF(C4869=1,D4869-'Data Transformation'!$W$25,FALSE))</f>
        <v>#NUM!</v>
      </c>
      <c r="E4868">
        <f t="array" ref="E4868">IF(ISLOGICAL(D4868),"",FREQUENCY(IF('Data Transformation'!$B$425:$B$8425='Bin Analysis'!$B4851,'Data Transformation'!$G$425:$G$8425),D4868))</f>
        <v>2001</v>
      </c>
      <c r="F4868">
        <f t="shared" si="606"/>
        <v>0</v>
      </c>
      <c r="G4868">
        <f>Weighting!$H$20</f>
        <v>0</v>
      </c>
      <c r="H4868">
        <f t="array" ref="H4868">FREQUENCY(IF('Data Transformation'!$B$4:$B$8425=B4851,'Data Transformation'!$G$4:$G$8425),'Bin Analysis'!$B4868)</f>
        <v>2073</v>
      </c>
      <c r="I4868">
        <f t="shared" si="607"/>
        <v>0</v>
      </c>
      <c r="J4868">
        <f t="shared" si="608"/>
        <v>0</v>
      </c>
      <c r="K4868">
        <f>J4868*Weighting!$W$20</f>
        <v>0</v>
      </c>
      <c r="M4868" s="14"/>
    </row>
    <row r="4869" spans="1:25" x14ac:dyDescent="0.25">
      <c r="A4869" s="32" t="str">
        <f>IF(Weighting!$P$21&gt;0,B4869,"")</f>
        <v/>
      </c>
      <c r="B4869" t="e">
        <f>Weighting!$C$21</f>
        <v>#DIV/0!</v>
      </c>
      <c r="C4869" t="e">
        <f>Weighting!$F$21</f>
        <v>#NUM!</v>
      </c>
      <c r="D4869" t="e">
        <f>IF(C4869=1,'Data Transformation'!$G$3+0.5*'Data Transformation'!$W$25,IF(C4870=1,D4870-'Data Transformation'!$W$25,FALSE))</f>
        <v>#NUM!</v>
      </c>
      <c r="E4869">
        <f t="array" ref="E4869">IF(ISLOGICAL(D4869),"",FREQUENCY(IF('Data Transformation'!$B$425:$B$8425='Bin Analysis'!$B4851,'Data Transformation'!$G$425:$G$8425),D4869))</f>
        <v>2001</v>
      </c>
      <c r="F4869">
        <f t="shared" si="606"/>
        <v>0</v>
      </c>
      <c r="G4869">
        <f>Weighting!$H$21</f>
        <v>0</v>
      </c>
      <c r="H4869">
        <f t="array" ref="H4869">FREQUENCY(IF('Data Transformation'!$B$4:$B$8425=B4851,'Data Transformation'!$G$4:$G$8425),'Bin Analysis'!$B4869)</f>
        <v>2073</v>
      </c>
      <c r="I4869">
        <f t="shared" si="607"/>
        <v>0</v>
      </c>
      <c r="J4869">
        <f t="shared" si="608"/>
        <v>0</v>
      </c>
      <c r="K4869">
        <f>J4869*Weighting!$W$21</f>
        <v>0</v>
      </c>
      <c r="M4869" s="14"/>
    </row>
    <row r="4870" spans="1:25" x14ac:dyDescent="0.25">
      <c r="A4870" s="32" t="str">
        <f>IF(Weighting!$P$22&gt;0,B4870,"")</f>
        <v/>
      </c>
      <c r="B4870" t="e">
        <f>Weighting!$C$22</f>
        <v>#DIV/0!</v>
      </c>
      <c r="C4870" t="e">
        <f>Weighting!$F$22</f>
        <v>#NUM!</v>
      </c>
      <c r="D4870" t="e">
        <f>IF(C4870=1,'Data Transformation'!$G$3+0.5*'Data Transformation'!$W$25,IF(C4871=1,D4871-'Data Transformation'!$W$25,FALSE))</f>
        <v>#NUM!</v>
      </c>
      <c r="E4870">
        <f t="array" ref="E4870">IF(ISLOGICAL(D4870),"",FREQUENCY(IF('Data Transformation'!$B$425:$B$8425='Bin Analysis'!$B4851,'Data Transformation'!$G$425:$G$8425),D4870))</f>
        <v>2001</v>
      </c>
      <c r="F4870">
        <f t="shared" si="606"/>
        <v>0</v>
      </c>
      <c r="G4870">
        <f>Weighting!$H$22</f>
        <v>0</v>
      </c>
      <c r="H4870">
        <f t="array" ref="H4870">FREQUENCY(IF('Data Transformation'!$B$4:$B$8425=B4851,'Data Transformation'!$G$4:$G$8425),'Bin Analysis'!$B4870)</f>
        <v>2073</v>
      </c>
      <c r="I4870">
        <f t="shared" si="607"/>
        <v>0</v>
      </c>
      <c r="J4870">
        <f t="shared" si="608"/>
        <v>0</v>
      </c>
      <c r="K4870">
        <f>J4870*Weighting!$W$22</f>
        <v>0</v>
      </c>
      <c r="M4870" s="14"/>
    </row>
    <row r="4871" spans="1:25" x14ac:dyDescent="0.25">
      <c r="A4871" s="32" t="str">
        <f>IF(Weighting!$P$23&gt;0,B4871,"")</f>
        <v/>
      </c>
      <c r="B4871" t="e">
        <f>Weighting!$C$23</f>
        <v>#DIV/0!</v>
      </c>
      <c r="C4871" t="e">
        <f>Weighting!$F$23</f>
        <v>#NUM!</v>
      </c>
      <c r="D4871" t="e">
        <f>IF(C4871=1,'Data Transformation'!$G$3+0.5*'Data Transformation'!$W$25,IF(C4872=1,D4872-'Data Transformation'!$W$25,FALSE))</f>
        <v>#NUM!</v>
      </c>
      <c r="E4871">
        <f t="array" ref="E4871">IF(ISLOGICAL(D4871),"",FREQUENCY(IF('Data Transformation'!$B$425:$B$8425='Bin Analysis'!$B4851,'Data Transformation'!$G$425:$G$8425),D4871))</f>
        <v>2001</v>
      </c>
      <c r="F4871">
        <f t="shared" si="606"/>
        <v>0</v>
      </c>
      <c r="G4871">
        <f>Weighting!$H$23</f>
        <v>0</v>
      </c>
      <c r="H4871">
        <f t="array" ref="H4871">FREQUENCY(IF('Data Transformation'!$B$4:$B$8425=B4851,'Data Transformation'!$G$4:$G$8425),'Bin Analysis'!$B4871)</f>
        <v>2073</v>
      </c>
      <c r="I4871">
        <f t="shared" si="607"/>
        <v>0</v>
      </c>
      <c r="J4871">
        <f t="shared" si="608"/>
        <v>0</v>
      </c>
      <c r="K4871">
        <f>J4871*Weighting!$W$23</f>
        <v>0</v>
      </c>
      <c r="M4871" s="14"/>
    </row>
    <row r="4872" spans="1:25" x14ac:dyDescent="0.25">
      <c r="A4872" s="32" t="str">
        <f>IF(Weighting!$P$24&gt;0,B4872,"")</f>
        <v/>
      </c>
      <c r="B4872" t="e">
        <f>Weighting!$C$24</f>
        <v>#DIV/0!</v>
      </c>
      <c r="C4872" t="e">
        <f>Weighting!$F$24</f>
        <v>#NUM!</v>
      </c>
      <c r="D4872" t="e">
        <f>IF(C4872=1,'Data Transformation'!$G$3+0.5*'Data Transformation'!$W$25,IF(C4873=1,D4873-'Data Transformation'!$W$25,FALSE))</f>
        <v>#NUM!</v>
      </c>
      <c r="E4872">
        <f t="array" ref="E4872">IF(ISLOGICAL(D4872),"",FREQUENCY(IF('Data Transformation'!$B$425:$B$8425='Bin Analysis'!$B4851,'Data Transformation'!$G$425:$G$8425),D4872))</f>
        <v>2001</v>
      </c>
      <c r="F4872">
        <f t="shared" si="606"/>
        <v>0</v>
      </c>
      <c r="G4872">
        <f>Weighting!$H$24</f>
        <v>0</v>
      </c>
      <c r="H4872">
        <f t="array" ref="H4872">FREQUENCY(IF('Data Transformation'!$B$4:$B$8425=B4851,'Data Transformation'!$G$4:$G$8425),'Bin Analysis'!$B4872)</f>
        <v>2073</v>
      </c>
      <c r="I4872">
        <f t="shared" si="607"/>
        <v>0</v>
      </c>
      <c r="J4872">
        <f t="shared" si="608"/>
        <v>0</v>
      </c>
      <c r="K4872">
        <f>J4872*Weighting!$W$24</f>
        <v>0</v>
      </c>
      <c r="M4872" s="14"/>
    </row>
    <row r="4873" spans="1:25" x14ac:dyDescent="0.25">
      <c r="A4873" s="32" t="str">
        <f>IF(Weighting!$P$25&gt;0,B4873,"")</f>
        <v/>
      </c>
      <c r="B4873" t="e">
        <f>Weighting!$C$25</f>
        <v>#DIV/0!</v>
      </c>
      <c r="C4873" t="e">
        <f>Weighting!$F$25</f>
        <v>#NUM!</v>
      </c>
      <c r="D4873" t="e">
        <f>IF(C4873=1,'Data Transformation'!$G$3+0.5*'Data Transformation'!$W$25,IF(C4874=1,D4874-'Data Transformation'!$W$25,FALSE))</f>
        <v>#NUM!</v>
      </c>
      <c r="E4873">
        <f t="array" ref="E4873">IF(ISLOGICAL(D4873),"",FREQUENCY(IF('Data Transformation'!$B$425:$B$8425='Bin Analysis'!$B4851,'Data Transformation'!$G$425:$G$8425),D4873))</f>
        <v>2001</v>
      </c>
      <c r="F4873">
        <f t="shared" si="606"/>
        <v>0</v>
      </c>
      <c r="G4873">
        <f>Weighting!$H$25</f>
        <v>0</v>
      </c>
      <c r="H4873">
        <f t="array" ref="H4873">FREQUENCY(IF('Data Transformation'!$B$4:$B$8425=B4851,'Data Transformation'!$G$4:$G$8425),'Bin Analysis'!$B4873)</f>
        <v>2073</v>
      </c>
      <c r="I4873">
        <f t="shared" si="607"/>
        <v>0</v>
      </c>
      <c r="J4873">
        <f t="shared" si="608"/>
        <v>0</v>
      </c>
      <c r="K4873">
        <f>J4873*Weighting!$W$25</f>
        <v>0</v>
      </c>
      <c r="M4873" s="14"/>
    </row>
    <row r="4874" spans="1:25" x14ac:dyDescent="0.25">
      <c r="O4874"/>
      <c r="P4874"/>
      <c r="Q4874"/>
      <c r="R4874"/>
    </row>
    <row r="4875" spans="1:25" ht="23.25" x14ac:dyDescent="0.35">
      <c r="A4875" s="21" t="s">
        <v>0</v>
      </c>
      <c r="B4875" s="21" t="str">
        <f>IFERROR(VLOOKUP(C4875,'Data Transformation'!$L$6:$M$426,2,FALSE),"")</f>
        <v/>
      </c>
      <c r="C4875" s="21">
        <f>C4851+1</f>
        <v>203</v>
      </c>
      <c r="D4875" s="21"/>
      <c r="E4875" s="21"/>
      <c r="F4875" s="21"/>
      <c r="G4875" s="21"/>
      <c r="H4875" s="22"/>
      <c r="I4875" s="22"/>
      <c r="J4875" s="22"/>
      <c r="K4875" s="21"/>
      <c r="L4875" s="21" t="str">
        <f>B4875</f>
        <v/>
      </c>
      <c r="M4875" s="23" t="e">
        <f>INDEX('Data Transformation'!$O$4:$O$424,MATCH($B4875,'Data Transformation'!$M$4:$M$424,0),MATCH($M$2,'Data Transformation'!$O$3,0))</f>
        <v>#N/A</v>
      </c>
      <c r="N4875" s="27" t="e">
        <f>IF('Input and Summary Results'!$J$16="minimum",'Bin Analysis'!X4876/(M4875-1),'Bin Analysis'!Y4875/('Bin Analysis'!M4875-1))</f>
        <v>#N/A</v>
      </c>
      <c r="O4875" s="27" t="e">
        <f>IF(M4875=FALSE,NA(),(VLOOKUP(1,C4878:K4897,4,FALSE))/(M4875-1))</f>
        <v>#N/A</v>
      </c>
      <c r="P4875" s="27" t="e">
        <f>IF(M4875=FALSE,NA(),SUM(J4878:J4897)/Weighting!$S$5)</f>
        <v>#N/A</v>
      </c>
      <c r="Q4875" s="27" t="e">
        <f>IF(M4875=FALSE,NA(),SUM(K4878:K4897)/Weighting!$S$6)</f>
        <v>#N/A</v>
      </c>
      <c r="R4875" s="27" t="e">
        <f>IF(M4875=FALSE,NA(),(VLOOKUP(1,G4878:K4897,3,FALSE))/(M4875-1))</f>
        <v>#N/A</v>
      </c>
      <c r="S4875" s="22" t="e">
        <f>IF(M4875=FALSE,NA(),IF(SUM(J4878:J4897)=2,"yes","no"))</f>
        <v>#N/A</v>
      </c>
      <c r="X4875" s="2" cm="2">
        <f t="array" ref="X4875:X4876">FREQUENCY(IF('Data Transformation'!$B$425:$B$6424='Bin Analysis'!L4875,'Data Transformation'!$G$425:$G$6424),'Data Transformation'!$U$11)</f>
        <v>0</v>
      </c>
      <c r="Y4875" s="2" cm="2">
        <f t="array" ref="Y4875:Y4876">FREQUENCY(IF('Data Transformation'!$B$425:$B$6424='Bin Analysis'!L4875,'Data Transformation'!$G$425:$G$6424),'Data Transformation'!$U$12)</f>
        <v>0</v>
      </c>
    </row>
    <row r="4876" spans="1:25" x14ac:dyDescent="0.25">
      <c r="A4876" s="14" t="s">
        <v>67</v>
      </c>
      <c r="B4876" t="s">
        <v>47</v>
      </c>
      <c r="C4876" t="s">
        <v>5</v>
      </c>
      <c r="D4876" t="s">
        <v>98</v>
      </c>
      <c r="E4876" t="s">
        <v>99</v>
      </c>
      <c r="F4876" t="s">
        <v>100</v>
      </c>
      <c r="G4876" t="s">
        <v>69</v>
      </c>
      <c r="H4876" t="s">
        <v>31</v>
      </c>
      <c r="I4876" t="s">
        <v>32</v>
      </c>
      <c r="J4876" t="s">
        <v>46</v>
      </c>
      <c r="K4876" s="14" t="s">
        <v>45</v>
      </c>
      <c r="M4876" s="14"/>
      <c r="X4876" s="2">
        <v>0</v>
      </c>
      <c r="Y4876" s="2">
        <v>0</v>
      </c>
    </row>
    <row r="4877" spans="1:25" x14ac:dyDescent="0.25">
      <c r="A4877" s="32"/>
      <c r="D4877" t="e">
        <f>IF(C4877=1,'Data Transformation'!$G$3+0.5*'Data Transformation'!$W$25,IF(C4878=1,D4878-'Data Transformation'!$W$25,FALSE))</f>
        <v>#NUM!</v>
      </c>
      <c r="E4877">
        <f t="array" ref="E4877">IF(ISLOGICAL(D4877),"",FREQUENCY(IF('Data Transformation'!$B$425:$B$8425='Bin Analysis'!$B4875,'Data Transformation'!$G$425:$G$8425),D4877))</f>
        <v>2001</v>
      </c>
      <c r="F4877" t="e">
        <f>IF(ISLOGICAL(D4877),"",E4877-E4876)</f>
        <v>#VALUE!</v>
      </c>
      <c r="M4877" s="14"/>
    </row>
    <row r="4878" spans="1:25" x14ac:dyDescent="0.25">
      <c r="A4878" s="32" t="e">
        <f>IF(Weighting!$P$6&gt;0,B4878,"")</f>
        <v>#NUM!</v>
      </c>
      <c r="B4878" t="e">
        <f>Weighting!$C$6</f>
        <v>#DIV/0!</v>
      </c>
      <c r="C4878" t="e">
        <f>Weighting!$F$6</f>
        <v>#NUM!</v>
      </c>
      <c r="D4878" t="e">
        <f>IF(C4878=1,'Data Transformation'!$G$3+0.5*'Data Transformation'!$W$25,IF(C4879=1,D4879-'Data Transformation'!$W$25,FALSE))</f>
        <v>#NUM!</v>
      </c>
      <c r="E4878">
        <f t="array" ref="E4878">IF(ISLOGICAL(D4878),"",FREQUENCY(IF('Data Transformation'!$B$425:$B$8425='Bin Analysis'!$B4875,'Data Transformation'!$G$425:$G$8425),D4878))</f>
        <v>2001</v>
      </c>
      <c r="F4878">
        <f>IF(ISLOGICAL(D4878),"",E4878-E4877)</f>
        <v>0</v>
      </c>
      <c r="G4878">
        <f>Weighting!$H$6</f>
        <v>1</v>
      </c>
      <c r="H4878">
        <f t="array" ref="H4878">FREQUENCY(IF('Data Transformation'!$B$4:$B$8425=B4875,'Data Transformation'!$G$4:$G$8425),'Bin Analysis'!$B4878)</f>
        <v>2073</v>
      </c>
      <c r="I4878">
        <f>H4878-H4877</f>
        <v>2073</v>
      </c>
      <c r="J4878">
        <f>IF(I4878=0,0,1)</f>
        <v>1</v>
      </c>
      <c r="K4878" t="e">
        <f>J4878*Weighting!$W$6</f>
        <v>#NUM!</v>
      </c>
      <c r="M4878" s="14"/>
    </row>
    <row r="4879" spans="1:25" x14ac:dyDescent="0.25">
      <c r="A4879" s="32" t="str">
        <f>IF(Weighting!$P$7&gt;0,B4879,"")</f>
        <v/>
      </c>
      <c r="B4879" t="e">
        <f>Weighting!$C$7</f>
        <v>#DIV/0!</v>
      </c>
      <c r="C4879" t="e">
        <f>Weighting!$F$7</f>
        <v>#NUM!</v>
      </c>
      <c r="D4879" t="e">
        <f>IF(C4879=1,'Data Transformation'!$G$3+0.5*'Data Transformation'!$W$25,IF(C4880=1,D4880-'Data Transformation'!$W$25,FALSE))</f>
        <v>#NUM!</v>
      </c>
      <c r="E4879">
        <f t="array" ref="E4879">IF(ISLOGICAL(D4879),"",FREQUENCY(IF('Data Transformation'!$B$425:$B$8425='Bin Analysis'!$B4875,'Data Transformation'!$G$425:$G$8425),D4879))</f>
        <v>2001</v>
      </c>
      <c r="F4879">
        <f t="shared" ref="F4879:F4897" si="609">IF(ISLOGICAL(D4879),"",E4879-E4878)</f>
        <v>0</v>
      </c>
      <c r="G4879">
        <f>Weighting!$H$7</f>
        <v>0</v>
      </c>
      <c r="H4879">
        <f t="array" ref="H4879">FREQUENCY(IF('Data Transformation'!$B$4:$B$8425=B4875,'Data Transformation'!$G$4:$G$8425),'Bin Analysis'!$B4879)</f>
        <v>2073</v>
      </c>
      <c r="I4879">
        <f t="shared" ref="I4879:I4897" si="610">H4879-H4878</f>
        <v>0</v>
      </c>
      <c r="J4879">
        <f>IF(I4879=0,0,1)</f>
        <v>0</v>
      </c>
      <c r="K4879">
        <f>J4879*Weighting!$W$7</f>
        <v>0</v>
      </c>
      <c r="M4879" s="14"/>
    </row>
    <row r="4880" spans="1:25" x14ac:dyDescent="0.25">
      <c r="A4880" s="32" t="str">
        <f>IF(Weighting!$P$8&gt;0,B4880,"")</f>
        <v/>
      </c>
      <c r="B4880" t="e">
        <f>Weighting!$C$8</f>
        <v>#DIV/0!</v>
      </c>
      <c r="C4880" t="e">
        <f>Weighting!$F$8</f>
        <v>#NUM!</v>
      </c>
      <c r="D4880" t="e">
        <f>IF(C4880=1,'Data Transformation'!$G$3+0.5*'Data Transformation'!$W$25,IF(C4881=1,D4881-'Data Transformation'!$W$25,FALSE))</f>
        <v>#NUM!</v>
      </c>
      <c r="E4880">
        <f t="array" ref="E4880">IF(ISLOGICAL(D4880),"",FREQUENCY(IF('Data Transformation'!$B$425:$B$8425='Bin Analysis'!$B4875,'Data Transformation'!$G$425:$G$8425),D4880))</f>
        <v>2001</v>
      </c>
      <c r="F4880">
        <f t="shared" si="609"/>
        <v>0</v>
      </c>
      <c r="G4880">
        <f>Weighting!$H$8</f>
        <v>0</v>
      </c>
      <c r="H4880">
        <f t="array" ref="H4880">FREQUENCY(IF('Data Transformation'!$B$4:$B$8425=B4875,'Data Transformation'!$G$4:$G$8425),'Bin Analysis'!$B4880)</f>
        <v>2073</v>
      </c>
      <c r="I4880">
        <f t="shared" si="610"/>
        <v>0</v>
      </c>
      <c r="J4880">
        <f t="shared" ref="J4880:J4897" si="611">IF(I4880=0,0,1)</f>
        <v>0</v>
      </c>
      <c r="K4880">
        <f>J4880*Weighting!$W$8</f>
        <v>0</v>
      </c>
      <c r="M4880" s="14"/>
    </row>
    <row r="4881" spans="1:13" x14ac:dyDescent="0.25">
      <c r="A4881" s="32" t="str">
        <f>IF(Weighting!$P$9&gt;0,B4881,"")</f>
        <v/>
      </c>
      <c r="B4881" s="50" t="e">
        <f>Weighting!$C$9</f>
        <v>#DIV/0!</v>
      </c>
      <c r="C4881" t="e">
        <f>Weighting!$F$9</f>
        <v>#NUM!</v>
      </c>
      <c r="D4881" t="e">
        <f>IF(C4881=1,'Data Transformation'!$G$3+0.5*'Data Transformation'!$W$25,IF(C4882=1,D4882-'Data Transformation'!$W$25,FALSE))</f>
        <v>#NUM!</v>
      </c>
      <c r="E4881">
        <f t="array" ref="E4881">IF(ISLOGICAL(D4881),"",FREQUENCY(IF('Data Transformation'!$B$425:$B$8425='Bin Analysis'!$B4875,'Data Transformation'!$G$425:$G$8425),D4881))</f>
        <v>2001</v>
      </c>
      <c r="F4881">
        <f t="shared" si="609"/>
        <v>0</v>
      </c>
      <c r="G4881">
        <f>Weighting!$H$9</f>
        <v>0</v>
      </c>
      <c r="H4881">
        <f t="array" ref="H4881">FREQUENCY(IF('Data Transformation'!$B$4:$B$8425=B4875,'Data Transformation'!$G$4:$G$8425),'Bin Analysis'!$B4881)</f>
        <v>2073</v>
      </c>
      <c r="I4881">
        <f t="shared" si="610"/>
        <v>0</v>
      </c>
      <c r="J4881">
        <f t="shared" si="611"/>
        <v>0</v>
      </c>
      <c r="K4881">
        <f>J4881*Weighting!$W$9</f>
        <v>0</v>
      </c>
      <c r="M4881" s="14"/>
    </row>
    <row r="4882" spans="1:13" x14ac:dyDescent="0.25">
      <c r="A4882" s="32" t="str">
        <f>IF(Weighting!$P$10&gt;0,B4882,"")</f>
        <v/>
      </c>
      <c r="B4882" t="e">
        <f>Weighting!$C$10</f>
        <v>#DIV/0!</v>
      </c>
      <c r="C4882" t="e">
        <f>Weighting!$F$10</f>
        <v>#NUM!</v>
      </c>
      <c r="D4882" t="e">
        <f>IF(C4882=1,'Data Transformation'!$G$3+0.5*'Data Transformation'!$W$25,IF(C4883=1,D4883-'Data Transformation'!$W$25,FALSE))</f>
        <v>#NUM!</v>
      </c>
      <c r="E4882">
        <f t="array" ref="E4882">IF(ISLOGICAL(D4882),"",FREQUENCY(IF('Data Transformation'!$B$425:$B$8425='Bin Analysis'!$B4875,'Data Transformation'!$G$425:$G$8425),D4882))</f>
        <v>2001</v>
      </c>
      <c r="F4882">
        <f t="shared" si="609"/>
        <v>0</v>
      </c>
      <c r="G4882">
        <f>Weighting!$H$10</f>
        <v>0</v>
      </c>
      <c r="H4882">
        <f t="array" ref="H4882">FREQUENCY(IF('Data Transformation'!$B$4:$B$8425=B4875,'Data Transformation'!$G$4:$G$8425),'Bin Analysis'!$B4882)</f>
        <v>2073</v>
      </c>
      <c r="I4882">
        <f t="shared" si="610"/>
        <v>0</v>
      </c>
      <c r="J4882">
        <f t="shared" si="611"/>
        <v>0</v>
      </c>
      <c r="K4882">
        <f>J4882*Weighting!$W$10</f>
        <v>0</v>
      </c>
      <c r="M4882" s="14"/>
    </row>
    <row r="4883" spans="1:13" x14ac:dyDescent="0.25">
      <c r="A4883" s="32" t="str">
        <f>IF(Weighting!$P$11&gt;0,B4883,"")</f>
        <v/>
      </c>
      <c r="B4883" t="e">
        <f>Weighting!$C$11</f>
        <v>#DIV/0!</v>
      </c>
      <c r="C4883" t="e">
        <f>Weighting!$F$11</f>
        <v>#NUM!</v>
      </c>
      <c r="D4883" t="e">
        <f>IF(C4883=1,'Data Transformation'!$G$3+0.5*'Data Transformation'!$W$25,IF(C4884=1,D4884-'Data Transformation'!$W$25,FALSE))</f>
        <v>#NUM!</v>
      </c>
      <c r="E4883">
        <f t="array" ref="E4883">IF(ISLOGICAL(D4883),"",FREQUENCY(IF('Data Transformation'!$B$425:$B$8425='Bin Analysis'!$B4875,'Data Transformation'!$G$425:$G$8425),D4883))</f>
        <v>2001</v>
      </c>
      <c r="F4883">
        <f t="shared" si="609"/>
        <v>0</v>
      </c>
      <c r="G4883">
        <f>Weighting!$H$11</f>
        <v>0</v>
      </c>
      <c r="H4883">
        <f t="array" ref="H4883">FREQUENCY(IF('Data Transformation'!$B$4:$B$8425=B4875,'Data Transformation'!$G$4:$G$8425),'Bin Analysis'!$B4883)</f>
        <v>2073</v>
      </c>
      <c r="I4883">
        <f t="shared" si="610"/>
        <v>0</v>
      </c>
      <c r="J4883">
        <f t="shared" si="611"/>
        <v>0</v>
      </c>
      <c r="K4883">
        <f>J4883*Weighting!$W$11</f>
        <v>0</v>
      </c>
      <c r="M4883" s="14"/>
    </row>
    <row r="4884" spans="1:13" x14ac:dyDescent="0.25">
      <c r="A4884" s="32" t="str">
        <f>IF(Weighting!$P$12&gt;0,B4884,"")</f>
        <v/>
      </c>
      <c r="B4884" t="e">
        <f>Weighting!$C$12</f>
        <v>#DIV/0!</v>
      </c>
      <c r="C4884" t="e">
        <f>Weighting!$F$12</f>
        <v>#NUM!</v>
      </c>
      <c r="D4884" t="e">
        <f>IF(C4884=1,'Data Transformation'!$G$3+0.5*'Data Transformation'!$W$25,IF(C4885=1,D4885-'Data Transformation'!$W$25,FALSE))</f>
        <v>#NUM!</v>
      </c>
      <c r="E4884">
        <f t="array" ref="E4884">IF(ISLOGICAL(D4884),"",FREQUENCY(IF('Data Transformation'!$B$425:$B$8425='Bin Analysis'!$B4875,'Data Transformation'!$G$425:$G$8425),D4884))</f>
        <v>2001</v>
      </c>
      <c r="F4884">
        <f t="shared" si="609"/>
        <v>0</v>
      </c>
      <c r="G4884">
        <f>Weighting!$H$12</f>
        <v>0</v>
      </c>
      <c r="H4884">
        <f t="array" ref="H4884">FREQUENCY(IF('Data Transformation'!$B$4:$B$8425=B4875,'Data Transformation'!$G$4:$G$8425),'Bin Analysis'!$B4884)</f>
        <v>2073</v>
      </c>
      <c r="I4884">
        <f t="shared" si="610"/>
        <v>0</v>
      </c>
      <c r="J4884">
        <f t="shared" si="611"/>
        <v>0</v>
      </c>
      <c r="K4884">
        <f>J4884*Weighting!$W$12</f>
        <v>0</v>
      </c>
      <c r="M4884" s="14"/>
    </row>
    <row r="4885" spans="1:13" x14ac:dyDescent="0.25">
      <c r="A4885" s="32" t="str">
        <f>IF(Weighting!$P$13&gt;0,B4885,"")</f>
        <v/>
      </c>
      <c r="B4885" t="e">
        <f>Weighting!$C$13</f>
        <v>#DIV/0!</v>
      </c>
      <c r="C4885" t="e">
        <f>Weighting!$F$13</f>
        <v>#NUM!</v>
      </c>
      <c r="D4885" t="e">
        <f>IF(C4885=1,'Data Transformation'!$G$3+0.5*'Data Transformation'!$W$25,IF(C4886=1,D4886-'Data Transformation'!$W$25,FALSE))</f>
        <v>#NUM!</v>
      </c>
      <c r="E4885">
        <f t="array" ref="E4885">IF(ISLOGICAL(D4885),"",FREQUENCY(IF('Data Transformation'!$B$425:$B$8425='Bin Analysis'!$B4875,'Data Transformation'!$G$425:$G$8425),D4885))</f>
        <v>2001</v>
      </c>
      <c r="F4885">
        <f t="shared" si="609"/>
        <v>0</v>
      </c>
      <c r="G4885">
        <f>Weighting!$H$13</f>
        <v>0</v>
      </c>
      <c r="H4885">
        <f t="array" ref="H4885">FREQUENCY(IF('Data Transformation'!$B$4:$B$8425=B4875,'Data Transformation'!$G$4:$G$8425),'Bin Analysis'!$B4885)</f>
        <v>2073</v>
      </c>
      <c r="I4885">
        <f t="shared" si="610"/>
        <v>0</v>
      </c>
      <c r="J4885">
        <f t="shared" si="611"/>
        <v>0</v>
      </c>
      <c r="K4885">
        <f>J4885*Weighting!$W$13</f>
        <v>0</v>
      </c>
      <c r="M4885" s="14"/>
    </row>
    <row r="4886" spans="1:13" x14ac:dyDescent="0.25">
      <c r="A4886" s="32" t="str">
        <f>IF(Weighting!$P$14&gt;0,B4886,"")</f>
        <v/>
      </c>
      <c r="B4886" t="e">
        <f>Weighting!$C$14</f>
        <v>#DIV/0!</v>
      </c>
      <c r="C4886" t="e">
        <f>Weighting!$F$14</f>
        <v>#NUM!</v>
      </c>
      <c r="D4886" t="e">
        <f>IF(C4886=1,'Data Transformation'!$G$3+0.5*'Data Transformation'!$W$25,IF(C4887=1,D4887-'Data Transformation'!$W$25,FALSE))</f>
        <v>#NUM!</v>
      </c>
      <c r="E4886">
        <f t="array" ref="E4886">IF(ISLOGICAL(D4886),"",FREQUENCY(IF('Data Transformation'!$B$425:$B$8425='Bin Analysis'!$B4875,'Data Transformation'!$G$425:$G$8425),D4886))</f>
        <v>2001</v>
      </c>
      <c r="F4886">
        <f t="shared" si="609"/>
        <v>0</v>
      </c>
      <c r="G4886">
        <f>Weighting!$H$14</f>
        <v>0</v>
      </c>
      <c r="H4886">
        <f t="array" ref="H4886">FREQUENCY(IF('Data Transformation'!$B$4:$B$8425=B4875,'Data Transformation'!$G$4:$G$8425),'Bin Analysis'!$B4886)</f>
        <v>2073</v>
      </c>
      <c r="I4886">
        <f t="shared" si="610"/>
        <v>0</v>
      </c>
      <c r="J4886">
        <f t="shared" si="611"/>
        <v>0</v>
      </c>
      <c r="K4886">
        <f>J4886*Weighting!$W$14</f>
        <v>0</v>
      </c>
      <c r="M4886" s="14"/>
    </row>
    <row r="4887" spans="1:13" x14ac:dyDescent="0.25">
      <c r="A4887" s="32" t="str">
        <f>IF(Weighting!$P$15&gt;0,B4887,"")</f>
        <v/>
      </c>
      <c r="B4887" t="e">
        <f>Weighting!$C$15</f>
        <v>#DIV/0!</v>
      </c>
      <c r="C4887" t="e">
        <f>Weighting!$F$15</f>
        <v>#NUM!</v>
      </c>
      <c r="D4887" t="e">
        <f>IF(C4887=1,'Data Transformation'!$G$3+0.5*'Data Transformation'!$W$25,IF(C4888=1,D4888-'Data Transformation'!$W$25,FALSE))</f>
        <v>#NUM!</v>
      </c>
      <c r="E4887">
        <f t="array" ref="E4887">IF(ISLOGICAL(D4887),"",FREQUENCY(IF('Data Transformation'!$B$425:$B$8425='Bin Analysis'!$B4875,'Data Transformation'!$G$425:$G$8425),D4887))</f>
        <v>2001</v>
      </c>
      <c r="F4887">
        <f t="shared" si="609"/>
        <v>0</v>
      </c>
      <c r="G4887">
        <f>Weighting!$H$15</f>
        <v>0</v>
      </c>
      <c r="H4887">
        <f t="array" ref="H4887">FREQUENCY(IF('Data Transformation'!$B$4:$B$8425=B4875,'Data Transformation'!$G$4:$G$8425),'Bin Analysis'!$B4887)</f>
        <v>2073</v>
      </c>
      <c r="I4887">
        <f t="shared" si="610"/>
        <v>0</v>
      </c>
      <c r="J4887">
        <f t="shared" si="611"/>
        <v>0</v>
      </c>
      <c r="K4887">
        <f>J4887*Weighting!$W$15</f>
        <v>0</v>
      </c>
      <c r="M4887" s="14"/>
    </row>
    <row r="4888" spans="1:13" x14ac:dyDescent="0.25">
      <c r="A4888" s="32" t="str">
        <f>IF(Weighting!$P$16&gt;0,B4888,"")</f>
        <v/>
      </c>
      <c r="B4888" t="e">
        <f>Weighting!$C$16</f>
        <v>#DIV/0!</v>
      </c>
      <c r="C4888" t="e">
        <f>Weighting!$F$16</f>
        <v>#NUM!</v>
      </c>
      <c r="D4888" t="e">
        <f>IF(C4888=1,'Data Transformation'!$G$3+0.5*'Data Transformation'!$W$25,IF(C4889=1,D4889-'Data Transformation'!$W$25,FALSE))</f>
        <v>#NUM!</v>
      </c>
      <c r="E4888">
        <f t="array" ref="E4888">IF(ISLOGICAL(D4888),"",FREQUENCY(IF('Data Transformation'!$B$425:$B$8425='Bin Analysis'!$B4875,'Data Transformation'!$G$425:$G$8425),D4888))</f>
        <v>2001</v>
      </c>
      <c r="F4888">
        <f t="shared" si="609"/>
        <v>0</v>
      </c>
      <c r="G4888">
        <f>Weighting!$H$16</f>
        <v>0</v>
      </c>
      <c r="H4888">
        <f t="array" ref="H4888">FREQUENCY(IF('Data Transformation'!$B$4:$B$8425=B4875,'Data Transformation'!$G$4:$G$8425),'Bin Analysis'!$B4888)</f>
        <v>2073</v>
      </c>
      <c r="I4888">
        <f t="shared" si="610"/>
        <v>0</v>
      </c>
      <c r="J4888">
        <f t="shared" si="611"/>
        <v>0</v>
      </c>
      <c r="K4888">
        <f>J4888*Weighting!$W$16</f>
        <v>0</v>
      </c>
      <c r="M4888" s="14"/>
    </row>
    <row r="4889" spans="1:13" x14ac:dyDescent="0.25">
      <c r="A4889" s="32" t="str">
        <f>IF(Weighting!$P$17&gt;0,B4889,"")</f>
        <v/>
      </c>
      <c r="B4889" t="e">
        <f>Weighting!$C$17</f>
        <v>#DIV/0!</v>
      </c>
      <c r="C4889" t="e">
        <f>Weighting!$F$17</f>
        <v>#NUM!</v>
      </c>
      <c r="D4889" t="e">
        <f>IF(C4889=1,'Data Transformation'!$G$3+0.5*'Data Transformation'!$W$25,IF(C4890=1,D4890-'Data Transformation'!$W$25,FALSE))</f>
        <v>#NUM!</v>
      </c>
      <c r="E4889">
        <f t="array" ref="E4889">IF(ISLOGICAL(D4889),"",FREQUENCY(IF('Data Transformation'!$B$425:$B$8425='Bin Analysis'!$B4875,'Data Transformation'!$G$425:$G$8425),D4889))</f>
        <v>2001</v>
      </c>
      <c r="F4889">
        <f t="shared" si="609"/>
        <v>0</v>
      </c>
      <c r="G4889">
        <f>Weighting!$H$17</f>
        <v>0</v>
      </c>
      <c r="H4889">
        <f t="array" ref="H4889">FREQUENCY(IF('Data Transformation'!$B$4:$B$8425=B4875,'Data Transformation'!$G$4:$G$8425),'Bin Analysis'!$B4889)</f>
        <v>2073</v>
      </c>
      <c r="I4889">
        <f t="shared" si="610"/>
        <v>0</v>
      </c>
      <c r="J4889">
        <f t="shared" si="611"/>
        <v>0</v>
      </c>
      <c r="K4889">
        <f>J4889*Weighting!$W$17</f>
        <v>0</v>
      </c>
      <c r="M4889" s="14"/>
    </row>
    <row r="4890" spans="1:13" x14ac:dyDescent="0.25">
      <c r="A4890" s="32" t="str">
        <f>IF(Weighting!$P$18&gt;0,B4890,"")</f>
        <v/>
      </c>
      <c r="B4890" t="e">
        <f>Weighting!$C$18</f>
        <v>#DIV/0!</v>
      </c>
      <c r="C4890" t="e">
        <f>Weighting!$F$18</f>
        <v>#NUM!</v>
      </c>
      <c r="D4890" t="e">
        <f>IF(C4890=1,'Data Transformation'!$G$3+0.5*'Data Transformation'!$W$25,IF(C4891=1,D4891-'Data Transformation'!$W$25,FALSE))</f>
        <v>#NUM!</v>
      </c>
      <c r="E4890">
        <f t="array" ref="E4890">IF(ISLOGICAL(D4890),"",FREQUENCY(IF('Data Transformation'!$B$425:$B$8425='Bin Analysis'!$B4875,'Data Transformation'!$G$425:$G$8425),D4890))</f>
        <v>2001</v>
      </c>
      <c r="F4890">
        <f t="shared" si="609"/>
        <v>0</v>
      </c>
      <c r="G4890">
        <f>Weighting!$H$18</f>
        <v>0</v>
      </c>
      <c r="H4890">
        <f t="array" ref="H4890">FREQUENCY(IF('Data Transformation'!$B$4:$B$8425=B4875,'Data Transformation'!$G$4:$G$8425),'Bin Analysis'!$B4890)</f>
        <v>2073</v>
      </c>
      <c r="I4890">
        <f t="shared" si="610"/>
        <v>0</v>
      </c>
      <c r="J4890">
        <f t="shared" si="611"/>
        <v>0</v>
      </c>
      <c r="K4890">
        <f>J4890*Weighting!$W$18</f>
        <v>0</v>
      </c>
      <c r="M4890" s="14"/>
    </row>
    <row r="4891" spans="1:13" x14ac:dyDescent="0.25">
      <c r="A4891" s="32" t="str">
        <f>IF(Weighting!$P$19&gt;0,B4891,"")</f>
        <v/>
      </c>
      <c r="B4891" t="e">
        <f>Weighting!$C$19</f>
        <v>#DIV/0!</v>
      </c>
      <c r="C4891" t="e">
        <f>Weighting!$F$19</f>
        <v>#NUM!</v>
      </c>
      <c r="D4891" t="e">
        <f>IF(C4891=1,'Data Transformation'!$G$3+0.5*'Data Transformation'!$W$25,IF(C4892=1,D4892-'Data Transformation'!$W$25,FALSE))</f>
        <v>#NUM!</v>
      </c>
      <c r="E4891">
        <f t="array" ref="E4891">IF(ISLOGICAL(D4891),"",FREQUENCY(IF('Data Transformation'!$B$425:$B$8425='Bin Analysis'!$B4875,'Data Transformation'!$G$425:$G$8425),D4891))</f>
        <v>2001</v>
      </c>
      <c r="F4891">
        <f t="shared" si="609"/>
        <v>0</v>
      </c>
      <c r="G4891">
        <f>Weighting!$H$19</f>
        <v>0</v>
      </c>
      <c r="H4891">
        <f t="array" ref="H4891">FREQUENCY(IF('Data Transformation'!$B$4:$B$8425=B4875,'Data Transformation'!$G$4:$G$8425),'Bin Analysis'!$B4891)</f>
        <v>2073</v>
      </c>
      <c r="I4891">
        <f t="shared" si="610"/>
        <v>0</v>
      </c>
      <c r="J4891">
        <f t="shared" si="611"/>
        <v>0</v>
      </c>
      <c r="K4891">
        <f>J4891*Weighting!$W$19</f>
        <v>0</v>
      </c>
      <c r="M4891" s="14"/>
    </row>
    <row r="4892" spans="1:13" x14ac:dyDescent="0.25">
      <c r="A4892" s="32" t="str">
        <f>IF(Weighting!$P$20&gt;0,B4892,"")</f>
        <v/>
      </c>
      <c r="B4892" t="e">
        <f>Weighting!$C$20</f>
        <v>#DIV/0!</v>
      </c>
      <c r="C4892" t="e">
        <f>Weighting!$F$20</f>
        <v>#NUM!</v>
      </c>
      <c r="D4892" t="e">
        <f>IF(C4892=1,'Data Transformation'!$G$3+0.5*'Data Transformation'!$W$25,IF(C4893=1,D4893-'Data Transformation'!$W$25,FALSE))</f>
        <v>#NUM!</v>
      </c>
      <c r="E4892">
        <f t="array" ref="E4892">IF(ISLOGICAL(D4892),"",FREQUENCY(IF('Data Transformation'!$B$425:$B$8425='Bin Analysis'!$B4875,'Data Transformation'!$G$425:$G$8425),D4892))</f>
        <v>2001</v>
      </c>
      <c r="F4892">
        <f t="shared" si="609"/>
        <v>0</v>
      </c>
      <c r="G4892">
        <f>Weighting!$H$20</f>
        <v>0</v>
      </c>
      <c r="H4892">
        <f t="array" ref="H4892">FREQUENCY(IF('Data Transformation'!$B$4:$B$8425=B4875,'Data Transformation'!$G$4:$G$8425),'Bin Analysis'!$B4892)</f>
        <v>2073</v>
      </c>
      <c r="I4892">
        <f t="shared" si="610"/>
        <v>0</v>
      </c>
      <c r="J4892">
        <f t="shared" si="611"/>
        <v>0</v>
      </c>
      <c r="K4892">
        <f>J4892*Weighting!$W$20</f>
        <v>0</v>
      </c>
      <c r="M4892" s="14"/>
    </row>
    <row r="4893" spans="1:13" x14ac:dyDescent="0.25">
      <c r="A4893" s="32" t="str">
        <f>IF(Weighting!$P$21&gt;0,B4893,"")</f>
        <v/>
      </c>
      <c r="B4893" t="e">
        <f>Weighting!$C$21</f>
        <v>#DIV/0!</v>
      </c>
      <c r="C4893" t="e">
        <f>Weighting!$F$21</f>
        <v>#NUM!</v>
      </c>
      <c r="D4893" t="e">
        <f>IF(C4893=1,'Data Transformation'!$G$3+0.5*'Data Transformation'!$W$25,IF(C4894=1,D4894-'Data Transformation'!$W$25,FALSE))</f>
        <v>#NUM!</v>
      </c>
      <c r="E4893">
        <f t="array" ref="E4893">IF(ISLOGICAL(D4893),"",FREQUENCY(IF('Data Transformation'!$B$425:$B$8425='Bin Analysis'!$B4875,'Data Transformation'!$G$425:$G$8425),D4893))</f>
        <v>2001</v>
      </c>
      <c r="F4893">
        <f t="shared" si="609"/>
        <v>0</v>
      </c>
      <c r="G4893">
        <f>Weighting!$H$21</f>
        <v>0</v>
      </c>
      <c r="H4893">
        <f t="array" ref="H4893">FREQUENCY(IF('Data Transformation'!$B$4:$B$8425=B4875,'Data Transformation'!$G$4:$G$8425),'Bin Analysis'!$B4893)</f>
        <v>2073</v>
      </c>
      <c r="I4893">
        <f t="shared" si="610"/>
        <v>0</v>
      </c>
      <c r="J4893">
        <f t="shared" si="611"/>
        <v>0</v>
      </c>
      <c r="K4893">
        <f>J4893*Weighting!$W$21</f>
        <v>0</v>
      </c>
      <c r="M4893" s="14"/>
    </row>
    <row r="4894" spans="1:13" x14ac:dyDescent="0.25">
      <c r="A4894" s="32" t="str">
        <f>IF(Weighting!$P$22&gt;0,B4894,"")</f>
        <v/>
      </c>
      <c r="B4894" t="e">
        <f>Weighting!$C$22</f>
        <v>#DIV/0!</v>
      </c>
      <c r="C4894" t="e">
        <f>Weighting!$F$22</f>
        <v>#NUM!</v>
      </c>
      <c r="D4894" t="e">
        <f>IF(C4894=1,'Data Transformation'!$G$3+0.5*'Data Transformation'!$W$25,IF(C4895=1,D4895-'Data Transformation'!$W$25,FALSE))</f>
        <v>#NUM!</v>
      </c>
      <c r="E4894">
        <f t="array" ref="E4894">IF(ISLOGICAL(D4894),"",FREQUENCY(IF('Data Transformation'!$B$425:$B$8425='Bin Analysis'!$B4875,'Data Transformation'!$G$425:$G$8425),D4894))</f>
        <v>2001</v>
      </c>
      <c r="F4894">
        <f t="shared" si="609"/>
        <v>0</v>
      </c>
      <c r="G4894">
        <f>Weighting!$H$22</f>
        <v>0</v>
      </c>
      <c r="H4894">
        <f t="array" ref="H4894">FREQUENCY(IF('Data Transformation'!$B$4:$B$8425=B4875,'Data Transformation'!$G$4:$G$8425),'Bin Analysis'!$B4894)</f>
        <v>2073</v>
      </c>
      <c r="I4894">
        <f t="shared" si="610"/>
        <v>0</v>
      </c>
      <c r="J4894">
        <f t="shared" si="611"/>
        <v>0</v>
      </c>
      <c r="K4894">
        <f>J4894*Weighting!$W$22</f>
        <v>0</v>
      </c>
      <c r="M4894" s="14"/>
    </row>
    <row r="4895" spans="1:13" x14ac:dyDescent="0.25">
      <c r="A4895" s="32" t="str">
        <f>IF(Weighting!$P$23&gt;0,B4895,"")</f>
        <v/>
      </c>
      <c r="B4895" t="e">
        <f>Weighting!$C$23</f>
        <v>#DIV/0!</v>
      </c>
      <c r="C4895" t="e">
        <f>Weighting!$F$23</f>
        <v>#NUM!</v>
      </c>
      <c r="D4895" t="e">
        <f>IF(C4895=1,'Data Transformation'!$G$3+0.5*'Data Transformation'!$W$25,IF(C4896=1,D4896-'Data Transformation'!$W$25,FALSE))</f>
        <v>#NUM!</v>
      </c>
      <c r="E4895">
        <f t="array" ref="E4895">IF(ISLOGICAL(D4895),"",FREQUENCY(IF('Data Transformation'!$B$425:$B$8425='Bin Analysis'!$B4875,'Data Transformation'!$G$425:$G$8425),D4895))</f>
        <v>2001</v>
      </c>
      <c r="F4895">
        <f t="shared" si="609"/>
        <v>0</v>
      </c>
      <c r="G4895">
        <f>Weighting!$H$23</f>
        <v>0</v>
      </c>
      <c r="H4895">
        <f t="array" ref="H4895">FREQUENCY(IF('Data Transformation'!$B$4:$B$8425=B4875,'Data Transformation'!$G$4:$G$8425),'Bin Analysis'!$B4895)</f>
        <v>2073</v>
      </c>
      <c r="I4895">
        <f t="shared" si="610"/>
        <v>0</v>
      </c>
      <c r="J4895">
        <f t="shared" si="611"/>
        <v>0</v>
      </c>
      <c r="K4895">
        <f>J4895*Weighting!$W$23</f>
        <v>0</v>
      </c>
      <c r="M4895" s="14"/>
    </row>
    <row r="4896" spans="1:13" x14ac:dyDescent="0.25">
      <c r="A4896" s="32" t="str">
        <f>IF(Weighting!$P$24&gt;0,B4896,"")</f>
        <v/>
      </c>
      <c r="B4896" t="e">
        <f>Weighting!$C$24</f>
        <v>#DIV/0!</v>
      </c>
      <c r="C4896" t="e">
        <f>Weighting!$F$24</f>
        <v>#NUM!</v>
      </c>
      <c r="D4896" t="e">
        <f>IF(C4896=1,'Data Transformation'!$G$3+0.5*'Data Transformation'!$W$25,IF(C4897=1,D4897-'Data Transformation'!$W$25,FALSE))</f>
        <v>#NUM!</v>
      </c>
      <c r="E4896">
        <f t="array" ref="E4896">IF(ISLOGICAL(D4896),"",FREQUENCY(IF('Data Transformation'!$B$425:$B$8425='Bin Analysis'!$B4875,'Data Transformation'!$G$425:$G$8425),D4896))</f>
        <v>2001</v>
      </c>
      <c r="F4896">
        <f t="shared" si="609"/>
        <v>0</v>
      </c>
      <c r="G4896">
        <f>Weighting!$H$24</f>
        <v>0</v>
      </c>
      <c r="H4896">
        <f t="array" ref="H4896">FREQUENCY(IF('Data Transformation'!$B$4:$B$8425=B4875,'Data Transformation'!$G$4:$G$8425),'Bin Analysis'!$B4896)</f>
        <v>2073</v>
      </c>
      <c r="I4896">
        <f t="shared" si="610"/>
        <v>0</v>
      </c>
      <c r="J4896">
        <f t="shared" si="611"/>
        <v>0</v>
      </c>
      <c r="K4896">
        <f>J4896*Weighting!$W$24</f>
        <v>0</v>
      </c>
      <c r="M4896" s="14"/>
    </row>
    <row r="4897" spans="1:25" x14ac:dyDescent="0.25">
      <c r="A4897" s="32" t="str">
        <f>IF(Weighting!$P$25&gt;0,B4897,"")</f>
        <v/>
      </c>
      <c r="B4897" t="e">
        <f>Weighting!$C$25</f>
        <v>#DIV/0!</v>
      </c>
      <c r="C4897" t="e">
        <f>Weighting!$F$25</f>
        <v>#NUM!</v>
      </c>
      <c r="D4897" t="e">
        <f>IF(C4897=1,'Data Transformation'!$G$3+0.5*'Data Transformation'!$W$25,IF(C4898=1,D4898-'Data Transformation'!$W$25,FALSE))</f>
        <v>#NUM!</v>
      </c>
      <c r="E4897">
        <f t="array" ref="E4897">IF(ISLOGICAL(D4897),"",FREQUENCY(IF('Data Transformation'!$B$425:$B$8425='Bin Analysis'!$B4875,'Data Transformation'!$G$425:$G$8425),D4897))</f>
        <v>2001</v>
      </c>
      <c r="F4897">
        <f t="shared" si="609"/>
        <v>0</v>
      </c>
      <c r="G4897">
        <f>Weighting!$H$25</f>
        <v>0</v>
      </c>
      <c r="H4897">
        <f t="array" ref="H4897">FREQUENCY(IF('Data Transformation'!$B$4:$B$8425=B4875,'Data Transformation'!$G$4:$G$8425),'Bin Analysis'!$B4897)</f>
        <v>2073</v>
      </c>
      <c r="I4897">
        <f t="shared" si="610"/>
        <v>0</v>
      </c>
      <c r="J4897">
        <f t="shared" si="611"/>
        <v>0</v>
      </c>
      <c r="K4897">
        <f>J4897*Weighting!$W$25</f>
        <v>0</v>
      </c>
      <c r="M4897" s="14"/>
    </row>
    <row r="4898" spans="1:25" x14ac:dyDescent="0.25">
      <c r="O4898"/>
      <c r="P4898"/>
      <c r="Q4898"/>
      <c r="R4898"/>
    </row>
    <row r="4899" spans="1:25" ht="23.25" x14ac:dyDescent="0.35">
      <c r="A4899" s="21" t="s">
        <v>0</v>
      </c>
      <c r="B4899" s="21" t="str">
        <f>IFERROR(VLOOKUP(C4899,'Data Transformation'!$L$6:$M$426,2,FALSE),"")</f>
        <v/>
      </c>
      <c r="C4899" s="21">
        <f>C4875+1</f>
        <v>204</v>
      </c>
      <c r="D4899" s="21"/>
      <c r="E4899" s="21"/>
      <c r="F4899" s="21"/>
      <c r="G4899" s="21"/>
      <c r="H4899" s="22"/>
      <c r="I4899" s="22"/>
      <c r="J4899" s="22"/>
      <c r="K4899" s="21"/>
      <c r="L4899" s="21" t="str">
        <f>B4899</f>
        <v/>
      </c>
      <c r="M4899" s="23" t="e">
        <f>INDEX('Data Transformation'!$O$4:$O$424,MATCH($B4899,'Data Transformation'!$M$4:$M$424,0),MATCH($M$2,'Data Transformation'!$O$3,0))</f>
        <v>#N/A</v>
      </c>
      <c r="N4899" s="27" t="e">
        <f>IF('Input and Summary Results'!$J$16="minimum",'Bin Analysis'!X4900/(M4899-1),'Bin Analysis'!Y4899/('Bin Analysis'!M4899-1))</f>
        <v>#N/A</v>
      </c>
      <c r="O4899" s="27" t="e">
        <f>IF(M4899=FALSE,NA(),(VLOOKUP(1,C4902:K4921,4,FALSE))/(M4899-1))</f>
        <v>#N/A</v>
      </c>
      <c r="P4899" s="27" t="e">
        <f>IF(M4899=FALSE,NA(),SUM(J4902:J4921)/Weighting!$S$5)</f>
        <v>#N/A</v>
      </c>
      <c r="Q4899" s="27" t="e">
        <f>IF(M4899=FALSE,NA(),SUM(K4902:K4921)/Weighting!$S$6)</f>
        <v>#N/A</v>
      </c>
      <c r="R4899" s="27" t="e">
        <f>IF(M4899=FALSE,NA(),(VLOOKUP(1,G4902:K4921,3,FALSE))/(M4899-1))</f>
        <v>#N/A</v>
      </c>
      <c r="S4899" s="22" t="e">
        <f>IF(M4899=FALSE,NA(),IF(SUM(J4902:J4921)=2,"yes","no"))</f>
        <v>#N/A</v>
      </c>
      <c r="X4899" s="2" cm="2">
        <f t="array" ref="X4899:X4900">FREQUENCY(IF('Data Transformation'!$B$425:$B$6424='Bin Analysis'!L4899,'Data Transformation'!$G$425:$G$6424),'Data Transformation'!$U$11)</f>
        <v>0</v>
      </c>
      <c r="Y4899" s="2" cm="2">
        <f t="array" ref="Y4899:Y4900">FREQUENCY(IF('Data Transformation'!$B$425:$B$6424='Bin Analysis'!L4899,'Data Transformation'!$G$425:$G$6424),'Data Transformation'!$U$12)</f>
        <v>0</v>
      </c>
    </row>
    <row r="4900" spans="1:25" x14ac:dyDescent="0.25">
      <c r="A4900" s="14" t="s">
        <v>67</v>
      </c>
      <c r="B4900" t="s">
        <v>47</v>
      </c>
      <c r="C4900" t="s">
        <v>5</v>
      </c>
      <c r="D4900" t="s">
        <v>98</v>
      </c>
      <c r="E4900" t="s">
        <v>99</v>
      </c>
      <c r="F4900" t="s">
        <v>100</v>
      </c>
      <c r="G4900" t="s">
        <v>69</v>
      </c>
      <c r="H4900" t="s">
        <v>31</v>
      </c>
      <c r="I4900" t="s">
        <v>32</v>
      </c>
      <c r="J4900" t="s">
        <v>46</v>
      </c>
      <c r="K4900" s="14" t="s">
        <v>45</v>
      </c>
      <c r="M4900" s="14"/>
      <c r="X4900" s="2">
        <v>0</v>
      </c>
      <c r="Y4900" s="2">
        <v>0</v>
      </c>
    </row>
    <row r="4901" spans="1:25" x14ac:dyDescent="0.25">
      <c r="A4901" s="32"/>
      <c r="D4901" t="e">
        <f>IF(C4901=1,'Data Transformation'!$G$3+0.5*'Data Transformation'!$W$25,IF(C4902=1,D4902-'Data Transformation'!$W$25,FALSE))</f>
        <v>#NUM!</v>
      </c>
      <c r="E4901">
        <f t="array" ref="E4901">IF(ISLOGICAL(D4901),"",FREQUENCY(IF('Data Transformation'!$B$425:$B$8425='Bin Analysis'!$B4899,'Data Transformation'!$G$425:$G$8425),D4901))</f>
        <v>2001</v>
      </c>
      <c r="F4901" t="e">
        <f>IF(ISLOGICAL(D4901),"",E4901-E4900)</f>
        <v>#VALUE!</v>
      </c>
      <c r="M4901" s="14"/>
    </row>
    <row r="4902" spans="1:25" x14ac:dyDescent="0.25">
      <c r="A4902" s="32" t="e">
        <f>IF(Weighting!$P$6&gt;0,B4902,"")</f>
        <v>#NUM!</v>
      </c>
      <c r="B4902" t="e">
        <f>Weighting!$C$6</f>
        <v>#DIV/0!</v>
      </c>
      <c r="C4902" t="e">
        <f>Weighting!$F$6</f>
        <v>#NUM!</v>
      </c>
      <c r="D4902" t="e">
        <f>IF(C4902=1,'Data Transformation'!$G$3+0.5*'Data Transformation'!$W$25,IF(C4903=1,D4903-'Data Transformation'!$W$25,FALSE))</f>
        <v>#NUM!</v>
      </c>
      <c r="E4902">
        <f t="array" ref="E4902">IF(ISLOGICAL(D4902),"",FREQUENCY(IF('Data Transformation'!$B$425:$B$8425='Bin Analysis'!$B4899,'Data Transformation'!$G$425:$G$8425),D4902))</f>
        <v>2001</v>
      </c>
      <c r="F4902">
        <f>IF(ISLOGICAL(D4902),"",E4902-E4901)</f>
        <v>0</v>
      </c>
      <c r="G4902">
        <f>Weighting!$H$6</f>
        <v>1</v>
      </c>
      <c r="H4902">
        <f t="array" ref="H4902">FREQUENCY(IF('Data Transformation'!$B$4:$B$8425=B4899,'Data Transformation'!$G$4:$G$8425),'Bin Analysis'!$B4902)</f>
        <v>2073</v>
      </c>
      <c r="I4902">
        <f>H4902-H4901</f>
        <v>2073</v>
      </c>
      <c r="J4902">
        <f>IF(I4902=0,0,1)</f>
        <v>1</v>
      </c>
      <c r="K4902" t="e">
        <f>J4902*Weighting!$W$6</f>
        <v>#NUM!</v>
      </c>
      <c r="M4902" s="14"/>
    </row>
    <row r="4903" spans="1:25" x14ac:dyDescent="0.25">
      <c r="A4903" s="32" t="str">
        <f>IF(Weighting!$P$7&gt;0,B4903,"")</f>
        <v/>
      </c>
      <c r="B4903" t="e">
        <f>Weighting!$C$7</f>
        <v>#DIV/0!</v>
      </c>
      <c r="C4903" t="e">
        <f>Weighting!$F$7</f>
        <v>#NUM!</v>
      </c>
      <c r="D4903" t="e">
        <f>IF(C4903=1,'Data Transformation'!$G$3+0.5*'Data Transformation'!$W$25,IF(C4904=1,D4904-'Data Transformation'!$W$25,FALSE))</f>
        <v>#NUM!</v>
      </c>
      <c r="E4903">
        <f t="array" ref="E4903">IF(ISLOGICAL(D4903),"",FREQUENCY(IF('Data Transformation'!$B$425:$B$8425='Bin Analysis'!$B4899,'Data Transformation'!$G$425:$G$8425),D4903))</f>
        <v>2001</v>
      </c>
      <c r="F4903">
        <f t="shared" ref="F4903:F4921" si="612">IF(ISLOGICAL(D4903),"",E4903-E4902)</f>
        <v>0</v>
      </c>
      <c r="G4903">
        <f>Weighting!$H$7</f>
        <v>0</v>
      </c>
      <c r="H4903">
        <f t="array" ref="H4903">FREQUENCY(IF('Data Transformation'!$B$4:$B$8425=B4899,'Data Transformation'!$G$4:$G$8425),'Bin Analysis'!$B4903)</f>
        <v>2073</v>
      </c>
      <c r="I4903">
        <f t="shared" ref="I4903:I4921" si="613">H4903-H4902</f>
        <v>0</v>
      </c>
      <c r="J4903">
        <f>IF(I4903=0,0,1)</f>
        <v>0</v>
      </c>
      <c r="K4903">
        <f>J4903*Weighting!$W$7</f>
        <v>0</v>
      </c>
      <c r="M4903" s="14"/>
    </row>
    <row r="4904" spans="1:25" x14ac:dyDescent="0.25">
      <c r="A4904" s="32" t="str">
        <f>IF(Weighting!$P$8&gt;0,B4904,"")</f>
        <v/>
      </c>
      <c r="B4904" t="e">
        <f>Weighting!$C$8</f>
        <v>#DIV/0!</v>
      </c>
      <c r="C4904" t="e">
        <f>Weighting!$F$8</f>
        <v>#NUM!</v>
      </c>
      <c r="D4904" t="e">
        <f>IF(C4904=1,'Data Transformation'!$G$3+0.5*'Data Transformation'!$W$25,IF(C4905=1,D4905-'Data Transformation'!$W$25,FALSE))</f>
        <v>#NUM!</v>
      </c>
      <c r="E4904">
        <f t="array" ref="E4904">IF(ISLOGICAL(D4904),"",FREQUENCY(IF('Data Transformation'!$B$425:$B$8425='Bin Analysis'!$B4899,'Data Transformation'!$G$425:$G$8425),D4904))</f>
        <v>2001</v>
      </c>
      <c r="F4904">
        <f t="shared" si="612"/>
        <v>0</v>
      </c>
      <c r="G4904">
        <f>Weighting!$H$8</f>
        <v>0</v>
      </c>
      <c r="H4904">
        <f t="array" ref="H4904">FREQUENCY(IF('Data Transformation'!$B$4:$B$8425=B4899,'Data Transformation'!$G$4:$G$8425),'Bin Analysis'!$B4904)</f>
        <v>2073</v>
      </c>
      <c r="I4904">
        <f t="shared" si="613"/>
        <v>0</v>
      </c>
      <c r="J4904">
        <f t="shared" ref="J4904:J4921" si="614">IF(I4904=0,0,1)</f>
        <v>0</v>
      </c>
      <c r="K4904">
        <f>J4904*Weighting!$W$8</f>
        <v>0</v>
      </c>
      <c r="M4904" s="14"/>
    </row>
    <row r="4905" spans="1:25" x14ac:dyDescent="0.25">
      <c r="A4905" s="32" t="str">
        <f>IF(Weighting!$P$9&gt;0,B4905,"")</f>
        <v/>
      </c>
      <c r="B4905" s="50" t="e">
        <f>Weighting!$C$9</f>
        <v>#DIV/0!</v>
      </c>
      <c r="C4905" t="e">
        <f>Weighting!$F$9</f>
        <v>#NUM!</v>
      </c>
      <c r="D4905" t="e">
        <f>IF(C4905=1,'Data Transformation'!$G$3+0.5*'Data Transformation'!$W$25,IF(C4906=1,D4906-'Data Transformation'!$W$25,FALSE))</f>
        <v>#NUM!</v>
      </c>
      <c r="E4905">
        <f t="array" ref="E4905">IF(ISLOGICAL(D4905),"",FREQUENCY(IF('Data Transformation'!$B$425:$B$8425='Bin Analysis'!$B4899,'Data Transformation'!$G$425:$G$8425),D4905))</f>
        <v>2001</v>
      </c>
      <c r="F4905">
        <f t="shared" si="612"/>
        <v>0</v>
      </c>
      <c r="G4905">
        <f>Weighting!$H$9</f>
        <v>0</v>
      </c>
      <c r="H4905">
        <f t="array" ref="H4905">FREQUENCY(IF('Data Transformation'!$B$4:$B$8425=B4899,'Data Transformation'!$G$4:$G$8425),'Bin Analysis'!$B4905)</f>
        <v>2073</v>
      </c>
      <c r="I4905">
        <f t="shared" si="613"/>
        <v>0</v>
      </c>
      <c r="J4905">
        <f t="shared" si="614"/>
        <v>0</v>
      </c>
      <c r="K4905">
        <f>J4905*Weighting!$W$9</f>
        <v>0</v>
      </c>
      <c r="M4905" s="14"/>
    </row>
    <row r="4906" spans="1:25" x14ac:dyDescent="0.25">
      <c r="A4906" s="32" t="str">
        <f>IF(Weighting!$P$10&gt;0,B4906,"")</f>
        <v/>
      </c>
      <c r="B4906" t="e">
        <f>Weighting!$C$10</f>
        <v>#DIV/0!</v>
      </c>
      <c r="C4906" t="e">
        <f>Weighting!$F$10</f>
        <v>#NUM!</v>
      </c>
      <c r="D4906" t="e">
        <f>IF(C4906=1,'Data Transformation'!$G$3+0.5*'Data Transformation'!$W$25,IF(C4907=1,D4907-'Data Transformation'!$W$25,FALSE))</f>
        <v>#NUM!</v>
      </c>
      <c r="E4906">
        <f t="array" ref="E4906">IF(ISLOGICAL(D4906),"",FREQUENCY(IF('Data Transformation'!$B$425:$B$8425='Bin Analysis'!$B4899,'Data Transformation'!$G$425:$G$8425),D4906))</f>
        <v>2001</v>
      </c>
      <c r="F4906">
        <f t="shared" si="612"/>
        <v>0</v>
      </c>
      <c r="G4906">
        <f>Weighting!$H$10</f>
        <v>0</v>
      </c>
      <c r="H4906">
        <f t="array" ref="H4906">FREQUENCY(IF('Data Transformation'!$B$4:$B$8425=B4899,'Data Transformation'!$G$4:$G$8425),'Bin Analysis'!$B4906)</f>
        <v>2073</v>
      </c>
      <c r="I4906">
        <f t="shared" si="613"/>
        <v>0</v>
      </c>
      <c r="J4906">
        <f t="shared" si="614"/>
        <v>0</v>
      </c>
      <c r="K4906">
        <f>J4906*Weighting!$W$10</f>
        <v>0</v>
      </c>
      <c r="M4906" s="14"/>
    </row>
    <row r="4907" spans="1:25" x14ac:dyDescent="0.25">
      <c r="A4907" s="32" t="str">
        <f>IF(Weighting!$P$11&gt;0,B4907,"")</f>
        <v/>
      </c>
      <c r="B4907" t="e">
        <f>Weighting!$C$11</f>
        <v>#DIV/0!</v>
      </c>
      <c r="C4907" t="e">
        <f>Weighting!$F$11</f>
        <v>#NUM!</v>
      </c>
      <c r="D4907" t="e">
        <f>IF(C4907=1,'Data Transformation'!$G$3+0.5*'Data Transformation'!$W$25,IF(C4908=1,D4908-'Data Transformation'!$W$25,FALSE))</f>
        <v>#NUM!</v>
      </c>
      <c r="E4907">
        <f t="array" ref="E4907">IF(ISLOGICAL(D4907),"",FREQUENCY(IF('Data Transformation'!$B$425:$B$8425='Bin Analysis'!$B4899,'Data Transformation'!$G$425:$G$8425),D4907))</f>
        <v>2001</v>
      </c>
      <c r="F4907">
        <f t="shared" si="612"/>
        <v>0</v>
      </c>
      <c r="G4907">
        <f>Weighting!$H$11</f>
        <v>0</v>
      </c>
      <c r="H4907">
        <f t="array" ref="H4907">FREQUENCY(IF('Data Transformation'!$B$4:$B$8425=B4899,'Data Transformation'!$G$4:$G$8425),'Bin Analysis'!$B4907)</f>
        <v>2073</v>
      </c>
      <c r="I4907">
        <f t="shared" si="613"/>
        <v>0</v>
      </c>
      <c r="J4907">
        <f t="shared" si="614"/>
        <v>0</v>
      </c>
      <c r="K4907">
        <f>J4907*Weighting!$W$11</f>
        <v>0</v>
      </c>
      <c r="M4907" s="14"/>
    </row>
    <row r="4908" spans="1:25" x14ac:dyDescent="0.25">
      <c r="A4908" s="32" t="str">
        <f>IF(Weighting!$P$12&gt;0,B4908,"")</f>
        <v/>
      </c>
      <c r="B4908" t="e">
        <f>Weighting!$C$12</f>
        <v>#DIV/0!</v>
      </c>
      <c r="C4908" t="e">
        <f>Weighting!$F$12</f>
        <v>#NUM!</v>
      </c>
      <c r="D4908" t="e">
        <f>IF(C4908=1,'Data Transformation'!$G$3+0.5*'Data Transformation'!$W$25,IF(C4909=1,D4909-'Data Transformation'!$W$25,FALSE))</f>
        <v>#NUM!</v>
      </c>
      <c r="E4908">
        <f t="array" ref="E4908">IF(ISLOGICAL(D4908),"",FREQUENCY(IF('Data Transformation'!$B$425:$B$8425='Bin Analysis'!$B4899,'Data Transformation'!$G$425:$G$8425),D4908))</f>
        <v>2001</v>
      </c>
      <c r="F4908">
        <f t="shared" si="612"/>
        <v>0</v>
      </c>
      <c r="G4908">
        <f>Weighting!$H$12</f>
        <v>0</v>
      </c>
      <c r="H4908">
        <f t="array" ref="H4908">FREQUENCY(IF('Data Transformation'!$B$4:$B$8425=B4899,'Data Transformation'!$G$4:$G$8425),'Bin Analysis'!$B4908)</f>
        <v>2073</v>
      </c>
      <c r="I4908">
        <f t="shared" si="613"/>
        <v>0</v>
      </c>
      <c r="J4908">
        <f t="shared" si="614"/>
        <v>0</v>
      </c>
      <c r="K4908">
        <f>J4908*Weighting!$W$12</f>
        <v>0</v>
      </c>
      <c r="M4908" s="14"/>
    </row>
    <row r="4909" spans="1:25" x14ac:dyDescent="0.25">
      <c r="A4909" s="32" t="str">
        <f>IF(Weighting!$P$13&gt;0,B4909,"")</f>
        <v/>
      </c>
      <c r="B4909" t="e">
        <f>Weighting!$C$13</f>
        <v>#DIV/0!</v>
      </c>
      <c r="C4909" t="e">
        <f>Weighting!$F$13</f>
        <v>#NUM!</v>
      </c>
      <c r="D4909" t="e">
        <f>IF(C4909=1,'Data Transformation'!$G$3+0.5*'Data Transformation'!$W$25,IF(C4910=1,D4910-'Data Transformation'!$W$25,FALSE))</f>
        <v>#NUM!</v>
      </c>
      <c r="E4909">
        <f t="array" ref="E4909">IF(ISLOGICAL(D4909),"",FREQUENCY(IF('Data Transformation'!$B$425:$B$8425='Bin Analysis'!$B4899,'Data Transformation'!$G$425:$G$8425),D4909))</f>
        <v>2001</v>
      </c>
      <c r="F4909">
        <f t="shared" si="612"/>
        <v>0</v>
      </c>
      <c r="G4909">
        <f>Weighting!$H$13</f>
        <v>0</v>
      </c>
      <c r="H4909">
        <f t="array" ref="H4909">FREQUENCY(IF('Data Transformation'!$B$4:$B$8425=B4899,'Data Transformation'!$G$4:$G$8425),'Bin Analysis'!$B4909)</f>
        <v>2073</v>
      </c>
      <c r="I4909">
        <f t="shared" si="613"/>
        <v>0</v>
      </c>
      <c r="J4909">
        <f t="shared" si="614"/>
        <v>0</v>
      </c>
      <c r="K4909">
        <f>J4909*Weighting!$W$13</f>
        <v>0</v>
      </c>
      <c r="M4909" s="14"/>
    </row>
    <row r="4910" spans="1:25" x14ac:dyDescent="0.25">
      <c r="A4910" s="32" t="str">
        <f>IF(Weighting!$P$14&gt;0,B4910,"")</f>
        <v/>
      </c>
      <c r="B4910" t="e">
        <f>Weighting!$C$14</f>
        <v>#DIV/0!</v>
      </c>
      <c r="C4910" t="e">
        <f>Weighting!$F$14</f>
        <v>#NUM!</v>
      </c>
      <c r="D4910" t="e">
        <f>IF(C4910=1,'Data Transformation'!$G$3+0.5*'Data Transformation'!$W$25,IF(C4911=1,D4911-'Data Transformation'!$W$25,FALSE))</f>
        <v>#NUM!</v>
      </c>
      <c r="E4910">
        <f t="array" ref="E4910">IF(ISLOGICAL(D4910),"",FREQUENCY(IF('Data Transformation'!$B$425:$B$8425='Bin Analysis'!$B4899,'Data Transformation'!$G$425:$G$8425),D4910))</f>
        <v>2001</v>
      </c>
      <c r="F4910">
        <f t="shared" si="612"/>
        <v>0</v>
      </c>
      <c r="G4910">
        <f>Weighting!$H$14</f>
        <v>0</v>
      </c>
      <c r="H4910">
        <f t="array" ref="H4910">FREQUENCY(IF('Data Transformation'!$B$4:$B$8425=B4899,'Data Transformation'!$G$4:$G$8425),'Bin Analysis'!$B4910)</f>
        <v>2073</v>
      </c>
      <c r="I4910">
        <f t="shared" si="613"/>
        <v>0</v>
      </c>
      <c r="J4910">
        <f t="shared" si="614"/>
        <v>0</v>
      </c>
      <c r="K4910">
        <f>J4910*Weighting!$W$14</f>
        <v>0</v>
      </c>
      <c r="M4910" s="14"/>
    </row>
    <row r="4911" spans="1:25" x14ac:dyDescent="0.25">
      <c r="A4911" s="32" t="str">
        <f>IF(Weighting!$P$15&gt;0,B4911,"")</f>
        <v/>
      </c>
      <c r="B4911" t="e">
        <f>Weighting!$C$15</f>
        <v>#DIV/0!</v>
      </c>
      <c r="C4911" t="e">
        <f>Weighting!$F$15</f>
        <v>#NUM!</v>
      </c>
      <c r="D4911" t="e">
        <f>IF(C4911=1,'Data Transformation'!$G$3+0.5*'Data Transformation'!$W$25,IF(C4912=1,D4912-'Data Transformation'!$W$25,FALSE))</f>
        <v>#NUM!</v>
      </c>
      <c r="E4911">
        <f t="array" ref="E4911">IF(ISLOGICAL(D4911),"",FREQUENCY(IF('Data Transformation'!$B$425:$B$8425='Bin Analysis'!$B4899,'Data Transformation'!$G$425:$G$8425),D4911))</f>
        <v>2001</v>
      </c>
      <c r="F4911">
        <f t="shared" si="612"/>
        <v>0</v>
      </c>
      <c r="G4911">
        <f>Weighting!$H$15</f>
        <v>0</v>
      </c>
      <c r="H4911">
        <f t="array" ref="H4911">FREQUENCY(IF('Data Transformation'!$B$4:$B$8425=B4899,'Data Transformation'!$G$4:$G$8425),'Bin Analysis'!$B4911)</f>
        <v>2073</v>
      </c>
      <c r="I4911">
        <f t="shared" si="613"/>
        <v>0</v>
      </c>
      <c r="J4911">
        <f t="shared" si="614"/>
        <v>0</v>
      </c>
      <c r="K4911">
        <f>J4911*Weighting!$W$15</f>
        <v>0</v>
      </c>
      <c r="M4911" s="14"/>
    </row>
    <row r="4912" spans="1:25" x14ac:dyDescent="0.25">
      <c r="A4912" s="32" t="str">
        <f>IF(Weighting!$P$16&gt;0,B4912,"")</f>
        <v/>
      </c>
      <c r="B4912" t="e">
        <f>Weighting!$C$16</f>
        <v>#DIV/0!</v>
      </c>
      <c r="C4912" t="e">
        <f>Weighting!$F$16</f>
        <v>#NUM!</v>
      </c>
      <c r="D4912" t="e">
        <f>IF(C4912=1,'Data Transformation'!$G$3+0.5*'Data Transformation'!$W$25,IF(C4913=1,D4913-'Data Transformation'!$W$25,FALSE))</f>
        <v>#NUM!</v>
      </c>
      <c r="E4912">
        <f t="array" ref="E4912">IF(ISLOGICAL(D4912),"",FREQUENCY(IF('Data Transformation'!$B$425:$B$8425='Bin Analysis'!$B4899,'Data Transformation'!$G$425:$G$8425),D4912))</f>
        <v>2001</v>
      </c>
      <c r="F4912">
        <f t="shared" si="612"/>
        <v>0</v>
      </c>
      <c r="G4912">
        <f>Weighting!$H$16</f>
        <v>0</v>
      </c>
      <c r="H4912">
        <f t="array" ref="H4912">FREQUENCY(IF('Data Transformation'!$B$4:$B$8425=B4899,'Data Transformation'!$G$4:$G$8425),'Bin Analysis'!$B4912)</f>
        <v>2073</v>
      </c>
      <c r="I4912">
        <f t="shared" si="613"/>
        <v>0</v>
      </c>
      <c r="J4912">
        <f t="shared" si="614"/>
        <v>0</v>
      </c>
      <c r="K4912">
        <f>J4912*Weighting!$W$16</f>
        <v>0</v>
      </c>
      <c r="M4912" s="14"/>
    </row>
    <row r="4913" spans="1:25" x14ac:dyDescent="0.25">
      <c r="A4913" s="32" t="str">
        <f>IF(Weighting!$P$17&gt;0,B4913,"")</f>
        <v/>
      </c>
      <c r="B4913" t="e">
        <f>Weighting!$C$17</f>
        <v>#DIV/0!</v>
      </c>
      <c r="C4913" t="e">
        <f>Weighting!$F$17</f>
        <v>#NUM!</v>
      </c>
      <c r="D4913" t="e">
        <f>IF(C4913=1,'Data Transformation'!$G$3+0.5*'Data Transformation'!$W$25,IF(C4914=1,D4914-'Data Transformation'!$W$25,FALSE))</f>
        <v>#NUM!</v>
      </c>
      <c r="E4913">
        <f t="array" ref="E4913">IF(ISLOGICAL(D4913),"",FREQUENCY(IF('Data Transformation'!$B$425:$B$8425='Bin Analysis'!$B4899,'Data Transformation'!$G$425:$G$8425),D4913))</f>
        <v>2001</v>
      </c>
      <c r="F4913">
        <f t="shared" si="612"/>
        <v>0</v>
      </c>
      <c r="G4913">
        <f>Weighting!$H$17</f>
        <v>0</v>
      </c>
      <c r="H4913">
        <f t="array" ref="H4913">FREQUENCY(IF('Data Transformation'!$B$4:$B$8425=B4899,'Data Transformation'!$G$4:$G$8425),'Bin Analysis'!$B4913)</f>
        <v>2073</v>
      </c>
      <c r="I4913">
        <f t="shared" si="613"/>
        <v>0</v>
      </c>
      <c r="J4913">
        <f t="shared" si="614"/>
        <v>0</v>
      </c>
      <c r="K4913">
        <f>J4913*Weighting!$W$17</f>
        <v>0</v>
      </c>
      <c r="M4913" s="14"/>
    </row>
    <row r="4914" spans="1:25" x14ac:dyDescent="0.25">
      <c r="A4914" s="32" t="str">
        <f>IF(Weighting!$P$18&gt;0,B4914,"")</f>
        <v/>
      </c>
      <c r="B4914" t="e">
        <f>Weighting!$C$18</f>
        <v>#DIV/0!</v>
      </c>
      <c r="C4914" t="e">
        <f>Weighting!$F$18</f>
        <v>#NUM!</v>
      </c>
      <c r="D4914" t="e">
        <f>IF(C4914=1,'Data Transformation'!$G$3+0.5*'Data Transformation'!$W$25,IF(C4915=1,D4915-'Data Transformation'!$W$25,FALSE))</f>
        <v>#NUM!</v>
      </c>
      <c r="E4914">
        <f t="array" ref="E4914">IF(ISLOGICAL(D4914),"",FREQUENCY(IF('Data Transformation'!$B$425:$B$8425='Bin Analysis'!$B4899,'Data Transformation'!$G$425:$G$8425),D4914))</f>
        <v>2001</v>
      </c>
      <c r="F4914">
        <f t="shared" si="612"/>
        <v>0</v>
      </c>
      <c r="G4914">
        <f>Weighting!$H$18</f>
        <v>0</v>
      </c>
      <c r="H4914">
        <f t="array" ref="H4914">FREQUENCY(IF('Data Transformation'!$B$4:$B$8425=B4899,'Data Transformation'!$G$4:$G$8425),'Bin Analysis'!$B4914)</f>
        <v>2073</v>
      </c>
      <c r="I4914">
        <f t="shared" si="613"/>
        <v>0</v>
      </c>
      <c r="J4914">
        <f t="shared" si="614"/>
        <v>0</v>
      </c>
      <c r="K4914">
        <f>J4914*Weighting!$W$18</f>
        <v>0</v>
      </c>
      <c r="M4914" s="14"/>
    </row>
    <row r="4915" spans="1:25" x14ac:dyDescent="0.25">
      <c r="A4915" s="32" t="str">
        <f>IF(Weighting!$P$19&gt;0,B4915,"")</f>
        <v/>
      </c>
      <c r="B4915" t="e">
        <f>Weighting!$C$19</f>
        <v>#DIV/0!</v>
      </c>
      <c r="C4915" t="e">
        <f>Weighting!$F$19</f>
        <v>#NUM!</v>
      </c>
      <c r="D4915" t="e">
        <f>IF(C4915=1,'Data Transformation'!$G$3+0.5*'Data Transformation'!$W$25,IF(C4916=1,D4916-'Data Transformation'!$W$25,FALSE))</f>
        <v>#NUM!</v>
      </c>
      <c r="E4915">
        <f t="array" ref="E4915">IF(ISLOGICAL(D4915),"",FREQUENCY(IF('Data Transformation'!$B$425:$B$8425='Bin Analysis'!$B4899,'Data Transformation'!$G$425:$G$8425),D4915))</f>
        <v>2001</v>
      </c>
      <c r="F4915">
        <f t="shared" si="612"/>
        <v>0</v>
      </c>
      <c r="G4915">
        <f>Weighting!$H$19</f>
        <v>0</v>
      </c>
      <c r="H4915">
        <f t="array" ref="H4915">FREQUENCY(IF('Data Transformation'!$B$4:$B$8425=B4899,'Data Transformation'!$G$4:$G$8425),'Bin Analysis'!$B4915)</f>
        <v>2073</v>
      </c>
      <c r="I4915">
        <f t="shared" si="613"/>
        <v>0</v>
      </c>
      <c r="J4915">
        <f t="shared" si="614"/>
        <v>0</v>
      </c>
      <c r="K4915">
        <f>J4915*Weighting!$W$19</f>
        <v>0</v>
      </c>
      <c r="M4915" s="14"/>
    </row>
    <row r="4916" spans="1:25" x14ac:dyDescent="0.25">
      <c r="A4916" s="32" t="str">
        <f>IF(Weighting!$P$20&gt;0,B4916,"")</f>
        <v/>
      </c>
      <c r="B4916" t="e">
        <f>Weighting!$C$20</f>
        <v>#DIV/0!</v>
      </c>
      <c r="C4916" t="e">
        <f>Weighting!$F$20</f>
        <v>#NUM!</v>
      </c>
      <c r="D4916" t="e">
        <f>IF(C4916=1,'Data Transformation'!$G$3+0.5*'Data Transformation'!$W$25,IF(C4917=1,D4917-'Data Transformation'!$W$25,FALSE))</f>
        <v>#NUM!</v>
      </c>
      <c r="E4916">
        <f t="array" ref="E4916">IF(ISLOGICAL(D4916),"",FREQUENCY(IF('Data Transformation'!$B$425:$B$8425='Bin Analysis'!$B4899,'Data Transformation'!$G$425:$G$8425),D4916))</f>
        <v>2001</v>
      </c>
      <c r="F4916">
        <f t="shared" si="612"/>
        <v>0</v>
      </c>
      <c r="G4916">
        <f>Weighting!$H$20</f>
        <v>0</v>
      </c>
      <c r="H4916">
        <f t="array" ref="H4916">FREQUENCY(IF('Data Transformation'!$B$4:$B$8425=B4899,'Data Transformation'!$G$4:$G$8425),'Bin Analysis'!$B4916)</f>
        <v>2073</v>
      </c>
      <c r="I4916">
        <f t="shared" si="613"/>
        <v>0</v>
      </c>
      <c r="J4916">
        <f t="shared" si="614"/>
        <v>0</v>
      </c>
      <c r="K4916">
        <f>J4916*Weighting!$W$20</f>
        <v>0</v>
      </c>
      <c r="M4916" s="14"/>
    </row>
    <row r="4917" spans="1:25" x14ac:dyDescent="0.25">
      <c r="A4917" s="32" t="str">
        <f>IF(Weighting!$P$21&gt;0,B4917,"")</f>
        <v/>
      </c>
      <c r="B4917" t="e">
        <f>Weighting!$C$21</f>
        <v>#DIV/0!</v>
      </c>
      <c r="C4917" t="e">
        <f>Weighting!$F$21</f>
        <v>#NUM!</v>
      </c>
      <c r="D4917" t="e">
        <f>IF(C4917=1,'Data Transformation'!$G$3+0.5*'Data Transformation'!$W$25,IF(C4918=1,D4918-'Data Transformation'!$W$25,FALSE))</f>
        <v>#NUM!</v>
      </c>
      <c r="E4917">
        <f t="array" ref="E4917">IF(ISLOGICAL(D4917),"",FREQUENCY(IF('Data Transformation'!$B$425:$B$8425='Bin Analysis'!$B4899,'Data Transformation'!$G$425:$G$8425),D4917))</f>
        <v>2001</v>
      </c>
      <c r="F4917">
        <f t="shared" si="612"/>
        <v>0</v>
      </c>
      <c r="G4917">
        <f>Weighting!$H$21</f>
        <v>0</v>
      </c>
      <c r="H4917">
        <f t="array" ref="H4917">FREQUENCY(IF('Data Transformation'!$B$4:$B$8425=B4899,'Data Transformation'!$G$4:$G$8425),'Bin Analysis'!$B4917)</f>
        <v>2073</v>
      </c>
      <c r="I4917">
        <f t="shared" si="613"/>
        <v>0</v>
      </c>
      <c r="J4917">
        <f t="shared" si="614"/>
        <v>0</v>
      </c>
      <c r="K4917">
        <f>J4917*Weighting!$W$21</f>
        <v>0</v>
      </c>
      <c r="M4917" s="14"/>
    </row>
    <row r="4918" spans="1:25" x14ac:dyDescent="0.25">
      <c r="A4918" s="32" t="str">
        <f>IF(Weighting!$P$22&gt;0,B4918,"")</f>
        <v/>
      </c>
      <c r="B4918" t="e">
        <f>Weighting!$C$22</f>
        <v>#DIV/0!</v>
      </c>
      <c r="C4918" t="e">
        <f>Weighting!$F$22</f>
        <v>#NUM!</v>
      </c>
      <c r="D4918" t="e">
        <f>IF(C4918=1,'Data Transformation'!$G$3+0.5*'Data Transformation'!$W$25,IF(C4919=1,D4919-'Data Transformation'!$W$25,FALSE))</f>
        <v>#NUM!</v>
      </c>
      <c r="E4918">
        <f t="array" ref="E4918">IF(ISLOGICAL(D4918),"",FREQUENCY(IF('Data Transformation'!$B$425:$B$8425='Bin Analysis'!$B4899,'Data Transformation'!$G$425:$G$8425),D4918))</f>
        <v>2001</v>
      </c>
      <c r="F4918">
        <f t="shared" si="612"/>
        <v>0</v>
      </c>
      <c r="G4918">
        <f>Weighting!$H$22</f>
        <v>0</v>
      </c>
      <c r="H4918">
        <f t="array" ref="H4918">FREQUENCY(IF('Data Transformation'!$B$4:$B$8425=B4899,'Data Transformation'!$G$4:$G$8425),'Bin Analysis'!$B4918)</f>
        <v>2073</v>
      </c>
      <c r="I4918">
        <f t="shared" si="613"/>
        <v>0</v>
      </c>
      <c r="J4918">
        <f t="shared" si="614"/>
        <v>0</v>
      </c>
      <c r="K4918">
        <f>J4918*Weighting!$W$22</f>
        <v>0</v>
      </c>
      <c r="M4918" s="14"/>
    </row>
    <row r="4919" spans="1:25" x14ac:dyDescent="0.25">
      <c r="A4919" s="32" t="str">
        <f>IF(Weighting!$P$23&gt;0,B4919,"")</f>
        <v/>
      </c>
      <c r="B4919" t="e">
        <f>Weighting!$C$23</f>
        <v>#DIV/0!</v>
      </c>
      <c r="C4919" t="e">
        <f>Weighting!$F$23</f>
        <v>#NUM!</v>
      </c>
      <c r="D4919" t="e">
        <f>IF(C4919=1,'Data Transformation'!$G$3+0.5*'Data Transformation'!$W$25,IF(C4920=1,D4920-'Data Transformation'!$W$25,FALSE))</f>
        <v>#NUM!</v>
      </c>
      <c r="E4919">
        <f t="array" ref="E4919">IF(ISLOGICAL(D4919),"",FREQUENCY(IF('Data Transformation'!$B$425:$B$8425='Bin Analysis'!$B4899,'Data Transformation'!$G$425:$G$8425),D4919))</f>
        <v>2001</v>
      </c>
      <c r="F4919">
        <f t="shared" si="612"/>
        <v>0</v>
      </c>
      <c r="G4919">
        <f>Weighting!$H$23</f>
        <v>0</v>
      </c>
      <c r="H4919">
        <f t="array" ref="H4919">FREQUENCY(IF('Data Transformation'!$B$4:$B$8425=B4899,'Data Transformation'!$G$4:$G$8425),'Bin Analysis'!$B4919)</f>
        <v>2073</v>
      </c>
      <c r="I4919">
        <f t="shared" si="613"/>
        <v>0</v>
      </c>
      <c r="J4919">
        <f t="shared" si="614"/>
        <v>0</v>
      </c>
      <c r="K4919">
        <f>J4919*Weighting!$W$23</f>
        <v>0</v>
      </c>
      <c r="M4919" s="14"/>
    </row>
    <row r="4920" spans="1:25" x14ac:dyDescent="0.25">
      <c r="A4920" s="32" t="str">
        <f>IF(Weighting!$P$24&gt;0,B4920,"")</f>
        <v/>
      </c>
      <c r="B4920" t="e">
        <f>Weighting!$C$24</f>
        <v>#DIV/0!</v>
      </c>
      <c r="C4920" t="e">
        <f>Weighting!$F$24</f>
        <v>#NUM!</v>
      </c>
      <c r="D4920" t="e">
        <f>IF(C4920=1,'Data Transformation'!$G$3+0.5*'Data Transformation'!$W$25,IF(C4921=1,D4921-'Data Transformation'!$W$25,FALSE))</f>
        <v>#NUM!</v>
      </c>
      <c r="E4920">
        <f t="array" ref="E4920">IF(ISLOGICAL(D4920),"",FREQUENCY(IF('Data Transformation'!$B$425:$B$8425='Bin Analysis'!$B4899,'Data Transformation'!$G$425:$G$8425),D4920))</f>
        <v>2001</v>
      </c>
      <c r="F4920">
        <f t="shared" si="612"/>
        <v>0</v>
      </c>
      <c r="G4920">
        <f>Weighting!$H$24</f>
        <v>0</v>
      </c>
      <c r="H4920">
        <f t="array" ref="H4920">FREQUENCY(IF('Data Transformation'!$B$4:$B$8425=B4899,'Data Transformation'!$G$4:$G$8425),'Bin Analysis'!$B4920)</f>
        <v>2073</v>
      </c>
      <c r="I4920">
        <f t="shared" si="613"/>
        <v>0</v>
      </c>
      <c r="J4920">
        <f t="shared" si="614"/>
        <v>0</v>
      </c>
      <c r="K4920">
        <f>J4920*Weighting!$W$24</f>
        <v>0</v>
      </c>
      <c r="M4920" s="14"/>
    </row>
    <row r="4921" spans="1:25" x14ac:dyDescent="0.25">
      <c r="A4921" s="32" t="str">
        <f>IF(Weighting!$P$25&gt;0,B4921,"")</f>
        <v/>
      </c>
      <c r="B4921" t="e">
        <f>Weighting!$C$25</f>
        <v>#DIV/0!</v>
      </c>
      <c r="C4921" t="e">
        <f>Weighting!$F$25</f>
        <v>#NUM!</v>
      </c>
      <c r="D4921" t="e">
        <f>IF(C4921=1,'Data Transformation'!$G$3+0.5*'Data Transformation'!$W$25,IF(C4922=1,D4922-'Data Transformation'!$W$25,FALSE))</f>
        <v>#NUM!</v>
      </c>
      <c r="E4921">
        <f t="array" ref="E4921">IF(ISLOGICAL(D4921),"",FREQUENCY(IF('Data Transformation'!$B$425:$B$8425='Bin Analysis'!$B4899,'Data Transformation'!$G$425:$G$8425),D4921))</f>
        <v>2001</v>
      </c>
      <c r="F4921">
        <f t="shared" si="612"/>
        <v>0</v>
      </c>
      <c r="G4921">
        <f>Weighting!$H$25</f>
        <v>0</v>
      </c>
      <c r="H4921">
        <f t="array" ref="H4921">FREQUENCY(IF('Data Transformation'!$B$4:$B$8425=B4899,'Data Transformation'!$G$4:$G$8425),'Bin Analysis'!$B4921)</f>
        <v>2073</v>
      </c>
      <c r="I4921">
        <f t="shared" si="613"/>
        <v>0</v>
      </c>
      <c r="J4921">
        <f t="shared" si="614"/>
        <v>0</v>
      </c>
      <c r="K4921">
        <f>J4921*Weighting!$W$25</f>
        <v>0</v>
      </c>
      <c r="M4921" s="14"/>
    </row>
    <row r="4922" spans="1:25" x14ac:dyDescent="0.25">
      <c r="N4922" s="57"/>
      <c r="O4922"/>
      <c r="P4922"/>
      <c r="Q4922"/>
      <c r="R4922"/>
    </row>
    <row r="4923" spans="1:25" ht="23.25" x14ac:dyDescent="0.35">
      <c r="A4923" s="21" t="s">
        <v>0</v>
      </c>
      <c r="B4923" s="21" t="str">
        <f>IFERROR(VLOOKUP(C4923,'Data Transformation'!$L$6:$M$426,2,FALSE),"")</f>
        <v/>
      </c>
      <c r="C4923" s="21">
        <f>C4899+1</f>
        <v>205</v>
      </c>
      <c r="D4923" s="21"/>
      <c r="E4923" s="21"/>
      <c r="F4923" s="21"/>
      <c r="G4923" s="21"/>
      <c r="H4923" s="22"/>
      <c r="I4923" s="22"/>
      <c r="J4923" s="22"/>
      <c r="K4923" s="21"/>
      <c r="L4923" s="21" t="str">
        <f>B4923</f>
        <v/>
      </c>
      <c r="M4923" s="23" t="e">
        <f>INDEX('Data Transformation'!$O$4:$O$424,MATCH($B4923,'Data Transformation'!$M$4:$M$424,0),MATCH($M$2,'Data Transformation'!$O$3,0))</f>
        <v>#N/A</v>
      </c>
      <c r="N4923" s="27" t="e">
        <f>IF('Input and Summary Results'!$J$16="minimum",'Bin Analysis'!X4924/(M4923-1),'Bin Analysis'!Y4923/('Bin Analysis'!M4923-1))</f>
        <v>#N/A</v>
      </c>
      <c r="O4923" s="27" t="e">
        <f>IF(M4923=FALSE,NA(),(VLOOKUP(1,C4926:K4945,4,FALSE))/(M4923-1))</f>
        <v>#N/A</v>
      </c>
      <c r="P4923" s="27" t="e">
        <f>IF(M4923=FALSE,NA(),SUM(J4926:J4945)/Weighting!$S$5)</f>
        <v>#N/A</v>
      </c>
      <c r="Q4923" s="27" t="e">
        <f>IF(M4923=FALSE,NA(),SUM(K4926:K4945)/Weighting!$S$6)</f>
        <v>#N/A</v>
      </c>
      <c r="R4923" s="27" t="e">
        <f>IF(M4923=FALSE,NA(),(VLOOKUP(1,G4926:K4945,3,FALSE))/(M4923-1))</f>
        <v>#N/A</v>
      </c>
      <c r="S4923" s="22" t="e">
        <f>IF(M4923=FALSE,NA(),IF(SUM(J4926:J4945)=2,"yes","no"))</f>
        <v>#N/A</v>
      </c>
      <c r="X4923" s="2" cm="2">
        <f t="array" ref="X4923:X4924">FREQUENCY(IF('Data Transformation'!$B$425:$B$6424='Bin Analysis'!L4923,'Data Transformation'!$G$425:$G$6424),'Data Transformation'!$U$11)</f>
        <v>0</v>
      </c>
      <c r="Y4923" s="2" cm="2">
        <f t="array" ref="Y4923:Y4924">FREQUENCY(IF('Data Transformation'!$B$425:$B$6424='Bin Analysis'!L4923,'Data Transformation'!$G$425:$G$6424),'Data Transformation'!$U$12)</f>
        <v>0</v>
      </c>
    </row>
    <row r="4924" spans="1:25" x14ac:dyDescent="0.25">
      <c r="A4924" s="14" t="s">
        <v>67</v>
      </c>
      <c r="B4924" t="s">
        <v>47</v>
      </c>
      <c r="C4924" t="s">
        <v>5</v>
      </c>
      <c r="D4924" t="s">
        <v>98</v>
      </c>
      <c r="E4924" t="s">
        <v>99</v>
      </c>
      <c r="F4924" t="s">
        <v>100</v>
      </c>
      <c r="G4924" t="s">
        <v>69</v>
      </c>
      <c r="H4924" t="s">
        <v>31</v>
      </c>
      <c r="I4924" t="s">
        <v>32</v>
      </c>
      <c r="J4924" t="s">
        <v>46</v>
      </c>
      <c r="K4924" s="14" t="s">
        <v>45</v>
      </c>
      <c r="M4924" s="14"/>
      <c r="X4924" s="2">
        <v>0</v>
      </c>
      <c r="Y4924" s="2">
        <v>0</v>
      </c>
    </row>
    <row r="4925" spans="1:25" x14ac:dyDescent="0.25">
      <c r="A4925" s="32"/>
      <c r="D4925" t="e">
        <f>IF(C4925=1,'Data Transformation'!$G$3+0.5*'Data Transformation'!$W$25,IF(C4926=1,D4926-'Data Transformation'!$W$25,FALSE))</f>
        <v>#NUM!</v>
      </c>
      <c r="E4925">
        <f t="array" ref="E4925">IF(ISLOGICAL(D4925),"",FREQUENCY(IF('Data Transformation'!$B$425:$B$8425='Bin Analysis'!$B4923,'Data Transformation'!$G$425:$G$8425),D4925))</f>
        <v>2001</v>
      </c>
      <c r="F4925" t="e">
        <f>IF(ISLOGICAL(D4925),"",E4925-E4924)</f>
        <v>#VALUE!</v>
      </c>
      <c r="M4925" s="14"/>
    </row>
    <row r="4926" spans="1:25" x14ac:dyDescent="0.25">
      <c r="A4926" s="32" t="e">
        <f>IF(Weighting!$P$6&gt;0,B4926,"")</f>
        <v>#NUM!</v>
      </c>
      <c r="B4926" t="e">
        <f>Weighting!$C$6</f>
        <v>#DIV/0!</v>
      </c>
      <c r="C4926" t="e">
        <f>Weighting!$F$6</f>
        <v>#NUM!</v>
      </c>
      <c r="D4926" t="e">
        <f>IF(C4926=1,'Data Transformation'!$G$3+0.5*'Data Transformation'!$W$25,IF(C4927=1,D4927-'Data Transformation'!$W$25,FALSE))</f>
        <v>#NUM!</v>
      </c>
      <c r="E4926">
        <f t="array" ref="E4926">IF(ISLOGICAL(D4926),"",FREQUENCY(IF('Data Transformation'!$B$425:$B$8425='Bin Analysis'!$B4923,'Data Transformation'!$G$425:$G$8425),D4926))</f>
        <v>2001</v>
      </c>
      <c r="F4926">
        <f>IF(ISLOGICAL(D4926),"",E4926-E4925)</f>
        <v>0</v>
      </c>
      <c r="G4926">
        <f>Weighting!$H$6</f>
        <v>1</v>
      </c>
      <c r="H4926">
        <f t="array" ref="H4926">FREQUENCY(IF('Data Transformation'!$B$4:$B$8425=B4923,'Data Transformation'!$G$4:$G$8425),'Bin Analysis'!$B4926)</f>
        <v>2073</v>
      </c>
      <c r="I4926">
        <f>H4926-H4925</f>
        <v>2073</v>
      </c>
      <c r="J4926">
        <f>IF(I4926=0,0,1)</f>
        <v>1</v>
      </c>
      <c r="K4926" t="e">
        <f>J4926*Weighting!$W$6</f>
        <v>#NUM!</v>
      </c>
      <c r="M4926" s="14"/>
    </row>
    <row r="4927" spans="1:25" x14ac:dyDescent="0.25">
      <c r="A4927" s="32" t="str">
        <f>IF(Weighting!$P$7&gt;0,B4927,"")</f>
        <v/>
      </c>
      <c r="B4927" t="e">
        <f>Weighting!$C$7</f>
        <v>#DIV/0!</v>
      </c>
      <c r="C4927" t="e">
        <f>Weighting!$F$7</f>
        <v>#NUM!</v>
      </c>
      <c r="D4927" t="e">
        <f>IF(C4927=1,'Data Transformation'!$G$3+0.5*'Data Transformation'!$W$25,IF(C4928=1,D4928-'Data Transformation'!$W$25,FALSE))</f>
        <v>#NUM!</v>
      </c>
      <c r="E4927">
        <f t="array" ref="E4927">IF(ISLOGICAL(D4927),"",FREQUENCY(IF('Data Transformation'!$B$425:$B$8425='Bin Analysis'!$B4923,'Data Transformation'!$G$425:$G$8425),D4927))</f>
        <v>2001</v>
      </c>
      <c r="F4927">
        <f t="shared" ref="F4927:F4945" si="615">IF(ISLOGICAL(D4927),"",E4927-E4926)</f>
        <v>0</v>
      </c>
      <c r="G4927">
        <f>Weighting!$H$7</f>
        <v>0</v>
      </c>
      <c r="H4927">
        <f t="array" ref="H4927">FREQUENCY(IF('Data Transformation'!$B$4:$B$8425=B4923,'Data Transformation'!$G$4:$G$8425),'Bin Analysis'!$B4927)</f>
        <v>2073</v>
      </c>
      <c r="I4927">
        <f t="shared" ref="I4927:I4945" si="616">H4927-H4926</f>
        <v>0</v>
      </c>
      <c r="J4927">
        <f>IF(I4927=0,0,1)</f>
        <v>0</v>
      </c>
      <c r="K4927">
        <f>J4927*Weighting!$W$7</f>
        <v>0</v>
      </c>
      <c r="M4927" s="14"/>
    </row>
    <row r="4928" spans="1:25" x14ac:dyDescent="0.25">
      <c r="A4928" s="32" t="str">
        <f>IF(Weighting!$P$8&gt;0,B4928,"")</f>
        <v/>
      </c>
      <c r="B4928" t="e">
        <f>Weighting!$C$8</f>
        <v>#DIV/0!</v>
      </c>
      <c r="C4928" t="e">
        <f>Weighting!$F$8</f>
        <v>#NUM!</v>
      </c>
      <c r="D4928" t="e">
        <f>IF(C4928=1,'Data Transformation'!$G$3+0.5*'Data Transformation'!$W$25,IF(C4929=1,D4929-'Data Transformation'!$W$25,FALSE))</f>
        <v>#NUM!</v>
      </c>
      <c r="E4928">
        <f t="array" ref="E4928">IF(ISLOGICAL(D4928),"",FREQUENCY(IF('Data Transformation'!$B$425:$B$8425='Bin Analysis'!$B4923,'Data Transformation'!$G$425:$G$8425),D4928))</f>
        <v>2001</v>
      </c>
      <c r="F4928">
        <f t="shared" si="615"/>
        <v>0</v>
      </c>
      <c r="G4928">
        <f>Weighting!$H$8</f>
        <v>0</v>
      </c>
      <c r="H4928">
        <f t="array" ref="H4928">FREQUENCY(IF('Data Transformation'!$B$4:$B$8425=B4923,'Data Transformation'!$G$4:$G$8425),'Bin Analysis'!$B4928)</f>
        <v>2073</v>
      </c>
      <c r="I4928">
        <f t="shared" si="616"/>
        <v>0</v>
      </c>
      <c r="J4928">
        <f t="shared" ref="J4928:J4945" si="617">IF(I4928=0,0,1)</f>
        <v>0</v>
      </c>
      <c r="K4928">
        <f>J4928*Weighting!$W$8</f>
        <v>0</v>
      </c>
      <c r="M4928" s="14"/>
    </row>
    <row r="4929" spans="1:13" x14ac:dyDescent="0.25">
      <c r="A4929" s="32" t="str">
        <f>IF(Weighting!$P$9&gt;0,B4929,"")</f>
        <v/>
      </c>
      <c r="B4929" s="50" t="e">
        <f>Weighting!$C$9</f>
        <v>#DIV/0!</v>
      </c>
      <c r="C4929" t="e">
        <f>Weighting!$F$9</f>
        <v>#NUM!</v>
      </c>
      <c r="D4929" t="e">
        <f>IF(C4929=1,'Data Transformation'!$G$3+0.5*'Data Transformation'!$W$25,IF(C4930=1,D4930-'Data Transformation'!$W$25,FALSE))</f>
        <v>#NUM!</v>
      </c>
      <c r="E4929">
        <f t="array" ref="E4929">IF(ISLOGICAL(D4929),"",FREQUENCY(IF('Data Transformation'!$B$425:$B$8425='Bin Analysis'!$B4923,'Data Transformation'!$G$425:$G$8425),D4929))</f>
        <v>2001</v>
      </c>
      <c r="F4929">
        <f t="shared" si="615"/>
        <v>0</v>
      </c>
      <c r="G4929">
        <f>Weighting!$H$9</f>
        <v>0</v>
      </c>
      <c r="H4929">
        <f t="array" ref="H4929">FREQUENCY(IF('Data Transformation'!$B$4:$B$8425=B4923,'Data Transformation'!$G$4:$G$8425),'Bin Analysis'!$B4929)</f>
        <v>2073</v>
      </c>
      <c r="I4929">
        <f t="shared" si="616"/>
        <v>0</v>
      </c>
      <c r="J4929">
        <f t="shared" si="617"/>
        <v>0</v>
      </c>
      <c r="K4929">
        <f>J4929*Weighting!$W$9</f>
        <v>0</v>
      </c>
      <c r="M4929" s="14"/>
    </row>
    <row r="4930" spans="1:13" x14ac:dyDescent="0.25">
      <c r="A4930" s="32" t="str">
        <f>IF(Weighting!$P$10&gt;0,B4930,"")</f>
        <v/>
      </c>
      <c r="B4930" t="e">
        <f>Weighting!$C$10</f>
        <v>#DIV/0!</v>
      </c>
      <c r="C4930" t="e">
        <f>Weighting!$F$10</f>
        <v>#NUM!</v>
      </c>
      <c r="D4930" t="e">
        <f>IF(C4930=1,'Data Transformation'!$G$3+0.5*'Data Transformation'!$W$25,IF(C4931=1,D4931-'Data Transformation'!$W$25,FALSE))</f>
        <v>#NUM!</v>
      </c>
      <c r="E4930">
        <f t="array" ref="E4930">IF(ISLOGICAL(D4930),"",FREQUENCY(IF('Data Transformation'!$B$425:$B$8425='Bin Analysis'!$B4923,'Data Transformation'!$G$425:$G$8425),D4930))</f>
        <v>2001</v>
      </c>
      <c r="F4930">
        <f t="shared" si="615"/>
        <v>0</v>
      </c>
      <c r="G4930">
        <f>Weighting!$H$10</f>
        <v>0</v>
      </c>
      <c r="H4930">
        <f t="array" ref="H4930">FREQUENCY(IF('Data Transformation'!$B$4:$B$8425=B4923,'Data Transformation'!$G$4:$G$8425),'Bin Analysis'!$B4930)</f>
        <v>2073</v>
      </c>
      <c r="I4930">
        <f t="shared" si="616"/>
        <v>0</v>
      </c>
      <c r="J4930">
        <f t="shared" si="617"/>
        <v>0</v>
      </c>
      <c r="K4930">
        <f>J4930*Weighting!$W$10</f>
        <v>0</v>
      </c>
      <c r="M4930" s="14"/>
    </row>
    <row r="4931" spans="1:13" x14ac:dyDescent="0.25">
      <c r="A4931" s="32" t="str">
        <f>IF(Weighting!$P$11&gt;0,B4931,"")</f>
        <v/>
      </c>
      <c r="B4931" t="e">
        <f>Weighting!$C$11</f>
        <v>#DIV/0!</v>
      </c>
      <c r="C4931" t="e">
        <f>Weighting!$F$11</f>
        <v>#NUM!</v>
      </c>
      <c r="D4931" t="e">
        <f>IF(C4931=1,'Data Transformation'!$G$3+0.5*'Data Transformation'!$W$25,IF(C4932=1,D4932-'Data Transformation'!$W$25,FALSE))</f>
        <v>#NUM!</v>
      </c>
      <c r="E4931">
        <f t="array" ref="E4931">IF(ISLOGICAL(D4931),"",FREQUENCY(IF('Data Transformation'!$B$425:$B$8425='Bin Analysis'!$B4923,'Data Transformation'!$G$425:$G$8425),D4931))</f>
        <v>2001</v>
      </c>
      <c r="F4931">
        <f t="shared" si="615"/>
        <v>0</v>
      </c>
      <c r="G4931">
        <f>Weighting!$H$11</f>
        <v>0</v>
      </c>
      <c r="H4931">
        <f t="array" ref="H4931">FREQUENCY(IF('Data Transformation'!$B$4:$B$8425=B4923,'Data Transformation'!$G$4:$G$8425),'Bin Analysis'!$B4931)</f>
        <v>2073</v>
      </c>
      <c r="I4931">
        <f t="shared" si="616"/>
        <v>0</v>
      </c>
      <c r="J4931">
        <f t="shared" si="617"/>
        <v>0</v>
      </c>
      <c r="K4931">
        <f>J4931*Weighting!$W$11</f>
        <v>0</v>
      </c>
      <c r="M4931" s="14"/>
    </row>
    <row r="4932" spans="1:13" x14ac:dyDescent="0.25">
      <c r="A4932" s="32" t="str">
        <f>IF(Weighting!$P$12&gt;0,B4932,"")</f>
        <v/>
      </c>
      <c r="B4932" t="e">
        <f>Weighting!$C$12</f>
        <v>#DIV/0!</v>
      </c>
      <c r="C4932" t="e">
        <f>Weighting!$F$12</f>
        <v>#NUM!</v>
      </c>
      <c r="D4932" t="e">
        <f>IF(C4932=1,'Data Transformation'!$G$3+0.5*'Data Transformation'!$W$25,IF(C4933=1,D4933-'Data Transformation'!$W$25,FALSE))</f>
        <v>#NUM!</v>
      </c>
      <c r="E4932">
        <f t="array" ref="E4932">IF(ISLOGICAL(D4932),"",FREQUENCY(IF('Data Transformation'!$B$425:$B$8425='Bin Analysis'!$B4923,'Data Transformation'!$G$425:$G$8425),D4932))</f>
        <v>2001</v>
      </c>
      <c r="F4932">
        <f t="shared" si="615"/>
        <v>0</v>
      </c>
      <c r="G4932">
        <f>Weighting!$H$12</f>
        <v>0</v>
      </c>
      <c r="H4932">
        <f t="array" ref="H4932">FREQUENCY(IF('Data Transformation'!$B$4:$B$8425=B4923,'Data Transformation'!$G$4:$G$8425),'Bin Analysis'!$B4932)</f>
        <v>2073</v>
      </c>
      <c r="I4932">
        <f t="shared" si="616"/>
        <v>0</v>
      </c>
      <c r="J4932">
        <f t="shared" si="617"/>
        <v>0</v>
      </c>
      <c r="K4932">
        <f>J4932*Weighting!$W$12</f>
        <v>0</v>
      </c>
      <c r="M4932" s="14"/>
    </row>
    <row r="4933" spans="1:13" x14ac:dyDescent="0.25">
      <c r="A4933" s="32" t="str">
        <f>IF(Weighting!$P$13&gt;0,B4933,"")</f>
        <v/>
      </c>
      <c r="B4933" t="e">
        <f>Weighting!$C$13</f>
        <v>#DIV/0!</v>
      </c>
      <c r="C4933" t="e">
        <f>Weighting!$F$13</f>
        <v>#NUM!</v>
      </c>
      <c r="D4933" t="e">
        <f>IF(C4933=1,'Data Transformation'!$G$3+0.5*'Data Transformation'!$W$25,IF(C4934=1,D4934-'Data Transformation'!$W$25,FALSE))</f>
        <v>#NUM!</v>
      </c>
      <c r="E4933">
        <f t="array" ref="E4933">IF(ISLOGICAL(D4933),"",FREQUENCY(IF('Data Transformation'!$B$425:$B$8425='Bin Analysis'!$B4923,'Data Transformation'!$G$425:$G$8425),D4933))</f>
        <v>2001</v>
      </c>
      <c r="F4933">
        <f t="shared" si="615"/>
        <v>0</v>
      </c>
      <c r="G4933">
        <f>Weighting!$H$13</f>
        <v>0</v>
      </c>
      <c r="H4933">
        <f t="array" ref="H4933">FREQUENCY(IF('Data Transformation'!$B$4:$B$8425=B4923,'Data Transformation'!$G$4:$G$8425),'Bin Analysis'!$B4933)</f>
        <v>2073</v>
      </c>
      <c r="I4933">
        <f t="shared" si="616"/>
        <v>0</v>
      </c>
      <c r="J4933">
        <f t="shared" si="617"/>
        <v>0</v>
      </c>
      <c r="K4933">
        <f>J4933*Weighting!$W$13</f>
        <v>0</v>
      </c>
      <c r="M4933" s="14"/>
    </row>
    <row r="4934" spans="1:13" x14ac:dyDescent="0.25">
      <c r="A4934" s="32" t="str">
        <f>IF(Weighting!$P$14&gt;0,B4934,"")</f>
        <v/>
      </c>
      <c r="B4934" t="e">
        <f>Weighting!$C$14</f>
        <v>#DIV/0!</v>
      </c>
      <c r="C4934" t="e">
        <f>Weighting!$F$14</f>
        <v>#NUM!</v>
      </c>
      <c r="D4934" t="e">
        <f>IF(C4934=1,'Data Transformation'!$G$3+0.5*'Data Transformation'!$W$25,IF(C4935=1,D4935-'Data Transformation'!$W$25,FALSE))</f>
        <v>#NUM!</v>
      </c>
      <c r="E4934">
        <f t="array" ref="E4934">IF(ISLOGICAL(D4934),"",FREQUENCY(IF('Data Transformation'!$B$425:$B$8425='Bin Analysis'!$B4923,'Data Transformation'!$G$425:$G$8425),D4934))</f>
        <v>2001</v>
      </c>
      <c r="F4934">
        <f t="shared" si="615"/>
        <v>0</v>
      </c>
      <c r="G4934">
        <f>Weighting!$H$14</f>
        <v>0</v>
      </c>
      <c r="H4934">
        <f t="array" ref="H4934">FREQUENCY(IF('Data Transformation'!$B$4:$B$8425=B4923,'Data Transformation'!$G$4:$G$8425),'Bin Analysis'!$B4934)</f>
        <v>2073</v>
      </c>
      <c r="I4934">
        <f t="shared" si="616"/>
        <v>0</v>
      </c>
      <c r="J4934">
        <f t="shared" si="617"/>
        <v>0</v>
      </c>
      <c r="K4934">
        <f>J4934*Weighting!$W$14</f>
        <v>0</v>
      </c>
      <c r="M4934" s="14"/>
    </row>
    <row r="4935" spans="1:13" x14ac:dyDescent="0.25">
      <c r="A4935" s="32" t="str">
        <f>IF(Weighting!$P$15&gt;0,B4935,"")</f>
        <v/>
      </c>
      <c r="B4935" t="e">
        <f>Weighting!$C$15</f>
        <v>#DIV/0!</v>
      </c>
      <c r="C4935" t="e">
        <f>Weighting!$F$15</f>
        <v>#NUM!</v>
      </c>
      <c r="D4935" t="e">
        <f>IF(C4935=1,'Data Transformation'!$G$3+0.5*'Data Transformation'!$W$25,IF(C4936=1,D4936-'Data Transformation'!$W$25,FALSE))</f>
        <v>#NUM!</v>
      </c>
      <c r="E4935">
        <f t="array" ref="E4935">IF(ISLOGICAL(D4935),"",FREQUENCY(IF('Data Transformation'!$B$425:$B$8425='Bin Analysis'!$B4923,'Data Transformation'!$G$425:$G$8425),D4935))</f>
        <v>2001</v>
      </c>
      <c r="F4935">
        <f t="shared" si="615"/>
        <v>0</v>
      </c>
      <c r="G4935">
        <f>Weighting!$H$15</f>
        <v>0</v>
      </c>
      <c r="H4935">
        <f t="array" ref="H4935">FREQUENCY(IF('Data Transformation'!$B$4:$B$8425=B4923,'Data Transformation'!$G$4:$G$8425),'Bin Analysis'!$B4935)</f>
        <v>2073</v>
      </c>
      <c r="I4935">
        <f t="shared" si="616"/>
        <v>0</v>
      </c>
      <c r="J4935">
        <f t="shared" si="617"/>
        <v>0</v>
      </c>
      <c r="K4935">
        <f>J4935*Weighting!$W$15</f>
        <v>0</v>
      </c>
      <c r="M4935" s="14"/>
    </row>
    <row r="4936" spans="1:13" x14ac:dyDescent="0.25">
      <c r="A4936" s="32" t="str">
        <f>IF(Weighting!$P$16&gt;0,B4936,"")</f>
        <v/>
      </c>
      <c r="B4936" t="e">
        <f>Weighting!$C$16</f>
        <v>#DIV/0!</v>
      </c>
      <c r="C4936" t="e">
        <f>Weighting!$F$16</f>
        <v>#NUM!</v>
      </c>
      <c r="D4936" t="e">
        <f>IF(C4936=1,'Data Transformation'!$G$3+0.5*'Data Transformation'!$W$25,IF(C4937=1,D4937-'Data Transformation'!$W$25,FALSE))</f>
        <v>#NUM!</v>
      </c>
      <c r="E4936">
        <f t="array" ref="E4936">IF(ISLOGICAL(D4936),"",FREQUENCY(IF('Data Transformation'!$B$425:$B$8425='Bin Analysis'!$B4923,'Data Transformation'!$G$425:$G$8425),D4936))</f>
        <v>2001</v>
      </c>
      <c r="F4936">
        <f t="shared" si="615"/>
        <v>0</v>
      </c>
      <c r="G4936">
        <f>Weighting!$H$16</f>
        <v>0</v>
      </c>
      <c r="H4936">
        <f t="array" ref="H4936">FREQUENCY(IF('Data Transformation'!$B$4:$B$8425=B4923,'Data Transformation'!$G$4:$G$8425),'Bin Analysis'!$B4936)</f>
        <v>2073</v>
      </c>
      <c r="I4936">
        <f t="shared" si="616"/>
        <v>0</v>
      </c>
      <c r="J4936">
        <f t="shared" si="617"/>
        <v>0</v>
      </c>
      <c r="K4936">
        <f>J4936*Weighting!$W$16</f>
        <v>0</v>
      </c>
      <c r="M4936" s="14"/>
    </row>
    <row r="4937" spans="1:13" x14ac:dyDescent="0.25">
      <c r="A4937" s="32" t="str">
        <f>IF(Weighting!$P$17&gt;0,B4937,"")</f>
        <v/>
      </c>
      <c r="B4937" t="e">
        <f>Weighting!$C$17</f>
        <v>#DIV/0!</v>
      </c>
      <c r="C4937" t="e">
        <f>Weighting!$F$17</f>
        <v>#NUM!</v>
      </c>
      <c r="D4937" t="e">
        <f>IF(C4937=1,'Data Transformation'!$G$3+0.5*'Data Transformation'!$W$25,IF(C4938=1,D4938-'Data Transformation'!$W$25,FALSE))</f>
        <v>#NUM!</v>
      </c>
      <c r="E4937">
        <f t="array" ref="E4937">IF(ISLOGICAL(D4937),"",FREQUENCY(IF('Data Transformation'!$B$425:$B$8425='Bin Analysis'!$B4923,'Data Transformation'!$G$425:$G$8425),D4937))</f>
        <v>2001</v>
      </c>
      <c r="F4937">
        <f t="shared" si="615"/>
        <v>0</v>
      </c>
      <c r="G4937">
        <f>Weighting!$H$17</f>
        <v>0</v>
      </c>
      <c r="H4937">
        <f t="array" ref="H4937">FREQUENCY(IF('Data Transformation'!$B$4:$B$8425=B4923,'Data Transformation'!$G$4:$G$8425),'Bin Analysis'!$B4937)</f>
        <v>2073</v>
      </c>
      <c r="I4937">
        <f t="shared" si="616"/>
        <v>0</v>
      </c>
      <c r="J4937">
        <f t="shared" si="617"/>
        <v>0</v>
      </c>
      <c r="K4937">
        <f>J4937*Weighting!$W$17</f>
        <v>0</v>
      </c>
      <c r="M4937" s="14"/>
    </row>
    <row r="4938" spans="1:13" x14ac:dyDescent="0.25">
      <c r="A4938" s="32" t="str">
        <f>IF(Weighting!$P$18&gt;0,B4938,"")</f>
        <v/>
      </c>
      <c r="B4938" t="e">
        <f>Weighting!$C$18</f>
        <v>#DIV/0!</v>
      </c>
      <c r="C4938" t="e">
        <f>Weighting!$F$18</f>
        <v>#NUM!</v>
      </c>
      <c r="D4938" t="e">
        <f>IF(C4938=1,'Data Transformation'!$G$3+0.5*'Data Transformation'!$W$25,IF(C4939=1,D4939-'Data Transformation'!$W$25,FALSE))</f>
        <v>#NUM!</v>
      </c>
      <c r="E4938">
        <f t="array" ref="E4938">IF(ISLOGICAL(D4938),"",FREQUENCY(IF('Data Transformation'!$B$425:$B$8425='Bin Analysis'!$B4923,'Data Transformation'!$G$425:$G$8425),D4938))</f>
        <v>2001</v>
      </c>
      <c r="F4938">
        <f t="shared" si="615"/>
        <v>0</v>
      </c>
      <c r="G4938">
        <f>Weighting!$H$18</f>
        <v>0</v>
      </c>
      <c r="H4938">
        <f t="array" ref="H4938">FREQUENCY(IF('Data Transformation'!$B$4:$B$8425=B4923,'Data Transformation'!$G$4:$G$8425),'Bin Analysis'!$B4938)</f>
        <v>2073</v>
      </c>
      <c r="I4938">
        <f t="shared" si="616"/>
        <v>0</v>
      </c>
      <c r="J4938">
        <f t="shared" si="617"/>
        <v>0</v>
      </c>
      <c r="K4938">
        <f>J4938*Weighting!$W$18</f>
        <v>0</v>
      </c>
      <c r="M4938" s="14"/>
    </row>
    <row r="4939" spans="1:13" x14ac:dyDescent="0.25">
      <c r="A4939" s="32" t="str">
        <f>IF(Weighting!$P$19&gt;0,B4939,"")</f>
        <v/>
      </c>
      <c r="B4939" t="e">
        <f>Weighting!$C$19</f>
        <v>#DIV/0!</v>
      </c>
      <c r="C4939" t="e">
        <f>Weighting!$F$19</f>
        <v>#NUM!</v>
      </c>
      <c r="D4939" t="e">
        <f>IF(C4939=1,'Data Transformation'!$G$3+0.5*'Data Transformation'!$W$25,IF(C4940=1,D4940-'Data Transformation'!$W$25,FALSE))</f>
        <v>#NUM!</v>
      </c>
      <c r="E4939">
        <f t="array" ref="E4939">IF(ISLOGICAL(D4939),"",FREQUENCY(IF('Data Transformation'!$B$425:$B$8425='Bin Analysis'!$B4923,'Data Transformation'!$G$425:$G$8425),D4939))</f>
        <v>2001</v>
      </c>
      <c r="F4939">
        <f t="shared" si="615"/>
        <v>0</v>
      </c>
      <c r="G4939">
        <f>Weighting!$H$19</f>
        <v>0</v>
      </c>
      <c r="H4939">
        <f t="array" ref="H4939">FREQUENCY(IF('Data Transformation'!$B$4:$B$8425=B4923,'Data Transformation'!$G$4:$G$8425),'Bin Analysis'!$B4939)</f>
        <v>2073</v>
      </c>
      <c r="I4939">
        <f t="shared" si="616"/>
        <v>0</v>
      </c>
      <c r="J4939">
        <f t="shared" si="617"/>
        <v>0</v>
      </c>
      <c r="K4939">
        <f>J4939*Weighting!$W$19</f>
        <v>0</v>
      </c>
      <c r="M4939" s="14"/>
    </row>
    <row r="4940" spans="1:13" x14ac:dyDescent="0.25">
      <c r="A4940" s="32" t="str">
        <f>IF(Weighting!$P$20&gt;0,B4940,"")</f>
        <v/>
      </c>
      <c r="B4940" t="e">
        <f>Weighting!$C$20</f>
        <v>#DIV/0!</v>
      </c>
      <c r="C4940" t="e">
        <f>Weighting!$F$20</f>
        <v>#NUM!</v>
      </c>
      <c r="D4940" t="e">
        <f>IF(C4940=1,'Data Transformation'!$G$3+0.5*'Data Transformation'!$W$25,IF(C4941=1,D4941-'Data Transformation'!$W$25,FALSE))</f>
        <v>#NUM!</v>
      </c>
      <c r="E4940">
        <f t="array" ref="E4940">IF(ISLOGICAL(D4940),"",FREQUENCY(IF('Data Transformation'!$B$425:$B$8425='Bin Analysis'!$B4923,'Data Transformation'!$G$425:$G$8425),D4940))</f>
        <v>2001</v>
      </c>
      <c r="F4940">
        <f t="shared" si="615"/>
        <v>0</v>
      </c>
      <c r="G4940">
        <f>Weighting!$H$20</f>
        <v>0</v>
      </c>
      <c r="H4940">
        <f t="array" ref="H4940">FREQUENCY(IF('Data Transformation'!$B$4:$B$8425=B4923,'Data Transformation'!$G$4:$G$8425),'Bin Analysis'!$B4940)</f>
        <v>2073</v>
      </c>
      <c r="I4940">
        <f t="shared" si="616"/>
        <v>0</v>
      </c>
      <c r="J4940">
        <f t="shared" si="617"/>
        <v>0</v>
      </c>
      <c r="K4940">
        <f>J4940*Weighting!$W$20</f>
        <v>0</v>
      </c>
      <c r="M4940" s="14"/>
    </row>
    <row r="4941" spans="1:13" x14ac:dyDescent="0.25">
      <c r="A4941" s="32" t="str">
        <f>IF(Weighting!$P$21&gt;0,B4941,"")</f>
        <v/>
      </c>
      <c r="B4941" t="e">
        <f>Weighting!$C$21</f>
        <v>#DIV/0!</v>
      </c>
      <c r="C4941" t="e">
        <f>Weighting!$F$21</f>
        <v>#NUM!</v>
      </c>
      <c r="D4941" t="e">
        <f>IF(C4941=1,'Data Transformation'!$G$3+0.5*'Data Transformation'!$W$25,IF(C4942=1,D4942-'Data Transformation'!$W$25,FALSE))</f>
        <v>#NUM!</v>
      </c>
      <c r="E4941">
        <f t="array" ref="E4941">IF(ISLOGICAL(D4941),"",FREQUENCY(IF('Data Transformation'!$B$425:$B$8425='Bin Analysis'!$B4923,'Data Transformation'!$G$425:$G$8425),D4941))</f>
        <v>2001</v>
      </c>
      <c r="F4941">
        <f t="shared" si="615"/>
        <v>0</v>
      </c>
      <c r="G4941">
        <f>Weighting!$H$21</f>
        <v>0</v>
      </c>
      <c r="H4941">
        <f t="array" ref="H4941">FREQUENCY(IF('Data Transformation'!$B$4:$B$8425=B4923,'Data Transformation'!$G$4:$G$8425),'Bin Analysis'!$B4941)</f>
        <v>2073</v>
      </c>
      <c r="I4941">
        <f t="shared" si="616"/>
        <v>0</v>
      </c>
      <c r="J4941">
        <f t="shared" si="617"/>
        <v>0</v>
      </c>
      <c r="K4941">
        <f>J4941*Weighting!$W$21</f>
        <v>0</v>
      </c>
      <c r="M4941" s="14"/>
    </row>
    <row r="4942" spans="1:13" x14ac:dyDescent="0.25">
      <c r="A4942" s="32" t="str">
        <f>IF(Weighting!$P$22&gt;0,B4942,"")</f>
        <v/>
      </c>
      <c r="B4942" t="e">
        <f>Weighting!$C$22</f>
        <v>#DIV/0!</v>
      </c>
      <c r="C4942" t="e">
        <f>Weighting!$F$22</f>
        <v>#NUM!</v>
      </c>
      <c r="D4942" t="e">
        <f>IF(C4942=1,'Data Transformation'!$G$3+0.5*'Data Transformation'!$W$25,IF(C4943=1,D4943-'Data Transformation'!$W$25,FALSE))</f>
        <v>#NUM!</v>
      </c>
      <c r="E4942">
        <f t="array" ref="E4942">IF(ISLOGICAL(D4942),"",FREQUENCY(IF('Data Transformation'!$B$425:$B$8425='Bin Analysis'!$B4923,'Data Transformation'!$G$425:$G$8425),D4942))</f>
        <v>2001</v>
      </c>
      <c r="F4942">
        <f t="shared" si="615"/>
        <v>0</v>
      </c>
      <c r="G4942">
        <f>Weighting!$H$22</f>
        <v>0</v>
      </c>
      <c r="H4942">
        <f t="array" ref="H4942">FREQUENCY(IF('Data Transformation'!$B$4:$B$8425=B4923,'Data Transformation'!$G$4:$G$8425),'Bin Analysis'!$B4942)</f>
        <v>2073</v>
      </c>
      <c r="I4942">
        <f t="shared" si="616"/>
        <v>0</v>
      </c>
      <c r="J4942">
        <f t="shared" si="617"/>
        <v>0</v>
      </c>
      <c r="K4942">
        <f>J4942*Weighting!$W$22</f>
        <v>0</v>
      </c>
      <c r="M4942" s="14"/>
    </row>
    <row r="4943" spans="1:13" x14ac:dyDescent="0.25">
      <c r="A4943" s="32" t="str">
        <f>IF(Weighting!$P$23&gt;0,B4943,"")</f>
        <v/>
      </c>
      <c r="B4943" t="e">
        <f>Weighting!$C$23</f>
        <v>#DIV/0!</v>
      </c>
      <c r="C4943" t="e">
        <f>Weighting!$F$23</f>
        <v>#NUM!</v>
      </c>
      <c r="D4943" t="e">
        <f>IF(C4943=1,'Data Transformation'!$G$3+0.5*'Data Transformation'!$W$25,IF(C4944=1,D4944-'Data Transformation'!$W$25,FALSE))</f>
        <v>#NUM!</v>
      </c>
      <c r="E4943">
        <f t="array" ref="E4943">IF(ISLOGICAL(D4943),"",FREQUENCY(IF('Data Transformation'!$B$425:$B$8425='Bin Analysis'!$B4923,'Data Transformation'!$G$425:$G$8425),D4943))</f>
        <v>2001</v>
      </c>
      <c r="F4943">
        <f t="shared" si="615"/>
        <v>0</v>
      </c>
      <c r="G4943">
        <f>Weighting!$H$23</f>
        <v>0</v>
      </c>
      <c r="H4943">
        <f t="array" ref="H4943">FREQUENCY(IF('Data Transformation'!$B$4:$B$8425=B4923,'Data Transformation'!$G$4:$G$8425),'Bin Analysis'!$B4943)</f>
        <v>2073</v>
      </c>
      <c r="I4943">
        <f t="shared" si="616"/>
        <v>0</v>
      </c>
      <c r="J4943">
        <f t="shared" si="617"/>
        <v>0</v>
      </c>
      <c r="K4943">
        <f>J4943*Weighting!$W$23</f>
        <v>0</v>
      </c>
      <c r="M4943" s="14"/>
    </row>
    <row r="4944" spans="1:13" x14ac:dyDescent="0.25">
      <c r="A4944" s="32" t="str">
        <f>IF(Weighting!$P$24&gt;0,B4944,"")</f>
        <v/>
      </c>
      <c r="B4944" t="e">
        <f>Weighting!$C$24</f>
        <v>#DIV/0!</v>
      </c>
      <c r="C4944" t="e">
        <f>Weighting!$F$24</f>
        <v>#NUM!</v>
      </c>
      <c r="D4944" t="e">
        <f>IF(C4944=1,'Data Transformation'!$G$3+0.5*'Data Transformation'!$W$25,IF(C4945=1,D4945-'Data Transformation'!$W$25,FALSE))</f>
        <v>#NUM!</v>
      </c>
      <c r="E4944">
        <f t="array" ref="E4944">IF(ISLOGICAL(D4944),"",FREQUENCY(IF('Data Transformation'!$B$425:$B$8425='Bin Analysis'!$B4923,'Data Transformation'!$G$425:$G$8425),D4944))</f>
        <v>2001</v>
      </c>
      <c r="F4944">
        <f t="shared" si="615"/>
        <v>0</v>
      </c>
      <c r="G4944">
        <f>Weighting!$H$24</f>
        <v>0</v>
      </c>
      <c r="H4944">
        <f t="array" ref="H4944">FREQUENCY(IF('Data Transformation'!$B$4:$B$8425=B4923,'Data Transformation'!$G$4:$G$8425),'Bin Analysis'!$B4944)</f>
        <v>2073</v>
      </c>
      <c r="I4944">
        <f t="shared" si="616"/>
        <v>0</v>
      </c>
      <c r="J4944">
        <f t="shared" si="617"/>
        <v>0</v>
      </c>
      <c r="K4944">
        <f>J4944*Weighting!$W$24</f>
        <v>0</v>
      </c>
      <c r="M4944" s="14"/>
    </row>
    <row r="4945" spans="1:25" x14ac:dyDescent="0.25">
      <c r="A4945" s="32" t="str">
        <f>IF(Weighting!$P$25&gt;0,B4945,"")</f>
        <v/>
      </c>
      <c r="B4945" t="e">
        <f>Weighting!$C$25</f>
        <v>#DIV/0!</v>
      </c>
      <c r="C4945" t="e">
        <f>Weighting!$F$25</f>
        <v>#NUM!</v>
      </c>
      <c r="D4945" t="e">
        <f>IF(C4945=1,'Data Transformation'!$G$3+0.5*'Data Transformation'!$W$25,IF(C4946=1,D4946-'Data Transformation'!$W$25,FALSE))</f>
        <v>#NUM!</v>
      </c>
      <c r="E4945">
        <f t="array" ref="E4945">IF(ISLOGICAL(D4945),"",FREQUENCY(IF('Data Transformation'!$B$425:$B$8425='Bin Analysis'!$B4923,'Data Transformation'!$G$425:$G$8425),D4945))</f>
        <v>2001</v>
      </c>
      <c r="F4945">
        <f t="shared" si="615"/>
        <v>0</v>
      </c>
      <c r="G4945">
        <f>Weighting!$H$25</f>
        <v>0</v>
      </c>
      <c r="H4945">
        <f t="array" ref="H4945">FREQUENCY(IF('Data Transformation'!$B$4:$B$8425=B4923,'Data Transformation'!$G$4:$G$8425),'Bin Analysis'!$B4945)</f>
        <v>2073</v>
      </c>
      <c r="I4945">
        <f t="shared" si="616"/>
        <v>0</v>
      </c>
      <c r="J4945">
        <f t="shared" si="617"/>
        <v>0</v>
      </c>
      <c r="K4945">
        <f>J4945*Weighting!$W$25</f>
        <v>0</v>
      </c>
      <c r="M4945" s="14"/>
    </row>
    <row r="4946" spans="1:25" x14ac:dyDescent="0.25">
      <c r="O4946"/>
      <c r="P4946"/>
      <c r="Q4946"/>
      <c r="R4946"/>
    </row>
    <row r="4947" spans="1:25" ht="23.25" x14ac:dyDescent="0.35">
      <c r="A4947" s="21" t="s">
        <v>0</v>
      </c>
      <c r="B4947" s="21" t="str">
        <f>IFERROR(VLOOKUP(C4947,'Data Transformation'!$L$6:$M$426,2,FALSE),"")</f>
        <v/>
      </c>
      <c r="C4947" s="21">
        <f>C4923+1</f>
        <v>206</v>
      </c>
      <c r="D4947" s="21"/>
      <c r="E4947" s="21"/>
      <c r="F4947" s="21"/>
      <c r="G4947" s="21"/>
      <c r="H4947" s="22"/>
      <c r="I4947" s="22"/>
      <c r="J4947" s="22"/>
      <c r="K4947" s="21"/>
      <c r="L4947" s="21" t="str">
        <f>B4947</f>
        <v/>
      </c>
      <c r="M4947" s="23" t="e">
        <f>INDEX('Data Transformation'!$O$4:$O$424,MATCH($B4947,'Data Transformation'!$M$4:$M$424,0),MATCH($M$2,'Data Transformation'!$O$3,0))</f>
        <v>#N/A</v>
      </c>
      <c r="N4947" s="27" t="e">
        <f>IF('Input and Summary Results'!$J$16="minimum",'Bin Analysis'!X4948/(M4947-1),'Bin Analysis'!Y4947/('Bin Analysis'!M4947-1))</f>
        <v>#N/A</v>
      </c>
      <c r="O4947" s="27" t="e">
        <f>IF(M4947=FALSE,NA(),(VLOOKUP(1,C4950:K4969,4,FALSE))/(M4947-1))</f>
        <v>#N/A</v>
      </c>
      <c r="P4947" s="27" t="e">
        <f>IF(M4947=FALSE,NA(),SUM(J4950:J4969)/Weighting!$S$5)</f>
        <v>#N/A</v>
      </c>
      <c r="Q4947" s="27" t="e">
        <f>IF(M4947=FALSE,NA(),SUM(K4950:K4969)/Weighting!$S$6)</f>
        <v>#N/A</v>
      </c>
      <c r="R4947" s="27" t="e">
        <f>IF(M4947=FALSE,NA(),(VLOOKUP(1,G4950:K4969,3,FALSE))/(M4947-1))</f>
        <v>#N/A</v>
      </c>
      <c r="S4947" s="22" t="e">
        <f>IF(M4947=FALSE,NA(),IF(SUM(J4950:J4969)=2,"yes","no"))</f>
        <v>#N/A</v>
      </c>
      <c r="X4947" s="2" cm="2">
        <f t="array" ref="X4947:X4948">FREQUENCY(IF('Data Transformation'!$B$425:$B$6424='Bin Analysis'!L4947,'Data Transformation'!$G$425:$G$6424),'Data Transformation'!$U$11)</f>
        <v>0</v>
      </c>
      <c r="Y4947" s="2" cm="2">
        <f t="array" ref="Y4947:Y4948">FREQUENCY(IF('Data Transformation'!$B$425:$B$6424='Bin Analysis'!L4947,'Data Transformation'!$G$425:$G$6424),'Data Transformation'!$U$12)</f>
        <v>0</v>
      </c>
    </row>
    <row r="4948" spans="1:25" x14ac:dyDescent="0.25">
      <c r="A4948" s="14" t="s">
        <v>67</v>
      </c>
      <c r="B4948" t="s">
        <v>47</v>
      </c>
      <c r="C4948" t="s">
        <v>5</v>
      </c>
      <c r="D4948" t="s">
        <v>98</v>
      </c>
      <c r="E4948" t="s">
        <v>99</v>
      </c>
      <c r="F4948" t="s">
        <v>100</v>
      </c>
      <c r="G4948" t="s">
        <v>69</v>
      </c>
      <c r="H4948" t="s">
        <v>31</v>
      </c>
      <c r="I4948" t="s">
        <v>32</v>
      </c>
      <c r="J4948" t="s">
        <v>46</v>
      </c>
      <c r="K4948" s="14" t="s">
        <v>45</v>
      </c>
      <c r="M4948" s="14"/>
      <c r="X4948" s="2">
        <v>0</v>
      </c>
      <c r="Y4948" s="2">
        <v>0</v>
      </c>
    </row>
    <row r="4949" spans="1:25" x14ac:dyDescent="0.25">
      <c r="A4949" s="32"/>
      <c r="D4949" t="e">
        <f>IF(C4949=1,'Data Transformation'!$G$3+0.5*'Data Transformation'!$W$25,IF(C4950=1,D4950-'Data Transformation'!$W$25,FALSE))</f>
        <v>#NUM!</v>
      </c>
      <c r="E4949">
        <f t="array" ref="E4949">IF(ISLOGICAL(D4949),"",FREQUENCY(IF('Data Transformation'!$B$425:$B$8425='Bin Analysis'!$B4947,'Data Transformation'!$G$425:$G$8425),D4949))</f>
        <v>2001</v>
      </c>
      <c r="F4949" t="e">
        <f>IF(ISLOGICAL(D4949),"",E4949-E4948)</f>
        <v>#VALUE!</v>
      </c>
      <c r="M4949" s="14"/>
    </row>
    <row r="4950" spans="1:25" x14ac:dyDescent="0.25">
      <c r="A4950" s="32" t="e">
        <f>IF(Weighting!$P$6&gt;0,B4950,"")</f>
        <v>#NUM!</v>
      </c>
      <c r="B4950" t="e">
        <f>Weighting!$C$6</f>
        <v>#DIV/0!</v>
      </c>
      <c r="C4950" t="e">
        <f>Weighting!$F$6</f>
        <v>#NUM!</v>
      </c>
      <c r="D4950" t="e">
        <f>IF(C4950=1,'Data Transformation'!$G$3+0.5*'Data Transformation'!$W$25,IF(C4951=1,D4951-'Data Transformation'!$W$25,FALSE))</f>
        <v>#NUM!</v>
      </c>
      <c r="E4950">
        <f t="array" ref="E4950">IF(ISLOGICAL(D4950),"",FREQUENCY(IF('Data Transformation'!$B$425:$B$8425='Bin Analysis'!$B4947,'Data Transformation'!$G$425:$G$8425),D4950))</f>
        <v>2001</v>
      </c>
      <c r="F4950">
        <f>IF(ISLOGICAL(D4950),"",E4950-E4949)</f>
        <v>0</v>
      </c>
      <c r="G4950">
        <f>Weighting!$H$6</f>
        <v>1</v>
      </c>
      <c r="H4950">
        <f t="array" ref="H4950">FREQUENCY(IF('Data Transformation'!$B$4:$B$8425=B4947,'Data Transformation'!$G$4:$G$8425),'Bin Analysis'!$B4950)</f>
        <v>2073</v>
      </c>
      <c r="I4950">
        <f>H4950-H4949</f>
        <v>2073</v>
      </c>
      <c r="J4950">
        <f>IF(I4950=0,0,1)</f>
        <v>1</v>
      </c>
      <c r="K4950" t="e">
        <f>J4950*Weighting!$W$6</f>
        <v>#NUM!</v>
      </c>
      <c r="M4950" s="14"/>
    </row>
    <row r="4951" spans="1:25" x14ac:dyDescent="0.25">
      <c r="A4951" s="32" t="str">
        <f>IF(Weighting!$P$7&gt;0,B4951,"")</f>
        <v/>
      </c>
      <c r="B4951" t="e">
        <f>Weighting!$C$7</f>
        <v>#DIV/0!</v>
      </c>
      <c r="C4951" t="e">
        <f>Weighting!$F$7</f>
        <v>#NUM!</v>
      </c>
      <c r="D4951" t="e">
        <f>IF(C4951=1,'Data Transformation'!$G$3+0.5*'Data Transformation'!$W$25,IF(C4952=1,D4952-'Data Transformation'!$W$25,FALSE))</f>
        <v>#NUM!</v>
      </c>
      <c r="E4951">
        <f t="array" ref="E4951">IF(ISLOGICAL(D4951),"",FREQUENCY(IF('Data Transformation'!$B$425:$B$8425='Bin Analysis'!$B4947,'Data Transformation'!$G$425:$G$8425),D4951))</f>
        <v>2001</v>
      </c>
      <c r="F4951">
        <f t="shared" ref="F4951:F4969" si="618">IF(ISLOGICAL(D4951),"",E4951-E4950)</f>
        <v>0</v>
      </c>
      <c r="G4951">
        <f>Weighting!$H$7</f>
        <v>0</v>
      </c>
      <c r="H4951">
        <f t="array" ref="H4951">FREQUENCY(IF('Data Transformation'!$B$4:$B$8425=B4947,'Data Transformation'!$G$4:$G$8425),'Bin Analysis'!$B4951)</f>
        <v>2073</v>
      </c>
      <c r="I4951">
        <f t="shared" ref="I4951:I4969" si="619">H4951-H4950</f>
        <v>0</v>
      </c>
      <c r="J4951">
        <f>IF(I4951=0,0,1)</f>
        <v>0</v>
      </c>
      <c r="K4951">
        <f>J4951*Weighting!$W$7</f>
        <v>0</v>
      </c>
      <c r="M4951" s="14"/>
    </row>
    <row r="4952" spans="1:25" x14ac:dyDescent="0.25">
      <c r="A4952" s="32" t="str">
        <f>IF(Weighting!$P$8&gt;0,B4952,"")</f>
        <v/>
      </c>
      <c r="B4952" t="e">
        <f>Weighting!$C$8</f>
        <v>#DIV/0!</v>
      </c>
      <c r="C4952" t="e">
        <f>Weighting!$F$8</f>
        <v>#NUM!</v>
      </c>
      <c r="D4952" t="e">
        <f>IF(C4952=1,'Data Transformation'!$G$3+0.5*'Data Transformation'!$W$25,IF(C4953=1,D4953-'Data Transformation'!$W$25,FALSE))</f>
        <v>#NUM!</v>
      </c>
      <c r="E4952">
        <f t="array" ref="E4952">IF(ISLOGICAL(D4952),"",FREQUENCY(IF('Data Transformation'!$B$425:$B$8425='Bin Analysis'!$B4947,'Data Transformation'!$G$425:$G$8425),D4952))</f>
        <v>2001</v>
      </c>
      <c r="F4952">
        <f t="shared" si="618"/>
        <v>0</v>
      </c>
      <c r="G4952">
        <f>Weighting!$H$8</f>
        <v>0</v>
      </c>
      <c r="H4952">
        <f t="array" ref="H4952">FREQUENCY(IF('Data Transformation'!$B$4:$B$8425=B4947,'Data Transformation'!$G$4:$G$8425),'Bin Analysis'!$B4952)</f>
        <v>2073</v>
      </c>
      <c r="I4952">
        <f t="shared" si="619"/>
        <v>0</v>
      </c>
      <c r="J4952">
        <f t="shared" ref="J4952:J4969" si="620">IF(I4952=0,0,1)</f>
        <v>0</v>
      </c>
      <c r="K4952">
        <f>J4952*Weighting!$W$8</f>
        <v>0</v>
      </c>
      <c r="M4952" s="14"/>
    </row>
    <row r="4953" spans="1:25" x14ac:dyDescent="0.25">
      <c r="A4953" s="32" t="str">
        <f>IF(Weighting!$P$9&gt;0,B4953,"")</f>
        <v/>
      </c>
      <c r="B4953" s="50" t="e">
        <f>Weighting!$C$9</f>
        <v>#DIV/0!</v>
      </c>
      <c r="C4953" t="e">
        <f>Weighting!$F$9</f>
        <v>#NUM!</v>
      </c>
      <c r="D4953" t="e">
        <f>IF(C4953=1,'Data Transformation'!$G$3+0.5*'Data Transformation'!$W$25,IF(C4954=1,D4954-'Data Transformation'!$W$25,FALSE))</f>
        <v>#NUM!</v>
      </c>
      <c r="E4953">
        <f t="array" ref="E4953">IF(ISLOGICAL(D4953),"",FREQUENCY(IF('Data Transformation'!$B$425:$B$8425='Bin Analysis'!$B4947,'Data Transformation'!$G$425:$G$8425),D4953))</f>
        <v>2001</v>
      </c>
      <c r="F4953">
        <f t="shared" si="618"/>
        <v>0</v>
      </c>
      <c r="G4953">
        <f>Weighting!$H$9</f>
        <v>0</v>
      </c>
      <c r="H4953">
        <f t="array" ref="H4953">FREQUENCY(IF('Data Transformation'!$B$4:$B$8425=B4947,'Data Transformation'!$G$4:$G$8425),'Bin Analysis'!$B4953)</f>
        <v>2073</v>
      </c>
      <c r="I4953">
        <f t="shared" si="619"/>
        <v>0</v>
      </c>
      <c r="J4953">
        <f t="shared" si="620"/>
        <v>0</v>
      </c>
      <c r="K4953">
        <f>J4953*Weighting!$W$9</f>
        <v>0</v>
      </c>
      <c r="M4953" s="14"/>
    </row>
    <row r="4954" spans="1:25" x14ac:dyDescent="0.25">
      <c r="A4954" s="32" t="str">
        <f>IF(Weighting!$P$10&gt;0,B4954,"")</f>
        <v/>
      </c>
      <c r="B4954" t="e">
        <f>Weighting!$C$10</f>
        <v>#DIV/0!</v>
      </c>
      <c r="C4954" t="e">
        <f>Weighting!$F$10</f>
        <v>#NUM!</v>
      </c>
      <c r="D4954" t="e">
        <f>IF(C4954=1,'Data Transformation'!$G$3+0.5*'Data Transformation'!$W$25,IF(C4955=1,D4955-'Data Transformation'!$W$25,FALSE))</f>
        <v>#NUM!</v>
      </c>
      <c r="E4954">
        <f t="array" ref="E4954">IF(ISLOGICAL(D4954),"",FREQUENCY(IF('Data Transformation'!$B$425:$B$8425='Bin Analysis'!$B4947,'Data Transformation'!$G$425:$G$8425),D4954))</f>
        <v>2001</v>
      </c>
      <c r="F4954">
        <f t="shared" si="618"/>
        <v>0</v>
      </c>
      <c r="G4954">
        <f>Weighting!$H$10</f>
        <v>0</v>
      </c>
      <c r="H4954">
        <f t="array" ref="H4954">FREQUENCY(IF('Data Transformation'!$B$4:$B$8425=B4947,'Data Transformation'!$G$4:$G$8425),'Bin Analysis'!$B4954)</f>
        <v>2073</v>
      </c>
      <c r="I4954">
        <f t="shared" si="619"/>
        <v>0</v>
      </c>
      <c r="J4954">
        <f t="shared" si="620"/>
        <v>0</v>
      </c>
      <c r="K4954">
        <f>J4954*Weighting!$W$10</f>
        <v>0</v>
      </c>
      <c r="M4954" s="14"/>
    </row>
    <row r="4955" spans="1:25" x14ac:dyDescent="0.25">
      <c r="A4955" s="32" t="str">
        <f>IF(Weighting!$P$11&gt;0,B4955,"")</f>
        <v/>
      </c>
      <c r="B4955" t="e">
        <f>Weighting!$C$11</f>
        <v>#DIV/0!</v>
      </c>
      <c r="C4955" t="e">
        <f>Weighting!$F$11</f>
        <v>#NUM!</v>
      </c>
      <c r="D4955" t="e">
        <f>IF(C4955=1,'Data Transformation'!$G$3+0.5*'Data Transformation'!$W$25,IF(C4956=1,D4956-'Data Transformation'!$W$25,FALSE))</f>
        <v>#NUM!</v>
      </c>
      <c r="E4955">
        <f t="array" ref="E4955">IF(ISLOGICAL(D4955),"",FREQUENCY(IF('Data Transformation'!$B$425:$B$8425='Bin Analysis'!$B4947,'Data Transformation'!$G$425:$G$8425),D4955))</f>
        <v>2001</v>
      </c>
      <c r="F4955">
        <f t="shared" si="618"/>
        <v>0</v>
      </c>
      <c r="G4955">
        <f>Weighting!$H$11</f>
        <v>0</v>
      </c>
      <c r="H4955">
        <f t="array" ref="H4955">FREQUENCY(IF('Data Transformation'!$B$4:$B$8425=B4947,'Data Transformation'!$G$4:$G$8425),'Bin Analysis'!$B4955)</f>
        <v>2073</v>
      </c>
      <c r="I4955">
        <f t="shared" si="619"/>
        <v>0</v>
      </c>
      <c r="J4955">
        <f t="shared" si="620"/>
        <v>0</v>
      </c>
      <c r="K4955">
        <f>J4955*Weighting!$W$11</f>
        <v>0</v>
      </c>
      <c r="M4955" s="14"/>
    </row>
    <row r="4956" spans="1:25" x14ac:dyDescent="0.25">
      <c r="A4956" s="32" t="str">
        <f>IF(Weighting!$P$12&gt;0,B4956,"")</f>
        <v/>
      </c>
      <c r="B4956" t="e">
        <f>Weighting!$C$12</f>
        <v>#DIV/0!</v>
      </c>
      <c r="C4956" t="e">
        <f>Weighting!$F$12</f>
        <v>#NUM!</v>
      </c>
      <c r="D4956" t="e">
        <f>IF(C4956=1,'Data Transformation'!$G$3+0.5*'Data Transformation'!$W$25,IF(C4957=1,D4957-'Data Transformation'!$W$25,FALSE))</f>
        <v>#NUM!</v>
      </c>
      <c r="E4956">
        <f t="array" ref="E4956">IF(ISLOGICAL(D4956),"",FREQUENCY(IF('Data Transformation'!$B$425:$B$8425='Bin Analysis'!$B4947,'Data Transformation'!$G$425:$G$8425),D4956))</f>
        <v>2001</v>
      </c>
      <c r="F4956">
        <f t="shared" si="618"/>
        <v>0</v>
      </c>
      <c r="G4956">
        <f>Weighting!$H$12</f>
        <v>0</v>
      </c>
      <c r="H4956">
        <f t="array" ref="H4956">FREQUENCY(IF('Data Transformation'!$B$4:$B$8425=B4947,'Data Transformation'!$G$4:$G$8425),'Bin Analysis'!$B4956)</f>
        <v>2073</v>
      </c>
      <c r="I4956">
        <f t="shared" si="619"/>
        <v>0</v>
      </c>
      <c r="J4956">
        <f t="shared" si="620"/>
        <v>0</v>
      </c>
      <c r="K4956">
        <f>J4956*Weighting!$W$12</f>
        <v>0</v>
      </c>
      <c r="M4956" s="14"/>
    </row>
    <row r="4957" spans="1:25" x14ac:dyDescent="0.25">
      <c r="A4957" s="32" t="str">
        <f>IF(Weighting!$P$13&gt;0,B4957,"")</f>
        <v/>
      </c>
      <c r="B4957" t="e">
        <f>Weighting!$C$13</f>
        <v>#DIV/0!</v>
      </c>
      <c r="C4957" t="e">
        <f>Weighting!$F$13</f>
        <v>#NUM!</v>
      </c>
      <c r="D4957" t="e">
        <f>IF(C4957=1,'Data Transformation'!$G$3+0.5*'Data Transformation'!$W$25,IF(C4958=1,D4958-'Data Transformation'!$W$25,FALSE))</f>
        <v>#NUM!</v>
      </c>
      <c r="E4957">
        <f t="array" ref="E4957">IF(ISLOGICAL(D4957),"",FREQUENCY(IF('Data Transformation'!$B$425:$B$8425='Bin Analysis'!$B4947,'Data Transformation'!$G$425:$G$8425),D4957))</f>
        <v>2001</v>
      </c>
      <c r="F4957">
        <f t="shared" si="618"/>
        <v>0</v>
      </c>
      <c r="G4957">
        <f>Weighting!$H$13</f>
        <v>0</v>
      </c>
      <c r="H4957">
        <f t="array" ref="H4957">FREQUENCY(IF('Data Transformation'!$B$4:$B$8425=B4947,'Data Transformation'!$G$4:$G$8425),'Bin Analysis'!$B4957)</f>
        <v>2073</v>
      </c>
      <c r="I4957">
        <f t="shared" si="619"/>
        <v>0</v>
      </c>
      <c r="J4957">
        <f t="shared" si="620"/>
        <v>0</v>
      </c>
      <c r="K4957">
        <f>J4957*Weighting!$W$13</f>
        <v>0</v>
      </c>
      <c r="M4957" s="14"/>
    </row>
    <row r="4958" spans="1:25" x14ac:dyDescent="0.25">
      <c r="A4958" s="32" t="str">
        <f>IF(Weighting!$P$14&gt;0,B4958,"")</f>
        <v/>
      </c>
      <c r="B4958" t="e">
        <f>Weighting!$C$14</f>
        <v>#DIV/0!</v>
      </c>
      <c r="C4958" t="e">
        <f>Weighting!$F$14</f>
        <v>#NUM!</v>
      </c>
      <c r="D4958" t="e">
        <f>IF(C4958=1,'Data Transformation'!$G$3+0.5*'Data Transformation'!$W$25,IF(C4959=1,D4959-'Data Transformation'!$W$25,FALSE))</f>
        <v>#NUM!</v>
      </c>
      <c r="E4958">
        <f t="array" ref="E4958">IF(ISLOGICAL(D4958),"",FREQUENCY(IF('Data Transformation'!$B$425:$B$8425='Bin Analysis'!$B4947,'Data Transformation'!$G$425:$G$8425),D4958))</f>
        <v>2001</v>
      </c>
      <c r="F4958">
        <f t="shared" si="618"/>
        <v>0</v>
      </c>
      <c r="G4958">
        <f>Weighting!$H$14</f>
        <v>0</v>
      </c>
      <c r="H4958">
        <f t="array" ref="H4958">FREQUENCY(IF('Data Transformation'!$B$4:$B$8425=B4947,'Data Transformation'!$G$4:$G$8425),'Bin Analysis'!$B4958)</f>
        <v>2073</v>
      </c>
      <c r="I4958">
        <f t="shared" si="619"/>
        <v>0</v>
      </c>
      <c r="J4958">
        <f t="shared" si="620"/>
        <v>0</v>
      </c>
      <c r="K4958">
        <f>J4958*Weighting!$W$14</f>
        <v>0</v>
      </c>
      <c r="M4958" s="14"/>
    </row>
    <row r="4959" spans="1:25" x14ac:dyDescent="0.25">
      <c r="A4959" s="32" t="str">
        <f>IF(Weighting!$P$15&gt;0,B4959,"")</f>
        <v/>
      </c>
      <c r="B4959" t="e">
        <f>Weighting!$C$15</f>
        <v>#DIV/0!</v>
      </c>
      <c r="C4959" t="e">
        <f>Weighting!$F$15</f>
        <v>#NUM!</v>
      </c>
      <c r="D4959" t="e">
        <f>IF(C4959=1,'Data Transformation'!$G$3+0.5*'Data Transformation'!$W$25,IF(C4960=1,D4960-'Data Transformation'!$W$25,FALSE))</f>
        <v>#NUM!</v>
      </c>
      <c r="E4959">
        <f t="array" ref="E4959">IF(ISLOGICAL(D4959),"",FREQUENCY(IF('Data Transformation'!$B$425:$B$8425='Bin Analysis'!$B4947,'Data Transformation'!$G$425:$G$8425),D4959))</f>
        <v>2001</v>
      </c>
      <c r="F4959">
        <f t="shared" si="618"/>
        <v>0</v>
      </c>
      <c r="G4959">
        <f>Weighting!$H$15</f>
        <v>0</v>
      </c>
      <c r="H4959">
        <f t="array" ref="H4959">FREQUENCY(IF('Data Transformation'!$B$4:$B$8425=B4947,'Data Transformation'!$G$4:$G$8425),'Bin Analysis'!$B4959)</f>
        <v>2073</v>
      </c>
      <c r="I4959">
        <f t="shared" si="619"/>
        <v>0</v>
      </c>
      <c r="J4959">
        <f t="shared" si="620"/>
        <v>0</v>
      </c>
      <c r="K4959">
        <f>J4959*Weighting!$W$15</f>
        <v>0</v>
      </c>
      <c r="M4959" s="14"/>
    </row>
    <row r="4960" spans="1:25" x14ac:dyDescent="0.25">
      <c r="A4960" s="32" t="str">
        <f>IF(Weighting!$P$16&gt;0,B4960,"")</f>
        <v/>
      </c>
      <c r="B4960" t="e">
        <f>Weighting!$C$16</f>
        <v>#DIV/0!</v>
      </c>
      <c r="C4960" t="e">
        <f>Weighting!$F$16</f>
        <v>#NUM!</v>
      </c>
      <c r="D4960" t="e">
        <f>IF(C4960=1,'Data Transformation'!$G$3+0.5*'Data Transformation'!$W$25,IF(C4961=1,D4961-'Data Transformation'!$W$25,FALSE))</f>
        <v>#NUM!</v>
      </c>
      <c r="E4960">
        <f t="array" ref="E4960">IF(ISLOGICAL(D4960),"",FREQUENCY(IF('Data Transformation'!$B$425:$B$8425='Bin Analysis'!$B4947,'Data Transformation'!$G$425:$G$8425),D4960))</f>
        <v>2001</v>
      </c>
      <c r="F4960">
        <f t="shared" si="618"/>
        <v>0</v>
      </c>
      <c r="G4960">
        <f>Weighting!$H$16</f>
        <v>0</v>
      </c>
      <c r="H4960">
        <f t="array" ref="H4960">FREQUENCY(IF('Data Transformation'!$B$4:$B$8425=B4947,'Data Transformation'!$G$4:$G$8425),'Bin Analysis'!$B4960)</f>
        <v>2073</v>
      </c>
      <c r="I4960">
        <f t="shared" si="619"/>
        <v>0</v>
      </c>
      <c r="J4960">
        <f t="shared" si="620"/>
        <v>0</v>
      </c>
      <c r="K4960">
        <f>J4960*Weighting!$W$16</f>
        <v>0</v>
      </c>
      <c r="M4960" s="14"/>
    </row>
    <row r="4961" spans="1:25" x14ac:dyDescent="0.25">
      <c r="A4961" s="32" t="str">
        <f>IF(Weighting!$P$17&gt;0,B4961,"")</f>
        <v/>
      </c>
      <c r="B4961" t="e">
        <f>Weighting!$C$17</f>
        <v>#DIV/0!</v>
      </c>
      <c r="C4961" t="e">
        <f>Weighting!$F$17</f>
        <v>#NUM!</v>
      </c>
      <c r="D4961" t="e">
        <f>IF(C4961=1,'Data Transformation'!$G$3+0.5*'Data Transformation'!$W$25,IF(C4962=1,D4962-'Data Transformation'!$W$25,FALSE))</f>
        <v>#NUM!</v>
      </c>
      <c r="E4961">
        <f t="array" ref="E4961">IF(ISLOGICAL(D4961),"",FREQUENCY(IF('Data Transformation'!$B$425:$B$8425='Bin Analysis'!$B4947,'Data Transformation'!$G$425:$G$8425),D4961))</f>
        <v>2001</v>
      </c>
      <c r="F4961">
        <f t="shared" si="618"/>
        <v>0</v>
      </c>
      <c r="G4961">
        <f>Weighting!$H$17</f>
        <v>0</v>
      </c>
      <c r="H4961">
        <f t="array" ref="H4961">FREQUENCY(IF('Data Transformation'!$B$4:$B$8425=B4947,'Data Transformation'!$G$4:$G$8425),'Bin Analysis'!$B4961)</f>
        <v>2073</v>
      </c>
      <c r="I4961">
        <f t="shared" si="619"/>
        <v>0</v>
      </c>
      <c r="J4961">
        <f t="shared" si="620"/>
        <v>0</v>
      </c>
      <c r="K4961">
        <f>J4961*Weighting!$W$17</f>
        <v>0</v>
      </c>
      <c r="M4961" s="14"/>
    </row>
    <row r="4962" spans="1:25" x14ac:dyDescent="0.25">
      <c r="A4962" s="32" t="str">
        <f>IF(Weighting!$P$18&gt;0,B4962,"")</f>
        <v/>
      </c>
      <c r="B4962" t="e">
        <f>Weighting!$C$18</f>
        <v>#DIV/0!</v>
      </c>
      <c r="C4962" t="e">
        <f>Weighting!$F$18</f>
        <v>#NUM!</v>
      </c>
      <c r="D4962" t="e">
        <f>IF(C4962=1,'Data Transformation'!$G$3+0.5*'Data Transformation'!$W$25,IF(C4963=1,D4963-'Data Transformation'!$W$25,FALSE))</f>
        <v>#NUM!</v>
      </c>
      <c r="E4962">
        <f t="array" ref="E4962">IF(ISLOGICAL(D4962),"",FREQUENCY(IF('Data Transformation'!$B$425:$B$8425='Bin Analysis'!$B4947,'Data Transformation'!$G$425:$G$8425),D4962))</f>
        <v>2001</v>
      </c>
      <c r="F4962">
        <f t="shared" si="618"/>
        <v>0</v>
      </c>
      <c r="G4962">
        <f>Weighting!$H$18</f>
        <v>0</v>
      </c>
      <c r="H4962">
        <f t="array" ref="H4962">FREQUENCY(IF('Data Transformation'!$B$4:$B$8425=B4947,'Data Transformation'!$G$4:$G$8425),'Bin Analysis'!$B4962)</f>
        <v>2073</v>
      </c>
      <c r="I4962">
        <f t="shared" si="619"/>
        <v>0</v>
      </c>
      <c r="J4962">
        <f t="shared" si="620"/>
        <v>0</v>
      </c>
      <c r="K4962">
        <f>J4962*Weighting!$W$18</f>
        <v>0</v>
      </c>
      <c r="M4962" s="14"/>
    </row>
    <row r="4963" spans="1:25" x14ac:dyDescent="0.25">
      <c r="A4963" s="32" t="str">
        <f>IF(Weighting!$P$19&gt;0,B4963,"")</f>
        <v/>
      </c>
      <c r="B4963" t="e">
        <f>Weighting!$C$19</f>
        <v>#DIV/0!</v>
      </c>
      <c r="C4963" t="e">
        <f>Weighting!$F$19</f>
        <v>#NUM!</v>
      </c>
      <c r="D4963" t="e">
        <f>IF(C4963=1,'Data Transformation'!$G$3+0.5*'Data Transformation'!$W$25,IF(C4964=1,D4964-'Data Transformation'!$W$25,FALSE))</f>
        <v>#NUM!</v>
      </c>
      <c r="E4963">
        <f t="array" ref="E4963">IF(ISLOGICAL(D4963),"",FREQUENCY(IF('Data Transformation'!$B$425:$B$8425='Bin Analysis'!$B4947,'Data Transformation'!$G$425:$G$8425),D4963))</f>
        <v>2001</v>
      </c>
      <c r="F4963">
        <f t="shared" si="618"/>
        <v>0</v>
      </c>
      <c r="G4963">
        <f>Weighting!$H$19</f>
        <v>0</v>
      </c>
      <c r="H4963">
        <f t="array" ref="H4963">FREQUENCY(IF('Data Transformation'!$B$4:$B$8425=B4947,'Data Transformation'!$G$4:$G$8425),'Bin Analysis'!$B4963)</f>
        <v>2073</v>
      </c>
      <c r="I4963">
        <f t="shared" si="619"/>
        <v>0</v>
      </c>
      <c r="J4963">
        <f t="shared" si="620"/>
        <v>0</v>
      </c>
      <c r="K4963">
        <f>J4963*Weighting!$W$19</f>
        <v>0</v>
      </c>
      <c r="M4963" s="14"/>
    </row>
    <row r="4964" spans="1:25" x14ac:dyDescent="0.25">
      <c r="A4964" s="32" t="str">
        <f>IF(Weighting!$P$20&gt;0,B4964,"")</f>
        <v/>
      </c>
      <c r="B4964" t="e">
        <f>Weighting!$C$20</f>
        <v>#DIV/0!</v>
      </c>
      <c r="C4964" t="e">
        <f>Weighting!$F$20</f>
        <v>#NUM!</v>
      </c>
      <c r="D4964" t="e">
        <f>IF(C4964=1,'Data Transformation'!$G$3+0.5*'Data Transformation'!$W$25,IF(C4965=1,D4965-'Data Transformation'!$W$25,FALSE))</f>
        <v>#NUM!</v>
      </c>
      <c r="E4964">
        <f t="array" ref="E4964">IF(ISLOGICAL(D4964),"",FREQUENCY(IF('Data Transformation'!$B$425:$B$8425='Bin Analysis'!$B4947,'Data Transformation'!$G$425:$G$8425),D4964))</f>
        <v>2001</v>
      </c>
      <c r="F4964">
        <f t="shared" si="618"/>
        <v>0</v>
      </c>
      <c r="G4964">
        <f>Weighting!$H$20</f>
        <v>0</v>
      </c>
      <c r="H4964">
        <f t="array" ref="H4964">FREQUENCY(IF('Data Transformation'!$B$4:$B$8425=B4947,'Data Transformation'!$G$4:$G$8425),'Bin Analysis'!$B4964)</f>
        <v>2073</v>
      </c>
      <c r="I4964">
        <f t="shared" si="619"/>
        <v>0</v>
      </c>
      <c r="J4964">
        <f t="shared" si="620"/>
        <v>0</v>
      </c>
      <c r="K4964">
        <f>J4964*Weighting!$W$20</f>
        <v>0</v>
      </c>
      <c r="M4964" s="14"/>
    </row>
    <row r="4965" spans="1:25" x14ac:dyDescent="0.25">
      <c r="A4965" s="32" t="str">
        <f>IF(Weighting!$P$21&gt;0,B4965,"")</f>
        <v/>
      </c>
      <c r="B4965" t="e">
        <f>Weighting!$C$21</f>
        <v>#DIV/0!</v>
      </c>
      <c r="C4965" t="e">
        <f>Weighting!$F$21</f>
        <v>#NUM!</v>
      </c>
      <c r="D4965" t="e">
        <f>IF(C4965=1,'Data Transformation'!$G$3+0.5*'Data Transformation'!$W$25,IF(C4966=1,D4966-'Data Transformation'!$W$25,FALSE))</f>
        <v>#NUM!</v>
      </c>
      <c r="E4965">
        <f t="array" ref="E4965">IF(ISLOGICAL(D4965),"",FREQUENCY(IF('Data Transformation'!$B$425:$B$8425='Bin Analysis'!$B4947,'Data Transformation'!$G$425:$G$8425),D4965))</f>
        <v>2001</v>
      </c>
      <c r="F4965">
        <f t="shared" si="618"/>
        <v>0</v>
      </c>
      <c r="G4965">
        <f>Weighting!$H$21</f>
        <v>0</v>
      </c>
      <c r="H4965">
        <f t="array" ref="H4965">FREQUENCY(IF('Data Transformation'!$B$4:$B$8425=B4947,'Data Transformation'!$G$4:$G$8425),'Bin Analysis'!$B4965)</f>
        <v>2073</v>
      </c>
      <c r="I4965">
        <f t="shared" si="619"/>
        <v>0</v>
      </c>
      <c r="J4965">
        <f t="shared" si="620"/>
        <v>0</v>
      </c>
      <c r="K4965">
        <f>J4965*Weighting!$W$21</f>
        <v>0</v>
      </c>
      <c r="M4965" s="14"/>
    </row>
    <row r="4966" spans="1:25" x14ac:dyDescent="0.25">
      <c r="A4966" s="32" t="str">
        <f>IF(Weighting!$P$22&gt;0,B4966,"")</f>
        <v/>
      </c>
      <c r="B4966" t="e">
        <f>Weighting!$C$22</f>
        <v>#DIV/0!</v>
      </c>
      <c r="C4966" t="e">
        <f>Weighting!$F$22</f>
        <v>#NUM!</v>
      </c>
      <c r="D4966" t="e">
        <f>IF(C4966=1,'Data Transformation'!$G$3+0.5*'Data Transformation'!$W$25,IF(C4967=1,D4967-'Data Transformation'!$W$25,FALSE))</f>
        <v>#NUM!</v>
      </c>
      <c r="E4966">
        <f t="array" ref="E4966">IF(ISLOGICAL(D4966),"",FREQUENCY(IF('Data Transformation'!$B$425:$B$8425='Bin Analysis'!$B4947,'Data Transformation'!$G$425:$G$8425),D4966))</f>
        <v>2001</v>
      </c>
      <c r="F4966">
        <f t="shared" si="618"/>
        <v>0</v>
      </c>
      <c r="G4966">
        <f>Weighting!$H$22</f>
        <v>0</v>
      </c>
      <c r="H4966">
        <f t="array" ref="H4966">FREQUENCY(IF('Data Transformation'!$B$4:$B$8425=B4947,'Data Transformation'!$G$4:$G$8425),'Bin Analysis'!$B4966)</f>
        <v>2073</v>
      </c>
      <c r="I4966">
        <f t="shared" si="619"/>
        <v>0</v>
      </c>
      <c r="J4966">
        <f t="shared" si="620"/>
        <v>0</v>
      </c>
      <c r="K4966">
        <f>J4966*Weighting!$W$22</f>
        <v>0</v>
      </c>
      <c r="M4966" s="14"/>
    </row>
    <row r="4967" spans="1:25" x14ac:dyDescent="0.25">
      <c r="A4967" s="32" t="str">
        <f>IF(Weighting!$P$23&gt;0,B4967,"")</f>
        <v/>
      </c>
      <c r="B4967" t="e">
        <f>Weighting!$C$23</f>
        <v>#DIV/0!</v>
      </c>
      <c r="C4967" t="e">
        <f>Weighting!$F$23</f>
        <v>#NUM!</v>
      </c>
      <c r="D4967" t="e">
        <f>IF(C4967=1,'Data Transformation'!$G$3+0.5*'Data Transformation'!$W$25,IF(C4968=1,D4968-'Data Transformation'!$W$25,FALSE))</f>
        <v>#NUM!</v>
      </c>
      <c r="E4967">
        <f t="array" ref="E4967">IF(ISLOGICAL(D4967),"",FREQUENCY(IF('Data Transformation'!$B$425:$B$8425='Bin Analysis'!$B4947,'Data Transformation'!$G$425:$G$8425),D4967))</f>
        <v>2001</v>
      </c>
      <c r="F4967">
        <f t="shared" si="618"/>
        <v>0</v>
      </c>
      <c r="G4967">
        <f>Weighting!$H$23</f>
        <v>0</v>
      </c>
      <c r="H4967">
        <f t="array" ref="H4967">FREQUENCY(IF('Data Transformation'!$B$4:$B$8425=B4947,'Data Transformation'!$G$4:$G$8425),'Bin Analysis'!$B4967)</f>
        <v>2073</v>
      </c>
      <c r="I4967">
        <f t="shared" si="619"/>
        <v>0</v>
      </c>
      <c r="J4967">
        <f t="shared" si="620"/>
        <v>0</v>
      </c>
      <c r="K4967">
        <f>J4967*Weighting!$W$23</f>
        <v>0</v>
      </c>
      <c r="M4967" s="14"/>
    </row>
    <row r="4968" spans="1:25" x14ac:dyDescent="0.25">
      <c r="A4968" s="32" t="str">
        <f>IF(Weighting!$P$24&gt;0,B4968,"")</f>
        <v/>
      </c>
      <c r="B4968" t="e">
        <f>Weighting!$C$24</f>
        <v>#DIV/0!</v>
      </c>
      <c r="C4968" t="e">
        <f>Weighting!$F$24</f>
        <v>#NUM!</v>
      </c>
      <c r="D4968" t="e">
        <f>IF(C4968=1,'Data Transformation'!$G$3+0.5*'Data Transformation'!$W$25,IF(C4969=1,D4969-'Data Transformation'!$W$25,FALSE))</f>
        <v>#NUM!</v>
      </c>
      <c r="E4968">
        <f t="array" ref="E4968">IF(ISLOGICAL(D4968),"",FREQUENCY(IF('Data Transformation'!$B$425:$B$8425='Bin Analysis'!$B4947,'Data Transformation'!$G$425:$G$8425),D4968))</f>
        <v>2001</v>
      </c>
      <c r="F4968">
        <f t="shared" si="618"/>
        <v>0</v>
      </c>
      <c r="G4968">
        <f>Weighting!$H$24</f>
        <v>0</v>
      </c>
      <c r="H4968">
        <f t="array" ref="H4968">FREQUENCY(IF('Data Transformation'!$B$4:$B$8425=B4947,'Data Transformation'!$G$4:$G$8425),'Bin Analysis'!$B4968)</f>
        <v>2073</v>
      </c>
      <c r="I4968">
        <f t="shared" si="619"/>
        <v>0</v>
      </c>
      <c r="J4968">
        <f t="shared" si="620"/>
        <v>0</v>
      </c>
      <c r="K4968">
        <f>J4968*Weighting!$W$24</f>
        <v>0</v>
      </c>
      <c r="M4968" s="14"/>
    </row>
    <row r="4969" spans="1:25" x14ac:dyDescent="0.25">
      <c r="A4969" s="32" t="str">
        <f>IF(Weighting!$P$25&gt;0,B4969,"")</f>
        <v/>
      </c>
      <c r="B4969" t="e">
        <f>Weighting!$C$25</f>
        <v>#DIV/0!</v>
      </c>
      <c r="C4969" t="e">
        <f>Weighting!$F$25</f>
        <v>#NUM!</v>
      </c>
      <c r="D4969" t="e">
        <f>IF(C4969=1,'Data Transformation'!$G$3+0.5*'Data Transformation'!$W$25,IF(C4970=1,D4970-'Data Transformation'!$W$25,FALSE))</f>
        <v>#NUM!</v>
      </c>
      <c r="E4969">
        <f t="array" ref="E4969">IF(ISLOGICAL(D4969),"",FREQUENCY(IF('Data Transformation'!$B$425:$B$8425='Bin Analysis'!$B4947,'Data Transformation'!$G$425:$G$8425),D4969))</f>
        <v>2001</v>
      </c>
      <c r="F4969">
        <f t="shared" si="618"/>
        <v>0</v>
      </c>
      <c r="G4969">
        <f>Weighting!$H$25</f>
        <v>0</v>
      </c>
      <c r="H4969">
        <f t="array" ref="H4969">FREQUENCY(IF('Data Transformation'!$B$4:$B$8425=B4947,'Data Transformation'!$G$4:$G$8425),'Bin Analysis'!$B4969)</f>
        <v>2073</v>
      </c>
      <c r="I4969">
        <f t="shared" si="619"/>
        <v>0</v>
      </c>
      <c r="J4969">
        <f t="shared" si="620"/>
        <v>0</v>
      </c>
      <c r="K4969">
        <f>J4969*Weighting!$W$25</f>
        <v>0</v>
      </c>
      <c r="M4969" s="14"/>
    </row>
    <row r="4970" spans="1:25" x14ac:dyDescent="0.25">
      <c r="A4970" s="32"/>
      <c r="M4970" s="14"/>
    </row>
    <row r="4971" spans="1:25" ht="23.25" x14ac:dyDescent="0.35">
      <c r="A4971" s="21" t="s">
        <v>0</v>
      </c>
      <c r="B4971" s="21" t="str">
        <f>IFERROR(VLOOKUP(C4971,'Data Transformation'!$L$6:$M$426,2,FALSE),"")</f>
        <v/>
      </c>
      <c r="C4971" s="21">
        <f>C4947+1</f>
        <v>207</v>
      </c>
      <c r="D4971" s="21"/>
      <c r="E4971" s="21"/>
      <c r="F4971" s="21"/>
      <c r="G4971" s="21"/>
      <c r="H4971" s="22"/>
      <c r="I4971" s="22"/>
      <c r="J4971" s="22"/>
      <c r="K4971" s="21"/>
      <c r="L4971" s="21" t="str">
        <f>B4971</f>
        <v/>
      </c>
      <c r="M4971" s="23" t="e">
        <f>INDEX('Data Transformation'!$O$4:$O$424,MATCH($B4971,'Data Transformation'!$M$4:$M$424,0),MATCH($M$2,'Data Transformation'!$O$3,0))</f>
        <v>#N/A</v>
      </c>
      <c r="N4971" s="27" t="e">
        <f>IF('Input and Summary Results'!$J$16="minimum",'Bin Analysis'!X4972/(M4971-1),'Bin Analysis'!Y4971/('Bin Analysis'!M4971-1))</f>
        <v>#N/A</v>
      </c>
      <c r="O4971" s="27" t="e">
        <f>IF(M4971=FALSE,NA(),(VLOOKUP(1,C4974:K4993,4,FALSE))/(M4971-1))</f>
        <v>#N/A</v>
      </c>
      <c r="P4971" s="27" t="e">
        <f>IF(M4971=FALSE,NA(),SUM(J4974:J4993)/Weighting!$S$5)</f>
        <v>#N/A</v>
      </c>
      <c r="Q4971" s="27" t="e">
        <f>IF(M4971=FALSE,NA(),SUM(K4974:K4993)/Weighting!$S$6)</f>
        <v>#N/A</v>
      </c>
      <c r="R4971" s="27" t="e">
        <f>IF(M4971=FALSE,NA(),(VLOOKUP(1,G4974:K4993,3,FALSE))/(M4971-1))</f>
        <v>#N/A</v>
      </c>
      <c r="S4971" s="22" t="e">
        <f>IF(M4971=FALSE,NA(),IF(SUM(J4974:J4993)=2,"yes","no"))</f>
        <v>#N/A</v>
      </c>
      <c r="X4971" s="2" cm="2">
        <f t="array" ref="X4971:X4972">FREQUENCY(IF('Data Transformation'!$B$425:$B$6424='Bin Analysis'!L4971,'Data Transformation'!$G$425:$G$6424),'Data Transformation'!$U$11)</f>
        <v>0</v>
      </c>
      <c r="Y4971" s="2" cm="2">
        <f t="array" ref="Y4971:Y4972">FREQUENCY(IF('Data Transformation'!$B$425:$B$6424='Bin Analysis'!L4971,'Data Transformation'!$G$425:$G$6424),'Data Transformation'!$U$12)</f>
        <v>0</v>
      </c>
    </row>
    <row r="4972" spans="1:25" x14ac:dyDescent="0.25">
      <c r="A4972" s="14" t="s">
        <v>67</v>
      </c>
      <c r="B4972" t="s">
        <v>47</v>
      </c>
      <c r="C4972" t="s">
        <v>5</v>
      </c>
      <c r="D4972" t="s">
        <v>98</v>
      </c>
      <c r="E4972" t="s">
        <v>99</v>
      </c>
      <c r="F4972" t="s">
        <v>100</v>
      </c>
      <c r="G4972" t="s">
        <v>69</v>
      </c>
      <c r="H4972" t="s">
        <v>31</v>
      </c>
      <c r="I4972" t="s">
        <v>32</v>
      </c>
      <c r="J4972" t="s">
        <v>46</v>
      </c>
      <c r="K4972" s="14" t="s">
        <v>45</v>
      </c>
      <c r="M4972" s="14"/>
      <c r="X4972" s="2">
        <v>0</v>
      </c>
      <c r="Y4972" s="2">
        <v>0</v>
      </c>
    </row>
    <row r="4973" spans="1:25" x14ac:dyDescent="0.25">
      <c r="A4973" s="32"/>
      <c r="D4973" t="e">
        <f>IF(C4973=1,'Data Transformation'!$G$3+0.5*'Data Transformation'!$W$25,IF(C4974=1,D4974-'Data Transformation'!$W$25,FALSE))</f>
        <v>#NUM!</v>
      </c>
      <c r="E4973">
        <f t="array" ref="E4973">IF(ISLOGICAL(D4973),"",FREQUENCY(IF('Data Transformation'!$B$425:$B$8425='Bin Analysis'!$B4971,'Data Transformation'!$G$425:$G$8425),D4973))</f>
        <v>2001</v>
      </c>
      <c r="F4973" t="e">
        <f>IF(ISLOGICAL(D4973),"",E4973-E4972)</f>
        <v>#VALUE!</v>
      </c>
      <c r="M4973" s="14"/>
    </row>
    <row r="4974" spans="1:25" x14ac:dyDescent="0.25">
      <c r="A4974" s="32" t="e">
        <f>IF(Weighting!$P$6&gt;0,B4974,"")</f>
        <v>#NUM!</v>
      </c>
      <c r="B4974" t="e">
        <f>Weighting!$C$6</f>
        <v>#DIV/0!</v>
      </c>
      <c r="C4974" t="e">
        <f>Weighting!$F$6</f>
        <v>#NUM!</v>
      </c>
      <c r="D4974" t="e">
        <f>IF(C4974=1,'Data Transformation'!$G$3+0.5*'Data Transformation'!$W$25,IF(C4975=1,D4975-'Data Transformation'!$W$25,FALSE))</f>
        <v>#NUM!</v>
      </c>
      <c r="E4974">
        <f t="array" ref="E4974">IF(ISLOGICAL(D4974),"",FREQUENCY(IF('Data Transformation'!$B$425:$B$8425='Bin Analysis'!$B4971,'Data Transformation'!$G$425:$G$8425),D4974))</f>
        <v>2001</v>
      </c>
      <c r="F4974">
        <f>IF(ISLOGICAL(D4974),"",E4974-E4973)</f>
        <v>0</v>
      </c>
      <c r="G4974">
        <f>Weighting!$H$6</f>
        <v>1</v>
      </c>
      <c r="H4974">
        <f t="array" ref="H4974">FREQUENCY(IF('Data Transformation'!$B$4:$B$8425=B4971,'Data Transformation'!$G$4:$G$8425),'Bin Analysis'!$B4974)</f>
        <v>2073</v>
      </c>
      <c r="I4974">
        <f>H4974-H4973</f>
        <v>2073</v>
      </c>
      <c r="J4974">
        <f>IF(I4974=0,0,1)</f>
        <v>1</v>
      </c>
      <c r="K4974" t="e">
        <f>J4974*Weighting!$W$6</f>
        <v>#NUM!</v>
      </c>
      <c r="M4974" s="14"/>
    </row>
    <row r="4975" spans="1:25" x14ac:dyDescent="0.25">
      <c r="A4975" s="32" t="str">
        <f>IF(Weighting!$P$7&gt;0,B4975,"")</f>
        <v/>
      </c>
      <c r="B4975" t="e">
        <f>Weighting!$C$7</f>
        <v>#DIV/0!</v>
      </c>
      <c r="C4975" t="e">
        <f>Weighting!$F$7</f>
        <v>#NUM!</v>
      </c>
      <c r="D4975" t="e">
        <f>IF(C4975=1,'Data Transformation'!$G$3+0.5*'Data Transformation'!$W$25,IF(C4976=1,D4976-'Data Transformation'!$W$25,FALSE))</f>
        <v>#NUM!</v>
      </c>
      <c r="E4975">
        <f t="array" ref="E4975">IF(ISLOGICAL(D4975),"",FREQUENCY(IF('Data Transformation'!$B$425:$B$8425='Bin Analysis'!$B4971,'Data Transformation'!$G$425:$G$8425),D4975))</f>
        <v>2001</v>
      </c>
      <c r="F4975">
        <f t="shared" ref="F4975:F4993" si="621">IF(ISLOGICAL(D4975),"",E4975-E4974)</f>
        <v>0</v>
      </c>
      <c r="G4975">
        <f>Weighting!$H$7</f>
        <v>0</v>
      </c>
      <c r="H4975">
        <f t="array" ref="H4975">FREQUENCY(IF('Data Transformation'!$B$4:$B$8425=B4971,'Data Transformation'!$G$4:$G$8425),'Bin Analysis'!$B4975)</f>
        <v>2073</v>
      </c>
      <c r="I4975">
        <f t="shared" ref="I4975:I4993" si="622">H4975-H4974</f>
        <v>0</v>
      </c>
      <c r="J4975">
        <f>IF(I4975=0,0,1)</f>
        <v>0</v>
      </c>
      <c r="K4975">
        <f>J4975*Weighting!$W$7</f>
        <v>0</v>
      </c>
      <c r="M4975" s="14"/>
    </row>
    <row r="4976" spans="1:25" x14ac:dyDescent="0.25">
      <c r="A4976" s="32" t="str">
        <f>IF(Weighting!$P$8&gt;0,B4976,"")</f>
        <v/>
      </c>
      <c r="B4976" t="e">
        <f>Weighting!$C$8</f>
        <v>#DIV/0!</v>
      </c>
      <c r="C4976" t="e">
        <f>Weighting!$F$8</f>
        <v>#NUM!</v>
      </c>
      <c r="D4976" t="e">
        <f>IF(C4976=1,'Data Transformation'!$G$3+0.5*'Data Transformation'!$W$25,IF(C4977=1,D4977-'Data Transformation'!$W$25,FALSE))</f>
        <v>#NUM!</v>
      </c>
      <c r="E4976">
        <f t="array" ref="E4976">IF(ISLOGICAL(D4976),"",FREQUENCY(IF('Data Transformation'!$B$425:$B$8425='Bin Analysis'!$B4971,'Data Transformation'!$G$425:$G$8425),D4976))</f>
        <v>2001</v>
      </c>
      <c r="F4976">
        <f t="shared" si="621"/>
        <v>0</v>
      </c>
      <c r="G4976">
        <f>Weighting!$H$8</f>
        <v>0</v>
      </c>
      <c r="H4976">
        <f t="array" ref="H4976">FREQUENCY(IF('Data Transformation'!$B$4:$B$8425=B4971,'Data Transformation'!$G$4:$G$8425),'Bin Analysis'!$B4976)</f>
        <v>2073</v>
      </c>
      <c r="I4976">
        <f t="shared" si="622"/>
        <v>0</v>
      </c>
      <c r="J4976">
        <f t="shared" ref="J4976:J4993" si="623">IF(I4976=0,0,1)</f>
        <v>0</v>
      </c>
      <c r="K4976">
        <f>J4976*Weighting!$W$8</f>
        <v>0</v>
      </c>
      <c r="M4976" s="14"/>
    </row>
    <row r="4977" spans="1:13" x14ac:dyDescent="0.25">
      <c r="A4977" s="32" t="str">
        <f>IF(Weighting!$P$9&gt;0,B4977,"")</f>
        <v/>
      </c>
      <c r="B4977" s="50" t="e">
        <f>Weighting!$C$9</f>
        <v>#DIV/0!</v>
      </c>
      <c r="C4977" t="e">
        <f>Weighting!$F$9</f>
        <v>#NUM!</v>
      </c>
      <c r="D4977" t="e">
        <f>IF(C4977=1,'Data Transformation'!$G$3+0.5*'Data Transformation'!$W$25,IF(C4978=1,D4978-'Data Transformation'!$W$25,FALSE))</f>
        <v>#NUM!</v>
      </c>
      <c r="E4977">
        <f t="array" ref="E4977">IF(ISLOGICAL(D4977),"",FREQUENCY(IF('Data Transformation'!$B$425:$B$8425='Bin Analysis'!$B4971,'Data Transformation'!$G$425:$G$8425),D4977))</f>
        <v>2001</v>
      </c>
      <c r="F4977">
        <f t="shared" si="621"/>
        <v>0</v>
      </c>
      <c r="G4977">
        <f>Weighting!$H$9</f>
        <v>0</v>
      </c>
      <c r="H4977">
        <f t="array" ref="H4977">FREQUENCY(IF('Data Transformation'!$B$4:$B$8425=B4971,'Data Transformation'!$G$4:$G$8425),'Bin Analysis'!$B4977)</f>
        <v>2073</v>
      </c>
      <c r="I4977">
        <f t="shared" si="622"/>
        <v>0</v>
      </c>
      <c r="J4977">
        <f t="shared" si="623"/>
        <v>0</v>
      </c>
      <c r="K4977">
        <f>J4977*Weighting!$W$9</f>
        <v>0</v>
      </c>
      <c r="M4977" s="14"/>
    </row>
    <row r="4978" spans="1:13" x14ac:dyDescent="0.25">
      <c r="A4978" s="32" t="str">
        <f>IF(Weighting!$P$10&gt;0,B4978,"")</f>
        <v/>
      </c>
      <c r="B4978" t="e">
        <f>Weighting!$C$10</f>
        <v>#DIV/0!</v>
      </c>
      <c r="C4978" t="e">
        <f>Weighting!$F$10</f>
        <v>#NUM!</v>
      </c>
      <c r="D4978" t="e">
        <f>IF(C4978=1,'Data Transformation'!$G$3+0.5*'Data Transformation'!$W$25,IF(C4979=1,D4979-'Data Transformation'!$W$25,FALSE))</f>
        <v>#NUM!</v>
      </c>
      <c r="E4978">
        <f t="array" ref="E4978">IF(ISLOGICAL(D4978),"",FREQUENCY(IF('Data Transformation'!$B$425:$B$8425='Bin Analysis'!$B4971,'Data Transformation'!$G$425:$G$8425),D4978))</f>
        <v>2001</v>
      </c>
      <c r="F4978">
        <f t="shared" si="621"/>
        <v>0</v>
      </c>
      <c r="G4978">
        <f>Weighting!$H$10</f>
        <v>0</v>
      </c>
      <c r="H4978">
        <f t="array" ref="H4978">FREQUENCY(IF('Data Transformation'!$B$4:$B$8425=B4971,'Data Transformation'!$G$4:$G$8425),'Bin Analysis'!$B4978)</f>
        <v>2073</v>
      </c>
      <c r="I4978">
        <f t="shared" si="622"/>
        <v>0</v>
      </c>
      <c r="J4978">
        <f t="shared" si="623"/>
        <v>0</v>
      </c>
      <c r="K4978">
        <f>J4978*Weighting!$W$10</f>
        <v>0</v>
      </c>
      <c r="M4978" s="14"/>
    </row>
    <row r="4979" spans="1:13" x14ac:dyDescent="0.25">
      <c r="A4979" s="32" t="str">
        <f>IF(Weighting!$P$11&gt;0,B4979,"")</f>
        <v/>
      </c>
      <c r="B4979" t="e">
        <f>Weighting!$C$11</f>
        <v>#DIV/0!</v>
      </c>
      <c r="C4979" t="e">
        <f>Weighting!$F$11</f>
        <v>#NUM!</v>
      </c>
      <c r="D4979" t="e">
        <f>IF(C4979=1,'Data Transformation'!$G$3+0.5*'Data Transformation'!$W$25,IF(C4980=1,D4980-'Data Transformation'!$W$25,FALSE))</f>
        <v>#NUM!</v>
      </c>
      <c r="E4979">
        <f t="array" ref="E4979">IF(ISLOGICAL(D4979),"",FREQUENCY(IF('Data Transformation'!$B$425:$B$8425='Bin Analysis'!$B4971,'Data Transformation'!$G$425:$G$8425),D4979))</f>
        <v>2001</v>
      </c>
      <c r="F4979">
        <f t="shared" si="621"/>
        <v>0</v>
      </c>
      <c r="G4979">
        <f>Weighting!$H$11</f>
        <v>0</v>
      </c>
      <c r="H4979">
        <f t="array" ref="H4979">FREQUENCY(IF('Data Transformation'!$B$4:$B$8425=B4971,'Data Transformation'!$G$4:$G$8425),'Bin Analysis'!$B4979)</f>
        <v>2073</v>
      </c>
      <c r="I4979">
        <f t="shared" si="622"/>
        <v>0</v>
      </c>
      <c r="J4979">
        <f t="shared" si="623"/>
        <v>0</v>
      </c>
      <c r="K4979">
        <f>J4979*Weighting!$W$11</f>
        <v>0</v>
      </c>
      <c r="M4979" s="14"/>
    </row>
    <row r="4980" spans="1:13" x14ac:dyDescent="0.25">
      <c r="A4980" s="32" t="str">
        <f>IF(Weighting!$P$12&gt;0,B4980,"")</f>
        <v/>
      </c>
      <c r="B4980" t="e">
        <f>Weighting!$C$12</f>
        <v>#DIV/0!</v>
      </c>
      <c r="C4980" t="e">
        <f>Weighting!$F$12</f>
        <v>#NUM!</v>
      </c>
      <c r="D4980" t="e">
        <f>IF(C4980=1,'Data Transformation'!$G$3+0.5*'Data Transformation'!$W$25,IF(C4981=1,D4981-'Data Transformation'!$W$25,FALSE))</f>
        <v>#NUM!</v>
      </c>
      <c r="E4980">
        <f t="array" ref="E4980">IF(ISLOGICAL(D4980),"",FREQUENCY(IF('Data Transformation'!$B$425:$B$8425='Bin Analysis'!$B4971,'Data Transformation'!$G$425:$G$8425),D4980))</f>
        <v>2001</v>
      </c>
      <c r="F4980">
        <f t="shared" si="621"/>
        <v>0</v>
      </c>
      <c r="G4980">
        <f>Weighting!$H$12</f>
        <v>0</v>
      </c>
      <c r="H4980">
        <f t="array" ref="H4980">FREQUENCY(IF('Data Transformation'!$B$4:$B$8425=B4971,'Data Transformation'!$G$4:$G$8425),'Bin Analysis'!$B4980)</f>
        <v>2073</v>
      </c>
      <c r="I4980">
        <f t="shared" si="622"/>
        <v>0</v>
      </c>
      <c r="J4980">
        <f t="shared" si="623"/>
        <v>0</v>
      </c>
      <c r="K4980">
        <f>J4980*Weighting!$W$12</f>
        <v>0</v>
      </c>
      <c r="M4980" s="14"/>
    </row>
    <row r="4981" spans="1:13" x14ac:dyDescent="0.25">
      <c r="A4981" s="32" t="str">
        <f>IF(Weighting!$P$13&gt;0,B4981,"")</f>
        <v/>
      </c>
      <c r="B4981" t="e">
        <f>Weighting!$C$13</f>
        <v>#DIV/0!</v>
      </c>
      <c r="C4981" t="e">
        <f>Weighting!$F$13</f>
        <v>#NUM!</v>
      </c>
      <c r="D4981" t="e">
        <f>IF(C4981=1,'Data Transformation'!$G$3+0.5*'Data Transformation'!$W$25,IF(C4982=1,D4982-'Data Transformation'!$W$25,FALSE))</f>
        <v>#NUM!</v>
      </c>
      <c r="E4981">
        <f t="array" ref="E4981">IF(ISLOGICAL(D4981),"",FREQUENCY(IF('Data Transformation'!$B$425:$B$8425='Bin Analysis'!$B4971,'Data Transformation'!$G$425:$G$8425),D4981))</f>
        <v>2001</v>
      </c>
      <c r="F4981">
        <f t="shared" si="621"/>
        <v>0</v>
      </c>
      <c r="G4981">
        <f>Weighting!$H$13</f>
        <v>0</v>
      </c>
      <c r="H4981">
        <f t="array" ref="H4981">FREQUENCY(IF('Data Transformation'!$B$4:$B$8425=B4971,'Data Transformation'!$G$4:$G$8425),'Bin Analysis'!$B4981)</f>
        <v>2073</v>
      </c>
      <c r="I4981">
        <f t="shared" si="622"/>
        <v>0</v>
      </c>
      <c r="J4981">
        <f t="shared" si="623"/>
        <v>0</v>
      </c>
      <c r="K4981">
        <f>J4981*Weighting!$W$13</f>
        <v>0</v>
      </c>
      <c r="M4981" s="14"/>
    </row>
    <row r="4982" spans="1:13" x14ac:dyDescent="0.25">
      <c r="A4982" s="32" t="str">
        <f>IF(Weighting!$P$14&gt;0,B4982,"")</f>
        <v/>
      </c>
      <c r="B4982" t="e">
        <f>Weighting!$C$14</f>
        <v>#DIV/0!</v>
      </c>
      <c r="C4982" t="e">
        <f>Weighting!$F$14</f>
        <v>#NUM!</v>
      </c>
      <c r="D4982" t="e">
        <f>IF(C4982=1,'Data Transformation'!$G$3+0.5*'Data Transformation'!$W$25,IF(C4983=1,D4983-'Data Transformation'!$W$25,FALSE))</f>
        <v>#NUM!</v>
      </c>
      <c r="E4982">
        <f t="array" ref="E4982">IF(ISLOGICAL(D4982),"",FREQUENCY(IF('Data Transformation'!$B$425:$B$8425='Bin Analysis'!$B4971,'Data Transformation'!$G$425:$G$8425),D4982))</f>
        <v>2001</v>
      </c>
      <c r="F4982">
        <f t="shared" si="621"/>
        <v>0</v>
      </c>
      <c r="G4982">
        <f>Weighting!$H$14</f>
        <v>0</v>
      </c>
      <c r="H4982">
        <f t="array" ref="H4982">FREQUENCY(IF('Data Transformation'!$B$4:$B$8425=B4971,'Data Transformation'!$G$4:$G$8425),'Bin Analysis'!$B4982)</f>
        <v>2073</v>
      </c>
      <c r="I4982">
        <f t="shared" si="622"/>
        <v>0</v>
      </c>
      <c r="J4982">
        <f t="shared" si="623"/>
        <v>0</v>
      </c>
      <c r="K4982">
        <f>J4982*Weighting!$W$14</f>
        <v>0</v>
      </c>
      <c r="M4982" s="14"/>
    </row>
    <row r="4983" spans="1:13" x14ac:dyDescent="0.25">
      <c r="A4983" s="32" t="str">
        <f>IF(Weighting!$P$15&gt;0,B4983,"")</f>
        <v/>
      </c>
      <c r="B4983" t="e">
        <f>Weighting!$C$15</f>
        <v>#DIV/0!</v>
      </c>
      <c r="C4983" t="e">
        <f>Weighting!$F$15</f>
        <v>#NUM!</v>
      </c>
      <c r="D4983" t="e">
        <f>IF(C4983=1,'Data Transformation'!$G$3+0.5*'Data Transformation'!$W$25,IF(C4984=1,D4984-'Data Transformation'!$W$25,FALSE))</f>
        <v>#NUM!</v>
      </c>
      <c r="E4983">
        <f t="array" ref="E4983">IF(ISLOGICAL(D4983),"",FREQUENCY(IF('Data Transformation'!$B$425:$B$8425='Bin Analysis'!$B4971,'Data Transformation'!$G$425:$G$8425),D4983))</f>
        <v>2001</v>
      </c>
      <c r="F4983">
        <f t="shared" si="621"/>
        <v>0</v>
      </c>
      <c r="G4983">
        <f>Weighting!$H$15</f>
        <v>0</v>
      </c>
      <c r="H4983">
        <f t="array" ref="H4983">FREQUENCY(IF('Data Transformation'!$B$4:$B$8425=B4971,'Data Transformation'!$G$4:$G$8425),'Bin Analysis'!$B4983)</f>
        <v>2073</v>
      </c>
      <c r="I4983">
        <f t="shared" si="622"/>
        <v>0</v>
      </c>
      <c r="J4983">
        <f t="shared" si="623"/>
        <v>0</v>
      </c>
      <c r="K4983">
        <f>J4983*Weighting!$W$15</f>
        <v>0</v>
      </c>
      <c r="M4983" s="14"/>
    </row>
    <row r="4984" spans="1:13" x14ac:dyDescent="0.25">
      <c r="A4984" s="32" t="str">
        <f>IF(Weighting!$P$16&gt;0,B4984,"")</f>
        <v/>
      </c>
      <c r="B4984" t="e">
        <f>Weighting!$C$16</f>
        <v>#DIV/0!</v>
      </c>
      <c r="C4984" t="e">
        <f>Weighting!$F$16</f>
        <v>#NUM!</v>
      </c>
      <c r="D4984" t="e">
        <f>IF(C4984=1,'Data Transformation'!$G$3+0.5*'Data Transformation'!$W$25,IF(C4985=1,D4985-'Data Transformation'!$W$25,FALSE))</f>
        <v>#NUM!</v>
      </c>
      <c r="E4984">
        <f t="array" ref="E4984">IF(ISLOGICAL(D4984),"",FREQUENCY(IF('Data Transformation'!$B$425:$B$8425='Bin Analysis'!$B4971,'Data Transformation'!$G$425:$G$8425),D4984))</f>
        <v>2001</v>
      </c>
      <c r="F4984">
        <f t="shared" si="621"/>
        <v>0</v>
      </c>
      <c r="G4984">
        <f>Weighting!$H$16</f>
        <v>0</v>
      </c>
      <c r="H4984">
        <f t="array" ref="H4984">FREQUENCY(IF('Data Transformation'!$B$4:$B$8425=B4971,'Data Transformation'!$G$4:$G$8425),'Bin Analysis'!$B4984)</f>
        <v>2073</v>
      </c>
      <c r="I4984">
        <f t="shared" si="622"/>
        <v>0</v>
      </c>
      <c r="J4984">
        <f t="shared" si="623"/>
        <v>0</v>
      </c>
      <c r="K4984">
        <f>J4984*Weighting!$W$16</f>
        <v>0</v>
      </c>
      <c r="M4984" s="14"/>
    </row>
    <row r="4985" spans="1:13" x14ac:dyDescent="0.25">
      <c r="A4985" s="32" t="str">
        <f>IF(Weighting!$P$17&gt;0,B4985,"")</f>
        <v/>
      </c>
      <c r="B4985" t="e">
        <f>Weighting!$C$17</f>
        <v>#DIV/0!</v>
      </c>
      <c r="C4985" t="e">
        <f>Weighting!$F$17</f>
        <v>#NUM!</v>
      </c>
      <c r="D4985" t="e">
        <f>IF(C4985=1,'Data Transformation'!$G$3+0.5*'Data Transformation'!$W$25,IF(C4986=1,D4986-'Data Transformation'!$W$25,FALSE))</f>
        <v>#NUM!</v>
      </c>
      <c r="E4985">
        <f t="array" ref="E4985">IF(ISLOGICAL(D4985),"",FREQUENCY(IF('Data Transformation'!$B$425:$B$8425='Bin Analysis'!$B4971,'Data Transformation'!$G$425:$G$8425),D4985))</f>
        <v>2001</v>
      </c>
      <c r="F4985">
        <f t="shared" si="621"/>
        <v>0</v>
      </c>
      <c r="G4985">
        <f>Weighting!$H$17</f>
        <v>0</v>
      </c>
      <c r="H4985">
        <f t="array" ref="H4985">FREQUENCY(IF('Data Transformation'!$B$4:$B$8425=B4971,'Data Transformation'!$G$4:$G$8425),'Bin Analysis'!$B4985)</f>
        <v>2073</v>
      </c>
      <c r="I4985">
        <f t="shared" si="622"/>
        <v>0</v>
      </c>
      <c r="J4985">
        <f t="shared" si="623"/>
        <v>0</v>
      </c>
      <c r="K4985">
        <f>J4985*Weighting!$W$17</f>
        <v>0</v>
      </c>
      <c r="M4985" s="14"/>
    </row>
    <row r="4986" spans="1:13" x14ac:dyDescent="0.25">
      <c r="A4986" s="32" t="str">
        <f>IF(Weighting!$P$18&gt;0,B4986,"")</f>
        <v/>
      </c>
      <c r="B4986" t="e">
        <f>Weighting!$C$18</f>
        <v>#DIV/0!</v>
      </c>
      <c r="C4986" t="e">
        <f>Weighting!$F$18</f>
        <v>#NUM!</v>
      </c>
      <c r="D4986" t="e">
        <f>IF(C4986=1,'Data Transformation'!$G$3+0.5*'Data Transformation'!$W$25,IF(C4987=1,D4987-'Data Transformation'!$W$25,FALSE))</f>
        <v>#NUM!</v>
      </c>
      <c r="E4986">
        <f t="array" ref="E4986">IF(ISLOGICAL(D4986),"",FREQUENCY(IF('Data Transformation'!$B$425:$B$8425='Bin Analysis'!$B4971,'Data Transformation'!$G$425:$G$8425),D4986))</f>
        <v>2001</v>
      </c>
      <c r="F4986">
        <f t="shared" si="621"/>
        <v>0</v>
      </c>
      <c r="G4986">
        <f>Weighting!$H$18</f>
        <v>0</v>
      </c>
      <c r="H4986">
        <f t="array" ref="H4986">FREQUENCY(IF('Data Transformation'!$B$4:$B$8425=B4971,'Data Transformation'!$G$4:$G$8425),'Bin Analysis'!$B4986)</f>
        <v>2073</v>
      </c>
      <c r="I4986">
        <f t="shared" si="622"/>
        <v>0</v>
      </c>
      <c r="J4986">
        <f t="shared" si="623"/>
        <v>0</v>
      </c>
      <c r="K4986">
        <f>J4986*Weighting!$W$18</f>
        <v>0</v>
      </c>
      <c r="M4986" s="14"/>
    </row>
    <row r="4987" spans="1:13" x14ac:dyDescent="0.25">
      <c r="A4987" s="32" t="str">
        <f>IF(Weighting!$P$19&gt;0,B4987,"")</f>
        <v/>
      </c>
      <c r="B4987" t="e">
        <f>Weighting!$C$19</f>
        <v>#DIV/0!</v>
      </c>
      <c r="C4987" t="e">
        <f>Weighting!$F$19</f>
        <v>#NUM!</v>
      </c>
      <c r="D4987" t="e">
        <f>IF(C4987=1,'Data Transformation'!$G$3+0.5*'Data Transformation'!$W$25,IF(C4988=1,D4988-'Data Transformation'!$W$25,FALSE))</f>
        <v>#NUM!</v>
      </c>
      <c r="E4987">
        <f t="array" ref="E4987">IF(ISLOGICAL(D4987),"",FREQUENCY(IF('Data Transformation'!$B$425:$B$8425='Bin Analysis'!$B4971,'Data Transformation'!$G$425:$G$8425),D4987))</f>
        <v>2001</v>
      </c>
      <c r="F4987">
        <f t="shared" si="621"/>
        <v>0</v>
      </c>
      <c r="G4987">
        <f>Weighting!$H$19</f>
        <v>0</v>
      </c>
      <c r="H4987">
        <f t="array" ref="H4987">FREQUENCY(IF('Data Transformation'!$B$4:$B$8425=B4971,'Data Transformation'!$G$4:$G$8425),'Bin Analysis'!$B4987)</f>
        <v>2073</v>
      </c>
      <c r="I4987">
        <f t="shared" si="622"/>
        <v>0</v>
      </c>
      <c r="J4987">
        <f t="shared" si="623"/>
        <v>0</v>
      </c>
      <c r="K4987">
        <f>J4987*Weighting!$W$19</f>
        <v>0</v>
      </c>
      <c r="M4987" s="14"/>
    </row>
    <row r="4988" spans="1:13" x14ac:dyDescent="0.25">
      <c r="A4988" s="32" t="str">
        <f>IF(Weighting!$P$20&gt;0,B4988,"")</f>
        <v/>
      </c>
      <c r="B4988" t="e">
        <f>Weighting!$C$20</f>
        <v>#DIV/0!</v>
      </c>
      <c r="C4988" t="e">
        <f>Weighting!$F$20</f>
        <v>#NUM!</v>
      </c>
      <c r="D4988" t="e">
        <f>IF(C4988=1,'Data Transformation'!$G$3+0.5*'Data Transformation'!$W$25,IF(C4989=1,D4989-'Data Transformation'!$W$25,FALSE))</f>
        <v>#NUM!</v>
      </c>
      <c r="E4988">
        <f t="array" ref="E4988">IF(ISLOGICAL(D4988),"",FREQUENCY(IF('Data Transformation'!$B$425:$B$8425='Bin Analysis'!$B4971,'Data Transformation'!$G$425:$G$8425),D4988))</f>
        <v>2001</v>
      </c>
      <c r="F4988">
        <f t="shared" si="621"/>
        <v>0</v>
      </c>
      <c r="G4988">
        <f>Weighting!$H$20</f>
        <v>0</v>
      </c>
      <c r="H4988">
        <f t="array" ref="H4988">FREQUENCY(IF('Data Transformation'!$B$4:$B$8425=B4971,'Data Transformation'!$G$4:$G$8425),'Bin Analysis'!$B4988)</f>
        <v>2073</v>
      </c>
      <c r="I4988">
        <f t="shared" si="622"/>
        <v>0</v>
      </c>
      <c r="J4988">
        <f t="shared" si="623"/>
        <v>0</v>
      </c>
      <c r="K4988">
        <f>J4988*Weighting!$W$20</f>
        <v>0</v>
      </c>
      <c r="M4988" s="14"/>
    </row>
    <row r="4989" spans="1:13" x14ac:dyDescent="0.25">
      <c r="A4989" s="32" t="str">
        <f>IF(Weighting!$P$21&gt;0,B4989,"")</f>
        <v/>
      </c>
      <c r="B4989" t="e">
        <f>Weighting!$C$21</f>
        <v>#DIV/0!</v>
      </c>
      <c r="C4989" t="e">
        <f>Weighting!$F$21</f>
        <v>#NUM!</v>
      </c>
      <c r="D4989" t="e">
        <f>IF(C4989=1,'Data Transformation'!$G$3+0.5*'Data Transformation'!$W$25,IF(C4990=1,D4990-'Data Transformation'!$W$25,FALSE))</f>
        <v>#NUM!</v>
      </c>
      <c r="E4989">
        <f t="array" ref="E4989">IF(ISLOGICAL(D4989),"",FREQUENCY(IF('Data Transformation'!$B$425:$B$8425='Bin Analysis'!$B4971,'Data Transformation'!$G$425:$G$8425),D4989))</f>
        <v>2001</v>
      </c>
      <c r="F4989">
        <f t="shared" si="621"/>
        <v>0</v>
      </c>
      <c r="G4989">
        <f>Weighting!$H$21</f>
        <v>0</v>
      </c>
      <c r="H4989">
        <f t="array" ref="H4989">FREQUENCY(IF('Data Transformation'!$B$4:$B$8425=B4971,'Data Transformation'!$G$4:$G$8425),'Bin Analysis'!$B4989)</f>
        <v>2073</v>
      </c>
      <c r="I4989">
        <f t="shared" si="622"/>
        <v>0</v>
      </c>
      <c r="J4989">
        <f t="shared" si="623"/>
        <v>0</v>
      </c>
      <c r="K4989">
        <f>J4989*Weighting!$W$21</f>
        <v>0</v>
      </c>
      <c r="M4989" s="14"/>
    </row>
    <row r="4990" spans="1:13" x14ac:dyDescent="0.25">
      <c r="A4990" s="32" t="str">
        <f>IF(Weighting!$P$22&gt;0,B4990,"")</f>
        <v/>
      </c>
      <c r="B4990" t="e">
        <f>Weighting!$C$22</f>
        <v>#DIV/0!</v>
      </c>
      <c r="C4990" t="e">
        <f>Weighting!$F$22</f>
        <v>#NUM!</v>
      </c>
      <c r="D4990" t="e">
        <f>IF(C4990=1,'Data Transformation'!$G$3+0.5*'Data Transformation'!$W$25,IF(C4991=1,D4991-'Data Transformation'!$W$25,FALSE))</f>
        <v>#NUM!</v>
      </c>
      <c r="E4990">
        <f t="array" ref="E4990">IF(ISLOGICAL(D4990),"",FREQUENCY(IF('Data Transformation'!$B$425:$B$8425='Bin Analysis'!$B4971,'Data Transformation'!$G$425:$G$8425),D4990))</f>
        <v>2001</v>
      </c>
      <c r="F4990">
        <f t="shared" si="621"/>
        <v>0</v>
      </c>
      <c r="G4990">
        <f>Weighting!$H$22</f>
        <v>0</v>
      </c>
      <c r="H4990">
        <f t="array" ref="H4990">FREQUENCY(IF('Data Transformation'!$B$4:$B$8425=B4971,'Data Transformation'!$G$4:$G$8425),'Bin Analysis'!$B4990)</f>
        <v>2073</v>
      </c>
      <c r="I4990">
        <f t="shared" si="622"/>
        <v>0</v>
      </c>
      <c r="J4990">
        <f t="shared" si="623"/>
        <v>0</v>
      </c>
      <c r="K4990">
        <f>J4990*Weighting!$W$22</f>
        <v>0</v>
      </c>
      <c r="M4990" s="14"/>
    </row>
    <row r="4991" spans="1:13" x14ac:dyDescent="0.25">
      <c r="A4991" s="32" t="str">
        <f>IF(Weighting!$P$23&gt;0,B4991,"")</f>
        <v/>
      </c>
      <c r="B4991" t="e">
        <f>Weighting!$C$23</f>
        <v>#DIV/0!</v>
      </c>
      <c r="C4991" t="e">
        <f>Weighting!$F$23</f>
        <v>#NUM!</v>
      </c>
      <c r="D4991" t="e">
        <f>IF(C4991=1,'Data Transformation'!$G$3+0.5*'Data Transformation'!$W$25,IF(C4992=1,D4992-'Data Transformation'!$W$25,FALSE))</f>
        <v>#NUM!</v>
      </c>
      <c r="E4991">
        <f t="array" ref="E4991">IF(ISLOGICAL(D4991),"",FREQUENCY(IF('Data Transformation'!$B$425:$B$8425='Bin Analysis'!$B4971,'Data Transformation'!$G$425:$G$8425),D4991))</f>
        <v>2001</v>
      </c>
      <c r="F4991">
        <f t="shared" si="621"/>
        <v>0</v>
      </c>
      <c r="G4991">
        <f>Weighting!$H$23</f>
        <v>0</v>
      </c>
      <c r="H4991">
        <f t="array" ref="H4991">FREQUENCY(IF('Data Transformation'!$B$4:$B$8425=B4971,'Data Transformation'!$G$4:$G$8425),'Bin Analysis'!$B4991)</f>
        <v>2073</v>
      </c>
      <c r="I4991">
        <f t="shared" si="622"/>
        <v>0</v>
      </c>
      <c r="J4991">
        <f t="shared" si="623"/>
        <v>0</v>
      </c>
      <c r="K4991">
        <f>J4991*Weighting!$W$23</f>
        <v>0</v>
      </c>
      <c r="M4991" s="14"/>
    </row>
    <row r="4992" spans="1:13" x14ac:dyDescent="0.25">
      <c r="A4992" s="32" t="str">
        <f>IF(Weighting!$P$24&gt;0,B4992,"")</f>
        <v/>
      </c>
      <c r="B4992" t="e">
        <f>Weighting!$C$24</f>
        <v>#DIV/0!</v>
      </c>
      <c r="C4992" t="e">
        <f>Weighting!$F$24</f>
        <v>#NUM!</v>
      </c>
      <c r="D4992" t="e">
        <f>IF(C4992=1,'Data Transformation'!$G$3+0.5*'Data Transformation'!$W$25,IF(C4993=1,D4993-'Data Transformation'!$W$25,FALSE))</f>
        <v>#NUM!</v>
      </c>
      <c r="E4992">
        <f t="array" ref="E4992">IF(ISLOGICAL(D4992),"",FREQUENCY(IF('Data Transformation'!$B$425:$B$8425='Bin Analysis'!$B4971,'Data Transformation'!$G$425:$G$8425),D4992))</f>
        <v>2001</v>
      </c>
      <c r="F4992">
        <f t="shared" si="621"/>
        <v>0</v>
      </c>
      <c r="G4992">
        <f>Weighting!$H$24</f>
        <v>0</v>
      </c>
      <c r="H4992">
        <f t="array" ref="H4992">FREQUENCY(IF('Data Transformation'!$B$4:$B$8425=B4971,'Data Transformation'!$G$4:$G$8425),'Bin Analysis'!$B4992)</f>
        <v>2073</v>
      </c>
      <c r="I4992">
        <f t="shared" si="622"/>
        <v>0</v>
      </c>
      <c r="J4992">
        <f t="shared" si="623"/>
        <v>0</v>
      </c>
      <c r="K4992">
        <f>J4992*Weighting!$W$24</f>
        <v>0</v>
      </c>
      <c r="M4992" s="14"/>
    </row>
    <row r="4993" spans="1:25" x14ac:dyDescent="0.25">
      <c r="A4993" s="32" t="str">
        <f>IF(Weighting!$P$25&gt;0,B4993,"")</f>
        <v/>
      </c>
      <c r="B4993" t="e">
        <f>Weighting!$C$25</f>
        <v>#DIV/0!</v>
      </c>
      <c r="C4993" t="e">
        <f>Weighting!$F$25</f>
        <v>#NUM!</v>
      </c>
      <c r="D4993" t="e">
        <f>IF(C4993=1,'Data Transformation'!$G$3+0.5*'Data Transformation'!$W$25,IF(C4994=1,D4994-'Data Transformation'!$W$25,FALSE))</f>
        <v>#NUM!</v>
      </c>
      <c r="E4993">
        <f t="array" ref="E4993">IF(ISLOGICAL(D4993),"",FREQUENCY(IF('Data Transformation'!$B$425:$B$8425='Bin Analysis'!$B4971,'Data Transformation'!$G$425:$G$8425),D4993))</f>
        <v>2001</v>
      </c>
      <c r="F4993">
        <f t="shared" si="621"/>
        <v>0</v>
      </c>
      <c r="G4993">
        <f>Weighting!$H$25</f>
        <v>0</v>
      </c>
      <c r="H4993">
        <f t="array" ref="H4993">FREQUENCY(IF('Data Transformation'!$B$4:$B$8425=B4971,'Data Transformation'!$G$4:$G$8425),'Bin Analysis'!$B4993)</f>
        <v>2073</v>
      </c>
      <c r="I4993">
        <f t="shared" si="622"/>
        <v>0</v>
      </c>
      <c r="J4993">
        <f t="shared" si="623"/>
        <v>0</v>
      </c>
      <c r="K4993">
        <f>J4993*Weighting!$W$25</f>
        <v>0</v>
      </c>
      <c r="M4993" s="14"/>
    </row>
    <row r="4994" spans="1:25" x14ac:dyDescent="0.25">
      <c r="O4994"/>
      <c r="P4994"/>
      <c r="Q4994"/>
      <c r="R4994"/>
    </row>
    <row r="4995" spans="1:25" ht="23.25" x14ac:dyDescent="0.35">
      <c r="A4995" s="21" t="s">
        <v>0</v>
      </c>
      <c r="B4995" s="21" t="str">
        <f>IFERROR(VLOOKUP(C4995,'Data Transformation'!$L$6:$M$426,2,FALSE),"")</f>
        <v/>
      </c>
      <c r="C4995" s="21">
        <f>C4971+1</f>
        <v>208</v>
      </c>
      <c r="D4995" s="21"/>
      <c r="E4995" s="21"/>
      <c r="F4995" s="21"/>
      <c r="G4995" s="21"/>
      <c r="H4995" s="22"/>
      <c r="I4995" s="22"/>
      <c r="J4995" s="22"/>
      <c r="K4995" s="21"/>
      <c r="L4995" s="21" t="str">
        <f>B4995</f>
        <v/>
      </c>
      <c r="M4995" s="23" t="e">
        <f>INDEX('Data Transformation'!$O$4:$O$424,MATCH($B4995,'Data Transformation'!$M$4:$M$424,0),MATCH($M$2,'Data Transformation'!$O$3,0))</f>
        <v>#N/A</v>
      </c>
      <c r="N4995" s="27" t="e">
        <f>IF('Input and Summary Results'!$J$16="minimum",'Bin Analysis'!X4996/(M4995-1),'Bin Analysis'!Y4995/('Bin Analysis'!M4995-1))</f>
        <v>#N/A</v>
      </c>
      <c r="O4995" s="27" t="e">
        <f>IF(M4995=FALSE,NA(),(VLOOKUP(1,C4998:K5017,4,FALSE))/(M4995-1))</f>
        <v>#N/A</v>
      </c>
      <c r="P4995" s="27" t="e">
        <f>IF(M4995=FALSE,NA(),SUM(J4998:J5017)/Weighting!$S$5)</f>
        <v>#N/A</v>
      </c>
      <c r="Q4995" s="27" t="e">
        <f>IF(M4995=FALSE,NA(),SUM(K4998:K5017)/Weighting!$S$6)</f>
        <v>#N/A</v>
      </c>
      <c r="R4995" s="27" t="e">
        <f>IF(M4995=FALSE,NA(),(VLOOKUP(1,G4998:K5017,3,FALSE))/(M4995-1))</f>
        <v>#N/A</v>
      </c>
      <c r="S4995" s="22" t="e">
        <f>IF(M4995=FALSE,NA(),IF(SUM(J4998:J5017)=2,"yes","no"))</f>
        <v>#N/A</v>
      </c>
      <c r="X4995" s="2" cm="2">
        <f t="array" ref="X4995:X4996">FREQUENCY(IF('Data Transformation'!$B$425:$B$6424='Bin Analysis'!L4995,'Data Transformation'!$G$425:$G$6424),'Data Transformation'!$U$11)</f>
        <v>0</v>
      </c>
      <c r="Y4995" s="2" cm="2">
        <f t="array" ref="Y4995:Y4996">FREQUENCY(IF('Data Transformation'!$B$425:$B$6424='Bin Analysis'!L4995,'Data Transformation'!$G$425:$G$6424),'Data Transformation'!$U$12)</f>
        <v>0</v>
      </c>
    </row>
    <row r="4996" spans="1:25" x14ac:dyDescent="0.25">
      <c r="A4996" s="14" t="s">
        <v>67</v>
      </c>
      <c r="B4996" t="s">
        <v>47</v>
      </c>
      <c r="C4996" t="s">
        <v>5</v>
      </c>
      <c r="D4996" t="s">
        <v>98</v>
      </c>
      <c r="E4996" t="s">
        <v>99</v>
      </c>
      <c r="F4996" t="s">
        <v>100</v>
      </c>
      <c r="G4996" t="s">
        <v>69</v>
      </c>
      <c r="H4996" t="s">
        <v>31</v>
      </c>
      <c r="I4996" t="s">
        <v>32</v>
      </c>
      <c r="J4996" t="s">
        <v>46</v>
      </c>
      <c r="K4996" s="14" t="s">
        <v>45</v>
      </c>
      <c r="M4996" s="14"/>
      <c r="X4996" s="2">
        <v>0</v>
      </c>
      <c r="Y4996" s="2">
        <v>0</v>
      </c>
    </row>
    <row r="4997" spans="1:25" x14ac:dyDescent="0.25">
      <c r="A4997" s="32"/>
      <c r="D4997" t="e">
        <f>IF(C4997=1,'Data Transformation'!$G$3+0.5*'Data Transformation'!$W$25,IF(C4998=1,D4998-'Data Transformation'!$W$25,FALSE))</f>
        <v>#NUM!</v>
      </c>
      <c r="E4997">
        <f t="array" ref="E4997">IF(ISLOGICAL(D4997),"",FREQUENCY(IF('Data Transformation'!$B$425:$B$8425='Bin Analysis'!$B4995,'Data Transformation'!$G$425:$G$8425),D4997))</f>
        <v>2001</v>
      </c>
      <c r="F4997" t="e">
        <f>IF(ISLOGICAL(D4997),"",E4997-E4996)</f>
        <v>#VALUE!</v>
      </c>
      <c r="M4997" s="14"/>
    </row>
    <row r="4998" spans="1:25" x14ac:dyDescent="0.25">
      <c r="A4998" s="32" t="e">
        <f>IF(Weighting!$P$6&gt;0,B4998,"")</f>
        <v>#NUM!</v>
      </c>
      <c r="B4998" t="e">
        <f>Weighting!$C$6</f>
        <v>#DIV/0!</v>
      </c>
      <c r="C4998" t="e">
        <f>Weighting!$F$6</f>
        <v>#NUM!</v>
      </c>
      <c r="D4998" t="e">
        <f>IF(C4998=1,'Data Transformation'!$G$3+0.5*'Data Transformation'!$W$25,IF(C4999=1,D4999-'Data Transformation'!$W$25,FALSE))</f>
        <v>#NUM!</v>
      </c>
      <c r="E4998">
        <f t="array" ref="E4998">IF(ISLOGICAL(D4998),"",FREQUENCY(IF('Data Transformation'!$B$425:$B$8425='Bin Analysis'!$B4995,'Data Transformation'!$G$425:$G$8425),D4998))</f>
        <v>2001</v>
      </c>
      <c r="F4998">
        <f>IF(ISLOGICAL(D4998),"",E4998-E4997)</f>
        <v>0</v>
      </c>
      <c r="G4998">
        <f>Weighting!$H$6</f>
        <v>1</v>
      </c>
      <c r="H4998">
        <f t="array" ref="H4998">FREQUENCY(IF('Data Transformation'!$B$4:$B$8425=B4995,'Data Transformation'!$G$4:$G$8425),'Bin Analysis'!$B4998)</f>
        <v>2073</v>
      </c>
      <c r="I4998">
        <f>H4998-H4997</f>
        <v>2073</v>
      </c>
      <c r="J4998">
        <f>IF(I4998=0,0,1)</f>
        <v>1</v>
      </c>
      <c r="K4998" t="e">
        <f>J4998*Weighting!$W$6</f>
        <v>#NUM!</v>
      </c>
      <c r="M4998" s="14"/>
    </row>
    <row r="4999" spans="1:25" x14ac:dyDescent="0.25">
      <c r="A4999" s="32" t="str">
        <f>IF(Weighting!$P$7&gt;0,B4999,"")</f>
        <v/>
      </c>
      <c r="B4999" t="e">
        <f>Weighting!$C$7</f>
        <v>#DIV/0!</v>
      </c>
      <c r="C4999" t="e">
        <f>Weighting!$F$7</f>
        <v>#NUM!</v>
      </c>
      <c r="D4999" t="e">
        <f>IF(C4999=1,'Data Transformation'!$G$3+0.5*'Data Transformation'!$W$25,IF(C5000=1,D5000-'Data Transformation'!$W$25,FALSE))</f>
        <v>#NUM!</v>
      </c>
      <c r="E4999">
        <f t="array" ref="E4999">IF(ISLOGICAL(D4999),"",FREQUENCY(IF('Data Transformation'!$B$425:$B$8425='Bin Analysis'!$B4995,'Data Transformation'!$G$425:$G$8425),D4999))</f>
        <v>2001</v>
      </c>
      <c r="F4999">
        <f t="shared" ref="F4999:F5017" si="624">IF(ISLOGICAL(D4999),"",E4999-E4998)</f>
        <v>0</v>
      </c>
      <c r="G4999">
        <f>Weighting!$H$7</f>
        <v>0</v>
      </c>
      <c r="H4999">
        <f t="array" ref="H4999">FREQUENCY(IF('Data Transformation'!$B$4:$B$8425=B4995,'Data Transformation'!$G$4:$G$8425),'Bin Analysis'!$B4999)</f>
        <v>2073</v>
      </c>
      <c r="I4999">
        <f t="shared" ref="I4999:I5017" si="625">H4999-H4998</f>
        <v>0</v>
      </c>
      <c r="J4999">
        <f>IF(I4999=0,0,1)</f>
        <v>0</v>
      </c>
      <c r="K4999">
        <f>J4999*Weighting!$W$7</f>
        <v>0</v>
      </c>
      <c r="M4999" s="14"/>
    </row>
    <row r="5000" spans="1:25" x14ac:dyDescent="0.25">
      <c r="A5000" s="32" t="str">
        <f>IF(Weighting!$P$8&gt;0,B5000,"")</f>
        <v/>
      </c>
      <c r="B5000" t="e">
        <f>Weighting!$C$8</f>
        <v>#DIV/0!</v>
      </c>
      <c r="C5000" t="e">
        <f>Weighting!$F$8</f>
        <v>#NUM!</v>
      </c>
      <c r="D5000" t="e">
        <f>IF(C5000=1,'Data Transformation'!$G$3+0.5*'Data Transformation'!$W$25,IF(C5001=1,D5001-'Data Transformation'!$W$25,FALSE))</f>
        <v>#NUM!</v>
      </c>
      <c r="E5000">
        <f t="array" ref="E5000">IF(ISLOGICAL(D5000),"",FREQUENCY(IF('Data Transformation'!$B$425:$B$8425='Bin Analysis'!$B4995,'Data Transformation'!$G$425:$G$8425),D5000))</f>
        <v>2001</v>
      </c>
      <c r="F5000">
        <f t="shared" si="624"/>
        <v>0</v>
      </c>
      <c r="G5000">
        <f>Weighting!$H$8</f>
        <v>0</v>
      </c>
      <c r="H5000">
        <f t="array" ref="H5000">FREQUENCY(IF('Data Transformation'!$B$4:$B$8425=B4995,'Data Transformation'!$G$4:$G$8425),'Bin Analysis'!$B5000)</f>
        <v>2073</v>
      </c>
      <c r="I5000">
        <f t="shared" si="625"/>
        <v>0</v>
      </c>
      <c r="J5000">
        <f t="shared" ref="J5000:J5017" si="626">IF(I5000=0,0,1)</f>
        <v>0</v>
      </c>
      <c r="K5000">
        <f>J5000*Weighting!$W$8</f>
        <v>0</v>
      </c>
      <c r="M5000" s="14"/>
    </row>
    <row r="5001" spans="1:25" x14ac:dyDescent="0.25">
      <c r="A5001" s="32" t="str">
        <f>IF(Weighting!$P$9&gt;0,B5001,"")</f>
        <v/>
      </c>
      <c r="B5001" s="50" t="e">
        <f>Weighting!$C$9</f>
        <v>#DIV/0!</v>
      </c>
      <c r="C5001" t="e">
        <f>Weighting!$F$9</f>
        <v>#NUM!</v>
      </c>
      <c r="D5001" t="e">
        <f>IF(C5001=1,'Data Transformation'!$G$3+0.5*'Data Transformation'!$W$25,IF(C5002=1,D5002-'Data Transformation'!$W$25,FALSE))</f>
        <v>#NUM!</v>
      </c>
      <c r="E5001">
        <f t="array" ref="E5001">IF(ISLOGICAL(D5001),"",FREQUENCY(IF('Data Transformation'!$B$425:$B$8425='Bin Analysis'!$B4995,'Data Transformation'!$G$425:$G$8425),D5001))</f>
        <v>2001</v>
      </c>
      <c r="F5001">
        <f t="shared" si="624"/>
        <v>0</v>
      </c>
      <c r="G5001">
        <f>Weighting!$H$9</f>
        <v>0</v>
      </c>
      <c r="H5001">
        <f t="array" ref="H5001">FREQUENCY(IF('Data Transformation'!$B$4:$B$8425=B4995,'Data Transformation'!$G$4:$G$8425),'Bin Analysis'!$B5001)</f>
        <v>2073</v>
      </c>
      <c r="I5001">
        <f t="shared" si="625"/>
        <v>0</v>
      </c>
      <c r="J5001">
        <f t="shared" si="626"/>
        <v>0</v>
      </c>
      <c r="K5001">
        <f>J5001*Weighting!$W$9</f>
        <v>0</v>
      </c>
      <c r="M5001" s="14"/>
    </row>
    <row r="5002" spans="1:25" x14ac:dyDescent="0.25">
      <c r="A5002" s="32" t="str">
        <f>IF(Weighting!$P$10&gt;0,B5002,"")</f>
        <v/>
      </c>
      <c r="B5002" t="e">
        <f>Weighting!$C$10</f>
        <v>#DIV/0!</v>
      </c>
      <c r="C5002" t="e">
        <f>Weighting!$F$10</f>
        <v>#NUM!</v>
      </c>
      <c r="D5002" t="e">
        <f>IF(C5002=1,'Data Transformation'!$G$3+0.5*'Data Transformation'!$W$25,IF(C5003=1,D5003-'Data Transformation'!$W$25,FALSE))</f>
        <v>#NUM!</v>
      </c>
      <c r="E5002">
        <f t="array" ref="E5002">IF(ISLOGICAL(D5002),"",FREQUENCY(IF('Data Transformation'!$B$425:$B$8425='Bin Analysis'!$B4995,'Data Transformation'!$G$425:$G$8425),D5002))</f>
        <v>2001</v>
      </c>
      <c r="F5002">
        <f t="shared" si="624"/>
        <v>0</v>
      </c>
      <c r="G5002">
        <f>Weighting!$H$10</f>
        <v>0</v>
      </c>
      <c r="H5002">
        <f t="array" ref="H5002">FREQUENCY(IF('Data Transformation'!$B$4:$B$8425=B4995,'Data Transformation'!$G$4:$G$8425),'Bin Analysis'!$B5002)</f>
        <v>2073</v>
      </c>
      <c r="I5002">
        <f t="shared" si="625"/>
        <v>0</v>
      </c>
      <c r="J5002">
        <f t="shared" si="626"/>
        <v>0</v>
      </c>
      <c r="K5002">
        <f>J5002*Weighting!$W$10</f>
        <v>0</v>
      </c>
      <c r="M5002" s="14"/>
    </row>
    <row r="5003" spans="1:25" x14ac:dyDescent="0.25">
      <c r="A5003" s="32" t="str">
        <f>IF(Weighting!$P$11&gt;0,B5003,"")</f>
        <v/>
      </c>
      <c r="B5003" t="e">
        <f>Weighting!$C$11</f>
        <v>#DIV/0!</v>
      </c>
      <c r="C5003" t="e">
        <f>Weighting!$F$11</f>
        <v>#NUM!</v>
      </c>
      <c r="D5003" t="e">
        <f>IF(C5003=1,'Data Transformation'!$G$3+0.5*'Data Transformation'!$W$25,IF(C5004=1,D5004-'Data Transformation'!$W$25,FALSE))</f>
        <v>#NUM!</v>
      </c>
      <c r="E5003">
        <f t="array" ref="E5003">IF(ISLOGICAL(D5003),"",FREQUENCY(IF('Data Transformation'!$B$425:$B$8425='Bin Analysis'!$B4995,'Data Transformation'!$G$425:$G$8425),D5003))</f>
        <v>2001</v>
      </c>
      <c r="F5003">
        <f t="shared" si="624"/>
        <v>0</v>
      </c>
      <c r="G5003">
        <f>Weighting!$H$11</f>
        <v>0</v>
      </c>
      <c r="H5003">
        <f t="array" ref="H5003">FREQUENCY(IF('Data Transformation'!$B$4:$B$8425=B4995,'Data Transformation'!$G$4:$G$8425),'Bin Analysis'!$B5003)</f>
        <v>2073</v>
      </c>
      <c r="I5003">
        <f t="shared" si="625"/>
        <v>0</v>
      </c>
      <c r="J5003">
        <f t="shared" si="626"/>
        <v>0</v>
      </c>
      <c r="K5003">
        <f>J5003*Weighting!$W$11</f>
        <v>0</v>
      </c>
      <c r="M5003" s="14"/>
    </row>
    <row r="5004" spans="1:25" x14ac:dyDescent="0.25">
      <c r="A5004" s="32" t="str">
        <f>IF(Weighting!$P$12&gt;0,B5004,"")</f>
        <v/>
      </c>
      <c r="B5004" t="e">
        <f>Weighting!$C$12</f>
        <v>#DIV/0!</v>
      </c>
      <c r="C5004" t="e">
        <f>Weighting!$F$12</f>
        <v>#NUM!</v>
      </c>
      <c r="D5004" t="e">
        <f>IF(C5004=1,'Data Transformation'!$G$3+0.5*'Data Transformation'!$W$25,IF(C5005=1,D5005-'Data Transformation'!$W$25,FALSE))</f>
        <v>#NUM!</v>
      </c>
      <c r="E5004">
        <f t="array" ref="E5004">IF(ISLOGICAL(D5004),"",FREQUENCY(IF('Data Transformation'!$B$425:$B$8425='Bin Analysis'!$B4995,'Data Transformation'!$G$425:$G$8425),D5004))</f>
        <v>2001</v>
      </c>
      <c r="F5004">
        <f t="shared" si="624"/>
        <v>0</v>
      </c>
      <c r="G5004">
        <f>Weighting!$H$12</f>
        <v>0</v>
      </c>
      <c r="H5004">
        <f t="array" ref="H5004">FREQUENCY(IF('Data Transformation'!$B$4:$B$8425=B4995,'Data Transformation'!$G$4:$G$8425),'Bin Analysis'!$B5004)</f>
        <v>2073</v>
      </c>
      <c r="I5004">
        <f t="shared" si="625"/>
        <v>0</v>
      </c>
      <c r="J5004">
        <f t="shared" si="626"/>
        <v>0</v>
      </c>
      <c r="K5004">
        <f>J5004*Weighting!$W$12</f>
        <v>0</v>
      </c>
      <c r="M5004" s="14"/>
    </row>
    <row r="5005" spans="1:25" x14ac:dyDescent="0.25">
      <c r="A5005" s="32" t="str">
        <f>IF(Weighting!$P$13&gt;0,B5005,"")</f>
        <v/>
      </c>
      <c r="B5005" t="e">
        <f>Weighting!$C$13</f>
        <v>#DIV/0!</v>
      </c>
      <c r="C5005" t="e">
        <f>Weighting!$F$13</f>
        <v>#NUM!</v>
      </c>
      <c r="D5005" t="e">
        <f>IF(C5005=1,'Data Transformation'!$G$3+0.5*'Data Transformation'!$W$25,IF(C5006=1,D5006-'Data Transformation'!$W$25,FALSE))</f>
        <v>#NUM!</v>
      </c>
      <c r="E5005">
        <f t="array" ref="E5005">IF(ISLOGICAL(D5005),"",FREQUENCY(IF('Data Transformation'!$B$425:$B$8425='Bin Analysis'!$B4995,'Data Transformation'!$G$425:$G$8425),D5005))</f>
        <v>2001</v>
      </c>
      <c r="F5005">
        <f t="shared" si="624"/>
        <v>0</v>
      </c>
      <c r="G5005">
        <f>Weighting!$H$13</f>
        <v>0</v>
      </c>
      <c r="H5005">
        <f t="array" ref="H5005">FREQUENCY(IF('Data Transformation'!$B$4:$B$8425=B4995,'Data Transformation'!$G$4:$G$8425),'Bin Analysis'!$B5005)</f>
        <v>2073</v>
      </c>
      <c r="I5005">
        <f t="shared" si="625"/>
        <v>0</v>
      </c>
      <c r="J5005">
        <f t="shared" si="626"/>
        <v>0</v>
      </c>
      <c r="K5005">
        <f>J5005*Weighting!$W$13</f>
        <v>0</v>
      </c>
      <c r="M5005" s="14"/>
    </row>
    <row r="5006" spans="1:25" x14ac:dyDescent="0.25">
      <c r="A5006" s="32" t="str">
        <f>IF(Weighting!$P$14&gt;0,B5006,"")</f>
        <v/>
      </c>
      <c r="B5006" t="e">
        <f>Weighting!$C$14</f>
        <v>#DIV/0!</v>
      </c>
      <c r="C5006" t="e">
        <f>Weighting!$F$14</f>
        <v>#NUM!</v>
      </c>
      <c r="D5006" t="e">
        <f>IF(C5006=1,'Data Transformation'!$G$3+0.5*'Data Transformation'!$W$25,IF(C5007=1,D5007-'Data Transformation'!$W$25,FALSE))</f>
        <v>#NUM!</v>
      </c>
      <c r="E5006">
        <f t="array" ref="E5006">IF(ISLOGICAL(D5006),"",FREQUENCY(IF('Data Transformation'!$B$425:$B$8425='Bin Analysis'!$B4995,'Data Transformation'!$G$425:$G$8425),D5006))</f>
        <v>2001</v>
      </c>
      <c r="F5006">
        <f t="shared" si="624"/>
        <v>0</v>
      </c>
      <c r="G5006">
        <f>Weighting!$H$14</f>
        <v>0</v>
      </c>
      <c r="H5006">
        <f t="array" ref="H5006">FREQUENCY(IF('Data Transformation'!$B$4:$B$8425=B4995,'Data Transformation'!$G$4:$G$8425),'Bin Analysis'!$B5006)</f>
        <v>2073</v>
      </c>
      <c r="I5006">
        <f t="shared" si="625"/>
        <v>0</v>
      </c>
      <c r="J5006">
        <f t="shared" si="626"/>
        <v>0</v>
      </c>
      <c r="K5006">
        <f>J5006*Weighting!$W$14</f>
        <v>0</v>
      </c>
      <c r="M5006" s="14"/>
    </row>
    <row r="5007" spans="1:25" x14ac:dyDescent="0.25">
      <c r="A5007" s="32" t="str">
        <f>IF(Weighting!$P$15&gt;0,B5007,"")</f>
        <v/>
      </c>
      <c r="B5007" t="e">
        <f>Weighting!$C$15</f>
        <v>#DIV/0!</v>
      </c>
      <c r="C5007" t="e">
        <f>Weighting!$F$15</f>
        <v>#NUM!</v>
      </c>
      <c r="D5007" t="e">
        <f>IF(C5007=1,'Data Transformation'!$G$3+0.5*'Data Transformation'!$W$25,IF(C5008=1,D5008-'Data Transformation'!$W$25,FALSE))</f>
        <v>#NUM!</v>
      </c>
      <c r="E5007">
        <f t="array" ref="E5007">IF(ISLOGICAL(D5007),"",FREQUENCY(IF('Data Transformation'!$B$425:$B$8425='Bin Analysis'!$B4995,'Data Transformation'!$G$425:$G$8425),D5007))</f>
        <v>2001</v>
      </c>
      <c r="F5007">
        <f t="shared" si="624"/>
        <v>0</v>
      </c>
      <c r="G5007">
        <f>Weighting!$H$15</f>
        <v>0</v>
      </c>
      <c r="H5007">
        <f t="array" ref="H5007">FREQUENCY(IF('Data Transformation'!$B$4:$B$8425=B4995,'Data Transformation'!$G$4:$G$8425),'Bin Analysis'!$B5007)</f>
        <v>2073</v>
      </c>
      <c r="I5007">
        <f t="shared" si="625"/>
        <v>0</v>
      </c>
      <c r="J5007">
        <f t="shared" si="626"/>
        <v>0</v>
      </c>
      <c r="K5007">
        <f>J5007*Weighting!$W$15</f>
        <v>0</v>
      </c>
      <c r="M5007" s="14"/>
    </row>
    <row r="5008" spans="1:25" x14ac:dyDescent="0.25">
      <c r="A5008" s="32" t="str">
        <f>IF(Weighting!$P$16&gt;0,B5008,"")</f>
        <v/>
      </c>
      <c r="B5008" t="e">
        <f>Weighting!$C$16</f>
        <v>#DIV/0!</v>
      </c>
      <c r="C5008" t="e">
        <f>Weighting!$F$16</f>
        <v>#NUM!</v>
      </c>
      <c r="D5008" t="e">
        <f>IF(C5008=1,'Data Transformation'!$G$3+0.5*'Data Transformation'!$W$25,IF(C5009=1,D5009-'Data Transformation'!$W$25,FALSE))</f>
        <v>#NUM!</v>
      </c>
      <c r="E5008">
        <f t="array" ref="E5008">IF(ISLOGICAL(D5008),"",FREQUENCY(IF('Data Transformation'!$B$425:$B$8425='Bin Analysis'!$B4995,'Data Transformation'!$G$425:$G$8425),D5008))</f>
        <v>2001</v>
      </c>
      <c r="F5008">
        <f t="shared" si="624"/>
        <v>0</v>
      </c>
      <c r="G5008">
        <f>Weighting!$H$16</f>
        <v>0</v>
      </c>
      <c r="H5008">
        <f t="array" ref="H5008">FREQUENCY(IF('Data Transformation'!$B$4:$B$8425=B4995,'Data Transformation'!$G$4:$G$8425),'Bin Analysis'!$B5008)</f>
        <v>2073</v>
      </c>
      <c r="I5008">
        <f t="shared" si="625"/>
        <v>0</v>
      </c>
      <c r="J5008">
        <f t="shared" si="626"/>
        <v>0</v>
      </c>
      <c r="K5008">
        <f>J5008*Weighting!$W$16</f>
        <v>0</v>
      </c>
      <c r="M5008" s="14"/>
    </row>
    <row r="5009" spans="1:25" x14ac:dyDescent="0.25">
      <c r="A5009" s="32" t="str">
        <f>IF(Weighting!$P$17&gt;0,B5009,"")</f>
        <v/>
      </c>
      <c r="B5009" t="e">
        <f>Weighting!$C$17</f>
        <v>#DIV/0!</v>
      </c>
      <c r="C5009" t="e">
        <f>Weighting!$F$17</f>
        <v>#NUM!</v>
      </c>
      <c r="D5009" t="e">
        <f>IF(C5009=1,'Data Transformation'!$G$3+0.5*'Data Transformation'!$W$25,IF(C5010=1,D5010-'Data Transformation'!$W$25,FALSE))</f>
        <v>#NUM!</v>
      </c>
      <c r="E5009">
        <f t="array" ref="E5009">IF(ISLOGICAL(D5009),"",FREQUENCY(IF('Data Transformation'!$B$425:$B$8425='Bin Analysis'!$B4995,'Data Transformation'!$G$425:$G$8425),D5009))</f>
        <v>2001</v>
      </c>
      <c r="F5009">
        <f t="shared" si="624"/>
        <v>0</v>
      </c>
      <c r="G5009">
        <f>Weighting!$H$17</f>
        <v>0</v>
      </c>
      <c r="H5009">
        <f t="array" ref="H5009">FREQUENCY(IF('Data Transformation'!$B$4:$B$8425=B4995,'Data Transformation'!$G$4:$G$8425),'Bin Analysis'!$B5009)</f>
        <v>2073</v>
      </c>
      <c r="I5009">
        <f t="shared" si="625"/>
        <v>0</v>
      </c>
      <c r="J5009">
        <f t="shared" si="626"/>
        <v>0</v>
      </c>
      <c r="K5009">
        <f>J5009*Weighting!$W$17</f>
        <v>0</v>
      </c>
      <c r="M5009" s="14"/>
    </row>
    <row r="5010" spans="1:25" x14ac:dyDescent="0.25">
      <c r="A5010" s="32" t="str">
        <f>IF(Weighting!$P$18&gt;0,B5010,"")</f>
        <v/>
      </c>
      <c r="B5010" t="e">
        <f>Weighting!$C$18</f>
        <v>#DIV/0!</v>
      </c>
      <c r="C5010" t="e">
        <f>Weighting!$F$18</f>
        <v>#NUM!</v>
      </c>
      <c r="D5010" t="e">
        <f>IF(C5010=1,'Data Transformation'!$G$3+0.5*'Data Transformation'!$W$25,IF(C5011=1,D5011-'Data Transformation'!$W$25,FALSE))</f>
        <v>#NUM!</v>
      </c>
      <c r="E5010">
        <f t="array" ref="E5010">IF(ISLOGICAL(D5010),"",FREQUENCY(IF('Data Transformation'!$B$425:$B$8425='Bin Analysis'!$B4995,'Data Transformation'!$G$425:$G$8425),D5010))</f>
        <v>2001</v>
      </c>
      <c r="F5010">
        <f t="shared" si="624"/>
        <v>0</v>
      </c>
      <c r="G5010">
        <f>Weighting!$H$18</f>
        <v>0</v>
      </c>
      <c r="H5010">
        <f t="array" ref="H5010">FREQUENCY(IF('Data Transformation'!$B$4:$B$8425=B4995,'Data Transformation'!$G$4:$G$8425),'Bin Analysis'!$B5010)</f>
        <v>2073</v>
      </c>
      <c r="I5010">
        <f t="shared" si="625"/>
        <v>0</v>
      </c>
      <c r="J5010">
        <f t="shared" si="626"/>
        <v>0</v>
      </c>
      <c r="K5010">
        <f>J5010*Weighting!$W$18</f>
        <v>0</v>
      </c>
      <c r="M5010" s="14"/>
    </row>
    <row r="5011" spans="1:25" x14ac:dyDescent="0.25">
      <c r="A5011" s="32" t="str">
        <f>IF(Weighting!$P$19&gt;0,B5011,"")</f>
        <v/>
      </c>
      <c r="B5011" t="e">
        <f>Weighting!$C$19</f>
        <v>#DIV/0!</v>
      </c>
      <c r="C5011" t="e">
        <f>Weighting!$F$19</f>
        <v>#NUM!</v>
      </c>
      <c r="D5011" t="e">
        <f>IF(C5011=1,'Data Transformation'!$G$3+0.5*'Data Transformation'!$W$25,IF(C5012=1,D5012-'Data Transformation'!$W$25,FALSE))</f>
        <v>#NUM!</v>
      </c>
      <c r="E5011">
        <f t="array" ref="E5011">IF(ISLOGICAL(D5011),"",FREQUENCY(IF('Data Transformation'!$B$425:$B$8425='Bin Analysis'!$B4995,'Data Transformation'!$G$425:$G$8425),D5011))</f>
        <v>2001</v>
      </c>
      <c r="F5011">
        <f t="shared" si="624"/>
        <v>0</v>
      </c>
      <c r="G5011">
        <f>Weighting!$H$19</f>
        <v>0</v>
      </c>
      <c r="H5011">
        <f t="array" ref="H5011">FREQUENCY(IF('Data Transformation'!$B$4:$B$8425=B4995,'Data Transformation'!$G$4:$G$8425),'Bin Analysis'!$B5011)</f>
        <v>2073</v>
      </c>
      <c r="I5011">
        <f t="shared" si="625"/>
        <v>0</v>
      </c>
      <c r="J5011">
        <f t="shared" si="626"/>
        <v>0</v>
      </c>
      <c r="K5011">
        <f>J5011*Weighting!$W$19</f>
        <v>0</v>
      </c>
      <c r="M5011" s="14"/>
    </row>
    <row r="5012" spans="1:25" x14ac:dyDescent="0.25">
      <c r="A5012" s="32" t="str">
        <f>IF(Weighting!$P$20&gt;0,B5012,"")</f>
        <v/>
      </c>
      <c r="B5012" t="e">
        <f>Weighting!$C$20</f>
        <v>#DIV/0!</v>
      </c>
      <c r="C5012" t="e">
        <f>Weighting!$F$20</f>
        <v>#NUM!</v>
      </c>
      <c r="D5012" t="e">
        <f>IF(C5012=1,'Data Transformation'!$G$3+0.5*'Data Transformation'!$W$25,IF(C5013=1,D5013-'Data Transformation'!$W$25,FALSE))</f>
        <v>#NUM!</v>
      </c>
      <c r="E5012">
        <f t="array" ref="E5012">IF(ISLOGICAL(D5012),"",FREQUENCY(IF('Data Transformation'!$B$425:$B$8425='Bin Analysis'!$B4995,'Data Transformation'!$G$425:$G$8425),D5012))</f>
        <v>2001</v>
      </c>
      <c r="F5012">
        <f t="shared" si="624"/>
        <v>0</v>
      </c>
      <c r="G5012">
        <f>Weighting!$H$20</f>
        <v>0</v>
      </c>
      <c r="H5012">
        <f t="array" ref="H5012">FREQUENCY(IF('Data Transformation'!$B$4:$B$8425=B4995,'Data Transformation'!$G$4:$G$8425),'Bin Analysis'!$B5012)</f>
        <v>2073</v>
      </c>
      <c r="I5012">
        <f t="shared" si="625"/>
        <v>0</v>
      </c>
      <c r="J5012">
        <f t="shared" si="626"/>
        <v>0</v>
      </c>
      <c r="K5012">
        <f>J5012*Weighting!$W$20</f>
        <v>0</v>
      </c>
      <c r="M5012" s="14"/>
    </row>
    <row r="5013" spans="1:25" x14ac:dyDescent="0.25">
      <c r="A5013" s="32" t="str">
        <f>IF(Weighting!$P$21&gt;0,B5013,"")</f>
        <v/>
      </c>
      <c r="B5013" t="e">
        <f>Weighting!$C$21</f>
        <v>#DIV/0!</v>
      </c>
      <c r="C5013" t="e">
        <f>Weighting!$F$21</f>
        <v>#NUM!</v>
      </c>
      <c r="D5013" t="e">
        <f>IF(C5013=1,'Data Transformation'!$G$3+0.5*'Data Transformation'!$W$25,IF(C5014=1,D5014-'Data Transformation'!$W$25,FALSE))</f>
        <v>#NUM!</v>
      </c>
      <c r="E5013">
        <f t="array" ref="E5013">IF(ISLOGICAL(D5013),"",FREQUENCY(IF('Data Transformation'!$B$425:$B$8425='Bin Analysis'!$B4995,'Data Transformation'!$G$425:$G$8425),D5013))</f>
        <v>2001</v>
      </c>
      <c r="F5013">
        <f t="shared" si="624"/>
        <v>0</v>
      </c>
      <c r="G5013">
        <f>Weighting!$H$21</f>
        <v>0</v>
      </c>
      <c r="H5013">
        <f t="array" ref="H5013">FREQUENCY(IF('Data Transformation'!$B$4:$B$8425=B4995,'Data Transformation'!$G$4:$G$8425),'Bin Analysis'!$B5013)</f>
        <v>2073</v>
      </c>
      <c r="I5013">
        <f t="shared" si="625"/>
        <v>0</v>
      </c>
      <c r="J5013">
        <f t="shared" si="626"/>
        <v>0</v>
      </c>
      <c r="K5013">
        <f>J5013*Weighting!$W$21</f>
        <v>0</v>
      </c>
      <c r="M5013" s="14"/>
    </row>
    <row r="5014" spans="1:25" x14ac:dyDescent="0.25">
      <c r="A5014" s="32" t="str">
        <f>IF(Weighting!$P$22&gt;0,B5014,"")</f>
        <v/>
      </c>
      <c r="B5014" t="e">
        <f>Weighting!$C$22</f>
        <v>#DIV/0!</v>
      </c>
      <c r="C5014" t="e">
        <f>Weighting!$F$22</f>
        <v>#NUM!</v>
      </c>
      <c r="D5014" t="e">
        <f>IF(C5014=1,'Data Transformation'!$G$3+0.5*'Data Transformation'!$W$25,IF(C5015=1,D5015-'Data Transformation'!$W$25,FALSE))</f>
        <v>#NUM!</v>
      </c>
      <c r="E5014">
        <f t="array" ref="E5014">IF(ISLOGICAL(D5014),"",FREQUENCY(IF('Data Transformation'!$B$425:$B$8425='Bin Analysis'!$B4995,'Data Transformation'!$G$425:$G$8425),D5014))</f>
        <v>2001</v>
      </c>
      <c r="F5014">
        <f t="shared" si="624"/>
        <v>0</v>
      </c>
      <c r="G5014">
        <f>Weighting!$H$22</f>
        <v>0</v>
      </c>
      <c r="H5014">
        <f t="array" ref="H5014">FREQUENCY(IF('Data Transformation'!$B$4:$B$8425=B4995,'Data Transformation'!$G$4:$G$8425),'Bin Analysis'!$B5014)</f>
        <v>2073</v>
      </c>
      <c r="I5014">
        <f t="shared" si="625"/>
        <v>0</v>
      </c>
      <c r="J5014">
        <f t="shared" si="626"/>
        <v>0</v>
      </c>
      <c r="K5014">
        <f>J5014*Weighting!$W$22</f>
        <v>0</v>
      </c>
      <c r="M5014" s="14"/>
    </row>
    <row r="5015" spans="1:25" x14ac:dyDescent="0.25">
      <c r="A5015" s="32" t="str">
        <f>IF(Weighting!$P$23&gt;0,B5015,"")</f>
        <v/>
      </c>
      <c r="B5015" t="e">
        <f>Weighting!$C$23</f>
        <v>#DIV/0!</v>
      </c>
      <c r="C5015" t="e">
        <f>Weighting!$F$23</f>
        <v>#NUM!</v>
      </c>
      <c r="D5015" t="e">
        <f>IF(C5015=1,'Data Transformation'!$G$3+0.5*'Data Transformation'!$W$25,IF(C5016=1,D5016-'Data Transformation'!$W$25,FALSE))</f>
        <v>#NUM!</v>
      </c>
      <c r="E5015">
        <f t="array" ref="E5015">IF(ISLOGICAL(D5015),"",FREQUENCY(IF('Data Transformation'!$B$425:$B$8425='Bin Analysis'!$B4995,'Data Transformation'!$G$425:$G$8425),D5015))</f>
        <v>2001</v>
      </c>
      <c r="F5015">
        <f t="shared" si="624"/>
        <v>0</v>
      </c>
      <c r="G5015">
        <f>Weighting!$H$23</f>
        <v>0</v>
      </c>
      <c r="H5015">
        <f t="array" ref="H5015">FREQUENCY(IF('Data Transformation'!$B$4:$B$8425=B4995,'Data Transformation'!$G$4:$G$8425),'Bin Analysis'!$B5015)</f>
        <v>2073</v>
      </c>
      <c r="I5015">
        <f t="shared" si="625"/>
        <v>0</v>
      </c>
      <c r="J5015">
        <f t="shared" si="626"/>
        <v>0</v>
      </c>
      <c r="K5015">
        <f>J5015*Weighting!$W$23</f>
        <v>0</v>
      </c>
      <c r="M5015" s="14"/>
    </row>
    <row r="5016" spans="1:25" x14ac:dyDescent="0.25">
      <c r="A5016" s="32" t="str">
        <f>IF(Weighting!$P$24&gt;0,B5016,"")</f>
        <v/>
      </c>
      <c r="B5016" t="e">
        <f>Weighting!$C$24</f>
        <v>#DIV/0!</v>
      </c>
      <c r="C5016" t="e">
        <f>Weighting!$F$24</f>
        <v>#NUM!</v>
      </c>
      <c r="D5016" t="e">
        <f>IF(C5016=1,'Data Transformation'!$G$3+0.5*'Data Transformation'!$W$25,IF(C5017=1,D5017-'Data Transformation'!$W$25,FALSE))</f>
        <v>#NUM!</v>
      </c>
      <c r="E5016">
        <f t="array" ref="E5016">IF(ISLOGICAL(D5016),"",FREQUENCY(IF('Data Transformation'!$B$425:$B$8425='Bin Analysis'!$B4995,'Data Transformation'!$G$425:$G$8425),D5016))</f>
        <v>2001</v>
      </c>
      <c r="F5016">
        <f t="shared" si="624"/>
        <v>0</v>
      </c>
      <c r="G5016">
        <f>Weighting!$H$24</f>
        <v>0</v>
      </c>
      <c r="H5016">
        <f t="array" ref="H5016">FREQUENCY(IF('Data Transformation'!$B$4:$B$8425=B4995,'Data Transformation'!$G$4:$G$8425),'Bin Analysis'!$B5016)</f>
        <v>2073</v>
      </c>
      <c r="I5016">
        <f t="shared" si="625"/>
        <v>0</v>
      </c>
      <c r="J5016">
        <f t="shared" si="626"/>
        <v>0</v>
      </c>
      <c r="K5016">
        <f>J5016*Weighting!$W$24</f>
        <v>0</v>
      </c>
      <c r="M5016" s="14"/>
    </row>
    <row r="5017" spans="1:25" x14ac:dyDescent="0.25">
      <c r="A5017" s="32" t="str">
        <f>IF(Weighting!$P$25&gt;0,B5017,"")</f>
        <v/>
      </c>
      <c r="B5017" t="e">
        <f>Weighting!$C$25</f>
        <v>#DIV/0!</v>
      </c>
      <c r="C5017" t="e">
        <f>Weighting!$F$25</f>
        <v>#NUM!</v>
      </c>
      <c r="D5017" t="e">
        <f>IF(C5017=1,'Data Transformation'!$G$3+0.5*'Data Transformation'!$W$25,IF(C5018=1,D5018-'Data Transformation'!$W$25,FALSE))</f>
        <v>#NUM!</v>
      </c>
      <c r="E5017">
        <f t="array" ref="E5017">IF(ISLOGICAL(D5017),"",FREQUENCY(IF('Data Transformation'!$B$425:$B$8425='Bin Analysis'!$B4995,'Data Transformation'!$G$425:$G$8425),D5017))</f>
        <v>2001</v>
      </c>
      <c r="F5017">
        <f t="shared" si="624"/>
        <v>0</v>
      </c>
      <c r="G5017">
        <f>Weighting!$H$25</f>
        <v>0</v>
      </c>
      <c r="H5017">
        <f t="array" ref="H5017">FREQUENCY(IF('Data Transformation'!$B$4:$B$8425=B4995,'Data Transformation'!$G$4:$G$8425),'Bin Analysis'!$B5017)</f>
        <v>2073</v>
      </c>
      <c r="I5017">
        <f t="shared" si="625"/>
        <v>0</v>
      </c>
      <c r="J5017">
        <f t="shared" si="626"/>
        <v>0</v>
      </c>
      <c r="K5017">
        <f>J5017*Weighting!$W$25</f>
        <v>0</v>
      </c>
      <c r="M5017" s="14"/>
    </row>
    <row r="5018" spans="1:25" x14ac:dyDescent="0.25">
      <c r="O5018"/>
      <c r="P5018"/>
      <c r="Q5018"/>
      <c r="R5018"/>
    </row>
    <row r="5019" spans="1:25" ht="23.25" x14ac:dyDescent="0.35">
      <c r="A5019" s="21" t="s">
        <v>0</v>
      </c>
      <c r="B5019" s="21" t="str">
        <f>IFERROR(VLOOKUP(C5019,'Data Transformation'!$L$6:$M$426,2,FALSE),"")</f>
        <v/>
      </c>
      <c r="C5019" s="21">
        <f>C4995+1</f>
        <v>209</v>
      </c>
      <c r="D5019" s="21"/>
      <c r="E5019" s="21"/>
      <c r="F5019" s="21"/>
      <c r="G5019" s="21"/>
      <c r="H5019" s="22"/>
      <c r="I5019" s="22"/>
      <c r="J5019" s="22"/>
      <c r="K5019" s="21"/>
      <c r="L5019" s="21" t="str">
        <f>B5019</f>
        <v/>
      </c>
      <c r="M5019" s="23" t="e">
        <f>INDEX('Data Transformation'!$O$4:$O$424,MATCH($B5019,'Data Transformation'!$M$4:$M$424,0),MATCH($M$2,'Data Transformation'!$O$3,0))</f>
        <v>#N/A</v>
      </c>
      <c r="N5019" s="27" t="e">
        <f>IF('Input and Summary Results'!$J$16="minimum",'Bin Analysis'!X5020/(M5019-1),'Bin Analysis'!Y5019/('Bin Analysis'!M5019-1))</f>
        <v>#N/A</v>
      </c>
      <c r="O5019" s="27" t="e">
        <f>IF(M5019=FALSE,NA(),(VLOOKUP(1,C5022:K5041,4,FALSE))/(M5019-1))</f>
        <v>#N/A</v>
      </c>
      <c r="P5019" s="27" t="e">
        <f>IF(M5019=FALSE,NA(),SUM(J5022:J5041)/Weighting!$S$5)</f>
        <v>#N/A</v>
      </c>
      <c r="Q5019" s="27" t="e">
        <f>IF(M5019=FALSE,NA(),SUM(K5022:K5041)/Weighting!$S$6)</f>
        <v>#N/A</v>
      </c>
      <c r="R5019" s="27" t="e">
        <f>IF(M5019=FALSE,NA(),(VLOOKUP(1,G5022:K5041,3,FALSE))/(M5019-1))</f>
        <v>#N/A</v>
      </c>
      <c r="S5019" s="22" t="e">
        <f>IF(M5019=FALSE,NA(),IF(SUM(J5022:J5041)=2,"yes","no"))</f>
        <v>#N/A</v>
      </c>
      <c r="X5019" s="2" cm="2">
        <f t="array" ref="X5019:X5020">FREQUENCY(IF('Data Transformation'!$B$425:$B$6424='Bin Analysis'!L5019,'Data Transformation'!$G$425:$G$6424),'Data Transformation'!$U$11)</f>
        <v>0</v>
      </c>
      <c r="Y5019" s="2" cm="2">
        <f t="array" ref="Y5019:Y5020">FREQUENCY(IF('Data Transformation'!$B$425:$B$6424='Bin Analysis'!L5019,'Data Transformation'!$G$425:$G$6424),'Data Transformation'!$U$12)</f>
        <v>0</v>
      </c>
    </row>
    <row r="5020" spans="1:25" x14ac:dyDescent="0.25">
      <c r="A5020" s="14" t="s">
        <v>67</v>
      </c>
      <c r="B5020" t="s">
        <v>47</v>
      </c>
      <c r="C5020" t="s">
        <v>5</v>
      </c>
      <c r="D5020" t="s">
        <v>98</v>
      </c>
      <c r="E5020" t="s">
        <v>99</v>
      </c>
      <c r="F5020" t="s">
        <v>100</v>
      </c>
      <c r="G5020" t="s">
        <v>69</v>
      </c>
      <c r="H5020" t="s">
        <v>31</v>
      </c>
      <c r="I5020" t="s">
        <v>32</v>
      </c>
      <c r="J5020" t="s">
        <v>46</v>
      </c>
      <c r="K5020" s="14" t="s">
        <v>45</v>
      </c>
      <c r="M5020" s="14"/>
      <c r="X5020" s="2">
        <v>0</v>
      </c>
      <c r="Y5020" s="2">
        <v>0</v>
      </c>
    </row>
    <row r="5021" spans="1:25" x14ac:dyDescent="0.25">
      <c r="A5021" s="32"/>
      <c r="D5021" t="e">
        <f>IF(C5021=1,'Data Transformation'!$G$3+0.5*'Data Transformation'!$W$25,IF(C5022=1,D5022-'Data Transformation'!$W$25,FALSE))</f>
        <v>#NUM!</v>
      </c>
      <c r="E5021">
        <f t="array" ref="E5021">IF(ISLOGICAL(D5021),"",FREQUENCY(IF('Data Transformation'!$B$425:$B$8425='Bin Analysis'!$B5019,'Data Transformation'!$G$425:$G$8425),D5021))</f>
        <v>2001</v>
      </c>
      <c r="F5021" t="e">
        <f>IF(ISLOGICAL(D5021),"",E5021-E5020)</f>
        <v>#VALUE!</v>
      </c>
      <c r="M5021" s="14"/>
    </row>
    <row r="5022" spans="1:25" x14ac:dyDescent="0.25">
      <c r="A5022" s="32" t="e">
        <f>IF(Weighting!$P$6&gt;0,B5022,"")</f>
        <v>#NUM!</v>
      </c>
      <c r="B5022" t="e">
        <f>Weighting!$C$6</f>
        <v>#DIV/0!</v>
      </c>
      <c r="C5022" t="e">
        <f>Weighting!$F$6</f>
        <v>#NUM!</v>
      </c>
      <c r="D5022" t="e">
        <f>IF(C5022=1,'Data Transformation'!$G$3+0.5*'Data Transformation'!$W$25,IF(C5023=1,D5023-'Data Transformation'!$W$25,FALSE))</f>
        <v>#NUM!</v>
      </c>
      <c r="E5022">
        <f t="array" ref="E5022">IF(ISLOGICAL(D5022),"",FREQUENCY(IF('Data Transformation'!$B$425:$B$8425='Bin Analysis'!$B5019,'Data Transformation'!$G$425:$G$8425),D5022))</f>
        <v>2001</v>
      </c>
      <c r="F5022">
        <f>IF(ISLOGICAL(D5022),"",E5022-E5021)</f>
        <v>0</v>
      </c>
      <c r="G5022">
        <f>Weighting!$H$6</f>
        <v>1</v>
      </c>
      <c r="H5022">
        <f t="array" ref="H5022">FREQUENCY(IF('Data Transformation'!$B$4:$B$8425=B5019,'Data Transformation'!$G$4:$G$8425),'Bin Analysis'!$B5022)</f>
        <v>2073</v>
      </c>
      <c r="I5022">
        <f>H5022-H5021</f>
        <v>2073</v>
      </c>
      <c r="J5022">
        <f>IF(I5022=0,0,1)</f>
        <v>1</v>
      </c>
      <c r="K5022" t="e">
        <f>J5022*Weighting!$W$6</f>
        <v>#NUM!</v>
      </c>
      <c r="M5022" s="14"/>
    </row>
    <row r="5023" spans="1:25" x14ac:dyDescent="0.25">
      <c r="A5023" s="32" t="str">
        <f>IF(Weighting!$P$7&gt;0,B5023,"")</f>
        <v/>
      </c>
      <c r="B5023" t="e">
        <f>Weighting!$C$7</f>
        <v>#DIV/0!</v>
      </c>
      <c r="C5023" t="e">
        <f>Weighting!$F$7</f>
        <v>#NUM!</v>
      </c>
      <c r="D5023" t="e">
        <f>IF(C5023=1,'Data Transformation'!$G$3+0.5*'Data Transformation'!$W$25,IF(C5024=1,D5024-'Data Transformation'!$W$25,FALSE))</f>
        <v>#NUM!</v>
      </c>
      <c r="E5023">
        <f t="array" ref="E5023">IF(ISLOGICAL(D5023),"",FREQUENCY(IF('Data Transformation'!$B$425:$B$8425='Bin Analysis'!$B5019,'Data Transformation'!$G$425:$G$8425),D5023))</f>
        <v>2001</v>
      </c>
      <c r="F5023">
        <f t="shared" ref="F5023:F5041" si="627">IF(ISLOGICAL(D5023),"",E5023-E5022)</f>
        <v>0</v>
      </c>
      <c r="G5023">
        <f>Weighting!$H$7</f>
        <v>0</v>
      </c>
      <c r="H5023">
        <f t="array" ref="H5023">FREQUENCY(IF('Data Transformation'!$B$4:$B$8425=B5019,'Data Transformation'!$G$4:$G$8425),'Bin Analysis'!$B5023)</f>
        <v>2073</v>
      </c>
      <c r="I5023">
        <f t="shared" ref="I5023:I5041" si="628">H5023-H5022</f>
        <v>0</v>
      </c>
      <c r="J5023">
        <f>IF(I5023=0,0,1)</f>
        <v>0</v>
      </c>
      <c r="K5023">
        <f>J5023*Weighting!$W$7</f>
        <v>0</v>
      </c>
      <c r="M5023" s="14"/>
    </row>
    <row r="5024" spans="1:25" x14ac:dyDescent="0.25">
      <c r="A5024" s="32" t="str">
        <f>IF(Weighting!$P$8&gt;0,B5024,"")</f>
        <v/>
      </c>
      <c r="B5024" t="e">
        <f>Weighting!$C$8</f>
        <v>#DIV/0!</v>
      </c>
      <c r="C5024" t="e">
        <f>Weighting!$F$8</f>
        <v>#NUM!</v>
      </c>
      <c r="D5024" t="e">
        <f>IF(C5024=1,'Data Transformation'!$G$3+0.5*'Data Transformation'!$W$25,IF(C5025=1,D5025-'Data Transformation'!$W$25,FALSE))</f>
        <v>#NUM!</v>
      </c>
      <c r="E5024">
        <f t="array" ref="E5024">IF(ISLOGICAL(D5024),"",FREQUENCY(IF('Data Transformation'!$B$425:$B$8425='Bin Analysis'!$B5019,'Data Transformation'!$G$425:$G$8425),D5024))</f>
        <v>2001</v>
      </c>
      <c r="F5024">
        <f t="shared" si="627"/>
        <v>0</v>
      </c>
      <c r="G5024">
        <f>Weighting!$H$8</f>
        <v>0</v>
      </c>
      <c r="H5024">
        <f t="array" ref="H5024">FREQUENCY(IF('Data Transformation'!$B$4:$B$8425=B5019,'Data Transformation'!$G$4:$G$8425),'Bin Analysis'!$B5024)</f>
        <v>2073</v>
      </c>
      <c r="I5024">
        <f t="shared" si="628"/>
        <v>0</v>
      </c>
      <c r="J5024">
        <f t="shared" ref="J5024:J5041" si="629">IF(I5024=0,0,1)</f>
        <v>0</v>
      </c>
      <c r="K5024">
        <f>J5024*Weighting!$W$8</f>
        <v>0</v>
      </c>
      <c r="M5024" s="14"/>
    </row>
    <row r="5025" spans="1:13" x14ac:dyDescent="0.25">
      <c r="A5025" s="32" t="str">
        <f>IF(Weighting!$P$9&gt;0,B5025,"")</f>
        <v/>
      </c>
      <c r="B5025" s="50" t="e">
        <f>Weighting!$C$9</f>
        <v>#DIV/0!</v>
      </c>
      <c r="C5025" t="e">
        <f>Weighting!$F$9</f>
        <v>#NUM!</v>
      </c>
      <c r="D5025" t="e">
        <f>IF(C5025=1,'Data Transformation'!$G$3+0.5*'Data Transformation'!$W$25,IF(C5026=1,D5026-'Data Transformation'!$W$25,FALSE))</f>
        <v>#NUM!</v>
      </c>
      <c r="E5025">
        <f t="array" ref="E5025">IF(ISLOGICAL(D5025),"",FREQUENCY(IF('Data Transformation'!$B$425:$B$8425='Bin Analysis'!$B5019,'Data Transformation'!$G$425:$G$8425),D5025))</f>
        <v>2001</v>
      </c>
      <c r="F5025">
        <f t="shared" si="627"/>
        <v>0</v>
      </c>
      <c r="G5025">
        <f>Weighting!$H$9</f>
        <v>0</v>
      </c>
      <c r="H5025">
        <f t="array" ref="H5025">FREQUENCY(IF('Data Transformation'!$B$4:$B$8425=B5019,'Data Transformation'!$G$4:$G$8425),'Bin Analysis'!$B5025)</f>
        <v>2073</v>
      </c>
      <c r="I5025">
        <f t="shared" si="628"/>
        <v>0</v>
      </c>
      <c r="J5025">
        <f t="shared" si="629"/>
        <v>0</v>
      </c>
      <c r="K5025">
        <f>J5025*Weighting!$W$9</f>
        <v>0</v>
      </c>
      <c r="M5025" s="14"/>
    </row>
    <row r="5026" spans="1:13" x14ac:dyDescent="0.25">
      <c r="A5026" s="32" t="str">
        <f>IF(Weighting!$P$10&gt;0,B5026,"")</f>
        <v/>
      </c>
      <c r="B5026" t="e">
        <f>Weighting!$C$10</f>
        <v>#DIV/0!</v>
      </c>
      <c r="C5026" t="e">
        <f>Weighting!$F$10</f>
        <v>#NUM!</v>
      </c>
      <c r="D5026" t="e">
        <f>IF(C5026=1,'Data Transformation'!$G$3+0.5*'Data Transformation'!$W$25,IF(C5027=1,D5027-'Data Transformation'!$W$25,FALSE))</f>
        <v>#NUM!</v>
      </c>
      <c r="E5026">
        <f t="array" ref="E5026">IF(ISLOGICAL(D5026),"",FREQUENCY(IF('Data Transformation'!$B$425:$B$8425='Bin Analysis'!$B5019,'Data Transformation'!$G$425:$G$8425),D5026))</f>
        <v>2001</v>
      </c>
      <c r="F5026">
        <f t="shared" si="627"/>
        <v>0</v>
      </c>
      <c r="G5026">
        <f>Weighting!$H$10</f>
        <v>0</v>
      </c>
      <c r="H5026">
        <f t="array" ref="H5026">FREQUENCY(IF('Data Transformation'!$B$4:$B$8425=B5019,'Data Transformation'!$G$4:$G$8425),'Bin Analysis'!$B5026)</f>
        <v>2073</v>
      </c>
      <c r="I5026">
        <f t="shared" si="628"/>
        <v>0</v>
      </c>
      <c r="J5026">
        <f t="shared" si="629"/>
        <v>0</v>
      </c>
      <c r="K5026">
        <f>J5026*Weighting!$W$10</f>
        <v>0</v>
      </c>
      <c r="M5026" s="14"/>
    </row>
    <row r="5027" spans="1:13" x14ac:dyDescent="0.25">
      <c r="A5027" s="32" t="str">
        <f>IF(Weighting!$P$11&gt;0,B5027,"")</f>
        <v/>
      </c>
      <c r="B5027" t="e">
        <f>Weighting!$C$11</f>
        <v>#DIV/0!</v>
      </c>
      <c r="C5027" t="e">
        <f>Weighting!$F$11</f>
        <v>#NUM!</v>
      </c>
      <c r="D5027" t="e">
        <f>IF(C5027=1,'Data Transformation'!$G$3+0.5*'Data Transformation'!$W$25,IF(C5028=1,D5028-'Data Transformation'!$W$25,FALSE))</f>
        <v>#NUM!</v>
      </c>
      <c r="E5027">
        <f t="array" ref="E5027">IF(ISLOGICAL(D5027),"",FREQUENCY(IF('Data Transformation'!$B$425:$B$8425='Bin Analysis'!$B5019,'Data Transformation'!$G$425:$G$8425),D5027))</f>
        <v>2001</v>
      </c>
      <c r="F5027">
        <f t="shared" si="627"/>
        <v>0</v>
      </c>
      <c r="G5027">
        <f>Weighting!$H$11</f>
        <v>0</v>
      </c>
      <c r="H5027">
        <f t="array" ref="H5027">FREQUENCY(IF('Data Transformation'!$B$4:$B$8425=B5019,'Data Transformation'!$G$4:$G$8425),'Bin Analysis'!$B5027)</f>
        <v>2073</v>
      </c>
      <c r="I5027">
        <f t="shared" si="628"/>
        <v>0</v>
      </c>
      <c r="J5027">
        <f t="shared" si="629"/>
        <v>0</v>
      </c>
      <c r="K5027">
        <f>J5027*Weighting!$W$11</f>
        <v>0</v>
      </c>
      <c r="M5027" s="14"/>
    </row>
    <row r="5028" spans="1:13" x14ac:dyDescent="0.25">
      <c r="A5028" s="32" t="str">
        <f>IF(Weighting!$P$12&gt;0,B5028,"")</f>
        <v/>
      </c>
      <c r="B5028" t="e">
        <f>Weighting!$C$12</f>
        <v>#DIV/0!</v>
      </c>
      <c r="C5028" t="e">
        <f>Weighting!$F$12</f>
        <v>#NUM!</v>
      </c>
      <c r="D5028" t="e">
        <f>IF(C5028=1,'Data Transformation'!$G$3+0.5*'Data Transformation'!$W$25,IF(C5029=1,D5029-'Data Transformation'!$W$25,FALSE))</f>
        <v>#NUM!</v>
      </c>
      <c r="E5028">
        <f t="array" ref="E5028">IF(ISLOGICAL(D5028),"",FREQUENCY(IF('Data Transformation'!$B$425:$B$8425='Bin Analysis'!$B5019,'Data Transformation'!$G$425:$G$8425),D5028))</f>
        <v>2001</v>
      </c>
      <c r="F5028">
        <f t="shared" si="627"/>
        <v>0</v>
      </c>
      <c r="G5028">
        <f>Weighting!$H$12</f>
        <v>0</v>
      </c>
      <c r="H5028">
        <f t="array" ref="H5028">FREQUENCY(IF('Data Transformation'!$B$4:$B$8425=B5019,'Data Transformation'!$G$4:$G$8425),'Bin Analysis'!$B5028)</f>
        <v>2073</v>
      </c>
      <c r="I5028">
        <f t="shared" si="628"/>
        <v>0</v>
      </c>
      <c r="J5028">
        <f t="shared" si="629"/>
        <v>0</v>
      </c>
      <c r="K5028">
        <f>J5028*Weighting!$W$12</f>
        <v>0</v>
      </c>
      <c r="M5028" s="14"/>
    </row>
    <row r="5029" spans="1:13" x14ac:dyDescent="0.25">
      <c r="A5029" s="32" t="str">
        <f>IF(Weighting!$P$13&gt;0,B5029,"")</f>
        <v/>
      </c>
      <c r="B5029" t="e">
        <f>Weighting!$C$13</f>
        <v>#DIV/0!</v>
      </c>
      <c r="C5029" t="e">
        <f>Weighting!$F$13</f>
        <v>#NUM!</v>
      </c>
      <c r="D5029" t="e">
        <f>IF(C5029=1,'Data Transformation'!$G$3+0.5*'Data Transformation'!$W$25,IF(C5030=1,D5030-'Data Transformation'!$W$25,FALSE))</f>
        <v>#NUM!</v>
      </c>
      <c r="E5029">
        <f t="array" ref="E5029">IF(ISLOGICAL(D5029),"",FREQUENCY(IF('Data Transformation'!$B$425:$B$8425='Bin Analysis'!$B5019,'Data Transformation'!$G$425:$G$8425),D5029))</f>
        <v>2001</v>
      </c>
      <c r="F5029">
        <f t="shared" si="627"/>
        <v>0</v>
      </c>
      <c r="G5029">
        <f>Weighting!$H$13</f>
        <v>0</v>
      </c>
      <c r="H5029">
        <f t="array" ref="H5029">FREQUENCY(IF('Data Transformation'!$B$4:$B$8425=B5019,'Data Transformation'!$G$4:$G$8425),'Bin Analysis'!$B5029)</f>
        <v>2073</v>
      </c>
      <c r="I5029">
        <f t="shared" si="628"/>
        <v>0</v>
      </c>
      <c r="J5029">
        <f t="shared" si="629"/>
        <v>0</v>
      </c>
      <c r="K5029">
        <f>J5029*Weighting!$W$13</f>
        <v>0</v>
      </c>
      <c r="M5029" s="14"/>
    </row>
    <row r="5030" spans="1:13" x14ac:dyDescent="0.25">
      <c r="A5030" s="32" t="str">
        <f>IF(Weighting!$P$14&gt;0,B5030,"")</f>
        <v/>
      </c>
      <c r="B5030" t="e">
        <f>Weighting!$C$14</f>
        <v>#DIV/0!</v>
      </c>
      <c r="C5030" t="e">
        <f>Weighting!$F$14</f>
        <v>#NUM!</v>
      </c>
      <c r="D5030" t="e">
        <f>IF(C5030=1,'Data Transformation'!$G$3+0.5*'Data Transformation'!$W$25,IF(C5031=1,D5031-'Data Transformation'!$W$25,FALSE))</f>
        <v>#NUM!</v>
      </c>
      <c r="E5030">
        <f t="array" ref="E5030">IF(ISLOGICAL(D5030),"",FREQUENCY(IF('Data Transformation'!$B$425:$B$8425='Bin Analysis'!$B5019,'Data Transformation'!$G$425:$G$8425),D5030))</f>
        <v>2001</v>
      </c>
      <c r="F5030">
        <f t="shared" si="627"/>
        <v>0</v>
      </c>
      <c r="G5030">
        <f>Weighting!$H$14</f>
        <v>0</v>
      </c>
      <c r="H5030">
        <f t="array" ref="H5030">FREQUENCY(IF('Data Transformation'!$B$4:$B$8425=B5019,'Data Transformation'!$G$4:$G$8425),'Bin Analysis'!$B5030)</f>
        <v>2073</v>
      </c>
      <c r="I5030">
        <f t="shared" si="628"/>
        <v>0</v>
      </c>
      <c r="J5030">
        <f t="shared" si="629"/>
        <v>0</v>
      </c>
      <c r="K5030">
        <f>J5030*Weighting!$W$14</f>
        <v>0</v>
      </c>
      <c r="M5030" s="14"/>
    </row>
    <row r="5031" spans="1:13" x14ac:dyDescent="0.25">
      <c r="A5031" s="32" t="str">
        <f>IF(Weighting!$P$15&gt;0,B5031,"")</f>
        <v/>
      </c>
      <c r="B5031" t="e">
        <f>Weighting!$C$15</f>
        <v>#DIV/0!</v>
      </c>
      <c r="C5031" t="e">
        <f>Weighting!$F$15</f>
        <v>#NUM!</v>
      </c>
      <c r="D5031" t="e">
        <f>IF(C5031=1,'Data Transformation'!$G$3+0.5*'Data Transformation'!$W$25,IF(C5032=1,D5032-'Data Transformation'!$W$25,FALSE))</f>
        <v>#NUM!</v>
      </c>
      <c r="E5031">
        <f t="array" ref="E5031">IF(ISLOGICAL(D5031),"",FREQUENCY(IF('Data Transformation'!$B$425:$B$8425='Bin Analysis'!$B5019,'Data Transformation'!$G$425:$G$8425),D5031))</f>
        <v>2001</v>
      </c>
      <c r="F5031">
        <f t="shared" si="627"/>
        <v>0</v>
      </c>
      <c r="G5031">
        <f>Weighting!$H$15</f>
        <v>0</v>
      </c>
      <c r="H5031">
        <f t="array" ref="H5031">FREQUENCY(IF('Data Transformation'!$B$4:$B$8425=B5019,'Data Transformation'!$G$4:$G$8425),'Bin Analysis'!$B5031)</f>
        <v>2073</v>
      </c>
      <c r="I5031">
        <f t="shared" si="628"/>
        <v>0</v>
      </c>
      <c r="J5031">
        <f t="shared" si="629"/>
        <v>0</v>
      </c>
      <c r="K5031">
        <f>J5031*Weighting!$W$15</f>
        <v>0</v>
      </c>
      <c r="M5031" s="14"/>
    </row>
    <row r="5032" spans="1:13" x14ac:dyDescent="0.25">
      <c r="A5032" s="32" t="str">
        <f>IF(Weighting!$P$16&gt;0,B5032,"")</f>
        <v/>
      </c>
      <c r="B5032" t="e">
        <f>Weighting!$C$16</f>
        <v>#DIV/0!</v>
      </c>
      <c r="C5032" t="e">
        <f>Weighting!$F$16</f>
        <v>#NUM!</v>
      </c>
      <c r="D5032" t="e">
        <f>IF(C5032=1,'Data Transformation'!$G$3+0.5*'Data Transformation'!$W$25,IF(C5033=1,D5033-'Data Transformation'!$W$25,FALSE))</f>
        <v>#NUM!</v>
      </c>
      <c r="E5032">
        <f t="array" ref="E5032">IF(ISLOGICAL(D5032),"",FREQUENCY(IF('Data Transformation'!$B$425:$B$8425='Bin Analysis'!$B5019,'Data Transformation'!$G$425:$G$8425),D5032))</f>
        <v>2001</v>
      </c>
      <c r="F5032">
        <f t="shared" si="627"/>
        <v>0</v>
      </c>
      <c r="G5032">
        <f>Weighting!$H$16</f>
        <v>0</v>
      </c>
      <c r="H5032">
        <f t="array" ref="H5032">FREQUENCY(IF('Data Transformation'!$B$4:$B$8425=B5019,'Data Transformation'!$G$4:$G$8425),'Bin Analysis'!$B5032)</f>
        <v>2073</v>
      </c>
      <c r="I5032">
        <f t="shared" si="628"/>
        <v>0</v>
      </c>
      <c r="J5032">
        <f t="shared" si="629"/>
        <v>0</v>
      </c>
      <c r="K5032">
        <f>J5032*Weighting!$W$16</f>
        <v>0</v>
      </c>
      <c r="M5032" s="14"/>
    </row>
    <row r="5033" spans="1:13" x14ac:dyDescent="0.25">
      <c r="A5033" s="32" t="str">
        <f>IF(Weighting!$P$17&gt;0,B5033,"")</f>
        <v/>
      </c>
      <c r="B5033" t="e">
        <f>Weighting!$C$17</f>
        <v>#DIV/0!</v>
      </c>
      <c r="C5033" t="e">
        <f>Weighting!$F$17</f>
        <v>#NUM!</v>
      </c>
      <c r="D5033" t="e">
        <f>IF(C5033=1,'Data Transformation'!$G$3+0.5*'Data Transformation'!$W$25,IF(C5034=1,D5034-'Data Transformation'!$W$25,FALSE))</f>
        <v>#NUM!</v>
      </c>
      <c r="E5033">
        <f t="array" ref="E5033">IF(ISLOGICAL(D5033),"",FREQUENCY(IF('Data Transformation'!$B$425:$B$8425='Bin Analysis'!$B5019,'Data Transformation'!$G$425:$G$8425),D5033))</f>
        <v>2001</v>
      </c>
      <c r="F5033">
        <f t="shared" si="627"/>
        <v>0</v>
      </c>
      <c r="G5033">
        <f>Weighting!$H$17</f>
        <v>0</v>
      </c>
      <c r="H5033">
        <f t="array" ref="H5033">FREQUENCY(IF('Data Transformation'!$B$4:$B$8425=B5019,'Data Transformation'!$G$4:$G$8425),'Bin Analysis'!$B5033)</f>
        <v>2073</v>
      </c>
      <c r="I5033">
        <f t="shared" si="628"/>
        <v>0</v>
      </c>
      <c r="J5033">
        <f t="shared" si="629"/>
        <v>0</v>
      </c>
      <c r="K5033">
        <f>J5033*Weighting!$W$17</f>
        <v>0</v>
      </c>
      <c r="M5033" s="14"/>
    </row>
    <row r="5034" spans="1:13" x14ac:dyDescent="0.25">
      <c r="A5034" s="32" t="str">
        <f>IF(Weighting!$P$18&gt;0,B5034,"")</f>
        <v/>
      </c>
      <c r="B5034" t="e">
        <f>Weighting!$C$18</f>
        <v>#DIV/0!</v>
      </c>
      <c r="C5034" t="e">
        <f>Weighting!$F$18</f>
        <v>#NUM!</v>
      </c>
      <c r="D5034" t="e">
        <f>IF(C5034=1,'Data Transformation'!$G$3+0.5*'Data Transformation'!$W$25,IF(C5035=1,D5035-'Data Transformation'!$W$25,FALSE))</f>
        <v>#NUM!</v>
      </c>
      <c r="E5034">
        <f t="array" ref="E5034">IF(ISLOGICAL(D5034),"",FREQUENCY(IF('Data Transformation'!$B$425:$B$8425='Bin Analysis'!$B5019,'Data Transformation'!$G$425:$G$8425),D5034))</f>
        <v>2001</v>
      </c>
      <c r="F5034">
        <f t="shared" si="627"/>
        <v>0</v>
      </c>
      <c r="G5034">
        <f>Weighting!$H$18</f>
        <v>0</v>
      </c>
      <c r="H5034">
        <f t="array" ref="H5034">FREQUENCY(IF('Data Transformation'!$B$4:$B$8425=B5019,'Data Transformation'!$G$4:$G$8425),'Bin Analysis'!$B5034)</f>
        <v>2073</v>
      </c>
      <c r="I5034">
        <f t="shared" si="628"/>
        <v>0</v>
      </c>
      <c r="J5034">
        <f t="shared" si="629"/>
        <v>0</v>
      </c>
      <c r="K5034">
        <f>J5034*Weighting!$W$18</f>
        <v>0</v>
      </c>
      <c r="M5034" s="14"/>
    </row>
    <row r="5035" spans="1:13" x14ac:dyDescent="0.25">
      <c r="A5035" s="32" t="str">
        <f>IF(Weighting!$P$19&gt;0,B5035,"")</f>
        <v/>
      </c>
      <c r="B5035" t="e">
        <f>Weighting!$C$19</f>
        <v>#DIV/0!</v>
      </c>
      <c r="C5035" t="e">
        <f>Weighting!$F$19</f>
        <v>#NUM!</v>
      </c>
      <c r="D5035" t="e">
        <f>IF(C5035=1,'Data Transformation'!$G$3+0.5*'Data Transformation'!$W$25,IF(C5036=1,D5036-'Data Transformation'!$W$25,FALSE))</f>
        <v>#NUM!</v>
      </c>
      <c r="E5035">
        <f t="array" ref="E5035">IF(ISLOGICAL(D5035),"",FREQUENCY(IF('Data Transformation'!$B$425:$B$8425='Bin Analysis'!$B5019,'Data Transformation'!$G$425:$G$8425),D5035))</f>
        <v>2001</v>
      </c>
      <c r="F5035">
        <f t="shared" si="627"/>
        <v>0</v>
      </c>
      <c r="G5035">
        <f>Weighting!$H$19</f>
        <v>0</v>
      </c>
      <c r="H5035">
        <f t="array" ref="H5035">FREQUENCY(IF('Data Transformation'!$B$4:$B$8425=B5019,'Data Transformation'!$G$4:$G$8425),'Bin Analysis'!$B5035)</f>
        <v>2073</v>
      </c>
      <c r="I5035">
        <f t="shared" si="628"/>
        <v>0</v>
      </c>
      <c r="J5035">
        <f t="shared" si="629"/>
        <v>0</v>
      </c>
      <c r="K5035">
        <f>J5035*Weighting!$W$19</f>
        <v>0</v>
      </c>
      <c r="M5035" s="14"/>
    </row>
    <row r="5036" spans="1:13" x14ac:dyDescent="0.25">
      <c r="A5036" s="32" t="str">
        <f>IF(Weighting!$P$20&gt;0,B5036,"")</f>
        <v/>
      </c>
      <c r="B5036" t="e">
        <f>Weighting!$C$20</f>
        <v>#DIV/0!</v>
      </c>
      <c r="C5036" t="e">
        <f>Weighting!$F$20</f>
        <v>#NUM!</v>
      </c>
      <c r="D5036" t="e">
        <f>IF(C5036=1,'Data Transformation'!$G$3+0.5*'Data Transformation'!$W$25,IF(C5037=1,D5037-'Data Transformation'!$W$25,FALSE))</f>
        <v>#NUM!</v>
      </c>
      <c r="E5036">
        <f t="array" ref="E5036">IF(ISLOGICAL(D5036),"",FREQUENCY(IF('Data Transformation'!$B$425:$B$8425='Bin Analysis'!$B5019,'Data Transformation'!$G$425:$G$8425),D5036))</f>
        <v>2001</v>
      </c>
      <c r="F5036">
        <f t="shared" si="627"/>
        <v>0</v>
      </c>
      <c r="G5036">
        <f>Weighting!$H$20</f>
        <v>0</v>
      </c>
      <c r="H5036">
        <f t="array" ref="H5036">FREQUENCY(IF('Data Transformation'!$B$4:$B$8425=B5019,'Data Transformation'!$G$4:$G$8425),'Bin Analysis'!$B5036)</f>
        <v>2073</v>
      </c>
      <c r="I5036">
        <f t="shared" si="628"/>
        <v>0</v>
      </c>
      <c r="J5036">
        <f t="shared" si="629"/>
        <v>0</v>
      </c>
      <c r="K5036">
        <f>J5036*Weighting!$W$20</f>
        <v>0</v>
      </c>
      <c r="M5036" s="14"/>
    </row>
    <row r="5037" spans="1:13" x14ac:dyDescent="0.25">
      <c r="A5037" s="32" t="str">
        <f>IF(Weighting!$P$21&gt;0,B5037,"")</f>
        <v/>
      </c>
      <c r="B5037" t="e">
        <f>Weighting!$C$21</f>
        <v>#DIV/0!</v>
      </c>
      <c r="C5037" t="e">
        <f>Weighting!$F$21</f>
        <v>#NUM!</v>
      </c>
      <c r="D5037" t="e">
        <f>IF(C5037=1,'Data Transformation'!$G$3+0.5*'Data Transformation'!$W$25,IF(C5038=1,D5038-'Data Transformation'!$W$25,FALSE))</f>
        <v>#NUM!</v>
      </c>
      <c r="E5037">
        <f t="array" ref="E5037">IF(ISLOGICAL(D5037),"",FREQUENCY(IF('Data Transformation'!$B$425:$B$8425='Bin Analysis'!$B5019,'Data Transformation'!$G$425:$G$8425),D5037))</f>
        <v>2001</v>
      </c>
      <c r="F5037">
        <f t="shared" si="627"/>
        <v>0</v>
      </c>
      <c r="G5037">
        <f>Weighting!$H$21</f>
        <v>0</v>
      </c>
      <c r="H5037">
        <f t="array" ref="H5037">FREQUENCY(IF('Data Transformation'!$B$4:$B$8425=B5019,'Data Transformation'!$G$4:$G$8425),'Bin Analysis'!$B5037)</f>
        <v>2073</v>
      </c>
      <c r="I5037">
        <f t="shared" si="628"/>
        <v>0</v>
      </c>
      <c r="J5037">
        <f t="shared" si="629"/>
        <v>0</v>
      </c>
      <c r="K5037">
        <f>J5037*Weighting!$W$21</f>
        <v>0</v>
      </c>
      <c r="M5037" s="14"/>
    </row>
    <row r="5038" spans="1:13" x14ac:dyDescent="0.25">
      <c r="A5038" s="32" t="str">
        <f>IF(Weighting!$P$22&gt;0,B5038,"")</f>
        <v/>
      </c>
      <c r="B5038" t="e">
        <f>Weighting!$C$22</f>
        <v>#DIV/0!</v>
      </c>
      <c r="C5038" t="e">
        <f>Weighting!$F$22</f>
        <v>#NUM!</v>
      </c>
      <c r="D5038" t="e">
        <f>IF(C5038=1,'Data Transformation'!$G$3+0.5*'Data Transformation'!$W$25,IF(C5039=1,D5039-'Data Transformation'!$W$25,FALSE))</f>
        <v>#NUM!</v>
      </c>
      <c r="E5038">
        <f t="array" ref="E5038">IF(ISLOGICAL(D5038),"",FREQUENCY(IF('Data Transformation'!$B$425:$B$8425='Bin Analysis'!$B5019,'Data Transformation'!$G$425:$G$8425),D5038))</f>
        <v>2001</v>
      </c>
      <c r="F5038">
        <f t="shared" si="627"/>
        <v>0</v>
      </c>
      <c r="G5038">
        <f>Weighting!$H$22</f>
        <v>0</v>
      </c>
      <c r="H5038">
        <f t="array" ref="H5038">FREQUENCY(IF('Data Transformation'!$B$4:$B$8425=B5019,'Data Transformation'!$G$4:$G$8425),'Bin Analysis'!$B5038)</f>
        <v>2073</v>
      </c>
      <c r="I5038">
        <f t="shared" si="628"/>
        <v>0</v>
      </c>
      <c r="J5038">
        <f t="shared" si="629"/>
        <v>0</v>
      </c>
      <c r="K5038">
        <f>J5038*Weighting!$W$22</f>
        <v>0</v>
      </c>
      <c r="M5038" s="14"/>
    </row>
    <row r="5039" spans="1:13" x14ac:dyDescent="0.25">
      <c r="A5039" s="32" t="str">
        <f>IF(Weighting!$P$23&gt;0,B5039,"")</f>
        <v/>
      </c>
      <c r="B5039" t="e">
        <f>Weighting!$C$23</f>
        <v>#DIV/0!</v>
      </c>
      <c r="C5039" t="e">
        <f>Weighting!$F$23</f>
        <v>#NUM!</v>
      </c>
      <c r="D5039" t="e">
        <f>IF(C5039=1,'Data Transformation'!$G$3+0.5*'Data Transformation'!$W$25,IF(C5040=1,D5040-'Data Transformation'!$W$25,FALSE))</f>
        <v>#NUM!</v>
      </c>
      <c r="E5039">
        <f t="array" ref="E5039">IF(ISLOGICAL(D5039),"",FREQUENCY(IF('Data Transformation'!$B$425:$B$8425='Bin Analysis'!$B5019,'Data Transformation'!$G$425:$G$8425),D5039))</f>
        <v>2001</v>
      </c>
      <c r="F5039">
        <f t="shared" si="627"/>
        <v>0</v>
      </c>
      <c r="G5039">
        <f>Weighting!$H$23</f>
        <v>0</v>
      </c>
      <c r="H5039">
        <f t="array" ref="H5039">FREQUENCY(IF('Data Transformation'!$B$4:$B$8425=B5019,'Data Transformation'!$G$4:$G$8425),'Bin Analysis'!$B5039)</f>
        <v>2073</v>
      </c>
      <c r="I5039">
        <f t="shared" si="628"/>
        <v>0</v>
      </c>
      <c r="J5039">
        <f t="shared" si="629"/>
        <v>0</v>
      </c>
      <c r="K5039">
        <f>J5039*Weighting!$W$23</f>
        <v>0</v>
      </c>
      <c r="M5039" s="14"/>
    </row>
    <row r="5040" spans="1:13" x14ac:dyDescent="0.25">
      <c r="A5040" s="32" t="str">
        <f>IF(Weighting!$P$24&gt;0,B5040,"")</f>
        <v/>
      </c>
      <c r="B5040" t="e">
        <f>Weighting!$C$24</f>
        <v>#DIV/0!</v>
      </c>
      <c r="C5040" t="e">
        <f>Weighting!$F$24</f>
        <v>#NUM!</v>
      </c>
      <c r="D5040" t="e">
        <f>IF(C5040=1,'Data Transformation'!$G$3+0.5*'Data Transformation'!$W$25,IF(C5041=1,D5041-'Data Transformation'!$W$25,FALSE))</f>
        <v>#NUM!</v>
      </c>
      <c r="E5040">
        <f t="array" ref="E5040">IF(ISLOGICAL(D5040),"",FREQUENCY(IF('Data Transformation'!$B$425:$B$8425='Bin Analysis'!$B5019,'Data Transformation'!$G$425:$G$8425),D5040))</f>
        <v>2001</v>
      </c>
      <c r="F5040">
        <f t="shared" si="627"/>
        <v>0</v>
      </c>
      <c r="G5040">
        <f>Weighting!$H$24</f>
        <v>0</v>
      </c>
      <c r="H5040">
        <f t="array" ref="H5040">FREQUENCY(IF('Data Transformation'!$B$4:$B$8425=B5019,'Data Transformation'!$G$4:$G$8425),'Bin Analysis'!$B5040)</f>
        <v>2073</v>
      </c>
      <c r="I5040">
        <f t="shared" si="628"/>
        <v>0</v>
      </c>
      <c r="J5040">
        <f t="shared" si="629"/>
        <v>0</v>
      </c>
      <c r="K5040">
        <f>J5040*Weighting!$W$24</f>
        <v>0</v>
      </c>
      <c r="M5040" s="14"/>
    </row>
    <row r="5041" spans="1:25" x14ac:dyDescent="0.25">
      <c r="A5041" s="32" t="str">
        <f>IF(Weighting!$P$25&gt;0,B5041,"")</f>
        <v/>
      </c>
      <c r="B5041" t="e">
        <f>Weighting!$C$25</f>
        <v>#DIV/0!</v>
      </c>
      <c r="C5041" t="e">
        <f>Weighting!$F$25</f>
        <v>#NUM!</v>
      </c>
      <c r="D5041" t="e">
        <f>IF(C5041=1,'Data Transformation'!$G$3+0.5*'Data Transformation'!$W$25,IF(C5042=1,D5042-'Data Transformation'!$W$25,FALSE))</f>
        <v>#NUM!</v>
      </c>
      <c r="E5041">
        <f t="array" ref="E5041">IF(ISLOGICAL(D5041),"",FREQUENCY(IF('Data Transformation'!$B$425:$B$8425='Bin Analysis'!$B5019,'Data Transformation'!$G$425:$G$8425),D5041))</f>
        <v>2001</v>
      </c>
      <c r="F5041">
        <f t="shared" si="627"/>
        <v>0</v>
      </c>
      <c r="G5041">
        <f>Weighting!$H$25</f>
        <v>0</v>
      </c>
      <c r="H5041">
        <f t="array" ref="H5041">FREQUENCY(IF('Data Transformation'!$B$4:$B$8425=B5019,'Data Transformation'!$G$4:$G$8425),'Bin Analysis'!$B5041)</f>
        <v>2073</v>
      </c>
      <c r="I5041">
        <f t="shared" si="628"/>
        <v>0</v>
      </c>
      <c r="J5041">
        <f t="shared" si="629"/>
        <v>0</v>
      </c>
      <c r="K5041">
        <f>J5041*Weighting!$W$25</f>
        <v>0</v>
      </c>
      <c r="M5041" s="14"/>
    </row>
    <row r="5042" spans="1:25" x14ac:dyDescent="0.25">
      <c r="N5042" s="57"/>
      <c r="O5042"/>
      <c r="P5042"/>
      <c r="Q5042"/>
      <c r="R5042"/>
    </row>
    <row r="5043" spans="1:25" ht="23.25" x14ac:dyDescent="0.35">
      <c r="A5043" s="21" t="s">
        <v>0</v>
      </c>
      <c r="B5043" s="21" t="str">
        <f>IFERROR(VLOOKUP(C5043,'Data Transformation'!$L$6:$M$426,2,FALSE),"")</f>
        <v/>
      </c>
      <c r="C5043" s="21">
        <f>C5019+1</f>
        <v>210</v>
      </c>
      <c r="D5043" s="21"/>
      <c r="E5043" s="21"/>
      <c r="F5043" s="21"/>
      <c r="G5043" s="21"/>
      <c r="H5043" s="22"/>
      <c r="I5043" s="22"/>
      <c r="J5043" s="22"/>
      <c r="K5043" s="21"/>
      <c r="L5043" s="21" t="str">
        <f>B5043</f>
        <v/>
      </c>
      <c r="M5043" s="23" t="e">
        <f>INDEX('Data Transformation'!$O$4:$O$424,MATCH($B5043,'Data Transformation'!$M$4:$M$424,0),MATCH($M$2,'Data Transformation'!$O$3,0))</f>
        <v>#N/A</v>
      </c>
      <c r="N5043" s="27" t="e">
        <f>IF('Input and Summary Results'!$J$16="minimum",'Bin Analysis'!X5044/(M5043-1),'Bin Analysis'!Y5043/('Bin Analysis'!M5043-1))</f>
        <v>#N/A</v>
      </c>
      <c r="O5043" s="27" t="e">
        <f>IF(M5043=FALSE,NA(),(VLOOKUP(1,C5046:K5065,4,FALSE))/(M5043-1))</f>
        <v>#N/A</v>
      </c>
      <c r="P5043" s="27" t="e">
        <f>IF(M5043=FALSE,NA(),SUM(J5046:J5065)/Weighting!$S$5)</f>
        <v>#N/A</v>
      </c>
      <c r="Q5043" s="27" t="e">
        <f>IF(M5043=FALSE,NA(),SUM(K5046:K5065)/Weighting!$S$6)</f>
        <v>#N/A</v>
      </c>
      <c r="R5043" s="27" t="e">
        <f>IF(M5043=FALSE,NA(),(VLOOKUP(1,G5046:K5065,3,FALSE))/(M5043-1))</f>
        <v>#N/A</v>
      </c>
      <c r="S5043" s="22" t="e">
        <f>IF(M5043=FALSE,NA(),IF(SUM(J5046:J5065)=2,"yes","no"))</f>
        <v>#N/A</v>
      </c>
      <c r="X5043" s="2" cm="2">
        <f t="array" ref="X5043:X5044">FREQUENCY(IF('Data Transformation'!$B$425:$B$6424='Bin Analysis'!L5043,'Data Transformation'!$G$425:$G$6424),'Data Transformation'!$U$11)</f>
        <v>0</v>
      </c>
      <c r="Y5043" s="2" cm="2">
        <f t="array" ref="Y5043:Y5044">FREQUENCY(IF('Data Transformation'!$B$425:$B$6424='Bin Analysis'!L5043,'Data Transformation'!$G$425:$G$6424),'Data Transformation'!$U$12)</f>
        <v>0</v>
      </c>
    </row>
    <row r="5044" spans="1:25" x14ac:dyDescent="0.25">
      <c r="A5044" s="14" t="s">
        <v>67</v>
      </c>
      <c r="B5044" t="s">
        <v>47</v>
      </c>
      <c r="C5044" t="s">
        <v>5</v>
      </c>
      <c r="D5044" t="s">
        <v>98</v>
      </c>
      <c r="E5044" t="s">
        <v>99</v>
      </c>
      <c r="F5044" t="s">
        <v>100</v>
      </c>
      <c r="G5044" t="s">
        <v>69</v>
      </c>
      <c r="H5044" t="s">
        <v>31</v>
      </c>
      <c r="I5044" t="s">
        <v>32</v>
      </c>
      <c r="J5044" t="s">
        <v>46</v>
      </c>
      <c r="K5044" s="14" t="s">
        <v>45</v>
      </c>
      <c r="M5044" s="14"/>
      <c r="X5044" s="2">
        <v>0</v>
      </c>
      <c r="Y5044" s="2">
        <v>0</v>
      </c>
    </row>
    <row r="5045" spans="1:25" x14ac:dyDescent="0.25">
      <c r="A5045" s="32"/>
      <c r="D5045" t="e">
        <f>IF(C5045=1,'Data Transformation'!$G$3+0.5*'Data Transformation'!$W$25,IF(C5046=1,D5046-'Data Transformation'!$W$25,FALSE))</f>
        <v>#NUM!</v>
      </c>
      <c r="E5045">
        <f t="array" ref="E5045">IF(ISLOGICAL(D5045),"",FREQUENCY(IF('Data Transformation'!$B$425:$B$8425='Bin Analysis'!$B5043,'Data Transformation'!$G$425:$G$8425),D5045))</f>
        <v>2001</v>
      </c>
      <c r="F5045" t="e">
        <f>IF(ISLOGICAL(D5045),"",E5045-E5044)</f>
        <v>#VALUE!</v>
      </c>
      <c r="M5045" s="14"/>
    </row>
    <row r="5046" spans="1:25" x14ac:dyDescent="0.25">
      <c r="A5046" s="32" t="e">
        <f>IF(Weighting!$P$6&gt;0,B5046,"")</f>
        <v>#NUM!</v>
      </c>
      <c r="B5046" t="e">
        <f>Weighting!$C$6</f>
        <v>#DIV/0!</v>
      </c>
      <c r="C5046" t="e">
        <f>Weighting!$F$6</f>
        <v>#NUM!</v>
      </c>
      <c r="D5046" t="e">
        <f>IF(C5046=1,'Data Transformation'!$G$3+0.5*'Data Transformation'!$W$25,IF(C5047=1,D5047-'Data Transformation'!$W$25,FALSE))</f>
        <v>#NUM!</v>
      </c>
      <c r="E5046">
        <f t="array" ref="E5046">IF(ISLOGICAL(D5046),"",FREQUENCY(IF('Data Transformation'!$B$425:$B$8425='Bin Analysis'!$B5043,'Data Transformation'!$G$425:$G$8425),D5046))</f>
        <v>2001</v>
      </c>
      <c r="F5046">
        <f>IF(ISLOGICAL(D5046),"",E5046-E5045)</f>
        <v>0</v>
      </c>
      <c r="G5046">
        <f>Weighting!$H$6</f>
        <v>1</v>
      </c>
      <c r="H5046">
        <f t="array" ref="H5046">FREQUENCY(IF('Data Transformation'!$B$4:$B$8425=B5043,'Data Transformation'!$G$4:$G$8425),'Bin Analysis'!$B5046)</f>
        <v>2073</v>
      </c>
      <c r="I5046">
        <f>H5046-H5045</f>
        <v>2073</v>
      </c>
      <c r="J5046">
        <f>IF(I5046=0,0,1)</f>
        <v>1</v>
      </c>
      <c r="K5046" t="e">
        <f>J5046*Weighting!$W$6</f>
        <v>#NUM!</v>
      </c>
      <c r="M5046" s="14"/>
    </row>
    <row r="5047" spans="1:25" x14ac:dyDescent="0.25">
      <c r="A5047" s="32" t="str">
        <f>IF(Weighting!$P$7&gt;0,B5047,"")</f>
        <v/>
      </c>
      <c r="B5047" t="e">
        <f>Weighting!$C$7</f>
        <v>#DIV/0!</v>
      </c>
      <c r="C5047" t="e">
        <f>Weighting!$F$7</f>
        <v>#NUM!</v>
      </c>
      <c r="D5047" t="e">
        <f>IF(C5047=1,'Data Transformation'!$G$3+0.5*'Data Transformation'!$W$25,IF(C5048=1,D5048-'Data Transformation'!$W$25,FALSE))</f>
        <v>#NUM!</v>
      </c>
      <c r="E5047">
        <f t="array" ref="E5047">IF(ISLOGICAL(D5047),"",FREQUENCY(IF('Data Transformation'!$B$425:$B$8425='Bin Analysis'!$B5043,'Data Transformation'!$G$425:$G$8425),D5047))</f>
        <v>2001</v>
      </c>
      <c r="F5047">
        <f t="shared" ref="F5047:F5065" si="630">IF(ISLOGICAL(D5047),"",E5047-E5046)</f>
        <v>0</v>
      </c>
      <c r="G5047">
        <f>Weighting!$H$7</f>
        <v>0</v>
      </c>
      <c r="H5047">
        <f t="array" ref="H5047">FREQUENCY(IF('Data Transformation'!$B$4:$B$8425=B5043,'Data Transformation'!$G$4:$G$8425),'Bin Analysis'!$B5047)</f>
        <v>2073</v>
      </c>
      <c r="I5047">
        <f t="shared" ref="I5047:I5065" si="631">H5047-H5046</f>
        <v>0</v>
      </c>
      <c r="J5047">
        <f>IF(I5047=0,0,1)</f>
        <v>0</v>
      </c>
      <c r="K5047">
        <f>J5047*Weighting!$W$7</f>
        <v>0</v>
      </c>
      <c r="M5047" s="14"/>
    </row>
    <row r="5048" spans="1:25" x14ac:dyDescent="0.25">
      <c r="A5048" s="32" t="str">
        <f>IF(Weighting!$P$8&gt;0,B5048,"")</f>
        <v/>
      </c>
      <c r="B5048" t="e">
        <f>Weighting!$C$8</f>
        <v>#DIV/0!</v>
      </c>
      <c r="C5048" t="e">
        <f>Weighting!$F$8</f>
        <v>#NUM!</v>
      </c>
      <c r="D5048" t="e">
        <f>IF(C5048=1,'Data Transformation'!$G$3+0.5*'Data Transformation'!$W$25,IF(C5049=1,D5049-'Data Transformation'!$W$25,FALSE))</f>
        <v>#NUM!</v>
      </c>
      <c r="E5048">
        <f t="array" ref="E5048">IF(ISLOGICAL(D5048),"",FREQUENCY(IF('Data Transformation'!$B$425:$B$8425='Bin Analysis'!$B5043,'Data Transformation'!$G$425:$G$8425),D5048))</f>
        <v>2001</v>
      </c>
      <c r="F5048">
        <f t="shared" si="630"/>
        <v>0</v>
      </c>
      <c r="G5048">
        <f>Weighting!$H$8</f>
        <v>0</v>
      </c>
      <c r="H5048">
        <f t="array" ref="H5048">FREQUENCY(IF('Data Transformation'!$B$4:$B$8425=B5043,'Data Transformation'!$G$4:$G$8425),'Bin Analysis'!$B5048)</f>
        <v>2073</v>
      </c>
      <c r="I5048">
        <f t="shared" si="631"/>
        <v>0</v>
      </c>
      <c r="J5048">
        <f t="shared" ref="J5048:J5065" si="632">IF(I5048=0,0,1)</f>
        <v>0</v>
      </c>
      <c r="K5048">
        <f>J5048*Weighting!$W$8</f>
        <v>0</v>
      </c>
      <c r="M5048" s="14"/>
    </row>
    <row r="5049" spans="1:25" x14ac:dyDescent="0.25">
      <c r="A5049" s="32" t="str">
        <f>IF(Weighting!$P$9&gt;0,B5049,"")</f>
        <v/>
      </c>
      <c r="B5049" s="50" t="e">
        <f>Weighting!$C$9</f>
        <v>#DIV/0!</v>
      </c>
      <c r="C5049" t="e">
        <f>Weighting!$F$9</f>
        <v>#NUM!</v>
      </c>
      <c r="D5049" t="e">
        <f>IF(C5049=1,'Data Transformation'!$G$3+0.5*'Data Transformation'!$W$25,IF(C5050=1,D5050-'Data Transformation'!$W$25,FALSE))</f>
        <v>#NUM!</v>
      </c>
      <c r="E5049">
        <f t="array" ref="E5049">IF(ISLOGICAL(D5049),"",FREQUENCY(IF('Data Transformation'!$B$425:$B$8425='Bin Analysis'!$B5043,'Data Transformation'!$G$425:$G$8425),D5049))</f>
        <v>2001</v>
      </c>
      <c r="F5049">
        <f t="shared" si="630"/>
        <v>0</v>
      </c>
      <c r="G5049">
        <f>Weighting!$H$9</f>
        <v>0</v>
      </c>
      <c r="H5049">
        <f t="array" ref="H5049">FREQUENCY(IF('Data Transformation'!$B$4:$B$8425=B5043,'Data Transformation'!$G$4:$G$8425),'Bin Analysis'!$B5049)</f>
        <v>2073</v>
      </c>
      <c r="I5049">
        <f t="shared" si="631"/>
        <v>0</v>
      </c>
      <c r="J5049">
        <f t="shared" si="632"/>
        <v>0</v>
      </c>
      <c r="K5049">
        <f>J5049*Weighting!$W$9</f>
        <v>0</v>
      </c>
      <c r="M5049" s="14"/>
    </row>
    <row r="5050" spans="1:25" x14ac:dyDescent="0.25">
      <c r="A5050" s="32" t="str">
        <f>IF(Weighting!$P$10&gt;0,B5050,"")</f>
        <v/>
      </c>
      <c r="B5050" t="e">
        <f>Weighting!$C$10</f>
        <v>#DIV/0!</v>
      </c>
      <c r="C5050" t="e">
        <f>Weighting!$F$10</f>
        <v>#NUM!</v>
      </c>
      <c r="D5050" t="e">
        <f>IF(C5050=1,'Data Transformation'!$G$3+0.5*'Data Transformation'!$W$25,IF(C5051=1,D5051-'Data Transformation'!$W$25,FALSE))</f>
        <v>#NUM!</v>
      </c>
      <c r="E5050">
        <f t="array" ref="E5050">IF(ISLOGICAL(D5050),"",FREQUENCY(IF('Data Transformation'!$B$425:$B$8425='Bin Analysis'!$B5043,'Data Transformation'!$G$425:$G$8425),D5050))</f>
        <v>2001</v>
      </c>
      <c r="F5050">
        <f t="shared" si="630"/>
        <v>0</v>
      </c>
      <c r="G5050">
        <f>Weighting!$H$10</f>
        <v>0</v>
      </c>
      <c r="H5050">
        <f t="array" ref="H5050">FREQUENCY(IF('Data Transformation'!$B$4:$B$8425=B5043,'Data Transformation'!$G$4:$G$8425),'Bin Analysis'!$B5050)</f>
        <v>2073</v>
      </c>
      <c r="I5050">
        <f t="shared" si="631"/>
        <v>0</v>
      </c>
      <c r="J5050">
        <f t="shared" si="632"/>
        <v>0</v>
      </c>
      <c r="K5050">
        <f>J5050*Weighting!$W$10</f>
        <v>0</v>
      </c>
      <c r="M5050" s="14"/>
    </row>
    <row r="5051" spans="1:25" x14ac:dyDescent="0.25">
      <c r="A5051" s="32" t="str">
        <f>IF(Weighting!$P$11&gt;0,B5051,"")</f>
        <v/>
      </c>
      <c r="B5051" t="e">
        <f>Weighting!$C$11</f>
        <v>#DIV/0!</v>
      </c>
      <c r="C5051" t="e">
        <f>Weighting!$F$11</f>
        <v>#NUM!</v>
      </c>
      <c r="D5051" t="e">
        <f>IF(C5051=1,'Data Transformation'!$G$3+0.5*'Data Transformation'!$W$25,IF(C5052=1,D5052-'Data Transformation'!$W$25,FALSE))</f>
        <v>#NUM!</v>
      </c>
      <c r="E5051">
        <f t="array" ref="E5051">IF(ISLOGICAL(D5051),"",FREQUENCY(IF('Data Transformation'!$B$425:$B$8425='Bin Analysis'!$B5043,'Data Transformation'!$G$425:$G$8425),D5051))</f>
        <v>2001</v>
      </c>
      <c r="F5051">
        <f t="shared" si="630"/>
        <v>0</v>
      </c>
      <c r="G5051">
        <f>Weighting!$H$11</f>
        <v>0</v>
      </c>
      <c r="H5051">
        <f t="array" ref="H5051">FREQUENCY(IF('Data Transformation'!$B$4:$B$8425=B5043,'Data Transformation'!$G$4:$G$8425),'Bin Analysis'!$B5051)</f>
        <v>2073</v>
      </c>
      <c r="I5051">
        <f t="shared" si="631"/>
        <v>0</v>
      </c>
      <c r="J5051">
        <f t="shared" si="632"/>
        <v>0</v>
      </c>
      <c r="K5051">
        <f>J5051*Weighting!$W$11</f>
        <v>0</v>
      </c>
      <c r="M5051" s="14"/>
    </row>
    <row r="5052" spans="1:25" x14ac:dyDescent="0.25">
      <c r="A5052" s="32" t="str">
        <f>IF(Weighting!$P$12&gt;0,B5052,"")</f>
        <v/>
      </c>
      <c r="B5052" t="e">
        <f>Weighting!$C$12</f>
        <v>#DIV/0!</v>
      </c>
      <c r="C5052" t="e">
        <f>Weighting!$F$12</f>
        <v>#NUM!</v>
      </c>
      <c r="D5052" t="e">
        <f>IF(C5052=1,'Data Transformation'!$G$3+0.5*'Data Transformation'!$W$25,IF(C5053=1,D5053-'Data Transformation'!$W$25,FALSE))</f>
        <v>#NUM!</v>
      </c>
      <c r="E5052">
        <f t="array" ref="E5052">IF(ISLOGICAL(D5052),"",FREQUENCY(IF('Data Transformation'!$B$425:$B$8425='Bin Analysis'!$B5043,'Data Transformation'!$G$425:$G$8425),D5052))</f>
        <v>2001</v>
      </c>
      <c r="F5052">
        <f t="shared" si="630"/>
        <v>0</v>
      </c>
      <c r="G5052">
        <f>Weighting!$H$12</f>
        <v>0</v>
      </c>
      <c r="H5052">
        <f t="array" ref="H5052">FREQUENCY(IF('Data Transformation'!$B$4:$B$8425=B5043,'Data Transformation'!$G$4:$G$8425),'Bin Analysis'!$B5052)</f>
        <v>2073</v>
      </c>
      <c r="I5052">
        <f t="shared" si="631"/>
        <v>0</v>
      </c>
      <c r="J5052">
        <f t="shared" si="632"/>
        <v>0</v>
      </c>
      <c r="K5052">
        <f>J5052*Weighting!$W$12</f>
        <v>0</v>
      </c>
      <c r="M5052" s="14"/>
    </row>
    <row r="5053" spans="1:25" x14ac:dyDescent="0.25">
      <c r="A5053" s="32" t="str">
        <f>IF(Weighting!$P$13&gt;0,B5053,"")</f>
        <v/>
      </c>
      <c r="B5053" t="e">
        <f>Weighting!$C$13</f>
        <v>#DIV/0!</v>
      </c>
      <c r="C5053" t="e">
        <f>Weighting!$F$13</f>
        <v>#NUM!</v>
      </c>
      <c r="D5053" t="e">
        <f>IF(C5053=1,'Data Transformation'!$G$3+0.5*'Data Transformation'!$W$25,IF(C5054=1,D5054-'Data Transformation'!$W$25,FALSE))</f>
        <v>#NUM!</v>
      </c>
      <c r="E5053">
        <f t="array" ref="E5053">IF(ISLOGICAL(D5053),"",FREQUENCY(IF('Data Transformation'!$B$425:$B$8425='Bin Analysis'!$B5043,'Data Transformation'!$G$425:$G$8425),D5053))</f>
        <v>2001</v>
      </c>
      <c r="F5053">
        <f t="shared" si="630"/>
        <v>0</v>
      </c>
      <c r="G5053">
        <f>Weighting!$H$13</f>
        <v>0</v>
      </c>
      <c r="H5053">
        <f t="array" ref="H5053">FREQUENCY(IF('Data Transformation'!$B$4:$B$8425=B5043,'Data Transformation'!$G$4:$G$8425),'Bin Analysis'!$B5053)</f>
        <v>2073</v>
      </c>
      <c r="I5053">
        <f t="shared" si="631"/>
        <v>0</v>
      </c>
      <c r="J5053">
        <f t="shared" si="632"/>
        <v>0</v>
      </c>
      <c r="K5053">
        <f>J5053*Weighting!$W$13</f>
        <v>0</v>
      </c>
      <c r="M5053" s="14"/>
    </row>
    <row r="5054" spans="1:25" x14ac:dyDescent="0.25">
      <c r="A5054" s="32" t="str">
        <f>IF(Weighting!$P$14&gt;0,B5054,"")</f>
        <v/>
      </c>
      <c r="B5054" t="e">
        <f>Weighting!$C$14</f>
        <v>#DIV/0!</v>
      </c>
      <c r="C5054" t="e">
        <f>Weighting!$F$14</f>
        <v>#NUM!</v>
      </c>
      <c r="D5054" t="e">
        <f>IF(C5054=1,'Data Transformation'!$G$3+0.5*'Data Transformation'!$W$25,IF(C5055=1,D5055-'Data Transformation'!$W$25,FALSE))</f>
        <v>#NUM!</v>
      </c>
      <c r="E5054">
        <f t="array" ref="E5054">IF(ISLOGICAL(D5054),"",FREQUENCY(IF('Data Transformation'!$B$425:$B$8425='Bin Analysis'!$B5043,'Data Transformation'!$G$425:$G$8425),D5054))</f>
        <v>2001</v>
      </c>
      <c r="F5054">
        <f t="shared" si="630"/>
        <v>0</v>
      </c>
      <c r="G5054">
        <f>Weighting!$H$14</f>
        <v>0</v>
      </c>
      <c r="H5054">
        <f t="array" ref="H5054">FREQUENCY(IF('Data Transformation'!$B$4:$B$8425=B5043,'Data Transformation'!$G$4:$G$8425),'Bin Analysis'!$B5054)</f>
        <v>2073</v>
      </c>
      <c r="I5054">
        <f t="shared" si="631"/>
        <v>0</v>
      </c>
      <c r="J5054">
        <f t="shared" si="632"/>
        <v>0</v>
      </c>
      <c r="K5054">
        <f>J5054*Weighting!$W$14</f>
        <v>0</v>
      </c>
      <c r="M5054" s="14"/>
    </row>
    <row r="5055" spans="1:25" x14ac:dyDescent="0.25">
      <c r="A5055" s="32" t="str">
        <f>IF(Weighting!$P$15&gt;0,B5055,"")</f>
        <v/>
      </c>
      <c r="B5055" t="e">
        <f>Weighting!$C$15</f>
        <v>#DIV/0!</v>
      </c>
      <c r="C5055" t="e">
        <f>Weighting!$F$15</f>
        <v>#NUM!</v>
      </c>
      <c r="D5055" t="e">
        <f>IF(C5055=1,'Data Transformation'!$G$3+0.5*'Data Transformation'!$W$25,IF(C5056=1,D5056-'Data Transformation'!$W$25,FALSE))</f>
        <v>#NUM!</v>
      </c>
      <c r="E5055">
        <f t="array" ref="E5055">IF(ISLOGICAL(D5055),"",FREQUENCY(IF('Data Transformation'!$B$425:$B$8425='Bin Analysis'!$B5043,'Data Transformation'!$G$425:$G$8425),D5055))</f>
        <v>2001</v>
      </c>
      <c r="F5055">
        <f t="shared" si="630"/>
        <v>0</v>
      </c>
      <c r="G5055">
        <f>Weighting!$H$15</f>
        <v>0</v>
      </c>
      <c r="H5055">
        <f t="array" ref="H5055">FREQUENCY(IF('Data Transformation'!$B$4:$B$8425=B5043,'Data Transformation'!$G$4:$G$8425),'Bin Analysis'!$B5055)</f>
        <v>2073</v>
      </c>
      <c r="I5055">
        <f t="shared" si="631"/>
        <v>0</v>
      </c>
      <c r="J5055">
        <f t="shared" si="632"/>
        <v>0</v>
      </c>
      <c r="K5055">
        <f>J5055*Weighting!$W$15</f>
        <v>0</v>
      </c>
      <c r="M5055" s="14"/>
    </row>
    <row r="5056" spans="1:25" x14ac:dyDescent="0.25">
      <c r="A5056" s="32" t="str">
        <f>IF(Weighting!$P$16&gt;0,B5056,"")</f>
        <v/>
      </c>
      <c r="B5056" t="e">
        <f>Weighting!$C$16</f>
        <v>#DIV/0!</v>
      </c>
      <c r="C5056" t="e">
        <f>Weighting!$F$16</f>
        <v>#NUM!</v>
      </c>
      <c r="D5056" t="e">
        <f>IF(C5056=1,'Data Transformation'!$G$3+0.5*'Data Transformation'!$W$25,IF(C5057=1,D5057-'Data Transformation'!$W$25,FALSE))</f>
        <v>#NUM!</v>
      </c>
      <c r="E5056">
        <f t="array" ref="E5056">IF(ISLOGICAL(D5056),"",FREQUENCY(IF('Data Transformation'!$B$425:$B$8425='Bin Analysis'!$B5043,'Data Transformation'!$G$425:$G$8425),D5056))</f>
        <v>2001</v>
      </c>
      <c r="F5056">
        <f t="shared" si="630"/>
        <v>0</v>
      </c>
      <c r="G5056">
        <f>Weighting!$H$16</f>
        <v>0</v>
      </c>
      <c r="H5056">
        <f t="array" ref="H5056">FREQUENCY(IF('Data Transformation'!$B$4:$B$8425=B5043,'Data Transformation'!$G$4:$G$8425),'Bin Analysis'!$B5056)</f>
        <v>2073</v>
      </c>
      <c r="I5056">
        <f t="shared" si="631"/>
        <v>0</v>
      </c>
      <c r="J5056">
        <f t="shared" si="632"/>
        <v>0</v>
      </c>
      <c r="K5056">
        <f>J5056*Weighting!$W$16</f>
        <v>0</v>
      </c>
      <c r="M5056" s="14"/>
    </row>
    <row r="5057" spans="1:25" x14ac:dyDescent="0.25">
      <c r="A5057" s="32" t="str">
        <f>IF(Weighting!$P$17&gt;0,B5057,"")</f>
        <v/>
      </c>
      <c r="B5057" t="e">
        <f>Weighting!$C$17</f>
        <v>#DIV/0!</v>
      </c>
      <c r="C5057" t="e">
        <f>Weighting!$F$17</f>
        <v>#NUM!</v>
      </c>
      <c r="D5057" t="e">
        <f>IF(C5057=1,'Data Transformation'!$G$3+0.5*'Data Transformation'!$W$25,IF(C5058=1,D5058-'Data Transformation'!$W$25,FALSE))</f>
        <v>#NUM!</v>
      </c>
      <c r="E5057">
        <f t="array" ref="E5057">IF(ISLOGICAL(D5057),"",FREQUENCY(IF('Data Transformation'!$B$425:$B$8425='Bin Analysis'!$B5043,'Data Transformation'!$G$425:$G$8425),D5057))</f>
        <v>2001</v>
      </c>
      <c r="F5057">
        <f t="shared" si="630"/>
        <v>0</v>
      </c>
      <c r="G5057">
        <f>Weighting!$H$17</f>
        <v>0</v>
      </c>
      <c r="H5057">
        <f t="array" ref="H5057">FREQUENCY(IF('Data Transformation'!$B$4:$B$8425=B5043,'Data Transformation'!$G$4:$G$8425),'Bin Analysis'!$B5057)</f>
        <v>2073</v>
      </c>
      <c r="I5057">
        <f t="shared" si="631"/>
        <v>0</v>
      </c>
      <c r="J5057">
        <f t="shared" si="632"/>
        <v>0</v>
      </c>
      <c r="K5057">
        <f>J5057*Weighting!$W$17</f>
        <v>0</v>
      </c>
      <c r="M5057" s="14"/>
    </row>
    <row r="5058" spans="1:25" x14ac:dyDescent="0.25">
      <c r="A5058" s="32" t="str">
        <f>IF(Weighting!$P$18&gt;0,B5058,"")</f>
        <v/>
      </c>
      <c r="B5058" t="e">
        <f>Weighting!$C$18</f>
        <v>#DIV/0!</v>
      </c>
      <c r="C5058" t="e">
        <f>Weighting!$F$18</f>
        <v>#NUM!</v>
      </c>
      <c r="D5058" t="e">
        <f>IF(C5058=1,'Data Transformation'!$G$3+0.5*'Data Transformation'!$W$25,IF(C5059=1,D5059-'Data Transformation'!$W$25,FALSE))</f>
        <v>#NUM!</v>
      </c>
      <c r="E5058">
        <f t="array" ref="E5058">IF(ISLOGICAL(D5058),"",FREQUENCY(IF('Data Transformation'!$B$425:$B$8425='Bin Analysis'!$B5043,'Data Transformation'!$G$425:$G$8425),D5058))</f>
        <v>2001</v>
      </c>
      <c r="F5058">
        <f t="shared" si="630"/>
        <v>0</v>
      </c>
      <c r="G5058">
        <f>Weighting!$H$18</f>
        <v>0</v>
      </c>
      <c r="H5058">
        <f t="array" ref="H5058">FREQUENCY(IF('Data Transformation'!$B$4:$B$8425=B5043,'Data Transformation'!$G$4:$G$8425),'Bin Analysis'!$B5058)</f>
        <v>2073</v>
      </c>
      <c r="I5058">
        <f t="shared" si="631"/>
        <v>0</v>
      </c>
      <c r="J5058">
        <f t="shared" si="632"/>
        <v>0</v>
      </c>
      <c r="K5058">
        <f>J5058*Weighting!$W$18</f>
        <v>0</v>
      </c>
      <c r="M5058" s="14"/>
    </row>
    <row r="5059" spans="1:25" x14ac:dyDescent="0.25">
      <c r="A5059" s="32" t="str">
        <f>IF(Weighting!$P$19&gt;0,B5059,"")</f>
        <v/>
      </c>
      <c r="B5059" t="e">
        <f>Weighting!$C$19</f>
        <v>#DIV/0!</v>
      </c>
      <c r="C5059" t="e">
        <f>Weighting!$F$19</f>
        <v>#NUM!</v>
      </c>
      <c r="D5059" t="e">
        <f>IF(C5059=1,'Data Transformation'!$G$3+0.5*'Data Transformation'!$W$25,IF(C5060=1,D5060-'Data Transformation'!$W$25,FALSE))</f>
        <v>#NUM!</v>
      </c>
      <c r="E5059">
        <f t="array" ref="E5059">IF(ISLOGICAL(D5059),"",FREQUENCY(IF('Data Transformation'!$B$425:$B$8425='Bin Analysis'!$B5043,'Data Transformation'!$G$425:$G$8425),D5059))</f>
        <v>2001</v>
      </c>
      <c r="F5059">
        <f t="shared" si="630"/>
        <v>0</v>
      </c>
      <c r="G5059">
        <f>Weighting!$H$19</f>
        <v>0</v>
      </c>
      <c r="H5059">
        <f t="array" ref="H5059">FREQUENCY(IF('Data Transformation'!$B$4:$B$8425=B5043,'Data Transformation'!$G$4:$G$8425),'Bin Analysis'!$B5059)</f>
        <v>2073</v>
      </c>
      <c r="I5059">
        <f t="shared" si="631"/>
        <v>0</v>
      </c>
      <c r="J5059">
        <f t="shared" si="632"/>
        <v>0</v>
      </c>
      <c r="K5059">
        <f>J5059*Weighting!$W$19</f>
        <v>0</v>
      </c>
      <c r="M5059" s="14"/>
    </row>
    <row r="5060" spans="1:25" x14ac:dyDescent="0.25">
      <c r="A5060" s="32" t="str">
        <f>IF(Weighting!$P$20&gt;0,B5060,"")</f>
        <v/>
      </c>
      <c r="B5060" t="e">
        <f>Weighting!$C$20</f>
        <v>#DIV/0!</v>
      </c>
      <c r="C5060" t="e">
        <f>Weighting!$F$20</f>
        <v>#NUM!</v>
      </c>
      <c r="D5060" t="e">
        <f>IF(C5060=1,'Data Transformation'!$G$3+0.5*'Data Transformation'!$W$25,IF(C5061=1,D5061-'Data Transformation'!$W$25,FALSE))</f>
        <v>#NUM!</v>
      </c>
      <c r="E5060">
        <f t="array" ref="E5060">IF(ISLOGICAL(D5060),"",FREQUENCY(IF('Data Transformation'!$B$425:$B$8425='Bin Analysis'!$B5043,'Data Transformation'!$G$425:$G$8425),D5060))</f>
        <v>2001</v>
      </c>
      <c r="F5060">
        <f t="shared" si="630"/>
        <v>0</v>
      </c>
      <c r="G5060">
        <f>Weighting!$H$20</f>
        <v>0</v>
      </c>
      <c r="H5060">
        <f t="array" ref="H5060">FREQUENCY(IF('Data Transformation'!$B$4:$B$8425=B5043,'Data Transformation'!$G$4:$G$8425),'Bin Analysis'!$B5060)</f>
        <v>2073</v>
      </c>
      <c r="I5060">
        <f t="shared" si="631"/>
        <v>0</v>
      </c>
      <c r="J5060">
        <f t="shared" si="632"/>
        <v>0</v>
      </c>
      <c r="K5060">
        <f>J5060*Weighting!$W$20</f>
        <v>0</v>
      </c>
      <c r="M5060" s="14"/>
    </row>
    <row r="5061" spans="1:25" x14ac:dyDescent="0.25">
      <c r="A5061" s="32" t="str">
        <f>IF(Weighting!$P$21&gt;0,B5061,"")</f>
        <v/>
      </c>
      <c r="B5061" t="e">
        <f>Weighting!$C$21</f>
        <v>#DIV/0!</v>
      </c>
      <c r="C5061" t="e">
        <f>Weighting!$F$21</f>
        <v>#NUM!</v>
      </c>
      <c r="D5061" t="e">
        <f>IF(C5061=1,'Data Transformation'!$G$3+0.5*'Data Transformation'!$W$25,IF(C5062=1,D5062-'Data Transformation'!$W$25,FALSE))</f>
        <v>#NUM!</v>
      </c>
      <c r="E5061">
        <f t="array" ref="E5061">IF(ISLOGICAL(D5061),"",FREQUENCY(IF('Data Transformation'!$B$425:$B$8425='Bin Analysis'!$B5043,'Data Transformation'!$G$425:$G$8425),D5061))</f>
        <v>2001</v>
      </c>
      <c r="F5061">
        <f t="shared" si="630"/>
        <v>0</v>
      </c>
      <c r="G5061">
        <f>Weighting!$H$21</f>
        <v>0</v>
      </c>
      <c r="H5061">
        <f t="array" ref="H5061">FREQUENCY(IF('Data Transformation'!$B$4:$B$8425=B5043,'Data Transformation'!$G$4:$G$8425),'Bin Analysis'!$B5061)</f>
        <v>2073</v>
      </c>
      <c r="I5061">
        <f t="shared" si="631"/>
        <v>0</v>
      </c>
      <c r="J5061">
        <f t="shared" si="632"/>
        <v>0</v>
      </c>
      <c r="K5061">
        <f>J5061*Weighting!$W$21</f>
        <v>0</v>
      </c>
      <c r="M5061" s="14"/>
    </row>
    <row r="5062" spans="1:25" x14ac:dyDescent="0.25">
      <c r="A5062" s="32" t="str">
        <f>IF(Weighting!$P$22&gt;0,B5062,"")</f>
        <v/>
      </c>
      <c r="B5062" t="e">
        <f>Weighting!$C$22</f>
        <v>#DIV/0!</v>
      </c>
      <c r="C5062" t="e">
        <f>Weighting!$F$22</f>
        <v>#NUM!</v>
      </c>
      <c r="D5062" t="e">
        <f>IF(C5062=1,'Data Transformation'!$G$3+0.5*'Data Transformation'!$W$25,IF(C5063=1,D5063-'Data Transformation'!$W$25,FALSE))</f>
        <v>#NUM!</v>
      </c>
      <c r="E5062">
        <f t="array" ref="E5062">IF(ISLOGICAL(D5062),"",FREQUENCY(IF('Data Transformation'!$B$425:$B$8425='Bin Analysis'!$B5043,'Data Transformation'!$G$425:$G$8425),D5062))</f>
        <v>2001</v>
      </c>
      <c r="F5062">
        <f t="shared" si="630"/>
        <v>0</v>
      </c>
      <c r="G5062">
        <f>Weighting!$H$22</f>
        <v>0</v>
      </c>
      <c r="H5062">
        <f t="array" ref="H5062">FREQUENCY(IF('Data Transformation'!$B$4:$B$8425=B5043,'Data Transformation'!$G$4:$G$8425),'Bin Analysis'!$B5062)</f>
        <v>2073</v>
      </c>
      <c r="I5062">
        <f t="shared" si="631"/>
        <v>0</v>
      </c>
      <c r="J5062">
        <f t="shared" si="632"/>
        <v>0</v>
      </c>
      <c r="K5062">
        <f>J5062*Weighting!$W$22</f>
        <v>0</v>
      </c>
      <c r="M5062" s="14"/>
    </row>
    <row r="5063" spans="1:25" x14ac:dyDescent="0.25">
      <c r="A5063" s="32" t="str">
        <f>IF(Weighting!$P$23&gt;0,B5063,"")</f>
        <v/>
      </c>
      <c r="B5063" t="e">
        <f>Weighting!$C$23</f>
        <v>#DIV/0!</v>
      </c>
      <c r="C5063" t="e">
        <f>Weighting!$F$23</f>
        <v>#NUM!</v>
      </c>
      <c r="D5063" t="e">
        <f>IF(C5063=1,'Data Transformation'!$G$3+0.5*'Data Transformation'!$W$25,IF(C5064=1,D5064-'Data Transformation'!$W$25,FALSE))</f>
        <v>#NUM!</v>
      </c>
      <c r="E5063">
        <f t="array" ref="E5063">IF(ISLOGICAL(D5063),"",FREQUENCY(IF('Data Transformation'!$B$425:$B$8425='Bin Analysis'!$B5043,'Data Transformation'!$G$425:$G$8425),D5063))</f>
        <v>2001</v>
      </c>
      <c r="F5063">
        <f t="shared" si="630"/>
        <v>0</v>
      </c>
      <c r="G5063">
        <f>Weighting!$H$23</f>
        <v>0</v>
      </c>
      <c r="H5063">
        <f t="array" ref="H5063">FREQUENCY(IF('Data Transformation'!$B$4:$B$8425=B5043,'Data Transformation'!$G$4:$G$8425),'Bin Analysis'!$B5063)</f>
        <v>2073</v>
      </c>
      <c r="I5063">
        <f t="shared" si="631"/>
        <v>0</v>
      </c>
      <c r="J5063">
        <f t="shared" si="632"/>
        <v>0</v>
      </c>
      <c r="K5063">
        <f>J5063*Weighting!$W$23</f>
        <v>0</v>
      </c>
      <c r="M5063" s="14"/>
    </row>
    <row r="5064" spans="1:25" x14ac:dyDescent="0.25">
      <c r="A5064" s="32" t="str">
        <f>IF(Weighting!$P$24&gt;0,B5064,"")</f>
        <v/>
      </c>
      <c r="B5064" t="e">
        <f>Weighting!$C$24</f>
        <v>#DIV/0!</v>
      </c>
      <c r="C5064" t="e">
        <f>Weighting!$F$24</f>
        <v>#NUM!</v>
      </c>
      <c r="D5064" t="e">
        <f>IF(C5064=1,'Data Transformation'!$G$3+0.5*'Data Transformation'!$W$25,IF(C5065=1,D5065-'Data Transformation'!$W$25,FALSE))</f>
        <v>#NUM!</v>
      </c>
      <c r="E5064">
        <f t="array" ref="E5064">IF(ISLOGICAL(D5064),"",FREQUENCY(IF('Data Transformation'!$B$425:$B$8425='Bin Analysis'!$B5043,'Data Transformation'!$G$425:$G$8425),D5064))</f>
        <v>2001</v>
      </c>
      <c r="F5064">
        <f t="shared" si="630"/>
        <v>0</v>
      </c>
      <c r="G5064">
        <f>Weighting!$H$24</f>
        <v>0</v>
      </c>
      <c r="H5064">
        <f t="array" ref="H5064">FREQUENCY(IF('Data Transformation'!$B$4:$B$8425=B5043,'Data Transformation'!$G$4:$G$8425),'Bin Analysis'!$B5064)</f>
        <v>2073</v>
      </c>
      <c r="I5064">
        <f t="shared" si="631"/>
        <v>0</v>
      </c>
      <c r="J5064">
        <f t="shared" si="632"/>
        <v>0</v>
      </c>
      <c r="K5064">
        <f>J5064*Weighting!$W$24</f>
        <v>0</v>
      </c>
      <c r="M5064" s="14"/>
    </row>
    <row r="5065" spans="1:25" x14ac:dyDescent="0.25">
      <c r="A5065" s="32" t="str">
        <f>IF(Weighting!$P$25&gt;0,B5065,"")</f>
        <v/>
      </c>
      <c r="B5065" t="e">
        <f>Weighting!$C$25</f>
        <v>#DIV/0!</v>
      </c>
      <c r="C5065" t="e">
        <f>Weighting!$F$25</f>
        <v>#NUM!</v>
      </c>
      <c r="D5065" t="e">
        <f>IF(C5065=1,'Data Transformation'!$G$3+0.5*'Data Transformation'!$W$25,IF(C5066=1,D5066-'Data Transformation'!$W$25,FALSE))</f>
        <v>#NUM!</v>
      </c>
      <c r="E5065">
        <f t="array" ref="E5065">IF(ISLOGICAL(D5065),"",FREQUENCY(IF('Data Transformation'!$B$425:$B$8425='Bin Analysis'!$B5043,'Data Transformation'!$G$425:$G$8425),D5065))</f>
        <v>2001</v>
      </c>
      <c r="F5065">
        <f t="shared" si="630"/>
        <v>0</v>
      </c>
      <c r="G5065">
        <f>Weighting!$H$25</f>
        <v>0</v>
      </c>
      <c r="H5065">
        <f t="array" ref="H5065">FREQUENCY(IF('Data Transformation'!$B$4:$B$8425=B5043,'Data Transformation'!$G$4:$G$8425),'Bin Analysis'!$B5065)</f>
        <v>2073</v>
      </c>
      <c r="I5065">
        <f t="shared" si="631"/>
        <v>0</v>
      </c>
      <c r="J5065">
        <f t="shared" si="632"/>
        <v>0</v>
      </c>
      <c r="K5065">
        <f>J5065*Weighting!$W$25</f>
        <v>0</v>
      </c>
      <c r="M5065" s="14"/>
    </row>
    <row r="5066" spans="1:25" x14ac:dyDescent="0.25">
      <c r="O5066"/>
      <c r="P5066"/>
      <c r="Q5066"/>
      <c r="R5066"/>
    </row>
    <row r="5067" spans="1:25" ht="23.25" x14ac:dyDescent="0.35">
      <c r="A5067" s="21" t="s">
        <v>0</v>
      </c>
      <c r="B5067" s="21" t="str">
        <f>IFERROR(VLOOKUP(C5067,'Data Transformation'!$L$6:$M$426,2,FALSE),"")</f>
        <v/>
      </c>
      <c r="C5067" s="21">
        <f>C5043+1</f>
        <v>211</v>
      </c>
      <c r="D5067" s="21"/>
      <c r="E5067" s="21"/>
      <c r="F5067" s="21"/>
      <c r="G5067" s="21"/>
      <c r="H5067" s="22"/>
      <c r="I5067" s="22"/>
      <c r="J5067" s="22"/>
      <c r="K5067" s="21"/>
      <c r="L5067" s="21" t="str">
        <f>B5067</f>
        <v/>
      </c>
      <c r="M5067" s="23" t="e">
        <f>INDEX('Data Transformation'!$O$4:$O$424,MATCH($B5067,'Data Transformation'!$M$4:$M$424,0),MATCH($M$2,'Data Transformation'!$O$3,0))</f>
        <v>#N/A</v>
      </c>
      <c r="N5067" s="27" t="e">
        <f>IF('Input and Summary Results'!$J$16="minimum",'Bin Analysis'!X5068/(M5067-1),'Bin Analysis'!Y5067/('Bin Analysis'!M5067-1))</f>
        <v>#N/A</v>
      </c>
      <c r="O5067" s="27" t="e">
        <f>IF(M5067=FALSE,NA(),(VLOOKUP(1,C5070:K5089,4,FALSE))/(M5067-1))</f>
        <v>#N/A</v>
      </c>
      <c r="P5067" s="27" t="e">
        <f>IF(M5067=FALSE,NA(),SUM(J5070:J5089)/Weighting!$S$5)</f>
        <v>#N/A</v>
      </c>
      <c r="Q5067" s="27" t="e">
        <f>IF(M5067=FALSE,NA(),SUM(K5070:K5089)/Weighting!$S$6)</f>
        <v>#N/A</v>
      </c>
      <c r="R5067" s="27" t="e">
        <f>IF(M5067=FALSE,NA(),(VLOOKUP(1,G5070:K5089,3,FALSE))/(M5067-1))</f>
        <v>#N/A</v>
      </c>
      <c r="S5067" s="22" t="e">
        <f>IF(M5067=FALSE,NA(),IF(SUM(J5070:J5089)=2,"yes","no"))</f>
        <v>#N/A</v>
      </c>
      <c r="X5067" s="2" cm="2">
        <f t="array" ref="X5067:X5068">FREQUENCY(IF('Data Transformation'!$B$425:$B$6424='Bin Analysis'!L5067,'Data Transformation'!$G$425:$G$6424),'Data Transformation'!$U$11)</f>
        <v>0</v>
      </c>
      <c r="Y5067" s="2" cm="2">
        <f t="array" ref="Y5067:Y5068">FREQUENCY(IF('Data Transformation'!$B$425:$B$6424='Bin Analysis'!L5067,'Data Transformation'!$G$425:$G$6424),'Data Transformation'!$U$12)</f>
        <v>0</v>
      </c>
    </row>
    <row r="5068" spans="1:25" x14ac:dyDescent="0.25">
      <c r="A5068" s="14" t="s">
        <v>67</v>
      </c>
      <c r="B5068" t="s">
        <v>47</v>
      </c>
      <c r="C5068" t="s">
        <v>5</v>
      </c>
      <c r="D5068" t="s">
        <v>98</v>
      </c>
      <c r="E5068" t="s">
        <v>99</v>
      </c>
      <c r="F5068" t="s">
        <v>100</v>
      </c>
      <c r="G5068" t="s">
        <v>69</v>
      </c>
      <c r="H5068" t="s">
        <v>31</v>
      </c>
      <c r="I5068" t="s">
        <v>32</v>
      </c>
      <c r="J5068" t="s">
        <v>46</v>
      </c>
      <c r="K5068" s="14" t="s">
        <v>45</v>
      </c>
      <c r="M5068" s="14"/>
      <c r="X5068" s="2">
        <v>0</v>
      </c>
      <c r="Y5068" s="2">
        <v>0</v>
      </c>
    </row>
    <row r="5069" spans="1:25" x14ac:dyDescent="0.25">
      <c r="A5069" s="32"/>
      <c r="D5069" t="e">
        <f>IF(C5069=1,'Data Transformation'!$G$3+0.5*'Data Transformation'!$W$25,IF(C5070=1,D5070-'Data Transformation'!$W$25,FALSE))</f>
        <v>#NUM!</v>
      </c>
      <c r="E5069">
        <f t="array" ref="E5069">IF(ISLOGICAL(D5069),"",FREQUENCY(IF('Data Transformation'!$B$425:$B$8425='Bin Analysis'!$B5067,'Data Transformation'!$G$425:$G$8425),D5069))</f>
        <v>2001</v>
      </c>
      <c r="F5069" t="e">
        <f>IF(ISLOGICAL(D5069),"",E5069-E5068)</f>
        <v>#VALUE!</v>
      </c>
      <c r="M5069" s="14"/>
    </row>
    <row r="5070" spans="1:25" x14ac:dyDescent="0.25">
      <c r="A5070" s="32" t="e">
        <f>IF(Weighting!$P$6&gt;0,B5070,"")</f>
        <v>#NUM!</v>
      </c>
      <c r="B5070" t="e">
        <f>Weighting!$C$6</f>
        <v>#DIV/0!</v>
      </c>
      <c r="C5070" t="e">
        <f>Weighting!$F$6</f>
        <v>#NUM!</v>
      </c>
      <c r="D5070" t="e">
        <f>IF(C5070=1,'Data Transformation'!$G$3+0.5*'Data Transformation'!$W$25,IF(C5071=1,D5071-'Data Transformation'!$W$25,FALSE))</f>
        <v>#NUM!</v>
      </c>
      <c r="E5070">
        <f t="array" ref="E5070">IF(ISLOGICAL(D5070),"",FREQUENCY(IF('Data Transformation'!$B$425:$B$8425='Bin Analysis'!$B5067,'Data Transformation'!$G$425:$G$8425),D5070))</f>
        <v>2001</v>
      </c>
      <c r="F5070">
        <f>IF(ISLOGICAL(D5070),"",E5070-E5069)</f>
        <v>0</v>
      </c>
      <c r="G5070">
        <f>Weighting!$H$6</f>
        <v>1</v>
      </c>
      <c r="H5070">
        <f t="array" ref="H5070">FREQUENCY(IF('Data Transformation'!$B$4:$B$8425=B5067,'Data Transformation'!$G$4:$G$8425),'Bin Analysis'!$B5070)</f>
        <v>2073</v>
      </c>
      <c r="I5070">
        <f>H5070-H5069</f>
        <v>2073</v>
      </c>
      <c r="J5070">
        <f>IF(I5070=0,0,1)</f>
        <v>1</v>
      </c>
      <c r="K5070" t="e">
        <f>J5070*Weighting!$W$6</f>
        <v>#NUM!</v>
      </c>
      <c r="M5070" s="14"/>
    </row>
    <row r="5071" spans="1:25" x14ac:dyDescent="0.25">
      <c r="A5071" s="32" t="str">
        <f>IF(Weighting!$P$7&gt;0,B5071,"")</f>
        <v/>
      </c>
      <c r="B5071" t="e">
        <f>Weighting!$C$7</f>
        <v>#DIV/0!</v>
      </c>
      <c r="C5071" t="e">
        <f>Weighting!$F$7</f>
        <v>#NUM!</v>
      </c>
      <c r="D5071" t="e">
        <f>IF(C5071=1,'Data Transformation'!$G$3+0.5*'Data Transformation'!$W$25,IF(C5072=1,D5072-'Data Transformation'!$W$25,FALSE))</f>
        <v>#NUM!</v>
      </c>
      <c r="E5071">
        <f t="array" ref="E5071">IF(ISLOGICAL(D5071),"",FREQUENCY(IF('Data Transformation'!$B$425:$B$8425='Bin Analysis'!$B5067,'Data Transformation'!$G$425:$G$8425),D5071))</f>
        <v>2001</v>
      </c>
      <c r="F5071">
        <f t="shared" ref="F5071:F5089" si="633">IF(ISLOGICAL(D5071),"",E5071-E5070)</f>
        <v>0</v>
      </c>
      <c r="G5071">
        <f>Weighting!$H$7</f>
        <v>0</v>
      </c>
      <c r="H5071">
        <f t="array" ref="H5071">FREQUENCY(IF('Data Transformation'!$B$4:$B$8425=B5067,'Data Transformation'!$G$4:$G$8425),'Bin Analysis'!$B5071)</f>
        <v>2073</v>
      </c>
      <c r="I5071">
        <f t="shared" ref="I5071:I5089" si="634">H5071-H5070</f>
        <v>0</v>
      </c>
      <c r="J5071">
        <f>IF(I5071=0,0,1)</f>
        <v>0</v>
      </c>
      <c r="K5071">
        <f>J5071*Weighting!$W$7</f>
        <v>0</v>
      </c>
      <c r="M5071" s="14"/>
    </row>
    <row r="5072" spans="1:25" x14ac:dyDescent="0.25">
      <c r="A5072" s="32" t="str">
        <f>IF(Weighting!$P$8&gt;0,B5072,"")</f>
        <v/>
      </c>
      <c r="B5072" t="e">
        <f>Weighting!$C$8</f>
        <v>#DIV/0!</v>
      </c>
      <c r="C5072" t="e">
        <f>Weighting!$F$8</f>
        <v>#NUM!</v>
      </c>
      <c r="D5072" t="e">
        <f>IF(C5072=1,'Data Transformation'!$G$3+0.5*'Data Transformation'!$W$25,IF(C5073=1,D5073-'Data Transformation'!$W$25,FALSE))</f>
        <v>#NUM!</v>
      </c>
      <c r="E5072">
        <f t="array" ref="E5072">IF(ISLOGICAL(D5072),"",FREQUENCY(IF('Data Transformation'!$B$425:$B$8425='Bin Analysis'!$B5067,'Data Transformation'!$G$425:$G$8425),D5072))</f>
        <v>2001</v>
      </c>
      <c r="F5072">
        <f t="shared" si="633"/>
        <v>0</v>
      </c>
      <c r="G5072">
        <f>Weighting!$H$8</f>
        <v>0</v>
      </c>
      <c r="H5072">
        <f t="array" ref="H5072">FREQUENCY(IF('Data Transformation'!$B$4:$B$8425=B5067,'Data Transformation'!$G$4:$G$8425),'Bin Analysis'!$B5072)</f>
        <v>2073</v>
      </c>
      <c r="I5072">
        <f t="shared" si="634"/>
        <v>0</v>
      </c>
      <c r="J5072">
        <f t="shared" ref="J5072:J5089" si="635">IF(I5072=0,0,1)</f>
        <v>0</v>
      </c>
      <c r="K5072">
        <f>J5072*Weighting!$W$8</f>
        <v>0</v>
      </c>
      <c r="M5072" s="14"/>
    </row>
    <row r="5073" spans="1:13" x14ac:dyDescent="0.25">
      <c r="A5073" s="32" t="str">
        <f>IF(Weighting!$P$9&gt;0,B5073,"")</f>
        <v/>
      </c>
      <c r="B5073" s="50" t="e">
        <f>Weighting!$C$9</f>
        <v>#DIV/0!</v>
      </c>
      <c r="C5073" t="e">
        <f>Weighting!$F$9</f>
        <v>#NUM!</v>
      </c>
      <c r="D5073" t="e">
        <f>IF(C5073=1,'Data Transformation'!$G$3+0.5*'Data Transformation'!$W$25,IF(C5074=1,D5074-'Data Transformation'!$W$25,FALSE))</f>
        <v>#NUM!</v>
      </c>
      <c r="E5073">
        <f t="array" ref="E5073">IF(ISLOGICAL(D5073),"",FREQUENCY(IF('Data Transformation'!$B$425:$B$8425='Bin Analysis'!$B5067,'Data Transformation'!$G$425:$G$8425),D5073))</f>
        <v>2001</v>
      </c>
      <c r="F5073">
        <f t="shared" si="633"/>
        <v>0</v>
      </c>
      <c r="G5073">
        <f>Weighting!$H$9</f>
        <v>0</v>
      </c>
      <c r="H5073">
        <f t="array" ref="H5073">FREQUENCY(IF('Data Transformation'!$B$4:$B$8425=B5067,'Data Transformation'!$G$4:$G$8425),'Bin Analysis'!$B5073)</f>
        <v>2073</v>
      </c>
      <c r="I5073">
        <f t="shared" si="634"/>
        <v>0</v>
      </c>
      <c r="J5073">
        <f t="shared" si="635"/>
        <v>0</v>
      </c>
      <c r="K5073">
        <f>J5073*Weighting!$W$9</f>
        <v>0</v>
      </c>
      <c r="M5073" s="14"/>
    </row>
    <row r="5074" spans="1:13" x14ac:dyDescent="0.25">
      <c r="A5074" s="32" t="str">
        <f>IF(Weighting!$P$10&gt;0,B5074,"")</f>
        <v/>
      </c>
      <c r="B5074" t="e">
        <f>Weighting!$C$10</f>
        <v>#DIV/0!</v>
      </c>
      <c r="C5074" t="e">
        <f>Weighting!$F$10</f>
        <v>#NUM!</v>
      </c>
      <c r="D5074" t="e">
        <f>IF(C5074=1,'Data Transformation'!$G$3+0.5*'Data Transformation'!$W$25,IF(C5075=1,D5075-'Data Transformation'!$W$25,FALSE))</f>
        <v>#NUM!</v>
      </c>
      <c r="E5074">
        <f t="array" ref="E5074">IF(ISLOGICAL(D5074),"",FREQUENCY(IF('Data Transformation'!$B$425:$B$8425='Bin Analysis'!$B5067,'Data Transformation'!$G$425:$G$8425),D5074))</f>
        <v>2001</v>
      </c>
      <c r="F5074">
        <f t="shared" si="633"/>
        <v>0</v>
      </c>
      <c r="G5074">
        <f>Weighting!$H$10</f>
        <v>0</v>
      </c>
      <c r="H5074">
        <f t="array" ref="H5074">FREQUENCY(IF('Data Transformation'!$B$4:$B$8425=B5067,'Data Transformation'!$G$4:$G$8425),'Bin Analysis'!$B5074)</f>
        <v>2073</v>
      </c>
      <c r="I5074">
        <f t="shared" si="634"/>
        <v>0</v>
      </c>
      <c r="J5074">
        <f t="shared" si="635"/>
        <v>0</v>
      </c>
      <c r="K5074">
        <f>J5074*Weighting!$W$10</f>
        <v>0</v>
      </c>
      <c r="M5074" s="14"/>
    </row>
    <row r="5075" spans="1:13" x14ac:dyDescent="0.25">
      <c r="A5075" s="32" t="str">
        <f>IF(Weighting!$P$11&gt;0,B5075,"")</f>
        <v/>
      </c>
      <c r="B5075" t="e">
        <f>Weighting!$C$11</f>
        <v>#DIV/0!</v>
      </c>
      <c r="C5075" t="e">
        <f>Weighting!$F$11</f>
        <v>#NUM!</v>
      </c>
      <c r="D5075" t="e">
        <f>IF(C5075=1,'Data Transformation'!$G$3+0.5*'Data Transformation'!$W$25,IF(C5076=1,D5076-'Data Transformation'!$W$25,FALSE))</f>
        <v>#NUM!</v>
      </c>
      <c r="E5075">
        <f t="array" ref="E5075">IF(ISLOGICAL(D5075),"",FREQUENCY(IF('Data Transformation'!$B$425:$B$8425='Bin Analysis'!$B5067,'Data Transformation'!$G$425:$G$8425),D5075))</f>
        <v>2001</v>
      </c>
      <c r="F5075">
        <f t="shared" si="633"/>
        <v>0</v>
      </c>
      <c r="G5075">
        <f>Weighting!$H$11</f>
        <v>0</v>
      </c>
      <c r="H5075">
        <f t="array" ref="H5075">FREQUENCY(IF('Data Transformation'!$B$4:$B$8425=B5067,'Data Transformation'!$G$4:$G$8425),'Bin Analysis'!$B5075)</f>
        <v>2073</v>
      </c>
      <c r="I5075">
        <f t="shared" si="634"/>
        <v>0</v>
      </c>
      <c r="J5075">
        <f t="shared" si="635"/>
        <v>0</v>
      </c>
      <c r="K5075">
        <f>J5075*Weighting!$W$11</f>
        <v>0</v>
      </c>
      <c r="M5075" s="14"/>
    </row>
    <row r="5076" spans="1:13" x14ac:dyDescent="0.25">
      <c r="A5076" s="32" t="str">
        <f>IF(Weighting!$P$12&gt;0,B5076,"")</f>
        <v/>
      </c>
      <c r="B5076" t="e">
        <f>Weighting!$C$12</f>
        <v>#DIV/0!</v>
      </c>
      <c r="C5076" t="e">
        <f>Weighting!$F$12</f>
        <v>#NUM!</v>
      </c>
      <c r="D5076" t="e">
        <f>IF(C5076=1,'Data Transformation'!$G$3+0.5*'Data Transformation'!$W$25,IF(C5077=1,D5077-'Data Transformation'!$W$25,FALSE))</f>
        <v>#NUM!</v>
      </c>
      <c r="E5076">
        <f t="array" ref="E5076">IF(ISLOGICAL(D5076),"",FREQUENCY(IF('Data Transformation'!$B$425:$B$8425='Bin Analysis'!$B5067,'Data Transformation'!$G$425:$G$8425),D5076))</f>
        <v>2001</v>
      </c>
      <c r="F5076">
        <f t="shared" si="633"/>
        <v>0</v>
      </c>
      <c r="G5076">
        <f>Weighting!$H$12</f>
        <v>0</v>
      </c>
      <c r="H5076">
        <f t="array" ref="H5076">FREQUENCY(IF('Data Transformation'!$B$4:$B$8425=B5067,'Data Transformation'!$G$4:$G$8425),'Bin Analysis'!$B5076)</f>
        <v>2073</v>
      </c>
      <c r="I5076">
        <f t="shared" si="634"/>
        <v>0</v>
      </c>
      <c r="J5076">
        <f t="shared" si="635"/>
        <v>0</v>
      </c>
      <c r="K5076">
        <f>J5076*Weighting!$W$12</f>
        <v>0</v>
      </c>
      <c r="M5076" s="14"/>
    </row>
    <row r="5077" spans="1:13" x14ac:dyDescent="0.25">
      <c r="A5077" s="32" t="str">
        <f>IF(Weighting!$P$13&gt;0,B5077,"")</f>
        <v/>
      </c>
      <c r="B5077" t="e">
        <f>Weighting!$C$13</f>
        <v>#DIV/0!</v>
      </c>
      <c r="C5077" t="e">
        <f>Weighting!$F$13</f>
        <v>#NUM!</v>
      </c>
      <c r="D5077" t="e">
        <f>IF(C5077=1,'Data Transformation'!$G$3+0.5*'Data Transformation'!$W$25,IF(C5078=1,D5078-'Data Transformation'!$W$25,FALSE))</f>
        <v>#NUM!</v>
      </c>
      <c r="E5077">
        <f t="array" ref="E5077">IF(ISLOGICAL(D5077),"",FREQUENCY(IF('Data Transformation'!$B$425:$B$8425='Bin Analysis'!$B5067,'Data Transformation'!$G$425:$G$8425),D5077))</f>
        <v>2001</v>
      </c>
      <c r="F5077">
        <f t="shared" si="633"/>
        <v>0</v>
      </c>
      <c r="G5077">
        <f>Weighting!$H$13</f>
        <v>0</v>
      </c>
      <c r="H5077">
        <f t="array" ref="H5077">FREQUENCY(IF('Data Transformation'!$B$4:$B$8425=B5067,'Data Transformation'!$G$4:$G$8425),'Bin Analysis'!$B5077)</f>
        <v>2073</v>
      </c>
      <c r="I5077">
        <f t="shared" si="634"/>
        <v>0</v>
      </c>
      <c r="J5077">
        <f t="shared" si="635"/>
        <v>0</v>
      </c>
      <c r="K5077">
        <f>J5077*Weighting!$W$13</f>
        <v>0</v>
      </c>
      <c r="M5077" s="14"/>
    </row>
    <row r="5078" spans="1:13" x14ac:dyDescent="0.25">
      <c r="A5078" s="32" t="str">
        <f>IF(Weighting!$P$14&gt;0,B5078,"")</f>
        <v/>
      </c>
      <c r="B5078" t="e">
        <f>Weighting!$C$14</f>
        <v>#DIV/0!</v>
      </c>
      <c r="C5078" t="e">
        <f>Weighting!$F$14</f>
        <v>#NUM!</v>
      </c>
      <c r="D5078" t="e">
        <f>IF(C5078=1,'Data Transformation'!$G$3+0.5*'Data Transformation'!$W$25,IF(C5079=1,D5079-'Data Transformation'!$W$25,FALSE))</f>
        <v>#NUM!</v>
      </c>
      <c r="E5078">
        <f t="array" ref="E5078">IF(ISLOGICAL(D5078),"",FREQUENCY(IF('Data Transformation'!$B$425:$B$8425='Bin Analysis'!$B5067,'Data Transformation'!$G$425:$G$8425),D5078))</f>
        <v>2001</v>
      </c>
      <c r="F5078">
        <f t="shared" si="633"/>
        <v>0</v>
      </c>
      <c r="G5078">
        <f>Weighting!$H$14</f>
        <v>0</v>
      </c>
      <c r="H5078">
        <f t="array" ref="H5078">FREQUENCY(IF('Data Transformation'!$B$4:$B$8425=B5067,'Data Transformation'!$G$4:$G$8425),'Bin Analysis'!$B5078)</f>
        <v>2073</v>
      </c>
      <c r="I5078">
        <f t="shared" si="634"/>
        <v>0</v>
      </c>
      <c r="J5078">
        <f t="shared" si="635"/>
        <v>0</v>
      </c>
      <c r="K5078">
        <f>J5078*Weighting!$W$14</f>
        <v>0</v>
      </c>
      <c r="M5078" s="14"/>
    </row>
    <row r="5079" spans="1:13" x14ac:dyDescent="0.25">
      <c r="A5079" s="32" t="str">
        <f>IF(Weighting!$P$15&gt;0,B5079,"")</f>
        <v/>
      </c>
      <c r="B5079" t="e">
        <f>Weighting!$C$15</f>
        <v>#DIV/0!</v>
      </c>
      <c r="C5079" t="e">
        <f>Weighting!$F$15</f>
        <v>#NUM!</v>
      </c>
      <c r="D5079" t="e">
        <f>IF(C5079=1,'Data Transformation'!$G$3+0.5*'Data Transformation'!$W$25,IF(C5080=1,D5080-'Data Transformation'!$W$25,FALSE))</f>
        <v>#NUM!</v>
      </c>
      <c r="E5079">
        <f t="array" ref="E5079">IF(ISLOGICAL(D5079),"",FREQUENCY(IF('Data Transformation'!$B$425:$B$8425='Bin Analysis'!$B5067,'Data Transformation'!$G$425:$G$8425),D5079))</f>
        <v>2001</v>
      </c>
      <c r="F5079">
        <f t="shared" si="633"/>
        <v>0</v>
      </c>
      <c r="G5079">
        <f>Weighting!$H$15</f>
        <v>0</v>
      </c>
      <c r="H5079">
        <f t="array" ref="H5079">FREQUENCY(IF('Data Transformation'!$B$4:$B$8425=B5067,'Data Transformation'!$G$4:$G$8425),'Bin Analysis'!$B5079)</f>
        <v>2073</v>
      </c>
      <c r="I5079">
        <f t="shared" si="634"/>
        <v>0</v>
      </c>
      <c r="J5079">
        <f t="shared" si="635"/>
        <v>0</v>
      </c>
      <c r="K5079">
        <f>J5079*Weighting!$W$15</f>
        <v>0</v>
      </c>
      <c r="M5079" s="14"/>
    </row>
    <row r="5080" spans="1:13" x14ac:dyDescent="0.25">
      <c r="A5080" s="32" t="str">
        <f>IF(Weighting!$P$16&gt;0,B5080,"")</f>
        <v/>
      </c>
      <c r="B5080" t="e">
        <f>Weighting!$C$16</f>
        <v>#DIV/0!</v>
      </c>
      <c r="C5080" t="e">
        <f>Weighting!$F$16</f>
        <v>#NUM!</v>
      </c>
      <c r="D5080" t="e">
        <f>IF(C5080=1,'Data Transformation'!$G$3+0.5*'Data Transformation'!$W$25,IF(C5081=1,D5081-'Data Transformation'!$W$25,FALSE))</f>
        <v>#NUM!</v>
      </c>
      <c r="E5080">
        <f t="array" ref="E5080">IF(ISLOGICAL(D5080),"",FREQUENCY(IF('Data Transformation'!$B$425:$B$8425='Bin Analysis'!$B5067,'Data Transformation'!$G$425:$G$8425),D5080))</f>
        <v>2001</v>
      </c>
      <c r="F5080">
        <f t="shared" si="633"/>
        <v>0</v>
      </c>
      <c r="G5080">
        <f>Weighting!$H$16</f>
        <v>0</v>
      </c>
      <c r="H5080">
        <f t="array" ref="H5080">FREQUENCY(IF('Data Transformation'!$B$4:$B$8425=B5067,'Data Transformation'!$G$4:$G$8425),'Bin Analysis'!$B5080)</f>
        <v>2073</v>
      </c>
      <c r="I5080">
        <f t="shared" si="634"/>
        <v>0</v>
      </c>
      <c r="J5080">
        <f t="shared" si="635"/>
        <v>0</v>
      </c>
      <c r="K5080">
        <f>J5080*Weighting!$W$16</f>
        <v>0</v>
      </c>
      <c r="M5080" s="14"/>
    </row>
    <row r="5081" spans="1:13" x14ac:dyDescent="0.25">
      <c r="A5081" s="32" t="str">
        <f>IF(Weighting!$P$17&gt;0,B5081,"")</f>
        <v/>
      </c>
      <c r="B5081" t="e">
        <f>Weighting!$C$17</f>
        <v>#DIV/0!</v>
      </c>
      <c r="C5081" t="e">
        <f>Weighting!$F$17</f>
        <v>#NUM!</v>
      </c>
      <c r="D5081" t="e">
        <f>IF(C5081=1,'Data Transformation'!$G$3+0.5*'Data Transformation'!$W$25,IF(C5082=1,D5082-'Data Transformation'!$W$25,FALSE))</f>
        <v>#NUM!</v>
      </c>
      <c r="E5081">
        <f t="array" ref="E5081">IF(ISLOGICAL(D5081),"",FREQUENCY(IF('Data Transformation'!$B$425:$B$8425='Bin Analysis'!$B5067,'Data Transformation'!$G$425:$G$8425),D5081))</f>
        <v>2001</v>
      </c>
      <c r="F5081">
        <f t="shared" si="633"/>
        <v>0</v>
      </c>
      <c r="G5081">
        <f>Weighting!$H$17</f>
        <v>0</v>
      </c>
      <c r="H5081">
        <f t="array" ref="H5081">FREQUENCY(IF('Data Transformation'!$B$4:$B$8425=B5067,'Data Transformation'!$G$4:$G$8425),'Bin Analysis'!$B5081)</f>
        <v>2073</v>
      </c>
      <c r="I5081">
        <f t="shared" si="634"/>
        <v>0</v>
      </c>
      <c r="J5081">
        <f t="shared" si="635"/>
        <v>0</v>
      </c>
      <c r="K5081">
        <f>J5081*Weighting!$W$17</f>
        <v>0</v>
      </c>
      <c r="M5081" s="14"/>
    </row>
    <row r="5082" spans="1:13" x14ac:dyDescent="0.25">
      <c r="A5082" s="32" t="str">
        <f>IF(Weighting!$P$18&gt;0,B5082,"")</f>
        <v/>
      </c>
      <c r="B5082" t="e">
        <f>Weighting!$C$18</f>
        <v>#DIV/0!</v>
      </c>
      <c r="C5082" t="e">
        <f>Weighting!$F$18</f>
        <v>#NUM!</v>
      </c>
      <c r="D5082" t="e">
        <f>IF(C5082=1,'Data Transformation'!$G$3+0.5*'Data Transformation'!$W$25,IF(C5083=1,D5083-'Data Transformation'!$W$25,FALSE))</f>
        <v>#NUM!</v>
      </c>
      <c r="E5082">
        <f t="array" ref="E5082">IF(ISLOGICAL(D5082),"",FREQUENCY(IF('Data Transformation'!$B$425:$B$8425='Bin Analysis'!$B5067,'Data Transformation'!$G$425:$G$8425),D5082))</f>
        <v>2001</v>
      </c>
      <c r="F5082">
        <f t="shared" si="633"/>
        <v>0</v>
      </c>
      <c r="G5082">
        <f>Weighting!$H$18</f>
        <v>0</v>
      </c>
      <c r="H5082">
        <f t="array" ref="H5082">FREQUENCY(IF('Data Transformation'!$B$4:$B$8425=B5067,'Data Transformation'!$G$4:$G$8425),'Bin Analysis'!$B5082)</f>
        <v>2073</v>
      </c>
      <c r="I5082">
        <f t="shared" si="634"/>
        <v>0</v>
      </c>
      <c r="J5082">
        <f t="shared" si="635"/>
        <v>0</v>
      </c>
      <c r="K5082">
        <f>J5082*Weighting!$W$18</f>
        <v>0</v>
      </c>
      <c r="M5082" s="14"/>
    </row>
    <row r="5083" spans="1:13" x14ac:dyDescent="0.25">
      <c r="A5083" s="32" t="str">
        <f>IF(Weighting!$P$19&gt;0,B5083,"")</f>
        <v/>
      </c>
      <c r="B5083" t="e">
        <f>Weighting!$C$19</f>
        <v>#DIV/0!</v>
      </c>
      <c r="C5083" t="e">
        <f>Weighting!$F$19</f>
        <v>#NUM!</v>
      </c>
      <c r="D5083" t="e">
        <f>IF(C5083=1,'Data Transformation'!$G$3+0.5*'Data Transformation'!$W$25,IF(C5084=1,D5084-'Data Transformation'!$W$25,FALSE))</f>
        <v>#NUM!</v>
      </c>
      <c r="E5083">
        <f t="array" ref="E5083">IF(ISLOGICAL(D5083),"",FREQUENCY(IF('Data Transformation'!$B$425:$B$8425='Bin Analysis'!$B5067,'Data Transformation'!$G$425:$G$8425),D5083))</f>
        <v>2001</v>
      </c>
      <c r="F5083">
        <f t="shared" si="633"/>
        <v>0</v>
      </c>
      <c r="G5083">
        <f>Weighting!$H$19</f>
        <v>0</v>
      </c>
      <c r="H5083">
        <f t="array" ref="H5083">FREQUENCY(IF('Data Transformation'!$B$4:$B$8425=B5067,'Data Transformation'!$G$4:$G$8425),'Bin Analysis'!$B5083)</f>
        <v>2073</v>
      </c>
      <c r="I5083">
        <f t="shared" si="634"/>
        <v>0</v>
      </c>
      <c r="J5083">
        <f t="shared" si="635"/>
        <v>0</v>
      </c>
      <c r="K5083">
        <f>J5083*Weighting!$W$19</f>
        <v>0</v>
      </c>
      <c r="M5083" s="14"/>
    </row>
    <row r="5084" spans="1:13" x14ac:dyDescent="0.25">
      <c r="A5084" s="32" t="str">
        <f>IF(Weighting!$P$20&gt;0,B5084,"")</f>
        <v/>
      </c>
      <c r="B5084" t="e">
        <f>Weighting!$C$20</f>
        <v>#DIV/0!</v>
      </c>
      <c r="C5084" t="e">
        <f>Weighting!$F$20</f>
        <v>#NUM!</v>
      </c>
      <c r="D5084" t="e">
        <f>IF(C5084=1,'Data Transformation'!$G$3+0.5*'Data Transformation'!$W$25,IF(C5085=1,D5085-'Data Transformation'!$W$25,FALSE))</f>
        <v>#NUM!</v>
      </c>
      <c r="E5084">
        <f t="array" ref="E5084">IF(ISLOGICAL(D5084),"",FREQUENCY(IF('Data Transformation'!$B$425:$B$8425='Bin Analysis'!$B5067,'Data Transformation'!$G$425:$G$8425),D5084))</f>
        <v>2001</v>
      </c>
      <c r="F5084">
        <f t="shared" si="633"/>
        <v>0</v>
      </c>
      <c r="G5084">
        <f>Weighting!$H$20</f>
        <v>0</v>
      </c>
      <c r="H5084">
        <f t="array" ref="H5084">FREQUENCY(IF('Data Transformation'!$B$4:$B$8425=B5067,'Data Transformation'!$G$4:$G$8425),'Bin Analysis'!$B5084)</f>
        <v>2073</v>
      </c>
      <c r="I5084">
        <f t="shared" si="634"/>
        <v>0</v>
      </c>
      <c r="J5084">
        <f t="shared" si="635"/>
        <v>0</v>
      </c>
      <c r="K5084">
        <f>J5084*Weighting!$W$20</f>
        <v>0</v>
      </c>
      <c r="M5084" s="14"/>
    </row>
    <row r="5085" spans="1:13" x14ac:dyDescent="0.25">
      <c r="A5085" s="32" t="str">
        <f>IF(Weighting!$P$21&gt;0,B5085,"")</f>
        <v/>
      </c>
      <c r="B5085" t="e">
        <f>Weighting!$C$21</f>
        <v>#DIV/0!</v>
      </c>
      <c r="C5085" t="e">
        <f>Weighting!$F$21</f>
        <v>#NUM!</v>
      </c>
      <c r="D5085" t="e">
        <f>IF(C5085=1,'Data Transformation'!$G$3+0.5*'Data Transformation'!$W$25,IF(C5086=1,D5086-'Data Transformation'!$W$25,FALSE))</f>
        <v>#NUM!</v>
      </c>
      <c r="E5085">
        <f t="array" ref="E5085">IF(ISLOGICAL(D5085),"",FREQUENCY(IF('Data Transformation'!$B$425:$B$8425='Bin Analysis'!$B5067,'Data Transformation'!$G$425:$G$8425),D5085))</f>
        <v>2001</v>
      </c>
      <c r="F5085">
        <f t="shared" si="633"/>
        <v>0</v>
      </c>
      <c r="G5085">
        <f>Weighting!$H$21</f>
        <v>0</v>
      </c>
      <c r="H5085">
        <f t="array" ref="H5085">FREQUENCY(IF('Data Transformation'!$B$4:$B$8425=B5067,'Data Transformation'!$G$4:$G$8425),'Bin Analysis'!$B5085)</f>
        <v>2073</v>
      </c>
      <c r="I5085">
        <f t="shared" si="634"/>
        <v>0</v>
      </c>
      <c r="J5085">
        <f t="shared" si="635"/>
        <v>0</v>
      </c>
      <c r="K5085">
        <f>J5085*Weighting!$W$21</f>
        <v>0</v>
      </c>
      <c r="M5085" s="14"/>
    </row>
    <row r="5086" spans="1:13" x14ac:dyDescent="0.25">
      <c r="A5086" s="32" t="str">
        <f>IF(Weighting!$P$22&gt;0,B5086,"")</f>
        <v/>
      </c>
      <c r="B5086" t="e">
        <f>Weighting!$C$22</f>
        <v>#DIV/0!</v>
      </c>
      <c r="C5086" t="e">
        <f>Weighting!$F$22</f>
        <v>#NUM!</v>
      </c>
      <c r="D5086" t="e">
        <f>IF(C5086=1,'Data Transformation'!$G$3+0.5*'Data Transformation'!$W$25,IF(C5087=1,D5087-'Data Transformation'!$W$25,FALSE))</f>
        <v>#NUM!</v>
      </c>
      <c r="E5086">
        <f t="array" ref="E5086">IF(ISLOGICAL(D5086),"",FREQUENCY(IF('Data Transformation'!$B$425:$B$8425='Bin Analysis'!$B5067,'Data Transformation'!$G$425:$G$8425),D5086))</f>
        <v>2001</v>
      </c>
      <c r="F5086">
        <f t="shared" si="633"/>
        <v>0</v>
      </c>
      <c r="G5086">
        <f>Weighting!$H$22</f>
        <v>0</v>
      </c>
      <c r="H5086">
        <f t="array" ref="H5086">FREQUENCY(IF('Data Transformation'!$B$4:$B$8425=B5067,'Data Transformation'!$G$4:$G$8425),'Bin Analysis'!$B5086)</f>
        <v>2073</v>
      </c>
      <c r="I5086">
        <f t="shared" si="634"/>
        <v>0</v>
      </c>
      <c r="J5086">
        <f t="shared" si="635"/>
        <v>0</v>
      </c>
      <c r="K5086">
        <f>J5086*Weighting!$W$22</f>
        <v>0</v>
      </c>
      <c r="M5086" s="14"/>
    </row>
    <row r="5087" spans="1:13" x14ac:dyDescent="0.25">
      <c r="A5087" s="32" t="str">
        <f>IF(Weighting!$P$23&gt;0,B5087,"")</f>
        <v/>
      </c>
      <c r="B5087" t="e">
        <f>Weighting!$C$23</f>
        <v>#DIV/0!</v>
      </c>
      <c r="C5087" t="e">
        <f>Weighting!$F$23</f>
        <v>#NUM!</v>
      </c>
      <c r="D5087" t="e">
        <f>IF(C5087=1,'Data Transformation'!$G$3+0.5*'Data Transformation'!$W$25,IF(C5088=1,D5088-'Data Transformation'!$W$25,FALSE))</f>
        <v>#NUM!</v>
      </c>
      <c r="E5087">
        <f t="array" ref="E5087">IF(ISLOGICAL(D5087),"",FREQUENCY(IF('Data Transformation'!$B$425:$B$8425='Bin Analysis'!$B5067,'Data Transformation'!$G$425:$G$8425),D5087))</f>
        <v>2001</v>
      </c>
      <c r="F5087">
        <f t="shared" si="633"/>
        <v>0</v>
      </c>
      <c r="G5087">
        <f>Weighting!$H$23</f>
        <v>0</v>
      </c>
      <c r="H5087">
        <f t="array" ref="H5087">FREQUENCY(IF('Data Transformation'!$B$4:$B$8425=B5067,'Data Transformation'!$G$4:$G$8425),'Bin Analysis'!$B5087)</f>
        <v>2073</v>
      </c>
      <c r="I5087">
        <f t="shared" si="634"/>
        <v>0</v>
      </c>
      <c r="J5087">
        <f t="shared" si="635"/>
        <v>0</v>
      </c>
      <c r="K5087">
        <f>J5087*Weighting!$W$23</f>
        <v>0</v>
      </c>
      <c r="M5087" s="14"/>
    </row>
    <row r="5088" spans="1:13" x14ac:dyDescent="0.25">
      <c r="A5088" s="32" t="str">
        <f>IF(Weighting!$P$24&gt;0,B5088,"")</f>
        <v/>
      </c>
      <c r="B5088" t="e">
        <f>Weighting!$C$24</f>
        <v>#DIV/0!</v>
      </c>
      <c r="C5088" t="e">
        <f>Weighting!$F$24</f>
        <v>#NUM!</v>
      </c>
      <c r="D5088" t="e">
        <f>IF(C5088=1,'Data Transformation'!$G$3+0.5*'Data Transformation'!$W$25,IF(C5089=1,D5089-'Data Transformation'!$W$25,FALSE))</f>
        <v>#NUM!</v>
      </c>
      <c r="E5088">
        <f t="array" ref="E5088">IF(ISLOGICAL(D5088),"",FREQUENCY(IF('Data Transformation'!$B$425:$B$8425='Bin Analysis'!$B5067,'Data Transformation'!$G$425:$G$8425),D5088))</f>
        <v>2001</v>
      </c>
      <c r="F5088">
        <f t="shared" si="633"/>
        <v>0</v>
      </c>
      <c r="G5088">
        <f>Weighting!$H$24</f>
        <v>0</v>
      </c>
      <c r="H5088">
        <f t="array" ref="H5088">FREQUENCY(IF('Data Transformation'!$B$4:$B$8425=B5067,'Data Transformation'!$G$4:$G$8425),'Bin Analysis'!$B5088)</f>
        <v>2073</v>
      </c>
      <c r="I5088">
        <f t="shared" si="634"/>
        <v>0</v>
      </c>
      <c r="J5088">
        <f t="shared" si="635"/>
        <v>0</v>
      </c>
      <c r="K5088">
        <f>J5088*Weighting!$W$24</f>
        <v>0</v>
      </c>
      <c r="M5088" s="14"/>
    </row>
    <row r="5089" spans="1:25" x14ac:dyDescent="0.25">
      <c r="A5089" s="32" t="str">
        <f>IF(Weighting!$P$25&gt;0,B5089,"")</f>
        <v/>
      </c>
      <c r="B5089" t="e">
        <f>Weighting!$C$25</f>
        <v>#DIV/0!</v>
      </c>
      <c r="C5089" t="e">
        <f>Weighting!$F$25</f>
        <v>#NUM!</v>
      </c>
      <c r="D5089" t="e">
        <f>IF(C5089=1,'Data Transformation'!$G$3+0.5*'Data Transformation'!$W$25,IF(C5090=1,D5090-'Data Transformation'!$W$25,FALSE))</f>
        <v>#NUM!</v>
      </c>
      <c r="E5089">
        <f t="array" ref="E5089">IF(ISLOGICAL(D5089),"",FREQUENCY(IF('Data Transformation'!$B$425:$B$8425='Bin Analysis'!$B5067,'Data Transformation'!$G$425:$G$8425),D5089))</f>
        <v>2001</v>
      </c>
      <c r="F5089">
        <f t="shared" si="633"/>
        <v>0</v>
      </c>
      <c r="G5089">
        <f>Weighting!$H$25</f>
        <v>0</v>
      </c>
      <c r="H5089">
        <f t="array" ref="H5089">FREQUENCY(IF('Data Transformation'!$B$4:$B$8425=B5067,'Data Transformation'!$G$4:$G$8425),'Bin Analysis'!$B5089)</f>
        <v>2073</v>
      </c>
      <c r="I5089">
        <f t="shared" si="634"/>
        <v>0</v>
      </c>
      <c r="J5089">
        <f t="shared" si="635"/>
        <v>0</v>
      </c>
      <c r="K5089">
        <f>J5089*Weighting!$W$25</f>
        <v>0</v>
      </c>
      <c r="M5089" s="14"/>
    </row>
    <row r="5090" spans="1:25" x14ac:dyDescent="0.25">
      <c r="O5090"/>
      <c r="P5090"/>
      <c r="Q5090"/>
      <c r="R5090"/>
    </row>
    <row r="5091" spans="1:25" ht="23.25" x14ac:dyDescent="0.35">
      <c r="A5091" s="21" t="s">
        <v>0</v>
      </c>
      <c r="B5091" s="21" t="str">
        <f>IFERROR(VLOOKUP(C5091,'Data Transformation'!$L$6:$M$426,2,FALSE),"")</f>
        <v/>
      </c>
      <c r="C5091" s="21">
        <f>C5067+1</f>
        <v>212</v>
      </c>
      <c r="D5091" s="21"/>
      <c r="E5091" s="21"/>
      <c r="F5091" s="21"/>
      <c r="G5091" s="21"/>
      <c r="H5091" s="22"/>
      <c r="I5091" s="22"/>
      <c r="J5091" s="22"/>
      <c r="K5091" s="21"/>
      <c r="L5091" s="21" t="str">
        <f>B5091</f>
        <v/>
      </c>
      <c r="M5091" s="23" t="e">
        <f>INDEX('Data Transformation'!$O$4:$O$424,MATCH($B5091,'Data Transformation'!$M$4:$M$424,0),MATCH($M$2,'Data Transformation'!$O$3,0))</f>
        <v>#N/A</v>
      </c>
      <c r="N5091" s="27" t="e">
        <f>IF('Input and Summary Results'!$J$16="minimum",'Bin Analysis'!X5092/(M5091-1),'Bin Analysis'!Y5091/('Bin Analysis'!M5091-1))</f>
        <v>#N/A</v>
      </c>
      <c r="O5091" s="27" t="e">
        <f>IF(M5091=FALSE,NA(),(VLOOKUP(1,C5094:K5113,4,FALSE))/(M5091-1))</f>
        <v>#N/A</v>
      </c>
      <c r="P5091" s="27" t="e">
        <f>IF(M5091=FALSE,NA(),SUM(J5094:J5113)/Weighting!$S$5)</f>
        <v>#N/A</v>
      </c>
      <c r="Q5091" s="27" t="e">
        <f>IF(M5091=FALSE,NA(),SUM(K5094:K5113)/Weighting!$S$6)</f>
        <v>#N/A</v>
      </c>
      <c r="R5091" s="27" t="e">
        <f>IF(M5091=FALSE,NA(),(VLOOKUP(1,G5094:K5113,3,FALSE))/(M5091-1))</f>
        <v>#N/A</v>
      </c>
      <c r="S5091" s="22" t="e">
        <f>IF(M5091=FALSE,NA(),IF(SUM(J5094:J5113)=2,"yes","no"))</f>
        <v>#N/A</v>
      </c>
      <c r="X5091" s="2" cm="2">
        <f t="array" ref="X5091:X5092">FREQUENCY(IF('Data Transformation'!$B$425:$B$6424='Bin Analysis'!L5091,'Data Transformation'!$G$425:$G$6424),'Data Transformation'!$U$11)</f>
        <v>0</v>
      </c>
      <c r="Y5091" s="2" cm="2">
        <f t="array" ref="Y5091:Y5092">FREQUENCY(IF('Data Transformation'!$B$425:$B$6424='Bin Analysis'!L5091,'Data Transformation'!$G$425:$G$6424),'Data Transformation'!$U$12)</f>
        <v>0</v>
      </c>
    </row>
    <row r="5092" spans="1:25" x14ac:dyDescent="0.25">
      <c r="A5092" s="14" t="s">
        <v>67</v>
      </c>
      <c r="B5092" t="s">
        <v>47</v>
      </c>
      <c r="C5092" t="s">
        <v>5</v>
      </c>
      <c r="D5092" t="s">
        <v>98</v>
      </c>
      <c r="E5092" t="s">
        <v>99</v>
      </c>
      <c r="F5092" t="s">
        <v>100</v>
      </c>
      <c r="G5092" t="s">
        <v>69</v>
      </c>
      <c r="H5092" t="s">
        <v>31</v>
      </c>
      <c r="I5092" t="s">
        <v>32</v>
      </c>
      <c r="J5092" t="s">
        <v>46</v>
      </c>
      <c r="K5092" s="14" t="s">
        <v>45</v>
      </c>
      <c r="M5092" s="14"/>
      <c r="X5092" s="2">
        <v>0</v>
      </c>
      <c r="Y5092" s="2">
        <v>0</v>
      </c>
    </row>
    <row r="5093" spans="1:25" x14ac:dyDescent="0.25">
      <c r="A5093" s="32"/>
      <c r="D5093" t="e">
        <f>IF(C5093=1,'Data Transformation'!$G$3+0.5*'Data Transformation'!$W$25,IF(C5094=1,D5094-'Data Transformation'!$W$25,FALSE))</f>
        <v>#NUM!</v>
      </c>
      <c r="E5093">
        <f t="array" ref="E5093">IF(ISLOGICAL(D5093),"",FREQUENCY(IF('Data Transformation'!$B$425:$B$8425='Bin Analysis'!$B5091,'Data Transformation'!$G$425:$G$8425),D5093))</f>
        <v>2001</v>
      </c>
      <c r="F5093" t="e">
        <f>IF(ISLOGICAL(D5093),"",E5093-E5092)</f>
        <v>#VALUE!</v>
      </c>
      <c r="M5093" s="14"/>
    </row>
    <row r="5094" spans="1:25" x14ac:dyDescent="0.25">
      <c r="A5094" s="32" t="e">
        <f>IF(Weighting!$P$6&gt;0,B5094,"")</f>
        <v>#NUM!</v>
      </c>
      <c r="B5094" t="e">
        <f>Weighting!$C$6</f>
        <v>#DIV/0!</v>
      </c>
      <c r="C5094" t="e">
        <f>Weighting!$F$6</f>
        <v>#NUM!</v>
      </c>
      <c r="D5094" t="e">
        <f>IF(C5094=1,'Data Transformation'!$G$3+0.5*'Data Transformation'!$W$25,IF(C5095=1,D5095-'Data Transformation'!$W$25,FALSE))</f>
        <v>#NUM!</v>
      </c>
      <c r="E5094">
        <f t="array" ref="E5094">IF(ISLOGICAL(D5094),"",FREQUENCY(IF('Data Transformation'!$B$425:$B$8425='Bin Analysis'!$B5091,'Data Transformation'!$G$425:$G$8425),D5094))</f>
        <v>2001</v>
      </c>
      <c r="F5094">
        <f>IF(ISLOGICAL(D5094),"",E5094-E5093)</f>
        <v>0</v>
      </c>
      <c r="G5094">
        <f>Weighting!$H$6</f>
        <v>1</v>
      </c>
      <c r="H5094">
        <f t="array" ref="H5094">FREQUENCY(IF('Data Transformation'!$B$4:$B$8425=B5091,'Data Transformation'!$G$4:$G$8425),'Bin Analysis'!$B5094)</f>
        <v>2073</v>
      </c>
      <c r="I5094">
        <f>H5094-H5093</f>
        <v>2073</v>
      </c>
      <c r="J5094">
        <f>IF(I5094=0,0,1)</f>
        <v>1</v>
      </c>
      <c r="K5094" t="e">
        <f>J5094*Weighting!$W$6</f>
        <v>#NUM!</v>
      </c>
      <c r="M5094" s="14"/>
    </row>
    <row r="5095" spans="1:25" x14ac:dyDescent="0.25">
      <c r="A5095" s="32" t="str">
        <f>IF(Weighting!$P$7&gt;0,B5095,"")</f>
        <v/>
      </c>
      <c r="B5095" t="e">
        <f>Weighting!$C$7</f>
        <v>#DIV/0!</v>
      </c>
      <c r="C5095" t="e">
        <f>Weighting!$F$7</f>
        <v>#NUM!</v>
      </c>
      <c r="D5095" t="e">
        <f>IF(C5095=1,'Data Transformation'!$G$3+0.5*'Data Transformation'!$W$25,IF(C5096=1,D5096-'Data Transformation'!$W$25,FALSE))</f>
        <v>#NUM!</v>
      </c>
      <c r="E5095">
        <f t="array" ref="E5095">IF(ISLOGICAL(D5095),"",FREQUENCY(IF('Data Transformation'!$B$425:$B$8425='Bin Analysis'!$B5091,'Data Transformation'!$G$425:$G$8425),D5095))</f>
        <v>2001</v>
      </c>
      <c r="F5095">
        <f t="shared" ref="F5095:F5113" si="636">IF(ISLOGICAL(D5095),"",E5095-E5094)</f>
        <v>0</v>
      </c>
      <c r="G5095">
        <f>Weighting!$H$7</f>
        <v>0</v>
      </c>
      <c r="H5095">
        <f t="array" ref="H5095">FREQUENCY(IF('Data Transformation'!$B$4:$B$8425=B5091,'Data Transformation'!$G$4:$G$8425),'Bin Analysis'!$B5095)</f>
        <v>2073</v>
      </c>
      <c r="I5095">
        <f t="shared" ref="I5095:I5113" si="637">H5095-H5094</f>
        <v>0</v>
      </c>
      <c r="J5095">
        <f>IF(I5095=0,0,1)</f>
        <v>0</v>
      </c>
      <c r="K5095">
        <f>J5095*Weighting!$W$7</f>
        <v>0</v>
      </c>
      <c r="M5095" s="14"/>
    </row>
    <row r="5096" spans="1:25" x14ac:dyDescent="0.25">
      <c r="A5096" s="32" t="str">
        <f>IF(Weighting!$P$8&gt;0,B5096,"")</f>
        <v/>
      </c>
      <c r="B5096" t="e">
        <f>Weighting!$C$8</f>
        <v>#DIV/0!</v>
      </c>
      <c r="C5096" t="e">
        <f>Weighting!$F$8</f>
        <v>#NUM!</v>
      </c>
      <c r="D5096" t="e">
        <f>IF(C5096=1,'Data Transformation'!$G$3+0.5*'Data Transformation'!$W$25,IF(C5097=1,D5097-'Data Transformation'!$W$25,FALSE))</f>
        <v>#NUM!</v>
      </c>
      <c r="E5096">
        <f t="array" ref="E5096">IF(ISLOGICAL(D5096),"",FREQUENCY(IF('Data Transformation'!$B$425:$B$8425='Bin Analysis'!$B5091,'Data Transformation'!$G$425:$G$8425),D5096))</f>
        <v>2001</v>
      </c>
      <c r="F5096">
        <f t="shared" si="636"/>
        <v>0</v>
      </c>
      <c r="G5096">
        <f>Weighting!$H$8</f>
        <v>0</v>
      </c>
      <c r="H5096">
        <f t="array" ref="H5096">FREQUENCY(IF('Data Transformation'!$B$4:$B$8425=B5091,'Data Transformation'!$G$4:$G$8425),'Bin Analysis'!$B5096)</f>
        <v>2073</v>
      </c>
      <c r="I5096">
        <f t="shared" si="637"/>
        <v>0</v>
      </c>
      <c r="J5096">
        <f t="shared" ref="J5096:J5113" si="638">IF(I5096=0,0,1)</f>
        <v>0</v>
      </c>
      <c r="K5096">
        <f>J5096*Weighting!$W$8</f>
        <v>0</v>
      </c>
      <c r="M5096" s="14"/>
    </row>
    <row r="5097" spans="1:25" x14ac:dyDescent="0.25">
      <c r="A5097" s="32" t="str">
        <f>IF(Weighting!$P$9&gt;0,B5097,"")</f>
        <v/>
      </c>
      <c r="B5097" s="50" t="e">
        <f>Weighting!$C$9</f>
        <v>#DIV/0!</v>
      </c>
      <c r="C5097" t="e">
        <f>Weighting!$F$9</f>
        <v>#NUM!</v>
      </c>
      <c r="D5097" t="e">
        <f>IF(C5097=1,'Data Transformation'!$G$3+0.5*'Data Transformation'!$W$25,IF(C5098=1,D5098-'Data Transformation'!$W$25,FALSE))</f>
        <v>#NUM!</v>
      </c>
      <c r="E5097">
        <f t="array" ref="E5097">IF(ISLOGICAL(D5097),"",FREQUENCY(IF('Data Transformation'!$B$425:$B$8425='Bin Analysis'!$B5091,'Data Transformation'!$G$425:$G$8425),D5097))</f>
        <v>2001</v>
      </c>
      <c r="F5097">
        <f t="shared" si="636"/>
        <v>0</v>
      </c>
      <c r="G5097">
        <f>Weighting!$H$9</f>
        <v>0</v>
      </c>
      <c r="H5097">
        <f t="array" ref="H5097">FREQUENCY(IF('Data Transformation'!$B$4:$B$8425=B5091,'Data Transformation'!$G$4:$G$8425),'Bin Analysis'!$B5097)</f>
        <v>2073</v>
      </c>
      <c r="I5097">
        <f t="shared" si="637"/>
        <v>0</v>
      </c>
      <c r="J5097">
        <f t="shared" si="638"/>
        <v>0</v>
      </c>
      <c r="K5097">
        <f>J5097*Weighting!$W$9</f>
        <v>0</v>
      </c>
      <c r="M5097" s="14"/>
    </row>
    <row r="5098" spans="1:25" x14ac:dyDescent="0.25">
      <c r="A5098" s="32" t="str">
        <f>IF(Weighting!$P$10&gt;0,B5098,"")</f>
        <v/>
      </c>
      <c r="B5098" t="e">
        <f>Weighting!$C$10</f>
        <v>#DIV/0!</v>
      </c>
      <c r="C5098" t="e">
        <f>Weighting!$F$10</f>
        <v>#NUM!</v>
      </c>
      <c r="D5098" t="e">
        <f>IF(C5098=1,'Data Transformation'!$G$3+0.5*'Data Transformation'!$W$25,IF(C5099=1,D5099-'Data Transformation'!$W$25,FALSE))</f>
        <v>#NUM!</v>
      </c>
      <c r="E5098">
        <f t="array" ref="E5098">IF(ISLOGICAL(D5098),"",FREQUENCY(IF('Data Transformation'!$B$425:$B$8425='Bin Analysis'!$B5091,'Data Transformation'!$G$425:$G$8425),D5098))</f>
        <v>2001</v>
      </c>
      <c r="F5098">
        <f t="shared" si="636"/>
        <v>0</v>
      </c>
      <c r="G5098">
        <f>Weighting!$H$10</f>
        <v>0</v>
      </c>
      <c r="H5098">
        <f t="array" ref="H5098">FREQUENCY(IF('Data Transformation'!$B$4:$B$8425=B5091,'Data Transformation'!$G$4:$G$8425),'Bin Analysis'!$B5098)</f>
        <v>2073</v>
      </c>
      <c r="I5098">
        <f t="shared" si="637"/>
        <v>0</v>
      </c>
      <c r="J5098">
        <f t="shared" si="638"/>
        <v>0</v>
      </c>
      <c r="K5098">
        <f>J5098*Weighting!$W$10</f>
        <v>0</v>
      </c>
      <c r="M5098" s="14"/>
    </row>
    <row r="5099" spans="1:25" x14ac:dyDescent="0.25">
      <c r="A5099" s="32" t="str">
        <f>IF(Weighting!$P$11&gt;0,B5099,"")</f>
        <v/>
      </c>
      <c r="B5099" t="e">
        <f>Weighting!$C$11</f>
        <v>#DIV/0!</v>
      </c>
      <c r="C5099" t="e">
        <f>Weighting!$F$11</f>
        <v>#NUM!</v>
      </c>
      <c r="D5099" t="e">
        <f>IF(C5099=1,'Data Transformation'!$G$3+0.5*'Data Transformation'!$W$25,IF(C5100=1,D5100-'Data Transformation'!$W$25,FALSE))</f>
        <v>#NUM!</v>
      </c>
      <c r="E5099">
        <f t="array" ref="E5099">IF(ISLOGICAL(D5099),"",FREQUENCY(IF('Data Transformation'!$B$425:$B$8425='Bin Analysis'!$B5091,'Data Transformation'!$G$425:$G$8425),D5099))</f>
        <v>2001</v>
      </c>
      <c r="F5099">
        <f t="shared" si="636"/>
        <v>0</v>
      </c>
      <c r="G5099">
        <f>Weighting!$H$11</f>
        <v>0</v>
      </c>
      <c r="H5099">
        <f t="array" ref="H5099">FREQUENCY(IF('Data Transformation'!$B$4:$B$8425=B5091,'Data Transformation'!$G$4:$G$8425),'Bin Analysis'!$B5099)</f>
        <v>2073</v>
      </c>
      <c r="I5099">
        <f t="shared" si="637"/>
        <v>0</v>
      </c>
      <c r="J5099">
        <f t="shared" si="638"/>
        <v>0</v>
      </c>
      <c r="K5099">
        <f>J5099*Weighting!$W$11</f>
        <v>0</v>
      </c>
      <c r="M5099" s="14"/>
    </row>
    <row r="5100" spans="1:25" x14ac:dyDescent="0.25">
      <c r="A5100" s="32" t="str">
        <f>IF(Weighting!$P$12&gt;0,B5100,"")</f>
        <v/>
      </c>
      <c r="B5100" t="e">
        <f>Weighting!$C$12</f>
        <v>#DIV/0!</v>
      </c>
      <c r="C5100" t="e">
        <f>Weighting!$F$12</f>
        <v>#NUM!</v>
      </c>
      <c r="D5100" t="e">
        <f>IF(C5100=1,'Data Transformation'!$G$3+0.5*'Data Transformation'!$W$25,IF(C5101=1,D5101-'Data Transformation'!$W$25,FALSE))</f>
        <v>#NUM!</v>
      </c>
      <c r="E5100">
        <f t="array" ref="E5100">IF(ISLOGICAL(D5100),"",FREQUENCY(IF('Data Transformation'!$B$425:$B$8425='Bin Analysis'!$B5091,'Data Transformation'!$G$425:$G$8425),D5100))</f>
        <v>2001</v>
      </c>
      <c r="F5100">
        <f t="shared" si="636"/>
        <v>0</v>
      </c>
      <c r="G5100">
        <f>Weighting!$H$12</f>
        <v>0</v>
      </c>
      <c r="H5100">
        <f t="array" ref="H5100">FREQUENCY(IF('Data Transformation'!$B$4:$B$8425=B5091,'Data Transformation'!$G$4:$G$8425),'Bin Analysis'!$B5100)</f>
        <v>2073</v>
      </c>
      <c r="I5100">
        <f t="shared" si="637"/>
        <v>0</v>
      </c>
      <c r="J5100">
        <f t="shared" si="638"/>
        <v>0</v>
      </c>
      <c r="K5100">
        <f>J5100*Weighting!$W$12</f>
        <v>0</v>
      </c>
      <c r="M5100" s="14"/>
    </row>
    <row r="5101" spans="1:25" x14ac:dyDescent="0.25">
      <c r="A5101" s="32" t="str">
        <f>IF(Weighting!$P$13&gt;0,B5101,"")</f>
        <v/>
      </c>
      <c r="B5101" t="e">
        <f>Weighting!$C$13</f>
        <v>#DIV/0!</v>
      </c>
      <c r="C5101" t="e">
        <f>Weighting!$F$13</f>
        <v>#NUM!</v>
      </c>
      <c r="D5101" t="e">
        <f>IF(C5101=1,'Data Transformation'!$G$3+0.5*'Data Transformation'!$W$25,IF(C5102=1,D5102-'Data Transformation'!$W$25,FALSE))</f>
        <v>#NUM!</v>
      </c>
      <c r="E5101">
        <f t="array" ref="E5101">IF(ISLOGICAL(D5101),"",FREQUENCY(IF('Data Transformation'!$B$425:$B$8425='Bin Analysis'!$B5091,'Data Transformation'!$G$425:$G$8425),D5101))</f>
        <v>2001</v>
      </c>
      <c r="F5101">
        <f t="shared" si="636"/>
        <v>0</v>
      </c>
      <c r="G5101">
        <f>Weighting!$H$13</f>
        <v>0</v>
      </c>
      <c r="H5101">
        <f t="array" ref="H5101">FREQUENCY(IF('Data Transformation'!$B$4:$B$8425=B5091,'Data Transformation'!$G$4:$G$8425),'Bin Analysis'!$B5101)</f>
        <v>2073</v>
      </c>
      <c r="I5101">
        <f t="shared" si="637"/>
        <v>0</v>
      </c>
      <c r="J5101">
        <f t="shared" si="638"/>
        <v>0</v>
      </c>
      <c r="K5101">
        <f>J5101*Weighting!$W$13</f>
        <v>0</v>
      </c>
      <c r="M5101" s="14"/>
    </row>
    <row r="5102" spans="1:25" x14ac:dyDescent="0.25">
      <c r="A5102" s="32" t="str">
        <f>IF(Weighting!$P$14&gt;0,B5102,"")</f>
        <v/>
      </c>
      <c r="B5102" t="e">
        <f>Weighting!$C$14</f>
        <v>#DIV/0!</v>
      </c>
      <c r="C5102" t="e">
        <f>Weighting!$F$14</f>
        <v>#NUM!</v>
      </c>
      <c r="D5102" t="e">
        <f>IF(C5102=1,'Data Transformation'!$G$3+0.5*'Data Transformation'!$W$25,IF(C5103=1,D5103-'Data Transformation'!$W$25,FALSE))</f>
        <v>#NUM!</v>
      </c>
      <c r="E5102">
        <f t="array" ref="E5102">IF(ISLOGICAL(D5102),"",FREQUENCY(IF('Data Transformation'!$B$425:$B$8425='Bin Analysis'!$B5091,'Data Transformation'!$G$425:$G$8425),D5102))</f>
        <v>2001</v>
      </c>
      <c r="F5102">
        <f t="shared" si="636"/>
        <v>0</v>
      </c>
      <c r="G5102">
        <f>Weighting!$H$14</f>
        <v>0</v>
      </c>
      <c r="H5102">
        <f t="array" ref="H5102">FREQUENCY(IF('Data Transformation'!$B$4:$B$8425=B5091,'Data Transformation'!$G$4:$G$8425),'Bin Analysis'!$B5102)</f>
        <v>2073</v>
      </c>
      <c r="I5102">
        <f t="shared" si="637"/>
        <v>0</v>
      </c>
      <c r="J5102">
        <f t="shared" si="638"/>
        <v>0</v>
      </c>
      <c r="K5102">
        <f>J5102*Weighting!$W$14</f>
        <v>0</v>
      </c>
      <c r="M5102" s="14"/>
    </row>
    <row r="5103" spans="1:25" x14ac:dyDescent="0.25">
      <c r="A5103" s="32" t="str">
        <f>IF(Weighting!$P$15&gt;0,B5103,"")</f>
        <v/>
      </c>
      <c r="B5103" t="e">
        <f>Weighting!$C$15</f>
        <v>#DIV/0!</v>
      </c>
      <c r="C5103" t="e">
        <f>Weighting!$F$15</f>
        <v>#NUM!</v>
      </c>
      <c r="D5103" t="e">
        <f>IF(C5103=1,'Data Transformation'!$G$3+0.5*'Data Transformation'!$W$25,IF(C5104=1,D5104-'Data Transformation'!$W$25,FALSE))</f>
        <v>#NUM!</v>
      </c>
      <c r="E5103">
        <f t="array" ref="E5103">IF(ISLOGICAL(D5103),"",FREQUENCY(IF('Data Transformation'!$B$425:$B$8425='Bin Analysis'!$B5091,'Data Transformation'!$G$425:$G$8425),D5103))</f>
        <v>2001</v>
      </c>
      <c r="F5103">
        <f t="shared" si="636"/>
        <v>0</v>
      </c>
      <c r="G5103">
        <f>Weighting!$H$15</f>
        <v>0</v>
      </c>
      <c r="H5103">
        <f t="array" ref="H5103">FREQUENCY(IF('Data Transformation'!$B$4:$B$8425=B5091,'Data Transformation'!$G$4:$G$8425),'Bin Analysis'!$B5103)</f>
        <v>2073</v>
      </c>
      <c r="I5103">
        <f t="shared" si="637"/>
        <v>0</v>
      </c>
      <c r="J5103">
        <f t="shared" si="638"/>
        <v>0</v>
      </c>
      <c r="K5103">
        <f>J5103*Weighting!$W$15</f>
        <v>0</v>
      </c>
      <c r="M5103" s="14"/>
    </row>
    <row r="5104" spans="1:25" x14ac:dyDescent="0.25">
      <c r="A5104" s="32" t="str">
        <f>IF(Weighting!$P$16&gt;0,B5104,"")</f>
        <v/>
      </c>
      <c r="B5104" t="e">
        <f>Weighting!$C$16</f>
        <v>#DIV/0!</v>
      </c>
      <c r="C5104" t="e">
        <f>Weighting!$F$16</f>
        <v>#NUM!</v>
      </c>
      <c r="D5104" t="e">
        <f>IF(C5104=1,'Data Transformation'!$G$3+0.5*'Data Transformation'!$W$25,IF(C5105=1,D5105-'Data Transformation'!$W$25,FALSE))</f>
        <v>#NUM!</v>
      </c>
      <c r="E5104">
        <f t="array" ref="E5104">IF(ISLOGICAL(D5104),"",FREQUENCY(IF('Data Transformation'!$B$425:$B$8425='Bin Analysis'!$B5091,'Data Transformation'!$G$425:$G$8425),D5104))</f>
        <v>2001</v>
      </c>
      <c r="F5104">
        <f t="shared" si="636"/>
        <v>0</v>
      </c>
      <c r="G5104">
        <f>Weighting!$H$16</f>
        <v>0</v>
      </c>
      <c r="H5104">
        <f t="array" ref="H5104">FREQUENCY(IF('Data Transformation'!$B$4:$B$8425=B5091,'Data Transformation'!$G$4:$G$8425),'Bin Analysis'!$B5104)</f>
        <v>2073</v>
      </c>
      <c r="I5104">
        <f t="shared" si="637"/>
        <v>0</v>
      </c>
      <c r="J5104">
        <f t="shared" si="638"/>
        <v>0</v>
      </c>
      <c r="K5104">
        <f>J5104*Weighting!$W$16</f>
        <v>0</v>
      </c>
      <c r="M5104" s="14"/>
    </row>
    <row r="5105" spans="1:25" x14ac:dyDescent="0.25">
      <c r="A5105" s="32" t="str">
        <f>IF(Weighting!$P$17&gt;0,B5105,"")</f>
        <v/>
      </c>
      <c r="B5105" t="e">
        <f>Weighting!$C$17</f>
        <v>#DIV/0!</v>
      </c>
      <c r="C5105" t="e">
        <f>Weighting!$F$17</f>
        <v>#NUM!</v>
      </c>
      <c r="D5105" t="e">
        <f>IF(C5105=1,'Data Transformation'!$G$3+0.5*'Data Transformation'!$W$25,IF(C5106=1,D5106-'Data Transformation'!$W$25,FALSE))</f>
        <v>#NUM!</v>
      </c>
      <c r="E5105">
        <f t="array" ref="E5105">IF(ISLOGICAL(D5105),"",FREQUENCY(IF('Data Transformation'!$B$425:$B$8425='Bin Analysis'!$B5091,'Data Transformation'!$G$425:$G$8425),D5105))</f>
        <v>2001</v>
      </c>
      <c r="F5105">
        <f t="shared" si="636"/>
        <v>0</v>
      </c>
      <c r="G5105">
        <f>Weighting!$H$17</f>
        <v>0</v>
      </c>
      <c r="H5105">
        <f t="array" ref="H5105">FREQUENCY(IF('Data Transformation'!$B$4:$B$8425=B5091,'Data Transformation'!$G$4:$G$8425),'Bin Analysis'!$B5105)</f>
        <v>2073</v>
      </c>
      <c r="I5105">
        <f t="shared" si="637"/>
        <v>0</v>
      </c>
      <c r="J5105">
        <f t="shared" si="638"/>
        <v>0</v>
      </c>
      <c r="K5105">
        <f>J5105*Weighting!$W$17</f>
        <v>0</v>
      </c>
      <c r="M5105" s="14"/>
    </row>
    <row r="5106" spans="1:25" x14ac:dyDescent="0.25">
      <c r="A5106" s="32" t="str">
        <f>IF(Weighting!$P$18&gt;0,B5106,"")</f>
        <v/>
      </c>
      <c r="B5106" t="e">
        <f>Weighting!$C$18</f>
        <v>#DIV/0!</v>
      </c>
      <c r="C5106" t="e">
        <f>Weighting!$F$18</f>
        <v>#NUM!</v>
      </c>
      <c r="D5106" t="e">
        <f>IF(C5106=1,'Data Transformation'!$G$3+0.5*'Data Transformation'!$W$25,IF(C5107=1,D5107-'Data Transformation'!$W$25,FALSE))</f>
        <v>#NUM!</v>
      </c>
      <c r="E5106">
        <f t="array" ref="E5106">IF(ISLOGICAL(D5106),"",FREQUENCY(IF('Data Transformation'!$B$425:$B$8425='Bin Analysis'!$B5091,'Data Transformation'!$G$425:$G$8425),D5106))</f>
        <v>2001</v>
      </c>
      <c r="F5106">
        <f t="shared" si="636"/>
        <v>0</v>
      </c>
      <c r="G5106">
        <f>Weighting!$H$18</f>
        <v>0</v>
      </c>
      <c r="H5106">
        <f t="array" ref="H5106">FREQUENCY(IF('Data Transformation'!$B$4:$B$8425=B5091,'Data Transformation'!$G$4:$G$8425),'Bin Analysis'!$B5106)</f>
        <v>2073</v>
      </c>
      <c r="I5106">
        <f t="shared" si="637"/>
        <v>0</v>
      </c>
      <c r="J5106">
        <f t="shared" si="638"/>
        <v>0</v>
      </c>
      <c r="K5106">
        <f>J5106*Weighting!$W$18</f>
        <v>0</v>
      </c>
      <c r="M5106" s="14"/>
    </row>
    <row r="5107" spans="1:25" x14ac:dyDescent="0.25">
      <c r="A5107" s="32" t="str">
        <f>IF(Weighting!$P$19&gt;0,B5107,"")</f>
        <v/>
      </c>
      <c r="B5107" t="e">
        <f>Weighting!$C$19</f>
        <v>#DIV/0!</v>
      </c>
      <c r="C5107" t="e">
        <f>Weighting!$F$19</f>
        <v>#NUM!</v>
      </c>
      <c r="D5107" t="e">
        <f>IF(C5107=1,'Data Transformation'!$G$3+0.5*'Data Transformation'!$W$25,IF(C5108=1,D5108-'Data Transformation'!$W$25,FALSE))</f>
        <v>#NUM!</v>
      </c>
      <c r="E5107">
        <f t="array" ref="E5107">IF(ISLOGICAL(D5107),"",FREQUENCY(IF('Data Transformation'!$B$425:$B$8425='Bin Analysis'!$B5091,'Data Transformation'!$G$425:$G$8425),D5107))</f>
        <v>2001</v>
      </c>
      <c r="F5107">
        <f t="shared" si="636"/>
        <v>0</v>
      </c>
      <c r="G5107">
        <f>Weighting!$H$19</f>
        <v>0</v>
      </c>
      <c r="H5107">
        <f t="array" ref="H5107">FREQUENCY(IF('Data Transformation'!$B$4:$B$8425=B5091,'Data Transformation'!$G$4:$G$8425),'Bin Analysis'!$B5107)</f>
        <v>2073</v>
      </c>
      <c r="I5107">
        <f t="shared" si="637"/>
        <v>0</v>
      </c>
      <c r="J5107">
        <f t="shared" si="638"/>
        <v>0</v>
      </c>
      <c r="K5107">
        <f>J5107*Weighting!$W$19</f>
        <v>0</v>
      </c>
      <c r="M5107" s="14"/>
    </row>
    <row r="5108" spans="1:25" x14ac:dyDescent="0.25">
      <c r="A5108" s="32" t="str">
        <f>IF(Weighting!$P$20&gt;0,B5108,"")</f>
        <v/>
      </c>
      <c r="B5108" t="e">
        <f>Weighting!$C$20</f>
        <v>#DIV/0!</v>
      </c>
      <c r="C5108" t="e">
        <f>Weighting!$F$20</f>
        <v>#NUM!</v>
      </c>
      <c r="D5108" t="e">
        <f>IF(C5108=1,'Data Transformation'!$G$3+0.5*'Data Transformation'!$W$25,IF(C5109=1,D5109-'Data Transformation'!$W$25,FALSE))</f>
        <v>#NUM!</v>
      </c>
      <c r="E5108">
        <f t="array" ref="E5108">IF(ISLOGICAL(D5108),"",FREQUENCY(IF('Data Transformation'!$B$425:$B$8425='Bin Analysis'!$B5091,'Data Transformation'!$G$425:$G$8425),D5108))</f>
        <v>2001</v>
      </c>
      <c r="F5108">
        <f t="shared" si="636"/>
        <v>0</v>
      </c>
      <c r="G5108">
        <f>Weighting!$H$20</f>
        <v>0</v>
      </c>
      <c r="H5108">
        <f t="array" ref="H5108">FREQUENCY(IF('Data Transformation'!$B$4:$B$8425=B5091,'Data Transformation'!$G$4:$G$8425),'Bin Analysis'!$B5108)</f>
        <v>2073</v>
      </c>
      <c r="I5108">
        <f t="shared" si="637"/>
        <v>0</v>
      </c>
      <c r="J5108">
        <f t="shared" si="638"/>
        <v>0</v>
      </c>
      <c r="K5108">
        <f>J5108*Weighting!$W$20</f>
        <v>0</v>
      </c>
      <c r="M5108" s="14"/>
    </row>
    <row r="5109" spans="1:25" x14ac:dyDescent="0.25">
      <c r="A5109" s="32" t="str">
        <f>IF(Weighting!$P$21&gt;0,B5109,"")</f>
        <v/>
      </c>
      <c r="B5109" t="e">
        <f>Weighting!$C$21</f>
        <v>#DIV/0!</v>
      </c>
      <c r="C5109" t="e">
        <f>Weighting!$F$21</f>
        <v>#NUM!</v>
      </c>
      <c r="D5109" t="e">
        <f>IF(C5109=1,'Data Transformation'!$G$3+0.5*'Data Transformation'!$W$25,IF(C5110=1,D5110-'Data Transformation'!$W$25,FALSE))</f>
        <v>#NUM!</v>
      </c>
      <c r="E5109">
        <f t="array" ref="E5109">IF(ISLOGICAL(D5109),"",FREQUENCY(IF('Data Transformation'!$B$425:$B$8425='Bin Analysis'!$B5091,'Data Transformation'!$G$425:$G$8425),D5109))</f>
        <v>2001</v>
      </c>
      <c r="F5109">
        <f t="shared" si="636"/>
        <v>0</v>
      </c>
      <c r="G5109">
        <f>Weighting!$H$21</f>
        <v>0</v>
      </c>
      <c r="H5109">
        <f t="array" ref="H5109">FREQUENCY(IF('Data Transformation'!$B$4:$B$8425=B5091,'Data Transformation'!$G$4:$G$8425),'Bin Analysis'!$B5109)</f>
        <v>2073</v>
      </c>
      <c r="I5109">
        <f t="shared" si="637"/>
        <v>0</v>
      </c>
      <c r="J5109">
        <f t="shared" si="638"/>
        <v>0</v>
      </c>
      <c r="K5109">
        <f>J5109*Weighting!$W$21</f>
        <v>0</v>
      </c>
      <c r="M5109" s="14"/>
    </row>
    <row r="5110" spans="1:25" x14ac:dyDescent="0.25">
      <c r="A5110" s="32" t="str">
        <f>IF(Weighting!$P$22&gt;0,B5110,"")</f>
        <v/>
      </c>
      <c r="B5110" t="e">
        <f>Weighting!$C$22</f>
        <v>#DIV/0!</v>
      </c>
      <c r="C5110" t="e">
        <f>Weighting!$F$22</f>
        <v>#NUM!</v>
      </c>
      <c r="D5110" t="e">
        <f>IF(C5110=1,'Data Transformation'!$G$3+0.5*'Data Transformation'!$W$25,IF(C5111=1,D5111-'Data Transformation'!$W$25,FALSE))</f>
        <v>#NUM!</v>
      </c>
      <c r="E5110">
        <f t="array" ref="E5110">IF(ISLOGICAL(D5110),"",FREQUENCY(IF('Data Transformation'!$B$425:$B$8425='Bin Analysis'!$B5091,'Data Transformation'!$G$425:$G$8425),D5110))</f>
        <v>2001</v>
      </c>
      <c r="F5110">
        <f t="shared" si="636"/>
        <v>0</v>
      </c>
      <c r="G5110">
        <f>Weighting!$H$22</f>
        <v>0</v>
      </c>
      <c r="H5110">
        <f t="array" ref="H5110">FREQUENCY(IF('Data Transformation'!$B$4:$B$8425=B5091,'Data Transformation'!$G$4:$G$8425),'Bin Analysis'!$B5110)</f>
        <v>2073</v>
      </c>
      <c r="I5110">
        <f t="shared" si="637"/>
        <v>0</v>
      </c>
      <c r="J5110">
        <f t="shared" si="638"/>
        <v>0</v>
      </c>
      <c r="K5110">
        <f>J5110*Weighting!$W$22</f>
        <v>0</v>
      </c>
      <c r="M5110" s="14"/>
    </row>
    <row r="5111" spans="1:25" x14ac:dyDescent="0.25">
      <c r="A5111" s="32" t="str">
        <f>IF(Weighting!$P$23&gt;0,B5111,"")</f>
        <v/>
      </c>
      <c r="B5111" t="e">
        <f>Weighting!$C$23</f>
        <v>#DIV/0!</v>
      </c>
      <c r="C5111" t="e">
        <f>Weighting!$F$23</f>
        <v>#NUM!</v>
      </c>
      <c r="D5111" t="e">
        <f>IF(C5111=1,'Data Transformation'!$G$3+0.5*'Data Transformation'!$W$25,IF(C5112=1,D5112-'Data Transformation'!$W$25,FALSE))</f>
        <v>#NUM!</v>
      </c>
      <c r="E5111">
        <f t="array" ref="E5111">IF(ISLOGICAL(D5111),"",FREQUENCY(IF('Data Transformation'!$B$425:$B$8425='Bin Analysis'!$B5091,'Data Transformation'!$G$425:$G$8425),D5111))</f>
        <v>2001</v>
      </c>
      <c r="F5111">
        <f t="shared" si="636"/>
        <v>0</v>
      </c>
      <c r="G5111">
        <f>Weighting!$H$23</f>
        <v>0</v>
      </c>
      <c r="H5111">
        <f t="array" ref="H5111">FREQUENCY(IF('Data Transformation'!$B$4:$B$8425=B5091,'Data Transformation'!$G$4:$G$8425),'Bin Analysis'!$B5111)</f>
        <v>2073</v>
      </c>
      <c r="I5111">
        <f t="shared" si="637"/>
        <v>0</v>
      </c>
      <c r="J5111">
        <f t="shared" si="638"/>
        <v>0</v>
      </c>
      <c r="K5111">
        <f>J5111*Weighting!$W$23</f>
        <v>0</v>
      </c>
      <c r="M5111" s="14"/>
    </row>
    <row r="5112" spans="1:25" x14ac:dyDescent="0.25">
      <c r="A5112" s="32" t="str">
        <f>IF(Weighting!$P$24&gt;0,B5112,"")</f>
        <v/>
      </c>
      <c r="B5112" t="e">
        <f>Weighting!$C$24</f>
        <v>#DIV/0!</v>
      </c>
      <c r="C5112" t="e">
        <f>Weighting!$F$24</f>
        <v>#NUM!</v>
      </c>
      <c r="D5112" t="e">
        <f>IF(C5112=1,'Data Transformation'!$G$3+0.5*'Data Transformation'!$W$25,IF(C5113=1,D5113-'Data Transformation'!$W$25,FALSE))</f>
        <v>#NUM!</v>
      </c>
      <c r="E5112">
        <f t="array" ref="E5112">IF(ISLOGICAL(D5112),"",FREQUENCY(IF('Data Transformation'!$B$425:$B$8425='Bin Analysis'!$B5091,'Data Transformation'!$G$425:$G$8425),D5112))</f>
        <v>2001</v>
      </c>
      <c r="F5112">
        <f t="shared" si="636"/>
        <v>0</v>
      </c>
      <c r="G5112">
        <f>Weighting!$H$24</f>
        <v>0</v>
      </c>
      <c r="H5112">
        <f t="array" ref="H5112">FREQUENCY(IF('Data Transformation'!$B$4:$B$8425=B5091,'Data Transformation'!$G$4:$G$8425),'Bin Analysis'!$B5112)</f>
        <v>2073</v>
      </c>
      <c r="I5112">
        <f t="shared" si="637"/>
        <v>0</v>
      </c>
      <c r="J5112">
        <f t="shared" si="638"/>
        <v>0</v>
      </c>
      <c r="K5112">
        <f>J5112*Weighting!$W$24</f>
        <v>0</v>
      </c>
      <c r="M5112" s="14"/>
    </row>
    <row r="5113" spans="1:25" x14ac:dyDescent="0.25">
      <c r="A5113" s="32" t="str">
        <f>IF(Weighting!$P$25&gt;0,B5113,"")</f>
        <v/>
      </c>
      <c r="B5113" t="e">
        <f>Weighting!$C$25</f>
        <v>#DIV/0!</v>
      </c>
      <c r="C5113" t="e">
        <f>Weighting!$F$25</f>
        <v>#NUM!</v>
      </c>
      <c r="D5113" t="e">
        <f>IF(C5113=1,'Data Transformation'!$G$3+0.5*'Data Transformation'!$W$25,IF(C5114=1,D5114-'Data Transformation'!$W$25,FALSE))</f>
        <v>#NUM!</v>
      </c>
      <c r="E5113">
        <f t="array" ref="E5113">IF(ISLOGICAL(D5113),"",FREQUENCY(IF('Data Transformation'!$B$425:$B$8425='Bin Analysis'!$B5091,'Data Transformation'!$G$425:$G$8425),D5113))</f>
        <v>2001</v>
      </c>
      <c r="F5113">
        <f t="shared" si="636"/>
        <v>0</v>
      </c>
      <c r="G5113">
        <f>Weighting!$H$25</f>
        <v>0</v>
      </c>
      <c r="H5113">
        <f t="array" ref="H5113">FREQUENCY(IF('Data Transformation'!$B$4:$B$8425=B5091,'Data Transformation'!$G$4:$G$8425),'Bin Analysis'!$B5113)</f>
        <v>2073</v>
      </c>
      <c r="I5113">
        <f t="shared" si="637"/>
        <v>0</v>
      </c>
      <c r="J5113">
        <f t="shared" si="638"/>
        <v>0</v>
      </c>
      <c r="K5113">
        <f>J5113*Weighting!$W$25</f>
        <v>0</v>
      </c>
      <c r="M5113" s="14"/>
    </row>
    <row r="5114" spans="1:25" x14ac:dyDescent="0.25">
      <c r="O5114"/>
      <c r="P5114"/>
      <c r="Q5114"/>
      <c r="R5114"/>
    </row>
    <row r="5115" spans="1:25" ht="23.25" x14ac:dyDescent="0.35">
      <c r="A5115" s="21" t="s">
        <v>0</v>
      </c>
      <c r="B5115" s="21" t="str">
        <f>IFERROR(VLOOKUP(C5115,'Data Transformation'!$L$6:$M$426,2,FALSE),"")</f>
        <v/>
      </c>
      <c r="C5115" s="21">
        <f>C5091+1</f>
        <v>213</v>
      </c>
      <c r="D5115" s="21"/>
      <c r="E5115" s="21"/>
      <c r="F5115" s="21"/>
      <c r="G5115" s="21"/>
      <c r="H5115" s="22"/>
      <c r="I5115" s="22"/>
      <c r="J5115" s="22"/>
      <c r="K5115" s="21"/>
      <c r="L5115" s="21" t="str">
        <f>B5115</f>
        <v/>
      </c>
      <c r="M5115" s="23" t="e">
        <f>INDEX('Data Transformation'!$O$4:$O$424,MATCH($B5115,'Data Transformation'!$M$4:$M$424,0),MATCH($M$2,'Data Transformation'!$O$3,0))</f>
        <v>#N/A</v>
      </c>
      <c r="N5115" s="27" t="e">
        <f>IF('Input and Summary Results'!$J$16="minimum",'Bin Analysis'!X5116/(M5115-1),'Bin Analysis'!Y5115/('Bin Analysis'!M5115-1))</f>
        <v>#N/A</v>
      </c>
      <c r="O5115" s="27" t="e">
        <f>IF(M5115=FALSE,NA(),(VLOOKUP(1,C5118:K5137,4,FALSE))/(M5115-1))</f>
        <v>#N/A</v>
      </c>
      <c r="P5115" s="27" t="e">
        <f>IF(M5115=FALSE,NA(),SUM(J5118:J5137)/Weighting!$S$5)</f>
        <v>#N/A</v>
      </c>
      <c r="Q5115" s="27" t="e">
        <f>IF(M5115=FALSE,NA(),SUM(K5118:K5137)/Weighting!$S$6)</f>
        <v>#N/A</v>
      </c>
      <c r="R5115" s="27" t="e">
        <f>IF(M5115=FALSE,NA(),(VLOOKUP(1,G5118:K5137,3,FALSE))/(M5115-1))</f>
        <v>#N/A</v>
      </c>
      <c r="S5115" s="22" t="e">
        <f>IF(M5115=FALSE,NA(),IF(SUM(J5118:J5137)=2,"yes","no"))</f>
        <v>#N/A</v>
      </c>
      <c r="X5115" s="2" cm="2">
        <f t="array" ref="X5115:X5116">FREQUENCY(IF('Data Transformation'!$B$425:$B$6424='Bin Analysis'!L5115,'Data Transformation'!$G$425:$G$6424),'Data Transformation'!$U$11)</f>
        <v>0</v>
      </c>
      <c r="Y5115" s="2" cm="2">
        <f t="array" ref="Y5115:Y5116">FREQUENCY(IF('Data Transformation'!$B$425:$B$6424='Bin Analysis'!L5115,'Data Transformation'!$G$425:$G$6424),'Data Transformation'!$U$12)</f>
        <v>0</v>
      </c>
    </row>
    <row r="5116" spans="1:25" x14ac:dyDescent="0.25">
      <c r="A5116" s="14" t="s">
        <v>67</v>
      </c>
      <c r="B5116" t="s">
        <v>47</v>
      </c>
      <c r="C5116" t="s">
        <v>5</v>
      </c>
      <c r="D5116" t="s">
        <v>98</v>
      </c>
      <c r="E5116" t="s">
        <v>99</v>
      </c>
      <c r="F5116" t="s">
        <v>100</v>
      </c>
      <c r="G5116" t="s">
        <v>69</v>
      </c>
      <c r="H5116" t="s">
        <v>31</v>
      </c>
      <c r="I5116" t="s">
        <v>32</v>
      </c>
      <c r="J5116" t="s">
        <v>46</v>
      </c>
      <c r="K5116" s="14" t="s">
        <v>45</v>
      </c>
      <c r="M5116" s="14"/>
      <c r="X5116" s="2">
        <v>0</v>
      </c>
      <c r="Y5116" s="2">
        <v>0</v>
      </c>
    </row>
    <row r="5117" spans="1:25" x14ac:dyDescent="0.25">
      <c r="A5117" s="32"/>
      <c r="D5117" t="e">
        <f>IF(C5117=1,'Data Transformation'!$G$3+0.5*'Data Transformation'!$W$25,IF(C5118=1,D5118-'Data Transformation'!$W$25,FALSE))</f>
        <v>#NUM!</v>
      </c>
      <c r="E5117">
        <f t="array" ref="E5117">IF(ISLOGICAL(D5117),"",FREQUENCY(IF('Data Transformation'!$B$425:$B$8425='Bin Analysis'!$B5115,'Data Transformation'!$G$425:$G$8425),D5117))</f>
        <v>2001</v>
      </c>
      <c r="F5117" t="e">
        <f>IF(ISLOGICAL(D5117),"",E5117-E5116)</f>
        <v>#VALUE!</v>
      </c>
      <c r="M5117" s="14"/>
    </row>
    <row r="5118" spans="1:25" x14ac:dyDescent="0.25">
      <c r="A5118" s="32" t="e">
        <f>IF(Weighting!$P$6&gt;0,B5118,"")</f>
        <v>#NUM!</v>
      </c>
      <c r="B5118" t="e">
        <f>Weighting!$C$6</f>
        <v>#DIV/0!</v>
      </c>
      <c r="C5118" t="e">
        <f>Weighting!$F$6</f>
        <v>#NUM!</v>
      </c>
      <c r="D5118" t="e">
        <f>IF(C5118=1,'Data Transformation'!$G$3+0.5*'Data Transformation'!$W$25,IF(C5119=1,D5119-'Data Transformation'!$W$25,FALSE))</f>
        <v>#NUM!</v>
      </c>
      <c r="E5118">
        <f t="array" ref="E5118">IF(ISLOGICAL(D5118),"",FREQUENCY(IF('Data Transformation'!$B$425:$B$8425='Bin Analysis'!$B5115,'Data Transformation'!$G$425:$G$8425),D5118))</f>
        <v>2001</v>
      </c>
      <c r="F5118">
        <f>IF(ISLOGICAL(D5118),"",E5118-E5117)</f>
        <v>0</v>
      </c>
      <c r="G5118">
        <f>Weighting!$H$6</f>
        <v>1</v>
      </c>
      <c r="H5118">
        <f t="array" ref="H5118">FREQUENCY(IF('Data Transformation'!$B$4:$B$8425=B5115,'Data Transformation'!$G$4:$G$8425),'Bin Analysis'!$B5118)</f>
        <v>2073</v>
      </c>
      <c r="I5118">
        <f>H5118-H5117</f>
        <v>2073</v>
      </c>
      <c r="J5118">
        <f>IF(I5118=0,0,1)</f>
        <v>1</v>
      </c>
      <c r="K5118" t="e">
        <f>J5118*Weighting!$W$6</f>
        <v>#NUM!</v>
      </c>
      <c r="M5118" s="14"/>
    </row>
    <row r="5119" spans="1:25" x14ac:dyDescent="0.25">
      <c r="A5119" s="32" t="str">
        <f>IF(Weighting!$P$7&gt;0,B5119,"")</f>
        <v/>
      </c>
      <c r="B5119" t="e">
        <f>Weighting!$C$7</f>
        <v>#DIV/0!</v>
      </c>
      <c r="C5119" t="e">
        <f>Weighting!$F$7</f>
        <v>#NUM!</v>
      </c>
      <c r="D5119" t="e">
        <f>IF(C5119=1,'Data Transformation'!$G$3+0.5*'Data Transformation'!$W$25,IF(C5120=1,D5120-'Data Transformation'!$W$25,FALSE))</f>
        <v>#NUM!</v>
      </c>
      <c r="E5119">
        <f t="array" ref="E5119">IF(ISLOGICAL(D5119),"",FREQUENCY(IF('Data Transformation'!$B$425:$B$8425='Bin Analysis'!$B5115,'Data Transformation'!$G$425:$G$8425),D5119))</f>
        <v>2001</v>
      </c>
      <c r="F5119">
        <f t="shared" ref="F5119:F5137" si="639">IF(ISLOGICAL(D5119),"",E5119-E5118)</f>
        <v>0</v>
      </c>
      <c r="G5119">
        <f>Weighting!$H$7</f>
        <v>0</v>
      </c>
      <c r="H5119">
        <f t="array" ref="H5119">FREQUENCY(IF('Data Transformation'!$B$4:$B$8425=B5115,'Data Transformation'!$G$4:$G$8425),'Bin Analysis'!$B5119)</f>
        <v>2073</v>
      </c>
      <c r="I5119">
        <f t="shared" ref="I5119:I5137" si="640">H5119-H5118</f>
        <v>0</v>
      </c>
      <c r="J5119">
        <f>IF(I5119=0,0,1)</f>
        <v>0</v>
      </c>
      <c r="K5119">
        <f>J5119*Weighting!$W$7</f>
        <v>0</v>
      </c>
      <c r="M5119" s="14"/>
    </row>
    <row r="5120" spans="1:25" x14ac:dyDescent="0.25">
      <c r="A5120" s="32" t="str">
        <f>IF(Weighting!$P$8&gt;0,B5120,"")</f>
        <v/>
      </c>
      <c r="B5120" t="e">
        <f>Weighting!$C$8</f>
        <v>#DIV/0!</v>
      </c>
      <c r="C5120" t="e">
        <f>Weighting!$F$8</f>
        <v>#NUM!</v>
      </c>
      <c r="D5120" t="e">
        <f>IF(C5120=1,'Data Transformation'!$G$3+0.5*'Data Transformation'!$W$25,IF(C5121=1,D5121-'Data Transformation'!$W$25,FALSE))</f>
        <v>#NUM!</v>
      </c>
      <c r="E5120">
        <f t="array" ref="E5120">IF(ISLOGICAL(D5120),"",FREQUENCY(IF('Data Transformation'!$B$425:$B$8425='Bin Analysis'!$B5115,'Data Transformation'!$G$425:$G$8425),D5120))</f>
        <v>2001</v>
      </c>
      <c r="F5120">
        <f t="shared" si="639"/>
        <v>0</v>
      </c>
      <c r="G5120">
        <f>Weighting!$H$8</f>
        <v>0</v>
      </c>
      <c r="H5120">
        <f t="array" ref="H5120">FREQUENCY(IF('Data Transformation'!$B$4:$B$8425=B5115,'Data Transformation'!$G$4:$G$8425),'Bin Analysis'!$B5120)</f>
        <v>2073</v>
      </c>
      <c r="I5120">
        <f t="shared" si="640"/>
        <v>0</v>
      </c>
      <c r="J5120">
        <f t="shared" ref="J5120:J5137" si="641">IF(I5120=0,0,1)</f>
        <v>0</v>
      </c>
      <c r="K5120">
        <f>J5120*Weighting!$W$8</f>
        <v>0</v>
      </c>
      <c r="M5120" s="14"/>
    </row>
    <row r="5121" spans="1:13" x14ac:dyDescent="0.25">
      <c r="A5121" s="32" t="str">
        <f>IF(Weighting!$P$9&gt;0,B5121,"")</f>
        <v/>
      </c>
      <c r="B5121" s="50" t="e">
        <f>Weighting!$C$9</f>
        <v>#DIV/0!</v>
      </c>
      <c r="C5121" t="e">
        <f>Weighting!$F$9</f>
        <v>#NUM!</v>
      </c>
      <c r="D5121" t="e">
        <f>IF(C5121=1,'Data Transformation'!$G$3+0.5*'Data Transformation'!$W$25,IF(C5122=1,D5122-'Data Transformation'!$W$25,FALSE))</f>
        <v>#NUM!</v>
      </c>
      <c r="E5121">
        <f t="array" ref="E5121">IF(ISLOGICAL(D5121),"",FREQUENCY(IF('Data Transformation'!$B$425:$B$8425='Bin Analysis'!$B5115,'Data Transformation'!$G$425:$G$8425),D5121))</f>
        <v>2001</v>
      </c>
      <c r="F5121">
        <f t="shared" si="639"/>
        <v>0</v>
      </c>
      <c r="G5121">
        <f>Weighting!$H$9</f>
        <v>0</v>
      </c>
      <c r="H5121">
        <f t="array" ref="H5121">FREQUENCY(IF('Data Transformation'!$B$4:$B$8425=B5115,'Data Transformation'!$G$4:$G$8425),'Bin Analysis'!$B5121)</f>
        <v>2073</v>
      </c>
      <c r="I5121">
        <f t="shared" si="640"/>
        <v>0</v>
      </c>
      <c r="J5121">
        <f t="shared" si="641"/>
        <v>0</v>
      </c>
      <c r="K5121">
        <f>J5121*Weighting!$W$9</f>
        <v>0</v>
      </c>
      <c r="M5121" s="14"/>
    </row>
    <row r="5122" spans="1:13" x14ac:dyDescent="0.25">
      <c r="A5122" s="32" t="str">
        <f>IF(Weighting!$P$10&gt;0,B5122,"")</f>
        <v/>
      </c>
      <c r="B5122" t="e">
        <f>Weighting!$C$10</f>
        <v>#DIV/0!</v>
      </c>
      <c r="C5122" t="e">
        <f>Weighting!$F$10</f>
        <v>#NUM!</v>
      </c>
      <c r="D5122" t="e">
        <f>IF(C5122=1,'Data Transformation'!$G$3+0.5*'Data Transformation'!$W$25,IF(C5123=1,D5123-'Data Transformation'!$W$25,FALSE))</f>
        <v>#NUM!</v>
      </c>
      <c r="E5122">
        <f t="array" ref="E5122">IF(ISLOGICAL(D5122),"",FREQUENCY(IF('Data Transformation'!$B$425:$B$8425='Bin Analysis'!$B5115,'Data Transformation'!$G$425:$G$8425),D5122))</f>
        <v>2001</v>
      </c>
      <c r="F5122">
        <f t="shared" si="639"/>
        <v>0</v>
      </c>
      <c r="G5122">
        <f>Weighting!$H$10</f>
        <v>0</v>
      </c>
      <c r="H5122">
        <f t="array" ref="H5122">FREQUENCY(IF('Data Transformation'!$B$4:$B$8425=B5115,'Data Transformation'!$G$4:$G$8425),'Bin Analysis'!$B5122)</f>
        <v>2073</v>
      </c>
      <c r="I5122">
        <f t="shared" si="640"/>
        <v>0</v>
      </c>
      <c r="J5122">
        <f t="shared" si="641"/>
        <v>0</v>
      </c>
      <c r="K5122">
        <f>J5122*Weighting!$W$10</f>
        <v>0</v>
      </c>
      <c r="M5122" s="14"/>
    </row>
    <row r="5123" spans="1:13" x14ac:dyDescent="0.25">
      <c r="A5123" s="32" t="str">
        <f>IF(Weighting!$P$11&gt;0,B5123,"")</f>
        <v/>
      </c>
      <c r="B5123" t="e">
        <f>Weighting!$C$11</f>
        <v>#DIV/0!</v>
      </c>
      <c r="C5123" t="e">
        <f>Weighting!$F$11</f>
        <v>#NUM!</v>
      </c>
      <c r="D5123" t="e">
        <f>IF(C5123=1,'Data Transformation'!$G$3+0.5*'Data Transformation'!$W$25,IF(C5124=1,D5124-'Data Transformation'!$W$25,FALSE))</f>
        <v>#NUM!</v>
      </c>
      <c r="E5123">
        <f t="array" ref="E5123">IF(ISLOGICAL(D5123),"",FREQUENCY(IF('Data Transformation'!$B$425:$B$8425='Bin Analysis'!$B5115,'Data Transformation'!$G$425:$G$8425),D5123))</f>
        <v>2001</v>
      </c>
      <c r="F5123">
        <f t="shared" si="639"/>
        <v>0</v>
      </c>
      <c r="G5123">
        <f>Weighting!$H$11</f>
        <v>0</v>
      </c>
      <c r="H5123">
        <f t="array" ref="H5123">FREQUENCY(IF('Data Transformation'!$B$4:$B$8425=B5115,'Data Transformation'!$G$4:$G$8425),'Bin Analysis'!$B5123)</f>
        <v>2073</v>
      </c>
      <c r="I5123">
        <f t="shared" si="640"/>
        <v>0</v>
      </c>
      <c r="J5123">
        <f t="shared" si="641"/>
        <v>0</v>
      </c>
      <c r="K5123">
        <f>J5123*Weighting!$W$11</f>
        <v>0</v>
      </c>
      <c r="M5123" s="14"/>
    </row>
    <row r="5124" spans="1:13" x14ac:dyDescent="0.25">
      <c r="A5124" s="32" t="str">
        <f>IF(Weighting!$P$12&gt;0,B5124,"")</f>
        <v/>
      </c>
      <c r="B5124" t="e">
        <f>Weighting!$C$12</f>
        <v>#DIV/0!</v>
      </c>
      <c r="C5124" t="e">
        <f>Weighting!$F$12</f>
        <v>#NUM!</v>
      </c>
      <c r="D5124" t="e">
        <f>IF(C5124=1,'Data Transformation'!$G$3+0.5*'Data Transformation'!$W$25,IF(C5125=1,D5125-'Data Transformation'!$W$25,FALSE))</f>
        <v>#NUM!</v>
      </c>
      <c r="E5124">
        <f t="array" ref="E5124">IF(ISLOGICAL(D5124),"",FREQUENCY(IF('Data Transformation'!$B$425:$B$8425='Bin Analysis'!$B5115,'Data Transformation'!$G$425:$G$8425),D5124))</f>
        <v>2001</v>
      </c>
      <c r="F5124">
        <f t="shared" si="639"/>
        <v>0</v>
      </c>
      <c r="G5124">
        <f>Weighting!$H$12</f>
        <v>0</v>
      </c>
      <c r="H5124">
        <f t="array" ref="H5124">FREQUENCY(IF('Data Transformation'!$B$4:$B$8425=B5115,'Data Transformation'!$G$4:$G$8425),'Bin Analysis'!$B5124)</f>
        <v>2073</v>
      </c>
      <c r="I5124">
        <f t="shared" si="640"/>
        <v>0</v>
      </c>
      <c r="J5124">
        <f t="shared" si="641"/>
        <v>0</v>
      </c>
      <c r="K5124">
        <f>J5124*Weighting!$W$12</f>
        <v>0</v>
      </c>
      <c r="M5124" s="14"/>
    </row>
    <row r="5125" spans="1:13" x14ac:dyDescent="0.25">
      <c r="A5125" s="32" t="str">
        <f>IF(Weighting!$P$13&gt;0,B5125,"")</f>
        <v/>
      </c>
      <c r="B5125" t="e">
        <f>Weighting!$C$13</f>
        <v>#DIV/0!</v>
      </c>
      <c r="C5125" t="e">
        <f>Weighting!$F$13</f>
        <v>#NUM!</v>
      </c>
      <c r="D5125" t="e">
        <f>IF(C5125=1,'Data Transformation'!$G$3+0.5*'Data Transformation'!$W$25,IF(C5126=1,D5126-'Data Transformation'!$W$25,FALSE))</f>
        <v>#NUM!</v>
      </c>
      <c r="E5125">
        <f t="array" ref="E5125">IF(ISLOGICAL(D5125),"",FREQUENCY(IF('Data Transformation'!$B$425:$B$8425='Bin Analysis'!$B5115,'Data Transformation'!$G$425:$G$8425),D5125))</f>
        <v>2001</v>
      </c>
      <c r="F5125">
        <f t="shared" si="639"/>
        <v>0</v>
      </c>
      <c r="G5125">
        <f>Weighting!$H$13</f>
        <v>0</v>
      </c>
      <c r="H5125">
        <f t="array" ref="H5125">FREQUENCY(IF('Data Transformation'!$B$4:$B$8425=B5115,'Data Transformation'!$G$4:$G$8425),'Bin Analysis'!$B5125)</f>
        <v>2073</v>
      </c>
      <c r="I5125">
        <f t="shared" si="640"/>
        <v>0</v>
      </c>
      <c r="J5125">
        <f t="shared" si="641"/>
        <v>0</v>
      </c>
      <c r="K5125">
        <f>J5125*Weighting!$W$13</f>
        <v>0</v>
      </c>
      <c r="M5125" s="14"/>
    </row>
    <row r="5126" spans="1:13" x14ac:dyDescent="0.25">
      <c r="A5126" s="32" t="str">
        <f>IF(Weighting!$P$14&gt;0,B5126,"")</f>
        <v/>
      </c>
      <c r="B5126" t="e">
        <f>Weighting!$C$14</f>
        <v>#DIV/0!</v>
      </c>
      <c r="C5126" t="e">
        <f>Weighting!$F$14</f>
        <v>#NUM!</v>
      </c>
      <c r="D5126" t="e">
        <f>IF(C5126=1,'Data Transformation'!$G$3+0.5*'Data Transformation'!$W$25,IF(C5127=1,D5127-'Data Transformation'!$W$25,FALSE))</f>
        <v>#NUM!</v>
      </c>
      <c r="E5126">
        <f t="array" ref="E5126">IF(ISLOGICAL(D5126),"",FREQUENCY(IF('Data Transformation'!$B$425:$B$8425='Bin Analysis'!$B5115,'Data Transformation'!$G$425:$G$8425),D5126))</f>
        <v>2001</v>
      </c>
      <c r="F5126">
        <f t="shared" si="639"/>
        <v>0</v>
      </c>
      <c r="G5126">
        <f>Weighting!$H$14</f>
        <v>0</v>
      </c>
      <c r="H5126">
        <f t="array" ref="H5126">FREQUENCY(IF('Data Transformation'!$B$4:$B$8425=B5115,'Data Transformation'!$G$4:$G$8425),'Bin Analysis'!$B5126)</f>
        <v>2073</v>
      </c>
      <c r="I5126">
        <f t="shared" si="640"/>
        <v>0</v>
      </c>
      <c r="J5126">
        <f t="shared" si="641"/>
        <v>0</v>
      </c>
      <c r="K5126">
        <f>J5126*Weighting!$W$14</f>
        <v>0</v>
      </c>
      <c r="M5126" s="14"/>
    </row>
    <row r="5127" spans="1:13" x14ac:dyDescent="0.25">
      <c r="A5127" s="32" t="str">
        <f>IF(Weighting!$P$15&gt;0,B5127,"")</f>
        <v/>
      </c>
      <c r="B5127" t="e">
        <f>Weighting!$C$15</f>
        <v>#DIV/0!</v>
      </c>
      <c r="C5127" t="e">
        <f>Weighting!$F$15</f>
        <v>#NUM!</v>
      </c>
      <c r="D5127" t="e">
        <f>IF(C5127=1,'Data Transformation'!$G$3+0.5*'Data Transformation'!$W$25,IF(C5128=1,D5128-'Data Transformation'!$W$25,FALSE))</f>
        <v>#NUM!</v>
      </c>
      <c r="E5127">
        <f t="array" ref="E5127">IF(ISLOGICAL(D5127),"",FREQUENCY(IF('Data Transformation'!$B$425:$B$8425='Bin Analysis'!$B5115,'Data Transformation'!$G$425:$G$8425),D5127))</f>
        <v>2001</v>
      </c>
      <c r="F5127">
        <f t="shared" si="639"/>
        <v>0</v>
      </c>
      <c r="G5127">
        <f>Weighting!$H$15</f>
        <v>0</v>
      </c>
      <c r="H5127">
        <f t="array" ref="H5127">FREQUENCY(IF('Data Transformation'!$B$4:$B$8425=B5115,'Data Transformation'!$G$4:$G$8425),'Bin Analysis'!$B5127)</f>
        <v>2073</v>
      </c>
      <c r="I5127">
        <f t="shared" si="640"/>
        <v>0</v>
      </c>
      <c r="J5127">
        <f t="shared" si="641"/>
        <v>0</v>
      </c>
      <c r="K5127">
        <f>J5127*Weighting!$W$15</f>
        <v>0</v>
      </c>
      <c r="M5127" s="14"/>
    </row>
    <row r="5128" spans="1:13" x14ac:dyDescent="0.25">
      <c r="A5128" s="32" t="str">
        <f>IF(Weighting!$P$16&gt;0,B5128,"")</f>
        <v/>
      </c>
      <c r="B5128" t="e">
        <f>Weighting!$C$16</f>
        <v>#DIV/0!</v>
      </c>
      <c r="C5128" t="e">
        <f>Weighting!$F$16</f>
        <v>#NUM!</v>
      </c>
      <c r="D5128" t="e">
        <f>IF(C5128=1,'Data Transformation'!$G$3+0.5*'Data Transformation'!$W$25,IF(C5129=1,D5129-'Data Transformation'!$W$25,FALSE))</f>
        <v>#NUM!</v>
      </c>
      <c r="E5128">
        <f t="array" ref="E5128">IF(ISLOGICAL(D5128),"",FREQUENCY(IF('Data Transformation'!$B$425:$B$8425='Bin Analysis'!$B5115,'Data Transformation'!$G$425:$G$8425),D5128))</f>
        <v>2001</v>
      </c>
      <c r="F5128">
        <f t="shared" si="639"/>
        <v>0</v>
      </c>
      <c r="G5128">
        <f>Weighting!$H$16</f>
        <v>0</v>
      </c>
      <c r="H5128">
        <f t="array" ref="H5128">FREQUENCY(IF('Data Transformation'!$B$4:$B$8425=B5115,'Data Transformation'!$G$4:$G$8425),'Bin Analysis'!$B5128)</f>
        <v>2073</v>
      </c>
      <c r="I5128">
        <f t="shared" si="640"/>
        <v>0</v>
      </c>
      <c r="J5128">
        <f t="shared" si="641"/>
        <v>0</v>
      </c>
      <c r="K5128">
        <f>J5128*Weighting!$W$16</f>
        <v>0</v>
      </c>
      <c r="M5128" s="14"/>
    </row>
    <row r="5129" spans="1:13" x14ac:dyDescent="0.25">
      <c r="A5129" s="32" t="str">
        <f>IF(Weighting!$P$17&gt;0,B5129,"")</f>
        <v/>
      </c>
      <c r="B5129" t="e">
        <f>Weighting!$C$17</f>
        <v>#DIV/0!</v>
      </c>
      <c r="C5129" t="e">
        <f>Weighting!$F$17</f>
        <v>#NUM!</v>
      </c>
      <c r="D5129" t="e">
        <f>IF(C5129=1,'Data Transformation'!$G$3+0.5*'Data Transformation'!$W$25,IF(C5130=1,D5130-'Data Transformation'!$W$25,FALSE))</f>
        <v>#NUM!</v>
      </c>
      <c r="E5129">
        <f t="array" ref="E5129">IF(ISLOGICAL(D5129),"",FREQUENCY(IF('Data Transformation'!$B$425:$B$8425='Bin Analysis'!$B5115,'Data Transformation'!$G$425:$G$8425),D5129))</f>
        <v>2001</v>
      </c>
      <c r="F5129">
        <f t="shared" si="639"/>
        <v>0</v>
      </c>
      <c r="G5129">
        <f>Weighting!$H$17</f>
        <v>0</v>
      </c>
      <c r="H5129">
        <f t="array" ref="H5129">FREQUENCY(IF('Data Transformation'!$B$4:$B$8425=B5115,'Data Transformation'!$G$4:$G$8425),'Bin Analysis'!$B5129)</f>
        <v>2073</v>
      </c>
      <c r="I5129">
        <f t="shared" si="640"/>
        <v>0</v>
      </c>
      <c r="J5129">
        <f t="shared" si="641"/>
        <v>0</v>
      </c>
      <c r="K5129">
        <f>J5129*Weighting!$W$17</f>
        <v>0</v>
      </c>
      <c r="M5129" s="14"/>
    </row>
    <row r="5130" spans="1:13" x14ac:dyDescent="0.25">
      <c r="A5130" s="32" t="str">
        <f>IF(Weighting!$P$18&gt;0,B5130,"")</f>
        <v/>
      </c>
      <c r="B5130" t="e">
        <f>Weighting!$C$18</f>
        <v>#DIV/0!</v>
      </c>
      <c r="C5130" t="e">
        <f>Weighting!$F$18</f>
        <v>#NUM!</v>
      </c>
      <c r="D5130" t="e">
        <f>IF(C5130=1,'Data Transformation'!$G$3+0.5*'Data Transformation'!$W$25,IF(C5131=1,D5131-'Data Transformation'!$W$25,FALSE))</f>
        <v>#NUM!</v>
      </c>
      <c r="E5130">
        <f t="array" ref="E5130">IF(ISLOGICAL(D5130),"",FREQUENCY(IF('Data Transformation'!$B$425:$B$8425='Bin Analysis'!$B5115,'Data Transformation'!$G$425:$G$8425),D5130))</f>
        <v>2001</v>
      </c>
      <c r="F5130">
        <f t="shared" si="639"/>
        <v>0</v>
      </c>
      <c r="G5130">
        <f>Weighting!$H$18</f>
        <v>0</v>
      </c>
      <c r="H5130">
        <f t="array" ref="H5130">FREQUENCY(IF('Data Transformation'!$B$4:$B$8425=B5115,'Data Transformation'!$G$4:$G$8425),'Bin Analysis'!$B5130)</f>
        <v>2073</v>
      </c>
      <c r="I5130">
        <f t="shared" si="640"/>
        <v>0</v>
      </c>
      <c r="J5130">
        <f t="shared" si="641"/>
        <v>0</v>
      </c>
      <c r="K5130">
        <f>J5130*Weighting!$W$18</f>
        <v>0</v>
      </c>
      <c r="M5130" s="14"/>
    </row>
    <row r="5131" spans="1:13" x14ac:dyDescent="0.25">
      <c r="A5131" s="32" t="str">
        <f>IF(Weighting!$P$19&gt;0,B5131,"")</f>
        <v/>
      </c>
      <c r="B5131" t="e">
        <f>Weighting!$C$19</f>
        <v>#DIV/0!</v>
      </c>
      <c r="C5131" t="e">
        <f>Weighting!$F$19</f>
        <v>#NUM!</v>
      </c>
      <c r="D5131" t="e">
        <f>IF(C5131=1,'Data Transformation'!$G$3+0.5*'Data Transformation'!$W$25,IF(C5132=1,D5132-'Data Transformation'!$W$25,FALSE))</f>
        <v>#NUM!</v>
      </c>
      <c r="E5131">
        <f t="array" ref="E5131">IF(ISLOGICAL(D5131),"",FREQUENCY(IF('Data Transformation'!$B$425:$B$8425='Bin Analysis'!$B5115,'Data Transformation'!$G$425:$G$8425),D5131))</f>
        <v>2001</v>
      </c>
      <c r="F5131">
        <f t="shared" si="639"/>
        <v>0</v>
      </c>
      <c r="G5131">
        <f>Weighting!$H$19</f>
        <v>0</v>
      </c>
      <c r="H5131">
        <f t="array" ref="H5131">FREQUENCY(IF('Data Transformation'!$B$4:$B$8425=B5115,'Data Transformation'!$G$4:$G$8425),'Bin Analysis'!$B5131)</f>
        <v>2073</v>
      </c>
      <c r="I5131">
        <f t="shared" si="640"/>
        <v>0</v>
      </c>
      <c r="J5131">
        <f t="shared" si="641"/>
        <v>0</v>
      </c>
      <c r="K5131">
        <f>J5131*Weighting!$W$19</f>
        <v>0</v>
      </c>
      <c r="M5131" s="14"/>
    </row>
    <row r="5132" spans="1:13" x14ac:dyDescent="0.25">
      <c r="A5132" s="32" t="str">
        <f>IF(Weighting!$P$20&gt;0,B5132,"")</f>
        <v/>
      </c>
      <c r="B5132" t="e">
        <f>Weighting!$C$20</f>
        <v>#DIV/0!</v>
      </c>
      <c r="C5132" t="e">
        <f>Weighting!$F$20</f>
        <v>#NUM!</v>
      </c>
      <c r="D5132" t="e">
        <f>IF(C5132=1,'Data Transformation'!$G$3+0.5*'Data Transformation'!$W$25,IF(C5133=1,D5133-'Data Transformation'!$W$25,FALSE))</f>
        <v>#NUM!</v>
      </c>
      <c r="E5132">
        <f t="array" ref="E5132">IF(ISLOGICAL(D5132),"",FREQUENCY(IF('Data Transformation'!$B$425:$B$8425='Bin Analysis'!$B5115,'Data Transformation'!$G$425:$G$8425),D5132))</f>
        <v>2001</v>
      </c>
      <c r="F5132">
        <f t="shared" si="639"/>
        <v>0</v>
      </c>
      <c r="G5132">
        <f>Weighting!$H$20</f>
        <v>0</v>
      </c>
      <c r="H5132">
        <f t="array" ref="H5132">FREQUENCY(IF('Data Transformation'!$B$4:$B$8425=B5115,'Data Transformation'!$G$4:$G$8425),'Bin Analysis'!$B5132)</f>
        <v>2073</v>
      </c>
      <c r="I5132">
        <f t="shared" si="640"/>
        <v>0</v>
      </c>
      <c r="J5132">
        <f t="shared" si="641"/>
        <v>0</v>
      </c>
      <c r="K5132">
        <f>J5132*Weighting!$W$20</f>
        <v>0</v>
      </c>
      <c r="M5132" s="14"/>
    </row>
    <row r="5133" spans="1:13" x14ac:dyDescent="0.25">
      <c r="A5133" s="32" t="str">
        <f>IF(Weighting!$P$21&gt;0,B5133,"")</f>
        <v/>
      </c>
      <c r="B5133" t="e">
        <f>Weighting!$C$21</f>
        <v>#DIV/0!</v>
      </c>
      <c r="C5133" t="e">
        <f>Weighting!$F$21</f>
        <v>#NUM!</v>
      </c>
      <c r="D5133" t="e">
        <f>IF(C5133=1,'Data Transformation'!$G$3+0.5*'Data Transformation'!$W$25,IF(C5134=1,D5134-'Data Transformation'!$W$25,FALSE))</f>
        <v>#NUM!</v>
      </c>
      <c r="E5133">
        <f t="array" ref="E5133">IF(ISLOGICAL(D5133),"",FREQUENCY(IF('Data Transformation'!$B$425:$B$8425='Bin Analysis'!$B5115,'Data Transformation'!$G$425:$G$8425),D5133))</f>
        <v>2001</v>
      </c>
      <c r="F5133">
        <f t="shared" si="639"/>
        <v>0</v>
      </c>
      <c r="G5133">
        <f>Weighting!$H$21</f>
        <v>0</v>
      </c>
      <c r="H5133">
        <f t="array" ref="H5133">FREQUENCY(IF('Data Transformation'!$B$4:$B$8425=B5115,'Data Transformation'!$G$4:$G$8425),'Bin Analysis'!$B5133)</f>
        <v>2073</v>
      </c>
      <c r="I5133">
        <f t="shared" si="640"/>
        <v>0</v>
      </c>
      <c r="J5133">
        <f t="shared" si="641"/>
        <v>0</v>
      </c>
      <c r="K5133">
        <f>J5133*Weighting!$W$21</f>
        <v>0</v>
      </c>
      <c r="M5133" s="14"/>
    </row>
    <row r="5134" spans="1:13" x14ac:dyDescent="0.25">
      <c r="A5134" s="32" t="str">
        <f>IF(Weighting!$P$22&gt;0,B5134,"")</f>
        <v/>
      </c>
      <c r="B5134" t="e">
        <f>Weighting!$C$22</f>
        <v>#DIV/0!</v>
      </c>
      <c r="C5134" t="e">
        <f>Weighting!$F$22</f>
        <v>#NUM!</v>
      </c>
      <c r="D5134" t="e">
        <f>IF(C5134=1,'Data Transformation'!$G$3+0.5*'Data Transformation'!$W$25,IF(C5135=1,D5135-'Data Transformation'!$W$25,FALSE))</f>
        <v>#NUM!</v>
      </c>
      <c r="E5134">
        <f t="array" ref="E5134">IF(ISLOGICAL(D5134),"",FREQUENCY(IF('Data Transformation'!$B$425:$B$8425='Bin Analysis'!$B5115,'Data Transformation'!$G$425:$G$8425),D5134))</f>
        <v>2001</v>
      </c>
      <c r="F5134">
        <f t="shared" si="639"/>
        <v>0</v>
      </c>
      <c r="G5134">
        <f>Weighting!$H$22</f>
        <v>0</v>
      </c>
      <c r="H5134">
        <f t="array" ref="H5134">FREQUENCY(IF('Data Transformation'!$B$4:$B$8425=B5115,'Data Transformation'!$G$4:$G$8425),'Bin Analysis'!$B5134)</f>
        <v>2073</v>
      </c>
      <c r="I5134">
        <f t="shared" si="640"/>
        <v>0</v>
      </c>
      <c r="J5134">
        <f t="shared" si="641"/>
        <v>0</v>
      </c>
      <c r="K5134">
        <f>J5134*Weighting!$W$22</f>
        <v>0</v>
      </c>
      <c r="M5134" s="14"/>
    </row>
    <row r="5135" spans="1:13" x14ac:dyDescent="0.25">
      <c r="A5135" s="32" t="str">
        <f>IF(Weighting!$P$23&gt;0,B5135,"")</f>
        <v/>
      </c>
      <c r="B5135" t="e">
        <f>Weighting!$C$23</f>
        <v>#DIV/0!</v>
      </c>
      <c r="C5135" t="e">
        <f>Weighting!$F$23</f>
        <v>#NUM!</v>
      </c>
      <c r="D5135" t="e">
        <f>IF(C5135=1,'Data Transformation'!$G$3+0.5*'Data Transformation'!$W$25,IF(C5136=1,D5136-'Data Transformation'!$W$25,FALSE))</f>
        <v>#NUM!</v>
      </c>
      <c r="E5135">
        <f t="array" ref="E5135">IF(ISLOGICAL(D5135),"",FREQUENCY(IF('Data Transformation'!$B$425:$B$8425='Bin Analysis'!$B5115,'Data Transformation'!$G$425:$G$8425),D5135))</f>
        <v>2001</v>
      </c>
      <c r="F5135">
        <f t="shared" si="639"/>
        <v>0</v>
      </c>
      <c r="G5135">
        <f>Weighting!$H$23</f>
        <v>0</v>
      </c>
      <c r="H5135">
        <f t="array" ref="H5135">FREQUENCY(IF('Data Transformation'!$B$4:$B$8425=B5115,'Data Transformation'!$G$4:$G$8425),'Bin Analysis'!$B5135)</f>
        <v>2073</v>
      </c>
      <c r="I5135">
        <f t="shared" si="640"/>
        <v>0</v>
      </c>
      <c r="J5135">
        <f t="shared" si="641"/>
        <v>0</v>
      </c>
      <c r="K5135">
        <f>J5135*Weighting!$W$23</f>
        <v>0</v>
      </c>
      <c r="M5135" s="14"/>
    </row>
    <row r="5136" spans="1:13" x14ac:dyDescent="0.25">
      <c r="A5136" s="32" t="str">
        <f>IF(Weighting!$P$24&gt;0,B5136,"")</f>
        <v/>
      </c>
      <c r="B5136" t="e">
        <f>Weighting!$C$24</f>
        <v>#DIV/0!</v>
      </c>
      <c r="C5136" t="e">
        <f>Weighting!$F$24</f>
        <v>#NUM!</v>
      </c>
      <c r="D5136" t="e">
        <f>IF(C5136=1,'Data Transformation'!$G$3+0.5*'Data Transformation'!$W$25,IF(C5137=1,D5137-'Data Transformation'!$W$25,FALSE))</f>
        <v>#NUM!</v>
      </c>
      <c r="E5136">
        <f t="array" ref="E5136">IF(ISLOGICAL(D5136),"",FREQUENCY(IF('Data Transformation'!$B$425:$B$8425='Bin Analysis'!$B5115,'Data Transformation'!$G$425:$G$8425),D5136))</f>
        <v>2001</v>
      </c>
      <c r="F5136">
        <f t="shared" si="639"/>
        <v>0</v>
      </c>
      <c r="G5136">
        <f>Weighting!$H$24</f>
        <v>0</v>
      </c>
      <c r="H5136">
        <f t="array" ref="H5136">FREQUENCY(IF('Data Transformation'!$B$4:$B$8425=B5115,'Data Transformation'!$G$4:$G$8425),'Bin Analysis'!$B5136)</f>
        <v>2073</v>
      </c>
      <c r="I5136">
        <f t="shared" si="640"/>
        <v>0</v>
      </c>
      <c r="J5136">
        <f t="shared" si="641"/>
        <v>0</v>
      </c>
      <c r="K5136">
        <f>J5136*Weighting!$W$24</f>
        <v>0</v>
      </c>
      <c r="M5136" s="14"/>
    </row>
    <row r="5137" spans="1:25" x14ac:dyDescent="0.25">
      <c r="A5137" s="32" t="str">
        <f>IF(Weighting!$P$25&gt;0,B5137,"")</f>
        <v/>
      </c>
      <c r="B5137" t="e">
        <f>Weighting!$C$25</f>
        <v>#DIV/0!</v>
      </c>
      <c r="C5137" t="e">
        <f>Weighting!$F$25</f>
        <v>#NUM!</v>
      </c>
      <c r="D5137" t="e">
        <f>IF(C5137=1,'Data Transformation'!$G$3+0.5*'Data Transformation'!$W$25,IF(C5138=1,D5138-'Data Transformation'!$W$25,FALSE))</f>
        <v>#NUM!</v>
      </c>
      <c r="E5137">
        <f t="array" ref="E5137">IF(ISLOGICAL(D5137),"",FREQUENCY(IF('Data Transformation'!$B$425:$B$8425='Bin Analysis'!$B5115,'Data Transformation'!$G$425:$G$8425),D5137))</f>
        <v>2001</v>
      </c>
      <c r="F5137">
        <f t="shared" si="639"/>
        <v>0</v>
      </c>
      <c r="G5137">
        <f>Weighting!$H$25</f>
        <v>0</v>
      </c>
      <c r="H5137">
        <f t="array" ref="H5137">FREQUENCY(IF('Data Transformation'!$B$4:$B$8425=B5115,'Data Transformation'!$G$4:$G$8425),'Bin Analysis'!$B5137)</f>
        <v>2073</v>
      </c>
      <c r="I5137">
        <f t="shared" si="640"/>
        <v>0</v>
      </c>
      <c r="J5137">
        <f t="shared" si="641"/>
        <v>0</v>
      </c>
      <c r="K5137">
        <f>J5137*Weighting!$W$25</f>
        <v>0</v>
      </c>
      <c r="M5137" s="14"/>
    </row>
    <row r="5138" spans="1:25" x14ac:dyDescent="0.25">
      <c r="O5138"/>
      <c r="P5138"/>
      <c r="Q5138"/>
      <c r="R5138"/>
    </row>
    <row r="5139" spans="1:25" ht="23.25" x14ac:dyDescent="0.35">
      <c r="A5139" s="21" t="s">
        <v>0</v>
      </c>
      <c r="B5139" s="21" t="str">
        <f>IFERROR(VLOOKUP(C5139,'Data Transformation'!$L$6:$M$426,2,FALSE),"")</f>
        <v/>
      </c>
      <c r="C5139" s="21">
        <f>C5115+1</f>
        <v>214</v>
      </c>
      <c r="D5139" s="21"/>
      <c r="E5139" s="21"/>
      <c r="F5139" s="21"/>
      <c r="G5139" s="21"/>
      <c r="H5139" s="22"/>
      <c r="I5139" s="22"/>
      <c r="J5139" s="22"/>
      <c r="K5139" s="21"/>
      <c r="L5139" s="21" t="str">
        <f>B5139</f>
        <v/>
      </c>
      <c r="M5139" s="23" t="e">
        <f>INDEX('Data Transformation'!$O$4:$O$424,MATCH($B5139,'Data Transformation'!$M$4:$M$424,0),MATCH($M$2,'Data Transformation'!$O$3,0))</f>
        <v>#N/A</v>
      </c>
      <c r="N5139" s="27" t="e">
        <f>IF('Input and Summary Results'!$J$16="minimum",'Bin Analysis'!X5140/(M5139-1),'Bin Analysis'!Y5139/('Bin Analysis'!M5139-1))</f>
        <v>#N/A</v>
      </c>
      <c r="O5139" s="27" t="e">
        <f>IF(M5139=FALSE,NA(),(VLOOKUP(1,C5142:K5161,4,FALSE))/(M5139-1))</f>
        <v>#N/A</v>
      </c>
      <c r="P5139" s="27" t="e">
        <f>IF(M5139=FALSE,NA(),SUM(J5142:J5161)/Weighting!$S$5)</f>
        <v>#N/A</v>
      </c>
      <c r="Q5139" s="27" t="e">
        <f>IF(M5139=FALSE,NA(),SUM(K5142:K5161)/Weighting!$S$6)</f>
        <v>#N/A</v>
      </c>
      <c r="R5139" s="27" t="e">
        <f>IF(M5139=FALSE,NA(),(VLOOKUP(1,G5142:K5161,3,FALSE))/(M5139-1))</f>
        <v>#N/A</v>
      </c>
      <c r="S5139" s="22" t="e">
        <f>IF(M5139=FALSE,NA(),IF(SUM(J5142:J5161)=2,"yes","no"))</f>
        <v>#N/A</v>
      </c>
      <c r="X5139" s="2" cm="2">
        <f t="array" ref="X5139:X5140">FREQUENCY(IF('Data Transformation'!$B$425:$B$6424='Bin Analysis'!L5139,'Data Transformation'!$G$425:$G$6424),'Data Transformation'!$U$11)</f>
        <v>0</v>
      </c>
      <c r="Y5139" s="2" cm="2">
        <f t="array" ref="Y5139:Y5140">FREQUENCY(IF('Data Transformation'!$B$425:$B$6424='Bin Analysis'!L5139,'Data Transformation'!$G$425:$G$6424),'Data Transformation'!$U$12)</f>
        <v>0</v>
      </c>
    </row>
    <row r="5140" spans="1:25" x14ac:dyDescent="0.25">
      <c r="A5140" s="14" t="s">
        <v>67</v>
      </c>
      <c r="B5140" t="s">
        <v>47</v>
      </c>
      <c r="C5140" t="s">
        <v>5</v>
      </c>
      <c r="D5140" t="s">
        <v>98</v>
      </c>
      <c r="E5140" t="s">
        <v>99</v>
      </c>
      <c r="F5140" t="s">
        <v>100</v>
      </c>
      <c r="G5140" t="s">
        <v>69</v>
      </c>
      <c r="H5140" t="s">
        <v>31</v>
      </c>
      <c r="I5140" t="s">
        <v>32</v>
      </c>
      <c r="J5140" t="s">
        <v>46</v>
      </c>
      <c r="K5140" s="14" t="s">
        <v>45</v>
      </c>
      <c r="M5140" s="14"/>
      <c r="X5140" s="2">
        <v>0</v>
      </c>
      <c r="Y5140" s="2">
        <v>0</v>
      </c>
    </row>
    <row r="5141" spans="1:25" x14ac:dyDescent="0.25">
      <c r="A5141" s="32"/>
      <c r="D5141" t="e">
        <f>IF(C5141=1,'Data Transformation'!$G$3+0.5*'Data Transformation'!$W$25,IF(C5142=1,D5142-'Data Transformation'!$W$25,FALSE))</f>
        <v>#NUM!</v>
      </c>
      <c r="E5141">
        <f t="array" ref="E5141">IF(ISLOGICAL(D5141),"",FREQUENCY(IF('Data Transformation'!$B$425:$B$8425='Bin Analysis'!$B5139,'Data Transformation'!$G$425:$G$8425),D5141))</f>
        <v>2001</v>
      </c>
      <c r="F5141" t="e">
        <f>IF(ISLOGICAL(D5141),"",E5141-E5140)</f>
        <v>#VALUE!</v>
      </c>
      <c r="M5141" s="14"/>
    </row>
    <row r="5142" spans="1:25" x14ac:dyDescent="0.25">
      <c r="A5142" s="32" t="e">
        <f>IF(Weighting!$P$6&gt;0,B5142,"")</f>
        <v>#NUM!</v>
      </c>
      <c r="B5142" t="e">
        <f>Weighting!$C$6</f>
        <v>#DIV/0!</v>
      </c>
      <c r="C5142" t="e">
        <f>Weighting!$F$6</f>
        <v>#NUM!</v>
      </c>
      <c r="D5142" t="e">
        <f>IF(C5142=1,'Data Transformation'!$G$3+0.5*'Data Transformation'!$W$25,IF(C5143=1,D5143-'Data Transformation'!$W$25,FALSE))</f>
        <v>#NUM!</v>
      </c>
      <c r="E5142">
        <f t="array" ref="E5142">IF(ISLOGICAL(D5142),"",FREQUENCY(IF('Data Transformation'!$B$425:$B$8425='Bin Analysis'!$B5139,'Data Transformation'!$G$425:$G$8425),D5142))</f>
        <v>2001</v>
      </c>
      <c r="F5142">
        <f>IF(ISLOGICAL(D5142),"",E5142-E5141)</f>
        <v>0</v>
      </c>
      <c r="G5142">
        <f>Weighting!$H$6</f>
        <v>1</v>
      </c>
      <c r="H5142">
        <f t="array" ref="H5142">FREQUENCY(IF('Data Transformation'!$B$4:$B$8425=B5139,'Data Transformation'!$G$4:$G$8425),'Bin Analysis'!$B5142)</f>
        <v>2073</v>
      </c>
      <c r="I5142">
        <f>H5142-H5141</f>
        <v>2073</v>
      </c>
      <c r="J5142">
        <f>IF(I5142=0,0,1)</f>
        <v>1</v>
      </c>
      <c r="K5142" t="e">
        <f>J5142*Weighting!$W$6</f>
        <v>#NUM!</v>
      </c>
      <c r="M5142" s="14"/>
    </row>
    <row r="5143" spans="1:25" x14ac:dyDescent="0.25">
      <c r="A5143" s="32" t="str">
        <f>IF(Weighting!$P$7&gt;0,B5143,"")</f>
        <v/>
      </c>
      <c r="B5143" t="e">
        <f>Weighting!$C$7</f>
        <v>#DIV/0!</v>
      </c>
      <c r="C5143" t="e">
        <f>Weighting!$F$7</f>
        <v>#NUM!</v>
      </c>
      <c r="D5143" t="e">
        <f>IF(C5143=1,'Data Transformation'!$G$3+0.5*'Data Transformation'!$W$25,IF(C5144=1,D5144-'Data Transformation'!$W$25,FALSE))</f>
        <v>#NUM!</v>
      </c>
      <c r="E5143">
        <f t="array" ref="E5143">IF(ISLOGICAL(D5143),"",FREQUENCY(IF('Data Transformation'!$B$425:$B$8425='Bin Analysis'!$B5139,'Data Transformation'!$G$425:$G$8425),D5143))</f>
        <v>2001</v>
      </c>
      <c r="F5143">
        <f t="shared" ref="F5143:F5161" si="642">IF(ISLOGICAL(D5143),"",E5143-E5142)</f>
        <v>0</v>
      </c>
      <c r="G5143">
        <f>Weighting!$H$7</f>
        <v>0</v>
      </c>
      <c r="H5143">
        <f t="array" ref="H5143">FREQUENCY(IF('Data Transformation'!$B$4:$B$8425=B5139,'Data Transformation'!$G$4:$G$8425),'Bin Analysis'!$B5143)</f>
        <v>2073</v>
      </c>
      <c r="I5143">
        <f t="shared" ref="I5143:I5161" si="643">H5143-H5142</f>
        <v>0</v>
      </c>
      <c r="J5143">
        <f>IF(I5143=0,0,1)</f>
        <v>0</v>
      </c>
      <c r="K5143">
        <f>J5143*Weighting!$W$7</f>
        <v>0</v>
      </c>
      <c r="M5143" s="14"/>
    </row>
    <row r="5144" spans="1:25" x14ac:dyDescent="0.25">
      <c r="A5144" s="32" t="str">
        <f>IF(Weighting!$P$8&gt;0,B5144,"")</f>
        <v/>
      </c>
      <c r="B5144" t="e">
        <f>Weighting!$C$8</f>
        <v>#DIV/0!</v>
      </c>
      <c r="C5144" t="e">
        <f>Weighting!$F$8</f>
        <v>#NUM!</v>
      </c>
      <c r="D5144" t="e">
        <f>IF(C5144=1,'Data Transformation'!$G$3+0.5*'Data Transformation'!$W$25,IF(C5145=1,D5145-'Data Transformation'!$W$25,FALSE))</f>
        <v>#NUM!</v>
      </c>
      <c r="E5144">
        <f t="array" ref="E5144">IF(ISLOGICAL(D5144),"",FREQUENCY(IF('Data Transformation'!$B$425:$B$8425='Bin Analysis'!$B5139,'Data Transformation'!$G$425:$G$8425),D5144))</f>
        <v>2001</v>
      </c>
      <c r="F5144">
        <f t="shared" si="642"/>
        <v>0</v>
      </c>
      <c r="G5144">
        <f>Weighting!$H$8</f>
        <v>0</v>
      </c>
      <c r="H5144">
        <f t="array" ref="H5144">FREQUENCY(IF('Data Transformation'!$B$4:$B$8425=B5139,'Data Transformation'!$G$4:$G$8425),'Bin Analysis'!$B5144)</f>
        <v>2073</v>
      </c>
      <c r="I5144">
        <f t="shared" si="643"/>
        <v>0</v>
      </c>
      <c r="J5144">
        <f t="shared" ref="J5144:J5161" si="644">IF(I5144=0,0,1)</f>
        <v>0</v>
      </c>
      <c r="K5144">
        <f>J5144*Weighting!$W$8</f>
        <v>0</v>
      </c>
      <c r="M5144" s="14"/>
    </row>
    <row r="5145" spans="1:25" x14ac:dyDescent="0.25">
      <c r="A5145" s="32" t="str">
        <f>IF(Weighting!$P$9&gt;0,B5145,"")</f>
        <v/>
      </c>
      <c r="B5145" s="50" t="e">
        <f>Weighting!$C$9</f>
        <v>#DIV/0!</v>
      </c>
      <c r="C5145" t="e">
        <f>Weighting!$F$9</f>
        <v>#NUM!</v>
      </c>
      <c r="D5145" t="e">
        <f>IF(C5145=1,'Data Transformation'!$G$3+0.5*'Data Transformation'!$W$25,IF(C5146=1,D5146-'Data Transformation'!$W$25,FALSE))</f>
        <v>#NUM!</v>
      </c>
      <c r="E5145">
        <f t="array" ref="E5145">IF(ISLOGICAL(D5145),"",FREQUENCY(IF('Data Transformation'!$B$425:$B$8425='Bin Analysis'!$B5139,'Data Transformation'!$G$425:$G$8425),D5145))</f>
        <v>2001</v>
      </c>
      <c r="F5145">
        <f t="shared" si="642"/>
        <v>0</v>
      </c>
      <c r="G5145">
        <f>Weighting!$H$9</f>
        <v>0</v>
      </c>
      <c r="H5145">
        <f t="array" ref="H5145">FREQUENCY(IF('Data Transformation'!$B$4:$B$8425=B5139,'Data Transformation'!$G$4:$G$8425),'Bin Analysis'!$B5145)</f>
        <v>2073</v>
      </c>
      <c r="I5145">
        <f t="shared" si="643"/>
        <v>0</v>
      </c>
      <c r="J5145">
        <f t="shared" si="644"/>
        <v>0</v>
      </c>
      <c r="K5145">
        <f>J5145*Weighting!$W$9</f>
        <v>0</v>
      </c>
      <c r="M5145" s="14"/>
    </row>
    <row r="5146" spans="1:25" x14ac:dyDescent="0.25">
      <c r="A5146" s="32" t="str">
        <f>IF(Weighting!$P$10&gt;0,B5146,"")</f>
        <v/>
      </c>
      <c r="B5146" t="e">
        <f>Weighting!$C$10</f>
        <v>#DIV/0!</v>
      </c>
      <c r="C5146" t="e">
        <f>Weighting!$F$10</f>
        <v>#NUM!</v>
      </c>
      <c r="D5146" t="e">
        <f>IF(C5146=1,'Data Transformation'!$G$3+0.5*'Data Transformation'!$W$25,IF(C5147=1,D5147-'Data Transformation'!$W$25,FALSE))</f>
        <v>#NUM!</v>
      </c>
      <c r="E5146">
        <f t="array" ref="E5146">IF(ISLOGICAL(D5146),"",FREQUENCY(IF('Data Transformation'!$B$425:$B$8425='Bin Analysis'!$B5139,'Data Transformation'!$G$425:$G$8425),D5146))</f>
        <v>2001</v>
      </c>
      <c r="F5146">
        <f t="shared" si="642"/>
        <v>0</v>
      </c>
      <c r="G5146">
        <f>Weighting!$H$10</f>
        <v>0</v>
      </c>
      <c r="H5146">
        <f t="array" ref="H5146">FREQUENCY(IF('Data Transformation'!$B$4:$B$8425=B5139,'Data Transformation'!$G$4:$G$8425),'Bin Analysis'!$B5146)</f>
        <v>2073</v>
      </c>
      <c r="I5146">
        <f t="shared" si="643"/>
        <v>0</v>
      </c>
      <c r="J5146">
        <f t="shared" si="644"/>
        <v>0</v>
      </c>
      <c r="K5146">
        <f>J5146*Weighting!$W$10</f>
        <v>0</v>
      </c>
      <c r="M5146" s="14"/>
    </row>
    <row r="5147" spans="1:25" x14ac:dyDescent="0.25">
      <c r="A5147" s="32" t="str">
        <f>IF(Weighting!$P$11&gt;0,B5147,"")</f>
        <v/>
      </c>
      <c r="B5147" t="e">
        <f>Weighting!$C$11</f>
        <v>#DIV/0!</v>
      </c>
      <c r="C5147" t="e">
        <f>Weighting!$F$11</f>
        <v>#NUM!</v>
      </c>
      <c r="D5147" t="e">
        <f>IF(C5147=1,'Data Transformation'!$G$3+0.5*'Data Transformation'!$W$25,IF(C5148=1,D5148-'Data Transformation'!$W$25,FALSE))</f>
        <v>#NUM!</v>
      </c>
      <c r="E5147">
        <f t="array" ref="E5147">IF(ISLOGICAL(D5147),"",FREQUENCY(IF('Data Transformation'!$B$425:$B$8425='Bin Analysis'!$B5139,'Data Transformation'!$G$425:$G$8425),D5147))</f>
        <v>2001</v>
      </c>
      <c r="F5147">
        <f t="shared" si="642"/>
        <v>0</v>
      </c>
      <c r="G5147">
        <f>Weighting!$H$11</f>
        <v>0</v>
      </c>
      <c r="H5147">
        <f t="array" ref="H5147">FREQUENCY(IF('Data Transformation'!$B$4:$B$8425=B5139,'Data Transformation'!$G$4:$G$8425),'Bin Analysis'!$B5147)</f>
        <v>2073</v>
      </c>
      <c r="I5147">
        <f t="shared" si="643"/>
        <v>0</v>
      </c>
      <c r="J5147">
        <f t="shared" si="644"/>
        <v>0</v>
      </c>
      <c r="K5147">
        <f>J5147*Weighting!$W$11</f>
        <v>0</v>
      </c>
      <c r="M5147" s="14"/>
    </row>
    <row r="5148" spans="1:25" x14ac:dyDescent="0.25">
      <c r="A5148" s="32" t="str">
        <f>IF(Weighting!$P$12&gt;0,B5148,"")</f>
        <v/>
      </c>
      <c r="B5148" t="e">
        <f>Weighting!$C$12</f>
        <v>#DIV/0!</v>
      </c>
      <c r="C5148" t="e">
        <f>Weighting!$F$12</f>
        <v>#NUM!</v>
      </c>
      <c r="D5148" t="e">
        <f>IF(C5148=1,'Data Transformation'!$G$3+0.5*'Data Transformation'!$W$25,IF(C5149=1,D5149-'Data Transformation'!$W$25,FALSE))</f>
        <v>#NUM!</v>
      </c>
      <c r="E5148">
        <f t="array" ref="E5148">IF(ISLOGICAL(D5148),"",FREQUENCY(IF('Data Transformation'!$B$425:$B$8425='Bin Analysis'!$B5139,'Data Transformation'!$G$425:$G$8425),D5148))</f>
        <v>2001</v>
      </c>
      <c r="F5148">
        <f t="shared" si="642"/>
        <v>0</v>
      </c>
      <c r="G5148">
        <f>Weighting!$H$12</f>
        <v>0</v>
      </c>
      <c r="H5148">
        <f t="array" ref="H5148">FREQUENCY(IF('Data Transformation'!$B$4:$B$8425=B5139,'Data Transformation'!$G$4:$G$8425),'Bin Analysis'!$B5148)</f>
        <v>2073</v>
      </c>
      <c r="I5148">
        <f t="shared" si="643"/>
        <v>0</v>
      </c>
      <c r="J5148">
        <f t="shared" si="644"/>
        <v>0</v>
      </c>
      <c r="K5148">
        <f>J5148*Weighting!$W$12</f>
        <v>0</v>
      </c>
      <c r="M5148" s="14"/>
    </row>
    <row r="5149" spans="1:25" x14ac:dyDescent="0.25">
      <c r="A5149" s="32" t="str">
        <f>IF(Weighting!$P$13&gt;0,B5149,"")</f>
        <v/>
      </c>
      <c r="B5149" t="e">
        <f>Weighting!$C$13</f>
        <v>#DIV/0!</v>
      </c>
      <c r="C5149" t="e">
        <f>Weighting!$F$13</f>
        <v>#NUM!</v>
      </c>
      <c r="D5149" t="e">
        <f>IF(C5149=1,'Data Transformation'!$G$3+0.5*'Data Transformation'!$W$25,IF(C5150=1,D5150-'Data Transformation'!$W$25,FALSE))</f>
        <v>#NUM!</v>
      </c>
      <c r="E5149">
        <f t="array" ref="E5149">IF(ISLOGICAL(D5149),"",FREQUENCY(IF('Data Transformation'!$B$425:$B$8425='Bin Analysis'!$B5139,'Data Transformation'!$G$425:$G$8425),D5149))</f>
        <v>2001</v>
      </c>
      <c r="F5149">
        <f t="shared" si="642"/>
        <v>0</v>
      </c>
      <c r="G5149">
        <f>Weighting!$H$13</f>
        <v>0</v>
      </c>
      <c r="H5149">
        <f t="array" ref="H5149">FREQUENCY(IF('Data Transformation'!$B$4:$B$8425=B5139,'Data Transformation'!$G$4:$G$8425),'Bin Analysis'!$B5149)</f>
        <v>2073</v>
      </c>
      <c r="I5149">
        <f t="shared" si="643"/>
        <v>0</v>
      </c>
      <c r="J5149">
        <f t="shared" si="644"/>
        <v>0</v>
      </c>
      <c r="K5149">
        <f>J5149*Weighting!$W$13</f>
        <v>0</v>
      </c>
      <c r="M5149" s="14"/>
    </row>
    <row r="5150" spans="1:25" x14ac:dyDescent="0.25">
      <c r="A5150" s="32" t="str">
        <f>IF(Weighting!$P$14&gt;0,B5150,"")</f>
        <v/>
      </c>
      <c r="B5150" t="e">
        <f>Weighting!$C$14</f>
        <v>#DIV/0!</v>
      </c>
      <c r="C5150" t="e">
        <f>Weighting!$F$14</f>
        <v>#NUM!</v>
      </c>
      <c r="D5150" t="e">
        <f>IF(C5150=1,'Data Transformation'!$G$3+0.5*'Data Transformation'!$W$25,IF(C5151=1,D5151-'Data Transformation'!$W$25,FALSE))</f>
        <v>#NUM!</v>
      </c>
      <c r="E5150">
        <f t="array" ref="E5150">IF(ISLOGICAL(D5150),"",FREQUENCY(IF('Data Transformation'!$B$425:$B$8425='Bin Analysis'!$B5139,'Data Transformation'!$G$425:$G$8425),D5150))</f>
        <v>2001</v>
      </c>
      <c r="F5150">
        <f t="shared" si="642"/>
        <v>0</v>
      </c>
      <c r="G5150">
        <f>Weighting!$H$14</f>
        <v>0</v>
      </c>
      <c r="H5150">
        <f t="array" ref="H5150">FREQUENCY(IF('Data Transformation'!$B$4:$B$8425=B5139,'Data Transformation'!$G$4:$G$8425),'Bin Analysis'!$B5150)</f>
        <v>2073</v>
      </c>
      <c r="I5150">
        <f t="shared" si="643"/>
        <v>0</v>
      </c>
      <c r="J5150">
        <f t="shared" si="644"/>
        <v>0</v>
      </c>
      <c r="K5150">
        <f>J5150*Weighting!$W$14</f>
        <v>0</v>
      </c>
      <c r="M5150" s="14"/>
    </row>
    <row r="5151" spans="1:25" x14ac:dyDescent="0.25">
      <c r="A5151" s="32" t="str">
        <f>IF(Weighting!$P$15&gt;0,B5151,"")</f>
        <v/>
      </c>
      <c r="B5151" t="e">
        <f>Weighting!$C$15</f>
        <v>#DIV/0!</v>
      </c>
      <c r="C5151" t="e">
        <f>Weighting!$F$15</f>
        <v>#NUM!</v>
      </c>
      <c r="D5151" t="e">
        <f>IF(C5151=1,'Data Transformation'!$G$3+0.5*'Data Transformation'!$W$25,IF(C5152=1,D5152-'Data Transformation'!$W$25,FALSE))</f>
        <v>#NUM!</v>
      </c>
      <c r="E5151">
        <f t="array" ref="E5151">IF(ISLOGICAL(D5151),"",FREQUENCY(IF('Data Transformation'!$B$425:$B$8425='Bin Analysis'!$B5139,'Data Transformation'!$G$425:$G$8425),D5151))</f>
        <v>2001</v>
      </c>
      <c r="F5151">
        <f t="shared" si="642"/>
        <v>0</v>
      </c>
      <c r="G5151">
        <f>Weighting!$H$15</f>
        <v>0</v>
      </c>
      <c r="H5151">
        <f t="array" ref="H5151">FREQUENCY(IF('Data Transformation'!$B$4:$B$8425=B5139,'Data Transformation'!$G$4:$G$8425),'Bin Analysis'!$B5151)</f>
        <v>2073</v>
      </c>
      <c r="I5151">
        <f t="shared" si="643"/>
        <v>0</v>
      </c>
      <c r="J5151">
        <f t="shared" si="644"/>
        <v>0</v>
      </c>
      <c r="K5151">
        <f>J5151*Weighting!$W$15</f>
        <v>0</v>
      </c>
      <c r="M5151" s="14"/>
    </row>
    <row r="5152" spans="1:25" x14ac:dyDescent="0.25">
      <c r="A5152" s="32" t="str">
        <f>IF(Weighting!$P$16&gt;0,B5152,"")</f>
        <v/>
      </c>
      <c r="B5152" t="e">
        <f>Weighting!$C$16</f>
        <v>#DIV/0!</v>
      </c>
      <c r="C5152" t="e">
        <f>Weighting!$F$16</f>
        <v>#NUM!</v>
      </c>
      <c r="D5152" t="e">
        <f>IF(C5152=1,'Data Transformation'!$G$3+0.5*'Data Transformation'!$W$25,IF(C5153=1,D5153-'Data Transformation'!$W$25,FALSE))</f>
        <v>#NUM!</v>
      </c>
      <c r="E5152">
        <f t="array" ref="E5152">IF(ISLOGICAL(D5152),"",FREQUENCY(IF('Data Transformation'!$B$425:$B$8425='Bin Analysis'!$B5139,'Data Transformation'!$G$425:$G$8425),D5152))</f>
        <v>2001</v>
      </c>
      <c r="F5152">
        <f t="shared" si="642"/>
        <v>0</v>
      </c>
      <c r="G5152">
        <f>Weighting!$H$16</f>
        <v>0</v>
      </c>
      <c r="H5152">
        <f t="array" ref="H5152">FREQUENCY(IF('Data Transformation'!$B$4:$B$8425=B5139,'Data Transformation'!$G$4:$G$8425),'Bin Analysis'!$B5152)</f>
        <v>2073</v>
      </c>
      <c r="I5152">
        <f t="shared" si="643"/>
        <v>0</v>
      </c>
      <c r="J5152">
        <f t="shared" si="644"/>
        <v>0</v>
      </c>
      <c r="K5152">
        <f>J5152*Weighting!$W$16</f>
        <v>0</v>
      </c>
      <c r="M5152" s="14"/>
    </row>
    <row r="5153" spans="1:25" x14ac:dyDescent="0.25">
      <c r="A5153" s="32" t="str">
        <f>IF(Weighting!$P$17&gt;0,B5153,"")</f>
        <v/>
      </c>
      <c r="B5153" t="e">
        <f>Weighting!$C$17</f>
        <v>#DIV/0!</v>
      </c>
      <c r="C5153" t="e">
        <f>Weighting!$F$17</f>
        <v>#NUM!</v>
      </c>
      <c r="D5153" t="e">
        <f>IF(C5153=1,'Data Transformation'!$G$3+0.5*'Data Transformation'!$W$25,IF(C5154=1,D5154-'Data Transformation'!$W$25,FALSE))</f>
        <v>#NUM!</v>
      </c>
      <c r="E5153">
        <f t="array" ref="E5153">IF(ISLOGICAL(D5153),"",FREQUENCY(IF('Data Transformation'!$B$425:$B$8425='Bin Analysis'!$B5139,'Data Transformation'!$G$425:$G$8425),D5153))</f>
        <v>2001</v>
      </c>
      <c r="F5153">
        <f t="shared" si="642"/>
        <v>0</v>
      </c>
      <c r="G5153">
        <f>Weighting!$H$17</f>
        <v>0</v>
      </c>
      <c r="H5153">
        <f t="array" ref="H5153">FREQUENCY(IF('Data Transformation'!$B$4:$B$8425=B5139,'Data Transformation'!$G$4:$G$8425),'Bin Analysis'!$B5153)</f>
        <v>2073</v>
      </c>
      <c r="I5153">
        <f t="shared" si="643"/>
        <v>0</v>
      </c>
      <c r="J5153">
        <f t="shared" si="644"/>
        <v>0</v>
      </c>
      <c r="K5153">
        <f>J5153*Weighting!$W$17</f>
        <v>0</v>
      </c>
      <c r="M5153" s="14"/>
    </row>
    <row r="5154" spans="1:25" x14ac:dyDescent="0.25">
      <c r="A5154" s="32" t="str">
        <f>IF(Weighting!$P$18&gt;0,B5154,"")</f>
        <v/>
      </c>
      <c r="B5154" t="e">
        <f>Weighting!$C$18</f>
        <v>#DIV/0!</v>
      </c>
      <c r="C5154" t="e">
        <f>Weighting!$F$18</f>
        <v>#NUM!</v>
      </c>
      <c r="D5154" t="e">
        <f>IF(C5154=1,'Data Transformation'!$G$3+0.5*'Data Transformation'!$W$25,IF(C5155=1,D5155-'Data Transformation'!$W$25,FALSE))</f>
        <v>#NUM!</v>
      </c>
      <c r="E5154">
        <f t="array" ref="E5154">IF(ISLOGICAL(D5154),"",FREQUENCY(IF('Data Transformation'!$B$425:$B$8425='Bin Analysis'!$B5139,'Data Transformation'!$G$425:$G$8425),D5154))</f>
        <v>2001</v>
      </c>
      <c r="F5154">
        <f t="shared" si="642"/>
        <v>0</v>
      </c>
      <c r="G5154">
        <f>Weighting!$H$18</f>
        <v>0</v>
      </c>
      <c r="H5154">
        <f t="array" ref="H5154">FREQUENCY(IF('Data Transformation'!$B$4:$B$8425=B5139,'Data Transformation'!$G$4:$G$8425),'Bin Analysis'!$B5154)</f>
        <v>2073</v>
      </c>
      <c r="I5154">
        <f t="shared" si="643"/>
        <v>0</v>
      </c>
      <c r="J5154">
        <f t="shared" si="644"/>
        <v>0</v>
      </c>
      <c r="K5154">
        <f>J5154*Weighting!$W$18</f>
        <v>0</v>
      </c>
      <c r="M5154" s="14"/>
    </row>
    <row r="5155" spans="1:25" x14ac:dyDescent="0.25">
      <c r="A5155" s="32" t="str">
        <f>IF(Weighting!$P$19&gt;0,B5155,"")</f>
        <v/>
      </c>
      <c r="B5155" t="e">
        <f>Weighting!$C$19</f>
        <v>#DIV/0!</v>
      </c>
      <c r="C5155" t="e">
        <f>Weighting!$F$19</f>
        <v>#NUM!</v>
      </c>
      <c r="D5155" t="e">
        <f>IF(C5155=1,'Data Transformation'!$G$3+0.5*'Data Transformation'!$W$25,IF(C5156=1,D5156-'Data Transformation'!$W$25,FALSE))</f>
        <v>#NUM!</v>
      </c>
      <c r="E5155">
        <f t="array" ref="E5155">IF(ISLOGICAL(D5155),"",FREQUENCY(IF('Data Transformation'!$B$425:$B$8425='Bin Analysis'!$B5139,'Data Transformation'!$G$425:$G$8425),D5155))</f>
        <v>2001</v>
      </c>
      <c r="F5155">
        <f t="shared" si="642"/>
        <v>0</v>
      </c>
      <c r="G5155">
        <f>Weighting!$H$19</f>
        <v>0</v>
      </c>
      <c r="H5155">
        <f t="array" ref="H5155">FREQUENCY(IF('Data Transformation'!$B$4:$B$8425=B5139,'Data Transformation'!$G$4:$G$8425),'Bin Analysis'!$B5155)</f>
        <v>2073</v>
      </c>
      <c r="I5155">
        <f t="shared" si="643"/>
        <v>0</v>
      </c>
      <c r="J5155">
        <f t="shared" si="644"/>
        <v>0</v>
      </c>
      <c r="K5155">
        <f>J5155*Weighting!$W$19</f>
        <v>0</v>
      </c>
      <c r="M5155" s="14"/>
    </row>
    <row r="5156" spans="1:25" x14ac:dyDescent="0.25">
      <c r="A5156" s="32" t="str">
        <f>IF(Weighting!$P$20&gt;0,B5156,"")</f>
        <v/>
      </c>
      <c r="B5156" t="e">
        <f>Weighting!$C$20</f>
        <v>#DIV/0!</v>
      </c>
      <c r="C5156" t="e">
        <f>Weighting!$F$20</f>
        <v>#NUM!</v>
      </c>
      <c r="D5156" t="e">
        <f>IF(C5156=1,'Data Transformation'!$G$3+0.5*'Data Transformation'!$W$25,IF(C5157=1,D5157-'Data Transformation'!$W$25,FALSE))</f>
        <v>#NUM!</v>
      </c>
      <c r="E5156">
        <f t="array" ref="E5156">IF(ISLOGICAL(D5156),"",FREQUENCY(IF('Data Transformation'!$B$425:$B$8425='Bin Analysis'!$B5139,'Data Transformation'!$G$425:$G$8425),D5156))</f>
        <v>2001</v>
      </c>
      <c r="F5156">
        <f t="shared" si="642"/>
        <v>0</v>
      </c>
      <c r="G5156">
        <f>Weighting!$H$20</f>
        <v>0</v>
      </c>
      <c r="H5156">
        <f t="array" ref="H5156">FREQUENCY(IF('Data Transformation'!$B$4:$B$8425=B5139,'Data Transformation'!$G$4:$G$8425),'Bin Analysis'!$B5156)</f>
        <v>2073</v>
      </c>
      <c r="I5156">
        <f t="shared" si="643"/>
        <v>0</v>
      </c>
      <c r="J5156">
        <f t="shared" si="644"/>
        <v>0</v>
      </c>
      <c r="K5156">
        <f>J5156*Weighting!$W$20</f>
        <v>0</v>
      </c>
      <c r="M5156" s="14"/>
    </row>
    <row r="5157" spans="1:25" x14ac:dyDescent="0.25">
      <c r="A5157" s="32" t="str">
        <f>IF(Weighting!$P$21&gt;0,B5157,"")</f>
        <v/>
      </c>
      <c r="B5157" t="e">
        <f>Weighting!$C$21</f>
        <v>#DIV/0!</v>
      </c>
      <c r="C5157" t="e">
        <f>Weighting!$F$21</f>
        <v>#NUM!</v>
      </c>
      <c r="D5157" t="e">
        <f>IF(C5157=1,'Data Transformation'!$G$3+0.5*'Data Transformation'!$W$25,IF(C5158=1,D5158-'Data Transformation'!$W$25,FALSE))</f>
        <v>#NUM!</v>
      </c>
      <c r="E5157">
        <f t="array" ref="E5157">IF(ISLOGICAL(D5157),"",FREQUENCY(IF('Data Transformation'!$B$425:$B$8425='Bin Analysis'!$B5139,'Data Transformation'!$G$425:$G$8425),D5157))</f>
        <v>2001</v>
      </c>
      <c r="F5157">
        <f t="shared" si="642"/>
        <v>0</v>
      </c>
      <c r="G5157">
        <f>Weighting!$H$21</f>
        <v>0</v>
      </c>
      <c r="H5157">
        <f t="array" ref="H5157">FREQUENCY(IF('Data Transformation'!$B$4:$B$8425=B5139,'Data Transformation'!$G$4:$G$8425),'Bin Analysis'!$B5157)</f>
        <v>2073</v>
      </c>
      <c r="I5157">
        <f t="shared" si="643"/>
        <v>0</v>
      </c>
      <c r="J5157">
        <f t="shared" si="644"/>
        <v>0</v>
      </c>
      <c r="K5157">
        <f>J5157*Weighting!$W$21</f>
        <v>0</v>
      </c>
      <c r="M5157" s="14"/>
    </row>
    <row r="5158" spans="1:25" x14ac:dyDescent="0.25">
      <c r="A5158" s="32" t="str">
        <f>IF(Weighting!$P$22&gt;0,B5158,"")</f>
        <v/>
      </c>
      <c r="B5158" t="e">
        <f>Weighting!$C$22</f>
        <v>#DIV/0!</v>
      </c>
      <c r="C5158" t="e">
        <f>Weighting!$F$22</f>
        <v>#NUM!</v>
      </c>
      <c r="D5158" t="e">
        <f>IF(C5158=1,'Data Transformation'!$G$3+0.5*'Data Transformation'!$W$25,IF(C5159=1,D5159-'Data Transformation'!$W$25,FALSE))</f>
        <v>#NUM!</v>
      </c>
      <c r="E5158">
        <f t="array" ref="E5158">IF(ISLOGICAL(D5158),"",FREQUENCY(IF('Data Transformation'!$B$425:$B$8425='Bin Analysis'!$B5139,'Data Transformation'!$G$425:$G$8425),D5158))</f>
        <v>2001</v>
      </c>
      <c r="F5158">
        <f t="shared" si="642"/>
        <v>0</v>
      </c>
      <c r="G5158">
        <f>Weighting!$H$22</f>
        <v>0</v>
      </c>
      <c r="H5158">
        <f t="array" ref="H5158">FREQUENCY(IF('Data Transformation'!$B$4:$B$8425=B5139,'Data Transformation'!$G$4:$G$8425),'Bin Analysis'!$B5158)</f>
        <v>2073</v>
      </c>
      <c r="I5158">
        <f t="shared" si="643"/>
        <v>0</v>
      </c>
      <c r="J5158">
        <f t="shared" si="644"/>
        <v>0</v>
      </c>
      <c r="K5158">
        <f>J5158*Weighting!$W$22</f>
        <v>0</v>
      </c>
      <c r="M5158" s="14"/>
    </row>
    <row r="5159" spans="1:25" x14ac:dyDescent="0.25">
      <c r="A5159" s="32" t="str">
        <f>IF(Weighting!$P$23&gt;0,B5159,"")</f>
        <v/>
      </c>
      <c r="B5159" t="e">
        <f>Weighting!$C$23</f>
        <v>#DIV/0!</v>
      </c>
      <c r="C5159" t="e">
        <f>Weighting!$F$23</f>
        <v>#NUM!</v>
      </c>
      <c r="D5159" t="e">
        <f>IF(C5159=1,'Data Transformation'!$G$3+0.5*'Data Transformation'!$W$25,IF(C5160=1,D5160-'Data Transformation'!$W$25,FALSE))</f>
        <v>#NUM!</v>
      </c>
      <c r="E5159">
        <f t="array" ref="E5159">IF(ISLOGICAL(D5159),"",FREQUENCY(IF('Data Transformation'!$B$425:$B$8425='Bin Analysis'!$B5139,'Data Transformation'!$G$425:$G$8425),D5159))</f>
        <v>2001</v>
      </c>
      <c r="F5159">
        <f t="shared" si="642"/>
        <v>0</v>
      </c>
      <c r="G5159">
        <f>Weighting!$H$23</f>
        <v>0</v>
      </c>
      <c r="H5159">
        <f t="array" ref="H5159">FREQUENCY(IF('Data Transformation'!$B$4:$B$8425=B5139,'Data Transformation'!$G$4:$G$8425),'Bin Analysis'!$B5159)</f>
        <v>2073</v>
      </c>
      <c r="I5159">
        <f t="shared" si="643"/>
        <v>0</v>
      </c>
      <c r="J5159">
        <f t="shared" si="644"/>
        <v>0</v>
      </c>
      <c r="K5159">
        <f>J5159*Weighting!$W$23</f>
        <v>0</v>
      </c>
      <c r="M5159" s="14"/>
    </row>
    <row r="5160" spans="1:25" x14ac:dyDescent="0.25">
      <c r="A5160" s="32" t="str">
        <f>IF(Weighting!$P$24&gt;0,B5160,"")</f>
        <v/>
      </c>
      <c r="B5160" t="e">
        <f>Weighting!$C$24</f>
        <v>#DIV/0!</v>
      </c>
      <c r="C5160" t="e">
        <f>Weighting!$F$24</f>
        <v>#NUM!</v>
      </c>
      <c r="D5160" t="e">
        <f>IF(C5160=1,'Data Transformation'!$G$3+0.5*'Data Transformation'!$W$25,IF(C5161=1,D5161-'Data Transformation'!$W$25,FALSE))</f>
        <v>#NUM!</v>
      </c>
      <c r="E5160">
        <f t="array" ref="E5160">IF(ISLOGICAL(D5160),"",FREQUENCY(IF('Data Transformation'!$B$425:$B$8425='Bin Analysis'!$B5139,'Data Transformation'!$G$425:$G$8425),D5160))</f>
        <v>2001</v>
      </c>
      <c r="F5160">
        <f t="shared" si="642"/>
        <v>0</v>
      </c>
      <c r="G5160">
        <f>Weighting!$H$24</f>
        <v>0</v>
      </c>
      <c r="H5160">
        <f t="array" ref="H5160">FREQUENCY(IF('Data Transformation'!$B$4:$B$8425=B5139,'Data Transformation'!$G$4:$G$8425),'Bin Analysis'!$B5160)</f>
        <v>2073</v>
      </c>
      <c r="I5160">
        <f t="shared" si="643"/>
        <v>0</v>
      </c>
      <c r="J5160">
        <f t="shared" si="644"/>
        <v>0</v>
      </c>
      <c r="K5160">
        <f>J5160*Weighting!$W$24</f>
        <v>0</v>
      </c>
      <c r="M5160" s="14"/>
    </row>
    <row r="5161" spans="1:25" x14ac:dyDescent="0.25">
      <c r="A5161" s="32" t="str">
        <f>IF(Weighting!$P$25&gt;0,B5161,"")</f>
        <v/>
      </c>
      <c r="B5161" t="e">
        <f>Weighting!$C$25</f>
        <v>#DIV/0!</v>
      </c>
      <c r="C5161" t="e">
        <f>Weighting!$F$25</f>
        <v>#NUM!</v>
      </c>
      <c r="D5161" t="e">
        <f>IF(C5161=1,'Data Transformation'!$G$3+0.5*'Data Transformation'!$W$25,IF(C5162=1,D5162-'Data Transformation'!$W$25,FALSE))</f>
        <v>#NUM!</v>
      </c>
      <c r="E5161">
        <f t="array" ref="E5161">IF(ISLOGICAL(D5161),"",FREQUENCY(IF('Data Transformation'!$B$425:$B$8425='Bin Analysis'!$B5139,'Data Transformation'!$G$425:$G$8425),D5161))</f>
        <v>2001</v>
      </c>
      <c r="F5161">
        <f t="shared" si="642"/>
        <v>0</v>
      </c>
      <c r="G5161">
        <f>Weighting!$H$25</f>
        <v>0</v>
      </c>
      <c r="H5161">
        <f t="array" ref="H5161">FREQUENCY(IF('Data Transformation'!$B$4:$B$8425=B5139,'Data Transformation'!$G$4:$G$8425),'Bin Analysis'!$B5161)</f>
        <v>2073</v>
      </c>
      <c r="I5161">
        <f t="shared" si="643"/>
        <v>0</v>
      </c>
      <c r="J5161">
        <f t="shared" si="644"/>
        <v>0</v>
      </c>
      <c r="K5161">
        <f>J5161*Weighting!$W$25</f>
        <v>0</v>
      </c>
      <c r="M5161" s="14"/>
    </row>
    <row r="5162" spans="1:25" x14ac:dyDescent="0.25">
      <c r="N5162" s="57"/>
      <c r="O5162"/>
      <c r="P5162"/>
      <c r="Q5162"/>
      <c r="R5162"/>
    </row>
    <row r="5163" spans="1:25" ht="23.25" x14ac:dyDescent="0.35">
      <c r="A5163" s="21" t="s">
        <v>0</v>
      </c>
      <c r="B5163" s="21" t="str">
        <f>IFERROR(VLOOKUP(C5163,'Data Transformation'!$L$6:$M$426,2,FALSE),"")</f>
        <v/>
      </c>
      <c r="C5163" s="21">
        <f>C5139+1</f>
        <v>215</v>
      </c>
      <c r="D5163" s="21"/>
      <c r="E5163" s="21"/>
      <c r="F5163" s="21"/>
      <c r="G5163" s="21"/>
      <c r="H5163" s="22"/>
      <c r="I5163" s="22"/>
      <c r="J5163" s="22"/>
      <c r="K5163" s="21"/>
      <c r="L5163" s="21" t="str">
        <f>B5163</f>
        <v/>
      </c>
      <c r="M5163" s="23" t="e">
        <f>INDEX('Data Transformation'!$O$4:$O$424,MATCH($B5163,'Data Transformation'!$M$4:$M$424,0),MATCH($M$2,'Data Transformation'!$O$3,0))</f>
        <v>#N/A</v>
      </c>
      <c r="N5163" s="27" t="e">
        <f>IF('Input and Summary Results'!$J$16="minimum",'Bin Analysis'!X5164/(M5163-1),'Bin Analysis'!Y5163/('Bin Analysis'!M5163-1))</f>
        <v>#N/A</v>
      </c>
      <c r="O5163" s="27" t="e">
        <f>IF(M5163=FALSE,NA(),(VLOOKUP(1,C5166:K5185,4,FALSE))/(M5163-1))</f>
        <v>#N/A</v>
      </c>
      <c r="P5163" s="27" t="e">
        <f>IF(M5163=FALSE,NA(),SUM(J5166:J5185)/Weighting!$S$5)</f>
        <v>#N/A</v>
      </c>
      <c r="Q5163" s="27" t="e">
        <f>IF(M5163=FALSE,NA(),SUM(K5166:K5185)/Weighting!$S$6)</f>
        <v>#N/A</v>
      </c>
      <c r="R5163" s="27" t="e">
        <f>IF(M5163=FALSE,NA(),(VLOOKUP(1,G5166:K5185,3,FALSE))/(M5163-1))</f>
        <v>#N/A</v>
      </c>
      <c r="S5163" s="22" t="e">
        <f>IF(M5163=FALSE,NA(),IF(SUM(J5166:J5185)=2,"yes","no"))</f>
        <v>#N/A</v>
      </c>
      <c r="X5163" s="2" cm="2">
        <f t="array" ref="X5163:X5164">FREQUENCY(IF('Data Transformation'!$B$425:$B$6424='Bin Analysis'!L5163,'Data Transformation'!$G$425:$G$6424),'Data Transformation'!$U$11)</f>
        <v>0</v>
      </c>
      <c r="Y5163" s="2" cm="2">
        <f t="array" ref="Y5163:Y5164">FREQUENCY(IF('Data Transformation'!$B$425:$B$6424='Bin Analysis'!L5163,'Data Transformation'!$G$425:$G$6424),'Data Transformation'!$U$12)</f>
        <v>0</v>
      </c>
    </row>
    <row r="5164" spans="1:25" x14ac:dyDescent="0.25">
      <c r="A5164" s="14" t="s">
        <v>67</v>
      </c>
      <c r="B5164" t="s">
        <v>47</v>
      </c>
      <c r="C5164" t="s">
        <v>5</v>
      </c>
      <c r="D5164" t="s">
        <v>98</v>
      </c>
      <c r="E5164" t="s">
        <v>99</v>
      </c>
      <c r="F5164" t="s">
        <v>100</v>
      </c>
      <c r="G5164" t="s">
        <v>69</v>
      </c>
      <c r="H5164" t="s">
        <v>31</v>
      </c>
      <c r="I5164" t="s">
        <v>32</v>
      </c>
      <c r="J5164" t="s">
        <v>46</v>
      </c>
      <c r="K5164" s="14" t="s">
        <v>45</v>
      </c>
      <c r="M5164" s="14"/>
      <c r="X5164" s="2">
        <v>0</v>
      </c>
      <c r="Y5164" s="2">
        <v>0</v>
      </c>
    </row>
    <row r="5165" spans="1:25" x14ac:dyDescent="0.25">
      <c r="A5165" s="32"/>
      <c r="D5165" t="e">
        <f>IF(C5165=1,'Data Transformation'!$G$3+0.5*'Data Transformation'!$W$25,IF(C5166=1,D5166-'Data Transformation'!$W$25,FALSE))</f>
        <v>#NUM!</v>
      </c>
      <c r="E5165">
        <f t="array" ref="E5165">IF(ISLOGICAL(D5165),"",FREQUENCY(IF('Data Transformation'!$B$425:$B$8425='Bin Analysis'!$B5163,'Data Transformation'!$G$425:$G$8425),D5165))</f>
        <v>2001</v>
      </c>
      <c r="F5165" t="e">
        <f>IF(ISLOGICAL(D5165),"",E5165-E5164)</f>
        <v>#VALUE!</v>
      </c>
      <c r="M5165" s="14"/>
    </row>
    <row r="5166" spans="1:25" x14ac:dyDescent="0.25">
      <c r="A5166" s="32" t="e">
        <f>IF(Weighting!$P$6&gt;0,B5166,"")</f>
        <v>#NUM!</v>
      </c>
      <c r="B5166" t="e">
        <f>Weighting!$C$6</f>
        <v>#DIV/0!</v>
      </c>
      <c r="C5166" t="e">
        <f>Weighting!$F$6</f>
        <v>#NUM!</v>
      </c>
      <c r="D5166" t="e">
        <f>IF(C5166=1,'Data Transformation'!$G$3+0.5*'Data Transformation'!$W$25,IF(C5167=1,D5167-'Data Transformation'!$W$25,FALSE))</f>
        <v>#NUM!</v>
      </c>
      <c r="E5166">
        <f t="array" ref="E5166">IF(ISLOGICAL(D5166),"",FREQUENCY(IF('Data Transformation'!$B$425:$B$8425='Bin Analysis'!$B5163,'Data Transformation'!$G$425:$G$8425),D5166))</f>
        <v>2001</v>
      </c>
      <c r="F5166">
        <f>IF(ISLOGICAL(D5166),"",E5166-E5165)</f>
        <v>0</v>
      </c>
      <c r="G5166">
        <f>Weighting!$H$6</f>
        <v>1</v>
      </c>
      <c r="H5166">
        <f t="array" ref="H5166">FREQUENCY(IF('Data Transformation'!$B$4:$B$8425=B5163,'Data Transformation'!$G$4:$G$8425),'Bin Analysis'!$B5166)</f>
        <v>2073</v>
      </c>
      <c r="I5166">
        <f>H5166-H5165</f>
        <v>2073</v>
      </c>
      <c r="J5166">
        <f>IF(I5166=0,0,1)</f>
        <v>1</v>
      </c>
      <c r="K5166" t="e">
        <f>J5166*Weighting!$W$6</f>
        <v>#NUM!</v>
      </c>
      <c r="M5166" s="14"/>
    </row>
    <row r="5167" spans="1:25" x14ac:dyDescent="0.25">
      <c r="A5167" s="32" t="str">
        <f>IF(Weighting!$P$7&gt;0,B5167,"")</f>
        <v/>
      </c>
      <c r="B5167" t="e">
        <f>Weighting!$C$7</f>
        <v>#DIV/0!</v>
      </c>
      <c r="C5167" t="e">
        <f>Weighting!$F$7</f>
        <v>#NUM!</v>
      </c>
      <c r="D5167" t="e">
        <f>IF(C5167=1,'Data Transformation'!$G$3+0.5*'Data Transformation'!$W$25,IF(C5168=1,D5168-'Data Transformation'!$W$25,FALSE))</f>
        <v>#NUM!</v>
      </c>
      <c r="E5167">
        <f t="array" ref="E5167">IF(ISLOGICAL(D5167),"",FREQUENCY(IF('Data Transformation'!$B$425:$B$8425='Bin Analysis'!$B5163,'Data Transformation'!$G$425:$G$8425),D5167))</f>
        <v>2001</v>
      </c>
      <c r="F5167">
        <f t="shared" ref="F5167:F5185" si="645">IF(ISLOGICAL(D5167),"",E5167-E5166)</f>
        <v>0</v>
      </c>
      <c r="G5167">
        <f>Weighting!$H$7</f>
        <v>0</v>
      </c>
      <c r="H5167">
        <f t="array" ref="H5167">FREQUENCY(IF('Data Transformation'!$B$4:$B$8425=B5163,'Data Transformation'!$G$4:$G$8425),'Bin Analysis'!$B5167)</f>
        <v>2073</v>
      </c>
      <c r="I5167">
        <f t="shared" ref="I5167:I5185" si="646">H5167-H5166</f>
        <v>0</v>
      </c>
      <c r="J5167">
        <f>IF(I5167=0,0,1)</f>
        <v>0</v>
      </c>
      <c r="K5167">
        <f>J5167*Weighting!$W$7</f>
        <v>0</v>
      </c>
      <c r="M5167" s="14"/>
    </row>
    <row r="5168" spans="1:25" x14ac:dyDescent="0.25">
      <c r="A5168" s="32" t="str">
        <f>IF(Weighting!$P$8&gt;0,B5168,"")</f>
        <v/>
      </c>
      <c r="B5168" t="e">
        <f>Weighting!$C$8</f>
        <v>#DIV/0!</v>
      </c>
      <c r="C5168" t="e">
        <f>Weighting!$F$8</f>
        <v>#NUM!</v>
      </c>
      <c r="D5168" t="e">
        <f>IF(C5168=1,'Data Transformation'!$G$3+0.5*'Data Transformation'!$W$25,IF(C5169=1,D5169-'Data Transformation'!$W$25,FALSE))</f>
        <v>#NUM!</v>
      </c>
      <c r="E5168">
        <f t="array" ref="E5168">IF(ISLOGICAL(D5168),"",FREQUENCY(IF('Data Transformation'!$B$425:$B$8425='Bin Analysis'!$B5163,'Data Transformation'!$G$425:$G$8425),D5168))</f>
        <v>2001</v>
      </c>
      <c r="F5168">
        <f t="shared" si="645"/>
        <v>0</v>
      </c>
      <c r="G5168">
        <f>Weighting!$H$8</f>
        <v>0</v>
      </c>
      <c r="H5168">
        <f t="array" ref="H5168">FREQUENCY(IF('Data Transformation'!$B$4:$B$8425=B5163,'Data Transformation'!$G$4:$G$8425),'Bin Analysis'!$B5168)</f>
        <v>2073</v>
      </c>
      <c r="I5168">
        <f t="shared" si="646"/>
        <v>0</v>
      </c>
      <c r="J5168">
        <f t="shared" ref="J5168:J5185" si="647">IF(I5168=0,0,1)</f>
        <v>0</v>
      </c>
      <c r="K5168">
        <f>J5168*Weighting!$W$8</f>
        <v>0</v>
      </c>
      <c r="M5168" s="14"/>
    </row>
    <row r="5169" spans="1:13" x14ac:dyDescent="0.25">
      <c r="A5169" s="32" t="str">
        <f>IF(Weighting!$P$9&gt;0,B5169,"")</f>
        <v/>
      </c>
      <c r="B5169" s="50" t="e">
        <f>Weighting!$C$9</f>
        <v>#DIV/0!</v>
      </c>
      <c r="C5169" t="e">
        <f>Weighting!$F$9</f>
        <v>#NUM!</v>
      </c>
      <c r="D5169" t="e">
        <f>IF(C5169=1,'Data Transformation'!$G$3+0.5*'Data Transformation'!$W$25,IF(C5170=1,D5170-'Data Transformation'!$W$25,FALSE))</f>
        <v>#NUM!</v>
      </c>
      <c r="E5169">
        <f t="array" ref="E5169">IF(ISLOGICAL(D5169),"",FREQUENCY(IF('Data Transformation'!$B$425:$B$8425='Bin Analysis'!$B5163,'Data Transformation'!$G$425:$G$8425),D5169))</f>
        <v>2001</v>
      </c>
      <c r="F5169">
        <f t="shared" si="645"/>
        <v>0</v>
      </c>
      <c r="G5169">
        <f>Weighting!$H$9</f>
        <v>0</v>
      </c>
      <c r="H5169">
        <f t="array" ref="H5169">FREQUENCY(IF('Data Transformation'!$B$4:$B$8425=B5163,'Data Transformation'!$G$4:$G$8425),'Bin Analysis'!$B5169)</f>
        <v>2073</v>
      </c>
      <c r="I5169">
        <f t="shared" si="646"/>
        <v>0</v>
      </c>
      <c r="J5169">
        <f t="shared" si="647"/>
        <v>0</v>
      </c>
      <c r="K5169">
        <f>J5169*Weighting!$W$9</f>
        <v>0</v>
      </c>
      <c r="M5169" s="14"/>
    </row>
    <row r="5170" spans="1:13" x14ac:dyDescent="0.25">
      <c r="A5170" s="32" t="str">
        <f>IF(Weighting!$P$10&gt;0,B5170,"")</f>
        <v/>
      </c>
      <c r="B5170" t="e">
        <f>Weighting!$C$10</f>
        <v>#DIV/0!</v>
      </c>
      <c r="C5170" t="e">
        <f>Weighting!$F$10</f>
        <v>#NUM!</v>
      </c>
      <c r="D5170" t="e">
        <f>IF(C5170=1,'Data Transformation'!$G$3+0.5*'Data Transformation'!$W$25,IF(C5171=1,D5171-'Data Transformation'!$W$25,FALSE))</f>
        <v>#NUM!</v>
      </c>
      <c r="E5170">
        <f t="array" ref="E5170">IF(ISLOGICAL(D5170),"",FREQUENCY(IF('Data Transformation'!$B$425:$B$8425='Bin Analysis'!$B5163,'Data Transformation'!$G$425:$G$8425),D5170))</f>
        <v>2001</v>
      </c>
      <c r="F5170">
        <f t="shared" si="645"/>
        <v>0</v>
      </c>
      <c r="G5170">
        <f>Weighting!$H$10</f>
        <v>0</v>
      </c>
      <c r="H5170">
        <f t="array" ref="H5170">FREQUENCY(IF('Data Transformation'!$B$4:$B$8425=B5163,'Data Transformation'!$G$4:$G$8425),'Bin Analysis'!$B5170)</f>
        <v>2073</v>
      </c>
      <c r="I5170">
        <f t="shared" si="646"/>
        <v>0</v>
      </c>
      <c r="J5170">
        <f t="shared" si="647"/>
        <v>0</v>
      </c>
      <c r="K5170">
        <f>J5170*Weighting!$W$10</f>
        <v>0</v>
      </c>
      <c r="M5170" s="14"/>
    </row>
    <row r="5171" spans="1:13" x14ac:dyDescent="0.25">
      <c r="A5171" s="32" t="str">
        <f>IF(Weighting!$P$11&gt;0,B5171,"")</f>
        <v/>
      </c>
      <c r="B5171" t="e">
        <f>Weighting!$C$11</f>
        <v>#DIV/0!</v>
      </c>
      <c r="C5171" t="e">
        <f>Weighting!$F$11</f>
        <v>#NUM!</v>
      </c>
      <c r="D5171" t="e">
        <f>IF(C5171=1,'Data Transformation'!$G$3+0.5*'Data Transformation'!$W$25,IF(C5172=1,D5172-'Data Transformation'!$W$25,FALSE))</f>
        <v>#NUM!</v>
      </c>
      <c r="E5171">
        <f t="array" ref="E5171">IF(ISLOGICAL(D5171),"",FREQUENCY(IF('Data Transformation'!$B$425:$B$8425='Bin Analysis'!$B5163,'Data Transformation'!$G$425:$G$8425),D5171))</f>
        <v>2001</v>
      </c>
      <c r="F5171">
        <f t="shared" si="645"/>
        <v>0</v>
      </c>
      <c r="G5171">
        <f>Weighting!$H$11</f>
        <v>0</v>
      </c>
      <c r="H5171">
        <f t="array" ref="H5171">FREQUENCY(IF('Data Transformation'!$B$4:$B$8425=B5163,'Data Transformation'!$G$4:$G$8425),'Bin Analysis'!$B5171)</f>
        <v>2073</v>
      </c>
      <c r="I5171">
        <f t="shared" si="646"/>
        <v>0</v>
      </c>
      <c r="J5171">
        <f t="shared" si="647"/>
        <v>0</v>
      </c>
      <c r="K5171">
        <f>J5171*Weighting!$W$11</f>
        <v>0</v>
      </c>
      <c r="M5171" s="14"/>
    </row>
    <row r="5172" spans="1:13" x14ac:dyDescent="0.25">
      <c r="A5172" s="32" t="str">
        <f>IF(Weighting!$P$12&gt;0,B5172,"")</f>
        <v/>
      </c>
      <c r="B5172" t="e">
        <f>Weighting!$C$12</f>
        <v>#DIV/0!</v>
      </c>
      <c r="C5172" t="e">
        <f>Weighting!$F$12</f>
        <v>#NUM!</v>
      </c>
      <c r="D5172" t="e">
        <f>IF(C5172=1,'Data Transformation'!$G$3+0.5*'Data Transformation'!$W$25,IF(C5173=1,D5173-'Data Transformation'!$W$25,FALSE))</f>
        <v>#NUM!</v>
      </c>
      <c r="E5172">
        <f t="array" ref="E5172">IF(ISLOGICAL(D5172),"",FREQUENCY(IF('Data Transformation'!$B$425:$B$8425='Bin Analysis'!$B5163,'Data Transformation'!$G$425:$G$8425),D5172))</f>
        <v>2001</v>
      </c>
      <c r="F5172">
        <f t="shared" si="645"/>
        <v>0</v>
      </c>
      <c r="G5172">
        <f>Weighting!$H$12</f>
        <v>0</v>
      </c>
      <c r="H5172">
        <f t="array" ref="H5172">FREQUENCY(IF('Data Transformation'!$B$4:$B$8425=B5163,'Data Transformation'!$G$4:$G$8425),'Bin Analysis'!$B5172)</f>
        <v>2073</v>
      </c>
      <c r="I5172">
        <f t="shared" si="646"/>
        <v>0</v>
      </c>
      <c r="J5172">
        <f t="shared" si="647"/>
        <v>0</v>
      </c>
      <c r="K5172">
        <f>J5172*Weighting!$W$12</f>
        <v>0</v>
      </c>
      <c r="M5172" s="14"/>
    </row>
    <row r="5173" spans="1:13" x14ac:dyDescent="0.25">
      <c r="A5173" s="32" t="str">
        <f>IF(Weighting!$P$13&gt;0,B5173,"")</f>
        <v/>
      </c>
      <c r="B5173" t="e">
        <f>Weighting!$C$13</f>
        <v>#DIV/0!</v>
      </c>
      <c r="C5173" t="e">
        <f>Weighting!$F$13</f>
        <v>#NUM!</v>
      </c>
      <c r="D5173" t="e">
        <f>IF(C5173=1,'Data Transformation'!$G$3+0.5*'Data Transformation'!$W$25,IF(C5174=1,D5174-'Data Transformation'!$W$25,FALSE))</f>
        <v>#NUM!</v>
      </c>
      <c r="E5173">
        <f t="array" ref="E5173">IF(ISLOGICAL(D5173),"",FREQUENCY(IF('Data Transformation'!$B$425:$B$8425='Bin Analysis'!$B5163,'Data Transformation'!$G$425:$G$8425),D5173))</f>
        <v>2001</v>
      </c>
      <c r="F5173">
        <f t="shared" si="645"/>
        <v>0</v>
      </c>
      <c r="G5173">
        <f>Weighting!$H$13</f>
        <v>0</v>
      </c>
      <c r="H5173">
        <f t="array" ref="H5173">FREQUENCY(IF('Data Transformation'!$B$4:$B$8425=B5163,'Data Transformation'!$G$4:$G$8425),'Bin Analysis'!$B5173)</f>
        <v>2073</v>
      </c>
      <c r="I5173">
        <f t="shared" si="646"/>
        <v>0</v>
      </c>
      <c r="J5173">
        <f t="shared" si="647"/>
        <v>0</v>
      </c>
      <c r="K5173">
        <f>J5173*Weighting!$W$13</f>
        <v>0</v>
      </c>
      <c r="M5173" s="14"/>
    </row>
    <row r="5174" spans="1:13" x14ac:dyDescent="0.25">
      <c r="A5174" s="32" t="str">
        <f>IF(Weighting!$P$14&gt;0,B5174,"")</f>
        <v/>
      </c>
      <c r="B5174" t="e">
        <f>Weighting!$C$14</f>
        <v>#DIV/0!</v>
      </c>
      <c r="C5174" t="e">
        <f>Weighting!$F$14</f>
        <v>#NUM!</v>
      </c>
      <c r="D5174" t="e">
        <f>IF(C5174=1,'Data Transformation'!$G$3+0.5*'Data Transformation'!$W$25,IF(C5175=1,D5175-'Data Transformation'!$W$25,FALSE))</f>
        <v>#NUM!</v>
      </c>
      <c r="E5174">
        <f t="array" ref="E5174">IF(ISLOGICAL(D5174),"",FREQUENCY(IF('Data Transformation'!$B$425:$B$8425='Bin Analysis'!$B5163,'Data Transformation'!$G$425:$G$8425),D5174))</f>
        <v>2001</v>
      </c>
      <c r="F5174">
        <f t="shared" si="645"/>
        <v>0</v>
      </c>
      <c r="G5174">
        <f>Weighting!$H$14</f>
        <v>0</v>
      </c>
      <c r="H5174">
        <f t="array" ref="H5174">FREQUENCY(IF('Data Transformation'!$B$4:$B$8425=B5163,'Data Transformation'!$G$4:$G$8425),'Bin Analysis'!$B5174)</f>
        <v>2073</v>
      </c>
      <c r="I5174">
        <f t="shared" si="646"/>
        <v>0</v>
      </c>
      <c r="J5174">
        <f t="shared" si="647"/>
        <v>0</v>
      </c>
      <c r="K5174">
        <f>J5174*Weighting!$W$14</f>
        <v>0</v>
      </c>
      <c r="M5174" s="14"/>
    </row>
    <row r="5175" spans="1:13" x14ac:dyDescent="0.25">
      <c r="A5175" s="32" t="str">
        <f>IF(Weighting!$P$15&gt;0,B5175,"")</f>
        <v/>
      </c>
      <c r="B5175" t="e">
        <f>Weighting!$C$15</f>
        <v>#DIV/0!</v>
      </c>
      <c r="C5175" t="e">
        <f>Weighting!$F$15</f>
        <v>#NUM!</v>
      </c>
      <c r="D5175" t="e">
        <f>IF(C5175=1,'Data Transformation'!$G$3+0.5*'Data Transformation'!$W$25,IF(C5176=1,D5176-'Data Transformation'!$W$25,FALSE))</f>
        <v>#NUM!</v>
      </c>
      <c r="E5175">
        <f t="array" ref="E5175">IF(ISLOGICAL(D5175),"",FREQUENCY(IF('Data Transformation'!$B$425:$B$8425='Bin Analysis'!$B5163,'Data Transformation'!$G$425:$G$8425),D5175))</f>
        <v>2001</v>
      </c>
      <c r="F5175">
        <f t="shared" si="645"/>
        <v>0</v>
      </c>
      <c r="G5175">
        <f>Weighting!$H$15</f>
        <v>0</v>
      </c>
      <c r="H5175">
        <f t="array" ref="H5175">FREQUENCY(IF('Data Transformation'!$B$4:$B$8425=B5163,'Data Transformation'!$G$4:$G$8425),'Bin Analysis'!$B5175)</f>
        <v>2073</v>
      </c>
      <c r="I5175">
        <f t="shared" si="646"/>
        <v>0</v>
      </c>
      <c r="J5175">
        <f t="shared" si="647"/>
        <v>0</v>
      </c>
      <c r="K5175">
        <f>J5175*Weighting!$W$15</f>
        <v>0</v>
      </c>
      <c r="M5175" s="14"/>
    </row>
    <row r="5176" spans="1:13" x14ac:dyDescent="0.25">
      <c r="A5176" s="32" t="str">
        <f>IF(Weighting!$P$16&gt;0,B5176,"")</f>
        <v/>
      </c>
      <c r="B5176" t="e">
        <f>Weighting!$C$16</f>
        <v>#DIV/0!</v>
      </c>
      <c r="C5176" t="e">
        <f>Weighting!$F$16</f>
        <v>#NUM!</v>
      </c>
      <c r="D5176" t="e">
        <f>IF(C5176=1,'Data Transformation'!$G$3+0.5*'Data Transformation'!$W$25,IF(C5177=1,D5177-'Data Transformation'!$W$25,FALSE))</f>
        <v>#NUM!</v>
      </c>
      <c r="E5176">
        <f t="array" ref="E5176">IF(ISLOGICAL(D5176),"",FREQUENCY(IF('Data Transformation'!$B$425:$B$8425='Bin Analysis'!$B5163,'Data Transformation'!$G$425:$G$8425),D5176))</f>
        <v>2001</v>
      </c>
      <c r="F5176">
        <f t="shared" si="645"/>
        <v>0</v>
      </c>
      <c r="G5176">
        <f>Weighting!$H$16</f>
        <v>0</v>
      </c>
      <c r="H5176">
        <f t="array" ref="H5176">FREQUENCY(IF('Data Transformation'!$B$4:$B$8425=B5163,'Data Transformation'!$G$4:$G$8425),'Bin Analysis'!$B5176)</f>
        <v>2073</v>
      </c>
      <c r="I5176">
        <f t="shared" si="646"/>
        <v>0</v>
      </c>
      <c r="J5176">
        <f t="shared" si="647"/>
        <v>0</v>
      </c>
      <c r="K5176">
        <f>J5176*Weighting!$W$16</f>
        <v>0</v>
      </c>
      <c r="M5176" s="14"/>
    </row>
    <row r="5177" spans="1:13" x14ac:dyDescent="0.25">
      <c r="A5177" s="32" t="str">
        <f>IF(Weighting!$P$17&gt;0,B5177,"")</f>
        <v/>
      </c>
      <c r="B5177" t="e">
        <f>Weighting!$C$17</f>
        <v>#DIV/0!</v>
      </c>
      <c r="C5177" t="e">
        <f>Weighting!$F$17</f>
        <v>#NUM!</v>
      </c>
      <c r="D5177" t="e">
        <f>IF(C5177=1,'Data Transformation'!$G$3+0.5*'Data Transformation'!$W$25,IF(C5178=1,D5178-'Data Transformation'!$W$25,FALSE))</f>
        <v>#NUM!</v>
      </c>
      <c r="E5177">
        <f t="array" ref="E5177">IF(ISLOGICAL(D5177),"",FREQUENCY(IF('Data Transformation'!$B$425:$B$8425='Bin Analysis'!$B5163,'Data Transformation'!$G$425:$G$8425),D5177))</f>
        <v>2001</v>
      </c>
      <c r="F5177">
        <f t="shared" si="645"/>
        <v>0</v>
      </c>
      <c r="G5177">
        <f>Weighting!$H$17</f>
        <v>0</v>
      </c>
      <c r="H5177">
        <f t="array" ref="H5177">FREQUENCY(IF('Data Transformation'!$B$4:$B$8425=B5163,'Data Transformation'!$G$4:$G$8425),'Bin Analysis'!$B5177)</f>
        <v>2073</v>
      </c>
      <c r="I5177">
        <f t="shared" si="646"/>
        <v>0</v>
      </c>
      <c r="J5177">
        <f t="shared" si="647"/>
        <v>0</v>
      </c>
      <c r="K5177">
        <f>J5177*Weighting!$W$17</f>
        <v>0</v>
      </c>
      <c r="M5177" s="14"/>
    </row>
    <row r="5178" spans="1:13" x14ac:dyDescent="0.25">
      <c r="A5178" s="32" t="str">
        <f>IF(Weighting!$P$18&gt;0,B5178,"")</f>
        <v/>
      </c>
      <c r="B5178" t="e">
        <f>Weighting!$C$18</f>
        <v>#DIV/0!</v>
      </c>
      <c r="C5178" t="e">
        <f>Weighting!$F$18</f>
        <v>#NUM!</v>
      </c>
      <c r="D5178" t="e">
        <f>IF(C5178=1,'Data Transformation'!$G$3+0.5*'Data Transformation'!$W$25,IF(C5179=1,D5179-'Data Transformation'!$W$25,FALSE))</f>
        <v>#NUM!</v>
      </c>
      <c r="E5178">
        <f t="array" ref="E5178">IF(ISLOGICAL(D5178),"",FREQUENCY(IF('Data Transformation'!$B$425:$B$8425='Bin Analysis'!$B5163,'Data Transformation'!$G$425:$G$8425),D5178))</f>
        <v>2001</v>
      </c>
      <c r="F5178">
        <f t="shared" si="645"/>
        <v>0</v>
      </c>
      <c r="G5178">
        <f>Weighting!$H$18</f>
        <v>0</v>
      </c>
      <c r="H5178">
        <f t="array" ref="H5178">FREQUENCY(IF('Data Transformation'!$B$4:$B$8425=B5163,'Data Transformation'!$G$4:$G$8425),'Bin Analysis'!$B5178)</f>
        <v>2073</v>
      </c>
      <c r="I5178">
        <f t="shared" si="646"/>
        <v>0</v>
      </c>
      <c r="J5178">
        <f t="shared" si="647"/>
        <v>0</v>
      </c>
      <c r="K5178">
        <f>J5178*Weighting!$W$18</f>
        <v>0</v>
      </c>
      <c r="M5178" s="14"/>
    </row>
    <row r="5179" spans="1:13" x14ac:dyDescent="0.25">
      <c r="A5179" s="32" t="str">
        <f>IF(Weighting!$P$19&gt;0,B5179,"")</f>
        <v/>
      </c>
      <c r="B5179" t="e">
        <f>Weighting!$C$19</f>
        <v>#DIV/0!</v>
      </c>
      <c r="C5179" t="e">
        <f>Weighting!$F$19</f>
        <v>#NUM!</v>
      </c>
      <c r="D5179" t="e">
        <f>IF(C5179=1,'Data Transformation'!$G$3+0.5*'Data Transformation'!$W$25,IF(C5180=1,D5180-'Data Transformation'!$W$25,FALSE))</f>
        <v>#NUM!</v>
      </c>
      <c r="E5179">
        <f t="array" ref="E5179">IF(ISLOGICAL(D5179),"",FREQUENCY(IF('Data Transformation'!$B$425:$B$8425='Bin Analysis'!$B5163,'Data Transformation'!$G$425:$G$8425),D5179))</f>
        <v>2001</v>
      </c>
      <c r="F5179">
        <f t="shared" si="645"/>
        <v>0</v>
      </c>
      <c r="G5179">
        <f>Weighting!$H$19</f>
        <v>0</v>
      </c>
      <c r="H5179">
        <f t="array" ref="H5179">FREQUENCY(IF('Data Transformation'!$B$4:$B$8425=B5163,'Data Transformation'!$G$4:$G$8425),'Bin Analysis'!$B5179)</f>
        <v>2073</v>
      </c>
      <c r="I5179">
        <f t="shared" si="646"/>
        <v>0</v>
      </c>
      <c r="J5179">
        <f t="shared" si="647"/>
        <v>0</v>
      </c>
      <c r="K5179">
        <f>J5179*Weighting!$W$19</f>
        <v>0</v>
      </c>
      <c r="M5179" s="14"/>
    </row>
    <row r="5180" spans="1:13" x14ac:dyDescent="0.25">
      <c r="A5180" s="32" t="str">
        <f>IF(Weighting!$P$20&gt;0,B5180,"")</f>
        <v/>
      </c>
      <c r="B5180" t="e">
        <f>Weighting!$C$20</f>
        <v>#DIV/0!</v>
      </c>
      <c r="C5180" t="e">
        <f>Weighting!$F$20</f>
        <v>#NUM!</v>
      </c>
      <c r="D5180" t="e">
        <f>IF(C5180=1,'Data Transformation'!$G$3+0.5*'Data Transformation'!$W$25,IF(C5181=1,D5181-'Data Transformation'!$W$25,FALSE))</f>
        <v>#NUM!</v>
      </c>
      <c r="E5180">
        <f t="array" ref="E5180">IF(ISLOGICAL(D5180),"",FREQUENCY(IF('Data Transformation'!$B$425:$B$8425='Bin Analysis'!$B5163,'Data Transformation'!$G$425:$G$8425),D5180))</f>
        <v>2001</v>
      </c>
      <c r="F5180">
        <f t="shared" si="645"/>
        <v>0</v>
      </c>
      <c r="G5180">
        <f>Weighting!$H$20</f>
        <v>0</v>
      </c>
      <c r="H5180">
        <f t="array" ref="H5180">FREQUENCY(IF('Data Transformation'!$B$4:$B$8425=B5163,'Data Transformation'!$G$4:$G$8425),'Bin Analysis'!$B5180)</f>
        <v>2073</v>
      </c>
      <c r="I5180">
        <f t="shared" si="646"/>
        <v>0</v>
      </c>
      <c r="J5180">
        <f t="shared" si="647"/>
        <v>0</v>
      </c>
      <c r="K5180">
        <f>J5180*Weighting!$W$20</f>
        <v>0</v>
      </c>
      <c r="M5180" s="14"/>
    </row>
    <row r="5181" spans="1:13" x14ac:dyDescent="0.25">
      <c r="A5181" s="32" t="str">
        <f>IF(Weighting!$P$21&gt;0,B5181,"")</f>
        <v/>
      </c>
      <c r="B5181" t="e">
        <f>Weighting!$C$21</f>
        <v>#DIV/0!</v>
      </c>
      <c r="C5181" t="e">
        <f>Weighting!$F$21</f>
        <v>#NUM!</v>
      </c>
      <c r="D5181" t="e">
        <f>IF(C5181=1,'Data Transformation'!$G$3+0.5*'Data Transformation'!$W$25,IF(C5182=1,D5182-'Data Transformation'!$W$25,FALSE))</f>
        <v>#NUM!</v>
      </c>
      <c r="E5181">
        <f t="array" ref="E5181">IF(ISLOGICAL(D5181),"",FREQUENCY(IF('Data Transformation'!$B$425:$B$8425='Bin Analysis'!$B5163,'Data Transformation'!$G$425:$G$8425),D5181))</f>
        <v>2001</v>
      </c>
      <c r="F5181">
        <f t="shared" si="645"/>
        <v>0</v>
      </c>
      <c r="G5181">
        <f>Weighting!$H$21</f>
        <v>0</v>
      </c>
      <c r="H5181">
        <f t="array" ref="H5181">FREQUENCY(IF('Data Transformation'!$B$4:$B$8425=B5163,'Data Transformation'!$G$4:$G$8425),'Bin Analysis'!$B5181)</f>
        <v>2073</v>
      </c>
      <c r="I5181">
        <f t="shared" si="646"/>
        <v>0</v>
      </c>
      <c r="J5181">
        <f t="shared" si="647"/>
        <v>0</v>
      </c>
      <c r="K5181">
        <f>J5181*Weighting!$W$21</f>
        <v>0</v>
      </c>
      <c r="M5181" s="14"/>
    </row>
    <row r="5182" spans="1:13" x14ac:dyDescent="0.25">
      <c r="A5182" s="32" t="str">
        <f>IF(Weighting!$P$22&gt;0,B5182,"")</f>
        <v/>
      </c>
      <c r="B5182" t="e">
        <f>Weighting!$C$22</f>
        <v>#DIV/0!</v>
      </c>
      <c r="C5182" t="e">
        <f>Weighting!$F$22</f>
        <v>#NUM!</v>
      </c>
      <c r="D5182" t="e">
        <f>IF(C5182=1,'Data Transformation'!$G$3+0.5*'Data Transformation'!$W$25,IF(C5183=1,D5183-'Data Transformation'!$W$25,FALSE))</f>
        <v>#NUM!</v>
      </c>
      <c r="E5182">
        <f t="array" ref="E5182">IF(ISLOGICAL(D5182),"",FREQUENCY(IF('Data Transformation'!$B$425:$B$8425='Bin Analysis'!$B5163,'Data Transformation'!$G$425:$G$8425),D5182))</f>
        <v>2001</v>
      </c>
      <c r="F5182">
        <f t="shared" si="645"/>
        <v>0</v>
      </c>
      <c r="G5182">
        <f>Weighting!$H$22</f>
        <v>0</v>
      </c>
      <c r="H5182">
        <f t="array" ref="H5182">FREQUENCY(IF('Data Transformation'!$B$4:$B$8425=B5163,'Data Transformation'!$G$4:$G$8425),'Bin Analysis'!$B5182)</f>
        <v>2073</v>
      </c>
      <c r="I5182">
        <f t="shared" si="646"/>
        <v>0</v>
      </c>
      <c r="J5182">
        <f t="shared" si="647"/>
        <v>0</v>
      </c>
      <c r="K5182">
        <f>J5182*Weighting!$W$22</f>
        <v>0</v>
      </c>
      <c r="M5182" s="14"/>
    </row>
    <row r="5183" spans="1:13" x14ac:dyDescent="0.25">
      <c r="A5183" s="32" t="str">
        <f>IF(Weighting!$P$23&gt;0,B5183,"")</f>
        <v/>
      </c>
      <c r="B5183" t="e">
        <f>Weighting!$C$23</f>
        <v>#DIV/0!</v>
      </c>
      <c r="C5183" t="e">
        <f>Weighting!$F$23</f>
        <v>#NUM!</v>
      </c>
      <c r="D5183" t="e">
        <f>IF(C5183=1,'Data Transformation'!$G$3+0.5*'Data Transformation'!$W$25,IF(C5184=1,D5184-'Data Transformation'!$W$25,FALSE))</f>
        <v>#NUM!</v>
      </c>
      <c r="E5183">
        <f t="array" ref="E5183">IF(ISLOGICAL(D5183),"",FREQUENCY(IF('Data Transformation'!$B$425:$B$8425='Bin Analysis'!$B5163,'Data Transformation'!$G$425:$G$8425),D5183))</f>
        <v>2001</v>
      </c>
      <c r="F5183">
        <f t="shared" si="645"/>
        <v>0</v>
      </c>
      <c r="G5183">
        <f>Weighting!$H$23</f>
        <v>0</v>
      </c>
      <c r="H5183">
        <f t="array" ref="H5183">FREQUENCY(IF('Data Transformation'!$B$4:$B$8425=B5163,'Data Transformation'!$G$4:$G$8425),'Bin Analysis'!$B5183)</f>
        <v>2073</v>
      </c>
      <c r="I5183">
        <f t="shared" si="646"/>
        <v>0</v>
      </c>
      <c r="J5183">
        <f t="shared" si="647"/>
        <v>0</v>
      </c>
      <c r="K5183">
        <f>J5183*Weighting!$W$23</f>
        <v>0</v>
      </c>
      <c r="M5183" s="14"/>
    </row>
    <row r="5184" spans="1:13" x14ac:dyDescent="0.25">
      <c r="A5184" s="32" t="str">
        <f>IF(Weighting!$P$24&gt;0,B5184,"")</f>
        <v/>
      </c>
      <c r="B5184" t="e">
        <f>Weighting!$C$24</f>
        <v>#DIV/0!</v>
      </c>
      <c r="C5184" t="e">
        <f>Weighting!$F$24</f>
        <v>#NUM!</v>
      </c>
      <c r="D5184" t="e">
        <f>IF(C5184=1,'Data Transformation'!$G$3+0.5*'Data Transformation'!$W$25,IF(C5185=1,D5185-'Data Transformation'!$W$25,FALSE))</f>
        <v>#NUM!</v>
      </c>
      <c r="E5184">
        <f t="array" ref="E5184">IF(ISLOGICAL(D5184),"",FREQUENCY(IF('Data Transformation'!$B$425:$B$8425='Bin Analysis'!$B5163,'Data Transformation'!$G$425:$G$8425),D5184))</f>
        <v>2001</v>
      </c>
      <c r="F5184">
        <f t="shared" si="645"/>
        <v>0</v>
      </c>
      <c r="G5184">
        <f>Weighting!$H$24</f>
        <v>0</v>
      </c>
      <c r="H5184">
        <f t="array" ref="H5184">FREQUENCY(IF('Data Transformation'!$B$4:$B$8425=B5163,'Data Transformation'!$G$4:$G$8425),'Bin Analysis'!$B5184)</f>
        <v>2073</v>
      </c>
      <c r="I5184">
        <f t="shared" si="646"/>
        <v>0</v>
      </c>
      <c r="J5184">
        <f t="shared" si="647"/>
        <v>0</v>
      </c>
      <c r="K5184">
        <f>J5184*Weighting!$W$24</f>
        <v>0</v>
      </c>
      <c r="M5184" s="14"/>
    </row>
    <row r="5185" spans="1:25" x14ac:dyDescent="0.25">
      <c r="A5185" s="32" t="str">
        <f>IF(Weighting!$P$25&gt;0,B5185,"")</f>
        <v/>
      </c>
      <c r="B5185" t="e">
        <f>Weighting!$C$25</f>
        <v>#DIV/0!</v>
      </c>
      <c r="C5185" t="e">
        <f>Weighting!$F$25</f>
        <v>#NUM!</v>
      </c>
      <c r="D5185" t="e">
        <f>IF(C5185=1,'Data Transformation'!$G$3+0.5*'Data Transformation'!$W$25,IF(C5186=1,D5186-'Data Transformation'!$W$25,FALSE))</f>
        <v>#NUM!</v>
      </c>
      <c r="E5185">
        <f t="array" ref="E5185">IF(ISLOGICAL(D5185),"",FREQUENCY(IF('Data Transformation'!$B$425:$B$8425='Bin Analysis'!$B5163,'Data Transformation'!$G$425:$G$8425),D5185))</f>
        <v>2001</v>
      </c>
      <c r="F5185">
        <f t="shared" si="645"/>
        <v>0</v>
      </c>
      <c r="G5185">
        <f>Weighting!$H$25</f>
        <v>0</v>
      </c>
      <c r="H5185">
        <f t="array" ref="H5185">FREQUENCY(IF('Data Transformation'!$B$4:$B$8425=B5163,'Data Transformation'!$G$4:$G$8425),'Bin Analysis'!$B5185)</f>
        <v>2073</v>
      </c>
      <c r="I5185">
        <f t="shared" si="646"/>
        <v>0</v>
      </c>
      <c r="J5185">
        <f t="shared" si="647"/>
        <v>0</v>
      </c>
      <c r="K5185">
        <f>J5185*Weighting!$W$25</f>
        <v>0</v>
      </c>
      <c r="M5185" s="14"/>
    </row>
    <row r="5186" spans="1:25" x14ac:dyDescent="0.25">
      <c r="O5186"/>
      <c r="P5186"/>
      <c r="Q5186"/>
      <c r="R5186"/>
    </row>
    <row r="5187" spans="1:25" ht="23.25" x14ac:dyDescent="0.35">
      <c r="A5187" s="21" t="s">
        <v>0</v>
      </c>
      <c r="B5187" s="21" t="str">
        <f>IFERROR(VLOOKUP(C5187,'Data Transformation'!$L$6:$M$426,2,FALSE),"")</f>
        <v/>
      </c>
      <c r="C5187" s="21">
        <f>C5163+1</f>
        <v>216</v>
      </c>
      <c r="D5187" s="21"/>
      <c r="E5187" s="21"/>
      <c r="F5187" s="21"/>
      <c r="G5187" s="21"/>
      <c r="H5187" s="22"/>
      <c r="I5187" s="22"/>
      <c r="J5187" s="22"/>
      <c r="K5187" s="21"/>
      <c r="L5187" s="21" t="str">
        <f>B5187</f>
        <v/>
      </c>
      <c r="M5187" s="23" t="e">
        <f>INDEX('Data Transformation'!$O$4:$O$424,MATCH($B5187,'Data Transformation'!$M$4:$M$424,0),MATCH($M$2,'Data Transformation'!$O$3,0))</f>
        <v>#N/A</v>
      </c>
      <c r="N5187" s="27" t="e">
        <f>IF('Input and Summary Results'!$J$16="minimum",'Bin Analysis'!X5188/(M5187-1),'Bin Analysis'!Y5187/('Bin Analysis'!M5187-1))</f>
        <v>#N/A</v>
      </c>
      <c r="O5187" s="27" t="e">
        <f>IF(M5187=FALSE,NA(),(VLOOKUP(1,C5190:K5209,4,FALSE))/(M5187-1))</f>
        <v>#N/A</v>
      </c>
      <c r="P5187" s="27" t="e">
        <f>IF(M5187=FALSE,NA(),SUM(J5190:J5209)/Weighting!$S$5)</f>
        <v>#N/A</v>
      </c>
      <c r="Q5187" s="27" t="e">
        <f>IF(M5187=FALSE,NA(),SUM(K5190:K5209)/Weighting!$S$6)</f>
        <v>#N/A</v>
      </c>
      <c r="R5187" s="27" t="e">
        <f>IF(M5187=FALSE,NA(),(VLOOKUP(1,G5190:K5209,3,FALSE))/(M5187-1))</f>
        <v>#N/A</v>
      </c>
      <c r="S5187" s="22" t="e">
        <f>IF(M5187=FALSE,NA(),IF(SUM(J5190:J5209)=2,"yes","no"))</f>
        <v>#N/A</v>
      </c>
      <c r="X5187" s="2" cm="2">
        <f t="array" ref="X5187:X5188">FREQUENCY(IF('Data Transformation'!$B$425:$B$6424='Bin Analysis'!L5187,'Data Transformation'!$G$425:$G$6424),'Data Transformation'!$U$11)</f>
        <v>0</v>
      </c>
      <c r="Y5187" s="2" cm="2">
        <f t="array" ref="Y5187:Y5188">FREQUENCY(IF('Data Transformation'!$B$425:$B$6424='Bin Analysis'!L5187,'Data Transformation'!$G$425:$G$6424),'Data Transformation'!$U$12)</f>
        <v>0</v>
      </c>
    </row>
    <row r="5188" spans="1:25" x14ac:dyDescent="0.25">
      <c r="A5188" s="14" t="s">
        <v>67</v>
      </c>
      <c r="B5188" t="s">
        <v>47</v>
      </c>
      <c r="C5188" t="s">
        <v>5</v>
      </c>
      <c r="D5188" t="s">
        <v>98</v>
      </c>
      <c r="E5188" t="s">
        <v>99</v>
      </c>
      <c r="F5188" t="s">
        <v>100</v>
      </c>
      <c r="G5188" t="s">
        <v>69</v>
      </c>
      <c r="H5188" t="s">
        <v>31</v>
      </c>
      <c r="I5188" t="s">
        <v>32</v>
      </c>
      <c r="J5188" t="s">
        <v>46</v>
      </c>
      <c r="K5188" s="14" t="s">
        <v>45</v>
      </c>
      <c r="M5188" s="14"/>
      <c r="X5188" s="2">
        <v>0</v>
      </c>
      <c r="Y5188" s="2">
        <v>0</v>
      </c>
    </row>
    <row r="5189" spans="1:25" x14ac:dyDescent="0.25">
      <c r="A5189" s="32"/>
      <c r="D5189" t="e">
        <f>IF(C5189=1,'Data Transformation'!$G$3+0.5*'Data Transformation'!$W$25,IF(C5190=1,D5190-'Data Transformation'!$W$25,FALSE))</f>
        <v>#NUM!</v>
      </c>
      <c r="E5189">
        <f t="array" ref="E5189">IF(ISLOGICAL(D5189),"",FREQUENCY(IF('Data Transformation'!$B$425:$B$8425='Bin Analysis'!$B5187,'Data Transformation'!$G$425:$G$8425),D5189))</f>
        <v>2001</v>
      </c>
      <c r="F5189" t="e">
        <f>IF(ISLOGICAL(D5189),"",E5189-E5188)</f>
        <v>#VALUE!</v>
      </c>
      <c r="M5189" s="14"/>
    </row>
    <row r="5190" spans="1:25" x14ac:dyDescent="0.25">
      <c r="A5190" s="32" t="e">
        <f>IF(Weighting!$P$6&gt;0,B5190,"")</f>
        <v>#NUM!</v>
      </c>
      <c r="B5190" t="e">
        <f>Weighting!$C$6</f>
        <v>#DIV/0!</v>
      </c>
      <c r="C5190" t="e">
        <f>Weighting!$F$6</f>
        <v>#NUM!</v>
      </c>
      <c r="D5190" t="e">
        <f>IF(C5190=1,'Data Transformation'!$G$3+0.5*'Data Transformation'!$W$25,IF(C5191=1,D5191-'Data Transformation'!$W$25,FALSE))</f>
        <v>#NUM!</v>
      </c>
      <c r="E5190">
        <f t="array" ref="E5190">IF(ISLOGICAL(D5190),"",FREQUENCY(IF('Data Transformation'!$B$425:$B$8425='Bin Analysis'!$B5187,'Data Transformation'!$G$425:$G$8425),D5190))</f>
        <v>2001</v>
      </c>
      <c r="F5190">
        <f>IF(ISLOGICAL(D5190),"",E5190-E5189)</f>
        <v>0</v>
      </c>
      <c r="G5190">
        <f>Weighting!$H$6</f>
        <v>1</v>
      </c>
      <c r="H5190">
        <f t="array" ref="H5190">FREQUENCY(IF('Data Transformation'!$B$4:$B$8425=B5187,'Data Transformation'!$G$4:$G$8425),'Bin Analysis'!$B5190)</f>
        <v>2073</v>
      </c>
      <c r="I5190">
        <f>H5190-H5189</f>
        <v>2073</v>
      </c>
      <c r="J5190">
        <f>IF(I5190=0,0,1)</f>
        <v>1</v>
      </c>
      <c r="K5190" t="e">
        <f>J5190*Weighting!$W$6</f>
        <v>#NUM!</v>
      </c>
      <c r="M5190" s="14"/>
    </row>
    <row r="5191" spans="1:25" x14ac:dyDescent="0.25">
      <c r="A5191" s="32" t="str">
        <f>IF(Weighting!$P$7&gt;0,B5191,"")</f>
        <v/>
      </c>
      <c r="B5191" t="e">
        <f>Weighting!$C$7</f>
        <v>#DIV/0!</v>
      </c>
      <c r="C5191" t="e">
        <f>Weighting!$F$7</f>
        <v>#NUM!</v>
      </c>
      <c r="D5191" t="e">
        <f>IF(C5191=1,'Data Transformation'!$G$3+0.5*'Data Transformation'!$W$25,IF(C5192=1,D5192-'Data Transformation'!$W$25,FALSE))</f>
        <v>#NUM!</v>
      </c>
      <c r="E5191">
        <f t="array" ref="E5191">IF(ISLOGICAL(D5191),"",FREQUENCY(IF('Data Transformation'!$B$425:$B$8425='Bin Analysis'!$B5187,'Data Transformation'!$G$425:$G$8425),D5191))</f>
        <v>2001</v>
      </c>
      <c r="F5191">
        <f t="shared" ref="F5191:F5209" si="648">IF(ISLOGICAL(D5191),"",E5191-E5190)</f>
        <v>0</v>
      </c>
      <c r="G5191">
        <f>Weighting!$H$7</f>
        <v>0</v>
      </c>
      <c r="H5191">
        <f t="array" ref="H5191">FREQUENCY(IF('Data Transformation'!$B$4:$B$8425=B5187,'Data Transformation'!$G$4:$G$8425),'Bin Analysis'!$B5191)</f>
        <v>2073</v>
      </c>
      <c r="I5191">
        <f t="shared" ref="I5191:I5209" si="649">H5191-H5190</f>
        <v>0</v>
      </c>
      <c r="J5191">
        <f>IF(I5191=0,0,1)</f>
        <v>0</v>
      </c>
      <c r="K5191">
        <f>J5191*Weighting!$W$7</f>
        <v>0</v>
      </c>
      <c r="M5191" s="14"/>
    </row>
    <row r="5192" spans="1:25" x14ac:dyDescent="0.25">
      <c r="A5192" s="32" t="str">
        <f>IF(Weighting!$P$8&gt;0,B5192,"")</f>
        <v/>
      </c>
      <c r="B5192" t="e">
        <f>Weighting!$C$8</f>
        <v>#DIV/0!</v>
      </c>
      <c r="C5192" t="e">
        <f>Weighting!$F$8</f>
        <v>#NUM!</v>
      </c>
      <c r="D5192" t="e">
        <f>IF(C5192=1,'Data Transformation'!$G$3+0.5*'Data Transformation'!$W$25,IF(C5193=1,D5193-'Data Transformation'!$W$25,FALSE))</f>
        <v>#NUM!</v>
      </c>
      <c r="E5192">
        <f t="array" ref="E5192">IF(ISLOGICAL(D5192),"",FREQUENCY(IF('Data Transformation'!$B$425:$B$8425='Bin Analysis'!$B5187,'Data Transformation'!$G$425:$G$8425),D5192))</f>
        <v>2001</v>
      </c>
      <c r="F5192">
        <f t="shared" si="648"/>
        <v>0</v>
      </c>
      <c r="G5192">
        <f>Weighting!$H$8</f>
        <v>0</v>
      </c>
      <c r="H5192">
        <f t="array" ref="H5192">FREQUENCY(IF('Data Transformation'!$B$4:$B$8425=B5187,'Data Transformation'!$G$4:$G$8425),'Bin Analysis'!$B5192)</f>
        <v>2073</v>
      </c>
      <c r="I5192">
        <f t="shared" si="649"/>
        <v>0</v>
      </c>
      <c r="J5192">
        <f t="shared" ref="J5192:J5209" si="650">IF(I5192=0,0,1)</f>
        <v>0</v>
      </c>
      <c r="K5192">
        <f>J5192*Weighting!$W$8</f>
        <v>0</v>
      </c>
      <c r="M5192" s="14"/>
    </row>
    <row r="5193" spans="1:25" x14ac:dyDescent="0.25">
      <c r="A5193" s="32" t="str">
        <f>IF(Weighting!$P$9&gt;0,B5193,"")</f>
        <v/>
      </c>
      <c r="B5193" s="50" t="e">
        <f>Weighting!$C$9</f>
        <v>#DIV/0!</v>
      </c>
      <c r="C5193" t="e">
        <f>Weighting!$F$9</f>
        <v>#NUM!</v>
      </c>
      <c r="D5193" t="e">
        <f>IF(C5193=1,'Data Transformation'!$G$3+0.5*'Data Transformation'!$W$25,IF(C5194=1,D5194-'Data Transformation'!$W$25,FALSE))</f>
        <v>#NUM!</v>
      </c>
      <c r="E5193">
        <f t="array" ref="E5193">IF(ISLOGICAL(D5193),"",FREQUENCY(IF('Data Transformation'!$B$425:$B$8425='Bin Analysis'!$B5187,'Data Transformation'!$G$425:$G$8425),D5193))</f>
        <v>2001</v>
      </c>
      <c r="F5193">
        <f t="shared" si="648"/>
        <v>0</v>
      </c>
      <c r="G5193">
        <f>Weighting!$H$9</f>
        <v>0</v>
      </c>
      <c r="H5193">
        <f t="array" ref="H5193">FREQUENCY(IF('Data Transformation'!$B$4:$B$8425=B5187,'Data Transformation'!$G$4:$G$8425),'Bin Analysis'!$B5193)</f>
        <v>2073</v>
      </c>
      <c r="I5193">
        <f t="shared" si="649"/>
        <v>0</v>
      </c>
      <c r="J5193">
        <f t="shared" si="650"/>
        <v>0</v>
      </c>
      <c r="K5193">
        <f>J5193*Weighting!$W$9</f>
        <v>0</v>
      </c>
      <c r="M5193" s="14"/>
    </row>
    <row r="5194" spans="1:25" x14ac:dyDescent="0.25">
      <c r="A5194" s="32" t="str">
        <f>IF(Weighting!$P$10&gt;0,B5194,"")</f>
        <v/>
      </c>
      <c r="B5194" t="e">
        <f>Weighting!$C$10</f>
        <v>#DIV/0!</v>
      </c>
      <c r="C5194" t="e">
        <f>Weighting!$F$10</f>
        <v>#NUM!</v>
      </c>
      <c r="D5194" t="e">
        <f>IF(C5194=1,'Data Transformation'!$G$3+0.5*'Data Transformation'!$W$25,IF(C5195=1,D5195-'Data Transformation'!$W$25,FALSE))</f>
        <v>#NUM!</v>
      </c>
      <c r="E5194">
        <f t="array" ref="E5194">IF(ISLOGICAL(D5194),"",FREQUENCY(IF('Data Transformation'!$B$425:$B$8425='Bin Analysis'!$B5187,'Data Transformation'!$G$425:$G$8425),D5194))</f>
        <v>2001</v>
      </c>
      <c r="F5194">
        <f t="shared" si="648"/>
        <v>0</v>
      </c>
      <c r="G5194">
        <f>Weighting!$H$10</f>
        <v>0</v>
      </c>
      <c r="H5194">
        <f t="array" ref="H5194">FREQUENCY(IF('Data Transformation'!$B$4:$B$8425=B5187,'Data Transformation'!$G$4:$G$8425),'Bin Analysis'!$B5194)</f>
        <v>2073</v>
      </c>
      <c r="I5194">
        <f t="shared" si="649"/>
        <v>0</v>
      </c>
      <c r="J5194">
        <f t="shared" si="650"/>
        <v>0</v>
      </c>
      <c r="K5194">
        <f>J5194*Weighting!$W$10</f>
        <v>0</v>
      </c>
      <c r="M5194" s="14"/>
    </row>
    <row r="5195" spans="1:25" x14ac:dyDescent="0.25">
      <c r="A5195" s="32" t="str">
        <f>IF(Weighting!$P$11&gt;0,B5195,"")</f>
        <v/>
      </c>
      <c r="B5195" t="e">
        <f>Weighting!$C$11</f>
        <v>#DIV/0!</v>
      </c>
      <c r="C5195" t="e">
        <f>Weighting!$F$11</f>
        <v>#NUM!</v>
      </c>
      <c r="D5195" t="e">
        <f>IF(C5195=1,'Data Transformation'!$G$3+0.5*'Data Transformation'!$W$25,IF(C5196=1,D5196-'Data Transformation'!$W$25,FALSE))</f>
        <v>#NUM!</v>
      </c>
      <c r="E5195">
        <f t="array" ref="E5195">IF(ISLOGICAL(D5195),"",FREQUENCY(IF('Data Transformation'!$B$425:$B$8425='Bin Analysis'!$B5187,'Data Transformation'!$G$425:$G$8425),D5195))</f>
        <v>2001</v>
      </c>
      <c r="F5195">
        <f t="shared" si="648"/>
        <v>0</v>
      </c>
      <c r="G5195">
        <f>Weighting!$H$11</f>
        <v>0</v>
      </c>
      <c r="H5195">
        <f t="array" ref="H5195">FREQUENCY(IF('Data Transformation'!$B$4:$B$8425=B5187,'Data Transformation'!$G$4:$G$8425),'Bin Analysis'!$B5195)</f>
        <v>2073</v>
      </c>
      <c r="I5195">
        <f t="shared" si="649"/>
        <v>0</v>
      </c>
      <c r="J5195">
        <f t="shared" si="650"/>
        <v>0</v>
      </c>
      <c r="K5195">
        <f>J5195*Weighting!$W$11</f>
        <v>0</v>
      </c>
      <c r="M5195" s="14"/>
    </row>
    <row r="5196" spans="1:25" x14ac:dyDescent="0.25">
      <c r="A5196" s="32" t="str">
        <f>IF(Weighting!$P$12&gt;0,B5196,"")</f>
        <v/>
      </c>
      <c r="B5196" t="e">
        <f>Weighting!$C$12</f>
        <v>#DIV/0!</v>
      </c>
      <c r="C5196" t="e">
        <f>Weighting!$F$12</f>
        <v>#NUM!</v>
      </c>
      <c r="D5196" t="e">
        <f>IF(C5196=1,'Data Transformation'!$G$3+0.5*'Data Transformation'!$W$25,IF(C5197=1,D5197-'Data Transformation'!$W$25,FALSE))</f>
        <v>#NUM!</v>
      </c>
      <c r="E5196">
        <f t="array" ref="E5196">IF(ISLOGICAL(D5196),"",FREQUENCY(IF('Data Transformation'!$B$425:$B$8425='Bin Analysis'!$B5187,'Data Transformation'!$G$425:$G$8425),D5196))</f>
        <v>2001</v>
      </c>
      <c r="F5196">
        <f t="shared" si="648"/>
        <v>0</v>
      </c>
      <c r="G5196">
        <f>Weighting!$H$12</f>
        <v>0</v>
      </c>
      <c r="H5196">
        <f t="array" ref="H5196">FREQUENCY(IF('Data Transformation'!$B$4:$B$8425=B5187,'Data Transformation'!$G$4:$G$8425),'Bin Analysis'!$B5196)</f>
        <v>2073</v>
      </c>
      <c r="I5196">
        <f t="shared" si="649"/>
        <v>0</v>
      </c>
      <c r="J5196">
        <f t="shared" si="650"/>
        <v>0</v>
      </c>
      <c r="K5196">
        <f>J5196*Weighting!$W$12</f>
        <v>0</v>
      </c>
      <c r="M5196" s="14"/>
    </row>
    <row r="5197" spans="1:25" x14ac:dyDescent="0.25">
      <c r="A5197" s="32" t="str">
        <f>IF(Weighting!$P$13&gt;0,B5197,"")</f>
        <v/>
      </c>
      <c r="B5197" t="e">
        <f>Weighting!$C$13</f>
        <v>#DIV/0!</v>
      </c>
      <c r="C5197" t="e">
        <f>Weighting!$F$13</f>
        <v>#NUM!</v>
      </c>
      <c r="D5197" t="e">
        <f>IF(C5197=1,'Data Transformation'!$G$3+0.5*'Data Transformation'!$W$25,IF(C5198=1,D5198-'Data Transformation'!$W$25,FALSE))</f>
        <v>#NUM!</v>
      </c>
      <c r="E5197">
        <f t="array" ref="E5197">IF(ISLOGICAL(D5197),"",FREQUENCY(IF('Data Transformation'!$B$425:$B$8425='Bin Analysis'!$B5187,'Data Transformation'!$G$425:$G$8425),D5197))</f>
        <v>2001</v>
      </c>
      <c r="F5197">
        <f t="shared" si="648"/>
        <v>0</v>
      </c>
      <c r="G5197">
        <f>Weighting!$H$13</f>
        <v>0</v>
      </c>
      <c r="H5197">
        <f t="array" ref="H5197">FREQUENCY(IF('Data Transformation'!$B$4:$B$8425=B5187,'Data Transformation'!$G$4:$G$8425),'Bin Analysis'!$B5197)</f>
        <v>2073</v>
      </c>
      <c r="I5197">
        <f t="shared" si="649"/>
        <v>0</v>
      </c>
      <c r="J5197">
        <f t="shared" si="650"/>
        <v>0</v>
      </c>
      <c r="K5197">
        <f>J5197*Weighting!$W$13</f>
        <v>0</v>
      </c>
      <c r="M5197" s="14"/>
    </row>
    <row r="5198" spans="1:25" x14ac:dyDescent="0.25">
      <c r="A5198" s="32" t="str">
        <f>IF(Weighting!$P$14&gt;0,B5198,"")</f>
        <v/>
      </c>
      <c r="B5198" t="e">
        <f>Weighting!$C$14</f>
        <v>#DIV/0!</v>
      </c>
      <c r="C5198" t="e">
        <f>Weighting!$F$14</f>
        <v>#NUM!</v>
      </c>
      <c r="D5198" t="e">
        <f>IF(C5198=1,'Data Transformation'!$G$3+0.5*'Data Transformation'!$W$25,IF(C5199=1,D5199-'Data Transformation'!$W$25,FALSE))</f>
        <v>#NUM!</v>
      </c>
      <c r="E5198">
        <f t="array" ref="E5198">IF(ISLOGICAL(D5198),"",FREQUENCY(IF('Data Transformation'!$B$425:$B$8425='Bin Analysis'!$B5187,'Data Transformation'!$G$425:$G$8425),D5198))</f>
        <v>2001</v>
      </c>
      <c r="F5198">
        <f t="shared" si="648"/>
        <v>0</v>
      </c>
      <c r="G5198">
        <f>Weighting!$H$14</f>
        <v>0</v>
      </c>
      <c r="H5198">
        <f t="array" ref="H5198">FREQUENCY(IF('Data Transformation'!$B$4:$B$8425=B5187,'Data Transformation'!$G$4:$G$8425),'Bin Analysis'!$B5198)</f>
        <v>2073</v>
      </c>
      <c r="I5198">
        <f t="shared" si="649"/>
        <v>0</v>
      </c>
      <c r="J5198">
        <f t="shared" si="650"/>
        <v>0</v>
      </c>
      <c r="K5198">
        <f>J5198*Weighting!$W$14</f>
        <v>0</v>
      </c>
      <c r="M5198" s="14"/>
    </row>
    <row r="5199" spans="1:25" x14ac:dyDescent="0.25">
      <c r="A5199" s="32" t="str">
        <f>IF(Weighting!$P$15&gt;0,B5199,"")</f>
        <v/>
      </c>
      <c r="B5199" t="e">
        <f>Weighting!$C$15</f>
        <v>#DIV/0!</v>
      </c>
      <c r="C5199" t="e">
        <f>Weighting!$F$15</f>
        <v>#NUM!</v>
      </c>
      <c r="D5199" t="e">
        <f>IF(C5199=1,'Data Transformation'!$G$3+0.5*'Data Transformation'!$W$25,IF(C5200=1,D5200-'Data Transformation'!$W$25,FALSE))</f>
        <v>#NUM!</v>
      </c>
      <c r="E5199">
        <f t="array" ref="E5199">IF(ISLOGICAL(D5199),"",FREQUENCY(IF('Data Transformation'!$B$425:$B$8425='Bin Analysis'!$B5187,'Data Transformation'!$G$425:$G$8425),D5199))</f>
        <v>2001</v>
      </c>
      <c r="F5199">
        <f t="shared" si="648"/>
        <v>0</v>
      </c>
      <c r="G5199">
        <f>Weighting!$H$15</f>
        <v>0</v>
      </c>
      <c r="H5199">
        <f t="array" ref="H5199">FREQUENCY(IF('Data Transformation'!$B$4:$B$8425=B5187,'Data Transformation'!$G$4:$G$8425),'Bin Analysis'!$B5199)</f>
        <v>2073</v>
      </c>
      <c r="I5199">
        <f t="shared" si="649"/>
        <v>0</v>
      </c>
      <c r="J5199">
        <f t="shared" si="650"/>
        <v>0</v>
      </c>
      <c r="K5199">
        <f>J5199*Weighting!$W$15</f>
        <v>0</v>
      </c>
      <c r="M5199" s="14"/>
    </row>
    <row r="5200" spans="1:25" x14ac:dyDescent="0.25">
      <c r="A5200" s="32" t="str">
        <f>IF(Weighting!$P$16&gt;0,B5200,"")</f>
        <v/>
      </c>
      <c r="B5200" t="e">
        <f>Weighting!$C$16</f>
        <v>#DIV/0!</v>
      </c>
      <c r="C5200" t="e">
        <f>Weighting!$F$16</f>
        <v>#NUM!</v>
      </c>
      <c r="D5200" t="e">
        <f>IF(C5200=1,'Data Transformation'!$G$3+0.5*'Data Transformation'!$W$25,IF(C5201=1,D5201-'Data Transformation'!$W$25,FALSE))</f>
        <v>#NUM!</v>
      </c>
      <c r="E5200">
        <f t="array" ref="E5200">IF(ISLOGICAL(D5200),"",FREQUENCY(IF('Data Transformation'!$B$425:$B$8425='Bin Analysis'!$B5187,'Data Transformation'!$G$425:$G$8425),D5200))</f>
        <v>2001</v>
      </c>
      <c r="F5200">
        <f t="shared" si="648"/>
        <v>0</v>
      </c>
      <c r="G5200">
        <f>Weighting!$H$16</f>
        <v>0</v>
      </c>
      <c r="H5200">
        <f t="array" ref="H5200">FREQUENCY(IF('Data Transformation'!$B$4:$B$8425=B5187,'Data Transformation'!$G$4:$G$8425),'Bin Analysis'!$B5200)</f>
        <v>2073</v>
      </c>
      <c r="I5200">
        <f t="shared" si="649"/>
        <v>0</v>
      </c>
      <c r="J5200">
        <f t="shared" si="650"/>
        <v>0</v>
      </c>
      <c r="K5200">
        <f>J5200*Weighting!$W$16</f>
        <v>0</v>
      </c>
      <c r="M5200" s="14"/>
    </row>
    <row r="5201" spans="1:25" x14ac:dyDescent="0.25">
      <c r="A5201" s="32" t="str">
        <f>IF(Weighting!$P$17&gt;0,B5201,"")</f>
        <v/>
      </c>
      <c r="B5201" t="e">
        <f>Weighting!$C$17</f>
        <v>#DIV/0!</v>
      </c>
      <c r="C5201" t="e">
        <f>Weighting!$F$17</f>
        <v>#NUM!</v>
      </c>
      <c r="D5201" t="e">
        <f>IF(C5201=1,'Data Transformation'!$G$3+0.5*'Data Transformation'!$W$25,IF(C5202=1,D5202-'Data Transformation'!$W$25,FALSE))</f>
        <v>#NUM!</v>
      </c>
      <c r="E5201">
        <f t="array" ref="E5201">IF(ISLOGICAL(D5201),"",FREQUENCY(IF('Data Transformation'!$B$425:$B$8425='Bin Analysis'!$B5187,'Data Transformation'!$G$425:$G$8425),D5201))</f>
        <v>2001</v>
      </c>
      <c r="F5201">
        <f t="shared" si="648"/>
        <v>0</v>
      </c>
      <c r="G5201">
        <f>Weighting!$H$17</f>
        <v>0</v>
      </c>
      <c r="H5201">
        <f t="array" ref="H5201">FREQUENCY(IF('Data Transformation'!$B$4:$B$8425=B5187,'Data Transformation'!$G$4:$G$8425),'Bin Analysis'!$B5201)</f>
        <v>2073</v>
      </c>
      <c r="I5201">
        <f t="shared" si="649"/>
        <v>0</v>
      </c>
      <c r="J5201">
        <f t="shared" si="650"/>
        <v>0</v>
      </c>
      <c r="K5201">
        <f>J5201*Weighting!$W$17</f>
        <v>0</v>
      </c>
      <c r="M5201" s="14"/>
    </row>
    <row r="5202" spans="1:25" x14ac:dyDescent="0.25">
      <c r="A5202" s="32" t="str">
        <f>IF(Weighting!$P$18&gt;0,B5202,"")</f>
        <v/>
      </c>
      <c r="B5202" t="e">
        <f>Weighting!$C$18</f>
        <v>#DIV/0!</v>
      </c>
      <c r="C5202" t="e">
        <f>Weighting!$F$18</f>
        <v>#NUM!</v>
      </c>
      <c r="D5202" t="e">
        <f>IF(C5202=1,'Data Transformation'!$G$3+0.5*'Data Transformation'!$W$25,IF(C5203=1,D5203-'Data Transformation'!$W$25,FALSE))</f>
        <v>#NUM!</v>
      </c>
      <c r="E5202">
        <f t="array" ref="E5202">IF(ISLOGICAL(D5202),"",FREQUENCY(IF('Data Transformation'!$B$425:$B$8425='Bin Analysis'!$B5187,'Data Transformation'!$G$425:$G$8425),D5202))</f>
        <v>2001</v>
      </c>
      <c r="F5202">
        <f t="shared" si="648"/>
        <v>0</v>
      </c>
      <c r="G5202">
        <f>Weighting!$H$18</f>
        <v>0</v>
      </c>
      <c r="H5202">
        <f t="array" ref="H5202">FREQUENCY(IF('Data Transformation'!$B$4:$B$8425=B5187,'Data Transformation'!$G$4:$G$8425),'Bin Analysis'!$B5202)</f>
        <v>2073</v>
      </c>
      <c r="I5202">
        <f t="shared" si="649"/>
        <v>0</v>
      </c>
      <c r="J5202">
        <f t="shared" si="650"/>
        <v>0</v>
      </c>
      <c r="K5202">
        <f>J5202*Weighting!$W$18</f>
        <v>0</v>
      </c>
      <c r="M5202" s="14"/>
    </row>
    <row r="5203" spans="1:25" x14ac:dyDescent="0.25">
      <c r="A5203" s="32" t="str">
        <f>IF(Weighting!$P$19&gt;0,B5203,"")</f>
        <v/>
      </c>
      <c r="B5203" t="e">
        <f>Weighting!$C$19</f>
        <v>#DIV/0!</v>
      </c>
      <c r="C5203" t="e">
        <f>Weighting!$F$19</f>
        <v>#NUM!</v>
      </c>
      <c r="D5203" t="e">
        <f>IF(C5203=1,'Data Transformation'!$G$3+0.5*'Data Transformation'!$W$25,IF(C5204=1,D5204-'Data Transformation'!$W$25,FALSE))</f>
        <v>#NUM!</v>
      </c>
      <c r="E5203">
        <f t="array" ref="E5203">IF(ISLOGICAL(D5203),"",FREQUENCY(IF('Data Transformation'!$B$425:$B$8425='Bin Analysis'!$B5187,'Data Transformation'!$G$425:$G$8425),D5203))</f>
        <v>2001</v>
      </c>
      <c r="F5203">
        <f t="shared" si="648"/>
        <v>0</v>
      </c>
      <c r="G5203">
        <f>Weighting!$H$19</f>
        <v>0</v>
      </c>
      <c r="H5203">
        <f t="array" ref="H5203">FREQUENCY(IF('Data Transformation'!$B$4:$B$8425=B5187,'Data Transformation'!$G$4:$G$8425),'Bin Analysis'!$B5203)</f>
        <v>2073</v>
      </c>
      <c r="I5203">
        <f t="shared" si="649"/>
        <v>0</v>
      </c>
      <c r="J5203">
        <f t="shared" si="650"/>
        <v>0</v>
      </c>
      <c r="K5203">
        <f>J5203*Weighting!$W$19</f>
        <v>0</v>
      </c>
      <c r="M5203" s="14"/>
    </row>
    <row r="5204" spans="1:25" x14ac:dyDescent="0.25">
      <c r="A5204" s="32" t="str">
        <f>IF(Weighting!$P$20&gt;0,B5204,"")</f>
        <v/>
      </c>
      <c r="B5204" t="e">
        <f>Weighting!$C$20</f>
        <v>#DIV/0!</v>
      </c>
      <c r="C5204" t="e">
        <f>Weighting!$F$20</f>
        <v>#NUM!</v>
      </c>
      <c r="D5204" t="e">
        <f>IF(C5204=1,'Data Transformation'!$G$3+0.5*'Data Transformation'!$W$25,IF(C5205=1,D5205-'Data Transformation'!$W$25,FALSE))</f>
        <v>#NUM!</v>
      </c>
      <c r="E5204">
        <f t="array" ref="E5204">IF(ISLOGICAL(D5204),"",FREQUENCY(IF('Data Transformation'!$B$425:$B$8425='Bin Analysis'!$B5187,'Data Transformation'!$G$425:$G$8425),D5204))</f>
        <v>2001</v>
      </c>
      <c r="F5204">
        <f t="shared" si="648"/>
        <v>0</v>
      </c>
      <c r="G5204">
        <f>Weighting!$H$20</f>
        <v>0</v>
      </c>
      <c r="H5204">
        <f t="array" ref="H5204">FREQUENCY(IF('Data Transformation'!$B$4:$B$8425=B5187,'Data Transformation'!$G$4:$G$8425),'Bin Analysis'!$B5204)</f>
        <v>2073</v>
      </c>
      <c r="I5204">
        <f t="shared" si="649"/>
        <v>0</v>
      </c>
      <c r="J5204">
        <f t="shared" si="650"/>
        <v>0</v>
      </c>
      <c r="K5204">
        <f>J5204*Weighting!$W$20</f>
        <v>0</v>
      </c>
      <c r="M5204" s="14"/>
    </row>
    <row r="5205" spans="1:25" x14ac:dyDescent="0.25">
      <c r="A5205" s="32" t="str">
        <f>IF(Weighting!$P$21&gt;0,B5205,"")</f>
        <v/>
      </c>
      <c r="B5205" t="e">
        <f>Weighting!$C$21</f>
        <v>#DIV/0!</v>
      </c>
      <c r="C5205" t="e">
        <f>Weighting!$F$21</f>
        <v>#NUM!</v>
      </c>
      <c r="D5205" t="e">
        <f>IF(C5205=1,'Data Transformation'!$G$3+0.5*'Data Transformation'!$W$25,IF(C5206=1,D5206-'Data Transformation'!$W$25,FALSE))</f>
        <v>#NUM!</v>
      </c>
      <c r="E5205">
        <f t="array" ref="E5205">IF(ISLOGICAL(D5205),"",FREQUENCY(IF('Data Transformation'!$B$425:$B$8425='Bin Analysis'!$B5187,'Data Transformation'!$G$425:$G$8425),D5205))</f>
        <v>2001</v>
      </c>
      <c r="F5205">
        <f t="shared" si="648"/>
        <v>0</v>
      </c>
      <c r="G5205">
        <f>Weighting!$H$21</f>
        <v>0</v>
      </c>
      <c r="H5205">
        <f t="array" ref="H5205">FREQUENCY(IF('Data Transformation'!$B$4:$B$8425=B5187,'Data Transformation'!$G$4:$G$8425),'Bin Analysis'!$B5205)</f>
        <v>2073</v>
      </c>
      <c r="I5205">
        <f t="shared" si="649"/>
        <v>0</v>
      </c>
      <c r="J5205">
        <f t="shared" si="650"/>
        <v>0</v>
      </c>
      <c r="K5205">
        <f>J5205*Weighting!$W$21</f>
        <v>0</v>
      </c>
      <c r="M5205" s="14"/>
    </row>
    <row r="5206" spans="1:25" x14ac:dyDescent="0.25">
      <c r="A5206" s="32" t="str">
        <f>IF(Weighting!$P$22&gt;0,B5206,"")</f>
        <v/>
      </c>
      <c r="B5206" t="e">
        <f>Weighting!$C$22</f>
        <v>#DIV/0!</v>
      </c>
      <c r="C5206" t="e">
        <f>Weighting!$F$22</f>
        <v>#NUM!</v>
      </c>
      <c r="D5206" t="e">
        <f>IF(C5206=1,'Data Transformation'!$G$3+0.5*'Data Transformation'!$W$25,IF(C5207=1,D5207-'Data Transformation'!$W$25,FALSE))</f>
        <v>#NUM!</v>
      </c>
      <c r="E5206">
        <f t="array" ref="E5206">IF(ISLOGICAL(D5206),"",FREQUENCY(IF('Data Transformation'!$B$425:$B$8425='Bin Analysis'!$B5187,'Data Transformation'!$G$425:$G$8425),D5206))</f>
        <v>2001</v>
      </c>
      <c r="F5206">
        <f t="shared" si="648"/>
        <v>0</v>
      </c>
      <c r="G5206">
        <f>Weighting!$H$22</f>
        <v>0</v>
      </c>
      <c r="H5206">
        <f t="array" ref="H5206">FREQUENCY(IF('Data Transformation'!$B$4:$B$8425=B5187,'Data Transformation'!$G$4:$G$8425),'Bin Analysis'!$B5206)</f>
        <v>2073</v>
      </c>
      <c r="I5206">
        <f t="shared" si="649"/>
        <v>0</v>
      </c>
      <c r="J5206">
        <f t="shared" si="650"/>
        <v>0</v>
      </c>
      <c r="K5206">
        <f>J5206*Weighting!$W$22</f>
        <v>0</v>
      </c>
      <c r="M5206" s="14"/>
    </row>
    <row r="5207" spans="1:25" x14ac:dyDescent="0.25">
      <c r="A5207" s="32" t="str">
        <f>IF(Weighting!$P$23&gt;0,B5207,"")</f>
        <v/>
      </c>
      <c r="B5207" t="e">
        <f>Weighting!$C$23</f>
        <v>#DIV/0!</v>
      </c>
      <c r="C5207" t="e">
        <f>Weighting!$F$23</f>
        <v>#NUM!</v>
      </c>
      <c r="D5207" t="e">
        <f>IF(C5207=1,'Data Transformation'!$G$3+0.5*'Data Transformation'!$W$25,IF(C5208=1,D5208-'Data Transformation'!$W$25,FALSE))</f>
        <v>#NUM!</v>
      </c>
      <c r="E5207">
        <f t="array" ref="E5207">IF(ISLOGICAL(D5207),"",FREQUENCY(IF('Data Transformation'!$B$425:$B$8425='Bin Analysis'!$B5187,'Data Transformation'!$G$425:$G$8425),D5207))</f>
        <v>2001</v>
      </c>
      <c r="F5207">
        <f t="shared" si="648"/>
        <v>0</v>
      </c>
      <c r="G5207">
        <f>Weighting!$H$23</f>
        <v>0</v>
      </c>
      <c r="H5207">
        <f t="array" ref="H5207">FREQUENCY(IF('Data Transformation'!$B$4:$B$8425=B5187,'Data Transformation'!$G$4:$G$8425),'Bin Analysis'!$B5207)</f>
        <v>2073</v>
      </c>
      <c r="I5207">
        <f t="shared" si="649"/>
        <v>0</v>
      </c>
      <c r="J5207">
        <f t="shared" si="650"/>
        <v>0</v>
      </c>
      <c r="K5207">
        <f>J5207*Weighting!$W$23</f>
        <v>0</v>
      </c>
      <c r="M5207" s="14"/>
    </row>
    <row r="5208" spans="1:25" x14ac:dyDescent="0.25">
      <c r="A5208" s="32" t="str">
        <f>IF(Weighting!$P$24&gt;0,B5208,"")</f>
        <v/>
      </c>
      <c r="B5208" t="e">
        <f>Weighting!$C$24</f>
        <v>#DIV/0!</v>
      </c>
      <c r="C5208" t="e">
        <f>Weighting!$F$24</f>
        <v>#NUM!</v>
      </c>
      <c r="D5208" t="e">
        <f>IF(C5208=1,'Data Transformation'!$G$3+0.5*'Data Transformation'!$W$25,IF(C5209=1,D5209-'Data Transformation'!$W$25,FALSE))</f>
        <v>#NUM!</v>
      </c>
      <c r="E5208">
        <f t="array" ref="E5208">IF(ISLOGICAL(D5208),"",FREQUENCY(IF('Data Transformation'!$B$425:$B$8425='Bin Analysis'!$B5187,'Data Transformation'!$G$425:$G$8425),D5208))</f>
        <v>2001</v>
      </c>
      <c r="F5208">
        <f t="shared" si="648"/>
        <v>0</v>
      </c>
      <c r="G5208">
        <f>Weighting!$H$24</f>
        <v>0</v>
      </c>
      <c r="H5208">
        <f t="array" ref="H5208">FREQUENCY(IF('Data Transformation'!$B$4:$B$8425=B5187,'Data Transformation'!$G$4:$G$8425),'Bin Analysis'!$B5208)</f>
        <v>2073</v>
      </c>
      <c r="I5208">
        <f t="shared" si="649"/>
        <v>0</v>
      </c>
      <c r="J5208">
        <f t="shared" si="650"/>
        <v>0</v>
      </c>
      <c r="K5208">
        <f>J5208*Weighting!$W$24</f>
        <v>0</v>
      </c>
      <c r="M5208" s="14"/>
    </row>
    <row r="5209" spans="1:25" x14ac:dyDescent="0.25">
      <c r="A5209" s="32" t="str">
        <f>IF(Weighting!$P$25&gt;0,B5209,"")</f>
        <v/>
      </c>
      <c r="B5209" t="e">
        <f>Weighting!$C$25</f>
        <v>#DIV/0!</v>
      </c>
      <c r="C5209" t="e">
        <f>Weighting!$F$25</f>
        <v>#NUM!</v>
      </c>
      <c r="D5209" t="e">
        <f>IF(C5209=1,'Data Transformation'!$G$3+0.5*'Data Transformation'!$W$25,IF(C5210=1,D5210-'Data Transformation'!$W$25,FALSE))</f>
        <v>#NUM!</v>
      </c>
      <c r="E5209">
        <f t="array" ref="E5209">IF(ISLOGICAL(D5209),"",FREQUENCY(IF('Data Transformation'!$B$425:$B$8425='Bin Analysis'!$B5187,'Data Transformation'!$G$425:$G$8425),D5209))</f>
        <v>2001</v>
      </c>
      <c r="F5209">
        <f t="shared" si="648"/>
        <v>0</v>
      </c>
      <c r="G5209">
        <f>Weighting!$H$25</f>
        <v>0</v>
      </c>
      <c r="H5209">
        <f t="array" ref="H5209">FREQUENCY(IF('Data Transformation'!$B$4:$B$8425=B5187,'Data Transformation'!$G$4:$G$8425),'Bin Analysis'!$B5209)</f>
        <v>2073</v>
      </c>
      <c r="I5209">
        <f t="shared" si="649"/>
        <v>0</v>
      </c>
      <c r="J5209">
        <f t="shared" si="650"/>
        <v>0</v>
      </c>
      <c r="K5209">
        <f>J5209*Weighting!$W$25</f>
        <v>0</v>
      </c>
      <c r="M5209" s="14"/>
    </row>
    <row r="5210" spans="1:25" x14ac:dyDescent="0.25">
      <c r="O5210"/>
      <c r="P5210"/>
      <c r="Q5210"/>
      <c r="R5210"/>
    </row>
    <row r="5211" spans="1:25" ht="23.25" x14ac:dyDescent="0.35">
      <c r="A5211" s="21" t="s">
        <v>0</v>
      </c>
      <c r="B5211" s="21" t="str">
        <f>IFERROR(VLOOKUP(C5211,'Data Transformation'!$L$6:$M$426,2,FALSE),"")</f>
        <v/>
      </c>
      <c r="C5211" s="21">
        <f>C5187+1</f>
        <v>217</v>
      </c>
      <c r="D5211" s="21"/>
      <c r="E5211" s="21"/>
      <c r="F5211" s="21"/>
      <c r="G5211" s="21"/>
      <c r="H5211" s="22"/>
      <c r="I5211" s="22"/>
      <c r="J5211" s="22"/>
      <c r="K5211" s="21"/>
      <c r="L5211" s="21" t="str">
        <f>B5211</f>
        <v/>
      </c>
      <c r="M5211" s="23" t="e">
        <f>INDEX('Data Transformation'!$O$4:$O$424,MATCH($B5211,'Data Transformation'!$M$4:$M$424,0),MATCH($M$2,'Data Transformation'!$O$3,0))</f>
        <v>#N/A</v>
      </c>
      <c r="N5211" s="27" t="e">
        <f>IF('Input and Summary Results'!$J$16="minimum",'Bin Analysis'!X5212/(M5211-1),'Bin Analysis'!Y5211/('Bin Analysis'!M5211-1))</f>
        <v>#N/A</v>
      </c>
      <c r="O5211" s="27" t="e">
        <f>IF(M5211=FALSE,NA(),(VLOOKUP(1,C5214:K5233,4,FALSE))/(M5211-1))</f>
        <v>#N/A</v>
      </c>
      <c r="P5211" s="27" t="e">
        <f>IF(M5211=FALSE,NA(),SUM(J5214:J5233)/Weighting!$S$5)</f>
        <v>#N/A</v>
      </c>
      <c r="Q5211" s="27" t="e">
        <f>IF(M5211=FALSE,NA(),SUM(K5214:K5233)/Weighting!$S$6)</f>
        <v>#N/A</v>
      </c>
      <c r="R5211" s="27" t="e">
        <f>IF(M5211=FALSE,NA(),(VLOOKUP(1,G5214:K5233,3,FALSE))/(M5211-1))</f>
        <v>#N/A</v>
      </c>
      <c r="S5211" s="22" t="e">
        <f>IF(M5211=FALSE,NA(),IF(SUM(J5214:J5233)=2,"yes","no"))</f>
        <v>#N/A</v>
      </c>
      <c r="X5211" s="2" cm="2">
        <f t="array" ref="X5211:X5212">FREQUENCY(IF('Data Transformation'!$B$425:$B$6424='Bin Analysis'!L5211,'Data Transformation'!$G$425:$G$6424),'Data Transformation'!$U$11)</f>
        <v>0</v>
      </c>
      <c r="Y5211" s="2" cm="2">
        <f t="array" ref="Y5211:Y5212">FREQUENCY(IF('Data Transformation'!$B$425:$B$6424='Bin Analysis'!L5211,'Data Transformation'!$G$425:$G$6424),'Data Transformation'!$U$12)</f>
        <v>0</v>
      </c>
    </row>
    <row r="5212" spans="1:25" x14ac:dyDescent="0.25">
      <c r="A5212" s="14" t="s">
        <v>67</v>
      </c>
      <c r="B5212" t="s">
        <v>47</v>
      </c>
      <c r="C5212" t="s">
        <v>5</v>
      </c>
      <c r="D5212" t="s">
        <v>98</v>
      </c>
      <c r="E5212" t="s">
        <v>99</v>
      </c>
      <c r="F5212" t="s">
        <v>100</v>
      </c>
      <c r="G5212" t="s">
        <v>69</v>
      </c>
      <c r="H5212" t="s">
        <v>31</v>
      </c>
      <c r="I5212" t="s">
        <v>32</v>
      </c>
      <c r="J5212" t="s">
        <v>46</v>
      </c>
      <c r="K5212" s="14" t="s">
        <v>45</v>
      </c>
      <c r="M5212" s="14"/>
      <c r="X5212" s="2">
        <v>0</v>
      </c>
      <c r="Y5212" s="2">
        <v>0</v>
      </c>
    </row>
    <row r="5213" spans="1:25" x14ac:dyDescent="0.25">
      <c r="A5213" s="32"/>
      <c r="D5213" t="e">
        <f>IF(C5213=1,'Data Transformation'!$G$3+0.5*'Data Transformation'!$W$25,IF(C5214=1,D5214-'Data Transformation'!$W$25,FALSE))</f>
        <v>#NUM!</v>
      </c>
      <c r="E5213">
        <f t="array" ref="E5213">IF(ISLOGICAL(D5213),"",FREQUENCY(IF('Data Transformation'!$B$425:$B$8425='Bin Analysis'!$B5211,'Data Transformation'!$G$425:$G$8425),D5213))</f>
        <v>2001</v>
      </c>
      <c r="F5213" t="e">
        <f>IF(ISLOGICAL(D5213),"",E5213-E5212)</f>
        <v>#VALUE!</v>
      </c>
      <c r="M5213" s="14"/>
    </row>
    <row r="5214" spans="1:25" x14ac:dyDescent="0.25">
      <c r="A5214" s="32" t="e">
        <f>IF(Weighting!$P$6&gt;0,B5214,"")</f>
        <v>#NUM!</v>
      </c>
      <c r="B5214" t="e">
        <f>Weighting!$C$6</f>
        <v>#DIV/0!</v>
      </c>
      <c r="C5214" t="e">
        <f>Weighting!$F$6</f>
        <v>#NUM!</v>
      </c>
      <c r="D5214" t="e">
        <f>IF(C5214=1,'Data Transformation'!$G$3+0.5*'Data Transformation'!$W$25,IF(C5215=1,D5215-'Data Transformation'!$W$25,FALSE))</f>
        <v>#NUM!</v>
      </c>
      <c r="E5214">
        <f t="array" ref="E5214">IF(ISLOGICAL(D5214),"",FREQUENCY(IF('Data Transformation'!$B$425:$B$8425='Bin Analysis'!$B5211,'Data Transformation'!$G$425:$G$8425),D5214))</f>
        <v>2001</v>
      </c>
      <c r="F5214">
        <f>IF(ISLOGICAL(D5214),"",E5214-E5213)</f>
        <v>0</v>
      </c>
      <c r="G5214">
        <f>Weighting!$H$6</f>
        <v>1</v>
      </c>
      <c r="H5214">
        <f t="array" ref="H5214">FREQUENCY(IF('Data Transformation'!$B$4:$B$8425=B5211,'Data Transformation'!$G$4:$G$8425),'Bin Analysis'!$B5214)</f>
        <v>2073</v>
      </c>
      <c r="I5214">
        <f>H5214-H5213</f>
        <v>2073</v>
      </c>
      <c r="J5214">
        <f>IF(I5214=0,0,1)</f>
        <v>1</v>
      </c>
      <c r="K5214" t="e">
        <f>J5214*Weighting!$W$6</f>
        <v>#NUM!</v>
      </c>
      <c r="M5214" s="14"/>
    </row>
    <row r="5215" spans="1:25" x14ac:dyDescent="0.25">
      <c r="A5215" s="32" t="str">
        <f>IF(Weighting!$P$7&gt;0,B5215,"")</f>
        <v/>
      </c>
      <c r="B5215" t="e">
        <f>Weighting!$C$7</f>
        <v>#DIV/0!</v>
      </c>
      <c r="C5215" t="e">
        <f>Weighting!$F$7</f>
        <v>#NUM!</v>
      </c>
      <c r="D5215" t="e">
        <f>IF(C5215=1,'Data Transformation'!$G$3+0.5*'Data Transformation'!$W$25,IF(C5216=1,D5216-'Data Transformation'!$W$25,FALSE))</f>
        <v>#NUM!</v>
      </c>
      <c r="E5215">
        <f t="array" ref="E5215">IF(ISLOGICAL(D5215),"",FREQUENCY(IF('Data Transformation'!$B$425:$B$8425='Bin Analysis'!$B5211,'Data Transformation'!$G$425:$G$8425),D5215))</f>
        <v>2001</v>
      </c>
      <c r="F5215">
        <f t="shared" ref="F5215:F5233" si="651">IF(ISLOGICAL(D5215),"",E5215-E5214)</f>
        <v>0</v>
      </c>
      <c r="G5215">
        <f>Weighting!$H$7</f>
        <v>0</v>
      </c>
      <c r="H5215">
        <f t="array" ref="H5215">FREQUENCY(IF('Data Transformation'!$B$4:$B$8425=B5211,'Data Transformation'!$G$4:$G$8425),'Bin Analysis'!$B5215)</f>
        <v>2073</v>
      </c>
      <c r="I5215">
        <f t="shared" ref="I5215:I5233" si="652">H5215-H5214</f>
        <v>0</v>
      </c>
      <c r="J5215">
        <f>IF(I5215=0,0,1)</f>
        <v>0</v>
      </c>
      <c r="K5215">
        <f>J5215*Weighting!$W$7</f>
        <v>0</v>
      </c>
      <c r="M5215" s="14"/>
    </row>
    <row r="5216" spans="1:25" x14ac:dyDescent="0.25">
      <c r="A5216" s="32" t="str">
        <f>IF(Weighting!$P$8&gt;0,B5216,"")</f>
        <v/>
      </c>
      <c r="B5216" t="e">
        <f>Weighting!$C$8</f>
        <v>#DIV/0!</v>
      </c>
      <c r="C5216" t="e">
        <f>Weighting!$F$8</f>
        <v>#NUM!</v>
      </c>
      <c r="D5216" t="e">
        <f>IF(C5216=1,'Data Transformation'!$G$3+0.5*'Data Transformation'!$W$25,IF(C5217=1,D5217-'Data Transformation'!$W$25,FALSE))</f>
        <v>#NUM!</v>
      </c>
      <c r="E5216">
        <f t="array" ref="E5216">IF(ISLOGICAL(D5216),"",FREQUENCY(IF('Data Transformation'!$B$425:$B$8425='Bin Analysis'!$B5211,'Data Transformation'!$G$425:$G$8425),D5216))</f>
        <v>2001</v>
      </c>
      <c r="F5216">
        <f t="shared" si="651"/>
        <v>0</v>
      </c>
      <c r="G5216">
        <f>Weighting!$H$8</f>
        <v>0</v>
      </c>
      <c r="H5216">
        <f t="array" ref="H5216">FREQUENCY(IF('Data Transformation'!$B$4:$B$8425=B5211,'Data Transformation'!$G$4:$G$8425),'Bin Analysis'!$B5216)</f>
        <v>2073</v>
      </c>
      <c r="I5216">
        <f t="shared" si="652"/>
        <v>0</v>
      </c>
      <c r="J5216">
        <f t="shared" ref="J5216:J5233" si="653">IF(I5216=0,0,1)</f>
        <v>0</v>
      </c>
      <c r="K5216">
        <f>J5216*Weighting!$W$8</f>
        <v>0</v>
      </c>
      <c r="M5216" s="14"/>
    </row>
    <row r="5217" spans="1:13" x14ac:dyDescent="0.25">
      <c r="A5217" s="32" t="str">
        <f>IF(Weighting!$P$9&gt;0,B5217,"")</f>
        <v/>
      </c>
      <c r="B5217" s="50" t="e">
        <f>Weighting!$C$9</f>
        <v>#DIV/0!</v>
      </c>
      <c r="C5217" t="e">
        <f>Weighting!$F$9</f>
        <v>#NUM!</v>
      </c>
      <c r="D5217" t="e">
        <f>IF(C5217=1,'Data Transformation'!$G$3+0.5*'Data Transformation'!$W$25,IF(C5218=1,D5218-'Data Transformation'!$W$25,FALSE))</f>
        <v>#NUM!</v>
      </c>
      <c r="E5217">
        <f t="array" ref="E5217">IF(ISLOGICAL(D5217),"",FREQUENCY(IF('Data Transformation'!$B$425:$B$8425='Bin Analysis'!$B5211,'Data Transformation'!$G$425:$G$8425),D5217))</f>
        <v>2001</v>
      </c>
      <c r="F5217">
        <f t="shared" si="651"/>
        <v>0</v>
      </c>
      <c r="G5217">
        <f>Weighting!$H$9</f>
        <v>0</v>
      </c>
      <c r="H5217">
        <f t="array" ref="H5217">FREQUENCY(IF('Data Transformation'!$B$4:$B$8425=B5211,'Data Transformation'!$G$4:$G$8425),'Bin Analysis'!$B5217)</f>
        <v>2073</v>
      </c>
      <c r="I5217">
        <f t="shared" si="652"/>
        <v>0</v>
      </c>
      <c r="J5217">
        <f t="shared" si="653"/>
        <v>0</v>
      </c>
      <c r="K5217">
        <f>J5217*Weighting!$W$9</f>
        <v>0</v>
      </c>
      <c r="M5217" s="14"/>
    </row>
    <row r="5218" spans="1:13" x14ac:dyDescent="0.25">
      <c r="A5218" s="32" t="str">
        <f>IF(Weighting!$P$10&gt;0,B5218,"")</f>
        <v/>
      </c>
      <c r="B5218" t="e">
        <f>Weighting!$C$10</f>
        <v>#DIV/0!</v>
      </c>
      <c r="C5218" t="e">
        <f>Weighting!$F$10</f>
        <v>#NUM!</v>
      </c>
      <c r="D5218" t="e">
        <f>IF(C5218=1,'Data Transformation'!$G$3+0.5*'Data Transformation'!$W$25,IF(C5219=1,D5219-'Data Transformation'!$W$25,FALSE))</f>
        <v>#NUM!</v>
      </c>
      <c r="E5218">
        <f t="array" ref="E5218">IF(ISLOGICAL(D5218),"",FREQUENCY(IF('Data Transformation'!$B$425:$B$8425='Bin Analysis'!$B5211,'Data Transformation'!$G$425:$G$8425),D5218))</f>
        <v>2001</v>
      </c>
      <c r="F5218">
        <f t="shared" si="651"/>
        <v>0</v>
      </c>
      <c r="G5218">
        <f>Weighting!$H$10</f>
        <v>0</v>
      </c>
      <c r="H5218">
        <f t="array" ref="H5218">FREQUENCY(IF('Data Transformation'!$B$4:$B$8425=B5211,'Data Transformation'!$G$4:$G$8425),'Bin Analysis'!$B5218)</f>
        <v>2073</v>
      </c>
      <c r="I5218">
        <f t="shared" si="652"/>
        <v>0</v>
      </c>
      <c r="J5218">
        <f t="shared" si="653"/>
        <v>0</v>
      </c>
      <c r="K5218">
        <f>J5218*Weighting!$W$10</f>
        <v>0</v>
      </c>
      <c r="M5218" s="14"/>
    </row>
    <row r="5219" spans="1:13" x14ac:dyDescent="0.25">
      <c r="A5219" s="32" t="str">
        <f>IF(Weighting!$P$11&gt;0,B5219,"")</f>
        <v/>
      </c>
      <c r="B5219" t="e">
        <f>Weighting!$C$11</f>
        <v>#DIV/0!</v>
      </c>
      <c r="C5219" t="e">
        <f>Weighting!$F$11</f>
        <v>#NUM!</v>
      </c>
      <c r="D5219" t="e">
        <f>IF(C5219=1,'Data Transformation'!$G$3+0.5*'Data Transformation'!$W$25,IF(C5220=1,D5220-'Data Transformation'!$W$25,FALSE))</f>
        <v>#NUM!</v>
      </c>
      <c r="E5219">
        <f t="array" ref="E5219">IF(ISLOGICAL(D5219),"",FREQUENCY(IF('Data Transformation'!$B$425:$B$8425='Bin Analysis'!$B5211,'Data Transformation'!$G$425:$G$8425),D5219))</f>
        <v>2001</v>
      </c>
      <c r="F5219">
        <f t="shared" si="651"/>
        <v>0</v>
      </c>
      <c r="G5219">
        <f>Weighting!$H$11</f>
        <v>0</v>
      </c>
      <c r="H5219">
        <f t="array" ref="H5219">FREQUENCY(IF('Data Transformation'!$B$4:$B$8425=B5211,'Data Transformation'!$G$4:$G$8425),'Bin Analysis'!$B5219)</f>
        <v>2073</v>
      </c>
      <c r="I5219">
        <f t="shared" si="652"/>
        <v>0</v>
      </c>
      <c r="J5219">
        <f t="shared" si="653"/>
        <v>0</v>
      </c>
      <c r="K5219">
        <f>J5219*Weighting!$W$11</f>
        <v>0</v>
      </c>
      <c r="M5219" s="14"/>
    </row>
    <row r="5220" spans="1:13" x14ac:dyDescent="0.25">
      <c r="A5220" s="32" t="str">
        <f>IF(Weighting!$P$12&gt;0,B5220,"")</f>
        <v/>
      </c>
      <c r="B5220" t="e">
        <f>Weighting!$C$12</f>
        <v>#DIV/0!</v>
      </c>
      <c r="C5220" t="e">
        <f>Weighting!$F$12</f>
        <v>#NUM!</v>
      </c>
      <c r="D5220" t="e">
        <f>IF(C5220=1,'Data Transformation'!$G$3+0.5*'Data Transformation'!$W$25,IF(C5221=1,D5221-'Data Transformation'!$W$25,FALSE))</f>
        <v>#NUM!</v>
      </c>
      <c r="E5220">
        <f t="array" ref="E5220">IF(ISLOGICAL(D5220),"",FREQUENCY(IF('Data Transformation'!$B$425:$B$8425='Bin Analysis'!$B5211,'Data Transformation'!$G$425:$G$8425),D5220))</f>
        <v>2001</v>
      </c>
      <c r="F5220">
        <f t="shared" si="651"/>
        <v>0</v>
      </c>
      <c r="G5220">
        <f>Weighting!$H$12</f>
        <v>0</v>
      </c>
      <c r="H5220">
        <f t="array" ref="H5220">FREQUENCY(IF('Data Transformation'!$B$4:$B$8425=B5211,'Data Transformation'!$G$4:$G$8425),'Bin Analysis'!$B5220)</f>
        <v>2073</v>
      </c>
      <c r="I5220">
        <f t="shared" si="652"/>
        <v>0</v>
      </c>
      <c r="J5220">
        <f t="shared" si="653"/>
        <v>0</v>
      </c>
      <c r="K5220">
        <f>J5220*Weighting!$W$12</f>
        <v>0</v>
      </c>
      <c r="M5220" s="14"/>
    </row>
    <row r="5221" spans="1:13" x14ac:dyDescent="0.25">
      <c r="A5221" s="32" t="str">
        <f>IF(Weighting!$P$13&gt;0,B5221,"")</f>
        <v/>
      </c>
      <c r="B5221" t="e">
        <f>Weighting!$C$13</f>
        <v>#DIV/0!</v>
      </c>
      <c r="C5221" t="e">
        <f>Weighting!$F$13</f>
        <v>#NUM!</v>
      </c>
      <c r="D5221" t="e">
        <f>IF(C5221=1,'Data Transformation'!$G$3+0.5*'Data Transformation'!$W$25,IF(C5222=1,D5222-'Data Transformation'!$W$25,FALSE))</f>
        <v>#NUM!</v>
      </c>
      <c r="E5221">
        <f t="array" ref="E5221">IF(ISLOGICAL(D5221),"",FREQUENCY(IF('Data Transformation'!$B$425:$B$8425='Bin Analysis'!$B5211,'Data Transformation'!$G$425:$G$8425),D5221))</f>
        <v>2001</v>
      </c>
      <c r="F5221">
        <f t="shared" si="651"/>
        <v>0</v>
      </c>
      <c r="G5221">
        <f>Weighting!$H$13</f>
        <v>0</v>
      </c>
      <c r="H5221">
        <f t="array" ref="H5221">FREQUENCY(IF('Data Transformation'!$B$4:$B$8425=B5211,'Data Transformation'!$G$4:$G$8425),'Bin Analysis'!$B5221)</f>
        <v>2073</v>
      </c>
      <c r="I5221">
        <f t="shared" si="652"/>
        <v>0</v>
      </c>
      <c r="J5221">
        <f t="shared" si="653"/>
        <v>0</v>
      </c>
      <c r="K5221">
        <f>J5221*Weighting!$W$13</f>
        <v>0</v>
      </c>
      <c r="M5221" s="14"/>
    </row>
    <row r="5222" spans="1:13" x14ac:dyDescent="0.25">
      <c r="A5222" s="32" t="str">
        <f>IF(Weighting!$P$14&gt;0,B5222,"")</f>
        <v/>
      </c>
      <c r="B5222" t="e">
        <f>Weighting!$C$14</f>
        <v>#DIV/0!</v>
      </c>
      <c r="C5222" t="e">
        <f>Weighting!$F$14</f>
        <v>#NUM!</v>
      </c>
      <c r="D5222" t="e">
        <f>IF(C5222=1,'Data Transformation'!$G$3+0.5*'Data Transformation'!$W$25,IF(C5223=1,D5223-'Data Transformation'!$W$25,FALSE))</f>
        <v>#NUM!</v>
      </c>
      <c r="E5222">
        <f t="array" ref="E5222">IF(ISLOGICAL(D5222),"",FREQUENCY(IF('Data Transformation'!$B$425:$B$8425='Bin Analysis'!$B5211,'Data Transformation'!$G$425:$G$8425),D5222))</f>
        <v>2001</v>
      </c>
      <c r="F5222">
        <f t="shared" si="651"/>
        <v>0</v>
      </c>
      <c r="G5222">
        <f>Weighting!$H$14</f>
        <v>0</v>
      </c>
      <c r="H5222">
        <f t="array" ref="H5222">FREQUENCY(IF('Data Transformation'!$B$4:$B$8425=B5211,'Data Transformation'!$G$4:$G$8425),'Bin Analysis'!$B5222)</f>
        <v>2073</v>
      </c>
      <c r="I5222">
        <f t="shared" si="652"/>
        <v>0</v>
      </c>
      <c r="J5222">
        <f t="shared" si="653"/>
        <v>0</v>
      </c>
      <c r="K5222">
        <f>J5222*Weighting!$W$14</f>
        <v>0</v>
      </c>
      <c r="M5222" s="14"/>
    </row>
    <row r="5223" spans="1:13" x14ac:dyDescent="0.25">
      <c r="A5223" s="32" t="str">
        <f>IF(Weighting!$P$15&gt;0,B5223,"")</f>
        <v/>
      </c>
      <c r="B5223" t="e">
        <f>Weighting!$C$15</f>
        <v>#DIV/0!</v>
      </c>
      <c r="C5223" t="e">
        <f>Weighting!$F$15</f>
        <v>#NUM!</v>
      </c>
      <c r="D5223" t="e">
        <f>IF(C5223=1,'Data Transformation'!$G$3+0.5*'Data Transformation'!$W$25,IF(C5224=1,D5224-'Data Transformation'!$W$25,FALSE))</f>
        <v>#NUM!</v>
      </c>
      <c r="E5223">
        <f t="array" ref="E5223">IF(ISLOGICAL(D5223),"",FREQUENCY(IF('Data Transformation'!$B$425:$B$8425='Bin Analysis'!$B5211,'Data Transformation'!$G$425:$G$8425),D5223))</f>
        <v>2001</v>
      </c>
      <c r="F5223">
        <f t="shared" si="651"/>
        <v>0</v>
      </c>
      <c r="G5223">
        <f>Weighting!$H$15</f>
        <v>0</v>
      </c>
      <c r="H5223">
        <f t="array" ref="H5223">FREQUENCY(IF('Data Transformation'!$B$4:$B$8425=B5211,'Data Transformation'!$G$4:$G$8425),'Bin Analysis'!$B5223)</f>
        <v>2073</v>
      </c>
      <c r="I5223">
        <f t="shared" si="652"/>
        <v>0</v>
      </c>
      <c r="J5223">
        <f t="shared" si="653"/>
        <v>0</v>
      </c>
      <c r="K5223">
        <f>J5223*Weighting!$W$15</f>
        <v>0</v>
      </c>
      <c r="M5223" s="14"/>
    </row>
    <row r="5224" spans="1:13" x14ac:dyDescent="0.25">
      <c r="A5224" s="32" t="str">
        <f>IF(Weighting!$P$16&gt;0,B5224,"")</f>
        <v/>
      </c>
      <c r="B5224" t="e">
        <f>Weighting!$C$16</f>
        <v>#DIV/0!</v>
      </c>
      <c r="C5224" t="e">
        <f>Weighting!$F$16</f>
        <v>#NUM!</v>
      </c>
      <c r="D5224" t="e">
        <f>IF(C5224=1,'Data Transformation'!$G$3+0.5*'Data Transformation'!$W$25,IF(C5225=1,D5225-'Data Transformation'!$W$25,FALSE))</f>
        <v>#NUM!</v>
      </c>
      <c r="E5224">
        <f t="array" ref="E5224">IF(ISLOGICAL(D5224),"",FREQUENCY(IF('Data Transformation'!$B$425:$B$8425='Bin Analysis'!$B5211,'Data Transformation'!$G$425:$G$8425),D5224))</f>
        <v>2001</v>
      </c>
      <c r="F5224">
        <f t="shared" si="651"/>
        <v>0</v>
      </c>
      <c r="G5224">
        <f>Weighting!$H$16</f>
        <v>0</v>
      </c>
      <c r="H5224">
        <f t="array" ref="H5224">FREQUENCY(IF('Data Transformation'!$B$4:$B$8425=B5211,'Data Transformation'!$G$4:$G$8425),'Bin Analysis'!$B5224)</f>
        <v>2073</v>
      </c>
      <c r="I5224">
        <f t="shared" si="652"/>
        <v>0</v>
      </c>
      <c r="J5224">
        <f t="shared" si="653"/>
        <v>0</v>
      </c>
      <c r="K5224">
        <f>J5224*Weighting!$W$16</f>
        <v>0</v>
      </c>
      <c r="M5224" s="14"/>
    </row>
    <row r="5225" spans="1:13" x14ac:dyDescent="0.25">
      <c r="A5225" s="32" t="str">
        <f>IF(Weighting!$P$17&gt;0,B5225,"")</f>
        <v/>
      </c>
      <c r="B5225" t="e">
        <f>Weighting!$C$17</f>
        <v>#DIV/0!</v>
      </c>
      <c r="C5225" t="e">
        <f>Weighting!$F$17</f>
        <v>#NUM!</v>
      </c>
      <c r="D5225" t="e">
        <f>IF(C5225=1,'Data Transformation'!$G$3+0.5*'Data Transformation'!$W$25,IF(C5226=1,D5226-'Data Transformation'!$W$25,FALSE))</f>
        <v>#NUM!</v>
      </c>
      <c r="E5225">
        <f t="array" ref="E5225">IF(ISLOGICAL(D5225),"",FREQUENCY(IF('Data Transformation'!$B$425:$B$8425='Bin Analysis'!$B5211,'Data Transformation'!$G$425:$G$8425),D5225))</f>
        <v>2001</v>
      </c>
      <c r="F5225">
        <f t="shared" si="651"/>
        <v>0</v>
      </c>
      <c r="G5225">
        <f>Weighting!$H$17</f>
        <v>0</v>
      </c>
      <c r="H5225">
        <f t="array" ref="H5225">FREQUENCY(IF('Data Transformation'!$B$4:$B$8425=B5211,'Data Transformation'!$G$4:$G$8425),'Bin Analysis'!$B5225)</f>
        <v>2073</v>
      </c>
      <c r="I5225">
        <f t="shared" si="652"/>
        <v>0</v>
      </c>
      <c r="J5225">
        <f t="shared" si="653"/>
        <v>0</v>
      </c>
      <c r="K5225">
        <f>J5225*Weighting!$W$17</f>
        <v>0</v>
      </c>
      <c r="M5225" s="14"/>
    </row>
    <row r="5226" spans="1:13" x14ac:dyDescent="0.25">
      <c r="A5226" s="32" t="str">
        <f>IF(Weighting!$P$18&gt;0,B5226,"")</f>
        <v/>
      </c>
      <c r="B5226" t="e">
        <f>Weighting!$C$18</f>
        <v>#DIV/0!</v>
      </c>
      <c r="C5226" t="e">
        <f>Weighting!$F$18</f>
        <v>#NUM!</v>
      </c>
      <c r="D5226" t="e">
        <f>IF(C5226=1,'Data Transformation'!$G$3+0.5*'Data Transformation'!$W$25,IF(C5227=1,D5227-'Data Transformation'!$W$25,FALSE))</f>
        <v>#NUM!</v>
      </c>
      <c r="E5226">
        <f t="array" ref="E5226">IF(ISLOGICAL(D5226),"",FREQUENCY(IF('Data Transformation'!$B$425:$B$8425='Bin Analysis'!$B5211,'Data Transformation'!$G$425:$G$8425),D5226))</f>
        <v>2001</v>
      </c>
      <c r="F5226">
        <f t="shared" si="651"/>
        <v>0</v>
      </c>
      <c r="G5226">
        <f>Weighting!$H$18</f>
        <v>0</v>
      </c>
      <c r="H5226">
        <f t="array" ref="H5226">FREQUENCY(IF('Data Transformation'!$B$4:$B$8425=B5211,'Data Transformation'!$G$4:$G$8425),'Bin Analysis'!$B5226)</f>
        <v>2073</v>
      </c>
      <c r="I5226">
        <f t="shared" si="652"/>
        <v>0</v>
      </c>
      <c r="J5226">
        <f t="shared" si="653"/>
        <v>0</v>
      </c>
      <c r="K5226">
        <f>J5226*Weighting!$W$18</f>
        <v>0</v>
      </c>
      <c r="M5226" s="14"/>
    </row>
    <row r="5227" spans="1:13" x14ac:dyDescent="0.25">
      <c r="A5227" s="32" t="str">
        <f>IF(Weighting!$P$19&gt;0,B5227,"")</f>
        <v/>
      </c>
      <c r="B5227" t="e">
        <f>Weighting!$C$19</f>
        <v>#DIV/0!</v>
      </c>
      <c r="C5227" t="e">
        <f>Weighting!$F$19</f>
        <v>#NUM!</v>
      </c>
      <c r="D5227" t="e">
        <f>IF(C5227=1,'Data Transformation'!$G$3+0.5*'Data Transformation'!$W$25,IF(C5228=1,D5228-'Data Transformation'!$W$25,FALSE))</f>
        <v>#NUM!</v>
      </c>
      <c r="E5227">
        <f t="array" ref="E5227">IF(ISLOGICAL(D5227),"",FREQUENCY(IF('Data Transformation'!$B$425:$B$8425='Bin Analysis'!$B5211,'Data Transformation'!$G$425:$G$8425),D5227))</f>
        <v>2001</v>
      </c>
      <c r="F5227">
        <f t="shared" si="651"/>
        <v>0</v>
      </c>
      <c r="G5227">
        <f>Weighting!$H$19</f>
        <v>0</v>
      </c>
      <c r="H5227">
        <f t="array" ref="H5227">FREQUENCY(IF('Data Transformation'!$B$4:$B$8425=B5211,'Data Transformation'!$G$4:$G$8425),'Bin Analysis'!$B5227)</f>
        <v>2073</v>
      </c>
      <c r="I5227">
        <f t="shared" si="652"/>
        <v>0</v>
      </c>
      <c r="J5227">
        <f t="shared" si="653"/>
        <v>0</v>
      </c>
      <c r="K5227">
        <f>J5227*Weighting!$W$19</f>
        <v>0</v>
      </c>
      <c r="M5227" s="14"/>
    </row>
    <row r="5228" spans="1:13" x14ac:dyDescent="0.25">
      <c r="A5228" s="32" t="str">
        <f>IF(Weighting!$P$20&gt;0,B5228,"")</f>
        <v/>
      </c>
      <c r="B5228" t="e">
        <f>Weighting!$C$20</f>
        <v>#DIV/0!</v>
      </c>
      <c r="C5228" t="e">
        <f>Weighting!$F$20</f>
        <v>#NUM!</v>
      </c>
      <c r="D5228" t="e">
        <f>IF(C5228=1,'Data Transformation'!$G$3+0.5*'Data Transformation'!$W$25,IF(C5229=1,D5229-'Data Transformation'!$W$25,FALSE))</f>
        <v>#NUM!</v>
      </c>
      <c r="E5228">
        <f t="array" ref="E5228">IF(ISLOGICAL(D5228),"",FREQUENCY(IF('Data Transformation'!$B$425:$B$8425='Bin Analysis'!$B5211,'Data Transformation'!$G$425:$G$8425),D5228))</f>
        <v>2001</v>
      </c>
      <c r="F5228">
        <f t="shared" si="651"/>
        <v>0</v>
      </c>
      <c r="G5228">
        <f>Weighting!$H$20</f>
        <v>0</v>
      </c>
      <c r="H5228">
        <f t="array" ref="H5228">FREQUENCY(IF('Data Transformation'!$B$4:$B$8425=B5211,'Data Transformation'!$G$4:$G$8425),'Bin Analysis'!$B5228)</f>
        <v>2073</v>
      </c>
      <c r="I5228">
        <f t="shared" si="652"/>
        <v>0</v>
      </c>
      <c r="J5228">
        <f t="shared" si="653"/>
        <v>0</v>
      </c>
      <c r="K5228">
        <f>J5228*Weighting!$W$20</f>
        <v>0</v>
      </c>
      <c r="M5228" s="14"/>
    </row>
    <row r="5229" spans="1:13" x14ac:dyDescent="0.25">
      <c r="A5229" s="32" t="str">
        <f>IF(Weighting!$P$21&gt;0,B5229,"")</f>
        <v/>
      </c>
      <c r="B5229" t="e">
        <f>Weighting!$C$21</f>
        <v>#DIV/0!</v>
      </c>
      <c r="C5229" t="e">
        <f>Weighting!$F$21</f>
        <v>#NUM!</v>
      </c>
      <c r="D5229" t="e">
        <f>IF(C5229=1,'Data Transformation'!$G$3+0.5*'Data Transformation'!$W$25,IF(C5230=1,D5230-'Data Transformation'!$W$25,FALSE))</f>
        <v>#NUM!</v>
      </c>
      <c r="E5229">
        <f t="array" ref="E5229">IF(ISLOGICAL(D5229),"",FREQUENCY(IF('Data Transformation'!$B$425:$B$8425='Bin Analysis'!$B5211,'Data Transformation'!$G$425:$G$8425),D5229))</f>
        <v>2001</v>
      </c>
      <c r="F5229">
        <f t="shared" si="651"/>
        <v>0</v>
      </c>
      <c r="G5229">
        <f>Weighting!$H$21</f>
        <v>0</v>
      </c>
      <c r="H5229">
        <f t="array" ref="H5229">FREQUENCY(IF('Data Transformation'!$B$4:$B$8425=B5211,'Data Transformation'!$G$4:$G$8425),'Bin Analysis'!$B5229)</f>
        <v>2073</v>
      </c>
      <c r="I5229">
        <f t="shared" si="652"/>
        <v>0</v>
      </c>
      <c r="J5229">
        <f t="shared" si="653"/>
        <v>0</v>
      </c>
      <c r="K5229">
        <f>J5229*Weighting!$W$21</f>
        <v>0</v>
      </c>
      <c r="M5229" s="14"/>
    </row>
    <row r="5230" spans="1:13" x14ac:dyDescent="0.25">
      <c r="A5230" s="32" t="str">
        <f>IF(Weighting!$P$22&gt;0,B5230,"")</f>
        <v/>
      </c>
      <c r="B5230" t="e">
        <f>Weighting!$C$22</f>
        <v>#DIV/0!</v>
      </c>
      <c r="C5230" t="e">
        <f>Weighting!$F$22</f>
        <v>#NUM!</v>
      </c>
      <c r="D5230" t="e">
        <f>IF(C5230=1,'Data Transformation'!$G$3+0.5*'Data Transformation'!$W$25,IF(C5231=1,D5231-'Data Transformation'!$W$25,FALSE))</f>
        <v>#NUM!</v>
      </c>
      <c r="E5230">
        <f t="array" ref="E5230">IF(ISLOGICAL(D5230),"",FREQUENCY(IF('Data Transformation'!$B$425:$B$8425='Bin Analysis'!$B5211,'Data Transformation'!$G$425:$G$8425),D5230))</f>
        <v>2001</v>
      </c>
      <c r="F5230">
        <f t="shared" si="651"/>
        <v>0</v>
      </c>
      <c r="G5230">
        <f>Weighting!$H$22</f>
        <v>0</v>
      </c>
      <c r="H5230">
        <f t="array" ref="H5230">FREQUENCY(IF('Data Transformation'!$B$4:$B$8425=B5211,'Data Transformation'!$G$4:$G$8425),'Bin Analysis'!$B5230)</f>
        <v>2073</v>
      </c>
      <c r="I5230">
        <f t="shared" si="652"/>
        <v>0</v>
      </c>
      <c r="J5230">
        <f t="shared" si="653"/>
        <v>0</v>
      </c>
      <c r="K5230">
        <f>J5230*Weighting!$W$22</f>
        <v>0</v>
      </c>
      <c r="M5230" s="14"/>
    </row>
    <row r="5231" spans="1:13" x14ac:dyDescent="0.25">
      <c r="A5231" s="32" t="str">
        <f>IF(Weighting!$P$23&gt;0,B5231,"")</f>
        <v/>
      </c>
      <c r="B5231" t="e">
        <f>Weighting!$C$23</f>
        <v>#DIV/0!</v>
      </c>
      <c r="C5231" t="e">
        <f>Weighting!$F$23</f>
        <v>#NUM!</v>
      </c>
      <c r="D5231" t="e">
        <f>IF(C5231=1,'Data Transformation'!$G$3+0.5*'Data Transformation'!$W$25,IF(C5232=1,D5232-'Data Transformation'!$W$25,FALSE))</f>
        <v>#NUM!</v>
      </c>
      <c r="E5231">
        <f t="array" ref="E5231">IF(ISLOGICAL(D5231),"",FREQUENCY(IF('Data Transformation'!$B$425:$B$8425='Bin Analysis'!$B5211,'Data Transformation'!$G$425:$G$8425),D5231))</f>
        <v>2001</v>
      </c>
      <c r="F5231">
        <f t="shared" si="651"/>
        <v>0</v>
      </c>
      <c r="G5231">
        <f>Weighting!$H$23</f>
        <v>0</v>
      </c>
      <c r="H5231">
        <f t="array" ref="H5231">FREQUENCY(IF('Data Transformation'!$B$4:$B$8425=B5211,'Data Transformation'!$G$4:$G$8425),'Bin Analysis'!$B5231)</f>
        <v>2073</v>
      </c>
      <c r="I5231">
        <f t="shared" si="652"/>
        <v>0</v>
      </c>
      <c r="J5231">
        <f t="shared" si="653"/>
        <v>0</v>
      </c>
      <c r="K5231">
        <f>J5231*Weighting!$W$23</f>
        <v>0</v>
      </c>
      <c r="M5231" s="14"/>
    </row>
    <row r="5232" spans="1:13" x14ac:dyDescent="0.25">
      <c r="A5232" s="32" t="str">
        <f>IF(Weighting!$P$24&gt;0,B5232,"")</f>
        <v/>
      </c>
      <c r="B5232" t="e">
        <f>Weighting!$C$24</f>
        <v>#DIV/0!</v>
      </c>
      <c r="C5232" t="e">
        <f>Weighting!$F$24</f>
        <v>#NUM!</v>
      </c>
      <c r="D5232" t="e">
        <f>IF(C5232=1,'Data Transformation'!$G$3+0.5*'Data Transformation'!$W$25,IF(C5233=1,D5233-'Data Transformation'!$W$25,FALSE))</f>
        <v>#NUM!</v>
      </c>
      <c r="E5232">
        <f t="array" ref="E5232">IF(ISLOGICAL(D5232),"",FREQUENCY(IF('Data Transformation'!$B$425:$B$8425='Bin Analysis'!$B5211,'Data Transformation'!$G$425:$G$8425),D5232))</f>
        <v>2001</v>
      </c>
      <c r="F5232">
        <f t="shared" si="651"/>
        <v>0</v>
      </c>
      <c r="G5232">
        <f>Weighting!$H$24</f>
        <v>0</v>
      </c>
      <c r="H5232">
        <f t="array" ref="H5232">FREQUENCY(IF('Data Transformation'!$B$4:$B$8425=B5211,'Data Transformation'!$G$4:$G$8425),'Bin Analysis'!$B5232)</f>
        <v>2073</v>
      </c>
      <c r="I5232">
        <f t="shared" si="652"/>
        <v>0</v>
      </c>
      <c r="J5232">
        <f t="shared" si="653"/>
        <v>0</v>
      </c>
      <c r="K5232">
        <f>J5232*Weighting!$W$24</f>
        <v>0</v>
      </c>
      <c r="M5232" s="14"/>
    </row>
    <row r="5233" spans="1:25" x14ac:dyDescent="0.25">
      <c r="A5233" s="32" t="str">
        <f>IF(Weighting!$P$25&gt;0,B5233,"")</f>
        <v/>
      </c>
      <c r="B5233" t="e">
        <f>Weighting!$C$25</f>
        <v>#DIV/0!</v>
      </c>
      <c r="C5233" t="e">
        <f>Weighting!$F$25</f>
        <v>#NUM!</v>
      </c>
      <c r="D5233" t="e">
        <f>IF(C5233=1,'Data Transformation'!$G$3+0.5*'Data Transformation'!$W$25,IF(C5234=1,D5234-'Data Transformation'!$W$25,FALSE))</f>
        <v>#NUM!</v>
      </c>
      <c r="E5233">
        <f t="array" ref="E5233">IF(ISLOGICAL(D5233),"",FREQUENCY(IF('Data Transformation'!$B$425:$B$8425='Bin Analysis'!$B5211,'Data Transformation'!$G$425:$G$8425),D5233))</f>
        <v>2001</v>
      </c>
      <c r="F5233">
        <f t="shared" si="651"/>
        <v>0</v>
      </c>
      <c r="G5233">
        <f>Weighting!$H$25</f>
        <v>0</v>
      </c>
      <c r="H5233">
        <f t="array" ref="H5233">FREQUENCY(IF('Data Transformation'!$B$4:$B$8425=B5211,'Data Transformation'!$G$4:$G$8425),'Bin Analysis'!$B5233)</f>
        <v>2073</v>
      </c>
      <c r="I5233">
        <f t="shared" si="652"/>
        <v>0</v>
      </c>
      <c r="J5233">
        <f t="shared" si="653"/>
        <v>0</v>
      </c>
      <c r="K5233">
        <f>J5233*Weighting!$W$25</f>
        <v>0</v>
      </c>
      <c r="M5233" s="14"/>
    </row>
    <row r="5234" spans="1:25" x14ac:dyDescent="0.25">
      <c r="O5234"/>
      <c r="P5234"/>
      <c r="Q5234"/>
      <c r="R5234"/>
    </row>
    <row r="5235" spans="1:25" ht="23.25" x14ac:dyDescent="0.35">
      <c r="A5235" s="21" t="s">
        <v>0</v>
      </c>
      <c r="B5235" s="21" t="str">
        <f>IFERROR(VLOOKUP(C5235,'Data Transformation'!$L$6:$M$426,2,FALSE),"")</f>
        <v/>
      </c>
      <c r="C5235" s="21">
        <f>C5211+1</f>
        <v>218</v>
      </c>
      <c r="D5235" s="21"/>
      <c r="E5235" s="21"/>
      <c r="F5235" s="21"/>
      <c r="G5235" s="21"/>
      <c r="H5235" s="22"/>
      <c r="I5235" s="22"/>
      <c r="J5235" s="22"/>
      <c r="K5235" s="21"/>
      <c r="L5235" s="21" t="str">
        <f>B5235</f>
        <v/>
      </c>
      <c r="M5235" s="23" t="e">
        <f>INDEX('Data Transformation'!$O$4:$O$424,MATCH($B5235,'Data Transformation'!$M$4:$M$424,0),MATCH($M$2,'Data Transformation'!$O$3,0))</f>
        <v>#N/A</v>
      </c>
      <c r="N5235" s="27" t="e">
        <f>IF('Input and Summary Results'!$J$16="minimum",'Bin Analysis'!X5236/(M5235-1),'Bin Analysis'!Y5235/('Bin Analysis'!M5235-1))</f>
        <v>#N/A</v>
      </c>
      <c r="O5235" s="27" t="e">
        <f>IF(M5235=FALSE,NA(),(VLOOKUP(1,C5238:K5257,4,FALSE))/(M5235-1))</f>
        <v>#N/A</v>
      </c>
      <c r="P5235" s="27" t="e">
        <f>IF(M5235=FALSE,NA(),SUM(J5238:J5257)/Weighting!$S$5)</f>
        <v>#N/A</v>
      </c>
      <c r="Q5235" s="27" t="e">
        <f>IF(M5235=FALSE,NA(),SUM(K5238:K5257)/Weighting!$S$6)</f>
        <v>#N/A</v>
      </c>
      <c r="R5235" s="27" t="e">
        <f>IF(M5235=FALSE,NA(),(VLOOKUP(1,G5238:K5257,3,FALSE))/(M5235-1))</f>
        <v>#N/A</v>
      </c>
      <c r="S5235" s="22" t="e">
        <f>IF(M5235=FALSE,NA(),IF(SUM(J5238:J5257)=2,"yes","no"))</f>
        <v>#N/A</v>
      </c>
      <c r="X5235" s="2" cm="2">
        <f t="array" ref="X5235:X5236">FREQUENCY(IF('Data Transformation'!$B$425:$B$6424='Bin Analysis'!L5235,'Data Transformation'!$G$425:$G$6424),'Data Transformation'!$U$11)</f>
        <v>0</v>
      </c>
      <c r="Y5235" s="2" cm="2">
        <f t="array" ref="Y5235:Y5236">FREQUENCY(IF('Data Transformation'!$B$425:$B$6424='Bin Analysis'!L5235,'Data Transformation'!$G$425:$G$6424),'Data Transformation'!$U$12)</f>
        <v>0</v>
      </c>
    </row>
    <row r="5236" spans="1:25" x14ac:dyDescent="0.25">
      <c r="A5236" s="14" t="s">
        <v>67</v>
      </c>
      <c r="B5236" t="s">
        <v>47</v>
      </c>
      <c r="C5236" t="s">
        <v>5</v>
      </c>
      <c r="D5236" t="s">
        <v>98</v>
      </c>
      <c r="E5236" t="s">
        <v>99</v>
      </c>
      <c r="F5236" t="s">
        <v>100</v>
      </c>
      <c r="G5236" t="s">
        <v>69</v>
      </c>
      <c r="H5236" t="s">
        <v>31</v>
      </c>
      <c r="I5236" t="s">
        <v>32</v>
      </c>
      <c r="J5236" t="s">
        <v>46</v>
      </c>
      <c r="K5236" s="14" t="s">
        <v>45</v>
      </c>
      <c r="M5236" s="14"/>
      <c r="X5236" s="2">
        <v>0</v>
      </c>
      <c r="Y5236" s="2">
        <v>0</v>
      </c>
    </row>
    <row r="5237" spans="1:25" x14ac:dyDescent="0.25">
      <c r="A5237" s="32"/>
      <c r="D5237" t="e">
        <f>IF(C5237=1,'Data Transformation'!$G$3+0.5*'Data Transformation'!$W$25,IF(C5238=1,D5238-'Data Transformation'!$W$25,FALSE))</f>
        <v>#NUM!</v>
      </c>
      <c r="E5237">
        <f t="array" ref="E5237">IF(ISLOGICAL(D5237),"",FREQUENCY(IF('Data Transformation'!$B$425:$B$8425='Bin Analysis'!$B5235,'Data Transformation'!$G$425:$G$8425),D5237))</f>
        <v>2001</v>
      </c>
      <c r="F5237" t="e">
        <f>IF(ISLOGICAL(D5237),"",E5237-E5236)</f>
        <v>#VALUE!</v>
      </c>
      <c r="M5237" s="14"/>
    </row>
    <row r="5238" spans="1:25" x14ac:dyDescent="0.25">
      <c r="A5238" s="32" t="e">
        <f>IF(Weighting!$P$6&gt;0,B5238,"")</f>
        <v>#NUM!</v>
      </c>
      <c r="B5238" t="e">
        <f>Weighting!$C$6</f>
        <v>#DIV/0!</v>
      </c>
      <c r="C5238" t="e">
        <f>Weighting!$F$6</f>
        <v>#NUM!</v>
      </c>
      <c r="D5238" t="e">
        <f>IF(C5238=1,'Data Transformation'!$G$3+0.5*'Data Transformation'!$W$25,IF(C5239=1,D5239-'Data Transformation'!$W$25,FALSE))</f>
        <v>#NUM!</v>
      </c>
      <c r="E5238">
        <f t="array" ref="E5238">IF(ISLOGICAL(D5238),"",FREQUENCY(IF('Data Transformation'!$B$425:$B$8425='Bin Analysis'!$B5235,'Data Transformation'!$G$425:$G$8425),D5238))</f>
        <v>2001</v>
      </c>
      <c r="F5238">
        <f>IF(ISLOGICAL(D5238),"",E5238-E5237)</f>
        <v>0</v>
      </c>
      <c r="G5238">
        <f>Weighting!$H$6</f>
        <v>1</v>
      </c>
      <c r="H5238">
        <f t="array" ref="H5238">FREQUENCY(IF('Data Transformation'!$B$4:$B$8425=B5235,'Data Transformation'!$G$4:$G$8425),'Bin Analysis'!$B5238)</f>
        <v>2073</v>
      </c>
      <c r="I5238">
        <f>H5238-H5237</f>
        <v>2073</v>
      </c>
      <c r="J5238">
        <f>IF(I5238=0,0,1)</f>
        <v>1</v>
      </c>
      <c r="K5238" t="e">
        <f>J5238*Weighting!$W$6</f>
        <v>#NUM!</v>
      </c>
      <c r="M5238" s="14"/>
    </row>
    <row r="5239" spans="1:25" x14ac:dyDescent="0.25">
      <c r="A5239" s="32" t="str">
        <f>IF(Weighting!$P$7&gt;0,B5239,"")</f>
        <v/>
      </c>
      <c r="B5239" t="e">
        <f>Weighting!$C$7</f>
        <v>#DIV/0!</v>
      </c>
      <c r="C5239" t="e">
        <f>Weighting!$F$7</f>
        <v>#NUM!</v>
      </c>
      <c r="D5239" t="e">
        <f>IF(C5239=1,'Data Transformation'!$G$3+0.5*'Data Transformation'!$W$25,IF(C5240=1,D5240-'Data Transformation'!$W$25,FALSE))</f>
        <v>#NUM!</v>
      </c>
      <c r="E5239">
        <f t="array" ref="E5239">IF(ISLOGICAL(D5239),"",FREQUENCY(IF('Data Transformation'!$B$425:$B$8425='Bin Analysis'!$B5235,'Data Transformation'!$G$425:$G$8425),D5239))</f>
        <v>2001</v>
      </c>
      <c r="F5239">
        <f t="shared" ref="F5239:F5257" si="654">IF(ISLOGICAL(D5239),"",E5239-E5238)</f>
        <v>0</v>
      </c>
      <c r="G5239">
        <f>Weighting!$H$7</f>
        <v>0</v>
      </c>
      <c r="H5239">
        <f t="array" ref="H5239">FREQUENCY(IF('Data Transformation'!$B$4:$B$8425=B5235,'Data Transformation'!$G$4:$G$8425),'Bin Analysis'!$B5239)</f>
        <v>2073</v>
      </c>
      <c r="I5239">
        <f t="shared" ref="I5239:I5257" si="655">H5239-H5238</f>
        <v>0</v>
      </c>
      <c r="J5239">
        <f>IF(I5239=0,0,1)</f>
        <v>0</v>
      </c>
      <c r="K5239">
        <f>J5239*Weighting!$W$7</f>
        <v>0</v>
      </c>
      <c r="M5239" s="14"/>
    </row>
    <row r="5240" spans="1:25" x14ac:dyDescent="0.25">
      <c r="A5240" s="32" t="str">
        <f>IF(Weighting!$P$8&gt;0,B5240,"")</f>
        <v/>
      </c>
      <c r="B5240" t="e">
        <f>Weighting!$C$8</f>
        <v>#DIV/0!</v>
      </c>
      <c r="C5240" t="e">
        <f>Weighting!$F$8</f>
        <v>#NUM!</v>
      </c>
      <c r="D5240" t="e">
        <f>IF(C5240=1,'Data Transformation'!$G$3+0.5*'Data Transformation'!$W$25,IF(C5241=1,D5241-'Data Transformation'!$W$25,FALSE))</f>
        <v>#NUM!</v>
      </c>
      <c r="E5240">
        <f t="array" ref="E5240">IF(ISLOGICAL(D5240),"",FREQUENCY(IF('Data Transformation'!$B$425:$B$8425='Bin Analysis'!$B5235,'Data Transformation'!$G$425:$G$8425),D5240))</f>
        <v>2001</v>
      </c>
      <c r="F5240">
        <f t="shared" si="654"/>
        <v>0</v>
      </c>
      <c r="G5240">
        <f>Weighting!$H$8</f>
        <v>0</v>
      </c>
      <c r="H5240">
        <f t="array" ref="H5240">FREQUENCY(IF('Data Transformation'!$B$4:$B$8425=B5235,'Data Transformation'!$G$4:$G$8425),'Bin Analysis'!$B5240)</f>
        <v>2073</v>
      </c>
      <c r="I5240">
        <f t="shared" si="655"/>
        <v>0</v>
      </c>
      <c r="J5240">
        <f t="shared" ref="J5240:J5257" si="656">IF(I5240=0,0,1)</f>
        <v>0</v>
      </c>
      <c r="K5240">
        <f>J5240*Weighting!$W$8</f>
        <v>0</v>
      </c>
      <c r="M5240" s="14"/>
    </row>
    <row r="5241" spans="1:25" x14ac:dyDescent="0.25">
      <c r="A5241" s="32" t="str">
        <f>IF(Weighting!$P$9&gt;0,B5241,"")</f>
        <v/>
      </c>
      <c r="B5241" s="50" t="e">
        <f>Weighting!$C$9</f>
        <v>#DIV/0!</v>
      </c>
      <c r="C5241" t="e">
        <f>Weighting!$F$9</f>
        <v>#NUM!</v>
      </c>
      <c r="D5241" t="e">
        <f>IF(C5241=1,'Data Transformation'!$G$3+0.5*'Data Transformation'!$W$25,IF(C5242=1,D5242-'Data Transformation'!$W$25,FALSE))</f>
        <v>#NUM!</v>
      </c>
      <c r="E5241">
        <f t="array" ref="E5241">IF(ISLOGICAL(D5241),"",FREQUENCY(IF('Data Transformation'!$B$425:$B$8425='Bin Analysis'!$B5235,'Data Transformation'!$G$425:$G$8425),D5241))</f>
        <v>2001</v>
      </c>
      <c r="F5241">
        <f t="shared" si="654"/>
        <v>0</v>
      </c>
      <c r="G5241">
        <f>Weighting!$H$9</f>
        <v>0</v>
      </c>
      <c r="H5241">
        <f t="array" ref="H5241">FREQUENCY(IF('Data Transformation'!$B$4:$B$8425=B5235,'Data Transformation'!$G$4:$G$8425),'Bin Analysis'!$B5241)</f>
        <v>2073</v>
      </c>
      <c r="I5241">
        <f t="shared" si="655"/>
        <v>0</v>
      </c>
      <c r="J5241">
        <f t="shared" si="656"/>
        <v>0</v>
      </c>
      <c r="K5241">
        <f>J5241*Weighting!$W$9</f>
        <v>0</v>
      </c>
      <c r="M5241" s="14"/>
    </row>
    <row r="5242" spans="1:25" x14ac:dyDescent="0.25">
      <c r="A5242" s="32" t="str">
        <f>IF(Weighting!$P$10&gt;0,B5242,"")</f>
        <v/>
      </c>
      <c r="B5242" t="e">
        <f>Weighting!$C$10</f>
        <v>#DIV/0!</v>
      </c>
      <c r="C5242" t="e">
        <f>Weighting!$F$10</f>
        <v>#NUM!</v>
      </c>
      <c r="D5242" t="e">
        <f>IF(C5242=1,'Data Transformation'!$G$3+0.5*'Data Transformation'!$W$25,IF(C5243=1,D5243-'Data Transformation'!$W$25,FALSE))</f>
        <v>#NUM!</v>
      </c>
      <c r="E5242">
        <f t="array" ref="E5242">IF(ISLOGICAL(D5242),"",FREQUENCY(IF('Data Transformation'!$B$425:$B$8425='Bin Analysis'!$B5235,'Data Transformation'!$G$425:$G$8425),D5242))</f>
        <v>2001</v>
      </c>
      <c r="F5242">
        <f t="shared" si="654"/>
        <v>0</v>
      </c>
      <c r="G5242">
        <f>Weighting!$H$10</f>
        <v>0</v>
      </c>
      <c r="H5242">
        <f t="array" ref="H5242">FREQUENCY(IF('Data Transformation'!$B$4:$B$8425=B5235,'Data Transformation'!$G$4:$G$8425),'Bin Analysis'!$B5242)</f>
        <v>2073</v>
      </c>
      <c r="I5242">
        <f t="shared" si="655"/>
        <v>0</v>
      </c>
      <c r="J5242">
        <f t="shared" si="656"/>
        <v>0</v>
      </c>
      <c r="K5242">
        <f>J5242*Weighting!$W$10</f>
        <v>0</v>
      </c>
      <c r="M5242" s="14"/>
    </row>
    <row r="5243" spans="1:25" x14ac:dyDescent="0.25">
      <c r="A5243" s="32" t="str">
        <f>IF(Weighting!$P$11&gt;0,B5243,"")</f>
        <v/>
      </c>
      <c r="B5243" t="e">
        <f>Weighting!$C$11</f>
        <v>#DIV/0!</v>
      </c>
      <c r="C5243" t="e">
        <f>Weighting!$F$11</f>
        <v>#NUM!</v>
      </c>
      <c r="D5243" t="e">
        <f>IF(C5243=1,'Data Transformation'!$G$3+0.5*'Data Transformation'!$W$25,IF(C5244=1,D5244-'Data Transformation'!$W$25,FALSE))</f>
        <v>#NUM!</v>
      </c>
      <c r="E5243">
        <f t="array" ref="E5243">IF(ISLOGICAL(D5243),"",FREQUENCY(IF('Data Transformation'!$B$425:$B$8425='Bin Analysis'!$B5235,'Data Transformation'!$G$425:$G$8425),D5243))</f>
        <v>2001</v>
      </c>
      <c r="F5243">
        <f t="shared" si="654"/>
        <v>0</v>
      </c>
      <c r="G5243">
        <f>Weighting!$H$11</f>
        <v>0</v>
      </c>
      <c r="H5243">
        <f t="array" ref="H5243">FREQUENCY(IF('Data Transformation'!$B$4:$B$8425=B5235,'Data Transformation'!$G$4:$G$8425),'Bin Analysis'!$B5243)</f>
        <v>2073</v>
      </c>
      <c r="I5243">
        <f t="shared" si="655"/>
        <v>0</v>
      </c>
      <c r="J5243">
        <f t="shared" si="656"/>
        <v>0</v>
      </c>
      <c r="K5243">
        <f>J5243*Weighting!$W$11</f>
        <v>0</v>
      </c>
      <c r="M5243" s="14"/>
    </row>
    <row r="5244" spans="1:25" x14ac:dyDescent="0.25">
      <c r="A5244" s="32" t="str">
        <f>IF(Weighting!$P$12&gt;0,B5244,"")</f>
        <v/>
      </c>
      <c r="B5244" t="e">
        <f>Weighting!$C$12</f>
        <v>#DIV/0!</v>
      </c>
      <c r="C5244" t="e">
        <f>Weighting!$F$12</f>
        <v>#NUM!</v>
      </c>
      <c r="D5244" t="e">
        <f>IF(C5244=1,'Data Transformation'!$G$3+0.5*'Data Transformation'!$W$25,IF(C5245=1,D5245-'Data Transformation'!$W$25,FALSE))</f>
        <v>#NUM!</v>
      </c>
      <c r="E5244">
        <f t="array" ref="E5244">IF(ISLOGICAL(D5244),"",FREQUENCY(IF('Data Transformation'!$B$425:$B$8425='Bin Analysis'!$B5235,'Data Transformation'!$G$425:$G$8425),D5244))</f>
        <v>2001</v>
      </c>
      <c r="F5244">
        <f t="shared" si="654"/>
        <v>0</v>
      </c>
      <c r="G5244">
        <f>Weighting!$H$12</f>
        <v>0</v>
      </c>
      <c r="H5244">
        <f t="array" ref="H5244">FREQUENCY(IF('Data Transformation'!$B$4:$B$8425=B5235,'Data Transformation'!$G$4:$G$8425),'Bin Analysis'!$B5244)</f>
        <v>2073</v>
      </c>
      <c r="I5244">
        <f t="shared" si="655"/>
        <v>0</v>
      </c>
      <c r="J5244">
        <f t="shared" si="656"/>
        <v>0</v>
      </c>
      <c r="K5244">
        <f>J5244*Weighting!$W$12</f>
        <v>0</v>
      </c>
      <c r="M5244" s="14"/>
    </row>
    <row r="5245" spans="1:25" x14ac:dyDescent="0.25">
      <c r="A5245" s="32" t="str">
        <f>IF(Weighting!$P$13&gt;0,B5245,"")</f>
        <v/>
      </c>
      <c r="B5245" t="e">
        <f>Weighting!$C$13</f>
        <v>#DIV/0!</v>
      </c>
      <c r="C5245" t="e">
        <f>Weighting!$F$13</f>
        <v>#NUM!</v>
      </c>
      <c r="D5245" t="e">
        <f>IF(C5245=1,'Data Transformation'!$G$3+0.5*'Data Transformation'!$W$25,IF(C5246=1,D5246-'Data Transformation'!$W$25,FALSE))</f>
        <v>#NUM!</v>
      </c>
      <c r="E5245">
        <f t="array" ref="E5245">IF(ISLOGICAL(D5245),"",FREQUENCY(IF('Data Transformation'!$B$425:$B$8425='Bin Analysis'!$B5235,'Data Transformation'!$G$425:$G$8425),D5245))</f>
        <v>2001</v>
      </c>
      <c r="F5245">
        <f t="shared" si="654"/>
        <v>0</v>
      </c>
      <c r="G5245">
        <f>Weighting!$H$13</f>
        <v>0</v>
      </c>
      <c r="H5245">
        <f t="array" ref="H5245">FREQUENCY(IF('Data Transformation'!$B$4:$B$8425=B5235,'Data Transformation'!$G$4:$G$8425),'Bin Analysis'!$B5245)</f>
        <v>2073</v>
      </c>
      <c r="I5245">
        <f t="shared" si="655"/>
        <v>0</v>
      </c>
      <c r="J5245">
        <f t="shared" si="656"/>
        <v>0</v>
      </c>
      <c r="K5245">
        <f>J5245*Weighting!$W$13</f>
        <v>0</v>
      </c>
      <c r="M5245" s="14"/>
    </row>
    <row r="5246" spans="1:25" x14ac:dyDescent="0.25">
      <c r="A5246" s="32" t="str">
        <f>IF(Weighting!$P$14&gt;0,B5246,"")</f>
        <v/>
      </c>
      <c r="B5246" t="e">
        <f>Weighting!$C$14</f>
        <v>#DIV/0!</v>
      </c>
      <c r="C5246" t="e">
        <f>Weighting!$F$14</f>
        <v>#NUM!</v>
      </c>
      <c r="D5246" t="e">
        <f>IF(C5246=1,'Data Transformation'!$G$3+0.5*'Data Transformation'!$W$25,IF(C5247=1,D5247-'Data Transformation'!$W$25,FALSE))</f>
        <v>#NUM!</v>
      </c>
      <c r="E5246">
        <f t="array" ref="E5246">IF(ISLOGICAL(D5246),"",FREQUENCY(IF('Data Transformation'!$B$425:$B$8425='Bin Analysis'!$B5235,'Data Transformation'!$G$425:$G$8425),D5246))</f>
        <v>2001</v>
      </c>
      <c r="F5246">
        <f t="shared" si="654"/>
        <v>0</v>
      </c>
      <c r="G5246">
        <f>Weighting!$H$14</f>
        <v>0</v>
      </c>
      <c r="H5246">
        <f t="array" ref="H5246">FREQUENCY(IF('Data Transformation'!$B$4:$B$8425=B5235,'Data Transformation'!$G$4:$G$8425),'Bin Analysis'!$B5246)</f>
        <v>2073</v>
      </c>
      <c r="I5246">
        <f t="shared" si="655"/>
        <v>0</v>
      </c>
      <c r="J5246">
        <f t="shared" si="656"/>
        <v>0</v>
      </c>
      <c r="K5246">
        <f>J5246*Weighting!$W$14</f>
        <v>0</v>
      </c>
      <c r="M5246" s="14"/>
    </row>
    <row r="5247" spans="1:25" x14ac:dyDescent="0.25">
      <c r="A5247" s="32" t="str">
        <f>IF(Weighting!$P$15&gt;0,B5247,"")</f>
        <v/>
      </c>
      <c r="B5247" t="e">
        <f>Weighting!$C$15</f>
        <v>#DIV/0!</v>
      </c>
      <c r="C5247" t="e">
        <f>Weighting!$F$15</f>
        <v>#NUM!</v>
      </c>
      <c r="D5247" t="e">
        <f>IF(C5247=1,'Data Transformation'!$G$3+0.5*'Data Transformation'!$W$25,IF(C5248=1,D5248-'Data Transformation'!$W$25,FALSE))</f>
        <v>#NUM!</v>
      </c>
      <c r="E5247">
        <f t="array" ref="E5247">IF(ISLOGICAL(D5247),"",FREQUENCY(IF('Data Transformation'!$B$425:$B$8425='Bin Analysis'!$B5235,'Data Transformation'!$G$425:$G$8425),D5247))</f>
        <v>2001</v>
      </c>
      <c r="F5247">
        <f t="shared" si="654"/>
        <v>0</v>
      </c>
      <c r="G5247">
        <f>Weighting!$H$15</f>
        <v>0</v>
      </c>
      <c r="H5247">
        <f t="array" ref="H5247">FREQUENCY(IF('Data Transformation'!$B$4:$B$8425=B5235,'Data Transformation'!$G$4:$G$8425),'Bin Analysis'!$B5247)</f>
        <v>2073</v>
      </c>
      <c r="I5247">
        <f t="shared" si="655"/>
        <v>0</v>
      </c>
      <c r="J5247">
        <f t="shared" si="656"/>
        <v>0</v>
      </c>
      <c r="K5247">
        <f>J5247*Weighting!$W$15</f>
        <v>0</v>
      </c>
      <c r="M5247" s="14"/>
    </row>
    <row r="5248" spans="1:25" x14ac:dyDescent="0.25">
      <c r="A5248" s="32" t="str">
        <f>IF(Weighting!$P$16&gt;0,B5248,"")</f>
        <v/>
      </c>
      <c r="B5248" t="e">
        <f>Weighting!$C$16</f>
        <v>#DIV/0!</v>
      </c>
      <c r="C5248" t="e">
        <f>Weighting!$F$16</f>
        <v>#NUM!</v>
      </c>
      <c r="D5248" t="e">
        <f>IF(C5248=1,'Data Transformation'!$G$3+0.5*'Data Transformation'!$W$25,IF(C5249=1,D5249-'Data Transformation'!$W$25,FALSE))</f>
        <v>#NUM!</v>
      </c>
      <c r="E5248">
        <f t="array" ref="E5248">IF(ISLOGICAL(D5248),"",FREQUENCY(IF('Data Transformation'!$B$425:$B$8425='Bin Analysis'!$B5235,'Data Transformation'!$G$425:$G$8425),D5248))</f>
        <v>2001</v>
      </c>
      <c r="F5248">
        <f t="shared" si="654"/>
        <v>0</v>
      </c>
      <c r="G5248">
        <f>Weighting!$H$16</f>
        <v>0</v>
      </c>
      <c r="H5248">
        <f t="array" ref="H5248">FREQUENCY(IF('Data Transformation'!$B$4:$B$8425=B5235,'Data Transformation'!$G$4:$G$8425),'Bin Analysis'!$B5248)</f>
        <v>2073</v>
      </c>
      <c r="I5248">
        <f t="shared" si="655"/>
        <v>0</v>
      </c>
      <c r="J5248">
        <f t="shared" si="656"/>
        <v>0</v>
      </c>
      <c r="K5248">
        <f>J5248*Weighting!$W$16</f>
        <v>0</v>
      </c>
      <c r="M5248" s="14"/>
    </row>
    <row r="5249" spans="1:25" x14ac:dyDescent="0.25">
      <c r="A5249" s="32" t="str">
        <f>IF(Weighting!$P$17&gt;0,B5249,"")</f>
        <v/>
      </c>
      <c r="B5249" t="e">
        <f>Weighting!$C$17</f>
        <v>#DIV/0!</v>
      </c>
      <c r="C5249" t="e">
        <f>Weighting!$F$17</f>
        <v>#NUM!</v>
      </c>
      <c r="D5249" t="e">
        <f>IF(C5249=1,'Data Transformation'!$G$3+0.5*'Data Transformation'!$W$25,IF(C5250=1,D5250-'Data Transformation'!$W$25,FALSE))</f>
        <v>#NUM!</v>
      </c>
      <c r="E5249">
        <f t="array" ref="E5249">IF(ISLOGICAL(D5249),"",FREQUENCY(IF('Data Transformation'!$B$425:$B$8425='Bin Analysis'!$B5235,'Data Transformation'!$G$425:$G$8425),D5249))</f>
        <v>2001</v>
      </c>
      <c r="F5249">
        <f t="shared" si="654"/>
        <v>0</v>
      </c>
      <c r="G5249">
        <f>Weighting!$H$17</f>
        <v>0</v>
      </c>
      <c r="H5249">
        <f t="array" ref="H5249">FREQUENCY(IF('Data Transformation'!$B$4:$B$8425=B5235,'Data Transformation'!$G$4:$G$8425),'Bin Analysis'!$B5249)</f>
        <v>2073</v>
      </c>
      <c r="I5249">
        <f t="shared" si="655"/>
        <v>0</v>
      </c>
      <c r="J5249">
        <f t="shared" si="656"/>
        <v>0</v>
      </c>
      <c r="K5249">
        <f>J5249*Weighting!$W$17</f>
        <v>0</v>
      </c>
      <c r="M5249" s="14"/>
    </row>
    <row r="5250" spans="1:25" x14ac:dyDescent="0.25">
      <c r="A5250" s="32" t="str">
        <f>IF(Weighting!$P$18&gt;0,B5250,"")</f>
        <v/>
      </c>
      <c r="B5250" t="e">
        <f>Weighting!$C$18</f>
        <v>#DIV/0!</v>
      </c>
      <c r="C5250" t="e">
        <f>Weighting!$F$18</f>
        <v>#NUM!</v>
      </c>
      <c r="D5250" t="e">
        <f>IF(C5250=1,'Data Transformation'!$G$3+0.5*'Data Transformation'!$W$25,IF(C5251=1,D5251-'Data Transformation'!$W$25,FALSE))</f>
        <v>#NUM!</v>
      </c>
      <c r="E5250">
        <f t="array" ref="E5250">IF(ISLOGICAL(D5250),"",FREQUENCY(IF('Data Transformation'!$B$425:$B$8425='Bin Analysis'!$B5235,'Data Transformation'!$G$425:$G$8425),D5250))</f>
        <v>2001</v>
      </c>
      <c r="F5250">
        <f t="shared" si="654"/>
        <v>0</v>
      </c>
      <c r="G5250">
        <f>Weighting!$H$18</f>
        <v>0</v>
      </c>
      <c r="H5250">
        <f t="array" ref="H5250">FREQUENCY(IF('Data Transformation'!$B$4:$B$8425=B5235,'Data Transformation'!$G$4:$G$8425),'Bin Analysis'!$B5250)</f>
        <v>2073</v>
      </c>
      <c r="I5250">
        <f t="shared" si="655"/>
        <v>0</v>
      </c>
      <c r="J5250">
        <f t="shared" si="656"/>
        <v>0</v>
      </c>
      <c r="K5250">
        <f>J5250*Weighting!$W$18</f>
        <v>0</v>
      </c>
      <c r="M5250" s="14"/>
    </row>
    <row r="5251" spans="1:25" x14ac:dyDescent="0.25">
      <c r="A5251" s="32" t="str">
        <f>IF(Weighting!$P$19&gt;0,B5251,"")</f>
        <v/>
      </c>
      <c r="B5251" t="e">
        <f>Weighting!$C$19</f>
        <v>#DIV/0!</v>
      </c>
      <c r="C5251" t="e">
        <f>Weighting!$F$19</f>
        <v>#NUM!</v>
      </c>
      <c r="D5251" t="e">
        <f>IF(C5251=1,'Data Transformation'!$G$3+0.5*'Data Transformation'!$W$25,IF(C5252=1,D5252-'Data Transformation'!$W$25,FALSE))</f>
        <v>#NUM!</v>
      </c>
      <c r="E5251">
        <f t="array" ref="E5251">IF(ISLOGICAL(D5251),"",FREQUENCY(IF('Data Transformation'!$B$425:$B$8425='Bin Analysis'!$B5235,'Data Transformation'!$G$425:$G$8425),D5251))</f>
        <v>2001</v>
      </c>
      <c r="F5251">
        <f t="shared" si="654"/>
        <v>0</v>
      </c>
      <c r="G5251">
        <f>Weighting!$H$19</f>
        <v>0</v>
      </c>
      <c r="H5251">
        <f t="array" ref="H5251">FREQUENCY(IF('Data Transformation'!$B$4:$B$8425=B5235,'Data Transformation'!$G$4:$G$8425),'Bin Analysis'!$B5251)</f>
        <v>2073</v>
      </c>
      <c r="I5251">
        <f t="shared" si="655"/>
        <v>0</v>
      </c>
      <c r="J5251">
        <f t="shared" si="656"/>
        <v>0</v>
      </c>
      <c r="K5251">
        <f>J5251*Weighting!$W$19</f>
        <v>0</v>
      </c>
      <c r="M5251" s="14"/>
    </row>
    <row r="5252" spans="1:25" x14ac:dyDescent="0.25">
      <c r="A5252" s="32" t="str">
        <f>IF(Weighting!$P$20&gt;0,B5252,"")</f>
        <v/>
      </c>
      <c r="B5252" t="e">
        <f>Weighting!$C$20</f>
        <v>#DIV/0!</v>
      </c>
      <c r="C5252" t="e">
        <f>Weighting!$F$20</f>
        <v>#NUM!</v>
      </c>
      <c r="D5252" t="e">
        <f>IF(C5252=1,'Data Transformation'!$G$3+0.5*'Data Transformation'!$W$25,IF(C5253=1,D5253-'Data Transformation'!$W$25,FALSE))</f>
        <v>#NUM!</v>
      </c>
      <c r="E5252">
        <f t="array" ref="E5252">IF(ISLOGICAL(D5252),"",FREQUENCY(IF('Data Transformation'!$B$425:$B$8425='Bin Analysis'!$B5235,'Data Transformation'!$G$425:$G$8425),D5252))</f>
        <v>2001</v>
      </c>
      <c r="F5252">
        <f t="shared" si="654"/>
        <v>0</v>
      </c>
      <c r="G5252">
        <f>Weighting!$H$20</f>
        <v>0</v>
      </c>
      <c r="H5252">
        <f t="array" ref="H5252">FREQUENCY(IF('Data Transformation'!$B$4:$B$8425=B5235,'Data Transformation'!$G$4:$G$8425),'Bin Analysis'!$B5252)</f>
        <v>2073</v>
      </c>
      <c r="I5252">
        <f t="shared" si="655"/>
        <v>0</v>
      </c>
      <c r="J5252">
        <f t="shared" si="656"/>
        <v>0</v>
      </c>
      <c r="K5252">
        <f>J5252*Weighting!$W$20</f>
        <v>0</v>
      </c>
      <c r="M5252" s="14"/>
    </row>
    <row r="5253" spans="1:25" x14ac:dyDescent="0.25">
      <c r="A5253" s="32" t="str">
        <f>IF(Weighting!$P$21&gt;0,B5253,"")</f>
        <v/>
      </c>
      <c r="B5253" t="e">
        <f>Weighting!$C$21</f>
        <v>#DIV/0!</v>
      </c>
      <c r="C5253" t="e">
        <f>Weighting!$F$21</f>
        <v>#NUM!</v>
      </c>
      <c r="D5253" t="e">
        <f>IF(C5253=1,'Data Transformation'!$G$3+0.5*'Data Transformation'!$W$25,IF(C5254=1,D5254-'Data Transformation'!$W$25,FALSE))</f>
        <v>#NUM!</v>
      </c>
      <c r="E5253">
        <f t="array" ref="E5253">IF(ISLOGICAL(D5253),"",FREQUENCY(IF('Data Transformation'!$B$425:$B$8425='Bin Analysis'!$B5235,'Data Transformation'!$G$425:$G$8425),D5253))</f>
        <v>2001</v>
      </c>
      <c r="F5253">
        <f t="shared" si="654"/>
        <v>0</v>
      </c>
      <c r="G5253">
        <f>Weighting!$H$21</f>
        <v>0</v>
      </c>
      <c r="H5253">
        <f t="array" ref="H5253">FREQUENCY(IF('Data Transformation'!$B$4:$B$8425=B5235,'Data Transformation'!$G$4:$G$8425),'Bin Analysis'!$B5253)</f>
        <v>2073</v>
      </c>
      <c r="I5253">
        <f t="shared" si="655"/>
        <v>0</v>
      </c>
      <c r="J5253">
        <f t="shared" si="656"/>
        <v>0</v>
      </c>
      <c r="K5253">
        <f>J5253*Weighting!$W$21</f>
        <v>0</v>
      </c>
      <c r="M5253" s="14"/>
    </row>
    <row r="5254" spans="1:25" x14ac:dyDescent="0.25">
      <c r="A5254" s="32" t="str">
        <f>IF(Weighting!$P$22&gt;0,B5254,"")</f>
        <v/>
      </c>
      <c r="B5254" t="e">
        <f>Weighting!$C$22</f>
        <v>#DIV/0!</v>
      </c>
      <c r="C5254" t="e">
        <f>Weighting!$F$22</f>
        <v>#NUM!</v>
      </c>
      <c r="D5254" t="e">
        <f>IF(C5254=1,'Data Transformation'!$G$3+0.5*'Data Transformation'!$W$25,IF(C5255=1,D5255-'Data Transformation'!$W$25,FALSE))</f>
        <v>#NUM!</v>
      </c>
      <c r="E5254">
        <f t="array" ref="E5254">IF(ISLOGICAL(D5254),"",FREQUENCY(IF('Data Transformation'!$B$425:$B$8425='Bin Analysis'!$B5235,'Data Transformation'!$G$425:$G$8425),D5254))</f>
        <v>2001</v>
      </c>
      <c r="F5254">
        <f t="shared" si="654"/>
        <v>0</v>
      </c>
      <c r="G5254">
        <f>Weighting!$H$22</f>
        <v>0</v>
      </c>
      <c r="H5254">
        <f t="array" ref="H5254">FREQUENCY(IF('Data Transformation'!$B$4:$B$8425=B5235,'Data Transformation'!$G$4:$G$8425),'Bin Analysis'!$B5254)</f>
        <v>2073</v>
      </c>
      <c r="I5254">
        <f t="shared" si="655"/>
        <v>0</v>
      </c>
      <c r="J5254">
        <f t="shared" si="656"/>
        <v>0</v>
      </c>
      <c r="K5254">
        <f>J5254*Weighting!$W$22</f>
        <v>0</v>
      </c>
      <c r="M5254" s="14"/>
    </row>
    <row r="5255" spans="1:25" x14ac:dyDescent="0.25">
      <c r="A5255" s="32" t="str">
        <f>IF(Weighting!$P$23&gt;0,B5255,"")</f>
        <v/>
      </c>
      <c r="B5255" t="e">
        <f>Weighting!$C$23</f>
        <v>#DIV/0!</v>
      </c>
      <c r="C5255" t="e">
        <f>Weighting!$F$23</f>
        <v>#NUM!</v>
      </c>
      <c r="D5255" t="e">
        <f>IF(C5255=1,'Data Transformation'!$G$3+0.5*'Data Transformation'!$W$25,IF(C5256=1,D5256-'Data Transformation'!$W$25,FALSE))</f>
        <v>#NUM!</v>
      </c>
      <c r="E5255">
        <f t="array" ref="E5255">IF(ISLOGICAL(D5255),"",FREQUENCY(IF('Data Transformation'!$B$425:$B$8425='Bin Analysis'!$B5235,'Data Transformation'!$G$425:$G$8425),D5255))</f>
        <v>2001</v>
      </c>
      <c r="F5255">
        <f t="shared" si="654"/>
        <v>0</v>
      </c>
      <c r="G5255">
        <f>Weighting!$H$23</f>
        <v>0</v>
      </c>
      <c r="H5255">
        <f t="array" ref="H5255">FREQUENCY(IF('Data Transformation'!$B$4:$B$8425=B5235,'Data Transformation'!$G$4:$G$8425),'Bin Analysis'!$B5255)</f>
        <v>2073</v>
      </c>
      <c r="I5255">
        <f t="shared" si="655"/>
        <v>0</v>
      </c>
      <c r="J5255">
        <f t="shared" si="656"/>
        <v>0</v>
      </c>
      <c r="K5255">
        <f>J5255*Weighting!$W$23</f>
        <v>0</v>
      </c>
      <c r="M5255" s="14"/>
    </row>
    <row r="5256" spans="1:25" x14ac:dyDescent="0.25">
      <c r="A5256" s="32" t="str">
        <f>IF(Weighting!$P$24&gt;0,B5256,"")</f>
        <v/>
      </c>
      <c r="B5256" t="e">
        <f>Weighting!$C$24</f>
        <v>#DIV/0!</v>
      </c>
      <c r="C5256" t="e">
        <f>Weighting!$F$24</f>
        <v>#NUM!</v>
      </c>
      <c r="D5256" t="e">
        <f>IF(C5256=1,'Data Transformation'!$G$3+0.5*'Data Transformation'!$W$25,IF(C5257=1,D5257-'Data Transformation'!$W$25,FALSE))</f>
        <v>#NUM!</v>
      </c>
      <c r="E5256">
        <f t="array" ref="E5256">IF(ISLOGICAL(D5256),"",FREQUENCY(IF('Data Transformation'!$B$425:$B$8425='Bin Analysis'!$B5235,'Data Transformation'!$G$425:$G$8425),D5256))</f>
        <v>2001</v>
      </c>
      <c r="F5256">
        <f t="shared" si="654"/>
        <v>0</v>
      </c>
      <c r="G5256">
        <f>Weighting!$H$24</f>
        <v>0</v>
      </c>
      <c r="H5256">
        <f t="array" ref="H5256">FREQUENCY(IF('Data Transformation'!$B$4:$B$8425=B5235,'Data Transformation'!$G$4:$G$8425),'Bin Analysis'!$B5256)</f>
        <v>2073</v>
      </c>
      <c r="I5256">
        <f t="shared" si="655"/>
        <v>0</v>
      </c>
      <c r="J5256">
        <f t="shared" si="656"/>
        <v>0</v>
      </c>
      <c r="K5256">
        <f>J5256*Weighting!$W$24</f>
        <v>0</v>
      </c>
      <c r="M5256" s="14"/>
    </row>
    <row r="5257" spans="1:25" x14ac:dyDescent="0.25">
      <c r="A5257" s="32" t="str">
        <f>IF(Weighting!$P$25&gt;0,B5257,"")</f>
        <v/>
      </c>
      <c r="B5257" t="e">
        <f>Weighting!$C$25</f>
        <v>#DIV/0!</v>
      </c>
      <c r="C5257" t="e">
        <f>Weighting!$F$25</f>
        <v>#NUM!</v>
      </c>
      <c r="D5257" t="e">
        <f>IF(C5257=1,'Data Transformation'!$G$3+0.5*'Data Transformation'!$W$25,IF(C5258=1,D5258-'Data Transformation'!$W$25,FALSE))</f>
        <v>#NUM!</v>
      </c>
      <c r="E5257">
        <f t="array" ref="E5257">IF(ISLOGICAL(D5257),"",FREQUENCY(IF('Data Transformation'!$B$425:$B$8425='Bin Analysis'!$B5235,'Data Transformation'!$G$425:$G$8425),D5257))</f>
        <v>2001</v>
      </c>
      <c r="F5257">
        <f t="shared" si="654"/>
        <v>0</v>
      </c>
      <c r="G5257">
        <f>Weighting!$H$25</f>
        <v>0</v>
      </c>
      <c r="H5257">
        <f t="array" ref="H5257">FREQUENCY(IF('Data Transformation'!$B$4:$B$8425=B5235,'Data Transformation'!$G$4:$G$8425),'Bin Analysis'!$B5257)</f>
        <v>2073</v>
      </c>
      <c r="I5257">
        <f t="shared" si="655"/>
        <v>0</v>
      </c>
      <c r="J5257">
        <f t="shared" si="656"/>
        <v>0</v>
      </c>
      <c r="K5257">
        <f>J5257*Weighting!$W$25</f>
        <v>0</v>
      </c>
      <c r="M5257" s="14"/>
    </row>
    <row r="5258" spans="1:25" x14ac:dyDescent="0.25">
      <c r="O5258"/>
      <c r="P5258"/>
      <c r="Q5258"/>
      <c r="R5258"/>
    </row>
    <row r="5259" spans="1:25" ht="23.25" x14ac:dyDescent="0.35">
      <c r="A5259" s="21" t="s">
        <v>0</v>
      </c>
      <c r="B5259" s="21" t="str">
        <f>IFERROR(VLOOKUP(C5259,'Data Transformation'!$L$6:$M$426,2,FALSE),"")</f>
        <v/>
      </c>
      <c r="C5259" s="21">
        <f>C5235+1</f>
        <v>219</v>
      </c>
      <c r="D5259" s="21"/>
      <c r="E5259" s="21"/>
      <c r="F5259" s="21"/>
      <c r="G5259" s="21"/>
      <c r="H5259" s="22"/>
      <c r="I5259" s="22"/>
      <c r="J5259" s="22"/>
      <c r="K5259" s="21"/>
      <c r="L5259" s="21" t="str">
        <f>B5259</f>
        <v/>
      </c>
      <c r="M5259" s="23" t="e">
        <f>INDEX('Data Transformation'!$O$4:$O$424,MATCH($B5259,'Data Transformation'!$M$4:$M$424,0),MATCH($M$2,'Data Transformation'!$O$3,0))</f>
        <v>#N/A</v>
      </c>
      <c r="N5259" s="27" t="e">
        <f>IF('Input and Summary Results'!$J$16="minimum",'Bin Analysis'!X5260/(M5259-1),'Bin Analysis'!Y5259/('Bin Analysis'!M5259-1))</f>
        <v>#N/A</v>
      </c>
      <c r="O5259" s="27" t="e">
        <f>IF(M5259=FALSE,NA(),(VLOOKUP(1,C5262:K5281,4,FALSE))/(M5259-1))</f>
        <v>#N/A</v>
      </c>
      <c r="P5259" s="27" t="e">
        <f>IF(M5259=FALSE,NA(),SUM(J5262:J5281)/Weighting!$S$5)</f>
        <v>#N/A</v>
      </c>
      <c r="Q5259" s="27" t="e">
        <f>IF(M5259=FALSE,NA(),SUM(K5262:K5281)/Weighting!$S$6)</f>
        <v>#N/A</v>
      </c>
      <c r="R5259" s="27" t="e">
        <f>IF(M5259=FALSE,NA(),(VLOOKUP(1,G5262:K5281,3,FALSE))/(M5259-1))</f>
        <v>#N/A</v>
      </c>
      <c r="S5259" s="22" t="e">
        <f>IF(M5259=FALSE,NA(),IF(SUM(J5262:J5281)=2,"yes","no"))</f>
        <v>#N/A</v>
      </c>
      <c r="X5259" s="2" cm="2">
        <f t="array" ref="X5259:X5260">FREQUENCY(IF('Data Transformation'!$B$425:$B$6424='Bin Analysis'!L5259,'Data Transformation'!$G$425:$G$6424),'Data Transformation'!$U$11)</f>
        <v>0</v>
      </c>
      <c r="Y5259" s="2" cm="2">
        <f t="array" ref="Y5259:Y5260">FREQUENCY(IF('Data Transformation'!$B$425:$B$6424='Bin Analysis'!L5259,'Data Transformation'!$G$425:$G$6424),'Data Transformation'!$U$12)</f>
        <v>0</v>
      </c>
    </row>
    <row r="5260" spans="1:25" x14ac:dyDescent="0.25">
      <c r="A5260" s="14" t="s">
        <v>67</v>
      </c>
      <c r="B5260" t="s">
        <v>47</v>
      </c>
      <c r="C5260" t="s">
        <v>5</v>
      </c>
      <c r="D5260" t="s">
        <v>98</v>
      </c>
      <c r="E5260" t="s">
        <v>99</v>
      </c>
      <c r="F5260" t="s">
        <v>100</v>
      </c>
      <c r="G5260" t="s">
        <v>69</v>
      </c>
      <c r="H5260" t="s">
        <v>31</v>
      </c>
      <c r="I5260" t="s">
        <v>32</v>
      </c>
      <c r="J5260" t="s">
        <v>46</v>
      </c>
      <c r="K5260" s="14" t="s">
        <v>45</v>
      </c>
      <c r="M5260" s="14"/>
      <c r="X5260" s="2">
        <v>0</v>
      </c>
      <c r="Y5260" s="2">
        <v>0</v>
      </c>
    </row>
    <row r="5261" spans="1:25" x14ac:dyDescent="0.25">
      <c r="A5261" s="32"/>
      <c r="D5261" t="e">
        <f>IF(C5261=1,'Data Transformation'!$G$3+0.5*'Data Transformation'!$W$25,IF(C5262=1,D5262-'Data Transformation'!$W$25,FALSE))</f>
        <v>#NUM!</v>
      </c>
      <c r="E5261">
        <f t="array" ref="E5261">IF(ISLOGICAL(D5261),"",FREQUENCY(IF('Data Transformation'!$B$425:$B$8425='Bin Analysis'!$B5259,'Data Transformation'!$G$425:$G$8425),D5261))</f>
        <v>2001</v>
      </c>
      <c r="F5261" t="e">
        <f>IF(ISLOGICAL(D5261),"",E5261-E5260)</f>
        <v>#VALUE!</v>
      </c>
      <c r="M5261" s="14"/>
    </row>
    <row r="5262" spans="1:25" x14ac:dyDescent="0.25">
      <c r="A5262" s="32" t="e">
        <f>IF(Weighting!$P$6&gt;0,B5262,"")</f>
        <v>#NUM!</v>
      </c>
      <c r="B5262" t="e">
        <f>Weighting!$C$6</f>
        <v>#DIV/0!</v>
      </c>
      <c r="C5262" t="e">
        <f>Weighting!$F$6</f>
        <v>#NUM!</v>
      </c>
      <c r="D5262" t="e">
        <f>IF(C5262=1,'Data Transformation'!$G$3+0.5*'Data Transformation'!$W$25,IF(C5263=1,D5263-'Data Transformation'!$W$25,FALSE))</f>
        <v>#NUM!</v>
      </c>
      <c r="E5262">
        <f t="array" ref="E5262">IF(ISLOGICAL(D5262),"",FREQUENCY(IF('Data Transformation'!$B$425:$B$8425='Bin Analysis'!$B5259,'Data Transformation'!$G$425:$G$8425),D5262))</f>
        <v>2001</v>
      </c>
      <c r="F5262">
        <f>IF(ISLOGICAL(D5262),"",E5262-E5261)</f>
        <v>0</v>
      </c>
      <c r="G5262">
        <f>Weighting!$H$6</f>
        <v>1</v>
      </c>
      <c r="H5262">
        <f t="array" ref="H5262">FREQUENCY(IF('Data Transformation'!$B$4:$B$8425=B5259,'Data Transformation'!$G$4:$G$8425),'Bin Analysis'!$B5262)</f>
        <v>2073</v>
      </c>
      <c r="I5262">
        <f>H5262-H5261</f>
        <v>2073</v>
      </c>
      <c r="J5262">
        <f>IF(I5262=0,0,1)</f>
        <v>1</v>
      </c>
      <c r="K5262" t="e">
        <f>J5262*Weighting!$W$6</f>
        <v>#NUM!</v>
      </c>
      <c r="M5262" s="14"/>
    </row>
    <row r="5263" spans="1:25" x14ac:dyDescent="0.25">
      <c r="A5263" s="32" t="str">
        <f>IF(Weighting!$P$7&gt;0,B5263,"")</f>
        <v/>
      </c>
      <c r="B5263" t="e">
        <f>Weighting!$C$7</f>
        <v>#DIV/0!</v>
      </c>
      <c r="C5263" t="e">
        <f>Weighting!$F$7</f>
        <v>#NUM!</v>
      </c>
      <c r="D5263" t="e">
        <f>IF(C5263=1,'Data Transformation'!$G$3+0.5*'Data Transformation'!$W$25,IF(C5264=1,D5264-'Data Transformation'!$W$25,FALSE))</f>
        <v>#NUM!</v>
      </c>
      <c r="E5263">
        <f t="array" ref="E5263">IF(ISLOGICAL(D5263),"",FREQUENCY(IF('Data Transformation'!$B$425:$B$8425='Bin Analysis'!$B5259,'Data Transformation'!$G$425:$G$8425),D5263))</f>
        <v>2001</v>
      </c>
      <c r="F5263">
        <f t="shared" ref="F5263:F5281" si="657">IF(ISLOGICAL(D5263),"",E5263-E5262)</f>
        <v>0</v>
      </c>
      <c r="G5263">
        <f>Weighting!$H$7</f>
        <v>0</v>
      </c>
      <c r="H5263">
        <f t="array" ref="H5263">FREQUENCY(IF('Data Transformation'!$B$4:$B$8425=B5259,'Data Transformation'!$G$4:$G$8425),'Bin Analysis'!$B5263)</f>
        <v>2073</v>
      </c>
      <c r="I5263">
        <f t="shared" ref="I5263:I5281" si="658">H5263-H5262</f>
        <v>0</v>
      </c>
      <c r="J5263">
        <f>IF(I5263=0,0,1)</f>
        <v>0</v>
      </c>
      <c r="K5263">
        <f>J5263*Weighting!$W$7</f>
        <v>0</v>
      </c>
      <c r="M5263" s="14"/>
    </row>
    <row r="5264" spans="1:25" x14ac:dyDescent="0.25">
      <c r="A5264" s="32" t="str">
        <f>IF(Weighting!$P$8&gt;0,B5264,"")</f>
        <v/>
      </c>
      <c r="B5264" t="e">
        <f>Weighting!$C$8</f>
        <v>#DIV/0!</v>
      </c>
      <c r="C5264" t="e">
        <f>Weighting!$F$8</f>
        <v>#NUM!</v>
      </c>
      <c r="D5264" t="e">
        <f>IF(C5264=1,'Data Transformation'!$G$3+0.5*'Data Transformation'!$W$25,IF(C5265=1,D5265-'Data Transformation'!$W$25,FALSE))</f>
        <v>#NUM!</v>
      </c>
      <c r="E5264">
        <f t="array" ref="E5264">IF(ISLOGICAL(D5264),"",FREQUENCY(IF('Data Transformation'!$B$425:$B$8425='Bin Analysis'!$B5259,'Data Transformation'!$G$425:$G$8425),D5264))</f>
        <v>2001</v>
      </c>
      <c r="F5264">
        <f t="shared" si="657"/>
        <v>0</v>
      </c>
      <c r="G5264">
        <f>Weighting!$H$8</f>
        <v>0</v>
      </c>
      <c r="H5264">
        <f t="array" ref="H5264">FREQUENCY(IF('Data Transformation'!$B$4:$B$8425=B5259,'Data Transformation'!$G$4:$G$8425),'Bin Analysis'!$B5264)</f>
        <v>2073</v>
      </c>
      <c r="I5264">
        <f t="shared" si="658"/>
        <v>0</v>
      </c>
      <c r="J5264">
        <f t="shared" ref="J5264:J5281" si="659">IF(I5264=0,0,1)</f>
        <v>0</v>
      </c>
      <c r="K5264">
        <f>J5264*Weighting!$W$8</f>
        <v>0</v>
      </c>
      <c r="M5264" s="14"/>
    </row>
    <row r="5265" spans="1:13" x14ac:dyDescent="0.25">
      <c r="A5265" s="32" t="str">
        <f>IF(Weighting!$P$9&gt;0,B5265,"")</f>
        <v/>
      </c>
      <c r="B5265" s="50" t="e">
        <f>Weighting!$C$9</f>
        <v>#DIV/0!</v>
      </c>
      <c r="C5265" t="e">
        <f>Weighting!$F$9</f>
        <v>#NUM!</v>
      </c>
      <c r="D5265" t="e">
        <f>IF(C5265=1,'Data Transformation'!$G$3+0.5*'Data Transformation'!$W$25,IF(C5266=1,D5266-'Data Transformation'!$W$25,FALSE))</f>
        <v>#NUM!</v>
      </c>
      <c r="E5265">
        <f t="array" ref="E5265">IF(ISLOGICAL(D5265),"",FREQUENCY(IF('Data Transformation'!$B$425:$B$8425='Bin Analysis'!$B5259,'Data Transformation'!$G$425:$G$8425),D5265))</f>
        <v>2001</v>
      </c>
      <c r="F5265">
        <f t="shared" si="657"/>
        <v>0</v>
      </c>
      <c r="G5265">
        <f>Weighting!$H$9</f>
        <v>0</v>
      </c>
      <c r="H5265">
        <f t="array" ref="H5265">FREQUENCY(IF('Data Transformation'!$B$4:$B$8425=B5259,'Data Transformation'!$G$4:$G$8425),'Bin Analysis'!$B5265)</f>
        <v>2073</v>
      </c>
      <c r="I5265">
        <f t="shared" si="658"/>
        <v>0</v>
      </c>
      <c r="J5265">
        <f t="shared" si="659"/>
        <v>0</v>
      </c>
      <c r="K5265">
        <f>J5265*Weighting!$W$9</f>
        <v>0</v>
      </c>
      <c r="M5265" s="14"/>
    </row>
    <row r="5266" spans="1:13" x14ac:dyDescent="0.25">
      <c r="A5266" s="32" t="str">
        <f>IF(Weighting!$P$10&gt;0,B5266,"")</f>
        <v/>
      </c>
      <c r="B5266" t="e">
        <f>Weighting!$C$10</f>
        <v>#DIV/0!</v>
      </c>
      <c r="C5266" t="e">
        <f>Weighting!$F$10</f>
        <v>#NUM!</v>
      </c>
      <c r="D5266" t="e">
        <f>IF(C5266=1,'Data Transformation'!$G$3+0.5*'Data Transformation'!$W$25,IF(C5267=1,D5267-'Data Transformation'!$W$25,FALSE))</f>
        <v>#NUM!</v>
      </c>
      <c r="E5266">
        <f t="array" ref="E5266">IF(ISLOGICAL(D5266),"",FREQUENCY(IF('Data Transformation'!$B$425:$B$8425='Bin Analysis'!$B5259,'Data Transformation'!$G$425:$G$8425),D5266))</f>
        <v>2001</v>
      </c>
      <c r="F5266">
        <f t="shared" si="657"/>
        <v>0</v>
      </c>
      <c r="G5266">
        <f>Weighting!$H$10</f>
        <v>0</v>
      </c>
      <c r="H5266">
        <f t="array" ref="H5266">FREQUENCY(IF('Data Transformation'!$B$4:$B$8425=B5259,'Data Transformation'!$G$4:$G$8425),'Bin Analysis'!$B5266)</f>
        <v>2073</v>
      </c>
      <c r="I5266">
        <f t="shared" si="658"/>
        <v>0</v>
      </c>
      <c r="J5266">
        <f t="shared" si="659"/>
        <v>0</v>
      </c>
      <c r="K5266">
        <f>J5266*Weighting!$W$10</f>
        <v>0</v>
      </c>
      <c r="M5266" s="14"/>
    </row>
    <row r="5267" spans="1:13" x14ac:dyDescent="0.25">
      <c r="A5267" s="32" t="str">
        <f>IF(Weighting!$P$11&gt;0,B5267,"")</f>
        <v/>
      </c>
      <c r="B5267" t="e">
        <f>Weighting!$C$11</f>
        <v>#DIV/0!</v>
      </c>
      <c r="C5267" t="e">
        <f>Weighting!$F$11</f>
        <v>#NUM!</v>
      </c>
      <c r="D5267" t="e">
        <f>IF(C5267=1,'Data Transformation'!$G$3+0.5*'Data Transformation'!$W$25,IF(C5268=1,D5268-'Data Transformation'!$W$25,FALSE))</f>
        <v>#NUM!</v>
      </c>
      <c r="E5267">
        <f t="array" ref="E5267">IF(ISLOGICAL(D5267),"",FREQUENCY(IF('Data Transformation'!$B$425:$B$8425='Bin Analysis'!$B5259,'Data Transformation'!$G$425:$G$8425),D5267))</f>
        <v>2001</v>
      </c>
      <c r="F5267">
        <f t="shared" si="657"/>
        <v>0</v>
      </c>
      <c r="G5267">
        <f>Weighting!$H$11</f>
        <v>0</v>
      </c>
      <c r="H5267">
        <f t="array" ref="H5267">FREQUENCY(IF('Data Transformation'!$B$4:$B$8425=B5259,'Data Transformation'!$G$4:$G$8425),'Bin Analysis'!$B5267)</f>
        <v>2073</v>
      </c>
      <c r="I5267">
        <f t="shared" si="658"/>
        <v>0</v>
      </c>
      <c r="J5267">
        <f t="shared" si="659"/>
        <v>0</v>
      </c>
      <c r="K5267">
        <f>J5267*Weighting!$W$11</f>
        <v>0</v>
      </c>
      <c r="M5267" s="14"/>
    </row>
    <row r="5268" spans="1:13" x14ac:dyDescent="0.25">
      <c r="A5268" s="32" t="str">
        <f>IF(Weighting!$P$12&gt;0,B5268,"")</f>
        <v/>
      </c>
      <c r="B5268" t="e">
        <f>Weighting!$C$12</f>
        <v>#DIV/0!</v>
      </c>
      <c r="C5268" t="e">
        <f>Weighting!$F$12</f>
        <v>#NUM!</v>
      </c>
      <c r="D5268" t="e">
        <f>IF(C5268=1,'Data Transformation'!$G$3+0.5*'Data Transformation'!$W$25,IF(C5269=1,D5269-'Data Transformation'!$W$25,FALSE))</f>
        <v>#NUM!</v>
      </c>
      <c r="E5268">
        <f t="array" ref="E5268">IF(ISLOGICAL(D5268),"",FREQUENCY(IF('Data Transformation'!$B$425:$B$8425='Bin Analysis'!$B5259,'Data Transformation'!$G$425:$G$8425),D5268))</f>
        <v>2001</v>
      </c>
      <c r="F5268">
        <f t="shared" si="657"/>
        <v>0</v>
      </c>
      <c r="G5268">
        <f>Weighting!$H$12</f>
        <v>0</v>
      </c>
      <c r="H5268">
        <f t="array" ref="H5268">FREQUENCY(IF('Data Transformation'!$B$4:$B$8425=B5259,'Data Transformation'!$G$4:$G$8425),'Bin Analysis'!$B5268)</f>
        <v>2073</v>
      </c>
      <c r="I5268">
        <f t="shared" si="658"/>
        <v>0</v>
      </c>
      <c r="J5268">
        <f t="shared" si="659"/>
        <v>0</v>
      </c>
      <c r="K5268">
        <f>J5268*Weighting!$W$12</f>
        <v>0</v>
      </c>
      <c r="M5268" s="14"/>
    </row>
    <row r="5269" spans="1:13" x14ac:dyDescent="0.25">
      <c r="A5269" s="32" t="str">
        <f>IF(Weighting!$P$13&gt;0,B5269,"")</f>
        <v/>
      </c>
      <c r="B5269" t="e">
        <f>Weighting!$C$13</f>
        <v>#DIV/0!</v>
      </c>
      <c r="C5269" t="e">
        <f>Weighting!$F$13</f>
        <v>#NUM!</v>
      </c>
      <c r="D5269" t="e">
        <f>IF(C5269=1,'Data Transformation'!$G$3+0.5*'Data Transformation'!$W$25,IF(C5270=1,D5270-'Data Transformation'!$W$25,FALSE))</f>
        <v>#NUM!</v>
      </c>
      <c r="E5269">
        <f t="array" ref="E5269">IF(ISLOGICAL(D5269),"",FREQUENCY(IF('Data Transformation'!$B$425:$B$8425='Bin Analysis'!$B5259,'Data Transformation'!$G$425:$G$8425),D5269))</f>
        <v>2001</v>
      </c>
      <c r="F5269">
        <f t="shared" si="657"/>
        <v>0</v>
      </c>
      <c r="G5269">
        <f>Weighting!$H$13</f>
        <v>0</v>
      </c>
      <c r="H5269">
        <f t="array" ref="H5269">FREQUENCY(IF('Data Transformation'!$B$4:$B$8425=B5259,'Data Transformation'!$G$4:$G$8425),'Bin Analysis'!$B5269)</f>
        <v>2073</v>
      </c>
      <c r="I5269">
        <f t="shared" si="658"/>
        <v>0</v>
      </c>
      <c r="J5269">
        <f t="shared" si="659"/>
        <v>0</v>
      </c>
      <c r="K5269">
        <f>J5269*Weighting!$W$13</f>
        <v>0</v>
      </c>
      <c r="M5269" s="14"/>
    </row>
    <row r="5270" spans="1:13" x14ac:dyDescent="0.25">
      <c r="A5270" s="32" t="str">
        <f>IF(Weighting!$P$14&gt;0,B5270,"")</f>
        <v/>
      </c>
      <c r="B5270" t="e">
        <f>Weighting!$C$14</f>
        <v>#DIV/0!</v>
      </c>
      <c r="C5270" t="e">
        <f>Weighting!$F$14</f>
        <v>#NUM!</v>
      </c>
      <c r="D5270" t="e">
        <f>IF(C5270=1,'Data Transformation'!$G$3+0.5*'Data Transformation'!$W$25,IF(C5271=1,D5271-'Data Transformation'!$W$25,FALSE))</f>
        <v>#NUM!</v>
      </c>
      <c r="E5270">
        <f t="array" ref="E5270">IF(ISLOGICAL(D5270),"",FREQUENCY(IF('Data Transformation'!$B$425:$B$8425='Bin Analysis'!$B5259,'Data Transformation'!$G$425:$G$8425),D5270))</f>
        <v>2001</v>
      </c>
      <c r="F5270">
        <f t="shared" si="657"/>
        <v>0</v>
      </c>
      <c r="G5270">
        <f>Weighting!$H$14</f>
        <v>0</v>
      </c>
      <c r="H5270">
        <f t="array" ref="H5270">FREQUENCY(IF('Data Transformation'!$B$4:$B$8425=B5259,'Data Transformation'!$G$4:$G$8425),'Bin Analysis'!$B5270)</f>
        <v>2073</v>
      </c>
      <c r="I5270">
        <f t="shared" si="658"/>
        <v>0</v>
      </c>
      <c r="J5270">
        <f t="shared" si="659"/>
        <v>0</v>
      </c>
      <c r="K5270">
        <f>J5270*Weighting!$W$14</f>
        <v>0</v>
      </c>
      <c r="M5270" s="14"/>
    </row>
    <row r="5271" spans="1:13" x14ac:dyDescent="0.25">
      <c r="A5271" s="32" t="str">
        <f>IF(Weighting!$P$15&gt;0,B5271,"")</f>
        <v/>
      </c>
      <c r="B5271" t="e">
        <f>Weighting!$C$15</f>
        <v>#DIV/0!</v>
      </c>
      <c r="C5271" t="e">
        <f>Weighting!$F$15</f>
        <v>#NUM!</v>
      </c>
      <c r="D5271" t="e">
        <f>IF(C5271=1,'Data Transformation'!$G$3+0.5*'Data Transformation'!$W$25,IF(C5272=1,D5272-'Data Transformation'!$W$25,FALSE))</f>
        <v>#NUM!</v>
      </c>
      <c r="E5271">
        <f t="array" ref="E5271">IF(ISLOGICAL(D5271),"",FREQUENCY(IF('Data Transformation'!$B$425:$B$8425='Bin Analysis'!$B5259,'Data Transformation'!$G$425:$G$8425),D5271))</f>
        <v>2001</v>
      </c>
      <c r="F5271">
        <f t="shared" si="657"/>
        <v>0</v>
      </c>
      <c r="G5271">
        <f>Weighting!$H$15</f>
        <v>0</v>
      </c>
      <c r="H5271">
        <f t="array" ref="H5271">FREQUENCY(IF('Data Transformation'!$B$4:$B$8425=B5259,'Data Transformation'!$G$4:$G$8425),'Bin Analysis'!$B5271)</f>
        <v>2073</v>
      </c>
      <c r="I5271">
        <f t="shared" si="658"/>
        <v>0</v>
      </c>
      <c r="J5271">
        <f t="shared" si="659"/>
        <v>0</v>
      </c>
      <c r="K5271">
        <f>J5271*Weighting!$W$15</f>
        <v>0</v>
      </c>
      <c r="M5271" s="14"/>
    </row>
    <row r="5272" spans="1:13" x14ac:dyDescent="0.25">
      <c r="A5272" s="32" t="str">
        <f>IF(Weighting!$P$16&gt;0,B5272,"")</f>
        <v/>
      </c>
      <c r="B5272" t="e">
        <f>Weighting!$C$16</f>
        <v>#DIV/0!</v>
      </c>
      <c r="C5272" t="e">
        <f>Weighting!$F$16</f>
        <v>#NUM!</v>
      </c>
      <c r="D5272" t="e">
        <f>IF(C5272=1,'Data Transformation'!$G$3+0.5*'Data Transformation'!$W$25,IF(C5273=1,D5273-'Data Transformation'!$W$25,FALSE))</f>
        <v>#NUM!</v>
      </c>
      <c r="E5272">
        <f t="array" ref="E5272">IF(ISLOGICAL(D5272),"",FREQUENCY(IF('Data Transformation'!$B$425:$B$8425='Bin Analysis'!$B5259,'Data Transformation'!$G$425:$G$8425),D5272))</f>
        <v>2001</v>
      </c>
      <c r="F5272">
        <f t="shared" si="657"/>
        <v>0</v>
      </c>
      <c r="G5272">
        <f>Weighting!$H$16</f>
        <v>0</v>
      </c>
      <c r="H5272">
        <f t="array" ref="H5272">FREQUENCY(IF('Data Transformation'!$B$4:$B$8425=B5259,'Data Transformation'!$G$4:$G$8425),'Bin Analysis'!$B5272)</f>
        <v>2073</v>
      </c>
      <c r="I5272">
        <f t="shared" si="658"/>
        <v>0</v>
      </c>
      <c r="J5272">
        <f t="shared" si="659"/>
        <v>0</v>
      </c>
      <c r="K5272">
        <f>J5272*Weighting!$W$16</f>
        <v>0</v>
      </c>
      <c r="M5272" s="14"/>
    </row>
    <row r="5273" spans="1:13" x14ac:dyDescent="0.25">
      <c r="A5273" s="32" t="str">
        <f>IF(Weighting!$P$17&gt;0,B5273,"")</f>
        <v/>
      </c>
      <c r="B5273" t="e">
        <f>Weighting!$C$17</f>
        <v>#DIV/0!</v>
      </c>
      <c r="C5273" t="e">
        <f>Weighting!$F$17</f>
        <v>#NUM!</v>
      </c>
      <c r="D5273" t="e">
        <f>IF(C5273=1,'Data Transformation'!$G$3+0.5*'Data Transformation'!$W$25,IF(C5274=1,D5274-'Data Transformation'!$W$25,FALSE))</f>
        <v>#NUM!</v>
      </c>
      <c r="E5273">
        <f t="array" ref="E5273">IF(ISLOGICAL(D5273),"",FREQUENCY(IF('Data Transformation'!$B$425:$B$8425='Bin Analysis'!$B5259,'Data Transformation'!$G$425:$G$8425),D5273))</f>
        <v>2001</v>
      </c>
      <c r="F5273">
        <f t="shared" si="657"/>
        <v>0</v>
      </c>
      <c r="G5273">
        <f>Weighting!$H$17</f>
        <v>0</v>
      </c>
      <c r="H5273">
        <f t="array" ref="H5273">FREQUENCY(IF('Data Transformation'!$B$4:$B$8425=B5259,'Data Transformation'!$G$4:$G$8425),'Bin Analysis'!$B5273)</f>
        <v>2073</v>
      </c>
      <c r="I5273">
        <f t="shared" si="658"/>
        <v>0</v>
      </c>
      <c r="J5273">
        <f t="shared" si="659"/>
        <v>0</v>
      </c>
      <c r="K5273">
        <f>J5273*Weighting!$W$17</f>
        <v>0</v>
      </c>
      <c r="M5273" s="14"/>
    </row>
    <row r="5274" spans="1:13" x14ac:dyDescent="0.25">
      <c r="A5274" s="32" t="str">
        <f>IF(Weighting!$P$18&gt;0,B5274,"")</f>
        <v/>
      </c>
      <c r="B5274" t="e">
        <f>Weighting!$C$18</f>
        <v>#DIV/0!</v>
      </c>
      <c r="C5274" t="e">
        <f>Weighting!$F$18</f>
        <v>#NUM!</v>
      </c>
      <c r="D5274" t="e">
        <f>IF(C5274=1,'Data Transformation'!$G$3+0.5*'Data Transformation'!$W$25,IF(C5275=1,D5275-'Data Transformation'!$W$25,FALSE))</f>
        <v>#NUM!</v>
      </c>
      <c r="E5274">
        <f t="array" ref="E5274">IF(ISLOGICAL(D5274),"",FREQUENCY(IF('Data Transformation'!$B$425:$B$8425='Bin Analysis'!$B5259,'Data Transformation'!$G$425:$G$8425),D5274))</f>
        <v>2001</v>
      </c>
      <c r="F5274">
        <f t="shared" si="657"/>
        <v>0</v>
      </c>
      <c r="G5274">
        <f>Weighting!$H$18</f>
        <v>0</v>
      </c>
      <c r="H5274">
        <f t="array" ref="H5274">FREQUENCY(IF('Data Transformation'!$B$4:$B$8425=B5259,'Data Transformation'!$G$4:$G$8425),'Bin Analysis'!$B5274)</f>
        <v>2073</v>
      </c>
      <c r="I5274">
        <f t="shared" si="658"/>
        <v>0</v>
      </c>
      <c r="J5274">
        <f t="shared" si="659"/>
        <v>0</v>
      </c>
      <c r="K5274">
        <f>J5274*Weighting!$W$18</f>
        <v>0</v>
      </c>
      <c r="M5274" s="14"/>
    </row>
    <row r="5275" spans="1:13" x14ac:dyDescent="0.25">
      <c r="A5275" s="32" t="str">
        <f>IF(Weighting!$P$19&gt;0,B5275,"")</f>
        <v/>
      </c>
      <c r="B5275" t="e">
        <f>Weighting!$C$19</f>
        <v>#DIV/0!</v>
      </c>
      <c r="C5275" t="e">
        <f>Weighting!$F$19</f>
        <v>#NUM!</v>
      </c>
      <c r="D5275" t="e">
        <f>IF(C5275=1,'Data Transformation'!$G$3+0.5*'Data Transformation'!$W$25,IF(C5276=1,D5276-'Data Transformation'!$W$25,FALSE))</f>
        <v>#NUM!</v>
      </c>
      <c r="E5275">
        <f t="array" ref="E5275">IF(ISLOGICAL(D5275),"",FREQUENCY(IF('Data Transformation'!$B$425:$B$8425='Bin Analysis'!$B5259,'Data Transformation'!$G$425:$G$8425),D5275))</f>
        <v>2001</v>
      </c>
      <c r="F5275">
        <f t="shared" si="657"/>
        <v>0</v>
      </c>
      <c r="G5275">
        <f>Weighting!$H$19</f>
        <v>0</v>
      </c>
      <c r="H5275">
        <f t="array" ref="H5275">FREQUENCY(IF('Data Transformation'!$B$4:$B$8425=B5259,'Data Transformation'!$G$4:$G$8425),'Bin Analysis'!$B5275)</f>
        <v>2073</v>
      </c>
      <c r="I5275">
        <f t="shared" si="658"/>
        <v>0</v>
      </c>
      <c r="J5275">
        <f t="shared" si="659"/>
        <v>0</v>
      </c>
      <c r="K5275">
        <f>J5275*Weighting!$W$19</f>
        <v>0</v>
      </c>
      <c r="M5275" s="14"/>
    </row>
    <row r="5276" spans="1:13" x14ac:dyDescent="0.25">
      <c r="A5276" s="32" t="str">
        <f>IF(Weighting!$P$20&gt;0,B5276,"")</f>
        <v/>
      </c>
      <c r="B5276" t="e">
        <f>Weighting!$C$20</f>
        <v>#DIV/0!</v>
      </c>
      <c r="C5276" t="e">
        <f>Weighting!$F$20</f>
        <v>#NUM!</v>
      </c>
      <c r="D5276" t="e">
        <f>IF(C5276=1,'Data Transformation'!$G$3+0.5*'Data Transformation'!$W$25,IF(C5277=1,D5277-'Data Transformation'!$W$25,FALSE))</f>
        <v>#NUM!</v>
      </c>
      <c r="E5276">
        <f t="array" ref="E5276">IF(ISLOGICAL(D5276),"",FREQUENCY(IF('Data Transformation'!$B$425:$B$8425='Bin Analysis'!$B5259,'Data Transformation'!$G$425:$G$8425),D5276))</f>
        <v>2001</v>
      </c>
      <c r="F5276">
        <f t="shared" si="657"/>
        <v>0</v>
      </c>
      <c r="G5276">
        <f>Weighting!$H$20</f>
        <v>0</v>
      </c>
      <c r="H5276">
        <f t="array" ref="H5276">FREQUENCY(IF('Data Transformation'!$B$4:$B$8425=B5259,'Data Transformation'!$G$4:$G$8425),'Bin Analysis'!$B5276)</f>
        <v>2073</v>
      </c>
      <c r="I5276">
        <f t="shared" si="658"/>
        <v>0</v>
      </c>
      <c r="J5276">
        <f t="shared" si="659"/>
        <v>0</v>
      </c>
      <c r="K5276">
        <f>J5276*Weighting!$W$20</f>
        <v>0</v>
      </c>
      <c r="M5276" s="14"/>
    </row>
    <row r="5277" spans="1:13" x14ac:dyDescent="0.25">
      <c r="A5277" s="32" t="str">
        <f>IF(Weighting!$P$21&gt;0,B5277,"")</f>
        <v/>
      </c>
      <c r="B5277" t="e">
        <f>Weighting!$C$21</f>
        <v>#DIV/0!</v>
      </c>
      <c r="C5277" t="e">
        <f>Weighting!$F$21</f>
        <v>#NUM!</v>
      </c>
      <c r="D5277" t="e">
        <f>IF(C5277=1,'Data Transformation'!$G$3+0.5*'Data Transformation'!$W$25,IF(C5278=1,D5278-'Data Transformation'!$W$25,FALSE))</f>
        <v>#NUM!</v>
      </c>
      <c r="E5277">
        <f t="array" ref="E5277">IF(ISLOGICAL(D5277),"",FREQUENCY(IF('Data Transformation'!$B$425:$B$8425='Bin Analysis'!$B5259,'Data Transformation'!$G$425:$G$8425),D5277))</f>
        <v>2001</v>
      </c>
      <c r="F5277">
        <f t="shared" si="657"/>
        <v>0</v>
      </c>
      <c r="G5277">
        <f>Weighting!$H$21</f>
        <v>0</v>
      </c>
      <c r="H5277">
        <f t="array" ref="H5277">FREQUENCY(IF('Data Transformation'!$B$4:$B$8425=B5259,'Data Transformation'!$G$4:$G$8425),'Bin Analysis'!$B5277)</f>
        <v>2073</v>
      </c>
      <c r="I5277">
        <f t="shared" si="658"/>
        <v>0</v>
      </c>
      <c r="J5277">
        <f t="shared" si="659"/>
        <v>0</v>
      </c>
      <c r="K5277">
        <f>J5277*Weighting!$W$21</f>
        <v>0</v>
      </c>
      <c r="M5277" s="14"/>
    </row>
    <row r="5278" spans="1:13" x14ac:dyDescent="0.25">
      <c r="A5278" s="32" t="str">
        <f>IF(Weighting!$P$22&gt;0,B5278,"")</f>
        <v/>
      </c>
      <c r="B5278" t="e">
        <f>Weighting!$C$22</f>
        <v>#DIV/0!</v>
      </c>
      <c r="C5278" t="e">
        <f>Weighting!$F$22</f>
        <v>#NUM!</v>
      </c>
      <c r="D5278" t="e">
        <f>IF(C5278=1,'Data Transformation'!$G$3+0.5*'Data Transformation'!$W$25,IF(C5279=1,D5279-'Data Transformation'!$W$25,FALSE))</f>
        <v>#NUM!</v>
      </c>
      <c r="E5278">
        <f t="array" ref="E5278">IF(ISLOGICAL(D5278),"",FREQUENCY(IF('Data Transformation'!$B$425:$B$8425='Bin Analysis'!$B5259,'Data Transformation'!$G$425:$G$8425),D5278))</f>
        <v>2001</v>
      </c>
      <c r="F5278">
        <f t="shared" si="657"/>
        <v>0</v>
      </c>
      <c r="G5278">
        <f>Weighting!$H$22</f>
        <v>0</v>
      </c>
      <c r="H5278">
        <f t="array" ref="H5278">FREQUENCY(IF('Data Transformation'!$B$4:$B$8425=B5259,'Data Transformation'!$G$4:$G$8425),'Bin Analysis'!$B5278)</f>
        <v>2073</v>
      </c>
      <c r="I5278">
        <f t="shared" si="658"/>
        <v>0</v>
      </c>
      <c r="J5278">
        <f t="shared" si="659"/>
        <v>0</v>
      </c>
      <c r="K5278">
        <f>J5278*Weighting!$W$22</f>
        <v>0</v>
      </c>
      <c r="M5278" s="14"/>
    </row>
    <row r="5279" spans="1:13" x14ac:dyDescent="0.25">
      <c r="A5279" s="32" t="str">
        <f>IF(Weighting!$P$23&gt;0,B5279,"")</f>
        <v/>
      </c>
      <c r="B5279" t="e">
        <f>Weighting!$C$23</f>
        <v>#DIV/0!</v>
      </c>
      <c r="C5279" t="e">
        <f>Weighting!$F$23</f>
        <v>#NUM!</v>
      </c>
      <c r="D5279" t="e">
        <f>IF(C5279=1,'Data Transformation'!$G$3+0.5*'Data Transformation'!$W$25,IF(C5280=1,D5280-'Data Transformation'!$W$25,FALSE))</f>
        <v>#NUM!</v>
      </c>
      <c r="E5279">
        <f t="array" ref="E5279">IF(ISLOGICAL(D5279),"",FREQUENCY(IF('Data Transformation'!$B$425:$B$8425='Bin Analysis'!$B5259,'Data Transformation'!$G$425:$G$8425),D5279))</f>
        <v>2001</v>
      </c>
      <c r="F5279">
        <f t="shared" si="657"/>
        <v>0</v>
      </c>
      <c r="G5279">
        <f>Weighting!$H$23</f>
        <v>0</v>
      </c>
      <c r="H5279">
        <f t="array" ref="H5279">FREQUENCY(IF('Data Transformation'!$B$4:$B$8425=B5259,'Data Transformation'!$G$4:$G$8425),'Bin Analysis'!$B5279)</f>
        <v>2073</v>
      </c>
      <c r="I5279">
        <f t="shared" si="658"/>
        <v>0</v>
      </c>
      <c r="J5279">
        <f t="shared" si="659"/>
        <v>0</v>
      </c>
      <c r="K5279">
        <f>J5279*Weighting!$W$23</f>
        <v>0</v>
      </c>
      <c r="M5279" s="14"/>
    </row>
    <row r="5280" spans="1:13" x14ac:dyDescent="0.25">
      <c r="A5280" s="32" t="str">
        <f>IF(Weighting!$P$24&gt;0,B5280,"")</f>
        <v/>
      </c>
      <c r="B5280" t="e">
        <f>Weighting!$C$24</f>
        <v>#DIV/0!</v>
      </c>
      <c r="C5280" t="e">
        <f>Weighting!$F$24</f>
        <v>#NUM!</v>
      </c>
      <c r="D5280" t="e">
        <f>IF(C5280=1,'Data Transformation'!$G$3+0.5*'Data Transformation'!$W$25,IF(C5281=1,D5281-'Data Transformation'!$W$25,FALSE))</f>
        <v>#NUM!</v>
      </c>
      <c r="E5280">
        <f t="array" ref="E5280">IF(ISLOGICAL(D5280),"",FREQUENCY(IF('Data Transformation'!$B$425:$B$8425='Bin Analysis'!$B5259,'Data Transformation'!$G$425:$G$8425),D5280))</f>
        <v>2001</v>
      </c>
      <c r="F5280">
        <f t="shared" si="657"/>
        <v>0</v>
      </c>
      <c r="G5280">
        <f>Weighting!$H$24</f>
        <v>0</v>
      </c>
      <c r="H5280">
        <f t="array" ref="H5280">FREQUENCY(IF('Data Transformation'!$B$4:$B$8425=B5259,'Data Transformation'!$G$4:$G$8425),'Bin Analysis'!$B5280)</f>
        <v>2073</v>
      </c>
      <c r="I5280">
        <f t="shared" si="658"/>
        <v>0</v>
      </c>
      <c r="J5280">
        <f t="shared" si="659"/>
        <v>0</v>
      </c>
      <c r="K5280">
        <f>J5280*Weighting!$W$24</f>
        <v>0</v>
      </c>
      <c r="M5280" s="14"/>
    </row>
    <row r="5281" spans="1:25" x14ac:dyDescent="0.25">
      <c r="A5281" s="32" t="str">
        <f>IF(Weighting!$P$25&gt;0,B5281,"")</f>
        <v/>
      </c>
      <c r="B5281" t="e">
        <f>Weighting!$C$25</f>
        <v>#DIV/0!</v>
      </c>
      <c r="C5281" t="e">
        <f>Weighting!$F$25</f>
        <v>#NUM!</v>
      </c>
      <c r="D5281" t="e">
        <f>IF(C5281=1,'Data Transformation'!$G$3+0.5*'Data Transformation'!$W$25,IF(C5282=1,D5282-'Data Transformation'!$W$25,FALSE))</f>
        <v>#NUM!</v>
      </c>
      <c r="E5281">
        <f t="array" ref="E5281">IF(ISLOGICAL(D5281),"",FREQUENCY(IF('Data Transformation'!$B$425:$B$8425='Bin Analysis'!$B5259,'Data Transformation'!$G$425:$G$8425),D5281))</f>
        <v>2001</v>
      </c>
      <c r="F5281">
        <f t="shared" si="657"/>
        <v>0</v>
      </c>
      <c r="G5281">
        <f>Weighting!$H$25</f>
        <v>0</v>
      </c>
      <c r="H5281">
        <f t="array" ref="H5281">FREQUENCY(IF('Data Transformation'!$B$4:$B$8425=B5259,'Data Transformation'!$G$4:$G$8425),'Bin Analysis'!$B5281)</f>
        <v>2073</v>
      </c>
      <c r="I5281">
        <f t="shared" si="658"/>
        <v>0</v>
      </c>
      <c r="J5281">
        <f t="shared" si="659"/>
        <v>0</v>
      </c>
      <c r="K5281">
        <f>J5281*Weighting!$W$25</f>
        <v>0</v>
      </c>
      <c r="M5281" s="14"/>
    </row>
    <row r="5282" spans="1:25" x14ac:dyDescent="0.25">
      <c r="N5282" s="57"/>
      <c r="O5282"/>
      <c r="P5282"/>
      <c r="Q5282"/>
      <c r="R5282"/>
    </row>
    <row r="5283" spans="1:25" ht="23.25" x14ac:dyDescent="0.35">
      <c r="A5283" s="21" t="s">
        <v>0</v>
      </c>
      <c r="B5283" s="21" t="str">
        <f>IFERROR(VLOOKUP(C5283,'Data Transformation'!$L$6:$M$426,2,FALSE),"")</f>
        <v/>
      </c>
      <c r="C5283" s="21">
        <f>C5259+1</f>
        <v>220</v>
      </c>
      <c r="D5283" s="21"/>
      <c r="E5283" s="21"/>
      <c r="F5283" s="21"/>
      <c r="G5283" s="21"/>
      <c r="H5283" s="22"/>
      <c r="I5283" s="22"/>
      <c r="J5283" s="22"/>
      <c r="K5283" s="21"/>
      <c r="L5283" s="21" t="str">
        <f>B5283</f>
        <v/>
      </c>
      <c r="M5283" s="23" t="e">
        <f>INDEX('Data Transformation'!$O$4:$O$424,MATCH($B5283,'Data Transformation'!$M$4:$M$424,0),MATCH($M$2,'Data Transformation'!$O$3,0))</f>
        <v>#N/A</v>
      </c>
      <c r="N5283" s="27" t="e">
        <f>IF('Input and Summary Results'!$J$16="minimum",'Bin Analysis'!X5284/(M5283-1),'Bin Analysis'!Y5283/('Bin Analysis'!M5283-1))</f>
        <v>#N/A</v>
      </c>
      <c r="O5283" s="27" t="e">
        <f>IF(M5283=FALSE,NA(),(VLOOKUP(1,C5286:K5305,4,FALSE))/(M5283-1))</f>
        <v>#N/A</v>
      </c>
      <c r="P5283" s="27" t="e">
        <f>IF(M5283=FALSE,NA(),SUM(J5286:J5305)/Weighting!$S$5)</f>
        <v>#N/A</v>
      </c>
      <c r="Q5283" s="27" t="e">
        <f>IF(M5283=FALSE,NA(),SUM(K5286:K5305)/Weighting!$S$6)</f>
        <v>#N/A</v>
      </c>
      <c r="R5283" s="27" t="e">
        <f>IF(M5283=FALSE,NA(),(VLOOKUP(1,G5286:K5305,3,FALSE))/(M5283-1))</f>
        <v>#N/A</v>
      </c>
      <c r="S5283" s="22" t="e">
        <f>IF(M5283=FALSE,NA(),IF(SUM(J5286:J5305)=2,"yes","no"))</f>
        <v>#N/A</v>
      </c>
      <c r="X5283" s="2" cm="2">
        <f t="array" ref="X5283:X5284">FREQUENCY(IF('Data Transformation'!$B$425:$B$6424='Bin Analysis'!L5283,'Data Transformation'!$G$425:$G$6424),'Data Transformation'!$U$11)</f>
        <v>0</v>
      </c>
      <c r="Y5283" s="2" cm="2">
        <f t="array" ref="Y5283:Y5284">FREQUENCY(IF('Data Transformation'!$B$425:$B$6424='Bin Analysis'!L5283,'Data Transformation'!$G$425:$G$6424),'Data Transformation'!$U$12)</f>
        <v>0</v>
      </c>
    </row>
    <row r="5284" spans="1:25" x14ac:dyDescent="0.25">
      <c r="A5284" s="14" t="s">
        <v>67</v>
      </c>
      <c r="B5284" t="s">
        <v>47</v>
      </c>
      <c r="C5284" t="s">
        <v>5</v>
      </c>
      <c r="D5284" t="s">
        <v>98</v>
      </c>
      <c r="E5284" t="s">
        <v>99</v>
      </c>
      <c r="F5284" t="s">
        <v>100</v>
      </c>
      <c r="G5284" t="s">
        <v>69</v>
      </c>
      <c r="H5284" t="s">
        <v>31</v>
      </c>
      <c r="I5284" t="s">
        <v>32</v>
      </c>
      <c r="J5284" t="s">
        <v>46</v>
      </c>
      <c r="K5284" s="14" t="s">
        <v>45</v>
      </c>
      <c r="M5284" s="14"/>
      <c r="X5284" s="2">
        <v>0</v>
      </c>
      <c r="Y5284" s="2">
        <v>0</v>
      </c>
    </row>
    <row r="5285" spans="1:25" x14ac:dyDescent="0.25">
      <c r="A5285" s="32"/>
      <c r="D5285" t="e">
        <f>IF(C5285=1,'Data Transformation'!$G$3+0.5*'Data Transformation'!$W$25,IF(C5286=1,D5286-'Data Transformation'!$W$25,FALSE))</f>
        <v>#NUM!</v>
      </c>
      <c r="E5285">
        <f t="array" ref="E5285">IF(ISLOGICAL(D5285),"",FREQUENCY(IF('Data Transformation'!$B$425:$B$8425='Bin Analysis'!$B5283,'Data Transformation'!$G$425:$G$8425),D5285))</f>
        <v>2001</v>
      </c>
      <c r="F5285" t="e">
        <f>IF(ISLOGICAL(D5285),"",E5285-E5284)</f>
        <v>#VALUE!</v>
      </c>
      <c r="M5285" s="14"/>
    </row>
    <row r="5286" spans="1:25" x14ac:dyDescent="0.25">
      <c r="A5286" s="32" t="e">
        <f>IF(Weighting!$P$6&gt;0,B5286,"")</f>
        <v>#NUM!</v>
      </c>
      <c r="B5286" t="e">
        <f>Weighting!$C$6</f>
        <v>#DIV/0!</v>
      </c>
      <c r="C5286" t="e">
        <f>Weighting!$F$6</f>
        <v>#NUM!</v>
      </c>
      <c r="D5286" t="e">
        <f>IF(C5286=1,'Data Transformation'!$G$3+0.5*'Data Transformation'!$W$25,IF(C5287=1,D5287-'Data Transformation'!$W$25,FALSE))</f>
        <v>#NUM!</v>
      </c>
      <c r="E5286">
        <f t="array" ref="E5286">IF(ISLOGICAL(D5286),"",FREQUENCY(IF('Data Transformation'!$B$425:$B$8425='Bin Analysis'!$B5283,'Data Transformation'!$G$425:$G$8425),D5286))</f>
        <v>2001</v>
      </c>
      <c r="F5286">
        <f>IF(ISLOGICAL(D5286),"",E5286-E5285)</f>
        <v>0</v>
      </c>
      <c r="G5286">
        <f>Weighting!$H$6</f>
        <v>1</v>
      </c>
      <c r="H5286">
        <f t="array" ref="H5286">FREQUENCY(IF('Data Transformation'!$B$4:$B$8425=B5283,'Data Transformation'!$G$4:$G$8425),'Bin Analysis'!$B5286)</f>
        <v>2073</v>
      </c>
      <c r="I5286">
        <f>H5286-H5285</f>
        <v>2073</v>
      </c>
      <c r="J5286">
        <f>IF(I5286=0,0,1)</f>
        <v>1</v>
      </c>
      <c r="K5286" t="e">
        <f>J5286*Weighting!$W$6</f>
        <v>#NUM!</v>
      </c>
      <c r="M5286" s="14"/>
    </row>
    <row r="5287" spans="1:25" x14ac:dyDescent="0.25">
      <c r="A5287" s="32" t="str">
        <f>IF(Weighting!$P$7&gt;0,B5287,"")</f>
        <v/>
      </c>
      <c r="B5287" t="e">
        <f>Weighting!$C$7</f>
        <v>#DIV/0!</v>
      </c>
      <c r="C5287" t="e">
        <f>Weighting!$F$7</f>
        <v>#NUM!</v>
      </c>
      <c r="D5287" t="e">
        <f>IF(C5287=1,'Data Transformation'!$G$3+0.5*'Data Transformation'!$W$25,IF(C5288=1,D5288-'Data Transformation'!$W$25,FALSE))</f>
        <v>#NUM!</v>
      </c>
      <c r="E5287">
        <f t="array" ref="E5287">IF(ISLOGICAL(D5287),"",FREQUENCY(IF('Data Transformation'!$B$425:$B$8425='Bin Analysis'!$B5283,'Data Transformation'!$G$425:$G$8425),D5287))</f>
        <v>2001</v>
      </c>
      <c r="F5287">
        <f t="shared" ref="F5287:F5305" si="660">IF(ISLOGICAL(D5287),"",E5287-E5286)</f>
        <v>0</v>
      </c>
      <c r="G5287">
        <f>Weighting!$H$7</f>
        <v>0</v>
      </c>
      <c r="H5287">
        <f t="array" ref="H5287">FREQUENCY(IF('Data Transformation'!$B$4:$B$8425=B5283,'Data Transformation'!$G$4:$G$8425),'Bin Analysis'!$B5287)</f>
        <v>2073</v>
      </c>
      <c r="I5287">
        <f t="shared" ref="I5287:I5305" si="661">H5287-H5286</f>
        <v>0</v>
      </c>
      <c r="J5287">
        <f>IF(I5287=0,0,1)</f>
        <v>0</v>
      </c>
      <c r="K5287">
        <f>J5287*Weighting!$W$7</f>
        <v>0</v>
      </c>
      <c r="M5287" s="14"/>
    </row>
    <row r="5288" spans="1:25" x14ac:dyDescent="0.25">
      <c r="A5288" s="32" t="str">
        <f>IF(Weighting!$P$8&gt;0,B5288,"")</f>
        <v/>
      </c>
      <c r="B5288" t="e">
        <f>Weighting!$C$8</f>
        <v>#DIV/0!</v>
      </c>
      <c r="C5288" t="e">
        <f>Weighting!$F$8</f>
        <v>#NUM!</v>
      </c>
      <c r="D5288" t="e">
        <f>IF(C5288=1,'Data Transformation'!$G$3+0.5*'Data Transformation'!$W$25,IF(C5289=1,D5289-'Data Transformation'!$W$25,FALSE))</f>
        <v>#NUM!</v>
      </c>
      <c r="E5288">
        <f t="array" ref="E5288">IF(ISLOGICAL(D5288),"",FREQUENCY(IF('Data Transformation'!$B$425:$B$8425='Bin Analysis'!$B5283,'Data Transformation'!$G$425:$G$8425),D5288))</f>
        <v>2001</v>
      </c>
      <c r="F5288">
        <f t="shared" si="660"/>
        <v>0</v>
      </c>
      <c r="G5288">
        <f>Weighting!$H$8</f>
        <v>0</v>
      </c>
      <c r="H5288">
        <f t="array" ref="H5288">FREQUENCY(IF('Data Transformation'!$B$4:$B$8425=B5283,'Data Transformation'!$G$4:$G$8425),'Bin Analysis'!$B5288)</f>
        <v>2073</v>
      </c>
      <c r="I5288">
        <f t="shared" si="661"/>
        <v>0</v>
      </c>
      <c r="J5288">
        <f t="shared" ref="J5288:J5305" si="662">IF(I5288=0,0,1)</f>
        <v>0</v>
      </c>
      <c r="K5288">
        <f>J5288*Weighting!$W$8</f>
        <v>0</v>
      </c>
      <c r="M5288" s="14"/>
    </row>
    <row r="5289" spans="1:25" x14ac:dyDescent="0.25">
      <c r="A5289" s="32" t="str">
        <f>IF(Weighting!$P$9&gt;0,B5289,"")</f>
        <v/>
      </c>
      <c r="B5289" s="50" t="e">
        <f>Weighting!$C$9</f>
        <v>#DIV/0!</v>
      </c>
      <c r="C5289" t="e">
        <f>Weighting!$F$9</f>
        <v>#NUM!</v>
      </c>
      <c r="D5289" t="e">
        <f>IF(C5289=1,'Data Transformation'!$G$3+0.5*'Data Transformation'!$W$25,IF(C5290=1,D5290-'Data Transformation'!$W$25,FALSE))</f>
        <v>#NUM!</v>
      </c>
      <c r="E5289">
        <f t="array" ref="E5289">IF(ISLOGICAL(D5289),"",FREQUENCY(IF('Data Transformation'!$B$425:$B$8425='Bin Analysis'!$B5283,'Data Transformation'!$G$425:$G$8425),D5289))</f>
        <v>2001</v>
      </c>
      <c r="F5289">
        <f t="shared" si="660"/>
        <v>0</v>
      </c>
      <c r="G5289">
        <f>Weighting!$H$9</f>
        <v>0</v>
      </c>
      <c r="H5289">
        <f t="array" ref="H5289">FREQUENCY(IF('Data Transformation'!$B$4:$B$8425=B5283,'Data Transformation'!$G$4:$G$8425),'Bin Analysis'!$B5289)</f>
        <v>2073</v>
      </c>
      <c r="I5289">
        <f t="shared" si="661"/>
        <v>0</v>
      </c>
      <c r="J5289">
        <f t="shared" si="662"/>
        <v>0</v>
      </c>
      <c r="K5289">
        <f>J5289*Weighting!$W$9</f>
        <v>0</v>
      </c>
      <c r="M5289" s="14"/>
    </row>
    <row r="5290" spans="1:25" x14ac:dyDescent="0.25">
      <c r="A5290" s="32" t="str">
        <f>IF(Weighting!$P$10&gt;0,B5290,"")</f>
        <v/>
      </c>
      <c r="B5290" t="e">
        <f>Weighting!$C$10</f>
        <v>#DIV/0!</v>
      </c>
      <c r="C5290" t="e">
        <f>Weighting!$F$10</f>
        <v>#NUM!</v>
      </c>
      <c r="D5290" t="e">
        <f>IF(C5290=1,'Data Transformation'!$G$3+0.5*'Data Transformation'!$W$25,IF(C5291=1,D5291-'Data Transformation'!$W$25,FALSE))</f>
        <v>#NUM!</v>
      </c>
      <c r="E5290">
        <f t="array" ref="E5290">IF(ISLOGICAL(D5290),"",FREQUENCY(IF('Data Transformation'!$B$425:$B$8425='Bin Analysis'!$B5283,'Data Transformation'!$G$425:$G$8425),D5290))</f>
        <v>2001</v>
      </c>
      <c r="F5290">
        <f t="shared" si="660"/>
        <v>0</v>
      </c>
      <c r="G5290">
        <f>Weighting!$H$10</f>
        <v>0</v>
      </c>
      <c r="H5290">
        <f t="array" ref="H5290">FREQUENCY(IF('Data Transformation'!$B$4:$B$8425=B5283,'Data Transformation'!$G$4:$G$8425),'Bin Analysis'!$B5290)</f>
        <v>2073</v>
      </c>
      <c r="I5290">
        <f t="shared" si="661"/>
        <v>0</v>
      </c>
      <c r="J5290">
        <f t="shared" si="662"/>
        <v>0</v>
      </c>
      <c r="K5290">
        <f>J5290*Weighting!$W$10</f>
        <v>0</v>
      </c>
      <c r="M5290" s="14"/>
    </row>
    <row r="5291" spans="1:25" x14ac:dyDescent="0.25">
      <c r="A5291" s="32" t="str">
        <f>IF(Weighting!$P$11&gt;0,B5291,"")</f>
        <v/>
      </c>
      <c r="B5291" t="e">
        <f>Weighting!$C$11</f>
        <v>#DIV/0!</v>
      </c>
      <c r="C5291" t="e">
        <f>Weighting!$F$11</f>
        <v>#NUM!</v>
      </c>
      <c r="D5291" t="e">
        <f>IF(C5291=1,'Data Transformation'!$G$3+0.5*'Data Transformation'!$W$25,IF(C5292=1,D5292-'Data Transformation'!$W$25,FALSE))</f>
        <v>#NUM!</v>
      </c>
      <c r="E5291">
        <f t="array" ref="E5291">IF(ISLOGICAL(D5291),"",FREQUENCY(IF('Data Transformation'!$B$425:$B$8425='Bin Analysis'!$B5283,'Data Transformation'!$G$425:$G$8425),D5291))</f>
        <v>2001</v>
      </c>
      <c r="F5291">
        <f t="shared" si="660"/>
        <v>0</v>
      </c>
      <c r="G5291">
        <f>Weighting!$H$11</f>
        <v>0</v>
      </c>
      <c r="H5291">
        <f t="array" ref="H5291">FREQUENCY(IF('Data Transformation'!$B$4:$B$8425=B5283,'Data Transformation'!$G$4:$G$8425),'Bin Analysis'!$B5291)</f>
        <v>2073</v>
      </c>
      <c r="I5291">
        <f t="shared" si="661"/>
        <v>0</v>
      </c>
      <c r="J5291">
        <f t="shared" si="662"/>
        <v>0</v>
      </c>
      <c r="K5291">
        <f>J5291*Weighting!$W$11</f>
        <v>0</v>
      </c>
      <c r="M5291" s="14"/>
    </row>
    <row r="5292" spans="1:25" x14ac:dyDescent="0.25">
      <c r="A5292" s="32" t="str">
        <f>IF(Weighting!$P$12&gt;0,B5292,"")</f>
        <v/>
      </c>
      <c r="B5292" t="e">
        <f>Weighting!$C$12</f>
        <v>#DIV/0!</v>
      </c>
      <c r="C5292" t="e">
        <f>Weighting!$F$12</f>
        <v>#NUM!</v>
      </c>
      <c r="D5292" t="e">
        <f>IF(C5292=1,'Data Transformation'!$G$3+0.5*'Data Transformation'!$W$25,IF(C5293=1,D5293-'Data Transformation'!$W$25,FALSE))</f>
        <v>#NUM!</v>
      </c>
      <c r="E5292">
        <f t="array" ref="E5292">IF(ISLOGICAL(D5292),"",FREQUENCY(IF('Data Transformation'!$B$425:$B$8425='Bin Analysis'!$B5283,'Data Transformation'!$G$425:$G$8425),D5292))</f>
        <v>2001</v>
      </c>
      <c r="F5292">
        <f t="shared" si="660"/>
        <v>0</v>
      </c>
      <c r="G5292">
        <f>Weighting!$H$12</f>
        <v>0</v>
      </c>
      <c r="H5292">
        <f t="array" ref="H5292">FREQUENCY(IF('Data Transformation'!$B$4:$B$8425=B5283,'Data Transformation'!$G$4:$G$8425),'Bin Analysis'!$B5292)</f>
        <v>2073</v>
      </c>
      <c r="I5292">
        <f t="shared" si="661"/>
        <v>0</v>
      </c>
      <c r="J5292">
        <f t="shared" si="662"/>
        <v>0</v>
      </c>
      <c r="K5292">
        <f>J5292*Weighting!$W$12</f>
        <v>0</v>
      </c>
      <c r="M5292" s="14"/>
    </row>
    <row r="5293" spans="1:25" x14ac:dyDescent="0.25">
      <c r="A5293" s="32" t="str">
        <f>IF(Weighting!$P$13&gt;0,B5293,"")</f>
        <v/>
      </c>
      <c r="B5293" t="e">
        <f>Weighting!$C$13</f>
        <v>#DIV/0!</v>
      </c>
      <c r="C5293" t="e">
        <f>Weighting!$F$13</f>
        <v>#NUM!</v>
      </c>
      <c r="D5293" t="e">
        <f>IF(C5293=1,'Data Transformation'!$G$3+0.5*'Data Transformation'!$W$25,IF(C5294=1,D5294-'Data Transformation'!$W$25,FALSE))</f>
        <v>#NUM!</v>
      </c>
      <c r="E5293">
        <f t="array" ref="E5293">IF(ISLOGICAL(D5293),"",FREQUENCY(IF('Data Transformation'!$B$425:$B$8425='Bin Analysis'!$B5283,'Data Transformation'!$G$425:$G$8425),D5293))</f>
        <v>2001</v>
      </c>
      <c r="F5293">
        <f t="shared" si="660"/>
        <v>0</v>
      </c>
      <c r="G5293">
        <f>Weighting!$H$13</f>
        <v>0</v>
      </c>
      <c r="H5293">
        <f t="array" ref="H5293">FREQUENCY(IF('Data Transformation'!$B$4:$B$8425=B5283,'Data Transformation'!$G$4:$G$8425),'Bin Analysis'!$B5293)</f>
        <v>2073</v>
      </c>
      <c r="I5293">
        <f t="shared" si="661"/>
        <v>0</v>
      </c>
      <c r="J5293">
        <f t="shared" si="662"/>
        <v>0</v>
      </c>
      <c r="K5293">
        <f>J5293*Weighting!$W$13</f>
        <v>0</v>
      </c>
      <c r="M5293" s="14"/>
    </row>
    <row r="5294" spans="1:25" x14ac:dyDescent="0.25">
      <c r="A5294" s="32" t="str">
        <f>IF(Weighting!$P$14&gt;0,B5294,"")</f>
        <v/>
      </c>
      <c r="B5294" t="e">
        <f>Weighting!$C$14</f>
        <v>#DIV/0!</v>
      </c>
      <c r="C5294" t="e">
        <f>Weighting!$F$14</f>
        <v>#NUM!</v>
      </c>
      <c r="D5294" t="e">
        <f>IF(C5294=1,'Data Transformation'!$G$3+0.5*'Data Transformation'!$W$25,IF(C5295=1,D5295-'Data Transformation'!$W$25,FALSE))</f>
        <v>#NUM!</v>
      </c>
      <c r="E5294">
        <f t="array" ref="E5294">IF(ISLOGICAL(D5294),"",FREQUENCY(IF('Data Transformation'!$B$425:$B$8425='Bin Analysis'!$B5283,'Data Transformation'!$G$425:$G$8425),D5294))</f>
        <v>2001</v>
      </c>
      <c r="F5294">
        <f t="shared" si="660"/>
        <v>0</v>
      </c>
      <c r="G5294">
        <f>Weighting!$H$14</f>
        <v>0</v>
      </c>
      <c r="H5294">
        <f t="array" ref="H5294">FREQUENCY(IF('Data Transformation'!$B$4:$B$8425=B5283,'Data Transformation'!$G$4:$G$8425),'Bin Analysis'!$B5294)</f>
        <v>2073</v>
      </c>
      <c r="I5294">
        <f t="shared" si="661"/>
        <v>0</v>
      </c>
      <c r="J5294">
        <f t="shared" si="662"/>
        <v>0</v>
      </c>
      <c r="K5294">
        <f>J5294*Weighting!$W$14</f>
        <v>0</v>
      </c>
      <c r="M5294" s="14"/>
    </row>
    <row r="5295" spans="1:25" x14ac:dyDescent="0.25">
      <c r="A5295" s="32" t="str">
        <f>IF(Weighting!$P$15&gt;0,B5295,"")</f>
        <v/>
      </c>
      <c r="B5295" t="e">
        <f>Weighting!$C$15</f>
        <v>#DIV/0!</v>
      </c>
      <c r="C5295" t="e">
        <f>Weighting!$F$15</f>
        <v>#NUM!</v>
      </c>
      <c r="D5295" t="e">
        <f>IF(C5295=1,'Data Transformation'!$G$3+0.5*'Data Transformation'!$W$25,IF(C5296=1,D5296-'Data Transformation'!$W$25,FALSE))</f>
        <v>#NUM!</v>
      </c>
      <c r="E5295">
        <f t="array" ref="E5295">IF(ISLOGICAL(D5295),"",FREQUENCY(IF('Data Transformation'!$B$425:$B$8425='Bin Analysis'!$B5283,'Data Transformation'!$G$425:$G$8425),D5295))</f>
        <v>2001</v>
      </c>
      <c r="F5295">
        <f t="shared" si="660"/>
        <v>0</v>
      </c>
      <c r="G5295">
        <f>Weighting!$H$15</f>
        <v>0</v>
      </c>
      <c r="H5295">
        <f t="array" ref="H5295">FREQUENCY(IF('Data Transformation'!$B$4:$B$8425=B5283,'Data Transformation'!$G$4:$G$8425),'Bin Analysis'!$B5295)</f>
        <v>2073</v>
      </c>
      <c r="I5295">
        <f t="shared" si="661"/>
        <v>0</v>
      </c>
      <c r="J5295">
        <f t="shared" si="662"/>
        <v>0</v>
      </c>
      <c r="K5295">
        <f>J5295*Weighting!$W$15</f>
        <v>0</v>
      </c>
      <c r="M5295" s="14"/>
    </row>
    <row r="5296" spans="1:25" x14ac:dyDescent="0.25">
      <c r="A5296" s="32" t="str">
        <f>IF(Weighting!$P$16&gt;0,B5296,"")</f>
        <v/>
      </c>
      <c r="B5296" t="e">
        <f>Weighting!$C$16</f>
        <v>#DIV/0!</v>
      </c>
      <c r="C5296" t="e">
        <f>Weighting!$F$16</f>
        <v>#NUM!</v>
      </c>
      <c r="D5296" t="e">
        <f>IF(C5296=1,'Data Transformation'!$G$3+0.5*'Data Transformation'!$W$25,IF(C5297=1,D5297-'Data Transformation'!$W$25,FALSE))</f>
        <v>#NUM!</v>
      </c>
      <c r="E5296">
        <f t="array" ref="E5296">IF(ISLOGICAL(D5296),"",FREQUENCY(IF('Data Transformation'!$B$425:$B$8425='Bin Analysis'!$B5283,'Data Transformation'!$G$425:$G$8425),D5296))</f>
        <v>2001</v>
      </c>
      <c r="F5296">
        <f t="shared" si="660"/>
        <v>0</v>
      </c>
      <c r="G5296">
        <f>Weighting!$H$16</f>
        <v>0</v>
      </c>
      <c r="H5296">
        <f t="array" ref="H5296">FREQUENCY(IF('Data Transformation'!$B$4:$B$8425=B5283,'Data Transformation'!$G$4:$G$8425),'Bin Analysis'!$B5296)</f>
        <v>2073</v>
      </c>
      <c r="I5296">
        <f t="shared" si="661"/>
        <v>0</v>
      </c>
      <c r="J5296">
        <f t="shared" si="662"/>
        <v>0</v>
      </c>
      <c r="K5296">
        <f>J5296*Weighting!$W$16</f>
        <v>0</v>
      </c>
      <c r="M5296" s="14"/>
    </row>
    <row r="5297" spans="1:25" x14ac:dyDescent="0.25">
      <c r="A5297" s="32" t="str">
        <f>IF(Weighting!$P$17&gt;0,B5297,"")</f>
        <v/>
      </c>
      <c r="B5297" t="e">
        <f>Weighting!$C$17</f>
        <v>#DIV/0!</v>
      </c>
      <c r="C5297" t="e">
        <f>Weighting!$F$17</f>
        <v>#NUM!</v>
      </c>
      <c r="D5297" t="e">
        <f>IF(C5297=1,'Data Transformation'!$G$3+0.5*'Data Transformation'!$W$25,IF(C5298=1,D5298-'Data Transformation'!$W$25,FALSE))</f>
        <v>#NUM!</v>
      </c>
      <c r="E5297">
        <f t="array" ref="E5297">IF(ISLOGICAL(D5297),"",FREQUENCY(IF('Data Transformation'!$B$425:$B$8425='Bin Analysis'!$B5283,'Data Transformation'!$G$425:$G$8425),D5297))</f>
        <v>2001</v>
      </c>
      <c r="F5297">
        <f t="shared" si="660"/>
        <v>0</v>
      </c>
      <c r="G5297">
        <f>Weighting!$H$17</f>
        <v>0</v>
      </c>
      <c r="H5297">
        <f t="array" ref="H5297">FREQUENCY(IF('Data Transformation'!$B$4:$B$8425=B5283,'Data Transformation'!$G$4:$G$8425),'Bin Analysis'!$B5297)</f>
        <v>2073</v>
      </c>
      <c r="I5297">
        <f t="shared" si="661"/>
        <v>0</v>
      </c>
      <c r="J5297">
        <f t="shared" si="662"/>
        <v>0</v>
      </c>
      <c r="K5297">
        <f>J5297*Weighting!$W$17</f>
        <v>0</v>
      </c>
      <c r="M5297" s="14"/>
    </row>
    <row r="5298" spans="1:25" x14ac:dyDescent="0.25">
      <c r="A5298" s="32" t="str">
        <f>IF(Weighting!$P$18&gt;0,B5298,"")</f>
        <v/>
      </c>
      <c r="B5298" t="e">
        <f>Weighting!$C$18</f>
        <v>#DIV/0!</v>
      </c>
      <c r="C5298" t="e">
        <f>Weighting!$F$18</f>
        <v>#NUM!</v>
      </c>
      <c r="D5298" t="e">
        <f>IF(C5298=1,'Data Transformation'!$G$3+0.5*'Data Transformation'!$W$25,IF(C5299=1,D5299-'Data Transformation'!$W$25,FALSE))</f>
        <v>#NUM!</v>
      </c>
      <c r="E5298">
        <f t="array" ref="E5298">IF(ISLOGICAL(D5298),"",FREQUENCY(IF('Data Transformation'!$B$425:$B$8425='Bin Analysis'!$B5283,'Data Transformation'!$G$425:$G$8425),D5298))</f>
        <v>2001</v>
      </c>
      <c r="F5298">
        <f t="shared" si="660"/>
        <v>0</v>
      </c>
      <c r="G5298">
        <f>Weighting!$H$18</f>
        <v>0</v>
      </c>
      <c r="H5298">
        <f t="array" ref="H5298">FREQUENCY(IF('Data Transformation'!$B$4:$B$8425=B5283,'Data Transformation'!$G$4:$G$8425),'Bin Analysis'!$B5298)</f>
        <v>2073</v>
      </c>
      <c r="I5298">
        <f t="shared" si="661"/>
        <v>0</v>
      </c>
      <c r="J5298">
        <f t="shared" si="662"/>
        <v>0</v>
      </c>
      <c r="K5298">
        <f>J5298*Weighting!$W$18</f>
        <v>0</v>
      </c>
      <c r="M5298" s="14"/>
    </row>
    <row r="5299" spans="1:25" x14ac:dyDescent="0.25">
      <c r="A5299" s="32" t="str">
        <f>IF(Weighting!$P$19&gt;0,B5299,"")</f>
        <v/>
      </c>
      <c r="B5299" t="e">
        <f>Weighting!$C$19</f>
        <v>#DIV/0!</v>
      </c>
      <c r="C5299" t="e">
        <f>Weighting!$F$19</f>
        <v>#NUM!</v>
      </c>
      <c r="D5299" t="e">
        <f>IF(C5299=1,'Data Transformation'!$G$3+0.5*'Data Transformation'!$W$25,IF(C5300=1,D5300-'Data Transformation'!$W$25,FALSE))</f>
        <v>#NUM!</v>
      </c>
      <c r="E5299">
        <f t="array" ref="E5299">IF(ISLOGICAL(D5299),"",FREQUENCY(IF('Data Transformation'!$B$425:$B$8425='Bin Analysis'!$B5283,'Data Transformation'!$G$425:$G$8425),D5299))</f>
        <v>2001</v>
      </c>
      <c r="F5299">
        <f t="shared" si="660"/>
        <v>0</v>
      </c>
      <c r="G5299">
        <f>Weighting!$H$19</f>
        <v>0</v>
      </c>
      <c r="H5299">
        <f t="array" ref="H5299">FREQUENCY(IF('Data Transformation'!$B$4:$B$8425=B5283,'Data Transformation'!$G$4:$G$8425),'Bin Analysis'!$B5299)</f>
        <v>2073</v>
      </c>
      <c r="I5299">
        <f t="shared" si="661"/>
        <v>0</v>
      </c>
      <c r="J5299">
        <f t="shared" si="662"/>
        <v>0</v>
      </c>
      <c r="K5299">
        <f>J5299*Weighting!$W$19</f>
        <v>0</v>
      </c>
      <c r="M5299" s="14"/>
    </row>
    <row r="5300" spans="1:25" x14ac:dyDescent="0.25">
      <c r="A5300" s="32" t="str">
        <f>IF(Weighting!$P$20&gt;0,B5300,"")</f>
        <v/>
      </c>
      <c r="B5300" t="e">
        <f>Weighting!$C$20</f>
        <v>#DIV/0!</v>
      </c>
      <c r="C5300" t="e">
        <f>Weighting!$F$20</f>
        <v>#NUM!</v>
      </c>
      <c r="D5300" t="e">
        <f>IF(C5300=1,'Data Transformation'!$G$3+0.5*'Data Transformation'!$W$25,IF(C5301=1,D5301-'Data Transformation'!$W$25,FALSE))</f>
        <v>#NUM!</v>
      </c>
      <c r="E5300">
        <f t="array" ref="E5300">IF(ISLOGICAL(D5300),"",FREQUENCY(IF('Data Transformation'!$B$425:$B$8425='Bin Analysis'!$B5283,'Data Transformation'!$G$425:$G$8425),D5300))</f>
        <v>2001</v>
      </c>
      <c r="F5300">
        <f t="shared" si="660"/>
        <v>0</v>
      </c>
      <c r="G5300">
        <f>Weighting!$H$20</f>
        <v>0</v>
      </c>
      <c r="H5300">
        <f t="array" ref="H5300">FREQUENCY(IF('Data Transformation'!$B$4:$B$8425=B5283,'Data Transformation'!$G$4:$G$8425),'Bin Analysis'!$B5300)</f>
        <v>2073</v>
      </c>
      <c r="I5300">
        <f t="shared" si="661"/>
        <v>0</v>
      </c>
      <c r="J5300">
        <f t="shared" si="662"/>
        <v>0</v>
      </c>
      <c r="K5300">
        <f>J5300*Weighting!$W$20</f>
        <v>0</v>
      </c>
      <c r="M5300" s="14"/>
    </row>
    <row r="5301" spans="1:25" x14ac:dyDescent="0.25">
      <c r="A5301" s="32" t="str">
        <f>IF(Weighting!$P$21&gt;0,B5301,"")</f>
        <v/>
      </c>
      <c r="B5301" t="e">
        <f>Weighting!$C$21</f>
        <v>#DIV/0!</v>
      </c>
      <c r="C5301" t="e">
        <f>Weighting!$F$21</f>
        <v>#NUM!</v>
      </c>
      <c r="D5301" t="e">
        <f>IF(C5301=1,'Data Transformation'!$G$3+0.5*'Data Transformation'!$W$25,IF(C5302=1,D5302-'Data Transformation'!$W$25,FALSE))</f>
        <v>#NUM!</v>
      </c>
      <c r="E5301">
        <f t="array" ref="E5301">IF(ISLOGICAL(D5301),"",FREQUENCY(IF('Data Transformation'!$B$425:$B$8425='Bin Analysis'!$B5283,'Data Transformation'!$G$425:$G$8425),D5301))</f>
        <v>2001</v>
      </c>
      <c r="F5301">
        <f t="shared" si="660"/>
        <v>0</v>
      </c>
      <c r="G5301">
        <f>Weighting!$H$21</f>
        <v>0</v>
      </c>
      <c r="H5301">
        <f t="array" ref="H5301">FREQUENCY(IF('Data Transformation'!$B$4:$B$8425=B5283,'Data Transformation'!$G$4:$G$8425),'Bin Analysis'!$B5301)</f>
        <v>2073</v>
      </c>
      <c r="I5301">
        <f t="shared" si="661"/>
        <v>0</v>
      </c>
      <c r="J5301">
        <f t="shared" si="662"/>
        <v>0</v>
      </c>
      <c r="K5301">
        <f>J5301*Weighting!$W$21</f>
        <v>0</v>
      </c>
      <c r="M5301" s="14"/>
    </row>
    <row r="5302" spans="1:25" x14ac:dyDescent="0.25">
      <c r="A5302" s="32" t="str">
        <f>IF(Weighting!$P$22&gt;0,B5302,"")</f>
        <v/>
      </c>
      <c r="B5302" t="e">
        <f>Weighting!$C$22</f>
        <v>#DIV/0!</v>
      </c>
      <c r="C5302" t="e">
        <f>Weighting!$F$22</f>
        <v>#NUM!</v>
      </c>
      <c r="D5302" t="e">
        <f>IF(C5302=1,'Data Transformation'!$G$3+0.5*'Data Transformation'!$W$25,IF(C5303=1,D5303-'Data Transformation'!$W$25,FALSE))</f>
        <v>#NUM!</v>
      </c>
      <c r="E5302">
        <f t="array" ref="E5302">IF(ISLOGICAL(D5302),"",FREQUENCY(IF('Data Transformation'!$B$425:$B$8425='Bin Analysis'!$B5283,'Data Transformation'!$G$425:$G$8425),D5302))</f>
        <v>2001</v>
      </c>
      <c r="F5302">
        <f t="shared" si="660"/>
        <v>0</v>
      </c>
      <c r="G5302">
        <f>Weighting!$H$22</f>
        <v>0</v>
      </c>
      <c r="H5302">
        <f t="array" ref="H5302">FREQUENCY(IF('Data Transformation'!$B$4:$B$8425=B5283,'Data Transformation'!$G$4:$G$8425),'Bin Analysis'!$B5302)</f>
        <v>2073</v>
      </c>
      <c r="I5302">
        <f t="shared" si="661"/>
        <v>0</v>
      </c>
      <c r="J5302">
        <f t="shared" si="662"/>
        <v>0</v>
      </c>
      <c r="K5302">
        <f>J5302*Weighting!$W$22</f>
        <v>0</v>
      </c>
      <c r="M5302" s="14"/>
    </row>
    <row r="5303" spans="1:25" x14ac:dyDescent="0.25">
      <c r="A5303" s="32" t="str">
        <f>IF(Weighting!$P$23&gt;0,B5303,"")</f>
        <v/>
      </c>
      <c r="B5303" t="e">
        <f>Weighting!$C$23</f>
        <v>#DIV/0!</v>
      </c>
      <c r="C5303" t="e">
        <f>Weighting!$F$23</f>
        <v>#NUM!</v>
      </c>
      <c r="D5303" t="e">
        <f>IF(C5303=1,'Data Transformation'!$G$3+0.5*'Data Transformation'!$W$25,IF(C5304=1,D5304-'Data Transformation'!$W$25,FALSE))</f>
        <v>#NUM!</v>
      </c>
      <c r="E5303">
        <f t="array" ref="E5303">IF(ISLOGICAL(D5303),"",FREQUENCY(IF('Data Transformation'!$B$425:$B$8425='Bin Analysis'!$B5283,'Data Transformation'!$G$425:$G$8425),D5303))</f>
        <v>2001</v>
      </c>
      <c r="F5303">
        <f t="shared" si="660"/>
        <v>0</v>
      </c>
      <c r="G5303">
        <f>Weighting!$H$23</f>
        <v>0</v>
      </c>
      <c r="H5303">
        <f t="array" ref="H5303">FREQUENCY(IF('Data Transformation'!$B$4:$B$8425=B5283,'Data Transformation'!$G$4:$G$8425),'Bin Analysis'!$B5303)</f>
        <v>2073</v>
      </c>
      <c r="I5303">
        <f t="shared" si="661"/>
        <v>0</v>
      </c>
      <c r="J5303">
        <f t="shared" si="662"/>
        <v>0</v>
      </c>
      <c r="K5303">
        <f>J5303*Weighting!$W$23</f>
        <v>0</v>
      </c>
      <c r="M5303" s="14"/>
    </row>
    <row r="5304" spans="1:25" x14ac:dyDescent="0.25">
      <c r="A5304" s="32" t="str">
        <f>IF(Weighting!$P$24&gt;0,B5304,"")</f>
        <v/>
      </c>
      <c r="B5304" t="e">
        <f>Weighting!$C$24</f>
        <v>#DIV/0!</v>
      </c>
      <c r="C5304" t="e">
        <f>Weighting!$F$24</f>
        <v>#NUM!</v>
      </c>
      <c r="D5304" t="e">
        <f>IF(C5304=1,'Data Transformation'!$G$3+0.5*'Data Transformation'!$W$25,IF(C5305=1,D5305-'Data Transformation'!$W$25,FALSE))</f>
        <v>#NUM!</v>
      </c>
      <c r="E5304">
        <f t="array" ref="E5304">IF(ISLOGICAL(D5304),"",FREQUENCY(IF('Data Transformation'!$B$425:$B$8425='Bin Analysis'!$B5283,'Data Transformation'!$G$425:$G$8425),D5304))</f>
        <v>2001</v>
      </c>
      <c r="F5304">
        <f t="shared" si="660"/>
        <v>0</v>
      </c>
      <c r="G5304">
        <f>Weighting!$H$24</f>
        <v>0</v>
      </c>
      <c r="H5304">
        <f t="array" ref="H5304">FREQUENCY(IF('Data Transformation'!$B$4:$B$8425=B5283,'Data Transformation'!$G$4:$G$8425),'Bin Analysis'!$B5304)</f>
        <v>2073</v>
      </c>
      <c r="I5304">
        <f t="shared" si="661"/>
        <v>0</v>
      </c>
      <c r="J5304">
        <f t="shared" si="662"/>
        <v>0</v>
      </c>
      <c r="K5304">
        <f>J5304*Weighting!$W$24</f>
        <v>0</v>
      </c>
      <c r="M5304" s="14"/>
    </row>
    <row r="5305" spans="1:25" x14ac:dyDescent="0.25">
      <c r="A5305" s="32" t="str">
        <f>IF(Weighting!$P$25&gt;0,B5305,"")</f>
        <v/>
      </c>
      <c r="B5305" t="e">
        <f>Weighting!$C$25</f>
        <v>#DIV/0!</v>
      </c>
      <c r="C5305" t="e">
        <f>Weighting!$F$25</f>
        <v>#NUM!</v>
      </c>
      <c r="D5305" t="e">
        <f>IF(C5305=1,'Data Transformation'!$G$3+0.5*'Data Transformation'!$W$25,IF(C5306=1,D5306-'Data Transformation'!$W$25,FALSE))</f>
        <v>#NUM!</v>
      </c>
      <c r="E5305">
        <f t="array" ref="E5305">IF(ISLOGICAL(D5305),"",FREQUENCY(IF('Data Transformation'!$B$425:$B$8425='Bin Analysis'!$B5283,'Data Transformation'!$G$425:$G$8425),D5305))</f>
        <v>2001</v>
      </c>
      <c r="F5305">
        <f t="shared" si="660"/>
        <v>0</v>
      </c>
      <c r="G5305">
        <f>Weighting!$H$25</f>
        <v>0</v>
      </c>
      <c r="H5305">
        <f t="array" ref="H5305">FREQUENCY(IF('Data Transformation'!$B$4:$B$8425=B5283,'Data Transformation'!$G$4:$G$8425),'Bin Analysis'!$B5305)</f>
        <v>2073</v>
      </c>
      <c r="I5305">
        <f t="shared" si="661"/>
        <v>0</v>
      </c>
      <c r="J5305">
        <f t="shared" si="662"/>
        <v>0</v>
      </c>
      <c r="K5305">
        <f>J5305*Weighting!$W$25</f>
        <v>0</v>
      </c>
      <c r="M5305" s="14"/>
    </row>
    <row r="5306" spans="1:25" x14ac:dyDescent="0.25">
      <c r="O5306"/>
      <c r="P5306"/>
      <c r="Q5306"/>
      <c r="R5306"/>
    </row>
    <row r="5307" spans="1:25" ht="23.25" x14ac:dyDescent="0.35">
      <c r="A5307" s="21" t="s">
        <v>0</v>
      </c>
      <c r="B5307" s="21" t="str">
        <f>IFERROR(VLOOKUP(C5307,'Data Transformation'!$L$6:$M$426,2,FALSE),"")</f>
        <v/>
      </c>
      <c r="C5307" s="21">
        <f>C5283+1</f>
        <v>221</v>
      </c>
      <c r="D5307" s="21"/>
      <c r="E5307" s="21"/>
      <c r="F5307" s="21"/>
      <c r="G5307" s="21"/>
      <c r="H5307" s="22"/>
      <c r="I5307" s="22"/>
      <c r="J5307" s="22"/>
      <c r="K5307" s="21"/>
      <c r="L5307" s="21" t="str">
        <f>B5307</f>
        <v/>
      </c>
      <c r="M5307" s="23" t="e">
        <f>INDEX('Data Transformation'!$O$4:$O$424,MATCH($B5307,'Data Transformation'!$M$4:$M$424,0),MATCH($M$2,'Data Transformation'!$O$3,0))</f>
        <v>#N/A</v>
      </c>
      <c r="N5307" s="27" t="e">
        <f>IF('Input and Summary Results'!$J$16="minimum",'Bin Analysis'!X5308/(M5307-1),'Bin Analysis'!Y5307/('Bin Analysis'!M5307-1))</f>
        <v>#N/A</v>
      </c>
      <c r="O5307" s="27" t="e">
        <f>IF(M5307=FALSE,NA(),(VLOOKUP(1,C5310:K5329,4,FALSE))/(M5307-1))</f>
        <v>#N/A</v>
      </c>
      <c r="P5307" s="27" t="e">
        <f>IF(M5307=FALSE,NA(),SUM(J5310:J5329)/Weighting!$S$5)</f>
        <v>#N/A</v>
      </c>
      <c r="Q5307" s="27" t="e">
        <f>IF(M5307=FALSE,NA(),SUM(K5310:K5329)/Weighting!$S$6)</f>
        <v>#N/A</v>
      </c>
      <c r="R5307" s="27" t="e">
        <f>IF(M5307=FALSE,NA(),(VLOOKUP(1,G5310:K5329,3,FALSE))/(M5307-1))</f>
        <v>#N/A</v>
      </c>
      <c r="S5307" s="22" t="e">
        <f>IF(M5307=FALSE,NA(),IF(SUM(J5310:J5329)=2,"yes","no"))</f>
        <v>#N/A</v>
      </c>
      <c r="X5307" s="2" cm="2">
        <f t="array" ref="X5307:X5308">FREQUENCY(IF('Data Transformation'!$B$425:$B$6424='Bin Analysis'!L5307,'Data Transformation'!$G$425:$G$6424),'Data Transformation'!$U$11)</f>
        <v>0</v>
      </c>
      <c r="Y5307" s="2" cm="2">
        <f t="array" ref="Y5307:Y5308">FREQUENCY(IF('Data Transformation'!$B$425:$B$6424='Bin Analysis'!L5307,'Data Transformation'!$G$425:$G$6424),'Data Transformation'!$U$12)</f>
        <v>0</v>
      </c>
    </row>
    <row r="5308" spans="1:25" x14ac:dyDescent="0.25">
      <c r="A5308" s="14" t="s">
        <v>67</v>
      </c>
      <c r="B5308" t="s">
        <v>47</v>
      </c>
      <c r="C5308" t="s">
        <v>5</v>
      </c>
      <c r="D5308" t="s">
        <v>98</v>
      </c>
      <c r="E5308" t="s">
        <v>99</v>
      </c>
      <c r="F5308" t="s">
        <v>100</v>
      </c>
      <c r="G5308" t="s">
        <v>69</v>
      </c>
      <c r="H5308" t="s">
        <v>31</v>
      </c>
      <c r="I5308" t="s">
        <v>32</v>
      </c>
      <c r="J5308" t="s">
        <v>46</v>
      </c>
      <c r="K5308" s="14" t="s">
        <v>45</v>
      </c>
      <c r="M5308" s="14"/>
      <c r="X5308" s="2">
        <v>0</v>
      </c>
      <c r="Y5308" s="2">
        <v>0</v>
      </c>
    </row>
    <row r="5309" spans="1:25" x14ac:dyDescent="0.25">
      <c r="A5309" s="32"/>
      <c r="D5309" t="e">
        <f>IF(C5309=1,'Data Transformation'!$G$3+0.5*'Data Transformation'!$W$25,IF(C5310=1,D5310-'Data Transformation'!$W$25,FALSE))</f>
        <v>#NUM!</v>
      </c>
      <c r="E5309">
        <f t="array" ref="E5309">IF(ISLOGICAL(D5309),"",FREQUENCY(IF('Data Transformation'!$B$425:$B$8425='Bin Analysis'!$B5307,'Data Transformation'!$G$425:$G$8425),D5309))</f>
        <v>2001</v>
      </c>
      <c r="F5309" t="e">
        <f>IF(ISLOGICAL(D5309),"",E5309-E5308)</f>
        <v>#VALUE!</v>
      </c>
      <c r="M5309" s="14"/>
    </row>
    <row r="5310" spans="1:25" x14ac:dyDescent="0.25">
      <c r="A5310" s="32" t="e">
        <f>IF(Weighting!$P$6&gt;0,B5310,"")</f>
        <v>#NUM!</v>
      </c>
      <c r="B5310" t="e">
        <f>Weighting!$C$6</f>
        <v>#DIV/0!</v>
      </c>
      <c r="C5310" t="e">
        <f>Weighting!$F$6</f>
        <v>#NUM!</v>
      </c>
      <c r="D5310" t="e">
        <f>IF(C5310=1,'Data Transformation'!$G$3+0.5*'Data Transformation'!$W$25,IF(C5311=1,D5311-'Data Transformation'!$W$25,FALSE))</f>
        <v>#NUM!</v>
      </c>
      <c r="E5310">
        <f t="array" ref="E5310">IF(ISLOGICAL(D5310),"",FREQUENCY(IF('Data Transformation'!$B$425:$B$8425='Bin Analysis'!$B5307,'Data Transformation'!$G$425:$G$8425),D5310))</f>
        <v>2001</v>
      </c>
      <c r="F5310">
        <f>IF(ISLOGICAL(D5310),"",E5310-E5309)</f>
        <v>0</v>
      </c>
      <c r="G5310">
        <f>Weighting!$H$6</f>
        <v>1</v>
      </c>
      <c r="H5310">
        <f t="array" ref="H5310">FREQUENCY(IF('Data Transformation'!$B$4:$B$8425=B5307,'Data Transformation'!$G$4:$G$8425),'Bin Analysis'!$B5310)</f>
        <v>2073</v>
      </c>
      <c r="I5310">
        <f>H5310-H5309</f>
        <v>2073</v>
      </c>
      <c r="J5310">
        <f>IF(I5310=0,0,1)</f>
        <v>1</v>
      </c>
      <c r="K5310" t="e">
        <f>J5310*Weighting!$W$6</f>
        <v>#NUM!</v>
      </c>
      <c r="M5310" s="14"/>
    </row>
    <row r="5311" spans="1:25" x14ac:dyDescent="0.25">
      <c r="A5311" s="32" t="str">
        <f>IF(Weighting!$P$7&gt;0,B5311,"")</f>
        <v/>
      </c>
      <c r="B5311" t="e">
        <f>Weighting!$C$7</f>
        <v>#DIV/0!</v>
      </c>
      <c r="C5311" t="e">
        <f>Weighting!$F$7</f>
        <v>#NUM!</v>
      </c>
      <c r="D5311" t="e">
        <f>IF(C5311=1,'Data Transformation'!$G$3+0.5*'Data Transformation'!$W$25,IF(C5312=1,D5312-'Data Transformation'!$W$25,FALSE))</f>
        <v>#NUM!</v>
      </c>
      <c r="E5311">
        <f t="array" ref="E5311">IF(ISLOGICAL(D5311),"",FREQUENCY(IF('Data Transformation'!$B$425:$B$8425='Bin Analysis'!$B5307,'Data Transformation'!$G$425:$G$8425),D5311))</f>
        <v>2001</v>
      </c>
      <c r="F5311">
        <f t="shared" ref="F5311:F5329" si="663">IF(ISLOGICAL(D5311),"",E5311-E5310)</f>
        <v>0</v>
      </c>
      <c r="G5311">
        <f>Weighting!$H$7</f>
        <v>0</v>
      </c>
      <c r="H5311">
        <f t="array" ref="H5311">FREQUENCY(IF('Data Transformation'!$B$4:$B$8425=B5307,'Data Transformation'!$G$4:$G$8425),'Bin Analysis'!$B5311)</f>
        <v>2073</v>
      </c>
      <c r="I5311">
        <f t="shared" ref="I5311:I5329" si="664">H5311-H5310</f>
        <v>0</v>
      </c>
      <c r="J5311">
        <f>IF(I5311=0,0,1)</f>
        <v>0</v>
      </c>
      <c r="K5311">
        <f>J5311*Weighting!$W$7</f>
        <v>0</v>
      </c>
      <c r="M5311" s="14"/>
    </row>
    <row r="5312" spans="1:25" x14ac:dyDescent="0.25">
      <c r="A5312" s="32" t="str">
        <f>IF(Weighting!$P$8&gt;0,B5312,"")</f>
        <v/>
      </c>
      <c r="B5312" t="e">
        <f>Weighting!$C$8</f>
        <v>#DIV/0!</v>
      </c>
      <c r="C5312" t="e">
        <f>Weighting!$F$8</f>
        <v>#NUM!</v>
      </c>
      <c r="D5312" t="e">
        <f>IF(C5312=1,'Data Transformation'!$G$3+0.5*'Data Transformation'!$W$25,IF(C5313=1,D5313-'Data Transformation'!$W$25,FALSE))</f>
        <v>#NUM!</v>
      </c>
      <c r="E5312">
        <f t="array" ref="E5312">IF(ISLOGICAL(D5312),"",FREQUENCY(IF('Data Transformation'!$B$425:$B$8425='Bin Analysis'!$B5307,'Data Transformation'!$G$425:$G$8425),D5312))</f>
        <v>2001</v>
      </c>
      <c r="F5312">
        <f t="shared" si="663"/>
        <v>0</v>
      </c>
      <c r="G5312">
        <f>Weighting!$H$8</f>
        <v>0</v>
      </c>
      <c r="H5312">
        <f t="array" ref="H5312">FREQUENCY(IF('Data Transformation'!$B$4:$B$8425=B5307,'Data Transformation'!$G$4:$G$8425),'Bin Analysis'!$B5312)</f>
        <v>2073</v>
      </c>
      <c r="I5312">
        <f t="shared" si="664"/>
        <v>0</v>
      </c>
      <c r="J5312">
        <f t="shared" ref="J5312:J5329" si="665">IF(I5312=0,0,1)</f>
        <v>0</v>
      </c>
      <c r="K5312">
        <f>J5312*Weighting!$W$8</f>
        <v>0</v>
      </c>
      <c r="M5312" s="14"/>
    </row>
    <row r="5313" spans="1:13" x14ac:dyDescent="0.25">
      <c r="A5313" s="32" t="str">
        <f>IF(Weighting!$P$9&gt;0,B5313,"")</f>
        <v/>
      </c>
      <c r="B5313" s="50" t="e">
        <f>Weighting!$C$9</f>
        <v>#DIV/0!</v>
      </c>
      <c r="C5313" t="e">
        <f>Weighting!$F$9</f>
        <v>#NUM!</v>
      </c>
      <c r="D5313" t="e">
        <f>IF(C5313=1,'Data Transformation'!$G$3+0.5*'Data Transformation'!$W$25,IF(C5314=1,D5314-'Data Transformation'!$W$25,FALSE))</f>
        <v>#NUM!</v>
      </c>
      <c r="E5313">
        <f t="array" ref="E5313">IF(ISLOGICAL(D5313),"",FREQUENCY(IF('Data Transformation'!$B$425:$B$8425='Bin Analysis'!$B5307,'Data Transformation'!$G$425:$G$8425),D5313))</f>
        <v>2001</v>
      </c>
      <c r="F5313">
        <f t="shared" si="663"/>
        <v>0</v>
      </c>
      <c r="G5313">
        <f>Weighting!$H$9</f>
        <v>0</v>
      </c>
      <c r="H5313">
        <f t="array" ref="H5313">FREQUENCY(IF('Data Transformation'!$B$4:$B$8425=B5307,'Data Transformation'!$G$4:$G$8425),'Bin Analysis'!$B5313)</f>
        <v>2073</v>
      </c>
      <c r="I5313">
        <f t="shared" si="664"/>
        <v>0</v>
      </c>
      <c r="J5313">
        <f t="shared" si="665"/>
        <v>0</v>
      </c>
      <c r="K5313">
        <f>J5313*Weighting!$W$9</f>
        <v>0</v>
      </c>
      <c r="M5313" s="14"/>
    </row>
    <row r="5314" spans="1:13" x14ac:dyDescent="0.25">
      <c r="A5314" s="32" t="str">
        <f>IF(Weighting!$P$10&gt;0,B5314,"")</f>
        <v/>
      </c>
      <c r="B5314" t="e">
        <f>Weighting!$C$10</f>
        <v>#DIV/0!</v>
      </c>
      <c r="C5314" t="e">
        <f>Weighting!$F$10</f>
        <v>#NUM!</v>
      </c>
      <c r="D5314" t="e">
        <f>IF(C5314=1,'Data Transformation'!$G$3+0.5*'Data Transformation'!$W$25,IF(C5315=1,D5315-'Data Transformation'!$W$25,FALSE))</f>
        <v>#NUM!</v>
      </c>
      <c r="E5314">
        <f t="array" ref="E5314">IF(ISLOGICAL(D5314),"",FREQUENCY(IF('Data Transformation'!$B$425:$B$8425='Bin Analysis'!$B5307,'Data Transformation'!$G$425:$G$8425),D5314))</f>
        <v>2001</v>
      </c>
      <c r="F5314">
        <f t="shared" si="663"/>
        <v>0</v>
      </c>
      <c r="G5314">
        <f>Weighting!$H$10</f>
        <v>0</v>
      </c>
      <c r="H5314">
        <f t="array" ref="H5314">FREQUENCY(IF('Data Transformation'!$B$4:$B$8425=B5307,'Data Transformation'!$G$4:$G$8425),'Bin Analysis'!$B5314)</f>
        <v>2073</v>
      </c>
      <c r="I5314">
        <f t="shared" si="664"/>
        <v>0</v>
      </c>
      <c r="J5314">
        <f t="shared" si="665"/>
        <v>0</v>
      </c>
      <c r="K5314">
        <f>J5314*Weighting!$W$10</f>
        <v>0</v>
      </c>
      <c r="M5314" s="14"/>
    </row>
    <row r="5315" spans="1:13" x14ac:dyDescent="0.25">
      <c r="A5315" s="32" t="str">
        <f>IF(Weighting!$P$11&gt;0,B5315,"")</f>
        <v/>
      </c>
      <c r="B5315" t="e">
        <f>Weighting!$C$11</f>
        <v>#DIV/0!</v>
      </c>
      <c r="C5315" t="e">
        <f>Weighting!$F$11</f>
        <v>#NUM!</v>
      </c>
      <c r="D5315" t="e">
        <f>IF(C5315=1,'Data Transformation'!$G$3+0.5*'Data Transformation'!$W$25,IF(C5316=1,D5316-'Data Transformation'!$W$25,FALSE))</f>
        <v>#NUM!</v>
      </c>
      <c r="E5315">
        <f t="array" ref="E5315">IF(ISLOGICAL(D5315),"",FREQUENCY(IF('Data Transformation'!$B$425:$B$8425='Bin Analysis'!$B5307,'Data Transformation'!$G$425:$G$8425),D5315))</f>
        <v>2001</v>
      </c>
      <c r="F5315">
        <f t="shared" si="663"/>
        <v>0</v>
      </c>
      <c r="G5315">
        <f>Weighting!$H$11</f>
        <v>0</v>
      </c>
      <c r="H5315">
        <f t="array" ref="H5315">FREQUENCY(IF('Data Transformation'!$B$4:$B$8425=B5307,'Data Transformation'!$G$4:$G$8425),'Bin Analysis'!$B5315)</f>
        <v>2073</v>
      </c>
      <c r="I5315">
        <f t="shared" si="664"/>
        <v>0</v>
      </c>
      <c r="J5315">
        <f t="shared" si="665"/>
        <v>0</v>
      </c>
      <c r="K5315">
        <f>J5315*Weighting!$W$11</f>
        <v>0</v>
      </c>
      <c r="M5315" s="14"/>
    </row>
    <row r="5316" spans="1:13" x14ac:dyDescent="0.25">
      <c r="A5316" s="32" t="str">
        <f>IF(Weighting!$P$12&gt;0,B5316,"")</f>
        <v/>
      </c>
      <c r="B5316" t="e">
        <f>Weighting!$C$12</f>
        <v>#DIV/0!</v>
      </c>
      <c r="C5316" t="e">
        <f>Weighting!$F$12</f>
        <v>#NUM!</v>
      </c>
      <c r="D5316" t="e">
        <f>IF(C5316=1,'Data Transformation'!$G$3+0.5*'Data Transformation'!$W$25,IF(C5317=1,D5317-'Data Transformation'!$W$25,FALSE))</f>
        <v>#NUM!</v>
      </c>
      <c r="E5316">
        <f t="array" ref="E5316">IF(ISLOGICAL(D5316),"",FREQUENCY(IF('Data Transformation'!$B$425:$B$8425='Bin Analysis'!$B5307,'Data Transformation'!$G$425:$G$8425),D5316))</f>
        <v>2001</v>
      </c>
      <c r="F5316">
        <f t="shared" si="663"/>
        <v>0</v>
      </c>
      <c r="G5316">
        <f>Weighting!$H$12</f>
        <v>0</v>
      </c>
      <c r="H5316">
        <f t="array" ref="H5316">FREQUENCY(IF('Data Transformation'!$B$4:$B$8425=B5307,'Data Transformation'!$G$4:$G$8425),'Bin Analysis'!$B5316)</f>
        <v>2073</v>
      </c>
      <c r="I5316">
        <f t="shared" si="664"/>
        <v>0</v>
      </c>
      <c r="J5316">
        <f t="shared" si="665"/>
        <v>0</v>
      </c>
      <c r="K5316">
        <f>J5316*Weighting!$W$12</f>
        <v>0</v>
      </c>
      <c r="M5316" s="14"/>
    </row>
    <row r="5317" spans="1:13" x14ac:dyDescent="0.25">
      <c r="A5317" s="32" t="str">
        <f>IF(Weighting!$P$13&gt;0,B5317,"")</f>
        <v/>
      </c>
      <c r="B5317" t="e">
        <f>Weighting!$C$13</f>
        <v>#DIV/0!</v>
      </c>
      <c r="C5317" t="e">
        <f>Weighting!$F$13</f>
        <v>#NUM!</v>
      </c>
      <c r="D5317" t="e">
        <f>IF(C5317=1,'Data Transformation'!$G$3+0.5*'Data Transformation'!$W$25,IF(C5318=1,D5318-'Data Transformation'!$W$25,FALSE))</f>
        <v>#NUM!</v>
      </c>
      <c r="E5317">
        <f t="array" ref="E5317">IF(ISLOGICAL(D5317),"",FREQUENCY(IF('Data Transformation'!$B$425:$B$8425='Bin Analysis'!$B5307,'Data Transformation'!$G$425:$G$8425),D5317))</f>
        <v>2001</v>
      </c>
      <c r="F5317">
        <f t="shared" si="663"/>
        <v>0</v>
      </c>
      <c r="G5317">
        <f>Weighting!$H$13</f>
        <v>0</v>
      </c>
      <c r="H5317">
        <f t="array" ref="H5317">FREQUENCY(IF('Data Transformation'!$B$4:$B$8425=B5307,'Data Transformation'!$G$4:$G$8425),'Bin Analysis'!$B5317)</f>
        <v>2073</v>
      </c>
      <c r="I5317">
        <f t="shared" si="664"/>
        <v>0</v>
      </c>
      <c r="J5317">
        <f t="shared" si="665"/>
        <v>0</v>
      </c>
      <c r="K5317">
        <f>J5317*Weighting!$W$13</f>
        <v>0</v>
      </c>
      <c r="M5317" s="14"/>
    </row>
    <row r="5318" spans="1:13" x14ac:dyDescent="0.25">
      <c r="A5318" s="32" t="str">
        <f>IF(Weighting!$P$14&gt;0,B5318,"")</f>
        <v/>
      </c>
      <c r="B5318" t="e">
        <f>Weighting!$C$14</f>
        <v>#DIV/0!</v>
      </c>
      <c r="C5318" t="e">
        <f>Weighting!$F$14</f>
        <v>#NUM!</v>
      </c>
      <c r="D5318" t="e">
        <f>IF(C5318=1,'Data Transformation'!$G$3+0.5*'Data Transformation'!$W$25,IF(C5319=1,D5319-'Data Transformation'!$W$25,FALSE))</f>
        <v>#NUM!</v>
      </c>
      <c r="E5318">
        <f t="array" ref="E5318">IF(ISLOGICAL(D5318),"",FREQUENCY(IF('Data Transformation'!$B$425:$B$8425='Bin Analysis'!$B5307,'Data Transformation'!$G$425:$G$8425),D5318))</f>
        <v>2001</v>
      </c>
      <c r="F5318">
        <f t="shared" si="663"/>
        <v>0</v>
      </c>
      <c r="G5318">
        <f>Weighting!$H$14</f>
        <v>0</v>
      </c>
      <c r="H5318">
        <f t="array" ref="H5318">FREQUENCY(IF('Data Transformation'!$B$4:$B$8425=B5307,'Data Transformation'!$G$4:$G$8425),'Bin Analysis'!$B5318)</f>
        <v>2073</v>
      </c>
      <c r="I5318">
        <f t="shared" si="664"/>
        <v>0</v>
      </c>
      <c r="J5318">
        <f t="shared" si="665"/>
        <v>0</v>
      </c>
      <c r="K5318">
        <f>J5318*Weighting!$W$14</f>
        <v>0</v>
      </c>
      <c r="M5318" s="14"/>
    </row>
    <row r="5319" spans="1:13" x14ac:dyDescent="0.25">
      <c r="A5319" s="32" t="str">
        <f>IF(Weighting!$P$15&gt;0,B5319,"")</f>
        <v/>
      </c>
      <c r="B5319" t="e">
        <f>Weighting!$C$15</f>
        <v>#DIV/0!</v>
      </c>
      <c r="C5319" t="e">
        <f>Weighting!$F$15</f>
        <v>#NUM!</v>
      </c>
      <c r="D5319" t="e">
        <f>IF(C5319=1,'Data Transformation'!$G$3+0.5*'Data Transformation'!$W$25,IF(C5320=1,D5320-'Data Transformation'!$W$25,FALSE))</f>
        <v>#NUM!</v>
      </c>
      <c r="E5319">
        <f t="array" ref="E5319">IF(ISLOGICAL(D5319),"",FREQUENCY(IF('Data Transformation'!$B$425:$B$8425='Bin Analysis'!$B5307,'Data Transformation'!$G$425:$G$8425),D5319))</f>
        <v>2001</v>
      </c>
      <c r="F5319">
        <f t="shared" si="663"/>
        <v>0</v>
      </c>
      <c r="G5319">
        <f>Weighting!$H$15</f>
        <v>0</v>
      </c>
      <c r="H5319">
        <f t="array" ref="H5319">FREQUENCY(IF('Data Transformation'!$B$4:$B$8425=B5307,'Data Transformation'!$G$4:$G$8425),'Bin Analysis'!$B5319)</f>
        <v>2073</v>
      </c>
      <c r="I5319">
        <f t="shared" si="664"/>
        <v>0</v>
      </c>
      <c r="J5319">
        <f t="shared" si="665"/>
        <v>0</v>
      </c>
      <c r="K5319">
        <f>J5319*Weighting!$W$15</f>
        <v>0</v>
      </c>
      <c r="M5319" s="14"/>
    </row>
    <row r="5320" spans="1:13" x14ac:dyDescent="0.25">
      <c r="A5320" s="32" t="str">
        <f>IF(Weighting!$P$16&gt;0,B5320,"")</f>
        <v/>
      </c>
      <c r="B5320" t="e">
        <f>Weighting!$C$16</f>
        <v>#DIV/0!</v>
      </c>
      <c r="C5320" t="e">
        <f>Weighting!$F$16</f>
        <v>#NUM!</v>
      </c>
      <c r="D5320" t="e">
        <f>IF(C5320=1,'Data Transformation'!$G$3+0.5*'Data Transformation'!$W$25,IF(C5321=1,D5321-'Data Transformation'!$W$25,FALSE))</f>
        <v>#NUM!</v>
      </c>
      <c r="E5320">
        <f t="array" ref="E5320">IF(ISLOGICAL(D5320),"",FREQUENCY(IF('Data Transformation'!$B$425:$B$8425='Bin Analysis'!$B5307,'Data Transformation'!$G$425:$G$8425),D5320))</f>
        <v>2001</v>
      </c>
      <c r="F5320">
        <f t="shared" si="663"/>
        <v>0</v>
      </c>
      <c r="G5320">
        <f>Weighting!$H$16</f>
        <v>0</v>
      </c>
      <c r="H5320">
        <f t="array" ref="H5320">FREQUENCY(IF('Data Transformation'!$B$4:$B$8425=B5307,'Data Transformation'!$G$4:$G$8425),'Bin Analysis'!$B5320)</f>
        <v>2073</v>
      </c>
      <c r="I5320">
        <f t="shared" si="664"/>
        <v>0</v>
      </c>
      <c r="J5320">
        <f t="shared" si="665"/>
        <v>0</v>
      </c>
      <c r="K5320">
        <f>J5320*Weighting!$W$16</f>
        <v>0</v>
      </c>
      <c r="M5320" s="14"/>
    </row>
    <row r="5321" spans="1:13" x14ac:dyDescent="0.25">
      <c r="A5321" s="32" t="str">
        <f>IF(Weighting!$P$17&gt;0,B5321,"")</f>
        <v/>
      </c>
      <c r="B5321" t="e">
        <f>Weighting!$C$17</f>
        <v>#DIV/0!</v>
      </c>
      <c r="C5321" t="e">
        <f>Weighting!$F$17</f>
        <v>#NUM!</v>
      </c>
      <c r="D5321" t="e">
        <f>IF(C5321=1,'Data Transformation'!$G$3+0.5*'Data Transformation'!$W$25,IF(C5322=1,D5322-'Data Transformation'!$W$25,FALSE))</f>
        <v>#NUM!</v>
      </c>
      <c r="E5321">
        <f t="array" ref="E5321">IF(ISLOGICAL(D5321),"",FREQUENCY(IF('Data Transformation'!$B$425:$B$8425='Bin Analysis'!$B5307,'Data Transformation'!$G$425:$G$8425),D5321))</f>
        <v>2001</v>
      </c>
      <c r="F5321">
        <f t="shared" si="663"/>
        <v>0</v>
      </c>
      <c r="G5321">
        <f>Weighting!$H$17</f>
        <v>0</v>
      </c>
      <c r="H5321">
        <f t="array" ref="H5321">FREQUENCY(IF('Data Transformation'!$B$4:$B$8425=B5307,'Data Transformation'!$G$4:$G$8425),'Bin Analysis'!$B5321)</f>
        <v>2073</v>
      </c>
      <c r="I5321">
        <f t="shared" si="664"/>
        <v>0</v>
      </c>
      <c r="J5321">
        <f t="shared" si="665"/>
        <v>0</v>
      </c>
      <c r="K5321">
        <f>J5321*Weighting!$W$17</f>
        <v>0</v>
      </c>
      <c r="M5321" s="14"/>
    </row>
    <row r="5322" spans="1:13" x14ac:dyDescent="0.25">
      <c r="A5322" s="32" t="str">
        <f>IF(Weighting!$P$18&gt;0,B5322,"")</f>
        <v/>
      </c>
      <c r="B5322" t="e">
        <f>Weighting!$C$18</f>
        <v>#DIV/0!</v>
      </c>
      <c r="C5322" t="e">
        <f>Weighting!$F$18</f>
        <v>#NUM!</v>
      </c>
      <c r="D5322" t="e">
        <f>IF(C5322=1,'Data Transformation'!$G$3+0.5*'Data Transformation'!$W$25,IF(C5323=1,D5323-'Data Transformation'!$W$25,FALSE))</f>
        <v>#NUM!</v>
      </c>
      <c r="E5322">
        <f t="array" ref="E5322">IF(ISLOGICAL(D5322),"",FREQUENCY(IF('Data Transformation'!$B$425:$B$8425='Bin Analysis'!$B5307,'Data Transformation'!$G$425:$G$8425),D5322))</f>
        <v>2001</v>
      </c>
      <c r="F5322">
        <f t="shared" si="663"/>
        <v>0</v>
      </c>
      <c r="G5322">
        <f>Weighting!$H$18</f>
        <v>0</v>
      </c>
      <c r="H5322">
        <f t="array" ref="H5322">FREQUENCY(IF('Data Transformation'!$B$4:$B$8425=B5307,'Data Transformation'!$G$4:$G$8425),'Bin Analysis'!$B5322)</f>
        <v>2073</v>
      </c>
      <c r="I5322">
        <f t="shared" si="664"/>
        <v>0</v>
      </c>
      <c r="J5322">
        <f t="shared" si="665"/>
        <v>0</v>
      </c>
      <c r="K5322">
        <f>J5322*Weighting!$W$18</f>
        <v>0</v>
      </c>
      <c r="M5322" s="14"/>
    </row>
    <row r="5323" spans="1:13" x14ac:dyDescent="0.25">
      <c r="A5323" s="32" t="str">
        <f>IF(Weighting!$P$19&gt;0,B5323,"")</f>
        <v/>
      </c>
      <c r="B5323" t="e">
        <f>Weighting!$C$19</f>
        <v>#DIV/0!</v>
      </c>
      <c r="C5323" t="e">
        <f>Weighting!$F$19</f>
        <v>#NUM!</v>
      </c>
      <c r="D5323" t="e">
        <f>IF(C5323=1,'Data Transformation'!$G$3+0.5*'Data Transformation'!$W$25,IF(C5324=1,D5324-'Data Transformation'!$W$25,FALSE))</f>
        <v>#NUM!</v>
      </c>
      <c r="E5323">
        <f t="array" ref="E5323">IF(ISLOGICAL(D5323),"",FREQUENCY(IF('Data Transformation'!$B$425:$B$8425='Bin Analysis'!$B5307,'Data Transformation'!$G$425:$G$8425),D5323))</f>
        <v>2001</v>
      </c>
      <c r="F5323">
        <f t="shared" si="663"/>
        <v>0</v>
      </c>
      <c r="G5323">
        <f>Weighting!$H$19</f>
        <v>0</v>
      </c>
      <c r="H5323">
        <f t="array" ref="H5323">FREQUENCY(IF('Data Transformation'!$B$4:$B$8425=B5307,'Data Transformation'!$G$4:$G$8425),'Bin Analysis'!$B5323)</f>
        <v>2073</v>
      </c>
      <c r="I5323">
        <f t="shared" si="664"/>
        <v>0</v>
      </c>
      <c r="J5323">
        <f t="shared" si="665"/>
        <v>0</v>
      </c>
      <c r="K5323">
        <f>J5323*Weighting!$W$19</f>
        <v>0</v>
      </c>
      <c r="M5323" s="14"/>
    </row>
    <row r="5324" spans="1:13" x14ac:dyDescent="0.25">
      <c r="A5324" s="32" t="str">
        <f>IF(Weighting!$P$20&gt;0,B5324,"")</f>
        <v/>
      </c>
      <c r="B5324" t="e">
        <f>Weighting!$C$20</f>
        <v>#DIV/0!</v>
      </c>
      <c r="C5324" t="e">
        <f>Weighting!$F$20</f>
        <v>#NUM!</v>
      </c>
      <c r="D5324" t="e">
        <f>IF(C5324=1,'Data Transformation'!$G$3+0.5*'Data Transformation'!$W$25,IF(C5325=1,D5325-'Data Transformation'!$W$25,FALSE))</f>
        <v>#NUM!</v>
      </c>
      <c r="E5324">
        <f t="array" ref="E5324">IF(ISLOGICAL(D5324),"",FREQUENCY(IF('Data Transformation'!$B$425:$B$8425='Bin Analysis'!$B5307,'Data Transformation'!$G$425:$G$8425),D5324))</f>
        <v>2001</v>
      </c>
      <c r="F5324">
        <f t="shared" si="663"/>
        <v>0</v>
      </c>
      <c r="G5324">
        <f>Weighting!$H$20</f>
        <v>0</v>
      </c>
      <c r="H5324">
        <f t="array" ref="H5324">FREQUENCY(IF('Data Transformation'!$B$4:$B$8425=B5307,'Data Transformation'!$G$4:$G$8425),'Bin Analysis'!$B5324)</f>
        <v>2073</v>
      </c>
      <c r="I5324">
        <f t="shared" si="664"/>
        <v>0</v>
      </c>
      <c r="J5324">
        <f t="shared" si="665"/>
        <v>0</v>
      </c>
      <c r="K5324">
        <f>J5324*Weighting!$W$20</f>
        <v>0</v>
      </c>
      <c r="M5324" s="14"/>
    </row>
    <row r="5325" spans="1:13" x14ac:dyDescent="0.25">
      <c r="A5325" s="32" t="str">
        <f>IF(Weighting!$P$21&gt;0,B5325,"")</f>
        <v/>
      </c>
      <c r="B5325" t="e">
        <f>Weighting!$C$21</f>
        <v>#DIV/0!</v>
      </c>
      <c r="C5325" t="e">
        <f>Weighting!$F$21</f>
        <v>#NUM!</v>
      </c>
      <c r="D5325" t="e">
        <f>IF(C5325=1,'Data Transformation'!$G$3+0.5*'Data Transformation'!$W$25,IF(C5326=1,D5326-'Data Transformation'!$W$25,FALSE))</f>
        <v>#NUM!</v>
      </c>
      <c r="E5325">
        <f t="array" ref="E5325">IF(ISLOGICAL(D5325),"",FREQUENCY(IF('Data Transformation'!$B$425:$B$8425='Bin Analysis'!$B5307,'Data Transformation'!$G$425:$G$8425),D5325))</f>
        <v>2001</v>
      </c>
      <c r="F5325">
        <f t="shared" si="663"/>
        <v>0</v>
      </c>
      <c r="G5325">
        <f>Weighting!$H$21</f>
        <v>0</v>
      </c>
      <c r="H5325">
        <f t="array" ref="H5325">FREQUENCY(IF('Data Transformation'!$B$4:$B$8425=B5307,'Data Transformation'!$G$4:$G$8425),'Bin Analysis'!$B5325)</f>
        <v>2073</v>
      </c>
      <c r="I5325">
        <f t="shared" si="664"/>
        <v>0</v>
      </c>
      <c r="J5325">
        <f t="shared" si="665"/>
        <v>0</v>
      </c>
      <c r="K5325">
        <f>J5325*Weighting!$W$21</f>
        <v>0</v>
      </c>
      <c r="M5325" s="14"/>
    </row>
    <row r="5326" spans="1:13" x14ac:dyDescent="0.25">
      <c r="A5326" s="32" t="str">
        <f>IF(Weighting!$P$22&gt;0,B5326,"")</f>
        <v/>
      </c>
      <c r="B5326" t="e">
        <f>Weighting!$C$22</f>
        <v>#DIV/0!</v>
      </c>
      <c r="C5326" t="e">
        <f>Weighting!$F$22</f>
        <v>#NUM!</v>
      </c>
      <c r="D5326" t="e">
        <f>IF(C5326=1,'Data Transformation'!$G$3+0.5*'Data Transformation'!$W$25,IF(C5327=1,D5327-'Data Transformation'!$W$25,FALSE))</f>
        <v>#NUM!</v>
      </c>
      <c r="E5326">
        <f t="array" ref="E5326">IF(ISLOGICAL(D5326),"",FREQUENCY(IF('Data Transformation'!$B$425:$B$8425='Bin Analysis'!$B5307,'Data Transformation'!$G$425:$G$8425),D5326))</f>
        <v>2001</v>
      </c>
      <c r="F5326">
        <f t="shared" si="663"/>
        <v>0</v>
      </c>
      <c r="G5326">
        <f>Weighting!$H$22</f>
        <v>0</v>
      </c>
      <c r="H5326">
        <f t="array" ref="H5326">FREQUENCY(IF('Data Transformation'!$B$4:$B$8425=B5307,'Data Transformation'!$G$4:$G$8425),'Bin Analysis'!$B5326)</f>
        <v>2073</v>
      </c>
      <c r="I5326">
        <f t="shared" si="664"/>
        <v>0</v>
      </c>
      <c r="J5326">
        <f t="shared" si="665"/>
        <v>0</v>
      </c>
      <c r="K5326">
        <f>J5326*Weighting!$W$22</f>
        <v>0</v>
      </c>
      <c r="M5326" s="14"/>
    </row>
    <row r="5327" spans="1:13" x14ac:dyDescent="0.25">
      <c r="A5327" s="32" t="str">
        <f>IF(Weighting!$P$23&gt;0,B5327,"")</f>
        <v/>
      </c>
      <c r="B5327" t="e">
        <f>Weighting!$C$23</f>
        <v>#DIV/0!</v>
      </c>
      <c r="C5327" t="e">
        <f>Weighting!$F$23</f>
        <v>#NUM!</v>
      </c>
      <c r="D5327" t="e">
        <f>IF(C5327=1,'Data Transformation'!$G$3+0.5*'Data Transformation'!$W$25,IF(C5328=1,D5328-'Data Transformation'!$W$25,FALSE))</f>
        <v>#NUM!</v>
      </c>
      <c r="E5327">
        <f t="array" ref="E5327">IF(ISLOGICAL(D5327),"",FREQUENCY(IF('Data Transformation'!$B$425:$B$8425='Bin Analysis'!$B5307,'Data Transformation'!$G$425:$G$8425),D5327))</f>
        <v>2001</v>
      </c>
      <c r="F5327">
        <f t="shared" si="663"/>
        <v>0</v>
      </c>
      <c r="G5327">
        <f>Weighting!$H$23</f>
        <v>0</v>
      </c>
      <c r="H5327">
        <f t="array" ref="H5327">FREQUENCY(IF('Data Transformation'!$B$4:$B$8425=B5307,'Data Transformation'!$G$4:$G$8425),'Bin Analysis'!$B5327)</f>
        <v>2073</v>
      </c>
      <c r="I5327">
        <f t="shared" si="664"/>
        <v>0</v>
      </c>
      <c r="J5327">
        <f t="shared" si="665"/>
        <v>0</v>
      </c>
      <c r="K5327">
        <f>J5327*Weighting!$W$23</f>
        <v>0</v>
      </c>
      <c r="M5327" s="14"/>
    </row>
    <row r="5328" spans="1:13" x14ac:dyDescent="0.25">
      <c r="A5328" s="32" t="str">
        <f>IF(Weighting!$P$24&gt;0,B5328,"")</f>
        <v/>
      </c>
      <c r="B5328" t="e">
        <f>Weighting!$C$24</f>
        <v>#DIV/0!</v>
      </c>
      <c r="C5328" t="e">
        <f>Weighting!$F$24</f>
        <v>#NUM!</v>
      </c>
      <c r="D5328" t="e">
        <f>IF(C5328=1,'Data Transformation'!$G$3+0.5*'Data Transformation'!$W$25,IF(C5329=1,D5329-'Data Transformation'!$W$25,FALSE))</f>
        <v>#NUM!</v>
      </c>
      <c r="E5328">
        <f t="array" ref="E5328">IF(ISLOGICAL(D5328),"",FREQUENCY(IF('Data Transformation'!$B$425:$B$8425='Bin Analysis'!$B5307,'Data Transformation'!$G$425:$G$8425),D5328))</f>
        <v>2001</v>
      </c>
      <c r="F5328">
        <f t="shared" si="663"/>
        <v>0</v>
      </c>
      <c r="G5328">
        <f>Weighting!$H$24</f>
        <v>0</v>
      </c>
      <c r="H5328">
        <f t="array" ref="H5328">FREQUENCY(IF('Data Transformation'!$B$4:$B$8425=B5307,'Data Transformation'!$G$4:$G$8425),'Bin Analysis'!$B5328)</f>
        <v>2073</v>
      </c>
      <c r="I5328">
        <f t="shared" si="664"/>
        <v>0</v>
      </c>
      <c r="J5328">
        <f t="shared" si="665"/>
        <v>0</v>
      </c>
      <c r="K5328">
        <f>J5328*Weighting!$W$24</f>
        <v>0</v>
      </c>
      <c r="M5328" s="14"/>
    </row>
    <row r="5329" spans="1:25" x14ac:dyDescent="0.25">
      <c r="A5329" s="32" t="str">
        <f>IF(Weighting!$P$25&gt;0,B5329,"")</f>
        <v/>
      </c>
      <c r="B5329" t="e">
        <f>Weighting!$C$25</f>
        <v>#DIV/0!</v>
      </c>
      <c r="C5329" t="e">
        <f>Weighting!$F$25</f>
        <v>#NUM!</v>
      </c>
      <c r="D5329" t="e">
        <f>IF(C5329=1,'Data Transformation'!$G$3+0.5*'Data Transformation'!$W$25,IF(C5330=1,D5330-'Data Transformation'!$W$25,FALSE))</f>
        <v>#NUM!</v>
      </c>
      <c r="E5329">
        <f t="array" ref="E5329">IF(ISLOGICAL(D5329),"",FREQUENCY(IF('Data Transformation'!$B$425:$B$8425='Bin Analysis'!$B5307,'Data Transformation'!$G$425:$G$8425),D5329))</f>
        <v>2001</v>
      </c>
      <c r="F5329">
        <f t="shared" si="663"/>
        <v>0</v>
      </c>
      <c r="G5329">
        <f>Weighting!$H$25</f>
        <v>0</v>
      </c>
      <c r="H5329">
        <f t="array" ref="H5329">FREQUENCY(IF('Data Transformation'!$B$4:$B$8425=B5307,'Data Transformation'!$G$4:$G$8425),'Bin Analysis'!$B5329)</f>
        <v>2073</v>
      </c>
      <c r="I5329">
        <f t="shared" si="664"/>
        <v>0</v>
      </c>
      <c r="J5329">
        <f t="shared" si="665"/>
        <v>0</v>
      </c>
      <c r="K5329">
        <f>J5329*Weighting!$W$25</f>
        <v>0</v>
      </c>
      <c r="M5329" s="14"/>
    </row>
    <row r="5330" spans="1:25" x14ac:dyDescent="0.25">
      <c r="O5330"/>
      <c r="P5330"/>
      <c r="Q5330"/>
      <c r="R5330"/>
    </row>
    <row r="5331" spans="1:25" ht="23.25" x14ac:dyDescent="0.35">
      <c r="A5331" s="21" t="s">
        <v>0</v>
      </c>
      <c r="B5331" s="21" t="str">
        <f>IFERROR(VLOOKUP(C5331,'Data Transformation'!$L$6:$M$426,2,FALSE),"")</f>
        <v/>
      </c>
      <c r="C5331" s="21">
        <f>C5307+1</f>
        <v>222</v>
      </c>
      <c r="D5331" s="21"/>
      <c r="E5331" s="21"/>
      <c r="F5331" s="21"/>
      <c r="G5331" s="21"/>
      <c r="H5331" s="22"/>
      <c r="I5331" s="22"/>
      <c r="J5331" s="22"/>
      <c r="K5331" s="21"/>
      <c r="L5331" s="21" t="str">
        <f>B5331</f>
        <v/>
      </c>
      <c r="M5331" s="23" t="e">
        <f>INDEX('Data Transformation'!$O$4:$O$424,MATCH($B5331,'Data Transformation'!$M$4:$M$424,0),MATCH($M$2,'Data Transformation'!$O$3,0))</f>
        <v>#N/A</v>
      </c>
      <c r="N5331" s="27" t="e">
        <f>IF('Input and Summary Results'!$J$16="minimum",'Bin Analysis'!X5332/(M5331-1),'Bin Analysis'!Y5331/('Bin Analysis'!M5331-1))</f>
        <v>#N/A</v>
      </c>
      <c r="O5331" s="27" t="e">
        <f>IF(M5331=FALSE,NA(),(VLOOKUP(1,C5334:K5353,4,FALSE))/(M5331-1))</f>
        <v>#N/A</v>
      </c>
      <c r="P5331" s="27" t="e">
        <f>IF(M5331=FALSE,NA(),SUM(J5334:J5353)/Weighting!$S$5)</f>
        <v>#N/A</v>
      </c>
      <c r="Q5331" s="27" t="e">
        <f>IF(M5331=FALSE,NA(),SUM(K5334:K5353)/Weighting!$S$6)</f>
        <v>#N/A</v>
      </c>
      <c r="R5331" s="27" t="e">
        <f>IF(M5331=FALSE,NA(),(VLOOKUP(1,G5334:K5353,3,FALSE))/(M5331-1))</f>
        <v>#N/A</v>
      </c>
      <c r="S5331" s="22" t="e">
        <f>IF(M5331=FALSE,NA(),IF(SUM(J5334:J5353)=2,"yes","no"))</f>
        <v>#N/A</v>
      </c>
      <c r="X5331" s="2" cm="2">
        <f t="array" ref="X5331:X5332">FREQUENCY(IF('Data Transformation'!$B$425:$B$6424='Bin Analysis'!L5331,'Data Transformation'!$G$425:$G$6424),'Data Transformation'!$U$11)</f>
        <v>0</v>
      </c>
      <c r="Y5331" s="2" cm="2">
        <f t="array" ref="Y5331:Y5332">FREQUENCY(IF('Data Transformation'!$B$425:$B$6424='Bin Analysis'!L5331,'Data Transformation'!$G$425:$G$6424),'Data Transformation'!$U$12)</f>
        <v>0</v>
      </c>
    </row>
    <row r="5332" spans="1:25" x14ac:dyDescent="0.25">
      <c r="A5332" s="14" t="s">
        <v>67</v>
      </c>
      <c r="B5332" t="s">
        <v>47</v>
      </c>
      <c r="C5332" t="s">
        <v>5</v>
      </c>
      <c r="D5332" t="s">
        <v>98</v>
      </c>
      <c r="E5332" t="s">
        <v>99</v>
      </c>
      <c r="F5332" t="s">
        <v>100</v>
      </c>
      <c r="G5332" t="s">
        <v>69</v>
      </c>
      <c r="H5332" t="s">
        <v>31</v>
      </c>
      <c r="I5332" t="s">
        <v>32</v>
      </c>
      <c r="J5332" t="s">
        <v>46</v>
      </c>
      <c r="K5332" s="14" t="s">
        <v>45</v>
      </c>
      <c r="M5332" s="14"/>
      <c r="X5332" s="2">
        <v>0</v>
      </c>
      <c r="Y5332" s="2">
        <v>0</v>
      </c>
    </row>
    <row r="5333" spans="1:25" x14ac:dyDescent="0.25">
      <c r="A5333" s="32"/>
      <c r="D5333" t="e">
        <f>IF(C5333=1,'Data Transformation'!$G$3+0.5*'Data Transformation'!$W$25,IF(C5334=1,D5334-'Data Transformation'!$W$25,FALSE))</f>
        <v>#NUM!</v>
      </c>
      <c r="E5333">
        <f t="array" ref="E5333">IF(ISLOGICAL(D5333),"",FREQUENCY(IF('Data Transformation'!$B$425:$B$8425='Bin Analysis'!$B5331,'Data Transformation'!$G$425:$G$8425),D5333))</f>
        <v>2001</v>
      </c>
      <c r="F5333" t="e">
        <f>IF(ISLOGICAL(D5333),"",E5333-E5332)</f>
        <v>#VALUE!</v>
      </c>
      <c r="M5333" s="14"/>
    </row>
    <row r="5334" spans="1:25" x14ac:dyDescent="0.25">
      <c r="A5334" s="32" t="e">
        <f>IF(Weighting!$P$6&gt;0,B5334,"")</f>
        <v>#NUM!</v>
      </c>
      <c r="B5334" t="e">
        <f>Weighting!$C$6</f>
        <v>#DIV/0!</v>
      </c>
      <c r="C5334" t="e">
        <f>Weighting!$F$6</f>
        <v>#NUM!</v>
      </c>
      <c r="D5334" t="e">
        <f>IF(C5334=1,'Data Transformation'!$G$3+0.5*'Data Transformation'!$W$25,IF(C5335=1,D5335-'Data Transformation'!$W$25,FALSE))</f>
        <v>#NUM!</v>
      </c>
      <c r="E5334">
        <f t="array" ref="E5334">IF(ISLOGICAL(D5334),"",FREQUENCY(IF('Data Transformation'!$B$425:$B$8425='Bin Analysis'!$B5331,'Data Transformation'!$G$425:$G$8425),D5334))</f>
        <v>2001</v>
      </c>
      <c r="F5334">
        <f>IF(ISLOGICAL(D5334),"",E5334-E5333)</f>
        <v>0</v>
      </c>
      <c r="G5334">
        <f>Weighting!$H$6</f>
        <v>1</v>
      </c>
      <c r="H5334">
        <f t="array" ref="H5334">FREQUENCY(IF('Data Transformation'!$B$4:$B$8425=B5331,'Data Transformation'!$G$4:$G$8425),'Bin Analysis'!$B5334)</f>
        <v>2073</v>
      </c>
      <c r="I5334">
        <f>H5334-H5333</f>
        <v>2073</v>
      </c>
      <c r="J5334">
        <f>IF(I5334=0,0,1)</f>
        <v>1</v>
      </c>
      <c r="K5334" t="e">
        <f>J5334*Weighting!$W$6</f>
        <v>#NUM!</v>
      </c>
      <c r="M5334" s="14"/>
    </row>
    <row r="5335" spans="1:25" x14ac:dyDescent="0.25">
      <c r="A5335" s="32" t="str">
        <f>IF(Weighting!$P$7&gt;0,B5335,"")</f>
        <v/>
      </c>
      <c r="B5335" t="e">
        <f>Weighting!$C$7</f>
        <v>#DIV/0!</v>
      </c>
      <c r="C5335" t="e">
        <f>Weighting!$F$7</f>
        <v>#NUM!</v>
      </c>
      <c r="D5335" t="e">
        <f>IF(C5335=1,'Data Transformation'!$G$3+0.5*'Data Transformation'!$W$25,IF(C5336=1,D5336-'Data Transformation'!$W$25,FALSE))</f>
        <v>#NUM!</v>
      </c>
      <c r="E5335">
        <f t="array" ref="E5335">IF(ISLOGICAL(D5335),"",FREQUENCY(IF('Data Transformation'!$B$425:$B$8425='Bin Analysis'!$B5331,'Data Transformation'!$G$425:$G$8425),D5335))</f>
        <v>2001</v>
      </c>
      <c r="F5335">
        <f t="shared" ref="F5335:F5353" si="666">IF(ISLOGICAL(D5335),"",E5335-E5334)</f>
        <v>0</v>
      </c>
      <c r="G5335">
        <f>Weighting!$H$7</f>
        <v>0</v>
      </c>
      <c r="H5335">
        <f t="array" ref="H5335">FREQUENCY(IF('Data Transformation'!$B$4:$B$8425=B5331,'Data Transformation'!$G$4:$G$8425),'Bin Analysis'!$B5335)</f>
        <v>2073</v>
      </c>
      <c r="I5335">
        <f t="shared" ref="I5335:I5353" si="667">H5335-H5334</f>
        <v>0</v>
      </c>
      <c r="J5335">
        <f>IF(I5335=0,0,1)</f>
        <v>0</v>
      </c>
      <c r="K5335">
        <f>J5335*Weighting!$W$7</f>
        <v>0</v>
      </c>
      <c r="M5335" s="14"/>
    </row>
    <row r="5336" spans="1:25" x14ac:dyDescent="0.25">
      <c r="A5336" s="32" t="str">
        <f>IF(Weighting!$P$8&gt;0,B5336,"")</f>
        <v/>
      </c>
      <c r="B5336" t="e">
        <f>Weighting!$C$8</f>
        <v>#DIV/0!</v>
      </c>
      <c r="C5336" t="e">
        <f>Weighting!$F$8</f>
        <v>#NUM!</v>
      </c>
      <c r="D5336" t="e">
        <f>IF(C5336=1,'Data Transformation'!$G$3+0.5*'Data Transformation'!$W$25,IF(C5337=1,D5337-'Data Transformation'!$W$25,FALSE))</f>
        <v>#NUM!</v>
      </c>
      <c r="E5336">
        <f t="array" ref="E5336">IF(ISLOGICAL(D5336),"",FREQUENCY(IF('Data Transformation'!$B$425:$B$8425='Bin Analysis'!$B5331,'Data Transformation'!$G$425:$G$8425),D5336))</f>
        <v>2001</v>
      </c>
      <c r="F5336">
        <f t="shared" si="666"/>
        <v>0</v>
      </c>
      <c r="G5336">
        <f>Weighting!$H$8</f>
        <v>0</v>
      </c>
      <c r="H5336">
        <f t="array" ref="H5336">FREQUENCY(IF('Data Transformation'!$B$4:$B$8425=B5331,'Data Transformation'!$G$4:$G$8425),'Bin Analysis'!$B5336)</f>
        <v>2073</v>
      </c>
      <c r="I5336">
        <f t="shared" si="667"/>
        <v>0</v>
      </c>
      <c r="J5336">
        <f t="shared" ref="J5336:J5353" si="668">IF(I5336=0,0,1)</f>
        <v>0</v>
      </c>
      <c r="K5336">
        <f>J5336*Weighting!$W$8</f>
        <v>0</v>
      </c>
      <c r="M5336" s="14"/>
    </row>
    <row r="5337" spans="1:25" x14ac:dyDescent="0.25">
      <c r="A5337" s="32" t="str">
        <f>IF(Weighting!$P$9&gt;0,B5337,"")</f>
        <v/>
      </c>
      <c r="B5337" s="50" t="e">
        <f>Weighting!$C$9</f>
        <v>#DIV/0!</v>
      </c>
      <c r="C5337" t="e">
        <f>Weighting!$F$9</f>
        <v>#NUM!</v>
      </c>
      <c r="D5337" t="e">
        <f>IF(C5337=1,'Data Transformation'!$G$3+0.5*'Data Transformation'!$W$25,IF(C5338=1,D5338-'Data Transformation'!$W$25,FALSE))</f>
        <v>#NUM!</v>
      </c>
      <c r="E5337">
        <f t="array" ref="E5337">IF(ISLOGICAL(D5337),"",FREQUENCY(IF('Data Transformation'!$B$425:$B$8425='Bin Analysis'!$B5331,'Data Transformation'!$G$425:$G$8425),D5337))</f>
        <v>2001</v>
      </c>
      <c r="F5337">
        <f t="shared" si="666"/>
        <v>0</v>
      </c>
      <c r="G5337">
        <f>Weighting!$H$9</f>
        <v>0</v>
      </c>
      <c r="H5337">
        <f t="array" ref="H5337">FREQUENCY(IF('Data Transformation'!$B$4:$B$8425=B5331,'Data Transformation'!$G$4:$G$8425),'Bin Analysis'!$B5337)</f>
        <v>2073</v>
      </c>
      <c r="I5337">
        <f t="shared" si="667"/>
        <v>0</v>
      </c>
      <c r="J5337">
        <f t="shared" si="668"/>
        <v>0</v>
      </c>
      <c r="K5337">
        <f>J5337*Weighting!$W$9</f>
        <v>0</v>
      </c>
      <c r="M5337" s="14"/>
    </row>
    <row r="5338" spans="1:25" x14ac:dyDescent="0.25">
      <c r="A5338" s="32" t="str">
        <f>IF(Weighting!$P$10&gt;0,B5338,"")</f>
        <v/>
      </c>
      <c r="B5338" t="e">
        <f>Weighting!$C$10</f>
        <v>#DIV/0!</v>
      </c>
      <c r="C5338" t="e">
        <f>Weighting!$F$10</f>
        <v>#NUM!</v>
      </c>
      <c r="D5338" t="e">
        <f>IF(C5338=1,'Data Transformation'!$G$3+0.5*'Data Transformation'!$W$25,IF(C5339=1,D5339-'Data Transformation'!$W$25,FALSE))</f>
        <v>#NUM!</v>
      </c>
      <c r="E5338">
        <f t="array" ref="E5338">IF(ISLOGICAL(D5338),"",FREQUENCY(IF('Data Transformation'!$B$425:$B$8425='Bin Analysis'!$B5331,'Data Transformation'!$G$425:$G$8425),D5338))</f>
        <v>2001</v>
      </c>
      <c r="F5338">
        <f t="shared" si="666"/>
        <v>0</v>
      </c>
      <c r="G5338">
        <f>Weighting!$H$10</f>
        <v>0</v>
      </c>
      <c r="H5338">
        <f t="array" ref="H5338">FREQUENCY(IF('Data Transformation'!$B$4:$B$8425=B5331,'Data Transformation'!$G$4:$G$8425),'Bin Analysis'!$B5338)</f>
        <v>2073</v>
      </c>
      <c r="I5338">
        <f t="shared" si="667"/>
        <v>0</v>
      </c>
      <c r="J5338">
        <f t="shared" si="668"/>
        <v>0</v>
      </c>
      <c r="K5338">
        <f>J5338*Weighting!$W$10</f>
        <v>0</v>
      </c>
      <c r="M5338" s="14"/>
    </row>
    <row r="5339" spans="1:25" x14ac:dyDescent="0.25">
      <c r="A5339" s="32" t="str">
        <f>IF(Weighting!$P$11&gt;0,B5339,"")</f>
        <v/>
      </c>
      <c r="B5339" t="e">
        <f>Weighting!$C$11</f>
        <v>#DIV/0!</v>
      </c>
      <c r="C5339" t="e">
        <f>Weighting!$F$11</f>
        <v>#NUM!</v>
      </c>
      <c r="D5339" t="e">
        <f>IF(C5339=1,'Data Transformation'!$G$3+0.5*'Data Transformation'!$W$25,IF(C5340=1,D5340-'Data Transformation'!$W$25,FALSE))</f>
        <v>#NUM!</v>
      </c>
      <c r="E5339">
        <f t="array" ref="E5339">IF(ISLOGICAL(D5339),"",FREQUENCY(IF('Data Transformation'!$B$425:$B$8425='Bin Analysis'!$B5331,'Data Transformation'!$G$425:$G$8425),D5339))</f>
        <v>2001</v>
      </c>
      <c r="F5339">
        <f t="shared" si="666"/>
        <v>0</v>
      </c>
      <c r="G5339">
        <f>Weighting!$H$11</f>
        <v>0</v>
      </c>
      <c r="H5339">
        <f t="array" ref="H5339">FREQUENCY(IF('Data Transformation'!$B$4:$B$8425=B5331,'Data Transformation'!$G$4:$G$8425),'Bin Analysis'!$B5339)</f>
        <v>2073</v>
      </c>
      <c r="I5339">
        <f t="shared" si="667"/>
        <v>0</v>
      </c>
      <c r="J5339">
        <f t="shared" si="668"/>
        <v>0</v>
      </c>
      <c r="K5339">
        <f>J5339*Weighting!$W$11</f>
        <v>0</v>
      </c>
      <c r="M5339" s="14"/>
    </row>
    <row r="5340" spans="1:25" x14ac:dyDescent="0.25">
      <c r="A5340" s="32" t="str">
        <f>IF(Weighting!$P$12&gt;0,B5340,"")</f>
        <v/>
      </c>
      <c r="B5340" t="e">
        <f>Weighting!$C$12</f>
        <v>#DIV/0!</v>
      </c>
      <c r="C5340" t="e">
        <f>Weighting!$F$12</f>
        <v>#NUM!</v>
      </c>
      <c r="D5340" t="e">
        <f>IF(C5340=1,'Data Transformation'!$G$3+0.5*'Data Transformation'!$W$25,IF(C5341=1,D5341-'Data Transformation'!$W$25,FALSE))</f>
        <v>#NUM!</v>
      </c>
      <c r="E5340">
        <f t="array" ref="E5340">IF(ISLOGICAL(D5340),"",FREQUENCY(IF('Data Transformation'!$B$425:$B$8425='Bin Analysis'!$B5331,'Data Transformation'!$G$425:$G$8425),D5340))</f>
        <v>2001</v>
      </c>
      <c r="F5340">
        <f t="shared" si="666"/>
        <v>0</v>
      </c>
      <c r="G5340">
        <f>Weighting!$H$12</f>
        <v>0</v>
      </c>
      <c r="H5340">
        <f t="array" ref="H5340">FREQUENCY(IF('Data Transformation'!$B$4:$B$8425=B5331,'Data Transformation'!$G$4:$G$8425),'Bin Analysis'!$B5340)</f>
        <v>2073</v>
      </c>
      <c r="I5340">
        <f t="shared" si="667"/>
        <v>0</v>
      </c>
      <c r="J5340">
        <f t="shared" si="668"/>
        <v>0</v>
      </c>
      <c r="K5340">
        <f>J5340*Weighting!$W$12</f>
        <v>0</v>
      </c>
      <c r="M5340" s="14"/>
    </row>
    <row r="5341" spans="1:25" x14ac:dyDescent="0.25">
      <c r="A5341" s="32" t="str">
        <f>IF(Weighting!$P$13&gt;0,B5341,"")</f>
        <v/>
      </c>
      <c r="B5341" t="e">
        <f>Weighting!$C$13</f>
        <v>#DIV/0!</v>
      </c>
      <c r="C5341" t="e">
        <f>Weighting!$F$13</f>
        <v>#NUM!</v>
      </c>
      <c r="D5341" t="e">
        <f>IF(C5341=1,'Data Transformation'!$G$3+0.5*'Data Transformation'!$W$25,IF(C5342=1,D5342-'Data Transformation'!$W$25,FALSE))</f>
        <v>#NUM!</v>
      </c>
      <c r="E5341">
        <f t="array" ref="E5341">IF(ISLOGICAL(D5341),"",FREQUENCY(IF('Data Transformation'!$B$425:$B$8425='Bin Analysis'!$B5331,'Data Transformation'!$G$425:$G$8425),D5341))</f>
        <v>2001</v>
      </c>
      <c r="F5341">
        <f t="shared" si="666"/>
        <v>0</v>
      </c>
      <c r="G5341">
        <f>Weighting!$H$13</f>
        <v>0</v>
      </c>
      <c r="H5341">
        <f t="array" ref="H5341">FREQUENCY(IF('Data Transformation'!$B$4:$B$8425=B5331,'Data Transformation'!$G$4:$G$8425),'Bin Analysis'!$B5341)</f>
        <v>2073</v>
      </c>
      <c r="I5341">
        <f t="shared" si="667"/>
        <v>0</v>
      </c>
      <c r="J5341">
        <f t="shared" si="668"/>
        <v>0</v>
      </c>
      <c r="K5341">
        <f>J5341*Weighting!$W$13</f>
        <v>0</v>
      </c>
      <c r="M5341" s="14"/>
    </row>
    <row r="5342" spans="1:25" x14ac:dyDescent="0.25">
      <c r="A5342" s="32" t="str">
        <f>IF(Weighting!$P$14&gt;0,B5342,"")</f>
        <v/>
      </c>
      <c r="B5342" t="e">
        <f>Weighting!$C$14</f>
        <v>#DIV/0!</v>
      </c>
      <c r="C5342" t="e">
        <f>Weighting!$F$14</f>
        <v>#NUM!</v>
      </c>
      <c r="D5342" t="e">
        <f>IF(C5342=1,'Data Transformation'!$G$3+0.5*'Data Transformation'!$W$25,IF(C5343=1,D5343-'Data Transformation'!$W$25,FALSE))</f>
        <v>#NUM!</v>
      </c>
      <c r="E5342">
        <f t="array" ref="E5342">IF(ISLOGICAL(D5342),"",FREQUENCY(IF('Data Transformation'!$B$425:$B$8425='Bin Analysis'!$B5331,'Data Transformation'!$G$425:$G$8425),D5342))</f>
        <v>2001</v>
      </c>
      <c r="F5342">
        <f t="shared" si="666"/>
        <v>0</v>
      </c>
      <c r="G5342">
        <f>Weighting!$H$14</f>
        <v>0</v>
      </c>
      <c r="H5342">
        <f t="array" ref="H5342">FREQUENCY(IF('Data Transformation'!$B$4:$B$8425=B5331,'Data Transformation'!$G$4:$G$8425),'Bin Analysis'!$B5342)</f>
        <v>2073</v>
      </c>
      <c r="I5342">
        <f t="shared" si="667"/>
        <v>0</v>
      </c>
      <c r="J5342">
        <f t="shared" si="668"/>
        <v>0</v>
      </c>
      <c r="K5342">
        <f>J5342*Weighting!$W$14</f>
        <v>0</v>
      </c>
      <c r="M5342" s="14"/>
    </row>
    <row r="5343" spans="1:25" x14ac:dyDescent="0.25">
      <c r="A5343" s="32" t="str">
        <f>IF(Weighting!$P$15&gt;0,B5343,"")</f>
        <v/>
      </c>
      <c r="B5343" t="e">
        <f>Weighting!$C$15</f>
        <v>#DIV/0!</v>
      </c>
      <c r="C5343" t="e">
        <f>Weighting!$F$15</f>
        <v>#NUM!</v>
      </c>
      <c r="D5343" t="e">
        <f>IF(C5343=1,'Data Transformation'!$G$3+0.5*'Data Transformation'!$W$25,IF(C5344=1,D5344-'Data Transformation'!$W$25,FALSE))</f>
        <v>#NUM!</v>
      </c>
      <c r="E5343">
        <f t="array" ref="E5343">IF(ISLOGICAL(D5343),"",FREQUENCY(IF('Data Transformation'!$B$425:$B$8425='Bin Analysis'!$B5331,'Data Transformation'!$G$425:$G$8425),D5343))</f>
        <v>2001</v>
      </c>
      <c r="F5343">
        <f t="shared" si="666"/>
        <v>0</v>
      </c>
      <c r="G5343">
        <f>Weighting!$H$15</f>
        <v>0</v>
      </c>
      <c r="H5343">
        <f t="array" ref="H5343">FREQUENCY(IF('Data Transformation'!$B$4:$B$8425=B5331,'Data Transformation'!$G$4:$G$8425),'Bin Analysis'!$B5343)</f>
        <v>2073</v>
      </c>
      <c r="I5343">
        <f t="shared" si="667"/>
        <v>0</v>
      </c>
      <c r="J5343">
        <f t="shared" si="668"/>
        <v>0</v>
      </c>
      <c r="K5343">
        <f>J5343*Weighting!$W$15</f>
        <v>0</v>
      </c>
      <c r="M5343" s="14"/>
    </row>
    <row r="5344" spans="1:25" x14ac:dyDescent="0.25">
      <c r="A5344" s="32" t="str">
        <f>IF(Weighting!$P$16&gt;0,B5344,"")</f>
        <v/>
      </c>
      <c r="B5344" t="e">
        <f>Weighting!$C$16</f>
        <v>#DIV/0!</v>
      </c>
      <c r="C5344" t="e">
        <f>Weighting!$F$16</f>
        <v>#NUM!</v>
      </c>
      <c r="D5344" t="e">
        <f>IF(C5344=1,'Data Transformation'!$G$3+0.5*'Data Transformation'!$W$25,IF(C5345=1,D5345-'Data Transformation'!$W$25,FALSE))</f>
        <v>#NUM!</v>
      </c>
      <c r="E5344">
        <f t="array" ref="E5344">IF(ISLOGICAL(D5344),"",FREQUENCY(IF('Data Transformation'!$B$425:$B$8425='Bin Analysis'!$B5331,'Data Transformation'!$G$425:$G$8425),D5344))</f>
        <v>2001</v>
      </c>
      <c r="F5344">
        <f t="shared" si="666"/>
        <v>0</v>
      </c>
      <c r="G5344">
        <f>Weighting!$H$16</f>
        <v>0</v>
      </c>
      <c r="H5344">
        <f t="array" ref="H5344">FREQUENCY(IF('Data Transformation'!$B$4:$B$8425=B5331,'Data Transformation'!$G$4:$G$8425),'Bin Analysis'!$B5344)</f>
        <v>2073</v>
      </c>
      <c r="I5344">
        <f t="shared" si="667"/>
        <v>0</v>
      </c>
      <c r="J5344">
        <f t="shared" si="668"/>
        <v>0</v>
      </c>
      <c r="K5344">
        <f>J5344*Weighting!$W$16</f>
        <v>0</v>
      </c>
      <c r="M5344" s="14"/>
    </row>
    <row r="5345" spans="1:25" x14ac:dyDescent="0.25">
      <c r="A5345" s="32" t="str">
        <f>IF(Weighting!$P$17&gt;0,B5345,"")</f>
        <v/>
      </c>
      <c r="B5345" t="e">
        <f>Weighting!$C$17</f>
        <v>#DIV/0!</v>
      </c>
      <c r="C5345" t="e">
        <f>Weighting!$F$17</f>
        <v>#NUM!</v>
      </c>
      <c r="D5345" t="e">
        <f>IF(C5345=1,'Data Transformation'!$G$3+0.5*'Data Transformation'!$W$25,IF(C5346=1,D5346-'Data Transformation'!$W$25,FALSE))</f>
        <v>#NUM!</v>
      </c>
      <c r="E5345">
        <f t="array" ref="E5345">IF(ISLOGICAL(D5345),"",FREQUENCY(IF('Data Transformation'!$B$425:$B$8425='Bin Analysis'!$B5331,'Data Transformation'!$G$425:$G$8425),D5345))</f>
        <v>2001</v>
      </c>
      <c r="F5345">
        <f t="shared" si="666"/>
        <v>0</v>
      </c>
      <c r="G5345">
        <f>Weighting!$H$17</f>
        <v>0</v>
      </c>
      <c r="H5345">
        <f t="array" ref="H5345">FREQUENCY(IF('Data Transformation'!$B$4:$B$8425=B5331,'Data Transformation'!$G$4:$G$8425),'Bin Analysis'!$B5345)</f>
        <v>2073</v>
      </c>
      <c r="I5345">
        <f t="shared" si="667"/>
        <v>0</v>
      </c>
      <c r="J5345">
        <f t="shared" si="668"/>
        <v>0</v>
      </c>
      <c r="K5345">
        <f>J5345*Weighting!$W$17</f>
        <v>0</v>
      </c>
      <c r="M5345" s="14"/>
    </row>
    <row r="5346" spans="1:25" x14ac:dyDescent="0.25">
      <c r="A5346" s="32" t="str">
        <f>IF(Weighting!$P$18&gt;0,B5346,"")</f>
        <v/>
      </c>
      <c r="B5346" t="e">
        <f>Weighting!$C$18</f>
        <v>#DIV/0!</v>
      </c>
      <c r="C5346" t="e">
        <f>Weighting!$F$18</f>
        <v>#NUM!</v>
      </c>
      <c r="D5346" t="e">
        <f>IF(C5346=1,'Data Transformation'!$G$3+0.5*'Data Transformation'!$W$25,IF(C5347=1,D5347-'Data Transformation'!$W$25,FALSE))</f>
        <v>#NUM!</v>
      </c>
      <c r="E5346">
        <f t="array" ref="E5346">IF(ISLOGICAL(D5346),"",FREQUENCY(IF('Data Transformation'!$B$425:$B$8425='Bin Analysis'!$B5331,'Data Transformation'!$G$425:$G$8425),D5346))</f>
        <v>2001</v>
      </c>
      <c r="F5346">
        <f t="shared" si="666"/>
        <v>0</v>
      </c>
      <c r="G5346">
        <f>Weighting!$H$18</f>
        <v>0</v>
      </c>
      <c r="H5346">
        <f t="array" ref="H5346">FREQUENCY(IF('Data Transformation'!$B$4:$B$8425=B5331,'Data Transformation'!$G$4:$G$8425),'Bin Analysis'!$B5346)</f>
        <v>2073</v>
      </c>
      <c r="I5346">
        <f t="shared" si="667"/>
        <v>0</v>
      </c>
      <c r="J5346">
        <f t="shared" si="668"/>
        <v>0</v>
      </c>
      <c r="K5346">
        <f>J5346*Weighting!$W$18</f>
        <v>0</v>
      </c>
      <c r="M5346" s="14"/>
    </row>
    <row r="5347" spans="1:25" x14ac:dyDescent="0.25">
      <c r="A5347" s="32" t="str">
        <f>IF(Weighting!$P$19&gt;0,B5347,"")</f>
        <v/>
      </c>
      <c r="B5347" t="e">
        <f>Weighting!$C$19</f>
        <v>#DIV/0!</v>
      </c>
      <c r="C5347" t="e">
        <f>Weighting!$F$19</f>
        <v>#NUM!</v>
      </c>
      <c r="D5347" t="e">
        <f>IF(C5347=1,'Data Transformation'!$G$3+0.5*'Data Transformation'!$W$25,IF(C5348=1,D5348-'Data Transformation'!$W$25,FALSE))</f>
        <v>#NUM!</v>
      </c>
      <c r="E5347">
        <f t="array" ref="E5347">IF(ISLOGICAL(D5347),"",FREQUENCY(IF('Data Transformation'!$B$425:$B$8425='Bin Analysis'!$B5331,'Data Transformation'!$G$425:$G$8425),D5347))</f>
        <v>2001</v>
      </c>
      <c r="F5347">
        <f t="shared" si="666"/>
        <v>0</v>
      </c>
      <c r="G5347">
        <f>Weighting!$H$19</f>
        <v>0</v>
      </c>
      <c r="H5347">
        <f t="array" ref="H5347">FREQUENCY(IF('Data Transformation'!$B$4:$B$8425=B5331,'Data Transformation'!$G$4:$G$8425),'Bin Analysis'!$B5347)</f>
        <v>2073</v>
      </c>
      <c r="I5347">
        <f t="shared" si="667"/>
        <v>0</v>
      </c>
      <c r="J5347">
        <f t="shared" si="668"/>
        <v>0</v>
      </c>
      <c r="K5347">
        <f>J5347*Weighting!$W$19</f>
        <v>0</v>
      </c>
      <c r="M5347" s="14"/>
    </row>
    <row r="5348" spans="1:25" x14ac:dyDescent="0.25">
      <c r="A5348" s="32" t="str">
        <f>IF(Weighting!$P$20&gt;0,B5348,"")</f>
        <v/>
      </c>
      <c r="B5348" t="e">
        <f>Weighting!$C$20</f>
        <v>#DIV/0!</v>
      </c>
      <c r="C5348" t="e">
        <f>Weighting!$F$20</f>
        <v>#NUM!</v>
      </c>
      <c r="D5348" t="e">
        <f>IF(C5348=1,'Data Transformation'!$G$3+0.5*'Data Transformation'!$W$25,IF(C5349=1,D5349-'Data Transformation'!$W$25,FALSE))</f>
        <v>#NUM!</v>
      </c>
      <c r="E5348">
        <f t="array" ref="E5348">IF(ISLOGICAL(D5348),"",FREQUENCY(IF('Data Transformation'!$B$425:$B$8425='Bin Analysis'!$B5331,'Data Transformation'!$G$425:$G$8425),D5348))</f>
        <v>2001</v>
      </c>
      <c r="F5348">
        <f t="shared" si="666"/>
        <v>0</v>
      </c>
      <c r="G5348">
        <f>Weighting!$H$20</f>
        <v>0</v>
      </c>
      <c r="H5348">
        <f t="array" ref="H5348">FREQUENCY(IF('Data Transformation'!$B$4:$B$8425=B5331,'Data Transformation'!$G$4:$G$8425),'Bin Analysis'!$B5348)</f>
        <v>2073</v>
      </c>
      <c r="I5348">
        <f t="shared" si="667"/>
        <v>0</v>
      </c>
      <c r="J5348">
        <f t="shared" si="668"/>
        <v>0</v>
      </c>
      <c r="K5348">
        <f>J5348*Weighting!$W$20</f>
        <v>0</v>
      </c>
      <c r="M5348" s="14"/>
    </row>
    <row r="5349" spans="1:25" x14ac:dyDescent="0.25">
      <c r="A5349" s="32" t="str">
        <f>IF(Weighting!$P$21&gt;0,B5349,"")</f>
        <v/>
      </c>
      <c r="B5349" t="e">
        <f>Weighting!$C$21</f>
        <v>#DIV/0!</v>
      </c>
      <c r="C5349" t="e">
        <f>Weighting!$F$21</f>
        <v>#NUM!</v>
      </c>
      <c r="D5349" t="e">
        <f>IF(C5349=1,'Data Transformation'!$G$3+0.5*'Data Transformation'!$W$25,IF(C5350=1,D5350-'Data Transformation'!$W$25,FALSE))</f>
        <v>#NUM!</v>
      </c>
      <c r="E5349">
        <f t="array" ref="E5349">IF(ISLOGICAL(D5349),"",FREQUENCY(IF('Data Transformation'!$B$425:$B$8425='Bin Analysis'!$B5331,'Data Transformation'!$G$425:$G$8425),D5349))</f>
        <v>2001</v>
      </c>
      <c r="F5349">
        <f t="shared" si="666"/>
        <v>0</v>
      </c>
      <c r="G5349">
        <f>Weighting!$H$21</f>
        <v>0</v>
      </c>
      <c r="H5349">
        <f t="array" ref="H5349">FREQUENCY(IF('Data Transformation'!$B$4:$B$8425=B5331,'Data Transformation'!$G$4:$G$8425),'Bin Analysis'!$B5349)</f>
        <v>2073</v>
      </c>
      <c r="I5349">
        <f t="shared" si="667"/>
        <v>0</v>
      </c>
      <c r="J5349">
        <f t="shared" si="668"/>
        <v>0</v>
      </c>
      <c r="K5349">
        <f>J5349*Weighting!$W$21</f>
        <v>0</v>
      </c>
      <c r="M5349" s="14"/>
    </row>
    <row r="5350" spans="1:25" x14ac:dyDescent="0.25">
      <c r="A5350" s="32" t="str">
        <f>IF(Weighting!$P$22&gt;0,B5350,"")</f>
        <v/>
      </c>
      <c r="B5350" t="e">
        <f>Weighting!$C$22</f>
        <v>#DIV/0!</v>
      </c>
      <c r="C5350" t="e">
        <f>Weighting!$F$22</f>
        <v>#NUM!</v>
      </c>
      <c r="D5350" t="e">
        <f>IF(C5350=1,'Data Transformation'!$G$3+0.5*'Data Transformation'!$W$25,IF(C5351=1,D5351-'Data Transformation'!$W$25,FALSE))</f>
        <v>#NUM!</v>
      </c>
      <c r="E5350">
        <f t="array" ref="E5350">IF(ISLOGICAL(D5350),"",FREQUENCY(IF('Data Transformation'!$B$425:$B$8425='Bin Analysis'!$B5331,'Data Transformation'!$G$425:$G$8425),D5350))</f>
        <v>2001</v>
      </c>
      <c r="F5350">
        <f t="shared" si="666"/>
        <v>0</v>
      </c>
      <c r="G5350">
        <f>Weighting!$H$22</f>
        <v>0</v>
      </c>
      <c r="H5350">
        <f t="array" ref="H5350">FREQUENCY(IF('Data Transformation'!$B$4:$B$8425=B5331,'Data Transformation'!$G$4:$G$8425),'Bin Analysis'!$B5350)</f>
        <v>2073</v>
      </c>
      <c r="I5350">
        <f t="shared" si="667"/>
        <v>0</v>
      </c>
      <c r="J5350">
        <f t="shared" si="668"/>
        <v>0</v>
      </c>
      <c r="K5350">
        <f>J5350*Weighting!$W$22</f>
        <v>0</v>
      </c>
      <c r="M5350" s="14"/>
    </row>
    <row r="5351" spans="1:25" x14ac:dyDescent="0.25">
      <c r="A5351" s="32" t="str">
        <f>IF(Weighting!$P$23&gt;0,B5351,"")</f>
        <v/>
      </c>
      <c r="B5351" t="e">
        <f>Weighting!$C$23</f>
        <v>#DIV/0!</v>
      </c>
      <c r="C5351" t="e">
        <f>Weighting!$F$23</f>
        <v>#NUM!</v>
      </c>
      <c r="D5351" t="e">
        <f>IF(C5351=1,'Data Transformation'!$G$3+0.5*'Data Transformation'!$W$25,IF(C5352=1,D5352-'Data Transformation'!$W$25,FALSE))</f>
        <v>#NUM!</v>
      </c>
      <c r="E5351">
        <f t="array" ref="E5351">IF(ISLOGICAL(D5351),"",FREQUENCY(IF('Data Transformation'!$B$425:$B$8425='Bin Analysis'!$B5331,'Data Transformation'!$G$425:$G$8425),D5351))</f>
        <v>2001</v>
      </c>
      <c r="F5351">
        <f t="shared" si="666"/>
        <v>0</v>
      </c>
      <c r="G5351">
        <f>Weighting!$H$23</f>
        <v>0</v>
      </c>
      <c r="H5351">
        <f t="array" ref="H5351">FREQUENCY(IF('Data Transformation'!$B$4:$B$8425=B5331,'Data Transformation'!$G$4:$G$8425),'Bin Analysis'!$B5351)</f>
        <v>2073</v>
      </c>
      <c r="I5351">
        <f t="shared" si="667"/>
        <v>0</v>
      </c>
      <c r="J5351">
        <f t="shared" si="668"/>
        <v>0</v>
      </c>
      <c r="K5351">
        <f>J5351*Weighting!$W$23</f>
        <v>0</v>
      </c>
      <c r="M5351" s="14"/>
    </row>
    <row r="5352" spans="1:25" x14ac:dyDescent="0.25">
      <c r="A5352" s="32" t="str">
        <f>IF(Weighting!$P$24&gt;0,B5352,"")</f>
        <v/>
      </c>
      <c r="B5352" t="e">
        <f>Weighting!$C$24</f>
        <v>#DIV/0!</v>
      </c>
      <c r="C5352" t="e">
        <f>Weighting!$F$24</f>
        <v>#NUM!</v>
      </c>
      <c r="D5352" t="e">
        <f>IF(C5352=1,'Data Transformation'!$G$3+0.5*'Data Transformation'!$W$25,IF(C5353=1,D5353-'Data Transformation'!$W$25,FALSE))</f>
        <v>#NUM!</v>
      </c>
      <c r="E5352">
        <f t="array" ref="E5352">IF(ISLOGICAL(D5352),"",FREQUENCY(IF('Data Transformation'!$B$425:$B$8425='Bin Analysis'!$B5331,'Data Transformation'!$G$425:$G$8425),D5352))</f>
        <v>2001</v>
      </c>
      <c r="F5352">
        <f t="shared" si="666"/>
        <v>0</v>
      </c>
      <c r="G5352">
        <f>Weighting!$H$24</f>
        <v>0</v>
      </c>
      <c r="H5352">
        <f t="array" ref="H5352">FREQUENCY(IF('Data Transformation'!$B$4:$B$8425=B5331,'Data Transformation'!$G$4:$G$8425),'Bin Analysis'!$B5352)</f>
        <v>2073</v>
      </c>
      <c r="I5352">
        <f t="shared" si="667"/>
        <v>0</v>
      </c>
      <c r="J5352">
        <f t="shared" si="668"/>
        <v>0</v>
      </c>
      <c r="K5352">
        <f>J5352*Weighting!$W$24</f>
        <v>0</v>
      </c>
      <c r="M5352" s="14"/>
    </row>
    <row r="5353" spans="1:25" x14ac:dyDescent="0.25">
      <c r="A5353" s="32" t="str">
        <f>IF(Weighting!$P$25&gt;0,B5353,"")</f>
        <v/>
      </c>
      <c r="B5353" t="e">
        <f>Weighting!$C$25</f>
        <v>#DIV/0!</v>
      </c>
      <c r="C5353" t="e">
        <f>Weighting!$F$25</f>
        <v>#NUM!</v>
      </c>
      <c r="D5353" t="e">
        <f>IF(C5353=1,'Data Transformation'!$G$3+0.5*'Data Transformation'!$W$25,IF(C5354=1,D5354-'Data Transformation'!$W$25,FALSE))</f>
        <v>#NUM!</v>
      </c>
      <c r="E5353">
        <f t="array" ref="E5353">IF(ISLOGICAL(D5353),"",FREQUENCY(IF('Data Transformation'!$B$425:$B$8425='Bin Analysis'!$B5331,'Data Transformation'!$G$425:$G$8425),D5353))</f>
        <v>2001</v>
      </c>
      <c r="F5353">
        <f t="shared" si="666"/>
        <v>0</v>
      </c>
      <c r="G5353">
        <f>Weighting!$H$25</f>
        <v>0</v>
      </c>
      <c r="H5353">
        <f t="array" ref="H5353">FREQUENCY(IF('Data Transformation'!$B$4:$B$8425=B5331,'Data Transformation'!$G$4:$G$8425),'Bin Analysis'!$B5353)</f>
        <v>2073</v>
      </c>
      <c r="I5353">
        <f t="shared" si="667"/>
        <v>0</v>
      </c>
      <c r="J5353">
        <f t="shared" si="668"/>
        <v>0</v>
      </c>
      <c r="K5353">
        <f>J5353*Weighting!$W$25</f>
        <v>0</v>
      </c>
      <c r="M5353" s="14"/>
    </row>
    <row r="5354" spans="1:25" x14ac:dyDescent="0.25">
      <c r="O5354"/>
      <c r="P5354"/>
      <c r="Q5354"/>
      <c r="R5354"/>
    </row>
    <row r="5355" spans="1:25" ht="23.25" x14ac:dyDescent="0.35">
      <c r="A5355" s="21" t="s">
        <v>0</v>
      </c>
      <c r="B5355" s="21" t="str">
        <f>IFERROR(VLOOKUP(C5355,'Data Transformation'!$L$6:$M$426,2,FALSE),"")</f>
        <v/>
      </c>
      <c r="C5355" s="21">
        <f>C5331+1</f>
        <v>223</v>
      </c>
      <c r="D5355" s="21"/>
      <c r="E5355" s="21"/>
      <c r="F5355" s="21"/>
      <c r="G5355" s="21"/>
      <c r="H5355" s="22"/>
      <c r="I5355" s="22"/>
      <c r="J5355" s="22"/>
      <c r="K5355" s="21"/>
      <c r="L5355" s="21" t="str">
        <f>B5355</f>
        <v/>
      </c>
      <c r="M5355" s="23" t="e">
        <f>INDEX('Data Transformation'!$O$4:$O$424,MATCH($B5355,'Data Transformation'!$M$4:$M$424,0),MATCH($M$2,'Data Transformation'!$O$3,0))</f>
        <v>#N/A</v>
      </c>
      <c r="N5355" s="27" t="e">
        <f>IF('Input and Summary Results'!$J$16="minimum",'Bin Analysis'!X5356/(M5355-1),'Bin Analysis'!Y5355/('Bin Analysis'!M5355-1))</f>
        <v>#N/A</v>
      </c>
      <c r="O5355" s="27" t="e">
        <f>IF(M5355=FALSE,NA(),(VLOOKUP(1,C5358:K5377,4,FALSE))/(M5355-1))</f>
        <v>#N/A</v>
      </c>
      <c r="P5355" s="27" t="e">
        <f>IF(M5355=FALSE,NA(),SUM(J5358:J5377)/Weighting!$S$5)</f>
        <v>#N/A</v>
      </c>
      <c r="Q5355" s="27" t="e">
        <f>IF(M5355=FALSE,NA(),SUM(K5358:K5377)/Weighting!$S$6)</f>
        <v>#N/A</v>
      </c>
      <c r="R5355" s="27" t="e">
        <f>IF(M5355=FALSE,NA(),(VLOOKUP(1,G5358:K5377,3,FALSE))/(M5355-1))</f>
        <v>#N/A</v>
      </c>
      <c r="S5355" s="22" t="e">
        <f>IF(M5355=FALSE,NA(),IF(SUM(J5358:J5377)=2,"yes","no"))</f>
        <v>#N/A</v>
      </c>
      <c r="X5355" s="2" cm="2">
        <f t="array" ref="X5355:X5356">FREQUENCY(IF('Data Transformation'!$B$425:$B$6424='Bin Analysis'!L5355,'Data Transformation'!$G$425:$G$6424),'Data Transformation'!$U$11)</f>
        <v>0</v>
      </c>
      <c r="Y5355" s="2" cm="2">
        <f t="array" ref="Y5355:Y5356">FREQUENCY(IF('Data Transformation'!$B$425:$B$6424='Bin Analysis'!L5355,'Data Transformation'!$G$425:$G$6424),'Data Transformation'!$U$12)</f>
        <v>0</v>
      </c>
    </row>
    <row r="5356" spans="1:25" x14ac:dyDescent="0.25">
      <c r="A5356" s="14" t="s">
        <v>67</v>
      </c>
      <c r="B5356" t="s">
        <v>47</v>
      </c>
      <c r="C5356" t="s">
        <v>5</v>
      </c>
      <c r="D5356" t="s">
        <v>98</v>
      </c>
      <c r="E5356" t="s">
        <v>99</v>
      </c>
      <c r="F5356" t="s">
        <v>100</v>
      </c>
      <c r="G5356" t="s">
        <v>69</v>
      </c>
      <c r="H5356" t="s">
        <v>31</v>
      </c>
      <c r="I5356" t="s">
        <v>32</v>
      </c>
      <c r="J5356" t="s">
        <v>46</v>
      </c>
      <c r="K5356" s="14" t="s">
        <v>45</v>
      </c>
      <c r="M5356" s="14"/>
      <c r="X5356" s="2">
        <v>0</v>
      </c>
      <c r="Y5356" s="2">
        <v>0</v>
      </c>
    </row>
    <row r="5357" spans="1:25" x14ac:dyDescent="0.25">
      <c r="A5357" s="32"/>
      <c r="D5357" t="e">
        <f>IF(C5357=1,'Data Transformation'!$G$3+0.5*'Data Transformation'!$W$25,IF(C5358=1,D5358-'Data Transformation'!$W$25,FALSE))</f>
        <v>#NUM!</v>
      </c>
      <c r="E5357">
        <f t="array" ref="E5357">IF(ISLOGICAL(D5357),"",FREQUENCY(IF('Data Transformation'!$B$425:$B$8425='Bin Analysis'!$B5355,'Data Transformation'!$G$425:$G$8425),D5357))</f>
        <v>2001</v>
      </c>
      <c r="F5357" t="e">
        <f>IF(ISLOGICAL(D5357),"",E5357-E5356)</f>
        <v>#VALUE!</v>
      </c>
      <c r="M5357" s="14"/>
    </row>
    <row r="5358" spans="1:25" x14ac:dyDescent="0.25">
      <c r="A5358" s="32" t="e">
        <f>IF(Weighting!$P$6&gt;0,B5358,"")</f>
        <v>#NUM!</v>
      </c>
      <c r="B5358" t="e">
        <f>Weighting!$C$6</f>
        <v>#DIV/0!</v>
      </c>
      <c r="C5358" t="e">
        <f>Weighting!$F$6</f>
        <v>#NUM!</v>
      </c>
      <c r="D5358" t="e">
        <f>IF(C5358=1,'Data Transformation'!$G$3+0.5*'Data Transformation'!$W$25,IF(C5359=1,D5359-'Data Transformation'!$W$25,FALSE))</f>
        <v>#NUM!</v>
      </c>
      <c r="E5358">
        <f t="array" ref="E5358">IF(ISLOGICAL(D5358),"",FREQUENCY(IF('Data Transformation'!$B$425:$B$8425='Bin Analysis'!$B5355,'Data Transformation'!$G$425:$G$8425),D5358))</f>
        <v>2001</v>
      </c>
      <c r="F5358">
        <f>IF(ISLOGICAL(D5358),"",E5358-E5357)</f>
        <v>0</v>
      </c>
      <c r="G5358">
        <f>Weighting!$H$6</f>
        <v>1</v>
      </c>
      <c r="H5358">
        <f t="array" ref="H5358">FREQUENCY(IF('Data Transformation'!$B$4:$B$8425=B5355,'Data Transformation'!$G$4:$G$8425),'Bin Analysis'!$B5358)</f>
        <v>2073</v>
      </c>
      <c r="I5358">
        <f>H5358-H5357</f>
        <v>2073</v>
      </c>
      <c r="J5358">
        <f>IF(I5358=0,0,1)</f>
        <v>1</v>
      </c>
      <c r="K5358" t="e">
        <f>J5358*Weighting!$W$6</f>
        <v>#NUM!</v>
      </c>
      <c r="M5358" s="14"/>
    </row>
    <row r="5359" spans="1:25" x14ac:dyDescent="0.25">
      <c r="A5359" s="32" t="str">
        <f>IF(Weighting!$P$7&gt;0,B5359,"")</f>
        <v/>
      </c>
      <c r="B5359" t="e">
        <f>Weighting!$C$7</f>
        <v>#DIV/0!</v>
      </c>
      <c r="C5359" t="e">
        <f>Weighting!$F$7</f>
        <v>#NUM!</v>
      </c>
      <c r="D5359" t="e">
        <f>IF(C5359=1,'Data Transformation'!$G$3+0.5*'Data Transformation'!$W$25,IF(C5360=1,D5360-'Data Transformation'!$W$25,FALSE))</f>
        <v>#NUM!</v>
      </c>
      <c r="E5359">
        <f t="array" ref="E5359">IF(ISLOGICAL(D5359),"",FREQUENCY(IF('Data Transformation'!$B$425:$B$8425='Bin Analysis'!$B5355,'Data Transformation'!$G$425:$G$8425),D5359))</f>
        <v>2001</v>
      </c>
      <c r="F5359">
        <f t="shared" ref="F5359:F5377" si="669">IF(ISLOGICAL(D5359),"",E5359-E5358)</f>
        <v>0</v>
      </c>
      <c r="G5359">
        <f>Weighting!$H$7</f>
        <v>0</v>
      </c>
      <c r="H5359">
        <f t="array" ref="H5359">FREQUENCY(IF('Data Transformation'!$B$4:$B$8425=B5355,'Data Transformation'!$G$4:$G$8425),'Bin Analysis'!$B5359)</f>
        <v>2073</v>
      </c>
      <c r="I5359">
        <f t="shared" ref="I5359:I5377" si="670">H5359-H5358</f>
        <v>0</v>
      </c>
      <c r="J5359">
        <f>IF(I5359=0,0,1)</f>
        <v>0</v>
      </c>
      <c r="K5359">
        <f>J5359*Weighting!$W$7</f>
        <v>0</v>
      </c>
      <c r="M5359" s="14"/>
    </row>
    <row r="5360" spans="1:25" x14ac:dyDescent="0.25">
      <c r="A5360" s="32" t="str">
        <f>IF(Weighting!$P$8&gt;0,B5360,"")</f>
        <v/>
      </c>
      <c r="B5360" t="e">
        <f>Weighting!$C$8</f>
        <v>#DIV/0!</v>
      </c>
      <c r="C5360" t="e">
        <f>Weighting!$F$8</f>
        <v>#NUM!</v>
      </c>
      <c r="D5360" t="e">
        <f>IF(C5360=1,'Data Transformation'!$G$3+0.5*'Data Transformation'!$W$25,IF(C5361=1,D5361-'Data Transformation'!$W$25,FALSE))</f>
        <v>#NUM!</v>
      </c>
      <c r="E5360">
        <f t="array" ref="E5360">IF(ISLOGICAL(D5360),"",FREQUENCY(IF('Data Transformation'!$B$425:$B$8425='Bin Analysis'!$B5355,'Data Transformation'!$G$425:$G$8425),D5360))</f>
        <v>2001</v>
      </c>
      <c r="F5360">
        <f t="shared" si="669"/>
        <v>0</v>
      </c>
      <c r="G5360">
        <f>Weighting!$H$8</f>
        <v>0</v>
      </c>
      <c r="H5360">
        <f t="array" ref="H5360">FREQUENCY(IF('Data Transformation'!$B$4:$B$8425=B5355,'Data Transformation'!$G$4:$G$8425),'Bin Analysis'!$B5360)</f>
        <v>2073</v>
      </c>
      <c r="I5360">
        <f t="shared" si="670"/>
        <v>0</v>
      </c>
      <c r="J5360">
        <f t="shared" ref="J5360:J5377" si="671">IF(I5360=0,0,1)</f>
        <v>0</v>
      </c>
      <c r="K5360">
        <f>J5360*Weighting!$W$8</f>
        <v>0</v>
      </c>
      <c r="M5360" s="14"/>
    </row>
    <row r="5361" spans="1:13" x14ac:dyDescent="0.25">
      <c r="A5361" s="32" t="str">
        <f>IF(Weighting!$P$9&gt;0,B5361,"")</f>
        <v/>
      </c>
      <c r="B5361" s="50" t="e">
        <f>Weighting!$C$9</f>
        <v>#DIV/0!</v>
      </c>
      <c r="C5361" t="e">
        <f>Weighting!$F$9</f>
        <v>#NUM!</v>
      </c>
      <c r="D5361" t="e">
        <f>IF(C5361=1,'Data Transformation'!$G$3+0.5*'Data Transformation'!$W$25,IF(C5362=1,D5362-'Data Transformation'!$W$25,FALSE))</f>
        <v>#NUM!</v>
      </c>
      <c r="E5361">
        <f t="array" ref="E5361">IF(ISLOGICAL(D5361),"",FREQUENCY(IF('Data Transformation'!$B$425:$B$8425='Bin Analysis'!$B5355,'Data Transformation'!$G$425:$G$8425),D5361))</f>
        <v>2001</v>
      </c>
      <c r="F5361">
        <f t="shared" si="669"/>
        <v>0</v>
      </c>
      <c r="G5361">
        <f>Weighting!$H$9</f>
        <v>0</v>
      </c>
      <c r="H5361">
        <f t="array" ref="H5361">FREQUENCY(IF('Data Transformation'!$B$4:$B$8425=B5355,'Data Transformation'!$G$4:$G$8425),'Bin Analysis'!$B5361)</f>
        <v>2073</v>
      </c>
      <c r="I5361">
        <f t="shared" si="670"/>
        <v>0</v>
      </c>
      <c r="J5361">
        <f t="shared" si="671"/>
        <v>0</v>
      </c>
      <c r="K5361">
        <f>J5361*Weighting!$W$9</f>
        <v>0</v>
      </c>
      <c r="M5361" s="14"/>
    </row>
    <row r="5362" spans="1:13" x14ac:dyDescent="0.25">
      <c r="A5362" s="32" t="str">
        <f>IF(Weighting!$P$10&gt;0,B5362,"")</f>
        <v/>
      </c>
      <c r="B5362" t="e">
        <f>Weighting!$C$10</f>
        <v>#DIV/0!</v>
      </c>
      <c r="C5362" t="e">
        <f>Weighting!$F$10</f>
        <v>#NUM!</v>
      </c>
      <c r="D5362" t="e">
        <f>IF(C5362=1,'Data Transformation'!$G$3+0.5*'Data Transformation'!$W$25,IF(C5363=1,D5363-'Data Transformation'!$W$25,FALSE))</f>
        <v>#NUM!</v>
      </c>
      <c r="E5362">
        <f t="array" ref="E5362">IF(ISLOGICAL(D5362),"",FREQUENCY(IF('Data Transformation'!$B$425:$B$8425='Bin Analysis'!$B5355,'Data Transformation'!$G$425:$G$8425),D5362))</f>
        <v>2001</v>
      </c>
      <c r="F5362">
        <f t="shared" si="669"/>
        <v>0</v>
      </c>
      <c r="G5362">
        <f>Weighting!$H$10</f>
        <v>0</v>
      </c>
      <c r="H5362">
        <f t="array" ref="H5362">FREQUENCY(IF('Data Transformation'!$B$4:$B$8425=B5355,'Data Transformation'!$G$4:$G$8425),'Bin Analysis'!$B5362)</f>
        <v>2073</v>
      </c>
      <c r="I5362">
        <f t="shared" si="670"/>
        <v>0</v>
      </c>
      <c r="J5362">
        <f t="shared" si="671"/>
        <v>0</v>
      </c>
      <c r="K5362">
        <f>J5362*Weighting!$W$10</f>
        <v>0</v>
      </c>
      <c r="M5362" s="14"/>
    </row>
    <row r="5363" spans="1:13" x14ac:dyDescent="0.25">
      <c r="A5363" s="32" t="str">
        <f>IF(Weighting!$P$11&gt;0,B5363,"")</f>
        <v/>
      </c>
      <c r="B5363" t="e">
        <f>Weighting!$C$11</f>
        <v>#DIV/0!</v>
      </c>
      <c r="C5363" t="e">
        <f>Weighting!$F$11</f>
        <v>#NUM!</v>
      </c>
      <c r="D5363" t="e">
        <f>IF(C5363=1,'Data Transformation'!$G$3+0.5*'Data Transformation'!$W$25,IF(C5364=1,D5364-'Data Transformation'!$W$25,FALSE))</f>
        <v>#NUM!</v>
      </c>
      <c r="E5363">
        <f t="array" ref="E5363">IF(ISLOGICAL(D5363),"",FREQUENCY(IF('Data Transformation'!$B$425:$B$8425='Bin Analysis'!$B5355,'Data Transformation'!$G$425:$G$8425),D5363))</f>
        <v>2001</v>
      </c>
      <c r="F5363">
        <f t="shared" si="669"/>
        <v>0</v>
      </c>
      <c r="G5363">
        <f>Weighting!$H$11</f>
        <v>0</v>
      </c>
      <c r="H5363">
        <f t="array" ref="H5363">FREQUENCY(IF('Data Transformation'!$B$4:$B$8425=B5355,'Data Transformation'!$G$4:$G$8425),'Bin Analysis'!$B5363)</f>
        <v>2073</v>
      </c>
      <c r="I5363">
        <f t="shared" si="670"/>
        <v>0</v>
      </c>
      <c r="J5363">
        <f t="shared" si="671"/>
        <v>0</v>
      </c>
      <c r="K5363">
        <f>J5363*Weighting!$W$11</f>
        <v>0</v>
      </c>
      <c r="M5363" s="14"/>
    </row>
    <row r="5364" spans="1:13" x14ac:dyDescent="0.25">
      <c r="A5364" s="32" t="str">
        <f>IF(Weighting!$P$12&gt;0,B5364,"")</f>
        <v/>
      </c>
      <c r="B5364" t="e">
        <f>Weighting!$C$12</f>
        <v>#DIV/0!</v>
      </c>
      <c r="C5364" t="e">
        <f>Weighting!$F$12</f>
        <v>#NUM!</v>
      </c>
      <c r="D5364" t="e">
        <f>IF(C5364=1,'Data Transformation'!$G$3+0.5*'Data Transformation'!$W$25,IF(C5365=1,D5365-'Data Transformation'!$W$25,FALSE))</f>
        <v>#NUM!</v>
      </c>
      <c r="E5364">
        <f t="array" ref="E5364">IF(ISLOGICAL(D5364),"",FREQUENCY(IF('Data Transformation'!$B$425:$B$8425='Bin Analysis'!$B5355,'Data Transformation'!$G$425:$G$8425),D5364))</f>
        <v>2001</v>
      </c>
      <c r="F5364">
        <f t="shared" si="669"/>
        <v>0</v>
      </c>
      <c r="G5364">
        <f>Weighting!$H$12</f>
        <v>0</v>
      </c>
      <c r="H5364">
        <f t="array" ref="H5364">FREQUENCY(IF('Data Transformation'!$B$4:$B$8425=B5355,'Data Transformation'!$G$4:$G$8425),'Bin Analysis'!$B5364)</f>
        <v>2073</v>
      </c>
      <c r="I5364">
        <f t="shared" si="670"/>
        <v>0</v>
      </c>
      <c r="J5364">
        <f t="shared" si="671"/>
        <v>0</v>
      </c>
      <c r="K5364">
        <f>J5364*Weighting!$W$12</f>
        <v>0</v>
      </c>
      <c r="M5364" s="14"/>
    </row>
    <row r="5365" spans="1:13" x14ac:dyDescent="0.25">
      <c r="A5365" s="32" t="str">
        <f>IF(Weighting!$P$13&gt;0,B5365,"")</f>
        <v/>
      </c>
      <c r="B5365" t="e">
        <f>Weighting!$C$13</f>
        <v>#DIV/0!</v>
      </c>
      <c r="C5365" t="e">
        <f>Weighting!$F$13</f>
        <v>#NUM!</v>
      </c>
      <c r="D5365" t="e">
        <f>IF(C5365=1,'Data Transformation'!$G$3+0.5*'Data Transformation'!$W$25,IF(C5366=1,D5366-'Data Transformation'!$W$25,FALSE))</f>
        <v>#NUM!</v>
      </c>
      <c r="E5365">
        <f t="array" ref="E5365">IF(ISLOGICAL(D5365),"",FREQUENCY(IF('Data Transformation'!$B$425:$B$8425='Bin Analysis'!$B5355,'Data Transformation'!$G$425:$G$8425),D5365))</f>
        <v>2001</v>
      </c>
      <c r="F5365">
        <f t="shared" si="669"/>
        <v>0</v>
      </c>
      <c r="G5365">
        <f>Weighting!$H$13</f>
        <v>0</v>
      </c>
      <c r="H5365">
        <f t="array" ref="H5365">FREQUENCY(IF('Data Transformation'!$B$4:$B$8425=B5355,'Data Transformation'!$G$4:$G$8425),'Bin Analysis'!$B5365)</f>
        <v>2073</v>
      </c>
      <c r="I5365">
        <f t="shared" si="670"/>
        <v>0</v>
      </c>
      <c r="J5365">
        <f t="shared" si="671"/>
        <v>0</v>
      </c>
      <c r="K5365">
        <f>J5365*Weighting!$W$13</f>
        <v>0</v>
      </c>
      <c r="M5365" s="14"/>
    </row>
    <row r="5366" spans="1:13" x14ac:dyDescent="0.25">
      <c r="A5366" s="32" t="str">
        <f>IF(Weighting!$P$14&gt;0,B5366,"")</f>
        <v/>
      </c>
      <c r="B5366" t="e">
        <f>Weighting!$C$14</f>
        <v>#DIV/0!</v>
      </c>
      <c r="C5366" t="e">
        <f>Weighting!$F$14</f>
        <v>#NUM!</v>
      </c>
      <c r="D5366" t="e">
        <f>IF(C5366=1,'Data Transformation'!$G$3+0.5*'Data Transformation'!$W$25,IF(C5367=1,D5367-'Data Transformation'!$W$25,FALSE))</f>
        <v>#NUM!</v>
      </c>
      <c r="E5366">
        <f t="array" ref="E5366">IF(ISLOGICAL(D5366),"",FREQUENCY(IF('Data Transformation'!$B$425:$B$8425='Bin Analysis'!$B5355,'Data Transformation'!$G$425:$G$8425),D5366))</f>
        <v>2001</v>
      </c>
      <c r="F5366">
        <f t="shared" si="669"/>
        <v>0</v>
      </c>
      <c r="G5366">
        <f>Weighting!$H$14</f>
        <v>0</v>
      </c>
      <c r="H5366">
        <f t="array" ref="H5366">FREQUENCY(IF('Data Transformation'!$B$4:$B$8425=B5355,'Data Transformation'!$G$4:$G$8425),'Bin Analysis'!$B5366)</f>
        <v>2073</v>
      </c>
      <c r="I5366">
        <f t="shared" si="670"/>
        <v>0</v>
      </c>
      <c r="J5366">
        <f t="shared" si="671"/>
        <v>0</v>
      </c>
      <c r="K5366">
        <f>J5366*Weighting!$W$14</f>
        <v>0</v>
      </c>
      <c r="M5366" s="14"/>
    </row>
    <row r="5367" spans="1:13" x14ac:dyDescent="0.25">
      <c r="A5367" s="32" t="str">
        <f>IF(Weighting!$P$15&gt;0,B5367,"")</f>
        <v/>
      </c>
      <c r="B5367" t="e">
        <f>Weighting!$C$15</f>
        <v>#DIV/0!</v>
      </c>
      <c r="C5367" t="e">
        <f>Weighting!$F$15</f>
        <v>#NUM!</v>
      </c>
      <c r="D5367" t="e">
        <f>IF(C5367=1,'Data Transformation'!$G$3+0.5*'Data Transformation'!$W$25,IF(C5368=1,D5368-'Data Transformation'!$W$25,FALSE))</f>
        <v>#NUM!</v>
      </c>
      <c r="E5367">
        <f t="array" ref="E5367">IF(ISLOGICAL(D5367),"",FREQUENCY(IF('Data Transformation'!$B$425:$B$8425='Bin Analysis'!$B5355,'Data Transformation'!$G$425:$G$8425),D5367))</f>
        <v>2001</v>
      </c>
      <c r="F5367">
        <f t="shared" si="669"/>
        <v>0</v>
      </c>
      <c r="G5367">
        <f>Weighting!$H$15</f>
        <v>0</v>
      </c>
      <c r="H5367">
        <f t="array" ref="H5367">FREQUENCY(IF('Data Transformation'!$B$4:$B$8425=B5355,'Data Transformation'!$G$4:$G$8425),'Bin Analysis'!$B5367)</f>
        <v>2073</v>
      </c>
      <c r="I5367">
        <f t="shared" si="670"/>
        <v>0</v>
      </c>
      <c r="J5367">
        <f t="shared" si="671"/>
        <v>0</v>
      </c>
      <c r="K5367">
        <f>J5367*Weighting!$W$15</f>
        <v>0</v>
      </c>
      <c r="M5367" s="14"/>
    </row>
    <row r="5368" spans="1:13" x14ac:dyDescent="0.25">
      <c r="A5368" s="32" t="str">
        <f>IF(Weighting!$P$16&gt;0,B5368,"")</f>
        <v/>
      </c>
      <c r="B5368" t="e">
        <f>Weighting!$C$16</f>
        <v>#DIV/0!</v>
      </c>
      <c r="C5368" t="e">
        <f>Weighting!$F$16</f>
        <v>#NUM!</v>
      </c>
      <c r="D5368" t="e">
        <f>IF(C5368=1,'Data Transformation'!$G$3+0.5*'Data Transformation'!$W$25,IF(C5369=1,D5369-'Data Transformation'!$W$25,FALSE))</f>
        <v>#NUM!</v>
      </c>
      <c r="E5368">
        <f t="array" ref="E5368">IF(ISLOGICAL(D5368),"",FREQUENCY(IF('Data Transformation'!$B$425:$B$8425='Bin Analysis'!$B5355,'Data Transformation'!$G$425:$G$8425),D5368))</f>
        <v>2001</v>
      </c>
      <c r="F5368">
        <f t="shared" si="669"/>
        <v>0</v>
      </c>
      <c r="G5368">
        <f>Weighting!$H$16</f>
        <v>0</v>
      </c>
      <c r="H5368">
        <f t="array" ref="H5368">FREQUENCY(IF('Data Transformation'!$B$4:$B$8425=B5355,'Data Transformation'!$G$4:$G$8425),'Bin Analysis'!$B5368)</f>
        <v>2073</v>
      </c>
      <c r="I5368">
        <f t="shared" si="670"/>
        <v>0</v>
      </c>
      <c r="J5368">
        <f t="shared" si="671"/>
        <v>0</v>
      </c>
      <c r="K5368">
        <f>J5368*Weighting!$W$16</f>
        <v>0</v>
      </c>
      <c r="M5368" s="14"/>
    </row>
    <row r="5369" spans="1:13" x14ac:dyDescent="0.25">
      <c r="A5369" s="32" t="str">
        <f>IF(Weighting!$P$17&gt;0,B5369,"")</f>
        <v/>
      </c>
      <c r="B5369" t="e">
        <f>Weighting!$C$17</f>
        <v>#DIV/0!</v>
      </c>
      <c r="C5369" t="e">
        <f>Weighting!$F$17</f>
        <v>#NUM!</v>
      </c>
      <c r="D5369" t="e">
        <f>IF(C5369=1,'Data Transformation'!$G$3+0.5*'Data Transformation'!$W$25,IF(C5370=1,D5370-'Data Transformation'!$W$25,FALSE))</f>
        <v>#NUM!</v>
      </c>
      <c r="E5369">
        <f t="array" ref="E5369">IF(ISLOGICAL(D5369),"",FREQUENCY(IF('Data Transformation'!$B$425:$B$8425='Bin Analysis'!$B5355,'Data Transformation'!$G$425:$G$8425),D5369))</f>
        <v>2001</v>
      </c>
      <c r="F5369">
        <f t="shared" si="669"/>
        <v>0</v>
      </c>
      <c r="G5369">
        <f>Weighting!$H$17</f>
        <v>0</v>
      </c>
      <c r="H5369">
        <f t="array" ref="H5369">FREQUENCY(IF('Data Transformation'!$B$4:$B$8425=B5355,'Data Transformation'!$G$4:$G$8425),'Bin Analysis'!$B5369)</f>
        <v>2073</v>
      </c>
      <c r="I5369">
        <f t="shared" si="670"/>
        <v>0</v>
      </c>
      <c r="J5369">
        <f t="shared" si="671"/>
        <v>0</v>
      </c>
      <c r="K5369">
        <f>J5369*Weighting!$W$17</f>
        <v>0</v>
      </c>
      <c r="M5369" s="14"/>
    </row>
    <row r="5370" spans="1:13" x14ac:dyDescent="0.25">
      <c r="A5370" s="32" t="str">
        <f>IF(Weighting!$P$18&gt;0,B5370,"")</f>
        <v/>
      </c>
      <c r="B5370" t="e">
        <f>Weighting!$C$18</f>
        <v>#DIV/0!</v>
      </c>
      <c r="C5370" t="e">
        <f>Weighting!$F$18</f>
        <v>#NUM!</v>
      </c>
      <c r="D5370" t="e">
        <f>IF(C5370=1,'Data Transformation'!$G$3+0.5*'Data Transformation'!$W$25,IF(C5371=1,D5371-'Data Transformation'!$W$25,FALSE))</f>
        <v>#NUM!</v>
      </c>
      <c r="E5370">
        <f t="array" ref="E5370">IF(ISLOGICAL(D5370),"",FREQUENCY(IF('Data Transformation'!$B$425:$B$8425='Bin Analysis'!$B5355,'Data Transformation'!$G$425:$G$8425),D5370))</f>
        <v>2001</v>
      </c>
      <c r="F5370">
        <f t="shared" si="669"/>
        <v>0</v>
      </c>
      <c r="G5370">
        <f>Weighting!$H$18</f>
        <v>0</v>
      </c>
      <c r="H5370">
        <f t="array" ref="H5370">FREQUENCY(IF('Data Transformation'!$B$4:$B$8425=B5355,'Data Transformation'!$G$4:$G$8425),'Bin Analysis'!$B5370)</f>
        <v>2073</v>
      </c>
      <c r="I5370">
        <f t="shared" si="670"/>
        <v>0</v>
      </c>
      <c r="J5370">
        <f t="shared" si="671"/>
        <v>0</v>
      </c>
      <c r="K5370">
        <f>J5370*Weighting!$W$18</f>
        <v>0</v>
      </c>
      <c r="M5370" s="14"/>
    </row>
    <row r="5371" spans="1:13" x14ac:dyDescent="0.25">
      <c r="A5371" s="32" t="str">
        <f>IF(Weighting!$P$19&gt;0,B5371,"")</f>
        <v/>
      </c>
      <c r="B5371" t="e">
        <f>Weighting!$C$19</f>
        <v>#DIV/0!</v>
      </c>
      <c r="C5371" t="e">
        <f>Weighting!$F$19</f>
        <v>#NUM!</v>
      </c>
      <c r="D5371" t="e">
        <f>IF(C5371=1,'Data Transformation'!$G$3+0.5*'Data Transformation'!$W$25,IF(C5372=1,D5372-'Data Transformation'!$W$25,FALSE))</f>
        <v>#NUM!</v>
      </c>
      <c r="E5371">
        <f t="array" ref="E5371">IF(ISLOGICAL(D5371),"",FREQUENCY(IF('Data Transformation'!$B$425:$B$8425='Bin Analysis'!$B5355,'Data Transformation'!$G$425:$G$8425),D5371))</f>
        <v>2001</v>
      </c>
      <c r="F5371">
        <f t="shared" si="669"/>
        <v>0</v>
      </c>
      <c r="G5371">
        <f>Weighting!$H$19</f>
        <v>0</v>
      </c>
      <c r="H5371">
        <f t="array" ref="H5371">FREQUENCY(IF('Data Transformation'!$B$4:$B$8425=B5355,'Data Transformation'!$G$4:$G$8425),'Bin Analysis'!$B5371)</f>
        <v>2073</v>
      </c>
      <c r="I5371">
        <f t="shared" si="670"/>
        <v>0</v>
      </c>
      <c r="J5371">
        <f t="shared" si="671"/>
        <v>0</v>
      </c>
      <c r="K5371">
        <f>J5371*Weighting!$W$19</f>
        <v>0</v>
      </c>
      <c r="M5371" s="14"/>
    </row>
    <row r="5372" spans="1:13" x14ac:dyDescent="0.25">
      <c r="A5372" s="32" t="str">
        <f>IF(Weighting!$P$20&gt;0,B5372,"")</f>
        <v/>
      </c>
      <c r="B5372" t="e">
        <f>Weighting!$C$20</f>
        <v>#DIV/0!</v>
      </c>
      <c r="C5372" t="e">
        <f>Weighting!$F$20</f>
        <v>#NUM!</v>
      </c>
      <c r="D5372" t="e">
        <f>IF(C5372=1,'Data Transformation'!$G$3+0.5*'Data Transformation'!$W$25,IF(C5373=1,D5373-'Data Transformation'!$W$25,FALSE))</f>
        <v>#NUM!</v>
      </c>
      <c r="E5372">
        <f t="array" ref="E5372">IF(ISLOGICAL(D5372),"",FREQUENCY(IF('Data Transformation'!$B$425:$B$8425='Bin Analysis'!$B5355,'Data Transformation'!$G$425:$G$8425),D5372))</f>
        <v>2001</v>
      </c>
      <c r="F5372">
        <f t="shared" si="669"/>
        <v>0</v>
      </c>
      <c r="G5372">
        <f>Weighting!$H$20</f>
        <v>0</v>
      </c>
      <c r="H5372">
        <f t="array" ref="H5372">FREQUENCY(IF('Data Transformation'!$B$4:$B$8425=B5355,'Data Transformation'!$G$4:$G$8425),'Bin Analysis'!$B5372)</f>
        <v>2073</v>
      </c>
      <c r="I5372">
        <f t="shared" si="670"/>
        <v>0</v>
      </c>
      <c r="J5372">
        <f t="shared" si="671"/>
        <v>0</v>
      </c>
      <c r="K5372">
        <f>J5372*Weighting!$W$20</f>
        <v>0</v>
      </c>
      <c r="M5372" s="14"/>
    </row>
    <row r="5373" spans="1:13" x14ac:dyDescent="0.25">
      <c r="A5373" s="32" t="str">
        <f>IF(Weighting!$P$21&gt;0,B5373,"")</f>
        <v/>
      </c>
      <c r="B5373" t="e">
        <f>Weighting!$C$21</f>
        <v>#DIV/0!</v>
      </c>
      <c r="C5373" t="e">
        <f>Weighting!$F$21</f>
        <v>#NUM!</v>
      </c>
      <c r="D5373" t="e">
        <f>IF(C5373=1,'Data Transformation'!$G$3+0.5*'Data Transformation'!$W$25,IF(C5374=1,D5374-'Data Transformation'!$W$25,FALSE))</f>
        <v>#NUM!</v>
      </c>
      <c r="E5373">
        <f t="array" ref="E5373">IF(ISLOGICAL(D5373),"",FREQUENCY(IF('Data Transformation'!$B$425:$B$8425='Bin Analysis'!$B5355,'Data Transformation'!$G$425:$G$8425),D5373))</f>
        <v>2001</v>
      </c>
      <c r="F5373">
        <f t="shared" si="669"/>
        <v>0</v>
      </c>
      <c r="G5373">
        <f>Weighting!$H$21</f>
        <v>0</v>
      </c>
      <c r="H5373">
        <f t="array" ref="H5373">FREQUENCY(IF('Data Transformation'!$B$4:$B$8425=B5355,'Data Transformation'!$G$4:$G$8425),'Bin Analysis'!$B5373)</f>
        <v>2073</v>
      </c>
      <c r="I5373">
        <f t="shared" si="670"/>
        <v>0</v>
      </c>
      <c r="J5373">
        <f t="shared" si="671"/>
        <v>0</v>
      </c>
      <c r="K5373">
        <f>J5373*Weighting!$W$21</f>
        <v>0</v>
      </c>
      <c r="M5373" s="14"/>
    </row>
    <row r="5374" spans="1:13" x14ac:dyDescent="0.25">
      <c r="A5374" s="32" t="str">
        <f>IF(Weighting!$P$22&gt;0,B5374,"")</f>
        <v/>
      </c>
      <c r="B5374" t="e">
        <f>Weighting!$C$22</f>
        <v>#DIV/0!</v>
      </c>
      <c r="C5374" t="e">
        <f>Weighting!$F$22</f>
        <v>#NUM!</v>
      </c>
      <c r="D5374" t="e">
        <f>IF(C5374=1,'Data Transformation'!$G$3+0.5*'Data Transformation'!$W$25,IF(C5375=1,D5375-'Data Transformation'!$W$25,FALSE))</f>
        <v>#NUM!</v>
      </c>
      <c r="E5374">
        <f t="array" ref="E5374">IF(ISLOGICAL(D5374),"",FREQUENCY(IF('Data Transformation'!$B$425:$B$8425='Bin Analysis'!$B5355,'Data Transformation'!$G$425:$G$8425),D5374))</f>
        <v>2001</v>
      </c>
      <c r="F5374">
        <f t="shared" si="669"/>
        <v>0</v>
      </c>
      <c r="G5374">
        <f>Weighting!$H$22</f>
        <v>0</v>
      </c>
      <c r="H5374">
        <f t="array" ref="H5374">FREQUENCY(IF('Data Transformation'!$B$4:$B$8425=B5355,'Data Transformation'!$G$4:$G$8425),'Bin Analysis'!$B5374)</f>
        <v>2073</v>
      </c>
      <c r="I5374">
        <f t="shared" si="670"/>
        <v>0</v>
      </c>
      <c r="J5374">
        <f t="shared" si="671"/>
        <v>0</v>
      </c>
      <c r="K5374">
        <f>J5374*Weighting!$W$22</f>
        <v>0</v>
      </c>
      <c r="M5374" s="14"/>
    </row>
    <row r="5375" spans="1:13" x14ac:dyDescent="0.25">
      <c r="A5375" s="32" t="str">
        <f>IF(Weighting!$P$23&gt;0,B5375,"")</f>
        <v/>
      </c>
      <c r="B5375" t="e">
        <f>Weighting!$C$23</f>
        <v>#DIV/0!</v>
      </c>
      <c r="C5375" t="e">
        <f>Weighting!$F$23</f>
        <v>#NUM!</v>
      </c>
      <c r="D5375" t="e">
        <f>IF(C5375=1,'Data Transformation'!$G$3+0.5*'Data Transformation'!$W$25,IF(C5376=1,D5376-'Data Transformation'!$W$25,FALSE))</f>
        <v>#NUM!</v>
      </c>
      <c r="E5375">
        <f t="array" ref="E5375">IF(ISLOGICAL(D5375),"",FREQUENCY(IF('Data Transformation'!$B$425:$B$8425='Bin Analysis'!$B5355,'Data Transformation'!$G$425:$G$8425),D5375))</f>
        <v>2001</v>
      </c>
      <c r="F5375">
        <f t="shared" si="669"/>
        <v>0</v>
      </c>
      <c r="G5375">
        <f>Weighting!$H$23</f>
        <v>0</v>
      </c>
      <c r="H5375">
        <f t="array" ref="H5375">FREQUENCY(IF('Data Transformation'!$B$4:$B$8425=B5355,'Data Transformation'!$G$4:$G$8425),'Bin Analysis'!$B5375)</f>
        <v>2073</v>
      </c>
      <c r="I5375">
        <f t="shared" si="670"/>
        <v>0</v>
      </c>
      <c r="J5375">
        <f t="shared" si="671"/>
        <v>0</v>
      </c>
      <c r="K5375">
        <f>J5375*Weighting!$W$23</f>
        <v>0</v>
      </c>
      <c r="M5375" s="14"/>
    </row>
    <row r="5376" spans="1:13" x14ac:dyDescent="0.25">
      <c r="A5376" s="32" t="str">
        <f>IF(Weighting!$P$24&gt;0,B5376,"")</f>
        <v/>
      </c>
      <c r="B5376" t="e">
        <f>Weighting!$C$24</f>
        <v>#DIV/0!</v>
      </c>
      <c r="C5376" t="e">
        <f>Weighting!$F$24</f>
        <v>#NUM!</v>
      </c>
      <c r="D5376" t="e">
        <f>IF(C5376=1,'Data Transformation'!$G$3+0.5*'Data Transformation'!$W$25,IF(C5377=1,D5377-'Data Transformation'!$W$25,FALSE))</f>
        <v>#NUM!</v>
      </c>
      <c r="E5376">
        <f t="array" ref="E5376">IF(ISLOGICAL(D5376),"",FREQUENCY(IF('Data Transformation'!$B$425:$B$8425='Bin Analysis'!$B5355,'Data Transformation'!$G$425:$G$8425),D5376))</f>
        <v>2001</v>
      </c>
      <c r="F5376">
        <f t="shared" si="669"/>
        <v>0</v>
      </c>
      <c r="G5376">
        <f>Weighting!$H$24</f>
        <v>0</v>
      </c>
      <c r="H5376">
        <f t="array" ref="H5376">FREQUENCY(IF('Data Transformation'!$B$4:$B$8425=B5355,'Data Transformation'!$G$4:$G$8425),'Bin Analysis'!$B5376)</f>
        <v>2073</v>
      </c>
      <c r="I5376">
        <f t="shared" si="670"/>
        <v>0</v>
      </c>
      <c r="J5376">
        <f t="shared" si="671"/>
        <v>0</v>
      </c>
      <c r="K5376">
        <f>J5376*Weighting!$W$24</f>
        <v>0</v>
      </c>
      <c r="M5376" s="14"/>
    </row>
    <row r="5377" spans="1:25" x14ac:dyDescent="0.25">
      <c r="A5377" s="32" t="str">
        <f>IF(Weighting!$P$25&gt;0,B5377,"")</f>
        <v/>
      </c>
      <c r="B5377" t="e">
        <f>Weighting!$C$25</f>
        <v>#DIV/0!</v>
      </c>
      <c r="C5377" t="e">
        <f>Weighting!$F$25</f>
        <v>#NUM!</v>
      </c>
      <c r="D5377" t="e">
        <f>IF(C5377=1,'Data Transformation'!$G$3+0.5*'Data Transformation'!$W$25,IF(C5378=1,D5378-'Data Transformation'!$W$25,FALSE))</f>
        <v>#NUM!</v>
      </c>
      <c r="E5377">
        <f t="array" ref="E5377">IF(ISLOGICAL(D5377),"",FREQUENCY(IF('Data Transformation'!$B$425:$B$8425='Bin Analysis'!$B5355,'Data Transformation'!$G$425:$G$8425),D5377))</f>
        <v>2001</v>
      </c>
      <c r="F5377">
        <f t="shared" si="669"/>
        <v>0</v>
      </c>
      <c r="G5377">
        <f>Weighting!$H$25</f>
        <v>0</v>
      </c>
      <c r="H5377">
        <f t="array" ref="H5377">FREQUENCY(IF('Data Transformation'!$B$4:$B$8425=B5355,'Data Transformation'!$G$4:$G$8425),'Bin Analysis'!$B5377)</f>
        <v>2073</v>
      </c>
      <c r="I5377">
        <f t="shared" si="670"/>
        <v>0</v>
      </c>
      <c r="J5377">
        <f t="shared" si="671"/>
        <v>0</v>
      </c>
      <c r="K5377">
        <f>J5377*Weighting!$W$25</f>
        <v>0</v>
      </c>
      <c r="M5377" s="14"/>
    </row>
    <row r="5378" spans="1:25" x14ac:dyDescent="0.25">
      <c r="A5378" s="32"/>
      <c r="M5378" s="14"/>
    </row>
    <row r="5379" spans="1:25" ht="23.25" x14ac:dyDescent="0.35">
      <c r="A5379" s="21" t="s">
        <v>0</v>
      </c>
      <c r="B5379" s="21" t="str">
        <f>IFERROR(VLOOKUP(C5379,'Data Transformation'!$L$6:$M$426,2,FALSE),"")</f>
        <v/>
      </c>
      <c r="C5379" s="21">
        <f>C5355+1</f>
        <v>224</v>
      </c>
      <c r="D5379" s="21"/>
      <c r="E5379" s="21"/>
      <c r="F5379" s="21"/>
      <c r="G5379" s="21"/>
      <c r="H5379" s="22"/>
      <c r="I5379" s="22"/>
      <c r="J5379" s="22"/>
      <c r="K5379" s="21"/>
      <c r="L5379" s="21" t="str">
        <f>B5379</f>
        <v/>
      </c>
      <c r="M5379" s="23" t="e">
        <f>INDEX('Data Transformation'!$O$4:$O$424,MATCH($B5379,'Data Transformation'!$M$4:$M$424,0),MATCH($M$2,'Data Transformation'!$O$3,0))</f>
        <v>#N/A</v>
      </c>
      <c r="N5379" s="27" t="e">
        <f>IF('Input and Summary Results'!$J$16="minimum",'Bin Analysis'!X5380/(M5379-1),'Bin Analysis'!Y5379/('Bin Analysis'!M5379-1))</f>
        <v>#N/A</v>
      </c>
      <c r="O5379" s="27" t="e">
        <f>IF(M5379=FALSE,NA(),(VLOOKUP(1,C5382:K5401,4,FALSE))/(M5379-1))</f>
        <v>#N/A</v>
      </c>
      <c r="P5379" s="27" t="e">
        <f>IF(M5379=FALSE,NA(),SUM(J5382:J5401)/Weighting!$S$5)</f>
        <v>#N/A</v>
      </c>
      <c r="Q5379" s="27" t="e">
        <f>IF(M5379=FALSE,NA(),SUM(K5382:K5401)/Weighting!$S$6)</f>
        <v>#N/A</v>
      </c>
      <c r="R5379" s="27" t="e">
        <f>IF(M5379=FALSE,NA(),(VLOOKUP(1,G5382:K5401,3,FALSE))/(M5379-1))</f>
        <v>#N/A</v>
      </c>
      <c r="S5379" s="22" t="e">
        <f>IF(M5379=FALSE,NA(),IF(SUM(J5382:J5401)=2,"yes","no"))</f>
        <v>#N/A</v>
      </c>
      <c r="X5379" s="2" cm="2">
        <f t="array" ref="X5379:X5380">FREQUENCY(IF('Data Transformation'!$B$425:$B$6424='Bin Analysis'!L5379,'Data Transformation'!$G$425:$G$6424),'Data Transformation'!$U$11)</f>
        <v>0</v>
      </c>
      <c r="Y5379" s="2" cm="2">
        <f t="array" ref="Y5379:Y5380">FREQUENCY(IF('Data Transformation'!$B$425:$B$6424='Bin Analysis'!L5379,'Data Transformation'!$G$425:$G$6424),'Data Transformation'!$U$12)</f>
        <v>0</v>
      </c>
    </row>
    <row r="5380" spans="1:25" x14ac:dyDescent="0.25">
      <c r="A5380" s="14" t="s">
        <v>67</v>
      </c>
      <c r="B5380" t="s">
        <v>47</v>
      </c>
      <c r="C5380" t="s">
        <v>5</v>
      </c>
      <c r="D5380" t="s">
        <v>98</v>
      </c>
      <c r="E5380" t="s">
        <v>99</v>
      </c>
      <c r="F5380" t="s">
        <v>100</v>
      </c>
      <c r="G5380" t="s">
        <v>69</v>
      </c>
      <c r="H5380" t="s">
        <v>31</v>
      </c>
      <c r="I5380" t="s">
        <v>32</v>
      </c>
      <c r="J5380" t="s">
        <v>46</v>
      </c>
      <c r="K5380" s="14" t="s">
        <v>45</v>
      </c>
      <c r="M5380" s="14"/>
      <c r="X5380" s="2">
        <v>0</v>
      </c>
      <c r="Y5380" s="2">
        <v>0</v>
      </c>
    </row>
    <row r="5381" spans="1:25" x14ac:dyDescent="0.25">
      <c r="A5381" s="32"/>
      <c r="D5381" t="e">
        <f>IF(C5381=1,'Data Transformation'!$G$3+0.5*'Data Transformation'!$W$25,IF(C5382=1,D5382-'Data Transformation'!$W$25,FALSE))</f>
        <v>#NUM!</v>
      </c>
      <c r="E5381">
        <f t="array" ref="E5381">IF(ISLOGICAL(D5381),"",FREQUENCY(IF('Data Transformation'!$B$425:$B$8425='Bin Analysis'!$B5379,'Data Transformation'!$G$425:$G$8425),D5381))</f>
        <v>2001</v>
      </c>
      <c r="F5381" t="e">
        <f>IF(ISLOGICAL(D5381),"",E5381-E5380)</f>
        <v>#VALUE!</v>
      </c>
      <c r="M5381" s="14"/>
    </row>
    <row r="5382" spans="1:25" x14ac:dyDescent="0.25">
      <c r="A5382" s="32" t="e">
        <f>IF(Weighting!$P$6&gt;0,B5382,"")</f>
        <v>#NUM!</v>
      </c>
      <c r="B5382" t="e">
        <f>Weighting!$C$6</f>
        <v>#DIV/0!</v>
      </c>
      <c r="C5382" t="e">
        <f>Weighting!$F$6</f>
        <v>#NUM!</v>
      </c>
      <c r="D5382" t="e">
        <f>IF(C5382=1,'Data Transformation'!$G$3+0.5*'Data Transformation'!$W$25,IF(C5383=1,D5383-'Data Transformation'!$W$25,FALSE))</f>
        <v>#NUM!</v>
      </c>
      <c r="E5382">
        <f t="array" ref="E5382">IF(ISLOGICAL(D5382),"",FREQUENCY(IF('Data Transformation'!$B$425:$B$8425='Bin Analysis'!$B5379,'Data Transformation'!$G$425:$G$8425),D5382))</f>
        <v>2001</v>
      </c>
      <c r="F5382">
        <f>IF(ISLOGICAL(D5382),"",E5382-E5381)</f>
        <v>0</v>
      </c>
      <c r="G5382">
        <f>Weighting!$H$6</f>
        <v>1</v>
      </c>
      <c r="H5382">
        <f t="array" ref="H5382">FREQUENCY(IF('Data Transformation'!$B$4:$B$8425=B5379,'Data Transformation'!$G$4:$G$8425),'Bin Analysis'!$B5382)</f>
        <v>2073</v>
      </c>
      <c r="I5382">
        <f>H5382-H5381</f>
        <v>2073</v>
      </c>
      <c r="J5382">
        <f>IF(I5382=0,0,1)</f>
        <v>1</v>
      </c>
      <c r="K5382" t="e">
        <f>J5382*Weighting!$W$6</f>
        <v>#NUM!</v>
      </c>
      <c r="M5382" s="14"/>
    </row>
    <row r="5383" spans="1:25" x14ac:dyDescent="0.25">
      <c r="A5383" s="32" t="str">
        <f>IF(Weighting!$P$7&gt;0,B5383,"")</f>
        <v/>
      </c>
      <c r="B5383" t="e">
        <f>Weighting!$C$7</f>
        <v>#DIV/0!</v>
      </c>
      <c r="C5383" t="e">
        <f>Weighting!$F$7</f>
        <v>#NUM!</v>
      </c>
      <c r="D5383" t="e">
        <f>IF(C5383=1,'Data Transformation'!$G$3+0.5*'Data Transformation'!$W$25,IF(C5384=1,D5384-'Data Transformation'!$W$25,FALSE))</f>
        <v>#NUM!</v>
      </c>
      <c r="E5383">
        <f t="array" ref="E5383">IF(ISLOGICAL(D5383),"",FREQUENCY(IF('Data Transformation'!$B$425:$B$8425='Bin Analysis'!$B5379,'Data Transformation'!$G$425:$G$8425),D5383))</f>
        <v>2001</v>
      </c>
      <c r="F5383">
        <f t="shared" ref="F5383:F5401" si="672">IF(ISLOGICAL(D5383),"",E5383-E5382)</f>
        <v>0</v>
      </c>
      <c r="G5383">
        <f>Weighting!$H$7</f>
        <v>0</v>
      </c>
      <c r="H5383">
        <f t="array" ref="H5383">FREQUENCY(IF('Data Transformation'!$B$4:$B$8425=B5379,'Data Transformation'!$G$4:$G$8425),'Bin Analysis'!$B5383)</f>
        <v>2073</v>
      </c>
      <c r="I5383">
        <f t="shared" ref="I5383:I5401" si="673">H5383-H5382</f>
        <v>0</v>
      </c>
      <c r="J5383">
        <f>IF(I5383=0,0,1)</f>
        <v>0</v>
      </c>
      <c r="K5383">
        <f>J5383*Weighting!$W$7</f>
        <v>0</v>
      </c>
      <c r="M5383" s="14"/>
    </row>
    <row r="5384" spans="1:25" x14ac:dyDescent="0.25">
      <c r="A5384" s="32" t="str">
        <f>IF(Weighting!$P$8&gt;0,B5384,"")</f>
        <v/>
      </c>
      <c r="B5384" t="e">
        <f>Weighting!$C$8</f>
        <v>#DIV/0!</v>
      </c>
      <c r="C5384" t="e">
        <f>Weighting!$F$8</f>
        <v>#NUM!</v>
      </c>
      <c r="D5384" t="e">
        <f>IF(C5384=1,'Data Transformation'!$G$3+0.5*'Data Transformation'!$W$25,IF(C5385=1,D5385-'Data Transformation'!$W$25,FALSE))</f>
        <v>#NUM!</v>
      </c>
      <c r="E5384">
        <f t="array" ref="E5384">IF(ISLOGICAL(D5384),"",FREQUENCY(IF('Data Transformation'!$B$425:$B$8425='Bin Analysis'!$B5379,'Data Transformation'!$G$425:$G$8425),D5384))</f>
        <v>2001</v>
      </c>
      <c r="F5384">
        <f t="shared" si="672"/>
        <v>0</v>
      </c>
      <c r="G5384">
        <f>Weighting!$H$8</f>
        <v>0</v>
      </c>
      <c r="H5384">
        <f t="array" ref="H5384">FREQUENCY(IF('Data Transformation'!$B$4:$B$8425=B5379,'Data Transformation'!$G$4:$G$8425),'Bin Analysis'!$B5384)</f>
        <v>2073</v>
      </c>
      <c r="I5384">
        <f t="shared" si="673"/>
        <v>0</v>
      </c>
      <c r="J5384">
        <f t="shared" ref="J5384:J5401" si="674">IF(I5384=0,0,1)</f>
        <v>0</v>
      </c>
      <c r="K5384">
        <f>J5384*Weighting!$W$8</f>
        <v>0</v>
      </c>
      <c r="M5384" s="14"/>
    </row>
    <row r="5385" spans="1:25" x14ac:dyDescent="0.25">
      <c r="A5385" s="32" t="str">
        <f>IF(Weighting!$P$9&gt;0,B5385,"")</f>
        <v/>
      </c>
      <c r="B5385" s="50" t="e">
        <f>Weighting!$C$9</f>
        <v>#DIV/0!</v>
      </c>
      <c r="C5385" t="e">
        <f>Weighting!$F$9</f>
        <v>#NUM!</v>
      </c>
      <c r="D5385" t="e">
        <f>IF(C5385=1,'Data Transformation'!$G$3+0.5*'Data Transformation'!$W$25,IF(C5386=1,D5386-'Data Transformation'!$W$25,FALSE))</f>
        <v>#NUM!</v>
      </c>
      <c r="E5385">
        <f t="array" ref="E5385">IF(ISLOGICAL(D5385),"",FREQUENCY(IF('Data Transformation'!$B$425:$B$8425='Bin Analysis'!$B5379,'Data Transformation'!$G$425:$G$8425),D5385))</f>
        <v>2001</v>
      </c>
      <c r="F5385">
        <f t="shared" si="672"/>
        <v>0</v>
      </c>
      <c r="G5385">
        <f>Weighting!$H$9</f>
        <v>0</v>
      </c>
      <c r="H5385">
        <f t="array" ref="H5385">FREQUENCY(IF('Data Transformation'!$B$4:$B$8425=B5379,'Data Transformation'!$G$4:$G$8425),'Bin Analysis'!$B5385)</f>
        <v>2073</v>
      </c>
      <c r="I5385">
        <f t="shared" si="673"/>
        <v>0</v>
      </c>
      <c r="J5385">
        <f t="shared" si="674"/>
        <v>0</v>
      </c>
      <c r="K5385">
        <f>J5385*Weighting!$W$9</f>
        <v>0</v>
      </c>
      <c r="M5385" s="14"/>
    </row>
    <row r="5386" spans="1:25" x14ac:dyDescent="0.25">
      <c r="A5386" s="32" t="str">
        <f>IF(Weighting!$P$10&gt;0,B5386,"")</f>
        <v/>
      </c>
      <c r="B5386" t="e">
        <f>Weighting!$C$10</f>
        <v>#DIV/0!</v>
      </c>
      <c r="C5386" t="e">
        <f>Weighting!$F$10</f>
        <v>#NUM!</v>
      </c>
      <c r="D5386" t="e">
        <f>IF(C5386=1,'Data Transformation'!$G$3+0.5*'Data Transformation'!$W$25,IF(C5387=1,D5387-'Data Transformation'!$W$25,FALSE))</f>
        <v>#NUM!</v>
      </c>
      <c r="E5386">
        <f t="array" ref="E5386">IF(ISLOGICAL(D5386),"",FREQUENCY(IF('Data Transformation'!$B$425:$B$8425='Bin Analysis'!$B5379,'Data Transformation'!$G$425:$G$8425),D5386))</f>
        <v>2001</v>
      </c>
      <c r="F5386">
        <f t="shared" si="672"/>
        <v>0</v>
      </c>
      <c r="G5386">
        <f>Weighting!$H$10</f>
        <v>0</v>
      </c>
      <c r="H5386">
        <f t="array" ref="H5386">FREQUENCY(IF('Data Transformation'!$B$4:$B$8425=B5379,'Data Transformation'!$G$4:$G$8425),'Bin Analysis'!$B5386)</f>
        <v>2073</v>
      </c>
      <c r="I5386">
        <f t="shared" si="673"/>
        <v>0</v>
      </c>
      <c r="J5386">
        <f t="shared" si="674"/>
        <v>0</v>
      </c>
      <c r="K5386">
        <f>J5386*Weighting!$W$10</f>
        <v>0</v>
      </c>
      <c r="M5386" s="14"/>
    </row>
    <row r="5387" spans="1:25" x14ac:dyDescent="0.25">
      <c r="A5387" s="32" t="str">
        <f>IF(Weighting!$P$11&gt;0,B5387,"")</f>
        <v/>
      </c>
      <c r="B5387" t="e">
        <f>Weighting!$C$11</f>
        <v>#DIV/0!</v>
      </c>
      <c r="C5387" t="e">
        <f>Weighting!$F$11</f>
        <v>#NUM!</v>
      </c>
      <c r="D5387" t="e">
        <f>IF(C5387=1,'Data Transformation'!$G$3+0.5*'Data Transformation'!$W$25,IF(C5388=1,D5388-'Data Transformation'!$W$25,FALSE))</f>
        <v>#NUM!</v>
      </c>
      <c r="E5387">
        <f t="array" ref="E5387">IF(ISLOGICAL(D5387),"",FREQUENCY(IF('Data Transformation'!$B$425:$B$8425='Bin Analysis'!$B5379,'Data Transformation'!$G$425:$G$8425),D5387))</f>
        <v>2001</v>
      </c>
      <c r="F5387">
        <f t="shared" si="672"/>
        <v>0</v>
      </c>
      <c r="G5387">
        <f>Weighting!$H$11</f>
        <v>0</v>
      </c>
      <c r="H5387">
        <f t="array" ref="H5387">FREQUENCY(IF('Data Transformation'!$B$4:$B$8425=B5379,'Data Transformation'!$G$4:$G$8425),'Bin Analysis'!$B5387)</f>
        <v>2073</v>
      </c>
      <c r="I5387">
        <f t="shared" si="673"/>
        <v>0</v>
      </c>
      <c r="J5387">
        <f t="shared" si="674"/>
        <v>0</v>
      </c>
      <c r="K5387">
        <f>J5387*Weighting!$W$11</f>
        <v>0</v>
      </c>
      <c r="M5387" s="14"/>
    </row>
    <row r="5388" spans="1:25" x14ac:dyDescent="0.25">
      <c r="A5388" s="32" t="str">
        <f>IF(Weighting!$P$12&gt;0,B5388,"")</f>
        <v/>
      </c>
      <c r="B5388" t="e">
        <f>Weighting!$C$12</f>
        <v>#DIV/0!</v>
      </c>
      <c r="C5388" t="e">
        <f>Weighting!$F$12</f>
        <v>#NUM!</v>
      </c>
      <c r="D5388" t="e">
        <f>IF(C5388=1,'Data Transformation'!$G$3+0.5*'Data Transformation'!$W$25,IF(C5389=1,D5389-'Data Transformation'!$W$25,FALSE))</f>
        <v>#NUM!</v>
      </c>
      <c r="E5388">
        <f t="array" ref="E5388">IF(ISLOGICAL(D5388),"",FREQUENCY(IF('Data Transformation'!$B$425:$B$8425='Bin Analysis'!$B5379,'Data Transformation'!$G$425:$G$8425),D5388))</f>
        <v>2001</v>
      </c>
      <c r="F5388">
        <f t="shared" si="672"/>
        <v>0</v>
      </c>
      <c r="G5388">
        <f>Weighting!$H$12</f>
        <v>0</v>
      </c>
      <c r="H5388">
        <f t="array" ref="H5388">FREQUENCY(IF('Data Transformation'!$B$4:$B$8425=B5379,'Data Transformation'!$G$4:$G$8425),'Bin Analysis'!$B5388)</f>
        <v>2073</v>
      </c>
      <c r="I5388">
        <f t="shared" si="673"/>
        <v>0</v>
      </c>
      <c r="J5388">
        <f t="shared" si="674"/>
        <v>0</v>
      </c>
      <c r="K5388">
        <f>J5388*Weighting!$W$12</f>
        <v>0</v>
      </c>
      <c r="M5388" s="14"/>
    </row>
    <row r="5389" spans="1:25" x14ac:dyDescent="0.25">
      <c r="A5389" s="32" t="str">
        <f>IF(Weighting!$P$13&gt;0,B5389,"")</f>
        <v/>
      </c>
      <c r="B5389" t="e">
        <f>Weighting!$C$13</f>
        <v>#DIV/0!</v>
      </c>
      <c r="C5389" t="e">
        <f>Weighting!$F$13</f>
        <v>#NUM!</v>
      </c>
      <c r="D5389" t="e">
        <f>IF(C5389=1,'Data Transformation'!$G$3+0.5*'Data Transformation'!$W$25,IF(C5390=1,D5390-'Data Transformation'!$W$25,FALSE))</f>
        <v>#NUM!</v>
      </c>
      <c r="E5389">
        <f t="array" ref="E5389">IF(ISLOGICAL(D5389),"",FREQUENCY(IF('Data Transformation'!$B$425:$B$8425='Bin Analysis'!$B5379,'Data Transformation'!$G$425:$G$8425),D5389))</f>
        <v>2001</v>
      </c>
      <c r="F5389">
        <f t="shared" si="672"/>
        <v>0</v>
      </c>
      <c r="G5389">
        <f>Weighting!$H$13</f>
        <v>0</v>
      </c>
      <c r="H5389">
        <f t="array" ref="H5389">FREQUENCY(IF('Data Transformation'!$B$4:$B$8425=B5379,'Data Transformation'!$G$4:$G$8425),'Bin Analysis'!$B5389)</f>
        <v>2073</v>
      </c>
      <c r="I5389">
        <f t="shared" si="673"/>
        <v>0</v>
      </c>
      <c r="J5389">
        <f t="shared" si="674"/>
        <v>0</v>
      </c>
      <c r="K5389">
        <f>J5389*Weighting!$W$13</f>
        <v>0</v>
      </c>
      <c r="M5389" s="14"/>
    </row>
    <row r="5390" spans="1:25" x14ac:dyDescent="0.25">
      <c r="A5390" s="32" t="str">
        <f>IF(Weighting!$P$14&gt;0,B5390,"")</f>
        <v/>
      </c>
      <c r="B5390" t="e">
        <f>Weighting!$C$14</f>
        <v>#DIV/0!</v>
      </c>
      <c r="C5390" t="e">
        <f>Weighting!$F$14</f>
        <v>#NUM!</v>
      </c>
      <c r="D5390" t="e">
        <f>IF(C5390=1,'Data Transformation'!$G$3+0.5*'Data Transformation'!$W$25,IF(C5391=1,D5391-'Data Transformation'!$W$25,FALSE))</f>
        <v>#NUM!</v>
      </c>
      <c r="E5390">
        <f t="array" ref="E5390">IF(ISLOGICAL(D5390),"",FREQUENCY(IF('Data Transformation'!$B$425:$B$8425='Bin Analysis'!$B5379,'Data Transformation'!$G$425:$G$8425),D5390))</f>
        <v>2001</v>
      </c>
      <c r="F5390">
        <f t="shared" si="672"/>
        <v>0</v>
      </c>
      <c r="G5390">
        <f>Weighting!$H$14</f>
        <v>0</v>
      </c>
      <c r="H5390">
        <f t="array" ref="H5390">FREQUENCY(IF('Data Transformation'!$B$4:$B$8425=B5379,'Data Transformation'!$G$4:$G$8425),'Bin Analysis'!$B5390)</f>
        <v>2073</v>
      </c>
      <c r="I5390">
        <f t="shared" si="673"/>
        <v>0</v>
      </c>
      <c r="J5390">
        <f t="shared" si="674"/>
        <v>0</v>
      </c>
      <c r="K5390">
        <f>J5390*Weighting!$W$14</f>
        <v>0</v>
      </c>
      <c r="M5390" s="14"/>
    </row>
    <row r="5391" spans="1:25" x14ac:dyDescent="0.25">
      <c r="A5391" s="32" t="str">
        <f>IF(Weighting!$P$15&gt;0,B5391,"")</f>
        <v/>
      </c>
      <c r="B5391" t="e">
        <f>Weighting!$C$15</f>
        <v>#DIV/0!</v>
      </c>
      <c r="C5391" t="e">
        <f>Weighting!$F$15</f>
        <v>#NUM!</v>
      </c>
      <c r="D5391" t="e">
        <f>IF(C5391=1,'Data Transformation'!$G$3+0.5*'Data Transformation'!$W$25,IF(C5392=1,D5392-'Data Transformation'!$W$25,FALSE))</f>
        <v>#NUM!</v>
      </c>
      <c r="E5391">
        <f t="array" ref="E5391">IF(ISLOGICAL(D5391),"",FREQUENCY(IF('Data Transformation'!$B$425:$B$8425='Bin Analysis'!$B5379,'Data Transformation'!$G$425:$G$8425),D5391))</f>
        <v>2001</v>
      </c>
      <c r="F5391">
        <f t="shared" si="672"/>
        <v>0</v>
      </c>
      <c r="G5391">
        <f>Weighting!$H$15</f>
        <v>0</v>
      </c>
      <c r="H5391">
        <f t="array" ref="H5391">FREQUENCY(IF('Data Transformation'!$B$4:$B$8425=B5379,'Data Transformation'!$G$4:$G$8425),'Bin Analysis'!$B5391)</f>
        <v>2073</v>
      </c>
      <c r="I5391">
        <f t="shared" si="673"/>
        <v>0</v>
      </c>
      <c r="J5391">
        <f t="shared" si="674"/>
        <v>0</v>
      </c>
      <c r="K5391">
        <f>J5391*Weighting!$W$15</f>
        <v>0</v>
      </c>
      <c r="M5391" s="14"/>
    </row>
    <row r="5392" spans="1:25" x14ac:dyDescent="0.25">
      <c r="A5392" s="32" t="str">
        <f>IF(Weighting!$P$16&gt;0,B5392,"")</f>
        <v/>
      </c>
      <c r="B5392" t="e">
        <f>Weighting!$C$16</f>
        <v>#DIV/0!</v>
      </c>
      <c r="C5392" t="e">
        <f>Weighting!$F$16</f>
        <v>#NUM!</v>
      </c>
      <c r="D5392" t="e">
        <f>IF(C5392=1,'Data Transformation'!$G$3+0.5*'Data Transformation'!$W$25,IF(C5393=1,D5393-'Data Transformation'!$W$25,FALSE))</f>
        <v>#NUM!</v>
      </c>
      <c r="E5392">
        <f t="array" ref="E5392">IF(ISLOGICAL(D5392),"",FREQUENCY(IF('Data Transformation'!$B$425:$B$8425='Bin Analysis'!$B5379,'Data Transformation'!$G$425:$G$8425),D5392))</f>
        <v>2001</v>
      </c>
      <c r="F5392">
        <f t="shared" si="672"/>
        <v>0</v>
      </c>
      <c r="G5392">
        <f>Weighting!$H$16</f>
        <v>0</v>
      </c>
      <c r="H5392">
        <f t="array" ref="H5392">FREQUENCY(IF('Data Transformation'!$B$4:$B$8425=B5379,'Data Transformation'!$G$4:$G$8425),'Bin Analysis'!$B5392)</f>
        <v>2073</v>
      </c>
      <c r="I5392">
        <f t="shared" si="673"/>
        <v>0</v>
      </c>
      <c r="J5392">
        <f t="shared" si="674"/>
        <v>0</v>
      </c>
      <c r="K5392">
        <f>J5392*Weighting!$W$16</f>
        <v>0</v>
      </c>
      <c r="M5392" s="14"/>
    </row>
    <row r="5393" spans="1:25" x14ac:dyDescent="0.25">
      <c r="A5393" s="32" t="str">
        <f>IF(Weighting!$P$17&gt;0,B5393,"")</f>
        <v/>
      </c>
      <c r="B5393" t="e">
        <f>Weighting!$C$17</f>
        <v>#DIV/0!</v>
      </c>
      <c r="C5393" t="e">
        <f>Weighting!$F$17</f>
        <v>#NUM!</v>
      </c>
      <c r="D5393" t="e">
        <f>IF(C5393=1,'Data Transformation'!$G$3+0.5*'Data Transformation'!$W$25,IF(C5394=1,D5394-'Data Transformation'!$W$25,FALSE))</f>
        <v>#NUM!</v>
      </c>
      <c r="E5393">
        <f t="array" ref="E5393">IF(ISLOGICAL(D5393),"",FREQUENCY(IF('Data Transformation'!$B$425:$B$8425='Bin Analysis'!$B5379,'Data Transformation'!$G$425:$G$8425),D5393))</f>
        <v>2001</v>
      </c>
      <c r="F5393">
        <f t="shared" si="672"/>
        <v>0</v>
      </c>
      <c r="G5393">
        <f>Weighting!$H$17</f>
        <v>0</v>
      </c>
      <c r="H5393">
        <f t="array" ref="H5393">FREQUENCY(IF('Data Transformation'!$B$4:$B$8425=B5379,'Data Transformation'!$G$4:$G$8425),'Bin Analysis'!$B5393)</f>
        <v>2073</v>
      </c>
      <c r="I5393">
        <f t="shared" si="673"/>
        <v>0</v>
      </c>
      <c r="J5393">
        <f t="shared" si="674"/>
        <v>0</v>
      </c>
      <c r="K5393">
        <f>J5393*Weighting!$W$17</f>
        <v>0</v>
      </c>
      <c r="M5393" s="14"/>
    </row>
    <row r="5394" spans="1:25" x14ac:dyDescent="0.25">
      <c r="A5394" s="32" t="str">
        <f>IF(Weighting!$P$18&gt;0,B5394,"")</f>
        <v/>
      </c>
      <c r="B5394" t="e">
        <f>Weighting!$C$18</f>
        <v>#DIV/0!</v>
      </c>
      <c r="C5394" t="e">
        <f>Weighting!$F$18</f>
        <v>#NUM!</v>
      </c>
      <c r="D5394" t="e">
        <f>IF(C5394=1,'Data Transformation'!$G$3+0.5*'Data Transformation'!$W$25,IF(C5395=1,D5395-'Data Transformation'!$W$25,FALSE))</f>
        <v>#NUM!</v>
      </c>
      <c r="E5394">
        <f t="array" ref="E5394">IF(ISLOGICAL(D5394),"",FREQUENCY(IF('Data Transformation'!$B$425:$B$8425='Bin Analysis'!$B5379,'Data Transformation'!$G$425:$G$8425),D5394))</f>
        <v>2001</v>
      </c>
      <c r="F5394">
        <f t="shared" si="672"/>
        <v>0</v>
      </c>
      <c r="G5394">
        <f>Weighting!$H$18</f>
        <v>0</v>
      </c>
      <c r="H5394">
        <f t="array" ref="H5394">FREQUENCY(IF('Data Transformation'!$B$4:$B$8425=B5379,'Data Transformation'!$G$4:$G$8425),'Bin Analysis'!$B5394)</f>
        <v>2073</v>
      </c>
      <c r="I5394">
        <f t="shared" si="673"/>
        <v>0</v>
      </c>
      <c r="J5394">
        <f t="shared" si="674"/>
        <v>0</v>
      </c>
      <c r="K5394">
        <f>J5394*Weighting!$W$18</f>
        <v>0</v>
      </c>
      <c r="M5394" s="14"/>
    </row>
    <row r="5395" spans="1:25" x14ac:dyDescent="0.25">
      <c r="A5395" s="32" t="str">
        <f>IF(Weighting!$P$19&gt;0,B5395,"")</f>
        <v/>
      </c>
      <c r="B5395" t="e">
        <f>Weighting!$C$19</f>
        <v>#DIV/0!</v>
      </c>
      <c r="C5395" t="e">
        <f>Weighting!$F$19</f>
        <v>#NUM!</v>
      </c>
      <c r="D5395" t="e">
        <f>IF(C5395=1,'Data Transformation'!$G$3+0.5*'Data Transformation'!$W$25,IF(C5396=1,D5396-'Data Transformation'!$W$25,FALSE))</f>
        <v>#NUM!</v>
      </c>
      <c r="E5395">
        <f t="array" ref="E5395">IF(ISLOGICAL(D5395),"",FREQUENCY(IF('Data Transformation'!$B$425:$B$8425='Bin Analysis'!$B5379,'Data Transformation'!$G$425:$G$8425),D5395))</f>
        <v>2001</v>
      </c>
      <c r="F5395">
        <f t="shared" si="672"/>
        <v>0</v>
      </c>
      <c r="G5395">
        <f>Weighting!$H$19</f>
        <v>0</v>
      </c>
      <c r="H5395">
        <f t="array" ref="H5395">FREQUENCY(IF('Data Transformation'!$B$4:$B$8425=B5379,'Data Transformation'!$G$4:$G$8425),'Bin Analysis'!$B5395)</f>
        <v>2073</v>
      </c>
      <c r="I5395">
        <f t="shared" si="673"/>
        <v>0</v>
      </c>
      <c r="J5395">
        <f t="shared" si="674"/>
        <v>0</v>
      </c>
      <c r="K5395">
        <f>J5395*Weighting!$W$19</f>
        <v>0</v>
      </c>
      <c r="M5395" s="14"/>
    </row>
    <row r="5396" spans="1:25" x14ac:dyDescent="0.25">
      <c r="A5396" s="32" t="str">
        <f>IF(Weighting!$P$20&gt;0,B5396,"")</f>
        <v/>
      </c>
      <c r="B5396" t="e">
        <f>Weighting!$C$20</f>
        <v>#DIV/0!</v>
      </c>
      <c r="C5396" t="e">
        <f>Weighting!$F$20</f>
        <v>#NUM!</v>
      </c>
      <c r="D5396" t="e">
        <f>IF(C5396=1,'Data Transformation'!$G$3+0.5*'Data Transformation'!$W$25,IF(C5397=1,D5397-'Data Transformation'!$W$25,FALSE))</f>
        <v>#NUM!</v>
      </c>
      <c r="E5396">
        <f t="array" ref="E5396">IF(ISLOGICAL(D5396),"",FREQUENCY(IF('Data Transformation'!$B$425:$B$8425='Bin Analysis'!$B5379,'Data Transformation'!$G$425:$G$8425),D5396))</f>
        <v>2001</v>
      </c>
      <c r="F5396">
        <f t="shared" si="672"/>
        <v>0</v>
      </c>
      <c r="G5396">
        <f>Weighting!$H$20</f>
        <v>0</v>
      </c>
      <c r="H5396">
        <f t="array" ref="H5396">FREQUENCY(IF('Data Transformation'!$B$4:$B$8425=B5379,'Data Transformation'!$G$4:$G$8425),'Bin Analysis'!$B5396)</f>
        <v>2073</v>
      </c>
      <c r="I5396">
        <f t="shared" si="673"/>
        <v>0</v>
      </c>
      <c r="J5396">
        <f t="shared" si="674"/>
        <v>0</v>
      </c>
      <c r="K5396">
        <f>J5396*Weighting!$W$20</f>
        <v>0</v>
      </c>
      <c r="M5396" s="14"/>
    </row>
    <row r="5397" spans="1:25" x14ac:dyDescent="0.25">
      <c r="A5397" s="32" t="str">
        <f>IF(Weighting!$P$21&gt;0,B5397,"")</f>
        <v/>
      </c>
      <c r="B5397" t="e">
        <f>Weighting!$C$21</f>
        <v>#DIV/0!</v>
      </c>
      <c r="C5397" t="e">
        <f>Weighting!$F$21</f>
        <v>#NUM!</v>
      </c>
      <c r="D5397" t="e">
        <f>IF(C5397=1,'Data Transformation'!$G$3+0.5*'Data Transformation'!$W$25,IF(C5398=1,D5398-'Data Transformation'!$W$25,FALSE))</f>
        <v>#NUM!</v>
      </c>
      <c r="E5397">
        <f t="array" ref="E5397">IF(ISLOGICAL(D5397),"",FREQUENCY(IF('Data Transformation'!$B$425:$B$8425='Bin Analysis'!$B5379,'Data Transformation'!$G$425:$G$8425),D5397))</f>
        <v>2001</v>
      </c>
      <c r="F5397">
        <f t="shared" si="672"/>
        <v>0</v>
      </c>
      <c r="G5397">
        <f>Weighting!$H$21</f>
        <v>0</v>
      </c>
      <c r="H5397">
        <f t="array" ref="H5397">FREQUENCY(IF('Data Transformation'!$B$4:$B$8425=B5379,'Data Transformation'!$G$4:$G$8425),'Bin Analysis'!$B5397)</f>
        <v>2073</v>
      </c>
      <c r="I5397">
        <f t="shared" si="673"/>
        <v>0</v>
      </c>
      <c r="J5397">
        <f t="shared" si="674"/>
        <v>0</v>
      </c>
      <c r="K5397">
        <f>J5397*Weighting!$W$21</f>
        <v>0</v>
      </c>
      <c r="M5397" s="14"/>
    </row>
    <row r="5398" spans="1:25" x14ac:dyDescent="0.25">
      <c r="A5398" s="32" t="str">
        <f>IF(Weighting!$P$22&gt;0,B5398,"")</f>
        <v/>
      </c>
      <c r="B5398" t="e">
        <f>Weighting!$C$22</f>
        <v>#DIV/0!</v>
      </c>
      <c r="C5398" t="e">
        <f>Weighting!$F$22</f>
        <v>#NUM!</v>
      </c>
      <c r="D5398" t="e">
        <f>IF(C5398=1,'Data Transformation'!$G$3+0.5*'Data Transformation'!$W$25,IF(C5399=1,D5399-'Data Transformation'!$W$25,FALSE))</f>
        <v>#NUM!</v>
      </c>
      <c r="E5398">
        <f t="array" ref="E5398">IF(ISLOGICAL(D5398),"",FREQUENCY(IF('Data Transformation'!$B$425:$B$8425='Bin Analysis'!$B5379,'Data Transformation'!$G$425:$G$8425),D5398))</f>
        <v>2001</v>
      </c>
      <c r="F5398">
        <f t="shared" si="672"/>
        <v>0</v>
      </c>
      <c r="G5398">
        <f>Weighting!$H$22</f>
        <v>0</v>
      </c>
      <c r="H5398">
        <f t="array" ref="H5398">FREQUENCY(IF('Data Transformation'!$B$4:$B$8425=B5379,'Data Transformation'!$G$4:$G$8425),'Bin Analysis'!$B5398)</f>
        <v>2073</v>
      </c>
      <c r="I5398">
        <f t="shared" si="673"/>
        <v>0</v>
      </c>
      <c r="J5398">
        <f t="shared" si="674"/>
        <v>0</v>
      </c>
      <c r="K5398">
        <f>J5398*Weighting!$W$22</f>
        <v>0</v>
      </c>
      <c r="M5398" s="14"/>
    </row>
    <row r="5399" spans="1:25" x14ac:dyDescent="0.25">
      <c r="A5399" s="32" t="str">
        <f>IF(Weighting!$P$23&gt;0,B5399,"")</f>
        <v/>
      </c>
      <c r="B5399" t="e">
        <f>Weighting!$C$23</f>
        <v>#DIV/0!</v>
      </c>
      <c r="C5399" t="e">
        <f>Weighting!$F$23</f>
        <v>#NUM!</v>
      </c>
      <c r="D5399" t="e">
        <f>IF(C5399=1,'Data Transformation'!$G$3+0.5*'Data Transformation'!$W$25,IF(C5400=1,D5400-'Data Transformation'!$W$25,FALSE))</f>
        <v>#NUM!</v>
      </c>
      <c r="E5399">
        <f t="array" ref="E5399">IF(ISLOGICAL(D5399),"",FREQUENCY(IF('Data Transformation'!$B$425:$B$8425='Bin Analysis'!$B5379,'Data Transformation'!$G$425:$G$8425),D5399))</f>
        <v>2001</v>
      </c>
      <c r="F5399">
        <f t="shared" si="672"/>
        <v>0</v>
      </c>
      <c r="G5399">
        <f>Weighting!$H$23</f>
        <v>0</v>
      </c>
      <c r="H5399">
        <f t="array" ref="H5399">FREQUENCY(IF('Data Transformation'!$B$4:$B$8425=B5379,'Data Transformation'!$G$4:$G$8425),'Bin Analysis'!$B5399)</f>
        <v>2073</v>
      </c>
      <c r="I5399">
        <f t="shared" si="673"/>
        <v>0</v>
      </c>
      <c r="J5399">
        <f t="shared" si="674"/>
        <v>0</v>
      </c>
      <c r="K5399">
        <f>J5399*Weighting!$W$23</f>
        <v>0</v>
      </c>
      <c r="M5399" s="14"/>
    </row>
    <row r="5400" spans="1:25" x14ac:dyDescent="0.25">
      <c r="A5400" s="32" t="str">
        <f>IF(Weighting!$P$24&gt;0,B5400,"")</f>
        <v/>
      </c>
      <c r="B5400" t="e">
        <f>Weighting!$C$24</f>
        <v>#DIV/0!</v>
      </c>
      <c r="C5400" t="e">
        <f>Weighting!$F$24</f>
        <v>#NUM!</v>
      </c>
      <c r="D5400" t="e">
        <f>IF(C5400=1,'Data Transformation'!$G$3+0.5*'Data Transformation'!$W$25,IF(C5401=1,D5401-'Data Transformation'!$W$25,FALSE))</f>
        <v>#NUM!</v>
      </c>
      <c r="E5400">
        <f t="array" ref="E5400">IF(ISLOGICAL(D5400),"",FREQUENCY(IF('Data Transformation'!$B$425:$B$8425='Bin Analysis'!$B5379,'Data Transformation'!$G$425:$G$8425),D5400))</f>
        <v>2001</v>
      </c>
      <c r="F5400">
        <f t="shared" si="672"/>
        <v>0</v>
      </c>
      <c r="G5400">
        <f>Weighting!$H$24</f>
        <v>0</v>
      </c>
      <c r="H5400">
        <f t="array" ref="H5400">FREQUENCY(IF('Data Transformation'!$B$4:$B$8425=B5379,'Data Transformation'!$G$4:$G$8425),'Bin Analysis'!$B5400)</f>
        <v>2073</v>
      </c>
      <c r="I5400">
        <f t="shared" si="673"/>
        <v>0</v>
      </c>
      <c r="J5400">
        <f t="shared" si="674"/>
        <v>0</v>
      </c>
      <c r="K5400">
        <f>J5400*Weighting!$W$24</f>
        <v>0</v>
      </c>
      <c r="M5400" s="14"/>
    </row>
    <row r="5401" spans="1:25" x14ac:dyDescent="0.25">
      <c r="A5401" s="32" t="str">
        <f>IF(Weighting!$P$25&gt;0,B5401,"")</f>
        <v/>
      </c>
      <c r="B5401" t="e">
        <f>Weighting!$C$25</f>
        <v>#DIV/0!</v>
      </c>
      <c r="C5401" t="e">
        <f>Weighting!$F$25</f>
        <v>#NUM!</v>
      </c>
      <c r="D5401" t="e">
        <f>IF(C5401=1,'Data Transformation'!$G$3+0.5*'Data Transformation'!$W$25,IF(C5402=1,D5402-'Data Transformation'!$W$25,FALSE))</f>
        <v>#NUM!</v>
      </c>
      <c r="E5401">
        <f t="array" ref="E5401">IF(ISLOGICAL(D5401),"",FREQUENCY(IF('Data Transformation'!$B$425:$B$8425='Bin Analysis'!$B5379,'Data Transformation'!$G$425:$G$8425),D5401))</f>
        <v>2001</v>
      </c>
      <c r="F5401">
        <f t="shared" si="672"/>
        <v>0</v>
      </c>
      <c r="G5401">
        <f>Weighting!$H$25</f>
        <v>0</v>
      </c>
      <c r="H5401">
        <f t="array" ref="H5401">FREQUENCY(IF('Data Transformation'!$B$4:$B$8425=B5379,'Data Transformation'!$G$4:$G$8425),'Bin Analysis'!$B5401)</f>
        <v>2073</v>
      </c>
      <c r="I5401">
        <f t="shared" si="673"/>
        <v>0</v>
      </c>
      <c r="J5401">
        <f t="shared" si="674"/>
        <v>0</v>
      </c>
      <c r="K5401">
        <f>J5401*Weighting!$W$25</f>
        <v>0</v>
      </c>
      <c r="M5401" s="14"/>
    </row>
    <row r="5402" spans="1:25" x14ac:dyDescent="0.25">
      <c r="N5402" s="57"/>
      <c r="O5402"/>
      <c r="P5402"/>
      <c r="Q5402"/>
      <c r="R5402"/>
    </row>
    <row r="5403" spans="1:25" ht="23.25" x14ac:dyDescent="0.35">
      <c r="A5403" s="21" t="s">
        <v>0</v>
      </c>
      <c r="B5403" s="21" t="str">
        <f>IFERROR(VLOOKUP(C5403,'Data Transformation'!$L$6:$M$426,2,FALSE),"")</f>
        <v/>
      </c>
      <c r="C5403" s="21">
        <f>C5379+1</f>
        <v>225</v>
      </c>
      <c r="D5403" s="21"/>
      <c r="E5403" s="21"/>
      <c r="F5403" s="21"/>
      <c r="G5403" s="21"/>
      <c r="H5403" s="22"/>
      <c r="I5403" s="22"/>
      <c r="J5403" s="22"/>
      <c r="K5403" s="21"/>
      <c r="L5403" s="21" t="str">
        <f>B5403</f>
        <v/>
      </c>
      <c r="M5403" s="23" t="e">
        <f>INDEX('Data Transformation'!$O$4:$O$424,MATCH($B5403,'Data Transformation'!$M$4:$M$424,0),MATCH($M$2,'Data Transformation'!$O$3,0))</f>
        <v>#N/A</v>
      </c>
      <c r="N5403" s="27" t="e">
        <f>IF('Input and Summary Results'!$J$16="minimum",'Bin Analysis'!X5404/(M5403-1),'Bin Analysis'!Y5403/('Bin Analysis'!M5403-1))</f>
        <v>#N/A</v>
      </c>
      <c r="O5403" s="27" t="e">
        <f>IF(M5403=FALSE,NA(),(VLOOKUP(1,C5406:K5425,4,FALSE))/(M5403-1))</f>
        <v>#N/A</v>
      </c>
      <c r="P5403" s="27" t="e">
        <f>IF(M5403=FALSE,NA(),SUM(J5406:J5425)/Weighting!$S$5)</f>
        <v>#N/A</v>
      </c>
      <c r="Q5403" s="27" t="e">
        <f>IF(M5403=FALSE,NA(),SUM(K5406:K5425)/Weighting!$S$6)</f>
        <v>#N/A</v>
      </c>
      <c r="R5403" s="27" t="e">
        <f>IF(M5403=FALSE,NA(),(VLOOKUP(1,G5406:K5425,3,FALSE))/(M5403-1))</f>
        <v>#N/A</v>
      </c>
      <c r="S5403" s="22" t="e">
        <f>IF(M5403=FALSE,NA(),IF(SUM(J5406:J5425)=2,"yes","no"))</f>
        <v>#N/A</v>
      </c>
      <c r="X5403" s="2" cm="2">
        <f t="array" ref="X5403:X5404">FREQUENCY(IF('Data Transformation'!$B$425:$B$6424='Bin Analysis'!L5403,'Data Transformation'!$G$425:$G$6424),'Data Transformation'!$U$11)</f>
        <v>0</v>
      </c>
      <c r="Y5403" s="2" cm="2">
        <f t="array" ref="Y5403:Y5404">FREQUENCY(IF('Data Transformation'!$B$425:$B$6424='Bin Analysis'!L5403,'Data Transformation'!$G$425:$G$6424),'Data Transformation'!$U$12)</f>
        <v>0</v>
      </c>
    </row>
    <row r="5404" spans="1:25" x14ac:dyDescent="0.25">
      <c r="A5404" s="14" t="s">
        <v>67</v>
      </c>
      <c r="B5404" t="s">
        <v>47</v>
      </c>
      <c r="C5404" t="s">
        <v>5</v>
      </c>
      <c r="D5404" t="s">
        <v>98</v>
      </c>
      <c r="E5404" t="s">
        <v>99</v>
      </c>
      <c r="F5404" t="s">
        <v>100</v>
      </c>
      <c r="G5404" t="s">
        <v>69</v>
      </c>
      <c r="H5404" t="s">
        <v>31</v>
      </c>
      <c r="I5404" t="s">
        <v>32</v>
      </c>
      <c r="J5404" t="s">
        <v>46</v>
      </c>
      <c r="K5404" s="14" t="s">
        <v>45</v>
      </c>
      <c r="M5404" s="14"/>
      <c r="X5404" s="2">
        <v>0</v>
      </c>
      <c r="Y5404" s="2">
        <v>0</v>
      </c>
    </row>
    <row r="5405" spans="1:25" x14ac:dyDescent="0.25">
      <c r="A5405" s="32"/>
      <c r="D5405" t="e">
        <f>IF(C5405=1,'Data Transformation'!$G$3+0.5*'Data Transformation'!$W$25,IF(C5406=1,D5406-'Data Transformation'!$W$25,FALSE))</f>
        <v>#NUM!</v>
      </c>
      <c r="E5405">
        <f t="array" ref="E5405">IF(ISLOGICAL(D5405),"",FREQUENCY(IF('Data Transformation'!$B$425:$B$8425='Bin Analysis'!$B5403,'Data Transformation'!$G$425:$G$8425),D5405))</f>
        <v>2001</v>
      </c>
      <c r="F5405" t="e">
        <f>IF(ISLOGICAL(D5405),"",E5405-E5404)</f>
        <v>#VALUE!</v>
      </c>
      <c r="M5405" s="14"/>
    </row>
    <row r="5406" spans="1:25" x14ac:dyDescent="0.25">
      <c r="A5406" s="32" t="e">
        <f>IF(Weighting!$P$6&gt;0,B5406,"")</f>
        <v>#NUM!</v>
      </c>
      <c r="B5406" t="e">
        <f>Weighting!$C$6</f>
        <v>#DIV/0!</v>
      </c>
      <c r="C5406" t="e">
        <f>Weighting!$F$6</f>
        <v>#NUM!</v>
      </c>
      <c r="D5406" t="e">
        <f>IF(C5406=1,'Data Transformation'!$G$3+0.5*'Data Transformation'!$W$25,IF(C5407=1,D5407-'Data Transformation'!$W$25,FALSE))</f>
        <v>#NUM!</v>
      </c>
      <c r="E5406">
        <f t="array" ref="E5406">IF(ISLOGICAL(D5406),"",FREQUENCY(IF('Data Transformation'!$B$425:$B$8425='Bin Analysis'!$B5403,'Data Transformation'!$G$425:$G$8425),D5406))</f>
        <v>2001</v>
      </c>
      <c r="F5406">
        <f>IF(ISLOGICAL(D5406),"",E5406-E5405)</f>
        <v>0</v>
      </c>
      <c r="G5406">
        <f>Weighting!$H$6</f>
        <v>1</v>
      </c>
      <c r="H5406">
        <f t="array" ref="H5406">FREQUENCY(IF('Data Transformation'!$B$4:$B$8425=B5403,'Data Transformation'!$G$4:$G$8425),'Bin Analysis'!$B5406)</f>
        <v>2073</v>
      </c>
      <c r="I5406">
        <f>H5406-H5405</f>
        <v>2073</v>
      </c>
      <c r="J5406">
        <f>IF(I5406=0,0,1)</f>
        <v>1</v>
      </c>
      <c r="K5406" t="e">
        <f>J5406*Weighting!$W$6</f>
        <v>#NUM!</v>
      </c>
      <c r="M5406" s="14"/>
    </row>
    <row r="5407" spans="1:25" x14ac:dyDescent="0.25">
      <c r="A5407" s="32" t="str">
        <f>IF(Weighting!$P$7&gt;0,B5407,"")</f>
        <v/>
      </c>
      <c r="B5407" t="e">
        <f>Weighting!$C$7</f>
        <v>#DIV/0!</v>
      </c>
      <c r="C5407" t="e">
        <f>Weighting!$F$7</f>
        <v>#NUM!</v>
      </c>
      <c r="D5407" t="e">
        <f>IF(C5407=1,'Data Transformation'!$G$3+0.5*'Data Transformation'!$W$25,IF(C5408=1,D5408-'Data Transformation'!$W$25,FALSE))</f>
        <v>#NUM!</v>
      </c>
      <c r="E5407">
        <f t="array" ref="E5407">IF(ISLOGICAL(D5407),"",FREQUENCY(IF('Data Transformation'!$B$425:$B$8425='Bin Analysis'!$B5403,'Data Transformation'!$G$425:$G$8425),D5407))</f>
        <v>2001</v>
      </c>
      <c r="F5407">
        <f t="shared" ref="F5407:F5425" si="675">IF(ISLOGICAL(D5407),"",E5407-E5406)</f>
        <v>0</v>
      </c>
      <c r="G5407">
        <f>Weighting!$H$7</f>
        <v>0</v>
      </c>
      <c r="H5407">
        <f t="array" ref="H5407">FREQUENCY(IF('Data Transformation'!$B$4:$B$8425=B5403,'Data Transformation'!$G$4:$G$8425),'Bin Analysis'!$B5407)</f>
        <v>2073</v>
      </c>
      <c r="I5407">
        <f t="shared" ref="I5407:I5425" si="676">H5407-H5406</f>
        <v>0</v>
      </c>
      <c r="J5407">
        <f>IF(I5407=0,0,1)</f>
        <v>0</v>
      </c>
      <c r="K5407">
        <f>J5407*Weighting!$W$7</f>
        <v>0</v>
      </c>
      <c r="M5407" s="14"/>
    </row>
    <row r="5408" spans="1:25" x14ac:dyDescent="0.25">
      <c r="A5408" s="32" t="str">
        <f>IF(Weighting!$P$8&gt;0,B5408,"")</f>
        <v/>
      </c>
      <c r="B5408" t="e">
        <f>Weighting!$C$8</f>
        <v>#DIV/0!</v>
      </c>
      <c r="C5408" t="e">
        <f>Weighting!$F$8</f>
        <v>#NUM!</v>
      </c>
      <c r="D5408" t="e">
        <f>IF(C5408=1,'Data Transformation'!$G$3+0.5*'Data Transformation'!$W$25,IF(C5409=1,D5409-'Data Transformation'!$W$25,FALSE))</f>
        <v>#NUM!</v>
      </c>
      <c r="E5408">
        <f t="array" ref="E5408">IF(ISLOGICAL(D5408),"",FREQUENCY(IF('Data Transformation'!$B$425:$B$8425='Bin Analysis'!$B5403,'Data Transformation'!$G$425:$G$8425),D5408))</f>
        <v>2001</v>
      </c>
      <c r="F5408">
        <f t="shared" si="675"/>
        <v>0</v>
      </c>
      <c r="G5408">
        <f>Weighting!$H$8</f>
        <v>0</v>
      </c>
      <c r="H5408">
        <f t="array" ref="H5408">FREQUENCY(IF('Data Transformation'!$B$4:$B$8425=B5403,'Data Transformation'!$G$4:$G$8425),'Bin Analysis'!$B5408)</f>
        <v>2073</v>
      </c>
      <c r="I5408">
        <f t="shared" si="676"/>
        <v>0</v>
      </c>
      <c r="J5408">
        <f t="shared" ref="J5408:J5425" si="677">IF(I5408=0,0,1)</f>
        <v>0</v>
      </c>
      <c r="K5408">
        <f>J5408*Weighting!$W$8</f>
        <v>0</v>
      </c>
      <c r="M5408" s="14"/>
    </row>
    <row r="5409" spans="1:13" x14ac:dyDescent="0.25">
      <c r="A5409" s="32" t="str">
        <f>IF(Weighting!$P$9&gt;0,B5409,"")</f>
        <v/>
      </c>
      <c r="B5409" s="50" t="e">
        <f>Weighting!$C$9</f>
        <v>#DIV/0!</v>
      </c>
      <c r="C5409" t="e">
        <f>Weighting!$F$9</f>
        <v>#NUM!</v>
      </c>
      <c r="D5409" t="e">
        <f>IF(C5409=1,'Data Transformation'!$G$3+0.5*'Data Transformation'!$W$25,IF(C5410=1,D5410-'Data Transformation'!$W$25,FALSE))</f>
        <v>#NUM!</v>
      </c>
      <c r="E5409">
        <f t="array" ref="E5409">IF(ISLOGICAL(D5409),"",FREQUENCY(IF('Data Transformation'!$B$425:$B$8425='Bin Analysis'!$B5403,'Data Transformation'!$G$425:$G$8425),D5409))</f>
        <v>2001</v>
      </c>
      <c r="F5409">
        <f t="shared" si="675"/>
        <v>0</v>
      </c>
      <c r="G5409">
        <f>Weighting!$H$9</f>
        <v>0</v>
      </c>
      <c r="H5409">
        <f t="array" ref="H5409">FREQUENCY(IF('Data Transformation'!$B$4:$B$8425=B5403,'Data Transformation'!$G$4:$G$8425),'Bin Analysis'!$B5409)</f>
        <v>2073</v>
      </c>
      <c r="I5409">
        <f t="shared" si="676"/>
        <v>0</v>
      </c>
      <c r="J5409">
        <f t="shared" si="677"/>
        <v>0</v>
      </c>
      <c r="K5409">
        <f>J5409*Weighting!$W$9</f>
        <v>0</v>
      </c>
      <c r="M5409" s="14"/>
    </row>
    <row r="5410" spans="1:13" x14ac:dyDescent="0.25">
      <c r="A5410" s="32" t="str">
        <f>IF(Weighting!$P$10&gt;0,B5410,"")</f>
        <v/>
      </c>
      <c r="B5410" t="e">
        <f>Weighting!$C$10</f>
        <v>#DIV/0!</v>
      </c>
      <c r="C5410" t="e">
        <f>Weighting!$F$10</f>
        <v>#NUM!</v>
      </c>
      <c r="D5410" t="e">
        <f>IF(C5410=1,'Data Transformation'!$G$3+0.5*'Data Transformation'!$W$25,IF(C5411=1,D5411-'Data Transformation'!$W$25,FALSE))</f>
        <v>#NUM!</v>
      </c>
      <c r="E5410">
        <f t="array" ref="E5410">IF(ISLOGICAL(D5410),"",FREQUENCY(IF('Data Transformation'!$B$425:$B$8425='Bin Analysis'!$B5403,'Data Transformation'!$G$425:$G$8425),D5410))</f>
        <v>2001</v>
      </c>
      <c r="F5410">
        <f t="shared" si="675"/>
        <v>0</v>
      </c>
      <c r="G5410">
        <f>Weighting!$H$10</f>
        <v>0</v>
      </c>
      <c r="H5410">
        <f t="array" ref="H5410">FREQUENCY(IF('Data Transformation'!$B$4:$B$8425=B5403,'Data Transformation'!$G$4:$G$8425),'Bin Analysis'!$B5410)</f>
        <v>2073</v>
      </c>
      <c r="I5410">
        <f t="shared" si="676"/>
        <v>0</v>
      </c>
      <c r="J5410">
        <f t="shared" si="677"/>
        <v>0</v>
      </c>
      <c r="K5410">
        <f>J5410*Weighting!$W$10</f>
        <v>0</v>
      </c>
      <c r="M5410" s="14"/>
    </row>
    <row r="5411" spans="1:13" x14ac:dyDescent="0.25">
      <c r="A5411" s="32" t="str">
        <f>IF(Weighting!$P$11&gt;0,B5411,"")</f>
        <v/>
      </c>
      <c r="B5411" t="e">
        <f>Weighting!$C$11</f>
        <v>#DIV/0!</v>
      </c>
      <c r="C5411" t="e">
        <f>Weighting!$F$11</f>
        <v>#NUM!</v>
      </c>
      <c r="D5411" t="e">
        <f>IF(C5411=1,'Data Transformation'!$G$3+0.5*'Data Transformation'!$W$25,IF(C5412=1,D5412-'Data Transformation'!$W$25,FALSE))</f>
        <v>#NUM!</v>
      </c>
      <c r="E5411">
        <f t="array" ref="E5411">IF(ISLOGICAL(D5411),"",FREQUENCY(IF('Data Transformation'!$B$425:$B$8425='Bin Analysis'!$B5403,'Data Transformation'!$G$425:$G$8425),D5411))</f>
        <v>2001</v>
      </c>
      <c r="F5411">
        <f t="shared" si="675"/>
        <v>0</v>
      </c>
      <c r="G5411">
        <f>Weighting!$H$11</f>
        <v>0</v>
      </c>
      <c r="H5411">
        <f t="array" ref="H5411">FREQUENCY(IF('Data Transformation'!$B$4:$B$8425=B5403,'Data Transformation'!$G$4:$G$8425),'Bin Analysis'!$B5411)</f>
        <v>2073</v>
      </c>
      <c r="I5411">
        <f t="shared" si="676"/>
        <v>0</v>
      </c>
      <c r="J5411">
        <f t="shared" si="677"/>
        <v>0</v>
      </c>
      <c r="K5411">
        <f>J5411*Weighting!$W$11</f>
        <v>0</v>
      </c>
      <c r="M5411" s="14"/>
    </row>
    <row r="5412" spans="1:13" x14ac:dyDescent="0.25">
      <c r="A5412" s="32" t="str">
        <f>IF(Weighting!$P$12&gt;0,B5412,"")</f>
        <v/>
      </c>
      <c r="B5412" t="e">
        <f>Weighting!$C$12</f>
        <v>#DIV/0!</v>
      </c>
      <c r="C5412" t="e">
        <f>Weighting!$F$12</f>
        <v>#NUM!</v>
      </c>
      <c r="D5412" t="e">
        <f>IF(C5412=1,'Data Transformation'!$G$3+0.5*'Data Transformation'!$W$25,IF(C5413=1,D5413-'Data Transformation'!$W$25,FALSE))</f>
        <v>#NUM!</v>
      </c>
      <c r="E5412">
        <f t="array" ref="E5412">IF(ISLOGICAL(D5412),"",FREQUENCY(IF('Data Transformation'!$B$425:$B$8425='Bin Analysis'!$B5403,'Data Transformation'!$G$425:$G$8425),D5412))</f>
        <v>2001</v>
      </c>
      <c r="F5412">
        <f t="shared" si="675"/>
        <v>0</v>
      </c>
      <c r="G5412">
        <f>Weighting!$H$12</f>
        <v>0</v>
      </c>
      <c r="H5412">
        <f t="array" ref="H5412">FREQUENCY(IF('Data Transformation'!$B$4:$B$8425=B5403,'Data Transformation'!$G$4:$G$8425),'Bin Analysis'!$B5412)</f>
        <v>2073</v>
      </c>
      <c r="I5412">
        <f t="shared" si="676"/>
        <v>0</v>
      </c>
      <c r="J5412">
        <f t="shared" si="677"/>
        <v>0</v>
      </c>
      <c r="K5412">
        <f>J5412*Weighting!$W$12</f>
        <v>0</v>
      </c>
      <c r="M5412" s="14"/>
    </row>
    <row r="5413" spans="1:13" x14ac:dyDescent="0.25">
      <c r="A5413" s="32" t="str">
        <f>IF(Weighting!$P$13&gt;0,B5413,"")</f>
        <v/>
      </c>
      <c r="B5413" t="e">
        <f>Weighting!$C$13</f>
        <v>#DIV/0!</v>
      </c>
      <c r="C5413" t="e">
        <f>Weighting!$F$13</f>
        <v>#NUM!</v>
      </c>
      <c r="D5413" t="e">
        <f>IF(C5413=1,'Data Transformation'!$G$3+0.5*'Data Transformation'!$W$25,IF(C5414=1,D5414-'Data Transformation'!$W$25,FALSE))</f>
        <v>#NUM!</v>
      </c>
      <c r="E5413">
        <f t="array" ref="E5413">IF(ISLOGICAL(D5413),"",FREQUENCY(IF('Data Transformation'!$B$425:$B$8425='Bin Analysis'!$B5403,'Data Transformation'!$G$425:$G$8425),D5413))</f>
        <v>2001</v>
      </c>
      <c r="F5413">
        <f t="shared" si="675"/>
        <v>0</v>
      </c>
      <c r="G5413">
        <f>Weighting!$H$13</f>
        <v>0</v>
      </c>
      <c r="H5413">
        <f t="array" ref="H5413">FREQUENCY(IF('Data Transformation'!$B$4:$B$8425=B5403,'Data Transformation'!$G$4:$G$8425),'Bin Analysis'!$B5413)</f>
        <v>2073</v>
      </c>
      <c r="I5413">
        <f t="shared" si="676"/>
        <v>0</v>
      </c>
      <c r="J5413">
        <f t="shared" si="677"/>
        <v>0</v>
      </c>
      <c r="K5413">
        <f>J5413*Weighting!$W$13</f>
        <v>0</v>
      </c>
      <c r="M5413" s="14"/>
    </row>
    <row r="5414" spans="1:13" x14ac:dyDescent="0.25">
      <c r="A5414" s="32" t="str">
        <f>IF(Weighting!$P$14&gt;0,B5414,"")</f>
        <v/>
      </c>
      <c r="B5414" t="e">
        <f>Weighting!$C$14</f>
        <v>#DIV/0!</v>
      </c>
      <c r="C5414" t="e">
        <f>Weighting!$F$14</f>
        <v>#NUM!</v>
      </c>
      <c r="D5414" t="e">
        <f>IF(C5414=1,'Data Transformation'!$G$3+0.5*'Data Transformation'!$W$25,IF(C5415=1,D5415-'Data Transformation'!$W$25,FALSE))</f>
        <v>#NUM!</v>
      </c>
      <c r="E5414">
        <f t="array" ref="E5414">IF(ISLOGICAL(D5414),"",FREQUENCY(IF('Data Transformation'!$B$425:$B$8425='Bin Analysis'!$B5403,'Data Transformation'!$G$425:$G$8425),D5414))</f>
        <v>2001</v>
      </c>
      <c r="F5414">
        <f t="shared" si="675"/>
        <v>0</v>
      </c>
      <c r="G5414">
        <f>Weighting!$H$14</f>
        <v>0</v>
      </c>
      <c r="H5414">
        <f t="array" ref="H5414">FREQUENCY(IF('Data Transformation'!$B$4:$B$8425=B5403,'Data Transformation'!$G$4:$G$8425),'Bin Analysis'!$B5414)</f>
        <v>2073</v>
      </c>
      <c r="I5414">
        <f t="shared" si="676"/>
        <v>0</v>
      </c>
      <c r="J5414">
        <f t="shared" si="677"/>
        <v>0</v>
      </c>
      <c r="K5414">
        <f>J5414*Weighting!$W$14</f>
        <v>0</v>
      </c>
      <c r="M5414" s="14"/>
    </row>
    <row r="5415" spans="1:13" x14ac:dyDescent="0.25">
      <c r="A5415" s="32" t="str">
        <f>IF(Weighting!$P$15&gt;0,B5415,"")</f>
        <v/>
      </c>
      <c r="B5415" t="e">
        <f>Weighting!$C$15</f>
        <v>#DIV/0!</v>
      </c>
      <c r="C5415" t="e">
        <f>Weighting!$F$15</f>
        <v>#NUM!</v>
      </c>
      <c r="D5415" t="e">
        <f>IF(C5415=1,'Data Transformation'!$G$3+0.5*'Data Transformation'!$W$25,IF(C5416=1,D5416-'Data Transformation'!$W$25,FALSE))</f>
        <v>#NUM!</v>
      </c>
      <c r="E5415">
        <f t="array" ref="E5415">IF(ISLOGICAL(D5415),"",FREQUENCY(IF('Data Transformation'!$B$425:$B$8425='Bin Analysis'!$B5403,'Data Transformation'!$G$425:$G$8425),D5415))</f>
        <v>2001</v>
      </c>
      <c r="F5415">
        <f t="shared" si="675"/>
        <v>0</v>
      </c>
      <c r="G5415">
        <f>Weighting!$H$15</f>
        <v>0</v>
      </c>
      <c r="H5415">
        <f t="array" ref="H5415">FREQUENCY(IF('Data Transformation'!$B$4:$B$8425=B5403,'Data Transformation'!$G$4:$G$8425),'Bin Analysis'!$B5415)</f>
        <v>2073</v>
      </c>
      <c r="I5415">
        <f t="shared" si="676"/>
        <v>0</v>
      </c>
      <c r="J5415">
        <f t="shared" si="677"/>
        <v>0</v>
      </c>
      <c r="K5415">
        <f>J5415*Weighting!$W$15</f>
        <v>0</v>
      </c>
      <c r="M5415" s="14"/>
    </row>
    <row r="5416" spans="1:13" x14ac:dyDescent="0.25">
      <c r="A5416" s="32" t="str">
        <f>IF(Weighting!$P$16&gt;0,B5416,"")</f>
        <v/>
      </c>
      <c r="B5416" t="e">
        <f>Weighting!$C$16</f>
        <v>#DIV/0!</v>
      </c>
      <c r="C5416" t="e">
        <f>Weighting!$F$16</f>
        <v>#NUM!</v>
      </c>
      <c r="D5416" t="e">
        <f>IF(C5416=1,'Data Transformation'!$G$3+0.5*'Data Transformation'!$W$25,IF(C5417=1,D5417-'Data Transformation'!$W$25,FALSE))</f>
        <v>#NUM!</v>
      </c>
      <c r="E5416">
        <f t="array" ref="E5416">IF(ISLOGICAL(D5416),"",FREQUENCY(IF('Data Transformation'!$B$425:$B$8425='Bin Analysis'!$B5403,'Data Transformation'!$G$425:$G$8425),D5416))</f>
        <v>2001</v>
      </c>
      <c r="F5416">
        <f t="shared" si="675"/>
        <v>0</v>
      </c>
      <c r="G5416">
        <f>Weighting!$H$16</f>
        <v>0</v>
      </c>
      <c r="H5416">
        <f t="array" ref="H5416">FREQUENCY(IF('Data Transformation'!$B$4:$B$8425=B5403,'Data Transformation'!$G$4:$G$8425),'Bin Analysis'!$B5416)</f>
        <v>2073</v>
      </c>
      <c r="I5416">
        <f t="shared" si="676"/>
        <v>0</v>
      </c>
      <c r="J5416">
        <f t="shared" si="677"/>
        <v>0</v>
      </c>
      <c r="K5416">
        <f>J5416*Weighting!$W$16</f>
        <v>0</v>
      </c>
      <c r="M5416" s="14"/>
    </row>
    <row r="5417" spans="1:13" x14ac:dyDescent="0.25">
      <c r="A5417" s="32" t="str">
        <f>IF(Weighting!$P$17&gt;0,B5417,"")</f>
        <v/>
      </c>
      <c r="B5417" t="e">
        <f>Weighting!$C$17</f>
        <v>#DIV/0!</v>
      </c>
      <c r="C5417" t="e">
        <f>Weighting!$F$17</f>
        <v>#NUM!</v>
      </c>
      <c r="D5417" t="e">
        <f>IF(C5417=1,'Data Transformation'!$G$3+0.5*'Data Transformation'!$W$25,IF(C5418=1,D5418-'Data Transformation'!$W$25,FALSE))</f>
        <v>#NUM!</v>
      </c>
      <c r="E5417">
        <f t="array" ref="E5417">IF(ISLOGICAL(D5417),"",FREQUENCY(IF('Data Transformation'!$B$425:$B$8425='Bin Analysis'!$B5403,'Data Transformation'!$G$425:$G$8425),D5417))</f>
        <v>2001</v>
      </c>
      <c r="F5417">
        <f t="shared" si="675"/>
        <v>0</v>
      </c>
      <c r="G5417">
        <f>Weighting!$H$17</f>
        <v>0</v>
      </c>
      <c r="H5417">
        <f t="array" ref="H5417">FREQUENCY(IF('Data Transformation'!$B$4:$B$8425=B5403,'Data Transformation'!$G$4:$G$8425),'Bin Analysis'!$B5417)</f>
        <v>2073</v>
      </c>
      <c r="I5417">
        <f t="shared" si="676"/>
        <v>0</v>
      </c>
      <c r="J5417">
        <f t="shared" si="677"/>
        <v>0</v>
      </c>
      <c r="K5417">
        <f>J5417*Weighting!$W$17</f>
        <v>0</v>
      </c>
      <c r="M5417" s="14"/>
    </row>
    <row r="5418" spans="1:13" x14ac:dyDescent="0.25">
      <c r="A5418" s="32" t="str">
        <f>IF(Weighting!$P$18&gt;0,B5418,"")</f>
        <v/>
      </c>
      <c r="B5418" t="e">
        <f>Weighting!$C$18</f>
        <v>#DIV/0!</v>
      </c>
      <c r="C5418" t="e">
        <f>Weighting!$F$18</f>
        <v>#NUM!</v>
      </c>
      <c r="D5418" t="e">
        <f>IF(C5418=1,'Data Transformation'!$G$3+0.5*'Data Transformation'!$W$25,IF(C5419=1,D5419-'Data Transformation'!$W$25,FALSE))</f>
        <v>#NUM!</v>
      </c>
      <c r="E5418">
        <f t="array" ref="E5418">IF(ISLOGICAL(D5418),"",FREQUENCY(IF('Data Transformation'!$B$425:$B$8425='Bin Analysis'!$B5403,'Data Transformation'!$G$425:$G$8425),D5418))</f>
        <v>2001</v>
      </c>
      <c r="F5418">
        <f t="shared" si="675"/>
        <v>0</v>
      </c>
      <c r="G5418">
        <f>Weighting!$H$18</f>
        <v>0</v>
      </c>
      <c r="H5418">
        <f t="array" ref="H5418">FREQUENCY(IF('Data Transformation'!$B$4:$B$8425=B5403,'Data Transformation'!$G$4:$G$8425),'Bin Analysis'!$B5418)</f>
        <v>2073</v>
      </c>
      <c r="I5418">
        <f t="shared" si="676"/>
        <v>0</v>
      </c>
      <c r="J5418">
        <f t="shared" si="677"/>
        <v>0</v>
      </c>
      <c r="K5418">
        <f>J5418*Weighting!$W$18</f>
        <v>0</v>
      </c>
      <c r="M5418" s="14"/>
    </row>
    <row r="5419" spans="1:13" x14ac:dyDescent="0.25">
      <c r="A5419" s="32" t="str">
        <f>IF(Weighting!$P$19&gt;0,B5419,"")</f>
        <v/>
      </c>
      <c r="B5419" t="e">
        <f>Weighting!$C$19</f>
        <v>#DIV/0!</v>
      </c>
      <c r="C5419" t="e">
        <f>Weighting!$F$19</f>
        <v>#NUM!</v>
      </c>
      <c r="D5419" t="e">
        <f>IF(C5419=1,'Data Transformation'!$G$3+0.5*'Data Transformation'!$W$25,IF(C5420=1,D5420-'Data Transformation'!$W$25,FALSE))</f>
        <v>#NUM!</v>
      </c>
      <c r="E5419">
        <f t="array" ref="E5419">IF(ISLOGICAL(D5419),"",FREQUENCY(IF('Data Transformation'!$B$425:$B$8425='Bin Analysis'!$B5403,'Data Transformation'!$G$425:$G$8425),D5419))</f>
        <v>2001</v>
      </c>
      <c r="F5419">
        <f t="shared" si="675"/>
        <v>0</v>
      </c>
      <c r="G5419">
        <f>Weighting!$H$19</f>
        <v>0</v>
      </c>
      <c r="H5419">
        <f t="array" ref="H5419">FREQUENCY(IF('Data Transformation'!$B$4:$B$8425=B5403,'Data Transformation'!$G$4:$G$8425),'Bin Analysis'!$B5419)</f>
        <v>2073</v>
      </c>
      <c r="I5419">
        <f t="shared" si="676"/>
        <v>0</v>
      </c>
      <c r="J5419">
        <f t="shared" si="677"/>
        <v>0</v>
      </c>
      <c r="K5419">
        <f>J5419*Weighting!$W$19</f>
        <v>0</v>
      </c>
      <c r="M5419" s="14"/>
    </row>
    <row r="5420" spans="1:13" x14ac:dyDescent="0.25">
      <c r="A5420" s="32" t="str">
        <f>IF(Weighting!$P$20&gt;0,B5420,"")</f>
        <v/>
      </c>
      <c r="B5420" t="e">
        <f>Weighting!$C$20</f>
        <v>#DIV/0!</v>
      </c>
      <c r="C5420" t="e">
        <f>Weighting!$F$20</f>
        <v>#NUM!</v>
      </c>
      <c r="D5420" t="e">
        <f>IF(C5420=1,'Data Transformation'!$G$3+0.5*'Data Transformation'!$W$25,IF(C5421=1,D5421-'Data Transformation'!$W$25,FALSE))</f>
        <v>#NUM!</v>
      </c>
      <c r="E5420">
        <f t="array" ref="E5420">IF(ISLOGICAL(D5420),"",FREQUENCY(IF('Data Transformation'!$B$425:$B$8425='Bin Analysis'!$B5403,'Data Transformation'!$G$425:$G$8425),D5420))</f>
        <v>2001</v>
      </c>
      <c r="F5420">
        <f t="shared" si="675"/>
        <v>0</v>
      </c>
      <c r="G5420">
        <f>Weighting!$H$20</f>
        <v>0</v>
      </c>
      <c r="H5420">
        <f t="array" ref="H5420">FREQUENCY(IF('Data Transformation'!$B$4:$B$8425=B5403,'Data Transformation'!$G$4:$G$8425),'Bin Analysis'!$B5420)</f>
        <v>2073</v>
      </c>
      <c r="I5420">
        <f t="shared" si="676"/>
        <v>0</v>
      </c>
      <c r="J5420">
        <f t="shared" si="677"/>
        <v>0</v>
      </c>
      <c r="K5420">
        <f>J5420*Weighting!$W$20</f>
        <v>0</v>
      </c>
      <c r="M5420" s="14"/>
    </row>
    <row r="5421" spans="1:13" x14ac:dyDescent="0.25">
      <c r="A5421" s="32" t="str">
        <f>IF(Weighting!$P$21&gt;0,B5421,"")</f>
        <v/>
      </c>
      <c r="B5421" t="e">
        <f>Weighting!$C$21</f>
        <v>#DIV/0!</v>
      </c>
      <c r="C5421" t="e">
        <f>Weighting!$F$21</f>
        <v>#NUM!</v>
      </c>
      <c r="D5421" t="e">
        <f>IF(C5421=1,'Data Transformation'!$G$3+0.5*'Data Transformation'!$W$25,IF(C5422=1,D5422-'Data Transformation'!$W$25,FALSE))</f>
        <v>#NUM!</v>
      </c>
      <c r="E5421">
        <f t="array" ref="E5421">IF(ISLOGICAL(D5421),"",FREQUENCY(IF('Data Transformation'!$B$425:$B$8425='Bin Analysis'!$B5403,'Data Transformation'!$G$425:$G$8425),D5421))</f>
        <v>2001</v>
      </c>
      <c r="F5421">
        <f t="shared" si="675"/>
        <v>0</v>
      </c>
      <c r="G5421">
        <f>Weighting!$H$21</f>
        <v>0</v>
      </c>
      <c r="H5421">
        <f t="array" ref="H5421">FREQUENCY(IF('Data Transformation'!$B$4:$B$8425=B5403,'Data Transformation'!$G$4:$G$8425),'Bin Analysis'!$B5421)</f>
        <v>2073</v>
      </c>
      <c r="I5421">
        <f t="shared" si="676"/>
        <v>0</v>
      </c>
      <c r="J5421">
        <f t="shared" si="677"/>
        <v>0</v>
      </c>
      <c r="K5421">
        <f>J5421*Weighting!$W$21</f>
        <v>0</v>
      </c>
      <c r="M5421" s="14"/>
    </row>
    <row r="5422" spans="1:13" x14ac:dyDescent="0.25">
      <c r="A5422" s="32" t="str">
        <f>IF(Weighting!$P$22&gt;0,B5422,"")</f>
        <v/>
      </c>
      <c r="B5422" t="e">
        <f>Weighting!$C$22</f>
        <v>#DIV/0!</v>
      </c>
      <c r="C5422" t="e">
        <f>Weighting!$F$22</f>
        <v>#NUM!</v>
      </c>
      <c r="D5422" t="e">
        <f>IF(C5422=1,'Data Transformation'!$G$3+0.5*'Data Transformation'!$W$25,IF(C5423=1,D5423-'Data Transformation'!$W$25,FALSE))</f>
        <v>#NUM!</v>
      </c>
      <c r="E5422">
        <f t="array" ref="E5422">IF(ISLOGICAL(D5422),"",FREQUENCY(IF('Data Transformation'!$B$425:$B$8425='Bin Analysis'!$B5403,'Data Transformation'!$G$425:$G$8425),D5422))</f>
        <v>2001</v>
      </c>
      <c r="F5422">
        <f t="shared" si="675"/>
        <v>0</v>
      </c>
      <c r="G5422">
        <f>Weighting!$H$22</f>
        <v>0</v>
      </c>
      <c r="H5422">
        <f t="array" ref="H5422">FREQUENCY(IF('Data Transformation'!$B$4:$B$8425=B5403,'Data Transformation'!$G$4:$G$8425),'Bin Analysis'!$B5422)</f>
        <v>2073</v>
      </c>
      <c r="I5422">
        <f t="shared" si="676"/>
        <v>0</v>
      </c>
      <c r="J5422">
        <f t="shared" si="677"/>
        <v>0</v>
      </c>
      <c r="K5422">
        <f>J5422*Weighting!$W$22</f>
        <v>0</v>
      </c>
      <c r="M5422" s="14"/>
    </row>
    <row r="5423" spans="1:13" x14ac:dyDescent="0.25">
      <c r="A5423" s="32" t="str">
        <f>IF(Weighting!$P$23&gt;0,B5423,"")</f>
        <v/>
      </c>
      <c r="B5423" t="e">
        <f>Weighting!$C$23</f>
        <v>#DIV/0!</v>
      </c>
      <c r="C5423" t="e">
        <f>Weighting!$F$23</f>
        <v>#NUM!</v>
      </c>
      <c r="D5423" t="e">
        <f>IF(C5423=1,'Data Transformation'!$G$3+0.5*'Data Transformation'!$W$25,IF(C5424=1,D5424-'Data Transformation'!$W$25,FALSE))</f>
        <v>#NUM!</v>
      </c>
      <c r="E5423">
        <f t="array" ref="E5423">IF(ISLOGICAL(D5423),"",FREQUENCY(IF('Data Transformation'!$B$425:$B$8425='Bin Analysis'!$B5403,'Data Transformation'!$G$425:$G$8425),D5423))</f>
        <v>2001</v>
      </c>
      <c r="F5423">
        <f t="shared" si="675"/>
        <v>0</v>
      </c>
      <c r="G5423">
        <f>Weighting!$H$23</f>
        <v>0</v>
      </c>
      <c r="H5423">
        <f t="array" ref="H5423">FREQUENCY(IF('Data Transformation'!$B$4:$B$8425=B5403,'Data Transformation'!$G$4:$G$8425),'Bin Analysis'!$B5423)</f>
        <v>2073</v>
      </c>
      <c r="I5423">
        <f t="shared" si="676"/>
        <v>0</v>
      </c>
      <c r="J5423">
        <f t="shared" si="677"/>
        <v>0</v>
      </c>
      <c r="K5423">
        <f>J5423*Weighting!$W$23</f>
        <v>0</v>
      </c>
      <c r="M5423" s="14"/>
    </row>
    <row r="5424" spans="1:13" x14ac:dyDescent="0.25">
      <c r="A5424" s="32" t="str">
        <f>IF(Weighting!$P$24&gt;0,B5424,"")</f>
        <v/>
      </c>
      <c r="B5424" t="e">
        <f>Weighting!$C$24</f>
        <v>#DIV/0!</v>
      </c>
      <c r="C5424" t="e">
        <f>Weighting!$F$24</f>
        <v>#NUM!</v>
      </c>
      <c r="D5424" t="e">
        <f>IF(C5424=1,'Data Transformation'!$G$3+0.5*'Data Transformation'!$W$25,IF(C5425=1,D5425-'Data Transformation'!$W$25,FALSE))</f>
        <v>#NUM!</v>
      </c>
      <c r="E5424">
        <f t="array" ref="E5424">IF(ISLOGICAL(D5424),"",FREQUENCY(IF('Data Transformation'!$B$425:$B$8425='Bin Analysis'!$B5403,'Data Transformation'!$G$425:$G$8425),D5424))</f>
        <v>2001</v>
      </c>
      <c r="F5424">
        <f t="shared" si="675"/>
        <v>0</v>
      </c>
      <c r="G5424">
        <f>Weighting!$H$24</f>
        <v>0</v>
      </c>
      <c r="H5424">
        <f t="array" ref="H5424">FREQUENCY(IF('Data Transformation'!$B$4:$B$8425=B5403,'Data Transformation'!$G$4:$G$8425),'Bin Analysis'!$B5424)</f>
        <v>2073</v>
      </c>
      <c r="I5424">
        <f t="shared" si="676"/>
        <v>0</v>
      </c>
      <c r="J5424">
        <f t="shared" si="677"/>
        <v>0</v>
      </c>
      <c r="K5424">
        <f>J5424*Weighting!$W$24</f>
        <v>0</v>
      </c>
      <c r="M5424" s="14"/>
    </row>
    <row r="5425" spans="1:25" x14ac:dyDescent="0.25">
      <c r="A5425" s="32" t="str">
        <f>IF(Weighting!$P$25&gt;0,B5425,"")</f>
        <v/>
      </c>
      <c r="B5425" t="e">
        <f>Weighting!$C$25</f>
        <v>#DIV/0!</v>
      </c>
      <c r="C5425" t="e">
        <f>Weighting!$F$25</f>
        <v>#NUM!</v>
      </c>
      <c r="D5425" t="e">
        <f>IF(C5425=1,'Data Transformation'!$G$3+0.5*'Data Transformation'!$W$25,IF(C5426=1,D5426-'Data Transformation'!$W$25,FALSE))</f>
        <v>#NUM!</v>
      </c>
      <c r="E5425">
        <f t="array" ref="E5425">IF(ISLOGICAL(D5425),"",FREQUENCY(IF('Data Transformation'!$B$425:$B$8425='Bin Analysis'!$B5403,'Data Transformation'!$G$425:$G$8425),D5425))</f>
        <v>2001</v>
      </c>
      <c r="F5425">
        <f t="shared" si="675"/>
        <v>0</v>
      </c>
      <c r="G5425">
        <f>Weighting!$H$25</f>
        <v>0</v>
      </c>
      <c r="H5425">
        <f t="array" ref="H5425">FREQUENCY(IF('Data Transformation'!$B$4:$B$8425=B5403,'Data Transformation'!$G$4:$G$8425),'Bin Analysis'!$B5425)</f>
        <v>2073</v>
      </c>
      <c r="I5425">
        <f t="shared" si="676"/>
        <v>0</v>
      </c>
      <c r="J5425">
        <f t="shared" si="677"/>
        <v>0</v>
      </c>
      <c r="K5425">
        <f>J5425*Weighting!$W$25</f>
        <v>0</v>
      </c>
      <c r="M5425" s="14"/>
    </row>
    <row r="5426" spans="1:25" x14ac:dyDescent="0.25">
      <c r="O5426"/>
      <c r="P5426"/>
      <c r="Q5426"/>
      <c r="R5426"/>
    </row>
    <row r="5427" spans="1:25" ht="23.25" x14ac:dyDescent="0.35">
      <c r="A5427" s="21" t="s">
        <v>0</v>
      </c>
      <c r="B5427" s="21" t="str">
        <f>IFERROR(VLOOKUP(C5427,'Data Transformation'!$L$6:$M$426,2,FALSE),"")</f>
        <v/>
      </c>
      <c r="C5427" s="21">
        <f>C5403+1</f>
        <v>226</v>
      </c>
      <c r="D5427" s="21"/>
      <c r="E5427" s="21"/>
      <c r="F5427" s="21"/>
      <c r="G5427" s="21"/>
      <c r="H5427" s="22"/>
      <c r="I5427" s="22"/>
      <c r="J5427" s="22"/>
      <c r="K5427" s="21"/>
      <c r="L5427" s="21" t="str">
        <f>B5427</f>
        <v/>
      </c>
      <c r="M5427" s="23" t="e">
        <f>INDEX('Data Transformation'!$O$4:$O$424,MATCH($B5427,'Data Transformation'!$M$4:$M$424,0),MATCH($M$2,'Data Transformation'!$O$3,0))</f>
        <v>#N/A</v>
      </c>
      <c r="N5427" s="27" t="e">
        <f>IF('Input and Summary Results'!$J$16="minimum",'Bin Analysis'!X5428/(M5427-1),'Bin Analysis'!Y5427/('Bin Analysis'!M5427-1))</f>
        <v>#N/A</v>
      </c>
      <c r="O5427" s="27" t="e">
        <f>IF(M5427=FALSE,NA(),(VLOOKUP(1,C5430:K5449,4,FALSE))/(M5427-1))</f>
        <v>#N/A</v>
      </c>
      <c r="P5427" s="27" t="e">
        <f>IF(M5427=FALSE,NA(),SUM(J5430:J5449)/Weighting!$S$5)</f>
        <v>#N/A</v>
      </c>
      <c r="Q5427" s="27" t="e">
        <f>IF(M5427=FALSE,NA(),SUM(K5430:K5449)/Weighting!$S$6)</f>
        <v>#N/A</v>
      </c>
      <c r="R5427" s="27" t="e">
        <f>IF(M5427=FALSE,NA(),(VLOOKUP(1,G5430:K5449,3,FALSE))/(M5427-1))</f>
        <v>#N/A</v>
      </c>
      <c r="S5427" s="22" t="e">
        <f>IF(M5427=FALSE,NA(),IF(SUM(J5430:J5449)=2,"yes","no"))</f>
        <v>#N/A</v>
      </c>
      <c r="X5427" s="2" cm="2">
        <f t="array" ref="X5427:X5428">FREQUENCY(IF('Data Transformation'!$B$425:$B$6424='Bin Analysis'!L5427,'Data Transformation'!$G$425:$G$6424),'Data Transformation'!$U$11)</f>
        <v>0</v>
      </c>
      <c r="Y5427" s="2" cm="2">
        <f t="array" ref="Y5427:Y5428">FREQUENCY(IF('Data Transformation'!$B$425:$B$6424='Bin Analysis'!L5427,'Data Transformation'!$G$425:$G$6424),'Data Transformation'!$U$12)</f>
        <v>0</v>
      </c>
    </row>
    <row r="5428" spans="1:25" x14ac:dyDescent="0.25">
      <c r="A5428" s="14" t="s">
        <v>67</v>
      </c>
      <c r="B5428" t="s">
        <v>47</v>
      </c>
      <c r="C5428" t="s">
        <v>5</v>
      </c>
      <c r="D5428" t="s">
        <v>98</v>
      </c>
      <c r="E5428" t="s">
        <v>99</v>
      </c>
      <c r="F5428" t="s">
        <v>100</v>
      </c>
      <c r="G5428" t="s">
        <v>69</v>
      </c>
      <c r="H5428" t="s">
        <v>31</v>
      </c>
      <c r="I5428" t="s">
        <v>32</v>
      </c>
      <c r="J5428" t="s">
        <v>46</v>
      </c>
      <c r="K5428" s="14" t="s">
        <v>45</v>
      </c>
      <c r="M5428" s="14"/>
      <c r="X5428" s="2">
        <v>0</v>
      </c>
      <c r="Y5428" s="2">
        <v>0</v>
      </c>
    </row>
    <row r="5429" spans="1:25" x14ac:dyDescent="0.25">
      <c r="A5429" s="32"/>
      <c r="D5429" t="e">
        <f>IF(C5429=1,'Data Transformation'!$G$3+0.5*'Data Transformation'!$W$25,IF(C5430=1,D5430-'Data Transformation'!$W$25,FALSE))</f>
        <v>#NUM!</v>
      </c>
      <c r="E5429">
        <f t="array" ref="E5429">IF(ISLOGICAL(D5429),"",FREQUENCY(IF('Data Transformation'!$B$425:$B$8425='Bin Analysis'!$B5427,'Data Transformation'!$G$425:$G$8425),D5429))</f>
        <v>2001</v>
      </c>
      <c r="F5429" t="e">
        <f>IF(ISLOGICAL(D5429),"",E5429-E5428)</f>
        <v>#VALUE!</v>
      </c>
      <c r="M5429" s="14"/>
    </row>
    <row r="5430" spans="1:25" x14ac:dyDescent="0.25">
      <c r="A5430" s="32" t="e">
        <f>IF(Weighting!$P$6&gt;0,B5430,"")</f>
        <v>#NUM!</v>
      </c>
      <c r="B5430" t="e">
        <f>Weighting!$C$6</f>
        <v>#DIV/0!</v>
      </c>
      <c r="C5430" t="e">
        <f>Weighting!$F$6</f>
        <v>#NUM!</v>
      </c>
      <c r="D5430" t="e">
        <f>IF(C5430=1,'Data Transformation'!$G$3+0.5*'Data Transformation'!$W$25,IF(C5431=1,D5431-'Data Transformation'!$W$25,FALSE))</f>
        <v>#NUM!</v>
      </c>
      <c r="E5430">
        <f t="array" ref="E5430">IF(ISLOGICAL(D5430),"",FREQUENCY(IF('Data Transformation'!$B$425:$B$8425='Bin Analysis'!$B5427,'Data Transformation'!$G$425:$G$8425),D5430))</f>
        <v>2001</v>
      </c>
      <c r="F5430">
        <f>IF(ISLOGICAL(D5430),"",E5430-E5429)</f>
        <v>0</v>
      </c>
      <c r="G5430">
        <f>Weighting!$H$6</f>
        <v>1</v>
      </c>
      <c r="H5430">
        <f t="array" ref="H5430">FREQUENCY(IF('Data Transformation'!$B$4:$B$8425=B5427,'Data Transformation'!$G$4:$G$8425),'Bin Analysis'!$B5430)</f>
        <v>2073</v>
      </c>
      <c r="I5430">
        <f>H5430-H5429</f>
        <v>2073</v>
      </c>
      <c r="J5430">
        <f>IF(I5430=0,0,1)</f>
        <v>1</v>
      </c>
      <c r="K5430" t="e">
        <f>J5430*Weighting!$W$6</f>
        <v>#NUM!</v>
      </c>
      <c r="M5430" s="14"/>
    </row>
    <row r="5431" spans="1:25" x14ac:dyDescent="0.25">
      <c r="A5431" s="32" t="str">
        <f>IF(Weighting!$P$7&gt;0,B5431,"")</f>
        <v/>
      </c>
      <c r="B5431" t="e">
        <f>Weighting!$C$7</f>
        <v>#DIV/0!</v>
      </c>
      <c r="C5431" t="e">
        <f>Weighting!$F$7</f>
        <v>#NUM!</v>
      </c>
      <c r="D5431" t="e">
        <f>IF(C5431=1,'Data Transformation'!$G$3+0.5*'Data Transformation'!$W$25,IF(C5432=1,D5432-'Data Transformation'!$W$25,FALSE))</f>
        <v>#NUM!</v>
      </c>
      <c r="E5431">
        <f t="array" ref="E5431">IF(ISLOGICAL(D5431),"",FREQUENCY(IF('Data Transformation'!$B$425:$B$8425='Bin Analysis'!$B5427,'Data Transformation'!$G$425:$G$8425),D5431))</f>
        <v>2001</v>
      </c>
      <c r="F5431">
        <f t="shared" ref="F5431:F5449" si="678">IF(ISLOGICAL(D5431),"",E5431-E5430)</f>
        <v>0</v>
      </c>
      <c r="G5431">
        <f>Weighting!$H$7</f>
        <v>0</v>
      </c>
      <c r="H5431">
        <f t="array" ref="H5431">FREQUENCY(IF('Data Transformation'!$B$4:$B$8425=B5427,'Data Transformation'!$G$4:$G$8425),'Bin Analysis'!$B5431)</f>
        <v>2073</v>
      </c>
      <c r="I5431">
        <f t="shared" ref="I5431:I5449" si="679">H5431-H5430</f>
        <v>0</v>
      </c>
      <c r="J5431">
        <f>IF(I5431=0,0,1)</f>
        <v>0</v>
      </c>
      <c r="K5431">
        <f>J5431*Weighting!$W$7</f>
        <v>0</v>
      </c>
      <c r="M5431" s="14"/>
    </row>
    <row r="5432" spans="1:25" x14ac:dyDescent="0.25">
      <c r="A5432" s="32" t="str">
        <f>IF(Weighting!$P$8&gt;0,B5432,"")</f>
        <v/>
      </c>
      <c r="B5432" t="e">
        <f>Weighting!$C$8</f>
        <v>#DIV/0!</v>
      </c>
      <c r="C5432" t="e">
        <f>Weighting!$F$8</f>
        <v>#NUM!</v>
      </c>
      <c r="D5432" t="e">
        <f>IF(C5432=1,'Data Transformation'!$G$3+0.5*'Data Transformation'!$W$25,IF(C5433=1,D5433-'Data Transformation'!$W$25,FALSE))</f>
        <v>#NUM!</v>
      </c>
      <c r="E5432">
        <f t="array" ref="E5432">IF(ISLOGICAL(D5432),"",FREQUENCY(IF('Data Transformation'!$B$425:$B$8425='Bin Analysis'!$B5427,'Data Transformation'!$G$425:$G$8425),D5432))</f>
        <v>2001</v>
      </c>
      <c r="F5432">
        <f t="shared" si="678"/>
        <v>0</v>
      </c>
      <c r="G5432">
        <f>Weighting!$H$8</f>
        <v>0</v>
      </c>
      <c r="H5432">
        <f t="array" ref="H5432">FREQUENCY(IF('Data Transformation'!$B$4:$B$8425=B5427,'Data Transformation'!$G$4:$G$8425),'Bin Analysis'!$B5432)</f>
        <v>2073</v>
      </c>
      <c r="I5432">
        <f t="shared" si="679"/>
        <v>0</v>
      </c>
      <c r="J5432">
        <f t="shared" ref="J5432:J5449" si="680">IF(I5432=0,0,1)</f>
        <v>0</v>
      </c>
      <c r="K5432">
        <f>J5432*Weighting!$W$8</f>
        <v>0</v>
      </c>
      <c r="M5432" s="14"/>
    </row>
    <row r="5433" spans="1:25" x14ac:dyDescent="0.25">
      <c r="A5433" s="32" t="str">
        <f>IF(Weighting!$P$9&gt;0,B5433,"")</f>
        <v/>
      </c>
      <c r="B5433" s="50" t="e">
        <f>Weighting!$C$9</f>
        <v>#DIV/0!</v>
      </c>
      <c r="C5433" t="e">
        <f>Weighting!$F$9</f>
        <v>#NUM!</v>
      </c>
      <c r="D5433" t="e">
        <f>IF(C5433=1,'Data Transformation'!$G$3+0.5*'Data Transformation'!$W$25,IF(C5434=1,D5434-'Data Transformation'!$W$25,FALSE))</f>
        <v>#NUM!</v>
      </c>
      <c r="E5433">
        <f t="array" ref="E5433">IF(ISLOGICAL(D5433),"",FREQUENCY(IF('Data Transformation'!$B$425:$B$8425='Bin Analysis'!$B5427,'Data Transformation'!$G$425:$G$8425),D5433))</f>
        <v>2001</v>
      </c>
      <c r="F5433">
        <f t="shared" si="678"/>
        <v>0</v>
      </c>
      <c r="G5433">
        <f>Weighting!$H$9</f>
        <v>0</v>
      </c>
      <c r="H5433">
        <f t="array" ref="H5433">FREQUENCY(IF('Data Transformation'!$B$4:$B$8425=B5427,'Data Transformation'!$G$4:$G$8425),'Bin Analysis'!$B5433)</f>
        <v>2073</v>
      </c>
      <c r="I5433">
        <f t="shared" si="679"/>
        <v>0</v>
      </c>
      <c r="J5433">
        <f t="shared" si="680"/>
        <v>0</v>
      </c>
      <c r="K5433">
        <f>J5433*Weighting!$W$9</f>
        <v>0</v>
      </c>
      <c r="M5433" s="14"/>
    </row>
    <row r="5434" spans="1:25" x14ac:dyDescent="0.25">
      <c r="A5434" s="32" t="str">
        <f>IF(Weighting!$P$10&gt;0,B5434,"")</f>
        <v/>
      </c>
      <c r="B5434" t="e">
        <f>Weighting!$C$10</f>
        <v>#DIV/0!</v>
      </c>
      <c r="C5434" t="e">
        <f>Weighting!$F$10</f>
        <v>#NUM!</v>
      </c>
      <c r="D5434" t="e">
        <f>IF(C5434=1,'Data Transformation'!$G$3+0.5*'Data Transformation'!$W$25,IF(C5435=1,D5435-'Data Transformation'!$W$25,FALSE))</f>
        <v>#NUM!</v>
      </c>
      <c r="E5434">
        <f t="array" ref="E5434">IF(ISLOGICAL(D5434),"",FREQUENCY(IF('Data Transformation'!$B$425:$B$8425='Bin Analysis'!$B5427,'Data Transformation'!$G$425:$G$8425),D5434))</f>
        <v>2001</v>
      </c>
      <c r="F5434">
        <f t="shared" si="678"/>
        <v>0</v>
      </c>
      <c r="G5434">
        <f>Weighting!$H$10</f>
        <v>0</v>
      </c>
      <c r="H5434">
        <f t="array" ref="H5434">FREQUENCY(IF('Data Transformation'!$B$4:$B$8425=B5427,'Data Transformation'!$G$4:$G$8425),'Bin Analysis'!$B5434)</f>
        <v>2073</v>
      </c>
      <c r="I5434">
        <f t="shared" si="679"/>
        <v>0</v>
      </c>
      <c r="J5434">
        <f t="shared" si="680"/>
        <v>0</v>
      </c>
      <c r="K5434">
        <f>J5434*Weighting!$W$10</f>
        <v>0</v>
      </c>
      <c r="M5434" s="14"/>
    </row>
    <row r="5435" spans="1:25" x14ac:dyDescent="0.25">
      <c r="A5435" s="32" t="str">
        <f>IF(Weighting!$P$11&gt;0,B5435,"")</f>
        <v/>
      </c>
      <c r="B5435" t="e">
        <f>Weighting!$C$11</f>
        <v>#DIV/0!</v>
      </c>
      <c r="C5435" t="e">
        <f>Weighting!$F$11</f>
        <v>#NUM!</v>
      </c>
      <c r="D5435" t="e">
        <f>IF(C5435=1,'Data Transformation'!$G$3+0.5*'Data Transformation'!$W$25,IF(C5436=1,D5436-'Data Transformation'!$W$25,FALSE))</f>
        <v>#NUM!</v>
      </c>
      <c r="E5435">
        <f t="array" ref="E5435">IF(ISLOGICAL(D5435),"",FREQUENCY(IF('Data Transformation'!$B$425:$B$8425='Bin Analysis'!$B5427,'Data Transformation'!$G$425:$G$8425),D5435))</f>
        <v>2001</v>
      </c>
      <c r="F5435">
        <f t="shared" si="678"/>
        <v>0</v>
      </c>
      <c r="G5435">
        <f>Weighting!$H$11</f>
        <v>0</v>
      </c>
      <c r="H5435">
        <f t="array" ref="H5435">FREQUENCY(IF('Data Transformation'!$B$4:$B$8425=B5427,'Data Transformation'!$G$4:$G$8425),'Bin Analysis'!$B5435)</f>
        <v>2073</v>
      </c>
      <c r="I5435">
        <f t="shared" si="679"/>
        <v>0</v>
      </c>
      <c r="J5435">
        <f t="shared" si="680"/>
        <v>0</v>
      </c>
      <c r="K5435">
        <f>J5435*Weighting!$W$11</f>
        <v>0</v>
      </c>
      <c r="M5435" s="14"/>
    </row>
    <row r="5436" spans="1:25" x14ac:dyDescent="0.25">
      <c r="A5436" s="32" t="str">
        <f>IF(Weighting!$P$12&gt;0,B5436,"")</f>
        <v/>
      </c>
      <c r="B5436" t="e">
        <f>Weighting!$C$12</f>
        <v>#DIV/0!</v>
      </c>
      <c r="C5436" t="e">
        <f>Weighting!$F$12</f>
        <v>#NUM!</v>
      </c>
      <c r="D5436" t="e">
        <f>IF(C5436=1,'Data Transformation'!$G$3+0.5*'Data Transformation'!$W$25,IF(C5437=1,D5437-'Data Transformation'!$W$25,FALSE))</f>
        <v>#NUM!</v>
      </c>
      <c r="E5436">
        <f t="array" ref="E5436">IF(ISLOGICAL(D5436),"",FREQUENCY(IF('Data Transformation'!$B$425:$B$8425='Bin Analysis'!$B5427,'Data Transformation'!$G$425:$G$8425),D5436))</f>
        <v>2001</v>
      </c>
      <c r="F5436">
        <f t="shared" si="678"/>
        <v>0</v>
      </c>
      <c r="G5436">
        <f>Weighting!$H$12</f>
        <v>0</v>
      </c>
      <c r="H5436">
        <f t="array" ref="H5436">FREQUENCY(IF('Data Transformation'!$B$4:$B$8425=B5427,'Data Transformation'!$G$4:$G$8425),'Bin Analysis'!$B5436)</f>
        <v>2073</v>
      </c>
      <c r="I5436">
        <f t="shared" si="679"/>
        <v>0</v>
      </c>
      <c r="J5436">
        <f t="shared" si="680"/>
        <v>0</v>
      </c>
      <c r="K5436">
        <f>J5436*Weighting!$W$12</f>
        <v>0</v>
      </c>
      <c r="M5436" s="14"/>
    </row>
    <row r="5437" spans="1:25" x14ac:dyDescent="0.25">
      <c r="A5437" s="32" t="str">
        <f>IF(Weighting!$P$13&gt;0,B5437,"")</f>
        <v/>
      </c>
      <c r="B5437" t="e">
        <f>Weighting!$C$13</f>
        <v>#DIV/0!</v>
      </c>
      <c r="C5437" t="e">
        <f>Weighting!$F$13</f>
        <v>#NUM!</v>
      </c>
      <c r="D5437" t="e">
        <f>IF(C5437=1,'Data Transformation'!$G$3+0.5*'Data Transformation'!$W$25,IF(C5438=1,D5438-'Data Transformation'!$W$25,FALSE))</f>
        <v>#NUM!</v>
      </c>
      <c r="E5437">
        <f t="array" ref="E5437">IF(ISLOGICAL(D5437),"",FREQUENCY(IF('Data Transformation'!$B$425:$B$8425='Bin Analysis'!$B5427,'Data Transformation'!$G$425:$G$8425),D5437))</f>
        <v>2001</v>
      </c>
      <c r="F5437">
        <f t="shared" si="678"/>
        <v>0</v>
      </c>
      <c r="G5437">
        <f>Weighting!$H$13</f>
        <v>0</v>
      </c>
      <c r="H5437">
        <f t="array" ref="H5437">FREQUENCY(IF('Data Transformation'!$B$4:$B$8425=B5427,'Data Transformation'!$G$4:$G$8425),'Bin Analysis'!$B5437)</f>
        <v>2073</v>
      </c>
      <c r="I5437">
        <f t="shared" si="679"/>
        <v>0</v>
      </c>
      <c r="J5437">
        <f t="shared" si="680"/>
        <v>0</v>
      </c>
      <c r="K5437">
        <f>J5437*Weighting!$W$13</f>
        <v>0</v>
      </c>
      <c r="M5437" s="14"/>
    </row>
    <row r="5438" spans="1:25" x14ac:dyDescent="0.25">
      <c r="A5438" s="32" t="str">
        <f>IF(Weighting!$P$14&gt;0,B5438,"")</f>
        <v/>
      </c>
      <c r="B5438" t="e">
        <f>Weighting!$C$14</f>
        <v>#DIV/0!</v>
      </c>
      <c r="C5438" t="e">
        <f>Weighting!$F$14</f>
        <v>#NUM!</v>
      </c>
      <c r="D5438" t="e">
        <f>IF(C5438=1,'Data Transformation'!$G$3+0.5*'Data Transformation'!$W$25,IF(C5439=1,D5439-'Data Transformation'!$W$25,FALSE))</f>
        <v>#NUM!</v>
      </c>
      <c r="E5438">
        <f t="array" ref="E5438">IF(ISLOGICAL(D5438),"",FREQUENCY(IF('Data Transformation'!$B$425:$B$8425='Bin Analysis'!$B5427,'Data Transformation'!$G$425:$G$8425),D5438))</f>
        <v>2001</v>
      </c>
      <c r="F5438">
        <f t="shared" si="678"/>
        <v>0</v>
      </c>
      <c r="G5438">
        <f>Weighting!$H$14</f>
        <v>0</v>
      </c>
      <c r="H5438">
        <f t="array" ref="H5438">FREQUENCY(IF('Data Transformation'!$B$4:$B$8425=B5427,'Data Transformation'!$G$4:$G$8425),'Bin Analysis'!$B5438)</f>
        <v>2073</v>
      </c>
      <c r="I5438">
        <f t="shared" si="679"/>
        <v>0</v>
      </c>
      <c r="J5438">
        <f t="shared" si="680"/>
        <v>0</v>
      </c>
      <c r="K5438">
        <f>J5438*Weighting!$W$14</f>
        <v>0</v>
      </c>
      <c r="M5438" s="14"/>
    </row>
    <row r="5439" spans="1:25" x14ac:dyDescent="0.25">
      <c r="A5439" s="32" t="str">
        <f>IF(Weighting!$P$15&gt;0,B5439,"")</f>
        <v/>
      </c>
      <c r="B5439" t="e">
        <f>Weighting!$C$15</f>
        <v>#DIV/0!</v>
      </c>
      <c r="C5439" t="e">
        <f>Weighting!$F$15</f>
        <v>#NUM!</v>
      </c>
      <c r="D5439" t="e">
        <f>IF(C5439=1,'Data Transformation'!$G$3+0.5*'Data Transformation'!$W$25,IF(C5440=1,D5440-'Data Transformation'!$W$25,FALSE))</f>
        <v>#NUM!</v>
      </c>
      <c r="E5439">
        <f t="array" ref="E5439">IF(ISLOGICAL(D5439),"",FREQUENCY(IF('Data Transformation'!$B$425:$B$8425='Bin Analysis'!$B5427,'Data Transformation'!$G$425:$G$8425),D5439))</f>
        <v>2001</v>
      </c>
      <c r="F5439">
        <f t="shared" si="678"/>
        <v>0</v>
      </c>
      <c r="G5439">
        <f>Weighting!$H$15</f>
        <v>0</v>
      </c>
      <c r="H5439">
        <f t="array" ref="H5439">FREQUENCY(IF('Data Transformation'!$B$4:$B$8425=B5427,'Data Transformation'!$G$4:$G$8425),'Bin Analysis'!$B5439)</f>
        <v>2073</v>
      </c>
      <c r="I5439">
        <f t="shared" si="679"/>
        <v>0</v>
      </c>
      <c r="J5439">
        <f t="shared" si="680"/>
        <v>0</v>
      </c>
      <c r="K5439">
        <f>J5439*Weighting!$W$15</f>
        <v>0</v>
      </c>
      <c r="M5439" s="14"/>
    </row>
    <row r="5440" spans="1:25" x14ac:dyDescent="0.25">
      <c r="A5440" s="32" t="str">
        <f>IF(Weighting!$P$16&gt;0,B5440,"")</f>
        <v/>
      </c>
      <c r="B5440" t="e">
        <f>Weighting!$C$16</f>
        <v>#DIV/0!</v>
      </c>
      <c r="C5440" t="e">
        <f>Weighting!$F$16</f>
        <v>#NUM!</v>
      </c>
      <c r="D5440" t="e">
        <f>IF(C5440=1,'Data Transformation'!$G$3+0.5*'Data Transformation'!$W$25,IF(C5441=1,D5441-'Data Transformation'!$W$25,FALSE))</f>
        <v>#NUM!</v>
      </c>
      <c r="E5440">
        <f t="array" ref="E5440">IF(ISLOGICAL(D5440),"",FREQUENCY(IF('Data Transformation'!$B$425:$B$8425='Bin Analysis'!$B5427,'Data Transformation'!$G$425:$G$8425),D5440))</f>
        <v>2001</v>
      </c>
      <c r="F5440">
        <f t="shared" si="678"/>
        <v>0</v>
      </c>
      <c r="G5440">
        <f>Weighting!$H$16</f>
        <v>0</v>
      </c>
      <c r="H5440">
        <f t="array" ref="H5440">FREQUENCY(IF('Data Transformation'!$B$4:$B$8425=B5427,'Data Transformation'!$G$4:$G$8425),'Bin Analysis'!$B5440)</f>
        <v>2073</v>
      </c>
      <c r="I5440">
        <f t="shared" si="679"/>
        <v>0</v>
      </c>
      <c r="J5440">
        <f t="shared" si="680"/>
        <v>0</v>
      </c>
      <c r="K5440">
        <f>J5440*Weighting!$W$16</f>
        <v>0</v>
      </c>
      <c r="M5440" s="14"/>
    </row>
    <row r="5441" spans="1:25" x14ac:dyDescent="0.25">
      <c r="A5441" s="32" t="str">
        <f>IF(Weighting!$P$17&gt;0,B5441,"")</f>
        <v/>
      </c>
      <c r="B5441" t="e">
        <f>Weighting!$C$17</f>
        <v>#DIV/0!</v>
      </c>
      <c r="C5441" t="e">
        <f>Weighting!$F$17</f>
        <v>#NUM!</v>
      </c>
      <c r="D5441" t="e">
        <f>IF(C5441=1,'Data Transformation'!$G$3+0.5*'Data Transformation'!$W$25,IF(C5442=1,D5442-'Data Transformation'!$W$25,FALSE))</f>
        <v>#NUM!</v>
      </c>
      <c r="E5441">
        <f t="array" ref="E5441">IF(ISLOGICAL(D5441),"",FREQUENCY(IF('Data Transformation'!$B$425:$B$8425='Bin Analysis'!$B5427,'Data Transformation'!$G$425:$G$8425),D5441))</f>
        <v>2001</v>
      </c>
      <c r="F5441">
        <f t="shared" si="678"/>
        <v>0</v>
      </c>
      <c r="G5441">
        <f>Weighting!$H$17</f>
        <v>0</v>
      </c>
      <c r="H5441">
        <f t="array" ref="H5441">FREQUENCY(IF('Data Transformation'!$B$4:$B$8425=B5427,'Data Transformation'!$G$4:$G$8425),'Bin Analysis'!$B5441)</f>
        <v>2073</v>
      </c>
      <c r="I5441">
        <f t="shared" si="679"/>
        <v>0</v>
      </c>
      <c r="J5441">
        <f t="shared" si="680"/>
        <v>0</v>
      </c>
      <c r="K5441">
        <f>J5441*Weighting!$W$17</f>
        <v>0</v>
      </c>
      <c r="M5441" s="14"/>
    </row>
    <row r="5442" spans="1:25" x14ac:dyDescent="0.25">
      <c r="A5442" s="32" t="str">
        <f>IF(Weighting!$P$18&gt;0,B5442,"")</f>
        <v/>
      </c>
      <c r="B5442" t="e">
        <f>Weighting!$C$18</f>
        <v>#DIV/0!</v>
      </c>
      <c r="C5442" t="e">
        <f>Weighting!$F$18</f>
        <v>#NUM!</v>
      </c>
      <c r="D5442" t="e">
        <f>IF(C5442=1,'Data Transformation'!$G$3+0.5*'Data Transformation'!$W$25,IF(C5443=1,D5443-'Data Transformation'!$W$25,FALSE))</f>
        <v>#NUM!</v>
      </c>
      <c r="E5442">
        <f t="array" ref="E5442">IF(ISLOGICAL(D5442),"",FREQUENCY(IF('Data Transformation'!$B$425:$B$8425='Bin Analysis'!$B5427,'Data Transformation'!$G$425:$G$8425),D5442))</f>
        <v>2001</v>
      </c>
      <c r="F5442">
        <f t="shared" si="678"/>
        <v>0</v>
      </c>
      <c r="G5442">
        <f>Weighting!$H$18</f>
        <v>0</v>
      </c>
      <c r="H5442">
        <f t="array" ref="H5442">FREQUENCY(IF('Data Transformation'!$B$4:$B$8425=B5427,'Data Transformation'!$G$4:$G$8425),'Bin Analysis'!$B5442)</f>
        <v>2073</v>
      </c>
      <c r="I5442">
        <f t="shared" si="679"/>
        <v>0</v>
      </c>
      <c r="J5442">
        <f t="shared" si="680"/>
        <v>0</v>
      </c>
      <c r="K5442">
        <f>J5442*Weighting!$W$18</f>
        <v>0</v>
      </c>
      <c r="M5442" s="14"/>
    </row>
    <row r="5443" spans="1:25" x14ac:dyDescent="0.25">
      <c r="A5443" s="32" t="str">
        <f>IF(Weighting!$P$19&gt;0,B5443,"")</f>
        <v/>
      </c>
      <c r="B5443" t="e">
        <f>Weighting!$C$19</f>
        <v>#DIV/0!</v>
      </c>
      <c r="C5443" t="e">
        <f>Weighting!$F$19</f>
        <v>#NUM!</v>
      </c>
      <c r="D5443" t="e">
        <f>IF(C5443=1,'Data Transformation'!$G$3+0.5*'Data Transformation'!$W$25,IF(C5444=1,D5444-'Data Transformation'!$W$25,FALSE))</f>
        <v>#NUM!</v>
      </c>
      <c r="E5443">
        <f t="array" ref="E5443">IF(ISLOGICAL(D5443),"",FREQUENCY(IF('Data Transformation'!$B$425:$B$8425='Bin Analysis'!$B5427,'Data Transformation'!$G$425:$G$8425),D5443))</f>
        <v>2001</v>
      </c>
      <c r="F5443">
        <f t="shared" si="678"/>
        <v>0</v>
      </c>
      <c r="G5443">
        <f>Weighting!$H$19</f>
        <v>0</v>
      </c>
      <c r="H5443">
        <f t="array" ref="H5443">FREQUENCY(IF('Data Transformation'!$B$4:$B$8425=B5427,'Data Transformation'!$G$4:$G$8425),'Bin Analysis'!$B5443)</f>
        <v>2073</v>
      </c>
      <c r="I5443">
        <f t="shared" si="679"/>
        <v>0</v>
      </c>
      <c r="J5443">
        <f t="shared" si="680"/>
        <v>0</v>
      </c>
      <c r="K5443">
        <f>J5443*Weighting!$W$19</f>
        <v>0</v>
      </c>
      <c r="M5443" s="14"/>
    </row>
    <row r="5444" spans="1:25" x14ac:dyDescent="0.25">
      <c r="A5444" s="32" t="str">
        <f>IF(Weighting!$P$20&gt;0,B5444,"")</f>
        <v/>
      </c>
      <c r="B5444" t="e">
        <f>Weighting!$C$20</f>
        <v>#DIV/0!</v>
      </c>
      <c r="C5444" t="e">
        <f>Weighting!$F$20</f>
        <v>#NUM!</v>
      </c>
      <c r="D5444" t="e">
        <f>IF(C5444=1,'Data Transformation'!$G$3+0.5*'Data Transformation'!$W$25,IF(C5445=1,D5445-'Data Transformation'!$W$25,FALSE))</f>
        <v>#NUM!</v>
      </c>
      <c r="E5444">
        <f t="array" ref="E5444">IF(ISLOGICAL(D5444),"",FREQUENCY(IF('Data Transformation'!$B$425:$B$8425='Bin Analysis'!$B5427,'Data Transformation'!$G$425:$G$8425),D5444))</f>
        <v>2001</v>
      </c>
      <c r="F5444">
        <f t="shared" si="678"/>
        <v>0</v>
      </c>
      <c r="G5444">
        <f>Weighting!$H$20</f>
        <v>0</v>
      </c>
      <c r="H5444">
        <f t="array" ref="H5444">FREQUENCY(IF('Data Transformation'!$B$4:$B$8425=B5427,'Data Transformation'!$G$4:$G$8425),'Bin Analysis'!$B5444)</f>
        <v>2073</v>
      </c>
      <c r="I5444">
        <f t="shared" si="679"/>
        <v>0</v>
      </c>
      <c r="J5444">
        <f t="shared" si="680"/>
        <v>0</v>
      </c>
      <c r="K5444">
        <f>J5444*Weighting!$W$20</f>
        <v>0</v>
      </c>
      <c r="M5444" s="14"/>
    </row>
    <row r="5445" spans="1:25" x14ac:dyDescent="0.25">
      <c r="A5445" s="32" t="str">
        <f>IF(Weighting!$P$21&gt;0,B5445,"")</f>
        <v/>
      </c>
      <c r="B5445" t="e">
        <f>Weighting!$C$21</f>
        <v>#DIV/0!</v>
      </c>
      <c r="C5445" t="e">
        <f>Weighting!$F$21</f>
        <v>#NUM!</v>
      </c>
      <c r="D5445" t="e">
        <f>IF(C5445=1,'Data Transformation'!$G$3+0.5*'Data Transformation'!$W$25,IF(C5446=1,D5446-'Data Transformation'!$W$25,FALSE))</f>
        <v>#NUM!</v>
      </c>
      <c r="E5445">
        <f t="array" ref="E5445">IF(ISLOGICAL(D5445),"",FREQUENCY(IF('Data Transformation'!$B$425:$B$8425='Bin Analysis'!$B5427,'Data Transformation'!$G$425:$G$8425),D5445))</f>
        <v>2001</v>
      </c>
      <c r="F5445">
        <f t="shared" si="678"/>
        <v>0</v>
      </c>
      <c r="G5445">
        <f>Weighting!$H$21</f>
        <v>0</v>
      </c>
      <c r="H5445">
        <f t="array" ref="H5445">FREQUENCY(IF('Data Transformation'!$B$4:$B$8425=B5427,'Data Transformation'!$G$4:$G$8425),'Bin Analysis'!$B5445)</f>
        <v>2073</v>
      </c>
      <c r="I5445">
        <f t="shared" si="679"/>
        <v>0</v>
      </c>
      <c r="J5445">
        <f t="shared" si="680"/>
        <v>0</v>
      </c>
      <c r="K5445">
        <f>J5445*Weighting!$W$21</f>
        <v>0</v>
      </c>
      <c r="M5445" s="14"/>
    </row>
    <row r="5446" spans="1:25" x14ac:dyDescent="0.25">
      <c r="A5446" s="32" t="str">
        <f>IF(Weighting!$P$22&gt;0,B5446,"")</f>
        <v/>
      </c>
      <c r="B5446" t="e">
        <f>Weighting!$C$22</f>
        <v>#DIV/0!</v>
      </c>
      <c r="C5446" t="e">
        <f>Weighting!$F$22</f>
        <v>#NUM!</v>
      </c>
      <c r="D5446" t="e">
        <f>IF(C5446=1,'Data Transformation'!$G$3+0.5*'Data Transformation'!$W$25,IF(C5447=1,D5447-'Data Transformation'!$W$25,FALSE))</f>
        <v>#NUM!</v>
      </c>
      <c r="E5446">
        <f t="array" ref="E5446">IF(ISLOGICAL(D5446),"",FREQUENCY(IF('Data Transformation'!$B$425:$B$8425='Bin Analysis'!$B5427,'Data Transformation'!$G$425:$G$8425),D5446))</f>
        <v>2001</v>
      </c>
      <c r="F5446">
        <f t="shared" si="678"/>
        <v>0</v>
      </c>
      <c r="G5446">
        <f>Weighting!$H$22</f>
        <v>0</v>
      </c>
      <c r="H5446">
        <f t="array" ref="H5446">FREQUENCY(IF('Data Transformation'!$B$4:$B$8425=B5427,'Data Transformation'!$G$4:$G$8425),'Bin Analysis'!$B5446)</f>
        <v>2073</v>
      </c>
      <c r="I5446">
        <f t="shared" si="679"/>
        <v>0</v>
      </c>
      <c r="J5446">
        <f t="shared" si="680"/>
        <v>0</v>
      </c>
      <c r="K5446">
        <f>J5446*Weighting!$W$22</f>
        <v>0</v>
      </c>
      <c r="M5446" s="14"/>
    </row>
    <row r="5447" spans="1:25" x14ac:dyDescent="0.25">
      <c r="A5447" s="32" t="str">
        <f>IF(Weighting!$P$23&gt;0,B5447,"")</f>
        <v/>
      </c>
      <c r="B5447" t="e">
        <f>Weighting!$C$23</f>
        <v>#DIV/0!</v>
      </c>
      <c r="C5447" t="e">
        <f>Weighting!$F$23</f>
        <v>#NUM!</v>
      </c>
      <c r="D5447" t="e">
        <f>IF(C5447=1,'Data Transformation'!$G$3+0.5*'Data Transformation'!$W$25,IF(C5448=1,D5448-'Data Transformation'!$W$25,FALSE))</f>
        <v>#NUM!</v>
      </c>
      <c r="E5447">
        <f t="array" ref="E5447">IF(ISLOGICAL(D5447),"",FREQUENCY(IF('Data Transformation'!$B$425:$B$8425='Bin Analysis'!$B5427,'Data Transformation'!$G$425:$G$8425),D5447))</f>
        <v>2001</v>
      </c>
      <c r="F5447">
        <f t="shared" si="678"/>
        <v>0</v>
      </c>
      <c r="G5447">
        <f>Weighting!$H$23</f>
        <v>0</v>
      </c>
      <c r="H5447">
        <f t="array" ref="H5447">FREQUENCY(IF('Data Transformation'!$B$4:$B$8425=B5427,'Data Transformation'!$G$4:$G$8425),'Bin Analysis'!$B5447)</f>
        <v>2073</v>
      </c>
      <c r="I5447">
        <f t="shared" si="679"/>
        <v>0</v>
      </c>
      <c r="J5447">
        <f t="shared" si="680"/>
        <v>0</v>
      </c>
      <c r="K5447">
        <f>J5447*Weighting!$W$23</f>
        <v>0</v>
      </c>
      <c r="M5447" s="14"/>
    </row>
    <row r="5448" spans="1:25" x14ac:dyDescent="0.25">
      <c r="A5448" s="32" t="str">
        <f>IF(Weighting!$P$24&gt;0,B5448,"")</f>
        <v/>
      </c>
      <c r="B5448" t="e">
        <f>Weighting!$C$24</f>
        <v>#DIV/0!</v>
      </c>
      <c r="C5448" t="e">
        <f>Weighting!$F$24</f>
        <v>#NUM!</v>
      </c>
      <c r="D5448" t="e">
        <f>IF(C5448=1,'Data Transformation'!$G$3+0.5*'Data Transformation'!$W$25,IF(C5449=1,D5449-'Data Transformation'!$W$25,FALSE))</f>
        <v>#NUM!</v>
      </c>
      <c r="E5448">
        <f t="array" ref="E5448">IF(ISLOGICAL(D5448),"",FREQUENCY(IF('Data Transformation'!$B$425:$B$8425='Bin Analysis'!$B5427,'Data Transformation'!$G$425:$G$8425),D5448))</f>
        <v>2001</v>
      </c>
      <c r="F5448">
        <f t="shared" si="678"/>
        <v>0</v>
      </c>
      <c r="G5448">
        <f>Weighting!$H$24</f>
        <v>0</v>
      </c>
      <c r="H5448">
        <f t="array" ref="H5448">FREQUENCY(IF('Data Transformation'!$B$4:$B$8425=B5427,'Data Transformation'!$G$4:$G$8425),'Bin Analysis'!$B5448)</f>
        <v>2073</v>
      </c>
      <c r="I5448">
        <f t="shared" si="679"/>
        <v>0</v>
      </c>
      <c r="J5448">
        <f t="shared" si="680"/>
        <v>0</v>
      </c>
      <c r="K5448">
        <f>J5448*Weighting!$W$24</f>
        <v>0</v>
      </c>
      <c r="M5448" s="14"/>
    </row>
    <row r="5449" spans="1:25" x14ac:dyDescent="0.25">
      <c r="A5449" s="32" t="str">
        <f>IF(Weighting!$P$25&gt;0,B5449,"")</f>
        <v/>
      </c>
      <c r="B5449" t="e">
        <f>Weighting!$C$25</f>
        <v>#DIV/0!</v>
      </c>
      <c r="C5449" t="e">
        <f>Weighting!$F$25</f>
        <v>#NUM!</v>
      </c>
      <c r="D5449" t="e">
        <f>IF(C5449=1,'Data Transformation'!$G$3+0.5*'Data Transformation'!$W$25,IF(C5450=1,D5450-'Data Transformation'!$W$25,FALSE))</f>
        <v>#NUM!</v>
      </c>
      <c r="E5449">
        <f t="array" ref="E5449">IF(ISLOGICAL(D5449),"",FREQUENCY(IF('Data Transformation'!$B$425:$B$8425='Bin Analysis'!$B5427,'Data Transformation'!$G$425:$G$8425),D5449))</f>
        <v>2001</v>
      </c>
      <c r="F5449">
        <f t="shared" si="678"/>
        <v>0</v>
      </c>
      <c r="G5449">
        <f>Weighting!$H$25</f>
        <v>0</v>
      </c>
      <c r="H5449">
        <f t="array" ref="H5449">FREQUENCY(IF('Data Transformation'!$B$4:$B$8425=B5427,'Data Transformation'!$G$4:$G$8425),'Bin Analysis'!$B5449)</f>
        <v>2073</v>
      </c>
      <c r="I5449">
        <f t="shared" si="679"/>
        <v>0</v>
      </c>
      <c r="J5449">
        <f t="shared" si="680"/>
        <v>0</v>
      </c>
      <c r="K5449">
        <f>J5449*Weighting!$W$25</f>
        <v>0</v>
      </c>
      <c r="M5449" s="14"/>
    </row>
    <row r="5450" spans="1:25" x14ac:dyDescent="0.25">
      <c r="O5450"/>
      <c r="P5450"/>
      <c r="Q5450"/>
      <c r="R5450"/>
    </row>
    <row r="5451" spans="1:25" ht="23.25" x14ac:dyDescent="0.35">
      <c r="A5451" s="21" t="s">
        <v>0</v>
      </c>
      <c r="B5451" s="21" t="str">
        <f>IFERROR(VLOOKUP(C5451,'Data Transformation'!$L$6:$M$426,2,FALSE),"")</f>
        <v/>
      </c>
      <c r="C5451" s="21">
        <f>C5427+1</f>
        <v>227</v>
      </c>
      <c r="D5451" s="21"/>
      <c r="E5451" s="21"/>
      <c r="F5451" s="21"/>
      <c r="G5451" s="21"/>
      <c r="H5451" s="22"/>
      <c r="I5451" s="22"/>
      <c r="J5451" s="22"/>
      <c r="K5451" s="21"/>
      <c r="L5451" s="21" t="str">
        <f>B5451</f>
        <v/>
      </c>
      <c r="M5451" s="23" t="e">
        <f>INDEX('Data Transformation'!$O$4:$O$424,MATCH($B5451,'Data Transformation'!$M$4:$M$424,0),MATCH($M$2,'Data Transformation'!$O$3,0))</f>
        <v>#N/A</v>
      </c>
      <c r="N5451" s="27" t="e">
        <f>IF('Input and Summary Results'!$J$16="minimum",'Bin Analysis'!X5452/(M5451-1),'Bin Analysis'!Y5451/('Bin Analysis'!M5451-1))</f>
        <v>#N/A</v>
      </c>
      <c r="O5451" s="27" t="e">
        <f>IF(M5451=FALSE,NA(),(VLOOKUP(1,C5454:K5473,4,FALSE))/(M5451-1))</f>
        <v>#N/A</v>
      </c>
      <c r="P5451" s="27" t="e">
        <f>IF(M5451=FALSE,NA(),SUM(J5454:J5473)/Weighting!$S$5)</f>
        <v>#N/A</v>
      </c>
      <c r="Q5451" s="27" t="e">
        <f>IF(M5451=FALSE,NA(),SUM(K5454:K5473)/Weighting!$S$6)</f>
        <v>#N/A</v>
      </c>
      <c r="R5451" s="27" t="e">
        <f>IF(M5451=FALSE,NA(),(VLOOKUP(1,G5454:K5473,3,FALSE))/(M5451-1))</f>
        <v>#N/A</v>
      </c>
      <c r="S5451" s="22" t="e">
        <f>IF(M5451=FALSE,NA(),IF(SUM(J5454:J5473)=2,"yes","no"))</f>
        <v>#N/A</v>
      </c>
      <c r="X5451" s="2" cm="2">
        <f t="array" ref="X5451:X5452">FREQUENCY(IF('Data Transformation'!$B$425:$B$6424='Bin Analysis'!L5451,'Data Transformation'!$G$425:$G$6424),'Data Transformation'!$U$11)</f>
        <v>0</v>
      </c>
      <c r="Y5451" s="2" cm="2">
        <f t="array" ref="Y5451:Y5452">FREQUENCY(IF('Data Transformation'!$B$425:$B$6424='Bin Analysis'!L5451,'Data Transformation'!$G$425:$G$6424),'Data Transformation'!$U$12)</f>
        <v>0</v>
      </c>
    </row>
    <row r="5452" spans="1:25" x14ac:dyDescent="0.25">
      <c r="A5452" s="14" t="s">
        <v>67</v>
      </c>
      <c r="B5452" t="s">
        <v>47</v>
      </c>
      <c r="C5452" t="s">
        <v>5</v>
      </c>
      <c r="D5452" t="s">
        <v>98</v>
      </c>
      <c r="E5452" t="s">
        <v>99</v>
      </c>
      <c r="F5452" t="s">
        <v>100</v>
      </c>
      <c r="G5452" t="s">
        <v>69</v>
      </c>
      <c r="H5452" t="s">
        <v>31</v>
      </c>
      <c r="I5452" t="s">
        <v>32</v>
      </c>
      <c r="J5452" t="s">
        <v>46</v>
      </c>
      <c r="K5452" s="14" t="s">
        <v>45</v>
      </c>
      <c r="M5452" s="14"/>
      <c r="X5452" s="2">
        <v>0</v>
      </c>
      <c r="Y5452" s="2">
        <v>0</v>
      </c>
    </row>
    <row r="5453" spans="1:25" x14ac:dyDescent="0.25">
      <c r="A5453" s="32"/>
      <c r="D5453" t="e">
        <f>IF(C5453=1,'Data Transformation'!$G$3+0.5*'Data Transformation'!$W$25,IF(C5454=1,D5454-'Data Transformation'!$W$25,FALSE))</f>
        <v>#NUM!</v>
      </c>
      <c r="E5453">
        <f t="array" ref="E5453">IF(ISLOGICAL(D5453),"",FREQUENCY(IF('Data Transformation'!$B$425:$B$8425='Bin Analysis'!$B5451,'Data Transformation'!$G$425:$G$8425),D5453))</f>
        <v>2001</v>
      </c>
      <c r="F5453" t="e">
        <f>IF(ISLOGICAL(D5453),"",E5453-E5452)</f>
        <v>#VALUE!</v>
      </c>
      <c r="M5453" s="14"/>
    </row>
    <row r="5454" spans="1:25" x14ac:dyDescent="0.25">
      <c r="A5454" s="32" t="e">
        <f>IF(Weighting!$P$6&gt;0,B5454,"")</f>
        <v>#NUM!</v>
      </c>
      <c r="B5454" t="e">
        <f>Weighting!$C$6</f>
        <v>#DIV/0!</v>
      </c>
      <c r="C5454" t="e">
        <f>Weighting!$F$6</f>
        <v>#NUM!</v>
      </c>
      <c r="D5454" t="e">
        <f>IF(C5454=1,'Data Transformation'!$G$3+0.5*'Data Transformation'!$W$25,IF(C5455=1,D5455-'Data Transformation'!$W$25,FALSE))</f>
        <v>#NUM!</v>
      </c>
      <c r="E5454">
        <f t="array" ref="E5454">IF(ISLOGICAL(D5454),"",FREQUENCY(IF('Data Transformation'!$B$425:$B$8425='Bin Analysis'!$B5451,'Data Transformation'!$G$425:$G$8425),D5454))</f>
        <v>2001</v>
      </c>
      <c r="F5454">
        <f>IF(ISLOGICAL(D5454),"",E5454-E5453)</f>
        <v>0</v>
      </c>
      <c r="G5454">
        <f>Weighting!$H$6</f>
        <v>1</v>
      </c>
      <c r="H5454">
        <f t="array" ref="H5454">FREQUENCY(IF('Data Transformation'!$B$4:$B$8425=B5451,'Data Transformation'!$G$4:$G$8425),'Bin Analysis'!$B5454)</f>
        <v>2073</v>
      </c>
      <c r="I5454">
        <f>H5454-H5453</f>
        <v>2073</v>
      </c>
      <c r="J5454">
        <f>IF(I5454=0,0,1)</f>
        <v>1</v>
      </c>
      <c r="K5454" t="e">
        <f>J5454*Weighting!$W$6</f>
        <v>#NUM!</v>
      </c>
      <c r="M5454" s="14"/>
    </row>
    <row r="5455" spans="1:25" x14ac:dyDescent="0.25">
      <c r="A5455" s="32" t="str">
        <f>IF(Weighting!$P$7&gt;0,B5455,"")</f>
        <v/>
      </c>
      <c r="B5455" t="e">
        <f>Weighting!$C$7</f>
        <v>#DIV/0!</v>
      </c>
      <c r="C5455" t="e">
        <f>Weighting!$F$7</f>
        <v>#NUM!</v>
      </c>
      <c r="D5455" t="e">
        <f>IF(C5455=1,'Data Transformation'!$G$3+0.5*'Data Transformation'!$W$25,IF(C5456=1,D5456-'Data Transformation'!$W$25,FALSE))</f>
        <v>#NUM!</v>
      </c>
      <c r="E5455">
        <f t="array" ref="E5455">IF(ISLOGICAL(D5455),"",FREQUENCY(IF('Data Transformation'!$B$425:$B$8425='Bin Analysis'!$B5451,'Data Transformation'!$G$425:$G$8425),D5455))</f>
        <v>2001</v>
      </c>
      <c r="F5455">
        <f t="shared" ref="F5455:F5473" si="681">IF(ISLOGICAL(D5455),"",E5455-E5454)</f>
        <v>0</v>
      </c>
      <c r="G5455">
        <f>Weighting!$H$7</f>
        <v>0</v>
      </c>
      <c r="H5455">
        <f t="array" ref="H5455">FREQUENCY(IF('Data Transformation'!$B$4:$B$8425=B5451,'Data Transformation'!$G$4:$G$8425),'Bin Analysis'!$B5455)</f>
        <v>2073</v>
      </c>
      <c r="I5455">
        <f t="shared" ref="I5455:I5473" si="682">H5455-H5454</f>
        <v>0</v>
      </c>
      <c r="J5455">
        <f>IF(I5455=0,0,1)</f>
        <v>0</v>
      </c>
      <c r="K5455">
        <f>J5455*Weighting!$W$7</f>
        <v>0</v>
      </c>
      <c r="M5455" s="14"/>
    </row>
    <row r="5456" spans="1:25" x14ac:dyDescent="0.25">
      <c r="A5456" s="32" t="str">
        <f>IF(Weighting!$P$8&gt;0,B5456,"")</f>
        <v/>
      </c>
      <c r="B5456" t="e">
        <f>Weighting!$C$8</f>
        <v>#DIV/0!</v>
      </c>
      <c r="C5456" t="e">
        <f>Weighting!$F$8</f>
        <v>#NUM!</v>
      </c>
      <c r="D5456" t="e">
        <f>IF(C5456=1,'Data Transformation'!$G$3+0.5*'Data Transformation'!$W$25,IF(C5457=1,D5457-'Data Transformation'!$W$25,FALSE))</f>
        <v>#NUM!</v>
      </c>
      <c r="E5456">
        <f t="array" ref="E5456">IF(ISLOGICAL(D5456),"",FREQUENCY(IF('Data Transformation'!$B$425:$B$8425='Bin Analysis'!$B5451,'Data Transformation'!$G$425:$G$8425),D5456))</f>
        <v>2001</v>
      </c>
      <c r="F5456">
        <f t="shared" si="681"/>
        <v>0</v>
      </c>
      <c r="G5456">
        <f>Weighting!$H$8</f>
        <v>0</v>
      </c>
      <c r="H5456">
        <f t="array" ref="H5456">FREQUENCY(IF('Data Transformation'!$B$4:$B$8425=B5451,'Data Transformation'!$G$4:$G$8425),'Bin Analysis'!$B5456)</f>
        <v>2073</v>
      </c>
      <c r="I5456">
        <f t="shared" si="682"/>
        <v>0</v>
      </c>
      <c r="J5456">
        <f t="shared" ref="J5456:J5473" si="683">IF(I5456=0,0,1)</f>
        <v>0</v>
      </c>
      <c r="K5456">
        <f>J5456*Weighting!$W$8</f>
        <v>0</v>
      </c>
      <c r="M5456" s="14"/>
    </row>
    <row r="5457" spans="1:13" x14ac:dyDescent="0.25">
      <c r="A5457" s="32" t="str">
        <f>IF(Weighting!$P$9&gt;0,B5457,"")</f>
        <v/>
      </c>
      <c r="B5457" s="50" t="e">
        <f>Weighting!$C$9</f>
        <v>#DIV/0!</v>
      </c>
      <c r="C5457" t="e">
        <f>Weighting!$F$9</f>
        <v>#NUM!</v>
      </c>
      <c r="D5457" t="e">
        <f>IF(C5457=1,'Data Transformation'!$G$3+0.5*'Data Transformation'!$W$25,IF(C5458=1,D5458-'Data Transformation'!$W$25,FALSE))</f>
        <v>#NUM!</v>
      </c>
      <c r="E5457">
        <f t="array" ref="E5457">IF(ISLOGICAL(D5457),"",FREQUENCY(IF('Data Transformation'!$B$425:$B$8425='Bin Analysis'!$B5451,'Data Transformation'!$G$425:$G$8425),D5457))</f>
        <v>2001</v>
      </c>
      <c r="F5457">
        <f t="shared" si="681"/>
        <v>0</v>
      </c>
      <c r="G5457">
        <f>Weighting!$H$9</f>
        <v>0</v>
      </c>
      <c r="H5457">
        <f t="array" ref="H5457">FREQUENCY(IF('Data Transformation'!$B$4:$B$8425=B5451,'Data Transformation'!$G$4:$G$8425),'Bin Analysis'!$B5457)</f>
        <v>2073</v>
      </c>
      <c r="I5457">
        <f t="shared" si="682"/>
        <v>0</v>
      </c>
      <c r="J5457">
        <f t="shared" si="683"/>
        <v>0</v>
      </c>
      <c r="K5457">
        <f>J5457*Weighting!$W$9</f>
        <v>0</v>
      </c>
      <c r="M5457" s="14"/>
    </row>
    <row r="5458" spans="1:13" x14ac:dyDescent="0.25">
      <c r="A5458" s="32" t="str">
        <f>IF(Weighting!$P$10&gt;0,B5458,"")</f>
        <v/>
      </c>
      <c r="B5458" t="e">
        <f>Weighting!$C$10</f>
        <v>#DIV/0!</v>
      </c>
      <c r="C5458" t="e">
        <f>Weighting!$F$10</f>
        <v>#NUM!</v>
      </c>
      <c r="D5458" t="e">
        <f>IF(C5458=1,'Data Transformation'!$G$3+0.5*'Data Transformation'!$W$25,IF(C5459=1,D5459-'Data Transformation'!$W$25,FALSE))</f>
        <v>#NUM!</v>
      </c>
      <c r="E5458">
        <f t="array" ref="E5458">IF(ISLOGICAL(D5458),"",FREQUENCY(IF('Data Transformation'!$B$425:$B$8425='Bin Analysis'!$B5451,'Data Transformation'!$G$425:$G$8425),D5458))</f>
        <v>2001</v>
      </c>
      <c r="F5458">
        <f t="shared" si="681"/>
        <v>0</v>
      </c>
      <c r="G5458">
        <f>Weighting!$H$10</f>
        <v>0</v>
      </c>
      <c r="H5458">
        <f t="array" ref="H5458">FREQUENCY(IF('Data Transformation'!$B$4:$B$8425=B5451,'Data Transformation'!$G$4:$G$8425),'Bin Analysis'!$B5458)</f>
        <v>2073</v>
      </c>
      <c r="I5458">
        <f t="shared" si="682"/>
        <v>0</v>
      </c>
      <c r="J5458">
        <f t="shared" si="683"/>
        <v>0</v>
      </c>
      <c r="K5458">
        <f>J5458*Weighting!$W$10</f>
        <v>0</v>
      </c>
      <c r="M5458" s="14"/>
    </row>
    <row r="5459" spans="1:13" x14ac:dyDescent="0.25">
      <c r="A5459" s="32" t="str">
        <f>IF(Weighting!$P$11&gt;0,B5459,"")</f>
        <v/>
      </c>
      <c r="B5459" t="e">
        <f>Weighting!$C$11</f>
        <v>#DIV/0!</v>
      </c>
      <c r="C5459" t="e">
        <f>Weighting!$F$11</f>
        <v>#NUM!</v>
      </c>
      <c r="D5459" t="e">
        <f>IF(C5459=1,'Data Transformation'!$G$3+0.5*'Data Transformation'!$W$25,IF(C5460=1,D5460-'Data Transformation'!$W$25,FALSE))</f>
        <v>#NUM!</v>
      </c>
      <c r="E5459">
        <f t="array" ref="E5459">IF(ISLOGICAL(D5459),"",FREQUENCY(IF('Data Transformation'!$B$425:$B$8425='Bin Analysis'!$B5451,'Data Transformation'!$G$425:$G$8425),D5459))</f>
        <v>2001</v>
      </c>
      <c r="F5459">
        <f t="shared" si="681"/>
        <v>0</v>
      </c>
      <c r="G5459">
        <f>Weighting!$H$11</f>
        <v>0</v>
      </c>
      <c r="H5459">
        <f t="array" ref="H5459">FREQUENCY(IF('Data Transformation'!$B$4:$B$8425=B5451,'Data Transformation'!$G$4:$G$8425),'Bin Analysis'!$B5459)</f>
        <v>2073</v>
      </c>
      <c r="I5459">
        <f t="shared" si="682"/>
        <v>0</v>
      </c>
      <c r="J5459">
        <f t="shared" si="683"/>
        <v>0</v>
      </c>
      <c r="K5459">
        <f>J5459*Weighting!$W$11</f>
        <v>0</v>
      </c>
      <c r="M5459" s="14"/>
    </row>
    <row r="5460" spans="1:13" x14ac:dyDescent="0.25">
      <c r="A5460" s="32" t="str">
        <f>IF(Weighting!$P$12&gt;0,B5460,"")</f>
        <v/>
      </c>
      <c r="B5460" t="e">
        <f>Weighting!$C$12</f>
        <v>#DIV/0!</v>
      </c>
      <c r="C5460" t="e">
        <f>Weighting!$F$12</f>
        <v>#NUM!</v>
      </c>
      <c r="D5460" t="e">
        <f>IF(C5460=1,'Data Transformation'!$G$3+0.5*'Data Transformation'!$W$25,IF(C5461=1,D5461-'Data Transformation'!$W$25,FALSE))</f>
        <v>#NUM!</v>
      </c>
      <c r="E5460">
        <f t="array" ref="E5460">IF(ISLOGICAL(D5460),"",FREQUENCY(IF('Data Transformation'!$B$425:$B$8425='Bin Analysis'!$B5451,'Data Transformation'!$G$425:$G$8425),D5460))</f>
        <v>2001</v>
      </c>
      <c r="F5460">
        <f t="shared" si="681"/>
        <v>0</v>
      </c>
      <c r="G5460">
        <f>Weighting!$H$12</f>
        <v>0</v>
      </c>
      <c r="H5460">
        <f t="array" ref="H5460">FREQUENCY(IF('Data Transformation'!$B$4:$B$8425=B5451,'Data Transformation'!$G$4:$G$8425),'Bin Analysis'!$B5460)</f>
        <v>2073</v>
      </c>
      <c r="I5460">
        <f t="shared" si="682"/>
        <v>0</v>
      </c>
      <c r="J5460">
        <f t="shared" si="683"/>
        <v>0</v>
      </c>
      <c r="K5460">
        <f>J5460*Weighting!$W$12</f>
        <v>0</v>
      </c>
      <c r="M5460" s="14"/>
    </row>
    <row r="5461" spans="1:13" x14ac:dyDescent="0.25">
      <c r="A5461" s="32" t="str">
        <f>IF(Weighting!$P$13&gt;0,B5461,"")</f>
        <v/>
      </c>
      <c r="B5461" t="e">
        <f>Weighting!$C$13</f>
        <v>#DIV/0!</v>
      </c>
      <c r="C5461" t="e">
        <f>Weighting!$F$13</f>
        <v>#NUM!</v>
      </c>
      <c r="D5461" t="e">
        <f>IF(C5461=1,'Data Transformation'!$G$3+0.5*'Data Transformation'!$W$25,IF(C5462=1,D5462-'Data Transformation'!$W$25,FALSE))</f>
        <v>#NUM!</v>
      </c>
      <c r="E5461">
        <f t="array" ref="E5461">IF(ISLOGICAL(D5461),"",FREQUENCY(IF('Data Transformation'!$B$425:$B$8425='Bin Analysis'!$B5451,'Data Transformation'!$G$425:$G$8425),D5461))</f>
        <v>2001</v>
      </c>
      <c r="F5461">
        <f t="shared" si="681"/>
        <v>0</v>
      </c>
      <c r="G5461">
        <f>Weighting!$H$13</f>
        <v>0</v>
      </c>
      <c r="H5461">
        <f t="array" ref="H5461">FREQUENCY(IF('Data Transformation'!$B$4:$B$8425=B5451,'Data Transformation'!$G$4:$G$8425),'Bin Analysis'!$B5461)</f>
        <v>2073</v>
      </c>
      <c r="I5461">
        <f t="shared" si="682"/>
        <v>0</v>
      </c>
      <c r="J5461">
        <f t="shared" si="683"/>
        <v>0</v>
      </c>
      <c r="K5461">
        <f>J5461*Weighting!$W$13</f>
        <v>0</v>
      </c>
      <c r="M5461" s="14"/>
    </row>
    <row r="5462" spans="1:13" x14ac:dyDescent="0.25">
      <c r="A5462" s="32" t="str">
        <f>IF(Weighting!$P$14&gt;0,B5462,"")</f>
        <v/>
      </c>
      <c r="B5462" t="e">
        <f>Weighting!$C$14</f>
        <v>#DIV/0!</v>
      </c>
      <c r="C5462" t="e">
        <f>Weighting!$F$14</f>
        <v>#NUM!</v>
      </c>
      <c r="D5462" t="e">
        <f>IF(C5462=1,'Data Transformation'!$G$3+0.5*'Data Transformation'!$W$25,IF(C5463=1,D5463-'Data Transformation'!$W$25,FALSE))</f>
        <v>#NUM!</v>
      </c>
      <c r="E5462">
        <f t="array" ref="E5462">IF(ISLOGICAL(D5462),"",FREQUENCY(IF('Data Transformation'!$B$425:$B$8425='Bin Analysis'!$B5451,'Data Transformation'!$G$425:$G$8425),D5462))</f>
        <v>2001</v>
      </c>
      <c r="F5462">
        <f t="shared" si="681"/>
        <v>0</v>
      </c>
      <c r="G5462">
        <f>Weighting!$H$14</f>
        <v>0</v>
      </c>
      <c r="H5462">
        <f t="array" ref="H5462">FREQUENCY(IF('Data Transformation'!$B$4:$B$8425=B5451,'Data Transformation'!$G$4:$G$8425),'Bin Analysis'!$B5462)</f>
        <v>2073</v>
      </c>
      <c r="I5462">
        <f t="shared" si="682"/>
        <v>0</v>
      </c>
      <c r="J5462">
        <f t="shared" si="683"/>
        <v>0</v>
      </c>
      <c r="K5462">
        <f>J5462*Weighting!$W$14</f>
        <v>0</v>
      </c>
      <c r="M5462" s="14"/>
    </row>
    <row r="5463" spans="1:13" x14ac:dyDescent="0.25">
      <c r="A5463" s="32" t="str">
        <f>IF(Weighting!$P$15&gt;0,B5463,"")</f>
        <v/>
      </c>
      <c r="B5463" t="e">
        <f>Weighting!$C$15</f>
        <v>#DIV/0!</v>
      </c>
      <c r="C5463" t="e">
        <f>Weighting!$F$15</f>
        <v>#NUM!</v>
      </c>
      <c r="D5463" t="e">
        <f>IF(C5463=1,'Data Transformation'!$G$3+0.5*'Data Transformation'!$W$25,IF(C5464=1,D5464-'Data Transformation'!$W$25,FALSE))</f>
        <v>#NUM!</v>
      </c>
      <c r="E5463">
        <f t="array" ref="E5463">IF(ISLOGICAL(D5463),"",FREQUENCY(IF('Data Transformation'!$B$425:$B$8425='Bin Analysis'!$B5451,'Data Transformation'!$G$425:$G$8425),D5463))</f>
        <v>2001</v>
      </c>
      <c r="F5463">
        <f t="shared" si="681"/>
        <v>0</v>
      </c>
      <c r="G5463">
        <f>Weighting!$H$15</f>
        <v>0</v>
      </c>
      <c r="H5463">
        <f t="array" ref="H5463">FREQUENCY(IF('Data Transformation'!$B$4:$B$8425=B5451,'Data Transformation'!$G$4:$G$8425),'Bin Analysis'!$B5463)</f>
        <v>2073</v>
      </c>
      <c r="I5463">
        <f t="shared" si="682"/>
        <v>0</v>
      </c>
      <c r="J5463">
        <f t="shared" si="683"/>
        <v>0</v>
      </c>
      <c r="K5463">
        <f>J5463*Weighting!$W$15</f>
        <v>0</v>
      </c>
      <c r="M5463" s="14"/>
    </row>
    <row r="5464" spans="1:13" x14ac:dyDescent="0.25">
      <c r="A5464" s="32" t="str">
        <f>IF(Weighting!$P$16&gt;0,B5464,"")</f>
        <v/>
      </c>
      <c r="B5464" t="e">
        <f>Weighting!$C$16</f>
        <v>#DIV/0!</v>
      </c>
      <c r="C5464" t="e">
        <f>Weighting!$F$16</f>
        <v>#NUM!</v>
      </c>
      <c r="D5464" t="e">
        <f>IF(C5464=1,'Data Transformation'!$G$3+0.5*'Data Transformation'!$W$25,IF(C5465=1,D5465-'Data Transformation'!$W$25,FALSE))</f>
        <v>#NUM!</v>
      </c>
      <c r="E5464">
        <f t="array" ref="E5464">IF(ISLOGICAL(D5464),"",FREQUENCY(IF('Data Transformation'!$B$425:$B$8425='Bin Analysis'!$B5451,'Data Transformation'!$G$425:$G$8425),D5464))</f>
        <v>2001</v>
      </c>
      <c r="F5464">
        <f t="shared" si="681"/>
        <v>0</v>
      </c>
      <c r="G5464">
        <f>Weighting!$H$16</f>
        <v>0</v>
      </c>
      <c r="H5464">
        <f t="array" ref="H5464">FREQUENCY(IF('Data Transformation'!$B$4:$B$8425=B5451,'Data Transformation'!$G$4:$G$8425),'Bin Analysis'!$B5464)</f>
        <v>2073</v>
      </c>
      <c r="I5464">
        <f t="shared" si="682"/>
        <v>0</v>
      </c>
      <c r="J5464">
        <f t="shared" si="683"/>
        <v>0</v>
      </c>
      <c r="K5464">
        <f>J5464*Weighting!$W$16</f>
        <v>0</v>
      </c>
      <c r="M5464" s="14"/>
    </row>
    <row r="5465" spans="1:13" x14ac:dyDescent="0.25">
      <c r="A5465" s="32" t="str">
        <f>IF(Weighting!$P$17&gt;0,B5465,"")</f>
        <v/>
      </c>
      <c r="B5465" t="e">
        <f>Weighting!$C$17</f>
        <v>#DIV/0!</v>
      </c>
      <c r="C5465" t="e">
        <f>Weighting!$F$17</f>
        <v>#NUM!</v>
      </c>
      <c r="D5465" t="e">
        <f>IF(C5465=1,'Data Transformation'!$G$3+0.5*'Data Transformation'!$W$25,IF(C5466=1,D5466-'Data Transformation'!$W$25,FALSE))</f>
        <v>#NUM!</v>
      </c>
      <c r="E5465">
        <f t="array" ref="E5465">IF(ISLOGICAL(D5465),"",FREQUENCY(IF('Data Transformation'!$B$425:$B$8425='Bin Analysis'!$B5451,'Data Transformation'!$G$425:$G$8425),D5465))</f>
        <v>2001</v>
      </c>
      <c r="F5465">
        <f t="shared" si="681"/>
        <v>0</v>
      </c>
      <c r="G5465">
        <f>Weighting!$H$17</f>
        <v>0</v>
      </c>
      <c r="H5465">
        <f t="array" ref="H5465">FREQUENCY(IF('Data Transformation'!$B$4:$B$8425=B5451,'Data Transformation'!$G$4:$G$8425),'Bin Analysis'!$B5465)</f>
        <v>2073</v>
      </c>
      <c r="I5465">
        <f t="shared" si="682"/>
        <v>0</v>
      </c>
      <c r="J5465">
        <f t="shared" si="683"/>
        <v>0</v>
      </c>
      <c r="K5465">
        <f>J5465*Weighting!$W$17</f>
        <v>0</v>
      </c>
      <c r="M5465" s="14"/>
    </row>
    <row r="5466" spans="1:13" x14ac:dyDescent="0.25">
      <c r="A5466" s="32" t="str">
        <f>IF(Weighting!$P$18&gt;0,B5466,"")</f>
        <v/>
      </c>
      <c r="B5466" t="e">
        <f>Weighting!$C$18</f>
        <v>#DIV/0!</v>
      </c>
      <c r="C5466" t="e">
        <f>Weighting!$F$18</f>
        <v>#NUM!</v>
      </c>
      <c r="D5466" t="e">
        <f>IF(C5466=1,'Data Transformation'!$G$3+0.5*'Data Transformation'!$W$25,IF(C5467=1,D5467-'Data Transformation'!$W$25,FALSE))</f>
        <v>#NUM!</v>
      </c>
      <c r="E5466">
        <f t="array" ref="E5466">IF(ISLOGICAL(D5466),"",FREQUENCY(IF('Data Transformation'!$B$425:$B$8425='Bin Analysis'!$B5451,'Data Transformation'!$G$425:$G$8425),D5466))</f>
        <v>2001</v>
      </c>
      <c r="F5466">
        <f t="shared" si="681"/>
        <v>0</v>
      </c>
      <c r="G5466">
        <f>Weighting!$H$18</f>
        <v>0</v>
      </c>
      <c r="H5466">
        <f t="array" ref="H5466">FREQUENCY(IF('Data Transformation'!$B$4:$B$8425=B5451,'Data Transformation'!$G$4:$G$8425),'Bin Analysis'!$B5466)</f>
        <v>2073</v>
      </c>
      <c r="I5466">
        <f t="shared" si="682"/>
        <v>0</v>
      </c>
      <c r="J5466">
        <f t="shared" si="683"/>
        <v>0</v>
      </c>
      <c r="K5466">
        <f>J5466*Weighting!$W$18</f>
        <v>0</v>
      </c>
      <c r="M5466" s="14"/>
    </row>
    <row r="5467" spans="1:13" x14ac:dyDescent="0.25">
      <c r="A5467" s="32" t="str">
        <f>IF(Weighting!$P$19&gt;0,B5467,"")</f>
        <v/>
      </c>
      <c r="B5467" t="e">
        <f>Weighting!$C$19</f>
        <v>#DIV/0!</v>
      </c>
      <c r="C5467" t="e">
        <f>Weighting!$F$19</f>
        <v>#NUM!</v>
      </c>
      <c r="D5467" t="e">
        <f>IF(C5467=1,'Data Transformation'!$G$3+0.5*'Data Transformation'!$W$25,IF(C5468=1,D5468-'Data Transformation'!$W$25,FALSE))</f>
        <v>#NUM!</v>
      </c>
      <c r="E5467">
        <f t="array" ref="E5467">IF(ISLOGICAL(D5467),"",FREQUENCY(IF('Data Transformation'!$B$425:$B$8425='Bin Analysis'!$B5451,'Data Transformation'!$G$425:$G$8425),D5467))</f>
        <v>2001</v>
      </c>
      <c r="F5467">
        <f t="shared" si="681"/>
        <v>0</v>
      </c>
      <c r="G5467">
        <f>Weighting!$H$19</f>
        <v>0</v>
      </c>
      <c r="H5467">
        <f t="array" ref="H5467">FREQUENCY(IF('Data Transformation'!$B$4:$B$8425=B5451,'Data Transformation'!$G$4:$G$8425),'Bin Analysis'!$B5467)</f>
        <v>2073</v>
      </c>
      <c r="I5467">
        <f t="shared" si="682"/>
        <v>0</v>
      </c>
      <c r="J5467">
        <f t="shared" si="683"/>
        <v>0</v>
      </c>
      <c r="K5467">
        <f>J5467*Weighting!$W$19</f>
        <v>0</v>
      </c>
      <c r="M5467" s="14"/>
    </row>
    <row r="5468" spans="1:13" x14ac:dyDescent="0.25">
      <c r="A5468" s="32" t="str">
        <f>IF(Weighting!$P$20&gt;0,B5468,"")</f>
        <v/>
      </c>
      <c r="B5468" t="e">
        <f>Weighting!$C$20</f>
        <v>#DIV/0!</v>
      </c>
      <c r="C5468" t="e">
        <f>Weighting!$F$20</f>
        <v>#NUM!</v>
      </c>
      <c r="D5468" t="e">
        <f>IF(C5468=1,'Data Transformation'!$G$3+0.5*'Data Transformation'!$W$25,IF(C5469=1,D5469-'Data Transformation'!$W$25,FALSE))</f>
        <v>#NUM!</v>
      </c>
      <c r="E5468">
        <f t="array" ref="E5468">IF(ISLOGICAL(D5468),"",FREQUENCY(IF('Data Transformation'!$B$425:$B$8425='Bin Analysis'!$B5451,'Data Transformation'!$G$425:$G$8425),D5468))</f>
        <v>2001</v>
      </c>
      <c r="F5468">
        <f t="shared" si="681"/>
        <v>0</v>
      </c>
      <c r="G5468">
        <f>Weighting!$H$20</f>
        <v>0</v>
      </c>
      <c r="H5468">
        <f t="array" ref="H5468">FREQUENCY(IF('Data Transformation'!$B$4:$B$8425=B5451,'Data Transformation'!$G$4:$G$8425),'Bin Analysis'!$B5468)</f>
        <v>2073</v>
      </c>
      <c r="I5468">
        <f t="shared" si="682"/>
        <v>0</v>
      </c>
      <c r="J5468">
        <f t="shared" si="683"/>
        <v>0</v>
      </c>
      <c r="K5468">
        <f>J5468*Weighting!$W$20</f>
        <v>0</v>
      </c>
      <c r="M5468" s="14"/>
    </row>
    <row r="5469" spans="1:13" x14ac:dyDescent="0.25">
      <c r="A5469" s="32" t="str">
        <f>IF(Weighting!$P$21&gt;0,B5469,"")</f>
        <v/>
      </c>
      <c r="B5469" t="e">
        <f>Weighting!$C$21</f>
        <v>#DIV/0!</v>
      </c>
      <c r="C5469" t="e">
        <f>Weighting!$F$21</f>
        <v>#NUM!</v>
      </c>
      <c r="D5469" t="e">
        <f>IF(C5469=1,'Data Transformation'!$G$3+0.5*'Data Transformation'!$W$25,IF(C5470=1,D5470-'Data Transformation'!$W$25,FALSE))</f>
        <v>#NUM!</v>
      </c>
      <c r="E5469">
        <f t="array" ref="E5469">IF(ISLOGICAL(D5469),"",FREQUENCY(IF('Data Transformation'!$B$425:$B$8425='Bin Analysis'!$B5451,'Data Transformation'!$G$425:$G$8425),D5469))</f>
        <v>2001</v>
      </c>
      <c r="F5469">
        <f t="shared" si="681"/>
        <v>0</v>
      </c>
      <c r="G5469">
        <f>Weighting!$H$21</f>
        <v>0</v>
      </c>
      <c r="H5469">
        <f t="array" ref="H5469">FREQUENCY(IF('Data Transformation'!$B$4:$B$8425=B5451,'Data Transformation'!$G$4:$G$8425),'Bin Analysis'!$B5469)</f>
        <v>2073</v>
      </c>
      <c r="I5469">
        <f t="shared" si="682"/>
        <v>0</v>
      </c>
      <c r="J5469">
        <f t="shared" si="683"/>
        <v>0</v>
      </c>
      <c r="K5469">
        <f>J5469*Weighting!$W$21</f>
        <v>0</v>
      </c>
      <c r="M5469" s="14"/>
    </row>
    <row r="5470" spans="1:13" x14ac:dyDescent="0.25">
      <c r="A5470" s="32" t="str">
        <f>IF(Weighting!$P$22&gt;0,B5470,"")</f>
        <v/>
      </c>
      <c r="B5470" t="e">
        <f>Weighting!$C$22</f>
        <v>#DIV/0!</v>
      </c>
      <c r="C5470" t="e">
        <f>Weighting!$F$22</f>
        <v>#NUM!</v>
      </c>
      <c r="D5470" t="e">
        <f>IF(C5470=1,'Data Transformation'!$G$3+0.5*'Data Transformation'!$W$25,IF(C5471=1,D5471-'Data Transformation'!$W$25,FALSE))</f>
        <v>#NUM!</v>
      </c>
      <c r="E5470">
        <f t="array" ref="E5470">IF(ISLOGICAL(D5470),"",FREQUENCY(IF('Data Transformation'!$B$425:$B$8425='Bin Analysis'!$B5451,'Data Transformation'!$G$425:$G$8425),D5470))</f>
        <v>2001</v>
      </c>
      <c r="F5470">
        <f t="shared" si="681"/>
        <v>0</v>
      </c>
      <c r="G5470">
        <f>Weighting!$H$22</f>
        <v>0</v>
      </c>
      <c r="H5470">
        <f t="array" ref="H5470">FREQUENCY(IF('Data Transformation'!$B$4:$B$8425=B5451,'Data Transformation'!$G$4:$G$8425),'Bin Analysis'!$B5470)</f>
        <v>2073</v>
      </c>
      <c r="I5470">
        <f t="shared" si="682"/>
        <v>0</v>
      </c>
      <c r="J5470">
        <f t="shared" si="683"/>
        <v>0</v>
      </c>
      <c r="K5470">
        <f>J5470*Weighting!$W$22</f>
        <v>0</v>
      </c>
      <c r="M5470" s="14"/>
    </row>
    <row r="5471" spans="1:13" x14ac:dyDescent="0.25">
      <c r="A5471" s="32" t="str">
        <f>IF(Weighting!$P$23&gt;0,B5471,"")</f>
        <v/>
      </c>
      <c r="B5471" t="e">
        <f>Weighting!$C$23</f>
        <v>#DIV/0!</v>
      </c>
      <c r="C5471" t="e">
        <f>Weighting!$F$23</f>
        <v>#NUM!</v>
      </c>
      <c r="D5471" t="e">
        <f>IF(C5471=1,'Data Transformation'!$G$3+0.5*'Data Transformation'!$W$25,IF(C5472=1,D5472-'Data Transformation'!$W$25,FALSE))</f>
        <v>#NUM!</v>
      </c>
      <c r="E5471">
        <f t="array" ref="E5471">IF(ISLOGICAL(D5471),"",FREQUENCY(IF('Data Transformation'!$B$425:$B$8425='Bin Analysis'!$B5451,'Data Transformation'!$G$425:$G$8425),D5471))</f>
        <v>2001</v>
      </c>
      <c r="F5471">
        <f t="shared" si="681"/>
        <v>0</v>
      </c>
      <c r="G5471">
        <f>Weighting!$H$23</f>
        <v>0</v>
      </c>
      <c r="H5471">
        <f t="array" ref="H5471">FREQUENCY(IF('Data Transformation'!$B$4:$B$8425=B5451,'Data Transformation'!$G$4:$G$8425),'Bin Analysis'!$B5471)</f>
        <v>2073</v>
      </c>
      <c r="I5471">
        <f t="shared" si="682"/>
        <v>0</v>
      </c>
      <c r="J5471">
        <f t="shared" si="683"/>
        <v>0</v>
      </c>
      <c r="K5471">
        <f>J5471*Weighting!$W$23</f>
        <v>0</v>
      </c>
      <c r="M5471" s="14"/>
    </row>
    <row r="5472" spans="1:13" x14ac:dyDescent="0.25">
      <c r="A5472" s="32" t="str">
        <f>IF(Weighting!$P$24&gt;0,B5472,"")</f>
        <v/>
      </c>
      <c r="B5472" t="e">
        <f>Weighting!$C$24</f>
        <v>#DIV/0!</v>
      </c>
      <c r="C5472" t="e">
        <f>Weighting!$F$24</f>
        <v>#NUM!</v>
      </c>
      <c r="D5472" t="e">
        <f>IF(C5472=1,'Data Transformation'!$G$3+0.5*'Data Transformation'!$W$25,IF(C5473=1,D5473-'Data Transformation'!$W$25,FALSE))</f>
        <v>#NUM!</v>
      </c>
      <c r="E5472">
        <f t="array" ref="E5472">IF(ISLOGICAL(D5472),"",FREQUENCY(IF('Data Transformation'!$B$425:$B$8425='Bin Analysis'!$B5451,'Data Transformation'!$G$425:$G$8425),D5472))</f>
        <v>2001</v>
      </c>
      <c r="F5472">
        <f t="shared" si="681"/>
        <v>0</v>
      </c>
      <c r="G5472">
        <f>Weighting!$H$24</f>
        <v>0</v>
      </c>
      <c r="H5472">
        <f t="array" ref="H5472">FREQUENCY(IF('Data Transformation'!$B$4:$B$8425=B5451,'Data Transformation'!$G$4:$G$8425),'Bin Analysis'!$B5472)</f>
        <v>2073</v>
      </c>
      <c r="I5472">
        <f t="shared" si="682"/>
        <v>0</v>
      </c>
      <c r="J5472">
        <f t="shared" si="683"/>
        <v>0</v>
      </c>
      <c r="K5472">
        <f>J5472*Weighting!$W$24</f>
        <v>0</v>
      </c>
      <c r="M5472" s="14"/>
    </row>
    <row r="5473" spans="1:25" x14ac:dyDescent="0.25">
      <c r="A5473" s="32" t="str">
        <f>IF(Weighting!$P$25&gt;0,B5473,"")</f>
        <v/>
      </c>
      <c r="B5473" t="e">
        <f>Weighting!$C$25</f>
        <v>#DIV/0!</v>
      </c>
      <c r="C5473" t="e">
        <f>Weighting!$F$25</f>
        <v>#NUM!</v>
      </c>
      <c r="D5473" t="e">
        <f>IF(C5473=1,'Data Transformation'!$G$3+0.5*'Data Transformation'!$W$25,IF(C5474=1,D5474-'Data Transformation'!$W$25,FALSE))</f>
        <v>#NUM!</v>
      </c>
      <c r="E5473">
        <f t="array" ref="E5473">IF(ISLOGICAL(D5473),"",FREQUENCY(IF('Data Transformation'!$B$425:$B$8425='Bin Analysis'!$B5451,'Data Transformation'!$G$425:$G$8425),D5473))</f>
        <v>2001</v>
      </c>
      <c r="F5473">
        <f t="shared" si="681"/>
        <v>0</v>
      </c>
      <c r="G5473">
        <f>Weighting!$H$25</f>
        <v>0</v>
      </c>
      <c r="H5473">
        <f t="array" ref="H5473">FREQUENCY(IF('Data Transformation'!$B$4:$B$8425=B5451,'Data Transformation'!$G$4:$G$8425),'Bin Analysis'!$B5473)</f>
        <v>2073</v>
      </c>
      <c r="I5473">
        <f t="shared" si="682"/>
        <v>0</v>
      </c>
      <c r="J5473">
        <f t="shared" si="683"/>
        <v>0</v>
      </c>
      <c r="K5473">
        <f>J5473*Weighting!$W$25</f>
        <v>0</v>
      </c>
      <c r="M5473" s="14"/>
    </row>
    <row r="5474" spans="1:25" x14ac:dyDescent="0.25">
      <c r="O5474"/>
      <c r="P5474"/>
      <c r="Q5474"/>
      <c r="R5474"/>
    </row>
    <row r="5475" spans="1:25" ht="23.25" x14ac:dyDescent="0.35">
      <c r="A5475" s="21" t="s">
        <v>0</v>
      </c>
      <c r="B5475" s="21" t="str">
        <f>IFERROR(VLOOKUP(C5475,'Data Transformation'!$L$6:$M$426,2,FALSE),"")</f>
        <v/>
      </c>
      <c r="C5475" s="21">
        <f>C5451+1</f>
        <v>228</v>
      </c>
      <c r="D5475" s="21"/>
      <c r="E5475" s="21"/>
      <c r="F5475" s="21"/>
      <c r="G5475" s="21"/>
      <c r="H5475" s="22"/>
      <c r="I5475" s="22"/>
      <c r="J5475" s="22"/>
      <c r="K5475" s="21"/>
      <c r="L5475" s="21" t="str">
        <f>B5475</f>
        <v/>
      </c>
      <c r="M5475" s="23" t="e">
        <f>INDEX('Data Transformation'!$O$4:$O$424,MATCH($B5475,'Data Transformation'!$M$4:$M$424,0),MATCH($M$2,'Data Transformation'!$O$3,0))</f>
        <v>#N/A</v>
      </c>
      <c r="N5475" s="27" t="e">
        <f>IF('Input and Summary Results'!$J$16="minimum",'Bin Analysis'!X5476/(M5475-1),'Bin Analysis'!Y5475/('Bin Analysis'!M5475-1))</f>
        <v>#N/A</v>
      </c>
      <c r="O5475" s="27" t="e">
        <f>IF(M5475=FALSE,NA(),(VLOOKUP(1,C5478:K5497,4,FALSE))/(M5475-1))</f>
        <v>#N/A</v>
      </c>
      <c r="P5475" s="27" t="e">
        <f>IF(M5475=FALSE,NA(),SUM(J5478:J5497)/Weighting!$S$5)</f>
        <v>#N/A</v>
      </c>
      <c r="Q5475" s="27" t="e">
        <f>IF(M5475=FALSE,NA(),SUM(K5478:K5497)/Weighting!$S$6)</f>
        <v>#N/A</v>
      </c>
      <c r="R5475" s="27" t="e">
        <f>IF(M5475=FALSE,NA(),(VLOOKUP(1,G5478:K5497,3,FALSE))/(M5475-1))</f>
        <v>#N/A</v>
      </c>
      <c r="S5475" s="22" t="e">
        <f>IF(M5475=FALSE,NA(),IF(SUM(J5478:J5497)=2,"yes","no"))</f>
        <v>#N/A</v>
      </c>
      <c r="X5475" s="2" cm="2">
        <f t="array" ref="X5475:X5476">FREQUENCY(IF('Data Transformation'!$B$425:$B$6424='Bin Analysis'!L5475,'Data Transformation'!$G$425:$G$6424),'Data Transformation'!$U$11)</f>
        <v>0</v>
      </c>
      <c r="Y5475" s="2" cm="2">
        <f t="array" ref="Y5475:Y5476">FREQUENCY(IF('Data Transformation'!$B$425:$B$6424='Bin Analysis'!L5475,'Data Transformation'!$G$425:$G$6424),'Data Transformation'!$U$12)</f>
        <v>0</v>
      </c>
    </row>
    <row r="5476" spans="1:25" x14ac:dyDescent="0.25">
      <c r="A5476" s="14" t="s">
        <v>67</v>
      </c>
      <c r="B5476" t="s">
        <v>47</v>
      </c>
      <c r="C5476" t="s">
        <v>5</v>
      </c>
      <c r="D5476" t="s">
        <v>98</v>
      </c>
      <c r="E5476" t="s">
        <v>99</v>
      </c>
      <c r="F5476" t="s">
        <v>100</v>
      </c>
      <c r="G5476" t="s">
        <v>69</v>
      </c>
      <c r="H5476" t="s">
        <v>31</v>
      </c>
      <c r="I5476" t="s">
        <v>32</v>
      </c>
      <c r="J5476" t="s">
        <v>46</v>
      </c>
      <c r="K5476" s="14" t="s">
        <v>45</v>
      </c>
      <c r="M5476" s="14"/>
      <c r="X5476" s="2">
        <v>0</v>
      </c>
      <c r="Y5476" s="2">
        <v>0</v>
      </c>
    </row>
    <row r="5477" spans="1:25" x14ac:dyDescent="0.25">
      <c r="A5477" s="32"/>
      <c r="D5477" t="e">
        <f>IF(C5477=1,'Data Transformation'!$G$3+0.5*'Data Transformation'!$W$25,IF(C5478=1,D5478-'Data Transformation'!$W$25,FALSE))</f>
        <v>#NUM!</v>
      </c>
      <c r="E5477">
        <f t="array" ref="E5477">IF(ISLOGICAL(D5477),"",FREQUENCY(IF('Data Transformation'!$B$425:$B$8425='Bin Analysis'!$B5475,'Data Transformation'!$G$425:$G$8425),D5477))</f>
        <v>2001</v>
      </c>
      <c r="F5477" t="e">
        <f>IF(ISLOGICAL(D5477),"",E5477-E5476)</f>
        <v>#VALUE!</v>
      </c>
      <c r="M5477" s="14"/>
    </row>
    <row r="5478" spans="1:25" x14ac:dyDescent="0.25">
      <c r="A5478" s="32" t="e">
        <f>IF(Weighting!$P$6&gt;0,B5478,"")</f>
        <v>#NUM!</v>
      </c>
      <c r="B5478" t="e">
        <f>Weighting!$C$6</f>
        <v>#DIV/0!</v>
      </c>
      <c r="C5478" t="e">
        <f>Weighting!$F$6</f>
        <v>#NUM!</v>
      </c>
      <c r="D5478" t="e">
        <f>IF(C5478=1,'Data Transformation'!$G$3+0.5*'Data Transformation'!$W$25,IF(C5479=1,D5479-'Data Transformation'!$W$25,FALSE))</f>
        <v>#NUM!</v>
      </c>
      <c r="E5478">
        <f t="array" ref="E5478">IF(ISLOGICAL(D5478),"",FREQUENCY(IF('Data Transformation'!$B$425:$B$8425='Bin Analysis'!$B5475,'Data Transformation'!$G$425:$G$8425),D5478))</f>
        <v>2001</v>
      </c>
      <c r="F5478">
        <f>IF(ISLOGICAL(D5478),"",E5478-E5477)</f>
        <v>0</v>
      </c>
      <c r="G5478">
        <f>Weighting!$H$6</f>
        <v>1</v>
      </c>
      <c r="H5478">
        <f t="array" ref="H5478">FREQUENCY(IF('Data Transformation'!$B$4:$B$8425=B5475,'Data Transformation'!$G$4:$G$8425),'Bin Analysis'!$B5478)</f>
        <v>2073</v>
      </c>
      <c r="I5478">
        <f>H5478-H5477</f>
        <v>2073</v>
      </c>
      <c r="J5478">
        <f>IF(I5478=0,0,1)</f>
        <v>1</v>
      </c>
      <c r="K5478" t="e">
        <f>J5478*Weighting!$W$6</f>
        <v>#NUM!</v>
      </c>
      <c r="M5478" s="14"/>
    </row>
    <row r="5479" spans="1:25" x14ac:dyDescent="0.25">
      <c r="A5479" s="32" t="str">
        <f>IF(Weighting!$P$7&gt;0,B5479,"")</f>
        <v/>
      </c>
      <c r="B5479" t="e">
        <f>Weighting!$C$7</f>
        <v>#DIV/0!</v>
      </c>
      <c r="C5479" t="e">
        <f>Weighting!$F$7</f>
        <v>#NUM!</v>
      </c>
      <c r="D5479" t="e">
        <f>IF(C5479=1,'Data Transformation'!$G$3+0.5*'Data Transformation'!$W$25,IF(C5480=1,D5480-'Data Transformation'!$W$25,FALSE))</f>
        <v>#NUM!</v>
      </c>
      <c r="E5479">
        <f t="array" ref="E5479">IF(ISLOGICAL(D5479),"",FREQUENCY(IF('Data Transformation'!$B$425:$B$8425='Bin Analysis'!$B5475,'Data Transformation'!$G$425:$G$8425),D5479))</f>
        <v>2001</v>
      </c>
      <c r="F5479">
        <f t="shared" ref="F5479:F5497" si="684">IF(ISLOGICAL(D5479),"",E5479-E5478)</f>
        <v>0</v>
      </c>
      <c r="G5479">
        <f>Weighting!$H$7</f>
        <v>0</v>
      </c>
      <c r="H5479">
        <f t="array" ref="H5479">FREQUENCY(IF('Data Transformation'!$B$4:$B$8425=B5475,'Data Transformation'!$G$4:$G$8425),'Bin Analysis'!$B5479)</f>
        <v>2073</v>
      </c>
      <c r="I5479">
        <f t="shared" ref="I5479:I5497" si="685">H5479-H5478</f>
        <v>0</v>
      </c>
      <c r="J5479">
        <f>IF(I5479=0,0,1)</f>
        <v>0</v>
      </c>
      <c r="K5479">
        <f>J5479*Weighting!$W$7</f>
        <v>0</v>
      </c>
      <c r="M5479" s="14"/>
    </row>
    <row r="5480" spans="1:25" x14ac:dyDescent="0.25">
      <c r="A5480" s="32" t="str">
        <f>IF(Weighting!$P$8&gt;0,B5480,"")</f>
        <v/>
      </c>
      <c r="B5480" t="e">
        <f>Weighting!$C$8</f>
        <v>#DIV/0!</v>
      </c>
      <c r="C5480" t="e">
        <f>Weighting!$F$8</f>
        <v>#NUM!</v>
      </c>
      <c r="D5480" t="e">
        <f>IF(C5480=1,'Data Transformation'!$G$3+0.5*'Data Transformation'!$W$25,IF(C5481=1,D5481-'Data Transformation'!$W$25,FALSE))</f>
        <v>#NUM!</v>
      </c>
      <c r="E5480">
        <f t="array" ref="E5480">IF(ISLOGICAL(D5480),"",FREQUENCY(IF('Data Transformation'!$B$425:$B$8425='Bin Analysis'!$B5475,'Data Transformation'!$G$425:$G$8425),D5480))</f>
        <v>2001</v>
      </c>
      <c r="F5480">
        <f t="shared" si="684"/>
        <v>0</v>
      </c>
      <c r="G5480">
        <f>Weighting!$H$8</f>
        <v>0</v>
      </c>
      <c r="H5480">
        <f t="array" ref="H5480">FREQUENCY(IF('Data Transformation'!$B$4:$B$8425=B5475,'Data Transformation'!$G$4:$G$8425),'Bin Analysis'!$B5480)</f>
        <v>2073</v>
      </c>
      <c r="I5480">
        <f t="shared" si="685"/>
        <v>0</v>
      </c>
      <c r="J5480">
        <f t="shared" ref="J5480:J5497" si="686">IF(I5480=0,0,1)</f>
        <v>0</v>
      </c>
      <c r="K5480">
        <f>J5480*Weighting!$W$8</f>
        <v>0</v>
      </c>
      <c r="M5480" s="14"/>
    </row>
    <row r="5481" spans="1:25" x14ac:dyDescent="0.25">
      <c r="A5481" s="32" t="str">
        <f>IF(Weighting!$P$9&gt;0,B5481,"")</f>
        <v/>
      </c>
      <c r="B5481" s="50" t="e">
        <f>Weighting!$C$9</f>
        <v>#DIV/0!</v>
      </c>
      <c r="C5481" t="e">
        <f>Weighting!$F$9</f>
        <v>#NUM!</v>
      </c>
      <c r="D5481" t="e">
        <f>IF(C5481=1,'Data Transformation'!$G$3+0.5*'Data Transformation'!$W$25,IF(C5482=1,D5482-'Data Transformation'!$W$25,FALSE))</f>
        <v>#NUM!</v>
      </c>
      <c r="E5481">
        <f t="array" ref="E5481">IF(ISLOGICAL(D5481),"",FREQUENCY(IF('Data Transformation'!$B$425:$B$8425='Bin Analysis'!$B5475,'Data Transformation'!$G$425:$G$8425),D5481))</f>
        <v>2001</v>
      </c>
      <c r="F5481">
        <f t="shared" si="684"/>
        <v>0</v>
      </c>
      <c r="G5481">
        <f>Weighting!$H$9</f>
        <v>0</v>
      </c>
      <c r="H5481">
        <f t="array" ref="H5481">FREQUENCY(IF('Data Transformation'!$B$4:$B$8425=B5475,'Data Transformation'!$G$4:$G$8425),'Bin Analysis'!$B5481)</f>
        <v>2073</v>
      </c>
      <c r="I5481">
        <f t="shared" si="685"/>
        <v>0</v>
      </c>
      <c r="J5481">
        <f t="shared" si="686"/>
        <v>0</v>
      </c>
      <c r="K5481">
        <f>J5481*Weighting!$W$9</f>
        <v>0</v>
      </c>
      <c r="M5481" s="14"/>
    </row>
    <row r="5482" spans="1:25" x14ac:dyDescent="0.25">
      <c r="A5482" s="32" t="str">
        <f>IF(Weighting!$P$10&gt;0,B5482,"")</f>
        <v/>
      </c>
      <c r="B5482" t="e">
        <f>Weighting!$C$10</f>
        <v>#DIV/0!</v>
      </c>
      <c r="C5482" t="e">
        <f>Weighting!$F$10</f>
        <v>#NUM!</v>
      </c>
      <c r="D5482" t="e">
        <f>IF(C5482=1,'Data Transformation'!$G$3+0.5*'Data Transformation'!$W$25,IF(C5483=1,D5483-'Data Transformation'!$W$25,FALSE))</f>
        <v>#NUM!</v>
      </c>
      <c r="E5482">
        <f t="array" ref="E5482">IF(ISLOGICAL(D5482),"",FREQUENCY(IF('Data Transformation'!$B$425:$B$8425='Bin Analysis'!$B5475,'Data Transformation'!$G$425:$G$8425),D5482))</f>
        <v>2001</v>
      </c>
      <c r="F5482">
        <f t="shared" si="684"/>
        <v>0</v>
      </c>
      <c r="G5482">
        <f>Weighting!$H$10</f>
        <v>0</v>
      </c>
      <c r="H5482">
        <f t="array" ref="H5482">FREQUENCY(IF('Data Transformation'!$B$4:$B$8425=B5475,'Data Transformation'!$G$4:$G$8425),'Bin Analysis'!$B5482)</f>
        <v>2073</v>
      </c>
      <c r="I5482">
        <f t="shared" si="685"/>
        <v>0</v>
      </c>
      <c r="J5482">
        <f t="shared" si="686"/>
        <v>0</v>
      </c>
      <c r="K5482">
        <f>J5482*Weighting!$W$10</f>
        <v>0</v>
      </c>
      <c r="M5482" s="14"/>
    </row>
    <row r="5483" spans="1:25" x14ac:dyDescent="0.25">
      <c r="A5483" s="32" t="str">
        <f>IF(Weighting!$P$11&gt;0,B5483,"")</f>
        <v/>
      </c>
      <c r="B5483" t="e">
        <f>Weighting!$C$11</f>
        <v>#DIV/0!</v>
      </c>
      <c r="C5483" t="e">
        <f>Weighting!$F$11</f>
        <v>#NUM!</v>
      </c>
      <c r="D5483" t="e">
        <f>IF(C5483=1,'Data Transformation'!$G$3+0.5*'Data Transformation'!$W$25,IF(C5484=1,D5484-'Data Transformation'!$W$25,FALSE))</f>
        <v>#NUM!</v>
      </c>
      <c r="E5483">
        <f t="array" ref="E5483">IF(ISLOGICAL(D5483),"",FREQUENCY(IF('Data Transformation'!$B$425:$B$8425='Bin Analysis'!$B5475,'Data Transformation'!$G$425:$G$8425),D5483))</f>
        <v>2001</v>
      </c>
      <c r="F5483">
        <f t="shared" si="684"/>
        <v>0</v>
      </c>
      <c r="G5483">
        <f>Weighting!$H$11</f>
        <v>0</v>
      </c>
      <c r="H5483">
        <f t="array" ref="H5483">FREQUENCY(IF('Data Transformation'!$B$4:$B$8425=B5475,'Data Transformation'!$G$4:$G$8425),'Bin Analysis'!$B5483)</f>
        <v>2073</v>
      </c>
      <c r="I5483">
        <f t="shared" si="685"/>
        <v>0</v>
      </c>
      <c r="J5483">
        <f t="shared" si="686"/>
        <v>0</v>
      </c>
      <c r="K5483">
        <f>J5483*Weighting!$W$11</f>
        <v>0</v>
      </c>
      <c r="M5483" s="14"/>
    </row>
    <row r="5484" spans="1:25" x14ac:dyDescent="0.25">
      <c r="A5484" s="32" t="str">
        <f>IF(Weighting!$P$12&gt;0,B5484,"")</f>
        <v/>
      </c>
      <c r="B5484" t="e">
        <f>Weighting!$C$12</f>
        <v>#DIV/0!</v>
      </c>
      <c r="C5484" t="e">
        <f>Weighting!$F$12</f>
        <v>#NUM!</v>
      </c>
      <c r="D5484" t="e">
        <f>IF(C5484=1,'Data Transformation'!$G$3+0.5*'Data Transformation'!$W$25,IF(C5485=1,D5485-'Data Transformation'!$W$25,FALSE))</f>
        <v>#NUM!</v>
      </c>
      <c r="E5484">
        <f t="array" ref="E5484">IF(ISLOGICAL(D5484),"",FREQUENCY(IF('Data Transformation'!$B$425:$B$8425='Bin Analysis'!$B5475,'Data Transformation'!$G$425:$G$8425),D5484))</f>
        <v>2001</v>
      </c>
      <c r="F5484">
        <f t="shared" si="684"/>
        <v>0</v>
      </c>
      <c r="G5484">
        <f>Weighting!$H$12</f>
        <v>0</v>
      </c>
      <c r="H5484">
        <f t="array" ref="H5484">FREQUENCY(IF('Data Transformation'!$B$4:$B$8425=B5475,'Data Transformation'!$G$4:$G$8425),'Bin Analysis'!$B5484)</f>
        <v>2073</v>
      </c>
      <c r="I5484">
        <f t="shared" si="685"/>
        <v>0</v>
      </c>
      <c r="J5484">
        <f t="shared" si="686"/>
        <v>0</v>
      </c>
      <c r="K5484">
        <f>J5484*Weighting!$W$12</f>
        <v>0</v>
      </c>
      <c r="M5484" s="14"/>
    </row>
    <row r="5485" spans="1:25" x14ac:dyDescent="0.25">
      <c r="A5485" s="32" t="str">
        <f>IF(Weighting!$P$13&gt;0,B5485,"")</f>
        <v/>
      </c>
      <c r="B5485" t="e">
        <f>Weighting!$C$13</f>
        <v>#DIV/0!</v>
      </c>
      <c r="C5485" t="e">
        <f>Weighting!$F$13</f>
        <v>#NUM!</v>
      </c>
      <c r="D5485" t="e">
        <f>IF(C5485=1,'Data Transformation'!$G$3+0.5*'Data Transformation'!$W$25,IF(C5486=1,D5486-'Data Transformation'!$W$25,FALSE))</f>
        <v>#NUM!</v>
      </c>
      <c r="E5485">
        <f t="array" ref="E5485">IF(ISLOGICAL(D5485),"",FREQUENCY(IF('Data Transformation'!$B$425:$B$8425='Bin Analysis'!$B5475,'Data Transformation'!$G$425:$G$8425),D5485))</f>
        <v>2001</v>
      </c>
      <c r="F5485">
        <f t="shared" si="684"/>
        <v>0</v>
      </c>
      <c r="G5485">
        <f>Weighting!$H$13</f>
        <v>0</v>
      </c>
      <c r="H5485">
        <f t="array" ref="H5485">FREQUENCY(IF('Data Transformation'!$B$4:$B$8425=B5475,'Data Transformation'!$G$4:$G$8425),'Bin Analysis'!$B5485)</f>
        <v>2073</v>
      </c>
      <c r="I5485">
        <f t="shared" si="685"/>
        <v>0</v>
      </c>
      <c r="J5485">
        <f t="shared" si="686"/>
        <v>0</v>
      </c>
      <c r="K5485">
        <f>J5485*Weighting!$W$13</f>
        <v>0</v>
      </c>
      <c r="M5485" s="14"/>
    </row>
    <row r="5486" spans="1:25" x14ac:dyDescent="0.25">
      <c r="A5486" s="32" t="str">
        <f>IF(Weighting!$P$14&gt;0,B5486,"")</f>
        <v/>
      </c>
      <c r="B5486" t="e">
        <f>Weighting!$C$14</f>
        <v>#DIV/0!</v>
      </c>
      <c r="C5486" t="e">
        <f>Weighting!$F$14</f>
        <v>#NUM!</v>
      </c>
      <c r="D5486" t="e">
        <f>IF(C5486=1,'Data Transformation'!$G$3+0.5*'Data Transformation'!$W$25,IF(C5487=1,D5487-'Data Transformation'!$W$25,FALSE))</f>
        <v>#NUM!</v>
      </c>
      <c r="E5486">
        <f t="array" ref="E5486">IF(ISLOGICAL(D5486),"",FREQUENCY(IF('Data Transformation'!$B$425:$B$8425='Bin Analysis'!$B5475,'Data Transformation'!$G$425:$G$8425),D5486))</f>
        <v>2001</v>
      </c>
      <c r="F5486">
        <f t="shared" si="684"/>
        <v>0</v>
      </c>
      <c r="G5486">
        <f>Weighting!$H$14</f>
        <v>0</v>
      </c>
      <c r="H5486">
        <f t="array" ref="H5486">FREQUENCY(IF('Data Transformation'!$B$4:$B$8425=B5475,'Data Transformation'!$G$4:$G$8425),'Bin Analysis'!$B5486)</f>
        <v>2073</v>
      </c>
      <c r="I5486">
        <f t="shared" si="685"/>
        <v>0</v>
      </c>
      <c r="J5486">
        <f t="shared" si="686"/>
        <v>0</v>
      </c>
      <c r="K5486">
        <f>J5486*Weighting!$W$14</f>
        <v>0</v>
      </c>
      <c r="M5486" s="14"/>
    </row>
    <row r="5487" spans="1:25" x14ac:dyDescent="0.25">
      <c r="A5487" s="32" t="str">
        <f>IF(Weighting!$P$15&gt;0,B5487,"")</f>
        <v/>
      </c>
      <c r="B5487" t="e">
        <f>Weighting!$C$15</f>
        <v>#DIV/0!</v>
      </c>
      <c r="C5487" t="e">
        <f>Weighting!$F$15</f>
        <v>#NUM!</v>
      </c>
      <c r="D5487" t="e">
        <f>IF(C5487=1,'Data Transformation'!$G$3+0.5*'Data Transformation'!$W$25,IF(C5488=1,D5488-'Data Transformation'!$W$25,FALSE))</f>
        <v>#NUM!</v>
      </c>
      <c r="E5487">
        <f t="array" ref="E5487">IF(ISLOGICAL(D5487),"",FREQUENCY(IF('Data Transformation'!$B$425:$B$8425='Bin Analysis'!$B5475,'Data Transformation'!$G$425:$G$8425),D5487))</f>
        <v>2001</v>
      </c>
      <c r="F5487">
        <f t="shared" si="684"/>
        <v>0</v>
      </c>
      <c r="G5487">
        <f>Weighting!$H$15</f>
        <v>0</v>
      </c>
      <c r="H5487">
        <f t="array" ref="H5487">FREQUENCY(IF('Data Transformation'!$B$4:$B$8425=B5475,'Data Transformation'!$G$4:$G$8425),'Bin Analysis'!$B5487)</f>
        <v>2073</v>
      </c>
      <c r="I5487">
        <f t="shared" si="685"/>
        <v>0</v>
      </c>
      <c r="J5487">
        <f t="shared" si="686"/>
        <v>0</v>
      </c>
      <c r="K5487">
        <f>J5487*Weighting!$W$15</f>
        <v>0</v>
      </c>
      <c r="M5487" s="14"/>
    </row>
    <row r="5488" spans="1:25" x14ac:dyDescent="0.25">
      <c r="A5488" s="32" t="str">
        <f>IF(Weighting!$P$16&gt;0,B5488,"")</f>
        <v/>
      </c>
      <c r="B5488" t="e">
        <f>Weighting!$C$16</f>
        <v>#DIV/0!</v>
      </c>
      <c r="C5488" t="e">
        <f>Weighting!$F$16</f>
        <v>#NUM!</v>
      </c>
      <c r="D5488" t="e">
        <f>IF(C5488=1,'Data Transformation'!$G$3+0.5*'Data Transformation'!$W$25,IF(C5489=1,D5489-'Data Transformation'!$W$25,FALSE))</f>
        <v>#NUM!</v>
      </c>
      <c r="E5488">
        <f t="array" ref="E5488">IF(ISLOGICAL(D5488),"",FREQUENCY(IF('Data Transformation'!$B$425:$B$8425='Bin Analysis'!$B5475,'Data Transformation'!$G$425:$G$8425),D5488))</f>
        <v>2001</v>
      </c>
      <c r="F5488">
        <f t="shared" si="684"/>
        <v>0</v>
      </c>
      <c r="G5488">
        <f>Weighting!$H$16</f>
        <v>0</v>
      </c>
      <c r="H5488">
        <f t="array" ref="H5488">FREQUENCY(IF('Data Transformation'!$B$4:$B$8425=B5475,'Data Transformation'!$G$4:$G$8425),'Bin Analysis'!$B5488)</f>
        <v>2073</v>
      </c>
      <c r="I5488">
        <f t="shared" si="685"/>
        <v>0</v>
      </c>
      <c r="J5488">
        <f t="shared" si="686"/>
        <v>0</v>
      </c>
      <c r="K5488">
        <f>J5488*Weighting!$W$16</f>
        <v>0</v>
      </c>
      <c r="M5488" s="14"/>
    </row>
    <row r="5489" spans="1:25" x14ac:dyDescent="0.25">
      <c r="A5489" s="32" t="str">
        <f>IF(Weighting!$P$17&gt;0,B5489,"")</f>
        <v/>
      </c>
      <c r="B5489" t="e">
        <f>Weighting!$C$17</f>
        <v>#DIV/0!</v>
      </c>
      <c r="C5489" t="e">
        <f>Weighting!$F$17</f>
        <v>#NUM!</v>
      </c>
      <c r="D5489" t="e">
        <f>IF(C5489=1,'Data Transformation'!$G$3+0.5*'Data Transformation'!$W$25,IF(C5490=1,D5490-'Data Transformation'!$W$25,FALSE))</f>
        <v>#NUM!</v>
      </c>
      <c r="E5489">
        <f t="array" ref="E5489">IF(ISLOGICAL(D5489),"",FREQUENCY(IF('Data Transformation'!$B$425:$B$8425='Bin Analysis'!$B5475,'Data Transformation'!$G$425:$G$8425),D5489))</f>
        <v>2001</v>
      </c>
      <c r="F5489">
        <f t="shared" si="684"/>
        <v>0</v>
      </c>
      <c r="G5489">
        <f>Weighting!$H$17</f>
        <v>0</v>
      </c>
      <c r="H5489">
        <f t="array" ref="H5489">FREQUENCY(IF('Data Transformation'!$B$4:$B$8425=B5475,'Data Transformation'!$G$4:$G$8425),'Bin Analysis'!$B5489)</f>
        <v>2073</v>
      </c>
      <c r="I5489">
        <f t="shared" si="685"/>
        <v>0</v>
      </c>
      <c r="J5489">
        <f t="shared" si="686"/>
        <v>0</v>
      </c>
      <c r="K5489">
        <f>J5489*Weighting!$W$17</f>
        <v>0</v>
      </c>
      <c r="M5489" s="14"/>
    </row>
    <row r="5490" spans="1:25" x14ac:dyDescent="0.25">
      <c r="A5490" s="32" t="str">
        <f>IF(Weighting!$P$18&gt;0,B5490,"")</f>
        <v/>
      </c>
      <c r="B5490" t="e">
        <f>Weighting!$C$18</f>
        <v>#DIV/0!</v>
      </c>
      <c r="C5490" t="e">
        <f>Weighting!$F$18</f>
        <v>#NUM!</v>
      </c>
      <c r="D5490" t="e">
        <f>IF(C5490=1,'Data Transformation'!$G$3+0.5*'Data Transformation'!$W$25,IF(C5491=1,D5491-'Data Transformation'!$W$25,FALSE))</f>
        <v>#NUM!</v>
      </c>
      <c r="E5490">
        <f t="array" ref="E5490">IF(ISLOGICAL(D5490),"",FREQUENCY(IF('Data Transformation'!$B$425:$B$8425='Bin Analysis'!$B5475,'Data Transformation'!$G$425:$G$8425),D5490))</f>
        <v>2001</v>
      </c>
      <c r="F5490">
        <f t="shared" si="684"/>
        <v>0</v>
      </c>
      <c r="G5490">
        <f>Weighting!$H$18</f>
        <v>0</v>
      </c>
      <c r="H5490">
        <f t="array" ref="H5490">FREQUENCY(IF('Data Transformation'!$B$4:$B$8425=B5475,'Data Transformation'!$G$4:$G$8425),'Bin Analysis'!$B5490)</f>
        <v>2073</v>
      </c>
      <c r="I5490">
        <f t="shared" si="685"/>
        <v>0</v>
      </c>
      <c r="J5490">
        <f t="shared" si="686"/>
        <v>0</v>
      </c>
      <c r="K5490">
        <f>J5490*Weighting!$W$18</f>
        <v>0</v>
      </c>
      <c r="M5490" s="14"/>
    </row>
    <row r="5491" spans="1:25" x14ac:dyDescent="0.25">
      <c r="A5491" s="32" t="str">
        <f>IF(Weighting!$P$19&gt;0,B5491,"")</f>
        <v/>
      </c>
      <c r="B5491" t="e">
        <f>Weighting!$C$19</f>
        <v>#DIV/0!</v>
      </c>
      <c r="C5491" t="e">
        <f>Weighting!$F$19</f>
        <v>#NUM!</v>
      </c>
      <c r="D5491" t="e">
        <f>IF(C5491=1,'Data Transformation'!$G$3+0.5*'Data Transformation'!$W$25,IF(C5492=1,D5492-'Data Transformation'!$W$25,FALSE))</f>
        <v>#NUM!</v>
      </c>
      <c r="E5491">
        <f t="array" ref="E5491">IF(ISLOGICAL(D5491),"",FREQUENCY(IF('Data Transformation'!$B$425:$B$8425='Bin Analysis'!$B5475,'Data Transformation'!$G$425:$G$8425),D5491))</f>
        <v>2001</v>
      </c>
      <c r="F5491">
        <f t="shared" si="684"/>
        <v>0</v>
      </c>
      <c r="G5491">
        <f>Weighting!$H$19</f>
        <v>0</v>
      </c>
      <c r="H5491">
        <f t="array" ref="H5491">FREQUENCY(IF('Data Transformation'!$B$4:$B$8425=B5475,'Data Transformation'!$G$4:$G$8425),'Bin Analysis'!$B5491)</f>
        <v>2073</v>
      </c>
      <c r="I5491">
        <f t="shared" si="685"/>
        <v>0</v>
      </c>
      <c r="J5491">
        <f t="shared" si="686"/>
        <v>0</v>
      </c>
      <c r="K5491">
        <f>J5491*Weighting!$W$19</f>
        <v>0</v>
      </c>
      <c r="M5491" s="14"/>
    </row>
    <row r="5492" spans="1:25" x14ac:dyDescent="0.25">
      <c r="A5492" s="32" t="str">
        <f>IF(Weighting!$P$20&gt;0,B5492,"")</f>
        <v/>
      </c>
      <c r="B5492" t="e">
        <f>Weighting!$C$20</f>
        <v>#DIV/0!</v>
      </c>
      <c r="C5492" t="e">
        <f>Weighting!$F$20</f>
        <v>#NUM!</v>
      </c>
      <c r="D5492" t="e">
        <f>IF(C5492=1,'Data Transformation'!$G$3+0.5*'Data Transformation'!$W$25,IF(C5493=1,D5493-'Data Transformation'!$W$25,FALSE))</f>
        <v>#NUM!</v>
      </c>
      <c r="E5492">
        <f t="array" ref="E5492">IF(ISLOGICAL(D5492),"",FREQUENCY(IF('Data Transformation'!$B$425:$B$8425='Bin Analysis'!$B5475,'Data Transformation'!$G$425:$G$8425),D5492))</f>
        <v>2001</v>
      </c>
      <c r="F5492">
        <f t="shared" si="684"/>
        <v>0</v>
      </c>
      <c r="G5492">
        <f>Weighting!$H$20</f>
        <v>0</v>
      </c>
      <c r="H5492">
        <f t="array" ref="H5492">FREQUENCY(IF('Data Transformation'!$B$4:$B$8425=B5475,'Data Transformation'!$G$4:$G$8425),'Bin Analysis'!$B5492)</f>
        <v>2073</v>
      </c>
      <c r="I5492">
        <f t="shared" si="685"/>
        <v>0</v>
      </c>
      <c r="J5492">
        <f t="shared" si="686"/>
        <v>0</v>
      </c>
      <c r="K5492">
        <f>J5492*Weighting!$W$20</f>
        <v>0</v>
      </c>
      <c r="M5492" s="14"/>
    </row>
    <row r="5493" spans="1:25" x14ac:dyDescent="0.25">
      <c r="A5493" s="32" t="str">
        <f>IF(Weighting!$P$21&gt;0,B5493,"")</f>
        <v/>
      </c>
      <c r="B5493" t="e">
        <f>Weighting!$C$21</f>
        <v>#DIV/0!</v>
      </c>
      <c r="C5493" t="e">
        <f>Weighting!$F$21</f>
        <v>#NUM!</v>
      </c>
      <c r="D5493" t="e">
        <f>IF(C5493=1,'Data Transformation'!$G$3+0.5*'Data Transformation'!$W$25,IF(C5494=1,D5494-'Data Transformation'!$W$25,FALSE))</f>
        <v>#NUM!</v>
      </c>
      <c r="E5493">
        <f t="array" ref="E5493">IF(ISLOGICAL(D5493),"",FREQUENCY(IF('Data Transformation'!$B$425:$B$8425='Bin Analysis'!$B5475,'Data Transformation'!$G$425:$G$8425),D5493))</f>
        <v>2001</v>
      </c>
      <c r="F5493">
        <f t="shared" si="684"/>
        <v>0</v>
      </c>
      <c r="G5493">
        <f>Weighting!$H$21</f>
        <v>0</v>
      </c>
      <c r="H5493">
        <f t="array" ref="H5493">FREQUENCY(IF('Data Transformation'!$B$4:$B$8425=B5475,'Data Transformation'!$G$4:$G$8425),'Bin Analysis'!$B5493)</f>
        <v>2073</v>
      </c>
      <c r="I5493">
        <f t="shared" si="685"/>
        <v>0</v>
      </c>
      <c r="J5493">
        <f t="shared" si="686"/>
        <v>0</v>
      </c>
      <c r="K5493">
        <f>J5493*Weighting!$W$21</f>
        <v>0</v>
      </c>
      <c r="M5493" s="14"/>
    </row>
    <row r="5494" spans="1:25" x14ac:dyDescent="0.25">
      <c r="A5494" s="32" t="str">
        <f>IF(Weighting!$P$22&gt;0,B5494,"")</f>
        <v/>
      </c>
      <c r="B5494" t="e">
        <f>Weighting!$C$22</f>
        <v>#DIV/0!</v>
      </c>
      <c r="C5494" t="e">
        <f>Weighting!$F$22</f>
        <v>#NUM!</v>
      </c>
      <c r="D5494" t="e">
        <f>IF(C5494=1,'Data Transformation'!$G$3+0.5*'Data Transformation'!$W$25,IF(C5495=1,D5495-'Data Transformation'!$W$25,FALSE))</f>
        <v>#NUM!</v>
      </c>
      <c r="E5494">
        <f t="array" ref="E5494">IF(ISLOGICAL(D5494),"",FREQUENCY(IF('Data Transformation'!$B$425:$B$8425='Bin Analysis'!$B5475,'Data Transformation'!$G$425:$G$8425),D5494))</f>
        <v>2001</v>
      </c>
      <c r="F5494">
        <f t="shared" si="684"/>
        <v>0</v>
      </c>
      <c r="G5494">
        <f>Weighting!$H$22</f>
        <v>0</v>
      </c>
      <c r="H5494">
        <f t="array" ref="H5494">FREQUENCY(IF('Data Transformation'!$B$4:$B$8425=B5475,'Data Transformation'!$G$4:$G$8425),'Bin Analysis'!$B5494)</f>
        <v>2073</v>
      </c>
      <c r="I5494">
        <f t="shared" si="685"/>
        <v>0</v>
      </c>
      <c r="J5494">
        <f t="shared" si="686"/>
        <v>0</v>
      </c>
      <c r="K5494">
        <f>J5494*Weighting!$W$22</f>
        <v>0</v>
      </c>
      <c r="M5494" s="14"/>
    </row>
    <row r="5495" spans="1:25" x14ac:dyDescent="0.25">
      <c r="A5495" s="32" t="str">
        <f>IF(Weighting!$P$23&gt;0,B5495,"")</f>
        <v/>
      </c>
      <c r="B5495" t="e">
        <f>Weighting!$C$23</f>
        <v>#DIV/0!</v>
      </c>
      <c r="C5495" t="e">
        <f>Weighting!$F$23</f>
        <v>#NUM!</v>
      </c>
      <c r="D5495" t="e">
        <f>IF(C5495=1,'Data Transformation'!$G$3+0.5*'Data Transformation'!$W$25,IF(C5496=1,D5496-'Data Transformation'!$W$25,FALSE))</f>
        <v>#NUM!</v>
      </c>
      <c r="E5495">
        <f t="array" ref="E5495">IF(ISLOGICAL(D5495),"",FREQUENCY(IF('Data Transformation'!$B$425:$B$8425='Bin Analysis'!$B5475,'Data Transformation'!$G$425:$G$8425),D5495))</f>
        <v>2001</v>
      </c>
      <c r="F5495">
        <f t="shared" si="684"/>
        <v>0</v>
      </c>
      <c r="G5495">
        <f>Weighting!$H$23</f>
        <v>0</v>
      </c>
      <c r="H5495">
        <f t="array" ref="H5495">FREQUENCY(IF('Data Transformation'!$B$4:$B$8425=B5475,'Data Transformation'!$G$4:$G$8425),'Bin Analysis'!$B5495)</f>
        <v>2073</v>
      </c>
      <c r="I5495">
        <f t="shared" si="685"/>
        <v>0</v>
      </c>
      <c r="J5495">
        <f t="shared" si="686"/>
        <v>0</v>
      </c>
      <c r="K5495">
        <f>J5495*Weighting!$W$23</f>
        <v>0</v>
      </c>
      <c r="M5495" s="14"/>
    </row>
    <row r="5496" spans="1:25" x14ac:dyDescent="0.25">
      <c r="A5496" s="32" t="str">
        <f>IF(Weighting!$P$24&gt;0,B5496,"")</f>
        <v/>
      </c>
      <c r="B5496" t="e">
        <f>Weighting!$C$24</f>
        <v>#DIV/0!</v>
      </c>
      <c r="C5496" t="e">
        <f>Weighting!$F$24</f>
        <v>#NUM!</v>
      </c>
      <c r="D5496" t="e">
        <f>IF(C5496=1,'Data Transformation'!$G$3+0.5*'Data Transformation'!$W$25,IF(C5497=1,D5497-'Data Transformation'!$W$25,FALSE))</f>
        <v>#NUM!</v>
      </c>
      <c r="E5496">
        <f t="array" ref="E5496">IF(ISLOGICAL(D5496),"",FREQUENCY(IF('Data Transformation'!$B$425:$B$8425='Bin Analysis'!$B5475,'Data Transformation'!$G$425:$G$8425),D5496))</f>
        <v>2001</v>
      </c>
      <c r="F5496">
        <f t="shared" si="684"/>
        <v>0</v>
      </c>
      <c r="G5496">
        <f>Weighting!$H$24</f>
        <v>0</v>
      </c>
      <c r="H5496">
        <f t="array" ref="H5496">FREQUENCY(IF('Data Transformation'!$B$4:$B$8425=B5475,'Data Transformation'!$G$4:$G$8425),'Bin Analysis'!$B5496)</f>
        <v>2073</v>
      </c>
      <c r="I5496">
        <f t="shared" si="685"/>
        <v>0</v>
      </c>
      <c r="J5496">
        <f t="shared" si="686"/>
        <v>0</v>
      </c>
      <c r="K5496">
        <f>J5496*Weighting!$W$24</f>
        <v>0</v>
      </c>
      <c r="M5496" s="14"/>
    </row>
    <row r="5497" spans="1:25" x14ac:dyDescent="0.25">
      <c r="A5497" s="32" t="str">
        <f>IF(Weighting!$P$25&gt;0,B5497,"")</f>
        <v/>
      </c>
      <c r="B5497" t="e">
        <f>Weighting!$C$25</f>
        <v>#DIV/0!</v>
      </c>
      <c r="C5497" t="e">
        <f>Weighting!$F$25</f>
        <v>#NUM!</v>
      </c>
      <c r="D5497" t="e">
        <f>IF(C5497=1,'Data Transformation'!$G$3+0.5*'Data Transformation'!$W$25,IF(C5498=1,D5498-'Data Transformation'!$W$25,FALSE))</f>
        <v>#NUM!</v>
      </c>
      <c r="E5497">
        <f t="array" ref="E5497">IF(ISLOGICAL(D5497),"",FREQUENCY(IF('Data Transformation'!$B$425:$B$8425='Bin Analysis'!$B5475,'Data Transformation'!$G$425:$G$8425),D5497))</f>
        <v>2001</v>
      </c>
      <c r="F5497">
        <f t="shared" si="684"/>
        <v>0</v>
      </c>
      <c r="G5497">
        <f>Weighting!$H$25</f>
        <v>0</v>
      </c>
      <c r="H5497">
        <f t="array" ref="H5497">FREQUENCY(IF('Data Transformation'!$B$4:$B$8425=B5475,'Data Transformation'!$G$4:$G$8425),'Bin Analysis'!$B5497)</f>
        <v>2073</v>
      </c>
      <c r="I5497">
        <f t="shared" si="685"/>
        <v>0</v>
      </c>
      <c r="J5497">
        <f t="shared" si="686"/>
        <v>0</v>
      </c>
      <c r="K5497">
        <f>J5497*Weighting!$W$25</f>
        <v>0</v>
      </c>
      <c r="M5497" s="14"/>
    </row>
    <row r="5498" spans="1:25" x14ac:dyDescent="0.25">
      <c r="O5498"/>
      <c r="P5498"/>
      <c r="Q5498"/>
      <c r="R5498"/>
    </row>
    <row r="5499" spans="1:25" ht="23.25" x14ac:dyDescent="0.35">
      <c r="A5499" s="21" t="s">
        <v>0</v>
      </c>
      <c r="B5499" s="21" t="str">
        <f>IFERROR(VLOOKUP(C5499,'Data Transformation'!$L$6:$M$426,2,FALSE),"")</f>
        <v/>
      </c>
      <c r="C5499" s="21">
        <f>C5475+1</f>
        <v>229</v>
      </c>
      <c r="D5499" s="21"/>
      <c r="E5499" s="21"/>
      <c r="F5499" s="21"/>
      <c r="G5499" s="21"/>
      <c r="H5499" s="22"/>
      <c r="I5499" s="22"/>
      <c r="J5499" s="22"/>
      <c r="K5499" s="21"/>
      <c r="L5499" s="21" t="str">
        <f>B5499</f>
        <v/>
      </c>
      <c r="M5499" s="23" t="e">
        <f>INDEX('Data Transformation'!$O$4:$O$424,MATCH($B5499,'Data Transformation'!$M$4:$M$424,0),MATCH($M$2,'Data Transformation'!$O$3,0))</f>
        <v>#N/A</v>
      </c>
      <c r="N5499" s="27" t="e">
        <f>IF('Input and Summary Results'!$J$16="minimum",'Bin Analysis'!X5500/(M5499-1),'Bin Analysis'!Y5499/('Bin Analysis'!M5499-1))</f>
        <v>#N/A</v>
      </c>
      <c r="O5499" s="27" t="e">
        <f>IF(M5499=FALSE,NA(),(VLOOKUP(1,C5502:K5521,4,FALSE))/(M5499-1))</f>
        <v>#N/A</v>
      </c>
      <c r="P5499" s="27" t="e">
        <f>IF(M5499=FALSE,NA(),SUM(J5502:J5521)/Weighting!$S$5)</f>
        <v>#N/A</v>
      </c>
      <c r="Q5499" s="27" t="e">
        <f>IF(M5499=FALSE,NA(),SUM(K5502:K5521)/Weighting!$S$6)</f>
        <v>#N/A</v>
      </c>
      <c r="R5499" s="27" t="e">
        <f>IF(M5499=FALSE,NA(),(VLOOKUP(1,G5502:K5521,3,FALSE))/(M5499-1))</f>
        <v>#N/A</v>
      </c>
      <c r="S5499" s="22" t="e">
        <f>IF(M5499=FALSE,NA(),IF(SUM(J5502:J5521)=2,"yes","no"))</f>
        <v>#N/A</v>
      </c>
      <c r="X5499" s="2" cm="2">
        <f t="array" ref="X5499:X5500">FREQUENCY(IF('Data Transformation'!$B$425:$B$6424='Bin Analysis'!L5499,'Data Transformation'!$G$425:$G$6424),'Data Transformation'!$U$11)</f>
        <v>0</v>
      </c>
      <c r="Y5499" s="2" cm="2">
        <f t="array" ref="Y5499:Y5500">FREQUENCY(IF('Data Transformation'!$B$425:$B$6424='Bin Analysis'!L5499,'Data Transformation'!$G$425:$G$6424),'Data Transformation'!$U$12)</f>
        <v>0</v>
      </c>
    </row>
    <row r="5500" spans="1:25" x14ac:dyDescent="0.25">
      <c r="A5500" s="14" t="s">
        <v>67</v>
      </c>
      <c r="B5500" t="s">
        <v>47</v>
      </c>
      <c r="C5500" t="s">
        <v>5</v>
      </c>
      <c r="D5500" t="s">
        <v>98</v>
      </c>
      <c r="E5500" t="s">
        <v>99</v>
      </c>
      <c r="F5500" t="s">
        <v>100</v>
      </c>
      <c r="G5500" t="s">
        <v>69</v>
      </c>
      <c r="H5500" t="s">
        <v>31</v>
      </c>
      <c r="I5500" t="s">
        <v>32</v>
      </c>
      <c r="J5500" t="s">
        <v>46</v>
      </c>
      <c r="K5500" s="14" t="s">
        <v>45</v>
      </c>
      <c r="M5500" s="14"/>
      <c r="X5500" s="2">
        <v>0</v>
      </c>
      <c r="Y5500" s="2">
        <v>0</v>
      </c>
    </row>
    <row r="5501" spans="1:25" x14ac:dyDescent="0.25">
      <c r="A5501" s="32"/>
      <c r="D5501" t="e">
        <f>IF(C5501=1,'Data Transformation'!$G$3+0.5*'Data Transformation'!$W$25,IF(C5502=1,D5502-'Data Transformation'!$W$25,FALSE))</f>
        <v>#NUM!</v>
      </c>
      <c r="E5501">
        <f t="array" ref="E5501">IF(ISLOGICAL(D5501),"",FREQUENCY(IF('Data Transformation'!$B$425:$B$8425='Bin Analysis'!$B5499,'Data Transformation'!$G$425:$G$8425),D5501))</f>
        <v>2001</v>
      </c>
      <c r="F5501" t="e">
        <f>IF(ISLOGICAL(D5501),"",E5501-E5500)</f>
        <v>#VALUE!</v>
      </c>
      <c r="M5501" s="14"/>
    </row>
    <row r="5502" spans="1:25" x14ac:dyDescent="0.25">
      <c r="A5502" s="32" t="e">
        <f>IF(Weighting!$P$6&gt;0,B5502,"")</f>
        <v>#NUM!</v>
      </c>
      <c r="B5502" t="e">
        <f>Weighting!$C$6</f>
        <v>#DIV/0!</v>
      </c>
      <c r="C5502" t="e">
        <f>Weighting!$F$6</f>
        <v>#NUM!</v>
      </c>
      <c r="D5502" t="e">
        <f>IF(C5502=1,'Data Transformation'!$G$3+0.5*'Data Transformation'!$W$25,IF(C5503=1,D5503-'Data Transformation'!$W$25,FALSE))</f>
        <v>#NUM!</v>
      </c>
      <c r="E5502">
        <f t="array" ref="E5502">IF(ISLOGICAL(D5502),"",FREQUENCY(IF('Data Transformation'!$B$425:$B$8425='Bin Analysis'!$B5499,'Data Transformation'!$G$425:$G$8425),D5502))</f>
        <v>2001</v>
      </c>
      <c r="F5502">
        <f>IF(ISLOGICAL(D5502),"",E5502-E5501)</f>
        <v>0</v>
      </c>
      <c r="G5502">
        <f>Weighting!$H$6</f>
        <v>1</v>
      </c>
      <c r="H5502">
        <f t="array" ref="H5502">FREQUENCY(IF('Data Transformation'!$B$4:$B$8425=B5499,'Data Transformation'!$G$4:$G$8425),'Bin Analysis'!$B5502)</f>
        <v>2073</v>
      </c>
      <c r="I5502">
        <f>H5502-H5501</f>
        <v>2073</v>
      </c>
      <c r="J5502">
        <f>IF(I5502=0,0,1)</f>
        <v>1</v>
      </c>
      <c r="K5502" t="e">
        <f>J5502*Weighting!$W$6</f>
        <v>#NUM!</v>
      </c>
      <c r="M5502" s="14"/>
    </row>
    <row r="5503" spans="1:25" x14ac:dyDescent="0.25">
      <c r="A5503" s="32" t="str">
        <f>IF(Weighting!$P$7&gt;0,B5503,"")</f>
        <v/>
      </c>
      <c r="B5503" t="e">
        <f>Weighting!$C$7</f>
        <v>#DIV/0!</v>
      </c>
      <c r="C5503" t="e">
        <f>Weighting!$F$7</f>
        <v>#NUM!</v>
      </c>
      <c r="D5503" t="e">
        <f>IF(C5503=1,'Data Transformation'!$G$3+0.5*'Data Transformation'!$W$25,IF(C5504=1,D5504-'Data Transformation'!$W$25,FALSE))</f>
        <v>#NUM!</v>
      </c>
      <c r="E5503">
        <f t="array" ref="E5503">IF(ISLOGICAL(D5503),"",FREQUENCY(IF('Data Transformation'!$B$425:$B$8425='Bin Analysis'!$B5499,'Data Transformation'!$G$425:$G$8425),D5503))</f>
        <v>2001</v>
      </c>
      <c r="F5503">
        <f t="shared" ref="F5503:F5521" si="687">IF(ISLOGICAL(D5503),"",E5503-E5502)</f>
        <v>0</v>
      </c>
      <c r="G5503">
        <f>Weighting!$H$7</f>
        <v>0</v>
      </c>
      <c r="H5503">
        <f t="array" ref="H5503">FREQUENCY(IF('Data Transformation'!$B$4:$B$8425=B5499,'Data Transformation'!$G$4:$G$8425),'Bin Analysis'!$B5503)</f>
        <v>2073</v>
      </c>
      <c r="I5503">
        <f t="shared" ref="I5503:I5521" si="688">H5503-H5502</f>
        <v>0</v>
      </c>
      <c r="J5503">
        <f>IF(I5503=0,0,1)</f>
        <v>0</v>
      </c>
      <c r="K5503">
        <f>J5503*Weighting!$W$7</f>
        <v>0</v>
      </c>
      <c r="M5503" s="14"/>
    </row>
    <row r="5504" spans="1:25" x14ac:dyDescent="0.25">
      <c r="A5504" s="32" t="str">
        <f>IF(Weighting!$P$8&gt;0,B5504,"")</f>
        <v/>
      </c>
      <c r="B5504" t="e">
        <f>Weighting!$C$8</f>
        <v>#DIV/0!</v>
      </c>
      <c r="C5504" t="e">
        <f>Weighting!$F$8</f>
        <v>#NUM!</v>
      </c>
      <c r="D5504" t="e">
        <f>IF(C5504=1,'Data Transformation'!$G$3+0.5*'Data Transformation'!$W$25,IF(C5505=1,D5505-'Data Transformation'!$W$25,FALSE))</f>
        <v>#NUM!</v>
      </c>
      <c r="E5504">
        <f t="array" ref="E5504">IF(ISLOGICAL(D5504),"",FREQUENCY(IF('Data Transformation'!$B$425:$B$8425='Bin Analysis'!$B5499,'Data Transformation'!$G$425:$G$8425),D5504))</f>
        <v>2001</v>
      </c>
      <c r="F5504">
        <f t="shared" si="687"/>
        <v>0</v>
      </c>
      <c r="G5504">
        <f>Weighting!$H$8</f>
        <v>0</v>
      </c>
      <c r="H5504">
        <f t="array" ref="H5504">FREQUENCY(IF('Data Transformation'!$B$4:$B$8425=B5499,'Data Transformation'!$G$4:$G$8425),'Bin Analysis'!$B5504)</f>
        <v>2073</v>
      </c>
      <c r="I5504">
        <f t="shared" si="688"/>
        <v>0</v>
      </c>
      <c r="J5504">
        <f t="shared" ref="J5504:J5521" si="689">IF(I5504=0,0,1)</f>
        <v>0</v>
      </c>
      <c r="K5504">
        <f>J5504*Weighting!$W$8</f>
        <v>0</v>
      </c>
      <c r="M5504" s="14"/>
    </row>
    <row r="5505" spans="1:13" x14ac:dyDescent="0.25">
      <c r="A5505" s="32" t="str">
        <f>IF(Weighting!$P$9&gt;0,B5505,"")</f>
        <v/>
      </c>
      <c r="B5505" s="50" t="e">
        <f>Weighting!$C$9</f>
        <v>#DIV/0!</v>
      </c>
      <c r="C5505" t="e">
        <f>Weighting!$F$9</f>
        <v>#NUM!</v>
      </c>
      <c r="D5505" t="e">
        <f>IF(C5505=1,'Data Transformation'!$G$3+0.5*'Data Transformation'!$W$25,IF(C5506=1,D5506-'Data Transformation'!$W$25,FALSE))</f>
        <v>#NUM!</v>
      </c>
      <c r="E5505">
        <f t="array" ref="E5505">IF(ISLOGICAL(D5505),"",FREQUENCY(IF('Data Transformation'!$B$425:$B$8425='Bin Analysis'!$B5499,'Data Transformation'!$G$425:$G$8425),D5505))</f>
        <v>2001</v>
      </c>
      <c r="F5505">
        <f t="shared" si="687"/>
        <v>0</v>
      </c>
      <c r="G5505">
        <f>Weighting!$H$9</f>
        <v>0</v>
      </c>
      <c r="H5505">
        <f t="array" ref="H5505">FREQUENCY(IF('Data Transformation'!$B$4:$B$8425=B5499,'Data Transformation'!$G$4:$G$8425),'Bin Analysis'!$B5505)</f>
        <v>2073</v>
      </c>
      <c r="I5505">
        <f t="shared" si="688"/>
        <v>0</v>
      </c>
      <c r="J5505">
        <f t="shared" si="689"/>
        <v>0</v>
      </c>
      <c r="K5505">
        <f>J5505*Weighting!$W$9</f>
        <v>0</v>
      </c>
      <c r="M5505" s="14"/>
    </row>
    <row r="5506" spans="1:13" x14ac:dyDescent="0.25">
      <c r="A5506" s="32" t="str">
        <f>IF(Weighting!$P$10&gt;0,B5506,"")</f>
        <v/>
      </c>
      <c r="B5506" t="e">
        <f>Weighting!$C$10</f>
        <v>#DIV/0!</v>
      </c>
      <c r="C5506" t="e">
        <f>Weighting!$F$10</f>
        <v>#NUM!</v>
      </c>
      <c r="D5506" t="e">
        <f>IF(C5506=1,'Data Transformation'!$G$3+0.5*'Data Transformation'!$W$25,IF(C5507=1,D5507-'Data Transformation'!$W$25,FALSE))</f>
        <v>#NUM!</v>
      </c>
      <c r="E5506">
        <f t="array" ref="E5506">IF(ISLOGICAL(D5506),"",FREQUENCY(IF('Data Transformation'!$B$425:$B$8425='Bin Analysis'!$B5499,'Data Transformation'!$G$425:$G$8425),D5506))</f>
        <v>2001</v>
      </c>
      <c r="F5506">
        <f t="shared" si="687"/>
        <v>0</v>
      </c>
      <c r="G5506">
        <f>Weighting!$H$10</f>
        <v>0</v>
      </c>
      <c r="H5506">
        <f t="array" ref="H5506">FREQUENCY(IF('Data Transformation'!$B$4:$B$8425=B5499,'Data Transformation'!$G$4:$G$8425),'Bin Analysis'!$B5506)</f>
        <v>2073</v>
      </c>
      <c r="I5506">
        <f t="shared" si="688"/>
        <v>0</v>
      </c>
      <c r="J5506">
        <f t="shared" si="689"/>
        <v>0</v>
      </c>
      <c r="K5506">
        <f>J5506*Weighting!$W$10</f>
        <v>0</v>
      </c>
      <c r="M5506" s="14"/>
    </row>
    <row r="5507" spans="1:13" x14ac:dyDescent="0.25">
      <c r="A5507" s="32" t="str">
        <f>IF(Weighting!$P$11&gt;0,B5507,"")</f>
        <v/>
      </c>
      <c r="B5507" t="e">
        <f>Weighting!$C$11</f>
        <v>#DIV/0!</v>
      </c>
      <c r="C5507" t="e">
        <f>Weighting!$F$11</f>
        <v>#NUM!</v>
      </c>
      <c r="D5507" t="e">
        <f>IF(C5507=1,'Data Transformation'!$G$3+0.5*'Data Transformation'!$W$25,IF(C5508=1,D5508-'Data Transformation'!$W$25,FALSE))</f>
        <v>#NUM!</v>
      </c>
      <c r="E5507">
        <f t="array" ref="E5507">IF(ISLOGICAL(D5507),"",FREQUENCY(IF('Data Transformation'!$B$425:$B$8425='Bin Analysis'!$B5499,'Data Transformation'!$G$425:$G$8425),D5507))</f>
        <v>2001</v>
      </c>
      <c r="F5507">
        <f t="shared" si="687"/>
        <v>0</v>
      </c>
      <c r="G5507">
        <f>Weighting!$H$11</f>
        <v>0</v>
      </c>
      <c r="H5507">
        <f t="array" ref="H5507">FREQUENCY(IF('Data Transformation'!$B$4:$B$8425=B5499,'Data Transformation'!$G$4:$G$8425),'Bin Analysis'!$B5507)</f>
        <v>2073</v>
      </c>
      <c r="I5507">
        <f t="shared" si="688"/>
        <v>0</v>
      </c>
      <c r="J5507">
        <f t="shared" si="689"/>
        <v>0</v>
      </c>
      <c r="K5507">
        <f>J5507*Weighting!$W$11</f>
        <v>0</v>
      </c>
      <c r="M5507" s="14"/>
    </row>
    <row r="5508" spans="1:13" x14ac:dyDescent="0.25">
      <c r="A5508" s="32" t="str">
        <f>IF(Weighting!$P$12&gt;0,B5508,"")</f>
        <v/>
      </c>
      <c r="B5508" t="e">
        <f>Weighting!$C$12</f>
        <v>#DIV/0!</v>
      </c>
      <c r="C5508" t="e">
        <f>Weighting!$F$12</f>
        <v>#NUM!</v>
      </c>
      <c r="D5508" t="e">
        <f>IF(C5508=1,'Data Transformation'!$G$3+0.5*'Data Transformation'!$W$25,IF(C5509=1,D5509-'Data Transformation'!$W$25,FALSE))</f>
        <v>#NUM!</v>
      </c>
      <c r="E5508">
        <f t="array" ref="E5508">IF(ISLOGICAL(D5508),"",FREQUENCY(IF('Data Transformation'!$B$425:$B$8425='Bin Analysis'!$B5499,'Data Transformation'!$G$425:$G$8425),D5508))</f>
        <v>2001</v>
      </c>
      <c r="F5508">
        <f t="shared" si="687"/>
        <v>0</v>
      </c>
      <c r="G5508">
        <f>Weighting!$H$12</f>
        <v>0</v>
      </c>
      <c r="H5508">
        <f t="array" ref="H5508">FREQUENCY(IF('Data Transformation'!$B$4:$B$8425=B5499,'Data Transformation'!$G$4:$G$8425),'Bin Analysis'!$B5508)</f>
        <v>2073</v>
      </c>
      <c r="I5508">
        <f t="shared" si="688"/>
        <v>0</v>
      </c>
      <c r="J5508">
        <f t="shared" si="689"/>
        <v>0</v>
      </c>
      <c r="K5508">
        <f>J5508*Weighting!$W$12</f>
        <v>0</v>
      </c>
      <c r="M5508" s="14"/>
    </row>
    <row r="5509" spans="1:13" x14ac:dyDescent="0.25">
      <c r="A5509" s="32" t="str">
        <f>IF(Weighting!$P$13&gt;0,B5509,"")</f>
        <v/>
      </c>
      <c r="B5509" t="e">
        <f>Weighting!$C$13</f>
        <v>#DIV/0!</v>
      </c>
      <c r="C5509" t="e">
        <f>Weighting!$F$13</f>
        <v>#NUM!</v>
      </c>
      <c r="D5509" t="e">
        <f>IF(C5509=1,'Data Transformation'!$G$3+0.5*'Data Transformation'!$W$25,IF(C5510=1,D5510-'Data Transformation'!$W$25,FALSE))</f>
        <v>#NUM!</v>
      </c>
      <c r="E5509">
        <f t="array" ref="E5509">IF(ISLOGICAL(D5509),"",FREQUENCY(IF('Data Transformation'!$B$425:$B$8425='Bin Analysis'!$B5499,'Data Transformation'!$G$425:$G$8425),D5509))</f>
        <v>2001</v>
      </c>
      <c r="F5509">
        <f t="shared" si="687"/>
        <v>0</v>
      </c>
      <c r="G5509">
        <f>Weighting!$H$13</f>
        <v>0</v>
      </c>
      <c r="H5509">
        <f t="array" ref="H5509">FREQUENCY(IF('Data Transformation'!$B$4:$B$8425=B5499,'Data Transformation'!$G$4:$G$8425),'Bin Analysis'!$B5509)</f>
        <v>2073</v>
      </c>
      <c r="I5509">
        <f t="shared" si="688"/>
        <v>0</v>
      </c>
      <c r="J5509">
        <f t="shared" si="689"/>
        <v>0</v>
      </c>
      <c r="K5509">
        <f>J5509*Weighting!$W$13</f>
        <v>0</v>
      </c>
      <c r="M5509" s="14"/>
    </row>
    <row r="5510" spans="1:13" x14ac:dyDescent="0.25">
      <c r="A5510" s="32" t="str">
        <f>IF(Weighting!$P$14&gt;0,B5510,"")</f>
        <v/>
      </c>
      <c r="B5510" t="e">
        <f>Weighting!$C$14</f>
        <v>#DIV/0!</v>
      </c>
      <c r="C5510" t="e">
        <f>Weighting!$F$14</f>
        <v>#NUM!</v>
      </c>
      <c r="D5510" t="e">
        <f>IF(C5510=1,'Data Transformation'!$G$3+0.5*'Data Transformation'!$W$25,IF(C5511=1,D5511-'Data Transformation'!$W$25,FALSE))</f>
        <v>#NUM!</v>
      </c>
      <c r="E5510">
        <f t="array" ref="E5510">IF(ISLOGICAL(D5510),"",FREQUENCY(IF('Data Transformation'!$B$425:$B$8425='Bin Analysis'!$B5499,'Data Transformation'!$G$425:$G$8425),D5510))</f>
        <v>2001</v>
      </c>
      <c r="F5510">
        <f t="shared" si="687"/>
        <v>0</v>
      </c>
      <c r="G5510">
        <f>Weighting!$H$14</f>
        <v>0</v>
      </c>
      <c r="H5510">
        <f t="array" ref="H5510">FREQUENCY(IF('Data Transformation'!$B$4:$B$8425=B5499,'Data Transformation'!$G$4:$G$8425),'Bin Analysis'!$B5510)</f>
        <v>2073</v>
      </c>
      <c r="I5510">
        <f t="shared" si="688"/>
        <v>0</v>
      </c>
      <c r="J5510">
        <f t="shared" si="689"/>
        <v>0</v>
      </c>
      <c r="K5510">
        <f>J5510*Weighting!$W$14</f>
        <v>0</v>
      </c>
      <c r="M5510" s="14"/>
    </row>
    <row r="5511" spans="1:13" x14ac:dyDescent="0.25">
      <c r="A5511" s="32" t="str">
        <f>IF(Weighting!$P$15&gt;0,B5511,"")</f>
        <v/>
      </c>
      <c r="B5511" t="e">
        <f>Weighting!$C$15</f>
        <v>#DIV/0!</v>
      </c>
      <c r="C5511" t="e">
        <f>Weighting!$F$15</f>
        <v>#NUM!</v>
      </c>
      <c r="D5511" t="e">
        <f>IF(C5511=1,'Data Transformation'!$G$3+0.5*'Data Transformation'!$W$25,IF(C5512=1,D5512-'Data Transformation'!$W$25,FALSE))</f>
        <v>#NUM!</v>
      </c>
      <c r="E5511">
        <f t="array" ref="E5511">IF(ISLOGICAL(D5511),"",FREQUENCY(IF('Data Transformation'!$B$425:$B$8425='Bin Analysis'!$B5499,'Data Transformation'!$G$425:$G$8425),D5511))</f>
        <v>2001</v>
      </c>
      <c r="F5511">
        <f t="shared" si="687"/>
        <v>0</v>
      </c>
      <c r="G5511">
        <f>Weighting!$H$15</f>
        <v>0</v>
      </c>
      <c r="H5511">
        <f t="array" ref="H5511">FREQUENCY(IF('Data Transformation'!$B$4:$B$8425=B5499,'Data Transformation'!$G$4:$G$8425),'Bin Analysis'!$B5511)</f>
        <v>2073</v>
      </c>
      <c r="I5511">
        <f t="shared" si="688"/>
        <v>0</v>
      </c>
      <c r="J5511">
        <f t="shared" si="689"/>
        <v>0</v>
      </c>
      <c r="K5511">
        <f>J5511*Weighting!$W$15</f>
        <v>0</v>
      </c>
      <c r="M5511" s="14"/>
    </row>
    <row r="5512" spans="1:13" x14ac:dyDescent="0.25">
      <c r="A5512" s="32" t="str">
        <f>IF(Weighting!$P$16&gt;0,B5512,"")</f>
        <v/>
      </c>
      <c r="B5512" t="e">
        <f>Weighting!$C$16</f>
        <v>#DIV/0!</v>
      </c>
      <c r="C5512" t="e">
        <f>Weighting!$F$16</f>
        <v>#NUM!</v>
      </c>
      <c r="D5512" t="e">
        <f>IF(C5512=1,'Data Transformation'!$G$3+0.5*'Data Transformation'!$W$25,IF(C5513=1,D5513-'Data Transformation'!$W$25,FALSE))</f>
        <v>#NUM!</v>
      </c>
      <c r="E5512">
        <f t="array" ref="E5512">IF(ISLOGICAL(D5512),"",FREQUENCY(IF('Data Transformation'!$B$425:$B$8425='Bin Analysis'!$B5499,'Data Transformation'!$G$425:$G$8425),D5512))</f>
        <v>2001</v>
      </c>
      <c r="F5512">
        <f t="shared" si="687"/>
        <v>0</v>
      </c>
      <c r="G5512">
        <f>Weighting!$H$16</f>
        <v>0</v>
      </c>
      <c r="H5512">
        <f t="array" ref="H5512">FREQUENCY(IF('Data Transformation'!$B$4:$B$8425=B5499,'Data Transformation'!$G$4:$G$8425),'Bin Analysis'!$B5512)</f>
        <v>2073</v>
      </c>
      <c r="I5512">
        <f t="shared" si="688"/>
        <v>0</v>
      </c>
      <c r="J5512">
        <f t="shared" si="689"/>
        <v>0</v>
      </c>
      <c r="K5512">
        <f>J5512*Weighting!$W$16</f>
        <v>0</v>
      </c>
      <c r="M5512" s="14"/>
    </row>
    <row r="5513" spans="1:13" x14ac:dyDescent="0.25">
      <c r="A5513" s="32" t="str">
        <f>IF(Weighting!$P$17&gt;0,B5513,"")</f>
        <v/>
      </c>
      <c r="B5513" t="e">
        <f>Weighting!$C$17</f>
        <v>#DIV/0!</v>
      </c>
      <c r="C5513" t="e">
        <f>Weighting!$F$17</f>
        <v>#NUM!</v>
      </c>
      <c r="D5513" t="e">
        <f>IF(C5513=1,'Data Transformation'!$G$3+0.5*'Data Transformation'!$W$25,IF(C5514=1,D5514-'Data Transformation'!$W$25,FALSE))</f>
        <v>#NUM!</v>
      </c>
      <c r="E5513">
        <f t="array" ref="E5513">IF(ISLOGICAL(D5513),"",FREQUENCY(IF('Data Transformation'!$B$425:$B$8425='Bin Analysis'!$B5499,'Data Transformation'!$G$425:$G$8425),D5513))</f>
        <v>2001</v>
      </c>
      <c r="F5513">
        <f t="shared" si="687"/>
        <v>0</v>
      </c>
      <c r="G5513">
        <f>Weighting!$H$17</f>
        <v>0</v>
      </c>
      <c r="H5513">
        <f t="array" ref="H5513">FREQUENCY(IF('Data Transformation'!$B$4:$B$8425=B5499,'Data Transformation'!$G$4:$G$8425),'Bin Analysis'!$B5513)</f>
        <v>2073</v>
      </c>
      <c r="I5513">
        <f t="shared" si="688"/>
        <v>0</v>
      </c>
      <c r="J5513">
        <f t="shared" si="689"/>
        <v>0</v>
      </c>
      <c r="K5513">
        <f>J5513*Weighting!$W$17</f>
        <v>0</v>
      </c>
      <c r="M5513" s="14"/>
    </row>
    <row r="5514" spans="1:13" x14ac:dyDescent="0.25">
      <c r="A5514" s="32" t="str">
        <f>IF(Weighting!$P$18&gt;0,B5514,"")</f>
        <v/>
      </c>
      <c r="B5514" t="e">
        <f>Weighting!$C$18</f>
        <v>#DIV/0!</v>
      </c>
      <c r="C5514" t="e">
        <f>Weighting!$F$18</f>
        <v>#NUM!</v>
      </c>
      <c r="D5514" t="e">
        <f>IF(C5514=1,'Data Transformation'!$G$3+0.5*'Data Transformation'!$W$25,IF(C5515=1,D5515-'Data Transformation'!$W$25,FALSE))</f>
        <v>#NUM!</v>
      </c>
      <c r="E5514">
        <f t="array" ref="E5514">IF(ISLOGICAL(D5514),"",FREQUENCY(IF('Data Transformation'!$B$425:$B$8425='Bin Analysis'!$B5499,'Data Transformation'!$G$425:$G$8425),D5514))</f>
        <v>2001</v>
      </c>
      <c r="F5514">
        <f t="shared" si="687"/>
        <v>0</v>
      </c>
      <c r="G5514">
        <f>Weighting!$H$18</f>
        <v>0</v>
      </c>
      <c r="H5514">
        <f t="array" ref="H5514">FREQUENCY(IF('Data Transformation'!$B$4:$B$8425=B5499,'Data Transformation'!$G$4:$G$8425),'Bin Analysis'!$B5514)</f>
        <v>2073</v>
      </c>
      <c r="I5514">
        <f t="shared" si="688"/>
        <v>0</v>
      </c>
      <c r="J5514">
        <f t="shared" si="689"/>
        <v>0</v>
      </c>
      <c r="K5514">
        <f>J5514*Weighting!$W$18</f>
        <v>0</v>
      </c>
      <c r="M5514" s="14"/>
    </row>
    <row r="5515" spans="1:13" x14ac:dyDescent="0.25">
      <c r="A5515" s="32" t="str">
        <f>IF(Weighting!$P$19&gt;0,B5515,"")</f>
        <v/>
      </c>
      <c r="B5515" t="e">
        <f>Weighting!$C$19</f>
        <v>#DIV/0!</v>
      </c>
      <c r="C5515" t="e">
        <f>Weighting!$F$19</f>
        <v>#NUM!</v>
      </c>
      <c r="D5515" t="e">
        <f>IF(C5515=1,'Data Transformation'!$G$3+0.5*'Data Transformation'!$W$25,IF(C5516=1,D5516-'Data Transformation'!$W$25,FALSE))</f>
        <v>#NUM!</v>
      </c>
      <c r="E5515">
        <f t="array" ref="E5515">IF(ISLOGICAL(D5515),"",FREQUENCY(IF('Data Transformation'!$B$425:$B$8425='Bin Analysis'!$B5499,'Data Transformation'!$G$425:$G$8425),D5515))</f>
        <v>2001</v>
      </c>
      <c r="F5515">
        <f t="shared" si="687"/>
        <v>0</v>
      </c>
      <c r="G5515">
        <f>Weighting!$H$19</f>
        <v>0</v>
      </c>
      <c r="H5515">
        <f t="array" ref="H5515">FREQUENCY(IF('Data Transformation'!$B$4:$B$8425=B5499,'Data Transformation'!$G$4:$G$8425),'Bin Analysis'!$B5515)</f>
        <v>2073</v>
      </c>
      <c r="I5515">
        <f t="shared" si="688"/>
        <v>0</v>
      </c>
      <c r="J5515">
        <f t="shared" si="689"/>
        <v>0</v>
      </c>
      <c r="K5515">
        <f>J5515*Weighting!$W$19</f>
        <v>0</v>
      </c>
      <c r="M5515" s="14"/>
    </row>
    <row r="5516" spans="1:13" x14ac:dyDescent="0.25">
      <c r="A5516" s="32" t="str">
        <f>IF(Weighting!$P$20&gt;0,B5516,"")</f>
        <v/>
      </c>
      <c r="B5516" t="e">
        <f>Weighting!$C$20</f>
        <v>#DIV/0!</v>
      </c>
      <c r="C5516" t="e">
        <f>Weighting!$F$20</f>
        <v>#NUM!</v>
      </c>
      <c r="D5516" t="e">
        <f>IF(C5516=1,'Data Transformation'!$G$3+0.5*'Data Transformation'!$W$25,IF(C5517=1,D5517-'Data Transformation'!$W$25,FALSE))</f>
        <v>#NUM!</v>
      </c>
      <c r="E5516">
        <f t="array" ref="E5516">IF(ISLOGICAL(D5516),"",FREQUENCY(IF('Data Transformation'!$B$425:$B$8425='Bin Analysis'!$B5499,'Data Transformation'!$G$425:$G$8425),D5516))</f>
        <v>2001</v>
      </c>
      <c r="F5516">
        <f t="shared" si="687"/>
        <v>0</v>
      </c>
      <c r="G5516">
        <f>Weighting!$H$20</f>
        <v>0</v>
      </c>
      <c r="H5516">
        <f t="array" ref="H5516">FREQUENCY(IF('Data Transformation'!$B$4:$B$8425=B5499,'Data Transformation'!$G$4:$G$8425),'Bin Analysis'!$B5516)</f>
        <v>2073</v>
      </c>
      <c r="I5516">
        <f t="shared" si="688"/>
        <v>0</v>
      </c>
      <c r="J5516">
        <f t="shared" si="689"/>
        <v>0</v>
      </c>
      <c r="K5516">
        <f>J5516*Weighting!$W$20</f>
        <v>0</v>
      </c>
      <c r="M5516" s="14"/>
    </row>
    <row r="5517" spans="1:13" x14ac:dyDescent="0.25">
      <c r="A5517" s="32" t="str">
        <f>IF(Weighting!$P$21&gt;0,B5517,"")</f>
        <v/>
      </c>
      <c r="B5517" t="e">
        <f>Weighting!$C$21</f>
        <v>#DIV/0!</v>
      </c>
      <c r="C5517" t="e">
        <f>Weighting!$F$21</f>
        <v>#NUM!</v>
      </c>
      <c r="D5517" t="e">
        <f>IF(C5517=1,'Data Transformation'!$G$3+0.5*'Data Transformation'!$W$25,IF(C5518=1,D5518-'Data Transformation'!$W$25,FALSE))</f>
        <v>#NUM!</v>
      </c>
      <c r="E5517">
        <f t="array" ref="E5517">IF(ISLOGICAL(D5517),"",FREQUENCY(IF('Data Transformation'!$B$425:$B$8425='Bin Analysis'!$B5499,'Data Transformation'!$G$425:$G$8425),D5517))</f>
        <v>2001</v>
      </c>
      <c r="F5517">
        <f t="shared" si="687"/>
        <v>0</v>
      </c>
      <c r="G5517">
        <f>Weighting!$H$21</f>
        <v>0</v>
      </c>
      <c r="H5517">
        <f t="array" ref="H5517">FREQUENCY(IF('Data Transformation'!$B$4:$B$8425=B5499,'Data Transformation'!$G$4:$G$8425),'Bin Analysis'!$B5517)</f>
        <v>2073</v>
      </c>
      <c r="I5517">
        <f t="shared" si="688"/>
        <v>0</v>
      </c>
      <c r="J5517">
        <f t="shared" si="689"/>
        <v>0</v>
      </c>
      <c r="K5517">
        <f>J5517*Weighting!$W$21</f>
        <v>0</v>
      </c>
      <c r="M5517" s="14"/>
    </row>
    <row r="5518" spans="1:13" x14ac:dyDescent="0.25">
      <c r="A5518" s="32" t="str">
        <f>IF(Weighting!$P$22&gt;0,B5518,"")</f>
        <v/>
      </c>
      <c r="B5518" t="e">
        <f>Weighting!$C$22</f>
        <v>#DIV/0!</v>
      </c>
      <c r="C5518" t="e">
        <f>Weighting!$F$22</f>
        <v>#NUM!</v>
      </c>
      <c r="D5518" t="e">
        <f>IF(C5518=1,'Data Transformation'!$G$3+0.5*'Data Transformation'!$W$25,IF(C5519=1,D5519-'Data Transformation'!$W$25,FALSE))</f>
        <v>#NUM!</v>
      </c>
      <c r="E5518">
        <f t="array" ref="E5518">IF(ISLOGICAL(D5518),"",FREQUENCY(IF('Data Transformation'!$B$425:$B$8425='Bin Analysis'!$B5499,'Data Transformation'!$G$425:$G$8425),D5518))</f>
        <v>2001</v>
      </c>
      <c r="F5518">
        <f t="shared" si="687"/>
        <v>0</v>
      </c>
      <c r="G5518">
        <f>Weighting!$H$22</f>
        <v>0</v>
      </c>
      <c r="H5518">
        <f t="array" ref="H5518">FREQUENCY(IF('Data Transformation'!$B$4:$B$8425=B5499,'Data Transformation'!$G$4:$G$8425),'Bin Analysis'!$B5518)</f>
        <v>2073</v>
      </c>
      <c r="I5518">
        <f t="shared" si="688"/>
        <v>0</v>
      </c>
      <c r="J5518">
        <f t="shared" si="689"/>
        <v>0</v>
      </c>
      <c r="K5518">
        <f>J5518*Weighting!$W$22</f>
        <v>0</v>
      </c>
      <c r="M5518" s="14"/>
    </row>
    <row r="5519" spans="1:13" x14ac:dyDescent="0.25">
      <c r="A5519" s="32" t="str">
        <f>IF(Weighting!$P$23&gt;0,B5519,"")</f>
        <v/>
      </c>
      <c r="B5519" t="e">
        <f>Weighting!$C$23</f>
        <v>#DIV/0!</v>
      </c>
      <c r="C5519" t="e">
        <f>Weighting!$F$23</f>
        <v>#NUM!</v>
      </c>
      <c r="D5519" t="e">
        <f>IF(C5519=1,'Data Transformation'!$G$3+0.5*'Data Transformation'!$W$25,IF(C5520=1,D5520-'Data Transformation'!$W$25,FALSE))</f>
        <v>#NUM!</v>
      </c>
      <c r="E5519">
        <f t="array" ref="E5519">IF(ISLOGICAL(D5519),"",FREQUENCY(IF('Data Transformation'!$B$425:$B$8425='Bin Analysis'!$B5499,'Data Transformation'!$G$425:$G$8425),D5519))</f>
        <v>2001</v>
      </c>
      <c r="F5519">
        <f t="shared" si="687"/>
        <v>0</v>
      </c>
      <c r="G5519">
        <f>Weighting!$H$23</f>
        <v>0</v>
      </c>
      <c r="H5519">
        <f t="array" ref="H5519">FREQUENCY(IF('Data Transformation'!$B$4:$B$8425=B5499,'Data Transformation'!$G$4:$G$8425),'Bin Analysis'!$B5519)</f>
        <v>2073</v>
      </c>
      <c r="I5519">
        <f t="shared" si="688"/>
        <v>0</v>
      </c>
      <c r="J5519">
        <f t="shared" si="689"/>
        <v>0</v>
      </c>
      <c r="K5519">
        <f>J5519*Weighting!$W$23</f>
        <v>0</v>
      </c>
      <c r="M5519" s="14"/>
    </row>
    <row r="5520" spans="1:13" x14ac:dyDescent="0.25">
      <c r="A5520" s="32" t="str">
        <f>IF(Weighting!$P$24&gt;0,B5520,"")</f>
        <v/>
      </c>
      <c r="B5520" t="e">
        <f>Weighting!$C$24</f>
        <v>#DIV/0!</v>
      </c>
      <c r="C5520" t="e">
        <f>Weighting!$F$24</f>
        <v>#NUM!</v>
      </c>
      <c r="D5520" t="e">
        <f>IF(C5520=1,'Data Transformation'!$G$3+0.5*'Data Transformation'!$W$25,IF(C5521=1,D5521-'Data Transformation'!$W$25,FALSE))</f>
        <v>#NUM!</v>
      </c>
      <c r="E5520">
        <f t="array" ref="E5520">IF(ISLOGICAL(D5520),"",FREQUENCY(IF('Data Transformation'!$B$425:$B$8425='Bin Analysis'!$B5499,'Data Transformation'!$G$425:$G$8425),D5520))</f>
        <v>2001</v>
      </c>
      <c r="F5520">
        <f t="shared" si="687"/>
        <v>0</v>
      </c>
      <c r="G5520">
        <f>Weighting!$H$24</f>
        <v>0</v>
      </c>
      <c r="H5520">
        <f t="array" ref="H5520">FREQUENCY(IF('Data Transformation'!$B$4:$B$8425=B5499,'Data Transformation'!$G$4:$G$8425),'Bin Analysis'!$B5520)</f>
        <v>2073</v>
      </c>
      <c r="I5520">
        <f t="shared" si="688"/>
        <v>0</v>
      </c>
      <c r="J5520">
        <f t="shared" si="689"/>
        <v>0</v>
      </c>
      <c r="K5520">
        <f>J5520*Weighting!$W$24</f>
        <v>0</v>
      </c>
      <c r="M5520" s="14"/>
    </row>
    <row r="5521" spans="1:25" x14ac:dyDescent="0.25">
      <c r="A5521" s="32" t="str">
        <f>IF(Weighting!$P$25&gt;0,B5521,"")</f>
        <v/>
      </c>
      <c r="B5521" t="e">
        <f>Weighting!$C$25</f>
        <v>#DIV/0!</v>
      </c>
      <c r="C5521" t="e">
        <f>Weighting!$F$25</f>
        <v>#NUM!</v>
      </c>
      <c r="D5521" t="e">
        <f>IF(C5521=1,'Data Transformation'!$G$3+0.5*'Data Transformation'!$W$25,IF(C5522=1,D5522-'Data Transformation'!$W$25,FALSE))</f>
        <v>#NUM!</v>
      </c>
      <c r="E5521">
        <f t="array" ref="E5521">IF(ISLOGICAL(D5521),"",FREQUENCY(IF('Data Transformation'!$B$425:$B$8425='Bin Analysis'!$B5499,'Data Transformation'!$G$425:$G$8425),D5521))</f>
        <v>2001</v>
      </c>
      <c r="F5521">
        <f t="shared" si="687"/>
        <v>0</v>
      </c>
      <c r="G5521">
        <f>Weighting!$H$25</f>
        <v>0</v>
      </c>
      <c r="H5521">
        <f t="array" ref="H5521">FREQUENCY(IF('Data Transformation'!$B$4:$B$8425=B5499,'Data Transformation'!$G$4:$G$8425),'Bin Analysis'!$B5521)</f>
        <v>2073</v>
      </c>
      <c r="I5521">
        <f t="shared" si="688"/>
        <v>0</v>
      </c>
      <c r="J5521">
        <f t="shared" si="689"/>
        <v>0</v>
      </c>
      <c r="K5521">
        <f>J5521*Weighting!$W$25</f>
        <v>0</v>
      </c>
      <c r="M5521" s="14"/>
    </row>
    <row r="5522" spans="1:25" x14ac:dyDescent="0.25">
      <c r="N5522" s="57"/>
      <c r="O5522"/>
      <c r="P5522"/>
      <c r="Q5522"/>
      <c r="R5522"/>
    </row>
    <row r="5523" spans="1:25" ht="23.25" x14ac:dyDescent="0.35">
      <c r="A5523" s="21" t="s">
        <v>0</v>
      </c>
      <c r="B5523" s="21" t="str">
        <f>IFERROR(VLOOKUP(C5523,'Data Transformation'!$L$6:$M$426,2,FALSE),"")</f>
        <v/>
      </c>
      <c r="C5523" s="21">
        <f>C5499+1</f>
        <v>230</v>
      </c>
      <c r="D5523" s="21"/>
      <c r="E5523" s="21"/>
      <c r="F5523" s="21"/>
      <c r="G5523" s="21"/>
      <c r="H5523" s="22"/>
      <c r="I5523" s="22"/>
      <c r="J5523" s="22"/>
      <c r="K5523" s="21"/>
      <c r="L5523" s="21" t="str">
        <f>B5523</f>
        <v/>
      </c>
      <c r="M5523" s="23" t="e">
        <f>INDEX('Data Transformation'!$O$4:$O$424,MATCH($B5523,'Data Transformation'!$M$4:$M$424,0),MATCH($M$2,'Data Transformation'!$O$3,0))</f>
        <v>#N/A</v>
      </c>
      <c r="N5523" s="27" t="e">
        <f>IF('Input and Summary Results'!$J$16="minimum",'Bin Analysis'!X5524/(M5523-1),'Bin Analysis'!Y5523/('Bin Analysis'!M5523-1))</f>
        <v>#N/A</v>
      </c>
      <c r="O5523" s="27" t="e">
        <f>IF(M5523=FALSE,NA(),(VLOOKUP(1,C5526:K5545,4,FALSE))/(M5523-1))</f>
        <v>#N/A</v>
      </c>
      <c r="P5523" s="27" t="e">
        <f>IF(M5523=FALSE,NA(),SUM(J5526:J5545)/Weighting!$S$5)</f>
        <v>#N/A</v>
      </c>
      <c r="Q5523" s="27" t="e">
        <f>IF(M5523=FALSE,NA(),SUM(K5526:K5545)/Weighting!$S$6)</f>
        <v>#N/A</v>
      </c>
      <c r="R5523" s="27" t="e">
        <f>IF(M5523=FALSE,NA(),(VLOOKUP(1,G5526:K5545,3,FALSE))/(M5523-1))</f>
        <v>#N/A</v>
      </c>
      <c r="S5523" s="22" t="e">
        <f>IF(M5523=FALSE,NA(),IF(SUM(J5526:J5545)=2,"yes","no"))</f>
        <v>#N/A</v>
      </c>
      <c r="X5523" s="2" cm="2">
        <f t="array" ref="X5523:X5524">FREQUENCY(IF('Data Transformation'!$B$425:$B$6424='Bin Analysis'!L5523,'Data Transformation'!$G$425:$G$6424),'Data Transformation'!$U$11)</f>
        <v>0</v>
      </c>
      <c r="Y5523" s="2" cm="2">
        <f t="array" ref="Y5523:Y5524">FREQUENCY(IF('Data Transformation'!$B$425:$B$6424='Bin Analysis'!L5523,'Data Transformation'!$G$425:$G$6424),'Data Transformation'!$U$12)</f>
        <v>0</v>
      </c>
    </row>
    <row r="5524" spans="1:25" x14ac:dyDescent="0.25">
      <c r="A5524" s="14" t="s">
        <v>67</v>
      </c>
      <c r="B5524" t="s">
        <v>47</v>
      </c>
      <c r="C5524" t="s">
        <v>5</v>
      </c>
      <c r="D5524" t="s">
        <v>98</v>
      </c>
      <c r="E5524" t="s">
        <v>99</v>
      </c>
      <c r="F5524" t="s">
        <v>100</v>
      </c>
      <c r="G5524" t="s">
        <v>69</v>
      </c>
      <c r="H5524" t="s">
        <v>31</v>
      </c>
      <c r="I5524" t="s">
        <v>32</v>
      </c>
      <c r="J5524" t="s">
        <v>46</v>
      </c>
      <c r="K5524" s="14" t="s">
        <v>45</v>
      </c>
      <c r="M5524" s="14"/>
      <c r="X5524" s="2">
        <v>0</v>
      </c>
      <c r="Y5524" s="2">
        <v>0</v>
      </c>
    </row>
    <row r="5525" spans="1:25" x14ac:dyDescent="0.25">
      <c r="A5525" s="32"/>
      <c r="D5525" t="e">
        <f>IF(C5525=1,'Data Transformation'!$G$3+0.5*'Data Transformation'!$W$25,IF(C5526=1,D5526-'Data Transformation'!$W$25,FALSE))</f>
        <v>#NUM!</v>
      </c>
      <c r="E5525">
        <f t="array" ref="E5525">IF(ISLOGICAL(D5525),"",FREQUENCY(IF('Data Transformation'!$B$425:$B$8425='Bin Analysis'!$B5523,'Data Transformation'!$G$425:$G$8425),D5525))</f>
        <v>2001</v>
      </c>
      <c r="F5525" t="e">
        <f>IF(ISLOGICAL(D5525),"",E5525-E5524)</f>
        <v>#VALUE!</v>
      </c>
      <c r="M5525" s="14"/>
    </row>
    <row r="5526" spans="1:25" x14ac:dyDescent="0.25">
      <c r="A5526" s="32" t="e">
        <f>IF(Weighting!$P$6&gt;0,B5526,"")</f>
        <v>#NUM!</v>
      </c>
      <c r="B5526" t="e">
        <f>Weighting!$C$6</f>
        <v>#DIV/0!</v>
      </c>
      <c r="C5526" t="e">
        <f>Weighting!$F$6</f>
        <v>#NUM!</v>
      </c>
      <c r="D5526" t="e">
        <f>IF(C5526=1,'Data Transformation'!$G$3+0.5*'Data Transformation'!$W$25,IF(C5527=1,D5527-'Data Transformation'!$W$25,FALSE))</f>
        <v>#NUM!</v>
      </c>
      <c r="E5526">
        <f t="array" ref="E5526">IF(ISLOGICAL(D5526),"",FREQUENCY(IF('Data Transformation'!$B$425:$B$8425='Bin Analysis'!$B5523,'Data Transformation'!$G$425:$G$8425),D5526))</f>
        <v>2001</v>
      </c>
      <c r="F5526">
        <f>IF(ISLOGICAL(D5526),"",E5526-E5525)</f>
        <v>0</v>
      </c>
      <c r="G5526">
        <f>Weighting!$H$6</f>
        <v>1</v>
      </c>
      <c r="H5526">
        <f t="array" ref="H5526">FREQUENCY(IF('Data Transformation'!$B$4:$B$8425=B5523,'Data Transformation'!$G$4:$G$8425),'Bin Analysis'!$B5526)</f>
        <v>2073</v>
      </c>
      <c r="I5526">
        <f>H5526-H5525</f>
        <v>2073</v>
      </c>
      <c r="J5526">
        <f>IF(I5526=0,0,1)</f>
        <v>1</v>
      </c>
      <c r="K5526" t="e">
        <f>J5526*Weighting!$W$6</f>
        <v>#NUM!</v>
      </c>
      <c r="M5526" s="14"/>
    </row>
    <row r="5527" spans="1:25" x14ac:dyDescent="0.25">
      <c r="A5527" s="32" t="str">
        <f>IF(Weighting!$P$7&gt;0,B5527,"")</f>
        <v/>
      </c>
      <c r="B5527" t="e">
        <f>Weighting!$C$7</f>
        <v>#DIV/0!</v>
      </c>
      <c r="C5527" t="e">
        <f>Weighting!$F$7</f>
        <v>#NUM!</v>
      </c>
      <c r="D5527" t="e">
        <f>IF(C5527=1,'Data Transformation'!$G$3+0.5*'Data Transformation'!$W$25,IF(C5528=1,D5528-'Data Transformation'!$W$25,FALSE))</f>
        <v>#NUM!</v>
      </c>
      <c r="E5527">
        <f t="array" ref="E5527">IF(ISLOGICAL(D5527),"",FREQUENCY(IF('Data Transformation'!$B$425:$B$8425='Bin Analysis'!$B5523,'Data Transformation'!$G$425:$G$8425),D5527))</f>
        <v>2001</v>
      </c>
      <c r="F5527">
        <f t="shared" ref="F5527:F5545" si="690">IF(ISLOGICAL(D5527),"",E5527-E5526)</f>
        <v>0</v>
      </c>
      <c r="G5527">
        <f>Weighting!$H$7</f>
        <v>0</v>
      </c>
      <c r="H5527">
        <f t="array" ref="H5527">FREQUENCY(IF('Data Transformation'!$B$4:$B$8425=B5523,'Data Transformation'!$G$4:$G$8425),'Bin Analysis'!$B5527)</f>
        <v>2073</v>
      </c>
      <c r="I5527">
        <f t="shared" ref="I5527:I5545" si="691">H5527-H5526</f>
        <v>0</v>
      </c>
      <c r="J5527">
        <f>IF(I5527=0,0,1)</f>
        <v>0</v>
      </c>
      <c r="K5527">
        <f>J5527*Weighting!$W$7</f>
        <v>0</v>
      </c>
      <c r="M5527" s="14"/>
    </row>
    <row r="5528" spans="1:25" x14ac:dyDescent="0.25">
      <c r="A5528" s="32" t="str">
        <f>IF(Weighting!$P$8&gt;0,B5528,"")</f>
        <v/>
      </c>
      <c r="B5528" t="e">
        <f>Weighting!$C$8</f>
        <v>#DIV/0!</v>
      </c>
      <c r="C5528" t="e">
        <f>Weighting!$F$8</f>
        <v>#NUM!</v>
      </c>
      <c r="D5528" t="e">
        <f>IF(C5528=1,'Data Transformation'!$G$3+0.5*'Data Transformation'!$W$25,IF(C5529=1,D5529-'Data Transformation'!$W$25,FALSE))</f>
        <v>#NUM!</v>
      </c>
      <c r="E5528">
        <f t="array" ref="E5528">IF(ISLOGICAL(D5528),"",FREQUENCY(IF('Data Transformation'!$B$425:$B$8425='Bin Analysis'!$B5523,'Data Transformation'!$G$425:$G$8425),D5528))</f>
        <v>2001</v>
      </c>
      <c r="F5528">
        <f t="shared" si="690"/>
        <v>0</v>
      </c>
      <c r="G5528">
        <f>Weighting!$H$8</f>
        <v>0</v>
      </c>
      <c r="H5528">
        <f t="array" ref="H5528">FREQUENCY(IF('Data Transformation'!$B$4:$B$8425=B5523,'Data Transformation'!$G$4:$G$8425),'Bin Analysis'!$B5528)</f>
        <v>2073</v>
      </c>
      <c r="I5528">
        <f t="shared" si="691"/>
        <v>0</v>
      </c>
      <c r="J5528">
        <f t="shared" ref="J5528:J5545" si="692">IF(I5528=0,0,1)</f>
        <v>0</v>
      </c>
      <c r="K5528">
        <f>J5528*Weighting!$W$8</f>
        <v>0</v>
      </c>
      <c r="M5528" s="14"/>
    </row>
    <row r="5529" spans="1:25" x14ac:dyDescent="0.25">
      <c r="A5529" s="32" t="str">
        <f>IF(Weighting!$P$9&gt;0,B5529,"")</f>
        <v/>
      </c>
      <c r="B5529" s="50" t="e">
        <f>Weighting!$C$9</f>
        <v>#DIV/0!</v>
      </c>
      <c r="C5529" t="e">
        <f>Weighting!$F$9</f>
        <v>#NUM!</v>
      </c>
      <c r="D5529" t="e">
        <f>IF(C5529=1,'Data Transformation'!$G$3+0.5*'Data Transformation'!$W$25,IF(C5530=1,D5530-'Data Transformation'!$W$25,FALSE))</f>
        <v>#NUM!</v>
      </c>
      <c r="E5529">
        <f t="array" ref="E5529">IF(ISLOGICAL(D5529),"",FREQUENCY(IF('Data Transformation'!$B$425:$B$8425='Bin Analysis'!$B5523,'Data Transformation'!$G$425:$G$8425),D5529))</f>
        <v>2001</v>
      </c>
      <c r="F5529">
        <f t="shared" si="690"/>
        <v>0</v>
      </c>
      <c r="G5529">
        <f>Weighting!$H$9</f>
        <v>0</v>
      </c>
      <c r="H5529">
        <f t="array" ref="H5529">FREQUENCY(IF('Data Transformation'!$B$4:$B$8425=B5523,'Data Transformation'!$G$4:$G$8425),'Bin Analysis'!$B5529)</f>
        <v>2073</v>
      </c>
      <c r="I5529">
        <f t="shared" si="691"/>
        <v>0</v>
      </c>
      <c r="J5529">
        <f t="shared" si="692"/>
        <v>0</v>
      </c>
      <c r="K5529">
        <f>J5529*Weighting!$W$9</f>
        <v>0</v>
      </c>
      <c r="M5529" s="14"/>
    </row>
    <row r="5530" spans="1:25" x14ac:dyDescent="0.25">
      <c r="A5530" s="32" t="str">
        <f>IF(Weighting!$P$10&gt;0,B5530,"")</f>
        <v/>
      </c>
      <c r="B5530" t="e">
        <f>Weighting!$C$10</f>
        <v>#DIV/0!</v>
      </c>
      <c r="C5530" t="e">
        <f>Weighting!$F$10</f>
        <v>#NUM!</v>
      </c>
      <c r="D5530" t="e">
        <f>IF(C5530=1,'Data Transformation'!$G$3+0.5*'Data Transformation'!$W$25,IF(C5531=1,D5531-'Data Transformation'!$W$25,FALSE))</f>
        <v>#NUM!</v>
      </c>
      <c r="E5530">
        <f t="array" ref="E5530">IF(ISLOGICAL(D5530),"",FREQUENCY(IF('Data Transformation'!$B$425:$B$8425='Bin Analysis'!$B5523,'Data Transformation'!$G$425:$G$8425),D5530))</f>
        <v>2001</v>
      </c>
      <c r="F5530">
        <f t="shared" si="690"/>
        <v>0</v>
      </c>
      <c r="G5530">
        <f>Weighting!$H$10</f>
        <v>0</v>
      </c>
      <c r="H5530">
        <f t="array" ref="H5530">FREQUENCY(IF('Data Transformation'!$B$4:$B$8425=B5523,'Data Transformation'!$G$4:$G$8425),'Bin Analysis'!$B5530)</f>
        <v>2073</v>
      </c>
      <c r="I5530">
        <f t="shared" si="691"/>
        <v>0</v>
      </c>
      <c r="J5530">
        <f t="shared" si="692"/>
        <v>0</v>
      </c>
      <c r="K5530">
        <f>J5530*Weighting!$W$10</f>
        <v>0</v>
      </c>
      <c r="M5530" s="14"/>
    </row>
    <row r="5531" spans="1:25" x14ac:dyDescent="0.25">
      <c r="A5531" s="32" t="str">
        <f>IF(Weighting!$P$11&gt;0,B5531,"")</f>
        <v/>
      </c>
      <c r="B5531" t="e">
        <f>Weighting!$C$11</f>
        <v>#DIV/0!</v>
      </c>
      <c r="C5531" t="e">
        <f>Weighting!$F$11</f>
        <v>#NUM!</v>
      </c>
      <c r="D5531" t="e">
        <f>IF(C5531=1,'Data Transformation'!$G$3+0.5*'Data Transformation'!$W$25,IF(C5532=1,D5532-'Data Transformation'!$W$25,FALSE))</f>
        <v>#NUM!</v>
      </c>
      <c r="E5531">
        <f t="array" ref="E5531">IF(ISLOGICAL(D5531),"",FREQUENCY(IF('Data Transformation'!$B$425:$B$8425='Bin Analysis'!$B5523,'Data Transformation'!$G$425:$G$8425),D5531))</f>
        <v>2001</v>
      </c>
      <c r="F5531">
        <f t="shared" si="690"/>
        <v>0</v>
      </c>
      <c r="G5531">
        <f>Weighting!$H$11</f>
        <v>0</v>
      </c>
      <c r="H5531">
        <f t="array" ref="H5531">FREQUENCY(IF('Data Transformation'!$B$4:$B$8425=B5523,'Data Transformation'!$G$4:$G$8425),'Bin Analysis'!$B5531)</f>
        <v>2073</v>
      </c>
      <c r="I5531">
        <f t="shared" si="691"/>
        <v>0</v>
      </c>
      <c r="J5531">
        <f t="shared" si="692"/>
        <v>0</v>
      </c>
      <c r="K5531">
        <f>J5531*Weighting!$W$11</f>
        <v>0</v>
      </c>
      <c r="M5531" s="14"/>
    </row>
    <row r="5532" spans="1:25" x14ac:dyDescent="0.25">
      <c r="A5532" s="32" t="str">
        <f>IF(Weighting!$P$12&gt;0,B5532,"")</f>
        <v/>
      </c>
      <c r="B5532" t="e">
        <f>Weighting!$C$12</f>
        <v>#DIV/0!</v>
      </c>
      <c r="C5532" t="e">
        <f>Weighting!$F$12</f>
        <v>#NUM!</v>
      </c>
      <c r="D5532" t="e">
        <f>IF(C5532=1,'Data Transformation'!$G$3+0.5*'Data Transformation'!$W$25,IF(C5533=1,D5533-'Data Transformation'!$W$25,FALSE))</f>
        <v>#NUM!</v>
      </c>
      <c r="E5532">
        <f t="array" ref="E5532">IF(ISLOGICAL(D5532),"",FREQUENCY(IF('Data Transformation'!$B$425:$B$8425='Bin Analysis'!$B5523,'Data Transformation'!$G$425:$G$8425),D5532))</f>
        <v>2001</v>
      </c>
      <c r="F5532">
        <f t="shared" si="690"/>
        <v>0</v>
      </c>
      <c r="G5532">
        <f>Weighting!$H$12</f>
        <v>0</v>
      </c>
      <c r="H5532">
        <f t="array" ref="H5532">FREQUENCY(IF('Data Transformation'!$B$4:$B$8425=B5523,'Data Transformation'!$G$4:$G$8425),'Bin Analysis'!$B5532)</f>
        <v>2073</v>
      </c>
      <c r="I5532">
        <f t="shared" si="691"/>
        <v>0</v>
      </c>
      <c r="J5532">
        <f t="shared" si="692"/>
        <v>0</v>
      </c>
      <c r="K5532">
        <f>J5532*Weighting!$W$12</f>
        <v>0</v>
      </c>
      <c r="M5532" s="14"/>
    </row>
    <row r="5533" spans="1:25" x14ac:dyDescent="0.25">
      <c r="A5533" s="32" t="str">
        <f>IF(Weighting!$P$13&gt;0,B5533,"")</f>
        <v/>
      </c>
      <c r="B5533" t="e">
        <f>Weighting!$C$13</f>
        <v>#DIV/0!</v>
      </c>
      <c r="C5533" t="e">
        <f>Weighting!$F$13</f>
        <v>#NUM!</v>
      </c>
      <c r="D5533" t="e">
        <f>IF(C5533=1,'Data Transformation'!$G$3+0.5*'Data Transformation'!$W$25,IF(C5534=1,D5534-'Data Transformation'!$W$25,FALSE))</f>
        <v>#NUM!</v>
      </c>
      <c r="E5533">
        <f t="array" ref="E5533">IF(ISLOGICAL(D5533),"",FREQUENCY(IF('Data Transformation'!$B$425:$B$8425='Bin Analysis'!$B5523,'Data Transformation'!$G$425:$G$8425),D5533))</f>
        <v>2001</v>
      </c>
      <c r="F5533">
        <f t="shared" si="690"/>
        <v>0</v>
      </c>
      <c r="G5533">
        <f>Weighting!$H$13</f>
        <v>0</v>
      </c>
      <c r="H5533">
        <f t="array" ref="H5533">FREQUENCY(IF('Data Transformation'!$B$4:$B$8425=B5523,'Data Transformation'!$G$4:$G$8425),'Bin Analysis'!$B5533)</f>
        <v>2073</v>
      </c>
      <c r="I5533">
        <f t="shared" si="691"/>
        <v>0</v>
      </c>
      <c r="J5533">
        <f t="shared" si="692"/>
        <v>0</v>
      </c>
      <c r="K5533">
        <f>J5533*Weighting!$W$13</f>
        <v>0</v>
      </c>
      <c r="M5533" s="14"/>
    </row>
    <row r="5534" spans="1:25" x14ac:dyDescent="0.25">
      <c r="A5534" s="32" t="str">
        <f>IF(Weighting!$P$14&gt;0,B5534,"")</f>
        <v/>
      </c>
      <c r="B5534" t="e">
        <f>Weighting!$C$14</f>
        <v>#DIV/0!</v>
      </c>
      <c r="C5534" t="e">
        <f>Weighting!$F$14</f>
        <v>#NUM!</v>
      </c>
      <c r="D5534" t="e">
        <f>IF(C5534=1,'Data Transformation'!$G$3+0.5*'Data Transformation'!$W$25,IF(C5535=1,D5535-'Data Transformation'!$W$25,FALSE))</f>
        <v>#NUM!</v>
      </c>
      <c r="E5534">
        <f t="array" ref="E5534">IF(ISLOGICAL(D5534),"",FREQUENCY(IF('Data Transformation'!$B$425:$B$8425='Bin Analysis'!$B5523,'Data Transformation'!$G$425:$G$8425),D5534))</f>
        <v>2001</v>
      </c>
      <c r="F5534">
        <f t="shared" si="690"/>
        <v>0</v>
      </c>
      <c r="G5534">
        <f>Weighting!$H$14</f>
        <v>0</v>
      </c>
      <c r="H5534">
        <f t="array" ref="H5534">FREQUENCY(IF('Data Transformation'!$B$4:$B$8425=B5523,'Data Transformation'!$G$4:$G$8425),'Bin Analysis'!$B5534)</f>
        <v>2073</v>
      </c>
      <c r="I5534">
        <f t="shared" si="691"/>
        <v>0</v>
      </c>
      <c r="J5534">
        <f t="shared" si="692"/>
        <v>0</v>
      </c>
      <c r="K5534">
        <f>J5534*Weighting!$W$14</f>
        <v>0</v>
      </c>
      <c r="M5534" s="14"/>
    </row>
    <row r="5535" spans="1:25" x14ac:dyDescent="0.25">
      <c r="A5535" s="32" t="str">
        <f>IF(Weighting!$P$15&gt;0,B5535,"")</f>
        <v/>
      </c>
      <c r="B5535" t="e">
        <f>Weighting!$C$15</f>
        <v>#DIV/0!</v>
      </c>
      <c r="C5535" t="e">
        <f>Weighting!$F$15</f>
        <v>#NUM!</v>
      </c>
      <c r="D5535" t="e">
        <f>IF(C5535=1,'Data Transformation'!$G$3+0.5*'Data Transformation'!$W$25,IF(C5536=1,D5536-'Data Transformation'!$W$25,FALSE))</f>
        <v>#NUM!</v>
      </c>
      <c r="E5535">
        <f t="array" ref="E5535">IF(ISLOGICAL(D5535),"",FREQUENCY(IF('Data Transformation'!$B$425:$B$8425='Bin Analysis'!$B5523,'Data Transformation'!$G$425:$G$8425),D5535))</f>
        <v>2001</v>
      </c>
      <c r="F5535">
        <f t="shared" si="690"/>
        <v>0</v>
      </c>
      <c r="G5535">
        <f>Weighting!$H$15</f>
        <v>0</v>
      </c>
      <c r="H5535">
        <f t="array" ref="H5535">FREQUENCY(IF('Data Transformation'!$B$4:$B$8425=B5523,'Data Transformation'!$G$4:$G$8425),'Bin Analysis'!$B5535)</f>
        <v>2073</v>
      </c>
      <c r="I5535">
        <f t="shared" si="691"/>
        <v>0</v>
      </c>
      <c r="J5535">
        <f t="shared" si="692"/>
        <v>0</v>
      </c>
      <c r="K5535">
        <f>J5535*Weighting!$W$15</f>
        <v>0</v>
      </c>
      <c r="M5535" s="14"/>
    </row>
    <row r="5536" spans="1:25" x14ac:dyDescent="0.25">
      <c r="A5536" s="32" t="str">
        <f>IF(Weighting!$P$16&gt;0,B5536,"")</f>
        <v/>
      </c>
      <c r="B5536" t="e">
        <f>Weighting!$C$16</f>
        <v>#DIV/0!</v>
      </c>
      <c r="C5536" t="e">
        <f>Weighting!$F$16</f>
        <v>#NUM!</v>
      </c>
      <c r="D5536" t="e">
        <f>IF(C5536=1,'Data Transformation'!$G$3+0.5*'Data Transformation'!$W$25,IF(C5537=1,D5537-'Data Transformation'!$W$25,FALSE))</f>
        <v>#NUM!</v>
      </c>
      <c r="E5536">
        <f t="array" ref="E5536">IF(ISLOGICAL(D5536),"",FREQUENCY(IF('Data Transformation'!$B$425:$B$8425='Bin Analysis'!$B5523,'Data Transformation'!$G$425:$G$8425),D5536))</f>
        <v>2001</v>
      </c>
      <c r="F5536">
        <f t="shared" si="690"/>
        <v>0</v>
      </c>
      <c r="G5536">
        <f>Weighting!$H$16</f>
        <v>0</v>
      </c>
      <c r="H5536">
        <f t="array" ref="H5536">FREQUENCY(IF('Data Transformation'!$B$4:$B$8425=B5523,'Data Transformation'!$G$4:$G$8425),'Bin Analysis'!$B5536)</f>
        <v>2073</v>
      </c>
      <c r="I5536">
        <f t="shared" si="691"/>
        <v>0</v>
      </c>
      <c r="J5536">
        <f t="shared" si="692"/>
        <v>0</v>
      </c>
      <c r="K5536">
        <f>J5536*Weighting!$W$16</f>
        <v>0</v>
      </c>
      <c r="M5536" s="14"/>
    </row>
    <row r="5537" spans="1:25" x14ac:dyDescent="0.25">
      <c r="A5537" s="32" t="str">
        <f>IF(Weighting!$P$17&gt;0,B5537,"")</f>
        <v/>
      </c>
      <c r="B5537" t="e">
        <f>Weighting!$C$17</f>
        <v>#DIV/0!</v>
      </c>
      <c r="C5537" t="e">
        <f>Weighting!$F$17</f>
        <v>#NUM!</v>
      </c>
      <c r="D5537" t="e">
        <f>IF(C5537=1,'Data Transformation'!$G$3+0.5*'Data Transformation'!$W$25,IF(C5538=1,D5538-'Data Transformation'!$W$25,FALSE))</f>
        <v>#NUM!</v>
      </c>
      <c r="E5537">
        <f t="array" ref="E5537">IF(ISLOGICAL(D5537),"",FREQUENCY(IF('Data Transformation'!$B$425:$B$8425='Bin Analysis'!$B5523,'Data Transformation'!$G$425:$G$8425),D5537))</f>
        <v>2001</v>
      </c>
      <c r="F5537">
        <f t="shared" si="690"/>
        <v>0</v>
      </c>
      <c r="G5537">
        <f>Weighting!$H$17</f>
        <v>0</v>
      </c>
      <c r="H5537">
        <f t="array" ref="H5537">FREQUENCY(IF('Data Transformation'!$B$4:$B$8425=B5523,'Data Transformation'!$G$4:$G$8425),'Bin Analysis'!$B5537)</f>
        <v>2073</v>
      </c>
      <c r="I5537">
        <f t="shared" si="691"/>
        <v>0</v>
      </c>
      <c r="J5537">
        <f t="shared" si="692"/>
        <v>0</v>
      </c>
      <c r="K5537">
        <f>J5537*Weighting!$W$17</f>
        <v>0</v>
      </c>
      <c r="M5537" s="14"/>
    </row>
    <row r="5538" spans="1:25" x14ac:dyDescent="0.25">
      <c r="A5538" s="32" t="str">
        <f>IF(Weighting!$P$18&gt;0,B5538,"")</f>
        <v/>
      </c>
      <c r="B5538" t="e">
        <f>Weighting!$C$18</f>
        <v>#DIV/0!</v>
      </c>
      <c r="C5538" t="e">
        <f>Weighting!$F$18</f>
        <v>#NUM!</v>
      </c>
      <c r="D5538" t="e">
        <f>IF(C5538=1,'Data Transformation'!$G$3+0.5*'Data Transformation'!$W$25,IF(C5539=1,D5539-'Data Transformation'!$W$25,FALSE))</f>
        <v>#NUM!</v>
      </c>
      <c r="E5538">
        <f t="array" ref="E5538">IF(ISLOGICAL(D5538),"",FREQUENCY(IF('Data Transformation'!$B$425:$B$8425='Bin Analysis'!$B5523,'Data Transformation'!$G$425:$G$8425),D5538))</f>
        <v>2001</v>
      </c>
      <c r="F5538">
        <f t="shared" si="690"/>
        <v>0</v>
      </c>
      <c r="G5538">
        <f>Weighting!$H$18</f>
        <v>0</v>
      </c>
      <c r="H5538">
        <f t="array" ref="H5538">FREQUENCY(IF('Data Transformation'!$B$4:$B$8425=B5523,'Data Transformation'!$G$4:$G$8425),'Bin Analysis'!$B5538)</f>
        <v>2073</v>
      </c>
      <c r="I5538">
        <f t="shared" si="691"/>
        <v>0</v>
      </c>
      <c r="J5538">
        <f t="shared" si="692"/>
        <v>0</v>
      </c>
      <c r="K5538">
        <f>J5538*Weighting!$W$18</f>
        <v>0</v>
      </c>
      <c r="M5538" s="14"/>
    </row>
    <row r="5539" spans="1:25" x14ac:dyDescent="0.25">
      <c r="A5539" s="32" t="str">
        <f>IF(Weighting!$P$19&gt;0,B5539,"")</f>
        <v/>
      </c>
      <c r="B5539" t="e">
        <f>Weighting!$C$19</f>
        <v>#DIV/0!</v>
      </c>
      <c r="C5539" t="e">
        <f>Weighting!$F$19</f>
        <v>#NUM!</v>
      </c>
      <c r="D5539" t="e">
        <f>IF(C5539=1,'Data Transformation'!$G$3+0.5*'Data Transformation'!$W$25,IF(C5540=1,D5540-'Data Transformation'!$W$25,FALSE))</f>
        <v>#NUM!</v>
      </c>
      <c r="E5539">
        <f t="array" ref="E5539">IF(ISLOGICAL(D5539),"",FREQUENCY(IF('Data Transformation'!$B$425:$B$8425='Bin Analysis'!$B5523,'Data Transformation'!$G$425:$G$8425),D5539))</f>
        <v>2001</v>
      </c>
      <c r="F5539">
        <f t="shared" si="690"/>
        <v>0</v>
      </c>
      <c r="G5539">
        <f>Weighting!$H$19</f>
        <v>0</v>
      </c>
      <c r="H5539">
        <f t="array" ref="H5539">FREQUENCY(IF('Data Transformation'!$B$4:$B$8425=B5523,'Data Transformation'!$G$4:$G$8425),'Bin Analysis'!$B5539)</f>
        <v>2073</v>
      </c>
      <c r="I5539">
        <f t="shared" si="691"/>
        <v>0</v>
      </c>
      <c r="J5539">
        <f t="shared" si="692"/>
        <v>0</v>
      </c>
      <c r="K5539">
        <f>J5539*Weighting!$W$19</f>
        <v>0</v>
      </c>
      <c r="M5539" s="14"/>
    </row>
    <row r="5540" spans="1:25" x14ac:dyDescent="0.25">
      <c r="A5540" s="32" t="str">
        <f>IF(Weighting!$P$20&gt;0,B5540,"")</f>
        <v/>
      </c>
      <c r="B5540" t="e">
        <f>Weighting!$C$20</f>
        <v>#DIV/0!</v>
      </c>
      <c r="C5540" t="e">
        <f>Weighting!$F$20</f>
        <v>#NUM!</v>
      </c>
      <c r="D5540" t="e">
        <f>IF(C5540=1,'Data Transformation'!$G$3+0.5*'Data Transformation'!$W$25,IF(C5541=1,D5541-'Data Transformation'!$W$25,FALSE))</f>
        <v>#NUM!</v>
      </c>
      <c r="E5540">
        <f t="array" ref="E5540">IF(ISLOGICAL(D5540),"",FREQUENCY(IF('Data Transformation'!$B$425:$B$8425='Bin Analysis'!$B5523,'Data Transformation'!$G$425:$G$8425),D5540))</f>
        <v>2001</v>
      </c>
      <c r="F5540">
        <f t="shared" si="690"/>
        <v>0</v>
      </c>
      <c r="G5540">
        <f>Weighting!$H$20</f>
        <v>0</v>
      </c>
      <c r="H5540">
        <f t="array" ref="H5540">FREQUENCY(IF('Data Transformation'!$B$4:$B$8425=B5523,'Data Transformation'!$G$4:$G$8425),'Bin Analysis'!$B5540)</f>
        <v>2073</v>
      </c>
      <c r="I5540">
        <f t="shared" si="691"/>
        <v>0</v>
      </c>
      <c r="J5540">
        <f t="shared" si="692"/>
        <v>0</v>
      </c>
      <c r="K5540">
        <f>J5540*Weighting!$W$20</f>
        <v>0</v>
      </c>
      <c r="M5540" s="14"/>
    </row>
    <row r="5541" spans="1:25" x14ac:dyDescent="0.25">
      <c r="A5541" s="32" t="str">
        <f>IF(Weighting!$P$21&gt;0,B5541,"")</f>
        <v/>
      </c>
      <c r="B5541" t="e">
        <f>Weighting!$C$21</f>
        <v>#DIV/0!</v>
      </c>
      <c r="C5541" t="e">
        <f>Weighting!$F$21</f>
        <v>#NUM!</v>
      </c>
      <c r="D5541" t="e">
        <f>IF(C5541=1,'Data Transformation'!$G$3+0.5*'Data Transformation'!$W$25,IF(C5542=1,D5542-'Data Transformation'!$W$25,FALSE))</f>
        <v>#NUM!</v>
      </c>
      <c r="E5541">
        <f t="array" ref="E5541">IF(ISLOGICAL(D5541),"",FREQUENCY(IF('Data Transformation'!$B$425:$B$8425='Bin Analysis'!$B5523,'Data Transformation'!$G$425:$G$8425),D5541))</f>
        <v>2001</v>
      </c>
      <c r="F5541">
        <f t="shared" si="690"/>
        <v>0</v>
      </c>
      <c r="G5541">
        <f>Weighting!$H$21</f>
        <v>0</v>
      </c>
      <c r="H5541">
        <f t="array" ref="H5541">FREQUENCY(IF('Data Transformation'!$B$4:$B$8425=B5523,'Data Transformation'!$G$4:$G$8425),'Bin Analysis'!$B5541)</f>
        <v>2073</v>
      </c>
      <c r="I5541">
        <f t="shared" si="691"/>
        <v>0</v>
      </c>
      <c r="J5541">
        <f t="shared" si="692"/>
        <v>0</v>
      </c>
      <c r="K5541">
        <f>J5541*Weighting!$W$21</f>
        <v>0</v>
      </c>
      <c r="M5541" s="14"/>
    </row>
    <row r="5542" spans="1:25" x14ac:dyDescent="0.25">
      <c r="A5542" s="32" t="str">
        <f>IF(Weighting!$P$22&gt;0,B5542,"")</f>
        <v/>
      </c>
      <c r="B5542" t="e">
        <f>Weighting!$C$22</f>
        <v>#DIV/0!</v>
      </c>
      <c r="C5542" t="e">
        <f>Weighting!$F$22</f>
        <v>#NUM!</v>
      </c>
      <c r="D5542" t="e">
        <f>IF(C5542=1,'Data Transformation'!$G$3+0.5*'Data Transformation'!$W$25,IF(C5543=1,D5543-'Data Transformation'!$W$25,FALSE))</f>
        <v>#NUM!</v>
      </c>
      <c r="E5542">
        <f t="array" ref="E5542">IF(ISLOGICAL(D5542),"",FREQUENCY(IF('Data Transformation'!$B$425:$B$8425='Bin Analysis'!$B5523,'Data Transformation'!$G$425:$G$8425),D5542))</f>
        <v>2001</v>
      </c>
      <c r="F5542">
        <f t="shared" si="690"/>
        <v>0</v>
      </c>
      <c r="G5542">
        <f>Weighting!$H$22</f>
        <v>0</v>
      </c>
      <c r="H5542">
        <f t="array" ref="H5542">FREQUENCY(IF('Data Transformation'!$B$4:$B$8425=B5523,'Data Transformation'!$G$4:$G$8425),'Bin Analysis'!$B5542)</f>
        <v>2073</v>
      </c>
      <c r="I5542">
        <f t="shared" si="691"/>
        <v>0</v>
      </c>
      <c r="J5542">
        <f t="shared" si="692"/>
        <v>0</v>
      </c>
      <c r="K5542">
        <f>J5542*Weighting!$W$22</f>
        <v>0</v>
      </c>
      <c r="M5542" s="14"/>
    </row>
    <row r="5543" spans="1:25" x14ac:dyDescent="0.25">
      <c r="A5543" s="32" t="str">
        <f>IF(Weighting!$P$23&gt;0,B5543,"")</f>
        <v/>
      </c>
      <c r="B5543" t="e">
        <f>Weighting!$C$23</f>
        <v>#DIV/0!</v>
      </c>
      <c r="C5543" t="e">
        <f>Weighting!$F$23</f>
        <v>#NUM!</v>
      </c>
      <c r="D5543" t="e">
        <f>IF(C5543=1,'Data Transformation'!$G$3+0.5*'Data Transformation'!$W$25,IF(C5544=1,D5544-'Data Transformation'!$W$25,FALSE))</f>
        <v>#NUM!</v>
      </c>
      <c r="E5543">
        <f t="array" ref="E5543">IF(ISLOGICAL(D5543),"",FREQUENCY(IF('Data Transformation'!$B$425:$B$8425='Bin Analysis'!$B5523,'Data Transformation'!$G$425:$G$8425),D5543))</f>
        <v>2001</v>
      </c>
      <c r="F5543">
        <f t="shared" si="690"/>
        <v>0</v>
      </c>
      <c r="G5543">
        <f>Weighting!$H$23</f>
        <v>0</v>
      </c>
      <c r="H5543">
        <f t="array" ref="H5543">FREQUENCY(IF('Data Transformation'!$B$4:$B$8425=B5523,'Data Transformation'!$G$4:$G$8425),'Bin Analysis'!$B5543)</f>
        <v>2073</v>
      </c>
      <c r="I5543">
        <f t="shared" si="691"/>
        <v>0</v>
      </c>
      <c r="J5543">
        <f t="shared" si="692"/>
        <v>0</v>
      </c>
      <c r="K5543">
        <f>J5543*Weighting!$W$23</f>
        <v>0</v>
      </c>
      <c r="M5543" s="14"/>
    </row>
    <row r="5544" spans="1:25" x14ac:dyDescent="0.25">
      <c r="A5544" s="32" t="str">
        <f>IF(Weighting!$P$24&gt;0,B5544,"")</f>
        <v/>
      </c>
      <c r="B5544" t="e">
        <f>Weighting!$C$24</f>
        <v>#DIV/0!</v>
      </c>
      <c r="C5544" t="e">
        <f>Weighting!$F$24</f>
        <v>#NUM!</v>
      </c>
      <c r="D5544" t="e">
        <f>IF(C5544=1,'Data Transformation'!$G$3+0.5*'Data Transformation'!$W$25,IF(C5545=1,D5545-'Data Transformation'!$W$25,FALSE))</f>
        <v>#NUM!</v>
      </c>
      <c r="E5544">
        <f t="array" ref="E5544">IF(ISLOGICAL(D5544),"",FREQUENCY(IF('Data Transformation'!$B$425:$B$8425='Bin Analysis'!$B5523,'Data Transformation'!$G$425:$G$8425),D5544))</f>
        <v>2001</v>
      </c>
      <c r="F5544">
        <f t="shared" si="690"/>
        <v>0</v>
      </c>
      <c r="G5544">
        <f>Weighting!$H$24</f>
        <v>0</v>
      </c>
      <c r="H5544">
        <f t="array" ref="H5544">FREQUENCY(IF('Data Transformation'!$B$4:$B$8425=B5523,'Data Transformation'!$G$4:$G$8425),'Bin Analysis'!$B5544)</f>
        <v>2073</v>
      </c>
      <c r="I5544">
        <f t="shared" si="691"/>
        <v>0</v>
      </c>
      <c r="J5544">
        <f t="shared" si="692"/>
        <v>0</v>
      </c>
      <c r="K5544">
        <f>J5544*Weighting!$W$24</f>
        <v>0</v>
      </c>
      <c r="M5544" s="14"/>
    </row>
    <row r="5545" spans="1:25" x14ac:dyDescent="0.25">
      <c r="A5545" s="32" t="str">
        <f>IF(Weighting!$P$25&gt;0,B5545,"")</f>
        <v/>
      </c>
      <c r="B5545" t="e">
        <f>Weighting!$C$25</f>
        <v>#DIV/0!</v>
      </c>
      <c r="C5545" t="e">
        <f>Weighting!$F$25</f>
        <v>#NUM!</v>
      </c>
      <c r="D5545" t="e">
        <f>IF(C5545=1,'Data Transformation'!$G$3+0.5*'Data Transformation'!$W$25,IF(C5546=1,D5546-'Data Transformation'!$W$25,FALSE))</f>
        <v>#NUM!</v>
      </c>
      <c r="E5545">
        <f t="array" ref="E5545">IF(ISLOGICAL(D5545),"",FREQUENCY(IF('Data Transformation'!$B$425:$B$8425='Bin Analysis'!$B5523,'Data Transformation'!$G$425:$G$8425),D5545))</f>
        <v>2001</v>
      </c>
      <c r="F5545">
        <f t="shared" si="690"/>
        <v>0</v>
      </c>
      <c r="G5545">
        <f>Weighting!$H$25</f>
        <v>0</v>
      </c>
      <c r="H5545">
        <f t="array" ref="H5545">FREQUENCY(IF('Data Transformation'!$B$4:$B$8425=B5523,'Data Transformation'!$G$4:$G$8425),'Bin Analysis'!$B5545)</f>
        <v>2073</v>
      </c>
      <c r="I5545">
        <f t="shared" si="691"/>
        <v>0</v>
      </c>
      <c r="J5545">
        <f t="shared" si="692"/>
        <v>0</v>
      </c>
      <c r="K5545">
        <f>J5545*Weighting!$W$25</f>
        <v>0</v>
      </c>
      <c r="M5545" s="14"/>
    </row>
    <row r="5546" spans="1:25" x14ac:dyDescent="0.25">
      <c r="O5546"/>
      <c r="P5546"/>
      <c r="Q5546"/>
      <c r="R5546"/>
    </row>
    <row r="5547" spans="1:25" ht="23.25" x14ac:dyDescent="0.35">
      <c r="A5547" s="21" t="s">
        <v>0</v>
      </c>
      <c r="B5547" s="21" t="str">
        <f>IFERROR(VLOOKUP(C5547,'Data Transformation'!$L$6:$M$426,2,FALSE),"")</f>
        <v/>
      </c>
      <c r="C5547" s="21">
        <f>C5523+1</f>
        <v>231</v>
      </c>
      <c r="D5547" s="21"/>
      <c r="E5547" s="21"/>
      <c r="F5547" s="21"/>
      <c r="G5547" s="21"/>
      <c r="H5547" s="22"/>
      <c r="I5547" s="22"/>
      <c r="J5547" s="22"/>
      <c r="K5547" s="21"/>
      <c r="L5547" s="21" t="str">
        <f>B5547</f>
        <v/>
      </c>
      <c r="M5547" s="23" t="e">
        <f>INDEX('Data Transformation'!$O$4:$O$424,MATCH($B5547,'Data Transformation'!$M$4:$M$424,0),MATCH($M$2,'Data Transformation'!$O$3,0))</f>
        <v>#N/A</v>
      </c>
      <c r="N5547" s="27" t="e">
        <f>IF('Input and Summary Results'!$J$16="minimum",'Bin Analysis'!X5548/(M5547-1),'Bin Analysis'!Y5547/('Bin Analysis'!M5547-1))</f>
        <v>#N/A</v>
      </c>
      <c r="O5547" s="27" t="e">
        <f>IF(M5547=FALSE,NA(),(VLOOKUP(1,C5550:K5569,4,FALSE))/(M5547-1))</f>
        <v>#N/A</v>
      </c>
      <c r="P5547" s="27" t="e">
        <f>IF(M5547=FALSE,NA(),SUM(J5550:J5569)/Weighting!$S$5)</f>
        <v>#N/A</v>
      </c>
      <c r="Q5547" s="27" t="e">
        <f>IF(M5547=FALSE,NA(),SUM(K5550:K5569)/Weighting!$S$6)</f>
        <v>#N/A</v>
      </c>
      <c r="R5547" s="27" t="e">
        <f>IF(M5547=FALSE,NA(),(VLOOKUP(1,G5550:K5569,3,FALSE))/(M5547-1))</f>
        <v>#N/A</v>
      </c>
      <c r="S5547" s="22" t="e">
        <f>IF(M5547=FALSE,NA(),IF(SUM(J5550:J5569)=2,"yes","no"))</f>
        <v>#N/A</v>
      </c>
      <c r="X5547" s="2" cm="2">
        <f t="array" ref="X5547:X5548">FREQUENCY(IF('Data Transformation'!$B$425:$B$6424='Bin Analysis'!L5547,'Data Transformation'!$G$425:$G$6424),'Data Transformation'!$U$11)</f>
        <v>0</v>
      </c>
      <c r="Y5547" s="2" cm="2">
        <f t="array" ref="Y5547:Y5548">FREQUENCY(IF('Data Transformation'!$B$425:$B$6424='Bin Analysis'!L5547,'Data Transformation'!$G$425:$G$6424),'Data Transformation'!$U$12)</f>
        <v>0</v>
      </c>
    </row>
    <row r="5548" spans="1:25" x14ac:dyDescent="0.25">
      <c r="A5548" s="14" t="s">
        <v>67</v>
      </c>
      <c r="B5548" t="s">
        <v>47</v>
      </c>
      <c r="C5548" t="s">
        <v>5</v>
      </c>
      <c r="D5548" t="s">
        <v>98</v>
      </c>
      <c r="E5548" t="s">
        <v>99</v>
      </c>
      <c r="F5548" t="s">
        <v>100</v>
      </c>
      <c r="G5548" t="s">
        <v>69</v>
      </c>
      <c r="H5548" t="s">
        <v>31</v>
      </c>
      <c r="I5548" t="s">
        <v>32</v>
      </c>
      <c r="J5548" t="s">
        <v>46</v>
      </c>
      <c r="K5548" s="14" t="s">
        <v>45</v>
      </c>
      <c r="M5548" s="14"/>
      <c r="X5548" s="2">
        <v>0</v>
      </c>
      <c r="Y5548" s="2">
        <v>0</v>
      </c>
    </row>
    <row r="5549" spans="1:25" x14ac:dyDescent="0.25">
      <c r="A5549" s="32"/>
      <c r="D5549" t="e">
        <f>IF(C5549=1,'Data Transformation'!$G$3+0.5*'Data Transformation'!$W$25,IF(C5550=1,D5550-'Data Transformation'!$W$25,FALSE))</f>
        <v>#NUM!</v>
      </c>
      <c r="E5549">
        <f t="array" ref="E5549">IF(ISLOGICAL(D5549),"",FREQUENCY(IF('Data Transformation'!$B$425:$B$8425='Bin Analysis'!$B5547,'Data Transformation'!$G$425:$G$8425),D5549))</f>
        <v>2001</v>
      </c>
      <c r="F5549" t="e">
        <f>IF(ISLOGICAL(D5549),"",E5549-E5548)</f>
        <v>#VALUE!</v>
      </c>
      <c r="M5549" s="14"/>
    </row>
    <row r="5550" spans="1:25" x14ac:dyDescent="0.25">
      <c r="A5550" s="32" t="e">
        <f>IF(Weighting!$P$6&gt;0,B5550,"")</f>
        <v>#NUM!</v>
      </c>
      <c r="B5550" t="e">
        <f>Weighting!$C$6</f>
        <v>#DIV/0!</v>
      </c>
      <c r="C5550" t="e">
        <f>Weighting!$F$6</f>
        <v>#NUM!</v>
      </c>
      <c r="D5550" t="e">
        <f>IF(C5550=1,'Data Transformation'!$G$3+0.5*'Data Transformation'!$W$25,IF(C5551=1,D5551-'Data Transformation'!$W$25,FALSE))</f>
        <v>#NUM!</v>
      </c>
      <c r="E5550">
        <f t="array" ref="E5550">IF(ISLOGICAL(D5550),"",FREQUENCY(IF('Data Transformation'!$B$425:$B$8425='Bin Analysis'!$B5547,'Data Transformation'!$G$425:$G$8425),D5550))</f>
        <v>2001</v>
      </c>
      <c r="F5550">
        <f>IF(ISLOGICAL(D5550),"",E5550-E5549)</f>
        <v>0</v>
      </c>
      <c r="G5550">
        <f>Weighting!$H$6</f>
        <v>1</v>
      </c>
      <c r="H5550">
        <f t="array" ref="H5550">FREQUENCY(IF('Data Transformation'!$B$4:$B$8425=B5547,'Data Transformation'!$G$4:$G$8425),'Bin Analysis'!$B5550)</f>
        <v>2073</v>
      </c>
      <c r="I5550">
        <f>H5550-H5549</f>
        <v>2073</v>
      </c>
      <c r="J5550">
        <f>IF(I5550=0,0,1)</f>
        <v>1</v>
      </c>
      <c r="K5550" t="e">
        <f>J5550*Weighting!$W$6</f>
        <v>#NUM!</v>
      </c>
      <c r="M5550" s="14"/>
    </row>
    <row r="5551" spans="1:25" x14ac:dyDescent="0.25">
      <c r="A5551" s="32" t="str">
        <f>IF(Weighting!$P$7&gt;0,B5551,"")</f>
        <v/>
      </c>
      <c r="B5551" t="e">
        <f>Weighting!$C$7</f>
        <v>#DIV/0!</v>
      </c>
      <c r="C5551" t="e">
        <f>Weighting!$F$7</f>
        <v>#NUM!</v>
      </c>
      <c r="D5551" t="e">
        <f>IF(C5551=1,'Data Transformation'!$G$3+0.5*'Data Transformation'!$W$25,IF(C5552=1,D5552-'Data Transformation'!$W$25,FALSE))</f>
        <v>#NUM!</v>
      </c>
      <c r="E5551">
        <f t="array" ref="E5551">IF(ISLOGICAL(D5551),"",FREQUENCY(IF('Data Transformation'!$B$425:$B$8425='Bin Analysis'!$B5547,'Data Transformation'!$G$425:$G$8425),D5551))</f>
        <v>2001</v>
      </c>
      <c r="F5551">
        <f t="shared" ref="F5551:F5569" si="693">IF(ISLOGICAL(D5551),"",E5551-E5550)</f>
        <v>0</v>
      </c>
      <c r="G5551">
        <f>Weighting!$H$7</f>
        <v>0</v>
      </c>
      <c r="H5551">
        <f t="array" ref="H5551">FREQUENCY(IF('Data Transformation'!$B$4:$B$8425=B5547,'Data Transformation'!$G$4:$G$8425),'Bin Analysis'!$B5551)</f>
        <v>2073</v>
      </c>
      <c r="I5551">
        <f t="shared" ref="I5551:I5569" si="694">H5551-H5550</f>
        <v>0</v>
      </c>
      <c r="J5551">
        <f>IF(I5551=0,0,1)</f>
        <v>0</v>
      </c>
      <c r="K5551">
        <f>J5551*Weighting!$W$7</f>
        <v>0</v>
      </c>
      <c r="M5551" s="14"/>
    </row>
    <row r="5552" spans="1:25" x14ac:dyDescent="0.25">
      <c r="A5552" s="32" t="str">
        <f>IF(Weighting!$P$8&gt;0,B5552,"")</f>
        <v/>
      </c>
      <c r="B5552" t="e">
        <f>Weighting!$C$8</f>
        <v>#DIV/0!</v>
      </c>
      <c r="C5552" t="e">
        <f>Weighting!$F$8</f>
        <v>#NUM!</v>
      </c>
      <c r="D5552" t="e">
        <f>IF(C5552=1,'Data Transformation'!$G$3+0.5*'Data Transformation'!$W$25,IF(C5553=1,D5553-'Data Transformation'!$W$25,FALSE))</f>
        <v>#NUM!</v>
      </c>
      <c r="E5552">
        <f t="array" ref="E5552">IF(ISLOGICAL(D5552),"",FREQUENCY(IF('Data Transformation'!$B$425:$B$8425='Bin Analysis'!$B5547,'Data Transformation'!$G$425:$G$8425),D5552))</f>
        <v>2001</v>
      </c>
      <c r="F5552">
        <f t="shared" si="693"/>
        <v>0</v>
      </c>
      <c r="G5552">
        <f>Weighting!$H$8</f>
        <v>0</v>
      </c>
      <c r="H5552">
        <f t="array" ref="H5552">FREQUENCY(IF('Data Transformation'!$B$4:$B$8425=B5547,'Data Transformation'!$G$4:$G$8425),'Bin Analysis'!$B5552)</f>
        <v>2073</v>
      </c>
      <c r="I5552">
        <f t="shared" si="694"/>
        <v>0</v>
      </c>
      <c r="J5552">
        <f t="shared" ref="J5552:J5569" si="695">IF(I5552=0,0,1)</f>
        <v>0</v>
      </c>
      <c r="K5552">
        <f>J5552*Weighting!$W$8</f>
        <v>0</v>
      </c>
      <c r="M5552" s="14"/>
    </row>
    <row r="5553" spans="1:13" x14ac:dyDescent="0.25">
      <c r="A5553" s="32" t="str">
        <f>IF(Weighting!$P$9&gt;0,B5553,"")</f>
        <v/>
      </c>
      <c r="B5553" s="50" t="e">
        <f>Weighting!$C$9</f>
        <v>#DIV/0!</v>
      </c>
      <c r="C5553" t="e">
        <f>Weighting!$F$9</f>
        <v>#NUM!</v>
      </c>
      <c r="D5553" t="e">
        <f>IF(C5553=1,'Data Transformation'!$G$3+0.5*'Data Transformation'!$W$25,IF(C5554=1,D5554-'Data Transformation'!$W$25,FALSE))</f>
        <v>#NUM!</v>
      </c>
      <c r="E5553">
        <f t="array" ref="E5553">IF(ISLOGICAL(D5553),"",FREQUENCY(IF('Data Transformation'!$B$425:$B$8425='Bin Analysis'!$B5547,'Data Transformation'!$G$425:$G$8425),D5553))</f>
        <v>2001</v>
      </c>
      <c r="F5553">
        <f t="shared" si="693"/>
        <v>0</v>
      </c>
      <c r="G5553">
        <f>Weighting!$H$9</f>
        <v>0</v>
      </c>
      <c r="H5553">
        <f t="array" ref="H5553">FREQUENCY(IF('Data Transformation'!$B$4:$B$8425=B5547,'Data Transformation'!$G$4:$G$8425),'Bin Analysis'!$B5553)</f>
        <v>2073</v>
      </c>
      <c r="I5553">
        <f t="shared" si="694"/>
        <v>0</v>
      </c>
      <c r="J5553">
        <f t="shared" si="695"/>
        <v>0</v>
      </c>
      <c r="K5553">
        <f>J5553*Weighting!$W$9</f>
        <v>0</v>
      </c>
      <c r="M5553" s="14"/>
    </row>
    <row r="5554" spans="1:13" x14ac:dyDescent="0.25">
      <c r="A5554" s="32" t="str">
        <f>IF(Weighting!$P$10&gt;0,B5554,"")</f>
        <v/>
      </c>
      <c r="B5554" t="e">
        <f>Weighting!$C$10</f>
        <v>#DIV/0!</v>
      </c>
      <c r="C5554" t="e">
        <f>Weighting!$F$10</f>
        <v>#NUM!</v>
      </c>
      <c r="D5554" t="e">
        <f>IF(C5554=1,'Data Transformation'!$G$3+0.5*'Data Transformation'!$W$25,IF(C5555=1,D5555-'Data Transformation'!$W$25,FALSE))</f>
        <v>#NUM!</v>
      </c>
      <c r="E5554">
        <f t="array" ref="E5554">IF(ISLOGICAL(D5554),"",FREQUENCY(IF('Data Transformation'!$B$425:$B$8425='Bin Analysis'!$B5547,'Data Transformation'!$G$425:$G$8425),D5554))</f>
        <v>2001</v>
      </c>
      <c r="F5554">
        <f t="shared" si="693"/>
        <v>0</v>
      </c>
      <c r="G5554">
        <f>Weighting!$H$10</f>
        <v>0</v>
      </c>
      <c r="H5554">
        <f t="array" ref="H5554">FREQUENCY(IF('Data Transformation'!$B$4:$B$8425=B5547,'Data Transformation'!$G$4:$G$8425),'Bin Analysis'!$B5554)</f>
        <v>2073</v>
      </c>
      <c r="I5554">
        <f t="shared" si="694"/>
        <v>0</v>
      </c>
      <c r="J5554">
        <f t="shared" si="695"/>
        <v>0</v>
      </c>
      <c r="K5554">
        <f>J5554*Weighting!$W$10</f>
        <v>0</v>
      </c>
      <c r="M5554" s="14"/>
    </row>
    <row r="5555" spans="1:13" x14ac:dyDescent="0.25">
      <c r="A5555" s="32" t="str">
        <f>IF(Weighting!$P$11&gt;0,B5555,"")</f>
        <v/>
      </c>
      <c r="B5555" t="e">
        <f>Weighting!$C$11</f>
        <v>#DIV/0!</v>
      </c>
      <c r="C5555" t="e">
        <f>Weighting!$F$11</f>
        <v>#NUM!</v>
      </c>
      <c r="D5555" t="e">
        <f>IF(C5555=1,'Data Transformation'!$G$3+0.5*'Data Transformation'!$W$25,IF(C5556=1,D5556-'Data Transformation'!$W$25,FALSE))</f>
        <v>#NUM!</v>
      </c>
      <c r="E5555">
        <f t="array" ref="E5555">IF(ISLOGICAL(D5555),"",FREQUENCY(IF('Data Transformation'!$B$425:$B$8425='Bin Analysis'!$B5547,'Data Transformation'!$G$425:$G$8425),D5555))</f>
        <v>2001</v>
      </c>
      <c r="F5555">
        <f t="shared" si="693"/>
        <v>0</v>
      </c>
      <c r="G5555">
        <f>Weighting!$H$11</f>
        <v>0</v>
      </c>
      <c r="H5555">
        <f t="array" ref="H5555">FREQUENCY(IF('Data Transformation'!$B$4:$B$8425=B5547,'Data Transformation'!$G$4:$G$8425),'Bin Analysis'!$B5555)</f>
        <v>2073</v>
      </c>
      <c r="I5555">
        <f t="shared" si="694"/>
        <v>0</v>
      </c>
      <c r="J5555">
        <f t="shared" si="695"/>
        <v>0</v>
      </c>
      <c r="K5555">
        <f>J5555*Weighting!$W$11</f>
        <v>0</v>
      </c>
      <c r="M5555" s="14"/>
    </row>
    <row r="5556" spans="1:13" x14ac:dyDescent="0.25">
      <c r="A5556" s="32" t="str">
        <f>IF(Weighting!$P$12&gt;0,B5556,"")</f>
        <v/>
      </c>
      <c r="B5556" t="e">
        <f>Weighting!$C$12</f>
        <v>#DIV/0!</v>
      </c>
      <c r="C5556" t="e">
        <f>Weighting!$F$12</f>
        <v>#NUM!</v>
      </c>
      <c r="D5556" t="e">
        <f>IF(C5556=1,'Data Transformation'!$G$3+0.5*'Data Transformation'!$W$25,IF(C5557=1,D5557-'Data Transformation'!$W$25,FALSE))</f>
        <v>#NUM!</v>
      </c>
      <c r="E5556">
        <f t="array" ref="E5556">IF(ISLOGICAL(D5556),"",FREQUENCY(IF('Data Transformation'!$B$425:$B$8425='Bin Analysis'!$B5547,'Data Transformation'!$G$425:$G$8425),D5556))</f>
        <v>2001</v>
      </c>
      <c r="F5556">
        <f t="shared" si="693"/>
        <v>0</v>
      </c>
      <c r="G5556">
        <f>Weighting!$H$12</f>
        <v>0</v>
      </c>
      <c r="H5556">
        <f t="array" ref="H5556">FREQUENCY(IF('Data Transformation'!$B$4:$B$8425=B5547,'Data Transformation'!$G$4:$G$8425),'Bin Analysis'!$B5556)</f>
        <v>2073</v>
      </c>
      <c r="I5556">
        <f t="shared" si="694"/>
        <v>0</v>
      </c>
      <c r="J5556">
        <f t="shared" si="695"/>
        <v>0</v>
      </c>
      <c r="K5556">
        <f>J5556*Weighting!$W$12</f>
        <v>0</v>
      </c>
      <c r="M5556" s="14"/>
    </row>
    <row r="5557" spans="1:13" x14ac:dyDescent="0.25">
      <c r="A5557" s="32" t="str">
        <f>IF(Weighting!$P$13&gt;0,B5557,"")</f>
        <v/>
      </c>
      <c r="B5557" t="e">
        <f>Weighting!$C$13</f>
        <v>#DIV/0!</v>
      </c>
      <c r="C5557" t="e">
        <f>Weighting!$F$13</f>
        <v>#NUM!</v>
      </c>
      <c r="D5557" t="e">
        <f>IF(C5557=1,'Data Transformation'!$G$3+0.5*'Data Transformation'!$W$25,IF(C5558=1,D5558-'Data Transformation'!$W$25,FALSE))</f>
        <v>#NUM!</v>
      </c>
      <c r="E5557">
        <f t="array" ref="E5557">IF(ISLOGICAL(D5557),"",FREQUENCY(IF('Data Transformation'!$B$425:$B$8425='Bin Analysis'!$B5547,'Data Transformation'!$G$425:$G$8425),D5557))</f>
        <v>2001</v>
      </c>
      <c r="F5557">
        <f t="shared" si="693"/>
        <v>0</v>
      </c>
      <c r="G5557">
        <f>Weighting!$H$13</f>
        <v>0</v>
      </c>
      <c r="H5557">
        <f t="array" ref="H5557">FREQUENCY(IF('Data Transformation'!$B$4:$B$8425=B5547,'Data Transformation'!$G$4:$G$8425),'Bin Analysis'!$B5557)</f>
        <v>2073</v>
      </c>
      <c r="I5557">
        <f t="shared" si="694"/>
        <v>0</v>
      </c>
      <c r="J5557">
        <f t="shared" si="695"/>
        <v>0</v>
      </c>
      <c r="K5557">
        <f>J5557*Weighting!$W$13</f>
        <v>0</v>
      </c>
      <c r="M5557" s="14"/>
    </row>
    <row r="5558" spans="1:13" x14ac:dyDescent="0.25">
      <c r="A5558" s="32" t="str">
        <f>IF(Weighting!$P$14&gt;0,B5558,"")</f>
        <v/>
      </c>
      <c r="B5558" t="e">
        <f>Weighting!$C$14</f>
        <v>#DIV/0!</v>
      </c>
      <c r="C5558" t="e">
        <f>Weighting!$F$14</f>
        <v>#NUM!</v>
      </c>
      <c r="D5558" t="e">
        <f>IF(C5558=1,'Data Transformation'!$G$3+0.5*'Data Transformation'!$W$25,IF(C5559=1,D5559-'Data Transformation'!$W$25,FALSE))</f>
        <v>#NUM!</v>
      </c>
      <c r="E5558">
        <f t="array" ref="E5558">IF(ISLOGICAL(D5558),"",FREQUENCY(IF('Data Transformation'!$B$425:$B$8425='Bin Analysis'!$B5547,'Data Transformation'!$G$425:$G$8425),D5558))</f>
        <v>2001</v>
      </c>
      <c r="F5558">
        <f t="shared" si="693"/>
        <v>0</v>
      </c>
      <c r="G5558">
        <f>Weighting!$H$14</f>
        <v>0</v>
      </c>
      <c r="H5558">
        <f t="array" ref="H5558">FREQUENCY(IF('Data Transformation'!$B$4:$B$8425=B5547,'Data Transformation'!$G$4:$G$8425),'Bin Analysis'!$B5558)</f>
        <v>2073</v>
      </c>
      <c r="I5558">
        <f t="shared" si="694"/>
        <v>0</v>
      </c>
      <c r="J5558">
        <f t="shared" si="695"/>
        <v>0</v>
      </c>
      <c r="K5558">
        <f>J5558*Weighting!$W$14</f>
        <v>0</v>
      </c>
      <c r="M5558" s="14"/>
    </row>
    <row r="5559" spans="1:13" x14ac:dyDescent="0.25">
      <c r="A5559" s="32" t="str">
        <f>IF(Weighting!$P$15&gt;0,B5559,"")</f>
        <v/>
      </c>
      <c r="B5559" t="e">
        <f>Weighting!$C$15</f>
        <v>#DIV/0!</v>
      </c>
      <c r="C5559" t="e">
        <f>Weighting!$F$15</f>
        <v>#NUM!</v>
      </c>
      <c r="D5559" t="e">
        <f>IF(C5559=1,'Data Transformation'!$G$3+0.5*'Data Transformation'!$W$25,IF(C5560=1,D5560-'Data Transformation'!$W$25,FALSE))</f>
        <v>#NUM!</v>
      </c>
      <c r="E5559">
        <f t="array" ref="E5559">IF(ISLOGICAL(D5559),"",FREQUENCY(IF('Data Transformation'!$B$425:$B$8425='Bin Analysis'!$B5547,'Data Transformation'!$G$425:$G$8425),D5559))</f>
        <v>2001</v>
      </c>
      <c r="F5559">
        <f t="shared" si="693"/>
        <v>0</v>
      </c>
      <c r="G5559">
        <f>Weighting!$H$15</f>
        <v>0</v>
      </c>
      <c r="H5559">
        <f t="array" ref="H5559">FREQUENCY(IF('Data Transformation'!$B$4:$B$8425=B5547,'Data Transformation'!$G$4:$G$8425),'Bin Analysis'!$B5559)</f>
        <v>2073</v>
      </c>
      <c r="I5559">
        <f t="shared" si="694"/>
        <v>0</v>
      </c>
      <c r="J5559">
        <f t="shared" si="695"/>
        <v>0</v>
      </c>
      <c r="K5559">
        <f>J5559*Weighting!$W$15</f>
        <v>0</v>
      </c>
      <c r="M5559" s="14"/>
    </row>
    <row r="5560" spans="1:13" x14ac:dyDescent="0.25">
      <c r="A5560" s="32" t="str">
        <f>IF(Weighting!$P$16&gt;0,B5560,"")</f>
        <v/>
      </c>
      <c r="B5560" t="e">
        <f>Weighting!$C$16</f>
        <v>#DIV/0!</v>
      </c>
      <c r="C5560" t="e">
        <f>Weighting!$F$16</f>
        <v>#NUM!</v>
      </c>
      <c r="D5560" t="e">
        <f>IF(C5560=1,'Data Transformation'!$G$3+0.5*'Data Transformation'!$W$25,IF(C5561=1,D5561-'Data Transformation'!$W$25,FALSE))</f>
        <v>#NUM!</v>
      </c>
      <c r="E5560">
        <f t="array" ref="E5560">IF(ISLOGICAL(D5560),"",FREQUENCY(IF('Data Transformation'!$B$425:$B$8425='Bin Analysis'!$B5547,'Data Transformation'!$G$425:$G$8425),D5560))</f>
        <v>2001</v>
      </c>
      <c r="F5560">
        <f t="shared" si="693"/>
        <v>0</v>
      </c>
      <c r="G5560">
        <f>Weighting!$H$16</f>
        <v>0</v>
      </c>
      <c r="H5560">
        <f t="array" ref="H5560">FREQUENCY(IF('Data Transformation'!$B$4:$B$8425=B5547,'Data Transformation'!$G$4:$G$8425),'Bin Analysis'!$B5560)</f>
        <v>2073</v>
      </c>
      <c r="I5560">
        <f t="shared" si="694"/>
        <v>0</v>
      </c>
      <c r="J5560">
        <f t="shared" si="695"/>
        <v>0</v>
      </c>
      <c r="K5560">
        <f>J5560*Weighting!$W$16</f>
        <v>0</v>
      </c>
      <c r="M5560" s="14"/>
    </row>
    <row r="5561" spans="1:13" x14ac:dyDescent="0.25">
      <c r="A5561" s="32" t="str">
        <f>IF(Weighting!$P$17&gt;0,B5561,"")</f>
        <v/>
      </c>
      <c r="B5561" t="e">
        <f>Weighting!$C$17</f>
        <v>#DIV/0!</v>
      </c>
      <c r="C5561" t="e">
        <f>Weighting!$F$17</f>
        <v>#NUM!</v>
      </c>
      <c r="D5561" t="e">
        <f>IF(C5561=1,'Data Transformation'!$G$3+0.5*'Data Transformation'!$W$25,IF(C5562=1,D5562-'Data Transformation'!$W$25,FALSE))</f>
        <v>#NUM!</v>
      </c>
      <c r="E5561">
        <f t="array" ref="E5561">IF(ISLOGICAL(D5561),"",FREQUENCY(IF('Data Transformation'!$B$425:$B$8425='Bin Analysis'!$B5547,'Data Transformation'!$G$425:$G$8425),D5561))</f>
        <v>2001</v>
      </c>
      <c r="F5561">
        <f t="shared" si="693"/>
        <v>0</v>
      </c>
      <c r="G5561">
        <f>Weighting!$H$17</f>
        <v>0</v>
      </c>
      <c r="H5561">
        <f t="array" ref="H5561">FREQUENCY(IF('Data Transformation'!$B$4:$B$8425=B5547,'Data Transformation'!$G$4:$G$8425),'Bin Analysis'!$B5561)</f>
        <v>2073</v>
      </c>
      <c r="I5561">
        <f t="shared" si="694"/>
        <v>0</v>
      </c>
      <c r="J5561">
        <f t="shared" si="695"/>
        <v>0</v>
      </c>
      <c r="K5561">
        <f>J5561*Weighting!$W$17</f>
        <v>0</v>
      </c>
      <c r="M5561" s="14"/>
    </row>
    <row r="5562" spans="1:13" x14ac:dyDescent="0.25">
      <c r="A5562" s="32" t="str">
        <f>IF(Weighting!$P$18&gt;0,B5562,"")</f>
        <v/>
      </c>
      <c r="B5562" t="e">
        <f>Weighting!$C$18</f>
        <v>#DIV/0!</v>
      </c>
      <c r="C5562" t="e">
        <f>Weighting!$F$18</f>
        <v>#NUM!</v>
      </c>
      <c r="D5562" t="e">
        <f>IF(C5562=1,'Data Transformation'!$G$3+0.5*'Data Transformation'!$W$25,IF(C5563=1,D5563-'Data Transformation'!$W$25,FALSE))</f>
        <v>#NUM!</v>
      </c>
      <c r="E5562">
        <f t="array" ref="E5562">IF(ISLOGICAL(D5562),"",FREQUENCY(IF('Data Transformation'!$B$425:$B$8425='Bin Analysis'!$B5547,'Data Transformation'!$G$425:$G$8425),D5562))</f>
        <v>2001</v>
      </c>
      <c r="F5562">
        <f t="shared" si="693"/>
        <v>0</v>
      </c>
      <c r="G5562">
        <f>Weighting!$H$18</f>
        <v>0</v>
      </c>
      <c r="H5562">
        <f t="array" ref="H5562">FREQUENCY(IF('Data Transformation'!$B$4:$B$8425=B5547,'Data Transformation'!$G$4:$G$8425),'Bin Analysis'!$B5562)</f>
        <v>2073</v>
      </c>
      <c r="I5562">
        <f t="shared" si="694"/>
        <v>0</v>
      </c>
      <c r="J5562">
        <f t="shared" si="695"/>
        <v>0</v>
      </c>
      <c r="K5562">
        <f>J5562*Weighting!$W$18</f>
        <v>0</v>
      </c>
      <c r="M5562" s="14"/>
    </row>
    <row r="5563" spans="1:13" x14ac:dyDescent="0.25">
      <c r="A5563" s="32" t="str">
        <f>IF(Weighting!$P$19&gt;0,B5563,"")</f>
        <v/>
      </c>
      <c r="B5563" t="e">
        <f>Weighting!$C$19</f>
        <v>#DIV/0!</v>
      </c>
      <c r="C5563" t="e">
        <f>Weighting!$F$19</f>
        <v>#NUM!</v>
      </c>
      <c r="D5563" t="e">
        <f>IF(C5563=1,'Data Transformation'!$G$3+0.5*'Data Transformation'!$W$25,IF(C5564=1,D5564-'Data Transformation'!$W$25,FALSE))</f>
        <v>#NUM!</v>
      </c>
      <c r="E5563">
        <f t="array" ref="E5563">IF(ISLOGICAL(D5563),"",FREQUENCY(IF('Data Transformation'!$B$425:$B$8425='Bin Analysis'!$B5547,'Data Transformation'!$G$425:$G$8425),D5563))</f>
        <v>2001</v>
      </c>
      <c r="F5563">
        <f t="shared" si="693"/>
        <v>0</v>
      </c>
      <c r="G5563">
        <f>Weighting!$H$19</f>
        <v>0</v>
      </c>
      <c r="H5563">
        <f t="array" ref="H5563">FREQUENCY(IF('Data Transformation'!$B$4:$B$8425=B5547,'Data Transformation'!$G$4:$G$8425),'Bin Analysis'!$B5563)</f>
        <v>2073</v>
      </c>
      <c r="I5563">
        <f t="shared" si="694"/>
        <v>0</v>
      </c>
      <c r="J5563">
        <f t="shared" si="695"/>
        <v>0</v>
      </c>
      <c r="K5563">
        <f>J5563*Weighting!$W$19</f>
        <v>0</v>
      </c>
      <c r="M5563" s="14"/>
    </row>
    <row r="5564" spans="1:13" x14ac:dyDescent="0.25">
      <c r="A5564" s="32" t="str">
        <f>IF(Weighting!$P$20&gt;0,B5564,"")</f>
        <v/>
      </c>
      <c r="B5564" t="e">
        <f>Weighting!$C$20</f>
        <v>#DIV/0!</v>
      </c>
      <c r="C5564" t="e">
        <f>Weighting!$F$20</f>
        <v>#NUM!</v>
      </c>
      <c r="D5564" t="e">
        <f>IF(C5564=1,'Data Transformation'!$G$3+0.5*'Data Transformation'!$W$25,IF(C5565=1,D5565-'Data Transformation'!$W$25,FALSE))</f>
        <v>#NUM!</v>
      </c>
      <c r="E5564">
        <f t="array" ref="E5564">IF(ISLOGICAL(D5564),"",FREQUENCY(IF('Data Transformation'!$B$425:$B$8425='Bin Analysis'!$B5547,'Data Transformation'!$G$425:$G$8425),D5564))</f>
        <v>2001</v>
      </c>
      <c r="F5564">
        <f t="shared" si="693"/>
        <v>0</v>
      </c>
      <c r="G5564">
        <f>Weighting!$H$20</f>
        <v>0</v>
      </c>
      <c r="H5564">
        <f t="array" ref="H5564">FREQUENCY(IF('Data Transformation'!$B$4:$B$8425=B5547,'Data Transformation'!$G$4:$G$8425),'Bin Analysis'!$B5564)</f>
        <v>2073</v>
      </c>
      <c r="I5564">
        <f t="shared" si="694"/>
        <v>0</v>
      </c>
      <c r="J5564">
        <f t="shared" si="695"/>
        <v>0</v>
      </c>
      <c r="K5564">
        <f>J5564*Weighting!$W$20</f>
        <v>0</v>
      </c>
      <c r="M5564" s="14"/>
    </row>
    <row r="5565" spans="1:13" x14ac:dyDescent="0.25">
      <c r="A5565" s="32" t="str">
        <f>IF(Weighting!$P$21&gt;0,B5565,"")</f>
        <v/>
      </c>
      <c r="B5565" t="e">
        <f>Weighting!$C$21</f>
        <v>#DIV/0!</v>
      </c>
      <c r="C5565" t="e">
        <f>Weighting!$F$21</f>
        <v>#NUM!</v>
      </c>
      <c r="D5565" t="e">
        <f>IF(C5565=1,'Data Transformation'!$G$3+0.5*'Data Transformation'!$W$25,IF(C5566=1,D5566-'Data Transformation'!$W$25,FALSE))</f>
        <v>#NUM!</v>
      </c>
      <c r="E5565">
        <f t="array" ref="E5565">IF(ISLOGICAL(D5565),"",FREQUENCY(IF('Data Transformation'!$B$425:$B$8425='Bin Analysis'!$B5547,'Data Transformation'!$G$425:$G$8425),D5565))</f>
        <v>2001</v>
      </c>
      <c r="F5565">
        <f t="shared" si="693"/>
        <v>0</v>
      </c>
      <c r="G5565">
        <f>Weighting!$H$21</f>
        <v>0</v>
      </c>
      <c r="H5565">
        <f t="array" ref="H5565">FREQUENCY(IF('Data Transformation'!$B$4:$B$8425=B5547,'Data Transformation'!$G$4:$G$8425),'Bin Analysis'!$B5565)</f>
        <v>2073</v>
      </c>
      <c r="I5565">
        <f t="shared" si="694"/>
        <v>0</v>
      </c>
      <c r="J5565">
        <f t="shared" si="695"/>
        <v>0</v>
      </c>
      <c r="K5565">
        <f>J5565*Weighting!$W$21</f>
        <v>0</v>
      </c>
      <c r="M5565" s="14"/>
    </row>
    <row r="5566" spans="1:13" x14ac:dyDescent="0.25">
      <c r="A5566" s="32" t="str">
        <f>IF(Weighting!$P$22&gt;0,B5566,"")</f>
        <v/>
      </c>
      <c r="B5566" t="e">
        <f>Weighting!$C$22</f>
        <v>#DIV/0!</v>
      </c>
      <c r="C5566" t="e">
        <f>Weighting!$F$22</f>
        <v>#NUM!</v>
      </c>
      <c r="D5566" t="e">
        <f>IF(C5566=1,'Data Transformation'!$G$3+0.5*'Data Transformation'!$W$25,IF(C5567=1,D5567-'Data Transformation'!$W$25,FALSE))</f>
        <v>#NUM!</v>
      </c>
      <c r="E5566">
        <f t="array" ref="E5566">IF(ISLOGICAL(D5566),"",FREQUENCY(IF('Data Transformation'!$B$425:$B$8425='Bin Analysis'!$B5547,'Data Transformation'!$G$425:$G$8425),D5566))</f>
        <v>2001</v>
      </c>
      <c r="F5566">
        <f t="shared" si="693"/>
        <v>0</v>
      </c>
      <c r="G5566">
        <f>Weighting!$H$22</f>
        <v>0</v>
      </c>
      <c r="H5566">
        <f t="array" ref="H5566">FREQUENCY(IF('Data Transformation'!$B$4:$B$8425=B5547,'Data Transformation'!$G$4:$G$8425),'Bin Analysis'!$B5566)</f>
        <v>2073</v>
      </c>
      <c r="I5566">
        <f t="shared" si="694"/>
        <v>0</v>
      </c>
      <c r="J5566">
        <f t="shared" si="695"/>
        <v>0</v>
      </c>
      <c r="K5566">
        <f>J5566*Weighting!$W$22</f>
        <v>0</v>
      </c>
      <c r="M5566" s="14"/>
    </row>
    <row r="5567" spans="1:13" x14ac:dyDescent="0.25">
      <c r="A5567" s="32" t="str">
        <f>IF(Weighting!$P$23&gt;0,B5567,"")</f>
        <v/>
      </c>
      <c r="B5567" t="e">
        <f>Weighting!$C$23</f>
        <v>#DIV/0!</v>
      </c>
      <c r="C5567" t="e">
        <f>Weighting!$F$23</f>
        <v>#NUM!</v>
      </c>
      <c r="D5567" t="e">
        <f>IF(C5567=1,'Data Transformation'!$G$3+0.5*'Data Transformation'!$W$25,IF(C5568=1,D5568-'Data Transformation'!$W$25,FALSE))</f>
        <v>#NUM!</v>
      </c>
      <c r="E5567">
        <f t="array" ref="E5567">IF(ISLOGICAL(D5567),"",FREQUENCY(IF('Data Transformation'!$B$425:$B$8425='Bin Analysis'!$B5547,'Data Transformation'!$G$425:$G$8425),D5567))</f>
        <v>2001</v>
      </c>
      <c r="F5567">
        <f t="shared" si="693"/>
        <v>0</v>
      </c>
      <c r="G5567">
        <f>Weighting!$H$23</f>
        <v>0</v>
      </c>
      <c r="H5567">
        <f t="array" ref="H5567">FREQUENCY(IF('Data Transformation'!$B$4:$B$8425=B5547,'Data Transformation'!$G$4:$G$8425),'Bin Analysis'!$B5567)</f>
        <v>2073</v>
      </c>
      <c r="I5567">
        <f t="shared" si="694"/>
        <v>0</v>
      </c>
      <c r="J5567">
        <f t="shared" si="695"/>
        <v>0</v>
      </c>
      <c r="K5567">
        <f>J5567*Weighting!$W$23</f>
        <v>0</v>
      </c>
      <c r="M5567" s="14"/>
    </row>
    <row r="5568" spans="1:13" x14ac:dyDescent="0.25">
      <c r="A5568" s="32" t="str">
        <f>IF(Weighting!$P$24&gt;0,B5568,"")</f>
        <v/>
      </c>
      <c r="B5568" t="e">
        <f>Weighting!$C$24</f>
        <v>#DIV/0!</v>
      </c>
      <c r="C5568" t="e">
        <f>Weighting!$F$24</f>
        <v>#NUM!</v>
      </c>
      <c r="D5568" t="e">
        <f>IF(C5568=1,'Data Transformation'!$G$3+0.5*'Data Transformation'!$W$25,IF(C5569=1,D5569-'Data Transformation'!$W$25,FALSE))</f>
        <v>#NUM!</v>
      </c>
      <c r="E5568">
        <f t="array" ref="E5568">IF(ISLOGICAL(D5568),"",FREQUENCY(IF('Data Transformation'!$B$425:$B$8425='Bin Analysis'!$B5547,'Data Transformation'!$G$425:$G$8425),D5568))</f>
        <v>2001</v>
      </c>
      <c r="F5568">
        <f t="shared" si="693"/>
        <v>0</v>
      </c>
      <c r="G5568">
        <f>Weighting!$H$24</f>
        <v>0</v>
      </c>
      <c r="H5568">
        <f t="array" ref="H5568">FREQUENCY(IF('Data Transformation'!$B$4:$B$8425=B5547,'Data Transformation'!$G$4:$G$8425),'Bin Analysis'!$B5568)</f>
        <v>2073</v>
      </c>
      <c r="I5568">
        <f t="shared" si="694"/>
        <v>0</v>
      </c>
      <c r="J5568">
        <f t="shared" si="695"/>
        <v>0</v>
      </c>
      <c r="K5568">
        <f>J5568*Weighting!$W$24</f>
        <v>0</v>
      </c>
      <c r="M5568" s="14"/>
    </row>
    <row r="5569" spans="1:25" x14ac:dyDescent="0.25">
      <c r="A5569" s="32" t="str">
        <f>IF(Weighting!$P$25&gt;0,B5569,"")</f>
        <v/>
      </c>
      <c r="B5569" t="e">
        <f>Weighting!$C$25</f>
        <v>#DIV/0!</v>
      </c>
      <c r="C5569" t="e">
        <f>Weighting!$F$25</f>
        <v>#NUM!</v>
      </c>
      <c r="D5569" t="e">
        <f>IF(C5569=1,'Data Transformation'!$G$3+0.5*'Data Transformation'!$W$25,IF(C5570=1,D5570-'Data Transformation'!$W$25,FALSE))</f>
        <v>#NUM!</v>
      </c>
      <c r="E5569">
        <f t="array" ref="E5569">IF(ISLOGICAL(D5569),"",FREQUENCY(IF('Data Transformation'!$B$425:$B$8425='Bin Analysis'!$B5547,'Data Transformation'!$G$425:$G$8425),D5569))</f>
        <v>2001</v>
      </c>
      <c r="F5569">
        <f t="shared" si="693"/>
        <v>0</v>
      </c>
      <c r="G5569">
        <f>Weighting!$H$25</f>
        <v>0</v>
      </c>
      <c r="H5569">
        <f t="array" ref="H5569">FREQUENCY(IF('Data Transformation'!$B$4:$B$8425=B5547,'Data Transformation'!$G$4:$G$8425),'Bin Analysis'!$B5569)</f>
        <v>2073</v>
      </c>
      <c r="I5569">
        <f t="shared" si="694"/>
        <v>0</v>
      </c>
      <c r="J5569">
        <f t="shared" si="695"/>
        <v>0</v>
      </c>
      <c r="K5569">
        <f>J5569*Weighting!$W$25</f>
        <v>0</v>
      </c>
      <c r="M5569" s="14"/>
    </row>
    <row r="5570" spans="1:25" x14ac:dyDescent="0.25">
      <c r="O5570"/>
      <c r="P5570"/>
      <c r="Q5570"/>
      <c r="R5570"/>
    </row>
    <row r="5571" spans="1:25" ht="23.25" x14ac:dyDescent="0.35">
      <c r="A5571" s="21" t="s">
        <v>0</v>
      </c>
      <c r="B5571" s="21" t="str">
        <f>IFERROR(VLOOKUP(C5571,'Data Transformation'!$L$6:$M$426,2,FALSE),"")</f>
        <v/>
      </c>
      <c r="C5571" s="21">
        <f>C5547+1</f>
        <v>232</v>
      </c>
      <c r="D5571" s="21"/>
      <c r="E5571" s="21"/>
      <c r="F5571" s="21"/>
      <c r="G5571" s="21"/>
      <c r="H5571" s="22"/>
      <c r="I5571" s="22"/>
      <c r="J5571" s="22"/>
      <c r="K5571" s="21"/>
      <c r="L5571" s="21" t="str">
        <f>B5571</f>
        <v/>
      </c>
      <c r="M5571" s="23" t="e">
        <f>INDEX('Data Transformation'!$O$4:$O$424,MATCH($B5571,'Data Transformation'!$M$4:$M$424,0),MATCH($M$2,'Data Transformation'!$O$3,0))</f>
        <v>#N/A</v>
      </c>
      <c r="N5571" s="27" t="e">
        <f>IF('Input and Summary Results'!$J$16="minimum",'Bin Analysis'!X5572/(M5571-1),'Bin Analysis'!Y5571/('Bin Analysis'!M5571-1))</f>
        <v>#N/A</v>
      </c>
      <c r="O5571" s="27" t="e">
        <f>IF(M5571=FALSE,NA(),(VLOOKUP(1,C5574:K5593,4,FALSE))/(M5571-1))</f>
        <v>#N/A</v>
      </c>
      <c r="P5571" s="27" t="e">
        <f>IF(M5571=FALSE,NA(),SUM(J5574:J5593)/Weighting!$S$5)</f>
        <v>#N/A</v>
      </c>
      <c r="Q5571" s="27" t="e">
        <f>IF(M5571=FALSE,NA(),SUM(K5574:K5593)/Weighting!$S$6)</f>
        <v>#N/A</v>
      </c>
      <c r="R5571" s="27" t="e">
        <f>IF(M5571=FALSE,NA(),(VLOOKUP(1,G5574:K5593,3,FALSE))/(M5571-1))</f>
        <v>#N/A</v>
      </c>
      <c r="S5571" s="22" t="e">
        <f>IF(M5571=FALSE,NA(),IF(SUM(J5574:J5593)=2,"yes","no"))</f>
        <v>#N/A</v>
      </c>
      <c r="X5571" s="2" cm="2">
        <f t="array" ref="X5571:X5572">FREQUENCY(IF('Data Transformation'!$B$425:$B$6424='Bin Analysis'!L5571,'Data Transformation'!$G$425:$G$6424),'Data Transformation'!$U$11)</f>
        <v>0</v>
      </c>
      <c r="Y5571" s="2" cm="2">
        <f t="array" ref="Y5571:Y5572">FREQUENCY(IF('Data Transformation'!$B$425:$B$6424='Bin Analysis'!L5571,'Data Transformation'!$G$425:$G$6424),'Data Transformation'!$U$12)</f>
        <v>0</v>
      </c>
    </row>
    <row r="5572" spans="1:25" x14ac:dyDescent="0.25">
      <c r="A5572" s="14" t="s">
        <v>67</v>
      </c>
      <c r="B5572" t="s">
        <v>47</v>
      </c>
      <c r="C5572" t="s">
        <v>5</v>
      </c>
      <c r="D5572" t="s">
        <v>98</v>
      </c>
      <c r="E5572" t="s">
        <v>99</v>
      </c>
      <c r="F5572" t="s">
        <v>100</v>
      </c>
      <c r="G5572" t="s">
        <v>69</v>
      </c>
      <c r="H5572" t="s">
        <v>31</v>
      </c>
      <c r="I5572" t="s">
        <v>32</v>
      </c>
      <c r="J5572" t="s">
        <v>46</v>
      </c>
      <c r="K5572" s="14" t="s">
        <v>45</v>
      </c>
      <c r="M5572" s="14"/>
      <c r="X5572" s="2">
        <v>0</v>
      </c>
      <c r="Y5572" s="2">
        <v>0</v>
      </c>
    </row>
    <row r="5573" spans="1:25" x14ac:dyDescent="0.25">
      <c r="A5573" s="32"/>
      <c r="D5573" t="e">
        <f>IF(C5573=1,'Data Transformation'!$G$3+0.5*'Data Transformation'!$W$25,IF(C5574=1,D5574-'Data Transformation'!$W$25,FALSE))</f>
        <v>#NUM!</v>
      </c>
      <c r="E5573">
        <f t="array" ref="E5573">IF(ISLOGICAL(D5573),"",FREQUENCY(IF('Data Transformation'!$B$425:$B$8425='Bin Analysis'!$B5571,'Data Transformation'!$G$425:$G$8425),D5573))</f>
        <v>2001</v>
      </c>
      <c r="F5573" t="e">
        <f>IF(ISLOGICAL(D5573),"",E5573-E5572)</f>
        <v>#VALUE!</v>
      </c>
      <c r="M5573" s="14"/>
    </row>
    <row r="5574" spans="1:25" x14ac:dyDescent="0.25">
      <c r="A5574" s="32" t="e">
        <f>IF(Weighting!$P$6&gt;0,B5574,"")</f>
        <v>#NUM!</v>
      </c>
      <c r="B5574" t="e">
        <f>Weighting!$C$6</f>
        <v>#DIV/0!</v>
      </c>
      <c r="C5574" t="e">
        <f>Weighting!$F$6</f>
        <v>#NUM!</v>
      </c>
      <c r="D5574" t="e">
        <f>IF(C5574=1,'Data Transformation'!$G$3+0.5*'Data Transformation'!$W$25,IF(C5575=1,D5575-'Data Transformation'!$W$25,FALSE))</f>
        <v>#NUM!</v>
      </c>
      <c r="E5574">
        <f t="array" ref="E5574">IF(ISLOGICAL(D5574),"",FREQUENCY(IF('Data Transformation'!$B$425:$B$8425='Bin Analysis'!$B5571,'Data Transformation'!$G$425:$G$8425),D5574))</f>
        <v>2001</v>
      </c>
      <c r="F5574">
        <f>IF(ISLOGICAL(D5574),"",E5574-E5573)</f>
        <v>0</v>
      </c>
      <c r="G5574">
        <f>Weighting!$H$6</f>
        <v>1</v>
      </c>
      <c r="H5574">
        <f t="array" ref="H5574">FREQUENCY(IF('Data Transformation'!$B$4:$B$8425=B5571,'Data Transformation'!$G$4:$G$8425),'Bin Analysis'!$B5574)</f>
        <v>2073</v>
      </c>
      <c r="I5574">
        <f>H5574-H5573</f>
        <v>2073</v>
      </c>
      <c r="J5574">
        <f>IF(I5574=0,0,1)</f>
        <v>1</v>
      </c>
      <c r="K5574" t="e">
        <f>J5574*Weighting!$W$6</f>
        <v>#NUM!</v>
      </c>
      <c r="M5574" s="14"/>
    </row>
    <row r="5575" spans="1:25" x14ac:dyDescent="0.25">
      <c r="A5575" s="32" t="str">
        <f>IF(Weighting!$P$7&gt;0,B5575,"")</f>
        <v/>
      </c>
      <c r="B5575" t="e">
        <f>Weighting!$C$7</f>
        <v>#DIV/0!</v>
      </c>
      <c r="C5575" t="e">
        <f>Weighting!$F$7</f>
        <v>#NUM!</v>
      </c>
      <c r="D5575" t="e">
        <f>IF(C5575=1,'Data Transformation'!$G$3+0.5*'Data Transformation'!$W$25,IF(C5576=1,D5576-'Data Transformation'!$W$25,FALSE))</f>
        <v>#NUM!</v>
      </c>
      <c r="E5575">
        <f t="array" ref="E5575">IF(ISLOGICAL(D5575),"",FREQUENCY(IF('Data Transformation'!$B$425:$B$8425='Bin Analysis'!$B5571,'Data Transformation'!$G$425:$G$8425),D5575))</f>
        <v>2001</v>
      </c>
      <c r="F5575">
        <f t="shared" ref="F5575:F5593" si="696">IF(ISLOGICAL(D5575),"",E5575-E5574)</f>
        <v>0</v>
      </c>
      <c r="G5575">
        <f>Weighting!$H$7</f>
        <v>0</v>
      </c>
      <c r="H5575">
        <f t="array" ref="H5575">FREQUENCY(IF('Data Transformation'!$B$4:$B$8425=B5571,'Data Transformation'!$G$4:$G$8425),'Bin Analysis'!$B5575)</f>
        <v>2073</v>
      </c>
      <c r="I5575">
        <f t="shared" ref="I5575:I5593" si="697">H5575-H5574</f>
        <v>0</v>
      </c>
      <c r="J5575">
        <f>IF(I5575=0,0,1)</f>
        <v>0</v>
      </c>
      <c r="K5575">
        <f>J5575*Weighting!$W$7</f>
        <v>0</v>
      </c>
      <c r="M5575" s="14"/>
    </row>
    <row r="5576" spans="1:25" x14ac:dyDescent="0.25">
      <c r="A5576" s="32" t="str">
        <f>IF(Weighting!$P$8&gt;0,B5576,"")</f>
        <v/>
      </c>
      <c r="B5576" t="e">
        <f>Weighting!$C$8</f>
        <v>#DIV/0!</v>
      </c>
      <c r="C5576" t="e">
        <f>Weighting!$F$8</f>
        <v>#NUM!</v>
      </c>
      <c r="D5576" t="e">
        <f>IF(C5576=1,'Data Transformation'!$G$3+0.5*'Data Transformation'!$W$25,IF(C5577=1,D5577-'Data Transformation'!$W$25,FALSE))</f>
        <v>#NUM!</v>
      </c>
      <c r="E5576">
        <f t="array" ref="E5576">IF(ISLOGICAL(D5576),"",FREQUENCY(IF('Data Transformation'!$B$425:$B$8425='Bin Analysis'!$B5571,'Data Transformation'!$G$425:$G$8425),D5576))</f>
        <v>2001</v>
      </c>
      <c r="F5576">
        <f t="shared" si="696"/>
        <v>0</v>
      </c>
      <c r="G5576">
        <f>Weighting!$H$8</f>
        <v>0</v>
      </c>
      <c r="H5576">
        <f t="array" ref="H5576">FREQUENCY(IF('Data Transformation'!$B$4:$B$8425=B5571,'Data Transformation'!$G$4:$G$8425),'Bin Analysis'!$B5576)</f>
        <v>2073</v>
      </c>
      <c r="I5576">
        <f t="shared" si="697"/>
        <v>0</v>
      </c>
      <c r="J5576">
        <f t="shared" ref="J5576:J5593" si="698">IF(I5576=0,0,1)</f>
        <v>0</v>
      </c>
      <c r="K5576">
        <f>J5576*Weighting!$W$8</f>
        <v>0</v>
      </c>
      <c r="M5576" s="14"/>
    </row>
    <row r="5577" spans="1:25" x14ac:dyDescent="0.25">
      <c r="A5577" s="32" t="str">
        <f>IF(Weighting!$P$9&gt;0,B5577,"")</f>
        <v/>
      </c>
      <c r="B5577" s="50" t="e">
        <f>Weighting!$C$9</f>
        <v>#DIV/0!</v>
      </c>
      <c r="C5577" t="e">
        <f>Weighting!$F$9</f>
        <v>#NUM!</v>
      </c>
      <c r="D5577" t="e">
        <f>IF(C5577=1,'Data Transformation'!$G$3+0.5*'Data Transformation'!$W$25,IF(C5578=1,D5578-'Data Transformation'!$W$25,FALSE))</f>
        <v>#NUM!</v>
      </c>
      <c r="E5577">
        <f t="array" ref="E5577">IF(ISLOGICAL(D5577),"",FREQUENCY(IF('Data Transformation'!$B$425:$B$8425='Bin Analysis'!$B5571,'Data Transformation'!$G$425:$G$8425),D5577))</f>
        <v>2001</v>
      </c>
      <c r="F5577">
        <f t="shared" si="696"/>
        <v>0</v>
      </c>
      <c r="G5577">
        <f>Weighting!$H$9</f>
        <v>0</v>
      </c>
      <c r="H5577">
        <f t="array" ref="H5577">FREQUENCY(IF('Data Transformation'!$B$4:$B$8425=B5571,'Data Transformation'!$G$4:$G$8425),'Bin Analysis'!$B5577)</f>
        <v>2073</v>
      </c>
      <c r="I5577">
        <f t="shared" si="697"/>
        <v>0</v>
      </c>
      <c r="J5577">
        <f t="shared" si="698"/>
        <v>0</v>
      </c>
      <c r="K5577">
        <f>J5577*Weighting!$W$9</f>
        <v>0</v>
      </c>
      <c r="M5577" s="14"/>
    </row>
    <row r="5578" spans="1:25" x14ac:dyDescent="0.25">
      <c r="A5578" s="32" t="str">
        <f>IF(Weighting!$P$10&gt;0,B5578,"")</f>
        <v/>
      </c>
      <c r="B5578" t="e">
        <f>Weighting!$C$10</f>
        <v>#DIV/0!</v>
      </c>
      <c r="C5578" t="e">
        <f>Weighting!$F$10</f>
        <v>#NUM!</v>
      </c>
      <c r="D5578" t="e">
        <f>IF(C5578=1,'Data Transformation'!$G$3+0.5*'Data Transformation'!$W$25,IF(C5579=1,D5579-'Data Transformation'!$W$25,FALSE))</f>
        <v>#NUM!</v>
      </c>
      <c r="E5578">
        <f t="array" ref="E5578">IF(ISLOGICAL(D5578),"",FREQUENCY(IF('Data Transformation'!$B$425:$B$8425='Bin Analysis'!$B5571,'Data Transformation'!$G$425:$G$8425),D5578))</f>
        <v>2001</v>
      </c>
      <c r="F5578">
        <f t="shared" si="696"/>
        <v>0</v>
      </c>
      <c r="G5578">
        <f>Weighting!$H$10</f>
        <v>0</v>
      </c>
      <c r="H5578">
        <f t="array" ref="H5578">FREQUENCY(IF('Data Transformation'!$B$4:$B$8425=B5571,'Data Transformation'!$G$4:$G$8425),'Bin Analysis'!$B5578)</f>
        <v>2073</v>
      </c>
      <c r="I5578">
        <f t="shared" si="697"/>
        <v>0</v>
      </c>
      <c r="J5578">
        <f t="shared" si="698"/>
        <v>0</v>
      </c>
      <c r="K5578">
        <f>J5578*Weighting!$W$10</f>
        <v>0</v>
      </c>
      <c r="M5578" s="14"/>
    </row>
    <row r="5579" spans="1:25" x14ac:dyDescent="0.25">
      <c r="A5579" s="32" t="str">
        <f>IF(Weighting!$P$11&gt;0,B5579,"")</f>
        <v/>
      </c>
      <c r="B5579" t="e">
        <f>Weighting!$C$11</f>
        <v>#DIV/0!</v>
      </c>
      <c r="C5579" t="e">
        <f>Weighting!$F$11</f>
        <v>#NUM!</v>
      </c>
      <c r="D5579" t="e">
        <f>IF(C5579=1,'Data Transformation'!$G$3+0.5*'Data Transformation'!$W$25,IF(C5580=1,D5580-'Data Transformation'!$W$25,FALSE))</f>
        <v>#NUM!</v>
      </c>
      <c r="E5579">
        <f t="array" ref="E5579">IF(ISLOGICAL(D5579),"",FREQUENCY(IF('Data Transformation'!$B$425:$B$8425='Bin Analysis'!$B5571,'Data Transformation'!$G$425:$G$8425),D5579))</f>
        <v>2001</v>
      </c>
      <c r="F5579">
        <f t="shared" si="696"/>
        <v>0</v>
      </c>
      <c r="G5579">
        <f>Weighting!$H$11</f>
        <v>0</v>
      </c>
      <c r="H5579">
        <f t="array" ref="H5579">FREQUENCY(IF('Data Transformation'!$B$4:$B$8425=B5571,'Data Transformation'!$G$4:$G$8425),'Bin Analysis'!$B5579)</f>
        <v>2073</v>
      </c>
      <c r="I5579">
        <f t="shared" si="697"/>
        <v>0</v>
      </c>
      <c r="J5579">
        <f t="shared" si="698"/>
        <v>0</v>
      </c>
      <c r="K5579">
        <f>J5579*Weighting!$W$11</f>
        <v>0</v>
      </c>
      <c r="M5579" s="14"/>
    </row>
    <row r="5580" spans="1:25" x14ac:dyDescent="0.25">
      <c r="A5580" s="32" t="str">
        <f>IF(Weighting!$P$12&gt;0,B5580,"")</f>
        <v/>
      </c>
      <c r="B5580" t="e">
        <f>Weighting!$C$12</f>
        <v>#DIV/0!</v>
      </c>
      <c r="C5580" t="e">
        <f>Weighting!$F$12</f>
        <v>#NUM!</v>
      </c>
      <c r="D5580" t="e">
        <f>IF(C5580=1,'Data Transformation'!$G$3+0.5*'Data Transformation'!$W$25,IF(C5581=1,D5581-'Data Transformation'!$W$25,FALSE))</f>
        <v>#NUM!</v>
      </c>
      <c r="E5580">
        <f t="array" ref="E5580">IF(ISLOGICAL(D5580),"",FREQUENCY(IF('Data Transformation'!$B$425:$B$8425='Bin Analysis'!$B5571,'Data Transformation'!$G$425:$G$8425),D5580))</f>
        <v>2001</v>
      </c>
      <c r="F5580">
        <f t="shared" si="696"/>
        <v>0</v>
      </c>
      <c r="G5580">
        <f>Weighting!$H$12</f>
        <v>0</v>
      </c>
      <c r="H5580">
        <f t="array" ref="H5580">FREQUENCY(IF('Data Transformation'!$B$4:$B$8425=B5571,'Data Transformation'!$G$4:$G$8425),'Bin Analysis'!$B5580)</f>
        <v>2073</v>
      </c>
      <c r="I5580">
        <f t="shared" si="697"/>
        <v>0</v>
      </c>
      <c r="J5580">
        <f t="shared" si="698"/>
        <v>0</v>
      </c>
      <c r="K5580">
        <f>J5580*Weighting!$W$12</f>
        <v>0</v>
      </c>
      <c r="M5580" s="14"/>
    </row>
    <row r="5581" spans="1:25" x14ac:dyDescent="0.25">
      <c r="A5581" s="32" t="str">
        <f>IF(Weighting!$P$13&gt;0,B5581,"")</f>
        <v/>
      </c>
      <c r="B5581" t="e">
        <f>Weighting!$C$13</f>
        <v>#DIV/0!</v>
      </c>
      <c r="C5581" t="e">
        <f>Weighting!$F$13</f>
        <v>#NUM!</v>
      </c>
      <c r="D5581" t="e">
        <f>IF(C5581=1,'Data Transformation'!$G$3+0.5*'Data Transformation'!$W$25,IF(C5582=1,D5582-'Data Transformation'!$W$25,FALSE))</f>
        <v>#NUM!</v>
      </c>
      <c r="E5581">
        <f t="array" ref="E5581">IF(ISLOGICAL(D5581),"",FREQUENCY(IF('Data Transformation'!$B$425:$B$8425='Bin Analysis'!$B5571,'Data Transformation'!$G$425:$G$8425),D5581))</f>
        <v>2001</v>
      </c>
      <c r="F5581">
        <f t="shared" si="696"/>
        <v>0</v>
      </c>
      <c r="G5581">
        <f>Weighting!$H$13</f>
        <v>0</v>
      </c>
      <c r="H5581">
        <f t="array" ref="H5581">FREQUENCY(IF('Data Transformation'!$B$4:$B$8425=B5571,'Data Transformation'!$G$4:$G$8425),'Bin Analysis'!$B5581)</f>
        <v>2073</v>
      </c>
      <c r="I5581">
        <f t="shared" si="697"/>
        <v>0</v>
      </c>
      <c r="J5581">
        <f t="shared" si="698"/>
        <v>0</v>
      </c>
      <c r="K5581">
        <f>J5581*Weighting!$W$13</f>
        <v>0</v>
      </c>
      <c r="M5581" s="14"/>
    </row>
    <row r="5582" spans="1:25" x14ac:dyDescent="0.25">
      <c r="A5582" s="32" t="str">
        <f>IF(Weighting!$P$14&gt;0,B5582,"")</f>
        <v/>
      </c>
      <c r="B5582" t="e">
        <f>Weighting!$C$14</f>
        <v>#DIV/0!</v>
      </c>
      <c r="C5582" t="e">
        <f>Weighting!$F$14</f>
        <v>#NUM!</v>
      </c>
      <c r="D5582" t="e">
        <f>IF(C5582=1,'Data Transformation'!$G$3+0.5*'Data Transformation'!$W$25,IF(C5583=1,D5583-'Data Transformation'!$W$25,FALSE))</f>
        <v>#NUM!</v>
      </c>
      <c r="E5582">
        <f t="array" ref="E5582">IF(ISLOGICAL(D5582),"",FREQUENCY(IF('Data Transformation'!$B$425:$B$8425='Bin Analysis'!$B5571,'Data Transformation'!$G$425:$G$8425),D5582))</f>
        <v>2001</v>
      </c>
      <c r="F5582">
        <f t="shared" si="696"/>
        <v>0</v>
      </c>
      <c r="G5582">
        <f>Weighting!$H$14</f>
        <v>0</v>
      </c>
      <c r="H5582">
        <f t="array" ref="H5582">FREQUENCY(IF('Data Transformation'!$B$4:$B$8425=B5571,'Data Transformation'!$G$4:$G$8425),'Bin Analysis'!$B5582)</f>
        <v>2073</v>
      </c>
      <c r="I5582">
        <f t="shared" si="697"/>
        <v>0</v>
      </c>
      <c r="J5582">
        <f t="shared" si="698"/>
        <v>0</v>
      </c>
      <c r="K5582">
        <f>J5582*Weighting!$W$14</f>
        <v>0</v>
      </c>
      <c r="M5582" s="14"/>
    </row>
    <row r="5583" spans="1:25" x14ac:dyDescent="0.25">
      <c r="A5583" s="32" t="str">
        <f>IF(Weighting!$P$15&gt;0,B5583,"")</f>
        <v/>
      </c>
      <c r="B5583" t="e">
        <f>Weighting!$C$15</f>
        <v>#DIV/0!</v>
      </c>
      <c r="C5583" t="e">
        <f>Weighting!$F$15</f>
        <v>#NUM!</v>
      </c>
      <c r="D5583" t="e">
        <f>IF(C5583=1,'Data Transformation'!$G$3+0.5*'Data Transformation'!$W$25,IF(C5584=1,D5584-'Data Transformation'!$W$25,FALSE))</f>
        <v>#NUM!</v>
      </c>
      <c r="E5583">
        <f t="array" ref="E5583">IF(ISLOGICAL(D5583),"",FREQUENCY(IF('Data Transformation'!$B$425:$B$8425='Bin Analysis'!$B5571,'Data Transformation'!$G$425:$G$8425),D5583))</f>
        <v>2001</v>
      </c>
      <c r="F5583">
        <f t="shared" si="696"/>
        <v>0</v>
      </c>
      <c r="G5583">
        <f>Weighting!$H$15</f>
        <v>0</v>
      </c>
      <c r="H5583">
        <f t="array" ref="H5583">FREQUENCY(IF('Data Transformation'!$B$4:$B$8425=B5571,'Data Transformation'!$G$4:$G$8425),'Bin Analysis'!$B5583)</f>
        <v>2073</v>
      </c>
      <c r="I5583">
        <f t="shared" si="697"/>
        <v>0</v>
      </c>
      <c r="J5583">
        <f t="shared" si="698"/>
        <v>0</v>
      </c>
      <c r="K5583">
        <f>J5583*Weighting!$W$15</f>
        <v>0</v>
      </c>
      <c r="M5583" s="14"/>
    </row>
    <row r="5584" spans="1:25" x14ac:dyDescent="0.25">
      <c r="A5584" s="32" t="str">
        <f>IF(Weighting!$P$16&gt;0,B5584,"")</f>
        <v/>
      </c>
      <c r="B5584" t="e">
        <f>Weighting!$C$16</f>
        <v>#DIV/0!</v>
      </c>
      <c r="C5584" t="e">
        <f>Weighting!$F$16</f>
        <v>#NUM!</v>
      </c>
      <c r="D5584" t="e">
        <f>IF(C5584=1,'Data Transformation'!$G$3+0.5*'Data Transformation'!$W$25,IF(C5585=1,D5585-'Data Transformation'!$W$25,FALSE))</f>
        <v>#NUM!</v>
      </c>
      <c r="E5584">
        <f t="array" ref="E5584">IF(ISLOGICAL(D5584),"",FREQUENCY(IF('Data Transformation'!$B$425:$B$8425='Bin Analysis'!$B5571,'Data Transformation'!$G$425:$G$8425),D5584))</f>
        <v>2001</v>
      </c>
      <c r="F5584">
        <f t="shared" si="696"/>
        <v>0</v>
      </c>
      <c r="G5584">
        <f>Weighting!$H$16</f>
        <v>0</v>
      </c>
      <c r="H5584">
        <f t="array" ref="H5584">FREQUENCY(IF('Data Transformation'!$B$4:$B$8425=B5571,'Data Transformation'!$G$4:$G$8425),'Bin Analysis'!$B5584)</f>
        <v>2073</v>
      </c>
      <c r="I5584">
        <f t="shared" si="697"/>
        <v>0</v>
      </c>
      <c r="J5584">
        <f t="shared" si="698"/>
        <v>0</v>
      </c>
      <c r="K5584">
        <f>J5584*Weighting!$W$16</f>
        <v>0</v>
      </c>
      <c r="M5584" s="14"/>
    </row>
    <row r="5585" spans="1:25" x14ac:dyDescent="0.25">
      <c r="A5585" s="32" t="str">
        <f>IF(Weighting!$P$17&gt;0,B5585,"")</f>
        <v/>
      </c>
      <c r="B5585" t="e">
        <f>Weighting!$C$17</f>
        <v>#DIV/0!</v>
      </c>
      <c r="C5585" t="e">
        <f>Weighting!$F$17</f>
        <v>#NUM!</v>
      </c>
      <c r="D5585" t="e">
        <f>IF(C5585=1,'Data Transformation'!$G$3+0.5*'Data Transformation'!$W$25,IF(C5586=1,D5586-'Data Transformation'!$W$25,FALSE))</f>
        <v>#NUM!</v>
      </c>
      <c r="E5585">
        <f t="array" ref="E5585">IF(ISLOGICAL(D5585),"",FREQUENCY(IF('Data Transformation'!$B$425:$B$8425='Bin Analysis'!$B5571,'Data Transformation'!$G$425:$G$8425),D5585))</f>
        <v>2001</v>
      </c>
      <c r="F5585">
        <f t="shared" si="696"/>
        <v>0</v>
      </c>
      <c r="G5585">
        <f>Weighting!$H$17</f>
        <v>0</v>
      </c>
      <c r="H5585">
        <f t="array" ref="H5585">FREQUENCY(IF('Data Transformation'!$B$4:$B$8425=B5571,'Data Transformation'!$G$4:$G$8425),'Bin Analysis'!$B5585)</f>
        <v>2073</v>
      </c>
      <c r="I5585">
        <f t="shared" si="697"/>
        <v>0</v>
      </c>
      <c r="J5585">
        <f t="shared" si="698"/>
        <v>0</v>
      </c>
      <c r="K5585">
        <f>J5585*Weighting!$W$17</f>
        <v>0</v>
      </c>
      <c r="M5585" s="14"/>
    </row>
    <row r="5586" spans="1:25" x14ac:dyDescent="0.25">
      <c r="A5586" s="32" t="str">
        <f>IF(Weighting!$P$18&gt;0,B5586,"")</f>
        <v/>
      </c>
      <c r="B5586" t="e">
        <f>Weighting!$C$18</f>
        <v>#DIV/0!</v>
      </c>
      <c r="C5586" t="e">
        <f>Weighting!$F$18</f>
        <v>#NUM!</v>
      </c>
      <c r="D5586" t="e">
        <f>IF(C5586=1,'Data Transformation'!$G$3+0.5*'Data Transformation'!$W$25,IF(C5587=1,D5587-'Data Transformation'!$W$25,FALSE))</f>
        <v>#NUM!</v>
      </c>
      <c r="E5586">
        <f t="array" ref="E5586">IF(ISLOGICAL(D5586),"",FREQUENCY(IF('Data Transformation'!$B$425:$B$8425='Bin Analysis'!$B5571,'Data Transformation'!$G$425:$G$8425),D5586))</f>
        <v>2001</v>
      </c>
      <c r="F5586">
        <f t="shared" si="696"/>
        <v>0</v>
      </c>
      <c r="G5586">
        <f>Weighting!$H$18</f>
        <v>0</v>
      </c>
      <c r="H5586">
        <f t="array" ref="H5586">FREQUENCY(IF('Data Transformation'!$B$4:$B$8425=B5571,'Data Transformation'!$G$4:$G$8425),'Bin Analysis'!$B5586)</f>
        <v>2073</v>
      </c>
      <c r="I5586">
        <f t="shared" si="697"/>
        <v>0</v>
      </c>
      <c r="J5586">
        <f t="shared" si="698"/>
        <v>0</v>
      </c>
      <c r="K5586">
        <f>J5586*Weighting!$W$18</f>
        <v>0</v>
      </c>
      <c r="M5586" s="14"/>
    </row>
    <row r="5587" spans="1:25" x14ac:dyDescent="0.25">
      <c r="A5587" s="32" t="str">
        <f>IF(Weighting!$P$19&gt;0,B5587,"")</f>
        <v/>
      </c>
      <c r="B5587" t="e">
        <f>Weighting!$C$19</f>
        <v>#DIV/0!</v>
      </c>
      <c r="C5587" t="e">
        <f>Weighting!$F$19</f>
        <v>#NUM!</v>
      </c>
      <c r="D5587" t="e">
        <f>IF(C5587=1,'Data Transformation'!$G$3+0.5*'Data Transformation'!$W$25,IF(C5588=1,D5588-'Data Transformation'!$W$25,FALSE))</f>
        <v>#NUM!</v>
      </c>
      <c r="E5587">
        <f t="array" ref="E5587">IF(ISLOGICAL(D5587),"",FREQUENCY(IF('Data Transformation'!$B$425:$B$8425='Bin Analysis'!$B5571,'Data Transformation'!$G$425:$G$8425),D5587))</f>
        <v>2001</v>
      </c>
      <c r="F5587">
        <f t="shared" si="696"/>
        <v>0</v>
      </c>
      <c r="G5587">
        <f>Weighting!$H$19</f>
        <v>0</v>
      </c>
      <c r="H5587">
        <f t="array" ref="H5587">FREQUENCY(IF('Data Transformation'!$B$4:$B$8425=B5571,'Data Transformation'!$G$4:$G$8425),'Bin Analysis'!$B5587)</f>
        <v>2073</v>
      </c>
      <c r="I5587">
        <f t="shared" si="697"/>
        <v>0</v>
      </c>
      <c r="J5587">
        <f t="shared" si="698"/>
        <v>0</v>
      </c>
      <c r="K5587">
        <f>J5587*Weighting!$W$19</f>
        <v>0</v>
      </c>
      <c r="M5587" s="14"/>
    </row>
    <row r="5588" spans="1:25" x14ac:dyDescent="0.25">
      <c r="A5588" s="32" t="str">
        <f>IF(Weighting!$P$20&gt;0,B5588,"")</f>
        <v/>
      </c>
      <c r="B5588" t="e">
        <f>Weighting!$C$20</f>
        <v>#DIV/0!</v>
      </c>
      <c r="C5588" t="e">
        <f>Weighting!$F$20</f>
        <v>#NUM!</v>
      </c>
      <c r="D5588" t="e">
        <f>IF(C5588=1,'Data Transformation'!$G$3+0.5*'Data Transformation'!$W$25,IF(C5589=1,D5589-'Data Transformation'!$W$25,FALSE))</f>
        <v>#NUM!</v>
      </c>
      <c r="E5588">
        <f t="array" ref="E5588">IF(ISLOGICAL(D5588),"",FREQUENCY(IF('Data Transformation'!$B$425:$B$8425='Bin Analysis'!$B5571,'Data Transformation'!$G$425:$G$8425),D5588))</f>
        <v>2001</v>
      </c>
      <c r="F5588">
        <f t="shared" si="696"/>
        <v>0</v>
      </c>
      <c r="G5588">
        <f>Weighting!$H$20</f>
        <v>0</v>
      </c>
      <c r="H5588">
        <f t="array" ref="H5588">FREQUENCY(IF('Data Transformation'!$B$4:$B$8425=B5571,'Data Transformation'!$G$4:$G$8425),'Bin Analysis'!$B5588)</f>
        <v>2073</v>
      </c>
      <c r="I5588">
        <f t="shared" si="697"/>
        <v>0</v>
      </c>
      <c r="J5588">
        <f t="shared" si="698"/>
        <v>0</v>
      </c>
      <c r="K5588">
        <f>J5588*Weighting!$W$20</f>
        <v>0</v>
      </c>
      <c r="M5588" s="14"/>
    </row>
    <row r="5589" spans="1:25" x14ac:dyDescent="0.25">
      <c r="A5589" s="32" t="str">
        <f>IF(Weighting!$P$21&gt;0,B5589,"")</f>
        <v/>
      </c>
      <c r="B5589" t="e">
        <f>Weighting!$C$21</f>
        <v>#DIV/0!</v>
      </c>
      <c r="C5589" t="e">
        <f>Weighting!$F$21</f>
        <v>#NUM!</v>
      </c>
      <c r="D5589" t="e">
        <f>IF(C5589=1,'Data Transformation'!$G$3+0.5*'Data Transformation'!$W$25,IF(C5590=1,D5590-'Data Transformation'!$W$25,FALSE))</f>
        <v>#NUM!</v>
      </c>
      <c r="E5589">
        <f t="array" ref="E5589">IF(ISLOGICAL(D5589),"",FREQUENCY(IF('Data Transformation'!$B$425:$B$8425='Bin Analysis'!$B5571,'Data Transformation'!$G$425:$G$8425),D5589))</f>
        <v>2001</v>
      </c>
      <c r="F5589">
        <f t="shared" si="696"/>
        <v>0</v>
      </c>
      <c r="G5589">
        <f>Weighting!$H$21</f>
        <v>0</v>
      </c>
      <c r="H5589">
        <f t="array" ref="H5589">FREQUENCY(IF('Data Transformation'!$B$4:$B$8425=B5571,'Data Transformation'!$G$4:$G$8425),'Bin Analysis'!$B5589)</f>
        <v>2073</v>
      </c>
      <c r="I5589">
        <f t="shared" si="697"/>
        <v>0</v>
      </c>
      <c r="J5589">
        <f t="shared" si="698"/>
        <v>0</v>
      </c>
      <c r="K5589">
        <f>J5589*Weighting!$W$21</f>
        <v>0</v>
      </c>
      <c r="M5589" s="14"/>
    </row>
    <row r="5590" spans="1:25" x14ac:dyDescent="0.25">
      <c r="A5590" s="32" t="str">
        <f>IF(Weighting!$P$22&gt;0,B5590,"")</f>
        <v/>
      </c>
      <c r="B5590" t="e">
        <f>Weighting!$C$22</f>
        <v>#DIV/0!</v>
      </c>
      <c r="C5590" t="e">
        <f>Weighting!$F$22</f>
        <v>#NUM!</v>
      </c>
      <c r="D5590" t="e">
        <f>IF(C5590=1,'Data Transformation'!$G$3+0.5*'Data Transformation'!$W$25,IF(C5591=1,D5591-'Data Transformation'!$W$25,FALSE))</f>
        <v>#NUM!</v>
      </c>
      <c r="E5590">
        <f t="array" ref="E5590">IF(ISLOGICAL(D5590),"",FREQUENCY(IF('Data Transformation'!$B$425:$B$8425='Bin Analysis'!$B5571,'Data Transformation'!$G$425:$G$8425),D5590))</f>
        <v>2001</v>
      </c>
      <c r="F5590">
        <f t="shared" si="696"/>
        <v>0</v>
      </c>
      <c r="G5590">
        <f>Weighting!$H$22</f>
        <v>0</v>
      </c>
      <c r="H5590">
        <f t="array" ref="H5590">FREQUENCY(IF('Data Transformation'!$B$4:$B$8425=B5571,'Data Transformation'!$G$4:$G$8425),'Bin Analysis'!$B5590)</f>
        <v>2073</v>
      </c>
      <c r="I5590">
        <f t="shared" si="697"/>
        <v>0</v>
      </c>
      <c r="J5590">
        <f t="shared" si="698"/>
        <v>0</v>
      </c>
      <c r="K5590">
        <f>J5590*Weighting!$W$22</f>
        <v>0</v>
      </c>
      <c r="M5590" s="14"/>
    </row>
    <row r="5591" spans="1:25" x14ac:dyDescent="0.25">
      <c r="A5591" s="32" t="str">
        <f>IF(Weighting!$P$23&gt;0,B5591,"")</f>
        <v/>
      </c>
      <c r="B5591" t="e">
        <f>Weighting!$C$23</f>
        <v>#DIV/0!</v>
      </c>
      <c r="C5591" t="e">
        <f>Weighting!$F$23</f>
        <v>#NUM!</v>
      </c>
      <c r="D5591" t="e">
        <f>IF(C5591=1,'Data Transformation'!$G$3+0.5*'Data Transformation'!$W$25,IF(C5592=1,D5592-'Data Transformation'!$W$25,FALSE))</f>
        <v>#NUM!</v>
      </c>
      <c r="E5591">
        <f t="array" ref="E5591">IF(ISLOGICAL(D5591),"",FREQUENCY(IF('Data Transformation'!$B$425:$B$8425='Bin Analysis'!$B5571,'Data Transformation'!$G$425:$G$8425),D5591))</f>
        <v>2001</v>
      </c>
      <c r="F5591">
        <f t="shared" si="696"/>
        <v>0</v>
      </c>
      <c r="G5591">
        <f>Weighting!$H$23</f>
        <v>0</v>
      </c>
      <c r="H5591">
        <f t="array" ref="H5591">FREQUENCY(IF('Data Transformation'!$B$4:$B$8425=B5571,'Data Transformation'!$G$4:$G$8425),'Bin Analysis'!$B5591)</f>
        <v>2073</v>
      </c>
      <c r="I5591">
        <f t="shared" si="697"/>
        <v>0</v>
      </c>
      <c r="J5591">
        <f t="shared" si="698"/>
        <v>0</v>
      </c>
      <c r="K5591">
        <f>J5591*Weighting!$W$23</f>
        <v>0</v>
      </c>
      <c r="M5591" s="14"/>
    </row>
    <row r="5592" spans="1:25" x14ac:dyDescent="0.25">
      <c r="A5592" s="32" t="str">
        <f>IF(Weighting!$P$24&gt;0,B5592,"")</f>
        <v/>
      </c>
      <c r="B5592" t="e">
        <f>Weighting!$C$24</f>
        <v>#DIV/0!</v>
      </c>
      <c r="C5592" t="e">
        <f>Weighting!$F$24</f>
        <v>#NUM!</v>
      </c>
      <c r="D5592" t="e">
        <f>IF(C5592=1,'Data Transformation'!$G$3+0.5*'Data Transformation'!$W$25,IF(C5593=1,D5593-'Data Transformation'!$W$25,FALSE))</f>
        <v>#NUM!</v>
      </c>
      <c r="E5592">
        <f t="array" ref="E5592">IF(ISLOGICAL(D5592),"",FREQUENCY(IF('Data Transformation'!$B$425:$B$8425='Bin Analysis'!$B5571,'Data Transformation'!$G$425:$G$8425),D5592))</f>
        <v>2001</v>
      </c>
      <c r="F5592">
        <f t="shared" si="696"/>
        <v>0</v>
      </c>
      <c r="G5592">
        <f>Weighting!$H$24</f>
        <v>0</v>
      </c>
      <c r="H5592">
        <f t="array" ref="H5592">FREQUENCY(IF('Data Transformation'!$B$4:$B$8425=B5571,'Data Transformation'!$G$4:$G$8425),'Bin Analysis'!$B5592)</f>
        <v>2073</v>
      </c>
      <c r="I5592">
        <f t="shared" si="697"/>
        <v>0</v>
      </c>
      <c r="J5592">
        <f t="shared" si="698"/>
        <v>0</v>
      </c>
      <c r="K5592">
        <f>J5592*Weighting!$W$24</f>
        <v>0</v>
      </c>
      <c r="M5592" s="14"/>
    </row>
    <row r="5593" spans="1:25" x14ac:dyDescent="0.25">
      <c r="A5593" s="32" t="str">
        <f>IF(Weighting!$P$25&gt;0,B5593,"")</f>
        <v/>
      </c>
      <c r="B5593" t="e">
        <f>Weighting!$C$25</f>
        <v>#DIV/0!</v>
      </c>
      <c r="C5593" t="e">
        <f>Weighting!$F$25</f>
        <v>#NUM!</v>
      </c>
      <c r="D5593" t="e">
        <f>IF(C5593=1,'Data Transformation'!$G$3+0.5*'Data Transformation'!$W$25,IF(C5594=1,D5594-'Data Transformation'!$W$25,FALSE))</f>
        <v>#NUM!</v>
      </c>
      <c r="E5593">
        <f t="array" ref="E5593">IF(ISLOGICAL(D5593),"",FREQUENCY(IF('Data Transformation'!$B$425:$B$8425='Bin Analysis'!$B5571,'Data Transformation'!$G$425:$G$8425),D5593))</f>
        <v>2001</v>
      </c>
      <c r="F5593">
        <f t="shared" si="696"/>
        <v>0</v>
      </c>
      <c r="G5593">
        <f>Weighting!$H$25</f>
        <v>0</v>
      </c>
      <c r="H5593">
        <f t="array" ref="H5593">FREQUENCY(IF('Data Transformation'!$B$4:$B$8425=B5571,'Data Transformation'!$G$4:$G$8425),'Bin Analysis'!$B5593)</f>
        <v>2073</v>
      </c>
      <c r="I5593">
        <f t="shared" si="697"/>
        <v>0</v>
      </c>
      <c r="J5593">
        <f t="shared" si="698"/>
        <v>0</v>
      </c>
      <c r="K5593">
        <f>J5593*Weighting!$W$25</f>
        <v>0</v>
      </c>
      <c r="M5593" s="14"/>
    </row>
    <row r="5594" spans="1:25" x14ac:dyDescent="0.25">
      <c r="O5594"/>
      <c r="P5594"/>
      <c r="Q5594"/>
      <c r="R5594"/>
    </row>
    <row r="5595" spans="1:25" ht="23.25" x14ac:dyDescent="0.35">
      <c r="A5595" s="21" t="s">
        <v>0</v>
      </c>
      <c r="B5595" s="21" t="str">
        <f>IFERROR(VLOOKUP(C5595,'Data Transformation'!$L$6:$M$426,2,FALSE),"")</f>
        <v/>
      </c>
      <c r="C5595" s="21">
        <f>C5571+1</f>
        <v>233</v>
      </c>
      <c r="D5595" s="21"/>
      <c r="E5595" s="21"/>
      <c r="F5595" s="21"/>
      <c r="G5595" s="21"/>
      <c r="H5595" s="22"/>
      <c r="I5595" s="22"/>
      <c r="J5595" s="22"/>
      <c r="K5595" s="21"/>
      <c r="L5595" s="21" t="str">
        <f>B5595</f>
        <v/>
      </c>
      <c r="M5595" s="23" t="e">
        <f>INDEX('Data Transformation'!$O$4:$O$424,MATCH($B5595,'Data Transformation'!$M$4:$M$424,0),MATCH($M$2,'Data Transformation'!$O$3,0))</f>
        <v>#N/A</v>
      </c>
      <c r="N5595" s="27" t="e">
        <f>IF('Input and Summary Results'!$J$16="minimum",'Bin Analysis'!X5596/(M5595-1),'Bin Analysis'!Y5595/('Bin Analysis'!M5595-1))</f>
        <v>#N/A</v>
      </c>
      <c r="O5595" s="27" t="e">
        <f>IF(M5595=FALSE,NA(),(VLOOKUP(1,C5598:K5617,4,FALSE))/(M5595-1))</f>
        <v>#N/A</v>
      </c>
      <c r="P5595" s="27" t="e">
        <f>IF(M5595=FALSE,NA(),SUM(J5598:J5617)/Weighting!$S$5)</f>
        <v>#N/A</v>
      </c>
      <c r="Q5595" s="27" t="e">
        <f>IF(M5595=FALSE,NA(),SUM(K5598:K5617)/Weighting!$S$6)</f>
        <v>#N/A</v>
      </c>
      <c r="R5595" s="27" t="e">
        <f>IF(M5595=FALSE,NA(),(VLOOKUP(1,G5598:K5617,3,FALSE))/(M5595-1))</f>
        <v>#N/A</v>
      </c>
      <c r="S5595" s="22" t="e">
        <f>IF(M5595=FALSE,NA(),IF(SUM(J5598:J5617)=2,"yes","no"))</f>
        <v>#N/A</v>
      </c>
      <c r="X5595" s="2" cm="2">
        <f t="array" ref="X5595:X5596">FREQUENCY(IF('Data Transformation'!$B$425:$B$6424='Bin Analysis'!L5595,'Data Transformation'!$G$425:$G$6424),'Data Transformation'!$U$11)</f>
        <v>0</v>
      </c>
      <c r="Y5595" s="2" cm="2">
        <f t="array" ref="Y5595:Y5596">FREQUENCY(IF('Data Transformation'!$B$425:$B$6424='Bin Analysis'!L5595,'Data Transformation'!$G$425:$G$6424),'Data Transformation'!$U$12)</f>
        <v>0</v>
      </c>
    </row>
    <row r="5596" spans="1:25" x14ac:dyDescent="0.25">
      <c r="A5596" s="14" t="s">
        <v>67</v>
      </c>
      <c r="B5596" t="s">
        <v>47</v>
      </c>
      <c r="C5596" t="s">
        <v>5</v>
      </c>
      <c r="D5596" t="s">
        <v>98</v>
      </c>
      <c r="E5596" t="s">
        <v>99</v>
      </c>
      <c r="F5596" t="s">
        <v>100</v>
      </c>
      <c r="G5596" t="s">
        <v>69</v>
      </c>
      <c r="H5596" t="s">
        <v>31</v>
      </c>
      <c r="I5596" t="s">
        <v>32</v>
      </c>
      <c r="J5596" t="s">
        <v>46</v>
      </c>
      <c r="K5596" s="14" t="s">
        <v>45</v>
      </c>
      <c r="M5596" s="14"/>
      <c r="X5596" s="2">
        <v>0</v>
      </c>
      <c r="Y5596" s="2">
        <v>0</v>
      </c>
    </row>
    <row r="5597" spans="1:25" x14ac:dyDescent="0.25">
      <c r="A5597" s="32"/>
      <c r="D5597" t="e">
        <f>IF(C5597=1,'Data Transformation'!$G$3+0.5*'Data Transformation'!$W$25,IF(C5598=1,D5598-'Data Transformation'!$W$25,FALSE))</f>
        <v>#NUM!</v>
      </c>
      <c r="E5597">
        <f t="array" ref="E5597">IF(ISLOGICAL(D5597),"",FREQUENCY(IF('Data Transformation'!$B$425:$B$8425='Bin Analysis'!$B5595,'Data Transformation'!$G$425:$G$8425),D5597))</f>
        <v>2001</v>
      </c>
      <c r="F5597" t="e">
        <f>IF(ISLOGICAL(D5597),"",E5597-E5596)</f>
        <v>#VALUE!</v>
      </c>
      <c r="M5597" s="14"/>
    </row>
    <row r="5598" spans="1:25" x14ac:dyDescent="0.25">
      <c r="A5598" s="32" t="e">
        <f>IF(Weighting!$P$6&gt;0,B5598,"")</f>
        <v>#NUM!</v>
      </c>
      <c r="B5598" t="e">
        <f>Weighting!$C$6</f>
        <v>#DIV/0!</v>
      </c>
      <c r="C5598" t="e">
        <f>Weighting!$F$6</f>
        <v>#NUM!</v>
      </c>
      <c r="D5598" t="e">
        <f>IF(C5598=1,'Data Transformation'!$G$3+0.5*'Data Transformation'!$W$25,IF(C5599=1,D5599-'Data Transformation'!$W$25,FALSE))</f>
        <v>#NUM!</v>
      </c>
      <c r="E5598">
        <f t="array" ref="E5598">IF(ISLOGICAL(D5598),"",FREQUENCY(IF('Data Transformation'!$B$425:$B$8425='Bin Analysis'!$B5595,'Data Transformation'!$G$425:$G$8425),D5598))</f>
        <v>2001</v>
      </c>
      <c r="F5598">
        <f>IF(ISLOGICAL(D5598),"",E5598-E5597)</f>
        <v>0</v>
      </c>
      <c r="G5598">
        <f>Weighting!$H$6</f>
        <v>1</v>
      </c>
      <c r="H5598">
        <f t="array" ref="H5598">FREQUENCY(IF('Data Transformation'!$B$4:$B$8425=B5595,'Data Transformation'!$G$4:$G$8425),'Bin Analysis'!$B5598)</f>
        <v>2073</v>
      </c>
      <c r="I5598">
        <f>H5598-H5597</f>
        <v>2073</v>
      </c>
      <c r="J5598">
        <f>IF(I5598=0,0,1)</f>
        <v>1</v>
      </c>
      <c r="K5598" t="e">
        <f>J5598*Weighting!$W$6</f>
        <v>#NUM!</v>
      </c>
      <c r="M5598" s="14"/>
    </row>
    <row r="5599" spans="1:25" x14ac:dyDescent="0.25">
      <c r="A5599" s="32" t="str">
        <f>IF(Weighting!$P$7&gt;0,B5599,"")</f>
        <v/>
      </c>
      <c r="B5599" t="e">
        <f>Weighting!$C$7</f>
        <v>#DIV/0!</v>
      </c>
      <c r="C5599" t="e">
        <f>Weighting!$F$7</f>
        <v>#NUM!</v>
      </c>
      <c r="D5599" t="e">
        <f>IF(C5599=1,'Data Transformation'!$G$3+0.5*'Data Transformation'!$W$25,IF(C5600=1,D5600-'Data Transformation'!$W$25,FALSE))</f>
        <v>#NUM!</v>
      </c>
      <c r="E5599">
        <f t="array" ref="E5599">IF(ISLOGICAL(D5599),"",FREQUENCY(IF('Data Transformation'!$B$425:$B$8425='Bin Analysis'!$B5595,'Data Transformation'!$G$425:$G$8425),D5599))</f>
        <v>2001</v>
      </c>
      <c r="F5599">
        <f t="shared" ref="F5599:F5617" si="699">IF(ISLOGICAL(D5599),"",E5599-E5598)</f>
        <v>0</v>
      </c>
      <c r="G5599">
        <f>Weighting!$H$7</f>
        <v>0</v>
      </c>
      <c r="H5599">
        <f t="array" ref="H5599">FREQUENCY(IF('Data Transformation'!$B$4:$B$8425=B5595,'Data Transformation'!$G$4:$G$8425),'Bin Analysis'!$B5599)</f>
        <v>2073</v>
      </c>
      <c r="I5599">
        <f t="shared" ref="I5599:I5617" si="700">H5599-H5598</f>
        <v>0</v>
      </c>
      <c r="J5599">
        <f>IF(I5599=0,0,1)</f>
        <v>0</v>
      </c>
      <c r="K5599">
        <f>J5599*Weighting!$W$7</f>
        <v>0</v>
      </c>
      <c r="M5599" s="14"/>
    </row>
    <row r="5600" spans="1:25" x14ac:dyDescent="0.25">
      <c r="A5600" s="32" t="str">
        <f>IF(Weighting!$P$8&gt;0,B5600,"")</f>
        <v/>
      </c>
      <c r="B5600" t="e">
        <f>Weighting!$C$8</f>
        <v>#DIV/0!</v>
      </c>
      <c r="C5600" t="e">
        <f>Weighting!$F$8</f>
        <v>#NUM!</v>
      </c>
      <c r="D5600" t="e">
        <f>IF(C5600=1,'Data Transformation'!$G$3+0.5*'Data Transformation'!$W$25,IF(C5601=1,D5601-'Data Transformation'!$W$25,FALSE))</f>
        <v>#NUM!</v>
      </c>
      <c r="E5600">
        <f t="array" ref="E5600">IF(ISLOGICAL(D5600),"",FREQUENCY(IF('Data Transformation'!$B$425:$B$8425='Bin Analysis'!$B5595,'Data Transformation'!$G$425:$G$8425),D5600))</f>
        <v>2001</v>
      </c>
      <c r="F5600">
        <f t="shared" si="699"/>
        <v>0</v>
      </c>
      <c r="G5600">
        <f>Weighting!$H$8</f>
        <v>0</v>
      </c>
      <c r="H5600">
        <f t="array" ref="H5600">FREQUENCY(IF('Data Transformation'!$B$4:$B$8425=B5595,'Data Transformation'!$G$4:$G$8425),'Bin Analysis'!$B5600)</f>
        <v>2073</v>
      </c>
      <c r="I5600">
        <f t="shared" si="700"/>
        <v>0</v>
      </c>
      <c r="J5600">
        <f t="shared" ref="J5600:J5617" si="701">IF(I5600=0,0,1)</f>
        <v>0</v>
      </c>
      <c r="K5600">
        <f>J5600*Weighting!$W$8</f>
        <v>0</v>
      </c>
      <c r="M5600" s="14"/>
    </row>
    <row r="5601" spans="1:13" x14ac:dyDescent="0.25">
      <c r="A5601" s="32" t="str">
        <f>IF(Weighting!$P$9&gt;0,B5601,"")</f>
        <v/>
      </c>
      <c r="B5601" s="50" t="e">
        <f>Weighting!$C$9</f>
        <v>#DIV/0!</v>
      </c>
      <c r="C5601" t="e">
        <f>Weighting!$F$9</f>
        <v>#NUM!</v>
      </c>
      <c r="D5601" t="e">
        <f>IF(C5601=1,'Data Transformation'!$G$3+0.5*'Data Transformation'!$W$25,IF(C5602=1,D5602-'Data Transformation'!$W$25,FALSE))</f>
        <v>#NUM!</v>
      </c>
      <c r="E5601">
        <f t="array" ref="E5601">IF(ISLOGICAL(D5601),"",FREQUENCY(IF('Data Transformation'!$B$425:$B$8425='Bin Analysis'!$B5595,'Data Transformation'!$G$425:$G$8425),D5601))</f>
        <v>2001</v>
      </c>
      <c r="F5601">
        <f t="shared" si="699"/>
        <v>0</v>
      </c>
      <c r="G5601">
        <f>Weighting!$H$9</f>
        <v>0</v>
      </c>
      <c r="H5601">
        <f t="array" ref="H5601">FREQUENCY(IF('Data Transformation'!$B$4:$B$8425=B5595,'Data Transformation'!$G$4:$G$8425),'Bin Analysis'!$B5601)</f>
        <v>2073</v>
      </c>
      <c r="I5601">
        <f t="shared" si="700"/>
        <v>0</v>
      </c>
      <c r="J5601">
        <f t="shared" si="701"/>
        <v>0</v>
      </c>
      <c r="K5601">
        <f>J5601*Weighting!$W$9</f>
        <v>0</v>
      </c>
      <c r="M5601" s="14"/>
    </row>
    <row r="5602" spans="1:13" x14ac:dyDescent="0.25">
      <c r="A5602" s="32" t="str">
        <f>IF(Weighting!$P$10&gt;0,B5602,"")</f>
        <v/>
      </c>
      <c r="B5602" t="e">
        <f>Weighting!$C$10</f>
        <v>#DIV/0!</v>
      </c>
      <c r="C5602" t="e">
        <f>Weighting!$F$10</f>
        <v>#NUM!</v>
      </c>
      <c r="D5602" t="e">
        <f>IF(C5602=1,'Data Transformation'!$G$3+0.5*'Data Transformation'!$W$25,IF(C5603=1,D5603-'Data Transformation'!$W$25,FALSE))</f>
        <v>#NUM!</v>
      </c>
      <c r="E5602">
        <f t="array" ref="E5602">IF(ISLOGICAL(D5602),"",FREQUENCY(IF('Data Transformation'!$B$425:$B$8425='Bin Analysis'!$B5595,'Data Transformation'!$G$425:$G$8425),D5602))</f>
        <v>2001</v>
      </c>
      <c r="F5602">
        <f t="shared" si="699"/>
        <v>0</v>
      </c>
      <c r="G5602">
        <f>Weighting!$H$10</f>
        <v>0</v>
      </c>
      <c r="H5602">
        <f t="array" ref="H5602">FREQUENCY(IF('Data Transformation'!$B$4:$B$8425=B5595,'Data Transformation'!$G$4:$G$8425),'Bin Analysis'!$B5602)</f>
        <v>2073</v>
      </c>
      <c r="I5602">
        <f t="shared" si="700"/>
        <v>0</v>
      </c>
      <c r="J5602">
        <f t="shared" si="701"/>
        <v>0</v>
      </c>
      <c r="K5602">
        <f>J5602*Weighting!$W$10</f>
        <v>0</v>
      </c>
      <c r="M5602" s="14"/>
    </row>
    <row r="5603" spans="1:13" x14ac:dyDescent="0.25">
      <c r="A5603" s="32" t="str">
        <f>IF(Weighting!$P$11&gt;0,B5603,"")</f>
        <v/>
      </c>
      <c r="B5603" t="e">
        <f>Weighting!$C$11</f>
        <v>#DIV/0!</v>
      </c>
      <c r="C5603" t="e">
        <f>Weighting!$F$11</f>
        <v>#NUM!</v>
      </c>
      <c r="D5603" t="e">
        <f>IF(C5603=1,'Data Transformation'!$G$3+0.5*'Data Transformation'!$W$25,IF(C5604=1,D5604-'Data Transformation'!$W$25,FALSE))</f>
        <v>#NUM!</v>
      </c>
      <c r="E5603">
        <f t="array" ref="E5603">IF(ISLOGICAL(D5603),"",FREQUENCY(IF('Data Transformation'!$B$425:$B$8425='Bin Analysis'!$B5595,'Data Transformation'!$G$425:$G$8425),D5603))</f>
        <v>2001</v>
      </c>
      <c r="F5603">
        <f t="shared" si="699"/>
        <v>0</v>
      </c>
      <c r="G5603">
        <f>Weighting!$H$11</f>
        <v>0</v>
      </c>
      <c r="H5603">
        <f t="array" ref="H5603">FREQUENCY(IF('Data Transformation'!$B$4:$B$8425=B5595,'Data Transformation'!$G$4:$G$8425),'Bin Analysis'!$B5603)</f>
        <v>2073</v>
      </c>
      <c r="I5603">
        <f t="shared" si="700"/>
        <v>0</v>
      </c>
      <c r="J5603">
        <f t="shared" si="701"/>
        <v>0</v>
      </c>
      <c r="K5603">
        <f>J5603*Weighting!$W$11</f>
        <v>0</v>
      </c>
      <c r="M5603" s="14"/>
    </row>
    <row r="5604" spans="1:13" x14ac:dyDescent="0.25">
      <c r="A5604" s="32" t="str">
        <f>IF(Weighting!$P$12&gt;0,B5604,"")</f>
        <v/>
      </c>
      <c r="B5604" t="e">
        <f>Weighting!$C$12</f>
        <v>#DIV/0!</v>
      </c>
      <c r="C5604" t="e">
        <f>Weighting!$F$12</f>
        <v>#NUM!</v>
      </c>
      <c r="D5604" t="e">
        <f>IF(C5604=1,'Data Transformation'!$G$3+0.5*'Data Transformation'!$W$25,IF(C5605=1,D5605-'Data Transformation'!$W$25,FALSE))</f>
        <v>#NUM!</v>
      </c>
      <c r="E5604">
        <f t="array" ref="E5604">IF(ISLOGICAL(D5604),"",FREQUENCY(IF('Data Transformation'!$B$425:$B$8425='Bin Analysis'!$B5595,'Data Transformation'!$G$425:$G$8425),D5604))</f>
        <v>2001</v>
      </c>
      <c r="F5604">
        <f t="shared" si="699"/>
        <v>0</v>
      </c>
      <c r="G5604">
        <f>Weighting!$H$12</f>
        <v>0</v>
      </c>
      <c r="H5604">
        <f t="array" ref="H5604">FREQUENCY(IF('Data Transformation'!$B$4:$B$8425=B5595,'Data Transformation'!$G$4:$G$8425),'Bin Analysis'!$B5604)</f>
        <v>2073</v>
      </c>
      <c r="I5604">
        <f t="shared" si="700"/>
        <v>0</v>
      </c>
      <c r="J5604">
        <f t="shared" si="701"/>
        <v>0</v>
      </c>
      <c r="K5604">
        <f>J5604*Weighting!$W$12</f>
        <v>0</v>
      </c>
      <c r="M5604" s="14"/>
    </row>
    <row r="5605" spans="1:13" x14ac:dyDescent="0.25">
      <c r="A5605" s="32" t="str">
        <f>IF(Weighting!$P$13&gt;0,B5605,"")</f>
        <v/>
      </c>
      <c r="B5605" t="e">
        <f>Weighting!$C$13</f>
        <v>#DIV/0!</v>
      </c>
      <c r="C5605" t="e">
        <f>Weighting!$F$13</f>
        <v>#NUM!</v>
      </c>
      <c r="D5605" t="e">
        <f>IF(C5605=1,'Data Transformation'!$G$3+0.5*'Data Transformation'!$W$25,IF(C5606=1,D5606-'Data Transformation'!$W$25,FALSE))</f>
        <v>#NUM!</v>
      </c>
      <c r="E5605">
        <f t="array" ref="E5605">IF(ISLOGICAL(D5605),"",FREQUENCY(IF('Data Transformation'!$B$425:$B$8425='Bin Analysis'!$B5595,'Data Transformation'!$G$425:$G$8425),D5605))</f>
        <v>2001</v>
      </c>
      <c r="F5605">
        <f t="shared" si="699"/>
        <v>0</v>
      </c>
      <c r="G5605">
        <f>Weighting!$H$13</f>
        <v>0</v>
      </c>
      <c r="H5605">
        <f t="array" ref="H5605">FREQUENCY(IF('Data Transformation'!$B$4:$B$8425=B5595,'Data Transformation'!$G$4:$G$8425),'Bin Analysis'!$B5605)</f>
        <v>2073</v>
      </c>
      <c r="I5605">
        <f t="shared" si="700"/>
        <v>0</v>
      </c>
      <c r="J5605">
        <f t="shared" si="701"/>
        <v>0</v>
      </c>
      <c r="K5605">
        <f>J5605*Weighting!$W$13</f>
        <v>0</v>
      </c>
      <c r="M5605" s="14"/>
    </row>
    <row r="5606" spans="1:13" x14ac:dyDescent="0.25">
      <c r="A5606" s="32" t="str">
        <f>IF(Weighting!$P$14&gt;0,B5606,"")</f>
        <v/>
      </c>
      <c r="B5606" t="e">
        <f>Weighting!$C$14</f>
        <v>#DIV/0!</v>
      </c>
      <c r="C5606" t="e">
        <f>Weighting!$F$14</f>
        <v>#NUM!</v>
      </c>
      <c r="D5606" t="e">
        <f>IF(C5606=1,'Data Transformation'!$G$3+0.5*'Data Transformation'!$W$25,IF(C5607=1,D5607-'Data Transformation'!$W$25,FALSE))</f>
        <v>#NUM!</v>
      </c>
      <c r="E5606">
        <f t="array" ref="E5606">IF(ISLOGICAL(D5606),"",FREQUENCY(IF('Data Transformation'!$B$425:$B$8425='Bin Analysis'!$B5595,'Data Transformation'!$G$425:$G$8425),D5606))</f>
        <v>2001</v>
      </c>
      <c r="F5606">
        <f t="shared" si="699"/>
        <v>0</v>
      </c>
      <c r="G5606">
        <f>Weighting!$H$14</f>
        <v>0</v>
      </c>
      <c r="H5606">
        <f t="array" ref="H5606">FREQUENCY(IF('Data Transformation'!$B$4:$B$8425=B5595,'Data Transformation'!$G$4:$G$8425),'Bin Analysis'!$B5606)</f>
        <v>2073</v>
      </c>
      <c r="I5606">
        <f t="shared" si="700"/>
        <v>0</v>
      </c>
      <c r="J5606">
        <f t="shared" si="701"/>
        <v>0</v>
      </c>
      <c r="K5606">
        <f>J5606*Weighting!$W$14</f>
        <v>0</v>
      </c>
      <c r="M5606" s="14"/>
    </row>
    <row r="5607" spans="1:13" x14ac:dyDescent="0.25">
      <c r="A5607" s="32" t="str">
        <f>IF(Weighting!$P$15&gt;0,B5607,"")</f>
        <v/>
      </c>
      <c r="B5607" t="e">
        <f>Weighting!$C$15</f>
        <v>#DIV/0!</v>
      </c>
      <c r="C5607" t="e">
        <f>Weighting!$F$15</f>
        <v>#NUM!</v>
      </c>
      <c r="D5607" t="e">
        <f>IF(C5607=1,'Data Transformation'!$G$3+0.5*'Data Transformation'!$W$25,IF(C5608=1,D5608-'Data Transformation'!$W$25,FALSE))</f>
        <v>#NUM!</v>
      </c>
      <c r="E5607">
        <f t="array" ref="E5607">IF(ISLOGICAL(D5607),"",FREQUENCY(IF('Data Transformation'!$B$425:$B$8425='Bin Analysis'!$B5595,'Data Transformation'!$G$425:$G$8425),D5607))</f>
        <v>2001</v>
      </c>
      <c r="F5607">
        <f t="shared" si="699"/>
        <v>0</v>
      </c>
      <c r="G5607">
        <f>Weighting!$H$15</f>
        <v>0</v>
      </c>
      <c r="H5607">
        <f t="array" ref="H5607">FREQUENCY(IF('Data Transformation'!$B$4:$B$8425=B5595,'Data Transformation'!$G$4:$G$8425),'Bin Analysis'!$B5607)</f>
        <v>2073</v>
      </c>
      <c r="I5607">
        <f t="shared" si="700"/>
        <v>0</v>
      </c>
      <c r="J5607">
        <f t="shared" si="701"/>
        <v>0</v>
      </c>
      <c r="K5607">
        <f>J5607*Weighting!$W$15</f>
        <v>0</v>
      </c>
      <c r="M5607" s="14"/>
    </row>
    <row r="5608" spans="1:13" x14ac:dyDescent="0.25">
      <c r="A5608" s="32" t="str">
        <f>IF(Weighting!$P$16&gt;0,B5608,"")</f>
        <v/>
      </c>
      <c r="B5608" t="e">
        <f>Weighting!$C$16</f>
        <v>#DIV/0!</v>
      </c>
      <c r="C5608" t="e">
        <f>Weighting!$F$16</f>
        <v>#NUM!</v>
      </c>
      <c r="D5608" t="e">
        <f>IF(C5608=1,'Data Transformation'!$G$3+0.5*'Data Transformation'!$W$25,IF(C5609=1,D5609-'Data Transformation'!$W$25,FALSE))</f>
        <v>#NUM!</v>
      </c>
      <c r="E5608">
        <f t="array" ref="E5608">IF(ISLOGICAL(D5608),"",FREQUENCY(IF('Data Transformation'!$B$425:$B$8425='Bin Analysis'!$B5595,'Data Transformation'!$G$425:$G$8425),D5608))</f>
        <v>2001</v>
      </c>
      <c r="F5608">
        <f t="shared" si="699"/>
        <v>0</v>
      </c>
      <c r="G5608">
        <f>Weighting!$H$16</f>
        <v>0</v>
      </c>
      <c r="H5608">
        <f t="array" ref="H5608">FREQUENCY(IF('Data Transformation'!$B$4:$B$8425=B5595,'Data Transformation'!$G$4:$G$8425),'Bin Analysis'!$B5608)</f>
        <v>2073</v>
      </c>
      <c r="I5608">
        <f t="shared" si="700"/>
        <v>0</v>
      </c>
      <c r="J5608">
        <f t="shared" si="701"/>
        <v>0</v>
      </c>
      <c r="K5608">
        <f>J5608*Weighting!$W$16</f>
        <v>0</v>
      </c>
      <c r="M5608" s="14"/>
    </row>
    <row r="5609" spans="1:13" x14ac:dyDescent="0.25">
      <c r="A5609" s="32" t="str">
        <f>IF(Weighting!$P$17&gt;0,B5609,"")</f>
        <v/>
      </c>
      <c r="B5609" t="e">
        <f>Weighting!$C$17</f>
        <v>#DIV/0!</v>
      </c>
      <c r="C5609" t="e">
        <f>Weighting!$F$17</f>
        <v>#NUM!</v>
      </c>
      <c r="D5609" t="e">
        <f>IF(C5609=1,'Data Transformation'!$G$3+0.5*'Data Transformation'!$W$25,IF(C5610=1,D5610-'Data Transformation'!$W$25,FALSE))</f>
        <v>#NUM!</v>
      </c>
      <c r="E5609">
        <f t="array" ref="E5609">IF(ISLOGICAL(D5609),"",FREQUENCY(IF('Data Transformation'!$B$425:$B$8425='Bin Analysis'!$B5595,'Data Transformation'!$G$425:$G$8425),D5609))</f>
        <v>2001</v>
      </c>
      <c r="F5609">
        <f t="shared" si="699"/>
        <v>0</v>
      </c>
      <c r="G5609">
        <f>Weighting!$H$17</f>
        <v>0</v>
      </c>
      <c r="H5609">
        <f t="array" ref="H5609">FREQUENCY(IF('Data Transformation'!$B$4:$B$8425=B5595,'Data Transformation'!$G$4:$G$8425),'Bin Analysis'!$B5609)</f>
        <v>2073</v>
      </c>
      <c r="I5609">
        <f t="shared" si="700"/>
        <v>0</v>
      </c>
      <c r="J5609">
        <f t="shared" si="701"/>
        <v>0</v>
      </c>
      <c r="K5609">
        <f>J5609*Weighting!$W$17</f>
        <v>0</v>
      </c>
      <c r="M5609" s="14"/>
    </row>
    <row r="5610" spans="1:13" x14ac:dyDescent="0.25">
      <c r="A5610" s="32" t="str">
        <f>IF(Weighting!$P$18&gt;0,B5610,"")</f>
        <v/>
      </c>
      <c r="B5610" t="e">
        <f>Weighting!$C$18</f>
        <v>#DIV/0!</v>
      </c>
      <c r="C5610" t="e">
        <f>Weighting!$F$18</f>
        <v>#NUM!</v>
      </c>
      <c r="D5610" t="e">
        <f>IF(C5610=1,'Data Transformation'!$G$3+0.5*'Data Transformation'!$W$25,IF(C5611=1,D5611-'Data Transformation'!$W$25,FALSE))</f>
        <v>#NUM!</v>
      </c>
      <c r="E5610">
        <f t="array" ref="E5610">IF(ISLOGICAL(D5610),"",FREQUENCY(IF('Data Transformation'!$B$425:$B$8425='Bin Analysis'!$B5595,'Data Transformation'!$G$425:$G$8425),D5610))</f>
        <v>2001</v>
      </c>
      <c r="F5610">
        <f t="shared" si="699"/>
        <v>0</v>
      </c>
      <c r="G5610">
        <f>Weighting!$H$18</f>
        <v>0</v>
      </c>
      <c r="H5610">
        <f t="array" ref="H5610">FREQUENCY(IF('Data Transformation'!$B$4:$B$8425=B5595,'Data Transformation'!$G$4:$G$8425),'Bin Analysis'!$B5610)</f>
        <v>2073</v>
      </c>
      <c r="I5610">
        <f t="shared" si="700"/>
        <v>0</v>
      </c>
      <c r="J5610">
        <f t="shared" si="701"/>
        <v>0</v>
      </c>
      <c r="K5610">
        <f>J5610*Weighting!$W$18</f>
        <v>0</v>
      </c>
      <c r="M5610" s="14"/>
    </row>
    <row r="5611" spans="1:13" x14ac:dyDescent="0.25">
      <c r="A5611" s="32" t="str">
        <f>IF(Weighting!$P$19&gt;0,B5611,"")</f>
        <v/>
      </c>
      <c r="B5611" t="e">
        <f>Weighting!$C$19</f>
        <v>#DIV/0!</v>
      </c>
      <c r="C5611" t="e">
        <f>Weighting!$F$19</f>
        <v>#NUM!</v>
      </c>
      <c r="D5611" t="e">
        <f>IF(C5611=1,'Data Transformation'!$G$3+0.5*'Data Transformation'!$W$25,IF(C5612=1,D5612-'Data Transformation'!$W$25,FALSE))</f>
        <v>#NUM!</v>
      </c>
      <c r="E5611">
        <f t="array" ref="E5611">IF(ISLOGICAL(D5611),"",FREQUENCY(IF('Data Transformation'!$B$425:$B$8425='Bin Analysis'!$B5595,'Data Transformation'!$G$425:$G$8425),D5611))</f>
        <v>2001</v>
      </c>
      <c r="F5611">
        <f t="shared" si="699"/>
        <v>0</v>
      </c>
      <c r="G5611">
        <f>Weighting!$H$19</f>
        <v>0</v>
      </c>
      <c r="H5611">
        <f t="array" ref="H5611">FREQUENCY(IF('Data Transformation'!$B$4:$B$8425=B5595,'Data Transformation'!$G$4:$G$8425),'Bin Analysis'!$B5611)</f>
        <v>2073</v>
      </c>
      <c r="I5611">
        <f t="shared" si="700"/>
        <v>0</v>
      </c>
      <c r="J5611">
        <f t="shared" si="701"/>
        <v>0</v>
      </c>
      <c r="K5611">
        <f>J5611*Weighting!$W$19</f>
        <v>0</v>
      </c>
      <c r="M5611" s="14"/>
    </row>
    <row r="5612" spans="1:13" x14ac:dyDescent="0.25">
      <c r="A5612" s="32" t="str">
        <f>IF(Weighting!$P$20&gt;0,B5612,"")</f>
        <v/>
      </c>
      <c r="B5612" t="e">
        <f>Weighting!$C$20</f>
        <v>#DIV/0!</v>
      </c>
      <c r="C5612" t="e">
        <f>Weighting!$F$20</f>
        <v>#NUM!</v>
      </c>
      <c r="D5612" t="e">
        <f>IF(C5612=1,'Data Transformation'!$G$3+0.5*'Data Transformation'!$W$25,IF(C5613=1,D5613-'Data Transformation'!$W$25,FALSE))</f>
        <v>#NUM!</v>
      </c>
      <c r="E5612">
        <f t="array" ref="E5612">IF(ISLOGICAL(D5612),"",FREQUENCY(IF('Data Transformation'!$B$425:$B$8425='Bin Analysis'!$B5595,'Data Transformation'!$G$425:$G$8425),D5612))</f>
        <v>2001</v>
      </c>
      <c r="F5612">
        <f t="shared" si="699"/>
        <v>0</v>
      </c>
      <c r="G5612">
        <f>Weighting!$H$20</f>
        <v>0</v>
      </c>
      <c r="H5612">
        <f t="array" ref="H5612">FREQUENCY(IF('Data Transformation'!$B$4:$B$8425=B5595,'Data Transformation'!$G$4:$G$8425),'Bin Analysis'!$B5612)</f>
        <v>2073</v>
      </c>
      <c r="I5612">
        <f t="shared" si="700"/>
        <v>0</v>
      </c>
      <c r="J5612">
        <f t="shared" si="701"/>
        <v>0</v>
      </c>
      <c r="K5612">
        <f>J5612*Weighting!$W$20</f>
        <v>0</v>
      </c>
      <c r="M5612" s="14"/>
    </row>
    <row r="5613" spans="1:13" x14ac:dyDescent="0.25">
      <c r="A5613" s="32" t="str">
        <f>IF(Weighting!$P$21&gt;0,B5613,"")</f>
        <v/>
      </c>
      <c r="B5613" t="e">
        <f>Weighting!$C$21</f>
        <v>#DIV/0!</v>
      </c>
      <c r="C5613" t="e">
        <f>Weighting!$F$21</f>
        <v>#NUM!</v>
      </c>
      <c r="D5613" t="e">
        <f>IF(C5613=1,'Data Transformation'!$G$3+0.5*'Data Transformation'!$W$25,IF(C5614=1,D5614-'Data Transformation'!$W$25,FALSE))</f>
        <v>#NUM!</v>
      </c>
      <c r="E5613">
        <f t="array" ref="E5613">IF(ISLOGICAL(D5613),"",FREQUENCY(IF('Data Transformation'!$B$425:$B$8425='Bin Analysis'!$B5595,'Data Transformation'!$G$425:$G$8425),D5613))</f>
        <v>2001</v>
      </c>
      <c r="F5613">
        <f t="shared" si="699"/>
        <v>0</v>
      </c>
      <c r="G5613">
        <f>Weighting!$H$21</f>
        <v>0</v>
      </c>
      <c r="H5613">
        <f t="array" ref="H5613">FREQUENCY(IF('Data Transformation'!$B$4:$B$8425=B5595,'Data Transformation'!$G$4:$G$8425),'Bin Analysis'!$B5613)</f>
        <v>2073</v>
      </c>
      <c r="I5613">
        <f t="shared" si="700"/>
        <v>0</v>
      </c>
      <c r="J5613">
        <f t="shared" si="701"/>
        <v>0</v>
      </c>
      <c r="K5613">
        <f>J5613*Weighting!$W$21</f>
        <v>0</v>
      </c>
      <c r="M5613" s="14"/>
    </row>
    <row r="5614" spans="1:13" x14ac:dyDescent="0.25">
      <c r="A5614" s="32" t="str">
        <f>IF(Weighting!$P$22&gt;0,B5614,"")</f>
        <v/>
      </c>
      <c r="B5614" t="e">
        <f>Weighting!$C$22</f>
        <v>#DIV/0!</v>
      </c>
      <c r="C5614" t="e">
        <f>Weighting!$F$22</f>
        <v>#NUM!</v>
      </c>
      <c r="D5614" t="e">
        <f>IF(C5614=1,'Data Transformation'!$G$3+0.5*'Data Transformation'!$W$25,IF(C5615=1,D5615-'Data Transformation'!$W$25,FALSE))</f>
        <v>#NUM!</v>
      </c>
      <c r="E5614">
        <f t="array" ref="E5614">IF(ISLOGICAL(D5614),"",FREQUENCY(IF('Data Transformation'!$B$425:$B$8425='Bin Analysis'!$B5595,'Data Transformation'!$G$425:$G$8425),D5614))</f>
        <v>2001</v>
      </c>
      <c r="F5614">
        <f t="shared" si="699"/>
        <v>0</v>
      </c>
      <c r="G5614">
        <f>Weighting!$H$22</f>
        <v>0</v>
      </c>
      <c r="H5614">
        <f t="array" ref="H5614">FREQUENCY(IF('Data Transformation'!$B$4:$B$8425=B5595,'Data Transformation'!$G$4:$G$8425),'Bin Analysis'!$B5614)</f>
        <v>2073</v>
      </c>
      <c r="I5614">
        <f t="shared" si="700"/>
        <v>0</v>
      </c>
      <c r="J5614">
        <f t="shared" si="701"/>
        <v>0</v>
      </c>
      <c r="K5614">
        <f>J5614*Weighting!$W$22</f>
        <v>0</v>
      </c>
      <c r="M5614" s="14"/>
    </row>
    <row r="5615" spans="1:13" x14ac:dyDescent="0.25">
      <c r="A5615" s="32" t="str">
        <f>IF(Weighting!$P$23&gt;0,B5615,"")</f>
        <v/>
      </c>
      <c r="B5615" t="e">
        <f>Weighting!$C$23</f>
        <v>#DIV/0!</v>
      </c>
      <c r="C5615" t="e">
        <f>Weighting!$F$23</f>
        <v>#NUM!</v>
      </c>
      <c r="D5615" t="e">
        <f>IF(C5615=1,'Data Transformation'!$G$3+0.5*'Data Transformation'!$W$25,IF(C5616=1,D5616-'Data Transformation'!$W$25,FALSE))</f>
        <v>#NUM!</v>
      </c>
      <c r="E5615">
        <f t="array" ref="E5615">IF(ISLOGICAL(D5615),"",FREQUENCY(IF('Data Transformation'!$B$425:$B$8425='Bin Analysis'!$B5595,'Data Transformation'!$G$425:$G$8425),D5615))</f>
        <v>2001</v>
      </c>
      <c r="F5615">
        <f t="shared" si="699"/>
        <v>0</v>
      </c>
      <c r="G5615">
        <f>Weighting!$H$23</f>
        <v>0</v>
      </c>
      <c r="H5615">
        <f t="array" ref="H5615">FREQUENCY(IF('Data Transformation'!$B$4:$B$8425=B5595,'Data Transformation'!$G$4:$G$8425),'Bin Analysis'!$B5615)</f>
        <v>2073</v>
      </c>
      <c r="I5615">
        <f t="shared" si="700"/>
        <v>0</v>
      </c>
      <c r="J5615">
        <f t="shared" si="701"/>
        <v>0</v>
      </c>
      <c r="K5615">
        <f>J5615*Weighting!$W$23</f>
        <v>0</v>
      </c>
      <c r="M5615" s="14"/>
    </row>
    <row r="5616" spans="1:13" x14ac:dyDescent="0.25">
      <c r="A5616" s="32" t="str">
        <f>IF(Weighting!$P$24&gt;0,B5616,"")</f>
        <v/>
      </c>
      <c r="B5616" t="e">
        <f>Weighting!$C$24</f>
        <v>#DIV/0!</v>
      </c>
      <c r="C5616" t="e">
        <f>Weighting!$F$24</f>
        <v>#NUM!</v>
      </c>
      <c r="D5616" t="e">
        <f>IF(C5616=1,'Data Transformation'!$G$3+0.5*'Data Transformation'!$W$25,IF(C5617=1,D5617-'Data Transformation'!$W$25,FALSE))</f>
        <v>#NUM!</v>
      </c>
      <c r="E5616">
        <f t="array" ref="E5616">IF(ISLOGICAL(D5616),"",FREQUENCY(IF('Data Transformation'!$B$425:$B$8425='Bin Analysis'!$B5595,'Data Transformation'!$G$425:$G$8425),D5616))</f>
        <v>2001</v>
      </c>
      <c r="F5616">
        <f t="shared" si="699"/>
        <v>0</v>
      </c>
      <c r="G5616">
        <f>Weighting!$H$24</f>
        <v>0</v>
      </c>
      <c r="H5616">
        <f t="array" ref="H5616">FREQUENCY(IF('Data Transformation'!$B$4:$B$8425=B5595,'Data Transformation'!$G$4:$G$8425),'Bin Analysis'!$B5616)</f>
        <v>2073</v>
      </c>
      <c r="I5616">
        <f t="shared" si="700"/>
        <v>0</v>
      </c>
      <c r="J5616">
        <f t="shared" si="701"/>
        <v>0</v>
      </c>
      <c r="K5616">
        <f>J5616*Weighting!$W$24</f>
        <v>0</v>
      </c>
      <c r="M5616" s="14"/>
    </row>
    <row r="5617" spans="1:25" x14ac:dyDescent="0.25">
      <c r="A5617" s="32" t="str">
        <f>IF(Weighting!$P$25&gt;0,B5617,"")</f>
        <v/>
      </c>
      <c r="B5617" t="e">
        <f>Weighting!$C$25</f>
        <v>#DIV/0!</v>
      </c>
      <c r="C5617" t="e">
        <f>Weighting!$F$25</f>
        <v>#NUM!</v>
      </c>
      <c r="D5617" t="e">
        <f>IF(C5617=1,'Data Transformation'!$G$3+0.5*'Data Transformation'!$W$25,IF(C5618=1,D5618-'Data Transformation'!$W$25,FALSE))</f>
        <v>#NUM!</v>
      </c>
      <c r="E5617">
        <f t="array" ref="E5617">IF(ISLOGICAL(D5617),"",FREQUENCY(IF('Data Transformation'!$B$425:$B$8425='Bin Analysis'!$B5595,'Data Transformation'!$G$425:$G$8425),D5617))</f>
        <v>2001</v>
      </c>
      <c r="F5617">
        <f t="shared" si="699"/>
        <v>0</v>
      </c>
      <c r="G5617">
        <f>Weighting!$H$25</f>
        <v>0</v>
      </c>
      <c r="H5617">
        <f t="array" ref="H5617">FREQUENCY(IF('Data Transformation'!$B$4:$B$8425=B5595,'Data Transformation'!$G$4:$G$8425),'Bin Analysis'!$B5617)</f>
        <v>2073</v>
      </c>
      <c r="I5617">
        <f t="shared" si="700"/>
        <v>0</v>
      </c>
      <c r="J5617">
        <f t="shared" si="701"/>
        <v>0</v>
      </c>
      <c r="K5617">
        <f>J5617*Weighting!$W$25</f>
        <v>0</v>
      </c>
      <c r="M5617" s="14"/>
    </row>
    <row r="5618" spans="1:25" x14ac:dyDescent="0.25">
      <c r="O5618"/>
      <c r="P5618"/>
      <c r="Q5618"/>
      <c r="R5618"/>
    </row>
    <row r="5619" spans="1:25" ht="23.25" x14ac:dyDescent="0.35">
      <c r="A5619" s="21" t="s">
        <v>0</v>
      </c>
      <c r="B5619" s="21" t="str">
        <f>IFERROR(VLOOKUP(C5619,'Data Transformation'!$L$6:$M$426,2,FALSE),"")</f>
        <v/>
      </c>
      <c r="C5619" s="21">
        <f>C5595+1</f>
        <v>234</v>
      </c>
      <c r="D5619" s="21"/>
      <c r="E5619" s="21"/>
      <c r="F5619" s="21"/>
      <c r="G5619" s="21"/>
      <c r="H5619" s="22"/>
      <c r="I5619" s="22"/>
      <c r="J5619" s="22"/>
      <c r="K5619" s="21"/>
      <c r="L5619" s="21" t="str">
        <f>B5619</f>
        <v/>
      </c>
      <c r="M5619" s="23" t="e">
        <f>INDEX('Data Transformation'!$O$4:$O$424,MATCH($B5619,'Data Transformation'!$M$4:$M$424,0),MATCH($M$2,'Data Transformation'!$O$3,0))</f>
        <v>#N/A</v>
      </c>
      <c r="N5619" s="27" t="e">
        <f>IF('Input and Summary Results'!$J$16="minimum",'Bin Analysis'!X5620/(M5619-1),'Bin Analysis'!Y5619/('Bin Analysis'!M5619-1))</f>
        <v>#N/A</v>
      </c>
      <c r="O5619" s="27" t="e">
        <f>IF(M5619=FALSE,NA(),(VLOOKUP(1,C5622:K5641,4,FALSE))/(M5619-1))</f>
        <v>#N/A</v>
      </c>
      <c r="P5619" s="27" t="e">
        <f>IF(M5619=FALSE,NA(),SUM(J5622:J5641)/Weighting!$S$5)</f>
        <v>#N/A</v>
      </c>
      <c r="Q5619" s="27" t="e">
        <f>IF(M5619=FALSE,NA(),SUM(K5622:K5641)/Weighting!$S$6)</f>
        <v>#N/A</v>
      </c>
      <c r="R5619" s="27" t="e">
        <f>IF(M5619=FALSE,NA(),(VLOOKUP(1,G5622:K5641,3,FALSE))/(M5619-1))</f>
        <v>#N/A</v>
      </c>
      <c r="S5619" s="22" t="e">
        <f>IF(M5619=FALSE,NA(),IF(SUM(J5622:J5641)=2,"yes","no"))</f>
        <v>#N/A</v>
      </c>
      <c r="X5619" s="2" cm="2">
        <f t="array" ref="X5619:X5620">FREQUENCY(IF('Data Transformation'!$B$425:$B$6424='Bin Analysis'!L5619,'Data Transformation'!$G$425:$G$6424),'Data Transformation'!$U$11)</f>
        <v>0</v>
      </c>
      <c r="Y5619" s="2" cm="2">
        <f t="array" ref="Y5619:Y5620">FREQUENCY(IF('Data Transformation'!$B$425:$B$6424='Bin Analysis'!L5619,'Data Transformation'!$G$425:$G$6424),'Data Transformation'!$U$12)</f>
        <v>0</v>
      </c>
    </row>
    <row r="5620" spans="1:25" x14ac:dyDescent="0.25">
      <c r="A5620" s="14" t="s">
        <v>67</v>
      </c>
      <c r="B5620" t="s">
        <v>47</v>
      </c>
      <c r="C5620" t="s">
        <v>5</v>
      </c>
      <c r="D5620" t="s">
        <v>98</v>
      </c>
      <c r="E5620" t="s">
        <v>99</v>
      </c>
      <c r="F5620" t="s">
        <v>100</v>
      </c>
      <c r="G5620" t="s">
        <v>69</v>
      </c>
      <c r="H5620" t="s">
        <v>31</v>
      </c>
      <c r="I5620" t="s">
        <v>32</v>
      </c>
      <c r="J5620" t="s">
        <v>46</v>
      </c>
      <c r="K5620" s="14" t="s">
        <v>45</v>
      </c>
      <c r="M5620" s="14"/>
      <c r="X5620" s="2">
        <v>0</v>
      </c>
      <c r="Y5620" s="2">
        <v>0</v>
      </c>
    </row>
    <row r="5621" spans="1:25" x14ac:dyDescent="0.25">
      <c r="A5621" s="32"/>
      <c r="D5621" t="e">
        <f>IF(C5621=1,'Data Transformation'!$G$3+0.5*'Data Transformation'!$W$25,IF(C5622=1,D5622-'Data Transformation'!$W$25,FALSE))</f>
        <v>#NUM!</v>
      </c>
      <c r="E5621">
        <f t="array" ref="E5621">IF(ISLOGICAL(D5621),"",FREQUENCY(IF('Data Transformation'!$B$425:$B$8425='Bin Analysis'!$B5619,'Data Transformation'!$G$425:$G$8425),D5621))</f>
        <v>2001</v>
      </c>
      <c r="F5621" t="e">
        <f>IF(ISLOGICAL(D5621),"",E5621-E5620)</f>
        <v>#VALUE!</v>
      </c>
      <c r="M5621" s="14"/>
    </row>
    <row r="5622" spans="1:25" x14ac:dyDescent="0.25">
      <c r="A5622" s="32" t="e">
        <f>IF(Weighting!$P$6&gt;0,B5622,"")</f>
        <v>#NUM!</v>
      </c>
      <c r="B5622" t="e">
        <f>Weighting!$C$6</f>
        <v>#DIV/0!</v>
      </c>
      <c r="C5622" t="e">
        <f>Weighting!$F$6</f>
        <v>#NUM!</v>
      </c>
      <c r="D5622" t="e">
        <f>IF(C5622=1,'Data Transformation'!$G$3+0.5*'Data Transformation'!$W$25,IF(C5623=1,D5623-'Data Transformation'!$W$25,FALSE))</f>
        <v>#NUM!</v>
      </c>
      <c r="E5622">
        <f t="array" ref="E5622">IF(ISLOGICAL(D5622),"",FREQUENCY(IF('Data Transformation'!$B$425:$B$8425='Bin Analysis'!$B5619,'Data Transformation'!$G$425:$G$8425),D5622))</f>
        <v>2001</v>
      </c>
      <c r="F5622">
        <f>IF(ISLOGICAL(D5622),"",E5622-E5621)</f>
        <v>0</v>
      </c>
      <c r="G5622">
        <f>Weighting!$H$6</f>
        <v>1</v>
      </c>
      <c r="H5622">
        <f t="array" ref="H5622">FREQUENCY(IF('Data Transformation'!$B$4:$B$8425=B5619,'Data Transformation'!$G$4:$G$8425),'Bin Analysis'!$B5622)</f>
        <v>2073</v>
      </c>
      <c r="I5622">
        <f>H5622-H5621</f>
        <v>2073</v>
      </c>
      <c r="J5622">
        <f>IF(I5622=0,0,1)</f>
        <v>1</v>
      </c>
      <c r="K5622" t="e">
        <f>J5622*Weighting!$W$6</f>
        <v>#NUM!</v>
      </c>
      <c r="M5622" s="14"/>
    </row>
    <row r="5623" spans="1:25" x14ac:dyDescent="0.25">
      <c r="A5623" s="32" t="str">
        <f>IF(Weighting!$P$7&gt;0,B5623,"")</f>
        <v/>
      </c>
      <c r="B5623" t="e">
        <f>Weighting!$C$7</f>
        <v>#DIV/0!</v>
      </c>
      <c r="C5623" t="e">
        <f>Weighting!$F$7</f>
        <v>#NUM!</v>
      </c>
      <c r="D5623" t="e">
        <f>IF(C5623=1,'Data Transformation'!$G$3+0.5*'Data Transformation'!$W$25,IF(C5624=1,D5624-'Data Transformation'!$W$25,FALSE))</f>
        <v>#NUM!</v>
      </c>
      <c r="E5623">
        <f t="array" ref="E5623">IF(ISLOGICAL(D5623),"",FREQUENCY(IF('Data Transformation'!$B$425:$B$8425='Bin Analysis'!$B5619,'Data Transformation'!$G$425:$G$8425),D5623))</f>
        <v>2001</v>
      </c>
      <c r="F5623">
        <f t="shared" ref="F5623:F5641" si="702">IF(ISLOGICAL(D5623),"",E5623-E5622)</f>
        <v>0</v>
      </c>
      <c r="G5623">
        <f>Weighting!$H$7</f>
        <v>0</v>
      </c>
      <c r="H5623">
        <f t="array" ref="H5623">FREQUENCY(IF('Data Transformation'!$B$4:$B$8425=B5619,'Data Transformation'!$G$4:$G$8425),'Bin Analysis'!$B5623)</f>
        <v>2073</v>
      </c>
      <c r="I5623">
        <f t="shared" ref="I5623:I5641" si="703">H5623-H5622</f>
        <v>0</v>
      </c>
      <c r="J5623">
        <f>IF(I5623=0,0,1)</f>
        <v>0</v>
      </c>
      <c r="K5623">
        <f>J5623*Weighting!$W$7</f>
        <v>0</v>
      </c>
      <c r="M5623" s="14"/>
    </row>
    <row r="5624" spans="1:25" x14ac:dyDescent="0.25">
      <c r="A5624" s="32" t="str">
        <f>IF(Weighting!$P$8&gt;0,B5624,"")</f>
        <v/>
      </c>
      <c r="B5624" t="e">
        <f>Weighting!$C$8</f>
        <v>#DIV/0!</v>
      </c>
      <c r="C5624" t="e">
        <f>Weighting!$F$8</f>
        <v>#NUM!</v>
      </c>
      <c r="D5624" t="e">
        <f>IF(C5624=1,'Data Transformation'!$G$3+0.5*'Data Transformation'!$W$25,IF(C5625=1,D5625-'Data Transformation'!$W$25,FALSE))</f>
        <v>#NUM!</v>
      </c>
      <c r="E5624">
        <f t="array" ref="E5624">IF(ISLOGICAL(D5624),"",FREQUENCY(IF('Data Transformation'!$B$425:$B$8425='Bin Analysis'!$B5619,'Data Transformation'!$G$425:$G$8425),D5624))</f>
        <v>2001</v>
      </c>
      <c r="F5624">
        <f t="shared" si="702"/>
        <v>0</v>
      </c>
      <c r="G5624">
        <f>Weighting!$H$8</f>
        <v>0</v>
      </c>
      <c r="H5624">
        <f t="array" ref="H5624">FREQUENCY(IF('Data Transformation'!$B$4:$B$8425=B5619,'Data Transformation'!$G$4:$G$8425),'Bin Analysis'!$B5624)</f>
        <v>2073</v>
      </c>
      <c r="I5624">
        <f t="shared" si="703"/>
        <v>0</v>
      </c>
      <c r="J5624">
        <f t="shared" ref="J5624:J5641" si="704">IF(I5624=0,0,1)</f>
        <v>0</v>
      </c>
      <c r="K5624">
        <f>J5624*Weighting!$W$8</f>
        <v>0</v>
      </c>
      <c r="M5624" s="14"/>
    </row>
    <row r="5625" spans="1:25" x14ac:dyDescent="0.25">
      <c r="A5625" s="32" t="str">
        <f>IF(Weighting!$P$9&gt;0,B5625,"")</f>
        <v/>
      </c>
      <c r="B5625" s="50" t="e">
        <f>Weighting!$C$9</f>
        <v>#DIV/0!</v>
      </c>
      <c r="C5625" t="e">
        <f>Weighting!$F$9</f>
        <v>#NUM!</v>
      </c>
      <c r="D5625" t="e">
        <f>IF(C5625=1,'Data Transformation'!$G$3+0.5*'Data Transformation'!$W$25,IF(C5626=1,D5626-'Data Transformation'!$W$25,FALSE))</f>
        <v>#NUM!</v>
      </c>
      <c r="E5625">
        <f t="array" ref="E5625">IF(ISLOGICAL(D5625),"",FREQUENCY(IF('Data Transformation'!$B$425:$B$8425='Bin Analysis'!$B5619,'Data Transformation'!$G$425:$G$8425),D5625))</f>
        <v>2001</v>
      </c>
      <c r="F5625">
        <f t="shared" si="702"/>
        <v>0</v>
      </c>
      <c r="G5625">
        <f>Weighting!$H$9</f>
        <v>0</v>
      </c>
      <c r="H5625">
        <f t="array" ref="H5625">FREQUENCY(IF('Data Transformation'!$B$4:$B$8425=B5619,'Data Transformation'!$G$4:$G$8425),'Bin Analysis'!$B5625)</f>
        <v>2073</v>
      </c>
      <c r="I5625">
        <f t="shared" si="703"/>
        <v>0</v>
      </c>
      <c r="J5625">
        <f t="shared" si="704"/>
        <v>0</v>
      </c>
      <c r="K5625">
        <f>J5625*Weighting!$W$9</f>
        <v>0</v>
      </c>
      <c r="M5625" s="14"/>
    </row>
    <row r="5626" spans="1:25" x14ac:dyDescent="0.25">
      <c r="A5626" s="32" t="str">
        <f>IF(Weighting!$P$10&gt;0,B5626,"")</f>
        <v/>
      </c>
      <c r="B5626" t="e">
        <f>Weighting!$C$10</f>
        <v>#DIV/0!</v>
      </c>
      <c r="C5626" t="e">
        <f>Weighting!$F$10</f>
        <v>#NUM!</v>
      </c>
      <c r="D5626" t="e">
        <f>IF(C5626=1,'Data Transformation'!$G$3+0.5*'Data Transformation'!$W$25,IF(C5627=1,D5627-'Data Transformation'!$W$25,FALSE))</f>
        <v>#NUM!</v>
      </c>
      <c r="E5626">
        <f t="array" ref="E5626">IF(ISLOGICAL(D5626),"",FREQUENCY(IF('Data Transformation'!$B$425:$B$8425='Bin Analysis'!$B5619,'Data Transformation'!$G$425:$G$8425),D5626))</f>
        <v>2001</v>
      </c>
      <c r="F5626">
        <f t="shared" si="702"/>
        <v>0</v>
      </c>
      <c r="G5626">
        <f>Weighting!$H$10</f>
        <v>0</v>
      </c>
      <c r="H5626">
        <f t="array" ref="H5626">FREQUENCY(IF('Data Transformation'!$B$4:$B$8425=B5619,'Data Transformation'!$G$4:$G$8425),'Bin Analysis'!$B5626)</f>
        <v>2073</v>
      </c>
      <c r="I5626">
        <f t="shared" si="703"/>
        <v>0</v>
      </c>
      <c r="J5626">
        <f t="shared" si="704"/>
        <v>0</v>
      </c>
      <c r="K5626">
        <f>J5626*Weighting!$W$10</f>
        <v>0</v>
      </c>
      <c r="M5626" s="14"/>
    </row>
    <row r="5627" spans="1:25" x14ac:dyDescent="0.25">
      <c r="A5627" s="32" t="str">
        <f>IF(Weighting!$P$11&gt;0,B5627,"")</f>
        <v/>
      </c>
      <c r="B5627" t="e">
        <f>Weighting!$C$11</f>
        <v>#DIV/0!</v>
      </c>
      <c r="C5627" t="e">
        <f>Weighting!$F$11</f>
        <v>#NUM!</v>
      </c>
      <c r="D5627" t="e">
        <f>IF(C5627=1,'Data Transformation'!$G$3+0.5*'Data Transformation'!$W$25,IF(C5628=1,D5628-'Data Transformation'!$W$25,FALSE))</f>
        <v>#NUM!</v>
      </c>
      <c r="E5627">
        <f t="array" ref="E5627">IF(ISLOGICAL(D5627),"",FREQUENCY(IF('Data Transformation'!$B$425:$B$8425='Bin Analysis'!$B5619,'Data Transformation'!$G$425:$G$8425),D5627))</f>
        <v>2001</v>
      </c>
      <c r="F5627">
        <f t="shared" si="702"/>
        <v>0</v>
      </c>
      <c r="G5627">
        <f>Weighting!$H$11</f>
        <v>0</v>
      </c>
      <c r="H5627">
        <f t="array" ref="H5627">FREQUENCY(IF('Data Transformation'!$B$4:$B$8425=B5619,'Data Transformation'!$G$4:$G$8425),'Bin Analysis'!$B5627)</f>
        <v>2073</v>
      </c>
      <c r="I5627">
        <f t="shared" si="703"/>
        <v>0</v>
      </c>
      <c r="J5627">
        <f t="shared" si="704"/>
        <v>0</v>
      </c>
      <c r="K5627">
        <f>J5627*Weighting!$W$11</f>
        <v>0</v>
      </c>
      <c r="M5627" s="14"/>
    </row>
    <row r="5628" spans="1:25" x14ac:dyDescent="0.25">
      <c r="A5628" s="32" t="str">
        <f>IF(Weighting!$P$12&gt;0,B5628,"")</f>
        <v/>
      </c>
      <c r="B5628" t="e">
        <f>Weighting!$C$12</f>
        <v>#DIV/0!</v>
      </c>
      <c r="C5628" t="e">
        <f>Weighting!$F$12</f>
        <v>#NUM!</v>
      </c>
      <c r="D5628" t="e">
        <f>IF(C5628=1,'Data Transformation'!$G$3+0.5*'Data Transformation'!$W$25,IF(C5629=1,D5629-'Data Transformation'!$W$25,FALSE))</f>
        <v>#NUM!</v>
      </c>
      <c r="E5628">
        <f t="array" ref="E5628">IF(ISLOGICAL(D5628),"",FREQUENCY(IF('Data Transformation'!$B$425:$B$8425='Bin Analysis'!$B5619,'Data Transformation'!$G$425:$G$8425),D5628))</f>
        <v>2001</v>
      </c>
      <c r="F5628">
        <f t="shared" si="702"/>
        <v>0</v>
      </c>
      <c r="G5628">
        <f>Weighting!$H$12</f>
        <v>0</v>
      </c>
      <c r="H5628">
        <f t="array" ref="H5628">FREQUENCY(IF('Data Transformation'!$B$4:$B$8425=B5619,'Data Transformation'!$G$4:$G$8425),'Bin Analysis'!$B5628)</f>
        <v>2073</v>
      </c>
      <c r="I5628">
        <f t="shared" si="703"/>
        <v>0</v>
      </c>
      <c r="J5628">
        <f t="shared" si="704"/>
        <v>0</v>
      </c>
      <c r="K5628">
        <f>J5628*Weighting!$W$12</f>
        <v>0</v>
      </c>
      <c r="M5628" s="14"/>
    </row>
    <row r="5629" spans="1:25" x14ac:dyDescent="0.25">
      <c r="A5629" s="32" t="str">
        <f>IF(Weighting!$P$13&gt;0,B5629,"")</f>
        <v/>
      </c>
      <c r="B5629" t="e">
        <f>Weighting!$C$13</f>
        <v>#DIV/0!</v>
      </c>
      <c r="C5629" t="e">
        <f>Weighting!$F$13</f>
        <v>#NUM!</v>
      </c>
      <c r="D5629" t="e">
        <f>IF(C5629=1,'Data Transformation'!$G$3+0.5*'Data Transformation'!$W$25,IF(C5630=1,D5630-'Data Transformation'!$W$25,FALSE))</f>
        <v>#NUM!</v>
      </c>
      <c r="E5629">
        <f t="array" ref="E5629">IF(ISLOGICAL(D5629),"",FREQUENCY(IF('Data Transformation'!$B$425:$B$8425='Bin Analysis'!$B5619,'Data Transformation'!$G$425:$G$8425),D5629))</f>
        <v>2001</v>
      </c>
      <c r="F5629">
        <f t="shared" si="702"/>
        <v>0</v>
      </c>
      <c r="G5629">
        <f>Weighting!$H$13</f>
        <v>0</v>
      </c>
      <c r="H5629">
        <f t="array" ref="H5629">FREQUENCY(IF('Data Transformation'!$B$4:$B$8425=B5619,'Data Transformation'!$G$4:$G$8425),'Bin Analysis'!$B5629)</f>
        <v>2073</v>
      </c>
      <c r="I5629">
        <f t="shared" si="703"/>
        <v>0</v>
      </c>
      <c r="J5629">
        <f t="shared" si="704"/>
        <v>0</v>
      </c>
      <c r="K5629">
        <f>J5629*Weighting!$W$13</f>
        <v>0</v>
      </c>
      <c r="M5629" s="14"/>
    </row>
    <row r="5630" spans="1:25" x14ac:dyDescent="0.25">
      <c r="A5630" s="32" t="str">
        <f>IF(Weighting!$P$14&gt;0,B5630,"")</f>
        <v/>
      </c>
      <c r="B5630" t="e">
        <f>Weighting!$C$14</f>
        <v>#DIV/0!</v>
      </c>
      <c r="C5630" t="e">
        <f>Weighting!$F$14</f>
        <v>#NUM!</v>
      </c>
      <c r="D5630" t="e">
        <f>IF(C5630=1,'Data Transformation'!$G$3+0.5*'Data Transformation'!$W$25,IF(C5631=1,D5631-'Data Transformation'!$W$25,FALSE))</f>
        <v>#NUM!</v>
      </c>
      <c r="E5630">
        <f t="array" ref="E5630">IF(ISLOGICAL(D5630),"",FREQUENCY(IF('Data Transformation'!$B$425:$B$8425='Bin Analysis'!$B5619,'Data Transformation'!$G$425:$G$8425),D5630))</f>
        <v>2001</v>
      </c>
      <c r="F5630">
        <f t="shared" si="702"/>
        <v>0</v>
      </c>
      <c r="G5630">
        <f>Weighting!$H$14</f>
        <v>0</v>
      </c>
      <c r="H5630">
        <f t="array" ref="H5630">FREQUENCY(IF('Data Transformation'!$B$4:$B$8425=B5619,'Data Transformation'!$G$4:$G$8425),'Bin Analysis'!$B5630)</f>
        <v>2073</v>
      </c>
      <c r="I5630">
        <f t="shared" si="703"/>
        <v>0</v>
      </c>
      <c r="J5630">
        <f t="shared" si="704"/>
        <v>0</v>
      </c>
      <c r="K5630">
        <f>J5630*Weighting!$W$14</f>
        <v>0</v>
      </c>
      <c r="M5630" s="14"/>
    </row>
    <row r="5631" spans="1:25" x14ac:dyDescent="0.25">
      <c r="A5631" s="32" t="str">
        <f>IF(Weighting!$P$15&gt;0,B5631,"")</f>
        <v/>
      </c>
      <c r="B5631" t="e">
        <f>Weighting!$C$15</f>
        <v>#DIV/0!</v>
      </c>
      <c r="C5631" t="e">
        <f>Weighting!$F$15</f>
        <v>#NUM!</v>
      </c>
      <c r="D5631" t="e">
        <f>IF(C5631=1,'Data Transformation'!$G$3+0.5*'Data Transformation'!$W$25,IF(C5632=1,D5632-'Data Transformation'!$W$25,FALSE))</f>
        <v>#NUM!</v>
      </c>
      <c r="E5631">
        <f t="array" ref="E5631">IF(ISLOGICAL(D5631),"",FREQUENCY(IF('Data Transformation'!$B$425:$B$8425='Bin Analysis'!$B5619,'Data Transformation'!$G$425:$G$8425),D5631))</f>
        <v>2001</v>
      </c>
      <c r="F5631">
        <f t="shared" si="702"/>
        <v>0</v>
      </c>
      <c r="G5631">
        <f>Weighting!$H$15</f>
        <v>0</v>
      </c>
      <c r="H5631">
        <f t="array" ref="H5631">FREQUENCY(IF('Data Transformation'!$B$4:$B$8425=B5619,'Data Transformation'!$G$4:$G$8425),'Bin Analysis'!$B5631)</f>
        <v>2073</v>
      </c>
      <c r="I5631">
        <f t="shared" si="703"/>
        <v>0</v>
      </c>
      <c r="J5631">
        <f t="shared" si="704"/>
        <v>0</v>
      </c>
      <c r="K5631">
        <f>J5631*Weighting!$W$15</f>
        <v>0</v>
      </c>
      <c r="M5631" s="14"/>
    </row>
    <row r="5632" spans="1:25" x14ac:dyDescent="0.25">
      <c r="A5632" s="32" t="str">
        <f>IF(Weighting!$P$16&gt;0,B5632,"")</f>
        <v/>
      </c>
      <c r="B5632" t="e">
        <f>Weighting!$C$16</f>
        <v>#DIV/0!</v>
      </c>
      <c r="C5632" t="e">
        <f>Weighting!$F$16</f>
        <v>#NUM!</v>
      </c>
      <c r="D5632" t="e">
        <f>IF(C5632=1,'Data Transformation'!$G$3+0.5*'Data Transformation'!$W$25,IF(C5633=1,D5633-'Data Transformation'!$W$25,FALSE))</f>
        <v>#NUM!</v>
      </c>
      <c r="E5632">
        <f t="array" ref="E5632">IF(ISLOGICAL(D5632),"",FREQUENCY(IF('Data Transformation'!$B$425:$B$8425='Bin Analysis'!$B5619,'Data Transformation'!$G$425:$G$8425),D5632))</f>
        <v>2001</v>
      </c>
      <c r="F5632">
        <f t="shared" si="702"/>
        <v>0</v>
      </c>
      <c r="G5632">
        <f>Weighting!$H$16</f>
        <v>0</v>
      </c>
      <c r="H5632">
        <f t="array" ref="H5632">FREQUENCY(IF('Data Transformation'!$B$4:$B$8425=B5619,'Data Transformation'!$G$4:$G$8425),'Bin Analysis'!$B5632)</f>
        <v>2073</v>
      </c>
      <c r="I5632">
        <f t="shared" si="703"/>
        <v>0</v>
      </c>
      <c r="J5632">
        <f t="shared" si="704"/>
        <v>0</v>
      </c>
      <c r="K5632">
        <f>J5632*Weighting!$W$16</f>
        <v>0</v>
      </c>
      <c r="M5632" s="14"/>
    </row>
    <row r="5633" spans="1:25" x14ac:dyDescent="0.25">
      <c r="A5633" s="32" t="str">
        <f>IF(Weighting!$P$17&gt;0,B5633,"")</f>
        <v/>
      </c>
      <c r="B5633" t="e">
        <f>Weighting!$C$17</f>
        <v>#DIV/0!</v>
      </c>
      <c r="C5633" t="e">
        <f>Weighting!$F$17</f>
        <v>#NUM!</v>
      </c>
      <c r="D5633" t="e">
        <f>IF(C5633=1,'Data Transformation'!$G$3+0.5*'Data Transformation'!$W$25,IF(C5634=1,D5634-'Data Transformation'!$W$25,FALSE))</f>
        <v>#NUM!</v>
      </c>
      <c r="E5633">
        <f t="array" ref="E5633">IF(ISLOGICAL(D5633),"",FREQUENCY(IF('Data Transformation'!$B$425:$B$8425='Bin Analysis'!$B5619,'Data Transformation'!$G$425:$G$8425),D5633))</f>
        <v>2001</v>
      </c>
      <c r="F5633">
        <f t="shared" si="702"/>
        <v>0</v>
      </c>
      <c r="G5633">
        <f>Weighting!$H$17</f>
        <v>0</v>
      </c>
      <c r="H5633">
        <f t="array" ref="H5633">FREQUENCY(IF('Data Transformation'!$B$4:$B$8425=B5619,'Data Transformation'!$G$4:$G$8425),'Bin Analysis'!$B5633)</f>
        <v>2073</v>
      </c>
      <c r="I5633">
        <f t="shared" si="703"/>
        <v>0</v>
      </c>
      <c r="J5633">
        <f t="shared" si="704"/>
        <v>0</v>
      </c>
      <c r="K5633">
        <f>J5633*Weighting!$W$17</f>
        <v>0</v>
      </c>
      <c r="M5633" s="14"/>
    </row>
    <row r="5634" spans="1:25" x14ac:dyDescent="0.25">
      <c r="A5634" s="32" t="str">
        <f>IF(Weighting!$P$18&gt;0,B5634,"")</f>
        <v/>
      </c>
      <c r="B5634" t="e">
        <f>Weighting!$C$18</f>
        <v>#DIV/0!</v>
      </c>
      <c r="C5634" t="e">
        <f>Weighting!$F$18</f>
        <v>#NUM!</v>
      </c>
      <c r="D5634" t="e">
        <f>IF(C5634=1,'Data Transformation'!$G$3+0.5*'Data Transformation'!$W$25,IF(C5635=1,D5635-'Data Transformation'!$W$25,FALSE))</f>
        <v>#NUM!</v>
      </c>
      <c r="E5634">
        <f t="array" ref="E5634">IF(ISLOGICAL(D5634),"",FREQUENCY(IF('Data Transformation'!$B$425:$B$8425='Bin Analysis'!$B5619,'Data Transformation'!$G$425:$G$8425),D5634))</f>
        <v>2001</v>
      </c>
      <c r="F5634">
        <f t="shared" si="702"/>
        <v>0</v>
      </c>
      <c r="G5634">
        <f>Weighting!$H$18</f>
        <v>0</v>
      </c>
      <c r="H5634">
        <f t="array" ref="H5634">FREQUENCY(IF('Data Transformation'!$B$4:$B$8425=B5619,'Data Transformation'!$G$4:$G$8425),'Bin Analysis'!$B5634)</f>
        <v>2073</v>
      </c>
      <c r="I5634">
        <f t="shared" si="703"/>
        <v>0</v>
      </c>
      <c r="J5634">
        <f t="shared" si="704"/>
        <v>0</v>
      </c>
      <c r="K5634">
        <f>J5634*Weighting!$W$18</f>
        <v>0</v>
      </c>
      <c r="M5634" s="14"/>
    </row>
    <row r="5635" spans="1:25" x14ac:dyDescent="0.25">
      <c r="A5635" s="32" t="str">
        <f>IF(Weighting!$P$19&gt;0,B5635,"")</f>
        <v/>
      </c>
      <c r="B5635" t="e">
        <f>Weighting!$C$19</f>
        <v>#DIV/0!</v>
      </c>
      <c r="C5635" t="e">
        <f>Weighting!$F$19</f>
        <v>#NUM!</v>
      </c>
      <c r="D5635" t="e">
        <f>IF(C5635=1,'Data Transformation'!$G$3+0.5*'Data Transformation'!$W$25,IF(C5636=1,D5636-'Data Transformation'!$W$25,FALSE))</f>
        <v>#NUM!</v>
      </c>
      <c r="E5635">
        <f t="array" ref="E5635">IF(ISLOGICAL(D5635),"",FREQUENCY(IF('Data Transformation'!$B$425:$B$8425='Bin Analysis'!$B5619,'Data Transformation'!$G$425:$G$8425),D5635))</f>
        <v>2001</v>
      </c>
      <c r="F5635">
        <f t="shared" si="702"/>
        <v>0</v>
      </c>
      <c r="G5635">
        <f>Weighting!$H$19</f>
        <v>0</v>
      </c>
      <c r="H5635">
        <f t="array" ref="H5635">FREQUENCY(IF('Data Transformation'!$B$4:$B$8425=B5619,'Data Transformation'!$G$4:$G$8425),'Bin Analysis'!$B5635)</f>
        <v>2073</v>
      </c>
      <c r="I5635">
        <f t="shared" si="703"/>
        <v>0</v>
      </c>
      <c r="J5635">
        <f t="shared" si="704"/>
        <v>0</v>
      </c>
      <c r="K5635">
        <f>J5635*Weighting!$W$19</f>
        <v>0</v>
      </c>
      <c r="M5635" s="14"/>
    </row>
    <row r="5636" spans="1:25" x14ac:dyDescent="0.25">
      <c r="A5636" s="32" t="str">
        <f>IF(Weighting!$P$20&gt;0,B5636,"")</f>
        <v/>
      </c>
      <c r="B5636" t="e">
        <f>Weighting!$C$20</f>
        <v>#DIV/0!</v>
      </c>
      <c r="C5636" t="e">
        <f>Weighting!$F$20</f>
        <v>#NUM!</v>
      </c>
      <c r="D5636" t="e">
        <f>IF(C5636=1,'Data Transformation'!$G$3+0.5*'Data Transformation'!$W$25,IF(C5637=1,D5637-'Data Transformation'!$W$25,FALSE))</f>
        <v>#NUM!</v>
      </c>
      <c r="E5636">
        <f t="array" ref="E5636">IF(ISLOGICAL(D5636),"",FREQUENCY(IF('Data Transformation'!$B$425:$B$8425='Bin Analysis'!$B5619,'Data Transformation'!$G$425:$G$8425),D5636))</f>
        <v>2001</v>
      </c>
      <c r="F5636">
        <f t="shared" si="702"/>
        <v>0</v>
      </c>
      <c r="G5636">
        <f>Weighting!$H$20</f>
        <v>0</v>
      </c>
      <c r="H5636">
        <f t="array" ref="H5636">FREQUENCY(IF('Data Transformation'!$B$4:$B$8425=B5619,'Data Transformation'!$G$4:$G$8425),'Bin Analysis'!$B5636)</f>
        <v>2073</v>
      </c>
      <c r="I5636">
        <f t="shared" si="703"/>
        <v>0</v>
      </c>
      <c r="J5636">
        <f t="shared" si="704"/>
        <v>0</v>
      </c>
      <c r="K5636">
        <f>J5636*Weighting!$W$20</f>
        <v>0</v>
      </c>
      <c r="M5636" s="14"/>
    </row>
    <row r="5637" spans="1:25" x14ac:dyDescent="0.25">
      <c r="A5637" s="32" t="str">
        <f>IF(Weighting!$P$21&gt;0,B5637,"")</f>
        <v/>
      </c>
      <c r="B5637" t="e">
        <f>Weighting!$C$21</f>
        <v>#DIV/0!</v>
      </c>
      <c r="C5637" t="e">
        <f>Weighting!$F$21</f>
        <v>#NUM!</v>
      </c>
      <c r="D5637" t="e">
        <f>IF(C5637=1,'Data Transformation'!$G$3+0.5*'Data Transformation'!$W$25,IF(C5638=1,D5638-'Data Transformation'!$W$25,FALSE))</f>
        <v>#NUM!</v>
      </c>
      <c r="E5637">
        <f t="array" ref="E5637">IF(ISLOGICAL(D5637),"",FREQUENCY(IF('Data Transformation'!$B$425:$B$8425='Bin Analysis'!$B5619,'Data Transformation'!$G$425:$G$8425),D5637))</f>
        <v>2001</v>
      </c>
      <c r="F5637">
        <f t="shared" si="702"/>
        <v>0</v>
      </c>
      <c r="G5637">
        <f>Weighting!$H$21</f>
        <v>0</v>
      </c>
      <c r="H5637">
        <f t="array" ref="H5637">FREQUENCY(IF('Data Transformation'!$B$4:$B$8425=B5619,'Data Transformation'!$G$4:$G$8425),'Bin Analysis'!$B5637)</f>
        <v>2073</v>
      </c>
      <c r="I5637">
        <f t="shared" si="703"/>
        <v>0</v>
      </c>
      <c r="J5637">
        <f t="shared" si="704"/>
        <v>0</v>
      </c>
      <c r="K5637">
        <f>J5637*Weighting!$W$21</f>
        <v>0</v>
      </c>
      <c r="M5637" s="14"/>
    </row>
    <row r="5638" spans="1:25" x14ac:dyDescent="0.25">
      <c r="A5638" s="32" t="str">
        <f>IF(Weighting!$P$22&gt;0,B5638,"")</f>
        <v/>
      </c>
      <c r="B5638" t="e">
        <f>Weighting!$C$22</f>
        <v>#DIV/0!</v>
      </c>
      <c r="C5638" t="e">
        <f>Weighting!$F$22</f>
        <v>#NUM!</v>
      </c>
      <c r="D5638" t="e">
        <f>IF(C5638=1,'Data Transformation'!$G$3+0.5*'Data Transformation'!$W$25,IF(C5639=1,D5639-'Data Transformation'!$W$25,FALSE))</f>
        <v>#NUM!</v>
      </c>
      <c r="E5638">
        <f t="array" ref="E5638">IF(ISLOGICAL(D5638),"",FREQUENCY(IF('Data Transformation'!$B$425:$B$8425='Bin Analysis'!$B5619,'Data Transformation'!$G$425:$G$8425),D5638))</f>
        <v>2001</v>
      </c>
      <c r="F5638">
        <f t="shared" si="702"/>
        <v>0</v>
      </c>
      <c r="G5638">
        <f>Weighting!$H$22</f>
        <v>0</v>
      </c>
      <c r="H5638">
        <f t="array" ref="H5638">FREQUENCY(IF('Data Transformation'!$B$4:$B$8425=B5619,'Data Transformation'!$G$4:$G$8425),'Bin Analysis'!$B5638)</f>
        <v>2073</v>
      </c>
      <c r="I5638">
        <f t="shared" si="703"/>
        <v>0</v>
      </c>
      <c r="J5638">
        <f t="shared" si="704"/>
        <v>0</v>
      </c>
      <c r="K5638">
        <f>J5638*Weighting!$W$22</f>
        <v>0</v>
      </c>
      <c r="M5638" s="14"/>
    </row>
    <row r="5639" spans="1:25" x14ac:dyDescent="0.25">
      <c r="A5639" s="32" t="str">
        <f>IF(Weighting!$P$23&gt;0,B5639,"")</f>
        <v/>
      </c>
      <c r="B5639" t="e">
        <f>Weighting!$C$23</f>
        <v>#DIV/0!</v>
      </c>
      <c r="C5639" t="e">
        <f>Weighting!$F$23</f>
        <v>#NUM!</v>
      </c>
      <c r="D5639" t="e">
        <f>IF(C5639=1,'Data Transformation'!$G$3+0.5*'Data Transformation'!$W$25,IF(C5640=1,D5640-'Data Transformation'!$W$25,FALSE))</f>
        <v>#NUM!</v>
      </c>
      <c r="E5639">
        <f t="array" ref="E5639">IF(ISLOGICAL(D5639),"",FREQUENCY(IF('Data Transformation'!$B$425:$B$8425='Bin Analysis'!$B5619,'Data Transformation'!$G$425:$G$8425),D5639))</f>
        <v>2001</v>
      </c>
      <c r="F5639">
        <f t="shared" si="702"/>
        <v>0</v>
      </c>
      <c r="G5639">
        <f>Weighting!$H$23</f>
        <v>0</v>
      </c>
      <c r="H5639">
        <f t="array" ref="H5639">FREQUENCY(IF('Data Transformation'!$B$4:$B$8425=B5619,'Data Transformation'!$G$4:$G$8425),'Bin Analysis'!$B5639)</f>
        <v>2073</v>
      </c>
      <c r="I5639">
        <f t="shared" si="703"/>
        <v>0</v>
      </c>
      <c r="J5639">
        <f t="shared" si="704"/>
        <v>0</v>
      </c>
      <c r="K5639">
        <f>J5639*Weighting!$W$23</f>
        <v>0</v>
      </c>
      <c r="M5639" s="14"/>
    </row>
    <row r="5640" spans="1:25" x14ac:dyDescent="0.25">
      <c r="A5640" s="32" t="str">
        <f>IF(Weighting!$P$24&gt;0,B5640,"")</f>
        <v/>
      </c>
      <c r="B5640" t="e">
        <f>Weighting!$C$24</f>
        <v>#DIV/0!</v>
      </c>
      <c r="C5640" t="e">
        <f>Weighting!$F$24</f>
        <v>#NUM!</v>
      </c>
      <c r="D5640" t="e">
        <f>IF(C5640=1,'Data Transformation'!$G$3+0.5*'Data Transformation'!$W$25,IF(C5641=1,D5641-'Data Transformation'!$W$25,FALSE))</f>
        <v>#NUM!</v>
      </c>
      <c r="E5640">
        <f t="array" ref="E5640">IF(ISLOGICAL(D5640),"",FREQUENCY(IF('Data Transformation'!$B$425:$B$8425='Bin Analysis'!$B5619,'Data Transformation'!$G$425:$G$8425),D5640))</f>
        <v>2001</v>
      </c>
      <c r="F5640">
        <f t="shared" si="702"/>
        <v>0</v>
      </c>
      <c r="G5640">
        <f>Weighting!$H$24</f>
        <v>0</v>
      </c>
      <c r="H5640">
        <f t="array" ref="H5640">FREQUENCY(IF('Data Transformation'!$B$4:$B$8425=B5619,'Data Transformation'!$G$4:$G$8425),'Bin Analysis'!$B5640)</f>
        <v>2073</v>
      </c>
      <c r="I5640">
        <f t="shared" si="703"/>
        <v>0</v>
      </c>
      <c r="J5640">
        <f t="shared" si="704"/>
        <v>0</v>
      </c>
      <c r="K5640">
        <f>J5640*Weighting!$W$24</f>
        <v>0</v>
      </c>
      <c r="M5640" s="14"/>
    </row>
    <row r="5641" spans="1:25" x14ac:dyDescent="0.25">
      <c r="A5641" s="32" t="str">
        <f>IF(Weighting!$P$25&gt;0,B5641,"")</f>
        <v/>
      </c>
      <c r="B5641" t="e">
        <f>Weighting!$C$25</f>
        <v>#DIV/0!</v>
      </c>
      <c r="C5641" t="e">
        <f>Weighting!$F$25</f>
        <v>#NUM!</v>
      </c>
      <c r="D5641" t="e">
        <f>IF(C5641=1,'Data Transformation'!$G$3+0.5*'Data Transformation'!$W$25,IF(C5642=1,D5642-'Data Transformation'!$W$25,FALSE))</f>
        <v>#NUM!</v>
      </c>
      <c r="E5641">
        <f t="array" ref="E5641">IF(ISLOGICAL(D5641),"",FREQUENCY(IF('Data Transformation'!$B$425:$B$8425='Bin Analysis'!$B5619,'Data Transformation'!$G$425:$G$8425),D5641))</f>
        <v>2001</v>
      </c>
      <c r="F5641">
        <f t="shared" si="702"/>
        <v>0</v>
      </c>
      <c r="G5641">
        <f>Weighting!$H$25</f>
        <v>0</v>
      </c>
      <c r="H5641">
        <f t="array" ref="H5641">FREQUENCY(IF('Data Transformation'!$B$4:$B$8425=B5619,'Data Transformation'!$G$4:$G$8425),'Bin Analysis'!$B5641)</f>
        <v>2073</v>
      </c>
      <c r="I5641">
        <f t="shared" si="703"/>
        <v>0</v>
      </c>
      <c r="J5641">
        <f t="shared" si="704"/>
        <v>0</v>
      </c>
      <c r="K5641">
        <f>J5641*Weighting!$W$25</f>
        <v>0</v>
      </c>
      <c r="M5641" s="14"/>
    </row>
    <row r="5642" spans="1:25" x14ac:dyDescent="0.25">
      <c r="N5642" s="57"/>
      <c r="O5642"/>
      <c r="P5642"/>
      <c r="Q5642"/>
      <c r="R5642"/>
    </row>
    <row r="5643" spans="1:25" ht="23.25" x14ac:dyDescent="0.35">
      <c r="A5643" s="21" t="s">
        <v>0</v>
      </c>
      <c r="B5643" s="21" t="str">
        <f>IFERROR(VLOOKUP(C5643,'Data Transformation'!$L$6:$M$426,2,FALSE),"")</f>
        <v/>
      </c>
      <c r="C5643" s="21">
        <f>C5619+1</f>
        <v>235</v>
      </c>
      <c r="D5643" s="21"/>
      <c r="E5643" s="21"/>
      <c r="F5643" s="21"/>
      <c r="G5643" s="21"/>
      <c r="H5643" s="22"/>
      <c r="I5643" s="22"/>
      <c r="J5643" s="22"/>
      <c r="K5643" s="21"/>
      <c r="L5643" s="21" t="str">
        <f>B5643</f>
        <v/>
      </c>
      <c r="M5643" s="23" t="e">
        <f>INDEX('Data Transformation'!$O$4:$O$424,MATCH($B5643,'Data Transformation'!$M$4:$M$424,0),MATCH($M$2,'Data Transformation'!$O$3,0))</f>
        <v>#N/A</v>
      </c>
      <c r="N5643" s="27" t="e">
        <f>IF('Input and Summary Results'!$J$16="minimum",'Bin Analysis'!X5644/(M5643-1),'Bin Analysis'!Y5643/('Bin Analysis'!M5643-1))</f>
        <v>#N/A</v>
      </c>
      <c r="O5643" s="27" t="e">
        <f>IF(M5643=FALSE,NA(),(VLOOKUP(1,C5646:K5665,4,FALSE))/(M5643-1))</f>
        <v>#N/A</v>
      </c>
      <c r="P5643" s="27" t="e">
        <f>IF(M5643=FALSE,NA(),SUM(J5646:J5665)/Weighting!$S$5)</f>
        <v>#N/A</v>
      </c>
      <c r="Q5643" s="27" t="e">
        <f>IF(M5643=FALSE,NA(),SUM(K5646:K5665)/Weighting!$S$6)</f>
        <v>#N/A</v>
      </c>
      <c r="R5643" s="27" t="e">
        <f>IF(M5643=FALSE,NA(),(VLOOKUP(1,G5646:K5665,3,FALSE))/(M5643-1))</f>
        <v>#N/A</v>
      </c>
      <c r="S5643" s="22" t="e">
        <f>IF(M5643=FALSE,NA(),IF(SUM(J5646:J5665)=2,"yes","no"))</f>
        <v>#N/A</v>
      </c>
      <c r="X5643" s="2" cm="2">
        <f t="array" ref="X5643:X5644">FREQUENCY(IF('Data Transformation'!$B$425:$B$6424='Bin Analysis'!L5643,'Data Transformation'!$G$425:$G$6424),'Data Transformation'!$U$11)</f>
        <v>0</v>
      </c>
      <c r="Y5643" s="2" cm="2">
        <f t="array" ref="Y5643:Y5644">FREQUENCY(IF('Data Transformation'!$B$425:$B$6424='Bin Analysis'!L5643,'Data Transformation'!$G$425:$G$6424),'Data Transformation'!$U$12)</f>
        <v>0</v>
      </c>
    </row>
    <row r="5644" spans="1:25" x14ac:dyDescent="0.25">
      <c r="A5644" s="14" t="s">
        <v>67</v>
      </c>
      <c r="B5644" t="s">
        <v>47</v>
      </c>
      <c r="C5644" t="s">
        <v>5</v>
      </c>
      <c r="D5644" t="s">
        <v>98</v>
      </c>
      <c r="E5644" t="s">
        <v>99</v>
      </c>
      <c r="F5644" t="s">
        <v>100</v>
      </c>
      <c r="G5644" t="s">
        <v>69</v>
      </c>
      <c r="H5644" t="s">
        <v>31</v>
      </c>
      <c r="I5644" t="s">
        <v>32</v>
      </c>
      <c r="J5644" t="s">
        <v>46</v>
      </c>
      <c r="K5644" s="14" t="s">
        <v>45</v>
      </c>
      <c r="M5644" s="14"/>
      <c r="X5644" s="2">
        <v>0</v>
      </c>
      <c r="Y5644" s="2">
        <v>0</v>
      </c>
    </row>
    <row r="5645" spans="1:25" x14ac:dyDescent="0.25">
      <c r="A5645" s="32"/>
      <c r="D5645" t="e">
        <f>IF(C5645=1,'Data Transformation'!$G$3+0.5*'Data Transformation'!$W$25,IF(C5646=1,D5646-'Data Transformation'!$W$25,FALSE))</f>
        <v>#NUM!</v>
      </c>
      <c r="E5645">
        <f t="array" ref="E5645">IF(ISLOGICAL(D5645),"",FREQUENCY(IF('Data Transformation'!$B$425:$B$8425='Bin Analysis'!$B5643,'Data Transformation'!$G$425:$G$8425),D5645))</f>
        <v>2001</v>
      </c>
      <c r="F5645" t="e">
        <f>IF(ISLOGICAL(D5645),"",E5645-E5644)</f>
        <v>#VALUE!</v>
      </c>
      <c r="M5645" s="14"/>
    </row>
    <row r="5646" spans="1:25" x14ac:dyDescent="0.25">
      <c r="A5646" s="32" t="e">
        <f>IF(Weighting!$P$6&gt;0,B5646,"")</f>
        <v>#NUM!</v>
      </c>
      <c r="B5646" t="e">
        <f>Weighting!$C$6</f>
        <v>#DIV/0!</v>
      </c>
      <c r="C5646" t="e">
        <f>Weighting!$F$6</f>
        <v>#NUM!</v>
      </c>
      <c r="D5646" t="e">
        <f>IF(C5646=1,'Data Transformation'!$G$3+0.5*'Data Transformation'!$W$25,IF(C5647=1,D5647-'Data Transformation'!$W$25,FALSE))</f>
        <v>#NUM!</v>
      </c>
      <c r="E5646">
        <f t="array" ref="E5646">IF(ISLOGICAL(D5646),"",FREQUENCY(IF('Data Transformation'!$B$425:$B$8425='Bin Analysis'!$B5643,'Data Transformation'!$G$425:$G$8425),D5646))</f>
        <v>2001</v>
      </c>
      <c r="F5646">
        <f>IF(ISLOGICAL(D5646),"",E5646-E5645)</f>
        <v>0</v>
      </c>
      <c r="G5646">
        <f>Weighting!$H$6</f>
        <v>1</v>
      </c>
      <c r="H5646">
        <f t="array" ref="H5646">FREQUENCY(IF('Data Transformation'!$B$4:$B$8425=B5643,'Data Transformation'!$G$4:$G$8425),'Bin Analysis'!$B5646)</f>
        <v>2073</v>
      </c>
      <c r="I5646">
        <f>H5646-H5645</f>
        <v>2073</v>
      </c>
      <c r="J5646">
        <f>IF(I5646=0,0,1)</f>
        <v>1</v>
      </c>
      <c r="K5646" t="e">
        <f>J5646*Weighting!$W$6</f>
        <v>#NUM!</v>
      </c>
      <c r="M5646" s="14"/>
    </row>
    <row r="5647" spans="1:25" x14ac:dyDescent="0.25">
      <c r="A5647" s="32" t="str">
        <f>IF(Weighting!$P$7&gt;0,B5647,"")</f>
        <v/>
      </c>
      <c r="B5647" t="e">
        <f>Weighting!$C$7</f>
        <v>#DIV/0!</v>
      </c>
      <c r="C5647" t="e">
        <f>Weighting!$F$7</f>
        <v>#NUM!</v>
      </c>
      <c r="D5647" t="e">
        <f>IF(C5647=1,'Data Transformation'!$G$3+0.5*'Data Transformation'!$W$25,IF(C5648=1,D5648-'Data Transformation'!$W$25,FALSE))</f>
        <v>#NUM!</v>
      </c>
      <c r="E5647">
        <f t="array" ref="E5647">IF(ISLOGICAL(D5647),"",FREQUENCY(IF('Data Transformation'!$B$425:$B$8425='Bin Analysis'!$B5643,'Data Transformation'!$G$425:$G$8425),D5647))</f>
        <v>2001</v>
      </c>
      <c r="F5647">
        <f t="shared" ref="F5647:F5665" si="705">IF(ISLOGICAL(D5647),"",E5647-E5646)</f>
        <v>0</v>
      </c>
      <c r="G5647">
        <f>Weighting!$H$7</f>
        <v>0</v>
      </c>
      <c r="H5647">
        <f t="array" ref="H5647">FREQUENCY(IF('Data Transformation'!$B$4:$B$8425=B5643,'Data Transformation'!$G$4:$G$8425),'Bin Analysis'!$B5647)</f>
        <v>2073</v>
      </c>
      <c r="I5647">
        <f t="shared" ref="I5647:I5665" si="706">H5647-H5646</f>
        <v>0</v>
      </c>
      <c r="J5647">
        <f>IF(I5647=0,0,1)</f>
        <v>0</v>
      </c>
      <c r="K5647">
        <f>J5647*Weighting!$W$7</f>
        <v>0</v>
      </c>
      <c r="M5647" s="14"/>
    </row>
    <row r="5648" spans="1:25" x14ac:dyDescent="0.25">
      <c r="A5648" s="32" t="str">
        <f>IF(Weighting!$P$8&gt;0,B5648,"")</f>
        <v/>
      </c>
      <c r="B5648" t="e">
        <f>Weighting!$C$8</f>
        <v>#DIV/0!</v>
      </c>
      <c r="C5648" t="e">
        <f>Weighting!$F$8</f>
        <v>#NUM!</v>
      </c>
      <c r="D5648" t="e">
        <f>IF(C5648=1,'Data Transformation'!$G$3+0.5*'Data Transformation'!$W$25,IF(C5649=1,D5649-'Data Transformation'!$W$25,FALSE))</f>
        <v>#NUM!</v>
      </c>
      <c r="E5648">
        <f t="array" ref="E5648">IF(ISLOGICAL(D5648),"",FREQUENCY(IF('Data Transformation'!$B$425:$B$8425='Bin Analysis'!$B5643,'Data Transformation'!$G$425:$G$8425),D5648))</f>
        <v>2001</v>
      </c>
      <c r="F5648">
        <f t="shared" si="705"/>
        <v>0</v>
      </c>
      <c r="G5648">
        <f>Weighting!$H$8</f>
        <v>0</v>
      </c>
      <c r="H5648">
        <f t="array" ref="H5648">FREQUENCY(IF('Data Transformation'!$B$4:$B$8425=B5643,'Data Transformation'!$G$4:$G$8425),'Bin Analysis'!$B5648)</f>
        <v>2073</v>
      </c>
      <c r="I5648">
        <f t="shared" si="706"/>
        <v>0</v>
      </c>
      <c r="J5648">
        <f t="shared" ref="J5648:J5665" si="707">IF(I5648=0,0,1)</f>
        <v>0</v>
      </c>
      <c r="K5648">
        <f>J5648*Weighting!$W$8</f>
        <v>0</v>
      </c>
      <c r="M5648" s="14"/>
    </row>
    <row r="5649" spans="1:13" x14ac:dyDescent="0.25">
      <c r="A5649" s="32" t="str">
        <f>IF(Weighting!$P$9&gt;0,B5649,"")</f>
        <v/>
      </c>
      <c r="B5649" s="50" t="e">
        <f>Weighting!$C$9</f>
        <v>#DIV/0!</v>
      </c>
      <c r="C5649" t="e">
        <f>Weighting!$F$9</f>
        <v>#NUM!</v>
      </c>
      <c r="D5649" t="e">
        <f>IF(C5649=1,'Data Transformation'!$G$3+0.5*'Data Transformation'!$W$25,IF(C5650=1,D5650-'Data Transformation'!$W$25,FALSE))</f>
        <v>#NUM!</v>
      </c>
      <c r="E5649">
        <f t="array" ref="E5649">IF(ISLOGICAL(D5649),"",FREQUENCY(IF('Data Transformation'!$B$425:$B$8425='Bin Analysis'!$B5643,'Data Transformation'!$G$425:$G$8425),D5649))</f>
        <v>2001</v>
      </c>
      <c r="F5649">
        <f t="shared" si="705"/>
        <v>0</v>
      </c>
      <c r="G5649">
        <f>Weighting!$H$9</f>
        <v>0</v>
      </c>
      <c r="H5649">
        <f t="array" ref="H5649">FREQUENCY(IF('Data Transformation'!$B$4:$B$8425=B5643,'Data Transformation'!$G$4:$G$8425),'Bin Analysis'!$B5649)</f>
        <v>2073</v>
      </c>
      <c r="I5649">
        <f t="shared" si="706"/>
        <v>0</v>
      </c>
      <c r="J5649">
        <f t="shared" si="707"/>
        <v>0</v>
      </c>
      <c r="K5649">
        <f>J5649*Weighting!$W$9</f>
        <v>0</v>
      </c>
      <c r="M5649" s="14"/>
    </row>
    <row r="5650" spans="1:13" x14ac:dyDescent="0.25">
      <c r="A5650" s="32" t="str">
        <f>IF(Weighting!$P$10&gt;0,B5650,"")</f>
        <v/>
      </c>
      <c r="B5650" t="e">
        <f>Weighting!$C$10</f>
        <v>#DIV/0!</v>
      </c>
      <c r="C5650" t="e">
        <f>Weighting!$F$10</f>
        <v>#NUM!</v>
      </c>
      <c r="D5650" t="e">
        <f>IF(C5650=1,'Data Transformation'!$G$3+0.5*'Data Transformation'!$W$25,IF(C5651=1,D5651-'Data Transformation'!$W$25,FALSE))</f>
        <v>#NUM!</v>
      </c>
      <c r="E5650">
        <f t="array" ref="E5650">IF(ISLOGICAL(D5650),"",FREQUENCY(IF('Data Transformation'!$B$425:$B$8425='Bin Analysis'!$B5643,'Data Transformation'!$G$425:$G$8425),D5650))</f>
        <v>2001</v>
      </c>
      <c r="F5650">
        <f t="shared" si="705"/>
        <v>0</v>
      </c>
      <c r="G5650">
        <f>Weighting!$H$10</f>
        <v>0</v>
      </c>
      <c r="H5650">
        <f t="array" ref="H5650">FREQUENCY(IF('Data Transformation'!$B$4:$B$8425=B5643,'Data Transformation'!$G$4:$G$8425),'Bin Analysis'!$B5650)</f>
        <v>2073</v>
      </c>
      <c r="I5650">
        <f t="shared" si="706"/>
        <v>0</v>
      </c>
      <c r="J5650">
        <f t="shared" si="707"/>
        <v>0</v>
      </c>
      <c r="K5650">
        <f>J5650*Weighting!$W$10</f>
        <v>0</v>
      </c>
      <c r="M5650" s="14"/>
    </row>
    <row r="5651" spans="1:13" x14ac:dyDescent="0.25">
      <c r="A5651" s="32" t="str">
        <f>IF(Weighting!$P$11&gt;0,B5651,"")</f>
        <v/>
      </c>
      <c r="B5651" t="e">
        <f>Weighting!$C$11</f>
        <v>#DIV/0!</v>
      </c>
      <c r="C5651" t="e">
        <f>Weighting!$F$11</f>
        <v>#NUM!</v>
      </c>
      <c r="D5651" t="e">
        <f>IF(C5651=1,'Data Transformation'!$G$3+0.5*'Data Transformation'!$W$25,IF(C5652=1,D5652-'Data Transformation'!$W$25,FALSE))</f>
        <v>#NUM!</v>
      </c>
      <c r="E5651">
        <f t="array" ref="E5651">IF(ISLOGICAL(D5651),"",FREQUENCY(IF('Data Transformation'!$B$425:$B$8425='Bin Analysis'!$B5643,'Data Transformation'!$G$425:$G$8425),D5651))</f>
        <v>2001</v>
      </c>
      <c r="F5651">
        <f t="shared" si="705"/>
        <v>0</v>
      </c>
      <c r="G5651">
        <f>Weighting!$H$11</f>
        <v>0</v>
      </c>
      <c r="H5651">
        <f t="array" ref="H5651">FREQUENCY(IF('Data Transformation'!$B$4:$B$8425=B5643,'Data Transformation'!$G$4:$G$8425),'Bin Analysis'!$B5651)</f>
        <v>2073</v>
      </c>
      <c r="I5651">
        <f t="shared" si="706"/>
        <v>0</v>
      </c>
      <c r="J5651">
        <f t="shared" si="707"/>
        <v>0</v>
      </c>
      <c r="K5651">
        <f>J5651*Weighting!$W$11</f>
        <v>0</v>
      </c>
      <c r="M5651" s="14"/>
    </row>
    <row r="5652" spans="1:13" x14ac:dyDescent="0.25">
      <c r="A5652" s="32" t="str">
        <f>IF(Weighting!$P$12&gt;0,B5652,"")</f>
        <v/>
      </c>
      <c r="B5652" t="e">
        <f>Weighting!$C$12</f>
        <v>#DIV/0!</v>
      </c>
      <c r="C5652" t="e">
        <f>Weighting!$F$12</f>
        <v>#NUM!</v>
      </c>
      <c r="D5652" t="e">
        <f>IF(C5652=1,'Data Transformation'!$G$3+0.5*'Data Transformation'!$W$25,IF(C5653=1,D5653-'Data Transformation'!$W$25,FALSE))</f>
        <v>#NUM!</v>
      </c>
      <c r="E5652">
        <f t="array" ref="E5652">IF(ISLOGICAL(D5652),"",FREQUENCY(IF('Data Transformation'!$B$425:$B$8425='Bin Analysis'!$B5643,'Data Transformation'!$G$425:$G$8425),D5652))</f>
        <v>2001</v>
      </c>
      <c r="F5652">
        <f t="shared" si="705"/>
        <v>0</v>
      </c>
      <c r="G5652">
        <f>Weighting!$H$12</f>
        <v>0</v>
      </c>
      <c r="H5652">
        <f t="array" ref="H5652">FREQUENCY(IF('Data Transformation'!$B$4:$B$8425=B5643,'Data Transformation'!$G$4:$G$8425),'Bin Analysis'!$B5652)</f>
        <v>2073</v>
      </c>
      <c r="I5652">
        <f t="shared" si="706"/>
        <v>0</v>
      </c>
      <c r="J5652">
        <f t="shared" si="707"/>
        <v>0</v>
      </c>
      <c r="K5652">
        <f>J5652*Weighting!$W$12</f>
        <v>0</v>
      </c>
      <c r="M5652" s="14"/>
    </row>
    <row r="5653" spans="1:13" x14ac:dyDescent="0.25">
      <c r="A5653" s="32" t="str">
        <f>IF(Weighting!$P$13&gt;0,B5653,"")</f>
        <v/>
      </c>
      <c r="B5653" t="e">
        <f>Weighting!$C$13</f>
        <v>#DIV/0!</v>
      </c>
      <c r="C5653" t="e">
        <f>Weighting!$F$13</f>
        <v>#NUM!</v>
      </c>
      <c r="D5653" t="e">
        <f>IF(C5653=1,'Data Transformation'!$G$3+0.5*'Data Transformation'!$W$25,IF(C5654=1,D5654-'Data Transformation'!$W$25,FALSE))</f>
        <v>#NUM!</v>
      </c>
      <c r="E5653">
        <f t="array" ref="E5653">IF(ISLOGICAL(D5653),"",FREQUENCY(IF('Data Transformation'!$B$425:$B$8425='Bin Analysis'!$B5643,'Data Transformation'!$G$425:$G$8425),D5653))</f>
        <v>2001</v>
      </c>
      <c r="F5653">
        <f t="shared" si="705"/>
        <v>0</v>
      </c>
      <c r="G5653">
        <f>Weighting!$H$13</f>
        <v>0</v>
      </c>
      <c r="H5653">
        <f t="array" ref="H5653">FREQUENCY(IF('Data Transformation'!$B$4:$B$8425=B5643,'Data Transformation'!$G$4:$G$8425),'Bin Analysis'!$B5653)</f>
        <v>2073</v>
      </c>
      <c r="I5653">
        <f t="shared" si="706"/>
        <v>0</v>
      </c>
      <c r="J5653">
        <f t="shared" si="707"/>
        <v>0</v>
      </c>
      <c r="K5653">
        <f>J5653*Weighting!$W$13</f>
        <v>0</v>
      </c>
      <c r="M5653" s="14"/>
    </row>
    <row r="5654" spans="1:13" x14ac:dyDescent="0.25">
      <c r="A5654" s="32" t="str">
        <f>IF(Weighting!$P$14&gt;0,B5654,"")</f>
        <v/>
      </c>
      <c r="B5654" t="e">
        <f>Weighting!$C$14</f>
        <v>#DIV/0!</v>
      </c>
      <c r="C5654" t="e">
        <f>Weighting!$F$14</f>
        <v>#NUM!</v>
      </c>
      <c r="D5654" t="e">
        <f>IF(C5654=1,'Data Transformation'!$G$3+0.5*'Data Transformation'!$W$25,IF(C5655=1,D5655-'Data Transformation'!$W$25,FALSE))</f>
        <v>#NUM!</v>
      </c>
      <c r="E5654">
        <f t="array" ref="E5654">IF(ISLOGICAL(D5654),"",FREQUENCY(IF('Data Transformation'!$B$425:$B$8425='Bin Analysis'!$B5643,'Data Transformation'!$G$425:$G$8425),D5654))</f>
        <v>2001</v>
      </c>
      <c r="F5654">
        <f t="shared" si="705"/>
        <v>0</v>
      </c>
      <c r="G5654">
        <f>Weighting!$H$14</f>
        <v>0</v>
      </c>
      <c r="H5654">
        <f t="array" ref="H5654">FREQUENCY(IF('Data Transformation'!$B$4:$B$8425=B5643,'Data Transformation'!$G$4:$G$8425),'Bin Analysis'!$B5654)</f>
        <v>2073</v>
      </c>
      <c r="I5654">
        <f t="shared" si="706"/>
        <v>0</v>
      </c>
      <c r="J5654">
        <f t="shared" si="707"/>
        <v>0</v>
      </c>
      <c r="K5654">
        <f>J5654*Weighting!$W$14</f>
        <v>0</v>
      </c>
      <c r="M5654" s="14"/>
    </row>
    <row r="5655" spans="1:13" x14ac:dyDescent="0.25">
      <c r="A5655" s="32" t="str">
        <f>IF(Weighting!$P$15&gt;0,B5655,"")</f>
        <v/>
      </c>
      <c r="B5655" t="e">
        <f>Weighting!$C$15</f>
        <v>#DIV/0!</v>
      </c>
      <c r="C5655" t="e">
        <f>Weighting!$F$15</f>
        <v>#NUM!</v>
      </c>
      <c r="D5655" t="e">
        <f>IF(C5655=1,'Data Transformation'!$G$3+0.5*'Data Transformation'!$W$25,IF(C5656=1,D5656-'Data Transformation'!$W$25,FALSE))</f>
        <v>#NUM!</v>
      </c>
      <c r="E5655">
        <f t="array" ref="E5655">IF(ISLOGICAL(D5655),"",FREQUENCY(IF('Data Transformation'!$B$425:$B$8425='Bin Analysis'!$B5643,'Data Transformation'!$G$425:$G$8425),D5655))</f>
        <v>2001</v>
      </c>
      <c r="F5655">
        <f t="shared" si="705"/>
        <v>0</v>
      </c>
      <c r="G5655">
        <f>Weighting!$H$15</f>
        <v>0</v>
      </c>
      <c r="H5655">
        <f t="array" ref="H5655">FREQUENCY(IF('Data Transformation'!$B$4:$B$8425=B5643,'Data Transformation'!$G$4:$G$8425),'Bin Analysis'!$B5655)</f>
        <v>2073</v>
      </c>
      <c r="I5655">
        <f t="shared" si="706"/>
        <v>0</v>
      </c>
      <c r="J5655">
        <f t="shared" si="707"/>
        <v>0</v>
      </c>
      <c r="K5655">
        <f>J5655*Weighting!$W$15</f>
        <v>0</v>
      </c>
      <c r="M5655" s="14"/>
    </row>
    <row r="5656" spans="1:13" x14ac:dyDescent="0.25">
      <c r="A5656" s="32" t="str">
        <f>IF(Weighting!$P$16&gt;0,B5656,"")</f>
        <v/>
      </c>
      <c r="B5656" t="e">
        <f>Weighting!$C$16</f>
        <v>#DIV/0!</v>
      </c>
      <c r="C5656" t="e">
        <f>Weighting!$F$16</f>
        <v>#NUM!</v>
      </c>
      <c r="D5656" t="e">
        <f>IF(C5656=1,'Data Transformation'!$G$3+0.5*'Data Transformation'!$W$25,IF(C5657=1,D5657-'Data Transformation'!$W$25,FALSE))</f>
        <v>#NUM!</v>
      </c>
      <c r="E5656">
        <f t="array" ref="E5656">IF(ISLOGICAL(D5656),"",FREQUENCY(IF('Data Transformation'!$B$425:$B$8425='Bin Analysis'!$B5643,'Data Transformation'!$G$425:$G$8425),D5656))</f>
        <v>2001</v>
      </c>
      <c r="F5656">
        <f t="shared" si="705"/>
        <v>0</v>
      </c>
      <c r="G5656">
        <f>Weighting!$H$16</f>
        <v>0</v>
      </c>
      <c r="H5656">
        <f t="array" ref="H5656">FREQUENCY(IF('Data Transformation'!$B$4:$B$8425=B5643,'Data Transformation'!$G$4:$G$8425),'Bin Analysis'!$B5656)</f>
        <v>2073</v>
      </c>
      <c r="I5656">
        <f t="shared" si="706"/>
        <v>0</v>
      </c>
      <c r="J5656">
        <f t="shared" si="707"/>
        <v>0</v>
      </c>
      <c r="K5656">
        <f>J5656*Weighting!$W$16</f>
        <v>0</v>
      </c>
      <c r="M5656" s="14"/>
    </row>
    <row r="5657" spans="1:13" x14ac:dyDescent="0.25">
      <c r="A5657" s="32" t="str">
        <f>IF(Weighting!$P$17&gt;0,B5657,"")</f>
        <v/>
      </c>
      <c r="B5657" t="e">
        <f>Weighting!$C$17</f>
        <v>#DIV/0!</v>
      </c>
      <c r="C5657" t="e">
        <f>Weighting!$F$17</f>
        <v>#NUM!</v>
      </c>
      <c r="D5657" t="e">
        <f>IF(C5657=1,'Data Transformation'!$G$3+0.5*'Data Transformation'!$W$25,IF(C5658=1,D5658-'Data Transformation'!$W$25,FALSE))</f>
        <v>#NUM!</v>
      </c>
      <c r="E5657">
        <f t="array" ref="E5657">IF(ISLOGICAL(D5657),"",FREQUENCY(IF('Data Transformation'!$B$425:$B$8425='Bin Analysis'!$B5643,'Data Transformation'!$G$425:$G$8425),D5657))</f>
        <v>2001</v>
      </c>
      <c r="F5657">
        <f t="shared" si="705"/>
        <v>0</v>
      </c>
      <c r="G5657">
        <f>Weighting!$H$17</f>
        <v>0</v>
      </c>
      <c r="H5657">
        <f t="array" ref="H5657">FREQUENCY(IF('Data Transformation'!$B$4:$B$8425=B5643,'Data Transformation'!$G$4:$G$8425),'Bin Analysis'!$B5657)</f>
        <v>2073</v>
      </c>
      <c r="I5657">
        <f t="shared" si="706"/>
        <v>0</v>
      </c>
      <c r="J5657">
        <f t="shared" si="707"/>
        <v>0</v>
      </c>
      <c r="K5657">
        <f>J5657*Weighting!$W$17</f>
        <v>0</v>
      </c>
      <c r="M5657" s="14"/>
    </row>
    <row r="5658" spans="1:13" x14ac:dyDescent="0.25">
      <c r="A5658" s="32" t="str">
        <f>IF(Weighting!$P$18&gt;0,B5658,"")</f>
        <v/>
      </c>
      <c r="B5658" t="e">
        <f>Weighting!$C$18</f>
        <v>#DIV/0!</v>
      </c>
      <c r="C5658" t="e">
        <f>Weighting!$F$18</f>
        <v>#NUM!</v>
      </c>
      <c r="D5658" t="e">
        <f>IF(C5658=1,'Data Transformation'!$G$3+0.5*'Data Transformation'!$W$25,IF(C5659=1,D5659-'Data Transformation'!$W$25,FALSE))</f>
        <v>#NUM!</v>
      </c>
      <c r="E5658">
        <f t="array" ref="E5658">IF(ISLOGICAL(D5658),"",FREQUENCY(IF('Data Transformation'!$B$425:$B$8425='Bin Analysis'!$B5643,'Data Transformation'!$G$425:$G$8425),D5658))</f>
        <v>2001</v>
      </c>
      <c r="F5658">
        <f t="shared" si="705"/>
        <v>0</v>
      </c>
      <c r="G5658">
        <f>Weighting!$H$18</f>
        <v>0</v>
      </c>
      <c r="H5658">
        <f t="array" ref="H5658">FREQUENCY(IF('Data Transformation'!$B$4:$B$8425=B5643,'Data Transformation'!$G$4:$G$8425),'Bin Analysis'!$B5658)</f>
        <v>2073</v>
      </c>
      <c r="I5658">
        <f t="shared" si="706"/>
        <v>0</v>
      </c>
      <c r="J5658">
        <f t="shared" si="707"/>
        <v>0</v>
      </c>
      <c r="K5658">
        <f>J5658*Weighting!$W$18</f>
        <v>0</v>
      </c>
      <c r="M5658" s="14"/>
    </row>
    <row r="5659" spans="1:13" x14ac:dyDescent="0.25">
      <c r="A5659" s="32" t="str">
        <f>IF(Weighting!$P$19&gt;0,B5659,"")</f>
        <v/>
      </c>
      <c r="B5659" t="e">
        <f>Weighting!$C$19</f>
        <v>#DIV/0!</v>
      </c>
      <c r="C5659" t="e">
        <f>Weighting!$F$19</f>
        <v>#NUM!</v>
      </c>
      <c r="D5659" t="e">
        <f>IF(C5659=1,'Data Transformation'!$G$3+0.5*'Data Transformation'!$W$25,IF(C5660=1,D5660-'Data Transformation'!$W$25,FALSE))</f>
        <v>#NUM!</v>
      </c>
      <c r="E5659">
        <f t="array" ref="E5659">IF(ISLOGICAL(D5659),"",FREQUENCY(IF('Data Transformation'!$B$425:$B$8425='Bin Analysis'!$B5643,'Data Transformation'!$G$425:$G$8425),D5659))</f>
        <v>2001</v>
      </c>
      <c r="F5659">
        <f t="shared" si="705"/>
        <v>0</v>
      </c>
      <c r="G5659">
        <f>Weighting!$H$19</f>
        <v>0</v>
      </c>
      <c r="H5659">
        <f t="array" ref="H5659">FREQUENCY(IF('Data Transformation'!$B$4:$B$8425=B5643,'Data Transformation'!$G$4:$G$8425),'Bin Analysis'!$B5659)</f>
        <v>2073</v>
      </c>
      <c r="I5659">
        <f t="shared" si="706"/>
        <v>0</v>
      </c>
      <c r="J5659">
        <f t="shared" si="707"/>
        <v>0</v>
      </c>
      <c r="K5659">
        <f>J5659*Weighting!$W$19</f>
        <v>0</v>
      </c>
      <c r="M5659" s="14"/>
    </row>
    <row r="5660" spans="1:13" x14ac:dyDescent="0.25">
      <c r="A5660" s="32" t="str">
        <f>IF(Weighting!$P$20&gt;0,B5660,"")</f>
        <v/>
      </c>
      <c r="B5660" t="e">
        <f>Weighting!$C$20</f>
        <v>#DIV/0!</v>
      </c>
      <c r="C5660" t="e">
        <f>Weighting!$F$20</f>
        <v>#NUM!</v>
      </c>
      <c r="D5660" t="e">
        <f>IF(C5660=1,'Data Transformation'!$G$3+0.5*'Data Transformation'!$W$25,IF(C5661=1,D5661-'Data Transformation'!$W$25,FALSE))</f>
        <v>#NUM!</v>
      </c>
      <c r="E5660">
        <f t="array" ref="E5660">IF(ISLOGICAL(D5660),"",FREQUENCY(IF('Data Transformation'!$B$425:$B$8425='Bin Analysis'!$B5643,'Data Transformation'!$G$425:$G$8425),D5660))</f>
        <v>2001</v>
      </c>
      <c r="F5660">
        <f t="shared" si="705"/>
        <v>0</v>
      </c>
      <c r="G5660">
        <f>Weighting!$H$20</f>
        <v>0</v>
      </c>
      <c r="H5660">
        <f t="array" ref="H5660">FREQUENCY(IF('Data Transformation'!$B$4:$B$8425=B5643,'Data Transformation'!$G$4:$G$8425),'Bin Analysis'!$B5660)</f>
        <v>2073</v>
      </c>
      <c r="I5660">
        <f t="shared" si="706"/>
        <v>0</v>
      </c>
      <c r="J5660">
        <f t="shared" si="707"/>
        <v>0</v>
      </c>
      <c r="K5660">
        <f>J5660*Weighting!$W$20</f>
        <v>0</v>
      </c>
      <c r="M5660" s="14"/>
    </row>
    <row r="5661" spans="1:13" x14ac:dyDescent="0.25">
      <c r="A5661" s="32" t="str">
        <f>IF(Weighting!$P$21&gt;0,B5661,"")</f>
        <v/>
      </c>
      <c r="B5661" t="e">
        <f>Weighting!$C$21</f>
        <v>#DIV/0!</v>
      </c>
      <c r="C5661" t="e">
        <f>Weighting!$F$21</f>
        <v>#NUM!</v>
      </c>
      <c r="D5661" t="e">
        <f>IF(C5661=1,'Data Transformation'!$G$3+0.5*'Data Transformation'!$W$25,IF(C5662=1,D5662-'Data Transformation'!$W$25,FALSE))</f>
        <v>#NUM!</v>
      </c>
      <c r="E5661">
        <f t="array" ref="E5661">IF(ISLOGICAL(D5661),"",FREQUENCY(IF('Data Transformation'!$B$425:$B$8425='Bin Analysis'!$B5643,'Data Transformation'!$G$425:$G$8425),D5661))</f>
        <v>2001</v>
      </c>
      <c r="F5661">
        <f t="shared" si="705"/>
        <v>0</v>
      </c>
      <c r="G5661">
        <f>Weighting!$H$21</f>
        <v>0</v>
      </c>
      <c r="H5661">
        <f t="array" ref="H5661">FREQUENCY(IF('Data Transformation'!$B$4:$B$8425=B5643,'Data Transformation'!$G$4:$G$8425),'Bin Analysis'!$B5661)</f>
        <v>2073</v>
      </c>
      <c r="I5661">
        <f t="shared" si="706"/>
        <v>0</v>
      </c>
      <c r="J5661">
        <f t="shared" si="707"/>
        <v>0</v>
      </c>
      <c r="K5661">
        <f>J5661*Weighting!$W$21</f>
        <v>0</v>
      </c>
      <c r="M5661" s="14"/>
    </row>
    <row r="5662" spans="1:13" x14ac:dyDescent="0.25">
      <c r="A5662" s="32" t="str">
        <f>IF(Weighting!$P$22&gt;0,B5662,"")</f>
        <v/>
      </c>
      <c r="B5662" t="e">
        <f>Weighting!$C$22</f>
        <v>#DIV/0!</v>
      </c>
      <c r="C5662" t="e">
        <f>Weighting!$F$22</f>
        <v>#NUM!</v>
      </c>
      <c r="D5662" t="e">
        <f>IF(C5662=1,'Data Transformation'!$G$3+0.5*'Data Transformation'!$W$25,IF(C5663=1,D5663-'Data Transformation'!$W$25,FALSE))</f>
        <v>#NUM!</v>
      </c>
      <c r="E5662">
        <f t="array" ref="E5662">IF(ISLOGICAL(D5662),"",FREQUENCY(IF('Data Transformation'!$B$425:$B$8425='Bin Analysis'!$B5643,'Data Transformation'!$G$425:$G$8425),D5662))</f>
        <v>2001</v>
      </c>
      <c r="F5662">
        <f t="shared" si="705"/>
        <v>0</v>
      </c>
      <c r="G5662">
        <f>Weighting!$H$22</f>
        <v>0</v>
      </c>
      <c r="H5662">
        <f t="array" ref="H5662">FREQUENCY(IF('Data Transformation'!$B$4:$B$8425=B5643,'Data Transformation'!$G$4:$G$8425),'Bin Analysis'!$B5662)</f>
        <v>2073</v>
      </c>
      <c r="I5662">
        <f t="shared" si="706"/>
        <v>0</v>
      </c>
      <c r="J5662">
        <f t="shared" si="707"/>
        <v>0</v>
      </c>
      <c r="K5662">
        <f>J5662*Weighting!$W$22</f>
        <v>0</v>
      </c>
      <c r="M5662" s="14"/>
    </row>
    <row r="5663" spans="1:13" x14ac:dyDescent="0.25">
      <c r="A5663" s="32" t="str">
        <f>IF(Weighting!$P$23&gt;0,B5663,"")</f>
        <v/>
      </c>
      <c r="B5663" t="e">
        <f>Weighting!$C$23</f>
        <v>#DIV/0!</v>
      </c>
      <c r="C5663" t="e">
        <f>Weighting!$F$23</f>
        <v>#NUM!</v>
      </c>
      <c r="D5663" t="e">
        <f>IF(C5663=1,'Data Transformation'!$G$3+0.5*'Data Transformation'!$W$25,IF(C5664=1,D5664-'Data Transformation'!$W$25,FALSE))</f>
        <v>#NUM!</v>
      </c>
      <c r="E5663">
        <f t="array" ref="E5663">IF(ISLOGICAL(D5663),"",FREQUENCY(IF('Data Transformation'!$B$425:$B$8425='Bin Analysis'!$B5643,'Data Transformation'!$G$425:$G$8425),D5663))</f>
        <v>2001</v>
      </c>
      <c r="F5663">
        <f t="shared" si="705"/>
        <v>0</v>
      </c>
      <c r="G5663">
        <f>Weighting!$H$23</f>
        <v>0</v>
      </c>
      <c r="H5663">
        <f t="array" ref="H5663">FREQUENCY(IF('Data Transformation'!$B$4:$B$8425=B5643,'Data Transformation'!$G$4:$G$8425),'Bin Analysis'!$B5663)</f>
        <v>2073</v>
      </c>
      <c r="I5663">
        <f t="shared" si="706"/>
        <v>0</v>
      </c>
      <c r="J5663">
        <f t="shared" si="707"/>
        <v>0</v>
      </c>
      <c r="K5663">
        <f>J5663*Weighting!$W$23</f>
        <v>0</v>
      </c>
      <c r="M5663" s="14"/>
    </row>
    <row r="5664" spans="1:13" x14ac:dyDescent="0.25">
      <c r="A5664" s="32" t="str">
        <f>IF(Weighting!$P$24&gt;0,B5664,"")</f>
        <v/>
      </c>
      <c r="B5664" t="e">
        <f>Weighting!$C$24</f>
        <v>#DIV/0!</v>
      </c>
      <c r="C5664" t="e">
        <f>Weighting!$F$24</f>
        <v>#NUM!</v>
      </c>
      <c r="D5664" t="e">
        <f>IF(C5664=1,'Data Transformation'!$G$3+0.5*'Data Transformation'!$W$25,IF(C5665=1,D5665-'Data Transformation'!$W$25,FALSE))</f>
        <v>#NUM!</v>
      </c>
      <c r="E5664">
        <f t="array" ref="E5664">IF(ISLOGICAL(D5664),"",FREQUENCY(IF('Data Transformation'!$B$425:$B$8425='Bin Analysis'!$B5643,'Data Transformation'!$G$425:$G$8425),D5664))</f>
        <v>2001</v>
      </c>
      <c r="F5664">
        <f t="shared" si="705"/>
        <v>0</v>
      </c>
      <c r="G5664">
        <f>Weighting!$H$24</f>
        <v>0</v>
      </c>
      <c r="H5664">
        <f t="array" ref="H5664">FREQUENCY(IF('Data Transformation'!$B$4:$B$8425=B5643,'Data Transformation'!$G$4:$G$8425),'Bin Analysis'!$B5664)</f>
        <v>2073</v>
      </c>
      <c r="I5664">
        <f t="shared" si="706"/>
        <v>0</v>
      </c>
      <c r="J5664">
        <f t="shared" si="707"/>
        <v>0</v>
      </c>
      <c r="K5664">
        <f>J5664*Weighting!$W$24</f>
        <v>0</v>
      </c>
      <c r="M5664" s="14"/>
    </row>
    <row r="5665" spans="1:25" x14ac:dyDescent="0.25">
      <c r="A5665" s="32" t="str">
        <f>IF(Weighting!$P$25&gt;0,B5665,"")</f>
        <v/>
      </c>
      <c r="B5665" t="e">
        <f>Weighting!$C$25</f>
        <v>#DIV/0!</v>
      </c>
      <c r="C5665" t="e">
        <f>Weighting!$F$25</f>
        <v>#NUM!</v>
      </c>
      <c r="D5665" t="e">
        <f>IF(C5665=1,'Data Transformation'!$G$3+0.5*'Data Transformation'!$W$25,IF(C5666=1,D5666-'Data Transformation'!$W$25,FALSE))</f>
        <v>#NUM!</v>
      </c>
      <c r="E5665">
        <f t="array" ref="E5665">IF(ISLOGICAL(D5665),"",FREQUENCY(IF('Data Transformation'!$B$425:$B$8425='Bin Analysis'!$B5643,'Data Transformation'!$G$425:$G$8425),D5665))</f>
        <v>2001</v>
      </c>
      <c r="F5665">
        <f t="shared" si="705"/>
        <v>0</v>
      </c>
      <c r="G5665">
        <f>Weighting!$H$25</f>
        <v>0</v>
      </c>
      <c r="H5665">
        <f t="array" ref="H5665">FREQUENCY(IF('Data Transformation'!$B$4:$B$8425=B5643,'Data Transformation'!$G$4:$G$8425),'Bin Analysis'!$B5665)</f>
        <v>2073</v>
      </c>
      <c r="I5665">
        <f t="shared" si="706"/>
        <v>0</v>
      </c>
      <c r="J5665">
        <f t="shared" si="707"/>
        <v>0</v>
      </c>
      <c r="K5665">
        <f>J5665*Weighting!$W$25</f>
        <v>0</v>
      </c>
      <c r="M5665" s="14"/>
    </row>
    <row r="5666" spans="1:25" x14ac:dyDescent="0.25">
      <c r="O5666"/>
      <c r="P5666"/>
      <c r="Q5666"/>
      <c r="R5666"/>
    </row>
    <row r="5667" spans="1:25" ht="23.25" x14ac:dyDescent="0.35">
      <c r="A5667" s="21" t="s">
        <v>0</v>
      </c>
      <c r="B5667" s="21" t="str">
        <f>IFERROR(VLOOKUP(C5667,'Data Transformation'!$L$6:$M$426,2,FALSE),"")</f>
        <v/>
      </c>
      <c r="C5667" s="21">
        <f>C5643+1</f>
        <v>236</v>
      </c>
      <c r="D5667" s="21"/>
      <c r="E5667" s="21"/>
      <c r="F5667" s="21"/>
      <c r="G5667" s="21"/>
      <c r="H5667" s="22"/>
      <c r="I5667" s="22"/>
      <c r="J5667" s="22"/>
      <c r="K5667" s="21"/>
      <c r="L5667" s="21" t="str">
        <f>B5667</f>
        <v/>
      </c>
      <c r="M5667" s="23" t="e">
        <f>INDEX('Data Transformation'!$O$4:$O$424,MATCH($B5667,'Data Transformation'!$M$4:$M$424,0),MATCH($M$2,'Data Transformation'!$O$3,0))</f>
        <v>#N/A</v>
      </c>
      <c r="N5667" s="27" t="e">
        <f>IF('Input and Summary Results'!$J$16="minimum",'Bin Analysis'!X5668/(M5667-1),'Bin Analysis'!Y5667/('Bin Analysis'!M5667-1))</f>
        <v>#N/A</v>
      </c>
      <c r="O5667" s="27" t="e">
        <f>IF(M5667=FALSE,NA(),(VLOOKUP(1,C5670:K5689,4,FALSE))/(M5667-1))</f>
        <v>#N/A</v>
      </c>
      <c r="P5667" s="27" t="e">
        <f>IF(M5667=FALSE,NA(),SUM(J5670:J5689)/Weighting!$S$5)</f>
        <v>#N/A</v>
      </c>
      <c r="Q5667" s="27" t="e">
        <f>IF(M5667=FALSE,NA(),SUM(K5670:K5689)/Weighting!$S$6)</f>
        <v>#N/A</v>
      </c>
      <c r="R5667" s="27" t="e">
        <f>IF(M5667=FALSE,NA(),(VLOOKUP(1,G5670:K5689,3,FALSE))/(M5667-1))</f>
        <v>#N/A</v>
      </c>
      <c r="S5667" s="22" t="e">
        <f>IF(M5667=FALSE,NA(),IF(SUM(J5670:J5689)=2,"yes","no"))</f>
        <v>#N/A</v>
      </c>
      <c r="X5667" s="2" cm="2">
        <f t="array" ref="X5667:X5668">FREQUENCY(IF('Data Transformation'!$B$425:$B$6424='Bin Analysis'!L5667,'Data Transformation'!$G$425:$G$6424),'Data Transformation'!$U$11)</f>
        <v>0</v>
      </c>
      <c r="Y5667" s="2" cm="2">
        <f t="array" ref="Y5667:Y5668">FREQUENCY(IF('Data Transformation'!$B$425:$B$6424='Bin Analysis'!L5667,'Data Transformation'!$G$425:$G$6424),'Data Transformation'!$U$12)</f>
        <v>0</v>
      </c>
    </row>
    <row r="5668" spans="1:25" x14ac:dyDescent="0.25">
      <c r="A5668" s="14" t="s">
        <v>67</v>
      </c>
      <c r="B5668" t="s">
        <v>47</v>
      </c>
      <c r="C5668" t="s">
        <v>5</v>
      </c>
      <c r="D5668" t="s">
        <v>98</v>
      </c>
      <c r="E5668" t="s">
        <v>99</v>
      </c>
      <c r="F5668" t="s">
        <v>100</v>
      </c>
      <c r="G5668" t="s">
        <v>69</v>
      </c>
      <c r="H5668" t="s">
        <v>31</v>
      </c>
      <c r="I5668" t="s">
        <v>32</v>
      </c>
      <c r="J5668" t="s">
        <v>46</v>
      </c>
      <c r="K5668" s="14" t="s">
        <v>45</v>
      </c>
      <c r="M5668" s="14"/>
      <c r="X5668" s="2">
        <v>0</v>
      </c>
      <c r="Y5668" s="2">
        <v>0</v>
      </c>
    </row>
    <row r="5669" spans="1:25" x14ac:dyDescent="0.25">
      <c r="A5669" s="32"/>
      <c r="D5669" t="e">
        <f>IF(C5669=1,'Data Transformation'!$G$3+0.5*'Data Transformation'!$W$25,IF(C5670=1,D5670-'Data Transformation'!$W$25,FALSE))</f>
        <v>#NUM!</v>
      </c>
      <c r="E5669">
        <f t="array" ref="E5669">IF(ISLOGICAL(D5669),"",FREQUENCY(IF('Data Transformation'!$B$425:$B$8425='Bin Analysis'!$B5667,'Data Transformation'!$G$425:$G$8425),D5669))</f>
        <v>2001</v>
      </c>
      <c r="F5669" t="e">
        <f>IF(ISLOGICAL(D5669),"",E5669-E5668)</f>
        <v>#VALUE!</v>
      </c>
      <c r="M5669" s="14"/>
    </row>
    <row r="5670" spans="1:25" x14ac:dyDescent="0.25">
      <c r="A5670" s="32" t="e">
        <f>IF(Weighting!$P$6&gt;0,B5670,"")</f>
        <v>#NUM!</v>
      </c>
      <c r="B5670" t="e">
        <f>Weighting!$C$6</f>
        <v>#DIV/0!</v>
      </c>
      <c r="C5670" t="e">
        <f>Weighting!$F$6</f>
        <v>#NUM!</v>
      </c>
      <c r="D5670" t="e">
        <f>IF(C5670=1,'Data Transformation'!$G$3+0.5*'Data Transformation'!$W$25,IF(C5671=1,D5671-'Data Transformation'!$W$25,FALSE))</f>
        <v>#NUM!</v>
      </c>
      <c r="E5670">
        <f t="array" ref="E5670">IF(ISLOGICAL(D5670),"",FREQUENCY(IF('Data Transformation'!$B$425:$B$8425='Bin Analysis'!$B5667,'Data Transformation'!$G$425:$G$8425),D5670))</f>
        <v>2001</v>
      </c>
      <c r="F5670">
        <f>IF(ISLOGICAL(D5670),"",E5670-E5669)</f>
        <v>0</v>
      </c>
      <c r="G5670">
        <f>Weighting!$H$6</f>
        <v>1</v>
      </c>
      <c r="H5670">
        <f t="array" ref="H5670">FREQUENCY(IF('Data Transformation'!$B$4:$B$8425=B5667,'Data Transformation'!$G$4:$G$8425),'Bin Analysis'!$B5670)</f>
        <v>2073</v>
      </c>
      <c r="I5670">
        <f>H5670-H5669</f>
        <v>2073</v>
      </c>
      <c r="J5670">
        <f>IF(I5670=0,0,1)</f>
        <v>1</v>
      </c>
      <c r="K5670" t="e">
        <f>J5670*Weighting!$W$6</f>
        <v>#NUM!</v>
      </c>
      <c r="M5670" s="14"/>
    </row>
    <row r="5671" spans="1:25" x14ac:dyDescent="0.25">
      <c r="A5671" s="32" t="str">
        <f>IF(Weighting!$P$7&gt;0,B5671,"")</f>
        <v/>
      </c>
      <c r="B5671" t="e">
        <f>Weighting!$C$7</f>
        <v>#DIV/0!</v>
      </c>
      <c r="C5671" t="e">
        <f>Weighting!$F$7</f>
        <v>#NUM!</v>
      </c>
      <c r="D5671" t="e">
        <f>IF(C5671=1,'Data Transformation'!$G$3+0.5*'Data Transformation'!$W$25,IF(C5672=1,D5672-'Data Transformation'!$W$25,FALSE))</f>
        <v>#NUM!</v>
      </c>
      <c r="E5671">
        <f t="array" ref="E5671">IF(ISLOGICAL(D5671),"",FREQUENCY(IF('Data Transformation'!$B$425:$B$8425='Bin Analysis'!$B5667,'Data Transformation'!$G$425:$G$8425),D5671))</f>
        <v>2001</v>
      </c>
      <c r="F5671">
        <f t="shared" ref="F5671:F5689" si="708">IF(ISLOGICAL(D5671),"",E5671-E5670)</f>
        <v>0</v>
      </c>
      <c r="G5671">
        <f>Weighting!$H$7</f>
        <v>0</v>
      </c>
      <c r="H5671">
        <f t="array" ref="H5671">FREQUENCY(IF('Data Transformation'!$B$4:$B$8425=B5667,'Data Transformation'!$G$4:$G$8425),'Bin Analysis'!$B5671)</f>
        <v>2073</v>
      </c>
      <c r="I5671">
        <f t="shared" ref="I5671:I5689" si="709">H5671-H5670</f>
        <v>0</v>
      </c>
      <c r="J5671">
        <f>IF(I5671=0,0,1)</f>
        <v>0</v>
      </c>
      <c r="K5671">
        <f>J5671*Weighting!$W$7</f>
        <v>0</v>
      </c>
      <c r="M5671" s="14"/>
    </row>
    <row r="5672" spans="1:25" x14ac:dyDescent="0.25">
      <c r="A5672" s="32" t="str">
        <f>IF(Weighting!$P$8&gt;0,B5672,"")</f>
        <v/>
      </c>
      <c r="B5672" t="e">
        <f>Weighting!$C$8</f>
        <v>#DIV/0!</v>
      </c>
      <c r="C5672" t="e">
        <f>Weighting!$F$8</f>
        <v>#NUM!</v>
      </c>
      <c r="D5672" t="e">
        <f>IF(C5672=1,'Data Transformation'!$G$3+0.5*'Data Transformation'!$W$25,IF(C5673=1,D5673-'Data Transformation'!$W$25,FALSE))</f>
        <v>#NUM!</v>
      </c>
      <c r="E5672">
        <f t="array" ref="E5672">IF(ISLOGICAL(D5672),"",FREQUENCY(IF('Data Transformation'!$B$425:$B$8425='Bin Analysis'!$B5667,'Data Transformation'!$G$425:$G$8425),D5672))</f>
        <v>2001</v>
      </c>
      <c r="F5672">
        <f t="shared" si="708"/>
        <v>0</v>
      </c>
      <c r="G5672">
        <f>Weighting!$H$8</f>
        <v>0</v>
      </c>
      <c r="H5672">
        <f t="array" ref="H5672">FREQUENCY(IF('Data Transformation'!$B$4:$B$8425=B5667,'Data Transformation'!$G$4:$G$8425),'Bin Analysis'!$B5672)</f>
        <v>2073</v>
      </c>
      <c r="I5672">
        <f t="shared" si="709"/>
        <v>0</v>
      </c>
      <c r="J5672">
        <f t="shared" ref="J5672:J5689" si="710">IF(I5672=0,0,1)</f>
        <v>0</v>
      </c>
      <c r="K5672">
        <f>J5672*Weighting!$W$8</f>
        <v>0</v>
      </c>
      <c r="M5672" s="14"/>
    </row>
    <row r="5673" spans="1:25" x14ac:dyDescent="0.25">
      <c r="A5673" s="32" t="str">
        <f>IF(Weighting!$P$9&gt;0,B5673,"")</f>
        <v/>
      </c>
      <c r="B5673" s="50" t="e">
        <f>Weighting!$C$9</f>
        <v>#DIV/0!</v>
      </c>
      <c r="C5673" t="e">
        <f>Weighting!$F$9</f>
        <v>#NUM!</v>
      </c>
      <c r="D5673" t="e">
        <f>IF(C5673=1,'Data Transformation'!$G$3+0.5*'Data Transformation'!$W$25,IF(C5674=1,D5674-'Data Transformation'!$W$25,FALSE))</f>
        <v>#NUM!</v>
      </c>
      <c r="E5673">
        <f t="array" ref="E5673">IF(ISLOGICAL(D5673),"",FREQUENCY(IF('Data Transformation'!$B$425:$B$8425='Bin Analysis'!$B5667,'Data Transformation'!$G$425:$G$8425),D5673))</f>
        <v>2001</v>
      </c>
      <c r="F5673">
        <f t="shared" si="708"/>
        <v>0</v>
      </c>
      <c r="G5673">
        <f>Weighting!$H$9</f>
        <v>0</v>
      </c>
      <c r="H5673">
        <f t="array" ref="H5673">FREQUENCY(IF('Data Transformation'!$B$4:$B$8425=B5667,'Data Transformation'!$G$4:$G$8425),'Bin Analysis'!$B5673)</f>
        <v>2073</v>
      </c>
      <c r="I5673">
        <f t="shared" si="709"/>
        <v>0</v>
      </c>
      <c r="J5673">
        <f t="shared" si="710"/>
        <v>0</v>
      </c>
      <c r="K5673">
        <f>J5673*Weighting!$W$9</f>
        <v>0</v>
      </c>
      <c r="M5673" s="14"/>
    </row>
    <row r="5674" spans="1:25" x14ac:dyDescent="0.25">
      <c r="A5674" s="32" t="str">
        <f>IF(Weighting!$P$10&gt;0,B5674,"")</f>
        <v/>
      </c>
      <c r="B5674" t="e">
        <f>Weighting!$C$10</f>
        <v>#DIV/0!</v>
      </c>
      <c r="C5674" t="e">
        <f>Weighting!$F$10</f>
        <v>#NUM!</v>
      </c>
      <c r="D5674" t="e">
        <f>IF(C5674=1,'Data Transformation'!$G$3+0.5*'Data Transformation'!$W$25,IF(C5675=1,D5675-'Data Transformation'!$W$25,FALSE))</f>
        <v>#NUM!</v>
      </c>
      <c r="E5674">
        <f t="array" ref="E5674">IF(ISLOGICAL(D5674),"",FREQUENCY(IF('Data Transformation'!$B$425:$B$8425='Bin Analysis'!$B5667,'Data Transformation'!$G$425:$G$8425),D5674))</f>
        <v>2001</v>
      </c>
      <c r="F5674">
        <f t="shared" si="708"/>
        <v>0</v>
      </c>
      <c r="G5674">
        <f>Weighting!$H$10</f>
        <v>0</v>
      </c>
      <c r="H5674">
        <f t="array" ref="H5674">FREQUENCY(IF('Data Transformation'!$B$4:$B$8425=B5667,'Data Transformation'!$G$4:$G$8425),'Bin Analysis'!$B5674)</f>
        <v>2073</v>
      </c>
      <c r="I5674">
        <f t="shared" si="709"/>
        <v>0</v>
      </c>
      <c r="J5674">
        <f t="shared" si="710"/>
        <v>0</v>
      </c>
      <c r="K5674">
        <f>J5674*Weighting!$W$10</f>
        <v>0</v>
      </c>
      <c r="M5674" s="14"/>
    </row>
    <row r="5675" spans="1:25" x14ac:dyDescent="0.25">
      <c r="A5675" s="32" t="str">
        <f>IF(Weighting!$P$11&gt;0,B5675,"")</f>
        <v/>
      </c>
      <c r="B5675" t="e">
        <f>Weighting!$C$11</f>
        <v>#DIV/0!</v>
      </c>
      <c r="C5675" t="e">
        <f>Weighting!$F$11</f>
        <v>#NUM!</v>
      </c>
      <c r="D5675" t="e">
        <f>IF(C5675=1,'Data Transformation'!$G$3+0.5*'Data Transformation'!$W$25,IF(C5676=1,D5676-'Data Transformation'!$W$25,FALSE))</f>
        <v>#NUM!</v>
      </c>
      <c r="E5675">
        <f t="array" ref="E5675">IF(ISLOGICAL(D5675),"",FREQUENCY(IF('Data Transformation'!$B$425:$B$8425='Bin Analysis'!$B5667,'Data Transformation'!$G$425:$G$8425),D5675))</f>
        <v>2001</v>
      </c>
      <c r="F5675">
        <f t="shared" si="708"/>
        <v>0</v>
      </c>
      <c r="G5675">
        <f>Weighting!$H$11</f>
        <v>0</v>
      </c>
      <c r="H5675">
        <f t="array" ref="H5675">FREQUENCY(IF('Data Transformation'!$B$4:$B$8425=B5667,'Data Transformation'!$G$4:$G$8425),'Bin Analysis'!$B5675)</f>
        <v>2073</v>
      </c>
      <c r="I5675">
        <f t="shared" si="709"/>
        <v>0</v>
      </c>
      <c r="J5675">
        <f t="shared" si="710"/>
        <v>0</v>
      </c>
      <c r="K5675">
        <f>J5675*Weighting!$W$11</f>
        <v>0</v>
      </c>
      <c r="M5675" s="14"/>
    </row>
    <row r="5676" spans="1:25" x14ac:dyDescent="0.25">
      <c r="A5676" s="32" t="str">
        <f>IF(Weighting!$P$12&gt;0,B5676,"")</f>
        <v/>
      </c>
      <c r="B5676" t="e">
        <f>Weighting!$C$12</f>
        <v>#DIV/0!</v>
      </c>
      <c r="C5676" t="e">
        <f>Weighting!$F$12</f>
        <v>#NUM!</v>
      </c>
      <c r="D5676" t="e">
        <f>IF(C5676=1,'Data Transformation'!$G$3+0.5*'Data Transformation'!$W$25,IF(C5677=1,D5677-'Data Transformation'!$W$25,FALSE))</f>
        <v>#NUM!</v>
      </c>
      <c r="E5676">
        <f t="array" ref="E5676">IF(ISLOGICAL(D5676),"",FREQUENCY(IF('Data Transformation'!$B$425:$B$8425='Bin Analysis'!$B5667,'Data Transformation'!$G$425:$G$8425),D5676))</f>
        <v>2001</v>
      </c>
      <c r="F5676">
        <f t="shared" si="708"/>
        <v>0</v>
      </c>
      <c r="G5676">
        <f>Weighting!$H$12</f>
        <v>0</v>
      </c>
      <c r="H5676">
        <f t="array" ref="H5676">FREQUENCY(IF('Data Transformation'!$B$4:$B$8425=B5667,'Data Transformation'!$G$4:$G$8425),'Bin Analysis'!$B5676)</f>
        <v>2073</v>
      </c>
      <c r="I5676">
        <f t="shared" si="709"/>
        <v>0</v>
      </c>
      <c r="J5676">
        <f t="shared" si="710"/>
        <v>0</v>
      </c>
      <c r="K5676">
        <f>J5676*Weighting!$W$12</f>
        <v>0</v>
      </c>
      <c r="M5676" s="14"/>
    </row>
    <row r="5677" spans="1:25" x14ac:dyDescent="0.25">
      <c r="A5677" s="32" t="str">
        <f>IF(Weighting!$P$13&gt;0,B5677,"")</f>
        <v/>
      </c>
      <c r="B5677" t="e">
        <f>Weighting!$C$13</f>
        <v>#DIV/0!</v>
      </c>
      <c r="C5677" t="e">
        <f>Weighting!$F$13</f>
        <v>#NUM!</v>
      </c>
      <c r="D5677" t="e">
        <f>IF(C5677=1,'Data Transformation'!$G$3+0.5*'Data Transformation'!$W$25,IF(C5678=1,D5678-'Data Transformation'!$W$25,FALSE))</f>
        <v>#NUM!</v>
      </c>
      <c r="E5677">
        <f t="array" ref="E5677">IF(ISLOGICAL(D5677),"",FREQUENCY(IF('Data Transformation'!$B$425:$B$8425='Bin Analysis'!$B5667,'Data Transformation'!$G$425:$G$8425),D5677))</f>
        <v>2001</v>
      </c>
      <c r="F5677">
        <f t="shared" si="708"/>
        <v>0</v>
      </c>
      <c r="G5677">
        <f>Weighting!$H$13</f>
        <v>0</v>
      </c>
      <c r="H5677">
        <f t="array" ref="H5677">FREQUENCY(IF('Data Transformation'!$B$4:$B$8425=B5667,'Data Transformation'!$G$4:$G$8425),'Bin Analysis'!$B5677)</f>
        <v>2073</v>
      </c>
      <c r="I5677">
        <f t="shared" si="709"/>
        <v>0</v>
      </c>
      <c r="J5677">
        <f t="shared" si="710"/>
        <v>0</v>
      </c>
      <c r="K5677">
        <f>J5677*Weighting!$W$13</f>
        <v>0</v>
      </c>
      <c r="M5677" s="14"/>
    </row>
    <row r="5678" spans="1:25" x14ac:dyDescent="0.25">
      <c r="A5678" s="32" t="str">
        <f>IF(Weighting!$P$14&gt;0,B5678,"")</f>
        <v/>
      </c>
      <c r="B5678" t="e">
        <f>Weighting!$C$14</f>
        <v>#DIV/0!</v>
      </c>
      <c r="C5678" t="e">
        <f>Weighting!$F$14</f>
        <v>#NUM!</v>
      </c>
      <c r="D5678" t="e">
        <f>IF(C5678=1,'Data Transformation'!$G$3+0.5*'Data Transformation'!$W$25,IF(C5679=1,D5679-'Data Transformation'!$W$25,FALSE))</f>
        <v>#NUM!</v>
      </c>
      <c r="E5678">
        <f t="array" ref="E5678">IF(ISLOGICAL(D5678),"",FREQUENCY(IF('Data Transformation'!$B$425:$B$8425='Bin Analysis'!$B5667,'Data Transformation'!$G$425:$G$8425),D5678))</f>
        <v>2001</v>
      </c>
      <c r="F5678">
        <f t="shared" si="708"/>
        <v>0</v>
      </c>
      <c r="G5678">
        <f>Weighting!$H$14</f>
        <v>0</v>
      </c>
      <c r="H5678">
        <f t="array" ref="H5678">FREQUENCY(IF('Data Transformation'!$B$4:$B$8425=B5667,'Data Transformation'!$G$4:$G$8425),'Bin Analysis'!$B5678)</f>
        <v>2073</v>
      </c>
      <c r="I5678">
        <f t="shared" si="709"/>
        <v>0</v>
      </c>
      <c r="J5678">
        <f t="shared" si="710"/>
        <v>0</v>
      </c>
      <c r="K5678">
        <f>J5678*Weighting!$W$14</f>
        <v>0</v>
      </c>
      <c r="M5678" s="14"/>
    </row>
    <row r="5679" spans="1:25" x14ac:dyDescent="0.25">
      <c r="A5679" s="32" t="str">
        <f>IF(Weighting!$P$15&gt;0,B5679,"")</f>
        <v/>
      </c>
      <c r="B5679" t="e">
        <f>Weighting!$C$15</f>
        <v>#DIV/0!</v>
      </c>
      <c r="C5679" t="e">
        <f>Weighting!$F$15</f>
        <v>#NUM!</v>
      </c>
      <c r="D5679" t="e">
        <f>IF(C5679=1,'Data Transformation'!$G$3+0.5*'Data Transformation'!$W$25,IF(C5680=1,D5680-'Data Transformation'!$W$25,FALSE))</f>
        <v>#NUM!</v>
      </c>
      <c r="E5679">
        <f t="array" ref="E5679">IF(ISLOGICAL(D5679),"",FREQUENCY(IF('Data Transformation'!$B$425:$B$8425='Bin Analysis'!$B5667,'Data Transformation'!$G$425:$G$8425),D5679))</f>
        <v>2001</v>
      </c>
      <c r="F5679">
        <f t="shared" si="708"/>
        <v>0</v>
      </c>
      <c r="G5679">
        <f>Weighting!$H$15</f>
        <v>0</v>
      </c>
      <c r="H5679">
        <f t="array" ref="H5679">FREQUENCY(IF('Data Transformation'!$B$4:$B$8425=B5667,'Data Transformation'!$G$4:$G$8425),'Bin Analysis'!$B5679)</f>
        <v>2073</v>
      </c>
      <c r="I5679">
        <f t="shared" si="709"/>
        <v>0</v>
      </c>
      <c r="J5679">
        <f t="shared" si="710"/>
        <v>0</v>
      </c>
      <c r="K5679">
        <f>J5679*Weighting!$W$15</f>
        <v>0</v>
      </c>
      <c r="M5679" s="14"/>
    </row>
    <row r="5680" spans="1:25" x14ac:dyDescent="0.25">
      <c r="A5680" s="32" t="str">
        <f>IF(Weighting!$P$16&gt;0,B5680,"")</f>
        <v/>
      </c>
      <c r="B5680" t="e">
        <f>Weighting!$C$16</f>
        <v>#DIV/0!</v>
      </c>
      <c r="C5680" t="e">
        <f>Weighting!$F$16</f>
        <v>#NUM!</v>
      </c>
      <c r="D5680" t="e">
        <f>IF(C5680=1,'Data Transformation'!$G$3+0.5*'Data Transformation'!$W$25,IF(C5681=1,D5681-'Data Transformation'!$W$25,FALSE))</f>
        <v>#NUM!</v>
      </c>
      <c r="E5680">
        <f t="array" ref="E5680">IF(ISLOGICAL(D5680),"",FREQUENCY(IF('Data Transformation'!$B$425:$B$8425='Bin Analysis'!$B5667,'Data Transformation'!$G$425:$G$8425),D5680))</f>
        <v>2001</v>
      </c>
      <c r="F5680">
        <f t="shared" si="708"/>
        <v>0</v>
      </c>
      <c r="G5680">
        <f>Weighting!$H$16</f>
        <v>0</v>
      </c>
      <c r="H5680">
        <f t="array" ref="H5680">FREQUENCY(IF('Data Transformation'!$B$4:$B$8425=B5667,'Data Transformation'!$G$4:$G$8425),'Bin Analysis'!$B5680)</f>
        <v>2073</v>
      </c>
      <c r="I5680">
        <f t="shared" si="709"/>
        <v>0</v>
      </c>
      <c r="J5680">
        <f t="shared" si="710"/>
        <v>0</v>
      </c>
      <c r="K5680">
        <f>J5680*Weighting!$W$16</f>
        <v>0</v>
      </c>
      <c r="M5680" s="14"/>
    </row>
    <row r="5681" spans="1:25" x14ac:dyDescent="0.25">
      <c r="A5681" s="32" t="str">
        <f>IF(Weighting!$P$17&gt;0,B5681,"")</f>
        <v/>
      </c>
      <c r="B5681" t="e">
        <f>Weighting!$C$17</f>
        <v>#DIV/0!</v>
      </c>
      <c r="C5681" t="e">
        <f>Weighting!$F$17</f>
        <v>#NUM!</v>
      </c>
      <c r="D5681" t="e">
        <f>IF(C5681=1,'Data Transformation'!$G$3+0.5*'Data Transformation'!$W$25,IF(C5682=1,D5682-'Data Transformation'!$W$25,FALSE))</f>
        <v>#NUM!</v>
      </c>
      <c r="E5681">
        <f t="array" ref="E5681">IF(ISLOGICAL(D5681),"",FREQUENCY(IF('Data Transformation'!$B$425:$B$8425='Bin Analysis'!$B5667,'Data Transformation'!$G$425:$G$8425),D5681))</f>
        <v>2001</v>
      </c>
      <c r="F5681">
        <f t="shared" si="708"/>
        <v>0</v>
      </c>
      <c r="G5681">
        <f>Weighting!$H$17</f>
        <v>0</v>
      </c>
      <c r="H5681">
        <f t="array" ref="H5681">FREQUENCY(IF('Data Transformation'!$B$4:$B$8425=B5667,'Data Transformation'!$G$4:$G$8425),'Bin Analysis'!$B5681)</f>
        <v>2073</v>
      </c>
      <c r="I5681">
        <f t="shared" si="709"/>
        <v>0</v>
      </c>
      <c r="J5681">
        <f t="shared" si="710"/>
        <v>0</v>
      </c>
      <c r="K5681">
        <f>J5681*Weighting!$W$17</f>
        <v>0</v>
      </c>
      <c r="M5681" s="14"/>
    </row>
    <row r="5682" spans="1:25" x14ac:dyDescent="0.25">
      <c r="A5682" s="32" t="str">
        <f>IF(Weighting!$P$18&gt;0,B5682,"")</f>
        <v/>
      </c>
      <c r="B5682" t="e">
        <f>Weighting!$C$18</f>
        <v>#DIV/0!</v>
      </c>
      <c r="C5682" t="e">
        <f>Weighting!$F$18</f>
        <v>#NUM!</v>
      </c>
      <c r="D5682" t="e">
        <f>IF(C5682=1,'Data Transformation'!$G$3+0.5*'Data Transformation'!$W$25,IF(C5683=1,D5683-'Data Transformation'!$W$25,FALSE))</f>
        <v>#NUM!</v>
      </c>
      <c r="E5682">
        <f t="array" ref="E5682">IF(ISLOGICAL(D5682),"",FREQUENCY(IF('Data Transformation'!$B$425:$B$8425='Bin Analysis'!$B5667,'Data Transformation'!$G$425:$G$8425),D5682))</f>
        <v>2001</v>
      </c>
      <c r="F5682">
        <f t="shared" si="708"/>
        <v>0</v>
      </c>
      <c r="G5682">
        <f>Weighting!$H$18</f>
        <v>0</v>
      </c>
      <c r="H5682">
        <f t="array" ref="H5682">FREQUENCY(IF('Data Transformation'!$B$4:$B$8425=B5667,'Data Transformation'!$G$4:$G$8425),'Bin Analysis'!$B5682)</f>
        <v>2073</v>
      </c>
      <c r="I5682">
        <f t="shared" si="709"/>
        <v>0</v>
      </c>
      <c r="J5682">
        <f t="shared" si="710"/>
        <v>0</v>
      </c>
      <c r="K5682">
        <f>J5682*Weighting!$W$18</f>
        <v>0</v>
      </c>
      <c r="M5682" s="14"/>
    </row>
    <row r="5683" spans="1:25" x14ac:dyDescent="0.25">
      <c r="A5683" s="32" t="str">
        <f>IF(Weighting!$P$19&gt;0,B5683,"")</f>
        <v/>
      </c>
      <c r="B5683" t="e">
        <f>Weighting!$C$19</f>
        <v>#DIV/0!</v>
      </c>
      <c r="C5683" t="e">
        <f>Weighting!$F$19</f>
        <v>#NUM!</v>
      </c>
      <c r="D5683" t="e">
        <f>IF(C5683=1,'Data Transformation'!$G$3+0.5*'Data Transformation'!$W$25,IF(C5684=1,D5684-'Data Transformation'!$W$25,FALSE))</f>
        <v>#NUM!</v>
      </c>
      <c r="E5683">
        <f t="array" ref="E5683">IF(ISLOGICAL(D5683),"",FREQUENCY(IF('Data Transformation'!$B$425:$B$8425='Bin Analysis'!$B5667,'Data Transformation'!$G$425:$G$8425),D5683))</f>
        <v>2001</v>
      </c>
      <c r="F5683">
        <f t="shared" si="708"/>
        <v>0</v>
      </c>
      <c r="G5683">
        <f>Weighting!$H$19</f>
        <v>0</v>
      </c>
      <c r="H5683">
        <f t="array" ref="H5683">FREQUENCY(IF('Data Transformation'!$B$4:$B$8425=B5667,'Data Transformation'!$G$4:$G$8425),'Bin Analysis'!$B5683)</f>
        <v>2073</v>
      </c>
      <c r="I5683">
        <f t="shared" si="709"/>
        <v>0</v>
      </c>
      <c r="J5683">
        <f t="shared" si="710"/>
        <v>0</v>
      </c>
      <c r="K5683">
        <f>J5683*Weighting!$W$19</f>
        <v>0</v>
      </c>
      <c r="M5683" s="14"/>
    </row>
    <row r="5684" spans="1:25" x14ac:dyDescent="0.25">
      <c r="A5684" s="32" t="str">
        <f>IF(Weighting!$P$20&gt;0,B5684,"")</f>
        <v/>
      </c>
      <c r="B5684" t="e">
        <f>Weighting!$C$20</f>
        <v>#DIV/0!</v>
      </c>
      <c r="C5684" t="e">
        <f>Weighting!$F$20</f>
        <v>#NUM!</v>
      </c>
      <c r="D5684" t="e">
        <f>IF(C5684=1,'Data Transformation'!$G$3+0.5*'Data Transformation'!$W$25,IF(C5685=1,D5685-'Data Transformation'!$W$25,FALSE))</f>
        <v>#NUM!</v>
      </c>
      <c r="E5684">
        <f t="array" ref="E5684">IF(ISLOGICAL(D5684),"",FREQUENCY(IF('Data Transformation'!$B$425:$B$8425='Bin Analysis'!$B5667,'Data Transformation'!$G$425:$G$8425),D5684))</f>
        <v>2001</v>
      </c>
      <c r="F5684">
        <f t="shared" si="708"/>
        <v>0</v>
      </c>
      <c r="G5684">
        <f>Weighting!$H$20</f>
        <v>0</v>
      </c>
      <c r="H5684">
        <f t="array" ref="H5684">FREQUENCY(IF('Data Transformation'!$B$4:$B$8425=B5667,'Data Transformation'!$G$4:$G$8425),'Bin Analysis'!$B5684)</f>
        <v>2073</v>
      </c>
      <c r="I5684">
        <f t="shared" si="709"/>
        <v>0</v>
      </c>
      <c r="J5684">
        <f t="shared" si="710"/>
        <v>0</v>
      </c>
      <c r="K5684">
        <f>J5684*Weighting!$W$20</f>
        <v>0</v>
      </c>
      <c r="M5684" s="14"/>
    </row>
    <row r="5685" spans="1:25" x14ac:dyDescent="0.25">
      <c r="A5685" s="32" t="str">
        <f>IF(Weighting!$P$21&gt;0,B5685,"")</f>
        <v/>
      </c>
      <c r="B5685" t="e">
        <f>Weighting!$C$21</f>
        <v>#DIV/0!</v>
      </c>
      <c r="C5685" t="e">
        <f>Weighting!$F$21</f>
        <v>#NUM!</v>
      </c>
      <c r="D5685" t="e">
        <f>IF(C5685=1,'Data Transformation'!$G$3+0.5*'Data Transformation'!$W$25,IF(C5686=1,D5686-'Data Transformation'!$W$25,FALSE))</f>
        <v>#NUM!</v>
      </c>
      <c r="E5685">
        <f t="array" ref="E5685">IF(ISLOGICAL(D5685),"",FREQUENCY(IF('Data Transformation'!$B$425:$B$8425='Bin Analysis'!$B5667,'Data Transformation'!$G$425:$G$8425),D5685))</f>
        <v>2001</v>
      </c>
      <c r="F5685">
        <f t="shared" si="708"/>
        <v>0</v>
      </c>
      <c r="G5685">
        <f>Weighting!$H$21</f>
        <v>0</v>
      </c>
      <c r="H5685">
        <f t="array" ref="H5685">FREQUENCY(IF('Data Transformation'!$B$4:$B$8425=B5667,'Data Transformation'!$G$4:$G$8425),'Bin Analysis'!$B5685)</f>
        <v>2073</v>
      </c>
      <c r="I5685">
        <f t="shared" si="709"/>
        <v>0</v>
      </c>
      <c r="J5685">
        <f t="shared" si="710"/>
        <v>0</v>
      </c>
      <c r="K5685">
        <f>J5685*Weighting!$W$21</f>
        <v>0</v>
      </c>
      <c r="M5685" s="14"/>
    </row>
    <row r="5686" spans="1:25" x14ac:dyDescent="0.25">
      <c r="A5686" s="32" t="str">
        <f>IF(Weighting!$P$22&gt;0,B5686,"")</f>
        <v/>
      </c>
      <c r="B5686" t="e">
        <f>Weighting!$C$22</f>
        <v>#DIV/0!</v>
      </c>
      <c r="C5686" t="e">
        <f>Weighting!$F$22</f>
        <v>#NUM!</v>
      </c>
      <c r="D5686" t="e">
        <f>IF(C5686=1,'Data Transformation'!$G$3+0.5*'Data Transformation'!$W$25,IF(C5687=1,D5687-'Data Transformation'!$W$25,FALSE))</f>
        <v>#NUM!</v>
      </c>
      <c r="E5686">
        <f t="array" ref="E5686">IF(ISLOGICAL(D5686),"",FREQUENCY(IF('Data Transformation'!$B$425:$B$8425='Bin Analysis'!$B5667,'Data Transformation'!$G$425:$G$8425),D5686))</f>
        <v>2001</v>
      </c>
      <c r="F5686">
        <f t="shared" si="708"/>
        <v>0</v>
      </c>
      <c r="G5686">
        <f>Weighting!$H$22</f>
        <v>0</v>
      </c>
      <c r="H5686">
        <f t="array" ref="H5686">FREQUENCY(IF('Data Transformation'!$B$4:$B$8425=B5667,'Data Transformation'!$G$4:$G$8425),'Bin Analysis'!$B5686)</f>
        <v>2073</v>
      </c>
      <c r="I5686">
        <f t="shared" si="709"/>
        <v>0</v>
      </c>
      <c r="J5686">
        <f t="shared" si="710"/>
        <v>0</v>
      </c>
      <c r="K5686">
        <f>J5686*Weighting!$W$22</f>
        <v>0</v>
      </c>
      <c r="M5686" s="14"/>
    </row>
    <row r="5687" spans="1:25" x14ac:dyDescent="0.25">
      <c r="A5687" s="32" t="str">
        <f>IF(Weighting!$P$23&gt;0,B5687,"")</f>
        <v/>
      </c>
      <c r="B5687" t="e">
        <f>Weighting!$C$23</f>
        <v>#DIV/0!</v>
      </c>
      <c r="C5687" t="e">
        <f>Weighting!$F$23</f>
        <v>#NUM!</v>
      </c>
      <c r="D5687" t="e">
        <f>IF(C5687=1,'Data Transformation'!$G$3+0.5*'Data Transformation'!$W$25,IF(C5688=1,D5688-'Data Transformation'!$W$25,FALSE))</f>
        <v>#NUM!</v>
      </c>
      <c r="E5687">
        <f t="array" ref="E5687">IF(ISLOGICAL(D5687),"",FREQUENCY(IF('Data Transformation'!$B$425:$B$8425='Bin Analysis'!$B5667,'Data Transformation'!$G$425:$G$8425),D5687))</f>
        <v>2001</v>
      </c>
      <c r="F5687">
        <f t="shared" si="708"/>
        <v>0</v>
      </c>
      <c r="G5687">
        <f>Weighting!$H$23</f>
        <v>0</v>
      </c>
      <c r="H5687">
        <f t="array" ref="H5687">FREQUENCY(IF('Data Transformation'!$B$4:$B$8425=B5667,'Data Transformation'!$G$4:$G$8425),'Bin Analysis'!$B5687)</f>
        <v>2073</v>
      </c>
      <c r="I5687">
        <f t="shared" si="709"/>
        <v>0</v>
      </c>
      <c r="J5687">
        <f t="shared" si="710"/>
        <v>0</v>
      </c>
      <c r="K5687">
        <f>J5687*Weighting!$W$23</f>
        <v>0</v>
      </c>
      <c r="M5687" s="14"/>
    </row>
    <row r="5688" spans="1:25" x14ac:dyDescent="0.25">
      <c r="A5688" s="32" t="str">
        <f>IF(Weighting!$P$24&gt;0,B5688,"")</f>
        <v/>
      </c>
      <c r="B5688" t="e">
        <f>Weighting!$C$24</f>
        <v>#DIV/0!</v>
      </c>
      <c r="C5688" t="e">
        <f>Weighting!$F$24</f>
        <v>#NUM!</v>
      </c>
      <c r="D5688" t="e">
        <f>IF(C5688=1,'Data Transformation'!$G$3+0.5*'Data Transformation'!$W$25,IF(C5689=1,D5689-'Data Transformation'!$W$25,FALSE))</f>
        <v>#NUM!</v>
      </c>
      <c r="E5688">
        <f t="array" ref="E5688">IF(ISLOGICAL(D5688),"",FREQUENCY(IF('Data Transformation'!$B$425:$B$8425='Bin Analysis'!$B5667,'Data Transformation'!$G$425:$G$8425),D5688))</f>
        <v>2001</v>
      </c>
      <c r="F5688">
        <f t="shared" si="708"/>
        <v>0</v>
      </c>
      <c r="G5688">
        <f>Weighting!$H$24</f>
        <v>0</v>
      </c>
      <c r="H5688">
        <f t="array" ref="H5688">FREQUENCY(IF('Data Transformation'!$B$4:$B$8425=B5667,'Data Transformation'!$G$4:$G$8425),'Bin Analysis'!$B5688)</f>
        <v>2073</v>
      </c>
      <c r="I5688">
        <f t="shared" si="709"/>
        <v>0</v>
      </c>
      <c r="J5688">
        <f t="shared" si="710"/>
        <v>0</v>
      </c>
      <c r="K5688">
        <f>J5688*Weighting!$W$24</f>
        <v>0</v>
      </c>
      <c r="M5688" s="14"/>
    </row>
    <row r="5689" spans="1:25" x14ac:dyDescent="0.25">
      <c r="A5689" s="32" t="str">
        <f>IF(Weighting!$P$25&gt;0,B5689,"")</f>
        <v/>
      </c>
      <c r="B5689" t="e">
        <f>Weighting!$C$25</f>
        <v>#DIV/0!</v>
      </c>
      <c r="C5689" t="e">
        <f>Weighting!$F$25</f>
        <v>#NUM!</v>
      </c>
      <c r="D5689" t="e">
        <f>IF(C5689=1,'Data Transformation'!$G$3+0.5*'Data Transformation'!$W$25,IF(C5690=1,D5690-'Data Transformation'!$W$25,FALSE))</f>
        <v>#NUM!</v>
      </c>
      <c r="E5689">
        <f t="array" ref="E5689">IF(ISLOGICAL(D5689),"",FREQUENCY(IF('Data Transformation'!$B$425:$B$8425='Bin Analysis'!$B5667,'Data Transformation'!$G$425:$G$8425),D5689))</f>
        <v>2001</v>
      </c>
      <c r="F5689">
        <f t="shared" si="708"/>
        <v>0</v>
      </c>
      <c r="G5689">
        <f>Weighting!$H$25</f>
        <v>0</v>
      </c>
      <c r="H5689">
        <f t="array" ref="H5689">FREQUENCY(IF('Data Transformation'!$B$4:$B$8425=B5667,'Data Transformation'!$G$4:$G$8425),'Bin Analysis'!$B5689)</f>
        <v>2073</v>
      </c>
      <c r="I5689">
        <f t="shared" si="709"/>
        <v>0</v>
      </c>
      <c r="J5689">
        <f t="shared" si="710"/>
        <v>0</v>
      </c>
      <c r="K5689">
        <f>J5689*Weighting!$W$25</f>
        <v>0</v>
      </c>
      <c r="M5689" s="14"/>
    </row>
    <row r="5690" spans="1:25" x14ac:dyDescent="0.25">
      <c r="O5690"/>
      <c r="P5690"/>
      <c r="Q5690"/>
      <c r="R5690"/>
    </row>
    <row r="5691" spans="1:25" ht="23.25" x14ac:dyDescent="0.35">
      <c r="A5691" s="21" t="s">
        <v>0</v>
      </c>
      <c r="B5691" s="21" t="str">
        <f>IFERROR(VLOOKUP(C5691,'Data Transformation'!$L$6:$M$426,2,FALSE),"")</f>
        <v/>
      </c>
      <c r="C5691" s="21">
        <f>C5667+1</f>
        <v>237</v>
      </c>
      <c r="D5691" s="21"/>
      <c r="E5691" s="21"/>
      <c r="F5691" s="21"/>
      <c r="G5691" s="21"/>
      <c r="H5691" s="22"/>
      <c r="I5691" s="22"/>
      <c r="J5691" s="22"/>
      <c r="K5691" s="21"/>
      <c r="L5691" s="21" t="str">
        <f>B5691</f>
        <v/>
      </c>
      <c r="M5691" s="23" t="e">
        <f>INDEX('Data Transformation'!$O$4:$O$424,MATCH($B5691,'Data Transformation'!$M$4:$M$424,0),MATCH($M$2,'Data Transformation'!$O$3,0))</f>
        <v>#N/A</v>
      </c>
      <c r="N5691" s="27" t="e">
        <f>IF('Input and Summary Results'!$J$16="minimum",'Bin Analysis'!X5692/(M5691-1),'Bin Analysis'!Y5691/('Bin Analysis'!M5691-1))</f>
        <v>#N/A</v>
      </c>
      <c r="O5691" s="27" t="e">
        <f>IF(M5691=FALSE,NA(),(VLOOKUP(1,C5694:K5713,4,FALSE))/(M5691-1))</f>
        <v>#N/A</v>
      </c>
      <c r="P5691" s="27" t="e">
        <f>IF(M5691=FALSE,NA(),SUM(J5694:J5713)/Weighting!$S$5)</f>
        <v>#N/A</v>
      </c>
      <c r="Q5691" s="27" t="e">
        <f>IF(M5691=FALSE,NA(),SUM(K5694:K5713)/Weighting!$S$6)</f>
        <v>#N/A</v>
      </c>
      <c r="R5691" s="27" t="e">
        <f>IF(M5691=FALSE,NA(),(VLOOKUP(1,G5694:K5713,3,FALSE))/(M5691-1))</f>
        <v>#N/A</v>
      </c>
      <c r="S5691" s="22" t="e">
        <f>IF(M5691=FALSE,NA(),IF(SUM(J5694:J5713)=2,"yes","no"))</f>
        <v>#N/A</v>
      </c>
      <c r="X5691" s="2" cm="2">
        <f t="array" ref="X5691:X5692">FREQUENCY(IF('Data Transformation'!$B$425:$B$6424='Bin Analysis'!L5691,'Data Transformation'!$G$425:$G$6424),'Data Transformation'!$U$11)</f>
        <v>0</v>
      </c>
      <c r="Y5691" s="2" cm="2">
        <f t="array" ref="Y5691:Y5692">FREQUENCY(IF('Data Transformation'!$B$425:$B$6424='Bin Analysis'!L5691,'Data Transformation'!$G$425:$G$6424),'Data Transformation'!$U$12)</f>
        <v>0</v>
      </c>
    </row>
    <row r="5692" spans="1:25" x14ac:dyDescent="0.25">
      <c r="A5692" s="14" t="s">
        <v>67</v>
      </c>
      <c r="B5692" t="s">
        <v>47</v>
      </c>
      <c r="C5692" t="s">
        <v>5</v>
      </c>
      <c r="D5692" t="s">
        <v>98</v>
      </c>
      <c r="E5692" t="s">
        <v>99</v>
      </c>
      <c r="F5692" t="s">
        <v>100</v>
      </c>
      <c r="G5692" t="s">
        <v>69</v>
      </c>
      <c r="H5692" t="s">
        <v>31</v>
      </c>
      <c r="I5692" t="s">
        <v>32</v>
      </c>
      <c r="J5692" t="s">
        <v>46</v>
      </c>
      <c r="K5692" s="14" t="s">
        <v>45</v>
      </c>
      <c r="M5692" s="14"/>
      <c r="X5692" s="2">
        <v>0</v>
      </c>
      <c r="Y5692" s="2">
        <v>0</v>
      </c>
    </row>
    <row r="5693" spans="1:25" x14ac:dyDescent="0.25">
      <c r="A5693" s="32"/>
      <c r="D5693" t="e">
        <f>IF(C5693=1,'Data Transformation'!$G$3+0.5*'Data Transformation'!$W$25,IF(C5694=1,D5694-'Data Transformation'!$W$25,FALSE))</f>
        <v>#NUM!</v>
      </c>
      <c r="E5693">
        <f t="array" ref="E5693">IF(ISLOGICAL(D5693),"",FREQUENCY(IF('Data Transformation'!$B$425:$B$8425='Bin Analysis'!$B5691,'Data Transformation'!$G$425:$G$8425),D5693))</f>
        <v>2001</v>
      </c>
      <c r="F5693" t="e">
        <f>IF(ISLOGICAL(D5693),"",E5693-E5692)</f>
        <v>#VALUE!</v>
      </c>
      <c r="M5693" s="14"/>
    </row>
    <row r="5694" spans="1:25" x14ac:dyDescent="0.25">
      <c r="A5694" s="32" t="e">
        <f>IF(Weighting!$P$6&gt;0,B5694,"")</f>
        <v>#NUM!</v>
      </c>
      <c r="B5694" t="e">
        <f>Weighting!$C$6</f>
        <v>#DIV/0!</v>
      </c>
      <c r="C5694" t="e">
        <f>Weighting!$F$6</f>
        <v>#NUM!</v>
      </c>
      <c r="D5694" t="e">
        <f>IF(C5694=1,'Data Transformation'!$G$3+0.5*'Data Transformation'!$W$25,IF(C5695=1,D5695-'Data Transformation'!$W$25,FALSE))</f>
        <v>#NUM!</v>
      </c>
      <c r="E5694">
        <f t="array" ref="E5694">IF(ISLOGICAL(D5694),"",FREQUENCY(IF('Data Transformation'!$B$425:$B$8425='Bin Analysis'!$B5691,'Data Transformation'!$G$425:$G$8425),D5694))</f>
        <v>2001</v>
      </c>
      <c r="F5694">
        <f>IF(ISLOGICAL(D5694),"",E5694-E5693)</f>
        <v>0</v>
      </c>
      <c r="G5694">
        <f>Weighting!$H$6</f>
        <v>1</v>
      </c>
      <c r="H5694">
        <f t="array" ref="H5694">FREQUENCY(IF('Data Transformation'!$B$4:$B$8425=B5691,'Data Transformation'!$G$4:$G$8425),'Bin Analysis'!$B5694)</f>
        <v>2073</v>
      </c>
      <c r="I5694">
        <f>H5694-H5693</f>
        <v>2073</v>
      </c>
      <c r="J5694">
        <f>IF(I5694=0,0,1)</f>
        <v>1</v>
      </c>
      <c r="K5694" t="e">
        <f>J5694*Weighting!$W$6</f>
        <v>#NUM!</v>
      </c>
      <c r="M5694" s="14"/>
    </row>
    <row r="5695" spans="1:25" x14ac:dyDescent="0.25">
      <c r="A5695" s="32" t="str">
        <f>IF(Weighting!$P$7&gt;0,B5695,"")</f>
        <v/>
      </c>
      <c r="B5695" t="e">
        <f>Weighting!$C$7</f>
        <v>#DIV/0!</v>
      </c>
      <c r="C5695" t="e">
        <f>Weighting!$F$7</f>
        <v>#NUM!</v>
      </c>
      <c r="D5695" t="e">
        <f>IF(C5695=1,'Data Transformation'!$G$3+0.5*'Data Transformation'!$W$25,IF(C5696=1,D5696-'Data Transformation'!$W$25,FALSE))</f>
        <v>#NUM!</v>
      </c>
      <c r="E5695">
        <f t="array" ref="E5695">IF(ISLOGICAL(D5695),"",FREQUENCY(IF('Data Transformation'!$B$425:$B$8425='Bin Analysis'!$B5691,'Data Transformation'!$G$425:$G$8425),D5695))</f>
        <v>2001</v>
      </c>
      <c r="F5695">
        <f t="shared" ref="F5695:F5713" si="711">IF(ISLOGICAL(D5695),"",E5695-E5694)</f>
        <v>0</v>
      </c>
      <c r="G5695">
        <f>Weighting!$H$7</f>
        <v>0</v>
      </c>
      <c r="H5695">
        <f t="array" ref="H5695">FREQUENCY(IF('Data Transformation'!$B$4:$B$8425=B5691,'Data Transformation'!$G$4:$G$8425),'Bin Analysis'!$B5695)</f>
        <v>2073</v>
      </c>
      <c r="I5695">
        <f t="shared" ref="I5695:I5713" si="712">H5695-H5694</f>
        <v>0</v>
      </c>
      <c r="J5695">
        <f>IF(I5695=0,0,1)</f>
        <v>0</v>
      </c>
      <c r="K5695">
        <f>J5695*Weighting!$W$7</f>
        <v>0</v>
      </c>
      <c r="M5695" s="14"/>
    </row>
    <row r="5696" spans="1:25" x14ac:dyDescent="0.25">
      <c r="A5696" s="32" t="str">
        <f>IF(Weighting!$P$8&gt;0,B5696,"")</f>
        <v/>
      </c>
      <c r="B5696" t="e">
        <f>Weighting!$C$8</f>
        <v>#DIV/0!</v>
      </c>
      <c r="C5696" t="e">
        <f>Weighting!$F$8</f>
        <v>#NUM!</v>
      </c>
      <c r="D5696" t="e">
        <f>IF(C5696=1,'Data Transformation'!$G$3+0.5*'Data Transformation'!$W$25,IF(C5697=1,D5697-'Data Transformation'!$W$25,FALSE))</f>
        <v>#NUM!</v>
      </c>
      <c r="E5696">
        <f t="array" ref="E5696">IF(ISLOGICAL(D5696),"",FREQUENCY(IF('Data Transformation'!$B$425:$B$8425='Bin Analysis'!$B5691,'Data Transformation'!$G$425:$G$8425),D5696))</f>
        <v>2001</v>
      </c>
      <c r="F5696">
        <f t="shared" si="711"/>
        <v>0</v>
      </c>
      <c r="G5696">
        <f>Weighting!$H$8</f>
        <v>0</v>
      </c>
      <c r="H5696">
        <f t="array" ref="H5696">FREQUENCY(IF('Data Transformation'!$B$4:$B$8425=B5691,'Data Transformation'!$G$4:$G$8425),'Bin Analysis'!$B5696)</f>
        <v>2073</v>
      </c>
      <c r="I5696">
        <f t="shared" si="712"/>
        <v>0</v>
      </c>
      <c r="J5696">
        <f t="shared" ref="J5696:J5713" si="713">IF(I5696=0,0,1)</f>
        <v>0</v>
      </c>
      <c r="K5696">
        <f>J5696*Weighting!$W$8</f>
        <v>0</v>
      </c>
      <c r="M5696" s="14"/>
    </row>
    <row r="5697" spans="1:13" x14ac:dyDescent="0.25">
      <c r="A5697" s="32" t="str">
        <f>IF(Weighting!$P$9&gt;0,B5697,"")</f>
        <v/>
      </c>
      <c r="B5697" s="50" t="e">
        <f>Weighting!$C$9</f>
        <v>#DIV/0!</v>
      </c>
      <c r="C5697" t="e">
        <f>Weighting!$F$9</f>
        <v>#NUM!</v>
      </c>
      <c r="D5697" t="e">
        <f>IF(C5697=1,'Data Transformation'!$G$3+0.5*'Data Transformation'!$W$25,IF(C5698=1,D5698-'Data Transformation'!$W$25,FALSE))</f>
        <v>#NUM!</v>
      </c>
      <c r="E5697">
        <f t="array" ref="E5697">IF(ISLOGICAL(D5697),"",FREQUENCY(IF('Data Transformation'!$B$425:$B$8425='Bin Analysis'!$B5691,'Data Transformation'!$G$425:$G$8425),D5697))</f>
        <v>2001</v>
      </c>
      <c r="F5697">
        <f t="shared" si="711"/>
        <v>0</v>
      </c>
      <c r="G5697">
        <f>Weighting!$H$9</f>
        <v>0</v>
      </c>
      <c r="H5697">
        <f t="array" ref="H5697">FREQUENCY(IF('Data Transformation'!$B$4:$B$8425=B5691,'Data Transformation'!$G$4:$G$8425),'Bin Analysis'!$B5697)</f>
        <v>2073</v>
      </c>
      <c r="I5697">
        <f t="shared" si="712"/>
        <v>0</v>
      </c>
      <c r="J5697">
        <f t="shared" si="713"/>
        <v>0</v>
      </c>
      <c r="K5697">
        <f>J5697*Weighting!$W$9</f>
        <v>0</v>
      </c>
      <c r="M5697" s="14"/>
    </row>
    <row r="5698" spans="1:13" x14ac:dyDescent="0.25">
      <c r="A5698" s="32" t="str">
        <f>IF(Weighting!$P$10&gt;0,B5698,"")</f>
        <v/>
      </c>
      <c r="B5698" t="e">
        <f>Weighting!$C$10</f>
        <v>#DIV/0!</v>
      </c>
      <c r="C5698" t="e">
        <f>Weighting!$F$10</f>
        <v>#NUM!</v>
      </c>
      <c r="D5698" t="e">
        <f>IF(C5698=1,'Data Transformation'!$G$3+0.5*'Data Transformation'!$W$25,IF(C5699=1,D5699-'Data Transformation'!$W$25,FALSE))</f>
        <v>#NUM!</v>
      </c>
      <c r="E5698">
        <f t="array" ref="E5698">IF(ISLOGICAL(D5698),"",FREQUENCY(IF('Data Transformation'!$B$425:$B$8425='Bin Analysis'!$B5691,'Data Transformation'!$G$425:$G$8425),D5698))</f>
        <v>2001</v>
      </c>
      <c r="F5698">
        <f t="shared" si="711"/>
        <v>0</v>
      </c>
      <c r="G5698">
        <f>Weighting!$H$10</f>
        <v>0</v>
      </c>
      <c r="H5698">
        <f t="array" ref="H5698">FREQUENCY(IF('Data Transformation'!$B$4:$B$8425=B5691,'Data Transformation'!$G$4:$G$8425),'Bin Analysis'!$B5698)</f>
        <v>2073</v>
      </c>
      <c r="I5698">
        <f t="shared" si="712"/>
        <v>0</v>
      </c>
      <c r="J5698">
        <f t="shared" si="713"/>
        <v>0</v>
      </c>
      <c r="K5698">
        <f>J5698*Weighting!$W$10</f>
        <v>0</v>
      </c>
      <c r="M5698" s="14"/>
    </row>
    <row r="5699" spans="1:13" x14ac:dyDescent="0.25">
      <c r="A5699" s="32" t="str">
        <f>IF(Weighting!$P$11&gt;0,B5699,"")</f>
        <v/>
      </c>
      <c r="B5699" t="e">
        <f>Weighting!$C$11</f>
        <v>#DIV/0!</v>
      </c>
      <c r="C5699" t="e">
        <f>Weighting!$F$11</f>
        <v>#NUM!</v>
      </c>
      <c r="D5699" t="e">
        <f>IF(C5699=1,'Data Transformation'!$G$3+0.5*'Data Transformation'!$W$25,IF(C5700=1,D5700-'Data Transformation'!$W$25,FALSE))</f>
        <v>#NUM!</v>
      </c>
      <c r="E5699">
        <f t="array" ref="E5699">IF(ISLOGICAL(D5699),"",FREQUENCY(IF('Data Transformation'!$B$425:$B$8425='Bin Analysis'!$B5691,'Data Transformation'!$G$425:$G$8425),D5699))</f>
        <v>2001</v>
      </c>
      <c r="F5699">
        <f t="shared" si="711"/>
        <v>0</v>
      </c>
      <c r="G5699">
        <f>Weighting!$H$11</f>
        <v>0</v>
      </c>
      <c r="H5699">
        <f t="array" ref="H5699">FREQUENCY(IF('Data Transformation'!$B$4:$B$8425=B5691,'Data Transformation'!$G$4:$G$8425),'Bin Analysis'!$B5699)</f>
        <v>2073</v>
      </c>
      <c r="I5699">
        <f t="shared" si="712"/>
        <v>0</v>
      </c>
      <c r="J5699">
        <f t="shared" si="713"/>
        <v>0</v>
      </c>
      <c r="K5699">
        <f>J5699*Weighting!$W$11</f>
        <v>0</v>
      </c>
      <c r="M5699" s="14"/>
    </row>
    <row r="5700" spans="1:13" x14ac:dyDescent="0.25">
      <c r="A5700" s="32" t="str">
        <f>IF(Weighting!$P$12&gt;0,B5700,"")</f>
        <v/>
      </c>
      <c r="B5700" t="e">
        <f>Weighting!$C$12</f>
        <v>#DIV/0!</v>
      </c>
      <c r="C5700" t="e">
        <f>Weighting!$F$12</f>
        <v>#NUM!</v>
      </c>
      <c r="D5700" t="e">
        <f>IF(C5700=1,'Data Transformation'!$G$3+0.5*'Data Transformation'!$W$25,IF(C5701=1,D5701-'Data Transformation'!$W$25,FALSE))</f>
        <v>#NUM!</v>
      </c>
      <c r="E5700">
        <f t="array" ref="E5700">IF(ISLOGICAL(D5700),"",FREQUENCY(IF('Data Transformation'!$B$425:$B$8425='Bin Analysis'!$B5691,'Data Transformation'!$G$425:$G$8425),D5700))</f>
        <v>2001</v>
      </c>
      <c r="F5700">
        <f t="shared" si="711"/>
        <v>0</v>
      </c>
      <c r="G5700">
        <f>Weighting!$H$12</f>
        <v>0</v>
      </c>
      <c r="H5700">
        <f t="array" ref="H5700">FREQUENCY(IF('Data Transformation'!$B$4:$B$8425=B5691,'Data Transformation'!$G$4:$G$8425),'Bin Analysis'!$B5700)</f>
        <v>2073</v>
      </c>
      <c r="I5700">
        <f t="shared" si="712"/>
        <v>0</v>
      </c>
      <c r="J5700">
        <f t="shared" si="713"/>
        <v>0</v>
      </c>
      <c r="K5700">
        <f>J5700*Weighting!$W$12</f>
        <v>0</v>
      </c>
      <c r="M5700" s="14"/>
    </row>
    <row r="5701" spans="1:13" x14ac:dyDescent="0.25">
      <c r="A5701" s="32" t="str">
        <f>IF(Weighting!$P$13&gt;0,B5701,"")</f>
        <v/>
      </c>
      <c r="B5701" t="e">
        <f>Weighting!$C$13</f>
        <v>#DIV/0!</v>
      </c>
      <c r="C5701" t="e">
        <f>Weighting!$F$13</f>
        <v>#NUM!</v>
      </c>
      <c r="D5701" t="e">
        <f>IF(C5701=1,'Data Transformation'!$G$3+0.5*'Data Transformation'!$W$25,IF(C5702=1,D5702-'Data Transformation'!$W$25,FALSE))</f>
        <v>#NUM!</v>
      </c>
      <c r="E5701">
        <f t="array" ref="E5701">IF(ISLOGICAL(D5701),"",FREQUENCY(IF('Data Transformation'!$B$425:$B$8425='Bin Analysis'!$B5691,'Data Transformation'!$G$425:$G$8425),D5701))</f>
        <v>2001</v>
      </c>
      <c r="F5701">
        <f t="shared" si="711"/>
        <v>0</v>
      </c>
      <c r="G5701">
        <f>Weighting!$H$13</f>
        <v>0</v>
      </c>
      <c r="H5701">
        <f t="array" ref="H5701">FREQUENCY(IF('Data Transformation'!$B$4:$B$8425=B5691,'Data Transformation'!$G$4:$G$8425),'Bin Analysis'!$B5701)</f>
        <v>2073</v>
      </c>
      <c r="I5701">
        <f t="shared" si="712"/>
        <v>0</v>
      </c>
      <c r="J5701">
        <f t="shared" si="713"/>
        <v>0</v>
      </c>
      <c r="K5701">
        <f>J5701*Weighting!$W$13</f>
        <v>0</v>
      </c>
      <c r="M5701" s="14"/>
    </row>
    <row r="5702" spans="1:13" x14ac:dyDescent="0.25">
      <c r="A5702" s="32" t="str">
        <f>IF(Weighting!$P$14&gt;0,B5702,"")</f>
        <v/>
      </c>
      <c r="B5702" t="e">
        <f>Weighting!$C$14</f>
        <v>#DIV/0!</v>
      </c>
      <c r="C5702" t="e">
        <f>Weighting!$F$14</f>
        <v>#NUM!</v>
      </c>
      <c r="D5702" t="e">
        <f>IF(C5702=1,'Data Transformation'!$G$3+0.5*'Data Transformation'!$W$25,IF(C5703=1,D5703-'Data Transformation'!$W$25,FALSE))</f>
        <v>#NUM!</v>
      </c>
      <c r="E5702">
        <f t="array" ref="E5702">IF(ISLOGICAL(D5702),"",FREQUENCY(IF('Data Transformation'!$B$425:$B$8425='Bin Analysis'!$B5691,'Data Transformation'!$G$425:$G$8425),D5702))</f>
        <v>2001</v>
      </c>
      <c r="F5702">
        <f t="shared" si="711"/>
        <v>0</v>
      </c>
      <c r="G5702">
        <f>Weighting!$H$14</f>
        <v>0</v>
      </c>
      <c r="H5702">
        <f t="array" ref="H5702">FREQUENCY(IF('Data Transformation'!$B$4:$B$8425=B5691,'Data Transformation'!$G$4:$G$8425),'Bin Analysis'!$B5702)</f>
        <v>2073</v>
      </c>
      <c r="I5702">
        <f t="shared" si="712"/>
        <v>0</v>
      </c>
      <c r="J5702">
        <f t="shared" si="713"/>
        <v>0</v>
      </c>
      <c r="K5702">
        <f>J5702*Weighting!$W$14</f>
        <v>0</v>
      </c>
      <c r="M5702" s="14"/>
    </row>
    <row r="5703" spans="1:13" x14ac:dyDescent="0.25">
      <c r="A5703" s="32" t="str">
        <f>IF(Weighting!$P$15&gt;0,B5703,"")</f>
        <v/>
      </c>
      <c r="B5703" t="e">
        <f>Weighting!$C$15</f>
        <v>#DIV/0!</v>
      </c>
      <c r="C5703" t="e">
        <f>Weighting!$F$15</f>
        <v>#NUM!</v>
      </c>
      <c r="D5703" t="e">
        <f>IF(C5703=1,'Data Transformation'!$G$3+0.5*'Data Transformation'!$W$25,IF(C5704=1,D5704-'Data Transformation'!$W$25,FALSE))</f>
        <v>#NUM!</v>
      </c>
      <c r="E5703">
        <f t="array" ref="E5703">IF(ISLOGICAL(D5703),"",FREQUENCY(IF('Data Transformation'!$B$425:$B$8425='Bin Analysis'!$B5691,'Data Transformation'!$G$425:$G$8425),D5703))</f>
        <v>2001</v>
      </c>
      <c r="F5703">
        <f t="shared" si="711"/>
        <v>0</v>
      </c>
      <c r="G5703">
        <f>Weighting!$H$15</f>
        <v>0</v>
      </c>
      <c r="H5703">
        <f t="array" ref="H5703">FREQUENCY(IF('Data Transformation'!$B$4:$B$8425=B5691,'Data Transformation'!$G$4:$G$8425),'Bin Analysis'!$B5703)</f>
        <v>2073</v>
      </c>
      <c r="I5703">
        <f t="shared" si="712"/>
        <v>0</v>
      </c>
      <c r="J5703">
        <f t="shared" si="713"/>
        <v>0</v>
      </c>
      <c r="K5703">
        <f>J5703*Weighting!$W$15</f>
        <v>0</v>
      </c>
      <c r="M5703" s="14"/>
    </row>
    <row r="5704" spans="1:13" x14ac:dyDescent="0.25">
      <c r="A5704" s="32" t="str">
        <f>IF(Weighting!$P$16&gt;0,B5704,"")</f>
        <v/>
      </c>
      <c r="B5704" t="e">
        <f>Weighting!$C$16</f>
        <v>#DIV/0!</v>
      </c>
      <c r="C5704" t="e">
        <f>Weighting!$F$16</f>
        <v>#NUM!</v>
      </c>
      <c r="D5704" t="e">
        <f>IF(C5704=1,'Data Transformation'!$G$3+0.5*'Data Transformation'!$W$25,IF(C5705=1,D5705-'Data Transformation'!$W$25,FALSE))</f>
        <v>#NUM!</v>
      </c>
      <c r="E5704">
        <f t="array" ref="E5704">IF(ISLOGICAL(D5704),"",FREQUENCY(IF('Data Transformation'!$B$425:$B$8425='Bin Analysis'!$B5691,'Data Transformation'!$G$425:$G$8425),D5704))</f>
        <v>2001</v>
      </c>
      <c r="F5704">
        <f t="shared" si="711"/>
        <v>0</v>
      </c>
      <c r="G5704">
        <f>Weighting!$H$16</f>
        <v>0</v>
      </c>
      <c r="H5704">
        <f t="array" ref="H5704">FREQUENCY(IF('Data Transformation'!$B$4:$B$8425=B5691,'Data Transformation'!$G$4:$G$8425),'Bin Analysis'!$B5704)</f>
        <v>2073</v>
      </c>
      <c r="I5704">
        <f t="shared" si="712"/>
        <v>0</v>
      </c>
      <c r="J5704">
        <f t="shared" si="713"/>
        <v>0</v>
      </c>
      <c r="K5704">
        <f>J5704*Weighting!$W$16</f>
        <v>0</v>
      </c>
      <c r="M5704" s="14"/>
    </row>
    <row r="5705" spans="1:13" x14ac:dyDescent="0.25">
      <c r="A5705" s="32" t="str">
        <f>IF(Weighting!$P$17&gt;0,B5705,"")</f>
        <v/>
      </c>
      <c r="B5705" t="e">
        <f>Weighting!$C$17</f>
        <v>#DIV/0!</v>
      </c>
      <c r="C5705" t="e">
        <f>Weighting!$F$17</f>
        <v>#NUM!</v>
      </c>
      <c r="D5705" t="e">
        <f>IF(C5705=1,'Data Transformation'!$G$3+0.5*'Data Transformation'!$W$25,IF(C5706=1,D5706-'Data Transformation'!$W$25,FALSE))</f>
        <v>#NUM!</v>
      </c>
      <c r="E5705">
        <f t="array" ref="E5705">IF(ISLOGICAL(D5705),"",FREQUENCY(IF('Data Transformation'!$B$425:$B$8425='Bin Analysis'!$B5691,'Data Transformation'!$G$425:$G$8425),D5705))</f>
        <v>2001</v>
      </c>
      <c r="F5705">
        <f t="shared" si="711"/>
        <v>0</v>
      </c>
      <c r="G5705">
        <f>Weighting!$H$17</f>
        <v>0</v>
      </c>
      <c r="H5705">
        <f t="array" ref="H5705">FREQUENCY(IF('Data Transformation'!$B$4:$B$8425=B5691,'Data Transformation'!$G$4:$G$8425),'Bin Analysis'!$B5705)</f>
        <v>2073</v>
      </c>
      <c r="I5705">
        <f t="shared" si="712"/>
        <v>0</v>
      </c>
      <c r="J5705">
        <f t="shared" si="713"/>
        <v>0</v>
      </c>
      <c r="K5705">
        <f>J5705*Weighting!$W$17</f>
        <v>0</v>
      </c>
      <c r="M5705" s="14"/>
    </row>
    <row r="5706" spans="1:13" x14ac:dyDescent="0.25">
      <c r="A5706" s="32" t="str">
        <f>IF(Weighting!$P$18&gt;0,B5706,"")</f>
        <v/>
      </c>
      <c r="B5706" t="e">
        <f>Weighting!$C$18</f>
        <v>#DIV/0!</v>
      </c>
      <c r="C5706" t="e">
        <f>Weighting!$F$18</f>
        <v>#NUM!</v>
      </c>
      <c r="D5706" t="e">
        <f>IF(C5706=1,'Data Transformation'!$G$3+0.5*'Data Transformation'!$W$25,IF(C5707=1,D5707-'Data Transformation'!$W$25,FALSE))</f>
        <v>#NUM!</v>
      </c>
      <c r="E5706">
        <f t="array" ref="E5706">IF(ISLOGICAL(D5706),"",FREQUENCY(IF('Data Transformation'!$B$425:$B$8425='Bin Analysis'!$B5691,'Data Transformation'!$G$425:$G$8425),D5706))</f>
        <v>2001</v>
      </c>
      <c r="F5706">
        <f t="shared" si="711"/>
        <v>0</v>
      </c>
      <c r="G5706">
        <f>Weighting!$H$18</f>
        <v>0</v>
      </c>
      <c r="H5706">
        <f t="array" ref="H5706">FREQUENCY(IF('Data Transformation'!$B$4:$B$8425=B5691,'Data Transformation'!$G$4:$G$8425),'Bin Analysis'!$B5706)</f>
        <v>2073</v>
      </c>
      <c r="I5706">
        <f t="shared" si="712"/>
        <v>0</v>
      </c>
      <c r="J5706">
        <f t="shared" si="713"/>
        <v>0</v>
      </c>
      <c r="K5706">
        <f>J5706*Weighting!$W$18</f>
        <v>0</v>
      </c>
      <c r="M5706" s="14"/>
    </row>
    <row r="5707" spans="1:13" x14ac:dyDescent="0.25">
      <c r="A5707" s="32" t="str">
        <f>IF(Weighting!$P$19&gt;0,B5707,"")</f>
        <v/>
      </c>
      <c r="B5707" t="e">
        <f>Weighting!$C$19</f>
        <v>#DIV/0!</v>
      </c>
      <c r="C5707" t="e">
        <f>Weighting!$F$19</f>
        <v>#NUM!</v>
      </c>
      <c r="D5707" t="e">
        <f>IF(C5707=1,'Data Transformation'!$G$3+0.5*'Data Transformation'!$W$25,IF(C5708=1,D5708-'Data Transformation'!$W$25,FALSE))</f>
        <v>#NUM!</v>
      </c>
      <c r="E5707">
        <f t="array" ref="E5707">IF(ISLOGICAL(D5707),"",FREQUENCY(IF('Data Transformation'!$B$425:$B$8425='Bin Analysis'!$B5691,'Data Transformation'!$G$425:$G$8425),D5707))</f>
        <v>2001</v>
      </c>
      <c r="F5707">
        <f t="shared" si="711"/>
        <v>0</v>
      </c>
      <c r="G5707">
        <f>Weighting!$H$19</f>
        <v>0</v>
      </c>
      <c r="H5707">
        <f t="array" ref="H5707">FREQUENCY(IF('Data Transformation'!$B$4:$B$8425=B5691,'Data Transformation'!$G$4:$G$8425),'Bin Analysis'!$B5707)</f>
        <v>2073</v>
      </c>
      <c r="I5707">
        <f t="shared" si="712"/>
        <v>0</v>
      </c>
      <c r="J5707">
        <f t="shared" si="713"/>
        <v>0</v>
      </c>
      <c r="K5707">
        <f>J5707*Weighting!$W$19</f>
        <v>0</v>
      </c>
      <c r="M5707" s="14"/>
    </row>
    <row r="5708" spans="1:13" x14ac:dyDescent="0.25">
      <c r="A5708" s="32" t="str">
        <f>IF(Weighting!$P$20&gt;0,B5708,"")</f>
        <v/>
      </c>
      <c r="B5708" t="e">
        <f>Weighting!$C$20</f>
        <v>#DIV/0!</v>
      </c>
      <c r="C5708" t="e">
        <f>Weighting!$F$20</f>
        <v>#NUM!</v>
      </c>
      <c r="D5708" t="e">
        <f>IF(C5708=1,'Data Transformation'!$G$3+0.5*'Data Transformation'!$W$25,IF(C5709=1,D5709-'Data Transformation'!$W$25,FALSE))</f>
        <v>#NUM!</v>
      </c>
      <c r="E5708">
        <f t="array" ref="E5708">IF(ISLOGICAL(D5708),"",FREQUENCY(IF('Data Transformation'!$B$425:$B$8425='Bin Analysis'!$B5691,'Data Transformation'!$G$425:$G$8425),D5708))</f>
        <v>2001</v>
      </c>
      <c r="F5708">
        <f t="shared" si="711"/>
        <v>0</v>
      </c>
      <c r="G5708">
        <f>Weighting!$H$20</f>
        <v>0</v>
      </c>
      <c r="H5708">
        <f t="array" ref="H5708">FREQUENCY(IF('Data Transformation'!$B$4:$B$8425=B5691,'Data Transformation'!$G$4:$G$8425),'Bin Analysis'!$B5708)</f>
        <v>2073</v>
      </c>
      <c r="I5708">
        <f t="shared" si="712"/>
        <v>0</v>
      </c>
      <c r="J5708">
        <f t="shared" si="713"/>
        <v>0</v>
      </c>
      <c r="K5708">
        <f>J5708*Weighting!$W$20</f>
        <v>0</v>
      </c>
      <c r="M5708" s="14"/>
    </row>
    <row r="5709" spans="1:13" x14ac:dyDescent="0.25">
      <c r="A5709" s="32" t="str">
        <f>IF(Weighting!$P$21&gt;0,B5709,"")</f>
        <v/>
      </c>
      <c r="B5709" t="e">
        <f>Weighting!$C$21</f>
        <v>#DIV/0!</v>
      </c>
      <c r="C5709" t="e">
        <f>Weighting!$F$21</f>
        <v>#NUM!</v>
      </c>
      <c r="D5709" t="e">
        <f>IF(C5709=1,'Data Transformation'!$G$3+0.5*'Data Transformation'!$W$25,IF(C5710=1,D5710-'Data Transformation'!$W$25,FALSE))</f>
        <v>#NUM!</v>
      </c>
      <c r="E5709">
        <f t="array" ref="E5709">IF(ISLOGICAL(D5709),"",FREQUENCY(IF('Data Transformation'!$B$425:$B$8425='Bin Analysis'!$B5691,'Data Transformation'!$G$425:$G$8425),D5709))</f>
        <v>2001</v>
      </c>
      <c r="F5709">
        <f t="shared" si="711"/>
        <v>0</v>
      </c>
      <c r="G5709">
        <f>Weighting!$H$21</f>
        <v>0</v>
      </c>
      <c r="H5709">
        <f t="array" ref="H5709">FREQUENCY(IF('Data Transformation'!$B$4:$B$8425=B5691,'Data Transformation'!$G$4:$G$8425),'Bin Analysis'!$B5709)</f>
        <v>2073</v>
      </c>
      <c r="I5709">
        <f t="shared" si="712"/>
        <v>0</v>
      </c>
      <c r="J5709">
        <f t="shared" si="713"/>
        <v>0</v>
      </c>
      <c r="K5709">
        <f>J5709*Weighting!$W$21</f>
        <v>0</v>
      </c>
      <c r="M5709" s="14"/>
    </row>
    <row r="5710" spans="1:13" x14ac:dyDescent="0.25">
      <c r="A5710" s="32" t="str">
        <f>IF(Weighting!$P$22&gt;0,B5710,"")</f>
        <v/>
      </c>
      <c r="B5710" t="e">
        <f>Weighting!$C$22</f>
        <v>#DIV/0!</v>
      </c>
      <c r="C5710" t="e">
        <f>Weighting!$F$22</f>
        <v>#NUM!</v>
      </c>
      <c r="D5710" t="e">
        <f>IF(C5710=1,'Data Transformation'!$G$3+0.5*'Data Transformation'!$W$25,IF(C5711=1,D5711-'Data Transformation'!$W$25,FALSE))</f>
        <v>#NUM!</v>
      </c>
      <c r="E5710">
        <f t="array" ref="E5710">IF(ISLOGICAL(D5710),"",FREQUENCY(IF('Data Transformation'!$B$425:$B$8425='Bin Analysis'!$B5691,'Data Transformation'!$G$425:$G$8425),D5710))</f>
        <v>2001</v>
      </c>
      <c r="F5710">
        <f t="shared" si="711"/>
        <v>0</v>
      </c>
      <c r="G5710">
        <f>Weighting!$H$22</f>
        <v>0</v>
      </c>
      <c r="H5710">
        <f t="array" ref="H5710">FREQUENCY(IF('Data Transformation'!$B$4:$B$8425=B5691,'Data Transformation'!$G$4:$G$8425),'Bin Analysis'!$B5710)</f>
        <v>2073</v>
      </c>
      <c r="I5710">
        <f t="shared" si="712"/>
        <v>0</v>
      </c>
      <c r="J5710">
        <f t="shared" si="713"/>
        <v>0</v>
      </c>
      <c r="K5710">
        <f>J5710*Weighting!$W$22</f>
        <v>0</v>
      </c>
      <c r="M5710" s="14"/>
    </row>
    <row r="5711" spans="1:13" x14ac:dyDescent="0.25">
      <c r="A5711" s="32" t="str">
        <f>IF(Weighting!$P$23&gt;0,B5711,"")</f>
        <v/>
      </c>
      <c r="B5711" t="e">
        <f>Weighting!$C$23</f>
        <v>#DIV/0!</v>
      </c>
      <c r="C5711" t="e">
        <f>Weighting!$F$23</f>
        <v>#NUM!</v>
      </c>
      <c r="D5711" t="e">
        <f>IF(C5711=1,'Data Transformation'!$G$3+0.5*'Data Transformation'!$W$25,IF(C5712=1,D5712-'Data Transformation'!$W$25,FALSE))</f>
        <v>#NUM!</v>
      </c>
      <c r="E5711">
        <f t="array" ref="E5711">IF(ISLOGICAL(D5711),"",FREQUENCY(IF('Data Transformation'!$B$425:$B$8425='Bin Analysis'!$B5691,'Data Transformation'!$G$425:$G$8425),D5711))</f>
        <v>2001</v>
      </c>
      <c r="F5711">
        <f t="shared" si="711"/>
        <v>0</v>
      </c>
      <c r="G5711">
        <f>Weighting!$H$23</f>
        <v>0</v>
      </c>
      <c r="H5711">
        <f t="array" ref="H5711">FREQUENCY(IF('Data Transformation'!$B$4:$B$8425=B5691,'Data Transformation'!$G$4:$G$8425),'Bin Analysis'!$B5711)</f>
        <v>2073</v>
      </c>
      <c r="I5711">
        <f t="shared" si="712"/>
        <v>0</v>
      </c>
      <c r="J5711">
        <f t="shared" si="713"/>
        <v>0</v>
      </c>
      <c r="K5711">
        <f>J5711*Weighting!$W$23</f>
        <v>0</v>
      </c>
      <c r="M5711" s="14"/>
    </row>
    <row r="5712" spans="1:13" x14ac:dyDescent="0.25">
      <c r="A5712" s="32" t="str">
        <f>IF(Weighting!$P$24&gt;0,B5712,"")</f>
        <v/>
      </c>
      <c r="B5712" t="e">
        <f>Weighting!$C$24</f>
        <v>#DIV/0!</v>
      </c>
      <c r="C5712" t="e">
        <f>Weighting!$F$24</f>
        <v>#NUM!</v>
      </c>
      <c r="D5712" t="e">
        <f>IF(C5712=1,'Data Transformation'!$G$3+0.5*'Data Transformation'!$W$25,IF(C5713=1,D5713-'Data Transformation'!$W$25,FALSE))</f>
        <v>#NUM!</v>
      </c>
      <c r="E5712">
        <f t="array" ref="E5712">IF(ISLOGICAL(D5712),"",FREQUENCY(IF('Data Transformation'!$B$425:$B$8425='Bin Analysis'!$B5691,'Data Transformation'!$G$425:$G$8425),D5712))</f>
        <v>2001</v>
      </c>
      <c r="F5712">
        <f t="shared" si="711"/>
        <v>0</v>
      </c>
      <c r="G5712">
        <f>Weighting!$H$24</f>
        <v>0</v>
      </c>
      <c r="H5712">
        <f t="array" ref="H5712">FREQUENCY(IF('Data Transformation'!$B$4:$B$8425=B5691,'Data Transformation'!$G$4:$G$8425),'Bin Analysis'!$B5712)</f>
        <v>2073</v>
      </c>
      <c r="I5712">
        <f t="shared" si="712"/>
        <v>0</v>
      </c>
      <c r="J5712">
        <f t="shared" si="713"/>
        <v>0</v>
      </c>
      <c r="K5712">
        <f>J5712*Weighting!$W$24</f>
        <v>0</v>
      </c>
      <c r="M5712" s="14"/>
    </row>
    <row r="5713" spans="1:25" x14ac:dyDescent="0.25">
      <c r="A5713" s="32" t="str">
        <f>IF(Weighting!$P$25&gt;0,B5713,"")</f>
        <v/>
      </c>
      <c r="B5713" t="e">
        <f>Weighting!$C$25</f>
        <v>#DIV/0!</v>
      </c>
      <c r="C5713" t="e">
        <f>Weighting!$F$25</f>
        <v>#NUM!</v>
      </c>
      <c r="D5713" t="e">
        <f>IF(C5713=1,'Data Transformation'!$G$3+0.5*'Data Transformation'!$W$25,IF(C5714=1,D5714-'Data Transformation'!$W$25,FALSE))</f>
        <v>#NUM!</v>
      </c>
      <c r="E5713">
        <f t="array" ref="E5713">IF(ISLOGICAL(D5713),"",FREQUENCY(IF('Data Transformation'!$B$425:$B$8425='Bin Analysis'!$B5691,'Data Transformation'!$G$425:$G$8425),D5713))</f>
        <v>2001</v>
      </c>
      <c r="F5713">
        <f t="shared" si="711"/>
        <v>0</v>
      </c>
      <c r="G5713">
        <f>Weighting!$H$25</f>
        <v>0</v>
      </c>
      <c r="H5713">
        <f t="array" ref="H5713">FREQUENCY(IF('Data Transformation'!$B$4:$B$8425=B5691,'Data Transformation'!$G$4:$G$8425),'Bin Analysis'!$B5713)</f>
        <v>2073</v>
      </c>
      <c r="I5713">
        <f t="shared" si="712"/>
        <v>0</v>
      </c>
      <c r="J5713">
        <f t="shared" si="713"/>
        <v>0</v>
      </c>
      <c r="K5713">
        <f>J5713*Weighting!$W$25</f>
        <v>0</v>
      </c>
      <c r="M5713" s="14"/>
    </row>
    <row r="5714" spans="1:25" x14ac:dyDescent="0.25">
      <c r="O5714"/>
      <c r="P5714"/>
      <c r="Q5714"/>
      <c r="R5714"/>
    </row>
    <row r="5715" spans="1:25" ht="23.25" x14ac:dyDescent="0.35">
      <c r="A5715" s="21" t="s">
        <v>0</v>
      </c>
      <c r="B5715" s="21" t="str">
        <f>IFERROR(VLOOKUP(C5715,'Data Transformation'!$L$6:$M$426,2,FALSE),"")</f>
        <v/>
      </c>
      <c r="C5715" s="21">
        <f>C5691+1</f>
        <v>238</v>
      </c>
      <c r="D5715" s="21"/>
      <c r="E5715" s="21"/>
      <c r="F5715" s="21"/>
      <c r="G5715" s="21"/>
      <c r="H5715" s="22"/>
      <c r="I5715" s="22"/>
      <c r="J5715" s="22"/>
      <c r="K5715" s="21"/>
      <c r="L5715" s="21" t="str">
        <f>B5715</f>
        <v/>
      </c>
      <c r="M5715" s="23" t="e">
        <f>INDEX('Data Transformation'!$O$4:$O$424,MATCH($B5715,'Data Transformation'!$M$4:$M$424,0),MATCH($M$2,'Data Transformation'!$O$3,0))</f>
        <v>#N/A</v>
      </c>
      <c r="N5715" s="27" t="e">
        <f>IF('Input and Summary Results'!$J$16="minimum",'Bin Analysis'!X5716/(M5715-1),'Bin Analysis'!Y5715/('Bin Analysis'!M5715-1))</f>
        <v>#N/A</v>
      </c>
      <c r="O5715" s="27" t="e">
        <f>IF(M5715=FALSE,NA(),(VLOOKUP(1,C5718:K5737,4,FALSE))/(M5715-1))</f>
        <v>#N/A</v>
      </c>
      <c r="P5715" s="27" t="e">
        <f>IF(M5715=FALSE,NA(),SUM(J5718:J5737)/Weighting!$S$5)</f>
        <v>#N/A</v>
      </c>
      <c r="Q5715" s="27" t="e">
        <f>IF(M5715=FALSE,NA(),SUM(K5718:K5737)/Weighting!$S$6)</f>
        <v>#N/A</v>
      </c>
      <c r="R5715" s="27" t="e">
        <f>IF(M5715=FALSE,NA(),(VLOOKUP(1,G5718:K5737,3,FALSE))/(M5715-1))</f>
        <v>#N/A</v>
      </c>
      <c r="S5715" s="22" t="e">
        <f>IF(M5715=FALSE,NA(),IF(SUM(J5718:J5737)=2,"yes","no"))</f>
        <v>#N/A</v>
      </c>
      <c r="X5715" s="2" cm="2">
        <f t="array" ref="X5715:X5716">FREQUENCY(IF('Data Transformation'!$B$425:$B$6424='Bin Analysis'!L5715,'Data Transformation'!$G$425:$G$6424),'Data Transformation'!$U$11)</f>
        <v>0</v>
      </c>
      <c r="Y5715" s="2" cm="2">
        <f t="array" ref="Y5715:Y5716">FREQUENCY(IF('Data Transformation'!$B$425:$B$6424='Bin Analysis'!L5715,'Data Transformation'!$G$425:$G$6424),'Data Transformation'!$U$12)</f>
        <v>0</v>
      </c>
    </row>
    <row r="5716" spans="1:25" x14ac:dyDescent="0.25">
      <c r="A5716" s="14" t="s">
        <v>67</v>
      </c>
      <c r="B5716" t="s">
        <v>47</v>
      </c>
      <c r="C5716" t="s">
        <v>5</v>
      </c>
      <c r="D5716" t="s">
        <v>98</v>
      </c>
      <c r="E5716" t="s">
        <v>99</v>
      </c>
      <c r="F5716" t="s">
        <v>100</v>
      </c>
      <c r="G5716" t="s">
        <v>69</v>
      </c>
      <c r="H5716" t="s">
        <v>31</v>
      </c>
      <c r="I5716" t="s">
        <v>32</v>
      </c>
      <c r="J5716" t="s">
        <v>46</v>
      </c>
      <c r="K5716" s="14" t="s">
        <v>45</v>
      </c>
      <c r="M5716" s="14"/>
      <c r="X5716" s="2">
        <v>0</v>
      </c>
      <c r="Y5716" s="2">
        <v>0</v>
      </c>
    </row>
    <row r="5717" spans="1:25" x14ac:dyDescent="0.25">
      <c r="A5717" s="32"/>
      <c r="D5717" t="e">
        <f>IF(C5717=1,'Data Transformation'!$G$3+0.5*'Data Transformation'!$W$25,IF(C5718=1,D5718-'Data Transformation'!$W$25,FALSE))</f>
        <v>#NUM!</v>
      </c>
      <c r="E5717">
        <f t="array" ref="E5717">IF(ISLOGICAL(D5717),"",FREQUENCY(IF('Data Transformation'!$B$425:$B$8425='Bin Analysis'!$B5715,'Data Transformation'!$G$425:$G$8425),D5717))</f>
        <v>2001</v>
      </c>
      <c r="F5717" t="e">
        <f>IF(ISLOGICAL(D5717),"",E5717-E5716)</f>
        <v>#VALUE!</v>
      </c>
      <c r="M5717" s="14"/>
    </row>
    <row r="5718" spans="1:25" x14ac:dyDescent="0.25">
      <c r="A5718" s="32" t="e">
        <f>IF(Weighting!$P$6&gt;0,B5718,"")</f>
        <v>#NUM!</v>
      </c>
      <c r="B5718" t="e">
        <f>Weighting!$C$6</f>
        <v>#DIV/0!</v>
      </c>
      <c r="C5718" t="e">
        <f>Weighting!$F$6</f>
        <v>#NUM!</v>
      </c>
      <c r="D5718" t="e">
        <f>IF(C5718=1,'Data Transformation'!$G$3+0.5*'Data Transformation'!$W$25,IF(C5719=1,D5719-'Data Transformation'!$W$25,FALSE))</f>
        <v>#NUM!</v>
      </c>
      <c r="E5718">
        <f t="array" ref="E5718">IF(ISLOGICAL(D5718),"",FREQUENCY(IF('Data Transformation'!$B$425:$B$8425='Bin Analysis'!$B5715,'Data Transformation'!$G$425:$G$8425),D5718))</f>
        <v>2001</v>
      </c>
      <c r="F5718">
        <f>IF(ISLOGICAL(D5718),"",E5718-E5717)</f>
        <v>0</v>
      </c>
      <c r="G5718">
        <f>Weighting!$H$6</f>
        <v>1</v>
      </c>
      <c r="H5718">
        <f t="array" ref="H5718">FREQUENCY(IF('Data Transformation'!$B$4:$B$8425=B5715,'Data Transformation'!$G$4:$G$8425),'Bin Analysis'!$B5718)</f>
        <v>2073</v>
      </c>
      <c r="I5718">
        <f>H5718-H5717</f>
        <v>2073</v>
      </c>
      <c r="J5718">
        <f>IF(I5718=0,0,1)</f>
        <v>1</v>
      </c>
      <c r="K5718" t="e">
        <f>J5718*Weighting!$W$6</f>
        <v>#NUM!</v>
      </c>
      <c r="M5718" s="14"/>
    </row>
    <row r="5719" spans="1:25" x14ac:dyDescent="0.25">
      <c r="A5719" s="32" t="str">
        <f>IF(Weighting!$P$7&gt;0,B5719,"")</f>
        <v/>
      </c>
      <c r="B5719" t="e">
        <f>Weighting!$C$7</f>
        <v>#DIV/0!</v>
      </c>
      <c r="C5719" t="e">
        <f>Weighting!$F$7</f>
        <v>#NUM!</v>
      </c>
      <c r="D5719" t="e">
        <f>IF(C5719=1,'Data Transformation'!$G$3+0.5*'Data Transformation'!$W$25,IF(C5720=1,D5720-'Data Transformation'!$W$25,FALSE))</f>
        <v>#NUM!</v>
      </c>
      <c r="E5719">
        <f t="array" ref="E5719">IF(ISLOGICAL(D5719),"",FREQUENCY(IF('Data Transformation'!$B$425:$B$8425='Bin Analysis'!$B5715,'Data Transformation'!$G$425:$G$8425),D5719))</f>
        <v>2001</v>
      </c>
      <c r="F5719">
        <f t="shared" ref="F5719:F5737" si="714">IF(ISLOGICAL(D5719),"",E5719-E5718)</f>
        <v>0</v>
      </c>
      <c r="G5719">
        <f>Weighting!$H$7</f>
        <v>0</v>
      </c>
      <c r="H5719">
        <f t="array" ref="H5719">FREQUENCY(IF('Data Transformation'!$B$4:$B$8425=B5715,'Data Transformation'!$G$4:$G$8425),'Bin Analysis'!$B5719)</f>
        <v>2073</v>
      </c>
      <c r="I5719">
        <f t="shared" ref="I5719:I5737" si="715">H5719-H5718</f>
        <v>0</v>
      </c>
      <c r="J5719">
        <f>IF(I5719=0,0,1)</f>
        <v>0</v>
      </c>
      <c r="K5719">
        <f>J5719*Weighting!$W$7</f>
        <v>0</v>
      </c>
      <c r="M5719" s="14"/>
    </row>
    <row r="5720" spans="1:25" x14ac:dyDescent="0.25">
      <c r="A5720" s="32" t="str">
        <f>IF(Weighting!$P$8&gt;0,B5720,"")</f>
        <v/>
      </c>
      <c r="B5720" t="e">
        <f>Weighting!$C$8</f>
        <v>#DIV/0!</v>
      </c>
      <c r="C5720" t="e">
        <f>Weighting!$F$8</f>
        <v>#NUM!</v>
      </c>
      <c r="D5720" t="e">
        <f>IF(C5720=1,'Data Transformation'!$G$3+0.5*'Data Transformation'!$W$25,IF(C5721=1,D5721-'Data Transformation'!$W$25,FALSE))</f>
        <v>#NUM!</v>
      </c>
      <c r="E5720">
        <f t="array" ref="E5720">IF(ISLOGICAL(D5720),"",FREQUENCY(IF('Data Transformation'!$B$425:$B$8425='Bin Analysis'!$B5715,'Data Transformation'!$G$425:$G$8425),D5720))</f>
        <v>2001</v>
      </c>
      <c r="F5720">
        <f t="shared" si="714"/>
        <v>0</v>
      </c>
      <c r="G5720">
        <f>Weighting!$H$8</f>
        <v>0</v>
      </c>
      <c r="H5720">
        <f t="array" ref="H5720">FREQUENCY(IF('Data Transformation'!$B$4:$B$8425=B5715,'Data Transformation'!$G$4:$G$8425),'Bin Analysis'!$B5720)</f>
        <v>2073</v>
      </c>
      <c r="I5720">
        <f t="shared" si="715"/>
        <v>0</v>
      </c>
      <c r="J5720">
        <f t="shared" ref="J5720:J5737" si="716">IF(I5720=0,0,1)</f>
        <v>0</v>
      </c>
      <c r="K5720">
        <f>J5720*Weighting!$W$8</f>
        <v>0</v>
      </c>
      <c r="M5720" s="14"/>
    </row>
    <row r="5721" spans="1:25" x14ac:dyDescent="0.25">
      <c r="A5721" s="32" t="str">
        <f>IF(Weighting!$P$9&gt;0,B5721,"")</f>
        <v/>
      </c>
      <c r="B5721" s="50" t="e">
        <f>Weighting!$C$9</f>
        <v>#DIV/0!</v>
      </c>
      <c r="C5721" t="e">
        <f>Weighting!$F$9</f>
        <v>#NUM!</v>
      </c>
      <c r="D5721" t="e">
        <f>IF(C5721=1,'Data Transformation'!$G$3+0.5*'Data Transformation'!$W$25,IF(C5722=1,D5722-'Data Transformation'!$W$25,FALSE))</f>
        <v>#NUM!</v>
      </c>
      <c r="E5721">
        <f t="array" ref="E5721">IF(ISLOGICAL(D5721),"",FREQUENCY(IF('Data Transformation'!$B$425:$B$8425='Bin Analysis'!$B5715,'Data Transformation'!$G$425:$G$8425),D5721))</f>
        <v>2001</v>
      </c>
      <c r="F5721">
        <f t="shared" si="714"/>
        <v>0</v>
      </c>
      <c r="G5721">
        <f>Weighting!$H$9</f>
        <v>0</v>
      </c>
      <c r="H5721">
        <f t="array" ref="H5721">FREQUENCY(IF('Data Transformation'!$B$4:$B$8425=B5715,'Data Transformation'!$G$4:$G$8425),'Bin Analysis'!$B5721)</f>
        <v>2073</v>
      </c>
      <c r="I5721">
        <f t="shared" si="715"/>
        <v>0</v>
      </c>
      <c r="J5721">
        <f t="shared" si="716"/>
        <v>0</v>
      </c>
      <c r="K5721">
        <f>J5721*Weighting!$W$9</f>
        <v>0</v>
      </c>
      <c r="M5721" s="14"/>
    </row>
    <row r="5722" spans="1:25" x14ac:dyDescent="0.25">
      <c r="A5722" s="32" t="str">
        <f>IF(Weighting!$P$10&gt;0,B5722,"")</f>
        <v/>
      </c>
      <c r="B5722" t="e">
        <f>Weighting!$C$10</f>
        <v>#DIV/0!</v>
      </c>
      <c r="C5722" t="e">
        <f>Weighting!$F$10</f>
        <v>#NUM!</v>
      </c>
      <c r="D5722" t="e">
        <f>IF(C5722=1,'Data Transformation'!$G$3+0.5*'Data Transformation'!$W$25,IF(C5723=1,D5723-'Data Transformation'!$W$25,FALSE))</f>
        <v>#NUM!</v>
      </c>
      <c r="E5722">
        <f t="array" ref="E5722">IF(ISLOGICAL(D5722),"",FREQUENCY(IF('Data Transformation'!$B$425:$B$8425='Bin Analysis'!$B5715,'Data Transformation'!$G$425:$G$8425),D5722))</f>
        <v>2001</v>
      </c>
      <c r="F5722">
        <f t="shared" si="714"/>
        <v>0</v>
      </c>
      <c r="G5722">
        <f>Weighting!$H$10</f>
        <v>0</v>
      </c>
      <c r="H5722">
        <f t="array" ref="H5722">FREQUENCY(IF('Data Transformation'!$B$4:$B$8425=B5715,'Data Transformation'!$G$4:$G$8425),'Bin Analysis'!$B5722)</f>
        <v>2073</v>
      </c>
      <c r="I5722">
        <f t="shared" si="715"/>
        <v>0</v>
      </c>
      <c r="J5722">
        <f t="shared" si="716"/>
        <v>0</v>
      </c>
      <c r="K5722">
        <f>J5722*Weighting!$W$10</f>
        <v>0</v>
      </c>
      <c r="M5722" s="14"/>
    </row>
    <row r="5723" spans="1:25" x14ac:dyDescent="0.25">
      <c r="A5723" s="32" t="str">
        <f>IF(Weighting!$P$11&gt;0,B5723,"")</f>
        <v/>
      </c>
      <c r="B5723" t="e">
        <f>Weighting!$C$11</f>
        <v>#DIV/0!</v>
      </c>
      <c r="C5723" t="e">
        <f>Weighting!$F$11</f>
        <v>#NUM!</v>
      </c>
      <c r="D5723" t="e">
        <f>IF(C5723=1,'Data Transformation'!$G$3+0.5*'Data Transformation'!$W$25,IF(C5724=1,D5724-'Data Transformation'!$W$25,FALSE))</f>
        <v>#NUM!</v>
      </c>
      <c r="E5723">
        <f t="array" ref="E5723">IF(ISLOGICAL(D5723),"",FREQUENCY(IF('Data Transformation'!$B$425:$B$8425='Bin Analysis'!$B5715,'Data Transformation'!$G$425:$G$8425),D5723))</f>
        <v>2001</v>
      </c>
      <c r="F5723">
        <f t="shared" si="714"/>
        <v>0</v>
      </c>
      <c r="G5723">
        <f>Weighting!$H$11</f>
        <v>0</v>
      </c>
      <c r="H5723">
        <f t="array" ref="H5723">FREQUENCY(IF('Data Transformation'!$B$4:$B$8425=B5715,'Data Transformation'!$G$4:$G$8425),'Bin Analysis'!$B5723)</f>
        <v>2073</v>
      </c>
      <c r="I5723">
        <f t="shared" si="715"/>
        <v>0</v>
      </c>
      <c r="J5723">
        <f t="shared" si="716"/>
        <v>0</v>
      </c>
      <c r="K5723">
        <f>J5723*Weighting!$W$11</f>
        <v>0</v>
      </c>
      <c r="M5723" s="14"/>
    </row>
    <row r="5724" spans="1:25" x14ac:dyDescent="0.25">
      <c r="A5724" s="32" t="str">
        <f>IF(Weighting!$P$12&gt;0,B5724,"")</f>
        <v/>
      </c>
      <c r="B5724" t="e">
        <f>Weighting!$C$12</f>
        <v>#DIV/0!</v>
      </c>
      <c r="C5724" t="e">
        <f>Weighting!$F$12</f>
        <v>#NUM!</v>
      </c>
      <c r="D5724" t="e">
        <f>IF(C5724=1,'Data Transformation'!$G$3+0.5*'Data Transformation'!$W$25,IF(C5725=1,D5725-'Data Transformation'!$W$25,FALSE))</f>
        <v>#NUM!</v>
      </c>
      <c r="E5724">
        <f t="array" ref="E5724">IF(ISLOGICAL(D5724),"",FREQUENCY(IF('Data Transformation'!$B$425:$B$8425='Bin Analysis'!$B5715,'Data Transformation'!$G$425:$G$8425),D5724))</f>
        <v>2001</v>
      </c>
      <c r="F5724">
        <f t="shared" si="714"/>
        <v>0</v>
      </c>
      <c r="G5724">
        <f>Weighting!$H$12</f>
        <v>0</v>
      </c>
      <c r="H5724">
        <f t="array" ref="H5724">FREQUENCY(IF('Data Transformation'!$B$4:$B$8425=B5715,'Data Transformation'!$G$4:$G$8425),'Bin Analysis'!$B5724)</f>
        <v>2073</v>
      </c>
      <c r="I5724">
        <f t="shared" si="715"/>
        <v>0</v>
      </c>
      <c r="J5724">
        <f t="shared" si="716"/>
        <v>0</v>
      </c>
      <c r="K5724">
        <f>J5724*Weighting!$W$12</f>
        <v>0</v>
      </c>
      <c r="M5724" s="14"/>
    </row>
    <row r="5725" spans="1:25" x14ac:dyDescent="0.25">
      <c r="A5725" s="32" t="str">
        <f>IF(Weighting!$P$13&gt;0,B5725,"")</f>
        <v/>
      </c>
      <c r="B5725" t="e">
        <f>Weighting!$C$13</f>
        <v>#DIV/0!</v>
      </c>
      <c r="C5725" t="e">
        <f>Weighting!$F$13</f>
        <v>#NUM!</v>
      </c>
      <c r="D5725" t="e">
        <f>IF(C5725=1,'Data Transformation'!$G$3+0.5*'Data Transformation'!$W$25,IF(C5726=1,D5726-'Data Transformation'!$W$25,FALSE))</f>
        <v>#NUM!</v>
      </c>
      <c r="E5725">
        <f t="array" ref="E5725">IF(ISLOGICAL(D5725),"",FREQUENCY(IF('Data Transformation'!$B$425:$B$8425='Bin Analysis'!$B5715,'Data Transformation'!$G$425:$G$8425),D5725))</f>
        <v>2001</v>
      </c>
      <c r="F5725">
        <f t="shared" si="714"/>
        <v>0</v>
      </c>
      <c r="G5725">
        <f>Weighting!$H$13</f>
        <v>0</v>
      </c>
      <c r="H5725">
        <f t="array" ref="H5725">FREQUENCY(IF('Data Transformation'!$B$4:$B$8425=B5715,'Data Transformation'!$G$4:$G$8425),'Bin Analysis'!$B5725)</f>
        <v>2073</v>
      </c>
      <c r="I5725">
        <f t="shared" si="715"/>
        <v>0</v>
      </c>
      <c r="J5725">
        <f t="shared" si="716"/>
        <v>0</v>
      </c>
      <c r="K5725">
        <f>J5725*Weighting!$W$13</f>
        <v>0</v>
      </c>
      <c r="M5725" s="14"/>
    </row>
    <row r="5726" spans="1:25" x14ac:dyDescent="0.25">
      <c r="A5726" s="32" t="str">
        <f>IF(Weighting!$P$14&gt;0,B5726,"")</f>
        <v/>
      </c>
      <c r="B5726" t="e">
        <f>Weighting!$C$14</f>
        <v>#DIV/0!</v>
      </c>
      <c r="C5726" t="e">
        <f>Weighting!$F$14</f>
        <v>#NUM!</v>
      </c>
      <c r="D5726" t="e">
        <f>IF(C5726=1,'Data Transformation'!$G$3+0.5*'Data Transformation'!$W$25,IF(C5727=1,D5727-'Data Transformation'!$W$25,FALSE))</f>
        <v>#NUM!</v>
      </c>
      <c r="E5726">
        <f t="array" ref="E5726">IF(ISLOGICAL(D5726),"",FREQUENCY(IF('Data Transformation'!$B$425:$B$8425='Bin Analysis'!$B5715,'Data Transformation'!$G$425:$G$8425),D5726))</f>
        <v>2001</v>
      </c>
      <c r="F5726">
        <f t="shared" si="714"/>
        <v>0</v>
      </c>
      <c r="G5726">
        <f>Weighting!$H$14</f>
        <v>0</v>
      </c>
      <c r="H5726">
        <f t="array" ref="H5726">FREQUENCY(IF('Data Transformation'!$B$4:$B$8425=B5715,'Data Transformation'!$G$4:$G$8425),'Bin Analysis'!$B5726)</f>
        <v>2073</v>
      </c>
      <c r="I5726">
        <f t="shared" si="715"/>
        <v>0</v>
      </c>
      <c r="J5726">
        <f t="shared" si="716"/>
        <v>0</v>
      </c>
      <c r="K5726">
        <f>J5726*Weighting!$W$14</f>
        <v>0</v>
      </c>
      <c r="M5726" s="14"/>
    </row>
    <row r="5727" spans="1:25" x14ac:dyDescent="0.25">
      <c r="A5727" s="32" t="str">
        <f>IF(Weighting!$P$15&gt;0,B5727,"")</f>
        <v/>
      </c>
      <c r="B5727" t="e">
        <f>Weighting!$C$15</f>
        <v>#DIV/0!</v>
      </c>
      <c r="C5727" t="e">
        <f>Weighting!$F$15</f>
        <v>#NUM!</v>
      </c>
      <c r="D5727" t="e">
        <f>IF(C5727=1,'Data Transformation'!$G$3+0.5*'Data Transformation'!$W$25,IF(C5728=1,D5728-'Data Transformation'!$W$25,FALSE))</f>
        <v>#NUM!</v>
      </c>
      <c r="E5727">
        <f t="array" ref="E5727">IF(ISLOGICAL(D5727),"",FREQUENCY(IF('Data Transformation'!$B$425:$B$8425='Bin Analysis'!$B5715,'Data Transformation'!$G$425:$G$8425),D5727))</f>
        <v>2001</v>
      </c>
      <c r="F5727">
        <f t="shared" si="714"/>
        <v>0</v>
      </c>
      <c r="G5727">
        <f>Weighting!$H$15</f>
        <v>0</v>
      </c>
      <c r="H5727">
        <f t="array" ref="H5727">FREQUENCY(IF('Data Transformation'!$B$4:$B$8425=B5715,'Data Transformation'!$G$4:$G$8425),'Bin Analysis'!$B5727)</f>
        <v>2073</v>
      </c>
      <c r="I5727">
        <f t="shared" si="715"/>
        <v>0</v>
      </c>
      <c r="J5727">
        <f t="shared" si="716"/>
        <v>0</v>
      </c>
      <c r="K5727">
        <f>J5727*Weighting!$W$15</f>
        <v>0</v>
      </c>
      <c r="M5727" s="14"/>
    </row>
    <row r="5728" spans="1:25" x14ac:dyDescent="0.25">
      <c r="A5728" s="32" t="str">
        <f>IF(Weighting!$P$16&gt;0,B5728,"")</f>
        <v/>
      </c>
      <c r="B5728" t="e">
        <f>Weighting!$C$16</f>
        <v>#DIV/0!</v>
      </c>
      <c r="C5728" t="e">
        <f>Weighting!$F$16</f>
        <v>#NUM!</v>
      </c>
      <c r="D5728" t="e">
        <f>IF(C5728=1,'Data Transformation'!$G$3+0.5*'Data Transformation'!$W$25,IF(C5729=1,D5729-'Data Transformation'!$W$25,FALSE))</f>
        <v>#NUM!</v>
      </c>
      <c r="E5728">
        <f t="array" ref="E5728">IF(ISLOGICAL(D5728),"",FREQUENCY(IF('Data Transformation'!$B$425:$B$8425='Bin Analysis'!$B5715,'Data Transformation'!$G$425:$G$8425),D5728))</f>
        <v>2001</v>
      </c>
      <c r="F5728">
        <f t="shared" si="714"/>
        <v>0</v>
      </c>
      <c r="G5728">
        <f>Weighting!$H$16</f>
        <v>0</v>
      </c>
      <c r="H5728">
        <f t="array" ref="H5728">FREQUENCY(IF('Data Transformation'!$B$4:$B$8425=B5715,'Data Transformation'!$G$4:$G$8425),'Bin Analysis'!$B5728)</f>
        <v>2073</v>
      </c>
      <c r="I5728">
        <f t="shared" si="715"/>
        <v>0</v>
      </c>
      <c r="J5728">
        <f t="shared" si="716"/>
        <v>0</v>
      </c>
      <c r="K5728">
        <f>J5728*Weighting!$W$16</f>
        <v>0</v>
      </c>
      <c r="M5728" s="14"/>
    </row>
    <row r="5729" spans="1:25" x14ac:dyDescent="0.25">
      <c r="A5729" s="32" t="str">
        <f>IF(Weighting!$P$17&gt;0,B5729,"")</f>
        <v/>
      </c>
      <c r="B5729" t="e">
        <f>Weighting!$C$17</f>
        <v>#DIV/0!</v>
      </c>
      <c r="C5729" t="e">
        <f>Weighting!$F$17</f>
        <v>#NUM!</v>
      </c>
      <c r="D5729" t="e">
        <f>IF(C5729=1,'Data Transformation'!$G$3+0.5*'Data Transformation'!$W$25,IF(C5730=1,D5730-'Data Transformation'!$W$25,FALSE))</f>
        <v>#NUM!</v>
      </c>
      <c r="E5729">
        <f t="array" ref="E5729">IF(ISLOGICAL(D5729),"",FREQUENCY(IF('Data Transformation'!$B$425:$B$8425='Bin Analysis'!$B5715,'Data Transformation'!$G$425:$G$8425),D5729))</f>
        <v>2001</v>
      </c>
      <c r="F5729">
        <f t="shared" si="714"/>
        <v>0</v>
      </c>
      <c r="G5729">
        <f>Weighting!$H$17</f>
        <v>0</v>
      </c>
      <c r="H5729">
        <f t="array" ref="H5729">FREQUENCY(IF('Data Transformation'!$B$4:$B$8425=B5715,'Data Transformation'!$G$4:$G$8425),'Bin Analysis'!$B5729)</f>
        <v>2073</v>
      </c>
      <c r="I5729">
        <f t="shared" si="715"/>
        <v>0</v>
      </c>
      <c r="J5729">
        <f t="shared" si="716"/>
        <v>0</v>
      </c>
      <c r="K5729">
        <f>J5729*Weighting!$W$17</f>
        <v>0</v>
      </c>
      <c r="M5729" s="14"/>
    </row>
    <row r="5730" spans="1:25" x14ac:dyDescent="0.25">
      <c r="A5730" s="32" t="str">
        <f>IF(Weighting!$P$18&gt;0,B5730,"")</f>
        <v/>
      </c>
      <c r="B5730" t="e">
        <f>Weighting!$C$18</f>
        <v>#DIV/0!</v>
      </c>
      <c r="C5730" t="e">
        <f>Weighting!$F$18</f>
        <v>#NUM!</v>
      </c>
      <c r="D5730" t="e">
        <f>IF(C5730=1,'Data Transformation'!$G$3+0.5*'Data Transformation'!$W$25,IF(C5731=1,D5731-'Data Transformation'!$W$25,FALSE))</f>
        <v>#NUM!</v>
      </c>
      <c r="E5730">
        <f t="array" ref="E5730">IF(ISLOGICAL(D5730),"",FREQUENCY(IF('Data Transformation'!$B$425:$B$8425='Bin Analysis'!$B5715,'Data Transformation'!$G$425:$G$8425),D5730))</f>
        <v>2001</v>
      </c>
      <c r="F5730">
        <f t="shared" si="714"/>
        <v>0</v>
      </c>
      <c r="G5730">
        <f>Weighting!$H$18</f>
        <v>0</v>
      </c>
      <c r="H5730">
        <f t="array" ref="H5730">FREQUENCY(IF('Data Transformation'!$B$4:$B$8425=B5715,'Data Transformation'!$G$4:$G$8425),'Bin Analysis'!$B5730)</f>
        <v>2073</v>
      </c>
      <c r="I5730">
        <f t="shared" si="715"/>
        <v>0</v>
      </c>
      <c r="J5730">
        <f t="shared" si="716"/>
        <v>0</v>
      </c>
      <c r="K5730">
        <f>J5730*Weighting!$W$18</f>
        <v>0</v>
      </c>
      <c r="M5730" s="14"/>
    </row>
    <row r="5731" spans="1:25" x14ac:dyDescent="0.25">
      <c r="A5731" s="32" t="str">
        <f>IF(Weighting!$P$19&gt;0,B5731,"")</f>
        <v/>
      </c>
      <c r="B5731" t="e">
        <f>Weighting!$C$19</f>
        <v>#DIV/0!</v>
      </c>
      <c r="C5731" t="e">
        <f>Weighting!$F$19</f>
        <v>#NUM!</v>
      </c>
      <c r="D5731" t="e">
        <f>IF(C5731=1,'Data Transformation'!$G$3+0.5*'Data Transformation'!$W$25,IF(C5732=1,D5732-'Data Transformation'!$W$25,FALSE))</f>
        <v>#NUM!</v>
      </c>
      <c r="E5731">
        <f t="array" ref="E5731">IF(ISLOGICAL(D5731),"",FREQUENCY(IF('Data Transformation'!$B$425:$B$8425='Bin Analysis'!$B5715,'Data Transformation'!$G$425:$G$8425),D5731))</f>
        <v>2001</v>
      </c>
      <c r="F5731">
        <f t="shared" si="714"/>
        <v>0</v>
      </c>
      <c r="G5731">
        <f>Weighting!$H$19</f>
        <v>0</v>
      </c>
      <c r="H5731">
        <f t="array" ref="H5731">FREQUENCY(IF('Data Transformation'!$B$4:$B$8425=B5715,'Data Transformation'!$G$4:$G$8425),'Bin Analysis'!$B5731)</f>
        <v>2073</v>
      </c>
      <c r="I5731">
        <f t="shared" si="715"/>
        <v>0</v>
      </c>
      <c r="J5731">
        <f t="shared" si="716"/>
        <v>0</v>
      </c>
      <c r="K5731">
        <f>J5731*Weighting!$W$19</f>
        <v>0</v>
      </c>
      <c r="M5731" s="14"/>
    </row>
    <row r="5732" spans="1:25" x14ac:dyDescent="0.25">
      <c r="A5732" s="32" t="str">
        <f>IF(Weighting!$P$20&gt;0,B5732,"")</f>
        <v/>
      </c>
      <c r="B5732" t="e">
        <f>Weighting!$C$20</f>
        <v>#DIV/0!</v>
      </c>
      <c r="C5732" t="e">
        <f>Weighting!$F$20</f>
        <v>#NUM!</v>
      </c>
      <c r="D5732" t="e">
        <f>IF(C5732=1,'Data Transformation'!$G$3+0.5*'Data Transformation'!$W$25,IF(C5733=1,D5733-'Data Transformation'!$W$25,FALSE))</f>
        <v>#NUM!</v>
      </c>
      <c r="E5732">
        <f t="array" ref="E5732">IF(ISLOGICAL(D5732),"",FREQUENCY(IF('Data Transformation'!$B$425:$B$8425='Bin Analysis'!$B5715,'Data Transformation'!$G$425:$G$8425),D5732))</f>
        <v>2001</v>
      </c>
      <c r="F5732">
        <f t="shared" si="714"/>
        <v>0</v>
      </c>
      <c r="G5732">
        <f>Weighting!$H$20</f>
        <v>0</v>
      </c>
      <c r="H5732">
        <f t="array" ref="H5732">FREQUENCY(IF('Data Transformation'!$B$4:$B$8425=B5715,'Data Transformation'!$G$4:$G$8425),'Bin Analysis'!$B5732)</f>
        <v>2073</v>
      </c>
      <c r="I5732">
        <f t="shared" si="715"/>
        <v>0</v>
      </c>
      <c r="J5732">
        <f t="shared" si="716"/>
        <v>0</v>
      </c>
      <c r="K5732">
        <f>J5732*Weighting!$W$20</f>
        <v>0</v>
      </c>
      <c r="M5732" s="14"/>
    </row>
    <row r="5733" spans="1:25" x14ac:dyDescent="0.25">
      <c r="A5733" s="32" t="str">
        <f>IF(Weighting!$P$21&gt;0,B5733,"")</f>
        <v/>
      </c>
      <c r="B5733" t="e">
        <f>Weighting!$C$21</f>
        <v>#DIV/0!</v>
      </c>
      <c r="C5733" t="e">
        <f>Weighting!$F$21</f>
        <v>#NUM!</v>
      </c>
      <c r="D5733" t="e">
        <f>IF(C5733=1,'Data Transformation'!$G$3+0.5*'Data Transformation'!$W$25,IF(C5734=1,D5734-'Data Transformation'!$W$25,FALSE))</f>
        <v>#NUM!</v>
      </c>
      <c r="E5733">
        <f t="array" ref="E5733">IF(ISLOGICAL(D5733),"",FREQUENCY(IF('Data Transformation'!$B$425:$B$8425='Bin Analysis'!$B5715,'Data Transformation'!$G$425:$G$8425),D5733))</f>
        <v>2001</v>
      </c>
      <c r="F5733">
        <f t="shared" si="714"/>
        <v>0</v>
      </c>
      <c r="G5733">
        <f>Weighting!$H$21</f>
        <v>0</v>
      </c>
      <c r="H5733">
        <f t="array" ref="H5733">FREQUENCY(IF('Data Transformation'!$B$4:$B$8425=B5715,'Data Transformation'!$G$4:$G$8425),'Bin Analysis'!$B5733)</f>
        <v>2073</v>
      </c>
      <c r="I5733">
        <f t="shared" si="715"/>
        <v>0</v>
      </c>
      <c r="J5733">
        <f t="shared" si="716"/>
        <v>0</v>
      </c>
      <c r="K5733">
        <f>J5733*Weighting!$W$21</f>
        <v>0</v>
      </c>
      <c r="M5733" s="14"/>
    </row>
    <row r="5734" spans="1:25" x14ac:dyDescent="0.25">
      <c r="A5734" s="32" t="str">
        <f>IF(Weighting!$P$22&gt;0,B5734,"")</f>
        <v/>
      </c>
      <c r="B5734" t="e">
        <f>Weighting!$C$22</f>
        <v>#DIV/0!</v>
      </c>
      <c r="C5734" t="e">
        <f>Weighting!$F$22</f>
        <v>#NUM!</v>
      </c>
      <c r="D5734" t="e">
        <f>IF(C5734=1,'Data Transformation'!$G$3+0.5*'Data Transformation'!$W$25,IF(C5735=1,D5735-'Data Transformation'!$W$25,FALSE))</f>
        <v>#NUM!</v>
      </c>
      <c r="E5734">
        <f t="array" ref="E5734">IF(ISLOGICAL(D5734),"",FREQUENCY(IF('Data Transformation'!$B$425:$B$8425='Bin Analysis'!$B5715,'Data Transformation'!$G$425:$G$8425),D5734))</f>
        <v>2001</v>
      </c>
      <c r="F5734">
        <f t="shared" si="714"/>
        <v>0</v>
      </c>
      <c r="G5734">
        <f>Weighting!$H$22</f>
        <v>0</v>
      </c>
      <c r="H5734">
        <f t="array" ref="H5734">FREQUENCY(IF('Data Transformation'!$B$4:$B$8425=B5715,'Data Transformation'!$G$4:$G$8425),'Bin Analysis'!$B5734)</f>
        <v>2073</v>
      </c>
      <c r="I5734">
        <f t="shared" si="715"/>
        <v>0</v>
      </c>
      <c r="J5734">
        <f t="shared" si="716"/>
        <v>0</v>
      </c>
      <c r="K5734">
        <f>J5734*Weighting!$W$22</f>
        <v>0</v>
      </c>
      <c r="M5734" s="14"/>
    </row>
    <row r="5735" spans="1:25" x14ac:dyDescent="0.25">
      <c r="A5735" s="32" t="str">
        <f>IF(Weighting!$P$23&gt;0,B5735,"")</f>
        <v/>
      </c>
      <c r="B5735" t="e">
        <f>Weighting!$C$23</f>
        <v>#DIV/0!</v>
      </c>
      <c r="C5735" t="e">
        <f>Weighting!$F$23</f>
        <v>#NUM!</v>
      </c>
      <c r="D5735" t="e">
        <f>IF(C5735=1,'Data Transformation'!$G$3+0.5*'Data Transformation'!$W$25,IF(C5736=1,D5736-'Data Transformation'!$W$25,FALSE))</f>
        <v>#NUM!</v>
      </c>
      <c r="E5735">
        <f t="array" ref="E5735">IF(ISLOGICAL(D5735),"",FREQUENCY(IF('Data Transformation'!$B$425:$B$8425='Bin Analysis'!$B5715,'Data Transformation'!$G$425:$G$8425),D5735))</f>
        <v>2001</v>
      </c>
      <c r="F5735">
        <f t="shared" si="714"/>
        <v>0</v>
      </c>
      <c r="G5735">
        <f>Weighting!$H$23</f>
        <v>0</v>
      </c>
      <c r="H5735">
        <f t="array" ref="H5735">FREQUENCY(IF('Data Transformation'!$B$4:$B$8425=B5715,'Data Transformation'!$G$4:$G$8425),'Bin Analysis'!$B5735)</f>
        <v>2073</v>
      </c>
      <c r="I5735">
        <f t="shared" si="715"/>
        <v>0</v>
      </c>
      <c r="J5735">
        <f t="shared" si="716"/>
        <v>0</v>
      </c>
      <c r="K5735">
        <f>J5735*Weighting!$W$23</f>
        <v>0</v>
      </c>
      <c r="M5735" s="14"/>
    </row>
    <row r="5736" spans="1:25" x14ac:dyDescent="0.25">
      <c r="A5736" s="32" t="str">
        <f>IF(Weighting!$P$24&gt;0,B5736,"")</f>
        <v/>
      </c>
      <c r="B5736" t="e">
        <f>Weighting!$C$24</f>
        <v>#DIV/0!</v>
      </c>
      <c r="C5736" t="e">
        <f>Weighting!$F$24</f>
        <v>#NUM!</v>
      </c>
      <c r="D5736" t="e">
        <f>IF(C5736=1,'Data Transformation'!$G$3+0.5*'Data Transformation'!$W$25,IF(C5737=1,D5737-'Data Transformation'!$W$25,FALSE))</f>
        <v>#NUM!</v>
      </c>
      <c r="E5736">
        <f t="array" ref="E5736">IF(ISLOGICAL(D5736),"",FREQUENCY(IF('Data Transformation'!$B$425:$B$8425='Bin Analysis'!$B5715,'Data Transformation'!$G$425:$G$8425),D5736))</f>
        <v>2001</v>
      </c>
      <c r="F5736">
        <f t="shared" si="714"/>
        <v>0</v>
      </c>
      <c r="G5736">
        <f>Weighting!$H$24</f>
        <v>0</v>
      </c>
      <c r="H5736">
        <f t="array" ref="H5736">FREQUENCY(IF('Data Transformation'!$B$4:$B$8425=B5715,'Data Transformation'!$G$4:$G$8425),'Bin Analysis'!$B5736)</f>
        <v>2073</v>
      </c>
      <c r="I5736">
        <f t="shared" si="715"/>
        <v>0</v>
      </c>
      <c r="J5736">
        <f t="shared" si="716"/>
        <v>0</v>
      </c>
      <c r="K5736">
        <f>J5736*Weighting!$W$24</f>
        <v>0</v>
      </c>
      <c r="M5736" s="14"/>
    </row>
    <row r="5737" spans="1:25" x14ac:dyDescent="0.25">
      <c r="A5737" s="32" t="str">
        <f>IF(Weighting!$P$25&gt;0,B5737,"")</f>
        <v/>
      </c>
      <c r="B5737" t="e">
        <f>Weighting!$C$25</f>
        <v>#DIV/0!</v>
      </c>
      <c r="C5737" t="e">
        <f>Weighting!$F$25</f>
        <v>#NUM!</v>
      </c>
      <c r="D5737" t="e">
        <f>IF(C5737=1,'Data Transformation'!$G$3+0.5*'Data Transformation'!$W$25,IF(C5738=1,D5738-'Data Transformation'!$W$25,FALSE))</f>
        <v>#NUM!</v>
      </c>
      <c r="E5737">
        <f t="array" ref="E5737">IF(ISLOGICAL(D5737),"",FREQUENCY(IF('Data Transformation'!$B$425:$B$8425='Bin Analysis'!$B5715,'Data Transformation'!$G$425:$G$8425),D5737))</f>
        <v>2001</v>
      </c>
      <c r="F5737">
        <f t="shared" si="714"/>
        <v>0</v>
      </c>
      <c r="G5737">
        <f>Weighting!$H$25</f>
        <v>0</v>
      </c>
      <c r="H5737">
        <f t="array" ref="H5737">FREQUENCY(IF('Data Transformation'!$B$4:$B$8425=B5715,'Data Transformation'!$G$4:$G$8425),'Bin Analysis'!$B5737)</f>
        <v>2073</v>
      </c>
      <c r="I5737">
        <f t="shared" si="715"/>
        <v>0</v>
      </c>
      <c r="J5737">
        <f t="shared" si="716"/>
        <v>0</v>
      </c>
      <c r="K5737">
        <f>J5737*Weighting!$W$25</f>
        <v>0</v>
      </c>
      <c r="M5737" s="14"/>
    </row>
    <row r="5738" spans="1:25" x14ac:dyDescent="0.25">
      <c r="O5738"/>
      <c r="P5738"/>
      <c r="Q5738"/>
      <c r="R5738"/>
    </row>
    <row r="5739" spans="1:25" ht="23.25" x14ac:dyDescent="0.35">
      <c r="A5739" s="21" t="s">
        <v>0</v>
      </c>
      <c r="B5739" s="21" t="str">
        <f>IFERROR(VLOOKUP(C5739,'Data Transformation'!$L$6:$M$426,2,FALSE),"")</f>
        <v/>
      </c>
      <c r="C5739" s="21">
        <f>C5715+1</f>
        <v>239</v>
      </c>
      <c r="D5739" s="21"/>
      <c r="E5739" s="21"/>
      <c r="F5739" s="21"/>
      <c r="G5739" s="21"/>
      <c r="H5739" s="22"/>
      <c r="I5739" s="22"/>
      <c r="J5739" s="22"/>
      <c r="K5739" s="21"/>
      <c r="L5739" s="21" t="str">
        <f>B5739</f>
        <v/>
      </c>
      <c r="M5739" s="23" t="e">
        <f>INDEX('Data Transformation'!$O$4:$O$424,MATCH($B5739,'Data Transformation'!$M$4:$M$424,0),MATCH($M$2,'Data Transformation'!$O$3,0))</f>
        <v>#N/A</v>
      </c>
      <c r="N5739" s="27" t="e">
        <f>IF('Input and Summary Results'!$J$16="minimum",'Bin Analysis'!X5740/(M5739-1),'Bin Analysis'!Y5739/('Bin Analysis'!M5739-1))</f>
        <v>#N/A</v>
      </c>
      <c r="O5739" s="27" t="e">
        <f>IF(M5739=FALSE,NA(),(VLOOKUP(1,C5742:K5761,4,FALSE))/(M5739-1))</f>
        <v>#N/A</v>
      </c>
      <c r="P5739" s="27" t="e">
        <f>IF(M5739=FALSE,NA(),SUM(J5742:J5761)/Weighting!$S$5)</f>
        <v>#N/A</v>
      </c>
      <c r="Q5739" s="27" t="e">
        <f>IF(M5739=FALSE,NA(),SUM(K5742:K5761)/Weighting!$S$6)</f>
        <v>#N/A</v>
      </c>
      <c r="R5739" s="27" t="e">
        <f>IF(M5739=FALSE,NA(),(VLOOKUP(1,G5742:K5761,3,FALSE))/(M5739-1))</f>
        <v>#N/A</v>
      </c>
      <c r="S5739" s="22" t="e">
        <f>IF(M5739=FALSE,NA(),IF(SUM(J5742:J5761)=2,"yes","no"))</f>
        <v>#N/A</v>
      </c>
      <c r="X5739" s="2" cm="2">
        <f t="array" ref="X5739:X5740">FREQUENCY(IF('Data Transformation'!$B$425:$B$6424='Bin Analysis'!L5739,'Data Transformation'!$G$425:$G$6424),'Data Transformation'!$U$11)</f>
        <v>0</v>
      </c>
      <c r="Y5739" s="2" cm="2">
        <f t="array" ref="Y5739:Y5740">FREQUENCY(IF('Data Transformation'!$B$425:$B$6424='Bin Analysis'!L5739,'Data Transformation'!$G$425:$G$6424),'Data Transformation'!$U$12)</f>
        <v>0</v>
      </c>
    </row>
    <row r="5740" spans="1:25" x14ac:dyDescent="0.25">
      <c r="A5740" s="14" t="s">
        <v>67</v>
      </c>
      <c r="B5740" t="s">
        <v>47</v>
      </c>
      <c r="C5740" t="s">
        <v>5</v>
      </c>
      <c r="D5740" t="s">
        <v>98</v>
      </c>
      <c r="E5740" t="s">
        <v>99</v>
      </c>
      <c r="F5740" t="s">
        <v>100</v>
      </c>
      <c r="G5740" t="s">
        <v>69</v>
      </c>
      <c r="H5740" t="s">
        <v>31</v>
      </c>
      <c r="I5740" t="s">
        <v>32</v>
      </c>
      <c r="J5740" t="s">
        <v>46</v>
      </c>
      <c r="K5740" s="14" t="s">
        <v>45</v>
      </c>
      <c r="M5740" s="14"/>
      <c r="X5740" s="2">
        <v>0</v>
      </c>
      <c r="Y5740" s="2">
        <v>0</v>
      </c>
    </row>
    <row r="5741" spans="1:25" x14ac:dyDescent="0.25">
      <c r="A5741" s="32"/>
      <c r="D5741" t="e">
        <f>IF(C5741=1,'Data Transformation'!$G$3+0.5*'Data Transformation'!$W$25,IF(C5742=1,D5742-'Data Transformation'!$W$25,FALSE))</f>
        <v>#NUM!</v>
      </c>
      <c r="E5741">
        <f t="array" ref="E5741">IF(ISLOGICAL(D5741),"",FREQUENCY(IF('Data Transformation'!$B$425:$B$8425='Bin Analysis'!$B5739,'Data Transformation'!$G$425:$G$8425),D5741))</f>
        <v>2001</v>
      </c>
      <c r="F5741" t="e">
        <f>IF(ISLOGICAL(D5741),"",E5741-E5740)</f>
        <v>#VALUE!</v>
      </c>
      <c r="M5741" s="14"/>
    </row>
    <row r="5742" spans="1:25" x14ac:dyDescent="0.25">
      <c r="A5742" s="32" t="e">
        <f>IF(Weighting!$P$6&gt;0,B5742,"")</f>
        <v>#NUM!</v>
      </c>
      <c r="B5742" t="e">
        <f>Weighting!$C$6</f>
        <v>#DIV/0!</v>
      </c>
      <c r="C5742" t="e">
        <f>Weighting!$F$6</f>
        <v>#NUM!</v>
      </c>
      <c r="D5742" t="e">
        <f>IF(C5742=1,'Data Transformation'!$G$3+0.5*'Data Transformation'!$W$25,IF(C5743=1,D5743-'Data Transformation'!$W$25,FALSE))</f>
        <v>#NUM!</v>
      </c>
      <c r="E5742">
        <f t="array" ref="E5742">IF(ISLOGICAL(D5742),"",FREQUENCY(IF('Data Transformation'!$B$425:$B$8425='Bin Analysis'!$B5739,'Data Transformation'!$G$425:$G$8425),D5742))</f>
        <v>2001</v>
      </c>
      <c r="F5742">
        <f>IF(ISLOGICAL(D5742),"",E5742-E5741)</f>
        <v>0</v>
      </c>
      <c r="G5742">
        <f>Weighting!$H$6</f>
        <v>1</v>
      </c>
      <c r="H5742">
        <f t="array" ref="H5742">FREQUENCY(IF('Data Transformation'!$B$4:$B$8425=B5739,'Data Transformation'!$G$4:$G$8425),'Bin Analysis'!$B5742)</f>
        <v>2073</v>
      </c>
      <c r="I5742">
        <f>H5742-H5741</f>
        <v>2073</v>
      </c>
      <c r="J5742">
        <f>IF(I5742=0,0,1)</f>
        <v>1</v>
      </c>
      <c r="K5742" t="e">
        <f>J5742*Weighting!$W$6</f>
        <v>#NUM!</v>
      </c>
      <c r="M5742" s="14"/>
    </row>
    <row r="5743" spans="1:25" x14ac:dyDescent="0.25">
      <c r="A5743" s="32" t="str">
        <f>IF(Weighting!$P$7&gt;0,B5743,"")</f>
        <v/>
      </c>
      <c r="B5743" t="e">
        <f>Weighting!$C$7</f>
        <v>#DIV/0!</v>
      </c>
      <c r="C5743" t="e">
        <f>Weighting!$F$7</f>
        <v>#NUM!</v>
      </c>
      <c r="D5743" t="e">
        <f>IF(C5743=1,'Data Transformation'!$G$3+0.5*'Data Transformation'!$W$25,IF(C5744=1,D5744-'Data Transformation'!$W$25,FALSE))</f>
        <v>#NUM!</v>
      </c>
      <c r="E5743">
        <f t="array" ref="E5743">IF(ISLOGICAL(D5743),"",FREQUENCY(IF('Data Transformation'!$B$425:$B$8425='Bin Analysis'!$B5739,'Data Transformation'!$G$425:$G$8425),D5743))</f>
        <v>2001</v>
      </c>
      <c r="F5743">
        <f t="shared" ref="F5743:F5761" si="717">IF(ISLOGICAL(D5743),"",E5743-E5742)</f>
        <v>0</v>
      </c>
      <c r="G5743">
        <f>Weighting!$H$7</f>
        <v>0</v>
      </c>
      <c r="H5743">
        <f t="array" ref="H5743">FREQUENCY(IF('Data Transformation'!$B$4:$B$8425=B5739,'Data Transformation'!$G$4:$G$8425),'Bin Analysis'!$B5743)</f>
        <v>2073</v>
      </c>
      <c r="I5743">
        <f t="shared" ref="I5743:I5761" si="718">H5743-H5742</f>
        <v>0</v>
      </c>
      <c r="J5743">
        <f>IF(I5743=0,0,1)</f>
        <v>0</v>
      </c>
      <c r="K5743">
        <f>J5743*Weighting!$W$7</f>
        <v>0</v>
      </c>
      <c r="M5743" s="14"/>
    </row>
    <row r="5744" spans="1:25" x14ac:dyDescent="0.25">
      <c r="A5744" s="32" t="str">
        <f>IF(Weighting!$P$8&gt;0,B5744,"")</f>
        <v/>
      </c>
      <c r="B5744" t="e">
        <f>Weighting!$C$8</f>
        <v>#DIV/0!</v>
      </c>
      <c r="C5744" t="e">
        <f>Weighting!$F$8</f>
        <v>#NUM!</v>
      </c>
      <c r="D5744" t="e">
        <f>IF(C5744=1,'Data Transformation'!$G$3+0.5*'Data Transformation'!$W$25,IF(C5745=1,D5745-'Data Transformation'!$W$25,FALSE))</f>
        <v>#NUM!</v>
      </c>
      <c r="E5744">
        <f t="array" ref="E5744">IF(ISLOGICAL(D5744),"",FREQUENCY(IF('Data Transformation'!$B$425:$B$8425='Bin Analysis'!$B5739,'Data Transformation'!$G$425:$G$8425),D5744))</f>
        <v>2001</v>
      </c>
      <c r="F5744">
        <f t="shared" si="717"/>
        <v>0</v>
      </c>
      <c r="G5744">
        <f>Weighting!$H$8</f>
        <v>0</v>
      </c>
      <c r="H5744">
        <f t="array" ref="H5744">FREQUENCY(IF('Data Transformation'!$B$4:$B$8425=B5739,'Data Transformation'!$G$4:$G$8425),'Bin Analysis'!$B5744)</f>
        <v>2073</v>
      </c>
      <c r="I5744">
        <f t="shared" si="718"/>
        <v>0</v>
      </c>
      <c r="J5744">
        <f t="shared" ref="J5744:J5761" si="719">IF(I5744=0,0,1)</f>
        <v>0</v>
      </c>
      <c r="K5744">
        <f>J5744*Weighting!$W$8</f>
        <v>0</v>
      </c>
      <c r="M5744" s="14"/>
    </row>
    <row r="5745" spans="1:13" x14ac:dyDescent="0.25">
      <c r="A5745" s="32" t="str">
        <f>IF(Weighting!$P$9&gt;0,B5745,"")</f>
        <v/>
      </c>
      <c r="B5745" s="50" t="e">
        <f>Weighting!$C$9</f>
        <v>#DIV/0!</v>
      </c>
      <c r="C5745" t="e">
        <f>Weighting!$F$9</f>
        <v>#NUM!</v>
      </c>
      <c r="D5745" t="e">
        <f>IF(C5745=1,'Data Transformation'!$G$3+0.5*'Data Transformation'!$W$25,IF(C5746=1,D5746-'Data Transformation'!$W$25,FALSE))</f>
        <v>#NUM!</v>
      </c>
      <c r="E5745">
        <f t="array" ref="E5745">IF(ISLOGICAL(D5745),"",FREQUENCY(IF('Data Transformation'!$B$425:$B$8425='Bin Analysis'!$B5739,'Data Transformation'!$G$425:$G$8425),D5745))</f>
        <v>2001</v>
      </c>
      <c r="F5745">
        <f t="shared" si="717"/>
        <v>0</v>
      </c>
      <c r="G5745">
        <f>Weighting!$H$9</f>
        <v>0</v>
      </c>
      <c r="H5745">
        <f t="array" ref="H5745">FREQUENCY(IF('Data Transformation'!$B$4:$B$8425=B5739,'Data Transformation'!$G$4:$G$8425),'Bin Analysis'!$B5745)</f>
        <v>2073</v>
      </c>
      <c r="I5745">
        <f t="shared" si="718"/>
        <v>0</v>
      </c>
      <c r="J5745">
        <f t="shared" si="719"/>
        <v>0</v>
      </c>
      <c r="K5745">
        <f>J5745*Weighting!$W$9</f>
        <v>0</v>
      </c>
      <c r="M5745" s="14"/>
    </row>
    <row r="5746" spans="1:13" x14ac:dyDescent="0.25">
      <c r="A5746" s="32" t="str">
        <f>IF(Weighting!$P$10&gt;0,B5746,"")</f>
        <v/>
      </c>
      <c r="B5746" t="e">
        <f>Weighting!$C$10</f>
        <v>#DIV/0!</v>
      </c>
      <c r="C5746" t="e">
        <f>Weighting!$F$10</f>
        <v>#NUM!</v>
      </c>
      <c r="D5746" t="e">
        <f>IF(C5746=1,'Data Transformation'!$G$3+0.5*'Data Transformation'!$W$25,IF(C5747=1,D5747-'Data Transformation'!$W$25,FALSE))</f>
        <v>#NUM!</v>
      </c>
      <c r="E5746">
        <f t="array" ref="E5746">IF(ISLOGICAL(D5746),"",FREQUENCY(IF('Data Transformation'!$B$425:$B$8425='Bin Analysis'!$B5739,'Data Transformation'!$G$425:$G$8425),D5746))</f>
        <v>2001</v>
      </c>
      <c r="F5746">
        <f t="shared" si="717"/>
        <v>0</v>
      </c>
      <c r="G5746">
        <f>Weighting!$H$10</f>
        <v>0</v>
      </c>
      <c r="H5746">
        <f t="array" ref="H5746">FREQUENCY(IF('Data Transformation'!$B$4:$B$8425=B5739,'Data Transformation'!$G$4:$G$8425),'Bin Analysis'!$B5746)</f>
        <v>2073</v>
      </c>
      <c r="I5746">
        <f t="shared" si="718"/>
        <v>0</v>
      </c>
      <c r="J5746">
        <f t="shared" si="719"/>
        <v>0</v>
      </c>
      <c r="K5746">
        <f>J5746*Weighting!$W$10</f>
        <v>0</v>
      </c>
      <c r="M5746" s="14"/>
    </row>
    <row r="5747" spans="1:13" x14ac:dyDescent="0.25">
      <c r="A5747" s="32" t="str">
        <f>IF(Weighting!$P$11&gt;0,B5747,"")</f>
        <v/>
      </c>
      <c r="B5747" t="e">
        <f>Weighting!$C$11</f>
        <v>#DIV/0!</v>
      </c>
      <c r="C5747" t="e">
        <f>Weighting!$F$11</f>
        <v>#NUM!</v>
      </c>
      <c r="D5747" t="e">
        <f>IF(C5747=1,'Data Transformation'!$G$3+0.5*'Data Transformation'!$W$25,IF(C5748=1,D5748-'Data Transformation'!$W$25,FALSE))</f>
        <v>#NUM!</v>
      </c>
      <c r="E5747">
        <f t="array" ref="E5747">IF(ISLOGICAL(D5747),"",FREQUENCY(IF('Data Transformation'!$B$425:$B$8425='Bin Analysis'!$B5739,'Data Transformation'!$G$425:$G$8425),D5747))</f>
        <v>2001</v>
      </c>
      <c r="F5747">
        <f t="shared" si="717"/>
        <v>0</v>
      </c>
      <c r="G5747">
        <f>Weighting!$H$11</f>
        <v>0</v>
      </c>
      <c r="H5747">
        <f t="array" ref="H5747">FREQUENCY(IF('Data Transformation'!$B$4:$B$8425=B5739,'Data Transformation'!$G$4:$G$8425),'Bin Analysis'!$B5747)</f>
        <v>2073</v>
      </c>
      <c r="I5747">
        <f t="shared" si="718"/>
        <v>0</v>
      </c>
      <c r="J5747">
        <f t="shared" si="719"/>
        <v>0</v>
      </c>
      <c r="K5747">
        <f>J5747*Weighting!$W$11</f>
        <v>0</v>
      </c>
      <c r="M5747" s="14"/>
    </row>
    <row r="5748" spans="1:13" x14ac:dyDescent="0.25">
      <c r="A5748" s="32" t="str">
        <f>IF(Weighting!$P$12&gt;0,B5748,"")</f>
        <v/>
      </c>
      <c r="B5748" t="e">
        <f>Weighting!$C$12</f>
        <v>#DIV/0!</v>
      </c>
      <c r="C5748" t="e">
        <f>Weighting!$F$12</f>
        <v>#NUM!</v>
      </c>
      <c r="D5748" t="e">
        <f>IF(C5748=1,'Data Transformation'!$G$3+0.5*'Data Transformation'!$W$25,IF(C5749=1,D5749-'Data Transformation'!$W$25,FALSE))</f>
        <v>#NUM!</v>
      </c>
      <c r="E5748">
        <f t="array" ref="E5748">IF(ISLOGICAL(D5748),"",FREQUENCY(IF('Data Transformation'!$B$425:$B$8425='Bin Analysis'!$B5739,'Data Transformation'!$G$425:$G$8425),D5748))</f>
        <v>2001</v>
      </c>
      <c r="F5748">
        <f t="shared" si="717"/>
        <v>0</v>
      </c>
      <c r="G5748">
        <f>Weighting!$H$12</f>
        <v>0</v>
      </c>
      <c r="H5748">
        <f t="array" ref="H5748">FREQUENCY(IF('Data Transformation'!$B$4:$B$8425=B5739,'Data Transformation'!$G$4:$G$8425),'Bin Analysis'!$B5748)</f>
        <v>2073</v>
      </c>
      <c r="I5748">
        <f t="shared" si="718"/>
        <v>0</v>
      </c>
      <c r="J5748">
        <f t="shared" si="719"/>
        <v>0</v>
      </c>
      <c r="K5748">
        <f>J5748*Weighting!$W$12</f>
        <v>0</v>
      </c>
      <c r="M5748" s="14"/>
    </row>
    <row r="5749" spans="1:13" x14ac:dyDescent="0.25">
      <c r="A5749" s="32" t="str">
        <f>IF(Weighting!$P$13&gt;0,B5749,"")</f>
        <v/>
      </c>
      <c r="B5749" t="e">
        <f>Weighting!$C$13</f>
        <v>#DIV/0!</v>
      </c>
      <c r="C5749" t="e">
        <f>Weighting!$F$13</f>
        <v>#NUM!</v>
      </c>
      <c r="D5749" t="e">
        <f>IF(C5749=1,'Data Transformation'!$G$3+0.5*'Data Transformation'!$W$25,IF(C5750=1,D5750-'Data Transformation'!$W$25,FALSE))</f>
        <v>#NUM!</v>
      </c>
      <c r="E5749">
        <f t="array" ref="E5749">IF(ISLOGICAL(D5749),"",FREQUENCY(IF('Data Transformation'!$B$425:$B$8425='Bin Analysis'!$B5739,'Data Transformation'!$G$425:$G$8425),D5749))</f>
        <v>2001</v>
      </c>
      <c r="F5749">
        <f t="shared" si="717"/>
        <v>0</v>
      </c>
      <c r="G5749">
        <f>Weighting!$H$13</f>
        <v>0</v>
      </c>
      <c r="H5749">
        <f t="array" ref="H5749">FREQUENCY(IF('Data Transformation'!$B$4:$B$8425=B5739,'Data Transformation'!$G$4:$G$8425),'Bin Analysis'!$B5749)</f>
        <v>2073</v>
      </c>
      <c r="I5749">
        <f t="shared" si="718"/>
        <v>0</v>
      </c>
      <c r="J5749">
        <f t="shared" si="719"/>
        <v>0</v>
      </c>
      <c r="K5749">
        <f>J5749*Weighting!$W$13</f>
        <v>0</v>
      </c>
      <c r="M5749" s="14"/>
    </row>
    <row r="5750" spans="1:13" x14ac:dyDescent="0.25">
      <c r="A5750" s="32" t="str">
        <f>IF(Weighting!$P$14&gt;0,B5750,"")</f>
        <v/>
      </c>
      <c r="B5750" t="e">
        <f>Weighting!$C$14</f>
        <v>#DIV/0!</v>
      </c>
      <c r="C5750" t="e">
        <f>Weighting!$F$14</f>
        <v>#NUM!</v>
      </c>
      <c r="D5750" t="e">
        <f>IF(C5750=1,'Data Transformation'!$G$3+0.5*'Data Transformation'!$W$25,IF(C5751=1,D5751-'Data Transformation'!$W$25,FALSE))</f>
        <v>#NUM!</v>
      </c>
      <c r="E5750">
        <f t="array" ref="E5750">IF(ISLOGICAL(D5750),"",FREQUENCY(IF('Data Transformation'!$B$425:$B$8425='Bin Analysis'!$B5739,'Data Transformation'!$G$425:$G$8425),D5750))</f>
        <v>2001</v>
      </c>
      <c r="F5750">
        <f t="shared" si="717"/>
        <v>0</v>
      </c>
      <c r="G5750">
        <f>Weighting!$H$14</f>
        <v>0</v>
      </c>
      <c r="H5750">
        <f t="array" ref="H5750">FREQUENCY(IF('Data Transformation'!$B$4:$B$8425=B5739,'Data Transformation'!$G$4:$G$8425),'Bin Analysis'!$B5750)</f>
        <v>2073</v>
      </c>
      <c r="I5750">
        <f t="shared" si="718"/>
        <v>0</v>
      </c>
      <c r="J5750">
        <f t="shared" si="719"/>
        <v>0</v>
      </c>
      <c r="K5750">
        <f>J5750*Weighting!$W$14</f>
        <v>0</v>
      </c>
      <c r="M5750" s="14"/>
    </row>
    <row r="5751" spans="1:13" x14ac:dyDescent="0.25">
      <c r="A5751" s="32" t="str">
        <f>IF(Weighting!$P$15&gt;0,B5751,"")</f>
        <v/>
      </c>
      <c r="B5751" t="e">
        <f>Weighting!$C$15</f>
        <v>#DIV/0!</v>
      </c>
      <c r="C5751" t="e">
        <f>Weighting!$F$15</f>
        <v>#NUM!</v>
      </c>
      <c r="D5751" t="e">
        <f>IF(C5751=1,'Data Transformation'!$G$3+0.5*'Data Transformation'!$W$25,IF(C5752=1,D5752-'Data Transformation'!$W$25,FALSE))</f>
        <v>#NUM!</v>
      </c>
      <c r="E5751">
        <f t="array" ref="E5751">IF(ISLOGICAL(D5751),"",FREQUENCY(IF('Data Transformation'!$B$425:$B$8425='Bin Analysis'!$B5739,'Data Transformation'!$G$425:$G$8425),D5751))</f>
        <v>2001</v>
      </c>
      <c r="F5751">
        <f t="shared" si="717"/>
        <v>0</v>
      </c>
      <c r="G5751">
        <f>Weighting!$H$15</f>
        <v>0</v>
      </c>
      <c r="H5751">
        <f t="array" ref="H5751">FREQUENCY(IF('Data Transformation'!$B$4:$B$8425=B5739,'Data Transformation'!$G$4:$G$8425),'Bin Analysis'!$B5751)</f>
        <v>2073</v>
      </c>
      <c r="I5751">
        <f t="shared" si="718"/>
        <v>0</v>
      </c>
      <c r="J5751">
        <f t="shared" si="719"/>
        <v>0</v>
      </c>
      <c r="K5751">
        <f>J5751*Weighting!$W$15</f>
        <v>0</v>
      </c>
      <c r="M5751" s="14"/>
    </row>
    <row r="5752" spans="1:13" x14ac:dyDescent="0.25">
      <c r="A5752" s="32" t="str">
        <f>IF(Weighting!$P$16&gt;0,B5752,"")</f>
        <v/>
      </c>
      <c r="B5752" t="e">
        <f>Weighting!$C$16</f>
        <v>#DIV/0!</v>
      </c>
      <c r="C5752" t="e">
        <f>Weighting!$F$16</f>
        <v>#NUM!</v>
      </c>
      <c r="D5752" t="e">
        <f>IF(C5752=1,'Data Transformation'!$G$3+0.5*'Data Transformation'!$W$25,IF(C5753=1,D5753-'Data Transformation'!$W$25,FALSE))</f>
        <v>#NUM!</v>
      </c>
      <c r="E5752">
        <f t="array" ref="E5752">IF(ISLOGICAL(D5752),"",FREQUENCY(IF('Data Transformation'!$B$425:$B$8425='Bin Analysis'!$B5739,'Data Transformation'!$G$425:$G$8425),D5752))</f>
        <v>2001</v>
      </c>
      <c r="F5752">
        <f t="shared" si="717"/>
        <v>0</v>
      </c>
      <c r="G5752">
        <f>Weighting!$H$16</f>
        <v>0</v>
      </c>
      <c r="H5752">
        <f t="array" ref="H5752">FREQUENCY(IF('Data Transformation'!$B$4:$B$8425=B5739,'Data Transformation'!$G$4:$G$8425),'Bin Analysis'!$B5752)</f>
        <v>2073</v>
      </c>
      <c r="I5752">
        <f t="shared" si="718"/>
        <v>0</v>
      </c>
      <c r="J5752">
        <f t="shared" si="719"/>
        <v>0</v>
      </c>
      <c r="K5752">
        <f>J5752*Weighting!$W$16</f>
        <v>0</v>
      </c>
      <c r="M5752" s="14"/>
    </row>
    <row r="5753" spans="1:13" x14ac:dyDescent="0.25">
      <c r="A5753" s="32" t="str">
        <f>IF(Weighting!$P$17&gt;0,B5753,"")</f>
        <v/>
      </c>
      <c r="B5753" t="e">
        <f>Weighting!$C$17</f>
        <v>#DIV/0!</v>
      </c>
      <c r="C5753" t="e">
        <f>Weighting!$F$17</f>
        <v>#NUM!</v>
      </c>
      <c r="D5753" t="e">
        <f>IF(C5753=1,'Data Transformation'!$G$3+0.5*'Data Transformation'!$W$25,IF(C5754=1,D5754-'Data Transformation'!$W$25,FALSE))</f>
        <v>#NUM!</v>
      </c>
      <c r="E5753">
        <f t="array" ref="E5753">IF(ISLOGICAL(D5753),"",FREQUENCY(IF('Data Transformation'!$B$425:$B$8425='Bin Analysis'!$B5739,'Data Transformation'!$G$425:$G$8425),D5753))</f>
        <v>2001</v>
      </c>
      <c r="F5753">
        <f t="shared" si="717"/>
        <v>0</v>
      </c>
      <c r="G5753">
        <f>Weighting!$H$17</f>
        <v>0</v>
      </c>
      <c r="H5753">
        <f t="array" ref="H5753">FREQUENCY(IF('Data Transformation'!$B$4:$B$8425=B5739,'Data Transformation'!$G$4:$G$8425),'Bin Analysis'!$B5753)</f>
        <v>2073</v>
      </c>
      <c r="I5753">
        <f t="shared" si="718"/>
        <v>0</v>
      </c>
      <c r="J5753">
        <f t="shared" si="719"/>
        <v>0</v>
      </c>
      <c r="K5753">
        <f>J5753*Weighting!$W$17</f>
        <v>0</v>
      </c>
      <c r="M5753" s="14"/>
    </row>
    <row r="5754" spans="1:13" x14ac:dyDescent="0.25">
      <c r="A5754" s="32" t="str">
        <f>IF(Weighting!$P$18&gt;0,B5754,"")</f>
        <v/>
      </c>
      <c r="B5754" t="e">
        <f>Weighting!$C$18</f>
        <v>#DIV/0!</v>
      </c>
      <c r="C5754" t="e">
        <f>Weighting!$F$18</f>
        <v>#NUM!</v>
      </c>
      <c r="D5754" t="e">
        <f>IF(C5754=1,'Data Transformation'!$G$3+0.5*'Data Transformation'!$W$25,IF(C5755=1,D5755-'Data Transformation'!$W$25,FALSE))</f>
        <v>#NUM!</v>
      </c>
      <c r="E5754">
        <f t="array" ref="E5754">IF(ISLOGICAL(D5754),"",FREQUENCY(IF('Data Transformation'!$B$425:$B$8425='Bin Analysis'!$B5739,'Data Transformation'!$G$425:$G$8425),D5754))</f>
        <v>2001</v>
      </c>
      <c r="F5754">
        <f t="shared" si="717"/>
        <v>0</v>
      </c>
      <c r="G5754">
        <f>Weighting!$H$18</f>
        <v>0</v>
      </c>
      <c r="H5754">
        <f t="array" ref="H5754">FREQUENCY(IF('Data Transformation'!$B$4:$B$8425=B5739,'Data Transformation'!$G$4:$G$8425),'Bin Analysis'!$B5754)</f>
        <v>2073</v>
      </c>
      <c r="I5754">
        <f t="shared" si="718"/>
        <v>0</v>
      </c>
      <c r="J5754">
        <f t="shared" si="719"/>
        <v>0</v>
      </c>
      <c r="K5754">
        <f>J5754*Weighting!$W$18</f>
        <v>0</v>
      </c>
      <c r="M5754" s="14"/>
    </row>
    <row r="5755" spans="1:13" x14ac:dyDescent="0.25">
      <c r="A5755" s="32" t="str">
        <f>IF(Weighting!$P$19&gt;0,B5755,"")</f>
        <v/>
      </c>
      <c r="B5755" t="e">
        <f>Weighting!$C$19</f>
        <v>#DIV/0!</v>
      </c>
      <c r="C5755" t="e">
        <f>Weighting!$F$19</f>
        <v>#NUM!</v>
      </c>
      <c r="D5755" t="e">
        <f>IF(C5755=1,'Data Transformation'!$G$3+0.5*'Data Transformation'!$W$25,IF(C5756=1,D5756-'Data Transformation'!$W$25,FALSE))</f>
        <v>#NUM!</v>
      </c>
      <c r="E5755">
        <f t="array" ref="E5755">IF(ISLOGICAL(D5755),"",FREQUENCY(IF('Data Transformation'!$B$425:$B$8425='Bin Analysis'!$B5739,'Data Transformation'!$G$425:$G$8425),D5755))</f>
        <v>2001</v>
      </c>
      <c r="F5755">
        <f t="shared" si="717"/>
        <v>0</v>
      </c>
      <c r="G5755">
        <f>Weighting!$H$19</f>
        <v>0</v>
      </c>
      <c r="H5755">
        <f t="array" ref="H5755">FREQUENCY(IF('Data Transformation'!$B$4:$B$8425=B5739,'Data Transformation'!$G$4:$G$8425),'Bin Analysis'!$B5755)</f>
        <v>2073</v>
      </c>
      <c r="I5755">
        <f t="shared" si="718"/>
        <v>0</v>
      </c>
      <c r="J5755">
        <f t="shared" si="719"/>
        <v>0</v>
      </c>
      <c r="K5755">
        <f>J5755*Weighting!$W$19</f>
        <v>0</v>
      </c>
      <c r="M5755" s="14"/>
    </row>
    <row r="5756" spans="1:13" x14ac:dyDescent="0.25">
      <c r="A5756" s="32" t="str">
        <f>IF(Weighting!$P$20&gt;0,B5756,"")</f>
        <v/>
      </c>
      <c r="B5756" t="e">
        <f>Weighting!$C$20</f>
        <v>#DIV/0!</v>
      </c>
      <c r="C5756" t="e">
        <f>Weighting!$F$20</f>
        <v>#NUM!</v>
      </c>
      <c r="D5756" t="e">
        <f>IF(C5756=1,'Data Transformation'!$G$3+0.5*'Data Transformation'!$W$25,IF(C5757=1,D5757-'Data Transformation'!$W$25,FALSE))</f>
        <v>#NUM!</v>
      </c>
      <c r="E5756">
        <f t="array" ref="E5756">IF(ISLOGICAL(D5756),"",FREQUENCY(IF('Data Transformation'!$B$425:$B$8425='Bin Analysis'!$B5739,'Data Transformation'!$G$425:$G$8425),D5756))</f>
        <v>2001</v>
      </c>
      <c r="F5756">
        <f t="shared" si="717"/>
        <v>0</v>
      </c>
      <c r="G5756">
        <f>Weighting!$H$20</f>
        <v>0</v>
      </c>
      <c r="H5756">
        <f t="array" ref="H5756">FREQUENCY(IF('Data Transformation'!$B$4:$B$8425=B5739,'Data Transformation'!$G$4:$G$8425),'Bin Analysis'!$B5756)</f>
        <v>2073</v>
      </c>
      <c r="I5756">
        <f t="shared" si="718"/>
        <v>0</v>
      </c>
      <c r="J5756">
        <f t="shared" si="719"/>
        <v>0</v>
      </c>
      <c r="K5756">
        <f>J5756*Weighting!$W$20</f>
        <v>0</v>
      </c>
      <c r="M5756" s="14"/>
    </row>
    <row r="5757" spans="1:13" x14ac:dyDescent="0.25">
      <c r="A5757" s="32" t="str">
        <f>IF(Weighting!$P$21&gt;0,B5757,"")</f>
        <v/>
      </c>
      <c r="B5757" t="e">
        <f>Weighting!$C$21</f>
        <v>#DIV/0!</v>
      </c>
      <c r="C5757" t="e">
        <f>Weighting!$F$21</f>
        <v>#NUM!</v>
      </c>
      <c r="D5757" t="e">
        <f>IF(C5757=1,'Data Transformation'!$G$3+0.5*'Data Transformation'!$W$25,IF(C5758=1,D5758-'Data Transformation'!$W$25,FALSE))</f>
        <v>#NUM!</v>
      </c>
      <c r="E5757">
        <f t="array" ref="E5757">IF(ISLOGICAL(D5757),"",FREQUENCY(IF('Data Transformation'!$B$425:$B$8425='Bin Analysis'!$B5739,'Data Transformation'!$G$425:$G$8425),D5757))</f>
        <v>2001</v>
      </c>
      <c r="F5757">
        <f t="shared" si="717"/>
        <v>0</v>
      </c>
      <c r="G5757">
        <f>Weighting!$H$21</f>
        <v>0</v>
      </c>
      <c r="H5757">
        <f t="array" ref="H5757">FREQUENCY(IF('Data Transformation'!$B$4:$B$8425=B5739,'Data Transformation'!$G$4:$G$8425),'Bin Analysis'!$B5757)</f>
        <v>2073</v>
      </c>
      <c r="I5757">
        <f t="shared" si="718"/>
        <v>0</v>
      </c>
      <c r="J5757">
        <f t="shared" si="719"/>
        <v>0</v>
      </c>
      <c r="K5757">
        <f>J5757*Weighting!$W$21</f>
        <v>0</v>
      </c>
      <c r="M5757" s="14"/>
    </row>
    <row r="5758" spans="1:13" x14ac:dyDescent="0.25">
      <c r="A5758" s="32" t="str">
        <f>IF(Weighting!$P$22&gt;0,B5758,"")</f>
        <v/>
      </c>
      <c r="B5758" t="e">
        <f>Weighting!$C$22</f>
        <v>#DIV/0!</v>
      </c>
      <c r="C5758" t="e">
        <f>Weighting!$F$22</f>
        <v>#NUM!</v>
      </c>
      <c r="D5758" t="e">
        <f>IF(C5758=1,'Data Transformation'!$G$3+0.5*'Data Transformation'!$W$25,IF(C5759=1,D5759-'Data Transformation'!$W$25,FALSE))</f>
        <v>#NUM!</v>
      </c>
      <c r="E5758">
        <f t="array" ref="E5758">IF(ISLOGICAL(D5758),"",FREQUENCY(IF('Data Transformation'!$B$425:$B$8425='Bin Analysis'!$B5739,'Data Transformation'!$G$425:$G$8425),D5758))</f>
        <v>2001</v>
      </c>
      <c r="F5758">
        <f t="shared" si="717"/>
        <v>0</v>
      </c>
      <c r="G5758">
        <f>Weighting!$H$22</f>
        <v>0</v>
      </c>
      <c r="H5758">
        <f t="array" ref="H5758">FREQUENCY(IF('Data Transformation'!$B$4:$B$8425=B5739,'Data Transformation'!$G$4:$G$8425),'Bin Analysis'!$B5758)</f>
        <v>2073</v>
      </c>
      <c r="I5758">
        <f t="shared" si="718"/>
        <v>0</v>
      </c>
      <c r="J5758">
        <f t="shared" si="719"/>
        <v>0</v>
      </c>
      <c r="K5758">
        <f>J5758*Weighting!$W$22</f>
        <v>0</v>
      </c>
      <c r="M5758" s="14"/>
    </row>
    <row r="5759" spans="1:13" x14ac:dyDescent="0.25">
      <c r="A5759" s="32" t="str">
        <f>IF(Weighting!$P$23&gt;0,B5759,"")</f>
        <v/>
      </c>
      <c r="B5759" t="e">
        <f>Weighting!$C$23</f>
        <v>#DIV/0!</v>
      </c>
      <c r="C5759" t="e">
        <f>Weighting!$F$23</f>
        <v>#NUM!</v>
      </c>
      <c r="D5759" t="e">
        <f>IF(C5759=1,'Data Transformation'!$G$3+0.5*'Data Transformation'!$W$25,IF(C5760=1,D5760-'Data Transformation'!$W$25,FALSE))</f>
        <v>#NUM!</v>
      </c>
      <c r="E5759">
        <f t="array" ref="E5759">IF(ISLOGICAL(D5759),"",FREQUENCY(IF('Data Transformation'!$B$425:$B$8425='Bin Analysis'!$B5739,'Data Transformation'!$G$425:$G$8425),D5759))</f>
        <v>2001</v>
      </c>
      <c r="F5759">
        <f t="shared" si="717"/>
        <v>0</v>
      </c>
      <c r="G5759">
        <f>Weighting!$H$23</f>
        <v>0</v>
      </c>
      <c r="H5759">
        <f t="array" ref="H5759">FREQUENCY(IF('Data Transformation'!$B$4:$B$8425=B5739,'Data Transformation'!$G$4:$G$8425),'Bin Analysis'!$B5759)</f>
        <v>2073</v>
      </c>
      <c r="I5759">
        <f t="shared" si="718"/>
        <v>0</v>
      </c>
      <c r="J5759">
        <f t="shared" si="719"/>
        <v>0</v>
      </c>
      <c r="K5759">
        <f>J5759*Weighting!$W$23</f>
        <v>0</v>
      </c>
      <c r="M5759" s="14"/>
    </row>
    <row r="5760" spans="1:13" x14ac:dyDescent="0.25">
      <c r="A5760" s="32" t="str">
        <f>IF(Weighting!$P$24&gt;0,B5760,"")</f>
        <v/>
      </c>
      <c r="B5760" t="e">
        <f>Weighting!$C$24</f>
        <v>#DIV/0!</v>
      </c>
      <c r="C5760" t="e">
        <f>Weighting!$F$24</f>
        <v>#NUM!</v>
      </c>
      <c r="D5760" t="e">
        <f>IF(C5760=1,'Data Transformation'!$G$3+0.5*'Data Transformation'!$W$25,IF(C5761=1,D5761-'Data Transformation'!$W$25,FALSE))</f>
        <v>#NUM!</v>
      </c>
      <c r="E5760">
        <f t="array" ref="E5760">IF(ISLOGICAL(D5760),"",FREQUENCY(IF('Data Transformation'!$B$425:$B$8425='Bin Analysis'!$B5739,'Data Transformation'!$G$425:$G$8425),D5760))</f>
        <v>2001</v>
      </c>
      <c r="F5760">
        <f t="shared" si="717"/>
        <v>0</v>
      </c>
      <c r="G5760">
        <f>Weighting!$H$24</f>
        <v>0</v>
      </c>
      <c r="H5760">
        <f t="array" ref="H5760">FREQUENCY(IF('Data Transformation'!$B$4:$B$8425=B5739,'Data Transformation'!$G$4:$G$8425),'Bin Analysis'!$B5760)</f>
        <v>2073</v>
      </c>
      <c r="I5760">
        <f t="shared" si="718"/>
        <v>0</v>
      </c>
      <c r="J5760">
        <f t="shared" si="719"/>
        <v>0</v>
      </c>
      <c r="K5760">
        <f>J5760*Weighting!$W$24</f>
        <v>0</v>
      </c>
      <c r="M5760" s="14"/>
    </row>
    <row r="5761" spans="1:25" x14ac:dyDescent="0.25">
      <c r="A5761" s="32" t="str">
        <f>IF(Weighting!$P$25&gt;0,B5761,"")</f>
        <v/>
      </c>
      <c r="B5761" t="e">
        <f>Weighting!$C$25</f>
        <v>#DIV/0!</v>
      </c>
      <c r="C5761" t="e">
        <f>Weighting!$F$25</f>
        <v>#NUM!</v>
      </c>
      <c r="D5761" t="e">
        <f>IF(C5761=1,'Data Transformation'!$G$3+0.5*'Data Transformation'!$W$25,IF(C5762=1,D5762-'Data Transformation'!$W$25,FALSE))</f>
        <v>#NUM!</v>
      </c>
      <c r="E5761">
        <f t="array" ref="E5761">IF(ISLOGICAL(D5761),"",FREQUENCY(IF('Data Transformation'!$B$425:$B$8425='Bin Analysis'!$B5739,'Data Transformation'!$G$425:$G$8425),D5761))</f>
        <v>2001</v>
      </c>
      <c r="F5761">
        <f t="shared" si="717"/>
        <v>0</v>
      </c>
      <c r="G5761">
        <f>Weighting!$H$25</f>
        <v>0</v>
      </c>
      <c r="H5761">
        <f t="array" ref="H5761">FREQUENCY(IF('Data Transformation'!$B$4:$B$8425=B5739,'Data Transformation'!$G$4:$G$8425),'Bin Analysis'!$B5761)</f>
        <v>2073</v>
      </c>
      <c r="I5761">
        <f t="shared" si="718"/>
        <v>0</v>
      </c>
      <c r="J5761">
        <f t="shared" si="719"/>
        <v>0</v>
      </c>
      <c r="K5761">
        <f>J5761*Weighting!$W$25</f>
        <v>0</v>
      </c>
      <c r="M5761" s="14"/>
    </row>
    <row r="5762" spans="1:25" x14ac:dyDescent="0.25">
      <c r="N5762" s="57"/>
      <c r="O5762"/>
      <c r="P5762"/>
      <c r="Q5762"/>
      <c r="R5762"/>
    </row>
    <row r="5763" spans="1:25" ht="23.25" x14ac:dyDescent="0.35">
      <c r="A5763" s="21" t="s">
        <v>0</v>
      </c>
      <c r="B5763" s="21" t="str">
        <f>IFERROR(VLOOKUP(C5763,'Data Transformation'!$L$6:$M$426,2,FALSE),"")</f>
        <v/>
      </c>
      <c r="C5763" s="21">
        <f>C5739+1</f>
        <v>240</v>
      </c>
      <c r="D5763" s="21"/>
      <c r="E5763" s="21"/>
      <c r="F5763" s="21"/>
      <c r="G5763" s="21"/>
      <c r="H5763" s="22"/>
      <c r="I5763" s="22"/>
      <c r="J5763" s="22"/>
      <c r="K5763" s="21"/>
      <c r="L5763" s="21" t="str">
        <f>B5763</f>
        <v/>
      </c>
      <c r="M5763" s="23" t="e">
        <f>INDEX('Data Transformation'!$O$4:$O$424,MATCH($B5763,'Data Transformation'!$M$4:$M$424,0),MATCH($M$2,'Data Transformation'!$O$3,0))</f>
        <v>#N/A</v>
      </c>
      <c r="N5763" s="27" t="e">
        <f>IF('Input and Summary Results'!$J$16="minimum",'Bin Analysis'!X5764/(M5763-1),'Bin Analysis'!Y5763/('Bin Analysis'!M5763-1))</f>
        <v>#N/A</v>
      </c>
      <c r="O5763" s="27" t="e">
        <f>IF(M5763=FALSE,NA(),(VLOOKUP(1,C5766:K5785,4,FALSE))/(M5763-1))</f>
        <v>#N/A</v>
      </c>
      <c r="P5763" s="27" t="e">
        <f>IF(M5763=FALSE,NA(),SUM(J5766:J5785)/Weighting!$S$5)</f>
        <v>#N/A</v>
      </c>
      <c r="Q5763" s="27" t="e">
        <f>IF(M5763=FALSE,NA(),SUM(K5766:K5785)/Weighting!$S$6)</f>
        <v>#N/A</v>
      </c>
      <c r="R5763" s="27" t="e">
        <f>IF(M5763=FALSE,NA(),(VLOOKUP(1,G5766:K5785,3,FALSE))/(M5763-1))</f>
        <v>#N/A</v>
      </c>
      <c r="S5763" s="22" t="e">
        <f>IF(M5763=FALSE,NA(),IF(SUM(J5766:J5785)=2,"yes","no"))</f>
        <v>#N/A</v>
      </c>
      <c r="X5763" s="2" cm="2">
        <f t="array" ref="X5763:X5764">FREQUENCY(IF('Data Transformation'!$B$425:$B$6424='Bin Analysis'!L5763,'Data Transformation'!$G$425:$G$6424),'Data Transformation'!$U$11)</f>
        <v>0</v>
      </c>
      <c r="Y5763" s="2" cm="2">
        <f t="array" ref="Y5763:Y5764">FREQUENCY(IF('Data Transformation'!$B$425:$B$6424='Bin Analysis'!L5763,'Data Transformation'!$G$425:$G$6424),'Data Transformation'!$U$12)</f>
        <v>0</v>
      </c>
    </row>
    <row r="5764" spans="1:25" x14ac:dyDescent="0.25">
      <c r="A5764" s="14" t="s">
        <v>67</v>
      </c>
      <c r="B5764" t="s">
        <v>47</v>
      </c>
      <c r="C5764" t="s">
        <v>5</v>
      </c>
      <c r="D5764" t="s">
        <v>98</v>
      </c>
      <c r="E5764" t="s">
        <v>99</v>
      </c>
      <c r="F5764" t="s">
        <v>100</v>
      </c>
      <c r="G5764" t="s">
        <v>69</v>
      </c>
      <c r="H5764" t="s">
        <v>31</v>
      </c>
      <c r="I5764" t="s">
        <v>32</v>
      </c>
      <c r="J5764" t="s">
        <v>46</v>
      </c>
      <c r="K5764" s="14" t="s">
        <v>45</v>
      </c>
      <c r="M5764" s="14"/>
      <c r="X5764" s="2">
        <v>0</v>
      </c>
      <c r="Y5764" s="2">
        <v>0</v>
      </c>
    </row>
    <row r="5765" spans="1:25" x14ac:dyDescent="0.25">
      <c r="A5765" s="32"/>
      <c r="D5765" t="e">
        <f>IF(C5765=1,'Data Transformation'!$G$3+0.5*'Data Transformation'!$W$25,IF(C5766=1,D5766-'Data Transformation'!$W$25,FALSE))</f>
        <v>#NUM!</v>
      </c>
      <c r="E5765">
        <f t="array" ref="E5765">IF(ISLOGICAL(D5765),"",FREQUENCY(IF('Data Transformation'!$B$425:$B$8425='Bin Analysis'!$B5763,'Data Transformation'!$G$425:$G$8425),D5765))</f>
        <v>2001</v>
      </c>
      <c r="F5765" t="e">
        <f>IF(ISLOGICAL(D5765),"",E5765-E5764)</f>
        <v>#VALUE!</v>
      </c>
      <c r="M5765" s="14"/>
    </row>
    <row r="5766" spans="1:25" x14ac:dyDescent="0.25">
      <c r="A5766" s="32" t="e">
        <f>IF(Weighting!$P$6&gt;0,B5766,"")</f>
        <v>#NUM!</v>
      </c>
      <c r="B5766" t="e">
        <f>Weighting!$C$6</f>
        <v>#DIV/0!</v>
      </c>
      <c r="C5766" t="e">
        <f>Weighting!$F$6</f>
        <v>#NUM!</v>
      </c>
      <c r="D5766" t="e">
        <f>IF(C5766=1,'Data Transformation'!$G$3+0.5*'Data Transformation'!$W$25,IF(C5767=1,D5767-'Data Transformation'!$W$25,FALSE))</f>
        <v>#NUM!</v>
      </c>
      <c r="E5766">
        <f t="array" ref="E5766">IF(ISLOGICAL(D5766),"",FREQUENCY(IF('Data Transformation'!$B$425:$B$8425='Bin Analysis'!$B5763,'Data Transformation'!$G$425:$G$8425),D5766))</f>
        <v>2001</v>
      </c>
      <c r="F5766">
        <f>IF(ISLOGICAL(D5766),"",E5766-E5765)</f>
        <v>0</v>
      </c>
      <c r="G5766">
        <f>Weighting!$H$6</f>
        <v>1</v>
      </c>
      <c r="H5766">
        <f t="array" ref="H5766">FREQUENCY(IF('Data Transformation'!$B$4:$B$8425=B5763,'Data Transformation'!$G$4:$G$8425),'Bin Analysis'!$B5766)</f>
        <v>2073</v>
      </c>
      <c r="I5766">
        <f>H5766-H5765</f>
        <v>2073</v>
      </c>
      <c r="J5766">
        <f>IF(I5766=0,0,1)</f>
        <v>1</v>
      </c>
      <c r="K5766" t="e">
        <f>J5766*Weighting!$W$6</f>
        <v>#NUM!</v>
      </c>
      <c r="M5766" s="14"/>
    </row>
    <row r="5767" spans="1:25" x14ac:dyDescent="0.25">
      <c r="A5767" s="32" t="str">
        <f>IF(Weighting!$P$7&gt;0,B5767,"")</f>
        <v/>
      </c>
      <c r="B5767" t="e">
        <f>Weighting!$C$7</f>
        <v>#DIV/0!</v>
      </c>
      <c r="C5767" t="e">
        <f>Weighting!$F$7</f>
        <v>#NUM!</v>
      </c>
      <c r="D5767" t="e">
        <f>IF(C5767=1,'Data Transformation'!$G$3+0.5*'Data Transformation'!$W$25,IF(C5768=1,D5768-'Data Transformation'!$W$25,FALSE))</f>
        <v>#NUM!</v>
      </c>
      <c r="E5767">
        <f t="array" ref="E5767">IF(ISLOGICAL(D5767),"",FREQUENCY(IF('Data Transformation'!$B$425:$B$8425='Bin Analysis'!$B5763,'Data Transformation'!$G$425:$G$8425),D5767))</f>
        <v>2001</v>
      </c>
      <c r="F5767">
        <f t="shared" ref="F5767:F5785" si="720">IF(ISLOGICAL(D5767),"",E5767-E5766)</f>
        <v>0</v>
      </c>
      <c r="G5767">
        <f>Weighting!$H$7</f>
        <v>0</v>
      </c>
      <c r="H5767">
        <f t="array" ref="H5767">FREQUENCY(IF('Data Transformation'!$B$4:$B$8425=B5763,'Data Transformation'!$G$4:$G$8425),'Bin Analysis'!$B5767)</f>
        <v>2073</v>
      </c>
      <c r="I5767">
        <f t="shared" ref="I5767:I5785" si="721">H5767-H5766</f>
        <v>0</v>
      </c>
      <c r="J5767">
        <f>IF(I5767=0,0,1)</f>
        <v>0</v>
      </c>
      <c r="K5767">
        <f>J5767*Weighting!$W$7</f>
        <v>0</v>
      </c>
      <c r="M5767" s="14"/>
    </row>
    <row r="5768" spans="1:25" x14ac:dyDescent="0.25">
      <c r="A5768" s="32" t="str">
        <f>IF(Weighting!$P$8&gt;0,B5768,"")</f>
        <v/>
      </c>
      <c r="B5768" t="e">
        <f>Weighting!$C$8</f>
        <v>#DIV/0!</v>
      </c>
      <c r="C5768" t="e">
        <f>Weighting!$F$8</f>
        <v>#NUM!</v>
      </c>
      <c r="D5768" t="e">
        <f>IF(C5768=1,'Data Transformation'!$G$3+0.5*'Data Transformation'!$W$25,IF(C5769=1,D5769-'Data Transformation'!$W$25,FALSE))</f>
        <v>#NUM!</v>
      </c>
      <c r="E5768">
        <f t="array" ref="E5768">IF(ISLOGICAL(D5768),"",FREQUENCY(IF('Data Transformation'!$B$425:$B$8425='Bin Analysis'!$B5763,'Data Transformation'!$G$425:$G$8425),D5768))</f>
        <v>2001</v>
      </c>
      <c r="F5768">
        <f t="shared" si="720"/>
        <v>0</v>
      </c>
      <c r="G5768">
        <f>Weighting!$H$8</f>
        <v>0</v>
      </c>
      <c r="H5768">
        <f t="array" ref="H5768">FREQUENCY(IF('Data Transformation'!$B$4:$B$8425=B5763,'Data Transformation'!$G$4:$G$8425),'Bin Analysis'!$B5768)</f>
        <v>2073</v>
      </c>
      <c r="I5768">
        <f t="shared" si="721"/>
        <v>0</v>
      </c>
      <c r="J5768">
        <f t="shared" ref="J5768:J5785" si="722">IF(I5768=0,0,1)</f>
        <v>0</v>
      </c>
      <c r="K5768">
        <f>J5768*Weighting!$W$8</f>
        <v>0</v>
      </c>
      <c r="M5768" s="14"/>
    </row>
    <row r="5769" spans="1:25" x14ac:dyDescent="0.25">
      <c r="A5769" s="32" t="str">
        <f>IF(Weighting!$P$9&gt;0,B5769,"")</f>
        <v/>
      </c>
      <c r="B5769" s="50" t="e">
        <f>Weighting!$C$9</f>
        <v>#DIV/0!</v>
      </c>
      <c r="C5769" t="e">
        <f>Weighting!$F$9</f>
        <v>#NUM!</v>
      </c>
      <c r="D5769" t="e">
        <f>IF(C5769=1,'Data Transformation'!$G$3+0.5*'Data Transformation'!$W$25,IF(C5770=1,D5770-'Data Transformation'!$W$25,FALSE))</f>
        <v>#NUM!</v>
      </c>
      <c r="E5769">
        <f t="array" ref="E5769">IF(ISLOGICAL(D5769),"",FREQUENCY(IF('Data Transformation'!$B$425:$B$8425='Bin Analysis'!$B5763,'Data Transformation'!$G$425:$G$8425),D5769))</f>
        <v>2001</v>
      </c>
      <c r="F5769">
        <f t="shared" si="720"/>
        <v>0</v>
      </c>
      <c r="G5769">
        <f>Weighting!$H$9</f>
        <v>0</v>
      </c>
      <c r="H5769">
        <f t="array" ref="H5769">FREQUENCY(IF('Data Transformation'!$B$4:$B$8425=B5763,'Data Transformation'!$G$4:$G$8425),'Bin Analysis'!$B5769)</f>
        <v>2073</v>
      </c>
      <c r="I5769">
        <f t="shared" si="721"/>
        <v>0</v>
      </c>
      <c r="J5769">
        <f t="shared" si="722"/>
        <v>0</v>
      </c>
      <c r="K5769">
        <f>J5769*Weighting!$W$9</f>
        <v>0</v>
      </c>
      <c r="M5769" s="14"/>
    </row>
    <row r="5770" spans="1:25" x14ac:dyDescent="0.25">
      <c r="A5770" s="32" t="str">
        <f>IF(Weighting!$P$10&gt;0,B5770,"")</f>
        <v/>
      </c>
      <c r="B5770" t="e">
        <f>Weighting!$C$10</f>
        <v>#DIV/0!</v>
      </c>
      <c r="C5770" t="e">
        <f>Weighting!$F$10</f>
        <v>#NUM!</v>
      </c>
      <c r="D5770" t="e">
        <f>IF(C5770=1,'Data Transformation'!$G$3+0.5*'Data Transformation'!$W$25,IF(C5771=1,D5771-'Data Transformation'!$W$25,FALSE))</f>
        <v>#NUM!</v>
      </c>
      <c r="E5770">
        <f t="array" ref="E5770">IF(ISLOGICAL(D5770),"",FREQUENCY(IF('Data Transformation'!$B$425:$B$8425='Bin Analysis'!$B5763,'Data Transformation'!$G$425:$G$8425),D5770))</f>
        <v>2001</v>
      </c>
      <c r="F5770">
        <f t="shared" si="720"/>
        <v>0</v>
      </c>
      <c r="G5770">
        <f>Weighting!$H$10</f>
        <v>0</v>
      </c>
      <c r="H5770">
        <f t="array" ref="H5770">FREQUENCY(IF('Data Transformation'!$B$4:$B$8425=B5763,'Data Transformation'!$G$4:$G$8425),'Bin Analysis'!$B5770)</f>
        <v>2073</v>
      </c>
      <c r="I5770">
        <f t="shared" si="721"/>
        <v>0</v>
      </c>
      <c r="J5770">
        <f t="shared" si="722"/>
        <v>0</v>
      </c>
      <c r="K5770">
        <f>J5770*Weighting!$W$10</f>
        <v>0</v>
      </c>
      <c r="M5770" s="14"/>
    </row>
    <row r="5771" spans="1:25" x14ac:dyDescent="0.25">
      <c r="A5771" s="32" t="str">
        <f>IF(Weighting!$P$11&gt;0,B5771,"")</f>
        <v/>
      </c>
      <c r="B5771" t="e">
        <f>Weighting!$C$11</f>
        <v>#DIV/0!</v>
      </c>
      <c r="C5771" t="e">
        <f>Weighting!$F$11</f>
        <v>#NUM!</v>
      </c>
      <c r="D5771" t="e">
        <f>IF(C5771=1,'Data Transformation'!$G$3+0.5*'Data Transformation'!$W$25,IF(C5772=1,D5772-'Data Transformation'!$W$25,FALSE))</f>
        <v>#NUM!</v>
      </c>
      <c r="E5771">
        <f t="array" ref="E5771">IF(ISLOGICAL(D5771),"",FREQUENCY(IF('Data Transformation'!$B$425:$B$8425='Bin Analysis'!$B5763,'Data Transformation'!$G$425:$G$8425),D5771))</f>
        <v>2001</v>
      </c>
      <c r="F5771">
        <f t="shared" si="720"/>
        <v>0</v>
      </c>
      <c r="G5771">
        <f>Weighting!$H$11</f>
        <v>0</v>
      </c>
      <c r="H5771">
        <f t="array" ref="H5771">FREQUENCY(IF('Data Transformation'!$B$4:$B$8425=B5763,'Data Transformation'!$G$4:$G$8425),'Bin Analysis'!$B5771)</f>
        <v>2073</v>
      </c>
      <c r="I5771">
        <f t="shared" si="721"/>
        <v>0</v>
      </c>
      <c r="J5771">
        <f t="shared" si="722"/>
        <v>0</v>
      </c>
      <c r="K5771">
        <f>J5771*Weighting!$W$11</f>
        <v>0</v>
      </c>
      <c r="M5771" s="14"/>
    </row>
    <row r="5772" spans="1:25" x14ac:dyDescent="0.25">
      <c r="A5772" s="32" t="str">
        <f>IF(Weighting!$P$12&gt;0,B5772,"")</f>
        <v/>
      </c>
      <c r="B5772" t="e">
        <f>Weighting!$C$12</f>
        <v>#DIV/0!</v>
      </c>
      <c r="C5772" t="e">
        <f>Weighting!$F$12</f>
        <v>#NUM!</v>
      </c>
      <c r="D5772" t="e">
        <f>IF(C5772=1,'Data Transformation'!$G$3+0.5*'Data Transformation'!$W$25,IF(C5773=1,D5773-'Data Transformation'!$W$25,FALSE))</f>
        <v>#NUM!</v>
      </c>
      <c r="E5772">
        <f t="array" ref="E5772">IF(ISLOGICAL(D5772),"",FREQUENCY(IF('Data Transformation'!$B$425:$B$8425='Bin Analysis'!$B5763,'Data Transformation'!$G$425:$G$8425),D5772))</f>
        <v>2001</v>
      </c>
      <c r="F5772">
        <f t="shared" si="720"/>
        <v>0</v>
      </c>
      <c r="G5772">
        <f>Weighting!$H$12</f>
        <v>0</v>
      </c>
      <c r="H5772">
        <f t="array" ref="H5772">FREQUENCY(IF('Data Transformation'!$B$4:$B$8425=B5763,'Data Transformation'!$G$4:$G$8425),'Bin Analysis'!$B5772)</f>
        <v>2073</v>
      </c>
      <c r="I5772">
        <f t="shared" si="721"/>
        <v>0</v>
      </c>
      <c r="J5772">
        <f t="shared" si="722"/>
        <v>0</v>
      </c>
      <c r="K5772">
        <f>J5772*Weighting!$W$12</f>
        <v>0</v>
      </c>
      <c r="M5772" s="14"/>
    </row>
    <row r="5773" spans="1:25" x14ac:dyDescent="0.25">
      <c r="A5773" s="32" t="str">
        <f>IF(Weighting!$P$13&gt;0,B5773,"")</f>
        <v/>
      </c>
      <c r="B5773" t="e">
        <f>Weighting!$C$13</f>
        <v>#DIV/0!</v>
      </c>
      <c r="C5773" t="e">
        <f>Weighting!$F$13</f>
        <v>#NUM!</v>
      </c>
      <c r="D5773" t="e">
        <f>IF(C5773=1,'Data Transformation'!$G$3+0.5*'Data Transformation'!$W$25,IF(C5774=1,D5774-'Data Transformation'!$W$25,FALSE))</f>
        <v>#NUM!</v>
      </c>
      <c r="E5773">
        <f t="array" ref="E5773">IF(ISLOGICAL(D5773),"",FREQUENCY(IF('Data Transformation'!$B$425:$B$8425='Bin Analysis'!$B5763,'Data Transformation'!$G$425:$G$8425),D5773))</f>
        <v>2001</v>
      </c>
      <c r="F5773">
        <f t="shared" si="720"/>
        <v>0</v>
      </c>
      <c r="G5773">
        <f>Weighting!$H$13</f>
        <v>0</v>
      </c>
      <c r="H5773">
        <f t="array" ref="H5773">FREQUENCY(IF('Data Transformation'!$B$4:$B$8425=B5763,'Data Transformation'!$G$4:$G$8425),'Bin Analysis'!$B5773)</f>
        <v>2073</v>
      </c>
      <c r="I5773">
        <f t="shared" si="721"/>
        <v>0</v>
      </c>
      <c r="J5773">
        <f t="shared" si="722"/>
        <v>0</v>
      </c>
      <c r="K5773">
        <f>J5773*Weighting!$W$13</f>
        <v>0</v>
      </c>
      <c r="M5773" s="14"/>
    </row>
    <row r="5774" spans="1:25" x14ac:dyDescent="0.25">
      <c r="A5774" s="32" t="str">
        <f>IF(Weighting!$P$14&gt;0,B5774,"")</f>
        <v/>
      </c>
      <c r="B5774" t="e">
        <f>Weighting!$C$14</f>
        <v>#DIV/0!</v>
      </c>
      <c r="C5774" t="e">
        <f>Weighting!$F$14</f>
        <v>#NUM!</v>
      </c>
      <c r="D5774" t="e">
        <f>IF(C5774=1,'Data Transformation'!$G$3+0.5*'Data Transformation'!$W$25,IF(C5775=1,D5775-'Data Transformation'!$W$25,FALSE))</f>
        <v>#NUM!</v>
      </c>
      <c r="E5774">
        <f t="array" ref="E5774">IF(ISLOGICAL(D5774),"",FREQUENCY(IF('Data Transformation'!$B$425:$B$8425='Bin Analysis'!$B5763,'Data Transformation'!$G$425:$G$8425),D5774))</f>
        <v>2001</v>
      </c>
      <c r="F5774">
        <f t="shared" si="720"/>
        <v>0</v>
      </c>
      <c r="G5774">
        <f>Weighting!$H$14</f>
        <v>0</v>
      </c>
      <c r="H5774">
        <f t="array" ref="H5774">FREQUENCY(IF('Data Transformation'!$B$4:$B$8425=B5763,'Data Transformation'!$G$4:$G$8425),'Bin Analysis'!$B5774)</f>
        <v>2073</v>
      </c>
      <c r="I5774">
        <f t="shared" si="721"/>
        <v>0</v>
      </c>
      <c r="J5774">
        <f t="shared" si="722"/>
        <v>0</v>
      </c>
      <c r="K5774">
        <f>J5774*Weighting!$W$14</f>
        <v>0</v>
      </c>
      <c r="M5774" s="14"/>
    </row>
    <row r="5775" spans="1:25" x14ac:dyDescent="0.25">
      <c r="A5775" s="32" t="str">
        <f>IF(Weighting!$P$15&gt;0,B5775,"")</f>
        <v/>
      </c>
      <c r="B5775" t="e">
        <f>Weighting!$C$15</f>
        <v>#DIV/0!</v>
      </c>
      <c r="C5775" t="e">
        <f>Weighting!$F$15</f>
        <v>#NUM!</v>
      </c>
      <c r="D5775" t="e">
        <f>IF(C5775=1,'Data Transformation'!$G$3+0.5*'Data Transformation'!$W$25,IF(C5776=1,D5776-'Data Transformation'!$W$25,FALSE))</f>
        <v>#NUM!</v>
      </c>
      <c r="E5775">
        <f t="array" ref="E5775">IF(ISLOGICAL(D5775),"",FREQUENCY(IF('Data Transformation'!$B$425:$B$8425='Bin Analysis'!$B5763,'Data Transformation'!$G$425:$G$8425),D5775))</f>
        <v>2001</v>
      </c>
      <c r="F5775">
        <f t="shared" si="720"/>
        <v>0</v>
      </c>
      <c r="G5775">
        <f>Weighting!$H$15</f>
        <v>0</v>
      </c>
      <c r="H5775">
        <f t="array" ref="H5775">FREQUENCY(IF('Data Transformation'!$B$4:$B$8425=B5763,'Data Transformation'!$G$4:$G$8425),'Bin Analysis'!$B5775)</f>
        <v>2073</v>
      </c>
      <c r="I5775">
        <f t="shared" si="721"/>
        <v>0</v>
      </c>
      <c r="J5775">
        <f t="shared" si="722"/>
        <v>0</v>
      </c>
      <c r="K5775">
        <f>J5775*Weighting!$W$15</f>
        <v>0</v>
      </c>
      <c r="M5775" s="14"/>
    </row>
    <row r="5776" spans="1:25" x14ac:dyDescent="0.25">
      <c r="A5776" s="32" t="str">
        <f>IF(Weighting!$P$16&gt;0,B5776,"")</f>
        <v/>
      </c>
      <c r="B5776" t="e">
        <f>Weighting!$C$16</f>
        <v>#DIV/0!</v>
      </c>
      <c r="C5776" t="e">
        <f>Weighting!$F$16</f>
        <v>#NUM!</v>
      </c>
      <c r="D5776" t="e">
        <f>IF(C5776=1,'Data Transformation'!$G$3+0.5*'Data Transformation'!$W$25,IF(C5777=1,D5777-'Data Transformation'!$W$25,FALSE))</f>
        <v>#NUM!</v>
      </c>
      <c r="E5776">
        <f t="array" ref="E5776">IF(ISLOGICAL(D5776),"",FREQUENCY(IF('Data Transformation'!$B$425:$B$8425='Bin Analysis'!$B5763,'Data Transformation'!$G$425:$G$8425),D5776))</f>
        <v>2001</v>
      </c>
      <c r="F5776">
        <f t="shared" si="720"/>
        <v>0</v>
      </c>
      <c r="G5776">
        <f>Weighting!$H$16</f>
        <v>0</v>
      </c>
      <c r="H5776">
        <f t="array" ref="H5776">FREQUENCY(IF('Data Transformation'!$B$4:$B$8425=B5763,'Data Transformation'!$G$4:$G$8425),'Bin Analysis'!$B5776)</f>
        <v>2073</v>
      </c>
      <c r="I5776">
        <f t="shared" si="721"/>
        <v>0</v>
      </c>
      <c r="J5776">
        <f t="shared" si="722"/>
        <v>0</v>
      </c>
      <c r="K5776">
        <f>J5776*Weighting!$W$16</f>
        <v>0</v>
      </c>
      <c r="M5776" s="14"/>
    </row>
    <row r="5777" spans="1:25" x14ac:dyDescent="0.25">
      <c r="A5777" s="32" t="str">
        <f>IF(Weighting!$P$17&gt;0,B5777,"")</f>
        <v/>
      </c>
      <c r="B5777" t="e">
        <f>Weighting!$C$17</f>
        <v>#DIV/0!</v>
      </c>
      <c r="C5777" t="e">
        <f>Weighting!$F$17</f>
        <v>#NUM!</v>
      </c>
      <c r="D5777" t="e">
        <f>IF(C5777=1,'Data Transformation'!$G$3+0.5*'Data Transformation'!$W$25,IF(C5778=1,D5778-'Data Transformation'!$W$25,FALSE))</f>
        <v>#NUM!</v>
      </c>
      <c r="E5777">
        <f t="array" ref="E5777">IF(ISLOGICAL(D5777),"",FREQUENCY(IF('Data Transformation'!$B$425:$B$8425='Bin Analysis'!$B5763,'Data Transformation'!$G$425:$G$8425),D5777))</f>
        <v>2001</v>
      </c>
      <c r="F5777">
        <f t="shared" si="720"/>
        <v>0</v>
      </c>
      <c r="G5777">
        <f>Weighting!$H$17</f>
        <v>0</v>
      </c>
      <c r="H5777">
        <f t="array" ref="H5777">FREQUENCY(IF('Data Transformation'!$B$4:$B$8425=B5763,'Data Transformation'!$G$4:$G$8425),'Bin Analysis'!$B5777)</f>
        <v>2073</v>
      </c>
      <c r="I5777">
        <f t="shared" si="721"/>
        <v>0</v>
      </c>
      <c r="J5777">
        <f t="shared" si="722"/>
        <v>0</v>
      </c>
      <c r="K5777">
        <f>J5777*Weighting!$W$17</f>
        <v>0</v>
      </c>
      <c r="M5777" s="14"/>
    </row>
    <row r="5778" spans="1:25" x14ac:dyDescent="0.25">
      <c r="A5778" s="32" t="str">
        <f>IF(Weighting!$P$18&gt;0,B5778,"")</f>
        <v/>
      </c>
      <c r="B5778" t="e">
        <f>Weighting!$C$18</f>
        <v>#DIV/0!</v>
      </c>
      <c r="C5778" t="e">
        <f>Weighting!$F$18</f>
        <v>#NUM!</v>
      </c>
      <c r="D5778" t="e">
        <f>IF(C5778=1,'Data Transformation'!$G$3+0.5*'Data Transformation'!$W$25,IF(C5779=1,D5779-'Data Transformation'!$W$25,FALSE))</f>
        <v>#NUM!</v>
      </c>
      <c r="E5778">
        <f t="array" ref="E5778">IF(ISLOGICAL(D5778),"",FREQUENCY(IF('Data Transformation'!$B$425:$B$8425='Bin Analysis'!$B5763,'Data Transformation'!$G$425:$G$8425),D5778))</f>
        <v>2001</v>
      </c>
      <c r="F5778">
        <f t="shared" si="720"/>
        <v>0</v>
      </c>
      <c r="G5778">
        <f>Weighting!$H$18</f>
        <v>0</v>
      </c>
      <c r="H5778">
        <f t="array" ref="H5778">FREQUENCY(IF('Data Transformation'!$B$4:$B$8425=B5763,'Data Transformation'!$G$4:$G$8425),'Bin Analysis'!$B5778)</f>
        <v>2073</v>
      </c>
      <c r="I5778">
        <f t="shared" si="721"/>
        <v>0</v>
      </c>
      <c r="J5778">
        <f t="shared" si="722"/>
        <v>0</v>
      </c>
      <c r="K5778">
        <f>J5778*Weighting!$W$18</f>
        <v>0</v>
      </c>
      <c r="M5778" s="14"/>
    </row>
    <row r="5779" spans="1:25" x14ac:dyDescent="0.25">
      <c r="A5779" s="32" t="str">
        <f>IF(Weighting!$P$19&gt;0,B5779,"")</f>
        <v/>
      </c>
      <c r="B5779" t="e">
        <f>Weighting!$C$19</f>
        <v>#DIV/0!</v>
      </c>
      <c r="C5779" t="e">
        <f>Weighting!$F$19</f>
        <v>#NUM!</v>
      </c>
      <c r="D5779" t="e">
        <f>IF(C5779=1,'Data Transformation'!$G$3+0.5*'Data Transformation'!$W$25,IF(C5780=1,D5780-'Data Transformation'!$W$25,FALSE))</f>
        <v>#NUM!</v>
      </c>
      <c r="E5779">
        <f t="array" ref="E5779">IF(ISLOGICAL(D5779),"",FREQUENCY(IF('Data Transformation'!$B$425:$B$8425='Bin Analysis'!$B5763,'Data Transformation'!$G$425:$G$8425),D5779))</f>
        <v>2001</v>
      </c>
      <c r="F5779">
        <f t="shared" si="720"/>
        <v>0</v>
      </c>
      <c r="G5779">
        <f>Weighting!$H$19</f>
        <v>0</v>
      </c>
      <c r="H5779">
        <f t="array" ref="H5779">FREQUENCY(IF('Data Transformation'!$B$4:$B$8425=B5763,'Data Transformation'!$G$4:$G$8425),'Bin Analysis'!$B5779)</f>
        <v>2073</v>
      </c>
      <c r="I5779">
        <f t="shared" si="721"/>
        <v>0</v>
      </c>
      <c r="J5779">
        <f t="shared" si="722"/>
        <v>0</v>
      </c>
      <c r="K5779">
        <f>J5779*Weighting!$W$19</f>
        <v>0</v>
      </c>
      <c r="M5779" s="14"/>
    </row>
    <row r="5780" spans="1:25" x14ac:dyDescent="0.25">
      <c r="A5780" s="32" t="str">
        <f>IF(Weighting!$P$20&gt;0,B5780,"")</f>
        <v/>
      </c>
      <c r="B5780" t="e">
        <f>Weighting!$C$20</f>
        <v>#DIV/0!</v>
      </c>
      <c r="C5780" t="e">
        <f>Weighting!$F$20</f>
        <v>#NUM!</v>
      </c>
      <c r="D5780" t="e">
        <f>IF(C5780=1,'Data Transformation'!$G$3+0.5*'Data Transformation'!$W$25,IF(C5781=1,D5781-'Data Transformation'!$W$25,FALSE))</f>
        <v>#NUM!</v>
      </c>
      <c r="E5780">
        <f t="array" ref="E5780">IF(ISLOGICAL(D5780),"",FREQUENCY(IF('Data Transformation'!$B$425:$B$8425='Bin Analysis'!$B5763,'Data Transformation'!$G$425:$G$8425),D5780))</f>
        <v>2001</v>
      </c>
      <c r="F5780">
        <f t="shared" si="720"/>
        <v>0</v>
      </c>
      <c r="G5780">
        <f>Weighting!$H$20</f>
        <v>0</v>
      </c>
      <c r="H5780">
        <f t="array" ref="H5780">FREQUENCY(IF('Data Transformation'!$B$4:$B$8425=B5763,'Data Transformation'!$G$4:$G$8425),'Bin Analysis'!$B5780)</f>
        <v>2073</v>
      </c>
      <c r="I5780">
        <f t="shared" si="721"/>
        <v>0</v>
      </c>
      <c r="J5780">
        <f t="shared" si="722"/>
        <v>0</v>
      </c>
      <c r="K5780">
        <f>J5780*Weighting!$W$20</f>
        <v>0</v>
      </c>
      <c r="M5780" s="14"/>
    </row>
    <row r="5781" spans="1:25" x14ac:dyDescent="0.25">
      <c r="A5781" s="32" t="str">
        <f>IF(Weighting!$P$21&gt;0,B5781,"")</f>
        <v/>
      </c>
      <c r="B5781" t="e">
        <f>Weighting!$C$21</f>
        <v>#DIV/0!</v>
      </c>
      <c r="C5781" t="e">
        <f>Weighting!$F$21</f>
        <v>#NUM!</v>
      </c>
      <c r="D5781" t="e">
        <f>IF(C5781=1,'Data Transformation'!$G$3+0.5*'Data Transformation'!$W$25,IF(C5782=1,D5782-'Data Transformation'!$W$25,FALSE))</f>
        <v>#NUM!</v>
      </c>
      <c r="E5781">
        <f t="array" ref="E5781">IF(ISLOGICAL(D5781),"",FREQUENCY(IF('Data Transformation'!$B$425:$B$8425='Bin Analysis'!$B5763,'Data Transformation'!$G$425:$G$8425),D5781))</f>
        <v>2001</v>
      </c>
      <c r="F5781">
        <f t="shared" si="720"/>
        <v>0</v>
      </c>
      <c r="G5781">
        <f>Weighting!$H$21</f>
        <v>0</v>
      </c>
      <c r="H5781">
        <f t="array" ref="H5781">FREQUENCY(IF('Data Transformation'!$B$4:$B$8425=B5763,'Data Transformation'!$G$4:$G$8425),'Bin Analysis'!$B5781)</f>
        <v>2073</v>
      </c>
      <c r="I5781">
        <f t="shared" si="721"/>
        <v>0</v>
      </c>
      <c r="J5781">
        <f t="shared" si="722"/>
        <v>0</v>
      </c>
      <c r="K5781">
        <f>J5781*Weighting!$W$21</f>
        <v>0</v>
      </c>
      <c r="M5781" s="14"/>
    </row>
    <row r="5782" spans="1:25" x14ac:dyDescent="0.25">
      <c r="A5782" s="32" t="str">
        <f>IF(Weighting!$P$22&gt;0,B5782,"")</f>
        <v/>
      </c>
      <c r="B5782" t="e">
        <f>Weighting!$C$22</f>
        <v>#DIV/0!</v>
      </c>
      <c r="C5782" t="e">
        <f>Weighting!$F$22</f>
        <v>#NUM!</v>
      </c>
      <c r="D5782" t="e">
        <f>IF(C5782=1,'Data Transformation'!$G$3+0.5*'Data Transformation'!$W$25,IF(C5783=1,D5783-'Data Transformation'!$W$25,FALSE))</f>
        <v>#NUM!</v>
      </c>
      <c r="E5782">
        <f t="array" ref="E5782">IF(ISLOGICAL(D5782),"",FREQUENCY(IF('Data Transformation'!$B$425:$B$8425='Bin Analysis'!$B5763,'Data Transformation'!$G$425:$G$8425),D5782))</f>
        <v>2001</v>
      </c>
      <c r="F5782">
        <f t="shared" si="720"/>
        <v>0</v>
      </c>
      <c r="G5782">
        <f>Weighting!$H$22</f>
        <v>0</v>
      </c>
      <c r="H5782">
        <f t="array" ref="H5782">FREQUENCY(IF('Data Transformation'!$B$4:$B$8425=B5763,'Data Transformation'!$G$4:$G$8425),'Bin Analysis'!$B5782)</f>
        <v>2073</v>
      </c>
      <c r="I5782">
        <f t="shared" si="721"/>
        <v>0</v>
      </c>
      <c r="J5782">
        <f t="shared" si="722"/>
        <v>0</v>
      </c>
      <c r="K5782">
        <f>J5782*Weighting!$W$22</f>
        <v>0</v>
      </c>
      <c r="M5782" s="14"/>
    </row>
    <row r="5783" spans="1:25" x14ac:dyDescent="0.25">
      <c r="A5783" s="32" t="str">
        <f>IF(Weighting!$P$23&gt;0,B5783,"")</f>
        <v/>
      </c>
      <c r="B5783" t="e">
        <f>Weighting!$C$23</f>
        <v>#DIV/0!</v>
      </c>
      <c r="C5783" t="e">
        <f>Weighting!$F$23</f>
        <v>#NUM!</v>
      </c>
      <c r="D5783" t="e">
        <f>IF(C5783=1,'Data Transformation'!$G$3+0.5*'Data Transformation'!$W$25,IF(C5784=1,D5784-'Data Transformation'!$W$25,FALSE))</f>
        <v>#NUM!</v>
      </c>
      <c r="E5783">
        <f t="array" ref="E5783">IF(ISLOGICAL(D5783),"",FREQUENCY(IF('Data Transformation'!$B$425:$B$8425='Bin Analysis'!$B5763,'Data Transformation'!$G$425:$G$8425),D5783))</f>
        <v>2001</v>
      </c>
      <c r="F5783">
        <f t="shared" si="720"/>
        <v>0</v>
      </c>
      <c r="G5783">
        <f>Weighting!$H$23</f>
        <v>0</v>
      </c>
      <c r="H5783">
        <f t="array" ref="H5783">FREQUENCY(IF('Data Transformation'!$B$4:$B$8425=B5763,'Data Transformation'!$G$4:$G$8425),'Bin Analysis'!$B5783)</f>
        <v>2073</v>
      </c>
      <c r="I5783">
        <f t="shared" si="721"/>
        <v>0</v>
      </c>
      <c r="J5783">
        <f t="shared" si="722"/>
        <v>0</v>
      </c>
      <c r="K5783">
        <f>J5783*Weighting!$W$23</f>
        <v>0</v>
      </c>
      <c r="M5783" s="14"/>
    </row>
    <row r="5784" spans="1:25" x14ac:dyDescent="0.25">
      <c r="A5784" s="32" t="str">
        <f>IF(Weighting!$P$24&gt;0,B5784,"")</f>
        <v/>
      </c>
      <c r="B5784" t="e">
        <f>Weighting!$C$24</f>
        <v>#DIV/0!</v>
      </c>
      <c r="C5784" t="e">
        <f>Weighting!$F$24</f>
        <v>#NUM!</v>
      </c>
      <c r="D5784" t="e">
        <f>IF(C5784=1,'Data Transformation'!$G$3+0.5*'Data Transformation'!$W$25,IF(C5785=1,D5785-'Data Transformation'!$W$25,FALSE))</f>
        <v>#NUM!</v>
      </c>
      <c r="E5784">
        <f t="array" ref="E5784">IF(ISLOGICAL(D5784),"",FREQUENCY(IF('Data Transformation'!$B$425:$B$8425='Bin Analysis'!$B5763,'Data Transformation'!$G$425:$G$8425),D5784))</f>
        <v>2001</v>
      </c>
      <c r="F5784">
        <f t="shared" si="720"/>
        <v>0</v>
      </c>
      <c r="G5784">
        <f>Weighting!$H$24</f>
        <v>0</v>
      </c>
      <c r="H5784">
        <f t="array" ref="H5784">FREQUENCY(IF('Data Transformation'!$B$4:$B$8425=B5763,'Data Transformation'!$G$4:$G$8425),'Bin Analysis'!$B5784)</f>
        <v>2073</v>
      </c>
      <c r="I5784">
        <f t="shared" si="721"/>
        <v>0</v>
      </c>
      <c r="J5784">
        <f t="shared" si="722"/>
        <v>0</v>
      </c>
      <c r="K5784">
        <f>J5784*Weighting!$W$24</f>
        <v>0</v>
      </c>
      <c r="M5784" s="14"/>
    </row>
    <row r="5785" spans="1:25" x14ac:dyDescent="0.25">
      <c r="A5785" s="32" t="str">
        <f>IF(Weighting!$P$25&gt;0,B5785,"")</f>
        <v/>
      </c>
      <c r="B5785" t="e">
        <f>Weighting!$C$25</f>
        <v>#DIV/0!</v>
      </c>
      <c r="C5785" t="e">
        <f>Weighting!$F$25</f>
        <v>#NUM!</v>
      </c>
      <c r="D5785" t="e">
        <f>IF(C5785=1,'Data Transformation'!$G$3+0.5*'Data Transformation'!$W$25,IF(C5786=1,D5786-'Data Transformation'!$W$25,FALSE))</f>
        <v>#NUM!</v>
      </c>
      <c r="E5785">
        <f t="array" ref="E5785">IF(ISLOGICAL(D5785),"",FREQUENCY(IF('Data Transformation'!$B$425:$B$8425='Bin Analysis'!$B5763,'Data Transformation'!$G$425:$G$8425),D5785))</f>
        <v>2001</v>
      </c>
      <c r="F5785">
        <f t="shared" si="720"/>
        <v>0</v>
      </c>
      <c r="G5785">
        <f>Weighting!$H$25</f>
        <v>0</v>
      </c>
      <c r="H5785">
        <f t="array" ref="H5785">FREQUENCY(IF('Data Transformation'!$B$4:$B$8425=B5763,'Data Transformation'!$G$4:$G$8425),'Bin Analysis'!$B5785)</f>
        <v>2073</v>
      </c>
      <c r="I5785">
        <f t="shared" si="721"/>
        <v>0</v>
      </c>
      <c r="J5785">
        <f t="shared" si="722"/>
        <v>0</v>
      </c>
      <c r="K5785">
        <f>J5785*Weighting!$W$25</f>
        <v>0</v>
      </c>
      <c r="M5785" s="14"/>
    </row>
    <row r="5786" spans="1:25" x14ac:dyDescent="0.25">
      <c r="A5786" s="32"/>
      <c r="M5786" s="14"/>
    </row>
    <row r="5787" spans="1:25" ht="23.25" x14ac:dyDescent="0.35">
      <c r="A5787" s="21" t="s">
        <v>0</v>
      </c>
      <c r="B5787" s="21" t="str">
        <f>IFERROR(VLOOKUP(C5787,'Data Transformation'!$L$6:$M$426,2,FALSE),"")</f>
        <v/>
      </c>
      <c r="C5787" s="21">
        <f>C5763+1</f>
        <v>241</v>
      </c>
      <c r="D5787" s="21"/>
      <c r="E5787" s="21"/>
      <c r="F5787" s="21"/>
      <c r="G5787" s="21"/>
      <c r="H5787" s="22"/>
      <c r="I5787" s="22"/>
      <c r="J5787" s="22"/>
      <c r="K5787" s="21"/>
      <c r="L5787" s="21" t="str">
        <f>B5787</f>
        <v/>
      </c>
      <c r="M5787" s="23" t="e">
        <f>INDEX('Data Transformation'!$O$4:$O$424,MATCH($B5787,'Data Transformation'!$M$4:$M$424,0),MATCH($M$2,'Data Transformation'!$O$3,0))</f>
        <v>#N/A</v>
      </c>
      <c r="N5787" s="27" t="e">
        <f>IF('Input and Summary Results'!$J$16="minimum",'Bin Analysis'!X5788/(M5787-1),'Bin Analysis'!Y5787/('Bin Analysis'!M5787-1))</f>
        <v>#N/A</v>
      </c>
      <c r="O5787" s="27" t="e">
        <f>IF(M5787=FALSE,NA(),(VLOOKUP(1,C5790:K5809,4,FALSE))/(M5787-1))</f>
        <v>#N/A</v>
      </c>
      <c r="P5787" s="27" t="e">
        <f>IF(M5787=FALSE,NA(),SUM(J5790:J5809)/Weighting!$S$5)</f>
        <v>#N/A</v>
      </c>
      <c r="Q5787" s="27" t="e">
        <f>IF(M5787=FALSE,NA(),SUM(K5790:K5809)/Weighting!$S$6)</f>
        <v>#N/A</v>
      </c>
      <c r="R5787" s="27" t="e">
        <f>IF(M5787=FALSE,NA(),(VLOOKUP(1,G5790:K5809,3,FALSE))/(M5787-1))</f>
        <v>#N/A</v>
      </c>
      <c r="S5787" s="22" t="e">
        <f>IF(M5787=FALSE,NA(),IF(SUM(J5790:J5809)=2,"yes","no"))</f>
        <v>#N/A</v>
      </c>
      <c r="X5787" s="2" cm="2">
        <f t="array" ref="X5787:X5788">FREQUENCY(IF('Data Transformation'!$B$425:$B$6424='Bin Analysis'!L5787,'Data Transformation'!$G$425:$G$6424),'Data Transformation'!$U$11)</f>
        <v>0</v>
      </c>
      <c r="Y5787" s="2" cm="2">
        <f t="array" ref="Y5787:Y5788">FREQUENCY(IF('Data Transformation'!$B$425:$B$6424='Bin Analysis'!L5787,'Data Transformation'!$G$425:$G$6424),'Data Transformation'!$U$12)</f>
        <v>0</v>
      </c>
    </row>
    <row r="5788" spans="1:25" x14ac:dyDescent="0.25">
      <c r="A5788" s="14" t="s">
        <v>67</v>
      </c>
      <c r="B5788" t="s">
        <v>47</v>
      </c>
      <c r="C5788" t="s">
        <v>5</v>
      </c>
      <c r="D5788" t="s">
        <v>98</v>
      </c>
      <c r="E5788" t="s">
        <v>99</v>
      </c>
      <c r="F5788" t="s">
        <v>100</v>
      </c>
      <c r="G5788" t="s">
        <v>69</v>
      </c>
      <c r="H5788" t="s">
        <v>31</v>
      </c>
      <c r="I5788" t="s">
        <v>32</v>
      </c>
      <c r="J5788" t="s">
        <v>46</v>
      </c>
      <c r="K5788" s="14" t="s">
        <v>45</v>
      </c>
      <c r="M5788" s="14"/>
      <c r="X5788" s="2">
        <v>0</v>
      </c>
      <c r="Y5788" s="2">
        <v>0</v>
      </c>
    </row>
    <row r="5789" spans="1:25" x14ac:dyDescent="0.25">
      <c r="A5789" s="32"/>
      <c r="D5789" t="e">
        <f>IF(C5789=1,'Data Transformation'!$G$3+0.5*'Data Transformation'!$W$25,IF(C5790=1,D5790-'Data Transformation'!$W$25,FALSE))</f>
        <v>#NUM!</v>
      </c>
      <c r="E5789">
        <f t="array" ref="E5789">IF(ISLOGICAL(D5789),"",FREQUENCY(IF('Data Transformation'!$B$425:$B$8425='Bin Analysis'!$B5787,'Data Transformation'!$G$425:$G$8425),D5789))</f>
        <v>2001</v>
      </c>
      <c r="F5789" t="e">
        <f>IF(ISLOGICAL(D5789),"",E5789-E5788)</f>
        <v>#VALUE!</v>
      </c>
      <c r="M5789" s="14"/>
    </row>
    <row r="5790" spans="1:25" x14ac:dyDescent="0.25">
      <c r="A5790" s="32" t="e">
        <f>IF(Weighting!$P$6&gt;0,B5790,"")</f>
        <v>#NUM!</v>
      </c>
      <c r="B5790" t="e">
        <f>Weighting!$C$6</f>
        <v>#DIV/0!</v>
      </c>
      <c r="C5790" t="e">
        <f>Weighting!$F$6</f>
        <v>#NUM!</v>
      </c>
      <c r="D5790" t="e">
        <f>IF(C5790=1,'Data Transformation'!$G$3+0.5*'Data Transformation'!$W$25,IF(C5791=1,D5791-'Data Transformation'!$W$25,FALSE))</f>
        <v>#NUM!</v>
      </c>
      <c r="E5790">
        <f t="array" ref="E5790">IF(ISLOGICAL(D5790),"",FREQUENCY(IF('Data Transformation'!$B$425:$B$8425='Bin Analysis'!$B5787,'Data Transformation'!$G$425:$G$8425),D5790))</f>
        <v>2001</v>
      </c>
      <c r="F5790">
        <f>IF(ISLOGICAL(D5790),"",E5790-E5789)</f>
        <v>0</v>
      </c>
      <c r="G5790">
        <f>Weighting!$H$6</f>
        <v>1</v>
      </c>
      <c r="H5790">
        <f t="array" ref="H5790">FREQUENCY(IF('Data Transformation'!$B$4:$B$8425=B5787,'Data Transformation'!$G$4:$G$8425),'Bin Analysis'!$B5790)</f>
        <v>2073</v>
      </c>
      <c r="I5790">
        <f>H5790-H5789</f>
        <v>2073</v>
      </c>
      <c r="J5790">
        <f>IF(I5790=0,0,1)</f>
        <v>1</v>
      </c>
      <c r="K5790" t="e">
        <f>J5790*Weighting!$W$6</f>
        <v>#NUM!</v>
      </c>
      <c r="M5790" s="14"/>
    </row>
    <row r="5791" spans="1:25" x14ac:dyDescent="0.25">
      <c r="A5791" s="32" t="str">
        <f>IF(Weighting!$P$7&gt;0,B5791,"")</f>
        <v/>
      </c>
      <c r="B5791" t="e">
        <f>Weighting!$C$7</f>
        <v>#DIV/0!</v>
      </c>
      <c r="C5791" t="e">
        <f>Weighting!$F$7</f>
        <v>#NUM!</v>
      </c>
      <c r="D5791" t="e">
        <f>IF(C5791=1,'Data Transformation'!$G$3+0.5*'Data Transformation'!$W$25,IF(C5792=1,D5792-'Data Transformation'!$W$25,FALSE))</f>
        <v>#NUM!</v>
      </c>
      <c r="E5791">
        <f t="array" ref="E5791">IF(ISLOGICAL(D5791),"",FREQUENCY(IF('Data Transformation'!$B$425:$B$8425='Bin Analysis'!$B5787,'Data Transformation'!$G$425:$G$8425),D5791))</f>
        <v>2001</v>
      </c>
      <c r="F5791">
        <f t="shared" ref="F5791:F5809" si="723">IF(ISLOGICAL(D5791),"",E5791-E5790)</f>
        <v>0</v>
      </c>
      <c r="G5791">
        <f>Weighting!$H$7</f>
        <v>0</v>
      </c>
      <c r="H5791">
        <f t="array" ref="H5791">FREQUENCY(IF('Data Transformation'!$B$4:$B$8425=B5787,'Data Transformation'!$G$4:$G$8425),'Bin Analysis'!$B5791)</f>
        <v>2073</v>
      </c>
      <c r="I5791">
        <f t="shared" ref="I5791:I5809" si="724">H5791-H5790</f>
        <v>0</v>
      </c>
      <c r="J5791">
        <f>IF(I5791=0,0,1)</f>
        <v>0</v>
      </c>
      <c r="K5791">
        <f>J5791*Weighting!$W$7</f>
        <v>0</v>
      </c>
      <c r="M5791" s="14"/>
    </row>
    <row r="5792" spans="1:25" x14ac:dyDescent="0.25">
      <c r="A5792" s="32" t="str">
        <f>IF(Weighting!$P$8&gt;0,B5792,"")</f>
        <v/>
      </c>
      <c r="B5792" t="e">
        <f>Weighting!$C$8</f>
        <v>#DIV/0!</v>
      </c>
      <c r="C5792" t="e">
        <f>Weighting!$F$8</f>
        <v>#NUM!</v>
      </c>
      <c r="D5792" t="e">
        <f>IF(C5792=1,'Data Transformation'!$G$3+0.5*'Data Transformation'!$W$25,IF(C5793=1,D5793-'Data Transformation'!$W$25,FALSE))</f>
        <v>#NUM!</v>
      </c>
      <c r="E5792">
        <f t="array" ref="E5792">IF(ISLOGICAL(D5792),"",FREQUENCY(IF('Data Transformation'!$B$425:$B$8425='Bin Analysis'!$B5787,'Data Transformation'!$G$425:$G$8425),D5792))</f>
        <v>2001</v>
      </c>
      <c r="F5792">
        <f t="shared" si="723"/>
        <v>0</v>
      </c>
      <c r="G5792">
        <f>Weighting!$H$8</f>
        <v>0</v>
      </c>
      <c r="H5792">
        <f t="array" ref="H5792">FREQUENCY(IF('Data Transformation'!$B$4:$B$8425=B5787,'Data Transformation'!$G$4:$G$8425),'Bin Analysis'!$B5792)</f>
        <v>2073</v>
      </c>
      <c r="I5792">
        <f t="shared" si="724"/>
        <v>0</v>
      </c>
      <c r="J5792">
        <f t="shared" ref="J5792:J5809" si="725">IF(I5792=0,0,1)</f>
        <v>0</v>
      </c>
      <c r="K5792">
        <f>J5792*Weighting!$W$8</f>
        <v>0</v>
      </c>
      <c r="M5792" s="14"/>
    </row>
    <row r="5793" spans="1:13" x14ac:dyDescent="0.25">
      <c r="A5793" s="32" t="str">
        <f>IF(Weighting!$P$9&gt;0,B5793,"")</f>
        <v/>
      </c>
      <c r="B5793" s="50" t="e">
        <f>Weighting!$C$9</f>
        <v>#DIV/0!</v>
      </c>
      <c r="C5793" t="e">
        <f>Weighting!$F$9</f>
        <v>#NUM!</v>
      </c>
      <c r="D5793" t="e">
        <f>IF(C5793=1,'Data Transformation'!$G$3+0.5*'Data Transformation'!$W$25,IF(C5794=1,D5794-'Data Transformation'!$W$25,FALSE))</f>
        <v>#NUM!</v>
      </c>
      <c r="E5793">
        <f t="array" ref="E5793">IF(ISLOGICAL(D5793),"",FREQUENCY(IF('Data Transformation'!$B$425:$B$8425='Bin Analysis'!$B5787,'Data Transformation'!$G$425:$G$8425),D5793))</f>
        <v>2001</v>
      </c>
      <c r="F5793">
        <f t="shared" si="723"/>
        <v>0</v>
      </c>
      <c r="G5793">
        <f>Weighting!$H$9</f>
        <v>0</v>
      </c>
      <c r="H5793">
        <f t="array" ref="H5793">FREQUENCY(IF('Data Transformation'!$B$4:$B$8425=B5787,'Data Transformation'!$G$4:$G$8425),'Bin Analysis'!$B5793)</f>
        <v>2073</v>
      </c>
      <c r="I5793">
        <f t="shared" si="724"/>
        <v>0</v>
      </c>
      <c r="J5793">
        <f t="shared" si="725"/>
        <v>0</v>
      </c>
      <c r="K5793">
        <f>J5793*Weighting!$W$9</f>
        <v>0</v>
      </c>
      <c r="M5793" s="14"/>
    </row>
    <row r="5794" spans="1:13" x14ac:dyDescent="0.25">
      <c r="A5794" s="32" t="str">
        <f>IF(Weighting!$P$10&gt;0,B5794,"")</f>
        <v/>
      </c>
      <c r="B5794" t="e">
        <f>Weighting!$C$10</f>
        <v>#DIV/0!</v>
      </c>
      <c r="C5794" t="e">
        <f>Weighting!$F$10</f>
        <v>#NUM!</v>
      </c>
      <c r="D5794" t="e">
        <f>IF(C5794=1,'Data Transformation'!$G$3+0.5*'Data Transformation'!$W$25,IF(C5795=1,D5795-'Data Transformation'!$W$25,FALSE))</f>
        <v>#NUM!</v>
      </c>
      <c r="E5794">
        <f t="array" ref="E5794">IF(ISLOGICAL(D5794),"",FREQUENCY(IF('Data Transformation'!$B$425:$B$8425='Bin Analysis'!$B5787,'Data Transformation'!$G$425:$G$8425),D5794))</f>
        <v>2001</v>
      </c>
      <c r="F5794">
        <f t="shared" si="723"/>
        <v>0</v>
      </c>
      <c r="G5794">
        <f>Weighting!$H$10</f>
        <v>0</v>
      </c>
      <c r="H5794">
        <f t="array" ref="H5794">FREQUENCY(IF('Data Transformation'!$B$4:$B$8425=B5787,'Data Transformation'!$G$4:$G$8425),'Bin Analysis'!$B5794)</f>
        <v>2073</v>
      </c>
      <c r="I5794">
        <f t="shared" si="724"/>
        <v>0</v>
      </c>
      <c r="J5794">
        <f t="shared" si="725"/>
        <v>0</v>
      </c>
      <c r="K5794">
        <f>J5794*Weighting!$W$10</f>
        <v>0</v>
      </c>
      <c r="M5794" s="14"/>
    </row>
    <row r="5795" spans="1:13" x14ac:dyDescent="0.25">
      <c r="A5795" s="32" t="str">
        <f>IF(Weighting!$P$11&gt;0,B5795,"")</f>
        <v/>
      </c>
      <c r="B5795" t="e">
        <f>Weighting!$C$11</f>
        <v>#DIV/0!</v>
      </c>
      <c r="C5795" t="e">
        <f>Weighting!$F$11</f>
        <v>#NUM!</v>
      </c>
      <c r="D5795" t="e">
        <f>IF(C5795=1,'Data Transformation'!$G$3+0.5*'Data Transformation'!$W$25,IF(C5796=1,D5796-'Data Transformation'!$W$25,FALSE))</f>
        <v>#NUM!</v>
      </c>
      <c r="E5795">
        <f t="array" ref="E5795">IF(ISLOGICAL(D5795),"",FREQUENCY(IF('Data Transformation'!$B$425:$B$8425='Bin Analysis'!$B5787,'Data Transformation'!$G$425:$G$8425),D5795))</f>
        <v>2001</v>
      </c>
      <c r="F5795">
        <f t="shared" si="723"/>
        <v>0</v>
      </c>
      <c r="G5795">
        <f>Weighting!$H$11</f>
        <v>0</v>
      </c>
      <c r="H5795">
        <f t="array" ref="H5795">FREQUENCY(IF('Data Transformation'!$B$4:$B$8425=B5787,'Data Transformation'!$G$4:$G$8425),'Bin Analysis'!$B5795)</f>
        <v>2073</v>
      </c>
      <c r="I5795">
        <f t="shared" si="724"/>
        <v>0</v>
      </c>
      <c r="J5795">
        <f t="shared" si="725"/>
        <v>0</v>
      </c>
      <c r="K5795">
        <f>J5795*Weighting!$W$11</f>
        <v>0</v>
      </c>
      <c r="M5795" s="14"/>
    </row>
    <row r="5796" spans="1:13" x14ac:dyDescent="0.25">
      <c r="A5796" s="32" t="str">
        <f>IF(Weighting!$P$12&gt;0,B5796,"")</f>
        <v/>
      </c>
      <c r="B5796" t="e">
        <f>Weighting!$C$12</f>
        <v>#DIV/0!</v>
      </c>
      <c r="C5796" t="e">
        <f>Weighting!$F$12</f>
        <v>#NUM!</v>
      </c>
      <c r="D5796" t="e">
        <f>IF(C5796=1,'Data Transformation'!$G$3+0.5*'Data Transformation'!$W$25,IF(C5797=1,D5797-'Data Transformation'!$W$25,FALSE))</f>
        <v>#NUM!</v>
      </c>
      <c r="E5796">
        <f t="array" ref="E5796">IF(ISLOGICAL(D5796),"",FREQUENCY(IF('Data Transformation'!$B$425:$B$8425='Bin Analysis'!$B5787,'Data Transformation'!$G$425:$G$8425),D5796))</f>
        <v>2001</v>
      </c>
      <c r="F5796">
        <f t="shared" si="723"/>
        <v>0</v>
      </c>
      <c r="G5796">
        <f>Weighting!$H$12</f>
        <v>0</v>
      </c>
      <c r="H5796">
        <f t="array" ref="H5796">FREQUENCY(IF('Data Transformation'!$B$4:$B$8425=B5787,'Data Transformation'!$G$4:$G$8425),'Bin Analysis'!$B5796)</f>
        <v>2073</v>
      </c>
      <c r="I5796">
        <f t="shared" si="724"/>
        <v>0</v>
      </c>
      <c r="J5796">
        <f t="shared" si="725"/>
        <v>0</v>
      </c>
      <c r="K5796">
        <f>J5796*Weighting!$W$12</f>
        <v>0</v>
      </c>
      <c r="M5796" s="14"/>
    </row>
    <row r="5797" spans="1:13" x14ac:dyDescent="0.25">
      <c r="A5797" s="32" t="str">
        <f>IF(Weighting!$P$13&gt;0,B5797,"")</f>
        <v/>
      </c>
      <c r="B5797" t="e">
        <f>Weighting!$C$13</f>
        <v>#DIV/0!</v>
      </c>
      <c r="C5797" t="e">
        <f>Weighting!$F$13</f>
        <v>#NUM!</v>
      </c>
      <c r="D5797" t="e">
        <f>IF(C5797=1,'Data Transformation'!$G$3+0.5*'Data Transformation'!$W$25,IF(C5798=1,D5798-'Data Transformation'!$W$25,FALSE))</f>
        <v>#NUM!</v>
      </c>
      <c r="E5797">
        <f t="array" ref="E5797">IF(ISLOGICAL(D5797),"",FREQUENCY(IF('Data Transformation'!$B$425:$B$8425='Bin Analysis'!$B5787,'Data Transformation'!$G$425:$G$8425),D5797))</f>
        <v>2001</v>
      </c>
      <c r="F5797">
        <f t="shared" si="723"/>
        <v>0</v>
      </c>
      <c r="G5797">
        <f>Weighting!$H$13</f>
        <v>0</v>
      </c>
      <c r="H5797">
        <f t="array" ref="H5797">FREQUENCY(IF('Data Transformation'!$B$4:$B$8425=B5787,'Data Transformation'!$G$4:$G$8425),'Bin Analysis'!$B5797)</f>
        <v>2073</v>
      </c>
      <c r="I5797">
        <f t="shared" si="724"/>
        <v>0</v>
      </c>
      <c r="J5797">
        <f t="shared" si="725"/>
        <v>0</v>
      </c>
      <c r="K5797">
        <f>J5797*Weighting!$W$13</f>
        <v>0</v>
      </c>
      <c r="M5797" s="14"/>
    </row>
    <row r="5798" spans="1:13" x14ac:dyDescent="0.25">
      <c r="A5798" s="32" t="str">
        <f>IF(Weighting!$P$14&gt;0,B5798,"")</f>
        <v/>
      </c>
      <c r="B5798" t="e">
        <f>Weighting!$C$14</f>
        <v>#DIV/0!</v>
      </c>
      <c r="C5798" t="e">
        <f>Weighting!$F$14</f>
        <v>#NUM!</v>
      </c>
      <c r="D5798" t="e">
        <f>IF(C5798=1,'Data Transformation'!$G$3+0.5*'Data Transformation'!$W$25,IF(C5799=1,D5799-'Data Transformation'!$W$25,FALSE))</f>
        <v>#NUM!</v>
      </c>
      <c r="E5798">
        <f t="array" ref="E5798">IF(ISLOGICAL(D5798),"",FREQUENCY(IF('Data Transformation'!$B$425:$B$8425='Bin Analysis'!$B5787,'Data Transformation'!$G$425:$G$8425),D5798))</f>
        <v>2001</v>
      </c>
      <c r="F5798">
        <f t="shared" si="723"/>
        <v>0</v>
      </c>
      <c r="G5798">
        <f>Weighting!$H$14</f>
        <v>0</v>
      </c>
      <c r="H5798">
        <f t="array" ref="H5798">FREQUENCY(IF('Data Transformation'!$B$4:$B$8425=B5787,'Data Transformation'!$G$4:$G$8425),'Bin Analysis'!$B5798)</f>
        <v>2073</v>
      </c>
      <c r="I5798">
        <f t="shared" si="724"/>
        <v>0</v>
      </c>
      <c r="J5798">
        <f t="shared" si="725"/>
        <v>0</v>
      </c>
      <c r="K5798">
        <f>J5798*Weighting!$W$14</f>
        <v>0</v>
      </c>
      <c r="M5798" s="14"/>
    </row>
    <row r="5799" spans="1:13" x14ac:dyDescent="0.25">
      <c r="A5799" s="32" t="str">
        <f>IF(Weighting!$P$15&gt;0,B5799,"")</f>
        <v/>
      </c>
      <c r="B5799" t="e">
        <f>Weighting!$C$15</f>
        <v>#DIV/0!</v>
      </c>
      <c r="C5799" t="e">
        <f>Weighting!$F$15</f>
        <v>#NUM!</v>
      </c>
      <c r="D5799" t="e">
        <f>IF(C5799=1,'Data Transformation'!$G$3+0.5*'Data Transformation'!$W$25,IF(C5800=1,D5800-'Data Transformation'!$W$25,FALSE))</f>
        <v>#NUM!</v>
      </c>
      <c r="E5799">
        <f t="array" ref="E5799">IF(ISLOGICAL(D5799),"",FREQUENCY(IF('Data Transformation'!$B$425:$B$8425='Bin Analysis'!$B5787,'Data Transformation'!$G$425:$G$8425),D5799))</f>
        <v>2001</v>
      </c>
      <c r="F5799">
        <f t="shared" si="723"/>
        <v>0</v>
      </c>
      <c r="G5799">
        <f>Weighting!$H$15</f>
        <v>0</v>
      </c>
      <c r="H5799">
        <f t="array" ref="H5799">FREQUENCY(IF('Data Transformation'!$B$4:$B$8425=B5787,'Data Transformation'!$G$4:$G$8425),'Bin Analysis'!$B5799)</f>
        <v>2073</v>
      </c>
      <c r="I5799">
        <f t="shared" si="724"/>
        <v>0</v>
      </c>
      <c r="J5799">
        <f t="shared" si="725"/>
        <v>0</v>
      </c>
      <c r="K5799">
        <f>J5799*Weighting!$W$15</f>
        <v>0</v>
      </c>
      <c r="M5799" s="14"/>
    </row>
    <row r="5800" spans="1:13" x14ac:dyDescent="0.25">
      <c r="A5800" s="32" t="str">
        <f>IF(Weighting!$P$16&gt;0,B5800,"")</f>
        <v/>
      </c>
      <c r="B5800" t="e">
        <f>Weighting!$C$16</f>
        <v>#DIV/0!</v>
      </c>
      <c r="C5800" t="e">
        <f>Weighting!$F$16</f>
        <v>#NUM!</v>
      </c>
      <c r="D5800" t="e">
        <f>IF(C5800=1,'Data Transformation'!$G$3+0.5*'Data Transformation'!$W$25,IF(C5801=1,D5801-'Data Transformation'!$W$25,FALSE))</f>
        <v>#NUM!</v>
      </c>
      <c r="E5800">
        <f t="array" ref="E5800">IF(ISLOGICAL(D5800),"",FREQUENCY(IF('Data Transformation'!$B$425:$B$8425='Bin Analysis'!$B5787,'Data Transformation'!$G$425:$G$8425),D5800))</f>
        <v>2001</v>
      </c>
      <c r="F5800">
        <f t="shared" si="723"/>
        <v>0</v>
      </c>
      <c r="G5800">
        <f>Weighting!$H$16</f>
        <v>0</v>
      </c>
      <c r="H5800">
        <f t="array" ref="H5800">FREQUENCY(IF('Data Transformation'!$B$4:$B$8425=B5787,'Data Transformation'!$G$4:$G$8425),'Bin Analysis'!$B5800)</f>
        <v>2073</v>
      </c>
      <c r="I5800">
        <f t="shared" si="724"/>
        <v>0</v>
      </c>
      <c r="J5800">
        <f t="shared" si="725"/>
        <v>0</v>
      </c>
      <c r="K5800">
        <f>J5800*Weighting!$W$16</f>
        <v>0</v>
      </c>
      <c r="M5800" s="14"/>
    </row>
    <row r="5801" spans="1:13" x14ac:dyDescent="0.25">
      <c r="A5801" s="32" t="str">
        <f>IF(Weighting!$P$17&gt;0,B5801,"")</f>
        <v/>
      </c>
      <c r="B5801" t="e">
        <f>Weighting!$C$17</f>
        <v>#DIV/0!</v>
      </c>
      <c r="C5801" t="e">
        <f>Weighting!$F$17</f>
        <v>#NUM!</v>
      </c>
      <c r="D5801" t="e">
        <f>IF(C5801=1,'Data Transformation'!$G$3+0.5*'Data Transformation'!$W$25,IF(C5802=1,D5802-'Data Transformation'!$W$25,FALSE))</f>
        <v>#NUM!</v>
      </c>
      <c r="E5801">
        <f t="array" ref="E5801">IF(ISLOGICAL(D5801),"",FREQUENCY(IF('Data Transformation'!$B$425:$B$8425='Bin Analysis'!$B5787,'Data Transformation'!$G$425:$G$8425),D5801))</f>
        <v>2001</v>
      </c>
      <c r="F5801">
        <f t="shared" si="723"/>
        <v>0</v>
      </c>
      <c r="G5801">
        <f>Weighting!$H$17</f>
        <v>0</v>
      </c>
      <c r="H5801">
        <f t="array" ref="H5801">FREQUENCY(IF('Data Transformation'!$B$4:$B$8425=B5787,'Data Transformation'!$G$4:$G$8425),'Bin Analysis'!$B5801)</f>
        <v>2073</v>
      </c>
      <c r="I5801">
        <f t="shared" si="724"/>
        <v>0</v>
      </c>
      <c r="J5801">
        <f t="shared" si="725"/>
        <v>0</v>
      </c>
      <c r="K5801">
        <f>J5801*Weighting!$W$17</f>
        <v>0</v>
      </c>
      <c r="M5801" s="14"/>
    </row>
    <row r="5802" spans="1:13" x14ac:dyDescent="0.25">
      <c r="A5802" s="32" t="str">
        <f>IF(Weighting!$P$18&gt;0,B5802,"")</f>
        <v/>
      </c>
      <c r="B5802" t="e">
        <f>Weighting!$C$18</f>
        <v>#DIV/0!</v>
      </c>
      <c r="C5802" t="e">
        <f>Weighting!$F$18</f>
        <v>#NUM!</v>
      </c>
      <c r="D5802" t="e">
        <f>IF(C5802=1,'Data Transformation'!$G$3+0.5*'Data Transformation'!$W$25,IF(C5803=1,D5803-'Data Transformation'!$W$25,FALSE))</f>
        <v>#NUM!</v>
      </c>
      <c r="E5802">
        <f t="array" ref="E5802">IF(ISLOGICAL(D5802),"",FREQUENCY(IF('Data Transformation'!$B$425:$B$8425='Bin Analysis'!$B5787,'Data Transformation'!$G$425:$G$8425),D5802))</f>
        <v>2001</v>
      </c>
      <c r="F5802">
        <f t="shared" si="723"/>
        <v>0</v>
      </c>
      <c r="G5802">
        <f>Weighting!$H$18</f>
        <v>0</v>
      </c>
      <c r="H5802">
        <f t="array" ref="H5802">FREQUENCY(IF('Data Transformation'!$B$4:$B$8425=B5787,'Data Transformation'!$G$4:$G$8425),'Bin Analysis'!$B5802)</f>
        <v>2073</v>
      </c>
      <c r="I5802">
        <f t="shared" si="724"/>
        <v>0</v>
      </c>
      <c r="J5802">
        <f t="shared" si="725"/>
        <v>0</v>
      </c>
      <c r="K5802">
        <f>J5802*Weighting!$W$18</f>
        <v>0</v>
      </c>
      <c r="M5802" s="14"/>
    </row>
    <row r="5803" spans="1:13" x14ac:dyDescent="0.25">
      <c r="A5803" s="32" t="str">
        <f>IF(Weighting!$P$19&gt;0,B5803,"")</f>
        <v/>
      </c>
      <c r="B5803" t="e">
        <f>Weighting!$C$19</f>
        <v>#DIV/0!</v>
      </c>
      <c r="C5803" t="e">
        <f>Weighting!$F$19</f>
        <v>#NUM!</v>
      </c>
      <c r="D5803" t="e">
        <f>IF(C5803=1,'Data Transformation'!$G$3+0.5*'Data Transformation'!$W$25,IF(C5804=1,D5804-'Data Transformation'!$W$25,FALSE))</f>
        <v>#NUM!</v>
      </c>
      <c r="E5803">
        <f t="array" ref="E5803">IF(ISLOGICAL(D5803),"",FREQUENCY(IF('Data Transformation'!$B$425:$B$8425='Bin Analysis'!$B5787,'Data Transformation'!$G$425:$G$8425),D5803))</f>
        <v>2001</v>
      </c>
      <c r="F5803">
        <f t="shared" si="723"/>
        <v>0</v>
      </c>
      <c r="G5803">
        <f>Weighting!$H$19</f>
        <v>0</v>
      </c>
      <c r="H5803">
        <f t="array" ref="H5803">FREQUENCY(IF('Data Transformation'!$B$4:$B$8425=B5787,'Data Transformation'!$G$4:$G$8425),'Bin Analysis'!$B5803)</f>
        <v>2073</v>
      </c>
      <c r="I5803">
        <f t="shared" si="724"/>
        <v>0</v>
      </c>
      <c r="J5803">
        <f t="shared" si="725"/>
        <v>0</v>
      </c>
      <c r="K5803">
        <f>J5803*Weighting!$W$19</f>
        <v>0</v>
      </c>
      <c r="M5803" s="14"/>
    </row>
    <row r="5804" spans="1:13" x14ac:dyDescent="0.25">
      <c r="A5804" s="32" t="str">
        <f>IF(Weighting!$P$20&gt;0,B5804,"")</f>
        <v/>
      </c>
      <c r="B5804" t="e">
        <f>Weighting!$C$20</f>
        <v>#DIV/0!</v>
      </c>
      <c r="C5804" t="e">
        <f>Weighting!$F$20</f>
        <v>#NUM!</v>
      </c>
      <c r="D5804" t="e">
        <f>IF(C5804=1,'Data Transformation'!$G$3+0.5*'Data Transformation'!$W$25,IF(C5805=1,D5805-'Data Transformation'!$W$25,FALSE))</f>
        <v>#NUM!</v>
      </c>
      <c r="E5804">
        <f t="array" ref="E5804">IF(ISLOGICAL(D5804),"",FREQUENCY(IF('Data Transformation'!$B$425:$B$8425='Bin Analysis'!$B5787,'Data Transformation'!$G$425:$G$8425),D5804))</f>
        <v>2001</v>
      </c>
      <c r="F5804">
        <f t="shared" si="723"/>
        <v>0</v>
      </c>
      <c r="G5804">
        <f>Weighting!$H$20</f>
        <v>0</v>
      </c>
      <c r="H5804">
        <f t="array" ref="H5804">FREQUENCY(IF('Data Transformation'!$B$4:$B$8425=B5787,'Data Transformation'!$G$4:$G$8425),'Bin Analysis'!$B5804)</f>
        <v>2073</v>
      </c>
      <c r="I5804">
        <f t="shared" si="724"/>
        <v>0</v>
      </c>
      <c r="J5804">
        <f t="shared" si="725"/>
        <v>0</v>
      </c>
      <c r="K5804">
        <f>J5804*Weighting!$W$20</f>
        <v>0</v>
      </c>
      <c r="M5804" s="14"/>
    </row>
    <row r="5805" spans="1:13" x14ac:dyDescent="0.25">
      <c r="A5805" s="32" t="str">
        <f>IF(Weighting!$P$21&gt;0,B5805,"")</f>
        <v/>
      </c>
      <c r="B5805" t="e">
        <f>Weighting!$C$21</f>
        <v>#DIV/0!</v>
      </c>
      <c r="C5805" t="e">
        <f>Weighting!$F$21</f>
        <v>#NUM!</v>
      </c>
      <c r="D5805" t="e">
        <f>IF(C5805=1,'Data Transformation'!$G$3+0.5*'Data Transformation'!$W$25,IF(C5806=1,D5806-'Data Transformation'!$W$25,FALSE))</f>
        <v>#NUM!</v>
      </c>
      <c r="E5805">
        <f t="array" ref="E5805">IF(ISLOGICAL(D5805),"",FREQUENCY(IF('Data Transformation'!$B$425:$B$8425='Bin Analysis'!$B5787,'Data Transformation'!$G$425:$G$8425),D5805))</f>
        <v>2001</v>
      </c>
      <c r="F5805">
        <f t="shared" si="723"/>
        <v>0</v>
      </c>
      <c r="G5805">
        <f>Weighting!$H$21</f>
        <v>0</v>
      </c>
      <c r="H5805">
        <f t="array" ref="H5805">FREQUENCY(IF('Data Transformation'!$B$4:$B$8425=B5787,'Data Transformation'!$G$4:$G$8425),'Bin Analysis'!$B5805)</f>
        <v>2073</v>
      </c>
      <c r="I5805">
        <f t="shared" si="724"/>
        <v>0</v>
      </c>
      <c r="J5805">
        <f t="shared" si="725"/>
        <v>0</v>
      </c>
      <c r="K5805">
        <f>J5805*Weighting!$W$21</f>
        <v>0</v>
      </c>
      <c r="M5805" s="14"/>
    </row>
    <row r="5806" spans="1:13" x14ac:dyDescent="0.25">
      <c r="A5806" s="32" t="str">
        <f>IF(Weighting!$P$22&gt;0,B5806,"")</f>
        <v/>
      </c>
      <c r="B5806" t="e">
        <f>Weighting!$C$22</f>
        <v>#DIV/0!</v>
      </c>
      <c r="C5806" t="e">
        <f>Weighting!$F$22</f>
        <v>#NUM!</v>
      </c>
      <c r="D5806" t="e">
        <f>IF(C5806=1,'Data Transformation'!$G$3+0.5*'Data Transformation'!$W$25,IF(C5807=1,D5807-'Data Transformation'!$W$25,FALSE))</f>
        <v>#NUM!</v>
      </c>
      <c r="E5806">
        <f t="array" ref="E5806">IF(ISLOGICAL(D5806),"",FREQUENCY(IF('Data Transformation'!$B$425:$B$8425='Bin Analysis'!$B5787,'Data Transformation'!$G$425:$G$8425),D5806))</f>
        <v>2001</v>
      </c>
      <c r="F5806">
        <f t="shared" si="723"/>
        <v>0</v>
      </c>
      <c r="G5806">
        <f>Weighting!$H$22</f>
        <v>0</v>
      </c>
      <c r="H5806">
        <f t="array" ref="H5806">FREQUENCY(IF('Data Transformation'!$B$4:$B$8425=B5787,'Data Transformation'!$G$4:$G$8425),'Bin Analysis'!$B5806)</f>
        <v>2073</v>
      </c>
      <c r="I5806">
        <f t="shared" si="724"/>
        <v>0</v>
      </c>
      <c r="J5806">
        <f t="shared" si="725"/>
        <v>0</v>
      </c>
      <c r="K5806">
        <f>J5806*Weighting!$W$22</f>
        <v>0</v>
      </c>
      <c r="M5806" s="14"/>
    </row>
    <row r="5807" spans="1:13" x14ac:dyDescent="0.25">
      <c r="A5807" s="32" t="str">
        <f>IF(Weighting!$P$23&gt;0,B5807,"")</f>
        <v/>
      </c>
      <c r="B5807" t="e">
        <f>Weighting!$C$23</f>
        <v>#DIV/0!</v>
      </c>
      <c r="C5807" t="e">
        <f>Weighting!$F$23</f>
        <v>#NUM!</v>
      </c>
      <c r="D5807" t="e">
        <f>IF(C5807=1,'Data Transformation'!$G$3+0.5*'Data Transformation'!$W$25,IF(C5808=1,D5808-'Data Transformation'!$W$25,FALSE))</f>
        <v>#NUM!</v>
      </c>
      <c r="E5807">
        <f t="array" ref="E5807">IF(ISLOGICAL(D5807),"",FREQUENCY(IF('Data Transformation'!$B$425:$B$8425='Bin Analysis'!$B5787,'Data Transformation'!$G$425:$G$8425),D5807))</f>
        <v>2001</v>
      </c>
      <c r="F5807">
        <f t="shared" si="723"/>
        <v>0</v>
      </c>
      <c r="G5807">
        <f>Weighting!$H$23</f>
        <v>0</v>
      </c>
      <c r="H5807">
        <f t="array" ref="H5807">FREQUENCY(IF('Data Transformation'!$B$4:$B$8425=B5787,'Data Transformation'!$G$4:$G$8425),'Bin Analysis'!$B5807)</f>
        <v>2073</v>
      </c>
      <c r="I5807">
        <f t="shared" si="724"/>
        <v>0</v>
      </c>
      <c r="J5807">
        <f t="shared" si="725"/>
        <v>0</v>
      </c>
      <c r="K5807">
        <f>J5807*Weighting!$W$23</f>
        <v>0</v>
      </c>
      <c r="M5807" s="14"/>
    </row>
    <row r="5808" spans="1:13" x14ac:dyDescent="0.25">
      <c r="A5808" s="32" t="str">
        <f>IF(Weighting!$P$24&gt;0,B5808,"")</f>
        <v/>
      </c>
      <c r="B5808" t="e">
        <f>Weighting!$C$24</f>
        <v>#DIV/0!</v>
      </c>
      <c r="C5808" t="e">
        <f>Weighting!$F$24</f>
        <v>#NUM!</v>
      </c>
      <c r="D5808" t="e">
        <f>IF(C5808=1,'Data Transformation'!$G$3+0.5*'Data Transformation'!$W$25,IF(C5809=1,D5809-'Data Transformation'!$W$25,FALSE))</f>
        <v>#NUM!</v>
      </c>
      <c r="E5808">
        <f t="array" ref="E5808">IF(ISLOGICAL(D5808),"",FREQUENCY(IF('Data Transformation'!$B$425:$B$8425='Bin Analysis'!$B5787,'Data Transformation'!$G$425:$G$8425),D5808))</f>
        <v>2001</v>
      </c>
      <c r="F5808">
        <f t="shared" si="723"/>
        <v>0</v>
      </c>
      <c r="G5808">
        <f>Weighting!$H$24</f>
        <v>0</v>
      </c>
      <c r="H5808">
        <f t="array" ref="H5808">FREQUENCY(IF('Data Transformation'!$B$4:$B$8425=B5787,'Data Transformation'!$G$4:$G$8425),'Bin Analysis'!$B5808)</f>
        <v>2073</v>
      </c>
      <c r="I5808">
        <f t="shared" si="724"/>
        <v>0</v>
      </c>
      <c r="J5808">
        <f t="shared" si="725"/>
        <v>0</v>
      </c>
      <c r="K5808">
        <f>J5808*Weighting!$W$24</f>
        <v>0</v>
      </c>
      <c r="M5808" s="14"/>
    </row>
    <row r="5809" spans="1:25" x14ac:dyDescent="0.25">
      <c r="A5809" s="32" t="str">
        <f>IF(Weighting!$P$25&gt;0,B5809,"")</f>
        <v/>
      </c>
      <c r="B5809" t="e">
        <f>Weighting!$C$25</f>
        <v>#DIV/0!</v>
      </c>
      <c r="C5809" t="e">
        <f>Weighting!$F$25</f>
        <v>#NUM!</v>
      </c>
      <c r="D5809" t="e">
        <f>IF(C5809=1,'Data Transformation'!$G$3+0.5*'Data Transformation'!$W$25,IF(C5810=1,D5810-'Data Transformation'!$W$25,FALSE))</f>
        <v>#NUM!</v>
      </c>
      <c r="E5809">
        <f t="array" ref="E5809">IF(ISLOGICAL(D5809),"",FREQUENCY(IF('Data Transformation'!$B$425:$B$8425='Bin Analysis'!$B5787,'Data Transformation'!$G$425:$G$8425),D5809))</f>
        <v>2001</v>
      </c>
      <c r="F5809">
        <f t="shared" si="723"/>
        <v>0</v>
      </c>
      <c r="G5809">
        <f>Weighting!$H$25</f>
        <v>0</v>
      </c>
      <c r="H5809">
        <f t="array" ref="H5809">FREQUENCY(IF('Data Transformation'!$B$4:$B$8425=B5787,'Data Transformation'!$G$4:$G$8425),'Bin Analysis'!$B5809)</f>
        <v>2073</v>
      </c>
      <c r="I5809">
        <f t="shared" si="724"/>
        <v>0</v>
      </c>
      <c r="J5809">
        <f t="shared" si="725"/>
        <v>0</v>
      </c>
      <c r="K5809">
        <f>J5809*Weighting!$W$25</f>
        <v>0</v>
      </c>
      <c r="M5809" s="14"/>
    </row>
    <row r="5810" spans="1:25" x14ac:dyDescent="0.25">
      <c r="O5810"/>
      <c r="P5810"/>
      <c r="Q5810"/>
      <c r="R5810"/>
    </row>
    <row r="5811" spans="1:25" ht="23.25" x14ac:dyDescent="0.35">
      <c r="A5811" s="21" t="s">
        <v>0</v>
      </c>
      <c r="B5811" s="21" t="str">
        <f>IFERROR(VLOOKUP(C5811,'Data Transformation'!$L$6:$M$426,2,FALSE),"")</f>
        <v/>
      </c>
      <c r="C5811" s="21">
        <f>C5787+1</f>
        <v>242</v>
      </c>
      <c r="D5811" s="21"/>
      <c r="E5811" s="21"/>
      <c r="F5811" s="21"/>
      <c r="G5811" s="21"/>
      <c r="H5811" s="22"/>
      <c r="I5811" s="22"/>
      <c r="J5811" s="22"/>
      <c r="K5811" s="21"/>
      <c r="L5811" s="21" t="str">
        <f>B5811</f>
        <v/>
      </c>
      <c r="M5811" s="23" t="e">
        <f>INDEX('Data Transformation'!$O$4:$O$424,MATCH($B5811,'Data Transformation'!$M$4:$M$424,0),MATCH($M$2,'Data Transformation'!$O$3,0))</f>
        <v>#N/A</v>
      </c>
      <c r="N5811" s="27" t="e">
        <f>IF('Input and Summary Results'!$J$16="minimum",'Bin Analysis'!X5812/(M5811-1),'Bin Analysis'!Y5811/('Bin Analysis'!M5811-1))</f>
        <v>#N/A</v>
      </c>
      <c r="O5811" s="27" t="e">
        <f>IF(M5811=FALSE,NA(),(VLOOKUP(1,C5814:K5833,4,FALSE))/(M5811-1))</f>
        <v>#N/A</v>
      </c>
      <c r="P5811" s="27" t="e">
        <f>IF(M5811=FALSE,NA(),SUM(J5814:J5833)/Weighting!$S$5)</f>
        <v>#N/A</v>
      </c>
      <c r="Q5811" s="27" t="e">
        <f>IF(M5811=FALSE,NA(),SUM(K5814:K5833)/Weighting!$S$6)</f>
        <v>#N/A</v>
      </c>
      <c r="R5811" s="27" t="e">
        <f>IF(M5811=FALSE,NA(),(VLOOKUP(1,G5814:K5833,3,FALSE))/(M5811-1))</f>
        <v>#N/A</v>
      </c>
      <c r="S5811" s="22" t="e">
        <f>IF(M5811=FALSE,NA(),IF(SUM(J5814:J5833)=2,"yes","no"))</f>
        <v>#N/A</v>
      </c>
      <c r="X5811" s="2" cm="2">
        <f t="array" ref="X5811:X5812">FREQUENCY(IF('Data Transformation'!$B$425:$B$6424='Bin Analysis'!L5811,'Data Transformation'!$G$425:$G$6424),'Data Transformation'!$U$11)</f>
        <v>0</v>
      </c>
      <c r="Y5811" s="2" cm="2">
        <f t="array" ref="Y5811:Y5812">FREQUENCY(IF('Data Transformation'!$B$425:$B$6424='Bin Analysis'!L5811,'Data Transformation'!$G$425:$G$6424),'Data Transformation'!$U$12)</f>
        <v>0</v>
      </c>
    </row>
    <row r="5812" spans="1:25" x14ac:dyDescent="0.25">
      <c r="A5812" s="14" t="s">
        <v>67</v>
      </c>
      <c r="B5812" t="s">
        <v>47</v>
      </c>
      <c r="C5812" t="s">
        <v>5</v>
      </c>
      <c r="D5812" t="s">
        <v>98</v>
      </c>
      <c r="E5812" t="s">
        <v>99</v>
      </c>
      <c r="F5812" t="s">
        <v>100</v>
      </c>
      <c r="G5812" t="s">
        <v>69</v>
      </c>
      <c r="H5812" t="s">
        <v>31</v>
      </c>
      <c r="I5812" t="s">
        <v>32</v>
      </c>
      <c r="J5812" t="s">
        <v>46</v>
      </c>
      <c r="K5812" s="14" t="s">
        <v>45</v>
      </c>
      <c r="M5812" s="14"/>
      <c r="X5812" s="2">
        <v>0</v>
      </c>
      <c r="Y5812" s="2">
        <v>0</v>
      </c>
    </row>
    <row r="5813" spans="1:25" x14ac:dyDescent="0.25">
      <c r="A5813" s="32"/>
      <c r="D5813" t="e">
        <f>IF(C5813=1,'Data Transformation'!$G$3+0.5*'Data Transformation'!$W$25,IF(C5814=1,D5814-'Data Transformation'!$W$25,FALSE))</f>
        <v>#NUM!</v>
      </c>
      <c r="E5813">
        <f t="array" ref="E5813">IF(ISLOGICAL(D5813),"",FREQUENCY(IF('Data Transformation'!$B$425:$B$8425='Bin Analysis'!$B5811,'Data Transformation'!$G$425:$G$8425),D5813))</f>
        <v>2001</v>
      </c>
      <c r="F5813" t="e">
        <f>IF(ISLOGICAL(D5813),"",E5813-E5812)</f>
        <v>#VALUE!</v>
      </c>
      <c r="M5813" s="14"/>
    </row>
    <row r="5814" spans="1:25" x14ac:dyDescent="0.25">
      <c r="A5814" s="32" t="e">
        <f>IF(Weighting!$P$6&gt;0,B5814,"")</f>
        <v>#NUM!</v>
      </c>
      <c r="B5814" t="e">
        <f>Weighting!$C$6</f>
        <v>#DIV/0!</v>
      </c>
      <c r="C5814" t="e">
        <f>Weighting!$F$6</f>
        <v>#NUM!</v>
      </c>
      <c r="D5814" t="e">
        <f>IF(C5814=1,'Data Transformation'!$G$3+0.5*'Data Transformation'!$W$25,IF(C5815=1,D5815-'Data Transformation'!$W$25,FALSE))</f>
        <v>#NUM!</v>
      </c>
      <c r="E5814">
        <f t="array" ref="E5814">IF(ISLOGICAL(D5814),"",FREQUENCY(IF('Data Transformation'!$B$425:$B$8425='Bin Analysis'!$B5811,'Data Transformation'!$G$425:$G$8425),D5814))</f>
        <v>2001</v>
      </c>
      <c r="F5814">
        <f>IF(ISLOGICAL(D5814),"",E5814-E5813)</f>
        <v>0</v>
      </c>
      <c r="G5814">
        <f>Weighting!$H$6</f>
        <v>1</v>
      </c>
      <c r="H5814">
        <f t="array" ref="H5814">FREQUENCY(IF('Data Transformation'!$B$4:$B$8425=B5811,'Data Transformation'!$G$4:$G$8425),'Bin Analysis'!$B5814)</f>
        <v>2073</v>
      </c>
      <c r="I5814">
        <f>H5814-H5813</f>
        <v>2073</v>
      </c>
      <c r="J5814">
        <f>IF(I5814=0,0,1)</f>
        <v>1</v>
      </c>
      <c r="K5814" t="e">
        <f>J5814*Weighting!$W$6</f>
        <v>#NUM!</v>
      </c>
      <c r="M5814" s="14"/>
    </row>
    <row r="5815" spans="1:25" x14ac:dyDescent="0.25">
      <c r="A5815" s="32" t="str">
        <f>IF(Weighting!$P$7&gt;0,B5815,"")</f>
        <v/>
      </c>
      <c r="B5815" t="e">
        <f>Weighting!$C$7</f>
        <v>#DIV/0!</v>
      </c>
      <c r="C5815" t="e">
        <f>Weighting!$F$7</f>
        <v>#NUM!</v>
      </c>
      <c r="D5815" t="e">
        <f>IF(C5815=1,'Data Transformation'!$G$3+0.5*'Data Transformation'!$W$25,IF(C5816=1,D5816-'Data Transformation'!$W$25,FALSE))</f>
        <v>#NUM!</v>
      </c>
      <c r="E5815">
        <f t="array" ref="E5815">IF(ISLOGICAL(D5815),"",FREQUENCY(IF('Data Transformation'!$B$425:$B$8425='Bin Analysis'!$B5811,'Data Transformation'!$G$425:$G$8425),D5815))</f>
        <v>2001</v>
      </c>
      <c r="F5815">
        <f t="shared" ref="F5815:F5833" si="726">IF(ISLOGICAL(D5815),"",E5815-E5814)</f>
        <v>0</v>
      </c>
      <c r="G5815">
        <f>Weighting!$H$7</f>
        <v>0</v>
      </c>
      <c r="H5815">
        <f t="array" ref="H5815">FREQUENCY(IF('Data Transformation'!$B$4:$B$8425=B5811,'Data Transformation'!$G$4:$G$8425),'Bin Analysis'!$B5815)</f>
        <v>2073</v>
      </c>
      <c r="I5815">
        <f t="shared" ref="I5815:I5833" si="727">H5815-H5814</f>
        <v>0</v>
      </c>
      <c r="J5815">
        <f>IF(I5815=0,0,1)</f>
        <v>0</v>
      </c>
      <c r="K5815">
        <f>J5815*Weighting!$W$7</f>
        <v>0</v>
      </c>
      <c r="M5815" s="14"/>
    </row>
    <row r="5816" spans="1:25" x14ac:dyDescent="0.25">
      <c r="A5816" s="32" t="str">
        <f>IF(Weighting!$P$8&gt;0,B5816,"")</f>
        <v/>
      </c>
      <c r="B5816" t="e">
        <f>Weighting!$C$8</f>
        <v>#DIV/0!</v>
      </c>
      <c r="C5816" t="e">
        <f>Weighting!$F$8</f>
        <v>#NUM!</v>
      </c>
      <c r="D5816" t="e">
        <f>IF(C5816=1,'Data Transformation'!$G$3+0.5*'Data Transformation'!$W$25,IF(C5817=1,D5817-'Data Transformation'!$W$25,FALSE))</f>
        <v>#NUM!</v>
      </c>
      <c r="E5816">
        <f t="array" ref="E5816">IF(ISLOGICAL(D5816),"",FREQUENCY(IF('Data Transformation'!$B$425:$B$8425='Bin Analysis'!$B5811,'Data Transformation'!$G$425:$G$8425),D5816))</f>
        <v>2001</v>
      </c>
      <c r="F5816">
        <f t="shared" si="726"/>
        <v>0</v>
      </c>
      <c r="G5816">
        <f>Weighting!$H$8</f>
        <v>0</v>
      </c>
      <c r="H5816">
        <f t="array" ref="H5816">FREQUENCY(IF('Data Transformation'!$B$4:$B$8425=B5811,'Data Transformation'!$G$4:$G$8425),'Bin Analysis'!$B5816)</f>
        <v>2073</v>
      </c>
      <c r="I5816">
        <f t="shared" si="727"/>
        <v>0</v>
      </c>
      <c r="J5816">
        <f t="shared" ref="J5816:J5833" si="728">IF(I5816=0,0,1)</f>
        <v>0</v>
      </c>
      <c r="K5816">
        <f>J5816*Weighting!$W$8</f>
        <v>0</v>
      </c>
      <c r="M5816" s="14"/>
    </row>
    <row r="5817" spans="1:25" x14ac:dyDescent="0.25">
      <c r="A5817" s="32" t="str">
        <f>IF(Weighting!$P$9&gt;0,B5817,"")</f>
        <v/>
      </c>
      <c r="B5817" s="50" t="e">
        <f>Weighting!$C$9</f>
        <v>#DIV/0!</v>
      </c>
      <c r="C5817" t="e">
        <f>Weighting!$F$9</f>
        <v>#NUM!</v>
      </c>
      <c r="D5817" t="e">
        <f>IF(C5817=1,'Data Transformation'!$G$3+0.5*'Data Transformation'!$W$25,IF(C5818=1,D5818-'Data Transformation'!$W$25,FALSE))</f>
        <v>#NUM!</v>
      </c>
      <c r="E5817">
        <f t="array" ref="E5817">IF(ISLOGICAL(D5817),"",FREQUENCY(IF('Data Transformation'!$B$425:$B$8425='Bin Analysis'!$B5811,'Data Transformation'!$G$425:$G$8425),D5817))</f>
        <v>2001</v>
      </c>
      <c r="F5817">
        <f t="shared" si="726"/>
        <v>0</v>
      </c>
      <c r="G5817">
        <f>Weighting!$H$9</f>
        <v>0</v>
      </c>
      <c r="H5817">
        <f t="array" ref="H5817">FREQUENCY(IF('Data Transformation'!$B$4:$B$8425=B5811,'Data Transformation'!$G$4:$G$8425),'Bin Analysis'!$B5817)</f>
        <v>2073</v>
      </c>
      <c r="I5817">
        <f t="shared" si="727"/>
        <v>0</v>
      </c>
      <c r="J5817">
        <f t="shared" si="728"/>
        <v>0</v>
      </c>
      <c r="K5817">
        <f>J5817*Weighting!$W$9</f>
        <v>0</v>
      </c>
      <c r="M5817" s="14"/>
    </row>
    <row r="5818" spans="1:25" x14ac:dyDescent="0.25">
      <c r="A5818" s="32" t="str">
        <f>IF(Weighting!$P$10&gt;0,B5818,"")</f>
        <v/>
      </c>
      <c r="B5818" t="e">
        <f>Weighting!$C$10</f>
        <v>#DIV/0!</v>
      </c>
      <c r="C5818" t="e">
        <f>Weighting!$F$10</f>
        <v>#NUM!</v>
      </c>
      <c r="D5818" t="e">
        <f>IF(C5818=1,'Data Transformation'!$G$3+0.5*'Data Transformation'!$W$25,IF(C5819=1,D5819-'Data Transformation'!$W$25,FALSE))</f>
        <v>#NUM!</v>
      </c>
      <c r="E5818">
        <f t="array" ref="E5818">IF(ISLOGICAL(D5818),"",FREQUENCY(IF('Data Transformation'!$B$425:$B$8425='Bin Analysis'!$B5811,'Data Transformation'!$G$425:$G$8425),D5818))</f>
        <v>2001</v>
      </c>
      <c r="F5818">
        <f t="shared" si="726"/>
        <v>0</v>
      </c>
      <c r="G5818">
        <f>Weighting!$H$10</f>
        <v>0</v>
      </c>
      <c r="H5818">
        <f t="array" ref="H5818">FREQUENCY(IF('Data Transformation'!$B$4:$B$8425=B5811,'Data Transformation'!$G$4:$G$8425),'Bin Analysis'!$B5818)</f>
        <v>2073</v>
      </c>
      <c r="I5818">
        <f t="shared" si="727"/>
        <v>0</v>
      </c>
      <c r="J5818">
        <f t="shared" si="728"/>
        <v>0</v>
      </c>
      <c r="K5818">
        <f>J5818*Weighting!$W$10</f>
        <v>0</v>
      </c>
      <c r="M5818" s="14"/>
    </row>
    <row r="5819" spans="1:25" x14ac:dyDescent="0.25">
      <c r="A5819" s="32" t="str">
        <f>IF(Weighting!$P$11&gt;0,B5819,"")</f>
        <v/>
      </c>
      <c r="B5819" t="e">
        <f>Weighting!$C$11</f>
        <v>#DIV/0!</v>
      </c>
      <c r="C5819" t="e">
        <f>Weighting!$F$11</f>
        <v>#NUM!</v>
      </c>
      <c r="D5819" t="e">
        <f>IF(C5819=1,'Data Transformation'!$G$3+0.5*'Data Transformation'!$W$25,IF(C5820=1,D5820-'Data Transformation'!$W$25,FALSE))</f>
        <v>#NUM!</v>
      </c>
      <c r="E5819">
        <f t="array" ref="E5819">IF(ISLOGICAL(D5819),"",FREQUENCY(IF('Data Transformation'!$B$425:$B$8425='Bin Analysis'!$B5811,'Data Transformation'!$G$425:$G$8425),D5819))</f>
        <v>2001</v>
      </c>
      <c r="F5819">
        <f t="shared" si="726"/>
        <v>0</v>
      </c>
      <c r="G5819">
        <f>Weighting!$H$11</f>
        <v>0</v>
      </c>
      <c r="H5819">
        <f t="array" ref="H5819">FREQUENCY(IF('Data Transformation'!$B$4:$B$8425=B5811,'Data Transformation'!$G$4:$G$8425),'Bin Analysis'!$B5819)</f>
        <v>2073</v>
      </c>
      <c r="I5819">
        <f t="shared" si="727"/>
        <v>0</v>
      </c>
      <c r="J5819">
        <f t="shared" si="728"/>
        <v>0</v>
      </c>
      <c r="K5819">
        <f>J5819*Weighting!$W$11</f>
        <v>0</v>
      </c>
      <c r="M5819" s="14"/>
    </row>
    <row r="5820" spans="1:25" x14ac:dyDescent="0.25">
      <c r="A5820" s="32" t="str">
        <f>IF(Weighting!$P$12&gt;0,B5820,"")</f>
        <v/>
      </c>
      <c r="B5820" t="e">
        <f>Weighting!$C$12</f>
        <v>#DIV/0!</v>
      </c>
      <c r="C5820" t="e">
        <f>Weighting!$F$12</f>
        <v>#NUM!</v>
      </c>
      <c r="D5820" t="e">
        <f>IF(C5820=1,'Data Transformation'!$G$3+0.5*'Data Transformation'!$W$25,IF(C5821=1,D5821-'Data Transformation'!$W$25,FALSE))</f>
        <v>#NUM!</v>
      </c>
      <c r="E5820">
        <f t="array" ref="E5820">IF(ISLOGICAL(D5820),"",FREQUENCY(IF('Data Transformation'!$B$425:$B$8425='Bin Analysis'!$B5811,'Data Transformation'!$G$425:$G$8425),D5820))</f>
        <v>2001</v>
      </c>
      <c r="F5820">
        <f t="shared" si="726"/>
        <v>0</v>
      </c>
      <c r="G5820">
        <f>Weighting!$H$12</f>
        <v>0</v>
      </c>
      <c r="H5820">
        <f t="array" ref="H5820">FREQUENCY(IF('Data Transformation'!$B$4:$B$8425=B5811,'Data Transformation'!$G$4:$G$8425),'Bin Analysis'!$B5820)</f>
        <v>2073</v>
      </c>
      <c r="I5820">
        <f t="shared" si="727"/>
        <v>0</v>
      </c>
      <c r="J5820">
        <f t="shared" si="728"/>
        <v>0</v>
      </c>
      <c r="K5820">
        <f>J5820*Weighting!$W$12</f>
        <v>0</v>
      </c>
      <c r="M5820" s="14"/>
    </row>
    <row r="5821" spans="1:25" x14ac:dyDescent="0.25">
      <c r="A5821" s="32" t="str">
        <f>IF(Weighting!$P$13&gt;0,B5821,"")</f>
        <v/>
      </c>
      <c r="B5821" t="e">
        <f>Weighting!$C$13</f>
        <v>#DIV/0!</v>
      </c>
      <c r="C5821" t="e">
        <f>Weighting!$F$13</f>
        <v>#NUM!</v>
      </c>
      <c r="D5821" t="e">
        <f>IF(C5821=1,'Data Transformation'!$G$3+0.5*'Data Transformation'!$W$25,IF(C5822=1,D5822-'Data Transformation'!$W$25,FALSE))</f>
        <v>#NUM!</v>
      </c>
      <c r="E5821">
        <f t="array" ref="E5821">IF(ISLOGICAL(D5821),"",FREQUENCY(IF('Data Transformation'!$B$425:$B$8425='Bin Analysis'!$B5811,'Data Transformation'!$G$425:$G$8425),D5821))</f>
        <v>2001</v>
      </c>
      <c r="F5821">
        <f t="shared" si="726"/>
        <v>0</v>
      </c>
      <c r="G5821">
        <f>Weighting!$H$13</f>
        <v>0</v>
      </c>
      <c r="H5821">
        <f t="array" ref="H5821">FREQUENCY(IF('Data Transformation'!$B$4:$B$8425=B5811,'Data Transformation'!$G$4:$G$8425),'Bin Analysis'!$B5821)</f>
        <v>2073</v>
      </c>
      <c r="I5821">
        <f t="shared" si="727"/>
        <v>0</v>
      </c>
      <c r="J5821">
        <f t="shared" si="728"/>
        <v>0</v>
      </c>
      <c r="K5821">
        <f>J5821*Weighting!$W$13</f>
        <v>0</v>
      </c>
      <c r="M5821" s="14"/>
    </row>
    <row r="5822" spans="1:25" x14ac:dyDescent="0.25">
      <c r="A5822" s="32" t="str">
        <f>IF(Weighting!$P$14&gt;0,B5822,"")</f>
        <v/>
      </c>
      <c r="B5822" t="e">
        <f>Weighting!$C$14</f>
        <v>#DIV/0!</v>
      </c>
      <c r="C5822" t="e">
        <f>Weighting!$F$14</f>
        <v>#NUM!</v>
      </c>
      <c r="D5822" t="e">
        <f>IF(C5822=1,'Data Transformation'!$G$3+0.5*'Data Transformation'!$W$25,IF(C5823=1,D5823-'Data Transformation'!$W$25,FALSE))</f>
        <v>#NUM!</v>
      </c>
      <c r="E5822">
        <f t="array" ref="E5822">IF(ISLOGICAL(D5822),"",FREQUENCY(IF('Data Transformation'!$B$425:$B$8425='Bin Analysis'!$B5811,'Data Transformation'!$G$425:$G$8425),D5822))</f>
        <v>2001</v>
      </c>
      <c r="F5822">
        <f t="shared" si="726"/>
        <v>0</v>
      </c>
      <c r="G5822">
        <f>Weighting!$H$14</f>
        <v>0</v>
      </c>
      <c r="H5822">
        <f t="array" ref="H5822">FREQUENCY(IF('Data Transformation'!$B$4:$B$8425=B5811,'Data Transformation'!$G$4:$G$8425),'Bin Analysis'!$B5822)</f>
        <v>2073</v>
      </c>
      <c r="I5822">
        <f t="shared" si="727"/>
        <v>0</v>
      </c>
      <c r="J5822">
        <f t="shared" si="728"/>
        <v>0</v>
      </c>
      <c r="K5822">
        <f>J5822*Weighting!$W$14</f>
        <v>0</v>
      </c>
      <c r="M5822" s="14"/>
    </row>
    <row r="5823" spans="1:25" x14ac:dyDescent="0.25">
      <c r="A5823" s="32" t="str">
        <f>IF(Weighting!$P$15&gt;0,B5823,"")</f>
        <v/>
      </c>
      <c r="B5823" t="e">
        <f>Weighting!$C$15</f>
        <v>#DIV/0!</v>
      </c>
      <c r="C5823" t="e">
        <f>Weighting!$F$15</f>
        <v>#NUM!</v>
      </c>
      <c r="D5823" t="e">
        <f>IF(C5823=1,'Data Transformation'!$G$3+0.5*'Data Transformation'!$W$25,IF(C5824=1,D5824-'Data Transformation'!$W$25,FALSE))</f>
        <v>#NUM!</v>
      </c>
      <c r="E5823">
        <f t="array" ref="E5823">IF(ISLOGICAL(D5823),"",FREQUENCY(IF('Data Transformation'!$B$425:$B$8425='Bin Analysis'!$B5811,'Data Transformation'!$G$425:$G$8425),D5823))</f>
        <v>2001</v>
      </c>
      <c r="F5823">
        <f t="shared" si="726"/>
        <v>0</v>
      </c>
      <c r="G5823">
        <f>Weighting!$H$15</f>
        <v>0</v>
      </c>
      <c r="H5823">
        <f t="array" ref="H5823">FREQUENCY(IF('Data Transformation'!$B$4:$B$8425=B5811,'Data Transformation'!$G$4:$G$8425),'Bin Analysis'!$B5823)</f>
        <v>2073</v>
      </c>
      <c r="I5823">
        <f t="shared" si="727"/>
        <v>0</v>
      </c>
      <c r="J5823">
        <f t="shared" si="728"/>
        <v>0</v>
      </c>
      <c r="K5823">
        <f>J5823*Weighting!$W$15</f>
        <v>0</v>
      </c>
      <c r="M5823" s="14"/>
    </row>
    <row r="5824" spans="1:25" x14ac:dyDescent="0.25">
      <c r="A5824" s="32" t="str">
        <f>IF(Weighting!$P$16&gt;0,B5824,"")</f>
        <v/>
      </c>
      <c r="B5824" t="e">
        <f>Weighting!$C$16</f>
        <v>#DIV/0!</v>
      </c>
      <c r="C5824" t="e">
        <f>Weighting!$F$16</f>
        <v>#NUM!</v>
      </c>
      <c r="D5824" t="e">
        <f>IF(C5824=1,'Data Transformation'!$G$3+0.5*'Data Transformation'!$W$25,IF(C5825=1,D5825-'Data Transformation'!$W$25,FALSE))</f>
        <v>#NUM!</v>
      </c>
      <c r="E5824">
        <f t="array" ref="E5824">IF(ISLOGICAL(D5824),"",FREQUENCY(IF('Data Transformation'!$B$425:$B$8425='Bin Analysis'!$B5811,'Data Transformation'!$G$425:$G$8425),D5824))</f>
        <v>2001</v>
      </c>
      <c r="F5824">
        <f t="shared" si="726"/>
        <v>0</v>
      </c>
      <c r="G5824">
        <f>Weighting!$H$16</f>
        <v>0</v>
      </c>
      <c r="H5824">
        <f t="array" ref="H5824">FREQUENCY(IF('Data Transformation'!$B$4:$B$8425=B5811,'Data Transformation'!$G$4:$G$8425),'Bin Analysis'!$B5824)</f>
        <v>2073</v>
      </c>
      <c r="I5824">
        <f t="shared" si="727"/>
        <v>0</v>
      </c>
      <c r="J5824">
        <f t="shared" si="728"/>
        <v>0</v>
      </c>
      <c r="K5824">
        <f>J5824*Weighting!$W$16</f>
        <v>0</v>
      </c>
      <c r="M5824" s="14"/>
    </row>
    <row r="5825" spans="1:25" x14ac:dyDescent="0.25">
      <c r="A5825" s="32" t="str">
        <f>IF(Weighting!$P$17&gt;0,B5825,"")</f>
        <v/>
      </c>
      <c r="B5825" t="e">
        <f>Weighting!$C$17</f>
        <v>#DIV/0!</v>
      </c>
      <c r="C5825" t="e">
        <f>Weighting!$F$17</f>
        <v>#NUM!</v>
      </c>
      <c r="D5825" t="e">
        <f>IF(C5825=1,'Data Transformation'!$G$3+0.5*'Data Transformation'!$W$25,IF(C5826=1,D5826-'Data Transformation'!$W$25,FALSE))</f>
        <v>#NUM!</v>
      </c>
      <c r="E5825">
        <f t="array" ref="E5825">IF(ISLOGICAL(D5825),"",FREQUENCY(IF('Data Transformation'!$B$425:$B$8425='Bin Analysis'!$B5811,'Data Transformation'!$G$425:$G$8425),D5825))</f>
        <v>2001</v>
      </c>
      <c r="F5825">
        <f t="shared" si="726"/>
        <v>0</v>
      </c>
      <c r="G5825">
        <f>Weighting!$H$17</f>
        <v>0</v>
      </c>
      <c r="H5825">
        <f t="array" ref="H5825">FREQUENCY(IF('Data Transformation'!$B$4:$B$8425=B5811,'Data Transformation'!$G$4:$G$8425),'Bin Analysis'!$B5825)</f>
        <v>2073</v>
      </c>
      <c r="I5825">
        <f t="shared" si="727"/>
        <v>0</v>
      </c>
      <c r="J5825">
        <f t="shared" si="728"/>
        <v>0</v>
      </c>
      <c r="K5825">
        <f>J5825*Weighting!$W$17</f>
        <v>0</v>
      </c>
      <c r="M5825" s="14"/>
    </row>
    <row r="5826" spans="1:25" x14ac:dyDescent="0.25">
      <c r="A5826" s="32" t="str">
        <f>IF(Weighting!$P$18&gt;0,B5826,"")</f>
        <v/>
      </c>
      <c r="B5826" t="e">
        <f>Weighting!$C$18</f>
        <v>#DIV/0!</v>
      </c>
      <c r="C5826" t="e">
        <f>Weighting!$F$18</f>
        <v>#NUM!</v>
      </c>
      <c r="D5826" t="e">
        <f>IF(C5826=1,'Data Transformation'!$G$3+0.5*'Data Transformation'!$W$25,IF(C5827=1,D5827-'Data Transformation'!$W$25,FALSE))</f>
        <v>#NUM!</v>
      </c>
      <c r="E5826">
        <f t="array" ref="E5826">IF(ISLOGICAL(D5826),"",FREQUENCY(IF('Data Transformation'!$B$425:$B$8425='Bin Analysis'!$B5811,'Data Transformation'!$G$425:$G$8425),D5826))</f>
        <v>2001</v>
      </c>
      <c r="F5826">
        <f t="shared" si="726"/>
        <v>0</v>
      </c>
      <c r="G5826">
        <f>Weighting!$H$18</f>
        <v>0</v>
      </c>
      <c r="H5826">
        <f t="array" ref="H5826">FREQUENCY(IF('Data Transformation'!$B$4:$B$8425=B5811,'Data Transformation'!$G$4:$G$8425),'Bin Analysis'!$B5826)</f>
        <v>2073</v>
      </c>
      <c r="I5826">
        <f t="shared" si="727"/>
        <v>0</v>
      </c>
      <c r="J5826">
        <f t="shared" si="728"/>
        <v>0</v>
      </c>
      <c r="K5826">
        <f>J5826*Weighting!$W$18</f>
        <v>0</v>
      </c>
      <c r="M5826" s="14"/>
    </row>
    <row r="5827" spans="1:25" x14ac:dyDescent="0.25">
      <c r="A5827" s="32" t="str">
        <f>IF(Weighting!$P$19&gt;0,B5827,"")</f>
        <v/>
      </c>
      <c r="B5827" t="e">
        <f>Weighting!$C$19</f>
        <v>#DIV/0!</v>
      </c>
      <c r="C5827" t="e">
        <f>Weighting!$F$19</f>
        <v>#NUM!</v>
      </c>
      <c r="D5827" t="e">
        <f>IF(C5827=1,'Data Transformation'!$G$3+0.5*'Data Transformation'!$W$25,IF(C5828=1,D5828-'Data Transformation'!$W$25,FALSE))</f>
        <v>#NUM!</v>
      </c>
      <c r="E5827">
        <f t="array" ref="E5827">IF(ISLOGICAL(D5827),"",FREQUENCY(IF('Data Transformation'!$B$425:$B$8425='Bin Analysis'!$B5811,'Data Transformation'!$G$425:$G$8425),D5827))</f>
        <v>2001</v>
      </c>
      <c r="F5827">
        <f t="shared" si="726"/>
        <v>0</v>
      </c>
      <c r="G5827">
        <f>Weighting!$H$19</f>
        <v>0</v>
      </c>
      <c r="H5827">
        <f t="array" ref="H5827">FREQUENCY(IF('Data Transformation'!$B$4:$B$8425=B5811,'Data Transformation'!$G$4:$G$8425),'Bin Analysis'!$B5827)</f>
        <v>2073</v>
      </c>
      <c r="I5827">
        <f t="shared" si="727"/>
        <v>0</v>
      </c>
      <c r="J5827">
        <f t="shared" si="728"/>
        <v>0</v>
      </c>
      <c r="K5827">
        <f>J5827*Weighting!$W$19</f>
        <v>0</v>
      </c>
      <c r="M5827" s="14"/>
    </row>
    <row r="5828" spans="1:25" x14ac:dyDescent="0.25">
      <c r="A5828" s="32" t="str">
        <f>IF(Weighting!$P$20&gt;0,B5828,"")</f>
        <v/>
      </c>
      <c r="B5828" t="e">
        <f>Weighting!$C$20</f>
        <v>#DIV/0!</v>
      </c>
      <c r="C5828" t="e">
        <f>Weighting!$F$20</f>
        <v>#NUM!</v>
      </c>
      <c r="D5828" t="e">
        <f>IF(C5828=1,'Data Transformation'!$G$3+0.5*'Data Transformation'!$W$25,IF(C5829=1,D5829-'Data Transformation'!$W$25,FALSE))</f>
        <v>#NUM!</v>
      </c>
      <c r="E5828">
        <f t="array" ref="E5828">IF(ISLOGICAL(D5828),"",FREQUENCY(IF('Data Transformation'!$B$425:$B$8425='Bin Analysis'!$B5811,'Data Transformation'!$G$425:$G$8425),D5828))</f>
        <v>2001</v>
      </c>
      <c r="F5828">
        <f t="shared" si="726"/>
        <v>0</v>
      </c>
      <c r="G5828">
        <f>Weighting!$H$20</f>
        <v>0</v>
      </c>
      <c r="H5828">
        <f t="array" ref="H5828">FREQUENCY(IF('Data Transformation'!$B$4:$B$8425=B5811,'Data Transformation'!$G$4:$G$8425),'Bin Analysis'!$B5828)</f>
        <v>2073</v>
      </c>
      <c r="I5828">
        <f t="shared" si="727"/>
        <v>0</v>
      </c>
      <c r="J5828">
        <f t="shared" si="728"/>
        <v>0</v>
      </c>
      <c r="K5828">
        <f>J5828*Weighting!$W$20</f>
        <v>0</v>
      </c>
      <c r="M5828" s="14"/>
    </row>
    <row r="5829" spans="1:25" x14ac:dyDescent="0.25">
      <c r="A5829" s="32" t="str">
        <f>IF(Weighting!$P$21&gt;0,B5829,"")</f>
        <v/>
      </c>
      <c r="B5829" t="e">
        <f>Weighting!$C$21</f>
        <v>#DIV/0!</v>
      </c>
      <c r="C5829" t="e">
        <f>Weighting!$F$21</f>
        <v>#NUM!</v>
      </c>
      <c r="D5829" t="e">
        <f>IF(C5829=1,'Data Transformation'!$G$3+0.5*'Data Transformation'!$W$25,IF(C5830=1,D5830-'Data Transformation'!$W$25,FALSE))</f>
        <v>#NUM!</v>
      </c>
      <c r="E5829">
        <f t="array" ref="E5829">IF(ISLOGICAL(D5829),"",FREQUENCY(IF('Data Transformation'!$B$425:$B$8425='Bin Analysis'!$B5811,'Data Transformation'!$G$425:$G$8425),D5829))</f>
        <v>2001</v>
      </c>
      <c r="F5829">
        <f t="shared" si="726"/>
        <v>0</v>
      </c>
      <c r="G5829">
        <f>Weighting!$H$21</f>
        <v>0</v>
      </c>
      <c r="H5829">
        <f t="array" ref="H5829">FREQUENCY(IF('Data Transformation'!$B$4:$B$8425=B5811,'Data Transformation'!$G$4:$G$8425),'Bin Analysis'!$B5829)</f>
        <v>2073</v>
      </c>
      <c r="I5829">
        <f t="shared" si="727"/>
        <v>0</v>
      </c>
      <c r="J5829">
        <f t="shared" si="728"/>
        <v>0</v>
      </c>
      <c r="K5829">
        <f>J5829*Weighting!$W$21</f>
        <v>0</v>
      </c>
      <c r="M5829" s="14"/>
    </row>
    <row r="5830" spans="1:25" x14ac:dyDescent="0.25">
      <c r="A5830" s="32" t="str">
        <f>IF(Weighting!$P$22&gt;0,B5830,"")</f>
        <v/>
      </c>
      <c r="B5830" t="e">
        <f>Weighting!$C$22</f>
        <v>#DIV/0!</v>
      </c>
      <c r="C5830" t="e">
        <f>Weighting!$F$22</f>
        <v>#NUM!</v>
      </c>
      <c r="D5830" t="e">
        <f>IF(C5830=1,'Data Transformation'!$G$3+0.5*'Data Transformation'!$W$25,IF(C5831=1,D5831-'Data Transformation'!$W$25,FALSE))</f>
        <v>#NUM!</v>
      </c>
      <c r="E5830">
        <f t="array" ref="E5830">IF(ISLOGICAL(D5830),"",FREQUENCY(IF('Data Transformation'!$B$425:$B$8425='Bin Analysis'!$B5811,'Data Transformation'!$G$425:$G$8425),D5830))</f>
        <v>2001</v>
      </c>
      <c r="F5830">
        <f t="shared" si="726"/>
        <v>0</v>
      </c>
      <c r="G5830">
        <f>Weighting!$H$22</f>
        <v>0</v>
      </c>
      <c r="H5830">
        <f t="array" ref="H5830">FREQUENCY(IF('Data Transformation'!$B$4:$B$8425=B5811,'Data Transformation'!$G$4:$G$8425),'Bin Analysis'!$B5830)</f>
        <v>2073</v>
      </c>
      <c r="I5830">
        <f t="shared" si="727"/>
        <v>0</v>
      </c>
      <c r="J5830">
        <f t="shared" si="728"/>
        <v>0</v>
      </c>
      <c r="K5830">
        <f>J5830*Weighting!$W$22</f>
        <v>0</v>
      </c>
      <c r="M5830" s="14"/>
    </row>
    <row r="5831" spans="1:25" x14ac:dyDescent="0.25">
      <c r="A5831" s="32" t="str">
        <f>IF(Weighting!$P$23&gt;0,B5831,"")</f>
        <v/>
      </c>
      <c r="B5831" t="e">
        <f>Weighting!$C$23</f>
        <v>#DIV/0!</v>
      </c>
      <c r="C5831" t="e">
        <f>Weighting!$F$23</f>
        <v>#NUM!</v>
      </c>
      <c r="D5831" t="e">
        <f>IF(C5831=1,'Data Transformation'!$G$3+0.5*'Data Transformation'!$W$25,IF(C5832=1,D5832-'Data Transformation'!$W$25,FALSE))</f>
        <v>#NUM!</v>
      </c>
      <c r="E5831">
        <f t="array" ref="E5831">IF(ISLOGICAL(D5831),"",FREQUENCY(IF('Data Transformation'!$B$425:$B$8425='Bin Analysis'!$B5811,'Data Transformation'!$G$425:$G$8425),D5831))</f>
        <v>2001</v>
      </c>
      <c r="F5831">
        <f t="shared" si="726"/>
        <v>0</v>
      </c>
      <c r="G5831">
        <f>Weighting!$H$23</f>
        <v>0</v>
      </c>
      <c r="H5831">
        <f t="array" ref="H5831">FREQUENCY(IF('Data Transformation'!$B$4:$B$8425=B5811,'Data Transformation'!$G$4:$G$8425),'Bin Analysis'!$B5831)</f>
        <v>2073</v>
      </c>
      <c r="I5831">
        <f t="shared" si="727"/>
        <v>0</v>
      </c>
      <c r="J5831">
        <f t="shared" si="728"/>
        <v>0</v>
      </c>
      <c r="K5831">
        <f>J5831*Weighting!$W$23</f>
        <v>0</v>
      </c>
      <c r="M5831" s="14"/>
    </row>
    <row r="5832" spans="1:25" x14ac:dyDescent="0.25">
      <c r="A5832" s="32" t="str">
        <f>IF(Weighting!$P$24&gt;0,B5832,"")</f>
        <v/>
      </c>
      <c r="B5832" t="e">
        <f>Weighting!$C$24</f>
        <v>#DIV/0!</v>
      </c>
      <c r="C5832" t="e">
        <f>Weighting!$F$24</f>
        <v>#NUM!</v>
      </c>
      <c r="D5832" t="e">
        <f>IF(C5832=1,'Data Transformation'!$G$3+0.5*'Data Transformation'!$W$25,IF(C5833=1,D5833-'Data Transformation'!$W$25,FALSE))</f>
        <v>#NUM!</v>
      </c>
      <c r="E5832">
        <f t="array" ref="E5832">IF(ISLOGICAL(D5832),"",FREQUENCY(IF('Data Transformation'!$B$425:$B$8425='Bin Analysis'!$B5811,'Data Transformation'!$G$425:$G$8425),D5832))</f>
        <v>2001</v>
      </c>
      <c r="F5832">
        <f t="shared" si="726"/>
        <v>0</v>
      </c>
      <c r="G5832">
        <f>Weighting!$H$24</f>
        <v>0</v>
      </c>
      <c r="H5832">
        <f t="array" ref="H5832">FREQUENCY(IF('Data Transformation'!$B$4:$B$8425=B5811,'Data Transformation'!$G$4:$G$8425),'Bin Analysis'!$B5832)</f>
        <v>2073</v>
      </c>
      <c r="I5832">
        <f t="shared" si="727"/>
        <v>0</v>
      </c>
      <c r="J5832">
        <f t="shared" si="728"/>
        <v>0</v>
      </c>
      <c r="K5832">
        <f>J5832*Weighting!$W$24</f>
        <v>0</v>
      </c>
      <c r="M5832" s="14"/>
    </row>
    <row r="5833" spans="1:25" x14ac:dyDescent="0.25">
      <c r="A5833" s="32" t="str">
        <f>IF(Weighting!$P$25&gt;0,B5833,"")</f>
        <v/>
      </c>
      <c r="B5833" t="e">
        <f>Weighting!$C$25</f>
        <v>#DIV/0!</v>
      </c>
      <c r="C5833" t="e">
        <f>Weighting!$F$25</f>
        <v>#NUM!</v>
      </c>
      <c r="D5833" t="e">
        <f>IF(C5833=1,'Data Transformation'!$G$3+0.5*'Data Transformation'!$W$25,IF(C5834=1,D5834-'Data Transformation'!$W$25,FALSE))</f>
        <v>#NUM!</v>
      </c>
      <c r="E5833">
        <f t="array" ref="E5833">IF(ISLOGICAL(D5833),"",FREQUENCY(IF('Data Transformation'!$B$425:$B$8425='Bin Analysis'!$B5811,'Data Transformation'!$G$425:$G$8425),D5833))</f>
        <v>2001</v>
      </c>
      <c r="F5833">
        <f t="shared" si="726"/>
        <v>0</v>
      </c>
      <c r="G5833">
        <f>Weighting!$H$25</f>
        <v>0</v>
      </c>
      <c r="H5833">
        <f t="array" ref="H5833">FREQUENCY(IF('Data Transformation'!$B$4:$B$8425=B5811,'Data Transformation'!$G$4:$G$8425),'Bin Analysis'!$B5833)</f>
        <v>2073</v>
      </c>
      <c r="I5833">
        <f t="shared" si="727"/>
        <v>0</v>
      </c>
      <c r="J5833">
        <f t="shared" si="728"/>
        <v>0</v>
      </c>
      <c r="K5833">
        <f>J5833*Weighting!$W$25</f>
        <v>0</v>
      </c>
      <c r="M5833" s="14"/>
    </row>
    <row r="5834" spans="1:25" x14ac:dyDescent="0.25">
      <c r="O5834"/>
      <c r="P5834"/>
      <c r="Q5834"/>
      <c r="R5834"/>
    </row>
    <row r="5835" spans="1:25" ht="23.25" x14ac:dyDescent="0.35">
      <c r="A5835" s="21" t="s">
        <v>0</v>
      </c>
      <c r="B5835" s="21" t="str">
        <f>IFERROR(VLOOKUP(C5835,'Data Transformation'!$L$6:$M$426,2,FALSE),"")</f>
        <v/>
      </c>
      <c r="C5835" s="21">
        <f>C5811+1</f>
        <v>243</v>
      </c>
      <c r="D5835" s="21"/>
      <c r="E5835" s="21"/>
      <c r="F5835" s="21"/>
      <c r="G5835" s="21"/>
      <c r="H5835" s="22"/>
      <c r="I5835" s="22"/>
      <c r="J5835" s="22"/>
      <c r="K5835" s="21"/>
      <c r="L5835" s="21" t="str">
        <f>B5835</f>
        <v/>
      </c>
      <c r="M5835" s="23" t="e">
        <f>INDEX('Data Transformation'!$O$4:$O$424,MATCH($B5835,'Data Transformation'!$M$4:$M$424,0),MATCH($M$2,'Data Transformation'!$O$3,0))</f>
        <v>#N/A</v>
      </c>
      <c r="N5835" s="27" t="e">
        <f>IF('Input and Summary Results'!$J$16="minimum",'Bin Analysis'!X5836/(M5835-1),'Bin Analysis'!Y5835/('Bin Analysis'!M5835-1))</f>
        <v>#N/A</v>
      </c>
      <c r="O5835" s="27" t="e">
        <f>IF(M5835=FALSE,NA(),(VLOOKUP(1,C5838:K5857,4,FALSE))/(M5835-1))</f>
        <v>#N/A</v>
      </c>
      <c r="P5835" s="27" t="e">
        <f>IF(M5835=FALSE,NA(),SUM(J5838:J5857)/Weighting!$S$5)</f>
        <v>#N/A</v>
      </c>
      <c r="Q5835" s="27" t="e">
        <f>IF(M5835=FALSE,NA(),SUM(K5838:K5857)/Weighting!$S$6)</f>
        <v>#N/A</v>
      </c>
      <c r="R5835" s="27" t="e">
        <f>IF(M5835=FALSE,NA(),(VLOOKUP(1,G5838:K5857,3,FALSE))/(M5835-1))</f>
        <v>#N/A</v>
      </c>
      <c r="S5835" s="22" t="e">
        <f>IF(M5835=FALSE,NA(),IF(SUM(J5838:J5857)=2,"yes","no"))</f>
        <v>#N/A</v>
      </c>
      <c r="X5835" s="2" cm="2">
        <f t="array" ref="X5835:X5836">FREQUENCY(IF('Data Transformation'!$B$425:$B$6424='Bin Analysis'!L5835,'Data Transformation'!$G$425:$G$6424),'Data Transformation'!$U$11)</f>
        <v>0</v>
      </c>
      <c r="Y5835" s="2" cm="2">
        <f t="array" ref="Y5835:Y5836">FREQUENCY(IF('Data Transformation'!$B$425:$B$6424='Bin Analysis'!L5835,'Data Transformation'!$G$425:$G$6424),'Data Transformation'!$U$12)</f>
        <v>0</v>
      </c>
    </row>
    <row r="5836" spans="1:25" x14ac:dyDescent="0.25">
      <c r="A5836" s="14" t="s">
        <v>67</v>
      </c>
      <c r="B5836" t="s">
        <v>47</v>
      </c>
      <c r="C5836" t="s">
        <v>5</v>
      </c>
      <c r="D5836" t="s">
        <v>98</v>
      </c>
      <c r="E5836" t="s">
        <v>99</v>
      </c>
      <c r="F5836" t="s">
        <v>100</v>
      </c>
      <c r="G5836" t="s">
        <v>69</v>
      </c>
      <c r="H5836" t="s">
        <v>31</v>
      </c>
      <c r="I5836" t="s">
        <v>32</v>
      </c>
      <c r="J5836" t="s">
        <v>46</v>
      </c>
      <c r="K5836" s="14" t="s">
        <v>45</v>
      </c>
      <c r="M5836" s="14"/>
      <c r="X5836" s="2">
        <v>0</v>
      </c>
      <c r="Y5836" s="2">
        <v>0</v>
      </c>
    </row>
    <row r="5837" spans="1:25" x14ac:dyDescent="0.25">
      <c r="A5837" s="32"/>
      <c r="D5837" t="e">
        <f>IF(C5837=1,'Data Transformation'!$G$3+0.5*'Data Transformation'!$W$25,IF(C5838=1,D5838-'Data Transformation'!$W$25,FALSE))</f>
        <v>#NUM!</v>
      </c>
      <c r="E5837">
        <f t="array" ref="E5837">IF(ISLOGICAL(D5837),"",FREQUENCY(IF('Data Transformation'!$B$425:$B$8425='Bin Analysis'!$B5835,'Data Transformation'!$G$425:$G$8425),D5837))</f>
        <v>2001</v>
      </c>
      <c r="F5837" t="e">
        <f>IF(ISLOGICAL(D5837),"",E5837-E5836)</f>
        <v>#VALUE!</v>
      </c>
      <c r="M5837" s="14"/>
    </row>
    <row r="5838" spans="1:25" x14ac:dyDescent="0.25">
      <c r="A5838" s="32" t="e">
        <f>IF(Weighting!$P$6&gt;0,B5838,"")</f>
        <v>#NUM!</v>
      </c>
      <c r="B5838" t="e">
        <f>Weighting!$C$6</f>
        <v>#DIV/0!</v>
      </c>
      <c r="C5838" t="e">
        <f>Weighting!$F$6</f>
        <v>#NUM!</v>
      </c>
      <c r="D5838" t="e">
        <f>IF(C5838=1,'Data Transformation'!$G$3+0.5*'Data Transformation'!$W$25,IF(C5839=1,D5839-'Data Transformation'!$W$25,FALSE))</f>
        <v>#NUM!</v>
      </c>
      <c r="E5838">
        <f t="array" ref="E5838">IF(ISLOGICAL(D5838),"",FREQUENCY(IF('Data Transformation'!$B$425:$B$8425='Bin Analysis'!$B5835,'Data Transformation'!$G$425:$G$8425),D5838))</f>
        <v>2001</v>
      </c>
      <c r="F5838">
        <f>IF(ISLOGICAL(D5838),"",E5838-E5837)</f>
        <v>0</v>
      </c>
      <c r="G5838">
        <f>Weighting!$H$6</f>
        <v>1</v>
      </c>
      <c r="H5838">
        <f t="array" ref="H5838">FREQUENCY(IF('Data Transformation'!$B$4:$B$8425=B5835,'Data Transformation'!$G$4:$G$8425),'Bin Analysis'!$B5838)</f>
        <v>2073</v>
      </c>
      <c r="I5838">
        <f>H5838-H5837</f>
        <v>2073</v>
      </c>
      <c r="J5838">
        <f>IF(I5838=0,0,1)</f>
        <v>1</v>
      </c>
      <c r="K5838" t="e">
        <f>J5838*Weighting!$W$6</f>
        <v>#NUM!</v>
      </c>
      <c r="M5838" s="14"/>
    </row>
    <row r="5839" spans="1:25" x14ac:dyDescent="0.25">
      <c r="A5839" s="32" t="str">
        <f>IF(Weighting!$P$7&gt;0,B5839,"")</f>
        <v/>
      </c>
      <c r="B5839" t="e">
        <f>Weighting!$C$7</f>
        <v>#DIV/0!</v>
      </c>
      <c r="C5839" t="e">
        <f>Weighting!$F$7</f>
        <v>#NUM!</v>
      </c>
      <c r="D5839" t="e">
        <f>IF(C5839=1,'Data Transformation'!$G$3+0.5*'Data Transformation'!$W$25,IF(C5840=1,D5840-'Data Transformation'!$W$25,FALSE))</f>
        <v>#NUM!</v>
      </c>
      <c r="E5839">
        <f t="array" ref="E5839">IF(ISLOGICAL(D5839),"",FREQUENCY(IF('Data Transformation'!$B$425:$B$8425='Bin Analysis'!$B5835,'Data Transformation'!$G$425:$G$8425),D5839))</f>
        <v>2001</v>
      </c>
      <c r="F5839">
        <f t="shared" ref="F5839:F5857" si="729">IF(ISLOGICAL(D5839),"",E5839-E5838)</f>
        <v>0</v>
      </c>
      <c r="G5839">
        <f>Weighting!$H$7</f>
        <v>0</v>
      </c>
      <c r="H5839">
        <f t="array" ref="H5839">FREQUENCY(IF('Data Transformation'!$B$4:$B$8425=B5835,'Data Transformation'!$G$4:$G$8425),'Bin Analysis'!$B5839)</f>
        <v>2073</v>
      </c>
      <c r="I5839">
        <f t="shared" ref="I5839:I5857" si="730">H5839-H5838</f>
        <v>0</v>
      </c>
      <c r="J5839">
        <f>IF(I5839=0,0,1)</f>
        <v>0</v>
      </c>
      <c r="K5839">
        <f>J5839*Weighting!$W$7</f>
        <v>0</v>
      </c>
      <c r="M5839" s="14"/>
    </row>
    <row r="5840" spans="1:25" x14ac:dyDescent="0.25">
      <c r="A5840" s="32" t="str">
        <f>IF(Weighting!$P$8&gt;0,B5840,"")</f>
        <v/>
      </c>
      <c r="B5840" t="e">
        <f>Weighting!$C$8</f>
        <v>#DIV/0!</v>
      </c>
      <c r="C5840" t="e">
        <f>Weighting!$F$8</f>
        <v>#NUM!</v>
      </c>
      <c r="D5840" t="e">
        <f>IF(C5840=1,'Data Transformation'!$G$3+0.5*'Data Transformation'!$W$25,IF(C5841=1,D5841-'Data Transformation'!$W$25,FALSE))</f>
        <v>#NUM!</v>
      </c>
      <c r="E5840">
        <f t="array" ref="E5840">IF(ISLOGICAL(D5840),"",FREQUENCY(IF('Data Transformation'!$B$425:$B$8425='Bin Analysis'!$B5835,'Data Transformation'!$G$425:$G$8425),D5840))</f>
        <v>2001</v>
      </c>
      <c r="F5840">
        <f t="shared" si="729"/>
        <v>0</v>
      </c>
      <c r="G5840">
        <f>Weighting!$H$8</f>
        <v>0</v>
      </c>
      <c r="H5840">
        <f t="array" ref="H5840">FREQUENCY(IF('Data Transformation'!$B$4:$B$8425=B5835,'Data Transformation'!$G$4:$G$8425),'Bin Analysis'!$B5840)</f>
        <v>2073</v>
      </c>
      <c r="I5840">
        <f t="shared" si="730"/>
        <v>0</v>
      </c>
      <c r="J5840">
        <f t="shared" ref="J5840:J5857" si="731">IF(I5840=0,0,1)</f>
        <v>0</v>
      </c>
      <c r="K5840">
        <f>J5840*Weighting!$W$8</f>
        <v>0</v>
      </c>
      <c r="M5840" s="14"/>
    </row>
    <row r="5841" spans="1:13" x14ac:dyDescent="0.25">
      <c r="A5841" s="32" t="str">
        <f>IF(Weighting!$P$9&gt;0,B5841,"")</f>
        <v/>
      </c>
      <c r="B5841" s="50" t="e">
        <f>Weighting!$C$9</f>
        <v>#DIV/0!</v>
      </c>
      <c r="C5841" t="e">
        <f>Weighting!$F$9</f>
        <v>#NUM!</v>
      </c>
      <c r="D5841" t="e">
        <f>IF(C5841=1,'Data Transformation'!$G$3+0.5*'Data Transformation'!$W$25,IF(C5842=1,D5842-'Data Transformation'!$W$25,FALSE))</f>
        <v>#NUM!</v>
      </c>
      <c r="E5841">
        <f t="array" ref="E5841">IF(ISLOGICAL(D5841),"",FREQUENCY(IF('Data Transformation'!$B$425:$B$8425='Bin Analysis'!$B5835,'Data Transformation'!$G$425:$G$8425),D5841))</f>
        <v>2001</v>
      </c>
      <c r="F5841">
        <f t="shared" si="729"/>
        <v>0</v>
      </c>
      <c r="G5841">
        <f>Weighting!$H$9</f>
        <v>0</v>
      </c>
      <c r="H5841">
        <f t="array" ref="H5841">FREQUENCY(IF('Data Transformation'!$B$4:$B$8425=B5835,'Data Transformation'!$G$4:$G$8425),'Bin Analysis'!$B5841)</f>
        <v>2073</v>
      </c>
      <c r="I5841">
        <f t="shared" si="730"/>
        <v>0</v>
      </c>
      <c r="J5841">
        <f t="shared" si="731"/>
        <v>0</v>
      </c>
      <c r="K5841">
        <f>J5841*Weighting!$W$9</f>
        <v>0</v>
      </c>
      <c r="M5841" s="14"/>
    </row>
    <row r="5842" spans="1:13" x14ac:dyDescent="0.25">
      <c r="A5842" s="32" t="str">
        <f>IF(Weighting!$P$10&gt;0,B5842,"")</f>
        <v/>
      </c>
      <c r="B5842" t="e">
        <f>Weighting!$C$10</f>
        <v>#DIV/0!</v>
      </c>
      <c r="C5842" t="e">
        <f>Weighting!$F$10</f>
        <v>#NUM!</v>
      </c>
      <c r="D5842" t="e">
        <f>IF(C5842=1,'Data Transformation'!$G$3+0.5*'Data Transformation'!$W$25,IF(C5843=1,D5843-'Data Transformation'!$W$25,FALSE))</f>
        <v>#NUM!</v>
      </c>
      <c r="E5842">
        <f t="array" ref="E5842">IF(ISLOGICAL(D5842),"",FREQUENCY(IF('Data Transformation'!$B$425:$B$8425='Bin Analysis'!$B5835,'Data Transformation'!$G$425:$G$8425),D5842))</f>
        <v>2001</v>
      </c>
      <c r="F5842">
        <f t="shared" si="729"/>
        <v>0</v>
      </c>
      <c r="G5842">
        <f>Weighting!$H$10</f>
        <v>0</v>
      </c>
      <c r="H5842">
        <f t="array" ref="H5842">FREQUENCY(IF('Data Transformation'!$B$4:$B$8425=B5835,'Data Transformation'!$G$4:$G$8425),'Bin Analysis'!$B5842)</f>
        <v>2073</v>
      </c>
      <c r="I5842">
        <f t="shared" si="730"/>
        <v>0</v>
      </c>
      <c r="J5842">
        <f t="shared" si="731"/>
        <v>0</v>
      </c>
      <c r="K5842">
        <f>J5842*Weighting!$W$10</f>
        <v>0</v>
      </c>
      <c r="M5842" s="14"/>
    </row>
    <row r="5843" spans="1:13" x14ac:dyDescent="0.25">
      <c r="A5843" s="32" t="str">
        <f>IF(Weighting!$P$11&gt;0,B5843,"")</f>
        <v/>
      </c>
      <c r="B5843" t="e">
        <f>Weighting!$C$11</f>
        <v>#DIV/0!</v>
      </c>
      <c r="C5843" t="e">
        <f>Weighting!$F$11</f>
        <v>#NUM!</v>
      </c>
      <c r="D5843" t="e">
        <f>IF(C5843=1,'Data Transformation'!$G$3+0.5*'Data Transformation'!$W$25,IF(C5844=1,D5844-'Data Transformation'!$W$25,FALSE))</f>
        <v>#NUM!</v>
      </c>
      <c r="E5843">
        <f t="array" ref="E5843">IF(ISLOGICAL(D5843),"",FREQUENCY(IF('Data Transformation'!$B$425:$B$8425='Bin Analysis'!$B5835,'Data Transformation'!$G$425:$G$8425),D5843))</f>
        <v>2001</v>
      </c>
      <c r="F5843">
        <f t="shared" si="729"/>
        <v>0</v>
      </c>
      <c r="G5843">
        <f>Weighting!$H$11</f>
        <v>0</v>
      </c>
      <c r="H5843">
        <f t="array" ref="H5843">FREQUENCY(IF('Data Transformation'!$B$4:$B$8425=B5835,'Data Transformation'!$G$4:$G$8425),'Bin Analysis'!$B5843)</f>
        <v>2073</v>
      </c>
      <c r="I5843">
        <f t="shared" si="730"/>
        <v>0</v>
      </c>
      <c r="J5843">
        <f t="shared" si="731"/>
        <v>0</v>
      </c>
      <c r="K5843">
        <f>J5843*Weighting!$W$11</f>
        <v>0</v>
      </c>
      <c r="M5843" s="14"/>
    </row>
    <row r="5844" spans="1:13" x14ac:dyDescent="0.25">
      <c r="A5844" s="32" t="str">
        <f>IF(Weighting!$P$12&gt;0,B5844,"")</f>
        <v/>
      </c>
      <c r="B5844" t="e">
        <f>Weighting!$C$12</f>
        <v>#DIV/0!</v>
      </c>
      <c r="C5844" t="e">
        <f>Weighting!$F$12</f>
        <v>#NUM!</v>
      </c>
      <c r="D5844" t="e">
        <f>IF(C5844=1,'Data Transformation'!$G$3+0.5*'Data Transformation'!$W$25,IF(C5845=1,D5845-'Data Transformation'!$W$25,FALSE))</f>
        <v>#NUM!</v>
      </c>
      <c r="E5844">
        <f t="array" ref="E5844">IF(ISLOGICAL(D5844),"",FREQUENCY(IF('Data Transformation'!$B$425:$B$8425='Bin Analysis'!$B5835,'Data Transformation'!$G$425:$G$8425),D5844))</f>
        <v>2001</v>
      </c>
      <c r="F5844">
        <f t="shared" si="729"/>
        <v>0</v>
      </c>
      <c r="G5844">
        <f>Weighting!$H$12</f>
        <v>0</v>
      </c>
      <c r="H5844">
        <f t="array" ref="H5844">FREQUENCY(IF('Data Transformation'!$B$4:$B$8425=B5835,'Data Transformation'!$G$4:$G$8425),'Bin Analysis'!$B5844)</f>
        <v>2073</v>
      </c>
      <c r="I5844">
        <f t="shared" si="730"/>
        <v>0</v>
      </c>
      <c r="J5844">
        <f t="shared" si="731"/>
        <v>0</v>
      </c>
      <c r="K5844">
        <f>J5844*Weighting!$W$12</f>
        <v>0</v>
      </c>
      <c r="M5844" s="14"/>
    </row>
    <row r="5845" spans="1:13" x14ac:dyDescent="0.25">
      <c r="A5845" s="32" t="str">
        <f>IF(Weighting!$P$13&gt;0,B5845,"")</f>
        <v/>
      </c>
      <c r="B5845" t="e">
        <f>Weighting!$C$13</f>
        <v>#DIV/0!</v>
      </c>
      <c r="C5845" t="e">
        <f>Weighting!$F$13</f>
        <v>#NUM!</v>
      </c>
      <c r="D5845" t="e">
        <f>IF(C5845=1,'Data Transformation'!$G$3+0.5*'Data Transformation'!$W$25,IF(C5846=1,D5846-'Data Transformation'!$W$25,FALSE))</f>
        <v>#NUM!</v>
      </c>
      <c r="E5845">
        <f t="array" ref="E5845">IF(ISLOGICAL(D5845),"",FREQUENCY(IF('Data Transformation'!$B$425:$B$8425='Bin Analysis'!$B5835,'Data Transformation'!$G$425:$G$8425),D5845))</f>
        <v>2001</v>
      </c>
      <c r="F5845">
        <f t="shared" si="729"/>
        <v>0</v>
      </c>
      <c r="G5845">
        <f>Weighting!$H$13</f>
        <v>0</v>
      </c>
      <c r="H5845">
        <f t="array" ref="H5845">FREQUENCY(IF('Data Transformation'!$B$4:$B$8425=B5835,'Data Transformation'!$G$4:$G$8425),'Bin Analysis'!$B5845)</f>
        <v>2073</v>
      </c>
      <c r="I5845">
        <f t="shared" si="730"/>
        <v>0</v>
      </c>
      <c r="J5845">
        <f t="shared" si="731"/>
        <v>0</v>
      </c>
      <c r="K5845">
        <f>J5845*Weighting!$W$13</f>
        <v>0</v>
      </c>
      <c r="M5845" s="14"/>
    </row>
    <row r="5846" spans="1:13" x14ac:dyDescent="0.25">
      <c r="A5846" s="32" t="str">
        <f>IF(Weighting!$P$14&gt;0,B5846,"")</f>
        <v/>
      </c>
      <c r="B5846" t="e">
        <f>Weighting!$C$14</f>
        <v>#DIV/0!</v>
      </c>
      <c r="C5846" t="e">
        <f>Weighting!$F$14</f>
        <v>#NUM!</v>
      </c>
      <c r="D5846" t="e">
        <f>IF(C5846=1,'Data Transformation'!$G$3+0.5*'Data Transformation'!$W$25,IF(C5847=1,D5847-'Data Transformation'!$W$25,FALSE))</f>
        <v>#NUM!</v>
      </c>
      <c r="E5846">
        <f t="array" ref="E5846">IF(ISLOGICAL(D5846),"",FREQUENCY(IF('Data Transformation'!$B$425:$B$8425='Bin Analysis'!$B5835,'Data Transformation'!$G$425:$G$8425),D5846))</f>
        <v>2001</v>
      </c>
      <c r="F5846">
        <f t="shared" si="729"/>
        <v>0</v>
      </c>
      <c r="G5846">
        <f>Weighting!$H$14</f>
        <v>0</v>
      </c>
      <c r="H5846">
        <f t="array" ref="H5846">FREQUENCY(IF('Data Transformation'!$B$4:$B$8425=B5835,'Data Transformation'!$G$4:$G$8425),'Bin Analysis'!$B5846)</f>
        <v>2073</v>
      </c>
      <c r="I5846">
        <f t="shared" si="730"/>
        <v>0</v>
      </c>
      <c r="J5846">
        <f t="shared" si="731"/>
        <v>0</v>
      </c>
      <c r="K5846">
        <f>J5846*Weighting!$W$14</f>
        <v>0</v>
      </c>
      <c r="M5846" s="14"/>
    </row>
    <row r="5847" spans="1:13" x14ac:dyDescent="0.25">
      <c r="A5847" s="32" t="str">
        <f>IF(Weighting!$P$15&gt;0,B5847,"")</f>
        <v/>
      </c>
      <c r="B5847" t="e">
        <f>Weighting!$C$15</f>
        <v>#DIV/0!</v>
      </c>
      <c r="C5847" t="e">
        <f>Weighting!$F$15</f>
        <v>#NUM!</v>
      </c>
      <c r="D5847" t="e">
        <f>IF(C5847=1,'Data Transformation'!$G$3+0.5*'Data Transformation'!$W$25,IF(C5848=1,D5848-'Data Transformation'!$W$25,FALSE))</f>
        <v>#NUM!</v>
      </c>
      <c r="E5847">
        <f t="array" ref="E5847">IF(ISLOGICAL(D5847),"",FREQUENCY(IF('Data Transformation'!$B$425:$B$8425='Bin Analysis'!$B5835,'Data Transformation'!$G$425:$G$8425),D5847))</f>
        <v>2001</v>
      </c>
      <c r="F5847">
        <f t="shared" si="729"/>
        <v>0</v>
      </c>
      <c r="G5847">
        <f>Weighting!$H$15</f>
        <v>0</v>
      </c>
      <c r="H5847">
        <f t="array" ref="H5847">FREQUENCY(IF('Data Transformation'!$B$4:$B$8425=B5835,'Data Transformation'!$G$4:$G$8425),'Bin Analysis'!$B5847)</f>
        <v>2073</v>
      </c>
      <c r="I5847">
        <f t="shared" si="730"/>
        <v>0</v>
      </c>
      <c r="J5847">
        <f t="shared" si="731"/>
        <v>0</v>
      </c>
      <c r="K5847">
        <f>J5847*Weighting!$W$15</f>
        <v>0</v>
      </c>
      <c r="M5847" s="14"/>
    </row>
    <row r="5848" spans="1:13" x14ac:dyDescent="0.25">
      <c r="A5848" s="32" t="str">
        <f>IF(Weighting!$P$16&gt;0,B5848,"")</f>
        <v/>
      </c>
      <c r="B5848" t="e">
        <f>Weighting!$C$16</f>
        <v>#DIV/0!</v>
      </c>
      <c r="C5848" t="e">
        <f>Weighting!$F$16</f>
        <v>#NUM!</v>
      </c>
      <c r="D5848" t="e">
        <f>IF(C5848=1,'Data Transformation'!$G$3+0.5*'Data Transformation'!$W$25,IF(C5849=1,D5849-'Data Transformation'!$W$25,FALSE))</f>
        <v>#NUM!</v>
      </c>
      <c r="E5848">
        <f t="array" ref="E5848">IF(ISLOGICAL(D5848),"",FREQUENCY(IF('Data Transformation'!$B$425:$B$8425='Bin Analysis'!$B5835,'Data Transformation'!$G$425:$G$8425),D5848))</f>
        <v>2001</v>
      </c>
      <c r="F5848">
        <f t="shared" si="729"/>
        <v>0</v>
      </c>
      <c r="G5848">
        <f>Weighting!$H$16</f>
        <v>0</v>
      </c>
      <c r="H5848">
        <f t="array" ref="H5848">FREQUENCY(IF('Data Transformation'!$B$4:$B$8425=B5835,'Data Transformation'!$G$4:$G$8425),'Bin Analysis'!$B5848)</f>
        <v>2073</v>
      </c>
      <c r="I5848">
        <f t="shared" si="730"/>
        <v>0</v>
      </c>
      <c r="J5848">
        <f t="shared" si="731"/>
        <v>0</v>
      </c>
      <c r="K5848">
        <f>J5848*Weighting!$W$16</f>
        <v>0</v>
      </c>
      <c r="M5848" s="14"/>
    </row>
    <row r="5849" spans="1:13" x14ac:dyDescent="0.25">
      <c r="A5849" s="32" t="str">
        <f>IF(Weighting!$P$17&gt;0,B5849,"")</f>
        <v/>
      </c>
      <c r="B5849" t="e">
        <f>Weighting!$C$17</f>
        <v>#DIV/0!</v>
      </c>
      <c r="C5849" t="e">
        <f>Weighting!$F$17</f>
        <v>#NUM!</v>
      </c>
      <c r="D5849" t="e">
        <f>IF(C5849=1,'Data Transformation'!$G$3+0.5*'Data Transformation'!$W$25,IF(C5850=1,D5850-'Data Transformation'!$W$25,FALSE))</f>
        <v>#NUM!</v>
      </c>
      <c r="E5849">
        <f t="array" ref="E5849">IF(ISLOGICAL(D5849),"",FREQUENCY(IF('Data Transformation'!$B$425:$B$8425='Bin Analysis'!$B5835,'Data Transformation'!$G$425:$G$8425),D5849))</f>
        <v>2001</v>
      </c>
      <c r="F5849">
        <f t="shared" si="729"/>
        <v>0</v>
      </c>
      <c r="G5849">
        <f>Weighting!$H$17</f>
        <v>0</v>
      </c>
      <c r="H5849">
        <f t="array" ref="H5849">FREQUENCY(IF('Data Transformation'!$B$4:$B$8425=B5835,'Data Transformation'!$G$4:$G$8425),'Bin Analysis'!$B5849)</f>
        <v>2073</v>
      </c>
      <c r="I5849">
        <f t="shared" si="730"/>
        <v>0</v>
      </c>
      <c r="J5849">
        <f t="shared" si="731"/>
        <v>0</v>
      </c>
      <c r="K5849">
        <f>J5849*Weighting!$W$17</f>
        <v>0</v>
      </c>
      <c r="M5849" s="14"/>
    </row>
    <row r="5850" spans="1:13" x14ac:dyDescent="0.25">
      <c r="A5850" s="32" t="str">
        <f>IF(Weighting!$P$18&gt;0,B5850,"")</f>
        <v/>
      </c>
      <c r="B5850" t="e">
        <f>Weighting!$C$18</f>
        <v>#DIV/0!</v>
      </c>
      <c r="C5850" t="e">
        <f>Weighting!$F$18</f>
        <v>#NUM!</v>
      </c>
      <c r="D5850" t="e">
        <f>IF(C5850=1,'Data Transformation'!$G$3+0.5*'Data Transformation'!$W$25,IF(C5851=1,D5851-'Data Transformation'!$W$25,FALSE))</f>
        <v>#NUM!</v>
      </c>
      <c r="E5850">
        <f t="array" ref="E5850">IF(ISLOGICAL(D5850),"",FREQUENCY(IF('Data Transformation'!$B$425:$B$8425='Bin Analysis'!$B5835,'Data Transformation'!$G$425:$G$8425),D5850))</f>
        <v>2001</v>
      </c>
      <c r="F5850">
        <f t="shared" si="729"/>
        <v>0</v>
      </c>
      <c r="G5850">
        <f>Weighting!$H$18</f>
        <v>0</v>
      </c>
      <c r="H5850">
        <f t="array" ref="H5850">FREQUENCY(IF('Data Transformation'!$B$4:$B$8425=B5835,'Data Transformation'!$G$4:$G$8425),'Bin Analysis'!$B5850)</f>
        <v>2073</v>
      </c>
      <c r="I5850">
        <f t="shared" si="730"/>
        <v>0</v>
      </c>
      <c r="J5850">
        <f t="shared" si="731"/>
        <v>0</v>
      </c>
      <c r="K5850">
        <f>J5850*Weighting!$W$18</f>
        <v>0</v>
      </c>
      <c r="M5850" s="14"/>
    </row>
    <row r="5851" spans="1:13" x14ac:dyDescent="0.25">
      <c r="A5851" s="32" t="str">
        <f>IF(Weighting!$P$19&gt;0,B5851,"")</f>
        <v/>
      </c>
      <c r="B5851" t="e">
        <f>Weighting!$C$19</f>
        <v>#DIV/0!</v>
      </c>
      <c r="C5851" t="e">
        <f>Weighting!$F$19</f>
        <v>#NUM!</v>
      </c>
      <c r="D5851" t="e">
        <f>IF(C5851=1,'Data Transformation'!$G$3+0.5*'Data Transformation'!$W$25,IF(C5852=1,D5852-'Data Transformation'!$W$25,FALSE))</f>
        <v>#NUM!</v>
      </c>
      <c r="E5851">
        <f t="array" ref="E5851">IF(ISLOGICAL(D5851),"",FREQUENCY(IF('Data Transformation'!$B$425:$B$8425='Bin Analysis'!$B5835,'Data Transformation'!$G$425:$G$8425),D5851))</f>
        <v>2001</v>
      </c>
      <c r="F5851">
        <f t="shared" si="729"/>
        <v>0</v>
      </c>
      <c r="G5851">
        <f>Weighting!$H$19</f>
        <v>0</v>
      </c>
      <c r="H5851">
        <f t="array" ref="H5851">FREQUENCY(IF('Data Transformation'!$B$4:$B$8425=B5835,'Data Transformation'!$G$4:$G$8425),'Bin Analysis'!$B5851)</f>
        <v>2073</v>
      </c>
      <c r="I5851">
        <f t="shared" si="730"/>
        <v>0</v>
      </c>
      <c r="J5851">
        <f t="shared" si="731"/>
        <v>0</v>
      </c>
      <c r="K5851">
        <f>J5851*Weighting!$W$19</f>
        <v>0</v>
      </c>
      <c r="M5851" s="14"/>
    </row>
    <row r="5852" spans="1:13" x14ac:dyDescent="0.25">
      <c r="A5852" s="32" t="str">
        <f>IF(Weighting!$P$20&gt;0,B5852,"")</f>
        <v/>
      </c>
      <c r="B5852" t="e">
        <f>Weighting!$C$20</f>
        <v>#DIV/0!</v>
      </c>
      <c r="C5852" t="e">
        <f>Weighting!$F$20</f>
        <v>#NUM!</v>
      </c>
      <c r="D5852" t="e">
        <f>IF(C5852=1,'Data Transformation'!$G$3+0.5*'Data Transformation'!$W$25,IF(C5853=1,D5853-'Data Transformation'!$W$25,FALSE))</f>
        <v>#NUM!</v>
      </c>
      <c r="E5852">
        <f t="array" ref="E5852">IF(ISLOGICAL(D5852),"",FREQUENCY(IF('Data Transformation'!$B$425:$B$8425='Bin Analysis'!$B5835,'Data Transformation'!$G$425:$G$8425),D5852))</f>
        <v>2001</v>
      </c>
      <c r="F5852">
        <f t="shared" si="729"/>
        <v>0</v>
      </c>
      <c r="G5852">
        <f>Weighting!$H$20</f>
        <v>0</v>
      </c>
      <c r="H5852">
        <f t="array" ref="H5852">FREQUENCY(IF('Data Transformation'!$B$4:$B$8425=B5835,'Data Transformation'!$G$4:$G$8425),'Bin Analysis'!$B5852)</f>
        <v>2073</v>
      </c>
      <c r="I5852">
        <f t="shared" si="730"/>
        <v>0</v>
      </c>
      <c r="J5852">
        <f t="shared" si="731"/>
        <v>0</v>
      </c>
      <c r="K5852">
        <f>J5852*Weighting!$W$20</f>
        <v>0</v>
      </c>
      <c r="M5852" s="14"/>
    </row>
    <row r="5853" spans="1:13" x14ac:dyDescent="0.25">
      <c r="A5853" s="32" t="str">
        <f>IF(Weighting!$P$21&gt;0,B5853,"")</f>
        <v/>
      </c>
      <c r="B5853" t="e">
        <f>Weighting!$C$21</f>
        <v>#DIV/0!</v>
      </c>
      <c r="C5853" t="e">
        <f>Weighting!$F$21</f>
        <v>#NUM!</v>
      </c>
      <c r="D5853" t="e">
        <f>IF(C5853=1,'Data Transformation'!$G$3+0.5*'Data Transformation'!$W$25,IF(C5854=1,D5854-'Data Transformation'!$W$25,FALSE))</f>
        <v>#NUM!</v>
      </c>
      <c r="E5853">
        <f t="array" ref="E5853">IF(ISLOGICAL(D5853),"",FREQUENCY(IF('Data Transformation'!$B$425:$B$8425='Bin Analysis'!$B5835,'Data Transformation'!$G$425:$G$8425),D5853))</f>
        <v>2001</v>
      </c>
      <c r="F5853">
        <f t="shared" si="729"/>
        <v>0</v>
      </c>
      <c r="G5853">
        <f>Weighting!$H$21</f>
        <v>0</v>
      </c>
      <c r="H5853">
        <f t="array" ref="H5853">FREQUENCY(IF('Data Transformation'!$B$4:$B$8425=B5835,'Data Transformation'!$G$4:$G$8425),'Bin Analysis'!$B5853)</f>
        <v>2073</v>
      </c>
      <c r="I5853">
        <f t="shared" si="730"/>
        <v>0</v>
      </c>
      <c r="J5853">
        <f t="shared" si="731"/>
        <v>0</v>
      </c>
      <c r="K5853">
        <f>J5853*Weighting!$W$21</f>
        <v>0</v>
      </c>
      <c r="M5853" s="14"/>
    </row>
    <row r="5854" spans="1:13" x14ac:dyDescent="0.25">
      <c r="A5854" s="32" t="str">
        <f>IF(Weighting!$P$22&gt;0,B5854,"")</f>
        <v/>
      </c>
      <c r="B5854" t="e">
        <f>Weighting!$C$22</f>
        <v>#DIV/0!</v>
      </c>
      <c r="C5854" t="e">
        <f>Weighting!$F$22</f>
        <v>#NUM!</v>
      </c>
      <c r="D5854" t="e">
        <f>IF(C5854=1,'Data Transformation'!$G$3+0.5*'Data Transformation'!$W$25,IF(C5855=1,D5855-'Data Transformation'!$W$25,FALSE))</f>
        <v>#NUM!</v>
      </c>
      <c r="E5854">
        <f t="array" ref="E5854">IF(ISLOGICAL(D5854),"",FREQUENCY(IF('Data Transformation'!$B$425:$B$8425='Bin Analysis'!$B5835,'Data Transformation'!$G$425:$G$8425),D5854))</f>
        <v>2001</v>
      </c>
      <c r="F5854">
        <f t="shared" si="729"/>
        <v>0</v>
      </c>
      <c r="G5854">
        <f>Weighting!$H$22</f>
        <v>0</v>
      </c>
      <c r="H5854">
        <f t="array" ref="H5854">FREQUENCY(IF('Data Transformation'!$B$4:$B$8425=B5835,'Data Transformation'!$G$4:$G$8425),'Bin Analysis'!$B5854)</f>
        <v>2073</v>
      </c>
      <c r="I5854">
        <f t="shared" si="730"/>
        <v>0</v>
      </c>
      <c r="J5854">
        <f t="shared" si="731"/>
        <v>0</v>
      </c>
      <c r="K5854">
        <f>J5854*Weighting!$W$22</f>
        <v>0</v>
      </c>
      <c r="M5854" s="14"/>
    </row>
    <row r="5855" spans="1:13" x14ac:dyDescent="0.25">
      <c r="A5855" s="32" t="str">
        <f>IF(Weighting!$P$23&gt;0,B5855,"")</f>
        <v/>
      </c>
      <c r="B5855" t="e">
        <f>Weighting!$C$23</f>
        <v>#DIV/0!</v>
      </c>
      <c r="C5855" t="e">
        <f>Weighting!$F$23</f>
        <v>#NUM!</v>
      </c>
      <c r="D5855" t="e">
        <f>IF(C5855=1,'Data Transformation'!$G$3+0.5*'Data Transformation'!$W$25,IF(C5856=1,D5856-'Data Transformation'!$W$25,FALSE))</f>
        <v>#NUM!</v>
      </c>
      <c r="E5855">
        <f t="array" ref="E5855">IF(ISLOGICAL(D5855),"",FREQUENCY(IF('Data Transformation'!$B$425:$B$8425='Bin Analysis'!$B5835,'Data Transformation'!$G$425:$G$8425),D5855))</f>
        <v>2001</v>
      </c>
      <c r="F5855">
        <f t="shared" si="729"/>
        <v>0</v>
      </c>
      <c r="G5855">
        <f>Weighting!$H$23</f>
        <v>0</v>
      </c>
      <c r="H5855">
        <f t="array" ref="H5855">FREQUENCY(IF('Data Transformation'!$B$4:$B$8425=B5835,'Data Transformation'!$G$4:$G$8425),'Bin Analysis'!$B5855)</f>
        <v>2073</v>
      </c>
      <c r="I5855">
        <f t="shared" si="730"/>
        <v>0</v>
      </c>
      <c r="J5855">
        <f t="shared" si="731"/>
        <v>0</v>
      </c>
      <c r="K5855">
        <f>J5855*Weighting!$W$23</f>
        <v>0</v>
      </c>
      <c r="M5855" s="14"/>
    </row>
    <row r="5856" spans="1:13" x14ac:dyDescent="0.25">
      <c r="A5856" s="32" t="str">
        <f>IF(Weighting!$P$24&gt;0,B5856,"")</f>
        <v/>
      </c>
      <c r="B5856" t="e">
        <f>Weighting!$C$24</f>
        <v>#DIV/0!</v>
      </c>
      <c r="C5856" t="e">
        <f>Weighting!$F$24</f>
        <v>#NUM!</v>
      </c>
      <c r="D5856" t="e">
        <f>IF(C5856=1,'Data Transformation'!$G$3+0.5*'Data Transformation'!$W$25,IF(C5857=1,D5857-'Data Transformation'!$W$25,FALSE))</f>
        <v>#NUM!</v>
      </c>
      <c r="E5856">
        <f t="array" ref="E5856">IF(ISLOGICAL(D5856),"",FREQUENCY(IF('Data Transformation'!$B$425:$B$8425='Bin Analysis'!$B5835,'Data Transformation'!$G$425:$G$8425),D5856))</f>
        <v>2001</v>
      </c>
      <c r="F5856">
        <f t="shared" si="729"/>
        <v>0</v>
      </c>
      <c r="G5856">
        <f>Weighting!$H$24</f>
        <v>0</v>
      </c>
      <c r="H5856">
        <f t="array" ref="H5856">FREQUENCY(IF('Data Transformation'!$B$4:$B$8425=B5835,'Data Transformation'!$G$4:$G$8425),'Bin Analysis'!$B5856)</f>
        <v>2073</v>
      </c>
      <c r="I5856">
        <f t="shared" si="730"/>
        <v>0</v>
      </c>
      <c r="J5856">
        <f t="shared" si="731"/>
        <v>0</v>
      </c>
      <c r="K5856">
        <f>J5856*Weighting!$W$24</f>
        <v>0</v>
      </c>
      <c r="M5856" s="14"/>
    </row>
    <row r="5857" spans="1:25" x14ac:dyDescent="0.25">
      <c r="A5857" s="32" t="str">
        <f>IF(Weighting!$P$25&gt;0,B5857,"")</f>
        <v/>
      </c>
      <c r="B5857" t="e">
        <f>Weighting!$C$25</f>
        <v>#DIV/0!</v>
      </c>
      <c r="C5857" t="e">
        <f>Weighting!$F$25</f>
        <v>#NUM!</v>
      </c>
      <c r="D5857" t="e">
        <f>IF(C5857=1,'Data Transformation'!$G$3+0.5*'Data Transformation'!$W$25,IF(C5858=1,D5858-'Data Transformation'!$W$25,FALSE))</f>
        <v>#NUM!</v>
      </c>
      <c r="E5857">
        <f t="array" ref="E5857">IF(ISLOGICAL(D5857),"",FREQUENCY(IF('Data Transformation'!$B$425:$B$8425='Bin Analysis'!$B5835,'Data Transformation'!$G$425:$G$8425),D5857))</f>
        <v>2001</v>
      </c>
      <c r="F5857">
        <f t="shared" si="729"/>
        <v>0</v>
      </c>
      <c r="G5857">
        <f>Weighting!$H$25</f>
        <v>0</v>
      </c>
      <c r="H5857">
        <f t="array" ref="H5857">FREQUENCY(IF('Data Transformation'!$B$4:$B$8425=B5835,'Data Transformation'!$G$4:$G$8425),'Bin Analysis'!$B5857)</f>
        <v>2073</v>
      </c>
      <c r="I5857">
        <f t="shared" si="730"/>
        <v>0</v>
      </c>
      <c r="J5857">
        <f t="shared" si="731"/>
        <v>0</v>
      </c>
      <c r="K5857">
        <f>J5857*Weighting!$W$25</f>
        <v>0</v>
      </c>
      <c r="M5857" s="14"/>
    </row>
    <row r="5858" spans="1:25" x14ac:dyDescent="0.25">
      <c r="O5858"/>
      <c r="P5858"/>
      <c r="Q5858"/>
      <c r="R5858"/>
    </row>
    <row r="5859" spans="1:25" ht="23.25" x14ac:dyDescent="0.35">
      <c r="A5859" s="21" t="s">
        <v>0</v>
      </c>
      <c r="B5859" s="21" t="str">
        <f>IFERROR(VLOOKUP(C5859,'Data Transformation'!$L$6:$M$426,2,FALSE),"")</f>
        <v/>
      </c>
      <c r="C5859" s="21">
        <f>C5835+1</f>
        <v>244</v>
      </c>
      <c r="D5859" s="21"/>
      <c r="E5859" s="21"/>
      <c r="F5859" s="21"/>
      <c r="G5859" s="21"/>
      <c r="H5859" s="22"/>
      <c r="I5859" s="22"/>
      <c r="J5859" s="22"/>
      <c r="K5859" s="21"/>
      <c r="L5859" s="21" t="str">
        <f>B5859</f>
        <v/>
      </c>
      <c r="M5859" s="23" t="e">
        <f>INDEX('Data Transformation'!$O$4:$O$424,MATCH($B5859,'Data Transformation'!$M$4:$M$424,0),MATCH($M$2,'Data Transformation'!$O$3,0))</f>
        <v>#N/A</v>
      </c>
      <c r="N5859" s="27" t="e">
        <f>IF('Input and Summary Results'!$J$16="minimum",'Bin Analysis'!X5860/(M5859-1),'Bin Analysis'!Y5859/('Bin Analysis'!M5859-1))</f>
        <v>#N/A</v>
      </c>
      <c r="O5859" s="27" t="e">
        <f>IF(M5859=FALSE,NA(),(VLOOKUP(1,C5862:K5881,4,FALSE))/(M5859-1))</f>
        <v>#N/A</v>
      </c>
      <c r="P5859" s="27" t="e">
        <f>IF(M5859=FALSE,NA(),SUM(J5862:J5881)/Weighting!$S$5)</f>
        <v>#N/A</v>
      </c>
      <c r="Q5859" s="27" t="e">
        <f>IF(M5859=FALSE,NA(),SUM(K5862:K5881)/Weighting!$S$6)</f>
        <v>#N/A</v>
      </c>
      <c r="R5859" s="27" t="e">
        <f>IF(M5859=FALSE,NA(),(VLOOKUP(1,G5862:K5881,3,FALSE))/(M5859-1))</f>
        <v>#N/A</v>
      </c>
      <c r="S5859" s="22" t="e">
        <f>IF(M5859=FALSE,NA(),IF(SUM(J5862:J5881)=2,"yes","no"))</f>
        <v>#N/A</v>
      </c>
      <c r="X5859" s="2" cm="2">
        <f t="array" ref="X5859:X5860">FREQUENCY(IF('Data Transformation'!$B$425:$B$6424='Bin Analysis'!L5859,'Data Transformation'!$G$425:$G$6424),'Data Transformation'!$U$11)</f>
        <v>0</v>
      </c>
      <c r="Y5859" s="2" cm="2">
        <f t="array" ref="Y5859:Y5860">FREQUENCY(IF('Data Transformation'!$B$425:$B$6424='Bin Analysis'!L5859,'Data Transformation'!$G$425:$G$6424),'Data Transformation'!$U$12)</f>
        <v>0</v>
      </c>
    </row>
    <row r="5860" spans="1:25" x14ac:dyDescent="0.25">
      <c r="A5860" s="14" t="s">
        <v>67</v>
      </c>
      <c r="B5860" t="s">
        <v>47</v>
      </c>
      <c r="C5860" t="s">
        <v>5</v>
      </c>
      <c r="D5860" t="s">
        <v>98</v>
      </c>
      <c r="E5860" t="s">
        <v>99</v>
      </c>
      <c r="F5860" t="s">
        <v>100</v>
      </c>
      <c r="G5860" t="s">
        <v>69</v>
      </c>
      <c r="H5860" t="s">
        <v>31</v>
      </c>
      <c r="I5860" t="s">
        <v>32</v>
      </c>
      <c r="J5860" t="s">
        <v>46</v>
      </c>
      <c r="K5860" s="14" t="s">
        <v>45</v>
      </c>
      <c r="M5860" s="14"/>
      <c r="X5860" s="2">
        <v>0</v>
      </c>
      <c r="Y5860" s="2">
        <v>0</v>
      </c>
    </row>
    <row r="5861" spans="1:25" x14ac:dyDescent="0.25">
      <c r="A5861" s="32"/>
      <c r="D5861" t="e">
        <f>IF(C5861=1,'Data Transformation'!$G$3+0.5*'Data Transformation'!$W$25,IF(C5862=1,D5862-'Data Transformation'!$W$25,FALSE))</f>
        <v>#NUM!</v>
      </c>
      <c r="E5861">
        <f t="array" ref="E5861">IF(ISLOGICAL(D5861),"",FREQUENCY(IF('Data Transformation'!$B$425:$B$8425='Bin Analysis'!$B5859,'Data Transformation'!$G$425:$G$8425),D5861))</f>
        <v>2001</v>
      </c>
      <c r="F5861" t="e">
        <f>IF(ISLOGICAL(D5861),"",E5861-E5860)</f>
        <v>#VALUE!</v>
      </c>
      <c r="M5861" s="14"/>
    </row>
    <row r="5862" spans="1:25" x14ac:dyDescent="0.25">
      <c r="A5862" s="32" t="e">
        <f>IF(Weighting!$P$6&gt;0,B5862,"")</f>
        <v>#NUM!</v>
      </c>
      <c r="B5862" t="e">
        <f>Weighting!$C$6</f>
        <v>#DIV/0!</v>
      </c>
      <c r="C5862" t="e">
        <f>Weighting!$F$6</f>
        <v>#NUM!</v>
      </c>
      <c r="D5862" t="e">
        <f>IF(C5862=1,'Data Transformation'!$G$3+0.5*'Data Transformation'!$W$25,IF(C5863=1,D5863-'Data Transformation'!$W$25,FALSE))</f>
        <v>#NUM!</v>
      </c>
      <c r="E5862">
        <f t="array" ref="E5862">IF(ISLOGICAL(D5862),"",FREQUENCY(IF('Data Transformation'!$B$425:$B$8425='Bin Analysis'!$B5859,'Data Transformation'!$G$425:$G$8425),D5862))</f>
        <v>2001</v>
      </c>
      <c r="F5862">
        <f>IF(ISLOGICAL(D5862),"",E5862-E5861)</f>
        <v>0</v>
      </c>
      <c r="G5862">
        <f>Weighting!$H$6</f>
        <v>1</v>
      </c>
      <c r="H5862">
        <f t="array" ref="H5862">FREQUENCY(IF('Data Transformation'!$B$4:$B$8425=B5859,'Data Transformation'!$G$4:$G$8425),'Bin Analysis'!$B5862)</f>
        <v>2073</v>
      </c>
      <c r="I5862">
        <f>H5862-H5861</f>
        <v>2073</v>
      </c>
      <c r="J5862">
        <f>IF(I5862=0,0,1)</f>
        <v>1</v>
      </c>
      <c r="K5862" t="e">
        <f>J5862*Weighting!$W$6</f>
        <v>#NUM!</v>
      </c>
      <c r="M5862" s="14"/>
    </row>
    <row r="5863" spans="1:25" x14ac:dyDescent="0.25">
      <c r="A5863" s="32" t="str">
        <f>IF(Weighting!$P$7&gt;0,B5863,"")</f>
        <v/>
      </c>
      <c r="B5863" t="e">
        <f>Weighting!$C$7</f>
        <v>#DIV/0!</v>
      </c>
      <c r="C5863" t="e">
        <f>Weighting!$F$7</f>
        <v>#NUM!</v>
      </c>
      <c r="D5863" t="e">
        <f>IF(C5863=1,'Data Transformation'!$G$3+0.5*'Data Transformation'!$W$25,IF(C5864=1,D5864-'Data Transformation'!$W$25,FALSE))</f>
        <v>#NUM!</v>
      </c>
      <c r="E5863">
        <f t="array" ref="E5863">IF(ISLOGICAL(D5863),"",FREQUENCY(IF('Data Transformation'!$B$425:$B$8425='Bin Analysis'!$B5859,'Data Transformation'!$G$425:$G$8425),D5863))</f>
        <v>2001</v>
      </c>
      <c r="F5863">
        <f t="shared" ref="F5863:F5881" si="732">IF(ISLOGICAL(D5863),"",E5863-E5862)</f>
        <v>0</v>
      </c>
      <c r="G5863">
        <f>Weighting!$H$7</f>
        <v>0</v>
      </c>
      <c r="H5863">
        <f t="array" ref="H5863">FREQUENCY(IF('Data Transformation'!$B$4:$B$8425=B5859,'Data Transformation'!$G$4:$G$8425),'Bin Analysis'!$B5863)</f>
        <v>2073</v>
      </c>
      <c r="I5863">
        <f t="shared" ref="I5863:I5881" si="733">H5863-H5862</f>
        <v>0</v>
      </c>
      <c r="J5863">
        <f>IF(I5863=0,0,1)</f>
        <v>0</v>
      </c>
      <c r="K5863">
        <f>J5863*Weighting!$W$7</f>
        <v>0</v>
      </c>
      <c r="M5863" s="14"/>
    </row>
    <row r="5864" spans="1:25" x14ac:dyDescent="0.25">
      <c r="A5864" s="32" t="str">
        <f>IF(Weighting!$P$8&gt;0,B5864,"")</f>
        <v/>
      </c>
      <c r="B5864" t="e">
        <f>Weighting!$C$8</f>
        <v>#DIV/0!</v>
      </c>
      <c r="C5864" t="e">
        <f>Weighting!$F$8</f>
        <v>#NUM!</v>
      </c>
      <c r="D5864" t="e">
        <f>IF(C5864=1,'Data Transformation'!$G$3+0.5*'Data Transformation'!$W$25,IF(C5865=1,D5865-'Data Transformation'!$W$25,FALSE))</f>
        <v>#NUM!</v>
      </c>
      <c r="E5864">
        <f t="array" ref="E5864">IF(ISLOGICAL(D5864),"",FREQUENCY(IF('Data Transformation'!$B$425:$B$8425='Bin Analysis'!$B5859,'Data Transformation'!$G$425:$G$8425),D5864))</f>
        <v>2001</v>
      </c>
      <c r="F5864">
        <f t="shared" si="732"/>
        <v>0</v>
      </c>
      <c r="G5864">
        <f>Weighting!$H$8</f>
        <v>0</v>
      </c>
      <c r="H5864">
        <f t="array" ref="H5864">FREQUENCY(IF('Data Transformation'!$B$4:$B$8425=B5859,'Data Transformation'!$G$4:$G$8425),'Bin Analysis'!$B5864)</f>
        <v>2073</v>
      </c>
      <c r="I5864">
        <f t="shared" si="733"/>
        <v>0</v>
      </c>
      <c r="J5864">
        <f t="shared" ref="J5864:J5881" si="734">IF(I5864=0,0,1)</f>
        <v>0</v>
      </c>
      <c r="K5864">
        <f>J5864*Weighting!$W$8</f>
        <v>0</v>
      </c>
      <c r="M5864" s="14"/>
    </row>
    <row r="5865" spans="1:25" x14ac:dyDescent="0.25">
      <c r="A5865" s="32" t="str">
        <f>IF(Weighting!$P$9&gt;0,B5865,"")</f>
        <v/>
      </c>
      <c r="B5865" s="50" t="e">
        <f>Weighting!$C$9</f>
        <v>#DIV/0!</v>
      </c>
      <c r="C5865" t="e">
        <f>Weighting!$F$9</f>
        <v>#NUM!</v>
      </c>
      <c r="D5865" t="e">
        <f>IF(C5865=1,'Data Transformation'!$G$3+0.5*'Data Transformation'!$W$25,IF(C5866=1,D5866-'Data Transformation'!$W$25,FALSE))</f>
        <v>#NUM!</v>
      </c>
      <c r="E5865">
        <f t="array" ref="E5865">IF(ISLOGICAL(D5865),"",FREQUENCY(IF('Data Transformation'!$B$425:$B$8425='Bin Analysis'!$B5859,'Data Transformation'!$G$425:$G$8425),D5865))</f>
        <v>2001</v>
      </c>
      <c r="F5865">
        <f t="shared" si="732"/>
        <v>0</v>
      </c>
      <c r="G5865">
        <f>Weighting!$H$9</f>
        <v>0</v>
      </c>
      <c r="H5865">
        <f t="array" ref="H5865">FREQUENCY(IF('Data Transformation'!$B$4:$B$8425=B5859,'Data Transformation'!$G$4:$G$8425),'Bin Analysis'!$B5865)</f>
        <v>2073</v>
      </c>
      <c r="I5865">
        <f t="shared" si="733"/>
        <v>0</v>
      </c>
      <c r="J5865">
        <f t="shared" si="734"/>
        <v>0</v>
      </c>
      <c r="K5865">
        <f>J5865*Weighting!$W$9</f>
        <v>0</v>
      </c>
      <c r="M5865" s="14"/>
    </row>
    <row r="5866" spans="1:25" x14ac:dyDescent="0.25">
      <c r="A5866" s="32" t="str">
        <f>IF(Weighting!$P$10&gt;0,B5866,"")</f>
        <v/>
      </c>
      <c r="B5866" t="e">
        <f>Weighting!$C$10</f>
        <v>#DIV/0!</v>
      </c>
      <c r="C5866" t="e">
        <f>Weighting!$F$10</f>
        <v>#NUM!</v>
      </c>
      <c r="D5866" t="e">
        <f>IF(C5866=1,'Data Transformation'!$G$3+0.5*'Data Transformation'!$W$25,IF(C5867=1,D5867-'Data Transformation'!$W$25,FALSE))</f>
        <v>#NUM!</v>
      </c>
      <c r="E5866">
        <f t="array" ref="E5866">IF(ISLOGICAL(D5866),"",FREQUENCY(IF('Data Transformation'!$B$425:$B$8425='Bin Analysis'!$B5859,'Data Transformation'!$G$425:$G$8425),D5866))</f>
        <v>2001</v>
      </c>
      <c r="F5866">
        <f t="shared" si="732"/>
        <v>0</v>
      </c>
      <c r="G5866">
        <f>Weighting!$H$10</f>
        <v>0</v>
      </c>
      <c r="H5866">
        <f t="array" ref="H5866">FREQUENCY(IF('Data Transformation'!$B$4:$B$8425=B5859,'Data Transformation'!$G$4:$G$8425),'Bin Analysis'!$B5866)</f>
        <v>2073</v>
      </c>
      <c r="I5866">
        <f t="shared" si="733"/>
        <v>0</v>
      </c>
      <c r="J5866">
        <f t="shared" si="734"/>
        <v>0</v>
      </c>
      <c r="K5866">
        <f>J5866*Weighting!$W$10</f>
        <v>0</v>
      </c>
      <c r="M5866" s="14"/>
    </row>
    <row r="5867" spans="1:25" x14ac:dyDescent="0.25">
      <c r="A5867" s="32" t="str">
        <f>IF(Weighting!$P$11&gt;0,B5867,"")</f>
        <v/>
      </c>
      <c r="B5867" t="e">
        <f>Weighting!$C$11</f>
        <v>#DIV/0!</v>
      </c>
      <c r="C5867" t="e">
        <f>Weighting!$F$11</f>
        <v>#NUM!</v>
      </c>
      <c r="D5867" t="e">
        <f>IF(C5867=1,'Data Transformation'!$G$3+0.5*'Data Transformation'!$W$25,IF(C5868=1,D5868-'Data Transformation'!$W$25,FALSE))</f>
        <v>#NUM!</v>
      </c>
      <c r="E5867">
        <f t="array" ref="E5867">IF(ISLOGICAL(D5867),"",FREQUENCY(IF('Data Transformation'!$B$425:$B$8425='Bin Analysis'!$B5859,'Data Transformation'!$G$425:$G$8425),D5867))</f>
        <v>2001</v>
      </c>
      <c r="F5867">
        <f t="shared" si="732"/>
        <v>0</v>
      </c>
      <c r="G5867">
        <f>Weighting!$H$11</f>
        <v>0</v>
      </c>
      <c r="H5867">
        <f t="array" ref="H5867">FREQUENCY(IF('Data Transformation'!$B$4:$B$8425=B5859,'Data Transformation'!$G$4:$G$8425),'Bin Analysis'!$B5867)</f>
        <v>2073</v>
      </c>
      <c r="I5867">
        <f t="shared" si="733"/>
        <v>0</v>
      </c>
      <c r="J5867">
        <f t="shared" si="734"/>
        <v>0</v>
      </c>
      <c r="K5867">
        <f>J5867*Weighting!$W$11</f>
        <v>0</v>
      </c>
      <c r="M5867" s="14"/>
    </row>
    <row r="5868" spans="1:25" x14ac:dyDescent="0.25">
      <c r="A5868" s="32" t="str">
        <f>IF(Weighting!$P$12&gt;0,B5868,"")</f>
        <v/>
      </c>
      <c r="B5868" t="e">
        <f>Weighting!$C$12</f>
        <v>#DIV/0!</v>
      </c>
      <c r="C5868" t="e">
        <f>Weighting!$F$12</f>
        <v>#NUM!</v>
      </c>
      <c r="D5868" t="e">
        <f>IF(C5868=1,'Data Transformation'!$G$3+0.5*'Data Transformation'!$W$25,IF(C5869=1,D5869-'Data Transformation'!$W$25,FALSE))</f>
        <v>#NUM!</v>
      </c>
      <c r="E5868">
        <f t="array" ref="E5868">IF(ISLOGICAL(D5868),"",FREQUENCY(IF('Data Transformation'!$B$425:$B$8425='Bin Analysis'!$B5859,'Data Transformation'!$G$425:$G$8425),D5868))</f>
        <v>2001</v>
      </c>
      <c r="F5868">
        <f t="shared" si="732"/>
        <v>0</v>
      </c>
      <c r="G5868">
        <f>Weighting!$H$12</f>
        <v>0</v>
      </c>
      <c r="H5868">
        <f t="array" ref="H5868">FREQUENCY(IF('Data Transformation'!$B$4:$B$8425=B5859,'Data Transformation'!$G$4:$G$8425),'Bin Analysis'!$B5868)</f>
        <v>2073</v>
      </c>
      <c r="I5868">
        <f t="shared" si="733"/>
        <v>0</v>
      </c>
      <c r="J5868">
        <f t="shared" si="734"/>
        <v>0</v>
      </c>
      <c r="K5868">
        <f>J5868*Weighting!$W$12</f>
        <v>0</v>
      </c>
      <c r="M5868" s="14"/>
    </row>
    <row r="5869" spans="1:25" x14ac:dyDescent="0.25">
      <c r="A5869" s="32" t="str">
        <f>IF(Weighting!$P$13&gt;0,B5869,"")</f>
        <v/>
      </c>
      <c r="B5869" t="e">
        <f>Weighting!$C$13</f>
        <v>#DIV/0!</v>
      </c>
      <c r="C5869" t="e">
        <f>Weighting!$F$13</f>
        <v>#NUM!</v>
      </c>
      <c r="D5869" t="e">
        <f>IF(C5869=1,'Data Transformation'!$G$3+0.5*'Data Transformation'!$W$25,IF(C5870=1,D5870-'Data Transformation'!$W$25,FALSE))</f>
        <v>#NUM!</v>
      </c>
      <c r="E5869">
        <f t="array" ref="E5869">IF(ISLOGICAL(D5869),"",FREQUENCY(IF('Data Transformation'!$B$425:$B$8425='Bin Analysis'!$B5859,'Data Transformation'!$G$425:$G$8425),D5869))</f>
        <v>2001</v>
      </c>
      <c r="F5869">
        <f t="shared" si="732"/>
        <v>0</v>
      </c>
      <c r="G5869">
        <f>Weighting!$H$13</f>
        <v>0</v>
      </c>
      <c r="H5869">
        <f t="array" ref="H5869">FREQUENCY(IF('Data Transformation'!$B$4:$B$8425=B5859,'Data Transformation'!$G$4:$G$8425),'Bin Analysis'!$B5869)</f>
        <v>2073</v>
      </c>
      <c r="I5869">
        <f t="shared" si="733"/>
        <v>0</v>
      </c>
      <c r="J5869">
        <f t="shared" si="734"/>
        <v>0</v>
      </c>
      <c r="K5869">
        <f>J5869*Weighting!$W$13</f>
        <v>0</v>
      </c>
      <c r="M5869" s="14"/>
    </row>
    <row r="5870" spans="1:25" x14ac:dyDescent="0.25">
      <c r="A5870" s="32" t="str">
        <f>IF(Weighting!$P$14&gt;0,B5870,"")</f>
        <v/>
      </c>
      <c r="B5870" t="e">
        <f>Weighting!$C$14</f>
        <v>#DIV/0!</v>
      </c>
      <c r="C5870" t="e">
        <f>Weighting!$F$14</f>
        <v>#NUM!</v>
      </c>
      <c r="D5870" t="e">
        <f>IF(C5870=1,'Data Transformation'!$G$3+0.5*'Data Transformation'!$W$25,IF(C5871=1,D5871-'Data Transformation'!$W$25,FALSE))</f>
        <v>#NUM!</v>
      </c>
      <c r="E5870">
        <f t="array" ref="E5870">IF(ISLOGICAL(D5870),"",FREQUENCY(IF('Data Transformation'!$B$425:$B$8425='Bin Analysis'!$B5859,'Data Transformation'!$G$425:$G$8425),D5870))</f>
        <v>2001</v>
      </c>
      <c r="F5870">
        <f t="shared" si="732"/>
        <v>0</v>
      </c>
      <c r="G5870">
        <f>Weighting!$H$14</f>
        <v>0</v>
      </c>
      <c r="H5870">
        <f t="array" ref="H5870">FREQUENCY(IF('Data Transformation'!$B$4:$B$8425=B5859,'Data Transformation'!$G$4:$G$8425),'Bin Analysis'!$B5870)</f>
        <v>2073</v>
      </c>
      <c r="I5870">
        <f t="shared" si="733"/>
        <v>0</v>
      </c>
      <c r="J5870">
        <f t="shared" si="734"/>
        <v>0</v>
      </c>
      <c r="K5870">
        <f>J5870*Weighting!$W$14</f>
        <v>0</v>
      </c>
      <c r="M5870" s="14"/>
    </row>
    <row r="5871" spans="1:25" x14ac:dyDescent="0.25">
      <c r="A5871" s="32" t="str">
        <f>IF(Weighting!$P$15&gt;0,B5871,"")</f>
        <v/>
      </c>
      <c r="B5871" t="e">
        <f>Weighting!$C$15</f>
        <v>#DIV/0!</v>
      </c>
      <c r="C5871" t="e">
        <f>Weighting!$F$15</f>
        <v>#NUM!</v>
      </c>
      <c r="D5871" t="e">
        <f>IF(C5871=1,'Data Transformation'!$G$3+0.5*'Data Transformation'!$W$25,IF(C5872=1,D5872-'Data Transformation'!$W$25,FALSE))</f>
        <v>#NUM!</v>
      </c>
      <c r="E5871">
        <f t="array" ref="E5871">IF(ISLOGICAL(D5871),"",FREQUENCY(IF('Data Transformation'!$B$425:$B$8425='Bin Analysis'!$B5859,'Data Transformation'!$G$425:$G$8425),D5871))</f>
        <v>2001</v>
      </c>
      <c r="F5871">
        <f t="shared" si="732"/>
        <v>0</v>
      </c>
      <c r="G5871">
        <f>Weighting!$H$15</f>
        <v>0</v>
      </c>
      <c r="H5871">
        <f t="array" ref="H5871">FREQUENCY(IF('Data Transformation'!$B$4:$B$8425=B5859,'Data Transformation'!$G$4:$G$8425),'Bin Analysis'!$B5871)</f>
        <v>2073</v>
      </c>
      <c r="I5871">
        <f t="shared" si="733"/>
        <v>0</v>
      </c>
      <c r="J5871">
        <f t="shared" si="734"/>
        <v>0</v>
      </c>
      <c r="K5871">
        <f>J5871*Weighting!$W$15</f>
        <v>0</v>
      </c>
      <c r="M5871" s="14"/>
    </row>
    <row r="5872" spans="1:25" x14ac:dyDescent="0.25">
      <c r="A5872" s="32" t="str">
        <f>IF(Weighting!$P$16&gt;0,B5872,"")</f>
        <v/>
      </c>
      <c r="B5872" t="e">
        <f>Weighting!$C$16</f>
        <v>#DIV/0!</v>
      </c>
      <c r="C5872" t="e">
        <f>Weighting!$F$16</f>
        <v>#NUM!</v>
      </c>
      <c r="D5872" t="e">
        <f>IF(C5872=1,'Data Transformation'!$G$3+0.5*'Data Transformation'!$W$25,IF(C5873=1,D5873-'Data Transformation'!$W$25,FALSE))</f>
        <v>#NUM!</v>
      </c>
      <c r="E5872">
        <f t="array" ref="E5872">IF(ISLOGICAL(D5872),"",FREQUENCY(IF('Data Transformation'!$B$425:$B$8425='Bin Analysis'!$B5859,'Data Transformation'!$G$425:$G$8425),D5872))</f>
        <v>2001</v>
      </c>
      <c r="F5872">
        <f t="shared" si="732"/>
        <v>0</v>
      </c>
      <c r="G5872">
        <f>Weighting!$H$16</f>
        <v>0</v>
      </c>
      <c r="H5872">
        <f t="array" ref="H5872">FREQUENCY(IF('Data Transformation'!$B$4:$B$8425=B5859,'Data Transformation'!$G$4:$G$8425),'Bin Analysis'!$B5872)</f>
        <v>2073</v>
      </c>
      <c r="I5872">
        <f t="shared" si="733"/>
        <v>0</v>
      </c>
      <c r="J5872">
        <f t="shared" si="734"/>
        <v>0</v>
      </c>
      <c r="K5872">
        <f>J5872*Weighting!$W$16</f>
        <v>0</v>
      </c>
      <c r="M5872" s="14"/>
    </row>
    <row r="5873" spans="1:25" x14ac:dyDescent="0.25">
      <c r="A5873" s="32" t="str">
        <f>IF(Weighting!$P$17&gt;0,B5873,"")</f>
        <v/>
      </c>
      <c r="B5873" t="e">
        <f>Weighting!$C$17</f>
        <v>#DIV/0!</v>
      </c>
      <c r="C5873" t="e">
        <f>Weighting!$F$17</f>
        <v>#NUM!</v>
      </c>
      <c r="D5873" t="e">
        <f>IF(C5873=1,'Data Transformation'!$G$3+0.5*'Data Transformation'!$W$25,IF(C5874=1,D5874-'Data Transformation'!$W$25,FALSE))</f>
        <v>#NUM!</v>
      </c>
      <c r="E5873">
        <f t="array" ref="E5873">IF(ISLOGICAL(D5873),"",FREQUENCY(IF('Data Transformation'!$B$425:$B$8425='Bin Analysis'!$B5859,'Data Transformation'!$G$425:$G$8425),D5873))</f>
        <v>2001</v>
      </c>
      <c r="F5873">
        <f t="shared" si="732"/>
        <v>0</v>
      </c>
      <c r="G5873">
        <f>Weighting!$H$17</f>
        <v>0</v>
      </c>
      <c r="H5873">
        <f t="array" ref="H5873">FREQUENCY(IF('Data Transformation'!$B$4:$B$8425=B5859,'Data Transformation'!$G$4:$G$8425),'Bin Analysis'!$B5873)</f>
        <v>2073</v>
      </c>
      <c r="I5873">
        <f t="shared" si="733"/>
        <v>0</v>
      </c>
      <c r="J5873">
        <f t="shared" si="734"/>
        <v>0</v>
      </c>
      <c r="K5873">
        <f>J5873*Weighting!$W$17</f>
        <v>0</v>
      </c>
      <c r="M5873" s="14"/>
    </row>
    <row r="5874" spans="1:25" x14ac:dyDescent="0.25">
      <c r="A5874" s="32" t="str">
        <f>IF(Weighting!$P$18&gt;0,B5874,"")</f>
        <v/>
      </c>
      <c r="B5874" t="e">
        <f>Weighting!$C$18</f>
        <v>#DIV/0!</v>
      </c>
      <c r="C5874" t="e">
        <f>Weighting!$F$18</f>
        <v>#NUM!</v>
      </c>
      <c r="D5874" t="e">
        <f>IF(C5874=1,'Data Transformation'!$G$3+0.5*'Data Transformation'!$W$25,IF(C5875=1,D5875-'Data Transformation'!$W$25,FALSE))</f>
        <v>#NUM!</v>
      </c>
      <c r="E5874">
        <f t="array" ref="E5874">IF(ISLOGICAL(D5874),"",FREQUENCY(IF('Data Transformation'!$B$425:$B$8425='Bin Analysis'!$B5859,'Data Transformation'!$G$425:$G$8425),D5874))</f>
        <v>2001</v>
      </c>
      <c r="F5874">
        <f t="shared" si="732"/>
        <v>0</v>
      </c>
      <c r="G5874">
        <f>Weighting!$H$18</f>
        <v>0</v>
      </c>
      <c r="H5874">
        <f t="array" ref="H5874">FREQUENCY(IF('Data Transformation'!$B$4:$B$8425=B5859,'Data Transformation'!$G$4:$G$8425),'Bin Analysis'!$B5874)</f>
        <v>2073</v>
      </c>
      <c r="I5874">
        <f t="shared" si="733"/>
        <v>0</v>
      </c>
      <c r="J5874">
        <f t="shared" si="734"/>
        <v>0</v>
      </c>
      <c r="K5874">
        <f>J5874*Weighting!$W$18</f>
        <v>0</v>
      </c>
      <c r="M5874" s="14"/>
    </row>
    <row r="5875" spans="1:25" x14ac:dyDescent="0.25">
      <c r="A5875" s="32" t="str">
        <f>IF(Weighting!$P$19&gt;0,B5875,"")</f>
        <v/>
      </c>
      <c r="B5875" t="e">
        <f>Weighting!$C$19</f>
        <v>#DIV/0!</v>
      </c>
      <c r="C5875" t="e">
        <f>Weighting!$F$19</f>
        <v>#NUM!</v>
      </c>
      <c r="D5875" t="e">
        <f>IF(C5875=1,'Data Transformation'!$G$3+0.5*'Data Transformation'!$W$25,IF(C5876=1,D5876-'Data Transformation'!$W$25,FALSE))</f>
        <v>#NUM!</v>
      </c>
      <c r="E5875">
        <f t="array" ref="E5875">IF(ISLOGICAL(D5875),"",FREQUENCY(IF('Data Transformation'!$B$425:$B$8425='Bin Analysis'!$B5859,'Data Transformation'!$G$425:$G$8425),D5875))</f>
        <v>2001</v>
      </c>
      <c r="F5875">
        <f t="shared" si="732"/>
        <v>0</v>
      </c>
      <c r="G5875">
        <f>Weighting!$H$19</f>
        <v>0</v>
      </c>
      <c r="H5875">
        <f t="array" ref="H5875">FREQUENCY(IF('Data Transformation'!$B$4:$B$8425=B5859,'Data Transformation'!$G$4:$G$8425),'Bin Analysis'!$B5875)</f>
        <v>2073</v>
      </c>
      <c r="I5875">
        <f t="shared" si="733"/>
        <v>0</v>
      </c>
      <c r="J5875">
        <f t="shared" si="734"/>
        <v>0</v>
      </c>
      <c r="K5875">
        <f>J5875*Weighting!$W$19</f>
        <v>0</v>
      </c>
      <c r="M5875" s="14"/>
    </row>
    <row r="5876" spans="1:25" x14ac:dyDescent="0.25">
      <c r="A5876" s="32" t="str">
        <f>IF(Weighting!$P$20&gt;0,B5876,"")</f>
        <v/>
      </c>
      <c r="B5876" t="e">
        <f>Weighting!$C$20</f>
        <v>#DIV/0!</v>
      </c>
      <c r="C5876" t="e">
        <f>Weighting!$F$20</f>
        <v>#NUM!</v>
      </c>
      <c r="D5876" t="e">
        <f>IF(C5876=1,'Data Transformation'!$G$3+0.5*'Data Transformation'!$W$25,IF(C5877=1,D5877-'Data Transformation'!$W$25,FALSE))</f>
        <v>#NUM!</v>
      </c>
      <c r="E5876">
        <f t="array" ref="E5876">IF(ISLOGICAL(D5876),"",FREQUENCY(IF('Data Transformation'!$B$425:$B$8425='Bin Analysis'!$B5859,'Data Transformation'!$G$425:$G$8425),D5876))</f>
        <v>2001</v>
      </c>
      <c r="F5876">
        <f t="shared" si="732"/>
        <v>0</v>
      </c>
      <c r="G5876">
        <f>Weighting!$H$20</f>
        <v>0</v>
      </c>
      <c r="H5876">
        <f t="array" ref="H5876">FREQUENCY(IF('Data Transformation'!$B$4:$B$8425=B5859,'Data Transformation'!$G$4:$G$8425),'Bin Analysis'!$B5876)</f>
        <v>2073</v>
      </c>
      <c r="I5876">
        <f t="shared" si="733"/>
        <v>0</v>
      </c>
      <c r="J5876">
        <f t="shared" si="734"/>
        <v>0</v>
      </c>
      <c r="K5876">
        <f>J5876*Weighting!$W$20</f>
        <v>0</v>
      </c>
      <c r="M5876" s="14"/>
    </row>
    <row r="5877" spans="1:25" x14ac:dyDescent="0.25">
      <c r="A5877" s="32" t="str">
        <f>IF(Weighting!$P$21&gt;0,B5877,"")</f>
        <v/>
      </c>
      <c r="B5877" t="e">
        <f>Weighting!$C$21</f>
        <v>#DIV/0!</v>
      </c>
      <c r="C5877" t="e">
        <f>Weighting!$F$21</f>
        <v>#NUM!</v>
      </c>
      <c r="D5877" t="e">
        <f>IF(C5877=1,'Data Transformation'!$G$3+0.5*'Data Transformation'!$W$25,IF(C5878=1,D5878-'Data Transformation'!$W$25,FALSE))</f>
        <v>#NUM!</v>
      </c>
      <c r="E5877">
        <f t="array" ref="E5877">IF(ISLOGICAL(D5877),"",FREQUENCY(IF('Data Transformation'!$B$425:$B$8425='Bin Analysis'!$B5859,'Data Transformation'!$G$425:$G$8425),D5877))</f>
        <v>2001</v>
      </c>
      <c r="F5877">
        <f t="shared" si="732"/>
        <v>0</v>
      </c>
      <c r="G5877">
        <f>Weighting!$H$21</f>
        <v>0</v>
      </c>
      <c r="H5877">
        <f t="array" ref="H5877">FREQUENCY(IF('Data Transformation'!$B$4:$B$8425=B5859,'Data Transformation'!$G$4:$G$8425),'Bin Analysis'!$B5877)</f>
        <v>2073</v>
      </c>
      <c r="I5877">
        <f t="shared" si="733"/>
        <v>0</v>
      </c>
      <c r="J5877">
        <f t="shared" si="734"/>
        <v>0</v>
      </c>
      <c r="K5877">
        <f>J5877*Weighting!$W$21</f>
        <v>0</v>
      </c>
      <c r="M5877" s="14"/>
    </row>
    <row r="5878" spans="1:25" x14ac:dyDescent="0.25">
      <c r="A5878" s="32" t="str">
        <f>IF(Weighting!$P$22&gt;0,B5878,"")</f>
        <v/>
      </c>
      <c r="B5878" t="e">
        <f>Weighting!$C$22</f>
        <v>#DIV/0!</v>
      </c>
      <c r="C5878" t="e">
        <f>Weighting!$F$22</f>
        <v>#NUM!</v>
      </c>
      <c r="D5878" t="e">
        <f>IF(C5878=1,'Data Transformation'!$G$3+0.5*'Data Transformation'!$W$25,IF(C5879=1,D5879-'Data Transformation'!$W$25,FALSE))</f>
        <v>#NUM!</v>
      </c>
      <c r="E5878">
        <f t="array" ref="E5878">IF(ISLOGICAL(D5878),"",FREQUENCY(IF('Data Transformation'!$B$425:$B$8425='Bin Analysis'!$B5859,'Data Transformation'!$G$425:$G$8425),D5878))</f>
        <v>2001</v>
      </c>
      <c r="F5878">
        <f t="shared" si="732"/>
        <v>0</v>
      </c>
      <c r="G5878">
        <f>Weighting!$H$22</f>
        <v>0</v>
      </c>
      <c r="H5878">
        <f t="array" ref="H5878">FREQUENCY(IF('Data Transformation'!$B$4:$B$8425=B5859,'Data Transformation'!$G$4:$G$8425),'Bin Analysis'!$B5878)</f>
        <v>2073</v>
      </c>
      <c r="I5878">
        <f t="shared" si="733"/>
        <v>0</v>
      </c>
      <c r="J5878">
        <f t="shared" si="734"/>
        <v>0</v>
      </c>
      <c r="K5878">
        <f>J5878*Weighting!$W$22</f>
        <v>0</v>
      </c>
      <c r="M5878" s="14"/>
    </row>
    <row r="5879" spans="1:25" x14ac:dyDescent="0.25">
      <c r="A5879" s="32" t="str">
        <f>IF(Weighting!$P$23&gt;0,B5879,"")</f>
        <v/>
      </c>
      <c r="B5879" t="e">
        <f>Weighting!$C$23</f>
        <v>#DIV/0!</v>
      </c>
      <c r="C5879" t="e">
        <f>Weighting!$F$23</f>
        <v>#NUM!</v>
      </c>
      <c r="D5879" t="e">
        <f>IF(C5879=1,'Data Transformation'!$G$3+0.5*'Data Transformation'!$W$25,IF(C5880=1,D5880-'Data Transformation'!$W$25,FALSE))</f>
        <v>#NUM!</v>
      </c>
      <c r="E5879">
        <f t="array" ref="E5879">IF(ISLOGICAL(D5879),"",FREQUENCY(IF('Data Transformation'!$B$425:$B$8425='Bin Analysis'!$B5859,'Data Transformation'!$G$425:$G$8425),D5879))</f>
        <v>2001</v>
      </c>
      <c r="F5879">
        <f t="shared" si="732"/>
        <v>0</v>
      </c>
      <c r="G5879">
        <f>Weighting!$H$23</f>
        <v>0</v>
      </c>
      <c r="H5879">
        <f t="array" ref="H5879">FREQUENCY(IF('Data Transformation'!$B$4:$B$8425=B5859,'Data Transformation'!$G$4:$G$8425),'Bin Analysis'!$B5879)</f>
        <v>2073</v>
      </c>
      <c r="I5879">
        <f t="shared" si="733"/>
        <v>0</v>
      </c>
      <c r="J5879">
        <f t="shared" si="734"/>
        <v>0</v>
      </c>
      <c r="K5879">
        <f>J5879*Weighting!$W$23</f>
        <v>0</v>
      </c>
      <c r="M5879" s="14"/>
    </row>
    <row r="5880" spans="1:25" x14ac:dyDescent="0.25">
      <c r="A5880" s="32" t="str">
        <f>IF(Weighting!$P$24&gt;0,B5880,"")</f>
        <v/>
      </c>
      <c r="B5880" t="e">
        <f>Weighting!$C$24</f>
        <v>#DIV/0!</v>
      </c>
      <c r="C5880" t="e">
        <f>Weighting!$F$24</f>
        <v>#NUM!</v>
      </c>
      <c r="D5880" t="e">
        <f>IF(C5880=1,'Data Transformation'!$G$3+0.5*'Data Transformation'!$W$25,IF(C5881=1,D5881-'Data Transformation'!$W$25,FALSE))</f>
        <v>#NUM!</v>
      </c>
      <c r="E5880">
        <f t="array" ref="E5880">IF(ISLOGICAL(D5880),"",FREQUENCY(IF('Data Transformation'!$B$425:$B$8425='Bin Analysis'!$B5859,'Data Transformation'!$G$425:$G$8425),D5880))</f>
        <v>2001</v>
      </c>
      <c r="F5880">
        <f t="shared" si="732"/>
        <v>0</v>
      </c>
      <c r="G5880">
        <f>Weighting!$H$24</f>
        <v>0</v>
      </c>
      <c r="H5880">
        <f t="array" ref="H5880">FREQUENCY(IF('Data Transformation'!$B$4:$B$8425=B5859,'Data Transformation'!$G$4:$G$8425),'Bin Analysis'!$B5880)</f>
        <v>2073</v>
      </c>
      <c r="I5880">
        <f t="shared" si="733"/>
        <v>0</v>
      </c>
      <c r="J5880">
        <f t="shared" si="734"/>
        <v>0</v>
      </c>
      <c r="K5880">
        <f>J5880*Weighting!$W$24</f>
        <v>0</v>
      </c>
      <c r="M5880" s="14"/>
    </row>
    <row r="5881" spans="1:25" x14ac:dyDescent="0.25">
      <c r="A5881" s="32" t="str">
        <f>IF(Weighting!$P$25&gt;0,B5881,"")</f>
        <v/>
      </c>
      <c r="B5881" t="e">
        <f>Weighting!$C$25</f>
        <v>#DIV/0!</v>
      </c>
      <c r="C5881" t="e">
        <f>Weighting!$F$25</f>
        <v>#NUM!</v>
      </c>
      <c r="D5881" t="e">
        <f>IF(C5881=1,'Data Transformation'!$G$3+0.5*'Data Transformation'!$W$25,IF(C5882=1,D5882-'Data Transformation'!$W$25,FALSE))</f>
        <v>#NUM!</v>
      </c>
      <c r="E5881">
        <f t="array" ref="E5881">IF(ISLOGICAL(D5881),"",FREQUENCY(IF('Data Transformation'!$B$425:$B$8425='Bin Analysis'!$B5859,'Data Transformation'!$G$425:$G$8425),D5881))</f>
        <v>2001</v>
      </c>
      <c r="F5881">
        <f t="shared" si="732"/>
        <v>0</v>
      </c>
      <c r="G5881">
        <f>Weighting!$H$25</f>
        <v>0</v>
      </c>
      <c r="H5881">
        <f t="array" ref="H5881">FREQUENCY(IF('Data Transformation'!$B$4:$B$8425=B5859,'Data Transformation'!$G$4:$G$8425),'Bin Analysis'!$B5881)</f>
        <v>2073</v>
      </c>
      <c r="I5881">
        <f t="shared" si="733"/>
        <v>0</v>
      </c>
      <c r="J5881">
        <f t="shared" si="734"/>
        <v>0</v>
      </c>
      <c r="K5881">
        <f>J5881*Weighting!$W$25</f>
        <v>0</v>
      </c>
      <c r="M5881" s="14"/>
    </row>
    <row r="5882" spans="1:25" x14ac:dyDescent="0.25">
      <c r="N5882" s="57"/>
      <c r="O5882"/>
      <c r="P5882"/>
      <c r="Q5882"/>
      <c r="R5882"/>
    </row>
    <row r="5883" spans="1:25" ht="23.25" x14ac:dyDescent="0.35">
      <c r="A5883" s="21" t="s">
        <v>0</v>
      </c>
      <c r="B5883" s="21" t="str">
        <f>IFERROR(VLOOKUP(C5883,'Data Transformation'!$L$6:$M$426,2,FALSE),"")</f>
        <v/>
      </c>
      <c r="C5883" s="21">
        <f>C5859+1</f>
        <v>245</v>
      </c>
      <c r="D5883" s="21"/>
      <c r="E5883" s="21"/>
      <c r="F5883" s="21"/>
      <c r="G5883" s="21"/>
      <c r="H5883" s="22"/>
      <c r="I5883" s="22"/>
      <c r="J5883" s="22"/>
      <c r="K5883" s="21"/>
      <c r="L5883" s="21" t="str">
        <f>B5883</f>
        <v/>
      </c>
      <c r="M5883" s="23" t="e">
        <f>INDEX('Data Transformation'!$O$4:$O$424,MATCH($B5883,'Data Transformation'!$M$4:$M$424,0),MATCH($M$2,'Data Transformation'!$O$3,0))</f>
        <v>#N/A</v>
      </c>
      <c r="N5883" s="27" t="e">
        <f>IF('Input and Summary Results'!$J$16="minimum",'Bin Analysis'!X5884/(M5883-1),'Bin Analysis'!Y5883/('Bin Analysis'!M5883-1))</f>
        <v>#N/A</v>
      </c>
      <c r="O5883" s="27" t="e">
        <f>IF(M5883=FALSE,NA(),(VLOOKUP(1,C5886:K5905,4,FALSE))/(M5883-1))</f>
        <v>#N/A</v>
      </c>
      <c r="P5883" s="27" t="e">
        <f>IF(M5883=FALSE,NA(),SUM(J5886:J5905)/Weighting!$S$5)</f>
        <v>#N/A</v>
      </c>
      <c r="Q5883" s="27" t="e">
        <f>IF(M5883=FALSE,NA(),SUM(K5886:K5905)/Weighting!$S$6)</f>
        <v>#N/A</v>
      </c>
      <c r="R5883" s="27" t="e">
        <f>IF(M5883=FALSE,NA(),(VLOOKUP(1,G5886:K5905,3,FALSE))/(M5883-1))</f>
        <v>#N/A</v>
      </c>
      <c r="S5883" s="22" t="e">
        <f>IF(M5883=FALSE,NA(),IF(SUM(J5886:J5905)=2,"yes","no"))</f>
        <v>#N/A</v>
      </c>
      <c r="X5883" s="2" cm="2">
        <f t="array" ref="X5883:X5884">FREQUENCY(IF('Data Transformation'!$B$425:$B$6424='Bin Analysis'!L5883,'Data Transformation'!$G$425:$G$6424),'Data Transformation'!$U$11)</f>
        <v>0</v>
      </c>
      <c r="Y5883" s="2" cm="2">
        <f t="array" ref="Y5883:Y5884">FREQUENCY(IF('Data Transformation'!$B$425:$B$6424='Bin Analysis'!L5883,'Data Transformation'!$G$425:$G$6424),'Data Transformation'!$U$12)</f>
        <v>0</v>
      </c>
    </row>
    <row r="5884" spans="1:25" x14ac:dyDescent="0.25">
      <c r="A5884" s="14" t="s">
        <v>67</v>
      </c>
      <c r="B5884" t="s">
        <v>47</v>
      </c>
      <c r="C5884" t="s">
        <v>5</v>
      </c>
      <c r="D5884" t="s">
        <v>98</v>
      </c>
      <c r="E5884" t="s">
        <v>99</v>
      </c>
      <c r="F5884" t="s">
        <v>100</v>
      </c>
      <c r="G5884" t="s">
        <v>69</v>
      </c>
      <c r="H5884" t="s">
        <v>31</v>
      </c>
      <c r="I5884" t="s">
        <v>32</v>
      </c>
      <c r="J5884" t="s">
        <v>46</v>
      </c>
      <c r="K5884" s="14" t="s">
        <v>45</v>
      </c>
      <c r="M5884" s="14"/>
      <c r="X5884" s="2">
        <v>0</v>
      </c>
      <c r="Y5884" s="2">
        <v>0</v>
      </c>
    </row>
    <row r="5885" spans="1:25" x14ac:dyDescent="0.25">
      <c r="A5885" s="32"/>
      <c r="D5885" t="e">
        <f>IF(C5885=1,'Data Transformation'!$G$3+0.5*'Data Transformation'!$W$25,IF(C5886=1,D5886-'Data Transformation'!$W$25,FALSE))</f>
        <v>#NUM!</v>
      </c>
      <c r="E5885">
        <f t="array" ref="E5885">IF(ISLOGICAL(D5885),"",FREQUENCY(IF('Data Transformation'!$B$425:$B$8425='Bin Analysis'!$B5883,'Data Transformation'!$G$425:$G$8425),D5885))</f>
        <v>2001</v>
      </c>
      <c r="F5885" t="e">
        <f>IF(ISLOGICAL(D5885),"",E5885-E5884)</f>
        <v>#VALUE!</v>
      </c>
      <c r="M5885" s="14"/>
    </row>
    <row r="5886" spans="1:25" x14ac:dyDescent="0.25">
      <c r="A5886" s="32" t="e">
        <f>IF(Weighting!$P$6&gt;0,B5886,"")</f>
        <v>#NUM!</v>
      </c>
      <c r="B5886" t="e">
        <f>Weighting!$C$6</f>
        <v>#DIV/0!</v>
      </c>
      <c r="C5886" t="e">
        <f>Weighting!$F$6</f>
        <v>#NUM!</v>
      </c>
      <c r="D5886" t="e">
        <f>IF(C5886=1,'Data Transformation'!$G$3+0.5*'Data Transformation'!$W$25,IF(C5887=1,D5887-'Data Transformation'!$W$25,FALSE))</f>
        <v>#NUM!</v>
      </c>
      <c r="E5886">
        <f t="array" ref="E5886">IF(ISLOGICAL(D5886),"",FREQUENCY(IF('Data Transformation'!$B$425:$B$8425='Bin Analysis'!$B5883,'Data Transformation'!$G$425:$G$8425),D5886))</f>
        <v>2001</v>
      </c>
      <c r="F5886">
        <f>IF(ISLOGICAL(D5886),"",E5886-E5885)</f>
        <v>0</v>
      </c>
      <c r="G5886">
        <f>Weighting!$H$6</f>
        <v>1</v>
      </c>
      <c r="H5886">
        <f t="array" ref="H5886">FREQUENCY(IF('Data Transformation'!$B$4:$B$8425=B5883,'Data Transformation'!$G$4:$G$8425),'Bin Analysis'!$B5886)</f>
        <v>2073</v>
      </c>
      <c r="I5886">
        <f>H5886-H5885</f>
        <v>2073</v>
      </c>
      <c r="J5886">
        <f>IF(I5886=0,0,1)</f>
        <v>1</v>
      </c>
      <c r="K5886" t="e">
        <f>J5886*Weighting!$W$6</f>
        <v>#NUM!</v>
      </c>
      <c r="M5886" s="14"/>
    </row>
    <row r="5887" spans="1:25" x14ac:dyDescent="0.25">
      <c r="A5887" s="32" t="str">
        <f>IF(Weighting!$P$7&gt;0,B5887,"")</f>
        <v/>
      </c>
      <c r="B5887" t="e">
        <f>Weighting!$C$7</f>
        <v>#DIV/0!</v>
      </c>
      <c r="C5887" t="e">
        <f>Weighting!$F$7</f>
        <v>#NUM!</v>
      </c>
      <c r="D5887" t="e">
        <f>IF(C5887=1,'Data Transformation'!$G$3+0.5*'Data Transformation'!$W$25,IF(C5888=1,D5888-'Data Transformation'!$W$25,FALSE))</f>
        <v>#NUM!</v>
      </c>
      <c r="E5887">
        <f t="array" ref="E5887">IF(ISLOGICAL(D5887),"",FREQUENCY(IF('Data Transformation'!$B$425:$B$8425='Bin Analysis'!$B5883,'Data Transformation'!$G$425:$G$8425),D5887))</f>
        <v>2001</v>
      </c>
      <c r="F5887">
        <f t="shared" ref="F5887:F5905" si="735">IF(ISLOGICAL(D5887),"",E5887-E5886)</f>
        <v>0</v>
      </c>
      <c r="G5887">
        <f>Weighting!$H$7</f>
        <v>0</v>
      </c>
      <c r="H5887">
        <f t="array" ref="H5887">FREQUENCY(IF('Data Transformation'!$B$4:$B$8425=B5883,'Data Transformation'!$G$4:$G$8425),'Bin Analysis'!$B5887)</f>
        <v>2073</v>
      </c>
      <c r="I5887">
        <f t="shared" ref="I5887:I5905" si="736">H5887-H5886</f>
        <v>0</v>
      </c>
      <c r="J5887">
        <f>IF(I5887=0,0,1)</f>
        <v>0</v>
      </c>
      <c r="K5887">
        <f>J5887*Weighting!$W$7</f>
        <v>0</v>
      </c>
      <c r="M5887" s="14"/>
    </row>
    <row r="5888" spans="1:25" x14ac:dyDescent="0.25">
      <c r="A5888" s="32" t="str">
        <f>IF(Weighting!$P$8&gt;0,B5888,"")</f>
        <v/>
      </c>
      <c r="B5888" t="e">
        <f>Weighting!$C$8</f>
        <v>#DIV/0!</v>
      </c>
      <c r="C5888" t="e">
        <f>Weighting!$F$8</f>
        <v>#NUM!</v>
      </c>
      <c r="D5888" t="e">
        <f>IF(C5888=1,'Data Transformation'!$G$3+0.5*'Data Transformation'!$W$25,IF(C5889=1,D5889-'Data Transformation'!$W$25,FALSE))</f>
        <v>#NUM!</v>
      </c>
      <c r="E5888">
        <f t="array" ref="E5888">IF(ISLOGICAL(D5888),"",FREQUENCY(IF('Data Transformation'!$B$425:$B$8425='Bin Analysis'!$B5883,'Data Transformation'!$G$425:$G$8425),D5888))</f>
        <v>2001</v>
      </c>
      <c r="F5888">
        <f t="shared" si="735"/>
        <v>0</v>
      </c>
      <c r="G5888">
        <f>Weighting!$H$8</f>
        <v>0</v>
      </c>
      <c r="H5888">
        <f t="array" ref="H5888">FREQUENCY(IF('Data Transformation'!$B$4:$B$8425=B5883,'Data Transformation'!$G$4:$G$8425),'Bin Analysis'!$B5888)</f>
        <v>2073</v>
      </c>
      <c r="I5888">
        <f t="shared" si="736"/>
        <v>0</v>
      </c>
      <c r="J5888">
        <f t="shared" ref="J5888:J5905" si="737">IF(I5888=0,0,1)</f>
        <v>0</v>
      </c>
      <c r="K5888">
        <f>J5888*Weighting!$W$8</f>
        <v>0</v>
      </c>
      <c r="M5888" s="14"/>
    </row>
    <row r="5889" spans="1:13" x14ac:dyDescent="0.25">
      <c r="A5889" s="32" t="str">
        <f>IF(Weighting!$P$9&gt;0,B5889,"")</f>
        <v/>
      </c>
      <c r="B5889" s="50" t="e">
        <f>Weighting!$C$9</f>
        <v>#DIV/0!</v>
      </c>
      <c r="C5889" t="e">
        <f>Weighting!$F$9</f>
        <v>#NUM!</v>
      </c>
      <c r="D5889" t="e">
        <f>IF(C5889=1,'Data Transformation'!$G$3+0.5*'Data Transformation'!$W$25,IF(C5890=1,D5890-'Data Transformation'!$W$25,FALSE))</f>
        <v>#NUM!</v>
      </c>
      <c r="E5889">
        <f t="array" ref="E5889">IF(ISLOGICAL(D5889),"",FREQUENCY(IF('Data Transformation'!$B$425:$B$8425='Bin Analysis'!$B5883,'Data Transformation'!$G$425:$G$8425),D5889))</f>
        <v>2001</v>
      </c>
      <c r="F5889">
        <f t="shared" si="735"/>
        <v>0</v>
      </c>
      <c r="G5889">
        <f>Weighting!$H$9</f>
        <v>0</v>
      </c>
      <c r="H5889">
        <f t="array" ref="H5889">FREQUENCY(IF('Data Transformation'!$B$4:$B$8425=B5883,'Data Transformation'!$G$4:$G$8425),'Bin Analysis'!$B5889)</f>
        <v>2073</v>
      </c>
      <c r="I5889">
        <f t="shared" si="736"/>
        <v>0</v>
      </c>
      <c r="J5889">
        <f t="shared" si="737"/>
        <v>0</v>
      </c>
      <c r="K5889">
        <f>J5889*Weighting!$W$9</f>
        <v>0</v>
      </c>
      <c r="M5889" s="14"/>
    </row>
    <row r="5890" spans="1:13" x14ac:dyDescent="0.25">
      <c r="A5890" s="32" t="str">
        <f>IF(Weighting!$P$10&gt;0,B5890,"")</f>
        <v/>
      </c>
      <c r="B5890" t="e">
        <f>Weighting!$C$10</f>
        <v>#DIV/0!</v>
      </c>
      <c r="C5890" t="e">
        <f>Weighting!$F$10</f>
        <v>#NUM!</v>
      </c>
      <c r="D5890" t="e">
        <f>IF(C5890=1,'Data Transformation'!$G$3+0.5*'Data Transformation'!$W$25,IF(C5891=1,D5891-'Data Transformation'!$W$25,FALSE))</f>
        <v>#NUM!</v>
      </c>
      <c r="E5890">
        <f t="array" ref="E5890">IF(ISLOGICAL(D5890),"",FREQUENCY(IF('Data Transformation'!$B$425:$B$8425='Bin Analysis'!$B5883,'Data Transformation'!$G$425:$G$8425),D5890))</f>
        <v>2001</v>
      </c>
      <c r="F5890">
        <f t="shared" si="735"/>
        <v>0</v>
      </c>
      <c r="G5890">
        <f>Weighting!$H$10</f>
        <v>0</v>
      </c>
      <c r="H5890">
        <f t="array" ref="H5890">FREQUENCY(IF('Data Transformation'!$B$4:$B$8425=B5883,'Data Transformation'!$G$4:$G$8425),'Bin Analysis'!$B5890)</f>
        <v>2073</v>
      </c>
      <c r="I5890">
        <f t="shared" si="736"/>
        <v>0</v>
      </c>
      <c r="J5890">
        <f t="shared" si="737"/>
        <v>0</v>
      </c>
      <c r="K5890">
        <f>J5890*Weighting!$W$10</f>
        <v>0</v>
      </c>
      <c r="M5890" s="14"/>
    </row>
    <row r="5891" spans="1:13" x14ac:dyDescent="0.25">
      <c r="A5891" s="32" t="str">
        <f>IF(Weighting!$P$11&gt;0,B5891,"")</f>
        <v/>
      </c>
      <c r="B5891" t="e">
        <f>Weighting!$C$11</f>
        <v>#DIV/0!</v>
      </c>
      <c r="C5891" t="e">
        <f>Weighting!$F$11</f>
        <v>#NUM!</v>
      </c>
      <c r="D5891" t="e">
        <f>IF(C5891=1,'Data Transformation'!$G$3+0.5*'Data Transformation'!$W$25,IF(C5892=1,D5892-'Data Transformation'!$W$25,FALSE))</f>
        <v>#NUM!</v>
      </c>
      <c r="E5891">
        <f t="array" ref="E5891">IF(ISLOGICAL(D5891),"",FREQUENCY(IF('Data Transformation'!$B$425:$B$8425='Bin Analysis'!$B5883,'Data Transformation'!$G$425:$G$8425),D5891))</f>
        <v>2001</v>
      </c>
      <c r="F5891">
        <f t="shared" si="735"/>
        <v>0</v>
      </c>
      <c r="G5891">
        <f>Weighting!$H$11</f>
        <v>0</v>
      </c>
      <c r="H5891">
        <f t="array" ref="H5891">FREQUENCY(IF('Data Transformation'!$B$4:$B$8425=B5883,'Data Transformation'!$G$4:$G$8425),'Bin Analysis'!$B5891)</f>
        <v>2073</v>
      </c>
      <c r="I5891">
        <f t="shared" si="736"/>
        <v>0</v>
      </c>
      <c r="J5891">
        <f t="shared" si="737"/>
        <v>0</v>
      </c>
      <c r="K5891">
        <f>J5891*Weighting!$W$11</f>
        <v>0</v>
      </c>
      <c r="M5891" s="14"/>
    </row>
    <row r="5892" spans="1:13" x14ac:dyDescent="0.25">
      <c r="A5892" s="32" t="str">
        <f>IF(Weighting!$P$12&gt;0,B5892,"")</f>
        <v/>
      </c>
      <c r="B5892" t="e">
        <f>Weighting!$C$12</f>
        <v>#DIV/0!</v>
      </c>
      <c r="C5892" t="e">
        <f>Weighting!$F$12</f>
        <v>#NUM!</v>
      </c>
      <c r="D5892" t="e">
        <f>IF(C5892=1,'Data Transformation'!$G$3+0.5*'Data Transformation'!$W$25,IF(C5893=1,D5893-'Data Transformation'!$W$25,FALSE))</f>
        <v>#NUM!</v>
      </c>
      <c r="E5892">
        <f t="array" ref="E5892">IF(ISLOGICAL(D5892),"",FREQUENCY(IF('Data Transformation'!$B$425:$B$8425='Bin Analysis'!$B5883,'Data Transformation'!$G$425:$G$8425),D5892))</f>
        <v>2001</v>
      </c>
      <c r="F5892">
        <f t="shared" si="735"/>
        <v>0</v>
      </c>
      <c r="G5892">
        <f>Weighting!$H$12</f>
        <v>0</v>
      </c>
      <c r="H5892">
        <f t="array" ref="H5892">FREQUENCY(IF('Data Transformation'!$B$4:$B$8425=B5883,'Data Transformation'!$G$4:$G$8425),'Bin Analysis'!$B5892)</f>
        <v>2073</v>
      </c>
      <c r="I5892">
        <f t="shared" si="736"/>
        <v>0</v>
      </c>
      <c r="J5892">
        <f t="shared" si="737"/>
        <v>0</v>
      </c>
      <c r="K5892">
        <f>J5892*Weighting!$W$12</f>
        <v>0</v>
      </c>
      <c r="M5892" s="14"/>
    </row>
    <row r="5893" spans="1:13" x14ac:dyDescent="0.25">
      <c r="A5893" s="32" t="str">
        <f>IF(Weighting!$P$13&gt;0,B5893,"")</f>
        <v/>
      </c>
      <c r="B5893" t="e">
        <f>Weighting!$C$13</f>
        <v>#DIV/0!</v>
      </c>
      <c r="C5893" t="e">
        <f>Weighting!$F$13</f>
        <v>#NUM!</v>
      </c>
      <c r="D5893" t="e">
        <f>IF(C5893=1,'Data Transformation'!$G$3+0.5*'Data Transformation'!$W$25,IF(C5894=1,D5894-'Data Transformation'!$W$25,FALSE))</f>
        <v>#NUM!</v>
      </c>
      <c r="E5893">
        <f t="array" ref="E5893">IF(ISLOGICAL(D5893),"",FREQUENCY(IF('Data Transformation'!$B$425:$B$8425='Bin Analysis'!$B5883,'Data Transformation'!$G$425:$G$8425),D5893))</f>
        <v>2001</v>
      </c>
      <c r="F5893">
        <f t="shared" si="735"/>
        <v>0</v>
      </c>
      <c r="G5893">
        <f>Weighting!$H$13</f>
        <v>0</v>
      </c>
      <c r="H5893">
        <f t="array" ref="H5893">FREQUENCY(IF('Data Transformation'!$B$4:$B$8425=B5883,'Data Transformation'!$G$4:$G$8425),'Bin Analysis'!$B5893)</f>
        <v>2073</v>
      </c>
      <c r="I5893">
        <f t="shared" si="736"/>
        <v>0</v>
      </c>
      <c r="J5893">
        <f t="shared" si="737"/>
        <v>0</v>
      </c>
      <c r="K5893">
        <f>J5893*Weighting!$W$13</f>
        <v>0</v>
      </c>
      <c r="M5893" s="14"/>
    </row>
    <row r="5894" spans="1:13" x14ac:dyDescent="0.25">
      <c r="A5894" s="32" t="str">
        <f>IF(Weighting!$P$14&gt;0,B5894,"")</f>
        <v/>
      </c>
      <c r="B5894" t="e">
        <f>Weighting!$C$14</f>
        <v>#DIV/0!</v>
      </c>
      <c r="C5894" t="e">
        <f>Weighting!$F$14</f>
        <v>#NUM!</v>
      </c>
      <c r="D5894" t="e">
        <f>IF(C5894=1,'Data Transformation'!$G$3+0.5*'Data Transformation'!$W$25,IF(C5895=1,D5895-'Data Transformation'!$W$25,FALSE))</f>
        <v>#NUM!</v>
      </c>
      <c r="E5894">
        <f t="array" ref="E5894">IF(ISLOGICAL(D5894),"",FREQUENCY(IF('Data Transformation'!$B$425:$B$8425='Bin Analysis'!$B5883,'Data Transformation'!$G$425:$G$8425),D5894))</f>
        <v>2001</v>
      </c>
      <c r="F5894">
        <f t="shared" si="735"/>
        <v>0</v>
      </c>
      <c r="G5894">
        <f>Weighting!$H$14</f>
        <v>0</v>
      </c>
      <c r="H5894">
        <f t="array" ref="H5894">FREQUENCY(IF('Data Transformation'!$B$4:$B$8425=B5883,'Data Transformation'!$G$4:$G$8425),'Bin Analysis'!$B5894)</f>
        <v>2073</v>
      </c>
      <c r="I5894">
        <f t="shared" si="736"/>
        <v>0</v>
      </c>
      <c r="J5894">
        <f t="shared" si="737"/>
        <v>0</v>
      </c>
      <c r="K5894">
        <f>J5894*Weighting!$W$14</f>
        <v>0</v>
      </c>
      <c r="M5894" s="14"/>
    </row>
    <row r="5895" spans="1:13" x14ac:dyDescent="0.25">
      <c r="A5895" s="32" t="str">
        <f>IF(Weighting!$P$15&gt;0,B5895,"")</f>
        <v/>
      </c>
      <c r="B5895" t="e">
        <f>Weighting!$C$15</f>
        <v>#DIV/0!</v>
      </c>
      <c r="C5895" t="e">
        <f>Weighting!$F$15</f>
        <v>#NUM!</v>
      </c>
      <c r="D5895" t="e">
        <f>IF(C5895=1,'Data Transformation'!$G$3+0.5*'Data Transformation'!$W$25,IF(C5896=1,D5896-'Data Transformation'!$W$25,FALSE))</f>
        <v>#NUM!</v>
      </c>
      <c r="E5895">
        <f t="array" ref="E5895">IF(ISLOGICAL(D5895),"",FREQUENCY(IF('Data Transformation'!$B$425:$B$8425='Bin Analysis'!$B5883,'Data Transformation'!$G$425:$G$8425),D5895))</f>
        <v>2001</v>
      </c>
      <c r="F5895">
        <f t="shared" si="735"/>
        <v>0</v>
      </c>
      <c r="G5895">
        <f>Weighting!$H$15</f>
        <v>0</v>
      </c>
      <c r="H5895">
        <f t="array" ref="H5895">FREQUENCY(IF('Data Transformation'!$B$4:$B$8425=B5883,'Data Transformation'!$G$4:$G$8425),'Bin Analysis'!$B5895)</f>
        <v>2073</v>
      </c>
      <c r="I5895">
        <f t="shared" si="736"/>
        <v>0</v>
      </c>
      <c r="J5895">
        <f t="shared" si="737"/>
        <v>0</v>
      </c>
      <c r="K5895">
        <f>J5895*Weighting!$W$15</f>
        <v>0</v>
      </c>
      <c r="M5895" s="14"/>
    </row>
    <row r="5896" spans="1:13" x14ac:dyDescent="0.25">
      <c r="A5896" s="32" t="str">
        <f>IF(Weighting!$P$16&gt;0,B5896,"")</f>
        <v/>
      </c>
      <c r="B5896" t="e">
        <f>Weighting!$C$16</f>
        <v>#DIV/0!</v>
      </c>
      <c r="C5896" t="e">
        <f>Weighting!$F$16</f>
        <v>#NUM!</v>
      </c>
      <c r="D5896" t="e">
        <f>IF(C5896=1,'Data Transformation'!$G$3+0.5*'Data Transformation'!$W$25,IF(C5897=1,D5897-'Data Transformation'!$W$25,FALSE))</f>
        <v>#NUM!</v>
      </c>
      <c r="E5896">
        <f t="array" ref="E5896">IF(ISLOGICAL(D5896),"",FREQUENCY(IF('Data Transformation'!$B$425:$B$8425='Bin Analysis'!$B5883,'Data Transformation'!$G$425:$G$8425),D5896))</f>
        <v>2001</v>
      </c>
      <c r="F5896">
        <f t="shared" si="735"/>
        <v>0</v>
      </c>
      <c r="G5896">
        <f>Weighting!$H$16</f>
        <v>0</v>
      </c>
      <c r="H5896">
        <f t="array" ref="H5896">FREQUENCY(IF('Data Transformation'!$B$4:$B$8425=B5883,'Data Transformation'!$G$4:$G$8425),'Bin Analysis'!$B5896)</f>
        <v>2073</v>
      </c>
      <c r="I5896">
        <f t="shared" si="736"/>
        <v>0</v>
      </c>
      <c r="J5896">
        <f t="shared" si="737"/>
        <v>0</v>
      </c>
      <c r="K5896">
        <f>J5896*Weighting!$W$16</f>
        <v>0</v>
      </c>
      <c r="M5896" s="14"/>
    </row>
    <row r="5897" spans="1:13" x14ac:dyDescent="0.25">
      <c r="A5897" s="32" t="str">
        <f>IF(Weighting!$P$17&gt;0,B5897,"")</f>
        <v/>
      </c>
      <c r="B5897" t="e">
        <f>Weighting!$C$17</f>
        <v>#DIV/0!</v>
      </c>
      <c r="C5897" t="e">
        <f>Weighting!$F$17</f>
        <v>#NUM!</v>
      </c>
      <c r="D5897" t="e">
        <f>IF(C5897=1,'Data Transformation'!$G$3+0.5*'Data Transformation'!$W$25,IF(C5898=1,D5898-'Data Transformation'!$W$25,FALSE))</f>
        <v>#NUM!</v>
      </c>
      <c r="E5897">
        <f t="array" ref="E5897">IF(ISLOGICAL(D5897),"",FREQUENCY(IF('Data Transformation'!$B$425:$B$8425='Bin Analysis'!$B5883,'Data Transformation'!$G$425:$G$8425),D5897))</f>
        <v>2001</v>
      </c>
      <c r="F5897">
        <f t="shared" si="735"/>
        <v>0</v>
      </c>
      <c r="G5897">
        <f>Weighting!$H$17</f>
        <v>0</v>
      </c>
      <c r="H5897">
        <f t="array" ref="H5897">FREQUENCY(IF('Data Transformation'!$B$4:$B$8425=B5883,'Data Transformation'!$G$4:$G$8425),'Bin Analysis'!$B5897)</f>
        <v>2073</v>
      </c>
      <c r="I5897">
        <f t="shared" si="736"/>
        <v>0</v>
      </c>
      <c r="J5897">
        <f t="shared" si="737"/>
        <v>0</v>
      </c>
      <c r="K5897">
        <f>J5897*Weighting!$W$17</f>
        <v>0</v>
      </c>
      <c r="M5897" s="14"/>
    </row>
    <row r="5898" spans="1:13" x14ac:dyDescent="0.25">
      <c r="A5898" s="32" t="str">
        <f>IF(Weighting!$P$18&gt;0,B5898,"")</f>
        <v/>
      </c>
      <c r="B5898" t="e">
        <f>Weighting!$C$18</f>
        <v>#DIV/0!</v>
      </c>
      <c r="C5898" t="e">
        <f>Weighting!$F$18</f>
        <v>#NUM!</v>
      </c>
      <c r="D5898" t="e">
        <f>IF(C5898=1,'Data Transformation'!$G$3+0.5*'Data Transformation'!$W$25,IF(C5899=1,D5899-'Data Transformation'!$W$25,FALSE))</f>
        <v>#NUM!</v>
      </c>
      <c r="E5898">
        <f t="array" ref="E5898">IF(ISLOGICAL(D5898),"",FREQUENCY(IF('Data Transformation'!$B$425:$B$8425='Bin Analysis'!$B5883,'Data Transformation'!$G$425:$G$8425),D5898))</f>
        <v>2001</v>
      </c>
      <c r="F5898">
        <f t="shared" si="735"/>
        <v>0</v>
      </c>
      <c r="G5898">
        <f>Weighting!$H$18</f>
        <v>0</v>
      </c>
      <c r="H5898">
        <f t="array" ref="H5898">FREQUENCY(IF('Data Transformation'!$B$4:$B$8425=B5883,'Data Transformation'!$G$4:$G$8425),'Bin Analysis'!$B5898)</f>
        <v>2073</v>
      </c>
      <c r="I5898">
        <f t="shared" si="736"/>
        <v>0</v>
      </c>
      <c r="J5898">
        <f t="shared" si="737"/>
        <v>0</v>
      </c>
      <c r="K5898">
        <f>J5898*Weighting!$W$18</f>
        <v>0</v>
      </c>
      <c r="M5898" s="14"/>
    </row>
    <row r="5899" spans="1:13" x14ac:dyDescent="0.25">
      <c r="A5899" s="32" t="str">
        <f>IF(Weighting!$P$19&gt;0,B5899,"")</f>
        <v/>
      </c>
      <c r="B5899" t="e">
        <f>Weighting!$C$19</f>
        <v>#DIV/0!</v>
      </c>
      <c r="C5899" t="e">
        <f>Weighting!$F$19</f>
        <v>#NUM!</v>
      </c>
      <c r="D5899" t="e">
        <f>IF(C5899=1,'Data Transformation'!$G$3+0.5*'Data Transformation'!$W$25,IF(C5900=1,D5900-'Data Transformation'!$W$25,FALSE))</f>
        <v>#NUM!</v>
      </c>
      <c r="E5899">
        <f t="array" ref="E5899">IF(ISLOGICAL(D5899),"",FREQUENCY(IF('Data Transformation'!$B$425:$B$8425='Bin Analysis'!$B5883,'Data Transformation'!$G$425:$G$8425),D5899))</f>
        <v>2001</v>
      </c>
      <c r="F5899">
        <f t="shared" si="735"/>
        <v>0</v>
      </c>
      <c r="G5899">
        <f>Weighting!$H$19</f>
        <v>0</v>
      </c>
      <c r="H5899">
        <f t="array" ref="H5899">FREQUENCY(IF('Data Transformation'!$B$4:$B$8425=B5883,'Data Transformation'!$G$4:$G$8425),'Bin Analysis'!$B5899)</f>
        <v>2073</v>
      </c>
      <c r="I5899">
        <f t="shared" si="736"/>
        <v>0</v>
      </c>
      <c r="J5899">
        <f t="shared" si="737"/>
        <v>0</v>
      </c>
      <c r="K5899">
        <f>J5899*Weighting!$W$19</f>
        <v>0</v>
      </c>
      <c r="M5899" s="14"/>
    </row>
    <row r="5900" spans="1:13" x14ac:dyDescent="0.25">
      <c r="A5900" s="32" t="str">
        <f>IF(Weighting!$P$20&gt;0,B5900,"")</f>
        <v/>
      </c>
      <c r="B5900" t="e">
        <f>Weighting!$C$20</f>
        <v>#DIV/0!</v>
      </c>
      <c r="C5900" t="e">
        <f>Weighting!$F$20</f>
        <v>#NUM!</v>
      </c>
      <c r="D5900" t="e">
        <f>IF(C5900=1,'Data Transformation'!$G$3+0.5*'Data Transformation'!$W$25,IF(C5901=1,D5901-'Data Transformation'!$W$25,FALSE))</f>
        <v>#NUM!</v>
      </c>
      <c r="E5900">
        <f t="array" ref="E5900">IF(ISLOGICAL(D5900),"",FREQUENCY(IF('Data Transformation'!$B$425:$B$8425='Bin Analysis'!$B5883,'Data Transformation'!$G$425:$G$8425),D5900))</f>
        <v>2001</v>
      </c>
      <c r="F5900">
        <f t="shared" si="735"/>
        <v>0</v>
      </c>
      <c r="G5900">
        <f>Weighting!$H$20</f>
        <v>0</v>
      </c>
      <c r="H5900">
        <f t="array" ref="H5900">FREQUENCY(IF('Data Transformation'!$B$4:$B$8425=B5883,'Data Transformation'!$G$4:$G$8425),'Bin Analysis'!$B5900)</f>
        <v>2073</v>
      </c>
      <c r="I5900">
        <f t="shared" si="736"/>
        <v>0</v>
      </c>
      <c r="J5900">
        <f t="shared" si="737"/>
        <v>0</v>
      </c>
      <c r="K5900">
        <f>J5900*Weighting!$W$20</f>
        <v>0</v>
      </c>
      <c r="M5900" s="14"/>
    </row>
    <row r="5901" spans="1:13" x14ac:dyDescent="0.25">
      <c r="A5901" s="32" t="str">
        <f>IF(Weighting!$P$21&gt;0,B5901,"")</f>
        <v/>
      </c>
      <c r="B5901" t="e">
        <f>Weighting!$C$21</f>
        <v>#DIV/0!</v>
      </c>
      <c r="C5901" t="e">
        <f>Weighting!$F$21</f>
        <v>#NUM!</v>
      </c>
      <c r="D5901" t="e">
        <f>IF(C5901=1,'Data Transformation'!$G$3+0.5*'Data Transformation'!$W$25,IF(C5902=1,D5902-'Data Transformation'!$W$25,FALSE))</f>
        <v>#NUM!</v>
      </c>
      <c r="E5901">
        <f t="array" ref="E5901">IF(ISLOGICAL(D5901),"",FREQUENCY(IF('Data Transformation'!$B$425:$B$8425='Bin Analysis'!$B5883,'Data Transformation'!$G$425:$G$8425),D5901))</f>
        <v>2001</v>
      </c>
      <c r="F5901">
        <f t="shared" si="735"/>
        <v>0</v>
      </c>
      <c r="G5901">
        <f>Weighting!$H$21</f>
        <v>0</v>
      </c>
      <c r="H5901">
        <f t="array" ref="H5901">FREQUENCY(IF('Data Transformation'!$B$4:$B$8425=B5883,'Data Transformation'!$G$4:$G$8425),'Bin Analysis'!$B5901)</f>
        <v>2073</v>
      </c>
      <c r="I5901">
        <f t="shared" si="736"/>
        <v>0</v>
      </c>
      <c r="J5901">
        <f t="shared" si="737"/>
        <v>0</v>
      </c>
      <c r="K5901">
        <f>J5901*Weighting!$W$21</f>
        <v>0</v>
      </c>
      <c r="M5901" s="14"/>
    </row>
    <row r="5902" spans="1:13" x14ac:dyDescent="0.25">
      <c r="A5902" s="32" t="str">
        <f>IF(Weighting!$P$22&gt;0,B5902,"")</f>
        <v/>
      </c>
      <c r="B5902" t="e">
        <f>Weighting!$C$22</f>
        <v>#DIV/0!</v>
      </c>
      <c r="C5902" t="e">
        <f>Weighting!$F$22</f>
        <v>#NUM!</v>
      </c>
      <c r="D5902" t="e">
        <f>IF(C5902=1,'Data Transformation'!$G$3+0.5*'Data Transformation'!$W$25,IF(C5903=1,D5903-'Data Transformation'!$W$25,FALSE))</f>
        <v>#NUM!</v>
      </c>
      <c r="E5902">
        <f t="array" ref="E5902">IF(ISLOGICAL(D5902),"",FREQUENCY(IF('Data Transformation'!$B$425:$B$8425='Bin Analysis'!$B5883,'Data Transformation'!$G$425:$G$8425),D5902))</f>
        <v>2001</v>
      </c>
      <c r="F5902">
        <f t="shared" si="735"/>
        <v>0</v>
      </c>
      <c r="G5902">
        <f>Weighting!$H$22</f>
        <v>0</v>
      </c>
      <c r="H5902">
        <f t="array" ref="H5902">FREQUENCY(IF('Data Transformation'!$B$4:$B$8425=B5883,'Data Transformation'!$G$4:$G$8425),'Bin Analysis'!$B5902)</f>
        <v>2073</v>
      </c>
      <c r="I5902">
        <f t="shared" si="736"/>
        <v>0</v>
      </c>
      <c r="J5902">
        <f t="shared" si="737"/>
        <v>0</v>
      </c>
      <c r="K5902">
        <f>J5902*Weighting!$W$22</f>
        <v>0</v>
      </c>
      <c r="M5902" s="14"/>
    </row>
    <row r="5903" spans="1:13" x14ac:dyDescent="0.25">
      <c r="A5903" s="32" t="str">
        <f>IF(Weighting!$P$23&gt;0,B5903,"")</f>
        <v/>
      </c>
      <c r="B5903" t="e">
        <f>Weighting!$C$23</f>
        <v>#DIV/0!</v>
      </c>
      <c r="C5903" t="e">
        <f>Weighting!$F$23</f>
        <v>#NUM!</v>
      </c>
      <c r="D5903" t="e">
        <f>IF(C5903=1,'Data Transformation'!$G$3+0.5*'Data Transformation'!$W$25,IF(C5904=1,D5904-'Data Transformation'!$W$25,FALSE))</f>
        <v>#NUM!</v>
      </c>
      <c r="E5903">
        <f t="array" ref="E5903">IF(ISLOGICAL(D5903),"",FREQUENCY(IF('Data Transformation'!$B$425:$B$8425='Bin Analysis'!$B5883,'Data Transformation'!$G$425:$G$8425),D5903))</f>
        <v>2001</v>
      </c>
      <c r="F5903">
        <f t="shared" si="735"/>
        <v>0</v>
      </c>
      <c r="G5903">
        <f>Weighting!$H$23</f>
        <v>0</v>
      </c>
      <c r="H5903">
        <f t="array" ref="H5903">FREQUENCY(IF('Data Transformation'!$B$4:$B$8425=B5883,'Data Transformation'!$G$4:$G$8425),'Bin Analysis'!$B5903)</f>
        <v>2073</v>
      </c>
      <c r="I5903">
        <f t="shared" si="736"/>
        <v>0</v>
      </c>
      <c r="J5903">
        <f t="shared" si="737"/>
        <v>0</v>
      </c>
      <c r="K5903">
        <f>J5903*Weighting!$W$23</f>
        <v>0</v>
      </c>
      <c r="M5903" s="14"/>
    </row>
    <row r="5904" spans="1:13" x14ac:dyDescent="0.25">
      <c r="A5904" s="32" t="str">
        <f>IF(Weighting!$P$24&gt;0,B5904,"")</f>
        <v/>
      </c>
      <c r="B5904" t="e">
        <f>Weighting!$C$24</f>
        <v>#DIV/0!</v>
      </c>
      <c r="C5904" t="e">
        <f>Weighting!$F$24</f>
        <v>#NUM!</v>
      </c>
      <c r="D5904" t="e">
        <f>IF(C5904=1,'Data Transformation'!$G$3+0.5*'Data Transformation'!$W$25,IF(C5905=1,D5905-'Data Transformation'!$W$25,FALSE))</f>
        <v>#NUM!</v>
      </c>
      <c r="E5904">
        <f t="array" ref="E5904">IF(ISLOGICAL(D5904),"",FREQUENCY(IF('Data Transformation'!$B$425:$B$8425='Bin Analysis'!$B5883,'Data Transformation'!$G$425:$G$8425),D5904))</f>
        <v>2001</v>
      </c>
      <c r="F5904">
        <f t="shared" si="735"/>
        <v>0</v>
      </c>
      <c r="G5904">
        <f>Weighting!$H$24</f>
        <v>0</v>
      </c>
      <c r="H5904">
        <f t="array" ref="H5904">FREQUENCY(IF('Data Transformation'!$B$4:$B$8425=B5883,'Data Transformation'!$G$4:$G$8425),'Bin Analysis'!$B5904)</f>
        <v>2073</v>
      </c>
      <c r="I5904">
        <f t="shared" si="736"/>
        <v>0</v>
      </c>
      <c r="J5904">
        <f t="shared" si="737"/>
        <v>0</v>
      </c>
      <c r="K5904">
        <f>J5904*Weighting!$W$24</f>
        <v>0</v>
      </c>
      <c r="M5904" s="14"/>
    </row>
    <row r="5905" spans="1:25" x14ac:dyDescent="0.25">
      <c r="A5905" s="32" t="str">
        <f>IF(Weighting!$P$25&gt;0,B5905,"")</f>
        <v/>
      </c>
      <c r="B5905" t="e">
        <f>Weighting!$C$25</f>
        <v>#DIV/0!</v>
      </c>
      <c r="C5905" t="e">
        <f>Weighting!$F$25</f>
        <v>#NUM!</v>
      </c>
      <c r="D5905" t="e">
        <f>IF(C5905=1,'Data Transformation'!$G$3+0.5*'Data Transformation'!$W$25,IF(C5906=1,D5906-'Data Transformation'!$W$25,FALSE))</f>
        <v>#NUM!</v>
      </c>
      <c r="E5905">
        <f t="array" ref="E5905">IF(ISLOGICAL(D5905),"",FREQUENCY(IF('Data Transformation'!$B$425:$B$8425='Bin Analysis'!$B5883,'Data Transformation'!$G$425:$G$8425),D5905))</f>
        <v>2001</v>
      </c>
      <c r="F5905">
        <f t="shared" si="735"/>
        <v>0</v>
      </c>
      <c r="G5905">
        <f>Weighting!$H$25</f>
        <v>0</v>
      </c>
      <c r="H5905">
        <f t="array" ref="H5905">FREQUENCY(IF('Data Transformation'!$B$4:$B$8425=B5883,'Data Transformation'!$G$4:$G$8425),'Bin Analysis'!$B5905)</f>
        <v>2073</v>
      </c>
      <c r="I5905">
        <f t="shared" si="736"/>
        <v>0</v>
      </c>
      <c r="J5905">
        <f t="shared" si="737"/>
        <v>0</v>
      </c>
      <c r="K5905">
        <f>J5905*Weighting!$W$25</f>
        <v>0</v>
      </c>
      <c r="M5905" s="14"/>
    </row>
    <row r="5906" spans="1:25" x14ac:dyDescent="0.25">
      <c r="O5906"/>
      <c r="P5906"/>
      <c r="Q5906"/>
      <c r="R5906"/>
    </row>
    <row r="5907" spans="1:25" ht="23.25" x14ac:dyDescent="0.35">
      <c r="A5907" s="21" t="s">
        <v>0</v>
      </c>
      <c r="B5907" s="21" t="str">
        <f>IFERROR(VLOOKUP(C5907,'Data Transformation'!$L$6:$M$426,2,FALSE),"")</f>
        <v/>
      </c>
      <c r="C5907" s="21">
        <f>C5883+1</f>
        <v>246</v>
      </c>
      <c r="D5907" s="21"/>
      <c r="E5907" s="21"/>
      <c r="F5907" s="21"/>
      <c r="G5907" s="21"/>
      <c r="H5907" s="22"/>
      <c r="I5907" s="22"/>
      <c r="J5907" s="22"/>
      <c r="K5907" s="21"/>
      <c r="L5907" s="21" t="str">
        <f>B5907</f>
        <v/>
      </c>
      <c r="M5907" s="23" t="e">
        <f>INDEX('Data Transformation'!$O$4:$O$424,MATCH($B5907,'Data Transformation'!$M$4:$M$424,0),MATCH($M$2,'Data Transformation'!$O$3,0))</f>
        <v>#N/A</v>
      </c>
      <c r="N5907" s="27" t="e">
        <f>IF('Input and Summary Results'!$J$16="minimum",'Bin Analysis'!X5908/(M5907-1),'Bin Analysis'!Y5907/('Bin Analysis'!M5907-1))</f>
        <v>#N/A</v>
      </c>
      <c r="O5907" s="27" t="e">
        <f>IF(M5907=FALSE,NA(),(VLOOKUP(1,C5910:K5929,4,FALSE))/(M5907-1))</f>
        <v>#N/A</v>
      </c>
      <c r="P5907" s="27" t="e">
        <f>IF(M5907=FALSE,NA(),SUM(J5910:J5929)/Weighting!$S$5)</f>
        <v>#N/A</v>
      </c>
      <c r="Q5907" s="27" t="e">
        <f>IF(M5907=FALSE,NA(),SUM(K5910:K5929)/Weighting!$S$6)</f>
        <v>#N/A</v>
      </c>
      <c r="R5907" s="27" t="e">
        <f>IF(M5907=FALSE,NA(),(VLOOKUP(1,G5910:K5929,3,FALSE))/(M5907-1))</f>
        <v>#N/A</v>
      </c>
      <c r="S5907" s="22" t="e">
        <f>IF(M5907=FALSE,NA(),IF(SUM(J5910:J5929)=2,"yes","no"))</f>
        <v>#N/A</v>
      </c>
      <c r="X5907" s="2" cm="2">
        <f t="array" ref="X5907:X5908">FREQUENCY(IF('Data Transformation'!$B$425:$B$6424='Bin Analysis'!L5907,'Data Transformation'!$G$425:$G$6424),'Data Transformation'!$U$11)</f>
        <v>0</v>
      </c>
      <c r="Y5907" s="2" cm="2">
        <f t="array" ref="Y5907:Y5908">FREQUENCY(IF('Data Transformation'!$B$425:$B$6424='Bin Analysis'!L5907,'Data Transformation'!$G$425:$G$6424),'Data Transformation'!$U$12)</f>
        <v>0</v>
      </c>
    </row>
    <row r="5908" spans="1:25" x14ac:dyDescent="0.25">
      <c r="A5908" s="14" t="s">
        <v>67</v>
      </c>
      <c r="B5908" t="s">
        <v>47</v>
      </c>
      <c r="C5908" t="s">
        <v>5</v>
      </c>
      <c r="D5908" t="s">
        <v>98</v>
      </c>
      <c r="E5908" t="s">
        <v>99</v>
      </c>
      <c r="F5908" t="s">
        <v>100</v>
      </c>
      <c r="G5908" t="s">
        <v>69</v>
      </c>
      <c r="H5908" t="s">
        <v>31</v>
      </c>
      <c r="I5908" t="s">
        <v>32</v>
      </c>
      <c r="J5908" t="s">
        <v>46</v>
      </c>
      <c r="K5908" s="14" t="s">
        <v>45</v>
      </c>
      <c r="M5908" s="14"/>
      <c r="X5908" s="2">
        <v>0</v>
      </c>
      <c r="Y5908" s="2">
        <v>0</v>
      </c>
    </row>
    <row r="5909" spans="1:25" x14ac:dyDescent="0.25">
      <c r="A5909" s="32"/>
      <c r="D5909" t="e">
        <f>IF(C5909=1,'Data Transformation'!$G$3+0.5*'Data Transformation'!$W$25,IF(C5910=1,D5910-'Data Transformation'!$W$25,FALSE))</f>
        <v>#NUM!</v>
      </c>
      <c r="E5909">
        <f t="array" ref="E5909">IF(ISLOGICAL(D5909),"",FREQUENCY(IF('Data Transformation'!$B$425:$B$8425='Bin Analysis'!$B5907,'Data Transformation'!$G$425:$G$8425),D5909))</f>
        <v>2001</v>
      </c>
      <c r="F5909" t="e">
        <f>IF(ISLOGICAL(D5909),"",E5909-E5908)</f>
        <v>#VALUE!</v>
      </c>
      <c r="M5909" s="14"/>
    </row>
    <row r="5910" spans="1:25" x14ac:dyDescent="0.25">
      <c r="A5910" s="32" t="e">
        <f>IF(Weighting!$P$6&gt;0,B5910,"")</f>
        <v>#NUM!</v>
      </c>
      <c r="B5910" t="e">
        <f>Weighting!$C$6</f>
        <v>#DIV/0!</v>
      </c>
      <c r="C5910" t="e">
        <f>Weighting!$F$6</f>
        <v>#NUM!</v>
      </c>
      <c r="D5910" t="e">
        <f>IF(C5910=1,'Data Transformation'!$G$3+0.5*'Data Transformation'!$W$25,IF(C5911=1,D5911-'Data Transformation'!$W$25,FALSE))</f>
        <v>#NUM!</v>
      </c>
      <c r="E5910">
        <f t="array" ref="E5910">IF(ISLOGICAL(D5910),"",FREQUENCY(IF('Data Transformation'!$B$425:$B$8425='Bin Analysis'!$B5907,'Data Transformation'!$G$425:$G$8425),D5910))</f>
        <v>2001</v>
      </c>
      <c r="F5910">
        <f>IF(ISLOGICAL(D5910),"",E5910-E5909)</f>
        <v>0</v>
      </c>
      <c r="G5910">
        <f>Weighting!$H$6</f>
        <v>1</v>
      </c>
      <c r="H5910">
        <f t="array" ref="H5910">FREQUENCY(IF('Data Transformation'!$B$4:$B$8425=B5907,'Data Transformation'!$G$4:$G$8425),'Bin Analysis'!$B5910)</f>
        <v>2073</v>
      </c>
      <c r="I5910">
        <f>H5910-H5909</f>
        <v>2073</v>
      </c>
      <c r="J5910">
        <f>IF(I5910=0,0,1)</f>
        <v>1</v>
      </c>
      <c r="K5910" t="e">
        <f>J5910*Weighting!$W$6</f>
        <v>#NUM!</v>
      </c>
      <c r="M5910" s="14"/>
    </row>
    <row r="5911" spans="1:25" x14ac:dyDescent="0.25">
      <c r="A5911" s="32" t="str">
        <f>IF(Weighting!$P$7&gt;0,B5911,"")</f>
        <v/>
      </c>
      <c r="B5911" t="e">
        <f>Weighting!$C$7</f>
        <v>#DIV/0!</v>
      </c>
      <c r="C5911" t="e">
        <f>Weighting!$F$7</f>
        <v>#NUM!</v>
      </c>
      <c r="D5911" t="e">
        <f>IF(C5911=1,'Data Transformation'!$G$3+0.5*'Data Transformation'!$W$25,IF(C5912=1,D5912-'Data Transformation'!$W$25,FALSE))</f>
        <v>#NUM!</v>
      </c>
      <c r="E5911">
        <f t="array" ref="E5911">IF(ISLOGICAL(D5911),"",FREQUENCY(IF('Data Transformation'!$B$425:$B$8425='Bin Analysis'!$B5907,'Data Transformation'!$G$425:$G$8425),D5911))</f>
        <v>2001</v>
      </c>
      <c r="F5911">
        <f t="shared" ref="F5911:F5929" si="738">IF(ISLOGICAL(D5911),"",E5911-E5910)</f>
        <v>0</v>
      </c>
      <c r="G5911">
        <f>Weighting!$H$7</f>
        <v>0</v>
      </c>
      <c r="H5911">
        <f t="array" ref="H5911">FREQUENCY(IF('Data Transformation'!$B$4:$B$8425=B5907,'Data Transformation'!$G$4:$G$8425),'Bin Analysis'!$B5911)</f>
        <v>2073</v>
      </c>
      <c r="I5911">
        <f t="shared" ref="I5911:I5929" si="739">H5911-H5910</f>
        <v>0</v>
      </c>
      <c r="J5911">
        <f>IF(I5911=0,0,1)</f>
        <v>0</v>
      </c>
      <c r="K5911">
        <f>J5911*Weighting!$W$7</f>
        <v>0</v>
      </c>
      <c r="M5911" s="14"/>
    </row>
    <row r="5912" spans="1:25" x14ac:dyDescent="0.25">
      <c r="A5912" s="32" t="str">
        <f>IF(Weighting!$P$8&gt;0,B5912,"")</f>
        <v/>
      </c>
      <c r="B5912" t="e">
        <f>Weighting!$C$8</f>
        <v>#DIV/0!</v>
      </c>
      <c r="C5912" t="e">
        <f>Weighting!$F$8</f>
        <v>#NUM!</v>
      </c>
      <c r="D5912" t="e">
        <f>IF(C5912=1,'Data Transformation'!$G$3+0.5*'Data Transformation'!$W$25,IF(C5913=1,D5913-'Data Transformation'!$W$25,FALSE))</f>
        <v>#NUM!</v>
      </c>
      <c r="E5912">
        <f t="array" ref="E5912">IF(ISLOGICAL(D5912),"",FREQUENCY(IF('Data Transformation'!$B$425:$B$8425='Bin Analysis'!$B5907,'Data Transformation'!$G$425:$G$8425),D5912))</f>
        <v>2001</v>
      </c>
      <c r="F5912">
        <f t="shared" si="738"/>
        <v>0</v>
      </c>
      <c r="G5912">
        <f>Weighting!$H$8</f>
        <v>0</v>
      </c>
      <c r="H5912">
        <f t="array" ref="H5912">FREQUENCY(IF('Data Transformation'!$B$4:$B$8425=B5907,'Data Transformation'!$G$4:$G$8425),'Bin Analysis'!$B5912)</f>
        <v>2073</v>
      </c>
      <c r="I5912">
        <f t="shared" si="739"/>
        <v>0</v>
      </c>
      <c r="J5912">
        <f t="shared" ref="J5912:J5929" si="740">IF(I5912=0,0,1)</f>
        <v>0</v>
      </c>
      <c r="K5912">
        <f>J5912*Weighting!$W$8</f>
        <v>0</v>
      </c>
      <c r="M5912" s="14"/>
    </row>
    <row r="5913" spans="1:25" x14ac:dyDescent="0.25">
      <c r="A5913" s="32" t="str">
        <f>IF(Weighting!$P$9&gt;0,B5913,"")</f>
        <v/>
      </c>
      <c r="B5913" s="50" t="e">
        <f>Weighting!$C$9</f>
        <v>#DIV/0!</v>
      </c>
      <c r="C5913" t="e">
        <f>Weighting!$F$9</f>
        <v>#NUM!</v>
      </c>
      <c r="D5913" t="e">
        <f>IF(C5913=1,'Data Transformation'!$G$3+0.5*'Data Transformation'!$W$25,IF(C5914=1,D5914-'Data Transformation'!$W$25,FALSE))</f>
        <v>#NUM!</v>
      </c>
      <c r="E5913">
        <f t="array" ref="E5913">IF(ISLOGICAL(D5913),"",FREQUENCY(IF('Data Transformation'!$B$425:$B$8425='Bin Analysis'!$B5907,'Data Transformation'!$G$425:$G$8425),D5913))</f>
        <v>2001</v>
      </c>
      <c r="F5913">
        <f t="shared" si="738"/>
        <v>0</v>
      </c>
      <c r="G5913">
        <f>Weighting!$H$9</f>
        <v>0</v>
      </c>
      <c r="H5913">
        <f t="array" ref="H5913">FREQUENCY(IF('Data Transformation'!$B$4:$B$8425=B5907,'Data Transformation'!$G$4:$G$8425),'Bin Analysis'!$B5913)</f>
        <v>2073</v>
      </c>
      <c r="I5913">
        <f t="shared" si="739"/>
        <v>0</v>
      </c>
      <c r="J5913">
        <f t="shared" si="740"/>
        <v>0</v>
      </c>
      <c r="K5913">
        <f>J5913*Weighting!$W$9</f>
        <v>0</v>
      </c>
      <c r="M5913" s="14"/>
    </row>
    <row r="5914" spans="1:25" x14ac:dyDescent="0.25">
      <c r="A5914" s="32" t="str">
        <f>IF(Weighting!$P$10&gt;0,B5914,"")</f>
        <v/>
      </c>
      <c r="B5914" t="e">
        <f>Weighting!$C$10</f>
        <v>#DIV/0!</v>
      </c>
      <c r="C5914" t="e">
        <f>Weighting!$F$10</f>
        <v>#NUM!</v>
      </c>
      <c r="D5914" t="e">
        <f>IF(C5914=1,'Data Transformation'!$G$3+0.5*'Data Transformation'!$W$25,IF(C5915=1,D5915-'Data Transformation'!$W$25,FALSE))</f>
        <v>#NUM!</v>
      </c>
      <c r="E5914">
        <f t="array" ref="E5914">IF(ISLOGICAL(D5914),"",FREQUENCY(IF('Data Transformation'!$B$425:$B$8425='Bin Analysis'!$B5907,'Data Transformation'!$G$425:$G$8425),D5914))</f>
        <v>2001</v>
      </c>
      <c r="F5914">
        <f t="shared" si="738"/>
        <v>0</v>
      </c>
      <c r="G5914">
        <f>Weighting!$H$10</f>
        <v>0</v>
      </c>
      <c r="H5914">
        <f t="array" ref="H5914">FREQUENCY(IF('Data Transformation'!$B$4:$B$8425=B5907,'Data Transformation'!$G$4:$G$8425),'Bin Analysis'!$B5914)</f>
        <v>2073</v>
      </c>
      <c r="I5914">
        <f t="shared" si="739"/>
        <v>0</v>
      </c>
      <c r="J5914">
        <f t="shared" si="740"/>
        <v>0</v>
      </c>
      <c r="K5914">
        <f>J5914*Weighting!$W$10</f>
        <v>0</v>
      </c>
      <c r="M5914" s="14"/>
    </row>
    <row r="5915" spans="1:25" x14ac:dyDescent="0.25">
      <c r="A5915" s="32" t="str">
        <f>IF(Weighting!$P$11&gt;0,B5915,"")</f>
        <v/>
      </c>
      <c r="B5915" t="e">
        <f>Weighting!$C$11</f>
        <v>#DIV/0!</v>
      </c>
      <c r="C5915" t="e">
        <f>Weighting!$F$11</f>
        <v>#NUM!</v>
      </c>
      <c r="D5915" t="e">
        <f>IF(C5915=1,'Data Transformation'!$G$3+0.5*'Data Transformation'!$W$25,IF(C5916=1,D5916-'Data Transformation'!$W$25,FALSE))</f>
        <v>#NUM!</v>
      </c>
      <c r="E5915">
        <f t="array" ref="E5915">IF(ISLOGICAL(D5915),"",FREQUENCY(IF('Data Transformation'!$B$425:$B$8425='Bin Analysis'!$B5907,'Data Transformation'!$G$425:$G$8425),D5915))</f>
        <v>2001</v>
      </c>
      <c r="F5915">
        <f t="shared" si="738"/>
        <v>0</v>
      </c>
      <c r="G5915">
        <f>Weighting!$H$11</f>
        <v>0</v>
      </c>
      <c r="H5915">
        <f t="array" ref="H5915">FREQUENCY(IF('Data Transformation'!$B$4:$B$8425=B5907,'Data Transformation'!$G$4:$G$8425),'Bin Analysis'!$B5915)</f>
        <v>2073</v>
      </c>
      <c r="I5915">
        <f t="shared" si="739"/>
        <v>0</v>
      </c>
      <c r="J5915">
        <f t="shared" si="740"/>
        <v>0</v>
      </c>
      <c r="K5915">
        <f>J5915*Weighting!$W$11</f>
        <v>0</v>
      </c>
      <c r="M5915" s="14"/>
    </row>
    <row r="5916" spans="1:25" x14ac:dyDescent="0.25">
      <c r="A5916" s="32" t="str">
        <f>IF(Weighting!$P$12&gt;0,B5916,"")</f>
        <v/>
      </c>
      <c r="B5916" t="e">
        <f>Weighting!$C$12</f>
        <v>#DIV/0!</v>
      </c>
      <c r="C5916" t="e">
        <f>Weighting!$F$12</f>
        <v>#NUM!</v>
      </c>
      <c r="D5916" t="e">
        <f>IF(C5916=1,'Data Transformation'!$G$3+0.5*'Data Transformation'!$W$25,IF(C5917=1,D5917-'Data Transformation'!$W$25,FALSE))</f>
        <v>#NUM!</v>
      </c>
      <c r="E5916">
        <f t="array" ref="E5916">IF(ISLOGICAL(D5916),"",FREQUENCY(IF('Data Transformation'!$B$425:$B$8425='Bin Analysis'!$B5907,'Data Transformation'!$G$425:$G$8425),D5916))</f>
        <v>2001</v>
      </c>
      <c r="F5916">
        <f t="shared" si="738"/>
        <v>0</v>
      </c>
      <c r="G5916">
        <f>Weighting!$H$12</f>
        <v>0</v>
      </c>
      <c r="H5916">
        <f t="array" ref="H5916">FREQUENCY(IF('Data Transformation'!$B$4:$B$8425=B5907,'Data Transformation'!$G$4:$G$8425),'Bin Analysis'!$B5916)</f>
        <v>2073</v>
      </c>
      <c r="I5916">
        <f t="shared" si="739"/>
        <v>0</v>
      </c>
      <c r="J5916">
        <f t="shared" si="740"/>
        <v>0</v>
      </c>
      <c r="K5916">
        <f>J5916*Weighting!$W$12</f>
        <v>0</v>
      </c>
      <c r="M5916" s="14"/>
    </row>
    <row r="5917" spans="1:25" x14ac:dyDescent="0.25">
      <c r="A5917" s="32" t="str">
        <f>IF(Weighting!$P$13&gt;0,B5917,"")</f>
        <v/>
      </c>
      <c r="B5917" t="e">
        <f>Weighting!$C$13</f>
        <v>#DIV/0!</v>
      </c>
      <c r="C5917" t="e">
        <f>Weighting!$F$13</f>
        <v>#NUM!</v>
      </c>
      <c r="D5917" t="e">
        <f>IF(C5917=1,'Data Transformation'!$G$3+0.5*'Data Transformation'!$W$25,IF(C5918=1,D5918-'Data Transformation'!$W$25,FALSE))</f>
        <v>#NUM!</v>
      </c>
      <c r="E5917">
        <f t="array" ref="E5917">IF(ISLOGICAL(D5917),"",FREQUENCY(IF('Data Transformation'!$B$425:$B$8425='Bin Analysis'!$B5907,'Data Transformation'!$G$425:$G$8425),D5917))</f>
        <v>2001</v>
      </c>
      <c r="F5917">
        <f t="shared" si="738"/>
        <v>0</v>
      </c>
      <c r="G5917">
        <f>Weighting!$H$13</f>
        <v>0</v>
      </c>
      <c r="H5917">
        <f t="array" ref="H5917">FREQUENCY(IF('Data Transformation'!$B$4:$B$8425=B5907,'Data Transformation'!$G$4:$G$8425),'Bin Analysis'!$B5917)</f>
        <v>2073</v>
      </c>
      <c r="I5917">
        <f t="shared" si="739"/>
        <v>0</v>
      </c>
      <c r="J5917">
        <f t="shared" si="740"/>
        <v>0</v>
      </c>
      <c r="K5917">
        <f>J5917*Weighting!$W$13</f>
        <v>0</v>
      </c>
      <c r="M5917" s="14"/>
    </row>
    <row r="5918" spans="1:25" x14ac:dyDescent="0.25">
      <c r="A5918" s="32" t="str">
        <f>IF(Weighting!$P$14&gt;0,B5918,"")</f>
        <v/>
      </c>
      <c r="B5918" t="e">
        <f>Weighting!$C$14</f>
        <v>#DIV/0!</v>
      </c>
      <c r="C5918" t="e">
        <f>Weighting!$F$14</f>
        <v>#NUM!</v>
      </c>
      <c r="D5918" t="e">
        <f>IF(C5918=1,'Data Transformation'!$G$3+0.5*'Data Transformation'!$W$25,IF(C5919=1,D5919-'Data Transformation'!$W$25,FALSE))</f>
        <v>#NUM!</v>
      </c>
      <c r="E5918">
        <f t="array" ref="E5918">IF(ISLOGICAL(D5918),"",FREQUENCY(IF('Data Transformation'!$B$425:$B$8425='Bin Analysis'!$B5907,'Data Transformation'!$G$425:$G$8425),D5918))</f>
        <v>2001</v>
      </c>
      <c r="F5918">
        <f t="shared" si="738"/>
        <v>0</v>
      </c>
      <c r="G5918">
        <f>Weighting!$H$14</f>
        <v>0</v>
      </c>
      <c r="H5918">
        <f t="array" ref="H5918">FREQUENCY(IF('Data Transformation'!$B$4:$B$8425=B5907,'Data Transformation'!$G$4:$G$8425),'Bin Analysis'!$B5918)</f>
        <v>2073</v>
      </c>
      <c r="I5918">
        <f t="shared" si="739"/>
        <v>0</v>
      </c>
      <c r="J5918">
        <f t="shared" si="740"/>
        <v>0</v>
      </c>
      <c r="K5918">
        <f>J5918*Weighting!$W$14</f>
        <v>0</v>
      </c>
      <c r="M5918" s="14"/>
    </row>
    <row r="5919" spans="1:25" x14ac:dyDescent="0.25">
      <c r="A5919" s="32" t="str">
        <f>IF(Weighting!$P$15&gt;0,B5919,"")</f>
        <v/>
      </c>
      <c r="B5919" t="e">
        <f>Weighting!$C$15</f>
        <v>#DIV/0!</v>
      </c>
      <c r="C5919" t="e">
        <f>Weighting!$F$15</f>
        <v>#NUM!</v>
      </c>
      <c r="D5919" t="e">
        <f>IF(C5919=1,'Data Transformation'!$G$3+0.5*'Data Transformation'!$W$25,IF(C5920=1,D5920-'Data Transformation'!$W$25,FALSE))</f>
        <v>#NUM!</v>
      </c>
      <c r="E5919">
        <f t="array" ref="E5919">IF(ISLOGICAL(D5919),"",FREQUENCY(IF('Data Transformation'!$B$425:$B$8425='Bin Analysis'!$B5907,'Data Transformation'!$G$425:$G$8425),D5919))</f>
        <v>2001</v>
      </c>
      <c r="F5919">
        <f t="shared" si="738"/>
        <v>0</v>
      </c>
      <c r="G5919">
        <f>Weighting!$H$15</f>
        <v>0</v>
      </c>
      <c r="H5919">
        <f t="array" ref="H5919">FREQUENCY(IF('Data Transformation'!$B$4:$B$8425=B5907,'Data Transformation'!$G$4:$G$8425),'Bin Analysis'!$B5919)</f>
        <v>2073</v>
      </c>
      <c r="I5919">
        <f t="shared" si="739"/>
        <v>0</v>
      </c>
      <c r="J5919">
        <f t="shared" si="740"/>
        <v>0</v>
      </c>
      <c r="K5919">
        <f>J5919*Weighting!$W$15</f>
        <v>0</v>
      </c>
      <c r="M5919" s="14"/>
    </row>
    <row r="5920" spans="1:25" x14ac:dyDescent="0.25">
      <c r="A5920" s="32" t="str">
        <f>IF(Weighting!$P$16&gt;0,B5920,"")</f>
        <v/>
      </c>
      <c r="B5920" t="e">
        <f>Weighting!$C$16</f>
        <v>#DIV/0!</v>
      </c>
      <c r="C5920" t="e">
        <f>Weighting!$F$16</f>
        <v>#NUM!</v>
      </c>
      <c r="D5920" t="e">
        <f>IF(C5920=1,'Data Transformation'!$G$3+0.5*'Data Transformation'!$W$25,IF(C5921=1,D5921-'Data Transformation'!$W$25,FALSE))</f>
        <v>#NUM!</v>
      </c>
      <c r="E5920">
        <f t="array" ref="E5920">IF(ISLOGICAL(D5920),"",FREQUENCY(IF('Data Transformation'!$B$425:$B$8425='Bin Analysis'!$B5907,'Data Transformation'!$G$425:$G$8425),D5920))</f>
        <v>2001</v>
      </c>
      <c r="F5920">
        <f t="shared" si="738"/>
        <v>0</v>
      </c>
      <c r="G5920">
        <f>Weighting!$H$16</f>
        <v>0</v>
      </c>
      <c r="H5920">
        <f t="array" ref="H5920">FREQUENCY(IF('Data Transformation'!$B$4:$B$8425=B5907,'Data Transformation'!$G$4:$G$8425),'Bin Analysis'!$B5920)</f>
        <v>2073</v>
      </c>
      <c r="I5920">
        <f t="shared" si="739"/>
        <v>0</v>
      </c>
      <c r="J5920">
        <f t="shared" si="740"/>
        <v>0</v>
      </c>
      <c r="K5920">
        <f>J5920*Weighting!$W$16</f>
        <v>0</v>
      </c>
      <c r="M5920" s="14"/>
    </row>
    <row r="5921" spans="1:25" x14ac:dyDescent="0.25">
      <c r="A5921" s="32" t="str">
        <f>IF(Weighting!$P$17&gt;0,B5921,"")</f>
        <v/>
      </c>
      <c r="B5921" t="e">
        <f>Weighting!$C$17</f>
        <v>#DIV/0!</v>
      </c>
      <c r="C5921" t="e">
        <f>Weighting!$F$17</f>
        <v>#NUM!</v>
      </c>
      <c r="D5921" t="e">
        <f>IF(C5921=1,'Data Transformation'!$G$3+0.5*'Data Transformation'!$W$25,IF(C5922=1,D5922-'Data Transformation'!$W$25,FALSE))</f>
        <v>#NUM!</v>
      </c>
      <c r="E5921">
        <f t="array" ref="E5921">IF(ISLOGICAL(D5921),"",FREQUENCY(IF('Data Transformation'!$B$425:$B$8425='Bin Analysis'!$B5907,'Data Transformation'!$G$425:$G$8425),D5921))</f>
        <v>2001</v>
      </c>
      <c r="F5921">
        <f t="shared" si="738"/>
        <v>0</v>
      </c>
      <c r="G5921">
        <f>Weighting!$H$17</f>
        <v>0</v>
      </c>
      <c r="H5921">
        <f t="array" ref="H5921">FREQUENCY(IF('Data Transformation'!$B$4:$B$8425=B5907,'Data Transformation'!$G$4:$G$8425),'Bin Analysis'!$B5921)</f>
        <v>2073</v>
      </c>
      <c r="I5921">
        <f t="shared" si="739"/>
        <v>0</v>
      </c>
      <c r="J5921">
        <f t="shared" si="740"/>
        <v>0</v>
      </c>
      <c r="K5921">
        <f>J5921*Weighting!$W$17</f>
        <v>0</v>
      </c>
      <c r="M5921" s="14"/>
    </row>
    <row r="5922" spans="1:25" x14ac:dyDescent="0.25">
      <c r="A5922" s="32" t="str">
        <f>IF(Weighting!$P$18&gt;0,B5922,"")</f>
        <v/>
      </c>
      <c r="B5922" t="e">
        <f>Weighting!$C$18</f>
        <v>#DIV/0!</v>
      </c>
      <c r="C5922" t="e">
        <f>Weighting!$F$18</f>
        <v>#NUM!</v>
      </c>
      <c r="D5922" t="e">
        <f>IF(C5922=1,'Data Transformation'!$G$3+0.5*'Data Transformation'!$W$25,IF(C5923=1,D5923-'Data Transformation'!$W$25,FALSE))</f>
        <v>#NUM!</v>
      </c>
      <c r="E5922">
        <f t="array" ref="E5922">IF(ISLOGICAL(D5922),"",FREQUENCY(IF('Data Transformation'!$B$425:$B$8425='Bin Analysis'!$B5907,'Data Transformation'!$G$425:$G$8425),D5922))</f>
        <v>2001</v>
      </c>
      <c r="F5922">
        <f t="shared" si="738"/>
        <v>0</v>
      </c>
      <c r="G5922">
        <f>Weighting!$H$18</f>
        <v>0</v>
      </c>
      <c r="H5922">
        <f t="array" ref="H5922">FREQUENCY(IF('Data Transformation'!$B$4:$B$8425=B5907,'Data Transformation'!$G$4:$G$8425),'Bin Analysis'!$B5922)</f>
        <v>2073</v>
      </c>
      <c r="I5922">
        <f t="shared" si="739"/>
        <v>0</v>
      </c>
      <c r="J5922">
        <f t="shared" si="740"/>
        <v>0</v>
      </c>
      <c r="K5922">
        <f>J5922*Weighting!$W$18</f>
        <v>0</v>
      </c>
      <c r="M5922" s="14"/>
    </row>
    <row r="5923" spans="1:25" x14ac:dyDescent="0.25">
      <c r="A5923" s="32" t="str">
        <f>IF(Weighting!$P$19&gt;0,B5923,"")</f>
        <v/>
      </c>
      <c r="B5923" t="e">
        <f>Weighting!$C$19</f>
        <v>#DIV/0!</v>
      </c>
      <c r="C5923" t="e">
        <f>Weighting!$F$19</f>
        <v>#NUM!</v>
      </c>
      <c r="D5923" t="e">
        <f>IF(C5923=1,'Data Transformation'!$G$3+0.5*'Data Transformation'!$W$25,IF(C5924=1,D5924-'Data Transformation'!$W$25,FALSE))</f>
        <v>#NUM!</v>
      </c>
      <c r="E5923">
        <f t="array" ref="E5923">IF(ISLOGICAL(D5923),"",FREQUENCY(IF('Data Transformation'!$B$425:$B$8425='Bin Analysis'!$B5907,'Data Transformation'!$G$425:$G$8425),D5923))</f>
        <v>2001</v>
      </c>
      <c r="F5923">
        <f t="shared" si="738"/>
        <v>0</v>
      </c>
      <c r="G5923">
        <f>Weighting!$H$19</f>
        <v>0</v>
      </c>
      <c r="H5923">
        <f t="array" ref="H5923">FREQUENCY(IF('Data Transformation'!$B$4:$B$8425=B5907,'Data Transformation'!$G$4:$G$8425),'Bin Analysis'!$B5923)</f>
        <v>2073</v>
      </c>
      <c r="I5923">
        <f t="shared" si="739"/>
        <v>0</v>
      </c>
      <c r="J5923">
        <f t="shared" si="740"/>
        <v>0</v>
      </c>
      <c r="K5923">
        <f>J5923*Weighting!$W$19</f>
        <v>0</v>
      </c>
      <c r="M5923" s="14"/>
    </row>
    <row r="5924" spans="1:25" x14ac:dyDescent="0.25">
      <c r="A5924" s="32" t="str">
        <f>IF(Weighting!$P$20&gt;0,B5924,"")</f>
        <v/>
      </c>
      <c r="B5924" t="e">
        <f>Weighting!$C$20</f>
        <v>#DIV/0!</v>
      </c>
      <c r="C5924" t="e">
        <f>Weighting!$F$20</f>
        <v>#NUM!</v>
      </c>
      <c r="D5924" t="e">
        <f>IF(C5924=1,'Data Transformation'!$G$3+0.5*'Data Transformation'!$W$25,IF(C5925=1,D5925-'Data Transformation'!$W$25,FALSE))</f>
        <v>#NUM!</v>
      </c>
      <c r="E5924">
        <f t="array" ref="E5924">IF(ISLOGICAL(D5924),"",FREQUENCY(IF('Data Transformation'!$B$425:$B$8425='Bin Analysis'!$B5907,'Data Transformation'!$G$425:$G$8425),D5924))</f>
        <v>2001</v>
      </c>
      <c r="F5924">
        <f t="shared" si="738"/>
        <v>0</v>
      </c>
      <c r="G5924">
        <f>Weighting!$H$20</f>
        <v>0</v>
      </c>
      <c r="H5924">
        <f t="array" ref="H5924">FREQUENCY(IF('Data Transformation'!$B$4:$B$8425=B5907,'Data Transformation'!$G$4:$G$8425),'Bin Analysis'!$B5924)</f>
        <v>2073</v>
      </c>
      <c r="I5924">
        <f t="shared" si="739"/>
        <v>0</v>
      </c>
      <c r="J5924">
        <f t="shared" si="740"/>
        <v>0</v>
      </c>
      <c r="K5924">
        <f>J5924*Weighting!$W$20</f>
        <v>0</v>
      </c>
      <c r="M5924" s="14"/>
    </row>
    <row r="5925" spans="1:25" x14ac:dyDescent="0.25">
      <c r="A5925" s="32" t="str">
        <f>IF(Weighting!$P$21&gt;0,B5925,"")</f>
        <v/>
      </c>
      <c r="B5925" t="e">
        <f>Weighting!$C$21</f>
        <v>#DIV/0!</v>
      </c>
      <c r="C5925" t="e">
        <f>Weighting!$F$21</f>
        <v>#NUM!</v>
      </c>
      <c r="D5925" t="e">
        <f>IF(C5925=1,'Data Transformation'!$G$3+0.5*'Data Transformation'!$W$25,IF(C5926=1,D5926-'Data Transformation'!$W$25,FALSE))</f>
        <v>#NUM!</v>
      </c>
      <c r="E5925">
        <f t="array" ref="E5925">IF(ISLOGICAL(D5925),"",FREQUENCY(IF('Data Transformation'!$B$425:$B$8425='Bin Analysis'!$B5907,'Data Transformation'!$G$425:$G$8425),D5925))</f>
        <v>2001</v>
      </c>
      <c r="F5925">
        <f t="shared" si="738"/>
        <v>0</v>
      </c>
      <c r="G5925">
        <f>Weighting!$H$21</f>
        <v>0</v>
      </c>
      <c r="H5925">
        <f t="array" ref="H5925">FREQUENCY(IF('Data Transformation'!$B$4:$B$8425=B5907,'Data Transformation'!$G$4:$G$8425),'Bin Analysis'!$B5925)</f>
        <v>2073</v>
      </c>
      <c r="I5925">
        <f t="shared" si="739"/>
        <v>0</v>
      </c>
      <c r="J5925">
        <f t="shared" si="740"/>
        <v>0</v>
      </c>
      <c r="K5925">
        <f>J5925*Weighting!$W$21</f>
        <v>0</v>
      </c>
      <c r="M5925" s="14"/>
    </row>
    <row r="5926" spans="1:25" x14ac:dyDescent="0.25">
      <c r="A5926" s="32" t="str">
        <f>IF(Weighting!$P$22&gt;0,B5926,"")</f>
        <v/>
      </c>
      <c r="B5926" t="e">
        <f>Weighting!$C$22</f>
        <v>#DIV/0!</v>
      </c>
      <c r="C5926" t="e">
        <f>Weighting!$F$22</f>
        <v>#NUM!</v>
      </c>
      <c r="D5926" t="e">
        <f>IF(C5926=1,'Data Transformation'!$G$3+0.5*'Data Transformation'!$W$25,IF(C5927=1,D5927-'Data Transformation'!$W$25,FALSE))</f>
        <v>#NUM!</v>
      </c>
      <c r="E5926">
        <f t="array" ref="E5926">IF(ISLOGICAL(D5926),"",FREQUENCY(IF('Data Transformation'!$B$425:$B$8425='Bin Analysis'!$B5907,'Data Transformation'!$G$425:$G$8425),D5926))</f>
        <v>2001</v>
      </c>
      <c r="F5926">
        <f t="shared" si="738"/>
        <v>0</v>
      </c>
      <c r="G5926">
        <f>Weighting!$H$22</f>
        <v>0</v>
      </c>
      <c r="H5926">
        <f t="array" ref="H5926">FREQUENCY(IF('Data Transformation'!$B$4:$B$8425=B5907,'Data Transformation'!$G$4:$G$8425),'Bin Analysis'!$B5926)</f>
        <v>2073</v>
      </c>
      <c r="I5926">
        <f t="shared" si="739"/>
        <v>0</v>
      </c>
      <c r="J5926">
        <f t="shared" si="740"/>
        <v>0</v>
      </c>
      <c r="K5926">
        <f>J5926*Weighting!$W$22</f>
        <v>0</v>
      </c>
      <c r="M5926" s="14"/>
    </row>
    <row r="5927" spans="1:25" x14ac:dyDescent="0.25">
      <c r="A5927" s="32" t="str">
        <f>IF(Weighting!$P$23&gt;0,B5927,"")</f>
        <v/>
      </c>
      <c r="B5927" t="e">
        <f>Weighting!$C$23</f>
        <v>#DIV/0!</v>
      </c>
      <c r="C5927" t="e">
        <f>Weighting!$F$23</f>
        <v>#NUM!</v>
      </c>
      <c r="D5927" t="e">
        <f>IF(C5927=1,'Data Transformation'!$G$3+0.5*'Data Transformation'!$W$25,IF(C5928=1,D5928-'Data Transformation'!$W$25,FALSE))</f>
        <v>#NUM!</v>
      </c>
      <c r="E5927">
        <f t="array" ref="E5927">IF(ISLOGICAL(D5927),"",FREQUENCY(IF('Data Transformation'!$B$425:$B$8425='Bin Analysis'!$B5907,'Data Transformation'!$G$425:$G$8425),D5927))</f>
        <v>2001</v>
      </c>
      <c r="F5927">
        <f t="shared" si="738"/>
        <v>0</v>
      </c>
      <c r="G5927">
        <f>Weighting!$H$23</f>
        <v>0</v>
      </c>
      <c r="H5927">
        <f t="array" ref="H5927">FREQUENCY(IF('Data Transformation'!$B$4:$B$8425=B5907,'Data Transformation'!$G$4:$G$8425),'Bin Analysis'!$B5927)</f>
        <v>2073</v>
      </c>
      <c r="I5927">
        <f t="shared" si="739"/>
        <v>0</v>
      </c>
      <c r="J5927">
        <f t="shared" si="740"/>
        <v>0</v>
      </c>
      <c r="K5927">
        <f>J5927*Weighting!$W$23</f>
        <v>0</v>
      </c>
      <c r="M5927" s="14"/>
    </row>
    <row r="5928" spans="1:25" x14ac:dyDescent="0.25">
      <c r="A5928" s="32" t="str">
        <f>IF(Weighting!$P$24&gt;0,B5928,"")</f>
        <v/>
      </c>
      <c r="B5928" t="e">
        <f>Weighting!$C$24</f>
        <v>#DIV/0!</v>
      </c>
      <c r="C5928" t="e">
        <f>Weighting!$F$24</f>
        <v>#NUM!</v>
      </c>
      <c r="D5928" t="e">
        <f>IF(C5928=1,'Data Transformation'!$G$3+0.5*'Data Transformation'!$W$25,IF(C5929=1,D5929-'Data Transformation'!$W$25,FALSE))</f>
        <v>#NUM!</v>
      </c>
      <c r="E5928">
        <f t="array" ref="E5928">IF(ISLOGICAL(D5928),"",FREQUENCY(IF('Data Transformation'!$B$425:$B$8425='Bin Analysis'!$B5907,'Data Transformation'!$G$425:$G$8425),D5928))</f>
        <v>2001</v>
      </c>
      <c r="F5928">
        <f t="shared" si="738"/>
        <v>0</v>
      </c>
      <c r="G5928">
        <f>Weighting!$H$24</f>
        <v>0</v>
      </c>
      <c r="H5928">
        <f t="array" ref="H5928">FREQUENCY(IF('Data Transformation'!$B$4:$B$8425=B5907,'Data Transformation'!$G$4:$G$8425),'Bin Analysis'!$B5928)</f>
        <v>2073</v>
      </c>
      <c r="I5928">
        <f t="shared" si="739"/>
        <v>0</v>
      </c>
      <c r="J5928">
        <f t="shared" si="740"/>
        <v>0</v>
      </c>
      <c r="K5928">
        <f>J5928*Weighting!$W$24</f>
        <v>0</v>
      </c>
      <c r="M5928" s="14"/>
    </row>
    <row r="5929" spans="1:25" x14ac:dyDescent="0.25">
      <c r="A5929" s="32" t="str">
        <f>IF(Weighting!$P$25&gt;0,B5929,"")</f>
        <v/>
      </c>
      <c r="B5929" t="e">
        <f>Weighting!$C$25</f>
        <v>#DIV/0!</v>
      </c>
      <c r="C5929" t="e">
        <f>Weighting!$F$25</f>
        <v>#NUM!</v>
      </c>
      <c r="D5929" t="e">
        <f>IF(C5929=1,'Data Transformation'!$G$3+0.5*'Data Transformation'!$W$25,IF(C5930=1,D5930-'Data Transformation'!$W$25,FALSE))</f>
        <v>#NUM!</v>
      </c>
      <c r="E5929">
        <f t="array" ref="E5929">IF(ISLOGICAL(D5929),"",FREQUENCY(IF('Data Transformation'!$B$425:$B$8425='Bin Analysis'!$B5907,'Data Transformation'!$G$425:$G$8425),D5929))</f>
        <v>2001</v>
      </c>
      <c r="F5929">
        <f t="shared" si="738"/>
        <v>0</v>
      </c>
      <c r="G5929">
        <f>Weighting!$H$25</f>
        <v>0</v>
      </c>
      <c r="H5929">
        <f t="array" ref="H5929">FREQUENCY(IF('Data Transformation'!$B$4:$B$8425=B5907,'Data Transformation'!$G$4:$G$8425),'Bin Analysis'!$B5929)</f>
        <v>2073</v>
      </c>
      <c r="I5929">
        <f t="shared" si="739"/>
        <v>0</v>
      </c>
      <c r="J5929">
        <f t="shared" si="740"/>
        <v>0</v>
      </c>
      <c r="K5929">
        <f>J5929*Weighting!$W$25</f>
        <v>0</v>
      </c>
      <c r="M5929" s="14"/>
    </row>
    <row r="5930" spans="1:25" x14ac:dyDescent="0.25">
      <c r="O5930"/>
      <c r="P5930"/>
      <c r="Q5930"/>
      <c r="R5930"/>
    </row>
    <row r="5931" spans="1:25" ht="23.25" x14ac:dyDescent="0.35">
      <c r="A5931" s="21" t="s">
        <v>0</v>
      </c>
      <c r="B5931" s="21" t="str">
        <f>IFERROR(VLOOKUP(C5931,'Data Transformation'!$L$6:$M$426,2,FALSE),"")</f>
        <v/>
      </c>
      <c r="C5931" s="21">
        <f>C5907+1</f>
        <v>247</v>
      </c>
      <c r="D5931" s="21"/>
      <c r="E5931" s="21"/>
      <c r="F5931" s="21"/>
      <c r="G5931" s="21"/>
      <c r="H5931" s="22"/>
      <c r="I5931" s="22"/>
      <c r="J5931" s="22"/>
      <c r="K5931" s="21"/>
      <c r="L5931" s="21" t="str">
        <f>B5931</f>
        <v/>
      </c>
      <c r="M5931" s="23" t="e">
        <f>INDEX('Data Transformation'!$O$4:$O$424,MATCH($B5931,'Data Transformation'!$M$4:$M$424,0),MATCH($M$2,'Data Transformation'!$O$3,0))</f>
        <v>#N/A</v>
      </c>
      <c r="N5931" s="27" t="e">
        <f>IF('Input and Summary Results'!$J$16="minimum",'Bin Analysis'!X5932/(M5931-1),'Bin Analysis'!Y5931/('Bin Analysis'!M5931-1))</f>
        <v>#N/A</v>
      </c>
      <c r="O5931" s="27" t="e">
        <f>IF(M5931=FALSE,NA(),(VLOOKUP(1,C5934:K5953,4,FALSE))/(M5931-1))</f>
        <v>#N/A</v>
      </c>
      <c r="P5931" s="27" t="e">
        <f>IF(M5931=FALSE,NA(),SUM(J5934:J5953)/Weighting!$S$5)</f>
        <v>#N/A</v>
      </c>
      <c r="Q5931" s="27" t="e">
        <f>IF(M5931=FALSE,NA(),SUM(K5934:K5953)/Weighting!$S$6)</f>
        <v>#N/A</v>
      </c>
      <c r="R5931" s="27" t="e">
        <f>IF(M5931=FALSE,NA(),(VLOOKUP(1,G5934:K5953,3,FALSE))/(M5931-1))</f>
        <v>#N/A</v>
      </c>
      <c r="S5931" s="22" t="e">
        <f>IF(M5931=FALSE,NA(),IF(SUM(J5934:J5953)=2,"yes","no"))</f>
        <v>#N/A</v>
      </c>
      <c r="X5931" s="2" cm="2">
        <f t="array" ref="X5931:X5932">FREQUENCY(IF('Data Transformation'!$B$425:$B$6424='Bin Analysis'!L5931,'Data Transformation'!$G$425:$G$6424),'Data Transformation'!$U$11)</f>
        <v>0</v>
      </c>
      <c r="Y5931" s="2" cm="2">
        <f t="array" ref="Y5931:Y5932">FREQUENCY(IF('Data Transformation'!$B$425:$B$6424='Bin Analysis'!L5931,'Data Transformation'!$G$425:$G$6424),'Data Transformation'!$U$12)</f>
        <v>0</v>
      </c>
    </row>
    <row r="5932" spans="1:25" x14ac:dyDescent="0.25">
      <c r="A5932" s="14" t="s">
        <v>67</v>
      </c>
      <c r="B5932" t="s">
        <v>47</v>
      </c>
      <c r="C5932" t="s">
        <v>5</v>
      </c>
      <c r="D5932" t="s">
        <v>98</v>
      </c>
      <c r="E5932" t="s">
        <v>99</v>
      </c>
      <c r="F5932" t="s">
        <v>100</v>
      </c>
      <c r="G5932" t="s">
        <v>69</v>
      </c>
      <c r="H5932" t="s">
        <v>31</v>
      </c>
      <c r="I5932" t="s">
        <v>32</v>
      </c>
      <c r="J5932" t="s">
        <v>46</v>
      </c>
      <c r="K5932" s="14" t="s">
        <v>45</v>
      </c>
      <c r="M5932" s="14"/>
      <c r="X5932" s="2">
        <v>0</v>
      </c>
      <c r="Y5932" s="2">
        <v>0</v>
      </c>
    </row>
    <row r="5933" spans="1:25" x14ac:dyDescent="0.25">
      <c r="A5933" s="32"/>
      <c r="D5933" t="e">
        <f>IF(C5933=1,'Data Transformation'!$G$3+0.5*'Data Transformation'!$W$25,IF(C5934=1,D5934-'Data Transformation'!$W$25,FALSE))</f>
        <v>#NUM!</v>
      </c>
      <c r="E5933">
        <f t="array" ref="E5933">IF(ISLOGICAL(D5933),"",FREQUENCY(IF('Data Transformation'!$B$425:$B$8425='Bin Analysis'!$B5931,'Data Transformation'!$G$425:$G$8425),D5933))</f>
        <v>2001</v>
      </c>
      <c r="F5933" t="e">
        <f>IF(ISLOGICAL(D5933),"",E5933-E5932)</f>
        <v>#VALUE!</v>
      </c>
      <c r="M5933" s="14"/>
    </row>
    <row r="5934" spans="1:25" x14ac:dyDescent="0.25">
      <c r="A5934" s="32" t="e">
        <f>IF(Weighting!$P$6&gt;0,B5934,"")</f>
        <v>#NUM!</v>
      </c>
      <c r="B5934" t="e">
        <f>Weighting!$C$6</f>
        <v>#DIV/0!</v>
      </c>
      <c r="C5934" t="e">
        <f>Weighting!$F$6</f>
        <v>#NUM!</v>
      </c>
      <c r="D5934" t="e">
        <f>IF(C5934=1,'Data Transformation'!$G$3+0.5*'Data Transformation'!$W$25,IF(C5935=1,D5935-'Data Transformation'!$W$25,FALSE))</f>
        <v>#NUM!</v>
      </c>
      <c r="E5934">
        <f t="array" ref="E5934">IF(ISLOGICAL(D5934),"",FREQUENCY(IF('Data Transformation'!$B$425:$B$8425='Bin Analysis'!$B5931,'Data Transformation'!$G$425:$G$8425),D5934))</f>
        <v>2001</v>
      </c>
      <c r="F5934">
        <f>IF(ISLOGICAL(D5934),"",E5934-E5933)</f>
        <v>0</v>
      </c>
      <c r="G5934">
        <f>Weighting!$H$6</f>
        <v>1</v>
      </c>
      <c r="H5934">
        <f t="array" ref="H5934">FREQUENCY(IF('Data Transformation'!$B$4:$B$8425=B5931,'Data Transformation'!$G$4:$G$8425),'Bin Analysis'!$B5934)</f>
        <v>2073</v>
      </c>
      <c r="I5934">
        <f>H5934-H5933</f>
        <v>2073</v>
      </c>
      <c r="J5934">
        <f>IF(I5934=0,0,1)</f>
        <v>1</v>
      </c>
      <c r="K5934" t="e">
        <f>J5934*Weighting!$W$6</f>
        <v>#NUM!</v>
      </c>
      <c r="M5934" s="14"/>
    </row>
    <row r="5935" spans="1:25" x14ac:dyDescent="0.25">
      <c r="A5935" s="32" t="str">
        <f>IF(Weighting!$P$7&gt;0,B5935,"")</f>
        <v/>
      </c>
      <c r="B5935" t="e">
        <f>Weighting!$C$7</f>
        <v>#DIV/0!</v>
      </c>
      <c r="C5935" t="e">
        <f>Weighting!$F$7</f>
        <v>#NUM!</v>
      </c>
      <c r="D5935" t="e">
        <f>IF(C5935=1,'Data Transformation'!$G$3+0.5*'Data Transformation'!$W$25,IF(C5936=1,D5936-'Data Transformation'!$W$25,FALSE))</f>
        <v>#NUM!</v>
      </c>
      <c r="E5935">
        <f t="array" ref="E5935">IF(ISLOGICAL(D5935),"",FREQUENCY(IF('Data Transformation'!$B$425:$B$8425='Bin Analysis'!$B5931,'Data Transformation'!$G$425:$G$8425),D5935))</f>
        <v>2001</v>
      </c>
      <c r="F5935">
        <f t="shared" ref="F5935:F5953" si="741">IF(ISLOGICAL(D5935),"",E5935-E5934)</f>
        <v>0</v>
      </c>
      <c r="G5935">
        <f>Weighting!$H$7</f>
        <v>0</v>
      </c>
      <c r="H5935">
        <f t="array" ref="H5935">FREQUENCY(IF('Data Transformation'!$B$4:$B$8425=B5931,'Data Transformation'!$G$4:$G$8425),'Bin Analysis'!$B5935)</f>
        <v>2073</v>
      </c>
      <c r="I5935">
        <f t="shared" ref="I5935:I5953" si="742">H5935-H5934</f>
        <v>0</v>
      </c>
      <c r="J5935">
        <f>IF(I5935=0,0,1)</f>
        <v>0</v>
      </c>
      <c r="K5935">
        <f>J5935*Weighting!$W$7</f>
        <v>0</v>
      </c>
      <c r="M5935" s="14"/>
    </row>
    <row r="5936" spans="1:25" x14ac:dyDescent="0.25">
      <c r="A5936" s="32" t="str">
        <f>IF(Weighting!$P$8&gt;0,B5936,"")</f>
        <v/>
      </c>
      <c r="B5936" t="e">
        <f>Weighting!$C$8</f>
        <v>#DIV/0!</v>
      </c>
      <c r="C5936" t="e">
        <f>Weighting!$F$8</f>
        <v>#NUM!</v>
      </c>
      <c r="D5936" t="e">
        <f>IF(C5936=1,'Data Transformation'!$G$3+0.5*'Data Transformation'!$W$25,IF(C5937=1,D5937-'Data Transformation'!$W$25,FALSE))</f>
        <v>#NUM!</v>
      </c>
      <c r="E5936">
        <f t="array" ref="E5936">IF(ISLOGICAL(D5936),"",FREQUENCY(IF('Data Transformation'!$B$425:$B$8425='Bin Analysis'!$B5931,'Data Transformation'!$G$425:$G$8425),D5936))</f>
        <v>2001</v>
      </c>
      <c r="F5936">
        <f t="shared" si="741"/>
        <v>0</v>
      </c>
      <c r="G5936">
        <f>Weighting!$H$8</f>
        <v>0</v>
      </c>
      <c r="H5936">
        <f t="array" ref="H5936">FREQUENCY(IF('Data Transformation'!$B$4:$B$8425=B5931,'Data Transformation'!$G$4:$G$8425),'Bin Analysis'!$B5936)</f>
        <v>2073</v>
      </c>
      <c r="I5936">
        <f t="shared" si="742"/>
        <v>0</v>
      </c>
      <c r="J5936">
        <f t="shared" ref="J5936:J5953" si="743">IF(I5936=0,0,1)</f>
        <v>0</v>
      </c>
      <c r="K5936">
        <f>J5936*Weighting!$W$8</f>
        <v>0</v>
      </c>
      <c r="M5936" s="14"/>
    </row>
    <row r="5937" spans="1:13" x14ac:dyDescent="0.25">
      <c r="A5937" s="32" t="str">
        <f>IF(Weighting!$P$9&gt;0,B5937,"")</f>
        <v/>
      </c>
      <c r="B5937" s="50" t="e">
        <f>Weighting!$C$9</f>
        <v>#DIV/0!</v>
      </c>
      <c r="C5937" t="e">
        <f>Weighting!$F$9</f>
        <v>#NUM!</v>
      </c>
      <c r="D5937" t="e">
        <f>IF(C5937=1,'Data Transformation'!$G$3+0.5*'Data Transformation'!$W$25,IF(C5938=1,D5938-'Data Transformation'!$W$25,FALSE))</f>
        <v>#NUM!</v>
      </c>
      <c r="E5937">
        <f t="array" ref="E5937">IF(ISLOGICAL(D5937),"",FREQUENCY(IF('Data Transformation'!$B$425:$B$8425='Bin Analysis'!$B5931,'Data Transformation'!$G$425:$G$8425),D5937))</f>
        <v>2001</v>
      </c>
      <c r="F5937">
        <f t="shared" si="741"/>
        <v>0</v>
      </c>
      <c r="G5937">
        <f>Weighting!$H$9</f>
        <v>0</v>
      </c>
      <c r="H5937">
        <f t="array" ref="H5937">FREQUENCY(IF('Data Transformation'!$B$4:$B$8425=B5931,'Data Transformation'!$G$4:$G$8425),'Bin Analysis'!$B5937)</f>
        <v>2073</v>
      </c>
      <c r="I5937">
        <f t="shared" si="742"/>
        <v>0</v>
      </c>
      <c r="J5937">
        <f t="shared" si="743"/>
        <v>0</v>
      </c>
      <c r="K5937">
        <f>J5937*Weighting!$W$9</f>
        <v>0</v>
      </c>
      <c r="M5937" s="14"/>
    </row>
    <row r="5938" spans="1:13" x14ac:dyDescent="0.25">
      <c r="A5938" s="32" t="str">
        <f>IF(Weighting!$P$10&gt;0,B5938,"")</f>
        <v/>
      </c>
      <c r="B5938" t="e">
        <f>Weighting!$C$10</f>
        <v>#DIV/0!</v>
      </c>
      <c r="C5938" t="e">
        <f>Weighting!$F$10</f>
        <v>#NUM!</v>
      </c>
      <c r="D5938" t="e">
        <f>IF(C5938=1,'Data Transformation'!$G$3+0.5*'Data Transformation'!$W$25,IF(C5939=1,D5939-'Data Transformation'!$W$25,FALSE))</f>
        <v>#NUM!</v>
      </c>
      <c r="E5938">
        <f t="array" ref="E5938">IF(ISLOGICAL(D5938),"",FREQUENCY(IF('Data Transformation'!$B$425:$B$8425='Bin Analysis'!$B5931,'Data Transformation'!$G$425:$G$8425),D5938))</f>
        <v>2001</v>
      </c>
      <c r="F5938">
        <f t="shared" si="741"/>
        <v>0</v>
      </c>
      <c r="G5938">
        <f>Weighting!$H$10</f>
        <v>0</v>
      </c>
      <c r="H5938">
        <f t="array" ref="H5938">FREQUENCY(IF('Data Transformation'!$B$4:$B$8425=B5931,'Data Transformation'!$G$4:$G$8425),'Bin Analysis'!$B5938)</f>
        <v>2073</v>
      </c>
      <c r="I5938">
        <f t="shared" si="742"/>
        <v>0</v>
      </c>
      <c r="J5938">
        <f t="shared" si="743"/>
        <v>0</v>
      </c>
      <c r="K5938">
        <f>J5938*Weighting!$W$10</f>
        <v>0</v>
      </c>
      <c r="M5938" s="14"/>
    </row>
    <row r="5939" spans="1:13" x14ac:dyDescent="0.25">
      <c r="A5939" s="32" t="str">
        <f>IF(Weighting!$P$11&gt;0,B5939,"")</f>
        <v/>
      </c>
      <c r="B5939" t="e">
        <f>Weighting!$C$11</f>
        <v>#DIV/0!</v>
      </c>
      <c r="C5939" t="e">
        <f>Weighting!$F$11</f>
        <v>#NUM!</v>
      </c>
      <c r="D5939" t="e">
        <f>IF(C5939=1,'Data Transformation'!$G$3+0.5*'Data Transformation'!$W$25,IF(C5940=1,D5940-'Data Transformation'!$W$25,FALSE))</f>
        <v>#NUM!</v>
      </c>
      <c r="E5939">
        <f t="array" ref="E5939">IF(ISLOGICAL(D5939),"",FREQUENCY(IF('Data Transformation'!$B$425:$B$8425='Bin Analysis'!$B5931,'Data Transformation'!$G$425:$G$8425),D5939))</f>
        <v>2001</v>
      </c>
      <c r="F5939">
        <f t="shared" si="741"/>
        <v>0</v>
      </c>
      <c r="G5939">
        <f>Weighting!$H$11</f>
        <v>0</v>
      </c>
      <c r="H5939">
        <f t="array" ref="H5939">FREQUENCY(IF('Data Transformation'!$B$4:$B$8425=B5931,'Data Transformation'!$G$4:$G$8425),'Bin Analysis'!$B5939)</f>
        <v>2073</v>
      </c>
      <c r="I5939">
        <f t="shared" si="742"/>
        <v>0</v>
      </c>
      <c r="J5939">
        <f t="shared" si="743"/>
        <v>0</v>
      </c>
      <c r="K5939">
        <f>J5939*Weighting!$W$11</f>
        <v>0</v>
      </c>
      <c r="M5939" s="14"/>
    </row>
    <row r="5940" spans="1:13" x14ac:dyDescent="0.25">
      <c r="A5940" s="32" t="str">
        <f>IF(Weighting!$P$12&gt;0,B5940,"")</f>
        <v/>
      </c>
      <c r="B5940" t="e">
        <f>Weighting!$C$12</f>
        <v>#DIV/0!</v>
      </c>
      <c r="C5940" t="e">
        <f>Weighting!$F$12</f>
        <v>#NUM!</v>
      </c>
      <c r="D5940" t="e">
        <f>IF(C5940=1,'Data Transformation'!$G$3+0.5*'Data Transformation'!$W$25,IF(C5941=1,D5941-'Data Transformation'!$W$25,FALSE))</f>
        <v>#NUM!</v>
      </c>
      <c r="E5940">
        <f t="array" ref="E5940">IF(ISLOGICAL(D5940),"",FREQUENCY(IF('Data Transformation'!$B$425:$B$8425='Bin Analysis'!$B5931,'Data Transformation'!$G$425:$G$8425),D5940))</f>
        <v>2001</v>
      </c>
      <c r="F5940">
        <f t="shared" si="741"/>
        <v>0</v>
      </c>
      <c r="G5940">
        <f>Weighting!$H$12</f>
        <v>0</v>
      </c>
      <c r="H5940">
        <f t="array" ref="H5940">FREQUENCY(IF('Data Transformation'!$B$4:$B$8425=B5931,'Data Transformation'!$G$4:$G$8425),'Bin Analysis'!$B5940)</f>
        <v>2073</v>
      </c>
      <c r="I5940">
        <f t="shared" si="742"/>
        <v>0</v>
      </c>
      <c r="J5940">
        <f t="shared" si="743"/>
        <v>0</v>
      </c>
      <c r="K5940">
        <f>J5940*Weighting!$W$12</f>
        <v>0</v>
      </c>
      <c r="M5940" s="14"/>
    </row>
    <row r="5941" spans="1:13" x14ac:dyDescent="0.25">
      <c r="A5941" s="32" t="str">
        <f>IF(Weighting!$P$13&gt;0,B5941,"")</f>
        <v/>
      </c>
      <c r="B5941" t="e">
        <f>Weighting!$C$13</f>
        <v>#DIV/0!</v>
      </c>
      <c r="C5941" t="e">
        <f>Weighting!$F$13</f>
        <v>#NUM!</v>
      </c>
      <c r="D5941" t="e">
        <f>IF(C5941=1,'Data Transformation'!$G$3+0.5*'Data Transformation'!$W$25,IF(C5942=1,D5942-'Data Transformation'!$W$25,FALSE))</f>
        <v>#NUM!</v>
      </c>
      <c r="E5941">
        <f t="array" ref="E5941">IF(ISLOGICAL(D5941),"",FREQUENCY(IF('Data Transformation'!$B$425:$B$8425='Bin Analysis'!$B5931,'Data Transformation'!$G$425:$G$8425),D5941))</f>
        <v>2001</v>
      </c>
      <c r="F5941">
        <f t="shared" si="741"/>
        <v>0</v>
      </c>
      <c r="G5941">
        <f>Weighting!$H$13</f>
        <v>0</v>
      </c>
      <c r="H5941">
        <f t="array" ref="H5941">FREQUENCY(IF('Data Transformation'!$B$4:$B$8425=B5931,'Data Transformation'!$G$4:$G$8425),'Bin Analysis'!$B5941)</f>
        <v>2073</v>
      </c>
      <c r="I5941">
        <f t="shared" si="742"/>
        <v>0</v>
      </c>
      <c r="J5941">
        <f t="shared" si="743"/>
        <v>0</v>
      </c>
      <c r="K5941">
        <f>J5941*Weighting!$W$13</f>
        <v>0</v>
      </c>
      <c r="M5941" s="14"/>
    </row>
    <row r="5942" spans="1:13" x14ac:dyDescent="0.25">
      <c r="A5942" s="32" t="str">
        <f>IF(Weighting!$P$14&gt;0,B5942,"")</f>
        <v/>
      </c>
      <c r="B5942" t="e">
        <f>Weighting!$C$14</f>
        <v>#DIV/0!</v>
      </c>
      <c r="C5942" t="e">
        <f>Weighting!$F$14</f>
        <v>#NUM!</v>
      </c>
      <c r="D5942" t="e">
        <f>IF(C5942=1,'Data Transformation'!$G$3+0.5*'Data Transformation'!$W$25,IF(C5943=1,D5943-'Data Transformation'!$W$25,FALSE))</f>
        <v>#NUM!</v>
      </c>
      <c r="E5942">
        <f t="array" ref="E5942">IF(ISLOGICAL(D5942),"",FREQUENCY(IF('Data Transformation'!$B$425:$B$8425='Bin Analysis'!$B5931,'Data Transformation'!$G$425:$G$8425),D5942))</f>
        <v>2001</v>
      </c>
      <c r="F5942">
        <f t="shared" si="741"/>
        <v>0</v>
      </c>
      <c r="G5942">
        <f>Weighting!$H$14</f>
        <v>0</v>
      </c>
      <c r="H5942">
        <f t="array" ref="H5942">FREQUENCY(IF('Data Transformation'!$B$4:$B$8425=B5931,'Data Transformation'!$G$4:$G$8425),'Bin Analysis'!$B5942)</f>
        <v>2073</v>
      </c>
      <c r="I5942">
        <f t="shared" si="742"/>
        <v>0</v>
      </c>
      <c r="J5942">
        <f t="shared" si="743"/>
        <v>0</v>
      </c>
      <c r="K5942">
        <f>J5942*Weighting!$W$14</f>
        <v>0</v>
      </c>
      <c r="M5942" s="14"/>
    </row>
    <row r="5943" spans="1:13" x14ac:dyDescent="0.25">
      <c r="A5943" s="32" t="str">
        <f>IF(Weighting!$P$15&gt;0,B5943,"")</f>
        <v/>
      </c>
      <c r="B5943" t="e">
        <f>Weighting!$C$15</f>
        <v>#DIV/0!</v>
      </c>
      <c r="C5943" t="e">
        <f>Weighting!$F$15</f>
        <v>#NUM!</v>
      </c>
      <c r="D5943" t="e">
        <f>IF(C5943=1,'Data Transformation'!$G$3+0.5*'Data Transformation'!$W$25,IF(C5944=1,D5944-'Data Transformation'!$W$25,FALSE))</f>
        <v>#NUM!</v>
      </c>
      <c r="E5943">
        <f t="array" ref="E5943">IF(ISLOGICAL(D5943),"",FREQUENCY(IF('Data Transformation'!$B$425:$B$8425='Bin Analysis'!$B5931,'Data Transformation'!$G$425:$G$8425),D5943))</f>
        <v>2001</v>
      </c>
      <c r="F5943">
        <f t="shared" si="741"/>
        <v>0</v>
      </c>
      <c r="G5943">
        <f>Weighting!$H$15</f>
        <v>0</v>
      </c>
      <c r="H5943">
        <f t="array" ref="H5943">FREQUENCY(IF('Data Transformation'!$B$4:$B$8425=B5931,'Data Transformation'!$G$4:$G$8425),'Bin Analysis'!$B5943)</f>
        <v>2073</v>
      </c>
      <c r="I5943">
        <f t="shared" si="742"/>
        <v>0</v>
      </c>
      <c r="J5943">
        <f t="shared" si="743"/>
        <v>0</v>
      </c>
      <c r="K5943">
        <f>J5943*Weighting!$W$15</f>
        <v>0</v>
      </c>
      <c r="M5943" s="14"/>
    </row>
    <row r="5944" spans="1:13" x14ac:dyDescent="0.25">
      <c r="A5944" s="32" t="str">
        <f>IF(Weighting!$P$16&gt;0,B5944,"")</f>
        <v/>
      </c>
      <c r="B5944" t="e">
        <f>Weighting!$C$16</f>
        <v>#DIV/0!</v>
      </c>
      <c r="C5944" t="e">
        <f>Weighting!$F$16</f>
        <v>#NUM!</v>
      </c>
      <c r="D5944" t="e">
        <f>IF(C5944=1,'Data Transformation'!$G$3+0.5*'Data Transformation'!$W$25,IF(C5945=1,D5945-'Data Transformation'!$W$25,FALSE))</f>
        <v>#NUM!</v>
      </c>
      <c r="E5944">
        <f t="array" ref="E5944">IF(ISLOGICAL(D5944),"",FREQUENCY(IF('Data Transformation'!$B$425:$B$8425='Bin Analysis'!$B5931,'Data Transformation'!$G$425:$G$8425),D5944))</f>
        <v>2001</v>
      </c>
      <c r="F5944">
        <f t="shared" si="741"/>
        <v>0</v>
      </c>
      <c r="G5944">
        <f>Weighting!$H$16</f>
        <v>0</v>
      </c>
      <c r="H5944">
        <f t="array" ref="H5944">FREQUENCY(IF('Data Transformation'!$B$4:$B$8425=B5931,'Data Transformation'!$G$4:$G$8425),'Bin Analysis'!$B5944)</f>
        <v>2073</v>
      </c>
      <c r="I5944">
        <f t="shared" si="742"/>
        <v>0</v>
      </c>
      <c r="J5944">
        <f t="shared" si="743"/>
        <v>0</v>
      </c>
      <c r="K5944">
        <f>J5944*Weighting!$W$16</f>
        <v>0</v>
      </c>
      <c r="M5944" s="14"/>
    </row>
    <row r="5945" spans="1:13" x14ac:dyDescent="0.25">
      <c r="A5945" s="32" t="str">
        <f>IF(Weighting!$P$17&gt;0,B5945,"")</f>
        <v/>
      </c>
      <c r="B5945" t="e">
        <f>Weighting!$C$17</f>
        <v>#DIV/0!</v>
      </c>
      <c r="C5945" t="e">
        <f>Weighting!$F$17</f>
        <v>#NUM!</v>
      </c>
      <c r="D5945" t="e">
        <f>IF(C5945=1,'Data Transformation'!$G$3+0.5*'Data Transformation'!$W$25,IF(C5946=1,D5946-'Data Transformation'!$W$25,FALSE))</f>
        <v>#NUM!</v>
      </c>
      <c r="E5945">
        <f t="array" ref="E5945">IF(ISLOGICAL(D5945),"",FREQUENCY(IF('Data Transformation'!$B$425:$B$8425='Bin Analysis'!$B5931,'Data Transformation'!$G$425:$G$8425),D5945))</f>
        <v>2001</v>
      </c>
      <c r="F5945">
        <f t="shared" si="741"/>
        <v>0</v>
      </c>
      <c r="G5945">
        <f>Weighting!$H$17</f>
        <v>0</v>
      </c>
      <c r="H5945">
        <f t="array" ref="H5945">FREQUENCY(IF('Data Transformation'!$B$4:$B$8425=B5931,'Data Transformation'!$G$4:$G$8425),'Bin Analysis'!$B5945)</f>
        <v>2073</v>
      </c>
      <c r="I5945">
        <f t="shared" si="742"/>
        <v>0</v>
      </c>
      <c r="J5945">
        <f t="shared" si="743"/>
        <v>0</v>
      </c>
      <c r="K5945">
        <f>J5945*Weighting!$W$17</f>
        <v>0</v>
      </c>
      <c r="M5945" s="14"/>
    </row>
    <row r="5946" spans="1:13" x14ac:dyDescent="0.25">
      <c r="A5946" s="32" t="str">
        <f>IF(Weighting!$P$18&gt;0,B5946,"")</f>
        <v/>
      </c>
      <c r="B5946" t="e">
        <f>Weighting!$C$18</f>
        <v>#DIV/0!</v>
      </c>
      <c r="C5946" t="e">
        <f>Weighting!$F$18</f>
        <v>#NUM!</v>
      </c>
      <c r="D5946" t="e">
        <f>IF(C5946=1,'Data Transformation'!$G$3+0.5*'Data Transformation'!$W$25,IF(C5947=1,D5947-'Data Transformation'!$W$25,FALSE))</f>
        <v>#NUM!</v>
      </c>
      <c r="E5946">
        <f t="array" ref="E5946">IF(ISLOGICAL(D5946),"",FREQUENCY(IF('Data Transformation'!$B$425:$B$8425='Bin Analysis'!$B5931,'Data Transformation'!$G$425:$G$8425),D5946))</f>
        <v>2001</v>
      </c>
      <c r="F5946">
        <f t="shared" si="741"/>
        <v>0</v>
      </c>
      <c r="G5946">
        <f>Weighting!$H$18</f>
        <v>0</v>
      </c>
      <c r="H5946">
        <f t="array" ref="H5946">FREQUENCY(IF('Data Transformation'!$B$4:$B$8425=B5931,'Data Transformation'!$G$4:$G$8425),'Bin Analysis'!$B5946)</f>
        <v>2073</v>
      </c>
      <c r="I5946">
        <f t="shared" si="742"/>
        <v>0</v>
      </c>
      <c r="J5946">
        <f t="shared" si="743"/>
        <v>0</v>
      </c>
      <c r="K5946">
        <f>J5946*Weighting!$W$18</f>
        <v>0</v>
      </c>
      <c r="M5946" s="14"/>
    </row>
    <row r="5947" spans="1:13" x14ac:dyDescent="0.25">
      <c r="A5947" s="32" t="str">
        <f>IF(Weighting!$P$19&gt;0,B5947,"")</f>
        <v/>
      </c>
      <c r="B5947" t="e">
        <f>Weighting!$C$19</f>
        <v>#DIV/0!</v>
      </c>
      <c r="C5947" t="e">
        <f>Weighting!$F$19</f>
        <v>#NUM!</v>
      </c>
      <c r="D5947" t="e">
        <f>IF(C5947=1,'Data Transformation'!$G$3+0.5*'Data Transformation'!$W$25,IF(C5948=1,D5948-'Data Transformation'!$W$25,FALSE))</f>
        <v>#NUM!</v>
      </c>
      <c r="E5947">
        <f t="array" ref="E5947">IF(ISLOGICAL(D5947),"",FREQUENCY(IF('Data Transformation'!$B$425:$B$8425='Bin Analysis'!$B5931,'Data Transformation'!$G$425:$G$8425),D5947))</f>
        <v>2001</v>
      </c>
      <c r="F5947">
        <f t="shared" si="741"/>
        <v>0</v>
      </c>
      <c r="G5947">
        <f>Weighting!$H$19</f>
        <v>0</v>
      </c>
      <c r="H5947">
        <f t="array" ref="H5947">FREQUENCY(IF('Data Transformation'!$B$4:$B$8425=B5931,'Data Transformation'!$G$4:$G$8425),'Bin Analysis'!$B5947)</f>
        <v>2073</v>
      </c>
      <c r="I5947">
        <f t="shared" si="742"/>
        <v>0</v>
      </c>
      <c r="J5947">
        <f t="shared" si="743"/>
        <v>0</v>
      </c>
      <c r="K5947">
        <f>J5947*Weighting!$W$19</f>
        <v>0</v>
      </c>
      <c r="M5947" s="14"/>
    </row>
    <row r="5948" spans="1:13" x14ac:dyDescent="0.25">
      <c r="A5948" s="32" t="str">
        <f>IF(Weighting!$P$20&gt;0,B5948,"")</f>
        <v/>
      </c>
      <c r="B5948" t="e">
        <f>Weighting!$C$20</f>
        <v>#DIV/0!</v>
      </c>
      <c r="C5948" t="e">
        <f>Weighting!$F$20</f>
        <v>#NUM!</v>
      </c>
      <c r="D5948" t="e">
        <f>IF(C5948=1,'Data Transformation'!$G$3+0.5*'Data Transformation'!$W$25,IF(C5949=1,D5949-'Data Transformation'!$W$25,FALSE))</f>
        <v>#NUM!</v>
      </c>
      <c r="E5948">
        <f t="array" ref="E5948">IF(ISLOGICAL(D5948),"",FREQUENCY(IF('Data Transformation'!$B$425:$B$8425='Bin Analysis'!$B5931,'Data Transformation'!$G$425:$G$8425),D5948))</f>
        <v>2001</v>
      </c>
      <c r="F5948">
        <f t="shared" si="741"/>
        <v>0</v>
      </c>
      <c r="G5948">
        <f>Weighting!$H$20</f>
        <v>0</v>
      </c>
      <c r="H5948">
        <f t="array" ref="H5948">FREQUENCY(IF('Data Transformation'!$B$4:$B$8425=B5931,'Data Transformation'!$G$4:$G$8425),'Bin Analysis'!$B5948)</f>
        <v>2073</v>
      </c>
      <c r="I5948">
        <f t="shared" si="742"/>
        <v>0</v>
      </c>
      <c r="J5948">
        <f t="shared" si="743"/>
        <v>0</v>
      </c>
      <c r="K5948">
        <f>J5948*Weighting!$W$20</f>
        <v>0</v>
      </c>
      <c r="M5948" s="14"/>
    </row>
    <row r="5949" spans="1:13" x14ac:dyDescent="0.25">
      <c r="A5949" s="32" t="str">
        <f>IF(Weighting!$P$21&gt;0,B5949,"")</f>
        <v/>
      </c>
      <c r="B5949" t="e">
        <f>Weighting!$C$21</f>
        <v>#DIV/0!</v>
      </c>
      <c r="C5949" t="e">
        <f>Weighting!$F$21</f>
        <v>#NUM!</v>
      </c>
      <c r="D5949" t="e">
        <f>IF(C5949=1,'Data Transformation'!$G$3+0.5*'Data Transformation'!$W$25,IF(C5950=1,D5950-'Data Transformation'!$W$25,FALSE))</f>
        <v>#NUM!</v>
      </c>
      <c r="E5949">
        <f t="array" ref="E5949">IF(ISLOGICAL(D5949),"",FREQUENCY(IF('Data Transformation'!$B$425:$B$8425='Bin Analysis'!$B5931,'Data Transformation'!$G$425:$G$8425),D5949))</f>
        <v>2001</v>
      </c>
      <c r="F5949">
        <f t="shared" si="741"/>
        <v>0</v>
      </c>
      <c r="G5949">
        <f>Weighting!$H$21</f>
        <v>0</v>
      </c>
      <c r="H5949">
        <f t="array" ref="H5949">FREQUENCY(IF('Data Transformation'!$B$4:$B$8425=B5931,'Data Transformation'!$G$4:$G$8425),'Bin Analysis'!$B5949)</f>
        <v>2073</v>
      </c>
      <c r="I5949">
        <f t="shared" si="742"/>
        <v>0</v>
      </c>
      <c r="J5949">
        <f t="shared" si="743"/>
        <v>0</v>
      </c>
      <c r="K5949">
        <f>J5949*Weighting!$W$21</f>
        <v>0</v>
      </c>
      <c r="M5949" s="14"/>
    </row>
    <row r="5950" spans="1:13" x14ac:dyDescent="0.25">
      <c r="A5950" s="32" t="str">
        <f>IF(Weighting!$P$22&gt;0,B5950,"")</f>
        <v/>
      </c>
      <c r="B5950" t="e">
        <f>Weighting!$C$22</f>
        <v>#DIV/0!</v>
      </c>
      <c r="C5950" t="e">
        <f>Weighting!$F$22</f>
        <v>#NUM!</v>
      </c>
      <c r="D5950" t="e">
        <f>IF(C5950=1,'Data Transformation'!$G$3+0.5*'Data Transformation'!$W$25,IF(C5951=1,D5951-'Data Transformation'!$W$25,FALSE))</f>
        <v>#NUM!</v>
      </c>
      <c r="E5950">
        <f t="array" ref="E5950">IF(ISLOGICAL(D5950),"",FREQUENCY(IF('Data Transformation'!$B$425:$B$8425='Bin Analysis'!$B5931,'Data Transformation'!$G$425:$G$8425),D5950))</f>
        <v>2001</v>
      </c>
      <c r="F5950">
        <f t="shared" si="741"/>
        <v>0</v>
      </c>
      <c r="G5950">
        <f>Weighting!$H$22</f>
        <v>0</v>
      </c>
      <c r="H5950">
        <f t="array" ref="H5950">FREQUENCY(IF('Data Transformation'!$B$4:$B$8425=B5931,'Data Transformation'!$G$4:$G$8425),'Bin Analysis'!$B5950)</f>
        <v>2073</v>
      </c>
      <c r="I5950">
        <f t="shared" si="742"/>
        <v>0</v>
      </c>
      <c r="J5950">
        <f t="shared" si="743"/>
        <v>0</v>
      </c>
      <c r="K5950">
        <f>J5950*Weighting!$W$22</f>
        <v>0</v>
      </c>
      <c r="M5950" s="14"/>
    </row>
    <row r="5951" spans="1:13" x14ac:dyDescent="0.25">
      <c r="A5951" s="32" t="str">
        <f>IF(Weighting!$P$23&gt;0,B5951,"")</f>
        <v/>
      </c>
      <c r="B5951" t="e">
        <f>Weighting!$C$23</f>
        <v>#DIV/0!</v>
      </c>
      <c r="C5951" t="e">
        <f>Weighting!$F$23</f>
        <v>#NUM!</v>
      </c>
      <c r="D5951" t="e">
        <f>IF(C5951=1,'Data Transformation'!$G$3+0.5*'Data Transformation'!$W$25,IF(C5952=1,D5952-'Data Transformation'!$W$25,FALSE))</f>
        <v>#NUM!</v>
      </c>
      <c r="E5951">
        <f t="array" ref="E5951">IF(ISLOGICAL(D5951),"",FREQUENCY(IF('Data Transformation'!$B$425:$B$8425='Bin Analysis'!$B5931,'Data Transformation'!$G$425:$G$8425),D5951))</f>
        <v>2001</v>
      </c>
      <c r="F5951">
        <f t="shared" si="741"/>
        <v>0</v>
      </c>
      <c r="G5951">
        <f>Weighting!$H$23</f>
        <v>0</v>
      </c>
      <c r="H5951">
        <f t="array" ref="H5951">FREQUENCY(IF('Data Transformation'!$B$4:$B$8425=B5931,'Data Transformation'!$G$4:$G$8425),'Bin Analysis'!$B5951)</f>
        <v>2073</v>
      </c>
      <c r="I5951">
        <f t="shared" si="742"/>
        <v>0</v>
      </c>
      <c r="J5951">
        <f t="shared" si="743"/>
        <v>0</v>
      </c>
      <c r="K5951">
        <f>J5951*Weighting!$W$23</f>
        <v>0</v>
      </c>
      <c r="M5951" s="14"/>
    </row>
    <row r="5952" spans="1:13" x14ac:dyDescent="0.25">
      <c r="A5952" s="32" t="str">
        <f>IF(Weighting!$P$24&gt;0,B5952,"")</f>
        <v/>
      </c>
      <c r="B5952" t="e">
        <f>Weighting!$C$24</f>
        <v>#DIV/0!</v>
      </c>
      <c r="C5952" t="e">
        <f>Weighting!$F$24</f>
        <v>#NUM!</v>
      </c>
      <c r="D5952" t="e">
        <f>IF(C5952=1,'Data Transformation'!$G$3+0.5*'Data Transformation'!$W$25,IF(C5953=1,D5953-'Data Transformation'!$W$25,FALSE))</f>
        <v>#NUM!</v>
      </c>
      <c r="E5952">
        <f t="array" ref="E5952">IF(ISLOGICAL(D5952),"",FREQUENCY(IF('Data Transformation'!$B$425:$B$8425='Bin Analysis'!$B5931,'Data Transformation'!$G$425:$G$8425),D5952))</f>
        <v>2001</v>
      </c>
      <c r="F5952">
        <f t="shared" si="741"/>
        <v>0</v>
      </c>
      <c r="G5952">
        <f>Weighting!$H$24</f>
        <v>0</v>
      </c>
      <c r="H5952">
        <f t="array" ref="H5952">FREQUENCY(IF('Data Transformation'!$B$4:$B$8425=B5931,'Data Transformation'!$G$4:$G$8425),'Bin Analysis'!$B5952)</f>
        <v>2073</v>
      </c>
      <c r="I5952">
        <f t="shared" si="742"/>
        <v>0</v>
      </c>
      <c r="J5952">
        <f t="shared" si="743"/>
        <v>0</v>
      </c>
      <c r="K5952">
        <f>J5952*Weighting!$W$24</f>
        <v>0</v>
      </c>
      <c r="M5952" s="14"/>
    </row>
    <row r="5953" spans="1:25" x14ac:dyDescent="0.25">
      <c r="A5953" s="32" t="str">
        <f>IF(Weighting!$P$25&gt;0,B5953,"")</f>
        <v/>
      </c>
      <c r="B5953" t="e">
        <f>Weighting!$C$25</f>
        <v>#DIV/0!</v>
      </c>
      <c r="C5953" t="e">
        <f>Weighting!$F$25</f>
        <v>#NUM!</v>
      </c>
      <c r="D5953" t="e">
        <f>IF(C5953=1,'Data Transformation'!$G$3+0.5*'Data Transformation'!$W$25,IF(C5954=1,D5954-'Data Transformation'!$W$25,FALSE))</f>
        <v>#NUM!</v>
      </c>
      <c r="E5953">
        <f t="array" ref="E5953">IF(ISLOGICAL(D5953),"",FREQUENCY(IF('Data Transformation'!$B$425:$B$8425='Bin Analysis'!$B5931,'Data Transformation'!$G$425:$G$8425),D5953))</f>
        <v>2001</v>
      </c>
      <c r="F5953">
        <f t="shared" si="741"/>
        <v>0</v>
      </c>
      <c r="G5953">
        <f>Weighting!$H$25</f>
        <v>0</v>
      </c>
      <c r="H5953">
        <f t="array" ref="H5953">FREQUENCY(IF('Data Transformation'!$B$4:$B$8425=B5931,'Data Transformation'!$G$4:$G$8425),'Bin Analysis'!$B5953)</f>
        <v>2073</v>
      </c>
      <c r="I5953">
        <f t="shared" si="742"/>
        <v>0</v>
      </c>
      <c r="J5953">
        <f t="shared" si="743"/>
        <v>0</v>
      </c>
      <c r="K5953">
        <f>J5953*Weighting!$W$25</f>
        <v>0</v>
      </c>
      <c r="M5953" s="14"/>
    </row>
    <row r="5954" spans="1:25" x14ac:dyDescent="0.25">
      <c r="O5954"/>
      <c r="P5954"/>
      <c r="Q5954"/>
      <c r="R5954"/>
    </row>
    <row r="5955" spans="1:25" ht="23.25" x14ac:dyDescent="0.35">
      <c r="A5955" s="21" t="s">
        <v>0</v>
      </c>
      <c r="B5955" s="21" t="str">
        <f>IFERROR(VLOOKUP(C5955,'Data Transformation'!$L$6:$M$426,2,FALSE),"")</f>
        <v/>
      </c>
      <c r="C5955" s="21">
        <f>C5931+1</f>
        <v>248</v>
      </c>
      <c r="D5955" s="21"/>
      <c r="E5955" s="21"/>
      <c r="F5955" s="21"/>
      <c r="G5955" s="21"/>
      <c r="H5955" s="22"/>
      <c r="I5955" s="22"/>
      <c r="J5955" s="22"/>
      <c r="K5955" s="21"/>
      <c r="L5955" s="21" t="str">
        <f>B5955</f>
        <v/>
      </c>
      <c r="M5955" s="23" t="e">
        <f>INDEX('Data Transformation'!$O$4:$O$424,MATCH($B5955,'Data Transformation'!$M$4:$M$424,0),MATCH($M$2,'Data Transformation'!$O$3,0))</f>
        <v>#N/A</v>
      </c>
      <c r="N5955" s="27" t="e">
        <f>IF('Input and Summary Results'!$J$16="minimum",'Bin Analysis'!X5956/(M5955-1),'Bin Analysis'!Y5955/('Bin Analysis'!M5955-1))</f>
        <v>#N/A</v>
      </c>
      <c r="O5955" s="27" t="e">
        <f>IF(M5955=FALSE,NA(),(VLOOKUP(1,C5958:K5977,4,FALSE))/(M5955-1))</f>
        <v>#N/A</v>
      </c>
      <c r="P5955" s="27" t="e">
        <f>IF(M5955=FALSE,NA(),SUM(J5958:J5977)/Weighting!$S$5)</f>
        <v>#N/A</v>
      </c>
      <c r="Q5955" s="27" t="e">
        <f>IF(M5955=FALSE,NA(),SUM(K5958:K5977)/Weighting!$S$6)</f>
        <v>#N/A</v>
      </c>
      <c r="R5955" s="27" t="e">
        <f>IF(M5955=FALSE,NA(),(VLOOKUP(1,G5958:K5977,3,FALSE))/(M5955-1))</f>
        <v>#N/A</v>
      </c>
      <c r="S5955" s="22" t="e">
        <f>IF(M5955=FALSE,NA(),IF(SUM(J5958:J5977)=2,"yes","no"))</f>
        <v>#N/A</v>
      </c>
      <c r="X5955" s="2" cm="2">
        <f t="array" ref="X5955:X5956">FREQUENCY(IF('Data Transformation'!$B$425:$B$6424='Bin Analysis'!L5955,'Data Transformation'!$G$425:$G$6424),'Data Transformation'!$U$11)</f>
        <v>0</v>
      </c>
      <c r="Y5955" s="2" cm="2">
        <f t="array" ref="Y5955:Y5956">FREQUENCY(IF('Data Transformation'!$B$425:$B$6424='Bin Analysis'!L5955,'Data Transformation'!$G$425:$G$6424),'Data Transformation'!$U$12)</f>
        <v>0</v>
      </c>
    </row>
    <row r="5956" spans="1:25" x14ac:dyDescent="0.25">
      <c r="A5956" s="14" t="s">
        <v>67</v>
      </c>
      <c r="B5956" t="s">
        <v>47</v>
      </c>
      <c r="C5956" t="s">
        <v>5</v>
      </c>
      <c r="D5956" t="s">
        <v>98</v>
      </c>
      <c r="E5956" t="s">
        <v>99</v>
      </c>
      <c r="F5956" t="s">
        <v>100</v>
      </c>
      <c r="G5956" t="s">
        <v>69</v>
      </c>
      <c r="H5956" t="s">
        <v>31</v>
      </c>
      <c r="I5956" t="s">
        <v>32</v>
      </c>
      <c r="J5956" t="s">
        <v>46</v>
      </c>
      <c r="K5956" s="14" t="s">
        <v>45</v>
      </c>
      <c r="M5956" s="14"/>
      <c r="X5956" s="2">
        <v>0</v>
      </c>
      <c r="Y5956" s="2">
        <v>0</v>
      </c>
    </row>
    <row r="5957" spans="1:25" x14ac:dyDescent="0.25">
      <c r="A5957" s="32"/>
      <c r="D5957" t="e">
        <f>IF(C5957=1,'Data Transformation'!$G$3+0.5*'Data Transformation'!$W$25,IF(C5958=1,D5958-'Data Transformation'!$W$25,FALSE))</f>
        <v>#NUM!</v>
      </c>
      <c r="E5957">
        <f t="array" ref="E5957">IF(ISLOGICAL(D5957),"",FREQUENCY(IF('Data Transformation'!$B$425:$B$8425='Bin Analysis'!$B5955,'Data Transformation'!$G$425:$G$8425),D5957))</f>
        <v>2001</v>
      </c>
      <c r="F5957" t="e">
        <f>IF(ISLOGICAL(D5957),"",E5957-E5956)</f>
        <v>#VALUE!</v>
      </c>
      <c r="M5957" s="14"/>
    </row>
    <row r="5958" spans="1:25" x14ac:dyDescent="0.25">
      <c r="A5958" s="32" t="e">
        <f>IF(Weighting!$P$6&gt;0,B5958,"")</f>
        <v>#NUM!</v>
      </c>
      <c r="B5958" t="e">
        <f>Weighting!$C$6</f>
        <v>#DIV/0!</v>
      </c>
      <c r="C5958" t="e">
        <f>Weighting!$F$6</f>
        <v>#NUM!</v>
      </c>
      <c r="D5958" t="e">
        <f>IF(C5958=1,'Data Transformation'!$G$3+0.5*'Data Transformation'!$W$25,IF(C5959=1,D5959-'Data Transformation'!$W$25,FALSE))</f>
        <v>#NUM!</v>
      </c>
      <c r="E5958">
        <f t="array" ref="E5958">IF(ISLOGICAL(D5958),"",FREQUENCY(IF('Data Transformation'!$B$425:$B$8425='Bin Analysis'!$B5955,'Data Transformation'!$G$425:$G$8425),D5958))</f>
        <v>2001</v>
      </c>
      <c r="F5958">
        <f>IF(ISLOGICAL(D5958),"",E5958-E5957)</f>
        <v>0</v>
      </c>
      <c r="G5958">
        <f>Weighting!$H$6</f>
        <v>1</v>
      </c>
      <c r="H5958">
        <f t="array" ref="H5958">FREQUENCY(IF('Data Transformation'!$B$4:$B$8425=B5955,'Data Transformation'!$G$4:$G$8425),'Bin Analysis'!$B5958)</f>
        <v>2073</v>
      </c>
      <c r="I5958">
        <f>H5958-H5957</f>
        <v>2073</v>
      </c>
      <c r="J5958">
        <f>IF(I5958=0,0,1)</f>
        <v>1</v>
      </c>
      <c r="K5958" t="e">
        <f>J5958*Weighting!$W$6</f>
        <v>#NUM!</v>
      </c>
      <c r="M5958" s="14"/>
    </row>
    <row r="5959" spans="1:25" x14ac:dyDescent="0.25">
      <c r="A5959" s="32" t="str">
        <f>IF(Weighting!$P$7&gt;0,B5959,"")</f>
        <v/>
      </c>
      <c r="B5959" t="e">
        <f>Weighting!$C$7</f>
        <v>#DIV/0!</v>
      </c>
      <c r="C5959" t="e">
        <f>Weighting!$F$7</f>
        <v>#NUM!</v>
      </c>
      <c r="D5959" t="e">
        <f>IF(C5959=1,'Data Transformation'!$G$3+0.5*'Data Transformation'!$W$25,IF(C5960=1,D5960-'Data Transformation'!$W$25,FALSE))</f>
        <v>#NUM!</v>
      </c>
      <c r="E5959">
        <f t="array" ref="E5959">IF(ISLOGICAL(D5959),"",FREQUENCY(IF('Data Transformation'!$B$425:$B$8425='Bin Analysis'!$B5955,'Data Transformation'!$G$425:$G$8425),D5959))</f>
        <v>2001</v>
      </c>
      <c r="F5959">
        <f t="shared" ref="F5959:F5977" si="744">IF(ISLOGICAL(D5959),"",E5959-E5958)</f>
        <v>0</v>
      </c>
      <c r="G5959">
        <f>Weighting!$H$7</f>
        <v>0</v>
      </c>
      <c r="H5959">
        <f t="array" ref="H5959">FREQUENCY(IF('Data Transformation'!$B$4:$B$8425=B5955,'Data Transformation'!$G$4:$G$8425),'Bin Analysis'!$B5959)</f>
        <v>2073</v>
      </c>
      <c r="I5959">
        <f t="shared" ref="I5959:I5977" si="745">H5959-H5958</f>
        <v>0</v>
      </c>
      <c r="J5959">
        <f>IF(I5959=0,0,1)</f>
        <v>0</v>
      </c>
      <c r="K5959">
        <f>J5959*Weighting!$W$7</f>
        <v>0</v>
      </c>
      <c r="M5959" s="14"/>
    </row>
    <row r="5960" spans="1:25" x14ac:dyDescent="0.25">
      <c r="A5960" s="32" t="str">
        <f>IF(Weighting!$P$8&gt;0,B5960,"")</f>
        <v/>
      </c>
      <c r="B5960" t="e">
        <f>Weighting!$C$8</f>
        <v>#DIV/0!</v>
      </c>
      <c r="C5960" t="e">
        <f>Weighting!$F$8</f>
        <v>#NUM!</v>
      </c>
      <c r="D5960" t="e">
        <f>IF(C5960=1,'Data Transformation'!$G$3+0.5*'Data Transformation'!$W$25,IF(C5961=1,D5961-'Data Transformation'!$W$25,FALSE))</f>
        <v>#NUM!</v>
      </c>
      <c r="E5960">
        <f t="array" ref="E5960">IF(ISLOGICAL(D5960),"",FREQUENCY(IF('Data Transformation'!$B$425:$B$8425='Bin Analysis'!$B5955,'Data Transformation'!$G$425:$G$8425),D5960))</f>
        <v>2001</v>
      </c>
      <c r="F5960">
        <f t="shared" si="744"/>
        <v>0</v>
      </c>
      <c r="G5960">
        <f>Weighting!$H$8</f>
        <v>0</v>
      </c>
      <c r="H5960">
        <f t="array" ref="H5960">FREQUENCY(IF('Data Transformation'!$B$4:$B$8425=B5955,'Data Transformation'!$G$4:$G$8425),'Bin Analysis'!$B5960)</f>
        <v>2073</v>
      </c>
      <c r="I5960">
        <f t="shared" si="745"/>
        <v>0</v>
      </c>
      <c r="J5960">
        <f t="shared" ref="J5960:J5977" si="746">IF(I5960=0,0,1)</f>
        <v>0</v>
      </c>
      <c r="K5960">
        <f>J5960*Weighting!$W$8</f>
        <v>0</v>
      </c>
      <c r="M5960" s="14"/>
    </row>
    <row r="5961" spans="1:25" x14ac:dyDescent="0.25">
      <c r="A5961" s="32" t="str">
        <f>IF(Weighting!$P$9&gt;0,B5961,"")</f>
        <v/>
      </c>
      <c r="B5961" s="50" t="e">
        <f>Weighting!$C$9</f>
        <v>#DIV/0!</v>
      </c>
      <c r="C5961" t="e">
        <f>Weighting!$F$9</f>
        <v>#NUM!</v>
      </c>
      <c r="D5961" t="e">
        <f>IF(C5961=1,'Data Transformation'!$G$3+0.5*'Data Transformation'!$W$25,IF(C5962=1,D5962-'Data Transformation'!$W$25,FALSE))</f>
        <v>#NUM!</v>
      </c>
      <c r="E5961">
        <f t="array" ref="E5961">IF(ISLOGICAL(D5961),"",FREQUENCY(IF('Data Transformation'!$B$425:$B$8425='Bin Analysis'!$B5955,'Data Transformation'!$G$425:$G$8425),D5961))</f>
        <v>2001</v>
      </c>
      <c r="F5961">
        <f t="shared" si="744"/>
        <v>0</v>
      </c>
      <c r="G5961">
        <f>Weighting!$H$9</f>
        <v>0</v>
      </c>
      <c r="H5961">
        <f t="array" ref="H5961">FREQUENCY(IF('Data Transformation'!$B$4:$B$8425=B5955,'Data Transformation'!$G$4:$G$8425),'Bin Analysis'!$B5961)</f>
        <v>2073</v>
      </c>
      <c r="I5961">
        <f t="shared" si="745"/>
        <v>0</v>
      </c>
      <c r="J5961">
        <f t="shared" si="746"/>
        <v>0</v>
      </c>
      <c r="K5961">
        <f>J5961*Weighting!$W$9</f>
        <v>0</v>
      </c>
      <c r="M5961" s="14"/>
    </row>
    <row r="5962" spans="1:25" x14ac:dyDescent="0.25">
      <c r="A5962" s="32" t="str">
        <f>IF(Weighting!$P$10&gt;0,B5962,"")</f>
        <v/>
      </c>
      <c r="B5962" t="e">
        <f>Weighting!$C$10</f>
        <v>#DIV/0!</v>
      </c>
      <c r="C5962" t="e">
        <f>Weighting!$F$10</f>
        <v>#NUM!</v>
      </c>
      <c r="D5962" t="e">
        <f>IF(C5962=1,'Data Transformation'!$G$3+0.5*'Data Transformation'!$W$25,IF(C5963=1,D5963-'Data Transformation'!$W$25,FALSE))</f>
        <v>#NUM!</v>
      </c>
      <c r="E5962">
        <f t="array" ref="E5962">IF(ISLOGICAL(D5962),"",FREQUENCY(IF('Data Transformation'!$B$425:$B$8425='Bin Analysis'!$B5955,'Data Transformation'!$G$425:$G$8425),D5962))</f>
        <v>2001</v>
      </c>
      <c r="F5962">
        <f t="shared" si="744"/>
        <v>0</v>
      </c>
      <c r="G5962">
        <f>Weighting!$H$10</f>
        <v>0</v>
      </c>
      <c r="H5962">
        <f t="array" ref="H5962">FREQUENCY(IF('Data Transformation'!$B$4:$B$8425=B5955,'Data Transformation'!$G$4:$G$8425),'Bin Analysis'!$B5962)</f>
        <v>2073</v>
      </c>
      <c r="I5962">
        <f t="shared" si="745"/>
        <v>0</v>
      </c>
      <c r="J5962">
        <f t="shared" si="746"/>
        <v>0</v>
      </c>
      <c r="K5962">
        <f>J5962*Weighting!$W$10</f>
        <v>0</v>
      </c>
      <c r="M5962" s="14"/>
    </row>
    <row r="5963" spans="1:25" x14ac:dyDescent="0.25">
      <c r="A5963" s="32" t="str">
        <f>IF(Weighting!$P$11&gt;0,B5963,"")</f>
        <v/>
      </c>
      <c r="B5963" t="e">
        <f>Weighting!$C$11</f>
        <v>#DIV/0!</v>
      </c>
      <c r="C5963" t="e">
        <f>Weighting!$F$11</f>
        <v>#NUM!</v>
      </c>
      <c r="D5963" t="e">
        <f>IF(C5963=1,'Data Transformation'!$G$3+0.5*'Data Transformation'!$W$25,IF(C5964=1,D5964-'Data Transformation'!$W$25,FALSE))</f>
        <v>#NUM!</v>
      </c>
      <c r="E5963">
        <f t="array" ref="E5963">IF(ISLOGICAL(D5963),"",FREQUENCY(IF('Data Transformation'!$B$425:$B$8425='Bin Analysis'!$B5955,'Data Transformation'!$G$425:$G$8425),D5963))</f>
        <v>2001</v>
      </c>
      <c r="F5963">
        <f t="shared" si="744"/>
        <v>0</v>
      </c>
      <c r="G5963">
        <f>Weighting!$H$11</f>
        <v>0</v>
      </c>
      <c r="H5963">
        <f t="array" ref="H5963">FREQUENCY(IF('Data Transformation'!$B$4:$B$8425=B5955,'Data Transformation'!$G$4:$G$8425),'Bin Analysis'!$B5963)</f>
        <v>2073</v>
      </c>
      <c r="I5963">
        <f t="shared" si="745"/>
        <v>0</v>
      </c>
      <c r="J5963">
        <f t="shared" si="746"/>
        <v>0</v>
      </c>
      <c r="K5963">
        <f>J5963*Weighting!$W$11</f>
        <v>0</v>
      </c>
      <c r="M5963" s="14"/>
    </row>
    <row r="5964" spans="1:25" x14ac:dyDescent="0.25">
      <c r="A5964" s="32" t="str">
        <f>IF(Weighting!$P$12&gt;0,B5964,"")</f>
        <v/>
      </c>
      <c r="B5964" t="e">
        <f>Weighting!$C$12</f>
        <v>#DIV/0!</v>
      </c>
      <c r="C5964" t="e">
        <f>Weighting!$F$12</f>
        <v>#NUM!</v>
      </c>
      <c r="D5964" t="e">
        <f>IF(C5964=1,'Data Transformation'!$G$3+0.5*'Data Transformation'!$W$25,IF(C5965=1,D5965-'Data Transformation'!$W$25,FALSE))</f>
        <v>#NUM!</v>
      </c>
      <c r="E5964">
        <f t="array" ref="E5964">IF(ISLOGICAL(D5964),"",FREQUENCY(IF('Data Transformation'!$B$425:$B$8425='Bin Analysis'!$B5955,'Data Transformation'!$G$425:$G$8425),D5964))</f>
        <v>2001</v>
      </c>
      <c r="F5964">
        <f t="shared" si="744"/>
        <v>0</v>
      </c>
      <c r="G5964">
        <f>Weighting!$H$12</f>
        <v>0</v>
      </c>
      <c r="H5964">
        <f t="array" ref="H5964">FREQUENCY(IF('Data Transformation'!$B$4:$B$8425=B5955,'Data Transformation'!$G$4:$G$8425),'Bin Analysis'!$B5964)</f>
        <v>2073</v>
      </c>
      <c r="I5964">
        <f t="shared" si="745"/>
        <v>0</v>
      </c>
      <c r="J5964">
        <f t="shared" si="746"/>
        <v>0</v>
      </c>
      <c r="K5964">
        <f>J5964*Weighting!$W$12</f>
        <v>0</v>
      </c>
      <c r="M5964" s="14"/>
    </row>
    <row r="5965" spans="1:25" x14ac:dyDescent="0.25">
      <c r="A5965" s="32" t="str">
        <f>IF(Weighting!$P$13&gt;0,B5965,"")</f>
        <v/>
      </c>
      <c r="B5965" t="e">
        <f>Weighting!$C$13</f>
        <v>#DIV/0!</v>
      </c>
      <c r="C5965" t="e">
        <f>Weighting!$F$13</f>
        <v>#NUM!</v>
      </c>
      <c r="D5965" t="e">
        <f>IF(C5965=1,'Data Transformation'!$G$3+0.5*'Data Transformation'!$W$25,IF(C5966=1,D5966-'Data Transformation'!$W$25,FALSE))</f>
        <v>#NUM!</v>
      </c>
      <c r="E5965">
        <f t="array" ref="E5965">IF(ISLOGICAL(D5965),"",FREQUENCY(IF('Data Transformation'!$B$425:$B$8425='Bin Analysis'!$B5955,'Data Transformation'!$G$425:$G$8425),D5965))</f>
        <v>2001</v>
      </c>
      <c r="F5965">
        <f t="shared" si="744"/>
        <v>0</v>
      </c>
      <c r="G5965">
        <f>Weighting!$H$13</f>
        <v>0</v>
      </c>
      <c r="H5965">
        <f t="array" ref="H5965">FREQUENCY(IF('Data Transformation'!$B$4:$B$8425=B5955,'Data Transformation'!$G$4:$G$8425),'Bin Analysis'!$B5965)</f>
        <v>2073</v>
      </c>
      <c r="I5965">
        <f t="shared" si="745"/>
        <v>0</v>
      </c>
      <c r="J5965">
        <f t="shared" si="746"/>
        <v>0</v>
      </c>
      <c r="K5965">
        <f>J5965*Weighting!$W$13</f>
        <v>0</v>
      </c>
      <c r="M5965" s="14"/>
    </row>
    <row r="5966" spans="1:25" x14ac:dyDescent="0.25">
      <c r="A5966" s="32" t="str">
        <f>IF(Weighting!$P$14&gt;0,B5966,"")</f>
        <v/>
      </c>
      <c r="B5966" t="e">
        <f>Weighting!$C$14</f>
        <v>#DIV/0!</v>
      </c>
      <c r="C5966" t="e">
        <f>Weighting!$F$14</f>
        <v>#NUM!</v>
      </c>
      <c r="D5966" t="e">
        <f>IF(C5966=1,'Data Transformation'!$G$3+0.5*'Data Transformation'!$W$25,IF(C5967=1,D5967-'Data Transformation'!$W$25,FALSE))</f>
        <v>#NUM!</v>
      </c>
      <c r="E5966">
        <f t="array" ref="E5966">IF(ISLOGICAL(D5966),"",FREQUENCY(IF('Data Transformation'!$B$425:$B$8425='Bin Analysis'!$B5955,'Data Transformation'!$G$425:$G$8425),D5966))</f>
        <v>2001</v>
      </c>
      <c r="F5966">
        <f t="shared" si="744"/>
        <v>0</v>
      </c>
      <c r="G5966">
        <f>Weighting!$H$14</f>
        <v>0</v>
      </c>
      <c r="H5966">
        <f t="array" ref="H5966">FREQUENCY(IF('Data Transformation'!$B$4:$B$8425=B5955,'Data Transformation'!$G$4:$G$8425),'Bin Analysis'!$B5966)</f>
        <v>2073</v>
      </c>
      <c r="I5966">
        <f t="shared" si="745"/>
        <v>0</v>
      </c>
      <c r="J5966">
        <f t="shared" si="746"/>
        <v>0</v>
      </c>
      <c r="K5966">
        <f>J5966*Weighting!$W$14</f>
        <v>0</v>
      </c>
      <c r="M5966" s="14"/>
    </row>
    <row r="5967" spans="1:25" x14ac:dyDescent="0.25">
      <c r="A5967" s="32" t="str">
        <f>IF(Weighting!$P$15&gt;0,B5967,"")</f>
        <v/>
      </c>
      <c r="B5967" t="e">
        <f>Weighting!$C$15</f>
        <v>#DIV/0!</v>
      </c>
      <c r="C5967" t="e">
        <f>Weighting!$F$15</f>
        <v>#NUM!</v>
      </c>
      <c r="D5967" t="e">
        <f>IF(C5967=1,'Data Transformation'!$G$3+0.5*'Data Transformation'!$W$25,IF(C5968=1,D5968-'Data Transformation'!$W$25,FALSE))</f>
        <v>#NUM!</v>
      </c>
      <c r="E5967">
        <f t="array" ref="E5967">IF(ISLOGICAL(D5967),"",FREQUENCY(IF('Data Transformation'!$B$425:$B$8425='Bin Analysis'!$B5955,'Data Transformation'!$G$425:$G$8425),D5967))</f>
        <v>2001</v>
      </c>
      <c r="F5967">
        <f t="shared" si="744"/>
        <v>0</v>
      </c>
      <c r="G5967">
        <f>Weighting!$H$15</f>
        <v>0</v>
      </c>
      <c r="H5967">
        <f t="array" ref="H5967">FREQUENCY(IF('Data Transformation'!$B$4:$B$8425=B5955,'Data Transformation'!$G$4:$G$8425),'Bin Analysis'!$B5967)</f>
        <v>2073</v>
      </c>
      <c r="I5967">
        <f t="shared" si="745"/>
        <v>0</v>
      </c>
      <c r="J5967">
        <f t="shared" si="746"/>
        <v>0</v>
      </c>
      <c r="K5967">
        <f>J5967*Weighting!$W$15</f>
        <v>0</v>
      </c>
      <c r="M5967" s="14"/>
    </row>
    <row r="5968" spans="1:25" x14ac:dyDescent="0.25">
      <c r="A5968" s="32" t="str">
        <f>IF(Weighting!$P$16&gt;0,B5968,"")</f>
        <v/>
      </c>
      <c r="B5968" t="e">
        <f>Weighting!$C$16</f>
        <v>#DIV/0!</v>
      </c>
      <c r="C5968" t="e">
        <f>Weighting!$F$16</f>
        <v>#NUM!</v>
      </c>
      <c r="D5968" t="e">
        <f>IF(C5968=1,'Data Transformation'!$G$3+0.5*'Data Transformation'!$W$25,IF(C5969=1,D5969-'Data Transformation'!$W$25,FALSE))</f>
        <v>#NUM!</v>
      </c>
      <c r="E5968">
        <f t="array" ref="E5968">IF(ISLOGICAL(D5968),"",FREQUENCY(IF('Data Transformation'!$B$425:$B$8425='Bin Analysis'!$B5955,'Data Transformation'!$G$425:$G$8425),D5968))</f>
        <v>2001</v>
      </c>
      <c r="F5968">
        <f t="shared" si="744"/>
        <v>0</v>
      </c>
      <c r="G5968">
        <f>Weighting!$H$16</f>
        <v>0</v>
      </c>
      <c r="H5968">
        <f t="array" ref="H5968">FREQUENCY(IF('Data Transformation'!$B$4:$B$8425=B5955,'Data Transformation'!$G$4:$G$8425),'Bin Analysis'!$B5968)</f>
        <v>2073</v>
      </c>
      <c r="I5968">
        <f t="shared" si="745"/>
        <v>0</v>
      </c>
      <c r="J5968">
        <f t="shared" si="746"/>
        <v>0</v>
      </c>
      <c r="K5968">
        <f>J5968*Weighting!$W$16</f>
        <v>0</v>
      </c>
      <c r="M5968" s="14"/>
    </row>
    <row r="5969" spans="1:25" x14ac:dyDescent="0.25">
      <c r="A5969" s="32" t="str">
        <f>IF(Weighting!$P$17&gt;0,B5969,"")</f>
        <v/>
      </c>
      <c r="B5969" t="e">
        <f>Weighting!$C$17</f>
        <v>#DIV/0!</v>
      </c>
      <c r="C5969" t="e">
        <f>Weighting!$F$17</f>
        <v>#NUM!</v>
      </c>
      <c r="D5969" t="e">
        <f>IF(C5969=1,'Data Transformation'!$G$3+0.5*'Data Transformation'!$W$25,IF(C5970=1,D5970-'Data Transformation'!$W$25,FALSE))</f>
        <v>#NUM!</v>
      </c>
      <c r="E5969">
        <f t="array" ref="E5969">IF(ISLOGICAL(D5969),"",FREQUENCY(IF('Data Transformation'!$B$425:$B$8425='Bin Analysis'!$B5955,'Data Transformation'!$G$425:$G$8425),D5969))</f>
        <v>2001</v>
      </c>
      <c r="F5969">
        <f t="shared" si="744"/>
        <v>0</v>
      </c>
      <c r="G5969">
        <f>Weighting!$H$17</f>
        <v>0</v>
      </c>
      <c r="H5969">
        <f t="array" ref="H5969">FREQUENCY(IF('Data Transformation'!$B$4:$B$8425=B5955,'Data Transformation'!$G$4:$G$8425),'Bin Analysis'!$B5969)</f>
        <v>2073</v>
      </c>
      <c r="I5969">
        <f t="shared" si="745"/>
        <v>0</v>
      </c>
      <c r="J5969">
        <f t="shared" si="746"/>
        <v>0</v>
      </c>
      <c r="K5969">
        <f>J5969*Weighting!$W$17</f>
        <v>0</v>
      </c>
      <c r="M5969" s="14"/>
    </row>
    <row r="5970" spans="1:25" x14ac:dyDescent="0.25">
      <c r="A5970" s="32" t="str">
        <f>IF(Weighting!$P$18&gt;0,B5970,"")</f>
        <v/>
      </c>
      <c r="B5970" t="e">
        <f>Weighting!$C$18</f>
        <v>#DIV/0!</v>
      </c>
      <c r="C5970" t="e">
        <f>Weighting!$F$18</f>
        <v>#NUM!</v>
      </c>
      <c r="D5970" t="e">
        <f>IF(C5970=1,'Data Transformation'!$G$3+0.5*'Data Transformation'!$W$25,IF(C5971=1,D5971-'Data Transformation'!$W$25,FALSE))</f>
        <v>#NUM!</v>
      </c>
      <c r="E5970">
        <f t="array" ref="E5970">IF(ISLOGICAL(D5970),"",FREQUENCY(IF('Data Transformation'!$B$425:$B$8425='Bin Analysis'!$B5955,'Data Transformation'!$G$425:$G$8425),D5970))</f>
        <v>2001</v>
      </c>
      <c r="F5970">
        <f t="shared" si="744"/>
        <v>0</v>
      </c>
      <c r="G5970">
        <f>Weighting!$H$18</f>
        <v>0</v>
      </c>
      <c r="H5970">
        <f t="array" ref="H5970">FREQUENCY(IF('Data Transformation'!$B$4:$B$8425=B5955,'Data Transformation'!$G$4:$G$8425),'Bin Analysis'!$B5970)</f>
        <v>2073</v>
      </c>
      <c r="I5970">
        <f t="shared" si="745"/>
        <v>0</v>
      </c>
      <c r="J5970">
        <f t="shared" si="746"/>
        <v>0</v>
      </c>
      <c r="K5970">
        <f>J5970*Weighting!$W$18</f>
        <v>0</v>
      </c>
      <c r="M5970" s="14"/>
    </row>
    <row r="5971" spans="1:25" x14ac:dyDescent="0.25">
      <c r="A5971" s="32" t="str">
        <f>IF(Weighting!$P$19&gt;0,B5971,"")</f>
        <v/>
      </c>
      <c r="B5971" t="e">
        <f>Weighting!$C$19</f>
        <v>#DIV/0!</v>
      </c>
      <c r="C5971" t="e">
        <f>Weighting!$F$19</f>
        <v>#NUM!</v>
      </c>
      <c r="D5971" t="e">
        <f>IF(C5971=1,'Data Transformation'!$G$3+0.5*'Data Transformation'!$W$25,IF(C5972=1,D5972-'Data Transformation'!$W$25,FALSE))</f>
        <v>#NUM!</v>
      </c>
      <c r="E5971">
        <f t="array" ref="E5971">IF(ISLOGICAL(D5971),"",FREQUENCY(IF('Data Transformation'!$B$425:$B$8425='Bin Analysis'!$B5955,'Data Transformation'!$G$425:$G$8425),D5971))</f>
        <v>2001</v>
      </c>
      <c r="F5971">
        <f t="shared" si="744"/>
        <v>0</v>
      </c>
      <c r="G5971">
        <f>Weighting!$H$19</f>
        <v>0</v>
      </c>
      <c r="H5971">
        <f t="array" ref="H5971">FREQUENCY(IF('Data Transformation'!$B$4:$B$8425=B5955,'Data Transformation'!$G$4:$G$8425),'Bin Analysis'!$B5971)</f>
        <v>2073</v>
      </c>
      <c r="I5971">
        <f t="shared" si="745"/>
        <v>0</v>
      </c>
      <c r="J5971">
        <f t="shared" si="746"/>
        <v>0</v>
      </c>
      <c r="K5971">
        <f>J5971*Weighting!$W$19</f>
        <v>0</v>
      </c>
      <c r="M5971" s="14"/>
    </row>
    <row r="5972" spans="1:25" x14ac:dyDescent="0.25">
      <c r="A5972" s="32" t="str">
        <f>IF(Weighting!$P$20&gt;0,B5972,"")</f>
        <v/>
      </c>
      <c r="B5972" t="e">
        <f>Weighting!$C$20</f>
        <v>#DIV/0!</v>
      </c>
      <c r="C5972" t="e">
        <f>Weighting!$F$20</f>
        <v>#NUM!</v>
      </c>
      <c r="D5972" t="e">
        <f>IF(C5972=1,'Data Transformation'!$G$3+0.5*'Data Transformation'!$W$25,IF(C5973=1,D5973-'Data Transformation'!$W$25,FALSE))</f>
        <v>#NUM!</v>
      </c>
      <c r="E5972">
        <f t="array" ref="E5972">IF(ISLOGICAL(D5972),"",FREQUENCY(IF('Data Transformation'!$B$425:$B$8425='Bin Analysis'!$B5955,'Data Transformation'!$G$425:$G$8425),D5972))</f>
        <v>2001</v>
      </c>
      <c r="F5972">
        <f t="shared" si="744"/>
        <v>0</v>
      </c>
      <c r="G5972">
        <f>Weighting!$H$20</f>
        <v>0</v>
      </c>
      <c r="H5972">
        <f t="array" ref="H5972">FREQUENCY(IF('Data Transformation'!$B$4:$B$8425=B5955,'Data Transformation'!$G$4:$G$8425),'Bin Analysis'!$B5972)</f>
        <v>2073</v>
      </c>
      <c r="I5972">
        <f t="shared" si="745"/>
        <v>0</v>
      </c>
      <c r="J5972">
        <f t="shared" si="746"/>
        <v>0</v>
      </c>
      <c r="K5972">
        <f>J5972*Weighting!$W$20</f>
        <v>0</v>
      </c>
      <c r="M5972" s="14"/>
    </row>
    <row r="5973" spans="1:25" x14ac:dyDescent="0.25">
      <c r="A5973" s="32" t="str">
        <f>IF(Weighting!$P$21&gt;0,B5973,"")</f>
        <v/>
      </c>
      <c r="B5973" t="e">
        <f>Weighting!$C$21</f>
        <v>#DIV/0!</v>
      </c>
      <c r="C5973" t="e">
        <f>Weighting!$F$21</f>
        <v>#NUM!</v>
      </c>
      <c r="D5973" t="e">
        <f>IF(C5973=1,'Data Transformation'!$G$3+0.5*'Data Transformation'!$W$25,IF(C5974=1,D5974-'Data Transformation'!$W$25,FALSE))</f>
        <v>#NUM!</v>
      </c>
      <c r="E5973">
        <f t="array" ref="E5973">IF(ISLOGICAL(D5973),"",FREQUENCY(IF('Data Transformation'!$B$425:$B$8425='Bin Analysis'!$B5955,'Data Transformation'!$G$425:$G$8425),D5973))</f>
        <v>2001</v>
      </c>
      <c r="F5973">
        <f t="shared" si="744"/>
        <v>0</v>
      </c>
      <c r="G5973">
        <f>Weighting!$H$21</f>
        <v>0</v>
      </c>
      <c r="H5973">
        <f t="array" ref="H5973">FREQUENCY(IF('Data Transformation'!$B$4:$B$8425=B5955,'Data Transformation'!$G$4:$G$8425),'Bin Analysis'!$B5973)</f>
        <v>2073</v>
      </c>
      <c r="I5973">
        <f t="shared" si="745"/>
        <v>0</v>
      </c>
      <c r="J5973">
        <f t="shared" si="746"/>
        <v>0</v>
      </c>
      <c r="K5973">
        <f>J5973*Weighting!$W$21</f>
        <v>0</v>
      </c>
      <c r="M5973" s="14"/>
    </row>
    <row r="5974" spans="1:25" x14ac:dyDescent="0.25">
      <c r="A5974" s="32" t="str">
        <f>IF(Weighting!$P$22&gt;0,B5974,"")</f>
        <v/>
      </c>
      <c r="B5974" t="e">
        <f>Weighting!$C$22</f>
        <v>#DIV/0!</v>
      </c>
      <c r="C5974" t="e">
        <f>Weighting!$F$22</f>
        <v>#NUM!</v>
      </c>
      <c r="D5974" t="e">
        <f>IF(C5974=1,'Data Transformation'!$G$3+0.5*'Data Transformation'!$W$25,IF(C5975=1,D5975-'Data Transformation'!$W$25,FALSE))</f>
        <v>#NUM!</v>
      </c>
      <c r="E5974">
        <f t="array" ref="E5974">IF(ISLOGICAL(D5974),"",FREQUENCY(IF('Data Transformation'!$B$425:$B$8425='Bin Analysis'!$B5955,'Data Transformation'!$G$425:$G$8425),D5974))</f>
        <v>2001</v>
      </c>
      <c r="F5974">
        <f t="shared" si="744"/>
        <v>0</v>
      </c>
      <c r="G5974">
        <f>Weighting!$H$22</f>
        <v>0</v>
      </c>
      <c r="H5974">
        <f t="array" ref="H5974">FREQUENCY(IF('Data Transformation'!$B$4:$B$8425=B5955,'Data Transformation'!$G$4:$G$8425),'Bin Analysis'!$B5974)</f>
        <v>2073</v>
      </c>
      <c r="I5974">
        <f t="shared" si="745"/>
        <v>0</v>
      </c>
      <c r="J5974">
        <f t="shared" si="746"/>
        <v>0</v>
      </c>
      <c r="K5974">
        <f>J5974*Weighting!$W$22</f>
        <v>0</v>
      </c>
      <c r="M5974" s="14"/>
    </row>
    <row r="5975" spans="1:25" x14ac:dyDescent="0.25">
      <c r="A5975" s="32" t="str">
        <f>IF(Weighting!$P$23&gt;0,B5975,"")</f>
        <v/>
      </c>
      <c r="B5975" t="e">
        <f>Weighting!$C$23</f>
        <v>#DIV/0!</v>
      </c>
      <c r="C5975" t="e">
        <f>Weighting!$F$23</f>
        <v>#NUM!</v>
      </c>
      <c r="D5975" t="e">
        <f>IF(C5975=1,'Data Transformation'!$G$3+0.5*'Data Transformation'!$W$25,IF(C5976=1,D5976-'Data Transformation'!$W$25,FALSE))</f>
        <v>#NUM!</v>
      </c>
      <c r="E5975">
        <f t="array" ref="E5975">IF(ISLOGICAL(D5975),"",FREQUENCY(IF('Data Transformation'!$B$425:$B$8425='Bin Analysis'!$B5955,'Data Transformation'!$G$425:$G$8425),D5975))</f>
        <v>2001</v>
      </c>
      <c r="F5975">
        <f t="shared" si="744"/>
        <v>0</v>
      </c>
      <c r="G5975">
        <f>Weighting!$H$23</f>
        <v>0</v>
      </c>
      <c r="H5975">
        <f t="array" ref="H5975">FREQUENCY(IF('Data Transformation'!$B$4:$B$8425=B5955,'Data Transformation'!$G$4:$G$8425),'Bin Analysis'!$B5975)</f>
        <v>2073</v>
      </c>
      <c r="I5975">
        <f t="shared" si="745"/>
        <v>0</v>
      </c>
      <c r="J5975">
        <f t="shared" si="746"/>
        <v>0</v>
      </c>
      <c r="K5975">
        <f>J5975*Weighting!$W$23</f>
        <v>0</v>
      </c>
      <c r="M5975" s="14"/>
    </row>
    <row r="5976" spans="1:25" x14ac:dyDescent="0.25">
      <c r="A5976" s="32" t="str">
        <f>IF(Weighting!$P$24&gt;0,B5976,"")</f>
        <v/>
      </c>
      <c r="B5976" t="e">
        <f>Weighting!$C$24</f>
        <v>#DIV/0!</v>
      </c>
      <c r="C5976" t="e">
        <f>Weighting!$F$24</f>
        <v>#NUM!</v>
      </c>
      <c r="D5976" t="e">
        <f>IF(C5976=1,'Data Transformation'!$G$3+0.5*'Data Transformation'!$W$25,IF(C5977=1,D5977-'Data Transformation'!$W$25,FALSE))</f>
        <v>#NUM!</v>
      </c>
      <c r="E5976">
        <f t="array" ref="E5976">IF(ISLOGICAL(D5976),"",FREQUENCY(IF('Data Transformation'!$B$425:$B$8425='Bin Analysis'!$B5955,'Data Transformation'!$G$425:$G$8425),D5976))</f>
        <v>2001</v>
      </c>
      <c r="F5976">
        <f t="shared" si="744"/>
        <v>0</v>
      </c>
      <c r="G5976">
        <f>Weighting!$H$24</f>
        <v>0</v>
      </c>
      <c r="H5976">
        <f t="array" ref="H5976">FREQUENCY(IF('Data Transformation'!$B$4:$B$8425=B5955,'Data Transformation'!$G$4:$G$8425),'Bin Analysis'!$B5976)</f>
        <v>2073</v>
      </c>
      <c r="I5976">
        <f t="shared" si="745"/>
        <v>0</v>
      </c>
      <c r="J5976">
        <f t="shared" si="746"/>
        <v>0</v>
      </c>
      <c r="K5976">
        <f>J5976*Weighting!$W$24</f>
        <v>0</v>
      </c>
      <c r="M5976" s="14"/>
    </row>
    <row r="5977" spans="1:25" x14ac:dyDescent="0.25">
      <c r="A5977" s="32" t="str">
        <f>IF(Weighting!$P$25&gt;0,B5977,"")</f>
        <v/>
      </c>
      <c r="B5977" t="e">
        <f>Weighting!$C$25</f>
        <v>#DIV/0!</v>
      </c>
      <c r="C5977" t="e">
        <f>Weighting!$F$25</f>
        <v>#NUM!</v>
      </c>
      <c r="D5977" t="e">
        <f>IF(C5977=1,'Data Transformation'!$G$3+0.5*'Data Transformation'!$W$25,IF(C5978=1,D5978-'Data Transformation'!$W$25,FALSE))</f>
        <v>#NUM!</v>
      </c>
      <c r="E5977">
        <f t="array" ref="E5977">IF(ISLOGICAL(D5977),"",FREQUENCY(IF('Data Transformation'!$B$425:$B$8425='Bin Analysis'!$B5955,'Data Transformation'!$G$425:$G$8425),D5977))</f>
        <v>2001</v>
      </c>
      <c r="F5977">
        <f t="shared" si="744"/>
        <v>0</v>
      </c>
      <c r="G5977">
        <f>Weighting!$H$25</f>
        <v>0</v>
      </c>
      <c r="H5977">
        <f t="array" ref="H5977">FREQUENCY(IF('Data Transformation'!$B$4:$B$8425=B5955,'Data Transformation'!$G$4:$G$8425),'Bin Analysis'!$B5977)</f>
        <v>2073</v>
      </c>
      <c r="I5977">
        <f t="shared" si="745"/>
        <v>0</v>
      </c>
      <c r="J5977">
        <f t="shared" si="746"/>
        <v>0</v>
      </c>
      <c r="K5977">
        <f>J5977*Weighting!$W$25</f>
        <v>0</v>
      </c>
      <c r="M5977" s="14"/>
    </row>
    <row r="5978" spans="1:25" x14ac:dyDescent="0.25">
      <c r="O5978"/>
      <c r="P5978"/>
      <c r="Q5978"/>
      <c r="R5978"/>
    </row>
    <row r="5979" spans="1:25" ht="23.25" x14ac:dyDescent="0.35">
      <c r="A5979" s="21" t="s">
        <v>0</v>
      </c>
      <c r="B5979" s="21" t="str">
        <f>IFERROR(VLOOKUP(C5979,'Data Transformation'!$L$6:$M$426,2,FALSE),"")</f>
        <v/>
      </c>
      <c r="C5979" s="21">
        <f>C5955+1</f>
        <v>249</v>
      </c>
      <c r="D5979" s="21"/>
      <c r="E5979" s="21"/>
      <c r="F5979" s="21"/>
      <c r="G5979" s="21"/>
      <c r="H5979" s="22"/>
      <c r="I5979" s="22"/>
      <c r="J5979" s="22"/>
      <c r="K5979" s="21"/>
      <c r="L5979" s="21" t="str">
        <f>B5979</f>
        <v/>
      </c>
      <c r="M5979" s="23" t="e">
        <f>INDEX('Data Transformation'!$O$4:$O$424,MATCH($B5979,'Data Transformation'!$M$4:$M$424,0),MATCH($M$2,'Data Transformation'!$O$3,0))</f>
        <v>#N/A</v>
      </c>
      <c r="N5979" s="27" t="e">
        <f>IF('Input and Summary Results'!$J$16="minimum",'Bin Analysis'!X5980/(M5979-1),'Bin Analysis'!Y5979/('Bin Analysis'!M5979-1))</f>
        <v>#N/A</v>
      </c>
      <c r="O5979" s="27" t="e">
        <f>IF(M5979=FALSE,NA(),(VLOOKUP(1,C5982:K6001,4,FALSE))/(M5979-1))</f>
        <v>#N/A</v>
      </c>
      <c r="P5979" s="27" t="e">
        <f>IF(M5979=FALSE,NA(),SUM(J5982:J6001)/Weighting!$S$5)</f>
        <v>#N/A</v>
      </c>
      <c r="Q5979" s="27" t="e">
        <f>IF(M5979=FALSE,NA(),SUM(K5982:K6001)/Weighting!$S$6)</f>
        <v>#N/A</v>
      </c>
      <c r="R5979" s="27" t="e">
        <f>IF(M5979=FALSE,NA(),(VLOOKUP(1,G5982:K6001,3,FALSE))/(M5979-1))</f>
        <v>#N/A</v>
      </c>
      <c r="S5979" s="22" t="e">
        <f>IF(M5979=FALSE,NA(),IF(SUM(J5982:J6001)=2,"yes","no"))</f>
        <v>#N/A</v>
      </c>
      <c r="X5979" s="2" cm="2">
        <f t="array" ref="X5979:X5980">FREQUENCY(IF('Data Transformation'!$B$425:$B$6424='Bin Analysis'!L5979,'Data Transformation'!$G$425:$G$6424),'Data Transformation'!$U$11)</f>
        <v>0</v>
      </c>
      <c r="Y5979" s="2" cm="2">
        <f t="array" ref="Y5979:Y5980">FREQUENCY(IF('Data Transformation'!$B$425:$B$6424='Bin Analysis'!L5979,'Data Transformation'!$G$425:$G$6424),'Data Transformation'!$U$12)</f>
        <v>0</v>
      </c>
    </row>
    <row r="5980" spans="1:25" x14ac:dyDescent="0.25">
      <c r="A5980" s="14" t="s">
        <v>67</v>
      </c>
      <c r="B5980" t="s">
        <v>47</v>
      </c>
      <c r="C5980" t="s">
        <v>5</v>
      </c>
      <c r="D5980" t="s">
        <v>98</v>
      </c>
      <c r="E5980" t="s">
        <v>99</v>
      </c>
      <c r="F5980" t="s">
        <v>100</v>
      </c>
      <c r="G5980" t="s">
        <v>69</v>
      </c>
      <c r="H5980" t="s">
        <v>31</v>
      </c>
      <c r="I5980" t="s">
        <v>32</v>
      </c>
      <c r="J5980" t="s">
        <v>46</v>
      </c>
      <c r="K5980" s="14" t="s">
        <v>45</v>
      </c>
      <c r="M5980" s="14"/>
      <c r="X5980" s="2">
        <v>0</v>
      </c>
      <c r="Y5980" s="2">
        <v>0</v>
      </c>
    </row>
    <row r="5981" spans="1:25" x14ac:dyDescent="0.25">
      <c r="A5981" s="32"/>
      <c r="D5981" t="e">
        <f>IF(C5981=1,'Data Transformation'!$G$3+0.5*'Data Transformation'!$W$25,IF(C5982=1,D5982-'Data Transformation'!$W$25,FALSE))</f>
        <v>#NUM!</v>
      </c>
      <c r="E5981">
        <f t="array" ref="E5981">IF(ISLOGICAL(D5981),"",FREQUENCY(IF('Data Transformation'!$B$425:$B$8425='Bin Analysis'!$B5979,'Data Transformation'!$G$425:$G$8425),D5981))</f>
        <v>2001</v>
      </c>
      <c r="F5981" t="e">
        <f>IF(ISLOGICAL(D5981),"",E5981-E5980)</f>
        <v>#VALUE!</v>
      </c>
      <c r="M5981" s="14"/>
    </row>
    <row r="5982" spans="1:25" x14ac:dyDescent="0.25">
      <c r="A5982" s="32" t="e">
        <f>IF(Weighting!$P$6&gt;0,B5982,"")</f>
        <v>#NUM!</v>
      </c>
      <c r="B5982" t="e">
        <f>Weighting!$C$6</f>
        <v>#DIV/0!</v>
      </c>
      <c r="C5982" t="e">
        <f>Weighting!$F$6</f>
        <v>#NUM!</v>
      </c>
      <c r="D5982" t="e">
        <f>IF(C5982=1,'Data Transformation'!$G$3+0.5*'Data Transformation'!$W$25,IF(C5983=1,D5983-'Data Transformation'!$W$25,FALSE))</f>
        <v>#NUM!</v>
      </c>
      <c r="E5982">
        <f t="array" ref="E5982">IF(ISLOGICAL(D5982),"",FREQUENCY(IF('Data Transformation'!$B$425:$B$8425='Bin Analysis'!$B5979,'Data Transformation'!$G$425:$G$8425),D5982))</f>
        <v>2001</v>
      </c>
      <c r="F5982">
        <f>IF(ISLOGICAL(D5982),"",E5982-E5981)</f>
        <v>0</v>
      </c>
      <c r="G5982">
        <f>Weighting!$H$6</f>
        <v>1</v>
      </c>
      <c r="H5982">
        <f t="array" ref="H5982">FREQUENCY(IF('Data Transformation'!$B$4:$B$8425=B5979,'Data Transformation'!$G$4:$G$8425),'Bin Analysis'!$B5982)</f>
        <v>2073</v>
      </c>
      <c r="I5982">
        <f>H5982-H5981</f>
        <v>2073</v>
      </c>
      <c r="J5982">
        <f>IF(I5982=0,0,1)</f>
        <v>1</v>
      </c>
      <c r="K5982" t="e">
        <f>J5982*Weighting!$W$6</f>
        <v>#NUM!</v>
      </c>
      <c r="M5982" s="14"/>
    </row>
    <row r="5983" spans="1:25" x14ac:dyDescent="0.25">
      <c r="A5983" s="32" t="str">
        <f>IF(Weighting!$P$7&gt;0,B5983,"")</f>
        <v/>
      </c>
      <c r="B5983" t="e">
        <f>Weighting!$C$7</f>
        <v>#DIV/0!</v>
      </c>
      <c r="C5983" t="e">
        <f>Weighting!$F$7</f>
        <v>#NUM!</v>
      </c>
      <c r="D5983" t="e">
        <f>IF(C5983=1,'Data Transformation'!$G$3+0.5*'Data Transformation'!$W$25,IF(C5984=1,D5984-'Data Transformation'!$W$25,FALSE))</f>
        <v>#NUM!</v>
      </c>
      <c r="E5983">
        <f t="array" ref="E5983">IF(ISLOGICAL(D5983),"",FREQUENCY(IF('Data Transformation'!$B$425:$B$8425='Bin Analysis'!$B5979,'Data Transformation'!$G$425:$G$8425),D5983))</f>
        <v>2001</v>
      </c>
      <c r="F5983">
        <f t="shared" ref="F5983:F6001" si="747">IF(ISLOGICAL(D5983),"",E5983-E5982)</f>
        <v>0</v>
      </c>
      <c r="G5983">
        <f>Weighting!$H$7</f>
        <v>0</v>
      </c>
      <c r="H5983">
        <f t="array" ref="H5983">FREQUENCY(IF('Data Transformation'!$B$4:$B$8425=B5979,'Data Transformation'!$G$4:$G$8425),'Bin Analysis'!$B5983)</f>
        <v>2073</v>
      </c>
      <c r="I5983">
        <f t="shared" ref="I5983:I6001" si="748">H5983-H5982</f>
        <v>0</v>
      </c>
      <c r="J5983">
        <f>IF(I5983=0,0,1)</f>
        <v>0</v>
      </c>
      <c r="K5983">
        <f>J5983*Weighting!$W$7</f>
        <v>0</v>
      </c>
      <c r="M5983" s="14"/>
    </row>
    <row r="5984" spans="1:25" x14ac:dyDescent="0.25">
      <c r="A5984" s="32" t="str">
        <f>IF(Weighting!$P$8&gt;0,B5984,"")</f>
        <v/>
      </c>
      <c r="B5984" t="e">
        <f>Weighting!$C$8</f>
        <v>#DIV/0!</v>
      </c>
      <c r="C5984" t="e">
        <f>Weighting!$F$8</f>
        <v>#NUM!</v>
      </c>
      <c r="D5984" t="e">
        <f>IF(C5984=1,'Data Transformation'!$G$3+0.5*'Data Transformation'!$W$25,IF(C5985=1,D5985-'Data Transformation'!$W$25,FALSE))</f>
        <v>#NUM!</v>
      </c>
      <c r="E5984">
        <f t="array" ref="E5984">IF(ISLOGICAL(D5984),"",FREQUENCY(IF('Data Transformation'!$B$425:$B$8425='Bin Analysis'!$B5979,'Data Transformation'!$G$425:$G$8425),D5984))</f>
        <v>2001</v>
      </c>
      <c r="F5984">
        <f t="shared" si="747"/>
        <v>0</v>
      </c>
      <c r="G5984">
        <f>Weighting!$H$8</f>
        <v>0</v>
      </c>
      <c r="H5984">
        <f t="array" ref="H5984">FREQUENCY(IF('Data Transformation'!$B$4:$B$8425=B5979,'Data Transformation'!$G$4:$G$8425),'Bin Analysis'!$B5984)</f>
        <v>2073</v>
      </c>
      <c r="I5984">
        <f t="shared" si="748"/>
        <v>0</v>
      </c>
      <c r="J5984">
        <f t="shared" ref="J5984:J6001" si="749">IF(I5984=0,0,1)</f>
        <v>0</v>
      </c>
      <c r="K5984">
        <f>J5984*Weighting!$W$8</f>
        <v>0</v>
      </c>
      <c r="M5984" s="14"/>
    </row>
    <row r="5985" spans="1:13" x14ac:dyDescent="0.25">
      <c r="A5985" s="32" t="str">
        <f>IF(Weighting!$P$9&gt;0,B5985,"")</f>
        <v/>
      </c>
      <c r="B5985" s="50" t="e">
        <f>Weighting!$C$9</f>
        <v>#DIV/0!</v>
      </c>
      <c r="C5985" t="e">
        <f>Weighting!$F$9</f>
        <v>#NUM!</v>
      </c>
      <c r="D5985" t="e">
        <f>IF(C5985=1,'Data Transformation'!$G$3+0.5*'Data Transformation'!$W$25,IF(C5986=1,D5986-'Data Transformation'!$W$25,FALSE))</f>
        <v>#NUM!</v>
      </c>
      <c r="E5985">
        <f t="array" ref="E5985">IF(ISLOGICAL(D5985),"",FREQUENCY(IF('Data Transformation'!$B$425:$B$8425='Bin Analysis'!$B5979,'Data Transformation'!$G$425:$G$8425),D5985))</f>
        <v>2001</v>
      </c>
      <c r="F5985">
        <f t="shared" si="747"/>
        <v>0</v>
      </c>
      <c r="G5985">
        <f>Weighting!$H$9</f>
        <v>0</v>
      </c>
      <c r="H5985">
        <f t="array" ref="H5985">FREQUENCY(IF('Data Transformation'!$B$4:$B$8425=B5979,'Data Transformation'!$G$4:$G$8425),'Bin Analysis'!$B5985)</f>
        <v>2073</v>
      </c>
      <c r="I5985">
        <f t="shared" si="748"/>
        <v>0</v>
      </c>
      <c r="J5985">
        <f t="shared" si="749"/>
        <v>0</v>
      </c>
      <c r="K5985">
        <f>J5985*Weighting!$W$9</f>
        <v>0</v>
      </c>
      <c r="M5985" s="14"/>
    </row>
    <row r="5986" spans="1:13" x14ac:dyDescent="0.25">
      <c r="A5986" s="32" t="str">
        <f>IF(Weighting!$P$10&gt;0,B5986,"")</f>
        <v/>
      </c>
      <c r="B5986" t="e">
        <f>Weighting!$C$10</f>
        <v>#DIV/0!</v>
      </c>
      <c r="C5986" t="e">
        <f>Weighting!$F$10</f>
        <v>#NUM!</v>
      </c>
      <c r="D5986" t="e">
        <f>IF(C5986=1,'Data Transformation'!$G$3+0.5*'Data Transformation'!$W$25,IF(C5987=1,D5987-'Data Transformation'!$W$25,FALSE))</f>
        <v>#NUM!</v>
      </c>
      <c r="E5986">
        <f t="array" ref="E5986">IF(ISLOGICAL(D5986),"",FREQUENCY(IF('Data Transformation'!$B$425:$B$8425='Bin Analysis'!$B5979,'Data Transformation'!$G$425:$G$8425),D5986))</f>
        <v>2001</v>
      </c>
      <c r="F5986">
        <f t="shared" si="747"/>
        <v>0</v>
      </c>
      <c r="G5986">
        <f>Weighting!$H$10</f>
        <v>0</v>
      </c>
      <c r="H5986">
        <f t="array" ref="H5986">FREQUENCY(IF('Data Transformation'!$B$4:$B$8425=B5979,'Data Transformation'!$G$4:$G$8425),'Bin Analysis'!$B5986)</f>
        <v>2073</v>
      </c>
      <c r="I5986">
        <f t="shared" si="748"/>
        <v>0</v>
      </c>
      <c r="J5986">
        <f t="shared" si="749"/>
        <v>0</v>
      </c>
      <c r="K5986">
        <f>J5986*Weighting!$W$10</f>
        <v>0</v>
      </c>
      <c r="M5986" s="14"/>
    </row>
    <row r="5987" spans="1:13" x14ac:dyDescent="0.25">
      <c r="A5987" s="32" t="str">
        <f>IF(Weighting!$P$11&gt;0,B5987,"")</f>
        <v/>
      </c>
      <c r="B5987" t="e">
        <f>Weighting!$C$11</f>
        <v>#DIV/0!</v>
      </c>
      <c r="C5987" t="e">
        <f>Weighting!$F$11</f>
        <v>#NUM!</v>
      </c>
      <c r="D5987" t="e">
        <f>IF(C5987=1,'Data Transformation'!$G$3+0.5*'Data Transformation'!$W$25,IF(C5988=1,D5988-'Data Transformation'!$W$25,FALSE))</f>
        <v>#NUM!</v>
      </c>
      <c r="E5987">
        <f t="array" ref="E5987">IF(ISLOGICAL(D5987),"",FREQUENCY(IF('Data Transformation'!$B$425:$B$8425='Bin Analysis'!$B5979,'Data Transformation'!$G$425:$G$8425),D5987))</f>
        <v>2001</v>
      </c>
      <c r="F5987">
        <f t="shared" si="747"/>
        <v>0</v>
      </c>
      <c r="G5987">
        <f>Weighting!$H$11</f>
        <v>0</v>
      </c>
      <c r="H5987">
        <f t="array" ref="H5987">FREQUENCY(IF('Data Transformation'!$B$4:$B$8425=B5979,'Data Transformation'!$G$4:$G$8425),'Bin Analysis'!$B5987)</f>
        <v>2073</v>
      </c>
      <c r="I5987">
        <f t="shared" si="748"/>
        <v>0</v>
      </c>
      <c r="J5987">
        <f t="shared" si="749"/>
        <v>0</v>
      </c>
      <c r="K5987">
        <f>J5987*Weighting!$W$11</f>
        <v>0</v>
      </c>
      <c r="M5987" s="14"/>
    </row>
    <row r="5988" spans="1:13" x14ac:dyDescent="0.25">
      <c r="A5988" s="32" t="str">
        <f>IF(Weighting!$P$12&gt;0,B5988,"")</f>
        <v/>
      </c>
      <c r="B5988" t="e">
        <f>Weighting!$C$12</f>
        <v>#DIV/0!</v>
      </c>
      <c r="C5988" t="e">
        <f>Weighting!$F$12</f>
        <v>#NUM!</v>
      </c>
      <c r="D5988" t="e">
        <f>IF(C5988=1,'Data Transformation'!$G$3+0.5*'Data Transformation'!$W$25,IF(C5989=1,D5989-'Data Transformation'!$W$25,FALSE))</f>
        <v>#NUM!</v>
      </c>
      <c r="E5988">
        <f t="array" ref="E5988">IF(ISLOGICAL(D5988),"",FREQUENCY(IF('Data Transformation'!$B$425:$B$8425='Bin Analysis'!$B5979,'Data Transformation'!$G$425:$G$8425),D5988))</f>
        <v>2001</v>
      </c>
      <c r="F5988">
        <f t="shared" si="747"/>
        <v>0</v>
      </c>
      <c r="G5988">
        <f>Weighting!$H$12</f>
        <v>0</v>
      </c>
      <c r="H5988">
        <f t="array" ref="H5988">FREQUENCY(IF('Data Transformation'!$B$4:$B$8425=B5979,'Data Transformation'!$G$4:$G$8425),'Bin Analysis'!$B5988)</f>
        <v>2073</v>
      </c>
      <c r="I5988">
        <f t="shared" si="748"/>
        <v>0</v>
      </c>
      <c r="J5988">
        <f t="shared" si="749"/>
        <v>0</v>
      </c>
      <c r="K5988">
        <f>J5988*Weighting!$W$12</f>
        <v>0</v>
      </c>
      <c r="M5988" s="14"/>
    </row>
    <row r="5989" spans="1:13" x14ac:dyDescent="0.25">
      <c r="A5989" s="32" t="str">
        <f>IF(Weighting!$P$13&gt;0,B5989,"")</f>
        <v/>
      </c>
      <c r="B5989" t="e">
        <f>Weighting!$C$13</f>
        <v>#DIV/0!</v>
      </c>
      <c r="C5989" t="e">
        <f>Weighting!$F$13</f>
        <v>#NUM!</v>
      </c>
      <c r="D5989" t="e">
        <f>IF(C5989=1,'Data Transformation'!$G$3+0.5*'Data Transformation'!$W$25,IF(C5990=1,D5990-'Data Transformation'!$W$25,FALSE))</f>
        <v>#NUM!</v>
      </c>
      <c r="E5989">
        <f t="array" ref="E5989">IF(ISLOGICAL(D5989),"",FREQUENCY(IF('Data Transformation'!$B$425:$B$8425='Bin Analysis'!$B5979,'Data Transformation'!$G$425:$G$8425),D5989))</f>
        <v>2001</v>
      </c>
      <c r="F5989">
        <f t="shared" si="747"/>
        <v>0</v>
      </c>
      <c r="G5989">
        <f>Weighting!$H$13</f>
        <v>0</v>
      </c>
      <c r="H5989">
        <f t="array" ref="H5989">FREQUENCY(IF('Data Transformation'!$B$4:$B$8425=B5979,'Data Transformation'!$G$4:$G$8425),'Bin Analysis'!$B5989)</f>
        <v>2073</v>
      </c>
      <c r="I5989">
        <f t="shared" si="748"/>
        <v>0</v>
      </c>
      <c r="J5989">
        <f t="shared" si="749"/>
        <v>0</v>
      </c>
      <c r="K5989">
        <f>J5989*Weighting!$W$13</f>
        <v>0</v>
      </c>
      <c r="M5989" s="14"/>
    </row>
    <row r="5990" spans="1:13" x14ac:dyDescent="0.25">
      <c r="A5990" s="32" t="str">
        <f>IF(Weighting!$P$14&gt;0,B5990,"")</f>
        <v/>
      </c>
      <c r="B5990" t="e">
        <f>Weighting!$C$14</f>
        <v>#DIV/0!</v>
      </c>
      <c r="C5990" t="e">
        <f>Weighting!$F$14</f>
        <v>#NUM!</v>
      </c>
      <c r="D5990" t="e">
        <f>IF(C5990=1,'Data Transformation'!$G$3+0.5*'Data Transformation'!$W$25,IF(C5991=1,D5991-'Data Transformation'!$W$25,FALSE))</f>
        <v>#NUM!</v>
      </c>
      <c r="E5990">
        <f t="array" ref="E5990">IF(ISLOGICAL(D5990),"",FREQUENCY(IF('Data Transformation'!$B$425:$B$8425='Bin Analysis'!$B5979,'Data Transformation'!$G$425:$G$8425),D5990))</f>
        <v>2001</v>
      </c>
      <c r="F5990">
        <f t="shared" si="747"/>
        <v>0</v>
      </c>
      <c r="G5990">
        <f>Weighting!$H$14</f>
        <v>0</v>
      </c>
      <c r="H5990">
        <f t="array" ref="H5990">FREQUENCY(IF('Data Transformation'!$B$4:$B$8425=B5979,'Data Transformation'!$G$4:$G$8425),'Bin Analysis'!$B5990)</f>
        <v>2073</v>
      </c>
      <c r="I5990">
        <f t="shared" si="748"/>
        <v>0</v>
      </c>
      <c r="J5990">
        <f t="shared" si="749"/>
        <v>0</v>
      </c>
      <c r="K5990">
        <f>J5990*Weighting!$W$14</f>
        <v>0</v>
      </c>
      <c r="M5990" s="14"/>
    </row>
    <row r="5991" spans="1:13" x14ac:dyDescent="0.25">
      <c r="A5991" s="32" t="str">
        <f>IF(Weighting!$P$15&gt;0,B5991,"")</f>
        <v/>
      </c>
      <c r="B5991" t="e">
        <f>Weighting!$C$15</f>
        <v>#DIV/0!</v>
      </c>
      <c r="C5991" t="e">
        <f>Weighting!$F$15</f>
        <v>#NUM!</v>
      </c>
      <c r="D5991" t="e">
        <f>IF(C5991=1,'Data Transformation'!$G$3+0.5*'Data Transformation'!$W$25,IF(C5992=1,D5992-'Data Transformation'!$W$25,FALSE))</f>
        <v>#NUM!</v>
      </c>
      <c r="E5991">
        <f t="array" ref="E5991">IF(ISLOGICAL(D5991),"",FREQUENCY(IF('Data Transformation'!$B$425:$B$8425='Bin Analysis'!$B5979,'Data Transformation'!$G$425:$G$8425),D5991))</f>
        <v>2001</v>
      </c>
      <c r="F5991">
        <f t="shared" si="747"/>
        <v>0</v>
      </c>
      <c r="G5991">
        <f>Weighting!$H$15</f>
        <v>0</v>
      </c>
      <c r="H5991">
        <f t="array" ref="H5991">FREQUENCY(IF('Data Transformation'!$B$4:$B$8425=B5979,'Data Transformation'!$G$4:$G$8425),'Bin Analysis'!$B5991)</f>
        <v>2073</v>
      </c>
      <c r="I5991">
        <f t="shared" si="748"/>
        <v>0</v>
      </c>
      <c r="J5991">
        <f t="shared" si="749"/>
        <v>0</v>
      </c>
      <c r="K5991">
        <f>J5991*Weighting!$W$15</f>
        <v>0</v>
      </c>
      <c r="M5991" s="14"/>
    </row>
    <row r="5992" spans="1:13" x14ac:dyDescent="0.25">
      <c r="A5992" s="32" t="str">
        <f>IF(Weighting!$P$16&gt;0,B5992,"")</f>
        <v/>
      </c>
      <c r="B5992" t="e">
        <f>Weighting!$C$16</f>
        <v>#DIV/0!</v>
      </c>
      <c r="C5992" t="e">
        <f>Weighting!$F$16</f>
        <v>#NUM!</v>
      </c>
      <c r="D5992" t="e">
        <f>IF(C5992=1,'Data Transformation'!$G$3+0.5*'Data Transformation'!$W$25,IF(C5993=1,D5993-'Data Transformation'!$W$25,FALSE))</f>
        <v>#NUM!</v>
      </c>
      <c r="E5992">
        <f t="array" ref="E5992">IF(ISLOGICAL(D5992),"",FREQUENCY(IF('Data Transformation'!$B$425:$B$8425='Bin Analysis'!$B5979,'Data Transformation'!$G$425:$G$8425),D5992))</f>
        <v>2001</v>
      </c>
      <c r="F5992">
        <f t="shared" si="747"/>
        <v>0</v>
      </c>
      <c r="G5992">
        <f>Weighting!$H$16</f>
        <v>0</v>
      </c>
      <c r="H5992">
        <f t="array" ref="H5992">FREQUENCY(IF('Data Transformation'!$B$4:$B$8425=B5979,'Data Transformation'!$G$4:$G$8425),'Bin Analysis'!$B5992)</f>
        <v>2073</v>
      </c>
      <c r="I5992">
        <f t="shared" si="748"/>
        <v>0</v>
      </c>
      <c r="J5992">
        <f t="shared" si="749"/>
        <v>0</v>
      </c>
      <c r="K5992">
        <f>J5992*Weighting!$W$16</f>
        <v>0</v>
      </c>
      <c r="M5992" s="14"/>
    </row>
    <row r="5993" spans="1:13" x14ac:dyDescent="0.25">
      <c r="A5993" s="32" t="str">
        <f>IF(Weighting!$P$17&gt;0,B5993,"")</f>
        <v/>
      </c>
      <c r="B5993" t="e">
        <f>Weighting!$C$17</f>
        <v>#DIV/0!</v>
      </c>
      <c r="C5993" t="e">
        <f>Weighting!$F$17</f>
        <v>#NUM!</v>
      </c>
      <c r="D5993" t="e">
        <f>IF(C5993=1,'Data Transformation'!$G$3+0.5*'Data Transformation'!$W$25,IF(C5994=1,D5994-'Data Transformation'!$W$25,FALSE))</f>
        <v>#NUM!</v>
      </c>
      <c r="E5993">
        <f t="array" ref="E5993">IF(ISLOGICAL(D5993),"",FREQUENCY(IF('Data Transformation'!$B$425:$B$8425='Bin Analysis'!$B5979,'Data Transformation'!$G$425:$G$8425),D5993))</f>
        <v>2001</v>
      </c>
      <c r="F5993">
        <f t="shared" si="747"/>
        <v>0</v>
      </c>
      <c r="G5993">
        <f>Weighting!$H$17</f>
        <v>0</v>
      </c>
      <c r="H5993">
        <f t="array" ref="H5993">FREQUENCY(IF('Data Transformation'!$B$4:$B$8425=B5979,'Data Transformation'!$G$4:$G$8425),'Bin Analysis'!$B5993)</f>
        <v>2073</v>
      </c>
      <c r="I5993">
        <f t="shared" si="748"/>
        <v>0</v>
      </c>
      <c r="J5993">
        <f t="shared" si="749"/>
        <v>0</v>
      </c>
      <c r="K5993">
        <f>J5993*Weighting!$W$17</f>
        <v>0</v>
      </c>
      <c r="M5993" s="14"/>
    </row>
    <row r="5994" spans="1:13" x14ac:dyDescent="0.25">
      <c r="A5994" s="32" t="str">
        <f>IF(Weighting!$P$18&gt;0,B5994,"")</f>
        <v/>
      </c>
      <c r="B5994" t="e">
        <f>Weighting!$C$18</f>
        <v>#DIV/0!</v>
      </c>
      <c r="C5994" t="e">
        <f>Weighting!$F$18</f>
        <v>#NUM!</v>
      </c>
      <c r="D5994" t="e">
        <f>IF(C5994=1,'Data Transformation'!$G$3+0.5*'Data Transformation'!$W$25,IF(C5995=1,D5995-'Data Transformation'!$W$25,FALSE))</f>
        <v>#NUM!</v>
      </c>
      <c r="E5994">
        <f t="array" ref="E5994">IF(ISLOGICAL(D5994),"",FREQUENCY(IF('Data Transformation'!$B$425:$B$8425='Bin Analysis'!$B5979,'Data Transformation'!$G$425:$G$8425),D5994))</f>
        <v>2001</v>
      </c>
      <c r="F5994">
        <f t="shared" si="747"/>
        <v>0</v>
      </c>
      <c r="G5994">
        <f>Weighting!$H$18</f>
        <v>0</v>
      </c>
      <c r="H5994">
        <f t="array" ref="H5994">FREQUENCY(IF('Data Transformation'!$B$4:$B$8425=B5979,'Data Transformation'!$G$4:$G$8425),'Bin Analysis'!$B5994)</f>
        <v>2073</v>
      </c>
      <c r="I5994">
        <f t="shared" si="748"/>
        <v>0</v>
      </c>
      <c r="J5994">
        <f t="shared" si="749"/>
        <v>0</v>
      </c>
      <c r="K5994">
        <f>J5994*Weighting!$W$18</f>
        <v>0</v>
      </c>
      <c r="M5994" s="14"/>
    </row>
    <row r="5995" spans="1:13" x14ac:dyDescent="0.25">
      <c r="A5995" s="32" t="str">
        <f>IF(Weighting!$P$19&gt;0,B5995,"")</f>
        <v/>
      </c>
      <c r="B5995" t="e">
        <f>Weighting!$C$19</f>
        <v>#DIV/0!</v>
      </c>
      <c r="C5995" t="e">
        <f>Weighting!$F$19</f>
        <v>#NUM!</v>
      </c>
      <c r="D5995" t="e">
        <f>IF(C5995=1,'Data Transformation'!$G$3+0.5*'Data Transformation'!$W$25,IF(C5996=1,D5996-'Data Transformation'!$W$25,FALSE))</f>
        <v>#NUM!</v>
      </c>
      <c r="E5995">
        <f t="array" ref="E5995">IF(ISLOGICAL(D5995),"",FREQUENCY(IF('Data Transformation'!$B$425:$B$8425='Bin Analysis'!$B5979,'Data Transformation'!$G$425:$G$8425),D5995))</f>
        <v>2001</v>
      </c>
      <c r="F5995">
        <f t="shared" si="747"/>
        <v>0</v>
      </c>
      <c r="G5995">
        <f>Weighting!$H$19</f>
        <v>0</v>
      </c>
      <c r="H5995">
        <f t="array" ref="H5995">FREQUENCY(IF('Data Transformation'!$B$4:$B$8425=B5979,'Data Transformation'!$G$4:$G$8425),'Bin Analysis'!$B5995)</f>
        <v>2073</v>
      </c>
      <c r="I5995">
        <f t="shared" si="748"/>
        <v>0</v>
      </c>
      <c r="J5995">
        <f t="shared" si="749"/>
        <v>0</v>
      </c>
      <c r="K5995">
        <f>J5995*Weighting!$W$19</f>
        <v>0</v>
      </c>
      <c r="M5995" s="14"/>
    </row>
    <row r="5996" spans="1:13" x14ac:dyDescent="0.25">
      <c r="A5996" s="32" t="str">
        <f>IF(Weighting!$P$20&gt;0,B5996,"")</f>
        <v/>
      </c>
      <c r="B5996" t="e">
        <f>Weighting!$C$20</f>
        <v>#DIV/0!</v>
      </c>
      <c r="C5996" t="e">
        <f>Weighting!$F$20</f>
        <v>#NUM!</v>
      </c>
      <c r="D5996" t="e">
        <f>IF(C5996=1,'Data Transformation'!$G$3+0.5*'Data Transformation'!$W$25,IF(C5997=1,D5997-'Data Transformation'!$W$25,FALSE))</f>
        <v>#NUM!</v>
      </c>
      <c r="E5996">
        <f t="array" ref="E5996">IF(ISLOGICAL(D5996),"",FREQUENCY(IF('Data Transformation'!$B$425:$B$8425='Bin Analysis'!$B5979,'Data Transformation'!$G$425:$G$8425),D5996))</f>
        <v>2001</v>
      </c>
      <c r="F5996">
        <f t="shared" si="747"/>
        <v>0</v>
      </c>
      <c r="G5996">
        <f>Weighting!$H$20</f>
        <v>0</v>
      </c>
      <c r="H5996">
        <f t="array" ref="H5996">FREQUENCY(IF('Data Transformation'!$B$4:$B$8425=B5979,'Data Transformation'!$G$4:$G$8425),'Bin Analysis'!$B5996)</f>
        <v>2073</v>
      </c>
      <c r="I5996">
        <f t="shared" si="748"/>
        <v>0</v>
      </c>
      <c r="J5996">
        <f t="shared" si="749"/>
        <v>0</v>
      </c>
      <c r="K5996">
        <f>J5996*Weighting!$W$20</f>
        <v>0</v>
      </c>
      <c r="M5996" s="14"/>
    </row>
    <row r="5997" spans="1:13" x14ac:dyDescent="0.25">
      <c r="A5997" s="32" t="str">
        <f>IF(Weighting!$P$21&gt;0,B5997,"")</f>
        <v/>
      </c>
      <c r="B5997" t="e">
        <f>Weighting!$C$21</f>
        <v>#DIV/0!</v>
      </c>
      <c r="C5997" t="e">
        <f>Weighting!$F$21</f>
        <v>#NUM!</v>
      </c>
      <c r="D5997" t="e">
        <f>IF(C5997=1,'Data Transformation'!$G$3+0.5*'Data Transformation'!$W$25,IF(C5998=1,D5998-'Data Transformation'!$W$25,FALSE))</f>
        <v>#NUM!</v>
      </c>
      <c r="E5997">
        <f t="array" ref="E5997">IF(ISLOGICAL(D5997),"",FREQUENCY(IF('Data Transformation'!$B$425:$B$8425='Bin Analysis'!$B5979,'Data Transformation'!$G$425:$G$8425),D5997))</f>
        <v>2001</v>
      </c>
      <c r="F5997">
        <f t="shared" si="747"/>
        <v>0</v>
      </c>
      <c r="G5997">
        <f>Weighting!$H$21</f>
        <v>0</v>
      </c>
      <c r="H5997">
        <f t="array" ref="H5997">FREQUENCY(IF('Data Transformation'!$B$4:$B$8425=B5979,'Data Transformation'!$G$4:$G$8425),'Bin Analysis'!$B5997)</f>
        <v>2073</v>
      </c>
      <c r="I5997">
        <f t="shared" si="748"/>
        <v>0</v>
      </c>
      <c r="J5997">
        <f t="shared" si="749"/>
        <v>0</v>
      </c>
      <c r="K5997">
        <f>J5997*Weighting!$W$21</f>
        <v>0</v>
      </c>
      <c r="M5997" s="14"/>
    </row>
    <row r="5998" spans="1:13" x14ac:dyDescent="0.25">
      <c r="A5998" s="32" t="str">
        <f>IF(Weighting!$P$22&gt;0,B5998,"")</f>
        <v/>
      </c>
      <c r="B5998" t="e">
        <f>Weighting!$C$22</f>
        <v>#DIV/0!</v>
      </c>
      <c r="C5998" t="e">
        <f>Weighting!$F$22</f>
        <v>#NUM!</v>
      </c>
      <c r="D5998" t="e">
        <f>IF(C5998=1,'Data Transformation'!$G$3+0.5*'Data Transformation'!$W$25,IF(C5999=1,D5999-'Data Transformation'!$W$25,FALSE))</f>
        <v>#NUM!</v>
      </c>
      <c r="E5998">
        <f t="array" ref="E5998">IF(ISLOGICAL(D5998),"",FREQUENCY(IF('Data Transformation'!$B$425:$B$8425='Bin Analysis'!$B5979,'Data Transformation'!$G$425:$G$8425),D5998))</f>
        <v>2001</v>
      </c>
      <c r="F5998">
        <f t="shared" si="747"/>
        <v>0</v>
      </c>
      <c r="G5998">
        <f>Weighting!$H$22</f>
        <v>0</v>
      </c>
      <c r="H5998">
        <f t="array" ref="H5998">FREQUENCY(IF('Data Transformation'!$B$4:$B$8425=B5979,'Data Transformation'!$G$4:$G$8425),'Bin Analysis'!$B5998)</f>
        <v>2073</v>
      </c>
      <c r="I5998">
        <f t="shared" si="748"/>
        <v>0</v>
      </c>
      <c r="J5998">
        <f t="shared" si="749"/>
        <v>0</v>
      </c>
      <c r="K5998">
        <f>J5998*Weighting!$W$22</f>
        <v>0</v>
      </c>
      <c r="M5998" s="14"/>
    </row>
    <row r="5999" spans="1:13" x14ac:dyDescent="0.25">
      <c r="A5999" s="32" t="str">
        <f>IF(Weighting!$P$23&gt;0,B5999,"")</f>
        <v/>
      </c>
      <c r="B5999" t="e">
        <f>Weighting!$C$23</f>
        <v>#DIV/0!</v>
      </c>
      <c r="C5999" t="e">
        <f>Weighting!$F$23</f>
        <v>#NUM!</v>
      </c>
      <c r="D5999" t="e">
        <f>IF(C5999=1,'Data Transformation'!$G$3+0.5*'Data Transformation'!$W$25,IF(C6000=1,D6000-'Data Transformation'!$W$25,FALSE))</f>
        <v>#NUM!</v>
      </c>
      <c r="E5999">
        <f t="array" ref="E5999">IF(ISLOGICAL(D5999),"",FREQUENCY(IF('Data Transformation'!$B$425:$B$8425='Bin Analysis'!$B5979,'Data Transformation'!$G$425:$G$8425),D5999))</f>
        <v>2001</v>
      </c>
      <c r="F5999">
        <f t="shared" si="747"/>
        <v>0</v>
      </c>
      <c r="G5999">
        <f>Weighting!$H$23</f>
        <v>0</v>
      </c>
      <c r="H5999">
        <f t="array" ref="H5999">FREQUENCY(IF('Data Transformation'!$B$4:$B$8425=B5979,'Data Transformation'!$G$4:$G$8425),'Bin Analysis'!$B5999)</f>
        <v>2073</v>
      </c>
      <c r="I5999">
        <f t="shared" si="748"/>
        <v>0</v>
      </c>
      <c r="J5999">
        <f t="shared" si="749"/>
        <v>0</v>
      </c>
      <c r="K5999">
        <f>J5999*Weighting!$W$23</f>
        <v>0</v>
      </c>
      <c r="M5999" s="14"/>
    </row>
    <row r="6000" spans="1:13" x14ac:dyDescent="0.25">
      <c r="A6000" s="32" t="str">
        <f>IF(Weighting!$P$24&gt;0,B6000,"")</f>
        <v/>
      </c>
      <c r="B6000" t="e">
        <f>Weighting!$C$24</f>
        <v>#DIV/0!</v>
      </c>
      <c r="C6000" t="e">
        <f>Weighting!$F$24</f>
        <v>#NUM!</v>
      </c>
      <c r="D6000" t="e">
        <f>IF(C6000=1,'Data Transformation'!$G$3+0.5*'Data Transformation'!$W$25,IF(C6001=1,D6001-'Data Transformation'!$W$25,FALSE))</f>
        <v>#NUM!</v>
      </c>
      <c r="E6000">
        <f t="array" ref="E6000">IF(ISLOGICAL(D6000),"",FREQUENCY(IF('Data Transformation'!$B$425:$B$8425='Bin Analysis'!$B5979,'Data Transformation'!$G$425:$G$8425),D6000))</f>
        <v>2001</v>
      </c>
      <c r="F6000">
        <f t="shared" si="747"/>
        <v>0</v>
      </c>
      <c r="G6000">
        <f>Weighting!$H$24</f>
        <v>0</v>
      </c>
      <c r="H6000">
        <f t="array" ref="H6000">FREQUENCY(IF('Data Transformation'!$B$4:$B$8425=B5979,'Data Transformation'!$G$4:$G$8425),'Bin Analysis'!$B6000)</f>
        <v>2073</v>
      </c>
      <c r="I6000">
        <f t="shared" si="748"/>
        <v>0</v>
      </c>
      <c r="J6000">
        <f t="shared" si="749"/>
        <v>0</v>
      </c>
      <c r="K6000">
        <f>J6000*Weighting!$W$24</f>
        <v>0</v>
      </c>
      <c r="M6000" s="14"/>
    </row>
    <row r="6001" spans="1:25" x14ac:dyDescent="0.25">
      <c r="A6001" s="32" t="str">
        <f>IF(Weighting!$P$25&gt;0,B6001,"")</f>
        <v/>
      </c>
      <c r="B6001" t="e">
        <f>Weighting!$C$25</f>
        <v>#DIV/0!</v>
      </c>
      <c r="C6001" t="e">
        <f>Weighting!$F$25</f>
        <v>#NUM!</v>
      </c>
      <c r="D6001" t="e">
        <f>IF(C6001=1,'Data Transformation'!$G$3+0.5*'Data Transformation'!$W$25,IF(C6002=1,D6002-'Data Transformation'!$W$25,FALSE))</f>
        <v>#NUM!</v>
      </c>
      <c r="E6001">
        <f t="array" ref="E6001">IF(ISLOGICAL(D6001),"",FREQUENCY(IF('Data Transformation'!$B$425:$B$8425='Bin Analysis'!$B5979,'Data Transformation'!$G$425:$G$8425),D6001))</f>
        <v>2001</v>
      </c>
      <c r="F6001">
        <f t="shared" si="747"/>
        <v>0</v>
      </c>
      <c r="G6001">
        <f>Weighting!$H$25</f>
        <v>0</v>
      </c>
      <c r="H6001">
        <f t="array" ref="H6001">FREQUENCY(IF('Data Transformation'!$B$4:$B$8425=B5979,'Data Transformation'!$G$4:$G$8425),'Bin Analysis'!$B6001)</f>
        <v>2073</v>
      </c>
      <c r="I6001">
        <f t="shared" si="748"/>
        <v>0</v>
      </c>
      <c r="J6001">
        <f t="shared" si="749"/>
        <v>0</v>
      </c>
      <c r="K6001">
        <f>J6001*Weighting!$W$25</f>
        <v>0</v>
      </c>
      <c r="M6001" s="14"/>
    </row>
    <row r="6002" spans="1:25" x14ac:dyDescent="0.25">
      <c r="N6002" s="57"/>
      <c r="O6002"/>
      <c r="P6002"/>
      <c r="Q6002"/>
      <c r="R6002"/>
    </row>
    <row r="6003" spans="1:25" ht="23.25" x14ac:dyDescent="0.35">
      <c r="A6003" s="21" t="s">
        <v>0</v>
      </c>
      <c r="B6003" s="21" t="str">
        <f>IFERROR(VLOOKUP(C6003,'Data Transformation'!$L$6:$M$426,2,FALSE),"")</f>
        <v/>
      </c>
      <c r="C6003" s="21">
        <f>C5979+1</f>
        <v>250</v>
      </c>
      <c r="D6003" s="21"/>
      <c r="E6003" s="21"/>
      <c r="F6003" s="21"/>
      <c r="G6003" s="21"/>
      <c r="H6003" s="22"/>
      <c r="I6003" s="22"/>
      <c r="J6003" s="22"/>
      <c r="K6003" s="21"/>
      <c r="L6003" s="21" t="str">
        <f>B6003</f>
        <v/>
      </c>
      <c r="M6003" s="23" t="e">
        <f>INDEX('Data Transformation'!$O$4:$O$424,MATCH($B6003,'Data Transformation'!$M$4:$M$424,0),MATCH($M$2,'Data Transformation'!$O$3,0))</f>
        <v>#N/A</v>
      </c>
      <c r="N6003" s="27" t="e">
        <f>IF('Input and Summary Results'!$J$16="minimum",'Bin Analysis'!X6004/(M6003-1),'Bin Analysis'!Y6003/('Bin Analysis'!M6003-1))</f>
        <v>#N/A</v>
      </c>
      <c r="O6003" s="27" t="e">
        <f>IF(M6003=FALSE,NA(),(VLOOKUP(1,C6006:K6025,4,FALSE))/(M6003-1))</f>
        <v>#N/A</v>
      </c>
      <c r="P6003" s="27" t="e">
        <f>IF(M6003=FALSE,NA(),SUM(J6006:J6025)/Weighting!$S$5)</f>
        <v>#N/A</v>
      </c>
      <c r="Q6003" s="27" t="e">
        <f>IF(M6003=FALSE,NA(),SUM(K6006:K6025)/Weighting!$S$6)</f>
        <v>#N/A</v>
      </c>
      <c r="R6003" s="27" t="e">
        <f>IF(M6003=FALSE,NA(),(VLOOKUP(1,G6006:K6025,3,FALSE))/(M6003-1))</f>
        <v>#N/A</v>
      </c>
      <c r="S6003" s="22" t="e">
        <f>IF(M6003=FALSE,NA(),IF(SUM(J6006:J6025)=2,"yes","no"))</f>
        <v>#N/A</v>
      </c>
      <c r="X6003" s="2" cm="2">
        <f t="array" ref="X6003:X6004">FREQUENCY(IF('Data Transformation'!$B$425:$B$6424='Bin Analysis'!L6003,'Data Transformation'!$G$425:$G$6424),'Data Transformation'!$U$11)</f>
        <v>0</v>
      </c>
      <c r="Y6003" s="2" cm="2">
        <f t="array" ref="Y6003:Y6004">FREQUENCY(IF('Data Transformation'!$B$425:$B$6424='Bin Analysis'!L6003,'Data Transformation'!$G$425:$G$6424),'Data Transformation'!$U$12)</f>
        <v>0</v>
      </c>
    </row>
    <row r="6004" spans="1:25" x14ac:dyDescent="0.25">
      <c r="A6004" s="14" t="s">
        <v>67</v>
      </c>
      <c r="B6004" t="s">
        <v>47</v>
      </c>
      <c r="C6004" t="s">
        <v>5</v>
      </c>
      <c r="D6004" t="s">
        <v>98</v>
      </c>
      <c r="E6004" t="s">
        <v>99</v>
      </c>
      <c r="F6004" t="s">
        <v>100</v>
      </c>
      <c r="G6004" t="s">
        <v>69</v>
      </c>
      <c r="H6004" t="s">
        <v>31</v>
      </c>
      <c r="I6004" t="s">
        <v>32</v>
      </c>
      <c r="J6004" t="s">
        <v>46</v>
      </c>
      <c r="K6004" s="14" t="s">
        <v>45</v>
      </c>
      <c r="M6004" s="14"/>
      <c r="X6004" s="2">
        <v>0</v>
      </c>
      <c r="Y6004" s="2">
        <v>0</v>
      </c>
    </row>
    <row r="6005" spans="1:25" x14ac:dyDescent="0.25">
      <c r="A6005" s="32"/>
      <c r="D6005" t="e">
        <f>IF(C6005=1,'Data Transformation'!$G$3+0.5*'Data Transformation'!$W$25,IF(C6006=1,D6006-'Data Transformation'!$W$25,FALSE))</f>
        <v>#NUM!</v>
      </c>
      <c r="E6005">
        <f t="array" ref="E6005">IF(ISLOGICAL(D6005),"",FREQUENCY(IF('Data Transformation'!$B$425:$B$8425='Bin Analysis'!$B6003,'Data Transformation'!$G$425:$G$8425),D6005))</f>
        <v>2001</v>
      </c>
      <c r="F6005" t="e">
        <f>IF(ISLOGICAL(D6005),"",E6005-E6004)</f>
        <v>#VALUE!</v>
      </c>
      <c r="M6005" s="14"/>
    </row>
    <row r="6006" spans="1:25" x14ac:dyDescent="0.25">
      <c r="A6006" s="32" t="e">
        <f>IF(Weighting!$P$6&gt;0,B6006,"")</f>
        <v>#NUM!</v>
      </c>
      <c r="B6006" t="e">
        <f>Weighting!$C$6</f>
        <v>#DIV/0!</v>
      </c>
      <c r="C6006" t="e">
        <f>Weighting!$F$6</f>
        <v>#NUM!</v>
      </c>
      <c r="D6006" t="e">
        <f>IF(C6006=1,'Data Transformation'!$G$3+0.5*'Data Transformation'!$W$25,IF(C6007=1,D6007-'Data Transformation'!$W$25,FALSE))</f>
        <v>#NUM!</v>
      </c>
      <c r="E6006">
        <f t="array" ref="E6006">IF(ISLOGICAL(D6006),"",FREQUENCY(IF('Data Transformation'!$B$425:$B$8425='Bin Analysis'!$B6003,'Data Transformation'!$G$425:$G$8425),D6006))</f>
        <v>2001</v>
      </c>
      <c r="F6006">
        <f>IF(ISLOGICAL(D6006),"",E6006-E6005)</f>
        <v>0</v>
      </c>
      <c r="G6006">
        <f>Weighting!$H$6</f>
        <v>1</v>
      </c>
      <c r="H6006">
        <f t="array" ref="H6006">FREQUENCY(IF('Data Transformation'!$B$4:$B$8425=B6003,'Data Transformation'!$G$4:$G$8425),'Bin Analysis'!$B6006)</f>
        <v>2073</v>
      </c>
      <c r="I6006">
        <f>H6006-H6005</f>
        <v>2073</v>
      </c>
      <c r="J6006">
        <f>IF(I6006=0,0,1)</f>
        <v>1</v>
      </c>
      <c r="K6006" t="e">
        <f>J6006*Weighting!$W$6</f>
        <v>#NUM!</v>
      </c>
      <c r="M6006" s="14"/>
    </row>
    <row r="6007" spans="1:25" x14ac:dyDescent="0.25">
      <c r="A6007" s="32" t="str">
        <f>IF(Weighting!$P$7&gt;0,B6007,"")</f>
        <v/>
      </c>
      <c r="B6007" t="e">
        <f>Weighting!$C$7</f>
        <v>#DIV/0!</v>
      </c>
      <c r="C6007" t="e">
        <f>Weighting!$F$7</f>
        <v>#NUM!</v>
      </c>
      <c r="D6007" t="e">
        <f>IF(C6007=1,'Data Transformation'!$G$3+0.5*'Data Transformation'!$W$25,IF(C6008=1,D6008-'Data Transformation'!$W$25,FALSE))</f>
        <v>#NUM!</v>
      </c>
      <c r="E6007">
        <f t="array" ref="E6007">IF(ISLOGICAL(D6007),"",FREQUENCY(IF('Data Transformation'!$B$425:$B$8425='Bin Analysis'!$B6003,'Data Transformation'!$G$425:$G$8425),D6007))</f>
        <v>2001</v>
      </c>
      <c r="F6007">
        <f t="shared" ref="F6007:F6025" si="750">IF(ISLOGICAL(D6007),"",E6007-E6006)</f>
        <v>0</v>
      </c>
      <c r="G6007">
        <f>Weighting!$H$7</f>
        <v>0</v>
      </c>
      <c r="H6007">
        <f t="array" ref="H6007">FREQUENCY(IF('Data Transformation'!$B$4:$B$8425=B6003,'Data Transformation'!$G$4:$G$8425),'Bin Analysis'!$B6007)</f>
        <v>2073</v>
      </c>
      <c r="I6007">
        <f t="shared" ref="I6007:I6025" si="751">H6007-H6006</f>
        <v>0</v>
      </c>
      <c r="J6007">
        <f>IF(I6007=0,0,1)</f>
        <v>0</v>
      </c>
      <c r="K6007">
        <f>J6007*Weighting!$W$7</f>
        <v>0</v>
      </c>
      <c r="M6007" s="14"/>
    </row>
    <row r="6008" spans="1:25" x14ac:dyDescent="0.25">
      <c r="A6008" s="32" t="str">
        <f>IF(Weighting!$P$8&gt;0,B6008,"")</f>
        <v/>
      </c>
      <c r="B6008" t="e">
        <f>Weighting!$C$8</f>
        <v>#DIV/0!</v>
      </c>
      <c r="C6008" t="e">
        <f>Weighting!$F$8</f>
        <v>#NUM!</v>
      </c>
      <c r="D6008" t="e">
        <f>IF(C6008=1,'Data Transformation'!$G$3+0.5*'Data Transformation'!$W$25,IF(C6009=1,D6009-'Data Transformation'!$W$25,FALSE))</f>
        <v>#NUM!</v>
      </c>
      <c r="E6008">
        <f t="array" ref="E6008">IF(ISLOGICAL(D6008),"",FREQUENCY(IF('Data Transformation'!$B$425:$B$8425='Bin Analysis'!$B6003,'Data Transformation'!$G$425:$G$8425),D6008))</f>
        <v>2001</v>
      </c>
      <c r="F6008">
        <f t="shared" si="750"/>
        <v>0</v>
      </c>
      <c r="G6008">
        <f>Weighting!$H$8</f>
        <v>0</v>
      </c>
      <c r="H6008">
        <f t="array" ref="H6008">FREQUENCY(IF('Data Transformation'!$B$4:$B$8425=B6003,'Data Transformation'!$G$4:$G$8425),'Bin Analysis'!$B6008)</f>
        <v>2073</v>
      </c>
      <c r="I6008">
        <f t="shared" si="751"/>
        <v>0</v>
      </c>
      <c r="J6008">
        <f t="shared" ref="J6008:J6025" si="752">IF(I6008=0,0,1)</f>
        <v>0</v>
      </c>
      <c r="K6008">
        <f>J6008*Weighting!$W$8</f>
        <v>0</v>
      </c>
      <c r="M6008" s="14"/>
    </row>
    <row r="6009" spans="1:25" x14ac:dyDescent="0.25">
      <c r="A6009" s="32" t="str">
        <f>IF(Weighting!$P$9&gt;0,B6009,"")</f>
        <v/>
      </c>
      <c r="B6009" s="50" t="e">
        <f>Weighting!$C$9</f>
        <v>#DIV/0!</v>
      </c>
      <c r="C6009" t="e">
        <f>Weighting!$F$9</f>
        <v>#NUM!</v>
      </c>
      <c r="D6009" t="e">
        <f>IF(C6009=1,'Data Transformation'!$G$3+0.5*'Data Transformation'!$W$25,IF(C6010=1,D6010-'Data Transformation'!$W$25,FALSE))</f>
        <v>#NUM!</v>
      </c>
      <c r="E6009">
        <f t="array" ref="E6009">IF(ISLOGICAL(D6009),"",FREQUENCY(IF('Data Transformation'!$B$425:$B$8425='Bin Analysis'!$B6003,'Data Transformation'!$G$425:$G$8425),D6009))</f>
        <v>2001</v>
      </c>
      <c r="F6009">
        <f t="shared" si="750"/>
        <v>0</v>
      </c>
      <c r="G6009">
        <f>Weighting!$H$9</f>
        <v>0</v>
      </c>
      <c r="H6009">
        <f t="array" ref="H6009">FREQUENCY(IF('Data Transformation'!$B$4:$B$8425=B6003,'Data Transformation'!$G$4:$G$8425),'Bin Analysis'!$B6009)</f>
        <v>2073</v>
      </c>
      <c r="I6009">
        <f t="shared" si="751"/>
        <v>0</v>
      </c>
      <c r="J6009">
        <f t="shared" si="752"/>
        <v>0</v>
      </c>
      <c r="K6009">
        <f>J6009*Weighting!$W$9</f>
        <v>0</v>
      </c>
      <c r="M6009" s="14"/>
    </row>
    <row r="6010" spans="1:25" x14ac:dyDescent="0.25">
      <c r="A6010" s="32" t="str">
        <f>IF(Weighting!$P$10&gt;0,B6010,"")</f>
        <v/>
      </c>
      <c r="B6010" t="e">
        <f>Weighting!$C$10</f>
        <v>#DIV/0!</v>
      </c>
      <c r="C6010" t="e">
        <f>Weighting!$F$10</f>
        <v>#NUM!</v>
      </c>
      <c r="D6010" t="e">
        <f>IF(C6010=1,'Data Transformation'!$G$3+0.5*'Data Transformation'!$W$25,IF(C6011=1,D6011-'Data Transformation'!$W$25,FALSE))</f>
        <v>#NUM!</v>
      </c>
      <c r="E6010">
        <f t="array" ref="E6010">IF(ISLOGICAL(D6010),"",FREQUENCY(IF('Data Transformation'!$B$425:$B$8425='Bin Analysis'!$B6003,'Data Transformation'!$G$425:$G$8425),D6010))</f>
        <v>2001</v>
      </c>
      <c r="F6010">
        <f t="shared" si="750"/>
        <v>0</v>
      </c>
      <c r="G6010">
        <f>Weighting!$H$10</f>
        <v>0</v>
      </c>
      <c r="H6010">
        <f t="array" ref="H6010">FREQUENCY(IF('Data Transformation'!$B$4:$B$8425=B6003,'Data Transformation'!$G$4:$G$8425),'Bin Analysis'!$B6010)</f>
        <v>2073</v>
      </c>
      <c r="I6010">
        <f t="shared" si="751"/>
        <v>0</v>
      </c>
      <c r="J6010">
        <f t="shared" si="752"/>
        <v>0</v>
      </c>
      <c r="K6010">
        <f>J6010*Weighting!$W$10</f>
        <v>0</v>
      </c>
      <c r="M6010" s="14"/>
    </row>
    <row r="6011" spans="1:25" x14ac:dyDescent="0.25">
      <c r="A6011" s="32" t="str">
        <f>IF(Weighting!$P$11&gt;0,B6011,"")</f>
        <v/>
      </c>
      <c r="B6011" t="e">
        <f>Weighting!$C$11</f>
        <v>#DIV/0!</v>
      </c>
      <c r="C6011" t="e">
        <f>Weighting!$F$11</f>
        <v>#NUM!</v>
      </c>
      <c r="D6011" t="e">
        <f>IF(C6011=1,'Data Transformation'!$G$3+0.5*'Data Transformation'!$W$25,IF(C6012=1,D6012-'Data Transformation'!$W$25,FALSE))</f>
        <v>#NUM!</v>
      </c>
      <c r="E6011">
        <f t="array" ref="E6011">IF(ISLOGICAL(D6011),"",FREQUENCY(IF('Data Transformation'!$B$425:$B$8425='Bin Analysis'!$B6003,'Data Transformation'!$G$425:$G$8425),D6011))</f>
        <v>2001</v>
      </c>
      <c r="F6011">
        <f t="shared" si="750"/>
        <v>0</v>
      </c>
      <c r="G6011">
        <f>Weighting!$H$11</f>
        <v>0</v>
      </c>
      <c r="H6011">
        <f t="array" ref="H6011">FREQUENCY(IF('Data Transformation'!$B$4:$B$8425=B6003,'Data Transformation'!$G$4:$G$8425),'Bin Analysis'!$B6011)</f>
        <v>2073</v>
      </c>
      <c r="I6011">
        <f t="shared" si="751"/>
        <v>0</v>
      </c>
      <c r="J6011">
        <f t="shared" si="752"/>
        <v>0</v>
      </c>
      <c r="K6011">
        <f>J6011*Weighting!$W$11</f>
        <v>0</v>
      </c>
      <c r="M6011" s="14"/>
    </row>
    <row r="6012" spans="1:25" x14ac:dyDescent="0.25">
      <c r="A6012" s="32" t="str">
        <f>IF(Weighting!$P$12&gt;0,B6012,"")</f>
        <v/>
      </c>
      <c r="B6012" t="e">
        <f>Weighting!$C$12</f>
        <v>#DIV/0!</v>
      </c>
      <c r="C6012" t="e">
        <f>Weighting!$F$12</f>
        <v>#NUM!</v>
      </c>
      <c r="D6012" t="e">
        <f>IF(C6012=1,'Data Transformation'!$G$3+0.5*'Data Transformation'!$W$25,IF(C6013=1,D6013-'Data Transformation'!$W$25,FALSE))</f>
        <v>#NUM!</v>
      </c>
      <c r="E6012">
        <f t="array" ref="E6012">IF(ISLOGICAL(D6012),"",FREQUENCY(IF('Data Transformation'!$B$425:$B$8425='Bin Analysis'!$B6003,'Data Transformation'!$G$425:$G$8425),D6012))</f>
        <v>2001</v>
      </c>
      <c r="F6012">
        <f t="shared" si="750"/>
        <v>0</v>
      </c>
      <c r="G6012">
        <f>Weighting!$H$12</f>
        <v>0</v>
      </c>
      <c r="H6012">
        <f t="array" ref="H6012">FREQUENCY(IF('Data Transformation'!$B$4:$B$8425=B6003,'Data Transformation'!$G$4:$G$8425),'Bin Analysis'!$B6012)</f>
        <v>2073</v>
      </c>
      <c r="I6012">
        <f t="shared" si="751"/>
        <v>0</v>
      </c>
      <c r="J6012">
        <f t="shared" si="752"/>
        <v>0</v>
      </c>
      <c r="K6012">
        <f>J6012*Weighting!$W$12</f>
        <v>0</v>
      </c>
      <c r="M6012" s="14"/>
    </row>
    <row r="6013" spans="1:25" x14ac:dyDescent="0.25">
      <c r="A6013" s="32" t="str">
        <f>IF(Weighting!$P$13&gt;0,B6013,"")</f>
        <v/>
      </c>
      <c r="B6013" t="e">
        <f>Weighting!$C$13</f>
        <v>#DIV/0!</v>
      </c>
      <c r="C6013" t="e">
        <f>Weighting!$F$13</f>
        <v>#NUM!</v>
      </c>
      <c r="D6013" t="e">
        <f>IF(C6013=1,'Data Transformation'!$G$3+0.5*'Data Transformation'!$W$25,IF(C6014=1,D6014-'Data Transformation'!$W$25,FALSE))</f>
        <v>#NUM!</v>
      </c>
      <c r="E6013">
        <f t="array" ref="E6013">IF(ISLOGICAL(D6013),"",FREQUENCY(IF('Data Transformation'!$B$425:$B$8425='Bin Analysis'!$B6003,'Data Transformation'!$G$425:$G$8425),D6013))</f>
        <v>2001</v>
      </c>
      <c r="F6013">
        <f t="shared" si="750"/>
        <v>0</v>
      </c>
      <c r="G6013">
        <f>Weighting!$H$13</f>
        <v>0</v>
      </c>
      <c r="H6013">
        <f t="array" ref="H6013">FREQUENCY(IF('Data Transformation'!$B$4:$B$8425=B6003,'Data Transformation'!$G$4:$G$8425),'Bin Analysis'!$B6013)</f>
        <v>2073</v>
      </c>
      <c r="I6013">
        <f t="shared" si="751"/>
        <v>0</v>
      </c>
      <c r="J6013">
        <f t="shared" si="752"/>
        <v>0</v>
      </c>
      <c r="K6013">
        <f>J6013*Weighting!$W$13</f>
        <v>0</v>
      </c>
      <c r="M6013" s="14"/>
    </row>
    <row r="6014" spans="1:25" x14ac:dyDescent="0.25">
      <c r="A6014" s="32" t="str">
        <f>IF(Weighting!$P$14&gt;0,B6014,"")</f>
        <v/>
      </c>
      <c r="B6014" t="e">
        <f>Weighting!$C$14</f>
        <v>#DIV/0!</v>
      </c>
      <c r="C6014" t="e">
        <f>Weighting!$F$14</f>
        <v>#NUM!</v>
      </c>
      <c r="D6014" t="e">
        <f>IF(C6014=1,'Data Transformation'!$G$3+0.5*'Data Transformation'!$W$25,IF(C6015=1,D6015-'Data Transformation'!$W$25,FALSE))</f>
        <v>#NUM!</v>
      </c>
      <c r="E6014">
        <f t="array" ref="E6014">IF(ISLOGICAL(D6014),"",FREQUENCY(IF('Data Transformation'!$B$425:$B$8425='Bin Analysis'!$B6003,'Data Transformation'!$G$425:$G$8425),D6014))</f>
        <v>2001</v>
      </c>
      <c r="F6014">
        <f t="shared" si="750"/>
        <v>0</v>
      </c>
      <c r="G6014">
        <f>Weighting!$H$14</f>
        <v>0</v>
      </c>
      <c r="H6014">
        <f t="array" ref="H6014">FREQUENCY(IF('Data Transformation'!$B$4:$B$8425=B6003,'Data Transformation'!$G$4:$G$8425),'Bin Analysis'!$B6014)</f>
        <v>2073</v>
      </c>
      <c r="I6014">
        <f t="shared" si="751"/>
        <v>0</v>
      </c>
      <c r="J6014">
        <f t="shared" si="752"/>
        <v>0</v>
      </c>
      <c r="K6014">
        <f>J6014*Weighting!$W$14</f>
        <v>0</v>
      </c>
      <c r="M6014" s="14"/>
    </row>
    <row r="6015" spans="1:25" x14ac:dyDescent="0.25">
      <c r="A6015" s="32" t="str">
        <f>IF(Weighting!$P$15&gt;0,B6015,"")</f>
        <v/>
      </c>
      <c r="B6015" t="e">
        <f>Weighting!$C$15</f>
        <v>#DIV/0!</v>
      </c>
      <c r="C6015" t="e">
        <f>Weighting!$F$15</f>
        <v>#NUM!</v>
      </c>
      <c r="D6015" t="e">
        <f>IF(C6015=1,'Data Transformation'!$G$3+0.5*'Data Transformation'!$W$25,IF(C6016=1,D6016-'Data Transformation'!$W$25,FALSE))</f>
        <v>#NUM!</v>
      </c>
      <c r="E6015">
        <f t="array" ref="E6015">IF(ISLOGICAL(D6015),"",FREQUENCY(IF('Data Transformation'!$B$425:$B$8425='Bin Analysis'!$B6003,'Data Transformation'!$G$425:$G$8425),D6015))</f>
        <v>2001</v>
      </c>
      <c r="F6015">
        <f t="shared" si="750"/>
        <v>0</v>
      </c>
      <c r="G6015">
        <f>Weighting!$H$15</f>
        <v>0</v>
      </c>
      <c r="H6015">
        <f t="array" ref="H6015">FREQUENCY(IF('Data Transformation'!$B$4:$B$8425=B6003,'Data Transformation'!$G$4:$G$8425),'Bin Analysis'!$B6015)</f>
        <v>2073</v>
      </c>
      <c r="I6015">
        <f t="shared" si="751"/>
        <v>0</v>
      </c>
      <c r="J6015">
        <f t="shared" si="752"/>
        <v>0</v>
      </c>
      <c r="K6015">
        <f>J6015*Weighting!$W$15</f>
        <v>0</v>
      </c>
      <c r="M6015" s="14"/>
    </row>
    <row r="6016" spans="1:25" x14ac:dyDescent="0.25">
      <c r="A6016" s="32" t="str">
        <f>IF(Weighting!$P$16&gt;0,B6016,"")</f>
        <v/>
      </c>
      <c r="B6016" t="e">
        <f>Weighting!$C$16</f>
        <v>#DIV/0!</v>
      </c>
      <c r="C6016" t="e">
        <f>Weighting!$F$16</f>
        <v>#NUM!</v>
      </c>
      <c r="D6016" t="e">
        <f>IF(C6016=1,'Data Transformation'!$G$3+0.5*'Data Transformation'!$W$25,IF(C6017=1,D6017-'Data Transformation'!$W$25,FALSE))</f>
        <v>#NUM!</v>
      </c>
      <c r="E6016">
        <f t="array" ref="E6016">IF(ISLOGICAL(D6016),"",FREQUENCY(IF('Data Transformation'!$B$425:$B$8425='Bin Analysis'!$B6003,'Data Transformation'!$G$425:$G$8425),D6016))</f>
        <v>2001</v>
      </c>
      <c r="F6016">
        <f t="shared" si="750"/>
        <v>0</v>
      </c>
      <c r="G6016">
        <f>Weighting!$H$16</f>
        <v>0</v>
      </c>
      <c r="H6016">
        <f t="array" ref="H6016">FREQUENCY(IF('Data Transformation'!$B$4:$B$8425=B6003,'Data Transformation'!$G$4:$G$8425),'Bin Analysis'!$B6016)</f>
        <v>2073</v>
      </c>
      <c r="I6016">
        <f t="shared" si="751"/>
        <v>0</v>
      </c>
      <c r="J6016">
        <f t="shared" si="752"/>
        <v>0</v>
      </c>
      <c r="K6016">
        <f>J6016*Weighting!$W$16</f>
        <v>0</v>
      </c>
      <c r="M6016" s="14"/>
    </row>
    <row r="6017" spans="1:25" x14ac:dyDescent="0.25">
      <c r="A6017" s="32" t="str">
        <f>IF(Weighting!$P$17&gt;0,B6017,"")</f>
        <v/>
      </c>
      <c r="B6017" t="e">
        <f>Weighting!$C$17</f>
        <v>#DIV/0!</v>
      </c>
      <c r="C6017" t="e">
        <f>Weighting!$F$17</f>
        <v>#NUM!</v>
      </c>
      <c r="D6017" t="e">
        <f>IF(C6017=1,'Data Transformation'!$G$3+0.5*'Data Transformation'!$W$25,IF(C6018=1,D6018-'Data Transformation'!$W$25,FALSE))</f>
        <v>#NUM!</v>
      </c>
      <c r="E6017">
        <f t="array" ref="E6017">IF(ISLOGICAL(D6017),"",FREQUENCY(IF('Data Transformation'!$B$425:$B$8425='Bin Analysis'!$B6003,'Data Transformation'!$G$425:$G$8425),D6017))</f>
        <v>2001</v>
      </c>
      <c r="F6017">
        <f t="shared" si="750"/>
        <v>0</v>
      </c>
      <c r="G6017">
        <f>Weighting!$H$17</f>
        <v>0</v>
      </c>
      <c r="H6017">
        <f t="array" ref="H6017">FREQUENCY(IF('Data Transformation'!$B$4:$B$8425=B6003,'Data Transformation'!$G$4:$G$8425),'Bin Analysis'!$B6017)</f>
        <v>2073</v>
      </c>
      <c r="I6017">
        <f t="shared" si="751"/>
        <v>0</v>
      </c>
      <c r="J6017">
        <f t="shared" si="752"/>
        <v>0</v>
      </c>
      <c r="K6017">
        <f>J6017*Weighting!$W$17</f>
        <v>0</v>
      </c>
      <c r="M6017" s="14"/>
    </row>
    <row r="6018" spans="1:25" x14ac:dyDescent="0.25">
      <c r="A6018" s="32" t="str">
        <f>IF(Weighting!$P$18&gt;0,B6018,"")</f>
        <v/>
      </c>
      <c r="B6018" t="e">
        <f>Weighting!$C$18</f>
        <v>#DIV/0!</v>
      </c>
      <c r="C6018" t="e">
        <f>Weighting!$F$18</f>
        <v>#NUM!</v>
      </c>
      <c r="D6018" t="e">
        <f>IF(C6018=1,'Data Transformation'!$G$3+0.5*'Data Transformation'!$W$25,IF(C6019=1,D6019-'Data Transformation'!$W$25,FALSE))</f>
        <v>#NUM!</v>
      </c>
      <c r="E6018">
        <f t="array" ref="E6018">IF(ISLOGICAL(D6018),"",FREQUENCY(IF('Data Transformation'!$B$425:$B$8425='Bin Analysis'!$B6003,'Data Transformation'!$G$425:$G$8425),D6018))</f>
        <v>2001</v>
      </c>
      <c r="F6018">
        <f t="shared" si="750"/>
        <v>0</v>
      </c>
      <c r="G6018">
        <f>Weighting!$H$18</f>
        <v>0</v>
      </c>
      <c r="H6018">
        <f t="array" ref="H6018">FREQUENCY(IF('Data Transformation'!$B$4:$B$8425=B6003,'Data Transformation'!$G$4:$G$8425),'Bin Analysis'!$B6018)</f>
        <v>2073</v>
      </c>
      <c r="I6018">
        <f t="shared" si="751"/>
        <v>0</v>
      </c>
      <c r="J6018">
        <f t="shared" si="752"/>
        <v>0</v>
      </c>
      <c r="K6018">
        <f>J6018*Weighting!$W$18</f>
        <v>0</v>
      </c>
      <c r="M6018" s="14"/>
    </row>
    <row r="6019" spans="1:25" x14ac:dyDescent="0.25">
      <c r="A6019" s="32" t="str">
        <f>IF(Weighting!$P$19&gt;0,B6019,"")</f>
        <v/>
      </c>
      <c r="B6019" t="e">
        <f>Weighting!$C$19</f>
        <v>#DIV/0!</v>
      </c>
      <c r="C6019" t="e">
        <f>Weighting!$F$19</f>
        <v>#NUM!</v>
      </c>
      <c r="D6019" t="e">
        <f>IF(C6019=1,'Data Transformation'!$G$3+0.5*'Data Transformation'!$W$25,IF(C6020=1,D6020-'Data Transformation'!$W$25,FALSE))</f>
        <v>#NUM!</v>
      </c>
      <c r="E6019">
        <f t="array" ref="E6019">IF(ISLOGICAL(D6019),"",FREQUENCY(IF('Data Transformation'!$B$425:$B$8425='Bin Analysis'!$B6003,'Data Transformation'!$G$425:$G$8425),D6019))</f>
        <v>2001</v>
      </c>
      <c r="F6019">
        <f t="shared" si="750"/>
        <v>0</v>
      </c>
      <c r="G6019">
        <f>Weighting!$H$19</f>
        <v>0</v>
      </c>
      <c r="H6019">
        <f t="array" ref="H6019">FREQUENCY(IF('Data Transformation'!$B$4:$B$8425=B6003,'Data Transformation'!$G$4:$G$8425),'Bin Analysis'!$B6019)</f>
        <v>2073</v>
      </c>
      <c r="I6019">
        <f t="shared" si="751"/>
        <v>0</v>
      </c>
      <c r="J6019">
        <f t="shared" si="752"/>
        <v>0</v>
      </c>
      <c r="K6019">
        <f>J6019*Weighting!$W$19</f>
        <v>0</v>
      </c>
      <c r="M6019" s="14"/>
    </row>
    <row r="6020" spans="1:25" x14ac:dyDescent="0.25">
      <c r="A6020" s="32" t="str">
        <f>IF(Weighting!$P$20&gt;0,B6020,"")</f>
        <v/>
      </c>
      <c r="B6020" t="e">
        <f>Weighting!$C$20</f>
        <v>#DIV/0!</v>
      </c>
      <c r="C6020" t="e">
        <f>Weighting!$F$20</f>
        <v>#NUM!</v>
      </c>
      <c r="D6020" t="e">
        <f>IF(C6020=1,'Data Transformation'!$G$3+0.5*'Data Transformation'!$W$25,IF(C6021=1,D6021-'Data Transformation'!$W$25,FALSE))</f>
        <v>#NUM!</v>
      </c>
      <c r="E6020">
        <f t="array" ref="E6020">IF(ISLOGICAL(D6020),"",FREQUENCY(IF('Data Transformation'!$B$425:$B$8425='Bin Analysis'!$B6003,'Data Transformation'!$G$425:$G$8425),D6020))</f>
        <v>2001</v>
      </c>
      <c r="F6020">
        <f t="shared" si="750"/>
        <v>0</v>
      </c>
      <c r="G6020">
        <f>Weighting!$H$20</f>
        <v>0</v>
      </c>
      <c r="H6020">
        <f t="array" ref="H6020">FREQUENCY(IF('Data Transformation'!$B$4:$B$8425=B6003,'Data Transformation'!$G$4:$G$8425),'Bin Analysis'!$B6020)</f>
        <v>2073</v>
      </c>
      <c r="I6020">
        <f t="shared" si="751"/>
        <v>0</v>
      </c>
      <c r="J6020">
        <f t="shared" si="752"/>
        <v>0</v>
      </c>
      <c r="K6020">
        <f>J6020*Weighting!$W$20</f>
        <v>0</v>
      </c>
      <c r="M6020" s="14"/>
    </row>
    <row r="6021" spans="1:25" x14ac:dyDescent="0.25">
      <c r="A6021" s="32" t="str">
        <f>IF(Weighting!$P$21&gt;0,B6021,"")</f>
        <v/>
      </c>
      <c r="B6021" t="e">
        <f>Weighting!$C$21</f>
        <v>#DIV/0!</v>
      </c>
      <c r="C6021" t="e">
        <f>Weighting!$F$21</f>
        <v>#NUM!</v>
      </c>
      <c r="D6021" t="e">
        <f>IF(C6021=1,'Data Transformation'!$G$3+0.5*'Data Transformation'!$W$25,IF(C6022=1,D6022-'Data Transformation'!$W$25,FALSE))</f>
        <v>#NUM!</v>
      </c>
      <c r="E6021">
        <f t="array" ref="E6021">IF(ISLOGICAL(D6021),"",FREQUENCY(IF('Data Transformation'!$B$425:$B$8425='Bin Analysis'!$B6003,'Data Transformation'!$G$425:$G$8425),D6021))</f>
        <v>2001</v>
      </c>
      <c r="F6021">
        <f t="shared" si="750"/>
        <v>0</v>
      </c>
      <c r="G6021">
        <f>Weighting!$H$21</f>
        <v>0</v>
      </c>
      <c r="H6021">
        <f t="array" ref="H6021">FREQUENCY(IF('Data Transformation'!$B$4:$B$8425=B6003,'Data Transformation'!$G$4:$G$8425),'Bin Analysis'!$B6021)</f>
        <v>2073</v>
      </c>
      <c r="I6021">
        <f t="shared" si="751"/>
        <v>0</v>
      </c>
      <c r="J6021">
        <f t="shared" si="752"/>
        <v>0</v>
      </c>
      <c r="K6021">
        <f>J6021*Weighting!$W$21</f>
        <v>0</v>
      </c>
      <c r="M6021" s="14"/>
    </row>
    <row r="6022" spans="1:25" x14ac:dyDescent="0.25">
      <c r="A6022" s="32" t="str">
        <f>IF(Weighting!$P$22&gt;0,B6022,"")</f>
        <v/>
      </c>
      <c r="B6022" t="e">
        <f>Weighting!$C$22</f>
        <v>#DIV/0!</v>
      </c>
      <c r="C6022" t="e">
        <f>Weighting!$F$22</f>
        <v>#NUM!</v>
      </c>
      <c r="D6022" t="e">
        <f>IF(C6022=1,'Data Transformation'!$G$3+0.5*'Data Transformation'!$W$25,IF(C6023=1,D6023-'Data Transformation'!$W$25,FALSE))</f>
        <v>#NUM!</v>
      </c>
      <c r="E6022">
        <f t="array" ref="E6022">IF(ISLOGICAL(D6022),"",FREQUENCY(IF('Data Transformation'!$B$425:$B$8425='Bin Analysis'!$B6003,'Data Transformation'!$G$425:$G$8425),D6022))</f>
        <v>2001</v>
      </c>
      <c r="F6022">
        <f t="shared" si="750"/>
        <v>0</v>
      </c>
      <c r="G6022">
        <f>Weighting!$H$22</f>
        <v>0</v>
      </c>
      <c r="H6022">
        <f t="array" ref="H6022">FREQUENCY(IF('Data Transformation'!$B$4:$B$8425=B6003,'Data Transformation'!$G$4:$G$8425),'Bin Analysis'!$B6022)</f>
        <v>2073</v>
      </c>
      <c r="I6022">
        <f t="shared" si="751"/>
        <v>0</v>
      </c>
      <c r="J6022">
        <f t="shared" si="752"/>
        <v>0</v>
      </c>
      <c r="K6022">
        <f>J6022*Weighting!$W$22</f>
        <v>0</v>
      </c>
      <c r="M6022" s="14"/>
    </row>
    <row r="6023" spans="1:25" x14ac:dyDescent="0.25">
      <c r="A6023" s="32" t="str">
        <f>IF(Weighting!$P$23&gt;0,B6023,"")</f>
        <v/>
      </c>
      <c r="B6023" t="e">
        <f>Weighting!$C$23</f>
        <v>#DIV/0!</v>
      </c>
      <c r="C6023" t="e">
        <f>Weighting!$F$23</f>
        <v>#NUM!</v>
      </c>
      <c r="D6023" t="e">
        <f>IF(C6023=1,'Data Transformation'!$G$3+0.5*'Data Transformation'!$W$25,IF(C6024=1,D6024-'Data Transformation'!$W$25,FALSE))</f>
        <v>#NUM!</v>
      </c>
      <c r="E6023">
        <f t="array" ref="E6023">IF(ISLOGICAL(D6023),"",FREQUENCY(IF('Data Transformation'!$B$425:$B$8425='Bin Analysis'!$B6003,'Data Transformation'!$G$425:$G$8425),D6023))</f>
        <v>2001</v>
      </c>
      <c r="F6023">
        <f t="shared" si="750"/>
        <v>0</v>
      </c>
      <c r="G6023">
        <f>Weighting!$H$23</f>
        <v>0</v>
      </c>
      <c r="H6023">
        <f t="array" ref="H6023">FREQUENCY(IF('Data Transformation'!$B$4:$B$8425=B6003,'Data Transformation'!$G$4:$G$8425),'Bin Analysis'!$B6023)</f>
        <v>2073</v>
      </c>
      <c r="I6023">
        <f t="shared" si="751"/>
        <v>0</v>
      </c>
      <c r="J6023">
        <f t="shared" si="752"/>
        <v>0</v>
      </c>
      <c r="K6023">
        <f>J6023*Weighting!$W$23</f>
        <v>0</v>
      </c>
      <c r="M6023" s="14"/>
    </row>
    <row r="6024" spans="1:25" x14ac:dyDescent="0.25">
      <c r="A6024" s="32" t="str">
        <f>IF(Weighting!$P$24&gt;0,B6024,"")</f>
        <v/>
      </c>
      <c r="B6024" t="e">
        <f>Weighting!$C$24</f>
        <v>#DIV/0!</v>
      </c>
      <c r="C6024" t="e">
        <f>Weighting!$F$24</f>
        <v>#NUM!</v>
      </c>
      <c r="D6024" t="e">
        <f>IF(C6024=1,'Data Transformation'!$G$3+0.5*'Data Transformation'!$W$25,IF(C6025=1,D6025-'Data Transformation'!$W$25,FALSE))</f>
        <v>#NUM!</v>
      </c>
      <c r="E6024">
        <f t="array" ref="E6024">IF(ISLOGICAL(D6024),"",FREQUENCY(IF('Data Transformation'!$B$425:$B$8425='Bin Analysis'!$B6003,'Data Transformation'!$G$425:$G$8425),D6024))</f>
        <v>2001</v>
      </c>
      <c r="F6024">
        <f t="shared" si="750"/>
        <v>0</v>
      </c>
      <c r="G6024">
        <f>Weighting!$H$24</f>
        <v>0</v>
      </c>
      <c r="H6024">
        <f t="array" ref="H6024">FREQUENCY(IF('Data Transformation'!$B$4:$B$8425=B6003,'Data Transformation'!$G$4:$G$8425),'Bin Analysis'!$B6024)</f>
        <v>2073</v>
      </c>
      <c r="I6024">
        <f t="shared" si="751"/>
        <v>0</v>
      </c>
      <c r="J6024">
        <f t="shared" si="752"/>
        <v>0</v>
      </c>
      <c r="K6024">
        <f>J6024*Weighting!$W$24</f>
        <v>0</v>
      </c>
      <c r="M6024" s="14"/>
    </row>
    <row r="6025" spans="1:25" x14ac:dyDescent="0.25">
      <c r="A6025" s="32" t="str">
        <f>IF(Weighting!$P$25&gt;0,B6025,"")</f>
        <v/>
      </c>
      <c r="B6025" t="e">
        <f>Weighting!$C$25</f>
        <v>#DIV/0!</v>
      </c>
      <c r="C6025" t="e">
        <f>Weighting!$F$25</f>
        <v>#NUM!</v>
      </c>
      <c r="D6025" t="e">
        <f>IF(C6025=1,'Data Transformation'!$G$3+0.5*'Data Transformation'!$W$25,IF(C6026=1,D6026-'Data Transformation'!$W$25,FALSE))</f>
        <v>#NUM!</v>
      </c>
      <c r="E6025">
        <f t="array" ref="E6025">IF(ISLOGICAL(D6025),"",FREQUENCY(IF('Data Transformation'!$B$425:$B$8425='Bin Analysis'!$B6003,'Data Transformation'!$G$425:$G$8425),D6025))</f>
        <v>2001</v>
      </c>
      <c r="F6025">
        <f t="shared" si="750"/>
        <v>0</v>
      </c>
      <c r="G6025">
        <f>Weighting!$H$25</f>
        <v>0</v>
      </c>
      <c r="H6025">
        <f t="array" ref="H6025">FREQUENCY(IF('Data Transformation'!$B$4:$B$8425=B6003,'Data Transformation'!$G$4:$G$8425),'Bin Analysis'!$B6025)</f>
        <v>2073</v>
      </c>
      <c r="I6025">
        <f t="shared" si="751"/>
        <v>0</v>
      </c>
      <c r="J6025">
        <f t="shared" si="752"/>
        <v>0</v>
      </c>
      <c r="K6025">
        <f>J6025*Weighting!$W$25</f>
        <v>0</v>
      </c>
      <c r="M6025" s="14"/>
    </row>
    <row r="6026" spans="1:25" x14ac:dyDescent="0.25">
      <c r="O6026"/>
      <c r="P6026"/>
      <c r="Q6026"/>
      <c r="R6026"/>
    </row>
    <row r="6027" spans="1:25" ht="23.25" x14ac:dyDescent="0.35">
      <c r="A6027" s="21" t="s">
        <v>0</v>
      </c>
      <c r="B6027" s="21" t="str">
        <f>IFERROR(VLOOKUP(C6027,'Data Transformation'!$L$6:$M$426,2,FALSE),"")</f>
        <v/>
      </c>
      <c r="C6027" s="21">
        <f>C6003+1</f>
        <v>251</v>
      </c>
      <c r="D6027" s="21"/>
      <c r="E6027" s="21"/>
      <c r="F6027" s="21"/>
      <c r="G6027" s="21"/>
      <c r="H6027" s="22"/>
      <c r="I6027" s="22"/>
      <c r="J6027" s="22"/>
      <c r="K6027" s="21"/>
      <c r="L6027" s="21" t="str">
        <f>B6027</f>
        <v/>
      </c>
      <c r="M6027" s="23" t="e">
        <f>INDEX('Data Transformation'!$O$4:$O$424,MATCH($B6027,'Data Transformation'!$M$4:$M$424,0),MATCH($M$2,'Data Transformation'!$O$3,0))</f>
        <v>#N/A</v>
      </c>
      <c r="N6027" s="27" t="e">
        <f>IF('Input and Summary Results'!$J$16="minimum",'Bin Analysis'!X6028/(M6027-1),'Bin Analysis'!Y6027/('Bin Analysis'!M6027-1))</f>
        <v>#N/A</v>
      </c>
      <c r="O6027" s="27" t="e">
        <f>IF(M6027=FALSE,NA(),(VLOOKUP(1,C6030:K6049,4,FALSE))/(M6027-1))</f>
        <v>#N/A</v>
      </c>
      <c r="P6027" s="27" t="e">
        <f>IF(M6027=FALSE,NA(),SUM(J6030:J6049)/Weighting!$S$5)</f>
        <v>#N/A</v>
      </c>
      <c r="Q6027" s="27" t="e">
        <f>IF(M6027=FALSE,NA(),SUM(K6030:K6049)/Weighting!$S$6)</f>
        <v>#N/A</v>
      </c>
      <c r="R6027" s="27" t="e">
        <f>IF(M6027=FALSE,NA(),(VLOOKUP(1,G6030:K6049,3,FALSE))/(M6027-1))</f>
        <v>#N/A</v>
      </c>
      <c r="S6027" s="22" t="e">
        <f>IF(M6027=FALSE,NA(),IF(SUM(J6030:J6049)=2,"yes","no"))</f>
        <v>#N/A</v>
      </c>
      <c r="X6027" s="2" cm="2">
        <f t="array" ref="X6027:X6028">FREQUENCY(IF('Data Transformation'!$B$425:$B$6424='Bin Analysis'!L6027,'Data Transformation'!$G$425:$G$6424),'Data Transformation'!$U$11)</f>
        <v>0</v>
      </c>
      <c r="Y6027" s="2" cm="2">
        <f t="array" ref="Y6027:Y6028">FREQUENCY(IF('Data Transformation'!$B$425:$B$6424='Bin Analysis'!L6027,'Data Transformation'!$G$425:$G$6424),'Data Transformation'!$U$12)</f>
        <v>0</v>
      </c>
    </row>
    <row r="6028" spans="1:25" x14ac:dyDescent="0.25">
      <c r="A6028" s="14" t="s">
        <v>67</v>
      </c>
      <c r="B6028" t="s">
        <v>47</v>
      </c>
      <c r="C6028" t="s">
        <v>5</v>
      </c>
      <c r="D6028" t="s">
        <v>98</v>
      </c>
      <c r="E6028" t="s">
        <v>99</v>
      </c>
      <c r="F6028" t="s">
        <v>100</v>
      </c>
      <c r="G6028" t="s">
        <v>69</v>
      </c>
      <c r="H6028" t="s">
        <v>31</v>
      </c>
      <c r="I6028" t="s">
        <v>32</v>
      </c>
      <c r="J6028" t="s">
        <v>46</v>
      </c>
      <c r="K6028" s="14" t="s">
        <v>45</v>
      </c>
      <c r="M6028" s="14"/>
      <c r="X6028" s="2">
        <v>0</v>
      </c>
      <c r="Y6028" s="2">
        <v>0</v>
      </c>
    </row>
    <row r="6029" spans="1:25" x14ac:dyDescent="0.25">
      <c r="A6029" s="32"/>
      <c r="D6029" t="e">
        <f>IF(C6029=1,'Data Transformation'!$G$3+0.5*'Data Transformation'!$W$25,IF(C6030=1,D6030-'Data Transformation'!$W$25,FALSE))</f>
        <v>#NUM!</v>
      </c>
      <c r="E6029">
        <f t="array" ref="E6029">IF(ISLOGICAL(D6029),"",FREQUENCY(IF('Data Transformation'!$B$425:$B$8425='Bin Analysis'!$B6027,'Data Transformation'!$G$425:$G$8425),D6029))</f>
        <v>2001</v>
      </c>
      <c r="F6029" t="e">
        <f>IF(ISLOGICAL(D6029),"",E6029-E6028)</f>
        <v>#VALUE!</v>
      </c>
      <c r="M6029" s="14"/>
    </row>
    <row r="6030" spans="1:25" x14ac:dyDescent="0.25">
      <c r="A6030" s="32" t="e">
        <f>IF(Weighting!$P$6&gt;0,B6030,"")</f>
        <v>#NUM!</v>
      </c>
      <c r="B6030" t="e">
        <f>Weighting!$C$6</f>
        <v>#DIV/0!</v>
      </c>
      <c r="C6030" t="e">
        <f>Weighting!$F$6</f>
        <v>#NUM!</v>
      </c>
      <c r="D6030" t="e">
        <f>IF(C6030=1,'Data Transformation'!$G$3+0.5*'Data Transformation'!$W$25,IF(C6031=1,D6031-'Data Transformation'!$W$25,FALSE))</f>
        <v>#NUM!</v>
      </c>
      <c r="E6030">
        <f t="array" ref="E6030">IF(ISLOGICAL(D6030),"",FREQUENCY(IF('Data Transformation'!$B$425:$B$8425='Bin Analysis'!$B6027,'Data Transformation'!$G$425:$G$8425),D6030))</f>
        <v>2001</v>
      </c>
      <c r="F6030">
        <f>IF(ISLOGICAL(D6030),"",E6030-E6029)</f>
        <v>0</v>
      </c>
      <c r="G6030">
        <f>Weighting!$H$6</f>
        <v>1</v>
      </c>
      <c r="H6030">
        <f t="array" ref="H6030">FREQUENCY(IF('Data Transformation'!$B$4:$B$8425=B6027,'Data Transformation'!$G$4:$G$8425),'Bin Analysis'!$B6030)</f>
        <v>2073</v>
      </c>
      <c r="I6030">
        <f>H6030-H6029</f>
        <v>2073</v>
      </c>
      <c r="J6030">
        <f>IF(I6030=0,0,1)</f>
        <v>1</v>
      </c>
      <c r="K6030" t="e">
        <f>J6030*Weighting!$W$6</f>
        <v>#NUM!</v>
      </c>
      <c r="M6030" s="14"/>
    </row>
    <row r="6031" spans="1:25" x14ac:dyDescent="0.25">
      <c r="A6031" s="32" t="str">
        <f>IF(Weighting!$P$7&gt;0,B6031,"")</f>
        <v/>
      </c>
      <c r="B6031" t="e">
        <f>Weighting!$C$7</f>
        <v>#DIV/0!</v>
      </c>
      <c r="C6031" t="e">
        <f>Weighting!$F$7</f>
        <v>#NUM!</v>
      </c>
      <c r="D6031" t="e">
        <f>IF(C6031=1,'Data Transformation'!$G$3+0.5*'Data Transformation'!$W$25,IF(C6032=1,D6032-'Data Transformation'!$W$25,FALSE))</f>
        <v>#NUM!</v>
      </c>
      <c r="E6031">
        <f t="array" ref="E6031">IF(ISLOGICAL(D6031),"",FREQUENCY(IF('Data Transformation'!$B$425:$B$8425='Bin Analysis'!$B6027,'Data Transformation'!$G$425:$G$8425),D6031))</f>
        <v>2001</v>
      </c>
      <c r="F6031">
        <f t="shared" ref="F6031:F6049" si="753">IF(ISLOGICAL(D6031),"",E6031-E6030)</f>
        <v>0</v>
      </c>
      <c r="G6031">
        <f>Weighting!$H$7</f>
        <v>0</v>
      </c>
      <c r="H6031">
        <f t="array" ref="H6031">FREQUENCY(IF('Data Transformation'!$B$4:$B$8425=B6027,'Data Transformation'!$G$4:$G$8425),'Bin Analysis'!$B6031)</f>
        <v>2073</v>
      </c>
      <c r="I6031">
        <f t="shared" ref="I6031:I6049" si="754">H6031-H6030</f>
        <v>0</v>
      </c>
      <c r="J6031">
        <f>IF(I6031=0,0,1)</f>
        <v>0</v>
      </c>
      <c r="K6031">
        <f>J6031*Weighting!$W$7</f>
        <v>0</v>
      </c>
      <c r="M6031" s="14"/>
    </row>
    <row r="6032" spans="1:25" x14ac:dyDescent="0.25">
      <c r="A6032" s="32" t="str">
        <f>IF(Weighting!$P$8&gt;0,B6032,"")</f>
        <v/>
      </c>
      <c r="B6032" t="e">
        <f>Weighting!$C$8</f>
        <v>#DIV/0!</v>
      </c>
      <c r="C6032" t="e">
        <f>Weighting!$F$8</f>
        <v>#NUM!</v>
      </c>
      <c r="D6032" t="e">
        <f>IF(C6032=1,'Data Transformation'!$G$3+0.5*'Data Transformation'!$W$25,IF(C6033=1,D6033-'Data Transformation'!$W$25,FALSE))</f>
        <v>#NUM!</v>
      </c>
      <c r="E6032">
        <f t="array" ref="E6032">IF(ISLOGICAL(D6032),"",FREQUENCY(IF('Data Transformation'!$B$425:$B$8425='Bin Analysis'!$B6027,'Data Transformation'!$G$425:$G$8425),D6032))</f>
        <v>2001</v>
      </c>
      <c r="F6032">
        <f t="shared" si="753"/>
        <v>0</v>
      </c>
      <c r="G6032">
        <f>Weighting!$H$8</f>
        <v>0</v>
      </c>
      <c r="H6032">
        <f t="array" ref="H6032">FREQUENCY(IF('Data Transformation'!$B$4:$B$8425=B6027,'Data Transformation'!$G$4:$G$8425),'Bin Analysis'!$B6032)</f>
        <v>2073</v>
      </c>
      <c r="I6032">
        <f t="shared" si="754"/>
        <v>0</v>
      </c>
      <c r="J6032">
        <f t="shared" ref="J6032:J6049" si="755">IF(I6032=0,0,1)</f>
        <v>0</v>
      </c>
      <c r="K6032">
        <f>J6032*Weighting!$W$8</f>
        <v>0</v>
      </c>
      <c r="M6032" s="14"/>
    </row>
    <row r="6033" spans="1:13" x14ac:dyDescent="0.25">
      <c r="A6033" s="32" t="str">
        <f>IF(Weighting!$P$9&gt;0,B6033,"")</f>
        <v/>
      </c>
      <c r="B6033" s="50" t="e">
        <f>Weighting!$C$9</f>
        <v>#DIV/0!</v>
      </c>
      <c r="C6033" t="e">
        <f>Weighting!$F$9</f>
        <v>#NUM!</v>
      </c>
      <c r="D6033" t="e">
        <f>IF(C6033=1,'Data Transformation'!$G$3+0.5*'Data Transformation'!$W$25,IF(C6034=1,D6034-'Data Transformation'!$W$25,FALSE))</f>
        <v>#NUM!</v>
      </c>
      <c r="E6033">
        <f t="array" ref="E6033">IF(ISLOGICAL(D6033),"",FREQUENCY(IF('Data Transformation'!$B$425:$B$8425='Bin Analysis'!$B6027,'Data Transformation'!$G$425:$G$8425),D6033))</f>
        <v>2001</v>
      </c>
      <c r="F6033">
        <f t="shared" si="753"/>
        <v>0</v>
      </c>
      <c r="G6033">
        <f>Weighting!$H$9</f>
        <v>0</v>
      </c>
      <c r="H6033">
        <f t="array" ref="H6033">FREQUENCY(IF('Data Transformation'!$B$4:$B$8425=B6027,'Data Transformation'!$G$4:$G$8425),'Bin Analysis'!$B6033)</f>
        <v>2073</v>
      </c>
      <c r="I6033">
        <f t="shared" si="754"/>
        <v>0</v>
      </c>
      <c r="J6033">
        <f t="shared" si="755"/>
        <v>0</v>
      </c>
      <c r="K6033">
        <f>J6033*Weighting!$W$9</f>
        <v>0</v>
      </c>
      <c r="M6033" s="14"/>
    </row>
    <row r="6034" spans="1:13" x14ac:dyDescent="0.25">
      <c r="A6034" s="32" t="str">
        <f>IF(Weighting!$P$10&gt;0,B6034,"")</f>
        <v/>
      </c>
      <c r="B6034" t="e">
        <f>Weighting!$C$10</f>
        <v>#DIV/0!</v>
      </c>
      <c r="C6034" t="e">
        <f>Weighting!$F$10</f>
        <v>#NUM!</v>
      </c>
      <c r="D6034" t="e">
        <f>IF(C6034=1,'Data Transformation'!$G$3+0.5*'Data Transformation'!$W$25,IF(C6035=1,D6035-'Data Transformation'!$W$25,FALSE))</f>
        <v>#NUM!</v>
      </c>
      <c r="E6034">
        <f t="array" ref="E6034">IF(ISLOGICAL(D6034),"",FREQUENCY(IF('Data Transformation'!$B$425:$B$8425='Bin Analysis'!$B6027,'Data Transformation'!$G$425:$G$8425),D6034))</f>
        <v>2001</v>
      </c>
      <c r="F6034">
        <f t="shared" si="753"/>
        <v>0</v>
      </c>
      <c r="G6034">
        <f>Weighting!$H$10</f>
        <v>0</v>
      </c>
      <c r="H6034">
        <f t="array" ref="H6034">FREQUENCY(IF('Data Transformation'!$B$4:$B$8425=B6027,'Data Transformation'!$G$4:$G$8425),'Bin Analysis'!$B6034)</f>
        <v>2073</v>
      </c>
      <c r="I6034">
        <f t="shared" si="754"/>
        <v>0</v>
      </c>
      <c r="J6034">
        <f t="shared" si="755"/>
        <v>0</v>
      </c>
      <c r="K6034">
        <f>J6034*Weighting!$W$10</f>
        <v>0</v>
      </c>
      <c r="M6034" s="14"/>
    </row>
    <row r="6035" spans="1:13" x14ac:dyDescent="0.25">
      <c r="A6035" s="32" t="str">
        <f>IF(Weighting!$P$11&gt;0,B6035,"")</f>
        <v/>
      </c>
      <c r="B6035" t="e">
        <f>Weighting!$C$11</f>
        <v>#DIV/0!</v>
      </c>
      <c r="C6035" t="e">
        <f>Weighting!$F$11</f>
        <v>#NUM!</v>
      </c>
      <c r="D6035" t="e">
        <f>IF(C6035=1,'Data Transformation'!$G$3+0.5*'Data Transformation'!$W$25,IF(C6036=1,D6036-'Data Transformation'!$W$25,FALSE))</f>
        <v>#NUM!</v>
      </c>
      <c r="E6035">
        <f t="array" ref="E6035">IF(ISLOGICAL(D6035),"",FREQUENCY(IF('Data Transformation'!$B$425:$B$8425='Bin Analysis'!$B6027,'Data Transformation'!$G$425:$G$8425),D6035))</f>
        <v>2001</v>
      </c>
      <c r="F6035">
        <f t="shared" si="753"/>
        <v>0</v>
      </c>
      <c r="G6035">
        <f>Weighting!$H$11</f>
        <v>0</v>
      </c>
      <c r="H6035">
        <f t="array" ref="H6035">FREQUENCY(IF('Data Transformation'!$B$4:$B$8425=B6027,'Data Transformation'!$G$4:$G$8425),'Bin Analysis'!$B6035)</f>
        <v>2073</v>
      </c>
      <c r="I6035">
        <f t="shared" si="754"/>
        <v>0</v>
      </c>
      <c r="J6035">
        <f t="shared" si="755"/>
        <v>0</v>
      </c>
      <c r="K6035">
        <f>J6035*Weighting!$W$11</f>
        <v>0</v>
      </c>
      <c r="M6035" s="14"/>
    </row>
    <row r="6036" spans="1:13" x14ac:dyDescent="0.25">
      <c r="A6036" s="32" t="str">
        <f>IF(Weighting!$P$12&gt;0,B6036,"")</f>
        <v/>
      </c>
      <c r="B6036" t="e">
        <f>Weighting!$C$12</f>
        <v>#DIV/0!</v>
      </c>
      <c r="C6036" t="e">
        <f>Weighting!$F$12</f>
        <v>#NUM!</v>
      </c>
      <c r="D6036" t="e">
        <f>IF(C6036=1,'Data Transformation'!$G$3+0.5*'Data Transformation'!$W$25,IF(C6037=1,D6037-'Data Transformation'!$W$25,FALSE))</f>
        <v>#NUM!</v>
      </c>
      <c r="E6036">
        <f t="array" ref="E6036">IF(ISLOGICAL(D6036),"",FREQUENCY(IF('Data Transformation'!$B$425:$B$8425='Bin Analysis'!$B6027,'Data Transformation'!$G$425:$G$8425),D6036))</f>
        <v>2001</v>
      </c>
      <c r="F6036">
        <f t="shared" si="753"/>
        <v>0</v>
      </c>
      <c r="G6036">
        <f>Weighting!$H$12</f>
        <v>0</v>
      </c>
      <c r="H6036">
        <f t="array" ref="H6036">FREQUENCY(IF('Data Transformation'!$B$4:$B$8425=B6027,'Data Transformation'!$G$4:$G$8425),'Bin Analysis'!$B6036)</f>
        <v>2073</v>
      </c>
      <c r="I6036">
        <f t="shared" si="754"/>
        <v>0</v>
      </c>
      <c r="J6036">
        <f t="shared" si="755"/>
        <v>0</v>
      </c>
      <c r="K6036">
        <f>J6036*Weighting!$W$12</f>
        <v>0</v>
      </c>
      <c r="M6036" s="14"/>
    </row>
    <row r="6037" spans="1:13" x14ac:dyDescent="0.25">
      <c r="A6037" s="32" t="str">
        <f>IF(Weighting!$P$13&gt;0,B6037,"")</f>
        <v/>
      </c>
      <c r="B6037" t="e">
        <f>Weighting!$C$13</f>
        <v>#DIV/0!</v>
      </c>
      <c r="C6037" t="e">
        <f>Weighting!$F$13</f>
        <v>#NUM!</v>
      </c>
      <c r="D6037" t="e">
        <f>IF(C6037=1,'Data Transformation'!$G$3+0.5*'Data Transformation'!$W$25,IF(C6038=1,D6038-'Data Transformation'!$W$25,FALSE))</f>
        <v>#NUM!</v>
      </c>
      <c r="E6037">
        <f t="array" ref="E6037">IF(ISLOGICAL(D6037),"",FREQUENCY(IF('Data Transformation'!$B$425:$B$8425='Bin Analysis'!$B6027,'Data Transformation'!$G$425:$G$8425),D6037))</f>
        <v>2001</v>
      </c>
      <c r="F6037">
        <f t="shared" si="753"/>
        <v>0</v>
      </c>
      <c r="G6037">
        <f>Weighting!$H$13</f>
        <v>0</v>
      </c>
      <c r="H6037">
        <f t="array" ref="H6037">FREQUENCY(IF('Data Transformation'!$B$4:$B$8425=B6027,'Data Transformation'!$G$4:$G$8425),'Bin Analysis'!$B6037)</f>
        <v>2073</v>
      </c>
      <c r="I6037">
        <f t="shared" si="754"/>
        <v>0</v>
      </c>
      <c r="J6037">
        <f t="shared" si="755"/>
        <v>0</v>
      </c>
      <c r="K6037">
        <f>J6037*Weighting!$W$13</f>
        <v>0</v>
      </c>
      <c r="M6037" s="14"/>
    </row>
    <row r="6038" spans="1:13" x14ac:dyDescent="0.25">
      <c r="A6038" s="32" t="str">
        <f>IF(Weighting!$P$14&gt;0,B6038,"")</f>
        <v/>
      </c>
      <c r="B6038" t="e">
        <f>Weighting!$C$14</f>
        <v>#DIV/0!</v>
      </c>
      <c r="C6038" t="e">
        <f>Weighting!$F$14</f>
        <v>#NUM!</v>
      </c>
      <c r="D6038" t="e">
        <f>IF(C6038=1,'Data Transformation'!$G$3+0.5*'Data Transformation'!$W$25,IF(C6039=1,D6039-'Data Transformation'!$W$25,FALSE))</f>
        <v>#NUM!</v>
      </c>
      <c r="E6038">
        <f t="array" ref="E6038">IF(ISLOGICAL(D6038),"",FREQUENCY(IF('Data Transformation'!$B$425:$B$8425='Bin Analysis'!$B6027,'Data Transformation'!$G$425:$G$8425),D6038))</f>
        <v>2001</v>
      </c>
      <c r="F6038">
        <f t="shared" si="753"/>
        <v>0</v>
      </c>
      <c r="G6038">
        <f>Weighting!$H$14</f>
        <v>0</v>
      </c>
      <c r="H6038">
        <f t="array" ref="H6038">FREQUENCY(IF('Data Transformation'!$B$4:$B$8425=B6027,'Data Transformation'!$G$4:$G$8425),'Bin Analysis'!$B6038)</f>
        <v>2073</v>
      </c>
      <c r="I6038">
        <f t="shared" si="754"/>
        <v>0</v>
      </c>
      <c r="J6038">
        <f t="shared" si="755"/>
        <v>0</v>
      </c>
      <c r="K6038">
        <f>J6038*Weighting!$W$14</f>
        <v>0</v>
      </c>
      <c r="M6038" s="14"/>
    </row>
    <row r="6039" spans="1:13" x14ac:dyDescent="0.25">
      <c r="A6039" s="32" t="str">
        <f>IF(Weighting!$P$15&gt;0,B6039,"")</f>
        <v/>
      </c>
      <c r="B6039" t="e">
        <f>Weighting!$C$15</f>
        <v>#DIV/0!</v>
      </c>
      <c r="C6039" t="e">
        <f>Weighting!$F$15</f>
        <v>#NUM!</v>
      </c>
      <c r="D6039" t="e">
        <f>IF(C6039=1,'Data Transformation'!$G$3+0.5*'Data Transformation'!$W$25,IF(C6040=1,D6040-'Data Transformation'!$W$25,FALSE))</f>
        <v>#NUM!</v>
      </c>
      <c r="E6039">
        <f t="array" ref="E6039">IF(ISLOGICAL(D6039),"",FREQUENCY(IF('Data Transformation'!$B$425:$B$8425='Bin Analysis'!$B6027,'Data Transformation'!$G$425:$G$8425),D6039))</f>
        <v>2001</v>
      </c>
      <c r="F6039">
        <f t="shared" si="753"/>
        <v>0</v>
      </c>
      <c r="G6039">
        <f>Weighting!$H$15</f>
        <v>0</v>
      </c>
      <c r="H6039">
        <f t="array" ref="H6039">FREQUENCY(IF('Data Transformation'!$B$4:$B$8425=B6027,'Data Transformation'!$G$4:$G$8425),'Bin Analysis'!$B6039)</f>
        <v>2073</v>
      </c>
      <c r="I6039">
        <f t="shared" si="754"/>
        <v>0</v>
      </c>
      <c r="J6039">
        <f t="shared" si="755"/>
        <v>0</v>
      </c>
      <c r="K6039">
        <f>J6039*Weighting!$W$15</f>
        <v>0</v>
      </c>
      <c r="M6039" s="14"/>
    </row>
    <row r="6040" spans="1:13" x14ac:dyDescent="0.25">
      <c r="A6040" s="32" t="str">
        <f>IF(Weighting!$P$16&gt;0,B6040,"")</f>
        <v/>
      </c>
      <c r="B6040" t="e">
        <f>Weighting!$C$16</f>
        <v>#DIV/0!</v>
      </c>
      <c r="C6040" t="e">
        <f>Weighting!$F$16</f>
        <v>#NUM!</v>
      </c>
      <c r="D6040" t="e">
        <f>IF(C6040=1,'Data Transformation'!$G$3+0.5*'Data Transformation'!$W$25,IF(C6041=1,D6041-'Data Transformation'!$W$25,FALSE))</f>
        <v>#NUM!</v>
      </c>
      <c r="E6040">
        <f t="array" ref="E6040">IF(ISLOGICAL(D6040),"",FREQUENCY(IF('Data Transformation'!$B$425:$B$8425='Bin Analysis'!$B6027,'Data Transformation'!$G$425:$G$8425),D6040))</f>
        <v>2001</v>
      </c>
      <c r="F6040">
        <f t="shared" si="753"/>
        <v>0</v>
      </c>
      <c r="G6040">
        <f>Weighting!$H$16</f>
        <v>0</v>
      </c>
      <c r="H6040">
        <f t="array" ref="H6040">FREQUENCY(IF('Data Transformation'!$B$4:$B$8425=B6027,'Data Transformation'!$G$4:$G$8425),'Bin Analysis'!$B6040)</f>
        <v>2073</v>
      </c>
      <c r="I6040">
        <f t="shared" si="754"/>
        <v>0</v>
      </c>
      <c r="J6040">
        <f t="shared" si="755"/>
        <v>0</v>
      </c>
      <c r="K6040">
        <f>J6040*Weighting!$W$16</f>
        <v>0</v>
      </c>
      <c r="M6040" s="14"/>
    </row>
    <row r="6041" spans="1:13" x14ac:dyDescent="0.25">
      <c r="A6041" s="32" t="str">
        <f>IF(Weighting!$P$17&gt;0,B6041,"")</f>
        <v/>
      </c>
      <c r="B6041" t="e">
        <f>Weighting!$C$17</f>
        <v>#DIV/0!</v>
      </c>
      <c r="C6041" t="e">
        <f>Weighting!$F$17</f>
        <v>#NUM!</v>
      </c>
      <c r="D6041" t="e">
        <f>IF(C6041=1,'Data Transformation'!$G$3+0.5*'Data Transformation'!$W$25,IF(C6042=1,D6042-'Data Transformation'!$W$25,FALSE))</f>
        <v>#NUM!</v>
      </c>
      <c r="E6041">
        <f t="array" ref="E6041">IF(ISLOGICAL(D6041),"",FREQUENCY(IF('Data Transformation'!$B$425:$B$8425='Bin Analysis'!$B6027,'Data Transformation'!$G$425:$G$8425),D6041))</f>
        <v>2001</v>
      </c>
      <c r="F6041">
        <f t="shared" si="753"/>
        <v>0</v>
      </c>
      <c r="G6041">
        <f>Weighting!$H$17</f>
        <v>0</v>
      </c>
      <c r="H6041">
        <f t="array" ref="H6041">FREQUENCY(IF('Data Transformation'!$B$4:$B$8425=B6027,'Data Transformation'!$G$4:$G$8425),'Bin Analysis'!$B6041)</f>
        <v>2073</v>
      </c>
      <c r="I6041">
        <f t="shared" si="754"/>
        <v>0</v>
      </c>
      <c r="J6041">
        <f t="shared" si="755"/>
        <v>0</v>
      </c>
      <c r="K6041">
        <f>J6041*Weighting!$W$17</f>
        <v>0</v>
      </c>
      <c r="M6041" s="14"/>
    </row>
    <row r="6042" spans="1:13" x14ac:dyDescent="0.25">
      <c r="A6042" s="32" t="str">
        <f>IF(Weighting!$P$18&gt;0,B6042,"")</f>
        <v/>
      </c>
      <c r="B6042" t="e">
        <f>Weighting!$C$18</f>
        <v>#DIV/0!</v>
      </c>
      <c r="C6042" t="e">
        <f>Weighting!$F$18</f>
        <v>#NUM!</v>
      </c>
      <c r="D6042" t="e">
        <f>IF(C6042=1,'Data Transformation'!$G$3+0.5*'Data Transformation'!$W$25,IF(C6043=1,D6043-'Data Transformation'!$W$25,FALSE))</f>
        <v>#NUM!</v>
      </c>
      <c r="E6042">
        <f t="array" ref="E6042">IF(ISLOGICAL(D6042),"",FREQUENCY(IF('Data Transformation'!$B$425:$B$8425='Bin Analysis'!$B6027,'Data Transformation'!$G$425:$G$8425),D6042))</f>
        <v>2001</v>
      </c>
      <c r="F6042">
        <f t="shared" si="753"/>
        <v>0</v>
      </c>
      <c r="G6042">
        <f>Weighting!$H$18</f>
        <v>0</v>
      </c>
      <c r="H6042">
        <f t="array" ref="H6042">FREQUENCY(IF('Data Transformation'!$B$4:$B$8425=B6027,'Data Transformation'!$G$4:$G$8425),'Bin Analysis'!$B6042)</f>
        <v>2073</v>
      </c>
      <c r="I6042">
        <f t="shared" si="754"/>
        <v>0</v>
      </c>
      <c r="J6042">
        <f t="shared" si="755"/>
        <v>0</v>
      </c>
      <c r="K6042">
        <f>J6042*Weighting!$W$18</f>
        <v>0</v>
      </c>
      <c r="M6042" s="14"/>
    </row>
    <row r="6043" spans="1:13" x14ac:dyDescent="0.25">
      <c r="A6043" s="32" t="str">
        <f>IF(Weighting!$P$19&gt;0,B6043,"")</f>
        <v/>
      </c>
      <c r="B6043" t="e">
        <f>Weighting!$C$19</f>
        <v>#DIV/0!</v>
      </c>
      <c r="C6043" t="e">
        <f>Weighting!$F$19</f>
        <v>#NUM!</v>
      </c>
      <c r="D6043" t="e">
        <f>IF(C6043=1,'Data Transformation'!$G$3+0.5*'Data Transformation'!$W$25,IF(C6044=1,D6044-'Data Transformation'!$W$25,FALSE))</f>
        <v>#NUM!</v>
      </c>
      <c r="E6043">
        <f t="array" ref="E6043">IF(ISLOGICAL(D6043),"",FREQUENCY(IF('Data Transformation'!$B$425:$B$8425='Bin Analysis'!$B6027,'Data Transformation'!$G$425:$G$8425),D6043))</f>
        <v>2001</v>
      </c>
      <c r="F6043">
        <f t="shared" si="753"/>
        <v>0</v>
      </c>
      <c r="G6043">
        <f>Weighting!$H$19</f>
        <v>0</v>
      </c>
      <c r="H6043">
        <f t="array" ref="H6043">FREQUENCY(IF('Data Transformation'!$B$4:$B$8425=B6027,'Data Transformation'!$G$4:$G$8425),'Bin Analysis'!$B6043)</f>
        <v>2073</v>
      </c>
      <c r="I6043">
        <f t="shared" si="754"/>
        <v>0</v>
      </c>
      <c r="J6043">
        <f t="shared" si="755"/>
        <v>0</v>
      </c>
      <c r="K6043">
        <f>J6043*Weighting!$W$19</f>
        <v>0</v>
      </c>
      <c r="M6043" s="14"/>
    </row>
    <row r="6044" spans="1:13" x14ac:dyDescent="0.25">
      <c r="A6044" s="32" t="str">
        <f>IF(Weighting!$P$20&gt;0,B6044,"")</f>
        <v/>
      </c>
      <c r="B6044" t="e">
        <f>Weighting!$C$20</f>
        <v>#DIV/0!</v>
      </c>
      <c r="C6044" t="e">
        <f>Weighting!$F$20</f>
        <v>#NUM!</v>
      </c>
      <c r="D6044" t="e">
        <f>IF(C6044=1,'Data Transformation'!$G$3+0.5*'Data Transformation'!$W$25,IF(C6045=1,D6045-'Data Transformation'!$W$25,FALSE))</f>
        <v>#NUM!</v>
      </c>
      <c r="E6044">
        <f t="array" ref="E6044">IF(ISLOGICAL(D6044),"",FREQUENCY(IF('Data Transformation'!$B$425:$B$8425='Bin Analysis'!$B6027,'Data Transformation'!$G$425:$G$8425),D6044))</f>
        <v>2001</v>
      </c>
      <c r="F6044">
        <f t="shared" si="753"/>
        <v>0</v>
      </c>
      <c r="G6044">
        <f>Weighting!$H$20</f>
        <v>0</v>
      </c>
      <c r="H6044">
        <f t="array" ref="H6044">FREQUENCY(IF('Data Transformation'!$B$4:$B$8425=B6027,'Data Transformation'!$G$4:$G$8425),'Bin Analysis'!$B6044)</f>
        <v>2073</v>
      </c>
      <c r="I6044">
        <f t="shared" si="754"/>
        <v>0</v>
      </c>
      <c r="J6044">
        <f t="shared" si="755"/>
        <v>0</v>
      </c>
      <c r="K6044">
        <f>J6044*Weighting!$W$20</f>
        <v>0</v>
      </c>
      <c r="M6044" s="14"/>
    </row>
    <row r="6045" spans="1:13" x14ac:dyDescent="0.25">
      <c r="A6045" s="32" t="str">
        <f>IF(Weighting!$P$21&gt;0,B6045,"")</f>
        <v/>
      </c>
      <c r="B6045" t="e">
        <f>Weighting!$C$21</f>
        <v>#DIV/0!</v>
      </c>
      <c r="C6045" t="e">
        <f>Weighting!$F$21</f>
        <v>#NUM!</v>
      </c>
      <c r="D6045" t="e">
        <f>IF(C6045=1,'Data Transformation'!$G$3+0.5*'Data Transformation'!$W$25,IF(C6046=1,D6046-'Data Transformation'!$W$25,FALSE))</f>
        <v>#NUM!</v>
      </c>
      <c r="E6045">
        <f t="array" ref="E6045">IF(ISLOGICAL(D6045),"",FREQUENCY(IF('Data Transformation'!$B$425:$B$8425='Bin Analysis'!$B6027,'Data Transformation'!$G$425:$G$8425),D6045))</f>
        <v>2001</v>
      </c>
      <c r="F6045">
        <f t="shared" si="753"/>
        <v>0</v>
      </c>
      <c r="G6045">
        <f>Weighting!$H$21</f>
        <v>0</v>
      </c>
      <c r="H6045">
        <f t="array" ref="H6045">FREQUENCY(IF('Data Transformation'!$B$4:$B$8425=B6027,'Data Transformation'!$G$4:$G$8425),'Bin Analysis'!$B6045)</f>
        <v>2073</v>
      </c>
      <c r="I6045">
        <f t="shared" si="754"/>
        <v>0</v>
      </c>
      <c r="J6045">
        <f t="shared" si="755"/>
        <v>0</v>
      </c>
      <c r="K6045">
        <f>J6045*Weighting!$W$21</f>
        <v>0</v>
      </c>
      <c r="M6045" s="14"/>
    </row>
    <row r="6046" spans="1:13" x14ac:dyDescent="0.25">
      <c r="A6046" s="32" t="str">
        <f>IF(Weighting!$P$22&gt;0,B6046,"")</f>
        <v/>
      </c>
      <c r="B6046" t="e">
        <f>Weighting!$C$22</f>
        <v>#DIV/0!</v>
      </c>
      <c r="C6046" t="e">
        <f>Weighting!$F$22</f>
        <v>#NUM!</v>
      </c>
      <c r="D6046" t="e">
        <f>IF(C6046=1,'Data Transformation'!$G$3+0.5*'Data Transformation'!$W$25,IF(C6047=1,D6047-'Data Transformation'!$W$25,FALSE))</f>
        <v>#NUM!</v>
      </c>
      <c r="E6046">
        <f t="array" ref="E6046">IF(ISLOGICAL(D6046),"",FREQUENCY(IF('Data Transformation'!$B$425:$B$8425='Bin Analysis'!$B6027,'Data Transformation'!$G$425:$G$8425),D6046))</f>
        <v>2001</v>
      </c>
      <c r="F6046">
        <f t="shared" si="753"/>
        <v>0</v>
      </c>
      <c r="G6046">
        <f>Weighting!$H$22</f>
        <v>0</v>
      </c>
      <c r="H6046">
        <f t="array" ref="H6046">FREQUENCY(IF('Data Transformation'!$B$4:$B$8425=B6027,'Data Transformation'!$G$4:$G$8425),'Bin Analysis'!$B6046)</f>
        <v>2073</v>
      </c>
      <c r="I6046">
        <f t="shared" si="754"/>
        <v>0</v>
      </c>
      <c r="J6046">
        <f t="shared" si="755"/>
        <v>0</v>
      </c>
      <c r="K6046">
        <f>J6046*Weighting!$W$22</f>
        <v>0</v>
      </c>
      <c r="M6046" s="14"/>
    </row>
    <row r="6047" spans="1:13" x14ac:dyDescent="0.25">
      <c r="A6047" s="32" t="str">
        <f>IF(Weighting!$P$23&gt;0,B6047,"")</f>
        <v/>
      </c>
      <c r="B6047" t="e">
        <f>Weighting!$C$23</f>
        <v>#DIV/0!</v>
      </c>
      <c r="C6047" t="e">
        <f>Weighting!$F$23</f>
        <v>#NUM!</v>
      </c>
      <c r="D6047" t="e">
        <f>IF(C6047=1,'Data Transformation'!$G$3+0.5*'Data Transformation'!$W$25,IF(C6048=1,D6048-'Data Transformation'!$W$25,FALSE))</f>
        <v>#NUM!</v>
      </c>
      <c r="E6047">
        <f t="array" ref="E6047">IF(ISLOGICAL(D6047),"",FREQUENCY(IF('Data Transformation'!$B$425:$B$8425='Bin Analysis'!$B6027,'Data Transformation'!$G$425:$G$8425),D6047))</f>
        <v>2001</v>
      </c>
      <c r="F6047">
        <f t="shared" si="753"/>
        <v>0</v>
      </c>
      <c r="G6047">
        <f>Weighting!$H$23</f>
        <v>0</v>
      </c>
      <c r="H6047">
        <f t="array" ref="H6047">FREQUENCY(IF('Data Transformation'!$B$4:$B$8425=B6027,'Data Transformation'!$G$4:$G$8425),'Bin Analysis'!$B6047)</f>
        <v>2073</v>
      </c>
      <c r="I6047">
        <f t="shared" si="754"/>
        <v>0</v>
      </c>
      <c r="J6047">
        <f t="shared" si="755"/>
        <v>0</v>
      </c>
      <c r="K6047">
        <f>J6047*Weighting!$W$23</f>
        <v>0</v>
      </c>
      <c r="M6047" s="14"/>
    </row>
    <row r="6048" spans="1:13" x14ac:dyDescent="0.25">
      <c r="A6048" s="32" t="str">
        <f>IF(Weighting!$P$24&gt;0,B6048,"")</f>
        <v/>
      </c>
      <c r="B6048" t="e">
        <f>Weighting!$C$24</f>
        <v>#DIV/0!</v>
      </c>
      <c r="C6048" t="e">
        <f>Weighting!$F$24</f>
        <v>#NUM!</v>
      </c>
      <c r="D6048" t="e">
        <f>IF(C6048=1,'Data Transformation'!$G$3+0.5*'Data Transformation'!$W$25,IF(C6049=1,D6049-'Data Transformation'!$W$25,FALSE))</f>
        <v>#NUM!</v>
      </c>
      <c r="E6048">
        <f t="array" ref="E6048">IF(ISLOGICAL(D6048),"",FREQUENCY(IF('Data Transformation'!$B$425:$B$8425='Bin Analysis'!$B6027,'Data Transformation'!$G$425:$G$8425),D6048))</f>
        <v>2001</v>
      </c>
      <c r="F6048">
        <f t="shared" si="753"/>
        <v>0</v>
      </c>
      <c r="G6048">
        <f>Weighting!$H$24</f>
        <v>0</v>
      </c>
      <c r="H6048">
        <f t="array" ref="H6048">FREQUENCY(IF('Data Transformation'!$B$4:$B$8425=B6027,'Data Transformation'!$G$4:$G$8425),'Bin Analysis'!$B6048)</f>
        <v>2073</v>
      </c>
      <c r="I6048">
        <f t="shared" si="754"/>
        <v>0</v>
      </c>
      <c r="J6048">
        <f t="shared" si="755"/>
        <v>0</v>
      </c>
      <c r="K6048">
        <f>J6048*Weighting!$W$24</f>
        <v>0</v>
      </c>
      <c r="M6048" s="14"/>
    </row>
    <row r="6049" spans="1:25" x14ac:dyDescent="0.25">
      <c r="A6049" s="32" t="str">
        <f>IF(Weighting!$P$25&gt;0,B6049,"")</f>
        <v/>
      </c>
      <c r="B6049" t="e">
        <f>Weighting!$C$25</f>
        <v>#DIV/0!</v>
      </c>
      <c r="C6049" t="e">
        <f>Weighting!$F$25</f>
        <v>#NUM!</v>
      </c>
      <c r="D6049" t="e">
        <f>IF(C6049=1,'Data Transformation'!$G$3+0.5*'Data Transformation'!$W$25,IF(C6050=1,D6050-'Data Transformation'!$W$25,FALSE))</f>
        <v>#NUM!</v>
      </c>
      <c r="E6049">
        <f t="array" ref="E6049">IF(ISLOGICAL(D6049),"",FREQUENCY(IF('Data Transformation'!$B$425:$B$8425='Bin Analysis'!$B6027,'Data Transformation'!$G$425:$G$8425),D6049))</f>
        <v>2001</v>
      </c>
      <c r="F6049">
        <f t="shared" si="753"/>
        <v>0</v>
      </c>
      <c r="G6049">
        <f>Weighting!$H$25</f>
        <v>0</v>
      </c>
      <c r="H6049">
        <f t="array" ref="H6049">FREQUENCY(IF('Data Transformation'!$B$4:$B$8425=B6027,'Data Transformation'!$G$4:$G$8425),'Bin Analysis'!$B6049)</f>
        <v>2073</v>
      </c>
      <c r="I6049">
        <f t="shared" si="754"/>
        <v>0</v>
      </c>
      <c r="J6049">
        <f t="shared" si="755"/>
        <v>0</v>
      </c>
      <c r="K6049">
        <f>J6049*Weighting!$W$25</f>
        <v>0</v>
      </c>
      <c r="M6049" s="14"/>
    </row>
    <row r="6050" spans="1:25" x14ac:dyDescent="0.25">
      <c r="O6050"/>
      <c r="P6050"/>
      <c r="Q6050"/>
      <c r="R6050"/>
    </row>
    <row r="6051" spans="1:25" ht="23.25" x14ac:dyDescent="0.35">
      <c r="A6051" s="21" t="s">
        <v>0</v>
      </c>
      <c r="B6051" s="21" t="str">
        <f>IFERROR(VLOOKUP(C6051,'Data Transformation'!$L$6:$M$426,2,FALSE),"")</f>
        <v/>
      </c>
      <c r="C6051" s="21">
        <f>C6027+1</f>
        <v>252</v>
      </c>
      <c r="D6051" s="21"/>
      <c r="E6051" s="21"/>
      <c r="F6051" s="21"/>
      <c r="G6051" s="21"/>
      <c r="H6051" s="22"/>
      <c r="I6051" s="22"/>
      <c r="J6051" s="22"/>
      <c r="K6051" s="21"/>
      <c r="L6051" s="21" t="str">
        <f>B6051</f>
        <v/>
      </c>
      <c r="M6051" s="23" t="e">
        <f>INDEX('Data Transformation'!$O$4:$O$424,MATCH($B6051,'Data Transformation'!$M$4:$M$424,0),MATCH($M$2,'Data Transformation'!$O$3,0))</f>
        <v>#N/A</v>
      </c>
      <c r="N6051" s="27" t="e">
        <f>IF('Input and Summary Results'!$J$16="minimum",'Bin Analysis'!X6052/(M6051-1),'Bin Analysis'!Y6051/('Bin Analysis'!M6051-1))</f>
        <v>#N/A</v>
      </c>
      <c r="O6051" s="27" t="e">
        <f>IF(M6051=FALSE,NA(),(VLOOKUP(1,C6054:K6073,4,FALSE))/(M6051-1))</f>
        <v>#N/A</v>
      </c>
      <c r="P6051" s="27" t="e">
        <f>IF(M6051=FALSE,NA(),SUM(J6054:J6073)/Weighting!$S$5)</f>
        <v>#N/A</v>
      </c>
      <c r="Q6051" s="27" t="e">
        <f>IF(M6051=FALSE,NA(),SUM(K6054:K6073)/Weighting!$S$6)</f>
        <v>#N/A</v>
      </c>
      <c r="R6051" s="27" t="e">
        <f>IF(M6051=FALSE,NA(),(VLOOKUP(1,G6054:K6073,3,FALSE))/(M6051-1))</f>
        <v>#N/A</v>
      </c>
      <c r="S6051" s="22" t="e">
        <f>IF(M6051=FALSE,NA(),IF(SUM(J6054:J6073)=2,"yes","no"))</f>
        <v>#N/A</v>
      </c>
      <c r="X6051" s="2" cm="2">
        <f t="array" ref="X6051:X6052">FREQUENCY(IF('Data Transformation'!$B$425:$B$6424='Bin Analysis'!L6051,'Data Transformation'!$G$425:$G$6424),'Data Transformation'!$U$11)</f>
        <v>0</v>
      </c>
      <c r="Y6051" s="2" cm="2">
        <f t="array" ref="Y6051:Y6052">FREQUENCY(IF('Data Transformation'!$B$425:$B$6424='Bin Analysis'!L6051,'Data Transformation'!$G$425:$G$6424),'Data Transformation'!$U$12)</f>
        <v>0</v>
      </c>
    </row>
    <row r="6052" spans="1:25" x14ac:dyDescent="0.25">
      <c r="A6052" s="14" t="s">
        <v>67</v>
      </c>
      <c r="B6052" t="s">
        <v>47</v>
      </c>
      <c r="C6052" t="s">
        <v>5</v>
      </c>
      <c r="D6052" t="s">
        <v>98</v>
      </c>
      <c r="E6052" t="s">
        <v>99</v>
      </c>
      <c r="F6052" t="s">
        <v>100</v>
      </c>
      <c r="G6052" t="s">
        <v>69</v>
      </c>
      <c r="H6052" t="s">
        <v>31</v>
      </c>
      <c r="I6052" t="s">
        <v>32</v>
      </c>
      <c r="J6052" t="s">
        <v>46</v>
      </c>
      <c r="K6052" s="14" t="s">
        <v>45</v>
      </c>
      <c r="M6052" s="14"/>
      <c r="X6052" s="2">
        <v>0</v>
      </c>
      <c r="Y6052" s="2">
        <v>0</v>
      </c>
    </row>
    <row r="6053" spans="1:25" x14ac:dyDescent="0.25">
      <c r="A6053" s="32"/>
      <c r="D6053" t="e">
        <f>IF(C6053=1,'Data Transformation'!$G$3+0.5*'Data Transformation'!$W$25,IF(C6054=1,D6054-'Data Transformation'!$W$25,FALSE))</f>
        <v>#NUM!</v>
      </c>
      <c r="E6053">
        <f t="array" ref="E6053">IF(ISLOGICAL(D6053),"",FREQUENCY(IF('Data Transformation'!$B$425:$B$8425='Bin Analysis'!$B6051,'Data Transformation'!$G$425:$G$8425),D6053))</f>
        <v>2001</v>
      </c>
      <c r="F6053" t="e">
        <f>IF(ISLOGICAL(D6053),"",E6053-E6052)</f>
        <v>#VALUE!</v>
      </c>
      <c r="M6053" s="14"/>
    </row>
    <row r="6054" spans="1:25" x14ac:dyDescent="0.25">
      <c r="A6054" s="32" t="e">
        <f>IF(Weighting!$P$6&gt;0,B6054,"")</f>
        <v>#NUM!</v>
      </c>
      <c r="B6054" t="e">
        <f>Weighting!$C$6</f>
        <v>#DIV/0!</v>
      </c>
      <c r="C6054" t="e">
        <f>Weighting!$F$6</f>
        <v>#NUM!</v>
      </c>
      <c r="D6054" t="e">
        <f>IF(C6054=1,'Data Transformation'!$G$3+0.5*'Data Transformation'!$W$25,IF(C6055=1,D6055-'Data Transformation'!$W$25,FALSE))</f>
        <v>#NUM!</v>
      </c>
      <c r="E6054">
        <f t="array" ref="E6054">IF(ISLOGICAL(D6054),"",FREQUENCY(IF('Data Transformation'!$B$425:$B$8425='Bin Analysis'!$B6051,'Data Transformation'!$G$425:$G$8425),D6054))</f>
        <v>2001</v>
      </c>
      <c r="F6054">
        <f>IF(ISLOGICAL(D6054),"",E6054-E6053)</f>
        <v>0</v>
      </c>
      <c r="G6054">
        <f>Weighting!$H$6</f>
        <v>1</v>
      </c>
      <c r="H6054">
        <f t="array" ref="H6054">FREQUENCY(IF('Data Transformation'!$B$4:$B$8425=B6051,'Data Transformation'!$G$4:$G$8425),'Bin Analysis'!$B6054)</f>
        <v>2073</v>
      </c>
      <c r="I6054">
        <f>H6054-H6053</f>
        <v>2073</v>
      </c>
      <c r="J6054">
        <f>IF(I6054=0,0,1)</f>
        <v>1</v>
      </c>
      <c r="K6054" t="e">
        <f>J6054*Weighting!$W$6</f>
        <v>#NUM!</v>
      </c>
      <c r="M6054" s="14"/>
    </row>
    <row r="6055" spans="1:25" x14ac:dyDescent="0.25">
      <c r="A6055" s="32" t="str">
        <f>IF(Weighting!$P$7&gt;0,B6055,"")</f>
        <v/>
      </c>
      <c r="B6055" t="e">
        <f>Weighting!$C$7</f>
        <v>#DIV/0!</v>
      </c>
      <c r="C6055" t="e">
        <f>Weighting!$F$7</f>
        <v>#NUM!</v>
      </c>
      <c r="D6055" t="e">
        <f>IF(C6055=1,'Data Transformation'!$G$3+0.5*'Data Transformation'!$W$25,IF(C6056=1,D6056-'Data Transformation'!$W$25,FALSE))</f>
        <v>#NUM!</v>
      </c>
      <c r="E6055">
        <f t="array" ref="E6055">IF(ISLOGICAL(D6055),"",FREQUENCY(IF('Data Transformation'!$B$425:$B$8425='Bin Analysis'!$B6051,'Data Transformation'!$G$425:$G$8425),D6055))</f>
        <v>2001</v>
      </c>
      <c r="F6055">
        <f t="shared" ref="F6055:F6073" si="756">IF(ISLOGICAL(D6055),"",E6055-E6054)</f>
        <v>0</v>
      </c>
      <c r="G6055">
        <f>Weighting!$H$7</f>
        <v>0</v>
      </c>
      <c r="H6055">
        <f t="array" ref="H6055">FREQUENCY(IF('Data Transformation'!$B$4:$B$8425=B6051,'Data Transformation'!$G$4:$G$8425),'Bin Analysis'!$B6055)</f>
        <v>2073</v>
      </c>
      <c r="I6055">
        <f t="shared" ref="I6055:I6073" si="757">H6055-H6054</f>
        <v>0</v>
      </c>
      <c r="J6055">
        <f>IF(I6055=0,0,1)</f>
        <v>0</v>
      </c>
      <c r="K6055">
        <f>J6055*Weighting!$W$7</f>
        <v>0</v>
      </c>
      <c r="M6055" s="14"/>
    </row>
    <row r="6056" spans="1:25" x14ac:dyDescent="0.25">
      <c r="A6056" s="32" t="str">
        <f>IF(Weighting!$P$8&gt;0,B6056,"")</f>
        <v/>
      </c>
      <c r="B6056" t="e">
        <f>Weighting!$C$8</f>
        <v>#DIV/0!</v>
      </c>
      <c r="C6056" t="e">
        <f>Weighting!$F$8</f>
        <v>#NUM!</v>
      </c>
      <c r="D6056" t="e">
        <f>IF(C6056=1,'Data Transformation'!$G$3+0.5*'Data Transformation'!$W$25,IF(C6057=1,D6057-'Data Transformation'!$W$25,FALSE))</f>
        <v>#NUM!</v>
      </c>
      <c r="E6056">
        <f t="array" ref="E6056">IF(ISLOGICAL(D6056),"",FREQUENCY(IF('Data Transformation'!$B$425:$B$8425='Bin Analysis'!$B6051,'Data Transformation'!$G$425:$G$8425),D6056))</f>
        <v>2001</v>
      </c>
      <c r="F6056">
        <f t="shared" si="756"/>
        <v>0</v>
      </c>
      <c r="G6056">
        <f>Weighting!$H$8</f>
        <v>0</v>
      </c>
      <c r="H6056">
        <f t="array" ref="H6056">FREQUENCY(IF('Data Transformation'!$B$4:$B$8425=B6051,'Data Transformation'!$G$4:$G$8425),'Bin Analysis'!$B6056)</f>
        <v>2073</v>
      </c>
      <c r="I6056">
        <f t="shared" si="757"/>
        <v>0</v>
      </c>
      <c r="J6056">
        <f t="shared" ref="J6056:J6073" si="758">IF(I6056=0,0,1)</f>
        <v>0</v>
      </c>
      <c r="K6056">
        <f>J6056*Weighting!$W$8</f>
        <v>0</v>
      </c>
      <c r="M6056" s="14"/>
    </row>
    <row r="6057" spans="1:25" x14ac:dyDescent="0.25">
      <c r="A6057" s="32" t="str">
        <f>IF(Weighting!$P$9&gt;0,B6057,"")</f>
        <v/>
      </c>
      <c r="B6057" s="50" t="e">
        <f>Weighting!$C$9</f>
        <v>#DIV/0!</v>
      </c>
      <c r="C6057" t="e">
        <f>Weighting!$F$9</f>
        <v>#NUM!</v>
      </c>
      <c r="D6057" t="e">
        <f>IF(C6057=1,'Data Transformation'!$G$3+0.5*'Data Transformation'!$W$25,IF(C6058=1,D6058-'Data Transformation'!$W$25,FALSE))</f>
        <v>#NUM!</v>
      </c>
      <c r="E6057">
        <f t="array" ref="E6057">IF(ISLOGICAL(D6057),"",FREQUENCY(IF('Data Transformation'!$B$425:$B$8425='Bin Analysis'!$B6051,'Data Transformation'!$G$425:$G$8425),D6057))</f>
        <v>2001</v>
      </c>
      <c r="F6057">
        <f t="shared" si="756"/>
        <v>0</v>
      </c>
      <c r="G6057">
        <f>Weighting!$H$9</f>
        <v>0</v>
      </c>
      <c r="H6057">
        <f t="array" ref="H6057">FREQUENCY(IF('Data Transformation'!$B$4:$B$8425=B6051,'Data Transformation'!$G$4:$G$8425),'Bin Analysis'!$B6057)</f>
        <v>2073</v>
      </c>
      <c r="I6057">
        <f t="shared" si="757"/>
        <v>0</v>
      </c>
      <c r="J6057">
        <f t="shared" si="758"/>
        <v>0</v>
      </c>
      <c r="K6057">
        <f>J6057*Weighting!$W$9</f>
        <v>0</v>
      </c>
      <c r="M6057" s="14"/>
    </row>
    <row r="6058" spans="1:25" x14ac:dyDescent="0.25">
      <c r="A6058" s="32" t="str">
        <f>IF(Weighting!$P$10&gt;0,B6058,"")</f>
        <v/>
      </c>
      <c r="B6058" t="e">
        <f>Weighting!$C$10</f>
        <v>#DIV/0!</v>
      </c>
      <c r="C6058" t="e">
        <f>Weighting!$F$10</f>
        <v>#NUM!</v>
      </c>
      <c r="D6058" t="e">
        <f>IF(C6058=1,'Data Transformation'!$G$3+0.5*'Data Transformation'!$W$25,IF(C6059=1,D6059-'Data Transformation'!$W$25,FALSE))</f>
        <v>#NUM!</v>
      </c>
      <c r="E6058">
        <f t="array" ref="E6058">IF(ISLOGICAL(D6058),"",FREQUENCY(IF('Data Transformation'!$B$425:$B$8425='Bin Analysis'!$B6051,'Data Transformation'!$G$425:$G$8425),D6058))</f>
        <v>2001</v>
      </c>
      <c r="F6058">
        <f t="shared" si="756"/>
        <v>0</v>
      </c>
      <c r="G6058">
        <f>Weighting!$H$10</f>
        <v>0</v>
      </c>
      <c r="H6058">
        <f t="array" ref="H6058">FREQUENCY(IF('Data Transformation'!$B$4:$B$8425=B6051,'Data Transformation'!$G$4:$G$8425),'Bin Analysis'!$B6058)</f>
        <v>2073</v>
      </c>
      <c r="I6058">
        <f t="shared" si="757"/>
        <v>0</v>
      </c>
      <c r="J6058">
        <f t="shared" si="758"/>
        <v>0</v>
      </c>
      <c r="K6058">
        <f>J6058*Weighting!$W$10</f>
        <v>0</v>
      </c>
      <c r="M6058" s="14"/>
    </row>
    <row r="6059" spans="1:25" x14ac:dyDescent="0.25">
      <c r="A6059" s="32" t="str">
        <f>IF(Weighting!$P$11&gt;0,B6059,"")</f>
        <v/>
      </c>
      <c r="B6059" t="e">
        <f>Weighting!$C$11</f>
        <v>#DIV/0!</v>
      </c>
      <c r="C6059" t="e">
        <f>Weighting!$F$11</f>
        <v>#NUM!</v>
      </c>
      <c r="D6059" t="e">
        <f>IF(C6059=1,'Data Transformation'!$G$3+0.5*'Data Transformation'!$W$25,IF(C6060=1,D6060-'Data Transformation'!$W$25,FALSE))</f>
        <v>#NUM!</v>
      </c>
      <c r="E6059">
        <f t="array" ref="E6059">IF(ISLOGICAL(D6059),"",FREQUENCY(IF('Data Transformation'!$B$425:$B$8425='Bin Analysis'!$B6051,'Data Transformation'!$G$425:$G$8425),D6059))</f>
        <v>2001</v>
      </c>
      <c r="F6059">
        <f t="shared" si="756"/>
        <v>0</v>
      </c>
      <c r="G6059">
        <f>Weighting!$H$11</f>
        <v>0</v>
      </c>
      <c r="H6059">
        <f t="array" ref="H6059">FREQUENCY(IF('Data Transformation'!$B$4:$B$8425=B6051,'Data Transformation'!$G$4:$G$8425),'Bin Analysis'!$B6059)</f>
        <v>2073</v>
      </c>
      <c r="I6059">
        <f t="shared" si="757"/>
        <v>0</v>
      </c>
      <c r="J6059">
        <f t="shared" si="758"/>
        <v>0</v>
      </c>
      <c r="K6059">
        <f>J6059*Weighting!$W$11</f>
        <v>0</v>
      </c>
      <c r="M6059" s="14"/>
    </row>
    <row r="6060" spans="1:25" x14ac:dyDescent="0.25">
      <c r="A6060" s="32" t="str">
        <f>IF(Weighting!$P$12&gt;0,B6060,"")</f>
        <v/>
      </c>
      <c r="B6060" t="e">
        <f>Weighting!$C$12</f>
        <v>#DIV/0!</v>
      </c>
      <c r="C6060" t="e">
        <f>Weighting!$F$12</f>
        <v>#NUM!</v>
      </c>
      <c r="D6060" t="e">
        <f>IF(C6060=1,'Data Transformation'!$G$3+0.5*'Data Transformation'!$W$25,IF(C6061=1,D6061-'Data Transformation'!$W$25,FALSE))</f>
        <v>#NUM!</v>
      </c>
      <c r="E6060">
        <f t="array" ref="E6060">IF(ISLOGICAL(D6060),"",FREQUENCY(IF('Data Transformation'!$B$425:$B$8425='Bin Analysis'!$B6051,'Data Transformation'!$G$425:$G$8425),D6060))</f>
        <v>2001</v>
      </c>
      <c r="F6060">
        <f t="shared" si="756"/>
        <v>0</v>
      </c>
      <c r="G6060">
        <f>Weighting!$H$12</f>
        <v>0</v>
      </c>
      <c r="H6060">
        <f t="array" ref="H6060">FREQUENCY(IF('Data Transformation'!$B$4:$B$8425=B6051,'Data Transformation'!$G$4:$G$8425),'Bin Analysis'!$B6060)</f>
        <v>2073</v>
      </c>
      <c r="I6060">
        <f t="shared" si="757"/>
        <v>0</v>
      </c>
      <c r="J6060">
        <f t="shared" si="758"/>
        <v>0</v>
      </c>
      <c r="K6060">
        <f>J6060*Weighting!$W$12</f>
        <v>0</v>
      </c>
      <c r="M6060" s="14"/>
    </row>
    <row r="6061" spans="1:25" x14ac:dyDescent="0.25">
      <c r="A6061" s="32" t="str">
        <f>IF(Weighting!$P$13&gt;0,B6061,"")</f>
        <v/>
      </c>
      <c r="B6061" t="e">
        <f>Weighting!$C$13</f>
        <v>#DIV/0!</v>
      </c>
      <c r="C6061" t="e">
        <f>Weighting!$F$13</f>
        <v>#NUM!</v>
      </c>
      <c r="D6061" t="e">
        <f>IF(C6061=1,'Data Transformation'!$G$3+0.5*'Data Transformation'!$W$25,IF(C6062=1,D6062-'Data Transformation'!$W$25,FALSE))</f>
        <v>#NUM!</v>
      </c>
      <c r="E6061">
        <f t="array" ref="E6061">IF(ISLOGICAL(D6061),"",FREQUENCY(IF('Data Transformation'!$B$425:$B$8425='Bin Analysis'!$B6051,'Data Transformation'!$G$425:$G$8425),D6061))</f>
        <v>2001</v>
      </c>
      <c r="F6061">
        <f t="shared" si="756"/>
        <v>0</v>
      </c>
      <c r="G6061">
        <f>Weighting!$H$13</f>
        <v>0</v>
      </c>
      <c r="H6061">
        <f t="array" ref="H6061">FREQUENCY(IF('Data Transformation'!$B$4:$B$8425=B6051,'Data Transformation'!$G$4:$G$8425),'Bin Analysis'!$B6061)</f>
        <v>2073</v>
      </c>
      <c r="I6061">
        <f t="shared" si="757"/>
        <v>0</v>
      </c>
      <c r="J6061">
        <f t="shared" si="758"/>
        <v>0</v>
      </c>
      <c r="K6061">
        <f>J6061*Weighting!$W$13</f>
        <v>0</v>
      </c>
      <c r="M6061" s="14"/>
    </row>
    <row r="6062" spans="1:25" x14ac:dyDescent="0.25">
      <c r="A6062" s="32" t="str">
        <f>IF(Weighting!$P$14&gt;0,B6062,"")</f>
        <v/>
      </c>
      <c r="B6062" t="e">
        <f>Weighting!$C$14</f>
        <v>#DIV/0!</v>
      </c>
      <c r="C6062" t="e">
        <f>Weighting!$F$14</f>
        <v>#NUM!</v>
      </c>
      <c r="D6062" t="e">
        <f>IF(C6062=1,'Data Transformation'!$G$3+0.5*'Data Transformation'!$W$25,IF(C6063=1,D6063-'Data Transformation'!$W$25,FALSE))</f>
        <v>#NUM!</v>
      </c>
      <c r="E6062">
        <f t="array" ref="E6062">IF(ISLOGICAL(D6062),"",FREQUENCY(IF('Data Transformation'!$B$425:$B$8425='Bin Analysis'!$B6051,'Data Transformation'!$G$425:$G$8425),D6062))</f>
        <v>2001</v>
      </c>
      <c r="F6062">
        <f t="shared" si="756"/>
        <v>0</v>
      </c>
      <c r="G6062">
        <f>Weighting!$H$14</f>
        <v>0</v>
      </c>
      <c r="H6062">
        <f t="array" ref="H6062">FREQUENCY(IF('Data Transformation'!$B$4:$B$8425=B6051,'Data Transformation'!$G$4:$G$8425),'Bin Analysis'!$B6062)</f>
        <v>2073</v>
      </c>
      <c r="I6062">
        <f t="shared" si="757"/>
        <v>0</v>
      </c>
      <c r="J6062">
        <f t="shared" si="758"/>
        <v>0</v>
      </c>
      <c r="K6062">
        <f>J6062*Weighting!$W$14</f>
        <v>0</v>
      </c>
      <c r="M6062" s="14"/>
    </row>
    <row r="6063" spans="1:25" x14ac:dyDescent="0.25">
      <c r="A6063" s="32" t="str">
        <f>IF(Weighting!$P$15&gt;0,B6063,"")</f>
        <v/>
      </c>
      <c r="B6063" t="e">
        <f>Weighting!$C$15</f>
        <v>#DIV/0!</v>
      </c>
      <c r="C6063" t="e">
        <f>Weighting!$F$15</f>
        <v>#NUM!</v>
      </c>
      <c r="D6063" t="e">
        <f>IF(C6063=1,'Data Transformation'!$G$3+0.5*'Data Transformation'!$W$25,IF(C6064=1,D6064-'Data Transformation'!$W$25,FALSE))</f>
        <v>#NUM!</v>
      </c>
      <c r="E6063">
        <f t="array" ref="E6063">IF(ISLOGICAL(D6063),"",FREQUENCY(IF('Data Transformation'!$B$425:$B$8425='Bin Analysis'!$B6051,'Data Transformation'!$G$425:$G$8425),D6063))</f>
        <v>2001</v>
      </c>
      <c r="F6063">
        <f t="shared" si="756"/>
        <v>0</v>
      </c>
      <c r="G6063">
        <f>Weighting!$H$15</f>
        <v>0</v>
      </c>
      <c r="H6063">
        <f t="array" ref="H6063">FREQUENCY(IF('Data Transformation'!$B$4:$B$8425=B6051,'Data Transformation'!$G$4:$G$8425),'Bin Analysis'!$B6063)</f>
        <v>2073</v>
      </c>
      <c r="I6063">
        <f t="shared" si="757"/>
        <v>0</v>
      </c>
      <c r="J6063">
        <f t="shared" si="758"/>
        <v>0</v>
      </c>
      <c r="K6063">
        <f>J6063*Weighting!$W$15</f>
        <v>0</v>
      </c>
      <c r="M6063" s="14"/>
    </row>
    <row r="6064" spans="1:25" x14ac:dyDescent="0.25">
      <c r="A6064" s="32" t="str">
        <f>IF(Weighting!$P$16&gt;0,B6064,"")</f>
        <v/>
      </c>
      <c r="B6064" t="e">
        <f>Weighting!$C$16</f>
        <v>#DIV/0!</v>
      </c>
      <c r="C6064" t="e">
        <f>Weighting!$F$16</f>
        <v>#NUM!</v>
      </c>
      <c r="D6064" t="e">
        <f>IF(C6064=1,'Data Transformation'!$G$3+0.5*'Data Transformation'!$W$25,IF(C6065=1,D6065-'Data Transformation'!$W$25,FALSE))</f>
        <v>#NUM!</v>
      </c>
      <c r="E6064">
        <f t="array" ref="E6064">IF(ISLOGICAL(D6064),"",FREQUENCY(IF('Data Transformation'!$B$425:$B$8425='Bin Analysis'!$B6051,'Data Transformation'!$G$425:$G$8425),D6064))</f>
        <v>2001</v>
      </c>
      <c r="F6064">
        <f t="shared" si="756"/>
        <v>0</v>
      </c>
      <c r="G6064">
        <f>Weighting!$H$16</f>
        <v>0</v>
      </c>
      <c r="H6064">
        <f t="array" ref="H6064">FREQUENCY(IF('Data Transformation'!$B$4:$B$8425=B6051,'Data Transformation'!$G$4:$G$8425),'Bin Analysis'!$B6064)</f>
        <v>2073</v>
      </c>
      <c r="I6064">
        <f t="shared" si="757"/>
        <v>0</v>
      </c>
      <c r="J6064">
        <f t="shared" si="758"/>
        <v>0</v>
      </c>
      <c r="K6064">
        <f>J6064*Weighting!$W$16</f>
        <v>0</v>
      </c>
      <c r="M6064" s="14"/>
    </row>
    <row r="6065" spans="1:25" x14ac:dyDescent="0.25">
      <c r="A6065" s="32" t="str">
        <f>IF(Weighting!$P$17&gt;0,B6065,"")</f>
        <v/>
      </c>
      <c r="B6065" t="e">
        <f>Weighting!$C$17</f>
        <v>#DIV/0!</v>
      </c>
      <c r="C6065" t="e">
        <f>Weighting!$F$17</f>
        <v>#NUM!</v>
      </c>
      <c r="D6065" t="e">
        <f>IF(C6065=1,'Data Transformation'!$G$3+0.5*'Data Transformation'!$W$25,IF(C6066=1,D6066-'Data Transformation'!$W$25,FALSE))</f>
        <v>#NUM!</v>
      </c>
      <c r="E6065">
        <f t="array" ref="E6065">IF(ISLOGICAL(D6065),"",FREQUENCY(IF('Data Transformation'!$B$425:$B$8425='Bin Analysis'!$B6051,'Data Transformation'!$G$425:$G$8425),D6065))</f>
        <v>2001</v>
      </c>
      <c r="F6065">
        <f t="shared" si="756"/>
        <v>0</v>
      </c>
      <c r="G6065">
        <f>Weighting!$H$17</f>
        <v>0</v>
      </c>
      <c r="H6065">
        <f t="array" ref="H6065">FREQUENCY(IF('Data Transformation'!$B$4:$B$8425=B6051,'Data Transformation'!$G$4:$G$8425),'Bin Analysis'!$B6065)</f>
        <v>2073</v>
      </c>
      <c r="I6065">
        <f t="shared" si="757"/>
        <v>0</v>
      </c>
      <c r="J6065">
        <f t="shared" si="758"/>
        <v>0</v>
      </c>
      <c r="K6065">
        <f>J6065*Weighting!$W$17</f>
        <v>0</v>
      </c>
      <c r="M6065" s="14"/>
    </row>
    <row r="6066" spans="1:25" x14ac:dyDescent="0.25">
      <c r="A6066" s="32" t="str">
        <f>IF(Weighting!$P$18&gt;0,B6066,"")</f>
        <v/>
      </c>
      <c r="B6066" t="e">
        <f>Weighting!$C$18</f>
        <v>#DIV/0!</v>
      </c>
      <c r="C6066" t="e">
        <f>Weighting!$F$18</f>
        <v>#NUM!</v>
      </c>
      <c r="D6066" t="e">
        <f>IF(C6066=1,'Data Transformation'!$G$3+0.5*'Data Transformation'!$W$25,IF(C6067=1,D6067-'Data Transformation'!$W$25,FALSE))</f>
        <v>#NUM!</v>
      </c>
      <c r="E6066">
        <f t="array" ref="E6066">IF(ISLOGICAL(D6066),"",FREQUENCY(IF('Data Transformation'!$B$425:$B$8425='Bin Analysis'!$B6051,'Data Transformation'!$G$425:$G$8425),D6066))</f>
        <v>2001</v>
      </c>
      <c r="F6066">
        <f t="shared" si="756"/>
        <v>0</v>
      </c>
      <c r="G6066">
        <f>Weighting!$H$18</f>
        <v>0</v>
      </c>
      <c r="H6066">
        <f t="array" ref="H6066">FREQUENCY(IF('Data Transformation'!$B$4:$B$8425=B6051,'Data Transformation'!$G$4:$G$8425),'Bin Analysis'!$B6066)</f>
        <v>2073</v>
      </c>
      <c r="I6066">
        <f t="shared" si="757"/>
        <v>0</v>
      </c>
      <c r="J6066">
        <f t="shared" si="758"/>
        <v>0</v>
      </c>
      <c r="K6066">
        <f>J6066*Weighting!$W$18</f>
        <v>0</v>
      </c>
      <c r="M6066" s="14"/>
    </row>
    <row r="6067" spans="1:25" x14ac:dyDescent="0.25">
      <c r="A6067" s="32" t="str">
        <f>IF(Weighting!$P$19&gt;0,B6067,"")</f>
        <v/>
      </c>
      <c r="B6067" t="e">
        <f>Weighting!$C$19</f>
        <v>#DIV/0!</v>
      </c>
      <c r="C6067" t="e">
        <f>Weighting!$F$19</f>
        <v>#NUM!</v>
      </c>
      <c r="D6067" t="e">
        <f>IF(C6067=1,'Data Transformation'!$G$3+0.5*'Data Transformation'!$W$25,IF(C6068=1,D6068-'Data Transformation'!$W$25,FALSE))</f>
        <v>#NUM!</v>
      </c>
      <c r="E6067">
        <f t="array" ref="E6067">IF(ISLOGICAL(D6067),"",FREQUENCY(IF('Data Transformation'!$B$425:$B$8425='Bin Analysis'!$B6051,'Data Transformation'!$G$425:$G$8425),D6067))</f>
        <v>2001</v>
      </c>
      <c r="F6067">
        <f t="shared" si="756"/>
        <v>0</v>
      </c>
      <c r="G6067">
        <f>Weighting!$H$19</f>
        <v>0</v>
      </c>
      <c r="H6067">
        <f t="array" ref="H6067">FREQUENCY(IF('Data Transformation'!$B$4:$B$8425=B6051,'Data Transformation'!$G$4:$G$8425),'Bin Analysis'!$B6067)</f>
        <v>2073</v>
      </c>
      <c r="I6067">
        <f t="shared" si="757"/>
        <v>0</v>
      </c>
      <c r="J6067">
        <f t="shared" si="758"/>
        <v>0</v>
      </c>
      <c r="K6067">
        <f>J6067*Weighting!$W$19</f>
        <v>0</v>
      </c>
      <c r="M6067" s="14"/>
    </row>
    <row r="6068" spans="1:25" x14ac:dyDescent="0.25">
      <c r="A6068" s="32" t="str">
        <f>IF(Weighting!$P$20&gt;0,B6068,"")</f>
        <v/>
      </c>
      <c r="B6068" t="e">
        <f>Weighting!$C$20</f>
        <v>#DIV/0!</v>
      </c>
      <c r="C6068" t="e">
        <f>Weighting!$F$20</f>
        <v>#NUM!</v>
      </c>
      <c r="D6068" t="e">
        <f>IF(C6068=1,'Data Transformation'!$G$3+0.5*'Data Transformation'!$W$25,IF(C6069=1,D6069-'Data Transformation'!$W$25,FALSE))</f>
        <v>#NUM!</v>
      </c>
      <c r="E6068">
        <f t="array" ref="E6068">IF(ISLOGICAL(D6068),"",FREQUENCY(IF('Data Transformation'!$B$425:$B$8425='Bin Analysis'!$B6051,'Data Transformation'!$G$425:$G$8425),D6068))</f>
        <v>2001</v>
      </c>
      <c r="F6068">
        <f t="shared" si="756"/>
        <v>0</v>
      </c>
      <c r="G6068">
        <f>Weighting!$H$20</f>
        <v>0</v>
      </c>
      <c r="H6068">
        <f t="array" ref="H6068">FREQUENCY(IF('Data Transformation'!$B$4:$B$8425=B6051,'Data Transformation'!$G$4:$G$8425),'Bin Analysis'!$B6068)</f>
        <v>2073</v>
      </c>
      <c r="I6068">
        <f t="shared" si="757"/>
        <v>0</v>
      </c>
      <c r="J6068">
        <f t="shared" si="758"/>
        <v>0</v>
      </c>
      <c r="K6068">
        <f>J6068*Weighting!$W$20</f>
        <v>0</v>
      </c>
      <c r="M6068" s="14"/>
    </row>
    <row r="6069" spans="1:25" x14ac:dyDescent="0.25">
      <c r="A6069" s="32" t="str">
        <f>IF(Weighting!$P$21&gt;0,B6069,"")</f>
        <v/>
      </c>
      <c r="B6069" t="e">
        <f>Weighting!$C$21</f>
        <v>#DIV/0!</v>
      </c>
      <c r="C6069" t="e">
        <f>Weighting!$F$21</f>
        <v>#NUM!</v>
      </c>
      <c r="D6069" t="e">
        <f>IF(C6069=1,'Data Transformation'!$G$3+0.5*'Data Transformation'!$W$25,IF(C6070=1,D6070-'Data Transformation'!$W$25,FALSE))</f>
        <v>#NUM!</v>
      </c>
      <c r="E6069">
        <f t="array" ref="E6069">IF(ISLOGICAL(D6069),"",FREQUENCY(IF('Data Transformation'!$B$425:$B$8425='Bin Analysis'!$B6051,'Data Transformation'!$G$425:$G$8425),D6069))</f>
        <v>2001</v>
      </c>
      <c r="F6069">
        <f t="shared" si="756"/>
        <v>0</v>
      </c>
      <c r="G6069">
        <f>Weighting!$H$21</f>
        <v>0</v>
      </c>
      <c r="H6069">
        <f t="array" ref="H6069">FREQUENCY(IF('Data Transformation'!$B$4:$B$8425=B6051,'Data Transformation'!$G$4:$G$8425),'Bin Analysis'!$B6069)</f>
        <v>2073</v>
      </c>
      <c r="I6069">
        <f t="shared" si="757"/>
        <v>0</v>
      </c>
      <c r="J6069">
        <f t="shared" si="758"/>
        <v>0</v>
      </c>
      <c r="K6069">
        <f>J6069*Weighting!$W$21</f>
        <v>0</v>
      </c>
      <c r="M6069" s="14"/>
    </row>
    <row r="6070" spans="1:25" x14ac:dyDescent="0.25">
      <c r="A6070" s="32" t="str">
        <f>IF(Weighting!$P$22&gt;0,B6070,"")</f>
        <v/>
      </c>
      <c r="B6070" t="e">
        <f>Weighting!$C$22</f>
        <v>#DIV/0!</v>
      </c>
      <c r="C6070" t="e">
        <f>Weighting!$F$22</f>
        <v>#NUM!</v>
      </c>
      <c r="D6070" t="e">
        <f>IF(C6070=1,'Data Transformation'!$G$3+0.5*'Data Transformation'!$W$25,IF(C6071=1,D6071-'Data Transformation'!$W$25,FALSE))</f>
        <v>#NUM!</v>
      </c>
      <c r="E6070">
        <f t="array" ref="E6070">IF(ISLOGICAL(D6070),"",FREQUENCY(IF('Data Transformation'!$B$425:$B$8425='Bin Analysis'!$B6051,'Data Transformation'!$G$425:$G$8425),D6070))</f>
        <v>2001</v>
      </c>
      <c r="F6070">
        <f t="shared" si="756"/>
        <v>0</v>
      </c>
      <c r="G6070">
        <f>Weighting!$H$22</f>
        <v>0</v>
      </c>
      <c r="H6070">
        <f t="array" ref="H6070">FREQUENCY(IF('Data Transformation'!$B$4:$B$8425=B6051,'Data Transformation'!$G$4:$G$8425),'Bin Analysis'!$B6070)</f>
        <v>2073</v>
      </c>
      <c r="I6070">
        <f t="shared" si="757"/>
        <v>0</v>
      </c>
      <c r="J6070">
        <f t="shared" si="758"/>
        <v>0</v>
      </c>
      <c r="K6070">
        <f>J6070*Weighting!$W$22</f>
        <v>0</v>
      </c>
      <c r="M6070" s="14"/>
    </row>
    <row r="6071" spans="1:25" x14ac:dyDescent="0.25">
      <c r="A6071" s="32" t="str">
        <f>IF(Weighting!$P$23&gt;0,B6071,"")</f>
        <v/>
      </c>
      <c r="B6071" t="e">
        <f>Weighting!$C$23</f>
        <v>#DIV/0!</v>
      </c>
      <c r="C6071" t="e">
        <f>Weighting!$F$23</f>
        <v>#NUM!</v>
      </c>
      <c r="D6071" t="e">
        <f>IF(C6071=1,'Data Transformation'!$G$3+0.5*'Data Transformation'!$W$25,IF(C6072=1,D6072-'Data Transformation'!$W$25,FALSE))</f>
        <v>#NUM!</v>
      </c>
      <c r="E6071">
        <f t="array" ref="E6071">IF(ISLOGICAL(D6071),"",FREQUENCY(IF('Data Transformation'!$B$425:$B$8425='Bin Analysis'!$B6051,'Data Transformation'!$G$425:$G$8425),D6071))</f>
        <v>2001</v>
      </c>
      <c r="F6071">
        <f t="shared" si="756"/>
        <v>0</v>
      </c>
      <c r="G6071">
        <f>Weighting!$H$23</f>
        <v>0</v>
      </c>
      <c r="H6071">
        <f t="array" ref="H6071">FREQUENCY(IF('Data Transformation'!$B$4:$B$8425=B6051,'Data Transformation'!$G$4:$G$8425),'Bin Analysis'!$B6071)</f>
        <v>2073</v>
      </c>
      <c r="I6071">
        <f t="shared" si="757"/>
        <v>0</v>
      </c>
      <c r="J6071">
        <f t="shared" si="758"/>
        <v>0</v>
      </c>
      <c r="K6071">
        <f>J6071*Weighting!$W$23</f>
        <v>0</v>
      </c>
      <c r="M6071" s="14"/>
    </row>
    <row r="6072" spans="1:25" x14ac:dyDescent="0.25">
      <c r="A6072" s="32" t="str">
        <f>IF(Weighting!$P$24&gt;0,B6072,"")</f>
        <v/>
      </c>
      <c r="B6072" t="e">
        <f>Weighting!$C$24</f>
        <v>#DIV/0!</v>
      </c>
      <c r="C6072" t="e">
        <f>Weighting!$F$24</f>
        <v>#NUM!</v>
      </c>
      <c r="D6072" t="e">
        <f>IF(C6072=1,'Data Transformation'!$G$3+0.5*'Data Transformation'!$W$25,IF(C6073=1,D6073-'Data Transformation'!$W$25,FALSE))</f>
        <v>#NUM!</v>
      </c>
      <c r="E6072">
        <f t="array" ref="E6072">IF(ISLOGICAL(D6072),"",FREQUENCY(IF('Data Transformation'!$B$425:$B$8425='Bin Analysis'!$B6051,'Data Transformation'!$G$425:$G$8425),D6072))</f>
        <v>2001</v>
      </c>
      <c r="F6072">
        <f t="shared" si="756"/>
        <v>0</v>
      </c>
      <c r="G6072">
        <f>Weighting!$H$24</f>
        <v>0</v>
      </c>
      <c r="H6072">
        <f t="array" ref="H6072">FREQUENCY(IF('Data Transformation'!$B$4:$B$8425=B6051,'Data Transformation'!$G$4:$G$8425),'Bin Analysis'!$B6072)</f>
        <v>2073</v>
      </c>
      <c r="I6072">
        <f t="shared" si="757"/>
        <v>0</v>
      </c>
      <c r="J6072">
        <f t="shared" si="758"/>
        <v>0</v>
      </c>
      <c r="K6072">
        <f>J6072*Weighting!$W$24</f>
        <v>0</v>
      </c>
      <c r="M6072" s="14"/>
    </row>
    <row r="6073" spans="1:25" x14ac:dyDescent="0.25">
      <c r="A6073" s="32" t="str">
        <f>IF(Weighting!$P$25&gt;0,B6073,"")</f>
        <v/>
      </c>
      <c r="B6073" t="e">
        <f>Weighting!$C$25</f>
        <v>#DIV/0!</v>
      </c>
      <c r="C6073" t="e">
        <f>Weighting!$F$25</f>
        <v>#NUM!</v>
      </c>
      <c r="D6073" t="e">
        <f>IF(C6073=1,'Data Transformation'!$G$3+0.5*'Data Transformation'!$W$25,IF(C6074=1,D6074-'Data Transformation'!$W$25,FALSE))</f>
        <v>#NUM!</v>
      </c>
      <c r="E6073">
        <f t="array" ref="E6073">IF(ISLOGICAL(D6073),"",FREQUENCY(IF('Data Transformation'!$B$425:$B$8425='Bin Analysis'!$B6051,'Data Transformation'!$G$425:$G$8425),D6073))</f>
        <v>2001</v>
      </c>
      <c r="F6073">
        <f t="shared" si="756"/>
        <v>0</v>
      </c>
      <c r="G6073">
        <f>Weighting!$H$25</f>
        <v>0</v>
      </c>
      <c r="H6073">
        <f t="array" ref="H6073">FREQUENCY(IF('Data Transformation'!$B$4:$B$8425=B6051,'Data Transformation'!$G$4:$G$8425),'Bin Analysis'!$B6073)</f>
        <v>2073</v>
      </c>
      <c r="I6073">
        <f t="shared" si="757"/>
        <v>0</v>
      </c>
      <c r="J6073">
        <f t="shared" si="758"/>
        <v>0</v>
      </c>
      <c r="K6073">
        <f>J6073*Weighting!$W$25</f>
        <v>0</v>
      </c>
      <c r="M6073" s="14"/>
    </row>
    <row r="6074" spans="1:25" x14ac:dyDescent="0.25">
      <c r="O6074"/>
      <c r="P6074"/>
      <c r="Q6074"/>
      <c r="R6074"/>
    </row>
    <row r="6075" spans="1:25" ht="23.25" x14ac:dyDescent="0.35">
      <c r="A6075" s="21" t="s">
        <v>0</v>
      </c>
      <c r="B6075" s="21" t="str">
        <f>IFERROR(VLOOKUP(C6075,'Data Transformation'!$L$6:$M$426,2,FALSE),"")</f>
        <v/>
      </c>
      <c r="C6075" s="21">
        <f>C6051+1</f>
        <v>253</v>
      </c>
      <c r="D6075" s="21"/>
      <c r="E6075" s="21"/>
      <c r="F6075" s="21"/>
      <c r="G6075" s="21"/>
      <c r="H6075" s="22"/>
      <c r="I6075" s="22"/>
      <c r="J6075" s="22"/>
      <c r="K6075" s="21"/>
      <c r="L6075" s="21" t="str">
        <f>B6075</f>
        <v/>
      </c>
      <c r="M6075" s="23" t="e">
        <f>INDEX('Data Transformation'!$O$4:$O$424,MATCH($B6075,'Data Transformation'!$M$4:$M$424,0),MATCH($M$2,'Data Transformation'!$O$3,0))</f>
        <v>#N/A</v>
      </c>
      <c r="N6075" s="27" t="e">
        <f>IF('Input and Summary Results'!$J$16="minimum",'Bin Analysis'!X6076/(M6075-1),'Bin Analysis'!Y6075/('Bin Analysis'!M6075-1))</f>
        <v>#N/A</v>
      </c>
      <c r="O6075" s="27" t="e">
        <f>IF(M6075=FALSE,NA(),(VLOOKUP(1,C6078:K6097,4,FALSE))/(M6075-1))</f>
        <v>#N/A</v>
      </c>
      <c r="P6075" s="27" t="e">
        <f>IF(M6075=FALSE,NA(),SUM(J6078:J6097)/Weighting!$S$5)</f>
        <v>#N/A</v>
      </c>
      <c r="Q6075" s="27" t="e">
        <f>IF(M6075=FALSE,NA(),SUM(K6078:K6097)/Weighting!$S$6)</f>
        <v>#N/A</v>
      </c>
      <c r="R6075" s="27" t="e">
        <f>IF(M6075=FALSE,NA(),(VLOOKUP(1,G6078:K6097,3,FALSE))/(M6075-1))</f>
        <v>#N/A</v>
      </c>
      <c r="S6075" s="22" t="e">
        <f>IF(M6075=FALSE,NA(),IF(SUM(J6078:J6097)=2,"yes","no"))</f>
        <v>#N/A</v>
      </c>
      <c r="X6075" s="2" cm="2">
        <f t="array" ref="X6075:X6076">FREQUENCY(IF('Data Transformation'!$B$425:$B$6424='Bin Analysis'!L6075,'Data Transformation'!$G$425:$G$6424),'Data Transformation'!$U$11)</f>
        <v>0</v>
      </c>
      <c r="Y6075" s="2" cm="2">
        <f t="array" ref="Y6075:Y6076">FREQUENCY(IF('Data Transformation'!$B$425:$B$6424='Bin Analysis'!L6075,'Data Transformation'!$G$425:$G$6424),'Data Transformation'!$U$12)</f>
        <v>0</v>
      </c>
    </row>
    <row r="6076" spans="1:25" x14ac:dyDescent="0.25">
      <c r="A6076" s="14" t="s">
        <v>67</v>
      </c>
      <c r="B6076" t="s">
        <v>47</v>
      </c>
      <c r="C6076" t="s">
        <v>5</v>
      </c>
      <c r="D6076" t="s">
        <v>98</v>
      </c>
      <c r="E6076" t="s">
        <v>99</v>
      </c>
      <c r="F6076" t="s">
        <v>100</v>
      </c>
      <c r="G6076" t="s">
        <v>69</v>
      </c>
      <c r="H6076" t="s">
        <v>31</v>
      </c>
      <c r="I6076" t="s">
        <v>32</v>
      </c>
      <c r="J6076" t="s">
        <v>46</v>
      </c>
      <c r="K6076" s="14" t="s">
        <v>45</v>
      </c>
      <c r="M6076" s="14"/>
      <c r="X6076" s="2">
        <v>0</v>
      </c>
      <c r="Y6076" s="2">
        <v>0</v>
      </c>
    </row>
    <row r="6077" spans="1:25" x14ac:dyDescent="0.25">
      <c r="A6077" s="32"/>
      <c r="D6077" t="e">
        <f>IF(C6077=1,'Data Transformation'!$G$3+0.5*'Data Transformation'!$W$25,IF(C6078=1,D6078-'Data Transformation'!$W$25,FALSE))</f>
        <v>#NUM!</v>
      </c>
      <c r="E6077">
        <f t="array" ref="E6077">IF(ISLOGICAL(D6077),"",FREQUENCY(IF('Data Transformation'!$B$425:$B$8425='Bin Analysis'!$B6075,'Data Transformation'!$G$425:$G$8425),D6077))</f>
        <v>2001</v>
      </c>
      <c r="F6077" t="e">
        <f>IF(ISLOGICAL(D6077),"",E6077-E6076)</f>
        <v>#VALUE!</v>
      </c>
      <c r="M6077" s="14"/>
    </row>
    <row r="6078" spans="1:25" x14ac:dyDescent="0.25">
      <c r="A6078" s="32" t="e">
        <f>IF(Weighting!$P$6&gt;0,B6078,"")</f>
        <v>#NUM!</v>
      </c>
      <c r="B6078" t="e">
        <f>Weighting!$C$6</f>
        <v>#DIV/0!</v>
      </c>
      <c r="C6078" t="e">
        <f>Weighting!$F$6</f>
        <v>#NUM!</v>
      </c>
      <c r="D6078" t="e">
        <f>IF(C6078=1,'Data Transformation'!$G$3+0.5*'Data Transformation'!$W$25,IF(C6079=1,D6079-'Data Transformation'!$W$25,FALSE))</f>
        <v>#NUM!</v>
      </c>
      <c r="E6078">
        <f t="array" ref="E6078">IF(ISLOGICAL(D6078),"",FREQUENCY(IF('Data Transformation'!$B$425:$B$8425='Bin Analysis'!$B6075,'Data Transformation'!$G$425:$G$8425),D6078))</f>
        <v>2001</v>
      </c>
      <c r="F6078">
        <f>IF(ISLOGICAL(D6078),"",E6078-E6077)</f>
        <v>0</v>
      </c>
      <c r="G6078">
        <f>Weighting!$H$6</f>
        <v>1</v>
      </c>
      <c r="H6078">
        <f t="array" ref="H6078">FREQUENCY(IF('Data Transformation'!$B$4:$B$8425=B6075,'Data Transformation'!$G$4:$G$8425),'Bin Analysis'!$B6078)</f>
        <v>2073</v>
      </c>
      <c r="I6078">
        <f>H6078-H6077</f>
        <v>2073</v>
      </c>
      <c r="J6078">
        <f>IF(I6078=0,0,1)</f>
        <v>1</v>
      </c>
      <c r="K6078" t="e">
        <f>J6078*Weighting!$W$6</f>
        <v>#NUM!</v>
      </c>
      <c r="M6078" s="14"/>
    </row>
    <row r="6079" spans="1:25" x14ac:dyDescent="0.25">
      <c r="A6079" s="32" t="str">
        <f>IF(Weighting!$P$7&gt;0,B6079,"")</f>
        <v/>
      </c>
      <c r="B6079" t="e">
        <f>Weighting!$C$7</f>
        <v>#DIV/0!</v>
      </c>
      <c r="C6079" t="e">
        <f>Weighting!$F$7</f>
        <v>#NUM!</v>
      </c>
      <c r="D6079" t="e">
        <f>IF(C6079=1,'Data Transformation'!$G$3+0.5*'Data Transformation'!$W$25,IF(C6080=1,D6080-'Data Transformation'!$W$25,FALSE))</f>
        <v>#NUM!</v>
      </c>
      <c r="E6079">
        <f t="array" ref="E6079">IF(ISLOGICAL(D6079),"",FREQUENCY(IF('Data Transformation'!$B$425:$B$8425='Bin Analysis'!$B6075,'Data Transformation'!$G$425:$G$8425),D6079))</f>
        <v>2001</v>
      </c>
      <c r="F6079">
        <f t="shared" ref="F6079:F6097" si="759">IF(ISLOGICAL(D6079),"",E6079-E6078)</f>
        <v>0</v>
      </c>
      <c r="G6079">
        <f>Weighting!$H$7</f>
        <v>0</v>
      </c>
      <c r="H6079">
        <f t="array" ref="H6079">FREQUENCY(IF('Data Transformation'!$B$4:$B$8425=B6075,'Data Transformation'!$G$4:$G$8425),'Bin Analysis'!$B6079)</f>
        <v>2073</v>
      </c>
      <c r="I6079">
        <f t="shared" ref="I6079:I6097" si="760">H6079-H6078</f>
        <v>0</v>
      </c>
      <c r="J6079">
        <f>IF(I6079=0,0,1)</f>
        <v>0</v>
      </c>
      <c r="K6079">
        <f>J6079*Weighting!$W$7</f>
        <v>0</v>
      </c>
      <c r="M6079" s="14"/>
    </row>
    <row r="6080" spans="1:25" x14ac:dyDescent="0.25">
      <c r="A6080" s="32" t="str">
        <f>IF(Weighting!$P$8&gt;0,B6080,"")</f>
        <v/>
      </c>
      <c r="B6080" t="e">
        <f>Weighting!$C$8</f>
        <v>#DIV/0!</v>
      </c>
      <c r="C6080" t="e">
        <f>Weighting!$F$8</f>
        <v>#NUM!</v>
      </c>
      <c r="D6080" t="e">
        <f>IF(C6080=1,'Data Transformation'!$G$3+0.5*'Data Transformation'!$W$25,IF(C6081=1,D6081-'Data Transformation'!$W$25,FALSE))</f>
        <v>#NUM!</v>
      </c>
      <c r="E6080">
        <f t="array" ref="E6080">IF(ISLOGICAL(D6080),"",FREQUENCY(IF('Data Transformation'!$B$425:$B$8425='Bin Analysis'!$B6075,'Data Transformation'!$G$425:$G$8425),D6080))</f>
        <v>2001</v>
      </c>
      <c r="F6080">
        <f t="shared" si="759"/>
        <v>0</v>
      </c>
      <c r="G6080">
        <f>Weighting!$H$8</f>
        <v>0</v>
      </c>
      <c r="H6080">
        <f t="array" ref="H6080">FREQUENCY(IF('Data Transformation'!$B$4:$B$8425=B6075,'Data Transformation'!$G$4:$G$8425),'Bin Analysis'!$B6080)</f>
        <v>2073</v>
      </c>
      <c r="I6080">
        <f t="shared" si="760"/>
        <v>0</v>
      </c>
      <c r="J6080">
        <f t="shared" ref="J6080:J6097" si="761">IF(I6080=0,0,1)</f>
        <v>0</v>
      </c>
      <c r="K6080">
        <f>J6080*Weighting!$W$8</f>
        <v>0</v>
      </c>
      <c r="M6080" s="14"/>
    </row>
    <row r="6081" spans="1:13" x14ac:dyDescent="0.25">
      <c r="A6081" s="32" t="str">
        <f>IF(Weighting!$P$9&gt;0,B6081,"")</f>
        <v/>
      </c>
      <c r="B6081" s="50" t="e">
        <f>Weighting!$C$9</f>
        <v>#DIV/0!</v>
      </c>
      <c r="C6081" t="e">
        <f>Weighting!$F$9</f>
        <v>#NUM!</v>
      </c>
      <c r="D6081" t="e">
        <f>IF(C6081=1,'Data Transformation'!$G$3+0.5*'Data Transformation'!$W$25,IF(C6082=1,D6082-'Data Transformation'!$W$25,FALSE))</f>
        <v>#NUM!</v>
      </c>
      <c r="E6081">
        <f t="array" ref="E6081">IF(ISLOGICAL(D6081),"",FREQUENCY(IF('Data Transformation'!$B$425:$B$8425='Bin Analysis'!$B6075,'Data Transformation'!$G$425:$G$8425),D6081))</f>
        <v>2001</v>
      </c>
      <c r="F6081">
        <f t="shared" si="759"/>
        <v>0</v>
      </c>
      <c r="G6081">
        <f>Weighting!$H$9</f>
        <v>0</v>
      </c>
      <c r="H6081">
        <f t="array" ref="H6081">FREQUENCY(IF('Data Transformation'!$B$4:$B$8425=B6075,'Data Transformation'!$G$4:$G$8425),'Bin Analysis'!$B6081)</f>
        <v>2073</v>
      </c>
      <c r="I6081">
        <f t="shared" si="760"/>
        <v>0</v>
      </c>
      <c r="J6081">
        <f t="shared" si="761"/>
        <v>0</v>
      </c>
      <c r="K6081">
        <f>J6081*Weighting!$W$9</f>
        <v>0</v>
      </c>
      <c r="M6081" s="14"/>
    </row>
    <row r="6082" spans="1:13" x14ac:dyDescent="0.25">
      <c r="A6082" s="32" t="str">
        <f>IF(Weighting!$P$10&gt;0,B6082,"")</f>
        <v/>
      </c>
      <c r="B6082" t="e">
        <f>Weighting!$C$10</f>
        <v>#DIV/0!</v>
      </c>
      <c r="C6082" t="e">
        <f>Weighting!$F$10</f>
        <v>#NUM!</v>
      </c>
      <c r="D6082" t="e">
        <f>IF(C6082=1,'Data Transformation'!$G$3+0.5*'Data Transformation'!$W$25,IF(C6083=1,D6083-'Data Transformation'!$W$25,FALSE))</f>
        <v>#NUM!</v>
      </c>
      <c r="E6082">
        <f t="array" ref="E6082">IF(ISLOGICAL(D6082),"",FREQUENCY(IF('Data Transformation'!$B$425:$B$8425='Bin Analysis'!$B6075,'Data Transformation'!$G$425:$G$8425),D6082))</f>
        <v>2001</v>
      </c>
      <c r="F6082">
        <f t="shared" si="759"/>
        <v>0</v>
      </c>
      <c r="G6082">
        <f>Weighting!$H$10</f>
        <v>0</v>
      </c>
      <c r="H6082">
        <f t="array" ref="H6082">FREQUENCY(IF('Data Transformation'!$B$4:$B$8425=B6075,'Data Transformation'!$G$4:$G$8425),'Bin Analysis'!$B6082)</f>
        <v>2073</v>
      </c>
      <c r="I6082">
        <f t="shared" si="760"/>
        <v>0</v>
      </c>
      <c r="J6082">
        <f t="shared" si="761"/>
        <v>0</v>
      </c>
      <c r="K6082">
        <f>J6082*Weighting!$W$10</f>
        <v>0</v>
      </c>
      <c r="M6082" s="14"/>
    </row>
    <row r="6083" spans="1:13" x14ac:dyDescent="0.25">
      <c r="A6083" s="32" t="str">
        <f>IF(Weighting!$P$11&gt;0,B6083,"")</f>
        <v/>
      </c>
      <c r="B6083" t="e">
        <f>Weighting!$C$11</f>
        <v>#DIV/0!</v>
      </c>
      <c r="C6083" t="e">
        <f>Weighting!$F$11</f>
        <v>#NUM!</v>
      </c>
      <c r="D6083" t="e">
        <f>IF(C6083=1,'Data Transformation'!$G$3+0.5*'Data Transformation'!$W$25,IF(C6084=1,D6084-'Data Transformation'!$W$25,FALSE))</f>
        <v>#NUM!</v>
      </c>
      <c r="E6083">
        <f t="array" ref="E6083">IF(ISLOGICAL(D6083),"",FREQUENCY(IF('Data Transformation'!$B$425:$B$8425='Bin Analysis'!$B6075,'Data Transformation'!$G$425:$G$8425),D6083))</f>
        <v>2001</v>
      </c>
      <c r="F6083">
        <f t="shared" si="759"/>
        <v>0</v>
      </c>
      <c r="G6083">
        <f>Weighting!$H$11</f>
        <v>0</v>
      </c>
      <c r="H6083">
        <f t="array" ref="H6083">FREQUENCY(IF('Data Transformation'!$B$4:$B$8425=B6075,'Data Transformation'!$G$4:$G$8425),'Bin Analysis'!$B6083)</f>
        <v>2073</v>
      </c>
      <c r="I6083">
        <f t="shared" si="760"/>
        <v>0</v>
      </c>
      <c r="J6083">
        <f t="shared" si="761"/>
        <v>0</v>
      </c>
      <c r="K6083">
        <f>J6083*Weighting!$W$11</f>
        <v>0</v>
      </c>
      <c r="M6083" s="14"/>
    </row>
    <row r="6084" spans="1:13" x14ac:dyDescent="0.25">
      <c r="A6084" s="32" t="str">
        <f>IF(Weighting!$P$12&gt;0,B6084,"")</f>
        <v/>
      </c>
      <c r="B6084" t="e">
        <f>Weighting!$C$12</f>
        <v>#DIV/0!</v>
      </c>
      <c r="C6084" t="e">
        <f>Weighting!$F$12</f>
        <v>#NUM!</v>
      </c>
      <c r="D6084" t="e">
        <f>IF(C6084=1,'Data Transformation'!$G$3+0.5*'Data Transformation'!$W$25,IF(C6085=1,D6085-'Data Transformation'!$W$25,FALSE))</f>
        <v>#NUM!</v>
      </c>
      <c r="E6084">
        <f t="array" ref="E6084">IF(ISLOGICAL(D6084),"",FREQUENCY(IF('Data Transformation'!$B$425:$B$8425='Bin Analysis'!$B6075,'Data Transformation'!$G$425:$G$8425),D6084))</f>
        <v>2001</v>
      </c>
      <c r="F6084">
        <f t="shared" si="759"/>
        <v>0</v>
      </c>
      <c r="G6084">
        <f>Weighting!$H$12</f>
        <v>0</v>
      </c>
      <c r="H6084">
        <f t="array" ref="H6084">FREQUENCY(IF('Data Transformation'!$B$4:$B$8425=B6075,'Data Transformation'!$G$4:$G$8425),'Bin Analysis'!$B6084)</f>
        <v>2073</v>
      </c>
      <c r="I6084">
        <f t="shared" si="760"/>
        <v>0</v>
      </c>
      <c r="J6084">
        <f t="shared" si="761"/>
        <v>0</v>
      </c>
      <c r="K6084">
        <f>J6084*Weighting!$W$12</f>
        <v>0</v>
      </c>
      <c r="M6084" s="14"/>
    </row>
    <row r="6085" spans="1:13" x14ac:dyDescent="0.25">
      <c r="A6085" s="32" t="str">
        <f>IF(Weighting!$P$13&gt;0,B6085,"")</f>
        <v/>
      </c>
      <c r="B6085" t="e">
        <f>Weighting!$C$13</f>
        <v>#DIV/0!</v>
      </c>
      <c r="C6085" t="e">
        <f>Weighting!$F$13</f>
        <v>#NUM!</v>
      </c>
      <c r="D6085" t="e">
        <f>IF(C6085=1,'Data Transformation'!$G$3+0.5*'Data Transformation'!$W$25,IF(C6086=1,D6086-'Data Transformation'!$W$25,FALSE))</f>
        <v>#NUM!</v>
      </c>
      <c r="E6085">
        <f t="array" ref="E6085">IF(ISLOGICAL(D6085),"",FREQUENCY(IF('Data Transformation'!$B$425:$B$8425='Bin Analysis'!$B6075,'Data Transformation'!$G$425:$G$8425),D6085))</f>
        <v>2001</v>
      </c>
      <c r="F6085">
        <f t="shared" si="759"/>
        <v>0</v>
      </c>
      <c r="G6085">
        <f>Weighting!$H$13</f>
        <v>0</v>
      </c>
      <c r="H6085">
        <f t="array" ref="H6085">FREQUENCY(IF('Data Transformation'!$B$4:$B$8425=B6075,'Data Transformation'!$G$4:$G$8425),'Bin Analysis'!$B6085)</f>
        <v>2073</v>
      </c>
      <c r="I6085">
        <f t="shared" si="760"/>
        <v>0</v>
      </c>
      <c r="J6085">
        <f t="shared" si="761"/>
        <v>0</v>
      </c>
      <c r="K6085">
        <f>J6085*Weighting!$W$13</f>
        <v>0</v>
      </c>
      <c r="M6085" s="14"/>
    </row>
    <row r="6086" spans="1:13" x14ac:dyDescent="0.25">
      <c r="A6086" s="32" t="str">
        <f>IF(Weighting!$P$14&gt;0,B6086,"")</f>
        <v/>
      </c>
      <c r="B6086" t="e">
        <f>Weighting!$C$14</f>
        <v>#DIV/0!</v>
      </c>
      <c r="C6086" t="e">
        <f>Weighting!$F$14</f>
        <v>#NUM!</v>
      </c>
      <c r="D6086" t="e">
        <f>IF(C6086=1,'Data Transformation'!$G$3+0.5*'Data Transformation'!$W$25,IF(C6087=1,D6087-'Data Transformation'!$W$25,FALSE))</f>
        <v>#NUM!</v>
      </c>
      <c r="E6086">
        <f t="array" ref="E6086">IF(ISLOGICAL(D6086),"",FREQUENCY(IF('Data Transformation'!$B$425:$B$8425='Bin Analysis'!$B6075,'Data Transformation'!$G$425:$G$8425),D6086))</f>
        <v>2001</v>
      </c>
      <c r="F6086">
        <f t="shared" si="759"/>
        <v>0</v>
      </c>
      <c r="G6086">
        <f>Weighting!$H$14</f>
        <v>0</v>
      </c>
      <c r="H6086">
        <f t="array" ref="H6086">FREQUENCY(IF('Data Transformation'!$B$4:$B$8425=B6075,'Data Transformation'!$G$4:$G$8425),'Bin Analysis'!$B6086)</f>
        <v>2073</v>
      </c>
      <c r="I6086">
        <f t="shared" si="760"/>
        <v>0</v>
      </c>
      <c r="J6086">
        <f t="shared" si="761"/>
        <v>0</v>
      </c>
      <c r="K6086">
        <f>J6086*Weighting!$W$14</f>
        <v>0</v>
      </c>
      <c r="M6086" s="14"/>
    </row>
    <row r="6087" spans="1:13" x14ac:dyDescent="0.25">
      <c r="A6087" s="32" t="str">
        <f>IF(Weighting!$P$15&gt;0,B6087,"")</f>
        <v/>
      </c>
      <c r="B6087" t="e">
        <f>Weighting!$C$15</f>
        <v>#DIV/0!</v>
      </c>
      <c r="C6087" t="e">
        <f>Weighting!$F$15</f>
        <v>#NUM!</v>
      </c>
      <c r="D6087" t="e">
        <f>IF(C6087=1,'Data Transformation'!$G$3+0.5*'Data Transformation'!$W$25,IF(C6088=1,D6088-'Data Transformation'!$W$25,FALSE))</f>
        <v>#NUM!</v>
      </c>
      <c r="E6087">
        <f t="array" ref="E6087">IF(ISLOGICAL(D6087),"",FREQUENCY(IF('Data Transformation'!$B$425:$B$8425='Bin Analysis'!$B6075,'Data Transformation'!$G$425:$G$8425),D6087))</f>
        <v>2001</v>
      </c>
      <c r="F6087">
        <f t="shared" si="759"/>
        <v>0</v>
      </c>
      <c r="G6087">
        <f>Weighting!$H$15</f>
        <v>0</v>
      </c>
      <c r="H6087">
        <f t="array" ref="H6087">FREQUENCY(IF('Data Transformation'!$B$4:$B$8425=B6075,'Data Transformation'!$G$4:$G$8425),'Bin Analysis'!$B6087)</f>
        <v>2073</v>
      </c>
      <c r="I6087">
        <f t="shared" si="760"/>
        <v>0</v>
      </c>
      <c r="J6087">
        <f t="shared" si="761"/>
        <v>0</v>
      </c>
      <c r="K6087">
        <f>J6087*Weighting!$W$15</f>
        <v>0</v>
      </c>
      <c r="M6087" s="14"/>
    </row>
    <row r="6088" spans="1:13" x14ac:dyDescent="0.25">
      <c r="A6088" s="32" t="str">
        <f>IF(Weighting!$P$16&gt;0,B6088,"")</f>
        <v/>
      </c>
      <c r="B6088" t="e">
        <f>Weighting!$C$16</f>
        <v>#DIV/0!</v>
      </c>
      <c r="C6088" t="e">
        <f>Weighting!$F$16</f>
        <v>#NUM!</v>
      </c>
      <c r="D6088" t="e">
        <f>IF(C6088=1,'Data Transformation'!$G$3+0.5*'Data Transformation'!$W$25,IF(C6089=1,D6089-'Data Transformation'!$W$25,FALSE))</f>
        <v>#NUM!</v>
      </c>
      <c r="E6088">
        <f t="array" ref="E6088">IF(ISLOGICAL(D6088),"",FREQUENCY(IF('Data Transformation'!$B$425:$B$8425='Bin Analysis'!$B6075,'Data Transformation'!$G$425:$G$8425),D6088))</f>
        <v>2001</v>
      </c>
      <c r="F6088">
        <f t="shared" si="759"/>
        <v>0</v>
      </c>
      <c r="G6088">
        <f>Weighting!$H$16</f>
        <v>0</v>
      </c>
      <c r="H6088">
        <f t="array" ref="H6088">FREQUENCY(IF('Data Transformation'!$B$4:$B$8425=B6075,'Data Transformation'!$G$4:$G$8425),'Bin Analysis'!$B6088)</f>
        <v>2073</v>
      </c>
      <c r="I6088">
        <f t="shared" si="760"/>
        <v>0</v>
      </c>
      <c r="J6088">
        <f t="shared" si="761"/>
        <v>0</v>
      </c>
      <c r="K6088">
        <f>J6088*Weighting!$W$16</f>
        <v>0</v>
      </c>
      <c r="M6088" s="14"/>
    </row>
    <row r="6089" spans="1:13" x14ac:dyDescent="0.25">
      <c r="A6089" s="32" t="str">
        <f>IF(Weighting!$P$17&gt;0,B6089,"")</f>
        <v/>
      </c>
      <c r="B6089" t="e">
        <f>Weighting!$C$17</f>
        <v>#DIV/0!</v>
      </c>
      <c r="C6089" t="e">
        <f>Weighting!$F$17</f>
        <v>#NUM!</v>
      </c>
      <c r="D6089" t="e">
        <f>IF(C6089=1,'Data Transformation'!$G$3+0.5*'Data Transformation'!$W$25,IF(C6090=1,D6090-'Data Transformation'!$W$25,FALSE))</f>
        <v>#NUM!</v>
      </c>
      <c r="E6089">
        <f t="array" ref="E6089">IF(ISLOGICAL(D6089),"",FREQUENCY(IF('Data Transformation'!$B$425:$B$8425='Bin Analysis'!$B6075,'Data Transformation'!$G$425:$G$8425),D6089))</f>
        <v>2001</v>
      </c>
      <c r="F6089">
        <f t="shared" si="759"/>
        <v>0</v>
      </c>
      <c r="G6089">
        <f>Weighting!$H$17</f>
        <v>0</v>
      </c>
      <c r="H6089">
        <f t="array" ref="H6089">FREQUENCY(IF('Data Transformation'!$B$4:$B$8425=B6075,'Data Transformation'!$G$4:$G$8425),'Bin Analysis'!$B6089)</f>
        <v>2073</v>
      </c>
      <c r="I6089">
        <f t="shared" si="760"/>
        <v>0</v>
      </c>
      <c r="J6089">
        <f t="shared" si="761"/>
        <v>0</v>
      </c>
      <c r="K6089">
        <f>J6089*Weighting!$W$17</f>
        <v>0</v>
      </c>
      <c r="M6089" s="14"/>
    </row>
    <row r="6090" spans="1:13" x14ac:dyDescent="0.25">
      <c r="A6090" s="32" t="str">
        <f>IF(Weighting!$P$18&gt;0,B6090,"")</f>
        <v/>
      </c>
      <c r="B6090" t="e">
        <f>Weighting!$C$18</f>
        <v>#DIV/0!</v>
      </c>
      <c r="C6090" t="e">
        <f>Weighting!$F$18</f>
        <v>#NUM!</v>
      </c>
      <c r="D6090" t="e">
        <f>IF(C6090=1,'Data Transformation'!$G$3+0.5*'Data Transformation'!$W$25,IF(C6091=1,D6091-'Data Transformation'!$W$25,FALSE))</f>
        <v>#NUM!</v>
      </c>
      <c r="E6090">
        <f t="array" ref="E6090">IF(ISLOGICAL(D6090),"",FREQUENCY(IF('Data Transformation'!$B$425:$B$8425='Bin Analysis'!$B6075,'Data Transformation'!$G$425:$G$8425),D6090))</f>
        <v>2001</v>
      </c>
      <c r="F6090">
        <f t="shared" si="759"/>
        <v>0</v>
      </c>
      <c r="G6090">
        <f>Weighting!$H$18</f>
        <v>0</v>
      </c>
      <c r="H6090">
        <f t="array" ref="H6090">FREQUENCY(IF('Data Transformation'!$B$4:$B$8425=B6075,'Data Transformation'!$G$4:$G$8425),'Bin Analysis'!$B6090)</f>
        <v>2073</v>
      </c>
      <c r="I6090">
        <f t="shared" si="760"/>
        <v>0</v>
      </c>
      <c r="J6090">
        <f t="shared" si="761"/>
        <v>0</v>
      </c>
      <c r="K6090">
        <f>J6090*Weighting!$W$18</f>
        <v>0</v>
      </c>
      <c r="M6090" s="14"/>
    </row>
    <row r="6091" spans="1:13" x14ac:dyDescent="0.25">
      <c r="A6091" s="32" t="str">
        <f>IF(Weighting!$P$19&gt;0,B6091,"")</f>
        <v/>
      </c>
      <c r="B6091" t="e">
        <f>Weighting!$C$19</f>
        <v>#DIV/0!</v>
      </c>
      <c r="C6091" t="e">
        <f>Weighting!$F$19</f>
        <v>#NUM!</v>
      </c>
      <c r="D6091" t="e">
        <f>IF(C6091=1,'Data Transformation'!$G$3+0.5*'Data Transformation'!$W$25,IF(C6092=1,D6092-'Data Transformation'!$W$25,FALSE))</f>
        <v>#NUM!</v>
      </c>
      <c r="E6091">
        <f t="array" ref="E6091">IF(ISLOGICAL(D6091),"",FREQUENCY(IF('Data Transformation'!$B$425:$B$8425='Bin Analysis'!$B6075,'Data Transformation'!$G$425:$G$8425),D6091))</f>
        <v>2001</v>
      </c>
      <c r="F6091">
        <f t="shared" si="759"/>
        <v>0</v>
      </c>
      <c r="G6091">
        <f>Weighting!$H$19</f>
        <v>0</v>
      </c>
      <c r="H6091">
        <f t="array" ref="H6091">FREQUENCY(IF('Data Transformation'!$B$4:$B$8425=B6075,'Data Transformation'!$G$4:$G$8425),'Bin Analysis'!$B6091)</f>
        <v>2073</v>
      </c>
      <c r="I6091">
        <f t="shared" si="760"/>
        <v>0</v>
      </c>
      <c r="J6091">
        <f t="shared" si="761"/>
        <v>0</v>
      </c>
      <c r="K6091">
        <f>J6091*Weighting!$W$19</f>
        <v>0</v>
      </c>
      <c r="M6091" s="14"/>
    </row>
    <row r="6092" spans="1:13" x14ac:dyDescent="0.25">
      <c r="A6092" s="32" t="str">
        <f>IF(Weighting!$P$20&gt;0,B6092,"")</f>
        <v/>
      </c>
      <c r="B6092" t="e">
        <f>Weighting!$C$20</f>
        <v>#DIV/0!</v>
      </c>
      <c r="C6092" t="e">
        <f>Weighting!$F$20</f>
        <v>#NUM!</v>
      </c>
      <c r="D6092" t="e">
        <f>IF(C6092=1,'Data Transformation'!$G$3+0.5*'Data Transformation'!$W$25,IF(C6093=1,D6093-'Data Transformation'!$W$25,FALSE))</f>
        <v>#NUM!</v>
      </c>
      <c r="E6092">
        <f t="array" ref="E6092">IF(ISLOGICAL(D6092),"",FREQUENCY(IF('Data Transformation'!$B$425:$B$8425='Bin Analysis'!$B6075,'Data Transformation'!$G$425:$G$8425),D6092))</f>
        <v>2001</v>
      </c>
      <c r="F6092">
        <f t="shared" si="759"/>
        <v>0</v>
      </c>
      <c r="G6092">
        <f>Weighting!$H$20</f>
        <v>0</v>
      </c>
      <c r="H6092">
        <f t="array" ref="H6092">FREQUENCY(IF('Data Transformation'!$B$4:$B$8425=B6075,'Data Transformation'!$G$4:$G$8425),'Bin Analysis'!$B6092)</f>
        <v>2073</v>
      </c>
      <c r="I6092">
        <f t="shared" si="760"/>
        <v>0</v>
      </c>
      <c r="J6092">
        <f t="shared" si="761"/>
        <v>0</v>
      </c>
      <c r="K6092">
        <f>J6092*Weighting!$W$20</f>
        <v>0</v>
      </c>
      <c r="M6092" s="14"/>
    </row>
    <row r="6093" spans="1:13" x14ac:dyDescent="0.25">
      <c r="A6093" s="32" t="str">
        <f>IF(Weighting!$P$21&gt;0,B6093,"")</f>
        <v/>
      </c>
      <c r="B6093" t="e">
        <f>Weighting!$C$21</f>
        <v>#DIV/0!</v>
      </c>
      <c r="C6093" t="e">
        <f>Weighting!$F$21</f>
        <v>#NUM!</v>
      </c>
      <c r="D6093" t="e">
        <f>IF(C6093=1,'Data Transformation'!$G$3+0.5*'Data Transformation'!$W$25,IF(C6094=1,D6094-'Data Transformation'!$W$25,FALSE))</f>
        <v>#NUM!</v>
      </c>
      <c r="E6093">
        <f t="array" ref="E6093">IF(ISLOGICAL(D6093),"",FREQUENCY(IF('Data Transformation'!$B$425:$B$8425='Bin Analysis'!$B6075,'Data Transformation'!$G$425:$G$8425),D6093))</f>
        <v>2001</v>
      </c>
      <c r="F6093">
        <f t="shared" si="759"/>
        <v>0</v>
      </c>
      <c r="G6093">
        <f>Weighting!$H$21</f>
        <v>0</v>
      </c>
      <c r="H6093">
        <f t="array" ref="H6093">FREQUENCY(IF('Data Transformation'!$B$4:$B$8425=B6075,'Data Transformation'!$G$4:$G$8425),'Bin Analysis'!$B6093)</f>
        <v>2073</v>
      </c>
      <c r="I6093">
        <f t="shared" si="760"/>
        <v>0</v>
      </c>
      <c r="J6093">
        <f t="shared" si="761"/>
        <v>0</v>
      </c>
      <c r="K6093">
        <f>J6093*Weighting!$W$21</f>
        <v>0</v>
      </c>
      <c r="M6093" s="14"/>
    </row>
    <row r="6094" spans="1:13" x14ac:dyDescent="0.25">
      <c r="A6094" s="32" t="str">
        <f>IF(Weighting!$P$22&gt;0,B6094,"")</f>
        <v/>
      </c>
      <c r="B6094" t="e">
        <f>Weighting!$C$22</f>
        <v>#DIV/0!</v>
      </c>
      <c r="C6094" t="e">
        <f>Weighting!$F$22</f>
        <v>#NUM!</v>
      </c>
      <c r="D6094" t="e">
        <f>IF(C6094=1,'Data Transformation'!$G$3+0.5*'Data Transformation'!$W$25,IF(C6095=1,D6095-'Data Transformation'!$W$25,FALSE))</f>
        <v>#NUM!</v>
      </c>
      <c r="E6094">
        <f t="array" ref="E6094">IF(ISLOGICAL(D6094),"",FREQUENCY(IF('Data Transformation'!$B$425:$B$8425='Bin Analysis'!$B6075,'Data Transformation'!$G$425:$G$8425),D6094))</f>
        <v>2001</v>
      </c>
      <c r="F6094">
        <f t="shared" si="759"/>
        <v>0</v>
      </c>
      <c r="G6094">
        <f>Weighting!$H$22</f>
        <v>0</v>
      </c>
      <c r="H6094">
        <f t="array" ref="H6094">FREQUENCY(IF('Data Transformation'!$B$4:$B$8425=B6075,'Data Transformation'!$G$4:$G$8425),'Bin Analysis'!$B6094)</f>
        <v>2073</v>
      </c>
      <c r="I6094">
        <f t="shared" si="760"/>
        <v>0</v>
      </c>
      <c r="J6094">
        <f t="shared" si="761"/>
        <v>0</v>
      </c>
      <c r="K6094">
        <f>J6094*Weighting!$W$22</f>
        <v>0</v>
      </c>
      <c r="M6094" s="14"/>
    </row>
    <row r="6095" spans="1:13" x14ac:dyDescent="0.25">
      <c r="A6095" s="32" t="str">
        <f>IF(Weighting!$P$23&gt;0,B6095,"")</f>
        <v/>
      </c>
      <c r="B6095" t="e">
        <f>Weighting!$C$23</f>
        <v>#DIV/0!</v>
      </c>
      <c r="C6095" t="e">
        <f>Weighting!$F$23</f>
        <v>#NUM!</v>
      </c>
      <c r="D6095" t="e">
        <f>IF(C6095=1,'Data Transformation'!$G$3+0.5*'Data Transformation'!$W$25,IF(C6096=1,D6096-'Data Transformation'!$W$25,FALSE))</f>
        <v>#NUM!</v>
      </c>
      <c r="E6095">
        <f t="array" ref="E6095">IF(ISLOGICAL(D6095),"",FREQUENCY(IF('Data Transformation'!$B$425:$B$8425='Bin Analysis'!$B6075,'Data Transformation'!$G$425:$G$8425),D6095))</f>
        <v>2001</v>
      </c>
      <c r="F6095">
        <f t="shared" si="759"/>
        <v>0</v>
      </c>
      <c r="G6095">
        <f>Weighting!$H$23</f>
        <v>0</v>
      </c>
      <c r="H6095">
        <f t="array" ref="H6095">FREQUENCY(IF('Data Transformation'!$B$4:$B$8425=B6075,'Data Transformation'!$G$4:$G$8425),'Bin Analysis'!$B6095)</f>
        <v>2073</v>
      </c>
      <c r="I6095">
        <f t="shared" si="760"/>
        <v>0</v>
      </c>
      <c r="J6095">
        <f t="shared" si="761"/>
        <v>0</v>
      </c>
      <c r="K6095">
        <f>J6095*Weighting!$W$23</f>
        <v>0</v>
      </c>
      <c r="M6095" s="14"/>
    </row>
    <row r="6096" spans="1:13" x14ac:dyDescent="0.25">
      <c r="A6096" s="32" t="str">
        <f>IF(Weighting!$P$24&gt;0,B6096,"")</f>
        <v/>
      </c>
      <c r="B6096" t="e">
        <f>Weighting!$C$24</f>
        <v>#DIV/0!</v>
      </c>
      <c r="C6096" t="e">
        <f>Weighting!$F$24</f>
        <v>#NUM!</v>
      </c>
      <c r="D6096" t="e">
        <f>IF(C6096=1,'Data Transformation'!$G$3+0.5*'Data Transformation'!$W$25,IF(C6097=1,D6097-'Data Transformation'!$W$25,FALSE))</f>
        <v>#NUM!</v>
      </c>
      <c r="E6096">
        <f t="array" ref="E6096">IF(ISLOGICAL(D6096),"",FREQUENCY(IF('Data Transformation'!$B$425:$B$8425='Bin Analysis'!$B6075,'Data Transformation'!$G$425:$G$8425),D6096))</f>
        <v>2001</v>
      </c>
      <c r="F6096">
        <f t="shared" si="759"/>
        <v>0</v>
      </c>
      <c r="G6096">
        <f>Weighting!$H$24</f>
        <v>0</v>
      </c>
      <c r="H6096">
        <f t="array" ref="H6096">FREQUENCY(IF('Data Transformation'!$B$4:$B$8425=B6075,'Data Transformation'!$G$4:$G$8425),'Bin Analysis'!$B6096)</f>
        <v>2073</v>
      </c>
      <c r="I6096">
        <f t="shared" si="760"/>
        <v>0</v>
      </c>
      <c r="J6096">
        <f t="shared" si="761"/>
        <v>0</v>
      </c>
      <c r="K6096">
        <f>J6096*Weighting!$W$24</f>
        <v>0</v>
      </c>
      <c r="M6096" s="14"/>
    </row>
    <row r="6097" spans="1:25" x14ac:dyDescent="0.25">
      <c r="A6097" s="32" t="str">
        <f>IF(Weighting!$P$25&gt;0,B6097,"")</f>
        <v/>
      </c>
      <c r="B6097" t="e">
        <f>Weighting!$C$25</f>
        <v>#DIV/0!</v>
      </c>
      <c r="C6097" t="e">
        <f>Weighting!$F$25</f>
        <v>#NUM!</v>
      </c>
      <c r="D6097" t="e">
        <f>IF(C6097=1,'Data Transformation'!$G$3+0.5*'Data Transformation'!$W$25,IF(C6098=1,D6098-'Data Transformation'!$W$25,FALSE))</f>
        <v>#NUM!</v>
      </c>
      <c r="E6097">
        <f t="array" ref="E6097">IF(ISLOGICAL(D6097),"",FREQUENCY(IF('Data Transformation'!$B$425:$B$8425='Bin Analysis'!$B6075,'Data Transformation'!$G$425:$G$8425),D6097))</f>
        <v>2001</v>
      </c>
      <c r="F6097">
        <f t="shared" si="759"/>
        <v>0</v>
      </c>
      <c r="G6097">
        <f>Weighting!$H$25</f>
        <v>0</v>
      </c>
      <c r="H6097">
        <f t="array" ref="H6097">FREQUENCY(IF('Data Transformation'!$B$4:$B$8425=B6075,'Data Transformation'!$G$4:$G$8425),'Bin Analysis'!$B6097)</f>
        <v>2073</v>
      </c>
      <c r="I6097">
        <f t="shared" si="760"/>
        <v>0</v>
      </c>
      <c r="J6097">
        <f t="shared" si="761"/>
        <v>0</v>
      </c>
      <c r="K6097">
        <f>J6097*Weighting!$W$25</f>
        <v>0</v>
      </c>
      <c r="M6097" s="14"/>
    </row>
    <row r="6098" spans="1:25" x14ac:dyDescent="0.25">
      <c r="O6098"/>
      <c r="P6098"/>
      <c r="Q6098"/>
      <c r="R6098"/>
    </row>
    <row r="6099" spans="1:25" ht="23.25" x14ac:dyDescent="0.35">
      <c r="A6099" s="21" t="s">
        <v>0</v>
      </c>
      <c r="B6099" s="21" t="str">
        <f>IFERROR(VLOOKUP(C6099,'Data Transformation'!$L$6:$M$426,2,FALSE),"")</f>
        <v/>
      </c>
      <c r="C6099" s="21">
        <f>C6075+1</f>
        <v>254</v>
      </c>
      <c r="D6099" s="21"/>
      <c r="E6099" s="21"/>
      <c r="F6099" s="21"/>
      <c r="G6099" s="21"/>
      <c r="H6099" s="22"/>
      <c r="I6099" s="22"/>
      <c r="J6099" s="22"/>
      <c r="K6099" s="21"/>
      <c r="L6099" s="21" t="str">
        <f>B6099</f>
        <v/>
      </c>
      <c r="M6099" s="23" t="e">
        <f>INDEX('Data Transformation'!$O$4:$O$424,MATCH($B6099,'Data Transformation'!$M$4:$M$424,0),MATCH($M$2,'Data Transformation'!$O$3,0))</f>
        <v>#N/A</v>
      </c>
      <c r="N6099" s="27" t="e">
        <f>IF('Input and Summary Results'!$J$16="minimum",'Bin Analysis'!X6100/(M6099-1),'Bin Analysis'!Y6099/('Bin Analysis'!M6099-1))</f>
        <v>#N/A</v>
      </c>
      <c r="O6099" s="27" t="e">
        <f>IF(M6099=FALSE,NA(),(VLOOKUP(1,C6102:K6121,4,FALSE))/(M6099-1))</f>
        <v>#N/A</v>
      </c>
      <c r="P6099" s="27" t="e">
        <f>IF(M6099=FALSE,NA(),SUM(J6102:J6121)/Weighting!$S$5)</f>
        <v>#N/A</v>
      </c>
      <c r="Q6099" s="27" t="e">
        <f>IF(M6099=FALSE,NA(),SUM(K6102:K6121)/Weighting!$S$6)</f>
        <v>#N/A</v>
      </c>
      <c r="R6099" s="27" t="e">
        <f>IF(M6099=FALSE,NA(),(VLOOKUP(1,G6102:K6121,3,FALSE))/(M6099-1))</f>
        <v>#N/A</v>
      </c>
      <c r="S6099" s="22" t="e">
        <f>IF(M6099=FALSE,NA(),IF(SUM(J6102:J6121)=2,"yes","no"))</f>
        <v>#N/A</v>
      </c>
      <c r="X6099" s="2" cm="2">
        <f t="array" ref="X6099:X6100">FREQUENCY(IF('Data Transformation'!$B$425:$B$6424='Bin Analysis'!L6099,'Data Transformation'!$G$425:$G$6424),'Data Transformation'!$U$11)</f>
        <v>0</v>
      </c>
      <c r="Y6099" s="2" cm="2">
        <f t="array" ref="Y6099:Y6100">FREQUENCY(IF('Data Transformation'!$B$425:$B$6424='Bin Analysis'!L6099,'Data Transformation'!$G$425:$G$6424),'Data Transformation'!$U$12)</f>
        <v>0</v>
      </c>
    </row>
    <row r="6100" spans="1:25" x14ac:dyDescent="0.25">
      <c r="A6100" s="14" t="s">
        <v>67</v>
      </c>
      <c r="B6100" t="s">
        <v>47</v>
      </c>
      <c r="C6100" t="s">
        <v>5</v>
      </c>
      <c r="D6100" t="s">
        <v>98</v>
      </c>
      <c r="E6100" t="s">
        <v>99</v>
      </c>
      <c r="F6100" t="s">
        <v>100</v>
      </c>
      <c r="G6100" t="s">
        <v>69</v>
      </c>
      <c r="H6100" t="s">
        <v>31</v>
      </c>
      <c r="I6100" t="s">
        <v>32</v>
      </c>
      <c r="J6100" t="s">
        <v>46</v>
      </c>
      <c r="K6100" s="14" t="s">
        <v>45</v>
      </c>
      <c r="M6100" s="14"/>
      <c r="X6100" s="2">
        <v>0</v>
      </c>
      <c r="Y6100" s="2">
        <v>0</v>
      </c>
    </row>
    <row r="6101" spans="1:25" x14ac:dyDescent="0.25">
      <c r="A6101" s="32"/>
      <c r="D6101" t="e">
        <f>IF(C6101=1,'Data Transformation'!$G$3+0.5*'Data Transformation'!$W$25,IF(C6102=1,D6102-'Data Transformation'!$W$25,FALSE))</f>
        <v>#NUM!</v>
      </c>
      <c r="E6101">
        <f t="array" ref="E6101">IF(ISLOGICAL(D6101),"",FREQUENCY(IF('Data Transformation'!$B$425:$B$8425='Bin Analysis'!$B6099,'Data Transformation'!$G$425:$G$8425),D6101))</f>
        <v>2001</v>
      </c>
      <c r="F6101" t="e">
        <f>IF(ISLOGICAL(D6101),"",E6101-E6100)</f>
        <v>#VALUE!</v>
      </c>
      <c r="M6101" s="14"/>
    </row>
    <row r="6102" spans="1:25" x14ac:dyDescent="0.25">
      <c r="A6102" s="32" t="e">
        <f>IF(Weighting!$P$6&gt;0,B6102,"")</f>
        <v>#NUM!</v>
      </c>
      <c r="B6102" t="e">
        <f>Weighting!$C$6</f>
        <v>#DIV/0!</v>
      </c>
      <c r="C6102" t="e">
        <f>Weighting!$F$6</f>
        <v>#NUM!</v>
      </c>
      <c r="D6102" t="e">
        <f>IF(C6102=1,'Data Transformation'!$G$3+0.5*'Data Transformation'!$W$25,IF(C6103=1,D6103-'Data Transformation'!$W$25,FALSE))</f>
        <v>#NUM!</v>
      </c>
      <c r="E6102">
        <f t="array" ref="E6102">IF(ISLOGICAL(D6102),"",FREQUENCY(IF('Data Transformation'!$B$425:$B$8425='Bin Analysis'!$B6099,'Data Transformation'!$G$425:$G$8425),D6102))</f>
        <v>2001</v>
      </c>
      <c r="F6102">
        <f>IF(ISLOGICAL(D6102),"",E6102-E6101)</f>
        <v>0</v>
      </c>
      <c r="G6102">
        <f>Weighting!$H$6</f>
        <v>1</v>
      </c>
      <c r="H6102">
        <f t="array" ref="H6102">FREQUENCY(IF('Data Transformation'!$B$4:$B$8425=B6099,'Data Transformation'!$G$4:$G$8425),'Bin Analysis'!$B6102)</f>
        <v>2073</v>
      </c>
      <c r="I6102">
        <f>H6102-H6101</f>
        <v>2073</v>
      </c>
      <c r="J6102">
        <f>IF(I6102=0,0,1)</f>
        <v>1</v>
      </c>
      <c r="K6102" t="e">
        <f>J6102*Weighting!$W$6</f>
        <v>#NUM!</v>
      </c>
      <c r="M6102" s="14"/>
    </row>
    <row r="6103" spans="1:25" x14ac:dyDescent="0.25">
      <c r="A6103" s="32" t="str">
        <f>IF(Weighting!$P$7&gt;0,B6103,"")</f>
        <v/>
      </c>
      <c r="B6103" t="e">
        <f>Weighting!$C$7</f>
        <v>#DIV/0!</v>
      </c>
      <c r="C6103" t="e">
        <f>Weighting!$F$7</f>
        <v>#NUM!</v>
      </c>
      <c r="D6103" t="e">
        <f>IF(C6103=1,'Data Transformation'!$G$3+0.5*'Data Transformation'!$W$25,IF(C6104=1,D6104-'Data Transformation'!$W$25,FALSE))</f>
        <v>#NUM!</v>
      </c>
      <c r="E6103">
        <f t="array" ref="E6103">IF(ISLOGICAL(D6103),"",FREQUENCY(IF('Data Transformation'!$B$425:$B$8425='Bin Analysis'!$B6099,'Data Transformation'!$G$425:$G$8425),D6103))</f>
        <v>2001</v>
      </c>
      <c r="F6103">
        <f t="shared" ref="F6103:F6121" si="762">IF(ISLOGICAL(D6103),"",E6103-E6102)</f>
        <v>0</v>
      </c>
      <c r="G6103">
        <f>Weighting!$H$7</f>
        <v>0</v>
      </c>
      <c r="H6103">
        <f t="array" ref="H6103">FREQUENCY(IF('Data Transformation'!$B$4:$B$8425=B6099,'Data Transformation'!$G$4:$G$8425),'Bin Analysis'!$B6103)</f>
        <v>2073</v>
      </c>
      <c r="I6103">
        <f t="shared" ref="I6103:I6121" si="763">H6103-H6102</f>
        <v>0</v>
      </c>
      <c r="J6103">
        <f>IF(I6103=0,0,1)</f>
        <v>0</v>
      </c>
      <c r="K6103">
        <f>J6103*Weighting!$W$7</f>
        <v>0</v>
      </c>
      <c r="M6103" s="14"/>
    </row>
    <row r="6104" spans="1:25" x14ac:dyDescent="0.25">
      <c r="A6104" s="32" t="str">
        <f>IF(Weighting!$P$8&gt;0,B6104,"")</f>
        <v/>
      </c>
      <c r="B6104" t="e">
        <f>Weighting!$C$8</f>
        <v>#DIV/0!</v>
      </c>
      <c r="C6104" t="e">
        <f>Weighting!$F$8</f>
        <v>#NUM!</v>
      </c>
      <c r="D6104" t="e">
        <f>IF(C6104=1,'Data Transformation'!$G$3+0.5*'Data Transformation'!$W$25,IF(C6105=1,D6105-'Data Transformation'!$W$25,FALSE))</f>
        <v>#NUM!</v>
      </c>
      <c r="E6104">
        <f t="array" ref="E6104">IF(ISLOGICAL(D6104),"",FREQUENCY(IF('Data Transformation'!$B$425:$B$8425='Bin Analysis'!$B6099,'Data Transformation'!$G$425:$G$8425),D6104))</f>
        <v>2001</v>
      </c>
      <c r="F6104">
        <f t="shared" si="762"/>
        <v>0</v>
      </c>
      <c r="G6104">
        <f>Weighting!$H$8</f>
        <v>0</v>
      </c>
      <c r="H6104">
        <f t="array" ref="H6104">FREQUENCY(IF('Data Transformation'!$B$4:$B$8425=B6099,'Data Transformation'!$G$4:$G$8425),'Bin Analysis'!$B6104)</f>
        <v>2073</v>
      </c>
      <c r="I6104">
        <f t="shared" si="763"/>
        <v>0</v>
      </c>
      <c r="J6104">
        <f t="shared" ref="J6104:J6121" si="764">IF(I6104=0,0,1)</f>
        <v>0</v>
      </c>
      <c r="K6104">
        <f>J6104*Weighting!$W$8</f>
        <v>0</v>
      </c>
      <c r="M6104" s="14"/>
    </row>
    <row r="6105" spans="1:25" x14ac:dyDescent="0.25">
      <c r="A6105" s="32" t="str">
        <f>IF(Weighting!$P$9&gt;0,B6105,"")</f>
        <v/>
      </c>
      <c r="B6105" s="50" t="e">
        <f>Weighting!$C$9</f>
        <v>#DIV/0!</v>
      </c>
      <c r="C6105" t="e">
        <f>Weighting!$F$9</f>
        <v>#NUM!</v>
      </c>
      <c r="D6105" t="e">
        <f>IF(C6105=1,'Data Transformation'!$G$3+0.5*'Data Transformation'!$W$25,IF(C6106=1,D6106-'Data Transformation'!$W$25,FALSE))</f>
        <v>#NUM!</v>
      </c>
      <c r="E6105">
        <f t="array" ref="E6105">IF(ISLOGICAL(D6105),"",FREQUENCY(IF('Data Transformation'!$B$425:$B$8425='Bin Analysis'!$B6099,'Data Transformation'!$G$425:$G$8425),D6105))</f>
        <v>2001</v>
      </c>
      <c r="F6105">
        <f t="shared" si="762"/>
        <v>0</v>
      </c>
      <c r="G6105">
        <f>Weighting!$H$9</f>
        <v>0</v>
      </c>
      <c r="H6105">
        <f t="array" ref="H6105">FREQUENCY(IF('Data Transformation'!$B$4:$B$8425=B6099,'Data Transformation'!$G$4:$G$8425),'Bin Analysis'!$B6105)</f>
        <v>2073</v>
      </c>
      <c r="I6105">
        <f t="shared" si="763"/>
        <v>0</v>
      </c>
      <c r="J6105">
        <f t="shared" si="764"/>
        <v>0</v>
      </c>
      <c r="K6105">
        <f>J6105*Weighting!$W$9</f>
        <v>0</v>
      </c>
      <c r="M6105" s="14"/>
    </row>
    <row r="6106" spans="1:25" x14ac:dyDescent="0.25">
      <c r="A6106" s="32" t="str">
        <f>IF(Weighting!$P$10&gt;0,B6106,"")</f>
        <v/>
      </c>
      <c r="B6106" t="e">
        <f>Weighting!$C$10</f>
        <v>#DIV/0!</v>
      </c>
      <c r="C6106" t="e">
        <f>Weighting!$F$10</f>
        <v>#NUM!</v>
      </c>
      <c r="D6106" t="e">
        <f>IF(C6106=1,'Data Transformation'!$G$3+0.5*'Data Transformation'!$W$25,IF(C6107=1,D6107-'Data Transformation'!$W$25,FALSE))</f>
        <v>#NUM!</v>
      </c>
      <c r="E6106">
        <f t="array" ref="E6106">IF(ISLOGICAL(D6106),"",FREQUENCY(IF('Data Transformation'!$B$425:$B$8425='Bin Analysis'!$B6099,'Data Transformation'!$G$425:$G$8425),D6106))</f>
        <v>2001</v>
      </c>
      <c r="F6106">
        <f t="shared" si="762"/>
        <v>0</v>
      </c>
      <c r="G6106">
        <f>Weighting!$H$10</f>
        <v>0</v>
      </c>
      <c r="H6106">
        <f t="array" ref="H6106">FREQUENCY(IF('Data Transformation'!$B$4:$B$8425=B6099,'Data Transformation'!$G$4:$G$8425),'Bin Analysis'!$B6106)</f>
        <v>2073</v>
      </c>
      <c r="I6106">
        <f t="shared" si="763"/>
        <v>0</v>
      </c>
      <c r="J6106">
        <f t="shared" si="764"/>
        <v>0</v>
      </c>
      <c r="K6106">
        <f>J6106*Weighting!$W$10</f>
        <v>0</v>
      </c>
      <c r="M6106" s="14"/>
    </row>
    <row r="6107" spans="1:25" x14ac:dyDescent="0.25">
      <c r="A6107" s="32" t="str">
        <f>IF(Weighting!$P$11&gt;0,B6107,"")</f>
        <v/>
      </c>
      <c r="B6107" t="e">
        <f>Weighting!$C$11</f>
        <v>#DIV/0!</v>
      </c>
      <c r="C6107" t="e">
        <f>Weighting!$F$11</f>
        <v>#NUM!</v>
      </c>
      <c r="D6107" t="e">
        <f>IF(C6107=1,'Data Transformation'!$G$3+0.5*'Data Transformation'!$W$25,IF(C6108=1,D6108-'Data Transformation'!$W$25,FALSE))</f>
        <v>#NUM!</v>
      </c>
      <c r="E6107">
        <f t="array" ref="E6107">IF(ISLOGICAL(D6107),"",FREQUENCY(IF('Data Transformation'!$B$425:$B$8425='Bin Analysis'!$B6099,'Data Transformation'!$G$425:$G$8425),D6107))</f>
        <v>2001</v>
      </c>
      <c r="F6107">
        <f t="shared" si="762"/>
        <v>0</v>
      </c>
      <c r="G6107">
        <f>Weighting!$H$11</f>
        <v>0</v>
      </c>
      <c r="H6107">
        <f t="array" ref="H6107">FREQUENCY(IF('Data Transformation'!$B$4:$B$8425=B6099,'Data Transformation'!$G$4:$G$8425),'Bin Analysis'!$B6107)</f>
        <v>2073</v>
      </c>
      <c r="I6107">
        <f t="shared" si="763"/>
        <v>0</v>
      </c>
      <c r="J6107">
        <f t="shared" si="764"/>
        <v>0</v>
      </c>
      <c r="K6107">
        <f>J6107*Weighting!$W$11</f>
        <v>0</v>
      </c>
      <c r="M6107" s="14"/>
    </row>
    <row r="6108" spans="1:25" x14ac:dyDescent="0.25">
      <c r="A6108" s="32" t="str">
        <f>IF(Weighting!$P$12&gt;0,B6108,"")</f>
        <v/>
      </c>
      <c r="B6108" t="e">
        <f>Weighting!$C$12</f>
        <v>#DIV/0!</v>
      </c>
      <c r="C6108" t="e">
        <f>Weighting!$F$12</f>
        <v>#NUM!</v>
      </c>
      <c r="D6108" t="e">
        <f>IF(C6108=1,'Data Transformation'!$G$3+0.5*'Data Transformation'!$W$25,IF(C6109=1,D6109-'Data Transformation'!$W$25,FALSE))</f>
        <v>#NUM!</v>
      </c>
      <c r="E6108">
        <f t="array" ref="E6108">IF(ISLOGICAL(D6108),"",FREQUENCY(IF('Data Transformation'!$B$425:$B$8425='Bin Analysis'!$B6099,'Data Transformation'!$G$425:$G$8425),D6108))</f>
        <v>2001</v>
      </c>
      <c r="F6108">
        <f t="shared" si="762"/>
        <v>0</v>
      </c>
      <c r="G6108">
        <f>Weighting!$H$12</f>
        <v>0</v>
      </c>
      <c r="H6108">
        <f t="array" ref="H6108">FREQUENCY(IF('Data Transformation'!$B$4:$B$8425=B6099,'Data Transformation'!$G$4:$G$8425),'Bin Analysis'!$B6108)</f>
        <v>2073</v>
      </c>
      <c r="I6108">
        <f t="shared" si="763"/>
        <v>0</v>
      </c>
      <c r="J6108">
        <f t="shared" si="764"/>
        <v>0</v>
      </c>
      <c r="K6108">
        <f>J6108*Weighting!$W$12</f>
        <v>0</v>
      </c>
      <c r="M6108" s="14"/>
    </row>
    <row r="6109" spans="1:25" x14ac:dyDescent="0.25">
      <c r="A6109" s="32" t="str">
        <f>IF(Weighting!$P$13&gt;0,B6109,"")</f>
        <v/>
      </c>
      <c r="B6109" t="e">
        <f>Weighting!$C$13</f>
        <v>#DIV/0!</v>
      </c>
      <c r="C6109" t="e">
        <f>Weighting!$F$13</f>
        <v>#NUM!</v>
      </c>
      <c r="D6109" t="e">
        <f>IF(C6109=1,'Data Transformation'!$G$3+0.5*'Data Transformation'!$W$25,IF(C6110=1,D6110-'Data Transformation'!$W$25,FALSE))</f>
        <v>#NUM!</v>
      </c>
      <c r="E6109">
        <f t="array" ref="E6109">IF(ISLOGICAL(D6109),"",FREQUENCY(IF('Data Transformation'!$B$425:$B$8425='Bin Analysis'!$B6099,'Data Transformation'!$G$425:$G$8425),D6109))</f>
        <v>2001</v>
      </c>
      <c r="F6109">
        <f t="shared" si="762"/>
        <v>0</v>
      </c>
      <c r="G6109">
        <f>Weighting!$H$13</f>
        <v>0</v>
      </c>
      <c r="H6109">
        <f t="array" ref="H6109">FREQUENCY(IF('Data Transformation'!$B$4:$B$8425=B6099,'Data Transformation'!$G$4:$G$8425),'Bin Analysis'!$B6109)</f>
        <v>2073</v>
      </c>
      <c r="I6109">
        <f t="shared" si="763"/>
        <v>0</v>
      </c>
      <c r="J6109">
        <f t="shared" si="764"/>
        <v>0</v>
      </c>
      <c r="K6109">
        <f>J6109*Weighting!$W$13</f>
        <v>0</v>
      </c>
      <c r="M6109" s="14"/>
    </row>
    <row r="6110" spans="1:25" x14ac:dyDescent="0.25">
      <c r="A6110" s="32" t="str">
        <f>IF(Weighting!$P$14&gt;0,B6110,"")</f>
        <v/>
      </c>
      <c r="B6110" t="e">
        <f>Weighting!$C$14</f>
        <v>#DIV/0!</v>
      </c>
      <c r="C6110" t="e">
        <f>Weighting!$F$14</f>
        <v>#NUM!</v>
      </c>
      <c r="D6110" t="e">
        <f>IF(C6110=1,'Data Transformation'!$G$3+0.5*'Data Transformation'!$W$25,IF(C6111=1,D6111-'Data Transformation'!$W$25,FALSE))</f>
        <v>#NUM!</v>
      </c>
      <c r="E6110">
        <f t="array" ref="E6110">IF(ISLOGICAL(D6110),"",FREQUENCY(IF('Data Transformation'!$B$425:$B$8425='Bin Analysis'!$B6099,'Data Transformation'!$G$425:$G$8425),D6110))</f>
        <v>2001</v>
      </c>
      <c r="F6110">
        <f t="shared" si="762"/>
        <v>0</v>
      </c>
      <c r="G6110">
        <f>Weighting!$H$14</f>
        <v>0</v>
      </c>
      <c r="H6110">
        <f t="array" ref="H6110">FREQUENCY(IF('Data Transformation'!$B$4:$B$8425=B6099,'Data Transformation'!$G$4:$G$8425),'Bin Analysis'!$B6110)</f>
        <v>2073</v>
      </c>
      <c r="I6110">
        <f t="shared" si="763"/>
        <v>0</v>
      </c>
      <c r="J6110">
        <f t="shared" si="764"/>
        <v>0</v>
      </c>
      <c r="K6110">
        <f>J6110*Weighting!$W$14</f>
        <v>0</v>
      </c>
      <c r="M6110" s="14"/>
    </row>
    <row r="6111" spans="1:25" x14ac:dyDescent="0.25">
      <c r="A6111" s="32" t="str">
        <f>IF(Weighting!$P$15&gt;0,B6111,"")</f>
        <v/>
      </c>
      <c r="B6111" t="e">
        <f>Weighting!$C$15</f>
        <v>#DIV/0!</v>
      </c>
      <c r="C6111" t="e">
        <f>Weighting!$F$15</f>
        <v>#NUM!</v>
      </c>
      <c r="D6111" t="e">
        <f>IF(C6111=1,'Data Transformation'!$G$3+0.5*'Data Transformation'!$W$25,IF(C6112=1,D6112-'Data Transformation'!$W$25,FALSE))</f>
        <v>#NUM!</v>
      </c>
      <c r="E6111">
        <f t="array" ref="E6111">IF(ISLOGICAL(D6111),"",FREQUENCY(IF('Data Transformation'!$B$425:$B$8425='Bin Analysis'!$B6099,'Data Transformation'!$G$425:$G$8425),D6111))</f>
        <v>2001</v>
      </c>
      <c r="F6111">
        <f t="shared" si="762"/>
        <v>0</v>
      </c>
      <c r="G6111">
        <f>Weighting!$H$15</f>
        <v>0</v>
      </c>
      <c r="H6111">
        <f t="array" ref="H6111">FREQUENCY(IF('Data Transformation'!$B$4:$B$8425=B6099,'Data Transformation'!$G$4:$G$8425),'Bin Analysis'!$B6111)</f>
        <v>2073</v>
      </c>
      <c r="I6111">
        <f t="shared" si="763"/>
        <v>0</v>
      </c>
      <c r="J6111">
        <f t="shared" si="764"/>
        <v>0</v>
      </c>
      <c r="K6111">
        <f>J6111*Weighting!$W$15</f>
        <v>0</v>
      </c>
      <c r="M6111" s="14"/>
    </row>
    <row r="6112" spans="1:25" x14ac:dyDescent="0.25">
      <c r="A6112" s="32" t="str">
        <f>IF(Weighting!$P$16&gt;0,B6112,"")</f>
        <v/>
      </c>
      <c r="B6112" t="e">
        <f>Weighting!$C$16</f>
        <v>#DIV/0!</v>
      </c>
      <c r="C6112" t="e">
        <f>Weighting!$F$16</f>
        <v>#NUM!</v>
      </c>
      <c r="D6112" t="e">
        <f>IF(C6112=1,'Data Transformation'!$G$3+0.5*'Data Transformation'!$W$25,IF(C6113=1,D6113-'Data Transformation'!$W$25,FALSE))</f>
        <v>#NUM!</v>
      </c>
      <c r="E6112">
        <f t="array" ref="E6112">IF(ISLOGICAL(D6112),"",FREQUENCY(IF('Data Transformation'!$B$425:$B$8425='Bin Analysis'!$B6099,'Data Transformation'!$G$425:$G$8425),D6112))</f>
        <v>2001</v>
      </c>
      <c r="F6112">
        <f t="shared" si="762"/>
        <v>0</v>
      </c>
      <c r="G6112">
        <f>Weighting!$H$16</f>
        <v>0</v>
      </c>
      <c r="H6112">
        <f t="array" ref="H6112">FREQUENCY(IF('Data Transformation'!$B$4:$B$8425=B6099,'Data Transformation'!$G$4:$G$8425),'Bin Analysis'!$B6112)</f>
        <v>2073</v>
      </c>
      <c r="I6112">
        <f t="shared" si="763"/>
        <v>0</v>
      </c>
      <c r="J6112">
        <f t="shared" si="764"/>
        <v>0</v>
      </c>
      <c r="K6112">
        <f>J6112*Weighting!$W$16</f>
        <v>0</v>
      </c>
      <c r="M6112" s="14"/>
    </row>
    <row r="6113" spans="1:25" x14ac:dyDescent="0.25">
      <c r="A6113" s="32" t="str">
        <f>IF(Weighting!$P$17&gt;0,B6113,"")</f>
        <v/>
      </c>
      <c r="B6113" t="e">
        <f>Weighting!$C$17</f>
        <v>#DIV/0!</v>
      </c>
      <c r="C6113" t="e">
        <f>Weighting!$F$17</f>
        <v>#NUM!</v>
      </c>
      <c r="D6113" t="e">
        <f>IF(C6113=1,'Data Transformation'!$G$3+0.5*'Data Transformation'!$W$25,IF(C6114=1,D6114-'Data Transformation'!$W$25,FALSE))</f>
        <v>#NUM!</v>
      </c>
      <c r="E6113">
        <f t="array" ref="E6113">IF(ISLOGICAL(D6113),"",FREQUENCY(IF('Data Transformation'!$B$425:$B$8425='Bin Analysis'!$B6099,'Data Transformation'!$G$425:$G$8425),D6113))</f>
        <v>2001</v>
      </c>
      <c r="F6113">
        <f t="shared" si="762"/>
        <v>0</v>
      </c>
      <c r="G6113">
        <f>Weighting!$H$17</f>
        <v>0</v>
      </c>
      <c r="H6113">
        <f t="array" ref="H6113">FREQUENCY(IF('Data Transformation'!$B$4:$B$8425=B6099,'Data Transformation'!$G$4:$G$8425),'Bin Analysis'!$B6113)</f>
        <v>2073</v>
      </c>
      <c r="I6113">
        <f t="shared" si="763"/>
        <v>0</v>
      </c>
      <c r="J6113">
        <f t="shared" si="764"/>
        <v>0</v>
      </c>
      <c r="K6113">
        <f>J6113*Weighting!$W$17</f>
        <v>0</v>
      </c>
      <c r="M6113" s="14"/>
    </row>
    <row r="6114" spans="1:25" x14ac:dyDescent="0.25">
      <c r="A6114" s="32" t="str">
        <f>IF(Weighting!$P$18&gt;0,B6114,"")</f>
        <v/>
      </c>
      <c r="B6114" t="e">
        <f>Weighting!$C$18</f>
        <v>#DIV/0!</v>
      </c>
      <c r="C6114" t="e">
        <f>Weighting!$F$18</f>
        <v>#NUM!</v>
      </c>
      <c r="D6114" t="e">
        <f>IF(C6114=1,'Data Transformation'!$G$3+0.5*'Data Transformation'!$W$25,IF(C6115=1,D6115-'Data Transformation'!$W$25,FALSE))</f>
        <v>#NUM!</v>
      </c>
      <c r="E6114">
        <f t="array" ref="E6114">IF(ISLOGICAL(D6114),"",FREQUENCY(IF('Data Transformation'!$B$425:$B$8425='Bin Analysis'!$B6099,'Data Transformation'!$G$425:$G$8425),D6114))</f>
        <v>2001</v>
      </c>
      <c r="F6114">
        <f t="shared" si="762"/>
        <v>0</v>
      </c>
      <c r="G6114">
        <f>Weighting!$H$18</f>
        <v>0</v>
      </c>
      <c r="H6114">
        <f t="array" ref="H6114">FREQUENCY(IF('Data Transformation'!$B$4:$B$8425=B6099,'Data Transformation'!$G$4:$G$8425),'Bin Analysis'!$B6114)</f>
        <v>2073</v>
      </c>
      <c r="I6114">
        <f t="shared" si="763"/>
        <v>0</v>
      </c>
      <c r="J6114">
        <f t="shared" si="764"/>
        <v>0</v>
      </c>
      <c r="K6114">
        <f>J6114*Weighting!$W$18</f>
        <v>0</v>
      </c>
      <c r="M6114" s="14"/>
    </row>
    <row r="6115" spans="1:25" x14ac:dyDescent="0.25">
      <c r="A6115" s="32" t="str">
        <f>IF(Weighting!$P$19&gt;0,B6115,"")</f>
        <v/>
      </c>
      <c r="B6115" t="e">
        <f>Weighting!$C$19</f>
        <v>#DIV/0!</v>
      </c>
      <c r="C6115" t="e">
        <f>Weighting!$F$19</f>
        <v>#NUM!</v>
      </c>
      <c r="D6115" t="e">
        <f>IF(C6115=1,'Data Transformation'!$G$3+0.5*'Data Transformation'!$W$25,IF(C6116=1,D6116-'Data Transformation'!$W$25,FALSE))</f>
        <v>#NUM!</v>
      </c>
      <c r="E6115">
        <f t="array" ref="E6115">IF(ISLOGICAL(D6115),"",FREQUENCY(IF('Data Transformation'!$B$425:$B$8425='Bin Analysis'!$B6099,'Data Transformation'!$G$425:$G$8425),D6115))</f>
        <v>2001</v>
      </c>
      <c r="F6115">
        <f t="shared" si="762"/>
        <v>0</v>
      </c>
      <c r="G6115">
        <f>Weighting!$H$19</f>
        <v>0</v>
      </c>
      <c r="H6115">
        <f t="array" ref="H6115">FREQUENCY(IF('Data Transformation'!$B$4:$B$8425=B6099,'Data Transformation'!$G$4:$G$8425),'Bin Analysis'!$B6115)</f>
        <v>2073</v>
      </c>
      <c r="I6115">
        <f t="shared" si="763"/>
        <v>0</v>
      </c>
      <c r="J6115">
        <f t="shared" si="764"/>
        <v>0</v>
      </c>
      <c r="K6115">
        <f>J6115*Weighting!$W$19</f>
        <v>0</v>
      </c>
      <c r="M6115" s="14"/>
    </row>
    <row r="6116" spans="1:25" x14ac:dyDescent="0.25">
      <c r="A6116" s="32" t="str">
        <f>IF(Weighting!$P$20&gt;0,B6116,"")</f>
        <v/>
      </c>
      <c r="B6116" t="e">
        <f>Weighting!$C$20</f>
        <v>#DIV/0!</v>
      </c>
      <c r="C6116" t="e">
        <f>Weighting!$F$20</f>
        <v>#NUM!</v>
      </c>
      <c r="D6116" t="e">
        <f>IF(C6116=1,'Data Transformation'!$G$3+0.5*'Data Transformation'!$W$25,IF(C6117=1,D6117-'Data Transformation'!$W$25,FALSE))</f>
        <v>#NUM!</v>
      </c>
      <c r="E6116">
        <f t="array" ref="E6116">IF(ISLOGICAL(D6116),"",FREQUENCY(IF('Data Transformation'!$B$425:$B$8425='Bin Analysis'!$B6099,'Data Transformation'!$G$425:$G$8425),D6116))</f>
        <v>2001</v>
      </c>
      <c r="F6116">
        <f t="shared" si="762"/>
        <v>0</v>
      </c>
      <c r="G6116">
        <f>Weighting!$H$20</f>
        <v>0</v>
      </c>
      <c r="H6116">
        <f t="array" ref="H6116">FREQUENCY(IF('Data Transformation'!$B$4:$B$8425=B6099,'Data Transformation'!$G$4:$G$8425),'Bin Analysis'!$B6116)</f>
        <v>2073</v>
      </c>
      <c r="I6116">
        <f t="shared" si="763"/>
        <v>0</v>
      </c>
      <c r="J6116">
        <f t="shared" si="764"/>
        <v>0</v>
      </c>
      <c r="K6116">
        <f>J6116*Weighting!$W$20</f>
        <v>0</v>
      </c>
      <c r="M6116" s="14"/>
    </row>
    <row r="6117" spans="1:25" x14ac:dyDescent="0.25">
      <c r="A6117" s="32" t="str">
        <f>IF(Weighting!$P$21&gt;0,B6117,"")</f>
        <v/>
      </c>
      <c r="B6117" t="e">
        <f>Weighting!$C$21</f>
        <v>#DIV/0!</v>
      </c>
      <c r="C6117" t="e">
        <f>Weighting!$F$21</f>
        <v>#NUM!</v>
      </c>
      <c r="D6117" t="e">
        <f>IF(C6117=1,'Data Transformation'!$G$3+0.5*'Data Transformation'!$W$25,IF(C6118=1,D6118-'Data Transformation'!$W$25,FALSE))</f>
        <v>#NUM!</v>
      </c>
      <c r="E6117">
        <f t="array" ref="E6117">IF(ISLOGICAL(D6117),"",FREQUENCY(IF('Data Transformation'!$B$425:$B$8425='Bin Analysis'!$B6099,'Data Transformation'!$G$425:$G$8425),D6117))</f>
        <v>2001</v>
      </c>
      <c r="F6117">
        <f t="shared" si="762"/>
        <v>0</v>
      </c>
      <c r="G6117">
        <f>Weighting!$H$21</f>
        <v>0</v>
      </c>
      <c r="H6117">
        <f t="array" ref="H6117">FREQUENCY(IF('Data Transformation'!$B$4:$B$8425=B6099,'Data Transformation'!$G$4:$G$8425),'Bin Analysis'!$B6117)</f>
        <v>2073</v>
      </c>
      <c r="I6117">
        <f t="shared" si="763"/>
        <v>0</v>
      </c>
      <c r="J6117">
        <f t="shared" si="764"/>
        <v>0</v>
      </c>
      <c r="K6117">
        <f>J6117*Weighting!$W$21</f>
        <v>0</v>
      </c>
      <c r="M6117" s="14"/>
    </row>
    <row r="6118" spans="1:25" x14ac:dyDescent="0.25">
      <c r="A6118" s="32" t="str">
        <f>IF(Weighting!$P$22&gt;0,B6118,"")</f>
        <v/>
      </c>
      <c r="B6118" t="e">
        <f>Weighting!$C$22</f>
        <v>#DIV/0!</v>
      </c>
      <c r="C6118" t="e">
        <f>Weighting!$F$22</f>
        <v>#NUM!</v>
      </c>
      <c r="D6118" t="e">
        <f>IF(C6118=1,'Data Transformation'!$G$3+0.5*'Data Transformation'!$W$25,IF(C6119=1,D6119-'Data Transformation'!$W$25,FALSE))</f>
        <v>#NUM!</v>
      </c>
      <c r="E6118">
        <f t="array" ref="E6118">IF(ISLOGICAL(D6118),"",FREQUENCY(IF('Data Transformation'!$B$425:$B$8425='Bin Analysis'!$B6099,'Data Transformation'!$G$425:$G$8425),D6118))</f>
        <v>2001</v>
      </c>
      <c r="F6118">
        <f t="shared" si="762"/>
        <v>0</v>
      </c>
      <c r="G6118">
        <f>Weighting!$H$22</f>
        <v>0</v>
      </c>
      <c r="H6118">
        <f t="array" ref="H6118">FREQUENCY(IF('Data Transformation'!$B$4:$B$8425=B6099,'Data Transformation'!$G$4:$G$8425),'Bin Analysis'!$B6118)</f>
        <v>2073</v>
      </c>
      <c r="I6118">
        <f t="shared" si="763"/>
        <v>0</v>
      </c>
      <c r="J6118">
        <f t="shared" si="764"/>
        <v>0</v>
      </c>
      <c r="K6118">
        <f>J6118*Weighting!$W$22</f>
        <v>0</v>
      </c>
      <c r="M6118" s="14"/>
    </row>
    <row r="6119" spans="1:25" x14ac:dyDescent="0.25">
      <c r="A6119" s="32" t="str">
        <f>IF(Weighting!$P$23&gt;0,B6119,"")</f>
        <v/>
      </c>
      <c r="B6119" t="e">
        <f>Weighting!$C$23</f>
        <v>#DIV/0!</v>
      </c>
      <c r="C6119" t="e">
        <f>Weighting!$F$23</f>
        <v>#NUM!</v>
      </c>
      <c r="D6119" t="e">
        <f>IF(C6119=1,'Data Transformation'!$G$3+0.5*'Data Transformation'!$W$25,IF(C6120=1,D6120-'Data Transformation'!$W$25,FALSE))</f>
        <v>#NUM!</v>
      </c>
      <c r="E6119">
        <f t="array" ref="E6119">IF(ISLOGICAL(D6119),"",FREQUENCY(IF('Data Transformation'!$B$425:$B$8425='Bin Analysis'!$B6099,'Data Transformation'!$G$425:$G$8425),D6119))</f>
        <v>2001</v>
      </c>
      <c r="F6119">
        <f t="shared" si="762"/>
        <v>0</v>
      </c>
      <c r="G6119">
        <f>Weighting!$H$23</f>
        <v>0</v>
      </c>
      <c r="H6119">
        <f t="array" ref="H6119">FREQUENCY(IF('Data Transformation'!$B$4:$B$8425=B6099,'Data Transformation'!$G$4:$G$8425),'Bin Analysis'!$B6119)</f>
        <v>2073</v>
      </c>
      <c r="I6119">
        <f t="shared" si="763"/>
        <v>0</v>
      </c>
      <c r="J6119">
        <f t="shared" si="764"/>
        <v>0</v>
      </c>
      <c r="K6119">
        <f>J6119*Weighting!$W$23</f>
        <v>0</v>
      </c>
      <c r="M6119" s="14"/>
    </row>
    <row r="6120" spans="1:25" x14ac:dyDescent="0.25">
      <c r="A6120" s="32" t="str">
        <f>IF(Weighting!$P$24&gt;0,B6120,"")</f>
        <v/>
      </c>
      <c r="B6120" t="e">
        <f>Weighting!$C$24</f>
        <v>#DIV/0!</v>
      </c>
      <c r="C6120" t="e">
        <f>Weighting!$F$24</f>
        <v>#NUM!</v>
      </c>
      <c r="D6120" t="e">
        <f>IF(C6120=1,'Data Transformation'!$G$3+0.5*'Data Transformation'!$W$25,IF(C6121=1,D6121-'Data Transformation'!$W$25,FALSE))</f>
        <v>#NUM!</v>
      </c>
      <c r="E6120">
        <f t="array" ref="E6120">IF(ISLOGICAL(D6120),"",FREQUENCY(IF('Data Transformation'!$B$425:$B$8425='Bin Analysis'!$B6099,'Data Transformation'!$G$425:$G$8425),D6120))</f>
        <v>2001</v>
      </c>
      <c r="F6120">
        <f t="shared" si="762"/>
        <v>0</v>
      </c>
      <c r="G6120">
        <f>Weighting!$H$24</f>
        <v>0</v>
      </c>
      <c r="H6120">
        <f t="array" ref="H6120">FREQUENCY(IF('Data Transformation'!$B$4:$B$8425=B6099,'Data Transformation'!$G$4:$G$8425),'Bin Analysis'!$B6120)</f>
        <v>2073</v>
      </c>
      <c r="I6120">
        <f t="shared" si="763"/>
        <v>0</v>
      </c>
      <c r="J6120">
        <f t="shared" si="764"/>
        <v>0</v>
      </c>
      <c r="K6120">
        <f>J6120*Weighting!$W$24</f>
        <v>0</v>
      </c>
      <c r="M6120" s="14"/>
    </row>
    <row r="6121" spans="1:25" x14ac:dyDescent="0.25">
      <c r="A6121" s="32" t="str">
        <f>IF(Weighting!$P$25&gt;0,B6121,"")</f>
        <v/>
      </c>
      <c r="B6121" t="e">
        <f>Weighting!$C$25</f>
        <v>#DIV/0!</v>
      </c>
      <c r="C6121" t="e">
        <f>Weighting!$F$25</f>
        <v>#NUM!</v>
      </c>
      <c r="D6121" t="e">
        <f>IF(C6121=1,'Data Transformation'!$G$3+0.5*'Data Transformation'!$W$25,IF(C6122=1,D6122-'Data Transformation'!$W$25,FALSE))</f>
        <v>#NUM!</v>
      </c>
      <c r="E6121">
        <f t="array" ref="E6121">IF(ISLOGICAL(D6121),"",FREQUENCY(IF('Data Transformation'!$B$425:$B$8425='Bin Analysis'!$B6099,'Data Transformation'!$G$425:$G$8425),D6121))</f>
        <v>2001</v>
      </c>
      <c r="F6121">
        <f t="shared" si="762"/>
        <v>0</v>
      </c>
      <c r="G6121">
        <f>Weighting!$H$25</f>
        <v>0</v>
      </c>
      <c r="H6121">
        <f t="array" ref="H6121">FREQUENCY(IF('Data Transformation'!$B$4:$B$8425=B6099,'Data Transformation'!$G$4:$G$8425),'Bin Analysis'!$B6121)</f>
        <v>2073</v>
      </c>
      <c r="I6121">
        <f t="shared" si="763"/>
        <v>0</v>
      </c>
      <c r="J6121">
        <f t="shared" si="764"/>
        <v>0</v>
      </c>
      <c r="K6121">
        <f>J6121*Weighting!$W$25</f>
        <v>0</v>
      </c>
      <c r="M6121" s="14"/>
    </row>
    <row r="6122" spans="1:25" x14ac:dyDescent="0.25">
      <c r="N6122" s="57"/>
      <c r="O6122"/>
      <c r="P6122"/>
      <c r="Q6122"/>
      <c r="R6122"/>
    </row>
    <row r="6123" spans="1:25" ht="23.25" x14ac:dyDescent="0.35">
      <c r="A6123" s="21" t="s">
        <v>0</v>
      </c>
      <c r="B6123" s="21" t="str">
        <f>IFERROR(VLOOKUP(C6123,'Data Transformation'!$L$6:$M$426,2,FALSE),"")</f>
        <v/>
      </c>
      <c r="C6123" s="21">
        <f>C6099+1</f>
        <v>255</v>
      </c>
      <c r="D6123" s="21"/>
      <c r="E6123" s="21"/>
      <c r="F6123" s="21"/>
      <c r="G6123" s="21"/>
      <c r="H6123" s="22"/>
      <c r="I6123" s="22"/>
      <c r="J6123" s="22"/>
      <c r="K6123" s="21"/>
      <c r="L6123" s="21" t="str">
        <f>B6123</f>
        <v/>
      </c>
      <c r="M6123" s="23" t="e">
        <f>INDEX('Data Transformation'!$O$4:$O$424,MATCH($B6123,'Data Transformation'!$M$4:$M$424,0),MATCH($M$2,'Data Transformation'!$O$3,0))</f>
        <v>#N/A</v>
      </c>
      <c r="N6123" s="27" t="e">
        <f>IF('Input and Summary Results'!$J$16="minimum",'Bin Analysis'!X6124/(M6123-1),'Bin Analysis'!Y6123/('Bin Analysis'!M6123-1))</f>
        <v>#N/A</v>
      </c>
      <c r="O6123" s="27" t="e">
        <f>IF(M6123=FALSE,NA(),(VLOOKUP(1,C6126:K6145,4,FALSE))/(M6123-1))</f>
        <v>#N/A</v>
      </c>
      <c r="P6123" s="27" t="e">
        <f>IF(M6123=FALSE,NA(),SUM(J6126:J6145)/Weighting!$S$5)</f>
        <v>#N/A</v>
      </c>
      <c r="Q6123" s="27" t="e">
        <f>IF(M6123=FALSE,NA(),SUM(K6126:K6145)/Weighting!$S$6)</f>
        <v>#N/A</v>
      </c>
      <c r="R6123" s="27" t="e">
        <f>IF(M6123=FALSE,NA(),(VLOOKUP(1,G6126:K6145,3,FALSE))/(M6123-1))</f>
        <v>#N/A</v>
      </c>
      <c r="S6123" s="22" t="e">
        <f>IF(M6123=FALSE,NA(),IF(SUM(J6126:J6145)=2,"yes","no"))</f>
        <v>#N/A</v>
      </c>
      <c r="X6123" s="2" cm="2">
        <f t="array" ref="X6123:X6124">FREQUENCY(IF('Data Transformation'!$B$425:$B$6424='Bin Analysis'!L6123,'Data Transformation'!$G$425:$G$6424),'Data Transformation'!$U$11)</f>
        <v>0</v>
      </c>
      <c r="Y6123" s="2" cm="2">
        <f t="array" ref="Y6123:Y6124">FREQUENCY(IF('Data Transformation'!$B$425:$B$6424='Bin Analysis'!L6123,'Data Transformation'!$G$425:$G$6424),'Data Transformation'!$U$12)</f>
        <v>0</v>
      </c>
    </row>
    <row r="6124" spans="1:25" x14ac:dyDescent="0.25">
      <c r="A6124" s="14" t="s">
        <v>67</v>
      </c>
      <c r="B6124" t="s">
        <v>47</v>
      </c>
      <c r="C6124" t="s">
        <v>5</v>
      </c>
      <c r="D6124" t="s">
        <v>98</v>
      </c>
      <c r="E6124" t="s">
        <v>99</v>
      </c>
      <c r="F6124" t="s">
        <v>100</v>
      </c>
      <c r="G6124" t="s">
        <v>69</v>
      </c>
      <c r="H6124" t="s">
        <v>31</v>
      </c>
      <c r="I6124" t="s">
        <v>32</v>
      </c>
      <c r="J6124" t="s">
        <v>46</v>
      </c>
      <c r="K6124" s="14" t="s">
        <v>45</v>
      </c>
      <c r="M6124" s="14"/>
      <c r="X6124" s="2">
        <v>0</v>
      </c>
      <c r="Y6124" s="2">
        <v>0</v>
      </c>
    </row>
    <row r="6125" spans="1:25" x14ac:dyDescent="0.25">
      <c r="A6125" s="32"/>
      <c r="D6125" t="e">
        <f>IF(C6125=1,'Data Transformation'!$G$3+0.5*'Data Transformation'!$W$25,IF(C6126=1,D6126-'Data Transformation'!$W$25,FALSE))</f>
        <v>#NUM!</v>
      </c>
      <c r="E6125">
        <f t="array" ref="E6125">IF(ISLOGICAL(D6125),"",FREQUENCY(IF('Data Transformation'!$B$425:$B$8425='Bin Analysis'!$B6123,'Data Transformation'!$G$425:$G$8425),D6125))</f>
        <v>2001</v>
      </c>
      <c r="F6125" t="e">
        <f>IF(ISLOGICAL(D6125),"",E6125-E6124)</f>
        <v>#VALUE!</v>
      </c>
      <c r="M6125" s="14"/>
    </row>
    <row r="6126" spans="1:25" x14ac:dyDescent="0.25">
      <c r="A6126" s="32" t="e">
        <f>IF(Weighting!$P$6&gt;0,B6126,"")</f>
        <v>#NUM!</v>
      </c>
      <c r="B6126" t="e">
        <f>Weighting!$C$6</f>
        <v>#DIV/0!</v>
      </c>
      <c r="C6126" t="e">
        <f>Weighting!$F$6</f>
        <v>#NUM!</v>
      </c>
      <c r="D6126" t="e">
        <f>IF(C6126=1,'Data Transformation'!$G$3+0.5*'Data Transformation'!$W$25,IF(C6127=1,D6127-'Data Transformation'!$W$25,FALSE))</f>
        <v>#NUM!</v>
      </c>
      <c r="E6126">
        <f t="array" ref="E6126">IF(ISLOGICAL(D6126),"",FREQUENCY(IF('Data Transformation'!$B$425:$B$8425='Bin Analysis'!$B6123,'Data Transformation'!$G$425:$G$8425),D6126))</f>
        <v>2001</v>
      </c>
      <c r="F6126">
        <f>IF(ISLOGICAL(D6126),"",E6126-E6125)</f>
        <v>0</v>
      </c>
      <c r="G6126">
        <f>Weighting!$H$6</f>
        <v>1</v>
      </c>
      <c r="H6126">
        <f t="array" ref="H6126">FREQUENCY(IF('Data Transformation'!$B$4:$B$8425=B6123,'Data Transformation'!$G$4:$G$8425),'Bin Analysis'!$B6126)</f>
        <v>2073</v>
      </c>
      <c r="I6126">
        <f>H6126-H6125</f>
        <v>2073</v>
      </c>
      <c r="J6126">
        <f>IF(I6126=0,0,1)</f>
        <v>1</v>
      </c>
      <c r="K6126" t="e">
        <f>J6126*Weighting!$W$6</f>
        <v>#NUM!</v>
      </c>
      <c r="M6126" s="14"/>
    </row>
    <row r="6127" spans="1:25" x14ac:dyDescent="0.25">
      <c r="A6127" s="32" t="str">
        <f>IF(Weighting!$P$7&gt;0,B6127,"")</f>
        <v/>
      </c>
      <c r="B6127" t="e">
        <f>Weighting!$C$7</f>
        <v>#DIV/0!</v>
      </c>
      <c r="C6127" t="e">
        <f>Weighting!$F$7</f>
        <v>#NUM!</v>
      </c>
      <c r="D6127" t="e">
        <f>IF(C6127=1,'Data Transformation'!$G$3+0.5*'Data Transformation'!$W$25,IF(C6128=1,D6128-'Data Transformation'!$W$25,FALSE))</f>
        <v>#NUM!</v>
      </c>
      <c r="E6127">
        <f t="array" ref="E6127">IF(ISLOGICAL(D6127),"",FREQUENCY(IF('Data Transformation'!$B$425:$B$8425='Bin Analysis'!$B6123,'Data Transformation'!$G$425:$G$8425),D6127))</f>
        <v>2001</v>
      </c>
      <c r="F6127">
        <f t="shared" ref="F6127:F6145" si="765">IF(ISLOGICAL(D6127),"",E6127-E6126)</f>
        <v>0</v>
      </c>
      <c r="G6127">
        <f>Weighting!$H$7</f>
        <v>0</v>
      </c>
      <c r="H6127">
        <f t="array" ref="H6127">FREQUENCY(IF('Data Transformation'!$B$4:$B$8425=B6123,'Data Transformation'!$G$4:$G$8425),'Bin Analysis'!$B6127)</f>
        <v>2073</v>
      </c>
      <c r="I6127">
        <f t="shared" ref="I6127:I6145" si="766">H6127-H6126</f>
        <v>0</v>
      </c>
      <c r="J6127">
        <f>IF(I6127=0,0,1)</f>
        <v>0</v>
      </c>
      <c r="K6127">
        <f>J6127*Weighting!$W$7</f>
        <v>0</v>
      </c>
      <c r="M6127" s="14"/>
    </row>
    <row r="6128" spans="1:25" x14ac:dyDescent="0.25">
      <c r="A6128" s="32" t="str">
        <f>IF(Weighting!$P$8&gt;0,B6128,"")</f>
        <v/>
      </c>
      <c r="B6128" t="e">
        <f>Weighting!$C$8</f>
        <v>#DIV/0!</v>
      </c>
      <c r="C6128" t="e">
        <f>Weighting!$F$8</f>
        <v>#NUM!</v>
      </c>
      <c r="D6128" t="e">
        <f>IF(C6128=1,'Data Transformation'!$G$3+0.5*'Data Transformation'!$W$25,IF(C6129=1,D6129-'Data Transformation'!$W$25,FALSE))</f>
        <v>#NUM!</v>
      </c>
      <c r="E6128">
        <f t="array" ref="E6128">IF(ISLOGICAL(D6128),"",FREQUENCY(IF('Data Transformation'!$B$425:$B$8425='Bin Analysis'!$B6123,'Data Transformation'!$G$425:$G$8425),D6128))</f>
        <v>2001</v>
      </c>
      <c r="F6128">
        <f t="shared" si="765"/>
        <v>0</v>
      </c>
      <c r="G6128">
        <f>Weighting!$H$8</f>
        <v>0</v>
      </c>
      <c r="H6128">
        <f t="array" ref="H6128">FREQUENCY(IF('Data Transformation'!$B$4:$B$8425=B6123,'Data Transformation'!$G$4:$G$8425),'Bin Analysis'!$B6128)</f>
        <v>2073</v>
      </c>
      <c r="I6128">
        <f t="shared" si="766"/>
        <v>0</v>
      </c>
      <c r="J6128">
        <f t="shared" ref="J6128:J6145" si="767">IF(I6128=0,0,1)</f>
        <v>0</v>
      </c>
      <c r="K6128">
        <f>J6128*Weighting!$W$8</f>
        <v>0</v>
      </c>
      <c r="M6128" s="14"/>
    </row>
    <row r="6129" spans="1:13" x14ac:dyDescent="0.25">
      <c r="A6129" s="32" t="str">
        <f>IF(Weighting!$P$9&gt;0,B6129,"")</f>
        <v/>
      </c>
      <c r="B6129" s="50" t="e">
        <f>Weighting!$C$9</f>
        <v>#DIV/0!</v>
      </c>
      <c r="C6129" t="e">
        <f>Weighting!$F$9</f>
        <v>#NUM!</v>
      </c>
      <c r="D6129" t="e">
        <f>IF(C6129=1,'Data Transformation'!$G$3+0.5*'Data Transformation'!$W$25,IF(C6130=1,D6130-'Data Transformation'!$W$25,FALSE))</f>
        <v>#NUM!</v>
      </c>
      <c r="E6129">
        <f t="array" ref="E6129">IF(ISLOGICAL(D6129),"",FREQUENCY(IF('Data Transformation'!$B$425:$B$8425='Bin Analysis'!$B6123,'Data Transformation'!$G$425:$G$8425),D6129))</f>
        <v>2001</v>
      </c>
      <c r="F6129">
        <f t="shared" si="765"/>
        <v>0</v>
      </c>
      <c r="G6129">
        <f>Weighting!$H$9</f>
        <v>0</v>
      </c>
      <c r="H6129">
        <f t="array" ref="H6129">FREQUENCY(IF('Data Transformation'!$B$4:$B$8425=B6123,'Data Transformation'!$G$4:$G$8425),'Bin Analysis'!$B6129)</f>
        <v>2073</v>
      </c>
      <c r="I6129">
        <f t="shared" si="766"/>
        <v>0</v>
      </c>
      <c r="J6129">
        <f t="shared" si="767"/>
        <v>0</v>
      </c>
      <c r="K6129">
        <f>J6129*Weighting!$W$9</f>
        <v>0</v>
      </c>
      <c r="M6129" s="14"/>
    </row>
    <row r="6130" spans="1:13" x14ac:dyDescent="0.25">
      <c r="A6130" s="32" t="str">
        <f>IF(Weighting!$P$10&gt;0,B6130,"")</f>
        <v/>
      </c>
      <c r="B6130" t="e">
        <f>Weighting!$C$10</f>
        <v>#DIV/0!</v>
      </c>
      <c r="C6130" t="e">
        <f>Weighting!$F$10</f>
        <v>#NUM!</v>
      </c>
      <c r="D6130" t="e">
        <f>IF(C6130=1,'Data Transformation'!$G$3+0.5*'Data Transformation'!$W$25,IF(C6131=1,D6131-'Data Transformation'!$W$25,FALSE))</f>
        <v>#NUM!</v>
      </c>
      <c r="E6130">
        <f t="array" ref="E6130">IF(ISLOGICAL(D6130),"",FREQUENCY(IF('Data Transformation'!$B$425:$B$8425='Bin Analysis'!$B6123,'Data Transformation'!$G$425:$G$8425),D6130))</f>
        <v>2001</v>
      </c>
      <c r="F6130">
        <f t="shared" si="765"/>
        <v>0</v>
      </c>
      <c r="G6130">
        <f>Weighting!$H$10</f>
        <v>0</v>
      </c>
      <c r="H6130">
        <f t="array" ref="H6130">FREQUENCY(IF('Data Transformation'!$B$4:$B$8425=B6123,'Data Transformation'!$G$4:$G$8425),'Bin Analysis'!$B6130)</f>
        <v>2073</v>
      </c>
      <c r="I6130">
        <f t="shared" si="766"/>
        <v>0</v>
      </c>
      <c r="J6130">
        <f t="shared" si="767"/>
        <v>0</v>
      </c>
      <c r="K6130">
        <f>J6130*Weighting!$W$10</f>
        <v>0</v>
      </c>
      <c r="M6130" s="14"/>
    </row>
    <row r="6131" spans="1:13" x14ac:dyDescent="0.25">
      <c r="A6131" s="32" t="str">
        <f>IF(Weighting!$P$11&gt;0,B6131,"")</f>
        <v/>
      </c>
      <c r="B6131" t="e">
        <f>Weighting!$C$11</f>
        <v>#DIV/0!</v>
      </c>
      <c r="C6131" t="e">
        <f>Weighting!$F$11</f>
        <v>#NUM!</v>
      </c>
      <c r="D6131" t="e">
        <f>IF(C6131=1,'Data Transformation'!$G$3+0.5*'Data Transformation'!$W$25,IF(C6132=1,D6132-'Data Transformation'!$W$25,FALSE))</f>
        <v>#NUM!</v>
      </c>
      <c r="E6131">
        <f t="array" ref="E6131">IF(ISLOGICAL(D6131),"",FREQUENCY(IF('Data Transformation'!$B$425:$B$8425='Bin Analysis'!$B6123,'Data Transformation'!$G$425:$G$8425),D6131))</f>
        <v>2001</v>
      </c>
      <c r="F6131">
        <f t="shared" si="765"/>
        <v>0</v>
      </c>
      <c r="G6131">
        <f>Weighting!$H$11</f>
        <v>0</v>
      </c>
      <c r="H6131">
        <f t="array" ref="H6131">FREQUENCY(IF('Data Transformation'!$B$4:$B$8425=B6123,'Data Transformation'!$G$4:$G$8425),'Bin Analysis'!$B6131)</f>
        <v>2073</v>
      </c>
      <c r="I6131">
        <f t="shared" si="766"/>
        <v>0</v>
      </c>
      <c r="J6131">
        <f t="shared" si="767"/>
        <v>0</v>
      </c>
      <c r="K6131">
        <f>J6131*Weighting!$W$11</f>
        <v>0</v>
      </c>
      <c r="M6131" s="14"/>
    </row>
    <row r="6132" spans="1:13" x14ac:dyDescent="0.25">
      <c r="A6132" s="32" t="str">
        <f>IF(Weighting!$P$12&gt;0,B6132,"")</f>
        <v/>
      </c>
      <c r="B6132" t="e">
        <f>Weighting!$C$12</f>
        <v>#DIV/0!</v>
      </c>
      <c r="C6132" t="e">
        <f>Weighting!$F$12</f>
        <v>#NUM!</v>
      </c>
      <c r="D6132" t="e">
        <f>IF(C6132=1,'Data Transformation'!$G$3+0.5*'Data Transformation'!$W$25,IF(C6133=1,D6133-'Data Transformation'!$W$25,FALSE))</f>
        <v>#NUM!</v>
      </c>
      <c r="E6132">
        <f t="array" ref="E6132">IF(ISLOGICAL(D6132),"",FREQUENCY(IF('Data Transformation'!$B$425:$B$8425='Bin Analysis'!$B6123,'Data Transformation'!$G$425:$G$8425),D6132))</f>
        <v>2001</v>
      </c>
      <c r="F6132">
        <f t="shared" si="765"/>
        <v>0</v>
      </c>
      <c r="G6132">
        <f>Weighting!$H$12</f>
        <v>0</v>
      </c>
      <c r="H6132">
        <f t="array" ref="H6132">FREQUENCY(IF('Data Transformation'!$B$4:$B$8425=B6123,'Data Transformation'!$G$4:$G$8425),'Bin Analysis'!$B6132)</f>
        <v>2073</v>
      </c>
      <c r="I6132">
        <f t="shared" si="766"/>
        <v>0</v>
      </c>
      <c r="J6132">
        <f t="shared" si="767"/>
        <v>0</v>
      </c>
      <c r="K6132">
        <f>J6132*Weighting!$W$12</f>
        <v>0</v>
      </c>
      <c r="M6132" s="14"/>
    </row>
    <row r="6133" spans="1:13" x14ac:dyDescent="0.25">
      <c r="A6133" s="32" t="str">
        <f>IF(Weighting!$P$13&gt;0,B6133,"")</f>
        <v/>
      </c>
      <c r="B6133" t="e">
        <f>Weighting!$C$13</f>
        <v>#DIV/0!</v>
      </c>
      <c r="C6133" t="e">
        <f>Weighting!$F$13</f>
        <v>#NUM!</v>
      </c>
      <c r="D6133" t="e">
        <f>IF(C6133=1,'Data Transformation'!$G$3+0.5*'Data Transformation'!$W$25,IF(C6134=1,D6134-'Data Transformation'!$W$25,FALSE))</f>
        <v>#NUM!</v>
      </c>
      <c r="E6133">
        <f t="array" ref="E6133">IF(ISLOGICAL(D6133),"",FREQUENCY(IF('Data Transformation'!$B$425:$B$8425='Bin Analysis'!$B6123,'Data Transformation'!$G$425:$G$8425),D6133))</f>
        <v>2001</v>
      </c>
      <c r="F6133">
        <f t="shared" si="765"/>
        <v>0</v>
      </c>
      <c r="G6133">
        <f>Weighting!$H$13</f>
        <v>0</v>
      </c>
      <c r="H6133">
        <f t="array" ref="H6133">FREQUENCY(IF('Data Transformation'!$B$4:$B$8425=B6123,'Data Transformation'!$G$4:$G$8425),'Bin Analysis'!$B6133)</f>
        <v>2073</v>
      </c>
      <c r="I6133">
        <f t="shared" si="766"/>
        <v>0</v>
      </c>
      <c r="J6133">
        <f t="shared" si="767"/>
        <v>0</v>
      </c>
      <c r="K6133">
        <f>J6133*Weighting!$W$13</f>
        <v>0</v>
      </c>
      <c r="M6133" s="14"/>
    </row>
    <row r="6134" spans="1:13" x14ac:dyDescent="0.25">
      <c r="A6134" s="32" t="str">
        <f>IF(Weighting!$P$14&gt;0,B6134,"")</f>
        <v/>
      </c>
      <c r="B6134" t="e">
        <f>Weighting!$C$14</f>
        <v>#DIV/0!</v>
      </c>
      <c r="C6134" t="e">
        <f>Weighting!$F$14</f>
        <v>#NUM!</v>
      </c>
      <c r="D6134" t="e">
        <f>IF(C6134=1,'Data Transformation'!$G$3+0.5*'Data Transformation'!$W$25,IF(C6135=1,D6135-'Data Transformation'!$W$25,FALSE))</f>
        <v>#NUM!</v>
      </c>
      <c r="E6134">
        <f t="array" ref="E6134">IF(ISLOGICAL(D6134),"",FREQUENCY(IF('Data Transformation'!$B$425:$B$8425='Bin Analysis'!$B6123,'Data Transformation'!$G$425:$G$8425),D6134))</f>
        <v>2001</v>
      </c>
      <c r="F6134">
        <f t="shared" si="765"/>
        <v>0</v>
      </c>
      <c r="G6134">
        <f>Weighting!$H$14</f>
        <v>0</v>
      </c>
      <c r="H6134">
        <f t="array" ref="H6134">FREQUENCY(IF('Data Transformation'!$B$4:$B$8425=B6123,'Data Transformation'!$G$4:$G$8425),'Bin Analysis'!$B6134)</f>
        <v>2073</v>
      </c>
      <c r="I6134">
        <f t="shared" si="766"/>
        <v>0</v>
      </c>
      <c r="J6134">
        <f t="shared" si="767"/>
        <v>0</v>
      </c>
      <c r="K6134">
        <f>J6134*Weighting!$W$14</f>
        <v>0</v>
      </c>
      <c r="M6134" s="14"/>
    </row>
    <row r="6135" spans="1:13" x14ac:dyDescent="0.25">
      <c r="A6135" s="32" t="str">
        <f>IF(Weighting!$P$15&gt;0,B6135,"")</f>
        <v/>
      </c>
      <c r="B6135" t="e">
        <f>Weighting!$C$15</f>
        <v>#DIV/0!</v>
      </c>
      <c r="C6135" t="e">
        <f>Weighting!$F$15</f>
        <v>#NUM!</v>
      </c>
      <c r="D6135" t="e">
        <f>IF(C6135=1,'Data Transformation'!$G$3+0.5*'Data Transformation'!$W$25,IF(C6136=1,D6136-'Data Transformation'!$W$25,FALSE))</f>
        <v>#NUM!</v>
      </c>
      <c r="E6135">
        <f t="array" ref="E6135">IF(ISLOGICAL(D6135),"",FREQUENCY(IF('Data Transformation'!$B$425:$B$8425='Bin Analysis'!$B6123,'Data Transformation'!$G$425:$G$8425),D6135))</f>
        <v>2001</v>
      </c>
      <c r="F6135">
        <f t="shared" si="765"/>
        <v>0</v>
      </c>
      <c r="G6135">
        <f>Weighting!$H$15</f>
        <v>0</v>
      </c>
      <c r="H6135">
        <f t="array" ref="H6135">FREQUENCY(IF('Data Transformation'!$B$4:$B$8425=B6123,'Data Transformation'!$G$4:$G$8425),'Bin Analysis'!$B6135)</f>
        <v>2073</v>
      </c>
      <c r="I6135">
        <f t="shared" si="766"/>
        <v>0</v>
      </c>
      <c r="J6135">
        <f t="shared" si="767"/>
        <v>0</v>
      </c>
      <c r="K6135">
        <f>J6135*Weighting!$W$15</f>
        <v>0</v>
      </c>
      <c r="M6135" s="14"/>
    </row>
    <row r="6136" spans="1:13" x14ac:dyDescent="0.25">
      <c r="A6136" s="32" t="str">
        <f>IF(Weighting!$P$16&gt;0,B6136,"")</f>
        <v/>
      </c>
      <c r="B6136" t="e">
        <f>Weighting!$C$16</f>
        <v>#DIV/0!</v>
      </c>
      <c r="C6136" t="e">
        <f>Weighting!$F$16</f>
        <v>#NUM!</v>
      </c>
      <c r="D6136" t="e">
        <f>IF(C6136=1,'Data Transformation'!$G$3+0.5*'Data Transformation'!$W$25,IF(C6137=1,D6137-'Data Transformation'!$W$25,FALSE))</f>
        <v>#NUM!</v>
      </c>
      <c r="E6136">
        <f t="array" ref="E6136">IF(ISLOGICAL(D6136),"",FREQUENCY(IF('Data Transformation'!$B$425:$B$8425='Bin Analysis'!$B6123,'Data Transformation'!$G$425:$G$8425),D6136))</f>
        <v>2001</v>
      </c>
      <c r="F6136">
        <f t="shared" si="765"/>
        <v>0</v>
      </c>
      <c r="G6136">
        <f>Weighting!$H$16</f>
        <v>0</v>
      </c>
      <c r="H6136">
        <f t="array" ref="H6136">FREQUENCY(IF('Data Transformation'!$B$4:$B$8425=B6123,'Data Transformation'!$G$4:$G$8425),'Bin Analysis'!$B6136)</f>
        <v>2073</v>
      </c>
      <c r="I6136">
        <f t="shared" si="766"/>
        <v>0</v>
      </c>
      <c r="J6136">
        <f t="shared" si="767"/>
        <v>0</v>
      </c>
      <c r="K6136">
        <f>J6136*Weighting!$W$16</f>
        <v>0</v>
      </c>
      <c r="M6136" s="14"/>
    </row>
    <row r="6137" spans="1:13" x14ac:dyDescent="0.25">
      <c r="A6137" s="32" t="str">
        <f>IF(Weighting!$P$17&gt;0,B6137,"")</f>
        <v/>
      </c>
      <c r="B6137" t="e">
        <f>Weighting!$C$17</f>
        <v>#DIV/0!</v>
      </c>
      <c r="C6137" t="e">
        <f>Weighting!$F$17</f>
        <v>#NUM!</v>
      </c>
      <c r="D6137" t="e">
        <f>IF(C6137=1,'Data Transformation'!$G$3+0.5*'Data Transformation'!$W$25,IF(C6138=1,D6138-'Data Transformation'!$W$25,FALSE))</f>
        <v>#NUM!</v>
      </c>
      <c r="E6137">
        <f t="array" ref="E6137">IF(ISLOGICAL(D6137),"",FREQUENCY(IF('Data Transformation'!$B$425:$B$8425='Bin Analysis'!$B6123,'Data Transformation'!$G$425:$G$8425),D6137))</f>
        <v>2001</v>
      </c>
      <c r="F6137">
        <f t="shared" si="765"/>
        <v>0</v>
      </c>
      <c r="G6137">
        <f>Weighting!$H$17</f>
        <v>0</v>
      </c>
      <c r="H6137">
        <f t="array" ref="H6137">FREQUENCY(IF('Data Transformation'!$B$4:$B$8425=B6123,'Data Transformation'!$G$4:$G$8425),'Bin Analysis'!$B6137)</f>
        <v>2073</v>
      </c>
      <c r="I6137">
        <f t="shared" si="766"/>
        <v>0</v>
      </c>
      <c r="J6137">
        <f t="shared" si="767"/>
        <v>0</v>
      </c>
      <c r="K6137">
        <f>J6137*Weighting!$W$17</f>
        <v>0</v>
      </c>
      <c r="M6137" s="14"/>
    </row>
    <row r="6138" spans="1:13" x14ac:dyDescent="0.25">
      <c r="A6138" s="32" t="str">
        <f>IF(Weighting!$P$18&gt;0,B6138,"")</f>
        <v/>
      </c>
      <c r="B6138" t="e">
        <f>Weighting!$C$18</f>
        <v>#DIV/0!</v>
      </c>
      <c r="C6138" t="e">
        <f>Weighting!$F$18</f>
        <v>#NUM!</v>
      </c>
      <c r="D6138" t="e">
        <f>IF(C6138=1,'Data Transformation'!$G$3+0.5*'Data Transformation'!$W$25,IF(C6139=1,D6139-'Data Transformation'!$W$25,FALSE))</f>
        <v>#NUM!</v>
      </c>
      <c r="E6138">
        <f t="array" ref="E6138">IF(ISLOGICAL(D6138),"",FREQUENCY(IF('Data Transformation'!$B$425:$B$8425='Bin Analysis'!$B6123,'Data Transformation'!$G$425:$G$8425),D6138))</f>
        <v>2001</v>
      </c>
      <c r="F6138">
        <f t="shared" si="765"/>
        <v>0</v>
      </c>
      <c r="G6138">
        <f>Weighting!$H$18</f>
        <v>0</v>
      </c>
      <c r="H6138">
        <f t="array" ref="H6138">FREQUENCY(IF('Data Transformation'!$B$4:$B$8425=B6123,'Data Transformation'!$G$4:$G$8425),'Bin Analysis'!$B6138)</f>
        <v>2073</v>
      </c>
      <c r="I6138">
        <f t="shared" si="766"/>
        <v>0</v>
      </c>
      <c r="J6138">
        <f t="shared" si="767"/>
        <v>0</v>
      </c>
      <c r="K6138">
        <f>J6138*Weighting!$W$18</f>
        <v>0</v>
      </c>
      <c r="M6138" s="14"/>
    </row>
    <row r="6139" spans="1:13" x14ac:dyDescent="0.25">
      <c r="A6139" s="32" t="str">
        <f>IF(Weighting!$P$19&gt;0,B6139,"")</f>
        <v/>
      </c>
      <c r="B6139" t="e">
        <f>Weighting!$C$19</f>
        <v>#DIV/0!</v>
      </c>
      <c r="C6139" t="e">
        <f>Weighting!$F$19</f>
        <v>#NUM!</v>
      </c>
      <c r="D6139" t="e">
        <f>IF(C6139=1,'Data Transformation'!$G$3+0.5*'Data Transformation'!$W$25,IF(C6140=1,D6140-'Data Transformation'!$W$25,FALSE))</f>
        <v>#NUM!</v>
      </c>
      <c r="E6139">
        <f t="array" ref="E6139">IF(ISLOGICAL(D6139),"",FREQUENCY(IF('Data Transformation'!$B$425:$B$8425='Bin Analysis'!$B6123,'Data Transformation'!$G$425:$G$8425),D6139))</f>
        <v>2001</v>
      </c>
      <c r="F6139">
        <f t="shared" si="765"/>
        <v>0</v>
      </c>
      <c r="G6139">
        <f>Weighting!$H$19</f>
        <v>0</v>
      </c>
      <c r="H6139">
        <f t="array" ref="H6139">FREQUENCY(IF('Data Transformation'!$B$4:$B$8425=B6123,'Data Transformation'!$G$4:$G$8425),'Bin Analysis'!$B6139)</f>
        <v>2073</v>
      </c>
      <c r="I6139">
        <f t="shared" si="766"/>
        <v>0</v>
      </c>
      <c r="J6139">
        <f t="shared" si="767"/>
        <v>0</v>
      </c>
      <c r="K6139">
        <f>J6139*Weighting!$W$19</f>
        <v>0</v>
      </c>
      <c r="M6139" s="14"/>
    </row>
    <row r="6140" spans="1:13" x14ac:dyDescent="0.25">
      <c r="A6140" s="32" t="str">
        <f>IF(Weighting!$P$20&gt;0,B6140,"")</f>
        <v/>
      </c>
      <c r="B6140" t="e">
        <f>Weighting!$C$20</f>
        <v>#DIV/0!</v>
      </c>
      <c r="C6140" t="e">
        <f>Weighting!$F$20</f>
        <v>#NUM!</v>
      </c>
      <c r="D6140" t="e">
        <f>IF(C6140=1,'Data Transformation'!$G$3+0.5*'Data Transformation'!$W$25,IF(C6141=1,D6141-'Data Transformation'!$W$25,FALSE))</f>
        <v>#NUM!</v>
      </c>
      <c r="E6140">
        <f t="array" ref="E6140">IF(ISLOGICAL(D6140),"",FREQUENCY(IF('Data Transformation'!$B$425:$B$8425='Bin Analysis'!$B6123,'Data Transformation'!$G$425:$G$8425),D6140))</f>
        <v>2001</v>
      </c>
      <c r="F6140">
        <f t="shared" si="765"/>
        <v>0</v>
      </c>
      <c r="G6140">
        <f>Weighting!$H$20</f>
        <v>0</v>
      </c>
      <c r="H6140">
        <f t="array" ref="H6140">FREQUENCY(IF('Data Transformation'!$B$4:$B$8425=B6123,'Data Transformation'!$G$4:$G$8425),'Bin Analysis'!$B6140)</f>
        <v>2073</v>
      </c>
      <c r="I6140">
        <f t="shared" si="766"/>
        <v>0</v>
      </c>
      <c r="J6140">
        <f t="shared" si="767"/>
        <v>0</v>
      </c>
      <c r="K6140">
        <f>J6140*Weighting!$W$20</f>
        <v>0</v>
      </c>
      <c r="M6140" s="14"/>
    </row>
    <row r="6141" spans="1:13" x14ac:dyDescent="0.25">
      <c r="A6141" s="32" t="str">
        <f>IF(Weighting!$P$21&gt;0,B6141,"")</f>
        <v/>
      </c>
      <c r="B6141" t="e">
        <f>Weighting!$C$21</f>
        <v>#DIV/0!</v>
      </c>
      <c r="C6141" t="e">
        <f>Weighting!$F$21</f>
        <v>#NUM!</v>
      </c>
      <c r="D6141" t="e">
        <f>IF(C6141=1,'Data Transformation'!$G$3+0.5*'Data Transformation'!$W$25,IF(C6142=1,D6142-'Data Transformation'!$W$25,FALSE))</f>
        <v>#NUM!</v>
      </c>
      <c r="E6141">
        <f t="array" ref="E6141">IF(ISLOGICAL(D6141),"",FREQUENCY(IF('Data Transformation'!$B$425:$B$8425='Bin Analysis'!$B6123,'Data Transformation'!$G$425:$G$8425),D6141))</f>
        <v>2001</v>
      </c>
      <c r="F6141">
        <f t="shared" si="765"/>
        <v>0</v>
      </c>
      <c r="G6141">
        <f>Weighting!$H$21</f>
        <v>0</v>
      </c>
      <c r="H6141">
        <f t="array" ref="H6141">FREQUENCY(IF('Data Transformation'!$B$4:$B$8425=B6123,'Data Transformation'!$G$4:$G$8425),'Bin Analysis'!$B6141)</f>
        <v>2073</v>
      </c>
      <c r="I6141">
        <f t="shared" si="766"/>
        <v>0</v>
      </c>
      <c r="J6141">
        <f t="shared" si="767"/>
        <v>0</v>
      </c>
      <c r="K6141">
        <f>J6141*Weighting!$W$21</f>
        <v>0</v>
      </c>
      <c r="M6141" s="14"/>
    </row>
    <row r="6142" spans="1:13" x14ac:dyDescent="0.25">
      <c r="A6142" s="32" t="str">
        <f>IF(Weighting!$P$22&gt;0,B6142,"")</f>
        <v/>
      </c>
      <c r="B6142" t="e">
        <f>Weighting!$C$22</f>
        <v>#DIV/0!</v>
      </c>
      <c r="C6142" t="e">
        <f>Weighting!$F$22</f>
        <v>#NUM!</v>
      </c>
      <c r="D6142" t="e">
        <f>IF(C6142=1,'Data Transformation'!$G$3+0.5*'Data Transformation'!$W$25,IF(C6143=1,D6143-'Data Transformation'!$W$25,FALSE))</f>
        <v>#NUM!</v>
      </c>
      <c r="E6142">
        <f t="array" ref="E6142">IF(ISLOGICAL(D6142),"",FREQUENCY(IF('Data Transformation'!$B$425:$B$8425='Bin Analysis'!$B6123,'Data Transformation'!$G$425:$G$8425),D6142))</f>
        <v>2001</v>
      </c>
      <c r="F6142">
        <f t="shared" si="765"/>
        <v>0</v>
      </c>
      <c r="G6142">
        <f>Weighting!$H$22</f>
        <v>0</v>
      </c>
      <c r="H6142">
        <f t="array" ref="H6142">FREQUENCY(IF('Data Transformation'!$B$4:$B$8425=B6123,'Data Transformation'!$G$4:$G$8425),'Bin Analysis'!$B6142)</f>
        <v>2073</v>
      </c>
      <c r="I6142">
        <f t="shared" si="766"/>
        <v>0</v>
      </c>
      <c r="J6142">
        <f t="shared" si="767"/>
        <v>0</v>
      </c>
      <c r="K6142">
        <f>J6142*Weighting!$W$22</f>
        <v>0</v>
      </c>
      <c r="M6142" s="14"/>
    </row>
    <row r="6143" spans="1:13" x14ac:dyDescent="0.25">
      <c r="A6143" s="32" t="str">
        <f>IF(Weighting!$P$23&gt;0,B6143,"")</f>
        <v/>
      </c>
      <c r="B6143" t="e">
        <f>Weighting!$C$23</f>
        <v>#DIV/0!</v>
      </c>
      <c r="C6143" t="e">
        <f>Weighting!$F$23</f>
        <v>#NUM!</v>
      </c>
      <c r="D6143" t="e">
        <f>IF(C6143=1,'Data Transformation'!$G$3+0.5*'Data Transformation'!$W$25,IF(C6144=1,D6144-'Data Transformation'!$W$25,FALSE))</f>
        <v>#NUM!</v>
      </c>
      <c r="E6143">
        <f t="array" ref="E6143">IF(ISLOGICAL(D6143),"",FREQUENCY(IF('Data Transformation'!$B$425:$B$8425='Bin Analysis'!$B6123,'Data Transformation'!$G$425:$G$8425),D6143))</f>
        <v>2001</v>
      </c>
      <c r="F6143">
        <f t="shared" si="765"/>
        <v>0</v>
      </c>
      <c r="G6143">
        <f>Weighting!$H$23</f>
        <v>0</v>
      </c>
      <c r="H6143">
        <f t="array" ref="H6143">FREQUENCY(IF('Data Transformation'!$B$4:$B$8425=B6123,'Data Transformation'!$G$4:$G$8425),'Bin Analysis'!$B6143)</f>
        <v>2073</v>
      </c>
      <c r="I6143">
        <f t="shared" si="766"/>
        <v>0</v>
      </c>
      <c r="J6143">
        <f t="shared" si="767"/>
        <v>0</v>
      </c>
      <c r="K6143">
        <f>J6143*Weighting!$W$23</f>
        <v>0</v>
      </c>
      <c r="M6143" s="14"/>
    </row>
    <row r="6144" spans="1:13" x14ac:dyDescent="0.25">
      <c r="A6144" s="32" t="str">
        <f>IF(Weighting!$P$24&gt;0,B6144,"")</f>
        <v/>
      </c>
      <c r="B6144" t="e">
        <f>Weighting!$C$24</f>
        <v>#DIV/0!</v>
      </c>
      <c r="C6144" t="e">
        <f>Weighting!$F$24</f>
        <v>#NUM!</v>
      </c>
      <c r="D6144" t="e">
        <f>IF(C6144=1,'Data Transformation'!$G$3+0.5*'Data Transformation'!$W$25,IF(C6145=1,D6145-'Data Transformation'!$W$25,FALSE))</f>
        <v>#NUM!</v>
      </c>
      <c r="E6144">
        <f t="array" ref="E6144">IF(ISLOGICAL(D6144),"",FREQUENCY(IF('Data Transformation'!$B$425:$B$8425='Bin Analysis'!$B6123,'Data Transformation'!$G$425:$G$8425),D6144))</f>
        <v>2001</v>
      </c>
      <c r="F6144">
        <f t="shared" si="765"/>
        <v>0</v>
      </c>
      <c r="G6144">
        <f>Weighting!$H$24</f>
        <v>0</v>
      </c>
      <c r="H6144">
        <f t="array" ref="H6144">FREQUENCY(IF('Data Transformation'!$B$4:$B$8425=B6123,'Data Transformation'!$G$4:$G$8425),'Bin Analysis'!$B6144)</f>
        <v>2073</v>
      </c>
      <c r="I6144">
        <f t="shared" si="766"/>
        <v>0</v>
      </c>
      <c r="J6144">
        <f t="shared" si="767"/>
        <v>0</v>
      </c>
      <c r="K6144">
        <f>J6144*Weighting!$W$24</f>
        <v>0</v>
      </c>
      <c r="M6144" s="14"/>
    </row>
    <row r="6145" spans="1:25" x14ac:dyDescent="0.25">
      <c r="A6145" s="32" t="str">
        <f>IF(Weighting!$P$25&gt;0,B6145,"")</f>
        <v/>
      </c>
      <c r="B6145" t="e">
        <f>Weighting!$C$25</f>
        <v>#DIV/0!</v>
      </c>
      <c r="C6145" t="e">
        <f>Weighting!$F$25</f>
        <v>#NUM!</v>
      </c>
      <c r="D6145" t="e">
        <f>IF(C6145=1,'Data Transformation'!$G$3+0.5*'Data Transformation'!$W$25,IF(C6146=1,D6146-'Data Transformation'!$W$25,FALSE))</f>
        <v>#NUM!</v>
      </c>
      <c r="E6145">
        <f t="array" ref="E6145">IF(ISLOGICAL(D6145),"",FREQUENCY(IF('Data Transformation'!$B$425:$B$8425='Bin Analysis'!$B6123,'Data Transformation'!$G$425:$G$8425),D6145))</f>
        <v>2001</v>
      </c>
      <c r="F6145">
        <f t="shared" si="765"/>
        <v>0</v>
      </c>
      <c r="G6145">
        <f>Weighting!$H$25</f>
        <v>0</v>
      </c>
      <c r="H6145">
        <f t="array" ref="H6145">FREQUENCY(IF('Data Transformation'!$B$4:$B$8425=B6123,'Data Transformation'!$G$4:$G$8425),'Bin Analysis'!$B6145)</f>
        <v>2073</v>
      </c>
      <c r="I6145">
        <f t="shared" si="766"/>
        <v>0</v>
      </c>
      <c r="J6145">
        <f t="shared" si="767"/>
        <v>0</v>
      </c>
      <c r="K6145">
        <f>J6145*Weighting!$W$25</f>
        <v>0</v>
      </c>
      <c r="M6145" s="14"/>
    </row>
    <row r="6146" spans="1:25" x14ac:dyDescent="0.25">
      <c r="O6146"/>
      <c r="P6146"/>
      <c r="Q6146"/>
      <c r="R6146"/>
    </row>
    <row r="6147" spans="1:25" ht="23.25" x14ac:dyDescent="0.35">
      <c r="A6147" s="21" t="s">
        <v>0</v>
      </c>
      <c r="B6147" s="21" t="str">
        <f>IFERROR(VLOOKUP(C6147,'Data Transformation'!$L$6:$M$426,2,FALSE),"")</f>
        <v/>
      </c>
      <c r="C6147" s="21">
        <f>C6123+1</f>
        <v>256</v>
      </c>
      <c r="D6147" s="21"/>
      <c r="E6147" s="21"/>
      <c r="F6147" s="21"/>
      <c r="G6147" s="21"/>
      <c r="H6147" s="22"/>
      <c r="I6147" s="22"/>
      <c r="J6147" s="22"/>
      <c r="K6147" s="21"/>
      <c r="L6147" s="21" t="str">
        <f>B6147</f>
        <v/>
      </c>
      <c r="M6147" s="23" t="e">
        <f>INDEX('Data Transformation'!$O$4:$O$424,MATCH($B6147,'Data Transformation'!$M$4:$M$424,0),MATCH($M$2,'Data Transformation'!$O$3,0))</f>
        <v>#N/A</v>
      </c>
      <c r="N6147" s="27" t="e">
        <f>IF('Input and Summary Results'!$J$16="minimum",'Bin Analysis'!X6148/(M6147-1),'Bin Analysis'!Y6147/('Bin Analysis'!M6147-1))</f>
        <v>#N/A</v>
      </c>
      <c r="O6147" s="27" t="e">
        <f>IF(M6147=FALSE,NA(),(VLOOKUP(1,C6150:K6169,4,FALSE))/(M6147-1))</f>
        <v>#N/A</v>
      </c>
      <c r="P6147" s="27" t="e">
        <f>IF(M6147=FALSE,NA(),SUM(J6150:J6169)/Weighting!$S$5)</f>
        <v>#N/A</v>
      </c>
      <c r="Q6147" s="27" t="e">
        <f>IF(M6147=FALSE,NA(),SUM(K6150:K6169)/Weighting!$S$6)</f>
        <v>#N/A</v>
      </c>
      <c r="R6147" s="27" t="e">
        <f>IF(M6147=FALSE,NA(),(VLOOKUP(1,G6150:K6169,3,FALSE))/(M6147-1))</f>
        <v>#N/A</v>
      </c>
      <c r="S6147" s="22" t="e">
        <f>IF(M6147=FALSE,NA(),IF(SUM(J6150:J6169)=2,"yes","no"))</f>
        <v>#N/A</v>
      </c>
      <c r="X6147" s="2" cm="2">
        <f t="array" ref="X6147:X6148">FREQUENCY(IF('Data Transformation'!$B$425:$B$6424='Bin Analysis'!L6147,'Data Transformation'!$G$425:$G$6424),'Data Transformation'!$U$11)</f>
        <v>0</v>
      </c>
      <c r="Y6147" s="2" cm="2">
        <f t="array" ref="Y6147:Y6148">FREQUENCY(IF('Data Transformation'!$B$425:$B$6424='Bin Analysis'!L6147,'Data Transformation'!$G$425:$G$6424),'Data Transformation'!$U$12)</f>
        <v>0</v>
      </c>
    </row>
    <row r="6148" spans="1:25" x14ac:dyDescent="0.25">
      <c r="A6148" s="14" t="s">
        <v>67</v>
      </c>
      <c r="B6148" t="s">
        <v>47</v>
      </c>
      <c r="C6148" t="s">
        <v>5</v>
      </c>
      <c r="D6148" t="s">
        <v>98</v>
      </c>
      <c r="E6148" t="s">
        <v>99</v>
      </c>
      <c r="F6148" t="s">
        <v>100</v>
      </c>
      <c r="G6148" t="s">
        <v>69</v>
      </c>
      <c r="H6148" t="s">
        <v>31</v>
      </c>
      <c r="I6148" t="s">
        <v>32</v>
      </c>
      <c r="J6148" t="s">
        <v>46</v>
      </c>
      <c r="K6148" s="14" t="s">
        <v>45</v>
      </c>
      <c r="M6148" s="14"/>
      <c r="X6148" s="2">
        <v>0</v>
      </c>
      <c r="Y6148" s="2">
        <v>0</v>
      </c>
    </row>
    <row r="6149" spans="1:25" x14ac:dyDescent="0.25">
      <c r="A6149" s="32"/>
      <c r="D6149" t="e">
        <f>IF(C6149=1,'Data Transformation'!$G$3+0.5*'Data Transformation'!$W$25,IF(C6150=1,D6150-'Data Transformation'!$W$25,FALSE))</f>
        <v>#NUM!</v>
      </c>
      <c r="E6149">
        <f t="array" ref="E6149">IF(ISLOGICAL(D6149),"",FREQUENCY(IF('Data Transformation'!$B$425:$B$8425='Bin Analysis'!$B6147,'Data Transformation'!$G$425:$G$8425),D6149))</f>
        <v>2001</v>
      </c>
      <c r="F6149" t="e">
        <f>IF(ISLOGICAL(D6149),"",E6149-E6148)</f>
        <v>#VALUE!</v>
      </c>
      <c r="M6149" s="14"/>
    </row>
    <row r="6150" spans="1:25" x14ac:dyDescent="0.25">
      <c r="A6150" s="32" t="e">
        <f>IF(Weighting!$P$6&gt;0,B6150,"")</f>
        <v>#NUM!</v>
      </c>
      <c r="B6150" t="e">
        <f>Weighting!$C$6</f>
        <v>#DIV/0!</v>
      </c>
      <c r="C6150" t="e">
        <f>Weighting!$F$6</f>
        <v>#NUM!</v>
      </c>
      <c r="D6150" t="e">
        <f>IF(C6150=1,'Data Transformation'!$G$3+0.5*'Data Transformation'!$W$25,IF(C6151=1,D6151-'Data Transformation'!$W$25,FALSE))</f>
        <v>#NUM!</v>
      </c>
      <c r="E6150">
        <f t="array" ref="E6150">IF(ISLOGICAL(D6150),"",FREQUENCY(IF('Data Transformation'!$B$425:$B$8425='Bin Analysis'!$B6147,'Data Transformation'!$G$425:$G$8425),D6150))</f>
        <v>2001</v>
      </c>
      <c r="F6150">
        <f>IF(ISLOGICAL(D6150),"",E6150-E6149)</f>
        <v>0</v>
      </c>
      <c r="G6150">
        <f>Weighting!$H$6</f>
        <v>1</v>
      </c>
      <c r="H6150">
        <f t="array" ref="H6150">FREQUENCY(IF('Data Transformation'!$B$4:$B$8425=B6147,'Data Transformation'!$G$4:$G$8425),'Bin Analysis'!$B6150)</f>
        <v>2073</v>
      </c>
      <c r="I6150">
        <f>H6150-H6149</f>
        <v>2073</v>
      </c>
      <c r="J6150">
        <f>IF(I6150=0,0,1)</f>
        <v>1</v>
      </c>
      <c r="K6150" t="e">
        <f>J6150*Weighting!$W$6</f>
        <v>#NUM!</v>
      </c>
      <c r="M6150" s="14"/>
    </row>
    <row r="6151" spans="1:25" x14ac:dyDescent="0.25">
      <c r="A6151" s="32" t="str">
        <f>IF(Weighting!$P$7&gt;0,B6151,"")</f>
        <v/>
      </c>
      <c r="B6151" t="e">
        <f>Weighting!$C$7</f>
        <v>#DIV/0!</v>
      </c>
      <c r="C6151" t="e">
        <f>Weighting!$F$7</f>
        <v>#NUM!</v>
      </c>
      <c r="D6151" t="e">
        <f>IF(C6151=1,'Data Transformation'!$G$3+0.5*'Data Transformation'!$W$25,IF(C6152=1,D6152-'Data Transformation'!$W$25,FALSE))</f>
        <v>#NUM!</v>
      </c>
      <c r="E6151">
        <f t="array" ref="E6151">IF(ISLOGICAL(D6151),"",FREQUENCY(IF('Data Transformation'!$B$425:$B$8425='Bin Analysis'!$B6147,'Data Transformation'!$G$425:$G$8425),D6151))</f>
        <v>2001</v>
      </c>
      <c r="F6151">
        <f t="shared" ref="F6151:F6169" si="768">IF(ISLOGICAL(D6151),"",E6151-E6150)</f>
        <v>0</v>
      </c>
      <c r="G6151">
        <f>Weighting!$H$7</f>
        <v>0</v>
      </c>
      <c r="H6151">
        <f t="array" ref="H6151">FREQUENCY(IF('Data Transformation'!$B$4:$B$8425=B6147,'Data Transformation'!$G$4:$G$8425),'Bin Analysis'!$B6151)</f>
        <v>2073</v>
      </c>
      <c r="I6151">
        <f t="shared" ref="I6151:I6169" si="769">H6151-H6150</f>
        <v>0</v>
      </c>
      <c r="J6151">
        <f>IF(I6151=0,0,1)</f>
        <v>0</v>
      </c>
      <c r="K6151">
        <f>J6151*Weighting!$W$7</f>
        <v>0</v>
      </c>
      <c r="M6151" s="14"/>
    </row>
    <row r="6152" spans="1:25" x14ac:dyDescent="0.25">
      <c r="A6152" s="32" t="str">
        <f>IF(Weighting!$P$8&gt;0,B6152,"")</f>
        <v/>
      </c>
      <c r="B6152" t="e">
        <f>Weighting!$C$8</f>
        <v>#DIV/0!</v>
      </c>
      <c r="C6152" t="e">
        <f>Weighting!$F$8</f>
        <v>#NUM!</v>
      </c>
      <c r="D6152" t="e">
        <f>IF(C6152=1,'Data Transformation'!$G$3+0.5*'Data Transformation'!$W$25,IF(C6153=1,D6153-'Data Transformation'!$W$25,FALSE))</f>
        <v>#NUM!</v>
      </c>
      <c r="E6152">
        <f t="array" ref="E6152">IF(ISLOGICAL(D6152),"",FREQUENCY(IF('Data Transformation'!$B$425:$B$8425='Bin Analysis'!$B6147,'Data Transformation'!$G$425:$G$8425),D6152))</f>
        <v>2001</v>
      </c>
      <c r="F6152">
        <f t="shared" si="768"/>
        <v>0</v>
      </c>
      <c r="G6152">
        <f>Weighting!$H$8</f>
        <v>0</v>
      </c>
      <c r="H6152">
        <f t="array" ref="H6152">FREQUENCY(IF('Data Transformation'!$B$4:$B$8425=B6147,'Data Transformation'!$G$4:$G$8425),'Bin Analysis'!$B6152)</f>
        <v>2073</v>
      </c>
      <c r="I6152">
        <f t="shared" si="769"/>
        <v>0</v>
      </c>
      <c r="J6152">
        <f t="shared" ref="J6152:J6169" si="770">IF(I6152=0,0,1)</f>
        <v>0</v>
      </c>
      <c r="K6152">
        <f>J6152*Weighting!$W$8</f>
        <v>0</v>
      </c>
      <c r="M6152" s="14"/>
    </row>
    <row r="6153" spans="1:25" x14ac:dyDescent="0.25">
      <c r="A6153" s="32" t="str">
        <f>IF(Weighting!$P$9&gt;0,B6153,"")</f>
        <v/>
      </c>
      <c r="B6153" s="50" t="e">
        <f>Weighting!$C$9</f>
        <v>#DIV/0!</v>
      </c>
      <c r="C6153" t="e">
        <f>Weighting!$F$9</f>
        <v>#NUM!</v>
      </c>
      <c r="D6153" t="e">
        <f>IF(C6153=1,'Data Transformation'!$G$3+0.5*'Data Transformation'!$W$25,IF(C6154=1,D6154-'Data Transformation'!$W$25,FALSE))</f>
        <v>#NUM!</v>
      </c>
      <c r="E6153">
        <f t="array" ref="E6153">IF(ISLOGICAL(D6153),"",FREQUENCY(IF('Data Transformation'!$B$425:$B$8425='Bin Analysis'!$B6147,'Data Transformation'!$G$425:$G$8425),D6153))</f>
        <v>2001</v>
      </c>
      <c r="F6153">
        <f t="shared" si="768"/>
        <v>0</v>
      </c>
      <c r="G6153">
        <f>Weighting!$H$9</f>
        <v>0</v>
      </c>
      <c r="H6153">
        <f t="array" ref="H6153">FREQUENCY(IF('Data Transformation'!$B$4:$B$8425=B6147,'Data Transformation'!$G$4:$G$8425),'Bin Analysis'!$B6153)</f>
        <v>2073</v>
      </c>
      <c r="I6153">
        <f t="shared" si="769"/>
        <v>0</v>
      </c>
      <c r="J6153">
        <f t="shared" si="770"/>
        <v>0</v>
      </c>
      <c r="K6153">
        <f>J6153*Weighting!$W$9</f>
        <v>0</v>
      </c>
      <c r="M6153" s="14"/>
    </row>
    <row r="6154" spans="1:25" x14ac:dyDescent="0.25">
      <c r="A6154" s="32" t="str">
        <f>IF(Weighting!$P$10&gt;0,B6154,"")</f>
        <v/>
      </c>
      <c r="B6154" t="e">
        <f>Weighting!$C$10</f>
        <v>#DIV/0!</v>
      </c>
      <c r="C6154" t="e">
        <f>Weighting!$F$10</f>
        <v>#NUM!</v>
      </c>
      <c r="D6154" t="e">
        <f>IF(C6154=1,'Data Transformation'!$G$3+0.5*'Data Transformation'!$W$25,IF(C6155=1,D6155-'Data Transformation'!$W$25,FALSE))</f>
        <v>#NUM!</v>
      </c>
      <c r="E6154">
        <f t="array" ref="E6154">IF(ISLOGICAL(D6154),"",FREQUENCY(IF('Data Transformation'!$B$425:$B$8425='Bin Analysis'!$B6147,'Data Transformation'!$G$425:$G$8425),D6154))</f>
        <v>2001</v>
      </c>
      <c r="F6154">
        <f t="shared" si="768"/>
        <v>0</v>
      </c>
      <c r="G6154">
        <f>Weighting!$H$10</f>
        <v>0</v>
      </c>
      <c r="H6154">
        <f t="array" ref="H6154">FREQUENCY(IF('Data Transformation'!$B$4:$B$8425=B6147,'Data Transformation'!$G$4:$G$8425),'Bin Analysis'!$B6154)</f>
        <v>2073</v>
      </c>
      <c r="I6154">
        <f t="shared" si="769"/>
        <v>0</v>
      </c>
      <c r="J6154">
        <f t="shared" si="770"/>
        <v>0</v>
      </c>
      <c r="K6154">
        <f>J6154*Weighting!$W$10</f>
        <v>0</v>
      </c>
      <c r="M6154" s="14"/>
    </row>
    <row r="6155" spans="1:25" x14ac:dyDescent="0.25">
      <c r="A6155" s="32" t="str">
        <f>IF(Weighting!$P$11&gt;0,B6155,"")</f>
        <v/>
      </c>
      <c r="B6155" t="e">
        <f>Weighting!$C$11</f>
        <v>#DIV/0!</v>
      </c>
      <c r="C6155" t="e">
        <f>Weighting!$F$11</f>
        <v>#NUM!</v>
      </c>
      <c r="D6155" t="e">
        <f>IF(C6155=1,'Data Transformation'!$G$3+0.5*'Data Transformation'!$W$25,IF(C6156=1,D6156-'Data Transformation'!$W$25,FALSE))</f>
        <v>#NUM!</v>
      </c>
      <c r="E6155">
        <f t="array" ref="E6155">IF(ISLOGICAL(D6155),"",FREQUENCY(IF('Data Transformation'!$B$425:$B$8425='Bin Analysis'!$B6147,'Data Transformation'!$G$425:$G$8425),D6155))</f>
        <v>2001</v>
      </c>
      <c r="F6155">
        <f t="shared" si="768"/>
        <v>0</v>
      </c>
      <c r="G6155">
        <f>Weighting!$H$11</f>
        <v>0</v>
      </c>
      <c r="H6155">
        <f t="array" ref="H6155">FREQUENCY(IF('Data Transformation'!$B$4:$B$8425=B6147,'Data Transformation'!$G$4:$G$8425),'Bin Analysis'!$B6155)</f>
        <v>2073</v>
      </c>
      <c r="I6155">
        <f t="shared" si="769"/>
        <v>0</v>
      </c>
      <c r="J6155">
        <f t="shared" si="770"/>
        <v>0</v>
      </c>
      <c r="K6155">
        <f>J6155*Weighting!$W$11</f>
        <v>0</v>
      </c>
      <c r="M6155" s="14"/>
    </row>
    <row r="6156" spans="1:25" x14ac:dyDescent="0.25">
      <c r="A6156" s="32" t="str">
        <f>IF(Weighting!$P$12&gt;0,B6156,"")</f>
        <v/>
      </c>
      <c r="B6156" t="e">
        <f>Weighting!$C$12</f>
        <v>#DIV/0!</v>
      </c>
      <c r="C6156" t="e">
        <f>Weighting!$F$12</f>
        <v>#NUM!</v>
      </c>
      <c r="D6156" t="e">
        <f>IF(C6156=1,'Data Transformation'!$G$3+0.5*'Data Transformation'!$W$25,IF(C6157=1,D6157-'Data Transformation'!$W$25,FALSE))</f>
        <v>#NUM!</v>
      </c>
      <c r="E6156">
        <f t="array" ref="E6156">IF(ISLOGICAL(D6156),"",FREQUENCY(IF('Data Transformation'!$B$425:$B$8425='Bin Analysis'!$B6147,'Data Transformation'!$G$425:$G$8425),D6156))</f>
        <v>2001</v>
      </c>
      <c r="F6156">
        <f t="shared" si="768"/>
        <v>0</v>
      </c>
      <c r="G6156">
        <f>Weighting!$H$12</f>
        <v>0</v>
      </c>
      <c r="H6156">
        <f t="array" ref="H6156">FREQUENCY(IF('Data Transformation'!$B$4:$B$8425=B6147,'Data Transformation'!$G$4:$G$8425),'Bin Analysis'!$B6156)</f>
        <v>2073</v>
      </c>
      <c r="I6156">
        <f t="shared" si="769"/>
        <v>0</v>
      </c>
      <c r="J6156">
        <f t="shared" si="770"/>
        <v>0</v>
      </c>
      <c r="K6156">
        <f>J6156*Weighting!$W$12</f>
        <v>0</v>
      </c>
      <c r="M6156" s="14"/>
    </row>
    <row r="6157" spans="1:25" x14ac:dyDescent="0.25">
      <c r="A6157" s="32" t="str">
        <f>IF(Weighting!$P$13&gt;0,B6157,"")</f>
        <v/>
      </c>
      <c r="B6157" t="e">
        <f>Weighting!$C$13</f>
        <v>#DIV/0!</v>
      </c>
      <c r="C6157" t="e">
        <f>Weighting!$F$13</f>
        <v>#NUM!</v>
      </c>
      <c r="D6157" t="e">
        <f>IF(C6157=1,'Data Transformation'!$G$3+0.5*'Data Transformation'!$W$25,IF(C6158=1,D6158-'Data Transformation'!$W$25,FALSE))</f>
        <v>#NUM!</v>
      </c>
      <c r="E6157">
        <f t="array" ref="E6157">IF(ISLOGICAL(D6157),"",FREQUENCY(IF('Data Transformation'!$B$425:$B$8425='Bin Analysis'!$B6147,'Data Transformation'!$G$425:$G$8425),D6157))</f>
        <v>2001</v>
      </c>
      <c r="F6157">
        <f t="shared" si="768"/>
        <v>0</v>
      </c>
      <c r="G6157">
        <f>Weighting!$H$13</f>
        <v>0</v>
      </c>
      <c r="H6157">
        <f t="array" ref="H6157">FREQUENCY(IF('Data Transformation'!$B$4:$B$8425=B6147,'Data Transformation'!$G$4:$G$8425),'Bin Analysis'!$B6157)</f>
        <v>2073</v>
      </c>
      <c r="I6157">
        <f t="shared" si="769"/>
        <v>0</v>
      </c>
      <c r="J6157">
        <f t="shared" si="770"/>
        <v>0</v>
      </c>
      <c r="K6157">
        <f>J6157*Weighting!$W$13</f>
        <v>0</v>
      </c>
      <c r="M6157" s="14"/>
    </row>
    <row r="6158" spans="1:25" x14ac:dyDescent="0.25">
      <c r="A6158" s="32" t="str">
        <f>IF(Weighting!$P$14&gt;0,B6158,"")</f>
        <v/>
      </c>
      <c r="B6158" t="e">
        <f>Weighting!$C$14</f>
        <v>#DIV/0!</v>
      </c>
      <c r="C6158" t="e">
        <f>Weighting!$F$14</f>
        <v>#NUM!</v>
      </c>
      <c r="D6158" t="e">
        <f>IF(C6158=1,'Data Transformation'!$G$3+0.5*'Data Transformation'!$W$25,IF(C6159=1,D6159-'Data Transformation'!$W$25,FALSE))</f>
        <v>#NUM!</v>
      </c>
      <c r="E6158">
        <f t="array" ref="E6158">IF(ISLOGICAL(D6158),"",FREQUENCY(IF('Data Transformation'!$B$425:$B$8425='Bin Analysis'!$B6147,'Data Transformation'!$G$425:$G$8425),D6158))</f>
        <v>2001</v>
      </c>
      <c r="F6158">
        <f t="shared" si="768"/>
        <v>0</v>
      </c>
      <c r="G6158">
        <f>Weighting!$H$14</f>
        <v>0</v>
      </c>
      <c r="H6158">
        <f t="array" ref="H6158">FREQUENCY(IF('Data Transformation'!$B$4:$B$8425=B6147,'Data Transformation'!$G$4:$G$8425),'Bin Analysis'!$B6158)</f>
        <v>2073</v>
      </c>
      <c r="I6158">
        <f t="shared" si="769"/>
        <v>0</v>
      </c>
      <c r="J6158">
        <f t="shared" si="770"/>
        <v>0</v>
      </c>
      <c r="K6158">
        <f>J6158*Weighting!$W$14</f>
        <v>0</v>
      </c>
      <c r="M6158" s="14"/>
    </row>
    <row r="6159" spans="1:25" x14ac:dyDescent="0.25">
      <c r="A6159" s="32" t="str">
        <f>IF(Weighting!$P$15&gt;0,B6159,"")</f>
        <v/>
      </c>
      <c r="B6159" t="e">
        <f>Weighting!$C$15</f>
        <v>#DIV/0!</v>
      </c>
      <c r="C6159" t="e">
        <f>Weighting!$F$15</f>
        <v>#NUM!</v>
      </c>
      <c r="D6159" t="e">
        <f>IF(C6159=1,'Data Transformation'!$G$3+0.5*'Data Transformation'!$W$25,IF(C6160=1,D6160-'Data Transformation'!$W$25,FALSE))</f>
        <v>#NUM!</v>
      </c>
      <c r="E6159">
        <f t="array" ref="E6159">IF(ISLOGICAL(D6159),"",FREQUENCY(IF('Data Transformation'!$B$425:$B$8425='Bin Analysis'!$B6147,'Data Transformation'!$G$425:$G$8425),D6159))</f>
        <v>2001</v>
      </c>
      <c r="F6159">
        <f t="shared" si="768"/>
        <v>0</v>
      </c>
      <c r="G6159">
        <f>Weighting!$H$15</f>
        <v>0</v>
      </c>
      <c r="H6159">
        <f t="array" ref="H6159">FREQUENCY(IF('Data Transformation'!$B$4:$B$8425=B6147,'Data Transformation'!$G$4:$G$8425),'Bin Analysis'!$B6159)</f>
        <v>2073</v>
      </c>
      <c r="I6159">
        <f t="shared" si="769"/>
        <v>0</v>
      </c>
      <c r="J6159">
        <f t="shared" si="770"/>
        <v>0</v>
      </c>
      <c r="K6159">
        <f>J6159*Weighting!$W$15</f>
        <v>0</v>
      </c>
      <c r="M6159" s="14"/>
    </row>
    <row r="6160" spans="1:25" x14ac:dyDescent="0.25">
      <c r="A6160" s="32" t="str">
        <f>IF(Weighting!$P$16&gt;0,B6160,"")</f>
        <v/>
      </c>
      <c r="B6160" t="e">
        <f>Weighting!$C$16</f>
        <v>#DIV/0!</v>
      </c>
      <c r="C6160" t="e">
        <f>Weighting!$F$16</f>
        <v>#NUM!</v>
      </c>
      <c r="D6160" t="e">
        <f>IF(C6160=1,'Data Transformation'!$G$3+0.5*'Data Transformation'!$W$25,IF(C6161=1,D6161-'Data Transformation'!$W$25,FALSE))</f>
        <v>#NUM!</v>
      </c>
      <c r="E6160">
        <f t="array" ref="E6160">IF(ISLOGICAL(D6160),"",FREQUENCY(IF('Data Transformation'!$B$425:$B$8425='Bin Analysis'!$B6147,'Data Transformation'!$G$425:$G$8425),D6160))</f>
        <v>2001</v>
      </c>
      <c r="F6160">
        <f t="shared" si="768"/>
        <v>0</v>
      </c>
      <c r="G6160">
        <f>Weighting!$H$16</f>
        <v>0</v>
      </c>
      <c r="H6160">
        <f t="array" ref="H6160">FREQUENCY(IF('Data Transformation'!$B$4:$B$8425=B6147,'Data Transformation'!$G$4:$G$8425),'Bin Analysis'!$B6160)</f>
        <v>2073</v>
      </c>
      <c r="I6160">
        <f t="shared" si="769"/>
        <v>0</v>
      </c>
      <c r="J6160">
        <f t="shared" si="770"/>
        <v>0</v>
      </c>
      <c r="K6160">
        <f>J6160*Weighting!$W$16</f>
        <v>0</v>
      </c>
      <c r="M6160" s="14"/>
    </row>
    <row r="6161" spans="1:25" x14ac:dyDescent="0.25">
      <c r="A6161" s="32" t="str">
        <f>IF(Weighting!$P$17&gt;0,B6161,"")</f>
        <v/>
      </c>
      <c r="B6161" t="e">
        <f>Weighting!$C$17</f>
        <v>#DIV/0!</v>
      </c>
      <c r="C6161" t="e">
        <f>Weighting!$F$17</f>
        <v>#NUM!</v>
      </c>
      <c r="D6161" t="e">
        <f>IF(C6161=1,'Data Transformation'!$G$3+0.5*'Data Transformation'!$W$25,IF(C6162=1,D6162-'Data Transformation'!$W$25,FALSE))</f>
        <v>#NUM!</v>
      </c>
      <c r="E6161">
        <f t="array" ref="E6161">IF(ISLOGICAL(D6161),"",FREQUENCY(IF('Data Transformation'!$B$425:$B$8425='Bin Analysis'!$B6147,'Data Transformation'!$G$425:$G$8425),D6161))</f>
        <v>2001</v>
      </c>
      <c r="F6161">
        <f t="shared" si="768"/>
        <v>0</v>
      </c>
      <c r="G6161">
        <f>Weighting!$H$17</f>
        <v>0</v>
      </c>
      <c r="H6161">
        <f t="array" ref="H6161">FREQUENCY(IF('Data Transformation'!$B$4:$B$8425=B6147,'Data Transformation'!$G$4:$G$8425),'Bin Analysis'!$B6161)</f>
        <v>2073</v>
      </c>
      <c r="I6161">
        <f t="shared" si="769"/>
        <v>0</v>
      </c>
      <c r="J6161">
        <f t="shared" si="770"/>
        <v>0</v>
      </c>
      <c r="K6161">
        <f>J6161*Weighting!$W$17</f>
        <v>0</v>
      </c>
      <c r="M6161" s="14"/>
    </row>
    <row r="6162" spans="1:25" x14ac:dyDescent="0.25">
      <c r="A6162" s="32" t="str">
        <f>IF(Weighting!$P$18&gt;0,B6162,"")</f>
        <v/>
      </c>
      <c r="B6162" t="e">
        <f>Weighting!$C$18</f>
        <v>#DIV/0!</v>
      </c>
      <c r="C6162" t="e">
        <f>Weighting!$F$18</f>
        <v>#NUM!</v>
      </c>
      <c r="D6162" t="e">
        <f>IF(C6162=1,'Data Transformation'!$G$3+0.5*'Data Transformation'!$W$25,IF(C6163=1,D6163-'Data Transformation'!$W$25,FALSE))</f>
        <v>#NUM!</v>
      </c>
      <c r="E6162">
        <f t="array" ref="E6162">IF(ISLOGICAL(D6162),"",FREQUENCY(IF('Data Transformation'!$B$425:$B$8425='Bin Analysis'!$B6147,'Data Transformation'!$G$425:$G$8425),D6162))</f>
        <v>2001</v>
      </c>
      <c r="F6162">
        <f t="shared" si="768"/>
        <v>0</v>
      </c>
      <c r="G6162">
        <f>Weighting!$H$18</f>
        <v>0</v>
      </c>
      <c r="H6162">
        <f t="array" ref="H6162">FREQUENCY(IF('Data Transformation'!$B$4:$B$8425=B6147,'Data Transformation'!$G$4:$G$8425),'Bin Analysis'!$B6162)</f>
        <v>2073</v>
      </c>
      <c r="I6162">
        <f t="shared" si="769"/>
        <v>0</v>
      </c>
      <c r="J6162">
        <f t="shared" si="770"/>
        <v>0</v>
      </c>
      <c r="K6162">
        <f>J6162*Weighting!$W$18</f>
        <v>0</v>
      </c>
      <c r="M6162" s="14"/>
    </row>
    <row r="6163" spans="1:25" x14ac:dyDescent="0.25">
      <c r="A6163" s="32" t="str">
        <f>IF(Weighting!$P$19&gt;0,B6163,"")</f>
        <v/>
      </c>
      <c r="B6163" t="e">
        <f>Weighting!$C$19</f>
        <v>#DIV/0!</v>
      </c>
      <c r="C6163" t="e">
        <f>Weighting!$F$19</f>
        <v>#NUM!</v>
      </c>
      <c r="D6163" t="e">
        <f>IF(C6163=1,'Data Transformation'!$G$3+0.5*'Data Transformation'!$W$25,IF(C6164=1,D6164-'Data Transformation'!$W$25,FALSE))</f>
        <v>#NUM!</v>
      </c>
      <c r="E6163">
        <f t="array" ref="E6163">IF(ISLOGICAL(D6163),"",FREQUENCY(IF('Data Transformation'!$B$425:$B$8425='Bin Analysis'!$B6147,'Data Transformation'!$G$425:$G$8425),D6163))</f>
        <v>2001</v>
      </c>
      <c r="F6163">
        <f t="shared" si="768"/>
        <v>0</v>
      </c>
      <c r="G6163">
        <f>Weighting!$H$19</f>
        <v>0</v>
      </c>
      <c r="H6163">
        <f t="array" ref="H6163">FREQUENCY(IF('Data Transformation'!$B$4:$B$8425=B6147,'Data Transformation'!$G$4:$G$8425),'Bin Analysis'!$B6163)</f>
        <v>2073</v>
      </c>
      <c r="I6163">
        <f t="shared" si="769"/>
        <v>0</v>
      </c>
      <c r="J6163">
        <f t="shared" si="770"/>
        <v>0</v>
      </c>
      <c r="K6163">
        <f>J6163*Weighting!$W$19</f>
        <v>0</v>
      </c>
      <c r="M6163" s="14"/>
    </row>
    <row r="6164" spans="1:25" x14ac:dyDescent="0.25">
      <c r="A6164" s="32" t="str">
        <f>IF(Weighting!$P$20&gt;0,B6164,"")</f>
        <v/>
      </c>
      <c r="B6164" t="e">
        <f>Weighting!$C$20</f>
        <v>#DIV/0!</v>
      </c>
      <c r="C6164" t="e">
        <f>Weighting!$F$20</f>
        <v>#NUM!</v>
      </c>
      <c r="D6164" t="e">
        <f>IF(C6164=1,'Data Transformation'!$G$3+0.5*'Data Transformation'!$W$25,IF(C6165=1,D6165-'Data Transformation'!$W$25,FALSE))</f>
        <v>#NUM!</v>
      </c>
      <c r="E6164">
        <f t="array" ref="E6164">IF(ISLOGICAL(D6164),"",FREQUENCY(IF('Data Transformation'!$B$425:$B$8425='Bin Analysis'!$B6147,'Data Transformation'!$G$425:$G$8425),D6164))</f>
        <v>2001</v>
      </c>
      <c r="F6164">
        <f t="shared" si="768"/>
        <v>0</v>
      </c>
      <c r="G6164">
        <f>Weighting!$H$20</f>
        <v>0</v>
      </c>
      <c r="H6164">
        <f t="array" ref="H6164">FREQUENCY(IF('Data Transformation'!$B$4:$B$8425=B6147,'Data Transformation'!$G$4:$G$8425),'Bin Analysis'!$B6164)</f>
        <v>2073</v>
      </c>
      <c r="I6164">
        <f t="shared" si="769"/>
        <v>0</v>
      </c>
      <c r="J6164">
        <f t="shared" si="770"/>
        <v>0</v>
      </c>
      <c r="K6164">
        <f>J6164*Weighting!$W$20</f>
        <v>0</v>
      </c>
      <c r="M6164" s="14"/>
    </row>
    <row r="6165" spans="1:25" x14ac:dyDescent="0.25">
      <c r="A6165" s="32" t="str">
        <f>IF(Weighting!$P$21&gt;0,B6165,"")</f>
        <v/>
      </c>
      <c r="B6165" t="e">
        <f>Weighting!$C$21</f>
        <v>#DIV/0!</v>
      </c>
      <c r="C6165" t="e">
        <f>Weighting!$F$21</f>
        <v>#NUM!</v>
      </c>
      <c r="D6165" t="e">
        <f>IF(C6165=1,'Data Transformation'!$G$3+0.5*'Data Transformation'!$W$25,IF(C6166=1,D6166-'Data Transformation'!$W$25,FALSE))</f>
        <v>#NUM!</v>
      </c>
      <c r="E6165">
        <f t="array" ref="E6165">IF(ISLOGICAL(D6165),"",FREQUENCY(IF('Data Transformation'!$B$425:$B$8425='Bin Analysis'!$B6147,'Data Transformation'!$G$425:$G$8425),D6165))</f>
        <v>2001</v>
      </c>
      <c r="F6165">
        <f t="shared" si="768"/>
        <v>0</v>
      </c>
      <c r="G6165">
        <f>Weighting!$H$21</f>
        <v>0</v>
      </c>
      <c r="H6165">
        <f t="array" ref="H6165">FREQUENCY(IF('Data Transformation'!$B$4:$B$8425=B6147,'Data Transformation'!$G$4:$G$8425),'Bin Analysis'!$B6165)</f>
        <v>2073</v>
      </c>
      <c r="I6165">
        <f t="shared" si="769"/>
        <v>0</v>
      </c>
      <c r="J6165">
        <f t="shared" si="770"/>
        <v>0</v>
      </c>
      <c r="K6165">
        <f>J6165*Weighting!$W$21</f>
        <v>0</v>
      </c>
      <c r="M6165" s="14"/>
    </row>
    <row r="6166" spans="1:25" x14ac:dyDescent="0.25">
      <c r="A6166" s="32" t="str">
        <f>IF(Weighting!$P$22&gt;0,B6166,"")</f>
        <v/>
      </c>
      <c r="B6166" t="e">
        <f>Weighting!$C$22</f>
        <v>#DIV/0!</v>
      </c>
      <c r="C6166" t="e">
        <f>Weighting!$F$22</f>
        <v>#NUM!</v>
      </c>
      <c r="D6166" t="e">
        <f>IF(C6166=1,'Data Transformation'!$G$3+0.5*'Data Transformation'!$W$25,IF(C6167=1,D6167-'Data Transformation'!$W$25,FALSE))</f>
        <v>#NUM!</v>
      </c>
      <c r="E6166">
        <f t="array" ref="E6166">IF(ISLOGICAL(D6166),"",FREQUENCY(IF('Data Transformation'!$B$425:$B$8425='Bin Analysis'!$B6147,'Data Transformation'!$G$425:$G$8425),D6166))</f>
        <v>2001</v>
      </c>
      <c r="F6166">
        <f t="shared" si="768"/>
        <v>0</v>
      </c>
      <c r="G6166">
        <f>Weighting!$H$22</f>
        <v>0</v>
      </c>
      <c r="H6166">
        <f t="array" ref="H6166">FREQUENCY(IF('Data Transformation'!$B$4:$B$8425=B6147,'Data Transformation'!$G$4:$G$8425),'Bin Analysis'!$B6166)</f>
        <v>2073</v>
      </c>
      <c r="I6166">
        <f t="shared" si="769"/>
        <v>0</v>
      </c>
      <c r="J6166">
        <f t="shared" si="770"/>
        <v>0</v>
      </c>
      <c r="K6166">
        <f>J6166*Weighting!$W$22</f>
        <v>0</v>
      </c>
      <c r="M6166" s="14"/>
    </row>
    <row r="6167" spans="1:25" x14ac:dyDescent="0.25">
      <c r="A6167" s="32" t="str">
        <f>IF(Weighting!$P$23&gt;0,B6167,"")</f>
        <v/>
      </c>
      <c r="B6167" t="e">
        <f>Weighting!$C$23</f>
        <v>#DIV/0!</v>
      </c>
      <c r="C6167" t="e">
        <f>Weighting!$F$23</f>
        <v>#NUM!</v>
      </c>
      <c r="D6167" t="e">
        <f>IF(C6167=1,'Data Transformation'!$G$3+0.5*'Data Transformation'!$W$25,IF(C6168=1,D6168-'Data Transformation'!$W$25,FALSE))</f>
        <v>#NUM!</v>
      </c>
      <c r="E6167">
        <f t="array" ref="E6167">IF(ISLOGICAL(D6167),"",FREQUENCY(IF('Data Transformation'!$B$425:$B$8425='Bin Analysis'!$B6147,'Data Transformation'!$G$425:$G$8425),D6167))</f>
        <v>2001</v>
      </c>
      <c r="F6167">
        <f t="shared" si="768"/>
        <v>0</v>
      </c>
      <c r="G6167">
        <f>Weighting!$H$23</f>
        <v>0</v>
      </c>
      <c r="H6167">
        <f t="array" ref="H6167">FREQUENCY(IF('Data Transformation'!$B$4:$B$8425=B6147,'Data Transformation'!$G$4:$G$8425),'Bin Analysis'!$B6167)</f>
        <v>2073</v>
      </c>
      <c r="I6167">
        <f t="shared" si="769"/>
        <v>0</v>
      </c>
      <c r="J6167">
        <f t="shared" si="770"/>
        <v>0</v>
      </c>
      <c r="K6167">
        <f>J6167*Weighting!$W$23</f>
        <v>0</v>
      </c>
      <c r="M6167" s="14"/>
    </row>
    <row r="6168" spans="1:25" x14ac:dyDescent="0.25">
      <c r="A6168" s="32" t="str">
        <f>IF(Weighting!$P$24&gt;0,B6168,"")</f>
        <v/>
      </c>
      <c r="B6168" t="e">
        <f>Weighting!$C$24</f>
        <v>#DIV/0!</v>
      </c>
      <c r="C6168" t="e">
        <f>Weighting!$F$24</f>
        <v>#NUM!</v>
      </c>
      <c r="D6168" t="e">
        <f>IF(C6168=1,'Data Transformation'!$G$3+0.5*'Data Transformation'!$W$25,IF(C6169=1,D6169-'Data Transformation'!$W$25,FALSE))</f>
        <v>#NUM!</v>
      </c>
      <c r="E6168">
        <f t="array" ref="E6168">IF(ISLOGICAL(D6168),"",FREQUENCY(IF('Data Transformation'!$B$425:$B$8425='Bin Analysis'!$B6147,'Data Transformation'!$G$425:$G$8425),D6168))</f>
        <v>2001</v>
      </c>
      <c r="F6168">
        <f t="shared" si="768"/>
        <v>0</v>
      </c>
      <c r="G6168">
        <f>Weighting!$H$24</f>
        <v>0</v>
      </c>
      <c r="H6168">
        <f t="array" ref="H6168">FREQUENCY(IF('Data Transformation'!$B$4:$B$8425=B6147,'Data Transformation'!$G$4:$G$8425),'Bin Analysis'!$B6168)</f>
        <v>2073</v>
      </c>
      <c r="I6168">
        <f t="shared" si="769"/>
        <v>0</v>
      </c>
      <c r="J6168">
        <f t="shared" si="770"/>
        <v>0</v>
      </c>
      <c r="K6168">
        <f>J6168*Weighting!$W$24</f>
        <v>0</v>
      </c>
      <c r="M6168" s="14"/>
    </row>
    <row r="6169" spans="1:25" x14ac:dyDescent="0.25">
      <c r="A6169" s="32" t="str">
        <f>IF(Weighting!$P$25&gt;0,B6169,"")</f>
        <v/>
      </c>
      <c r="B6169" t="e">
        <f>Weighting!$C$25</f>
        <v>#DIV/0!</v>
      </c>
      <c r="C6169" t="e">
        <f>Weighting!$F$25</f>
        <v>#NUM!</v>
      </c>
      <c r="D6169" t="e">
        <f>IF(C6169=1,'Data Transformation'!$G$3+0.5*'Data Transformation'!$W$25,IF(C6170=1,D6170-'Data Transformation'!$W$25,FALSE))</f>
        <v>#NUM!</v>
      </c>
      <c r="E6169">
        <f t="array" ref="E6169">IF(ISLOGICAL(D6169),"",FREQUENCY(IF('Data Transformation'!$B$425:$B$8425='Bin Analysis'!$B6147,'Data Transformation'!$G$425:$G$8425),D6169))</f>
        <v>2001</v>
      </c>
      <c r="F6169">
        <f t="shared" si="768"/>
        <v>0</v>
      </c>
      <c r="G6169">
        <f>Weighting!$H$25</f>
        <v>0</v>
      </c>
      <c r="H6169">
        <f t="array" ref="H6169">FREQUENCY(IF('Data Transformation'!$B$4:$B$8425=B6147,'Data Transformation'!$G$4:$G$8425),'Bin Analysis'!$B6169)</f>
        <v>2073</v>
      </c>
      <c r="I6169">
        <f t="shared" si="769"/>
        <v>0</v>
      </c>
      <c r="J6169">
        <f t="shared" si="770"/>
        <v>0</v>
      </c>
      <c r="K6169">
        <f>J6169*Weighting!$W$25</f>
        <v>0</v>
      </c>
      <c r="M6169" s="14"/>
    </row>
    <row r="6170" spans="1:25" x14ac:dyDescent="0.25">
      <c r="O6170"/>
      <c r="P6170"/>
      <c r="Q6170"/>
      <c r="R6170"/>
    </row>
    <row r="6171" spans="1:25" ht="23.25" x14ac:dyDescent="0.35">
      <c r="A6171" s="21" t="s">
        <v>0</v>
      </c>
      <c r="B6171" s="21" t="str">
        <f>IFERROR(VLOOKUP(C6171,'Data Transformation'!$L$6:$M$426,2,FALSE),"")</f>
        <v/>
      </c>
      <c r="C6171" s="21">
        <f>C6147+1</f>
        <v>257</v>
      </c>
      <c r="D6171" s="21"/>
      <c r="E6171" s="21"/>
      <c r="F6171" s="21"/>
      <c r="G6171" s="21"/>
      <c r="H6171" s="22"/>
      <c r="I6171" s="22"/>
      <c r="J6171" s="22"/>
      <c r="K6171" s="21"/>
      <c r="L6171" s="21" t="str">
        <f>B6171</f>
        <v/>
      </c>
      <c r="M6171" s="23" t="e">
        <f>INDEX('Data Transformation'!$O$4:$O$424,MATCH($B6171,'Data Transformation'!$M$4:$M$424,0),MATCH($M$2,'Data Transformation'!$O$3,0))</f>
        <v>#N/A</v>
      </c>
      <c r="N6171" s="27" t="e">
        <f>IF('Input and Summary Results'!$J$16="minimum",'Bin Analysis'!X6172/(M6171-1),'Bin Analysis'!Y6171/('Bin Analysis'!M6171-1))</f>
        <v>#N/A</v>
      </c>
      <c r="O6171" s="27" t="e">
        <f>IF(M6171=FALSE,NA(),(VLOOKUP(1,C6174:K6193,4,FALSE))/(M6171-1))</f>
        <v>#N/A</v>
      </c>
      <c r="P6171" s="27" t="e">
        <f>IF(M6171=FALSE,NA(),SUM(J6174:J6193)/Weighting!$S$5)</f>
        <v>#N/A</v>
      </c>
      <c r="Q6171" s="27" t="e">
        <f>IF(M6171=FALSE,NA(),SUM(K6174:K6193)/Weighting!$S$6)</f>
        <v>#N/A</v>
      </c>
      <c r="R6171" s="27" t="e">
        <f>IF(M6171=FALSE,NA(),(VLOOKUP(1,G6174:K6193,3,FALSE))/(M6171-1))</f>
        <v>#N/A</v>
      </c>
      <c r="S6171" s="22" t="e">
        <f>IF(M6171=FALSE,NA(),IF(SUM(J6174:J6193)=2,"yes","no"))</f>
        <v>#N/A</v>
      </c>
      <c r="X6171" s="2" cm="2">
        <f t="array" ref="X6171:X6172">FREQUENCY(IF('Data Transformation'!$B$425:$B$6424='Bin Analysis'!L6171,'Data Transformation'!$G$425:$G$6424),'Data Transformation'!$U$11)</f>
        <v>0</v>
      </c>
      <c r="Y6171" s="2" cm="2">
        <f t="array" ref="Y6171:Y6172">FREQUENCY(IF('Data Transformation'!$B$425:$B$6424='Bin Analysis'!L6171,'Data Transformation'!$G$425:$G$6424),'Data Transformation'!$U$12)</f>
        <v>0</v>
      </c>
    </row>
    <row r="6172" spans="1:25" x14ac:dyDescent="0.25">
      <c r="A6172" s="14" t="s">
        <v>67</v>
      </c>
      <c r="B6172" t="s">
        <v>47</v>
      </c>
      <c r="C6172" t="s">
        <v>5</v>
      </c>
      <c r="D6172" t="s">
        <v>98</v>
      </c>
      <c r="E6172" t="s">
        <v>99</v>
      </c>
      <c r="F6172" t="s">
        <v>100</v>
      </c>
      <c r="G6172" t="s">
        <v>69</v>
      </c>
      <c r="H6172" t="s">
        <v>31</v>
      </c>
      <c r="I6172" t="s">
        <v>32</v>
      </c>
      <c r="J6172" t="s">
        <v>46</v>
      </c>
      <c r="K6172" s="14" t="s">
        <v>45</v>
      </c>
      <c r="M6172" s="14"/>
      <c r="X6172" s="2">
        <v>0</v>
      </c>
      <c r="Y6172" s="2">
        <v>0</v>
      </c>
    </row>
    <row r="6173" spans="1:25" x14ac:dyDescent="0.25">
      <c r="A6173" s="32"/>
      <c r="D6173" t="e">
        <f>IF(C6173=1,'Data Transformation'!$G$3+0.5*'Data Transformation'!$W$25,IF(C6174=1,D6174-'Data Transformation'!$W$25,FALSE))</f>
        <v>#NUM!</v>
      </c>
      <c r="E6173">
        <f t="array" ref="E6173">IF(ISLOGICAL(D6173),"",FREQUENCY(IF('Data Transformation'!$B$425:$B$8425='Bin Analysis'!$B6171,'Data Transformation'!$G$425:$G$8425),D6173))</f>
        <v>2001</v>
      </c>
      <c r="F6173" t="e">
        <f>IF(ISLOGICAL(D6173),"",E6173-E6172)</f>
        <v>#VALUE!</v>
      </c>
      <c r="M6173" s="14"/>
    </row>
    <row r="6174" spans="1:25" x14ac:dyDescent="0.25">
      <c r="A6174" s="32" t="e">
        <f>IF(Weighting!$P$6&gt;0,B6174,"")</f>
        <v>#NUM!</v>
      </c>
      <c r="B6174" t="e">
        <f>Weighting!$C$6</f>
        <v>#DIV/0!</v>
      </c>
      <c r="C6174" t="e">
        <f>Weighting!$F$6</f>
        <v>#NUM!</v>
      </c>
      <c r="D6174" t="e">
        <f>IF(C6174=1,'Data Transformation'!$G$3+0.5*'Data Transformation'!$W$25,IF(C6175=1,D6175-'Data Transformation'!$W$25,FALSE))</f>
        <v>#NUM!</v>
      </c>
      <c r="E6174">
        <f t="array" ref="E6174">IF(ISLOGICAL(D6174),"",FREQUENCY(IF('Data Transformation'!$B$425:$B$8425='Bin Analysis'!$B6171,'Data Transformation'!$G$425:$G$8425),D6174))</f>
        <v>2001</v>
      </c>
      <c r="F6174">
        <f>IF(ISLOGICAL(D6174),"",E6174-E6173)</f>
        <v>0</v>
      </c>
      <c r="G6174">
        <f>Weighting!$H$6</f>
        <v>1</v>
      </c>
      <c r="H6174">
        <f t="array" ref="H6174">FREQUENCY(IF('Data Transformation'!$B$4:$B$8425=B6171,'Data Transformation'!$G$4:$G$8425),'Bin Analysis'!$B6174)</f>
        <v>2073</v>
      </c>
      <c r="I6174">
        <f>H6174-H6173</f>
        <v>2073</v>
      </c>
      <c r="J6174">
        <f>IF(I6174=0,0,1)</f>
        <v>1</v>
      </c>
      <c r="K6174" t="e">
        <f>J6174*Weighting!$W$6</f>
        <v>#NUM!</v>
      </c>
      <c r="M6174" s="14"/>
    </row>
    <row r="6175" spans="1:25" x14ac:dyDescent="0.25">
      <c r="A6175" s="32" t="str">
        <f>IF(Weighting!$P$7&gt;0,B6175,"")</f>
        <v/>
      </c>
      <c r="B6175" t="e">
        <f>Weighting!$C$7</f>
        <v>#DIV/0!</v>
      </c>
      <c r="C6175" t="e">
        <f>Weighting!$F$7</f>
        <v>#NUM!</v>
      </c>
      <c r="D6175" t="e">
        <f>IF(C6175=1,'Data Transformation'!$G$3+0.5*'Data Transformation'!$W$25,IF(C6176=1,D6176-'Data Transformation'!$W$25,FALSE))</f>
        <v>#NUM!</v>
      </c>
      <c r="E6175">
        <f t="array" ref="E6175">IF(ISLOGICAL(D6175),"",FREQUENCY(IF('Data Transformation'!$B$425:$B$8425='Bin Analysis'!$B6171,'Data Transformation'!$G$425:$G$8425),D6175))</f>
        <v>2001</v>
      </c>
      <c r="F6175">
        <f t="shared" ref="F6175:F6193" si="771">IF(ISLOGICAL(D6175),"",E6175-E6174)</f>
        <v>0</v>
      </c>
      <c r="G6175">
        <f>Weighting!$H$7</f>
        <v>0</v>
      </c>
      <c r="H6175">
        <f t="array" ref="H6175">FREQUENCY(IF('Data Transformation'!$B$4:$B$8425=B6171,'Data Transformation'!$G$4:$G$8425),'Bin Analysis'!$B6175)</f>
        <v>2073</v>
      </c>
      <c r="I6175">
        <f t="shared" ref="I6175:I6193" si="772">H6175-H6174</f>
        <v>0</v>
      </c>
      <c r="J6175">
        <f>IF(I6175=0,0,1)</f>
        <v>0</v>
      </c>
      <c r="K6175">
        <f>J6175*Weighting!$W$7</f>
        <v>0</v>
      </c>
      <c r="M6175" s="14"/>
    </row>
    <row r="6176" spans="1:25" x14ac:dyDescent="0.25">
      <c r="A6176" s="32" t="str">
        <f>IF(Weighting!$P$8&gt;0,B6176,"")</f>
        <v/>
      </c>
      <c r="B6176" t="e">
        <f>Weighting!$C$8</f>
        <v>#DIV/0!</v>
      </c>
      <c r="C6176" t="e">
        <f>Weighting!$F$8</f>
        <v>#NUM!</v>
      </c>
      <c r="D6176" t="e">
        <f>IF(C6176=1,'Data Transformation'!$G$3+0.5*'Data Transformation'!$W$25,IF(C6177=1,D6177-'Data Transformation'!$W$25,FALSE))</f>
        <v>#NUM!</v>
      </c>
      <c r="E6176">
        <f t="array" ref="E6176">IF(ISLOGICAL(D6176),"",FREQUENCY(IF('Data Transformation'!$B$425:$B$8425='Bin Analysis'!$B6171,'Data Transformation'!$G$425:$G$8425),D6176))</f>
        <v>2001</v>
      </c>
      <c r="F6176">
        <f t="shared" si="771"/>
        <v>0</v>
      </c>
      <c r="G6176">
        <f>Weighting!$H$8</f>
        <v>0</v>
      </c>
      <c r="H6176">
        <f t="array" ref="H6176">FREQUENCY(IF('Data Transformation'!$B$4:$B$8425=B6171,'Data Transformation'!$G$4:$G$8425),'Bin Analysis'!$B6176)</f>
        <v>2073</v>
      </c>
      <c r="I6176">
        <f t="shared" si="772"/>
        <v>0</v>
      </c>
      <c r="J6176">
        <f t="shared" ref="J6176:J6193" si="773">IF(I6176=0,0,1)</f>
        <v>0</v>
      </c>
      <c r="K6176">
        <f>J6176*Weighting!$W$8</f>
        <v>0</v>
      </c>
      <c r="M6176" s="14"/>
    </row>
    <row r="6177" spans="1:13" x14ac:dyDescent="0.25">
      <c r="A6177" s="32" t="str">
        <f>IF(Weighting!$P$9&gt;0,B6177,"")</f>
        <v/>
      </c>
      <c r="B6177" s="50" t="e">
        <f>Weighting!$C$9</f>
        <v>#DIV/0!</v>
      </c>
      <c r="C6177" t="e">
        <f>Weighting!$F$9</f>
        <v>#NUM!</v>
      </c>
      <c r="D6177" t="e">
        <f>IF(C6177=1,'Data Transformation'!$G$3+0.5*'Data Transformation'!$W$25,IF(C6178=1,D6178-'Data Transformation'!$W$25,FALSE))</f>
        <v>#NUM!</v>
      </c>
      <c r="E6177">
        <f t="array" ref="E6177">IF(ISLOGICAL(D6177),"",FREQUENCY(IF('Data Transformation'!$B$425:$B$8425='Bin Analysis'!$B6171,'Data Transformation'!$G$425:$G$8425),D6177))</f>
        <v>2001</v>
      </c>
      <c r="F6177">
        <f t="shared" si="771"/>
        <v>0</v>
      </c>
      <c r="G6177">
        <f>Weighting!$H$9</f>
        <v>0</v>
      </c>
      <c r="H6177">
        <f t="array" ref="H6177">FREQUENCY(IF('Data Transformation'!$B$4:$B$8425=B6171,'Data Transformation'!$G$4:$G$8425),'Bin Analysis'!$B6177)</f>
        <v>2073</v>
      </c>
      <c r="I6177">
        <f t="shared" si="772"/>
        <v>0</v>
      </c>
      <c r="J6177">
        <f t="shared" si="773"/>
        <v>0</v>
      </c>
      <c r="K6177">
        <f>J6177*Weighting!$W$9</f>
        <v>0</v>
      </c>
      <c r="M6177" s="14"/>
    </row>
    <row r="6178" spans="1:13" x14ac:dyDescent="0.25">
      <c r="A6178" s="32" t="str">
        <f>IF(Weighting!$P$10&gt;0,B6178,"")</f>
        <v/>
      </c>
      <c r="B6178" t="e">
        <f>Weighting!$C$10</f>
        <v>#DIV/0!</v>
      </c>
      <c r="C6178" t="e">
        <f>Weighting!$F$10</f>
        <v>#NUM!</v>
      </c>
      <c r="D6178" t="e">
        <f>IF(C6178=1,'Data Transformation'!$G$3+0.5*'Data Transformation'!$W$25,IF(C6179=1,D6179-'Data Transformation'!$W$25,FALSE))</f>
        <v>#NUM!</v>
      </c>
      <c r="E6178">
        <f t="array" ref="E6178">IF(ISLOGICAL(D6178),"",FREQUENCY(IF('Data Transformation'!$B$425:$B$8425='Bin Analysis'!$B6171,'Data Transformation'!$G$425:$G$8425),D6178))</f>
        <v>2001</v>
      </c>
      <c r="F6178">
        <f t="shared" si="771"/>
        <v>0</v>
      </c>
      <c r="G6178">
        <f>Weighting!$H$10</f>
        <v>0</v>
      </c>
      <c r="H6178">
        <f t="array" ref="H6178">FREQUENCY(IF('Data Transformation'!$B$4:$B$8425=B6171,'Data Transformation'!$G$4:$G$8425),'Bin Analysis'!$B6178)</f>
        <v>2073</v>
      </c>
      <c r="I6178">
        <f t="shared" si="772"/>
        <v>0</v>
      </c>
      <c r="J6178">
        <f t="shared" si="773"/>
        <v>0</v>
      </c>
      <c r="K6178">
        <f>J6178*Weighting!$W$10</f>
        <v>0</v>
      </c>
      <c r="M6178" s="14"/>
    </row>
    <row r="6179" spans="1:13" x14ac:dyDescent="0.25">
      <c r="A6179" s="32" t="str">
        <f>IF(Weighting!$P$11&gt;0,B6179,"")</f>
        <v/>
      </c>
      <c r="B6179" t="e">
        <f>Weighting!$C$11</f>
        <v>#DIV/0!</v>
      </c>
      <c r="C6179" t="e">
        <f>Weighting!$F$11</f>
        <v>#NUM!</v>
      </c>
      <c r="D6179" t="e">
        <f>IF(C6179=1,'Data Transformation'!$G$3+0.5*'Data Transformation'!$W$25,IF(C6180=1,D6180-'Data Transformation'!$W$25,FALSE))</f>
        <v>#NUM!</v>
      </c>
      <c r="E6179">
        <f t="array" ref="E6179">IF(ISLOGICAL(D6179),"",FREQUENCY(IF('Data Transformation'!$B$425:$B$8425='Bin Analysis'!$B6171,'Data Transformation'!$G$425:$G$8425),D6179))</f>
        <v>2001</v>
      </c>
      <c r="F6179">
        <f t="shared" si="771"/>
        <v>0</v>
      </c>
      <c r="G6179">
        <f>Weighting!$H$11</f>
        <v>0</v>
      </c>
      <c r="H6179">
        <f t="array" ref="H6179">FREQUENCY(IF('Data Transformation'!$B$4:$B$8425=B6171,'Data Transformation'!$G$4:$G$8425),'Bin Analysis'!$B6179)</f>
        <v>2073</v>
      </c>
      <c r="I6179">
        <f t="shared" si="772"/>
        <v>0</v>
      </c>
      <c r="J6179">
        <f t="shared" si="773"/>
        <v>0</v>
      </c>
      <c r="K6179">
        <f>J6179*Weighting!$W$11</f>
        <v>0</v>
      </c>
      <c r="M6179" s="14"/>
    </row>
    <row r="6180" spans="1:13" x14ac:dyDescent="0.25">
      <c r="A6180" s="32" t="str">
        <f>IF(Weighting!$P$12&gt;0,B6180,"")</f>
        <v/>
      </c>
      <c r="B6180" t="e">
        <f>Weighting!$C$12</f>
        <v>#DIV/0!</v>
      </c>
      <c r="C6180" t="e">
        <f>Weighting!$F$12</f>
        <v>#NUM!</v>
      </c>
      <c r="D6180" t="e">
        <f>IF(C6180=1,'Data Transformation'!$G$3+0.5*'Data Transformation'!$W$25,IF(C6181=1,D6181-'Data Transformation'!$W$25,FALSE))</f>
        <v>#NUM!</v>
      </c>
      <c r="E6180">
        <f t="array" ref="E6180">IF(ISLOGICAL(D6180),"",FREQUENCY(IF('Data Transformation'!$B$425:$B$8425='Bin Analysis'!$B6171,'Data Transformation'!$G$425:$G$8425),D6180))</f>
        <v>2001</v>
      </c>
      <c r="F6180">
        <f t="shared" si="771"/>
        <v>0</v>
      </c>
      <c r="G6180">
        <f>Weighting!$H$12</f>
        <v>0</v>
      </c>
      <c r="H6180">
        <f t="array" ref="H6180">FREQUENCY(IF('Data Transformation'!$B$4:$B$8425=B6171,'Data Transformation'!$G$4:$G$8425),'Bin Analysis'!$B6180)</f>
        <v>2073</v>
      </c>
      <c r="I6180">
        <f t="shared" si="772"/>
        <v>0</v>
      </c>
      <c r="J6180">
        <f t="shared" si="773"/>
        <v>0</v>
      </c>
      <c r="K6180">
        <f>J6180*Weighting!$W$12</f>
        <v>0</v>
      </c>
      <c r="M6180" s="14"/>
    </row>
    <row r="6181" spans="1:13" x14ac:dyDescent="0.25">
      <c r="A6181" s="32" t="str">
        <f>IF(Weighting!$P$13&gt;0,B6181,"")</f>
        <v/>
      </c>
      <c r="B6181" t="e">
        <f>Weighting!$C$13</f>
        <v>#DIV/0!</v>
      </c>
      <c r="C6181" t="e">
        <f>Weighting!$F$13</f>
        <v>#NUM!</v>
      </c>
      <c r="D6181" t="e">
        <f>IF(C6181=1,'Data Transformation'!$G$3+0.5*'Data Transformation'!$W$25,IF(C6182=1,D6182-'Data Transformation'!$W$25,FALSE))</f>
        <v>#NUM!</v>
      </c>
      <c r="E6181">
        <f t="array" ref="E6181">IF(ISLOGICAL(D6181),"",FREQUENCY(IF('Data Transformation'!$B$425:$B$8425='Bin Analysis'!$B6171,'Data Transformation'!$G$425:$G$8425),D6181))</f>
        <v>2001</v>
      </c>
      <c r="F6181">
        <f t="shared" si="771"/>
        <v>0</v>
      </c>
      <c r="G6181">
        <f>Weighting!$H$13</f>
        <v>0</v>
      </c>
      <c r="H6181">
        <f t="array" ref="H6181">FREQUENCY(IF('Data Transformation'!$B$4:$B$8425=B6171,'Data Transformation'!$G$4:$G$8425),'Bin Analysis'!$B6181)</f>
        <v>2073</v>
      </c>
      <c r="I6181">
        <f t="shared" si="772"/>
        <v>0</v>
      </c>
      <c r="J6181">
        <f t="shared" si="773"/>
        <v>0</v>
      </c>
      <c r="K6181">
        <f>J6181*Weighting!$W$13</f>
        <v>0</v>
      </c>
      <c r="M6181" s="14"/>
    </row>
    <row r="6182" spans="1:13" x14ac:dyDescent="0.25">
      <c r="A6182" s="32" t="str">
        <f>IF(Weighting!$P$14&gt;0,B6182,"")</f>
        <v/>
      </c>
      <c r="B6182" t="e">
        <f>Weighting!$C$14</f>
        <v>#DIV/0!</v>
      </c>
      <c r="C6182" t="e">
        <f>Weighting!$F$14</f>
        <v>#NUM!</v>
      </c>
      <c r="D6182" t="e">
        <f>IF(C6182=1,'Data Transformation'!$G$3+0.5*'Data Transformation'!$W$25,IF(C6183=1,D6183-'Data Transformation'!$W$25,FALSE))</f>
        <v>#NUM!</v>
      </c>
      <c r="E6182">
        <f t="array" ref="E6182">IF(ISLOGICAL(D6182),"",FREQUENCY(IF('Data Transformation'!$B$425:$B$8425='Bin Analysis'!$B6171,'Data Transformation'!$G$425:$G$8425),D6182))</f>
        <v>2001</v>
      </c>
      <c r="F6182">
        <f t="shared" si="771"/>
        <v>0</v>
      </c>
      <c r="G6182">
        <f>Weighting!$H$14</f>
        <v>0</v>
      </c>
      <c r="H6182">
        <f t="array" ref="H6182">FREQUENCY(IF('Data Transformation'!$B$4:$B$8425=B6171,'Data Transformation'!$G$4:$G$8425),'Bin Analysis'!$B6182)</f>
        <v>2073</v>
      </c>
      <c r="I6182">
        <f t="shared" si="772"/>
        <v>0</v>
      </c>
      <c r="J6182">
        <f t="shared" si="773"/>
        <v>0</v>
      </c>
      <c r="K6182">
        <f>J6182*Weighting!$W$14</f>
        <v>0</v>
      </c>
      <c r="M6182" s="14"/>
    </row>
    <row r="6183" spans="1:13" x14ac:dyDescent="0.25">
      <c r="A6183" s="32" t="str">
        <f>IF(Weighting!$P$15&gt;0,B6183,"")</f>
        <v/>
      </c>
      <c r="B6183" t="e">
        <f>Weighting!$C$15</f>
        <v>#DIV/0!</v>
      </c>
      <c r="C6183" t="e">
        <f>Weighting!$F$15</f>
        <v>#NUM!</v>
      </c>
      <c r="D6183" t="e">
        <f>IF(C6183=1,'Data Transformation'!$G$3+0.5*'Data Transformation'!$W$25,IF(C6184=1,D6184-'Data Transformation'!$W$25,FALSE))</f>
        <v>#NUM!</v>
      </c>
      <c r="E6183">
        <f t="array" ref="E6183">IF(ISLOGICAL(D6183),"",FREQUENCY(IF('Data Transformation'!$B$425:$B$8425='Bin Analysis'!$B6171,'Data Transformation'!$G$425:$G$8425),D6183))</f>
        <v>2001</v>
      </c>
      <c r="F6183">
        <f t="shared" si="771"/>
        <v>0</v>
      </c>
      <c r="G6183">
        <f>Weighting!$H$15</f>
        <v>0</v>
      </c>
      <c r="H6183">
        <f t="array" ref="H6183">FREQUENCY(IF('Data Transformation'!$B$4:$B$8425=B6171,'Data Transformation'!$G$4:$G$8425),'Bin Analysis'!$B6183)</f>
        <v>2073</v>
      </c>
      <c r="I6183">
        <f t="shared" si="772"/>
        <v>0</v>
      </c>
      <c r="J6183">
        <f t="shared" si="773"/>
        <v>0</v>
      </c>
      <c r="K6183">
        <f>J6183*Weighting!$W$15</f>
        <v>0</v>
      </c>
      <c r="M6183" s="14"/>
    </row>
    <row r="6184" spans="1:13" x14ac:dyDescent="0.25">
      <c r="A6184" s="32" t="str">
        <f>IF(Weighting!$P$16&gt;0,B6184,"")</f>
        <v/>
      </c>
      <c r="B6184" t="e">
        <f>Weighting!$C$16</f>
        <v>#DIV/0!</v>
      </c>
      <c r="C6184" t="e">
        <f>Weighting!$F$16</f>
        <v>#NUM!</v>
      </c>
      <c r="D6184" t="e">
        <f>IF(C6184=1,'Data Transformation'!$G$3+0.5*'Data Transformation'!$W$25,IF(C6185=1,D6185-'Data Transformation'!$W$25,FALSE))</f>
        <v>#NUM!</v>
      </c>
      <c r="E6184">
        <f t="array" ref="E6184">IF(ISLOGICAL(D6184),"",FREQUENCY(IF('Data Transformation'!$B$425:$B$8425='Bin Analysis'!$B6171,'Data Transformation'!$G$425:$G$8425),D6184))</f>
        <v>2001</v>
      </c>
      <c r="F6184">
        <f t="shared" si="771"/>
        <v>0</v>
      </c>
      <c r="G6184">
        <f>Weighting!$H$16</f>
        <v>0</v>
      </c>
      <c r="H6184">
        <f t="array" ref="H6184">FREQUENCY(IF('Data Transformation'!$B$4:$B$8425=B6171,'Data Transformation'!$G$4:$G$8425),'Bin Analysis'!$B6184)</f>
        <v>2073</v>
      </c>
      <c r="I6184">
        <f t="shared" si="772"/>
        <v>0</v>
      </c>
      <c r="J6184">
        <f t="shared" si="773"/>
        <v>0</v>
      </c>
      <c r="K6184">
        <f>J6184*Weighting!$W$16</f>
        <v>0</v>
      </c>
      <c r="M6184" s="14"/>
    </row>
    <row r="6185" spans="1:13" x14ac:dyDescent="0.25">
      <c r="A6185" s="32" t="str">
        <f>IF(Weighting!$P$17&gt;0,B6185,"")</f>
        <v/>
      </c>
      <c r="B6185" t="e">
        <f>Weighting!$C$17</f>
        <v>#DIV/0!</v>
      </c>
      <c r="C6185" t="e">
        <f>Weighting!$F$17</f>
        <v>#NUM!</v>
      </c>
      <c r="D6185" t="e">
        <f>IF(C6185=1,'Data Transformation'!$G$3+0.5*'Data Transformation'!$W$25,IF(C6186=1,D6186-'Data Transformation'!$W$25,FALSE))</f>
        <v>#NUM!</v>
      </c>
      <c r="E6185">
        <f t="array" ref="E6185">IF(ISLOGICAL(D6185),"",FREQUENCY(IF('Data Transformation'!$B$425:$B$8425='Bin Analysis'!$B6171,'Data Transformation'!$G$425:$G$8425),D6185))</f>
        <v>2001</v>
      </c>
      <c r="F6185">
        <f t="shared" si="771"/>
        <v>0</v>
      </c>
      <c r="G6185">
        <f>Weighting!$H$17</f>
        <v>0</v>
      </c>
      <c r="H6185">
        <f t="array" ref="H6185">FREQUENCY(IF('Data Transformation'!$B$4:$B$8425=B6171,'Data Transformation'!$G$4:$G$8425),'Bin Analysis'!$B6185)</f>
        <v>2073</v>
      </c>
      <c r="I6185">
        <f t="shared" si="772"/>
        <v>0</v>
      </c>
      <c r="J6185">
        <f t="shared" si="773"/>
        <v>0</v>
      </c>
      <c r="K6185">
        <f>J6185*Weighting!$W$17</f>
        <v>0</v>
      </c>
      <c r="M6185" s="14"/>
    </row>
    <row r="6186" spans="1:13" x14ac:dyDescent="0.25">
      <c r="A6186" s="32" t="str">
        <f>IF(Weighting!$P$18&gt;0,B6186,"")</f>
        <v/>
      </c>
      <c r="B6186" t="e">
        <f>Weighting!$C$18</f>
        <v>#DIV/0!</v>
      </c>
      <c r="C6186" t="e">
        <f>Weighting!$F$18</f>
        <v>#NUM!</v>
      </c>
      <c r="D6186" t="e">
        <f>IF(C6186=1,'Data Transformation'!$G$3+0.5*'Data Transformation'!$W$25,IF(C6187=1,D6187-'Data Transformation'!$W$25,FALSE))</f>
        <v>#NUM!</v>
      </c>
      <c r="E6186">
        <f t="array" ref="E6186">IF(ISLOGICAL(D6186),"",FREQUENCY(IF('Data Transformation'!$B$425:$B$8425='Bin Analysis'!$B6171,'Data Transformation'!$G$425:$G$8425),D6186))</f>
        <v>2001</v>
      </c>
      <c r="F6186">
        <f t="shared" si="771"/>
        <v>0</v>
      </c>
      <c r="G6186">
        <f>Weighting!$H$18</f>
        <v>0</v>
      </c>
      <c r="H6186">
        <f t="array" ref="H6186">FREQUENCY(IF('Data Transformation'!$B$4:$B$8425=B6171,'Data Transformation'!$G$4:$G$8425),'Bin Analysis'!$B6186)</f>
        <v>2073</v>
      </c>
      <c r="I6186">
        <f t="shared" si="772"/>
        <v>0</v>
      </c>
      <c r="J6186">
        <f t="shared" si="773"/>
        <v>0</v>
      </c>
      <c r="K6186">
        <f>J6186*Weighting!$W$18</f>
        <v>0</v>
      </c>
      <c r="M6186" s="14"/>
    </row>
    <row r="6187" spans="1:13" x14ac:dyDescent="0.25">
      <c r="A6187" s="32" t="str">
        <f>IF(Weighting!$P$19&gt;0,B6187,"")</f>
        <v/>
      </c>
      <c r="B6187" t="e">
        <f>Weighting!$C$19</f>
        <v>#DIV/0!</v>
      </c>
      <c r="C6187" t="e">
        <f>Weighting!$F$19</f>
        <v>#NUM!</v>
      </c>
      <c r="D6187" t="e">
        <f>IF(C6187=1,'Data Transformation'!$G$3+0.5*'Data Transformation'!$W$25,IF(C6188=1,D6188-'Data Transformation'!$W$25,FALSE))</f>
        <v>#NUM!</v>
      </c>
      <c r="E6187">
        <f t="array" ref="E6187">IF(ISLOGICAL(D6187),"",FREQUENCY(IF('Data Transformation'!$B$425:$B$8425='Bin Analysis'!$B6171,'Data Transformation'!$G$425:$G$8425),D6187))</f>
        <v>2001</v>
      </c>
      <c r="F6187">
        <f t="shared" si="771"/>
        <v>0</v>
      </c>
      <c r="G6187">
        <f>Weighting!$H$19</f>
        <v>0</v>
      </c>
      <c r="H6187">
        <f t="array" ref="H6187">FREQUENCY(IF('Data Transformation'!$B$4:$B$8425=B6171,'Data Transformation'!$G$4:$G$8425),'Bin Analysis'!$B6187)</f>
        <v>2073</v>
      </c>
      <c r="I6187">
        <f t="shared" si="772"/>
        <v>0</v>
      </c>
      <c r="J6187">
        <f t="shared" si="773"/>
        <v>0</v>
      </c>
      <c r="K6187">
        <f>J6187*Weighting!$W$19</f>
        <v>0</v>
      </c>
      <c r="M6187" s="14"/>
    </row>
    <row r="6188" spans="1:13" x14ac:dyDescent="0.25">
      <c r="A6188" s="32" t="str">
        <f>IF(Weighting!$P$20&gt;0,B6188,"")</f>
        <v/>
      </c>
      <c r="B6188" t="e">
        <f>Weighting!$C$20</f>
        <v>#DIV/0!</v>
      </c>
      <c r="C6188" t="e">
        <f>Weighting!$F$20</f>
        <v>#NUM!</v>
      </c>
      <c r="D6188" t="e">
        <f>IF(C6188=1,'Data Transformation'!$G$3+0.5*'Data Transformation'!$W$25,IF(C6189=1,D6189-'Data Transformation'!$W$25,FALSE))</f>
        <v>#NUM!</v>
      </c>
      <c r="E6188">
        <f t="array" ref="E6188">IF(ISLOGICAL(D6188),"",FREQUENCY(IF('Data Transformation'!$B$425:$B$8425='Bin Analysis'!$B6171,'Data Transformation'!$G$425:$G$8425),D6188))</f>
        <v>2001</v>
      </c>
      <c r="F6188">
        <f t="shared" si="771"/>
        <v>0</v>
      </c>
      <c r="G6188">
        <f>Weighting!$H$20</f>
        <v>0</v>
      </c>
      <c r="H6188">
        <f t="array" ref="H6188">FREQUENCY(IF('Data Transformation'!$B$4:$B$8425=B6171,'Data Transformation'!$G$4:$G$8425),'Bin Analysis'!$B6188)</f>
        <v>2073</v>
      </c>
      <c r="I6188">
        <f t="shared" si="772"/>
        <v>0</v>
      </c>
      <c r="J6188">
        <f t="shared" si="773"/>
        <v>0</v>
      </c>
      <c r="K6188">
        <f>J6188*Weighting!$W$20</f>
        <v>0</v>
      </c>
      <c r="M6188" s="14"/>
    </row>
    <row r="6189" spans="1:13" x14ac:dyDescent="0.25">
      <c r="A6189" s="32" t="str">
        <f>IF(Weighting!$P$21&gt;0,B6189,"")</f>
        <v/>
      </c>
      <c r="B6189" t="e">
        <f>Weighting!$C$21</f>
        <v>#DIV/0!</v>
      </c>
      <c r="C6189" t="e">
        <f>Weighting!$F$21</f>
        <v>#NUM!</v>
      </c>
      <c r="D6189" t="e">
        <f>IF(C6189=1,'Data Transformation'!$G$3+0.5*'Data Transformation'!$W$25,IF(C6190=1,D6190-'Data Transformation'!$W$25,FALSE))</f>
        <v>#NUM!</v>
      </c>
      <c r="E6189">
        <f t="array" ref="E6189">IF(ISLOGICAL(D6189),"",FREQUENCY(IF('Data Transformation'!$B$425:$B$8425='Bin Analysis'!$B6171,'Data Transformation'!$G$425:$G$8425),D6189))</f>
        <v>2001</v>
      </c>
      <c r="F6189">
        <f t="shared" si="771"/>
        <v>0</v>
      </c>
      <c r="G6189">
        <f>Weighting!$H$21</f>
        <v>0</v>
      </c>
      <c r="H6189">
        <f t="array" ref="H6189">FREQUENCY(IF('Data Transformation'!$B$4:$B$8425=B6171,'Data Transformation'!$G$4:$G$8425),'Bin Analysis'!$B6189)</f>
        <v>2073</v>
      </c>
      <c r="I6189">
        <f t="shared" si="772"/>
        <v>0</v>
      </c>
      <c r="J6189">
        <f t="shared" si="773"/>
        <v>0</v>
      </c>
      <c r="K6189">
        <f>J6189*Weighting!$W$21</f>
        <v>0</v>
      </c>
      <c r="M6189" s="14"/>
    </row>
    <row r="6190" spans="1:13" x14ac:dyDescent="0.25">
      <c r="A6190" s="32" t="str">
        <f>IF(Weighting!$P$22&gt;0,B6190,"")</f>
        <v/>
      </c>
      <c r="B6190" t="e">
        <f>Weighting!$C$22</f>
        <v>#DIV/0!</v>
      </c>
      <c r="C6190" t="e">
        <f>Weighting!$F$22</f>
        <v>#NUM!</v>
      </c>
      <c r="D6190" t="e">
        <f>IF(C6190=1,'Data Transformation'!$G$3+0.5*'Data Transformation'!$W$25,IF(C6191=1,D6191-'Data Transformation'!$W$25,FALSE))</f>
        <v>#NUM!</v>
      </c>
      <c r="E6190">
        <f t="array" ref="E6190">IF(ISLOGICAL(D6190),"",FREQUENCY(IF('Data Transformation'!$B$425:$B$8425='Bin Analysis'!$B6171,'Data Transformation'!$G$425:$G$8425),D6190))</f>
        <v>2001</v>
      </c>
      <c r="F6190">
        <f t="shared" si="771"/>
        <v>0</v>
      </c>
      <c r="G6190">
        <f>Weighting!$H$22</f>
        <v>0</v>
      </c>
      <c r="H6190">
        <f t="array" ref="H6190">FREQUENCY(IF('Data Transformation'!$B$4:$B$8425=B6171,'Data Transformation'!$G$4:$G$8425),'Bin Analysis'!$B6190)</f>
        <v>2073</v>
      </c>
      <c r="I6190">
        <f t="shared" si="772"/>
        <v>0</v>
      </c>
      <c r="J6190">
        <f t="shared" si="773"/>
        <v>0</v>
      </c>
      <c r="K6190">
        <f>J6190*Weighting!$W$22</f>
        <v>0</v>
      </c>
      <c r="M6190" s="14"/>
    </row>
    <row r="6191" spans="1:13" x14ac:dyDescent="0.25">
      <c r="A6191" s="32" t="str">
        <f>IF(Weighting!$P$23&gt;0,B6191,"")</f>
        <v/>
      </c>
      <c r="B6191" t="e">
        <f>Weighting!$C$23</f>
        <v>#DIV/0!</v>
      </c>
      <c r="C6191" t="e">
        <f>Weighting!$F$23</f>
        <v>#NUM!</v>
      </c>
      <c r="D6191" t="e">
        <f>IF(C6191=1,'Data Transformation'!$G$3+0.5*'Data Transformation'!$W$25,IF(C6192=1,D6192-'Data Transformation'!$W$25,FALSE))</f>
        <v>#NUM!</v>
      </c>
      <c r="E6191">
        <f t="array" ref="E6191">IF(ISLOGICAL(D6191),"",FREQUENCY(IF('Data Transformation'!$B$425:$B$8425='Bin Analysis'!$B6171,'Data Transformation'!$G$425:$G$8425),D6191))</f>
        <v>2001</v>
      </c>
      <c r="F6191">
        <f t="shared" si="771"/>
        <v>0</v>
      </c>
      <c r="G6191">
        <f>Weighting!$H$23</f>
        <v>0</v>
      </c>
      <c r="H6191">
        <f t="array" ref="H6191">FREQUENCY(IF('Data Transformation'!$B$4:$B$8425=B6171,'Data Transformation'!$G$4:$G$8425),'Bin Analysis'!$B6191)</f>
        <v>2073</v>
      </c>
      <c r="I6191">
        <f t="shared" si="772"/>
        <v>0</v>
      </c>
      <c r="J6191">
        <f t="shared" si="773"/>
        <v>0</v>
      </c>
      <c r="K6191">
        <f>J6191*Weighting!$W$23</f>
        <v>0</v>
      </c>
      <c r="M6191" s="14"/>
    </row>
    <row r="6192" spans="1:13" x14ac:dyDescent="0.25">
      <c r="A6192" s="32" t="str">
        <f>IF(Weighting!$P$24&gt;0,B6192,"")</f>
        <v/>
      </c>
      <c r="B6192" t="e">
        <f>Weighting!$C$24</f>
        <v>#DIV/0!</v>
      </c>
      <c r="C6192" t="e">
        <f>Weighting!$F$24</f>
        <v>#NUM!</v>
      </c>
      <c r="D6192" t="e">
        <f>IF(C6192=1,'Data Transformation'!$G$3+0.5*'Data Transformation'!$W$25,IF(C6193=1,D6193-'Data Transformation'!$W$25,FALSE))</f>
        <v>#NUM!</v>
      </c>
      <c r="E6192">
        <f t="array" ref="E6192">IF(ISLOGICAL(D6192),"",FREQUENCY(IF('Data Transformation'!$B$425:$B$8425='Bin Analysis'!$B6171,'Data Transformation'!$G$425:$G$8425),D6192))</f>
        <v>2001</v>
      </c>
      <c r="F6192">
        <f t="shared" si="771"/>
        <v>0</v>
      </c>
      <c r="G6192">
        <f>Weighting!$H$24</f>
        <v>0</v>
      </c>
      <c r="H6192">
        <f t="array" ref="H6192">FREQUENCY(IF('Data Transformation'!$B$4:$B$8425=B6171,'Data Transformation'!$G$4:$G$8425),'Bin Analysis'!$B6192)</f>
        <v>2073</v>
      </c>
      <c r="I6192">
        <f t="shared" si="772"/>
        <v>0</v>
      </c>
      <c r="J6192">
        <f t="shared" si="773"/>
        <v>0</v>
      </c>
      <c r="K6192">
        <f>J6192*Weighting!$W$24</f>
        <v>0</v>
      </c>
      <c r="M6192" s="14"/>
    </row>
    <row r="6193" spans="1:25" x14ac:dyDescent="0.25">
      <c r="A6193" s="32" t="str">
        <f>IF(Weighting!$P$25&gt;0,B6193,"")</f>
        <v/>
      </c>
      <c r="B6193" t="e">
        <f>Weighting!$C$25</f>
        <v>#DIV/0!</v>
      </c>
      <c r="C6193" t="e">
        <f>Weighting!$F$25</f>
        <v>#NUM!</v>
      </c>
      <c r="D6193" t="e">
        <f>IF(C6193=1,'Data Transformation'!$G$3+0.5*'Data Transformation'!$W$25,IF(C6194=1,D6194-'Data Transformation'!$W$25,FALSE))</f>
        <v>#NUM!</v>
      </c>
      <c r="E6193">
        <f t="array" ref="E6193">IF(ISLOGICAL(D6193),"",FREQUENCY(IF('Data Transformation'!$B$425:$B$8425='Bin Analysis'!$B6171,'Data Transformation'!$G$425:$G$8425),D6193))</f>
        <v>2001</v>
      </c>
      <c r="F6193">
        <f t="shared" si="771"/>
        <v>0</v>
      </c>
      <c r="G6193">
        <f>Weighting!$H$25</f>
        <v>0</v>
      </c>
      <c r="H6193">
        <f t="array" ref="H6193">FREQUENCY(IF('Data Transformation'!$B$4:$B$8425=B6171,'Data Transformation'!$G$4:$G$8425),'Bin Analysis'!$B6193)</f>
        <v>2073</v>
      </c>
      <c r="I6193">
        <f t="shared" si="772"/>
        <v>0</v>
      </c>
      <c r="J6193">
        <f t="shared" si="773"/>
        <v>0</v>
      </c>
      <c r="K6193">
        <f>J6193*Weighting!$W$25</f>
        <v>0</v>
      </c>
      <c r="M6193" s="14"/>
    </row>
    <row r="6194" spans="1:25" x14ac:dyDescent="0.25">
      <c r="A6194" s="32"/>
      <c r="M6194" s="14"/>
    </row>
    <row r="6195" spans="1:25" ht="23.25" x14ac:dyDescent="0.35">
      <c r="A6195" s="21" t="s">
        <v>0</v>
      </c>
      <c r="B6195" s="21" t="str">
        <f>IFERROR(VLOOKUP(C6195,'Data Transformation'!$L$6:$M$426,2,FALSE),"")</f>
        <v/>
      </c>
      <c r="C6195" s="21">
        <f>C6171+1</f>
        <v>258</v>
      </c>
      <c r="D6195" s="21"/>
      <c r="E6195" s="21"/>
      <c r="F6195" s="21"/>
      <c r="G6195" s="21"/>
      <c r="H6195" s="22"/>
      <c r="I6195" s="22"/>
      <c r="J6195" s="22"/>
      <c r="K6195" s="21"/>
      <c r="L6195" s="21" t="str">
        <f>B6195</f>
        <v/>
      </c>
      <c r="M6195" s="23" t="e">
        <f>INDEX('Data Transformation'!$O$4:$O$424,MATCH($B6195,'Data Transformation'!$M$4:$M$424,0),MATCH($M$2,'Data Transformation'!$O$3,0))</f>
        <v>#N/A</v>
      </c>
      <c r="N6195" s="27" t="e">
        <f>IF('Input and Summary Results'!$J$16="minimum",'Bin Analysis'!X6196/(M6195-1),'Bin Analysis'!Y6195/('Bin Analysis'!M6195-1))</f>
        <v>#N/A</v>
      </c>
      <c r="O6195" s="27" t="e">
        <f>IF(M6195=FALSE,NA(),(VLOOKUP(1,C6198:K6217,4,FALSE))/(M6195-1))</f>
        <v>#N/A</v>
      </c>
      <c r="P6195" s="27" t="e">
        <f>IF(M6195=FALSE,NA(),SUM(J6198:J6217)/Weighting!$S$5)</f>
        <v>#N/A</v>
      </c>
      <c r="Q6195" s="27" t="e">
        <f>IF(M6195=FALSE,NA(),SUM(K6198:K6217)/Weighting!$S$6)</f>
        <v>#N/A</v>
      </c>
      <c r="R6195" s="27" t="e">
        <f>IF(M6195=FALSE,NA(),(VLOOKUP(1,G6198:K6217,3,FALSE))/(M6195-1))</f>
        <v>#N/A</v>
      </c>
      <c r="S6195" s="22" t="e">
        <f>IF(M6195=FALSE,NA(),IF(SUM(J6198:J6217)=2,"yes","no"))</f>
        <v>#N/A</v>
      </c>
      <c r="X6195" s="2" cm="2">
        <f t="array" ref="X6195:X6196">FREQUENCY(IF('Data Transformation'!$B$425:$B$6424='Bin Analysis'!L6195,'Data Transformation'!$G$425:$G$6424),'Data Transformation'!$U$11)</f>
        <v>0</v>
      </c>
      <c r="Y6195" s="2" cm="2">
        <f t="array" ref="Y6195:Y6196">FREQUENCY(IF('Data Transformation'!$B$425:$B$6424='Bin Analysis'!L6195,'Data Transformation'!$G$425:$G$6424),'Data Transformation'!$U$12)</f>
        <v>0</v>
      </c>
    </row>
    <row r="6196" spans="1:25" x14ac:dyDescent="0.25">
      <c r="A6196" s="14" t="s">
        <v>67</v>
      </c>
      <c r="B6196" t="s">
        <v>47</v>
      </c>
      <c r="C6196" t="s">
        <v>5</v>
      </c>
      <c r="D6196" t="s">
        <v>98</v>
      </c>
      <c r="E6196" t="s">
        <v>99</v>
      </c>
      <c r="F6196" t="s">
        <v>100</v>
      </c>
      <c r="G6196" t="s">
        <v>69</v>
      </c>
      <c r="H6196" t="s">
        <v>31</v>
      </c>
      <c r="I6196" t="s">
        <v>32</v>
      </c>
      <c r="J6196" t="s">
        <v>46</v>
      </c>
      <c r="K6196" s="14" t="s">
        <v>45</v>
      </c>
      <c r="M6196" s="14"/>
      <c r="X6196" s="2">
        <v>0</v>
      </c>
      <c r="Y6196" s="2">
        <v>0</v>
      </c>
    </row>
    <row r="6197" spans="1:25" x14ac:dyDescent="0.25">
      <c r="A6197" s="32"/>
      <c r="D6197" t="e">
        <f>IF(C6197=1,'Data Transformation'!$G$3+0.5*'Data Transformation'!$W$25,IF(C6198=1,D6198-'Data Transformation'!$W$25,FALSE))</f>
        <v>#NUM!</v>
      </c>
      <c r="E6197">
        <f t="array" ref="E6197">IF(ISLOGICAL(D6197),"",FREQUENCY(IF('Data Transformation'!$B$425:$B$8425='Bin Analysis'!$B6195,'Data Transformation'!$G$425:$G$8425),D6197))</f>
        <v>2001</v>
      </c>
      <c r="F6197" t="e">
        <f>IF(ISLOGICAL(D6197),"",E6197-E6196)</f>
        <v>#VALUE!</v>
      </c>
      <c r="M6197" s="14"/>
    </row>
    <row r="6198" spans="1:25" x14ac:dyDescent="0.25">
      <c r="A6198" s="32" t="e">
        <f>IF(Weighting!$P$6&gt;0,B6198,"")</f>
        <v>#NUM!</v>
      </c>
      <c r="B6198" t="e">
        <f>Weighting!$C$6</f>
        <v>#DIV/0!</v>
      </c>
      <c r="C6198" t="e">
        <f>Weighting!$F$6</f>
        <v>#NUM!</v>
      </c>
      <c r="D6198" t="e">
        <f>IF(C6198=1,'Data Transformation'!$G$3+0.5*'Data Transformation'!$W$25,IF(C6199=1,D6199-'Data Transformation'!$W$25,FALSE))</f>
        <v>#NUM!</v>
      </c>
      <c r="E6198">
        <f t="array" ref="E6198">IF(ISLOGICAL(D6198),"",FREQUENCY(IF('Data Transformation'!$B$425:$B$8425='Bin Analysis'!$B6195,'Data Transformation'!$G$425:$G$8425),D6198))</f>
        <v>2001</v>
      </c>
      <c r="F6198">
        <f>IF(ISLOGICAL(D6198),"",E6198-E6197)</f>
        <v>0</v>
      </c>
      <c r="G6198">
        <f>Weighting!$H$6</f>
        <v>1</v>
      </c>
      <c r="H6198">
        <f t="array" ref="H6198">FREQUENCY(IF('Data Transformation'!$B$4:$B$8425=B6195,'Data Transformation'!$G$4:$G$8425),'Bin Analysis'!$B6198)</f>
        <v>2073</v>
      </c>
      <c r="I6198">
        <f>H6198-H6197</f>
        <v>2073</v>
      </c>
      <c r="J6198">
        <f>IF(I6198=0,0,1)</f>
        <v>1</v>
      </c>
      <c r="K6198" t="e">
        <f>J6198*Weighting!$W$6</f>
        <v>#NUM!</v>
      </c>
      <c r="M6198" s="14"/>
    </row>
    <row r="6199" spans="1:25" x14ac:dyDescent="0.25">
      <c r="A6199" s="32" t="str">
        <f>IF(Weighting!$P$7&gt;0,B6199,"")</f>
        <v/>
      </c>
      <c r="B6199" t="e">
        <f>Weighting!$C$7</f>
        <v>#DIV/0!</v>
      </c>
      <c r="C6199" t="e">
        <f>Weighting!$F$7</f>
        <v>#NUM!</v>
      </c>
      <c r="D6199" t="e">
        <f>IF(C6199=1,'Data Transformation'!$G$3+0.5*'Data Transformation'!$W$25,IF(C6200=1,D6200-'Data Transformation'!$W$25,FALSE))</f>
        <v>#NUM!</v>
      </c>
      <c r="E6199">
        <f t="array" ref="E6199">IF(ISLOGICAL(D6199),"",FREQUENCY(IF('Data Transformation'!$B$425:$B$8425='Bin Analysis'!$B6195,'Data Transformation'!$G$425:$G$8425),D6199))</f>
        <v>2001</v>
      </c>
      <c r="F6199">
        <f t="shared" ref="F6199:F6217" si="774">IF(ISLOGICAL(D6199),"",E6199-E6198)</f>
        <v>0</v>
      </c>
      <c r="G6199">
        <f>Weighting!$H$7</f>
        <v>0</v>
      </c>
      <c r="H6199">
        <f t="array" ref="H6199">FREQUENCY(IF('Data Transformation'!$B$4:$B$8425=B6195,'Data Transformation'!$G$4:$G$8425),'Bin Analysis'!$B6199)</f>
        <v>2073</v>
      </c>
      <c r="I6199">
        <f t="shared" ref="I6199:I6217" si="775">H6199-H6198</f>
        <v>0</v>
      </c>
      <c r="J6199">
        <f>IF(I6199=0,0,1)</f>
        <v>0</v>
      </c>
      <c r="K6199">
        <f>J6199*Weighting!$W$7</f>
        <v>0</v>
      </c>
      <c r="M6199" s="14"/>
    </row>
    <row r="6200" spans="1:25" x14ac:dyDescent="0.25">
      <c r="A6200" s="32" t="str">
        <f>IF(Weighting!$P$8&gt;0,B6200,"")</f>
        <v/>
      </c>
      <c r="B6200" t="e">
        <f>Weighting!$C$8</f>
        <v>#DIV/0!</v>
      </c>
      <c r="C6200" t="e">
        <f>Weighting!$F$8</f>
        <v>#NUM!</v>
      </c>
      <c r="D6200" t="e">
        <f>IF(C6200=1,'Data Transformation'!$G$3+0.5*'Data Transformation'!$W$25,IF(C6201=1,D6201-'Data Transformation'!$W$25,FALSE))</f>
        <v>#NUM!</v>
      </c>
      <c r="E6200">
        <f t="array" ref="E6200">IF(ISLOGICAL(D6200),"",FREQUENCY(IF('Data Transformation'!$B$425:$B$8425='Bin Analysis'!$B6195,'Data Transformation'!$G$425:$G$8425),D6200))</f>
        <v>2001</v>
      </c>
      <c r="F6200">
        <f t="shared" si="774"/>
        <v>0</v>
      </c>
      <c r="G6200">
        <f>Weighting!$H$8</f>
        <v>0</v>
      </c>
      <c r="H6200">
        <f t="array" ref="H6200">FREQUENCY(IF('Data Transformation'!$B$4:$B$8425=B6195,'Data Transformation'!$G$4:$G$8425),'Bin Analysis'!$B6200)</f>
        <v>2073</v>
      </c>
      <c r="I6200">
        <f t="shared" si="775"/>
        <v>0</v>
      </c>
      <c r="J6200">
        <f t="shared" ref="J6200:J6217" si="776">IF(I6200=0,0,1)</f>
        <v>0</v>
      </c>
      <c r="K6200">
        <f>J6200*Weighting!$W$8</f>
        <v>0</v>
      </c>
      <c r="M6200" s="14"/>
    </row>
    <row r="6201" spans="1:25" x14ac:dyDescent="0.25">
      <c r="A6201" s="32" t="str">
        <f>IF(Weighting!$P$9&gt;0,B6201,"")</f>
        <v/>
      </c>
      <c r="B6201" s="50" t="e">
        <f>Weighting!$C$9</f>
        <v>#DIV/0!</v>
      </c>
      <c r="C6201" t="e">
        <f>Weighting!$F$9</f>
        <v>#NUM!</v>
      </c>
      <c r="D6201" t="e">
        <f>IF(C6201=1,'Data Transformation'!$G$3+0.5*'Data Transformation'!$W$25,IF(C6202=1,D6202-'Data Transformation'!$W$25,FALSE))</f>
        <v>#NUM!</v>
      </c>
      <c r="E6201">
        <f t="array" ref="E6201">IF(ISLOGICAL(D6201),"",FREQUENCY(IF('Data Transformation'!$B$425:$B$8425='Bin Analysis'!$B6195,'Data Transformation'!$G$425:$G$8425),D6201))</f>
        <v>2001</v>
      </c>
      <c r="F6201">
        <f t="shared" si="774"/>
        <v>0</v>
      </c>
      <c r="G6201">
        <f>Weighting!$H$9</f>
        <v>0</v>
      </c>
      <c r="H6201">
        <f t="array" ref="H6201">FREQUENCY(IF('Data Transformation'!$B$4:$B$8425=B6195,'Data Transformation'!$G$4:$G$8425),'Bin Analysis'!$B6201)</f>
        <v>2073</v>
      </c>
      <c r="I6201">
        <f t="shared" si="775"/>
        <v>0</v>
      </c>
      <c r="J6201">
        <f t="shared" si="776"/>
        <v>0</v>
      </c>
      <c r="K6201">
        <f>J6201*Weighting!$W$9</f>
        <v>0</v>
      </c>
      <c r="M6201" s="14"/>
    </row>
    <row r="6202" spans="1:25" x14ac:dyDescent="0.25">
      <c r="A6202" s="32" t="str">
        <f>IF(Weighting!$P$10&gt;0,B6202,"")</f>
        <v/>
      </c>
      <c r="B6202" t="e">
        <f>Weighting!$C$10</f>
        <v>#DIV/0!</v>
      </c>
      <c r="C6202" t="e">
        <f>Weighting!$F$10</f>
        <v>#NUM!</v>
      </c>
      <c r="D6202" t="e">
        <f>IF(C6202=1,'Data Transformation'!$G$3+0.5*'Data Transformation'!$W$25,IF(C6203=1,D6203-'Data Transformation'!$W$25,FALSE))</f>
        <v>#NUM!</v>
      </c>
      <c r="E6202">
        <f t="array" ref="E6202">IF(ISLOGICAL(D6202),"",FREQUENCY(IF('Data Transformation'!$B$425:$B$8425='Bin Analysis'!$B6195,'Data Transformation'!$G$425:$G$8425),D6202))</f>
        <v>2001</v>
      </c>
      <c r="F6202">
        <f t="shared" si="774"/>
        <v>0</v>
      </c>
      <c r="G6202">
        <f>Weighting!$H$10</f>
        <v>0</v>
      </c>
      <c r="H6202">
        <f t="array" ref="H6202">FREQUENCY(IF('Data Transformation'!$B$4:$B$8425=B6195,'Data Transformation'!$G$4:$G$8425),'Bin Analysis'!$B6202)</f>
        <v>2073</v>
      </c>
      <c r="I6202">
        <f t="shared" si="775"/>
        <v>0</v>
      </c>
      <c r="J6202">
        <f t="shared" si="776"/>
        <v>0</v>
      </c>
      <c r="K6202">
        <f>J6202*Weighting!$W$10</f>
        <v>0</v>
      </c>
      <c r="M6202" s="14"/>
    </row>
    <row r="6203" spans="1:25" x14ac:dyDescent="0.25">
      <c r="A6203" s="32" t="str">
        <f>IF(Weighting!$P$11&gt;0,B6203,"")</f>
        <v/>
      </c>
      <c r="B6203" t="e">
        <f>Weighting!$C$11</f>
        <v>#DIV/0!</v>
      </c>
      <c r="C6203" t="e">
        <f>Weighting!$F$11</f>
        <v>#NUM!</v>
      </c>
      <c r="D6203" t="e">
        <f>IF(C6203=1,'Data Transformation'!$G$3+0.5*'Data Transformation'!$W$25,IF(C6204=1,D6204-'Data Transformation'!$W$25,FALSE))</f>
        <v>#NUM!</v>
      </c>
      <c r="E6203">
        <f t="array" ref="E6203">IF(ISLOGICAL(D6203),"",FREQUENCY(IF('Data Transformation'!$B$425:$B$8425='Bin Analysis'!$B6195,'Data Transformation'!$G$425:$G$8425),D6203))</f>
        <v>2001</v>
      </c>
      <c r="F6203">
        <f t="shared" si="774"/>
        <v>0</v>
      </c>
      <c r="G6203">
        <f>Weighting!$H$11</f>
        <v>0</v>
      </c>
      <c r="H6203">
        <f t="array" ref="H6203">FREQUENCY(IF('Data Transformation'!$B$4:$B$8425=B6195,'Data Transformation'!$G$4:$G$8425),'Bin Analysis'!$B6203)</f>
        <v>2073</v>
      </c>
      <c r="I6203">
        <f t="shared" si="775"/>
        <v>0</v>
      </c>
      <c r="J6203">
        <f t="shared" si="776"/>
        <v>0</v>
      </c>
      <c r="K6203">
        <f>J6203*Weighting!$W$11</f>
        <v>0</v>
      </c>
      <c r="M6203" s="14"/>
    </row>
    <row r="6204" spans="1:25" x14ac:dyDescent="0.25">
      <c r="A6204" s="32" t="str">
        <f>IF(Weighting!$P$12&gt;0,B6204,"")</f>
        <v/>
      </c>
      <c r="B6204" t="e">
        <f>Weighting!$C$12</f>
        <v>#DIV/0!</v>
      </c>
      <c r="C6204" t="e">
        <f>Weighting!$F$12</f>
        <v>#NUM!</v>
      </c>
      <c r="D6204" t="e">
        <f>IF(C6204=1,'Data Transformation'!$G$3+0.5*'Data Transformation'!$W$25,IF(C6205=1,D6205-'Data Transformation'!$W$25,FALSE))</f>
        <v>#NUM!</v>
      </c>
      <c r="E6204">
        <f t="array" ref="E6204">IF(ISLOGICAL(D6204),"",FREQUENCY(IF('Data Transformation'!$B$425:$B$8425='Bin Analysis'!$B6195,'Data Transformation'!$G$425:$G$8425),D6204))</f>
        <v>2001</v>
      </c>
      <c r="F6204">
        <f t="shared" si="774"/>
        <v>0</v>
      </c>
      <c r="G6204">
        <f>Weighting!$H$12</f>
        <v>0</v>
      </c>
      <c r="H6204">
        <f t="array" ref="H6204">FREQUENCY(IF('Data Transformation'!$B$4:$B$8425=B6195,'Data Transformation'!$G$4:$G$8425),'Bin Analysis'!$B6204)</f>
        <v>2073</v>
      </c>
      <c r="I6204">
        <f t="shared" si="775"/>
        <v>0</v>
      </c>
      <c r="J6204">
        <f t="shared" si="776"/>
        <v>0</v>
      </c>
      <c r="K6204">
        <f>J6204*Weighting!$W$12</f>
        <v>0</v>
      </c>
      <c r="M6204" s="14"/>
    </row>
    <row r="6205" spans="1:25" x14ac:dyDescent="0.25">
      <c r="A6205" s="32" t="str">
        <f>IF(Weighting!$P$13&gt;0,B6205,"")</f>
        <v/>
      </c>
      <c r="B6205" t="e">
        <f>Weighting!$C$13</f>
        <v>#DIV/0!</v>
      </c>
      <c r="C6205" t="e">
        <f>Weighting!$F$13</f>
        <v>#NUM!</v>
      </c>
      <c r="D6205" t="e">
        <f>IF(C6205=1,'Data Transformation'!$G$3+0.5*'Data Transformation'!$W$25,IF(C6206=1,D6206-'Data Transformation'!$W$25,FALSE))</f>
        <v>#NUM!</v>
      </c>
      <c r="E6205">
        <f t="array" ref="E6205">IF(ISLOGICAL(D6205),"",FREQUENCY(IF('Data Transformation'!$B$425:$B$8425='Bin Analysis'!$B6195,'Data Transformation'!$G$425:$G$8425),D6205))</f>
        <v>2001</v>
      </c>
      <c r="F6205">
        <f t="shared" si="774"/>
        <v>0</v>
      </c>
      <c r="G6205">
        <f>Weighting!$H$13</f>
        <v>0</v>
      </c>
      <c r="H6205">
        <f t="array" ref="H6205">FREQUENCY(IF('Data Transformation'!$B$4:$B$8425=B6195,'Data Transformation'!$G$4:$G$8425),'Bin Analysis'!$B6205)</f>
        <v>2073</v>
      </c>
      <c r="I6205">
        <f t="shared" si="775"/>
        <v>0</v>
      </c>
      <c r="J6205">
        <f t="shared" si="776"/>
        <v>0</v>
      </c>
      <c r="K6205">
        <f>J6205*Weighting!$W$13</f>
        <v>0</v>
      </c>
      <c r="M6205" s="14"/>
    </row>
    <row r="6206" spans="1:25" x14ac:dyDescent="0.25">
      <c r="A6206" s="32" t="str">
        <f>IF(Weighting!$P$14&gt;0,B6206,"")</f>
        <v/>
      </c>
      <c r="B6206" t="e">
        <f>Weighting!$C$14</f>
        <v>#DIV/0!</v>
      </c>
      <c r="C6206" t="e">
        <f>Weighting!$F$14</f>
        <v>#NUM!</v>
      </c>
      <c r="D6206" t="e">
        <f>IF(C6206=1,'Data Transformation'!$G$3+0.5*'Data Transformation'!$W$25,IF(C6207=1,D6207-'Data Transformation'!$W$25,FALSE))</f>
        <v>#NUM!</v>
      </c>
      <c r="E6206">
        <f t="array" ref="E6206">IF(ISLOGICAL(D6206),"",FREQUENCY(IF('Data Transformation'!$B$425:$B$8425='Bin Analysis'!$B6195,'Data Transformation'!$G$425:$G$8425),D6206))</f>
        <v>2001</v>
      </c>
      <c r="F6206">
        <f t="shared" si="774"/>
        <v>0</v>
      </c>
      <c r="G6206">
        <f>Weighting!$H$14</f>
        <v>0</v>
      </c>
      <c r="H6206">
        <f t="array" ref="H6206">FREQUENCY(IF('Data Transformation'!$B$4:$B$8425=B6195,'Data Transformation'!$G$4:$G$8425),'Bin Analysis'!$B6206)</f>
        <v>2073</v>
      </c>
      <c r="I6206">
        <f t="shared" si="775"/>
        <v>0</v>
      </c>
      <c r="J6206">
        <f t="shared" si="776"/>
        <v>0</v>
      </c>
      <c r="K6206">
        <f>J6206*Weighting!$W$14</f>
        <v>0</v>
      </c>
      <c r="M6206" s="14"/>
    </row>
    <row r="6207" spans="1:25" x14ac:dyDescent="0.25">
      <c r="A6207" s="32" t="str">
        <f>IF(Weighting!$P$15&gt;0,B6207,"")</f>
        <v/>
      </c>
      <c r="B6207" t="e">
        <f>Weighting!$C$15</f>
        <v>#DIV/0!</v>
      </c>
      <c r="C6207" t="e">
        <f>Weighting!$F$15</f>
        <v>#NUM!</v>
      </c>
      <c r="D6207" t="e">
        <f>IF(C6207=1,'Data Transformation'!$G$3+0.5*'Data Transformation'!$W$25,IF(C6208=1,D6208-'Data Transformation'!$W$25,FALSE))</f>
        <v>#NUM!</v>
      </c>
      <c r="E6207">
        <f t="array" ref="E6207">IF(ISLOGICAL(D6207),"",FREQUENCY(IF('Data Transformation'!$B$425:$B$8425='Bin Analysis'!$B6195,'Data Transformation'!$G$425:$G$8425),D6207))</f>
        <v>2001</v>
      </c>
      <c r="F6207">
        <f t="shared" si="774"/>
        <v>0</v>
      </c>
      <c r="G6207">
        <f>Weighting!$H$15</f>
        <v>0</v>
      </c>
      <c r="H6207">
        <f t="array" ref="H6207">FREQUENCY(IF('Data Transformation'!$B$4:$B$8425=B6195,'Data Transformation'!$G$4:$G$8425),'Bin Analysis'!$B6207)</f>
        <v>2073</v>
      </c>
      <c r="I6207">
        <f t="shared" si="775"/>
        <v>0</v>
      </c>
      <c r="J6207">
        <f t="shared" si="776"/>
        <v>0</v>
      </c>
      <c r="K6207">
        <f>J6207*Weighting!$W$15</f>
        <v>0</v>
      </c>
      <c r="M6207" s="14"/>
    </row>
    <row r="6208" spans="1:25" x14ac:dyDescent="0.25">
      <c r="A6208" s="32" t="str">
        <f>IF(Weighting!$P$16&gt;0,B6208,"")</f>
        <v/>
      </c>
      <c r="B6208" t="e">
        <f>Weighting!$C$16</f>
        <v>#DIV/0!</v>
      </c>
      <c r="C6208" t="e">
        <f>Weighting!$F$16</f>
        <v>#NUM!</v>
      </c>
      <c r="D6208" t="e">
        <f>IF(C6208=1,'Data Transformation'!$G$3+0.5*'Data Transformation'!$W$25,IF(C6209=1,D6209-'Data Transformation'!$W$25,FALSE))</f>
        <v>#NUM!</v>
      </c>
      <c r="E6208">
        <f t="array" ref="E6208">IF(ISLOGICAL(D6208),"",FREQUENCY(IF('Data Transformation'!$B$425:$B$8425='Bin Analysis'!$B6195,'Data Transformation'!$G$425:$G$8425),D6208))</f>
        <v>2001</v>
      </c>
      <c r="F6208">
        <f t="shared" si="774"/>
        <v>0</v>
      </c>
      <c r="G6208">
        <f>Weighting!$H$16</f>
        <v>0</v>
      </c>
      <c r="H6208">
        <f t="array" ref="H6208">FREQUENCY(IF('Data Transformation'!$B$4:$B$8425=B6195,'Data Transformation'!$G$4:$G$8425),'Bin Analysis'!$B6208)</f>
        <v>2073</v>
      </c>
      <c r="I6208">
        <f t="shared" si="775"/>
        <v>0</v>
      </c>
      <c r="J6208">
        <f t="shared" si="776"/>
        <v>0</v>
      </c>
      <c r="K6208">
        <f>J6208*Weighting!$W$16</f>
        <v>0</v>
      </c>
      <c r="M6208" s="14"/>
    </row>
    <row r="6209" spans="1:25" x14ac:dyDescent="0.25">
      <c r="A6209" s="32" t="str">
        <f>IF(Weighting!$P$17&gt;0,B6209,"")</f>
        <v/>
      </c>
      <c r="B6209" t="e">
        <f>Weighting!$C$17</f>
        <v>#DIV/0!</v>
      </c>
      <c r="C6209" t="e">
        <f>Weighting!$F$17</f>
        <v>#NUM!</v>
      </c>
      <c r="D6209" t="e">
        <f>IF(C6209=1,'Data Transformation'!$G$3+0.5*'Data Transformation'!$W$25,IF(C6210=1,D6210-'Data Transformation'!$W$25,FALSE))</f>
        <v>#NUM!</v>
      </c>
      <c r="E6209">
        <f t="array" ref="E6209">IF(ISLOGICAL(D6209),"",FREQUENCY(IF('Data Transformation'!$B$425:$B$8425='Bin Analysis'!$B6195,'Data Transformation'!$G$425:$G$8425),D6209))</f>
        <v>2001</v>
      </c>
      <c r="F6209">
        <f t="shared" si="774"/>
        <v>0</v>
      </c>
      <c r="G6209">
        <f>Weighting!$H$17</f>
        <v>0</v>
      </c>
      <c r="H6209">
        <f t="array" ref="H6209">FREQUENCY(IF('Data Transformation'!$B$4:$B$8425=B6195,'Data Transformation'!$G$4:$G$8425),'Bin Analysis'!$B6209)</f>
        <v>2073</v>
      </c>
      <c r="I6209">
        <f t="shared" si="775"/>
        <v>0</v>
      </c>
      <c r="J6209">
        <f t="shared" si="776"/>
        <v>0</v>
      </c>
      <c r="K6209">
        <f>J6209*Weighting!$W$17</f>
        <v>0</v>
      </c>
      <c r="M6209" s="14"/>
    </row>
    <row r="6210" spans="1:25" x14ac:dyDescent="0.25">
      <c r="A6210" s="32" t="str">
        <f>IF(Weighting!$P$18&gt;0,B6210,"")</f>
        <v/>
      </c>
      <c r="B6210" t="e">
        <f>Weighting!$C$18</f>
        <v>#DIV/0!</v>
      </c>
      <c r="C6210" t="e">
        <f>Weighting!$F$18</f>
        <v>#NUM!</v>
      </c>
      <c r="D6210" t="e">
        <f>IF(C6210=1,'Data Transformation'!$G$3+0.5*'Data Transformation'!$W$25,IF(C6211=1,D6211-'Data Transformation'!$W$25,FALSE))</f>
        <v>#NUM!</v>
      </c>
      <c r="E6210">
        <f t="array" ref="E6210">IF(ISLOGICAL(D6210),"",FREQUENCY(IF('Data Transformation'!$B$425:$B$8425='Bin Analysis'!$B6195,'Data Transformation'!$G$425:$G$8425),D6210))</f>
        <v>2001</v>
      </c>
      <c r="F6210">
        <f t="shared" si="774"/>
        <v>0</v>
      </c>
      <c r="G6210">
        <f>Weighting!$H$18</f>
        <v>0</v>
      </c>
      <c r="H6210">
        <f t="array" ref="H6210">FREQUENCY(IF('Data Transformation'!$B$4:$B$8425=B6195,'Data Transformation'!$G$4:$G$8425),'Bin Analysis'!$B6210)</f>
        <v>2073</v>
      </c>
      <c r="I6210">
        <f t="shared" si="775"/>
        <v>0</v>
      </c>
      <c r="J6210">
        <f t="shared" si="776"/>
        <v>0</v>
      </c>
      <c r="K6210">
        <f>J6210*Weighting!$W$18</f>
        <v>0</v>
      </c>
      <c r="M6210" s="14"/>
    </row>
    <row r="6211" spans="1:25" x14ac:dyDescent="0.25">
      <c r="A6211" s="32" t="str">
        <f>IF(Weighting!$P$19&gt;0,B6211,"")</f>
        <v/>
      </c>
      <c r="B6211" t="e">
        <f>Weighting!$C$19</f>
        <v>#DIV/0!</v>
      </c>
      <c r="C6211" t="e">
        <f>Weighting!$F$19</f>
        <v>#NUM!</v>
      </c>
      <c r="D6211" t="e">
        <f>IF(C6211=1,'Data Transformation'!$G$3+0.5*'Data Transformation'!$W$25,IF(C6212=1,D6212-'Data Transformation'!$W$25,FALSE))</f>
        <v>#NUM!</v>
      </c>
      <c r="E6211">
        <f t="array" ref="E6211">IF(ISLOGICAL(D6211),"",FREQUENCY(IF('Data Transformation'!$B$425:$B$8425='Bin Analysis'!$B6195,'Data Transformation'!$G$425:$G$8425),D6211))</f>
        <v>2001</v>
      </c>
      <c r="F6211">
        <f t="shared" si="774"/>
        <v>0</v>
      </c>
      <c r="G6211">
        <f>Weighting!$H$19</f>
        <v>0</v>
      </c>
      <c r="H6211">
        <f t="array" ref="H6211">FREQUENCY(IF('Data Transformation'!$B$4:$B$8425=B6195,'Data Transformation'!$G$4:$G$8425),'Bin Analysis'!$B6211)</f>
        <v>2073</v>
      </c>
      <c r="I6211">
        <f t="shared" si="775"/>
        <v>0</v>
      </c>
      <c r="J6211">
        <f t="shared" si="776"/>
        <v>0</v>
      </c>
      <c r="K6211">
        <f>J6211*Weighting!$W$19</f>
        <v>0</v>
      </c>
      <c r="M6211" s="14"/>
    </row>
    <row r="6212" spans="1:25" x14ac:dyDescent="0.25">
      <c r="A6212" s="32" t="str">
        <f>IF(Weighting!$P$20&gt;0,B6212,"")</f>
        <v/>
      </c>
      <c r="B6212" t="e">
        <f>Weighting!$C$20</f>
        <v>#DIV/0!</v>
      </c>
      <c r="C6212" t="e">
        <f>Weighting!$F$20</f>
        <v>#NUM!</v>
      </c>
      <c r="D6212" t="e">
        <f>IF(C6212=1,'Data Transformation'!$G$3+0.5*'Data Transformation'!$W$25,IF(C6213=1,D6213-'Data Transformation'!$W$25,FALSE))</f>
        <v>#NUM!</v>
      </c>
      <c r="E6212">
        <f t="array" ref="E6212">IF(ISLOGICAL(D6212),"",FREQUENCY(IF('Data Transformation'!$B$425:$B$8425='Bin Analysis'!$B6195,'Data Transformation'!$G$425:$G$8425),D6212))</f>
        <v>2001</v>
      </c>
      <c r="F6212">
        <f t="shared" si="774"/>
        <v>0</v>
      </c>
      <c r="G6212">
        <f>Weighting!$H$20</f>
        <v>0</v>
      </c>
      <c r="H6212">
        <f t="array" ref="H6212">FREQUENCY(IF('Data Transformation'!$B$4:$B$8425=B6195,'Data Transformation'!$G$4:$G$8425),'Bin Analysis'!$B6212)</f>
        <v>2073</v>
      </c>
      <c r="I6212">
        <f t="shared" si="775"/>
        <v>0</v>
      </c>
      <c r="J6212">
        <f t="shared" si="776"/>
        <v>0</v>
      </c>
      <c r="K6212">
        <f>J6212*Weighting!$W$20</f>
        <v>0</v>
      </c>
      <c r="M6212" s="14"/>
    </row>
    <row r="6213" spans="1:25" x14ac:dyDescent="0.25">
      <c r="A6213" s="32" t="str">
        <f>IF(Weighting!$P$21&gt;0,B6213,"")</f>
        <v/>
      </c>
      <c r="B6213" t="e">
        <f>Weighting!$C$21</f>
        <v>#DIV/0!</v>
      </c>
      <c r="C6213" t="e">
        <f>Weighting!$F$21</f>
        <v>#NUM!</v>
      </c>
      <c r="D6213" t="e">
        <f>IF(C6213=1,'Data Transformation'!$G$3+0.5*'Data Transformation'!$W$25,IF(C6214=1,D6214-'Data Transformation'!$W$25,FALSE))</f>
        <v>#NUM!</v>
      </c>
      <c r="E6213">
        <f t="array" ref="E6213">IF(ISLOGICAL(D6213),"",FREQUENCY(IF('Data Transformation'!$B$425:$B$8425='Bin Analysis'!$B6195,'Data Transformation'!$G$425:$G$8425),D6213))</f>
        <v>2001</v>
      </c>
      <c r="F6213">
        <f t="shared" si="774"/>
        <v>0</v>
      </c>
      <c r="G6213">
        <f>Weighting!$H$21</f>
        <v>0</v>
      </c>
      <c r="H6213">
        <f t="array" ref="H6213">FREQUENCY(IF('Data Transformation'!$B$4:$B$8425=B6195,'Data Transformation'!$G$4:$G$8425),'Bin Analysis'!$B6213)</f>
        <v>2073</v>
      </c>
      <c r="I6213">
        <f t="shared" si="775"/>
        <v>0</v>
      </c>
      <c r="J6213">
        <f t="shared" si="776"/>
        <v>0</v>
      </c>
      <c r="K6213">
        <f>J6213*Weighting!$W$21</f>
        <v>0</v>
      </c>
      <c r="M6213" s="14"/>
    </row>
    <row r="6214" spans="1:25" x14ac:dyDescent="0.25">
      <c r="A6214" s="32" t="str">
        <f>IF(Weighting!$P$22&gt;0,B6214,"")</f>
        <v/>
      </c>
      <c r="B6214" t="e">
        <f>Weighting!$C$22</f>
        <v>#DIV/0!</v>
      </c>
      <c r="C6214" t="e">
        <f>Weighting!$F$22</f>
        <v>#NUM!</v>
      </c>
      <c r="D6214" t="e">
        <f>IF(C6214=1,'Data Transformation'!$G$3+0.5*'Data Transformation'!$W$25,IF(C6215=1,D6215-'Data Transformation'!$W$25,FALSE))</f>
        <v>#NUM!</v>
      </c>
      <c r="E6214">
        <f t="array" ref="E6214">IF(ISLOGICAL(D6214),"",FREQUENCY(IF('Data Transformation'!$B$425:$B$8425='Bin Analysis'!$B6195,'Data Transformation'!$G$425:$G$8425),D6214))</f>
        <v>2001</v>
      </c>
      <c r="F6214">
        <f t="shared" si="774"/>
        <v>0</v>
      </c>
      <c r="G6214">
        <f>Weighting!$H$22</f>
        <v>0</v>
      </c>
      <c r="H6214">
        <f t="array" ref="H6214">FREQUENCY(IF('Data Transformation'!$B$4:$B$8425=B6195,'Data Transformation'!$G$4:$G$8425),'Bin Analysis'!$B6214)</f>
        <v>2073</v>
      </c>
      <c r="I6214">
        <f t="shared" si="775"/>
        <v>0</v>
      </c>
      <c r="J6214">
        <f t="shared" si="776"/>
        <v>0</v>
      </c>
      <c r="K6214">
        <f>J6214*Weighting!$W$22</f>
        <v>0</v>
      </c>
      <c r="M6214" s="14"/>
    </row>
    <row r="6215" spans="1:25" x14ac:dyDescent="0.25">
      <c r="A6215" s="32" t="str">
        <f>IF(Weighting!$P$23&gt;0,B6215,"")</f>
        <v/>
      </c>
      <c r="B6215" t="e">
        <f>Weighting!$C$23</f>
        <v>#DIV/0!</v>
      </c>
      <c r="C6215" t="e">
        <f>Weighting!$F$23</f>
        <v>#NUM!</v>
      </c>
      <c r="D6215" t="e">
        <f>IF(C6215=1,'Data Transformation'!$G$3+0.5*'Data Transformation'!$W$25,IF(C6216=1,D6216-'Data Transformation'!$W$25,FALSE))</f>
        <v>#NUM!</v>
      </c>
      <c r="E6215">
        <f t="array" ref="E6215">IF(ISLOGICAL(D6215),"",FREQUENCY(IF('Data Transformation'!$B$425:$B$8425='Bin Analysis'!$B6195,'Data Transformation'!$G$425:$G$8425),D6215))</f>
        <v>2001</v>
      </c>
      <c r="F6215">
        <f t="shared" si="774"/>
        <v>0</v>
      </c>
      <c r="G6215">
        <f>Weighting!$H$23</f>
        <v>0</v>
      </c>
      <c r="H6215">
        <f t="array" ref="H6215">FREQUENCY(IF('Data Transformation'!$B$4:$B$8425=B6195,'Data Transformation'!$G$4:$G$8425),'Bin Analysis'!$B6215)</f>
        <v>2073</v>
      </c>
      <c r="I6215">
        <f t="shared" si="775"/>
        <v>0</v>
      </c>
      <c r="J6215">
        <f t="shared" si="776"/>
        <v>0</v>
      </c>
      <c r="K6215">
        <f>J6215*Weighting!$W$23</f>
        <v>0</v>
      </c>
      <c r="M6215" s="14"/>
    </row>
    <row r="6216" spans="1:25" x14ac:dyDescent="0.25">
      <c r="A6216" s="32" t="str">
        <f>IF(Weighting!$P$24&gt;0,B6216,"")</f>
        <v/>
      </c>
      <c r="B6216" t="e">
        <f>Weighting!$C$24</f>
        <v>#DIV/0!</v>
      </c>
      <c r="C6216" t="e">
        <f>Weighting!$F$24</f>
        <v>#NUM!</v>
      </c>
      <c r="D6216" t="e">
        <f>IF(C6216=1,'Data Transformation'!$G$3+0.5*'Data Transformation'!$W$25,IF(C6217=1,D6217-'Data Transformation'!$W$25,FALSE))</f>
        <v>#NUM!</v>
      </c>
      <c r="E6216">
        <f t="array" ref="E6216">IF(ISLOGICAL(D6216),"",FREQUENCY(IF('Data Transformation'!$B$425:$B$8425='Bin Analysis'!$B6195,'Data Transformation'!$G$425:$G$8425),D6216))</f>
        <v>2001</v>
      </c>
      <c r="F6216">
        <f t="shared" si="774"/>
        <v>0</v>
      </c>
      <c r="G6216">
        <f>Weighting!$H$24</f>
        <v>0</v>
      </c>
      <c r="H6216">
        <f t="array" ref="H6216">FREQUENCY(IF('Data Transformation'!$B$4:$B$8425=B6195,'Data Transformation'!$G$4:$G$8425),'Bin Analysis'!$B6216)</f>
        <v>2073</v>
      </c>
      <c r="I6216">
        <f t="shared" si="775"/>
        <v>0</v>
      </c>
      <c r="J6216">
        <f t="shared" si="776"/>
        <v>0</v>
      </c>
      <c r="K6216">
        <f>J6216*Weighting!$W$24</f>
        <v>0</v>
      </c>
      <c r="M6216" s="14"/>
    </row>
    <row r="6217" spans="1:25" x14ac:dyDescent="0.25">
      <c r="A6217" s="32" t="str">
        <f>IF(Weighting!$P$25&gt;0,B6217,"")</f>
        <v/>
      </c>
      <c r="B6217" t="e">
        <f>Weighting!$C$25</f>
        <v>#DIV/0!</v>
      </c>
      <c r="C6217" t="e">
        <f>Weighting!$F$25</f>
        <v>#NUM!</v>
      </c>
      <c r="D6217" t="e">
        <f>IF(C6217=1,'Data Transformation'!$G$3+0.5*'Data Transformation'!$W$25,IF(C6218=1,D6218-'Data Transformation'!$W$25,FALSE))</f>
        <v>#NUM!</v>
      </c>
      <c r="E6217">
        <f t="array" ref="E6217">IF(ISLOGICAL(D6217),"",FREQUENCY(IF('Data Transformation'!$B$425:$B$8425='Bin Analysis'!$B6195,'Data Transformation'!$G$425:$G$8425),D6217))</f>
        <v>2001</v>
      </c>
      <c r="F6217">
        <f t="shared" si="774"/>
        <v>0</v>
      </c>
      <c r="G6217">
        <f>Weighting!$H$25</f>
        <v>0</v>
      </c>
      <c r="H6217">
        <f t="array" ref="H6217">FREQUENCY(IF('Data Transformation'!$B$4:$B$8425=B6195,'Data Transformation'!$G$4:$G$8425),'Bin Analysis'!$B6217)</f>
        <v>2073</v>
      </c>
      <c r="I6217">
        <f t="shared" si="775"/>
        <v>0</v>
      </c>
      <c r="J6217">
        <f t="shared" si="776"/>
        <v>0</v>
      </c>
      <c r="K6217">
        <f>J6217*Weighting!$W$25</f>
        <v>0</v>
      </c>
      <c r="M6217" s="14"/>
    </row>
    <row r="6218" spans="1:25" x14ac:dyDescent="0.25">
      <c r="O6218"/>
      <c r="P6218"/>
      <c r="Q6218"/>
      <c r="R6218"/>
    </row>
    <row r="6219" spans="1:25" ht="23.25" x14ac:dyDescent="0.35">
      <c r="A6219" s="21" t="s">
        <v>0</v>
      </c>
      <c r="B6219" s="21" t="str">
        <f>IFERROR(VLOOKUP(C6219,'Data Transformation'!$L$6:$M$426,2,FALSE),"")</f>
        <v/>
      </c>
      <c r="C6219" s="21">
        <f>C6195+1</f>
        <v>259</v>
      </c>
      <c r="D6219" s="21"/>
      <c r="E6219" s="21"/>
      <c r="F6219" s="21"/>
      <c r="G6219" s="21"/>
      <c r="H6219" s="22"/>
      <c r="I6219" s="22"/>
      <c r="J6219" s="22"/>
      <c r="K6219" s="21"/>
      <c r="L6219" s="21" t="str">
        <f>B6219</f>
        <v/>
      </c>
      <c r="M6219" s="23" t="e">
        <f>INDEX('Data Transformation'!$O$4:$O$424,MATCH($B6219,'Data Transformation'!$M$4:$M$424,0),MATCH($M$2,'Data Transformation'!$O$3,0))</f>
        <v>#N/A</v>
      </c>
      <c r="N6219" s="27" t="e">
        <f>IF('Input and Summary Results'!$J$16="minimum",'Bin Analysis'!X6220/(M6219-1),'Bin Analysis'!Y6219/('Bin Analysis'!M6219-1))</f>
        <v>#N/A</v>
      </c>
      <c r="O6219" s="27" t="e">
        <f>IF(M6219=FALSE,NA(),(VLOOKUP(1,C6222:K6241,4,FALSE))/(M6219-1))</f>
        <v>#N/A</v>
      </c>
      <c r="P6219" s="27" t="e">
        <f>IF(M6219=FALSE,NA(),SUM(J6222:J6241)/Weighting!$S$5)</f>
        <v>#N/A</v>
      </c>
      <c r="Q6219" s="27" t="e">
        <f>IF(M6219=FALSE,NA(),SUM(K6222:K6241)/Weighting!$S$6)</f>
        <v>#N/A</v>
      </c>
      <c r="R6219" s="27" t="e">
        <f>IF(M6219=FALSE,NA(),(VLOOKUP(1,G6222:K6241,3,FALSE))/(M6219-1))</f>
        <v>#N/A</v>
      </c>
      <c r="S6219" s="22" t="e">
        <f>IF(M6219=FALSE,NA(),IF(SUM(J6222:J6241)=2,"yes","no"))</f>
        <v>#N/A</v>
      </c>
      <c r="X6219" s="2" cm="2">
        <f t="array" ref="X6219:X6220">FREQUENCY(IF('Data Transformation'!$B$425:$B$6424='Bin Analysis'!L6219,'Data Transformation'!$G$425:$G$6424),'Data Transformation'!$U$11)</f>
        <v>0</v>
      </c>
      <c r="Y6219" s="2" cm="2">
        <f t="array" ref="Y6219:Y6220">FREQUENCY(IF('Data Transformation'!$B$425:$B$6424='Bin Analysis'!L6219,'Data Transformation'!$G$425:$G$6424),'Data Transformation'!$U$12)</f>
        <v>0</v>
      </c>
    </row>
    <row r="6220" spans="1:25" x14ac:dyDescent="0.25">
      <c r="A6220" s="14" t="s">
        <v>67</v>
      </c>
      <c r="B6220" t="s">
        <v>47</v>
      </c>
      <c r="C6220" t="s">
        <v>5</v>
      </c>
      <c r="D6220" t="s">
        <v>98</v>
      </c>
      <c r="E6220" t="s">
        <v>99</v>
      </c>
      <c r="F6220" t="s">
        <v>100</v>
      </c>
      <c r="G6220" t="s">
        <v>69</v>
      </c>
      <c r="H6220" t="s">
        <v>31</v>
      </c>
      <c r="I6220" t="s">
        <v>32</v>
      </c>
      <c r="J6220" t="s">
        <v>46</v>
      </c>
      <c r="K6220" s="14" t="s">
        <v>45</v>
      </c>
      <c r="M6220" s="14"/>
      <c r="X6220" s="2">
        <v>0</v>
      </c>
      <c r="Y6220" s="2">
        <v>0</v>
      </c>
    </row>
    <row r="6221" spans="1:25" x14ac:dyDescent="0.25">
      <c r="A6221" s="32"/>
      <c r="D6221" t="e">
        <f>IF(C6221=1,'Data Transformation'!$G$3+0.5*'Data Transformation'!$W$25,IF(C6222=1,D6222-'Data Transformation'!$W$25,FALSE))</f>
        <v>#NUM!</v>
      </c>
      <c r="E6221">
        <f t="array" ref="E6221">IF(ISLOGICAL(D6221),"",FREQUENCY(IF('Data Transformation'!$B$425:$B$8425='Bin Analysis'!$B6219,'Data Transformation'!$G$425:$G$8425),D6221))</f>
        <v>2001</v>
      </c>
      <c r="F6221" t="e">
        <f>IF(ISLOGICAL(D6221),"",E6221-E6220)</f>
        <v>#VALUE!</v>
      </c>
      <c r="M6221" s="14"/>
    </row>
    <row r="6222" spans="1:25" x14ac:dyDescent="0.25">
      <c r="A6222" s="32" t="e">
        <f>IF(Weighting!$P$6&gt;0,B6222,"")</f>
        <v>#NUM!</v>
      </c>
      <c r="B6222" t="e">
        <f>Weighting!$C$6</f>
        <v>#DIV/0!</v>
      </c>
      <c r="C6222" t="e">
        <f>Weighting!$F$6</f>
        <v>#NUM!</v>
      </c>
      <c r="D6222" t="e">
        <f>IF(C6222=1,'Data Transformation'!$G$3+0.5*'Data Transformation'!$W$25,IF(C6223=1,D6223-'Data Transformation'!$W$25,FALSE))</f>
        <v>#NUM!</v>
      </c>
      <c r="E6222">
        <f t="array" ref="E6222">IF(ISLOGICAL(D6222),"",FREQUENCY(IF('Data Transformation'!$B$425:$B$8425='Bin Analysis'!$B6219,'Data Transformation'!$G$425:$G$8425),D6222))</f>
        <v>2001</v>
      </c>
      <c r="F6222">
        <f>IF(ISLOGICAL(D6222),"",E6222-E6221)</f>
        <v>0</v>
      </c>
      <c r="G6222">
        <f>Weighting!$H$6</f>
        <v>1</v>
      </c>
      <c r="H6222">
        <f t="array" ref="H6222">FREQUENCY(IF('Data Transformation'!$B$4:$B$8425=B6219,'Data Transformation'!$G$4:$G$8425),'Bin Analysis'!$B6222)</f>
        <v>2073</v>
      </c>
      <c r="I6222">
        <f>H6222-H6221</f>
        <v>2073</v>
      </c>
      <c r="J6222">
        <f>IF(I6222=0,0,1)</f>
        <v>1</v>
      </c>
      <c r="K6222" t="e">
        <f>J6222*Weighting!$W$6</f>
        <v>#NUM!</v>
      </c>
      <c r="M6222" s="14"/>
    </row>
    <row r="6223" spans="1:25" x14ac:dyDescent="0.25">
      <c r="A6223" s="32" t="str">
        <f>IF(Weighting!$P$7&gt;0,B6223,"")</f>
        <v/>
      </c>
      <c r="B6223" t="e">
        <f>Weighting!$C$7</f>
        <v>#DIV/0!</v>
      </c>
      <c r="C6223" t="e">
        <f>Weighting!$F$7</f>
        <v>#NUM!</v>
      </c>
      <c r="D6223" t="e">
        <f>IF(C6223=1,'Data Transformation'!$G$3+0.5*'Data Transformation'!$W$25,IF(C6224=1,D6224-'Data Transformation'!$W$25,FALSE))</f>
        <v>#NUM!</v>
      </c>
      <c r="E6223">
        <f t="array" ref="E6223">IF(ISLOGICAL(D6223),"",FREQUENCY(IF('Data Transformation'!$B$425:$B$8425='Bin Analysis'!$B6219,'Data Transformation'!$G$425:$G$8425),D6223))</f>
        <v>2001</v>
      </c>
      <c r="F6223">
        <f t="shared" ref="F6223:F6241" si="777">IF(ISLOGICAL(D6223),"",E6223-E6222)</f>
        <v>0</v>
      </c>
      <c r="G6223">
        <f>Weighting!$H$7</f>
        <v>0</v>
      </c>
      <c r="H6223">
        <f t="array" ref="H6223">FREQUENCY(IF('Data Transformation'!$B$4:$B$8425=B6219,'Data Transformation'!$G$4:$G$8425),'Bin Analysis'!$B6223)</f>
        <v>2073</v>
      </c>
      <c r="I6223">
        <f t="shared" ref="I6223:I6241" si="778">H6223-H6222</f>
        <v>0</v>
      </c>
      <c r="J6223">
        <f>IF(I6223=0,0,1)</f>
        <v>0</v>
      </c>
      <c r="K6223">
        <f>J6223*Weighting!$W$7</f>
        <v>0</v>
      </c>
      <c r="M6223" s="14"/>
    </row>
    <row r="6224" spans="1:25" x14ac:dyDescent="0.25">
      <c r="A6224" s="32" t="str">
        <f>IF(Weighting!$P$8&gt;0,B6224,"")</f>
        <v/>
      </c>
      <c r="B6224" t="e">
        <f>Weighting!$C$8</f>
        <v>#DIV/0!</v>
      </c>
      <c r="C6224" t="e">
        <f>Weighting!$F$8</f>
        <v>#NUM!</v>
      </c>
      <c r="D6224" t="e">
        <f>IF(C6224=1,'Data Transformation'!$G$3+0.5*'Data Transformation'!$W$25,IF(C6225=1,D6225-'Data Transformation'!$W$25,FALSE))</f>
        <v>#NUM!</v>
      </c>
      <c r="E6224">
        <f t="array" ref="E6224">IF(ISLOGICAL(D6224),"",FREQUENCY(IF('Data Transformation'!$B$425:$B$8425='Bin Analysis'!$B6219,'Data Transformation'!$G$425:$G$8425),D6224))</f>
        <v>2001</v>
      </c>
      <c r="F6224">
        <f t="shared" si="777"/>
        <v>0</v>
      </c>
      <c r="G6224">
        <f>Weighting!$H$8</f>
        <v>0</v>
      </c>
      <c r="H6224">
        <f t="array" ref="H6224">FREQUENCY(IF('Data Transformation'!$B$4:$B$8425=B6219,'Data Transformation'!$G$4:$G$8425),'Bin Analysis'!$B6224)</f>
        <v>2073</v>
      </c>
      <c r="I6224">
        <f t="shared" si="778"/>
        <v>0</v>
      </c>
      <c r="J6224">
        <f t="shared" ref="J6224:J6241" si="779">IF(I6224=0,0,1)</f>
        <v>0</v>
      </c>
      <c r="K6224">
        <f>J6224*Weighting!$W$8</f>
        <v>0</v>
      </c>
      <c r="M6224" s="14"/>
    </row>
    <row r="6225" spans="1:13" x14ac:dyDescent="0.25">
      <c r="A6225" s="32" t="str">
        <f>IF(Weighting!$P$9&gt;0,B6225,"")</f>
        <v/>
      </c>
      <c r="B6225" s="50" t="e">
        <f>Weighting!$C$9</f>
        <v>#DIV/0!</v>
      </c>
      <c r="C6225" t="e">
        <f>Weighting!$F$9</f>
        <v>#NUM!</v>
      </c>
      <c r="D6225" t="e">
        <f>IF(C6225=1,'Data Transformation'!$G$3+0.5*'Data Transformation'!$W$25,IF(C6226=1,D6226-'Data Transformation'!$W$25,FALSE))</f>
        <v>#NUM!</v>
      </c>
      <c r="E6225">
        <f t="array" ref="E6225">IF(ISLOGICAL(D6225),"",FREQUENCY(IF('Data Transformation'!$B$425:$B$8425='Bin Analysis'!$B6219,'Data Transformation'!$G$425:$G$8425),D6225))</f>
        <v>2001</v>
      </c>
      <c r="F6225">
        <f t="shared" si="777"/>
        <v>0</v>
      </c>
      <c r="G6225">
        <f>Weighting!$H$9</f>
        <v>0</v>
      </c>
      <c r="H6225">
        <f t="array" ref="H6225">FREQUENCY(IF('Data Transformation'!$B$4:$B$8425=B6219,'Data Transformation'!$G$4:$G$8425),'Bin Analysis'!$B6225)</f>
        <v>2073</v>
      </c>
      <c r="I6225">
        <f t="shared" si="778"/>
        <v>0</v>
      </c>
      <c r="J6225">
        <f t="shared" si="779"/>
        <v>0</v>
      </c>
      <c r="K6225">
        <f>J6225*Weighting!$W$9</f>
        <v>0</v>
      </c>
      <c r="M6225" s="14"/>
    </row>
    <row r="6226" spans="1:13" x14ac:dyDescent="0.25">
      <c r="A6226" s="32" t="str">
        <f>IF(Weighting!$P$10&gt;0,B6226,"")</f>
        <v/>
      </c>
      <c r="B6226" t="e">
        <f>Weighting!$C$10</f>
        <v>#DIV/0!</v>
      </c>
      <c r="C6226" t="e">
        <f>Weighting!$F$10</f>
        <v>#NUM!</v>
      </c>
      <c r="D6226" t="e">
        <f>IF(C6226=1,'Data Transformation'!$G$3+0.5*'Data Transformation'!$W$25,IF(C6227=1,D6227-'Data Transformation'!$W$25,FALSE))</f>
        <v>#NUM!</v>
      </c>
      <c r="E6226">
        <f t="array" ref="E6226">IF(ISLOGICAL(D6226),"",FREQUENCY(IF('Data Transformation'!$B$425:$B$8425='Bin Analysis'!$B6219,'Data Transformation'!$G$425:$G$8425),D6226))</f>
        <v>2001</v>
      </c>
      <c r="F6226">
        <f t="shared" si="777"/>
        <v>0</v>
      </c>
      <c r="G6226">
        <f>Weighting!$H$10</f>
        <v>0</v>
      </c>
      <c r="H6226">
        <f t="array" ref="H6226">FREQUENCY(IF('Data Transformation'!$B$4:$B$8425=B6219,'Data Transformation'!$G$4:$G$8425),'Bin Analysis'!$B6226)</f>
        <v>2073</v>
      </c>
      <c r="I6226">
        <f t="shared" si="778"/>
        <v>0</v>
      </c>
      <c r="J6226">
        <f t="shared" si="779"/>
        <v>0</v>
      </c>
      <c r="K6226">
        <f>J6226*Weighting!$W$10</f>
        <v>0</v>
      </c>
      <c r="M6226" s="14"/>
    </row>
    <row r="6227" spans="1:13" x14ac:dyDescent="0.25">
      <c r="A6227" s="32" t="str">
        <f>IF(Weighting!$P$11&gt;0,B6227,"")</f>
        <v/>
      </c>
      <c r="B6227" t="e">
        <f>Weighting!$C$11</f>
        <v>#DIV/0!</v>
      </c>
      <c r="C6227" t="e">
        <f>Weighting!$F$11</f>
        <v>#NUM!</v>
      </c>
      <c r="D6227" t="e">
        <f>IF(C6227=1,'Data Transformation'!$G$3+0.5*'Data Transformation'!$W$25,IF(C6228=1,D6228-'Data Transformation'!$W$25,FALSE))</f>
        <v>#NUM!</v>
      </c>
      <c r="E6227">
        <f t="array" ref="E6227">IF(ISLOGICAL(D6227),"",FREQUENCY(IF('Data Transformation'!$B$425:$B$8425='Bin Analysis'!$B6219,'Data Transformation'!$G$425:$G$8425),D6227))</f>
        <v>2001</v>
      </c>
      <c r="F6227">
        <f t="shared" si="777"/>
        <v>0</v>
      </c>
      <c r="G6227">
        <f>Weighting!$H$11</f>
        <v>0</v>
      </c>
      <c r="H6227">
        <f t="array" ref="H6227">FREQUENCY(IF('Data Transformation'!$B$4:$B$8425=B6219,'Data Transformation'!$G$4:$G$8425),'Bin Analysis'!$B6227)</f>
        <v>2073</v>
      </c>
      <c r="I6227">
        <f t="shared" si="778"/>
        <v>0</v>
      </c>
      <c r="J6227">
        <f t="shared" si="779"/>
        <v>0</v>
      </c>
      <c r="K6227">
        <f>J6227*Weighting!$W$11</f>
        <v>0</v>
      </c>
      <c r="M6227" s="14"/>
    </row>
    <row r="6228" spans="1:13" x14ac:dyDescent="0.25">
      <c r="A6228" s="32" t="str">
        <f>IF(Weighting!$P$12&gt;0,B6228,"")</f>
        <v/>
      </c>
      <c r="B6228" t="e">
        <f>Weighting!$C$12</f>
        <v>#DIV/0!</v>
      </c>
      <c r="C6228" t="e">
        <f>Weighting!$F$12</f>
        <v>#NUM!</v>
      </c>
      <c r="D6228" t="e">
        <f>IF(C6228=1,'Data Transformation'!$G$3+0.5*'Data Transformation'!$W$25,IF(C6229=1,D6229-'Data Transformation'!$W$25,FALSE))</f>
        <v>#NUM!</v>
      </c>
      <c r="E6228">
        <f t="array" ref="E6228">IF(ISLOGICAL(D6228),"",FREQUENCY(IF('Data Transformation'!$B$425:$B$8425='Bin Analysis'!$B6219,'Data Transformation'!$G$425:$G$8425),D6228))</f>
        <v>2001</v>
      </c>
      <c r="F6228">
        <f t="shared" si="777"/>
        <v>0</v>
      </c>
      <c r="G6228">
        <f>Weighting!$H$12</f>
        <v>0</v>
      </c>
      <c r="H6228">
        <f t="array" ref="H6228">FREQUENCY(IF('Data Transformation'!$B$4:$B$8425=B6219,'Data Transformation'!$G$4:$G$8425),'Bin Analysis'!$B6228)</f>
        <v>2073</v>
      </c>
      <c r="I6228">
        <f t="shared" si="778"/>
        <v>0</v>
      </c>
      <c r="J6228">
        <f t="shared" si="779"/>
        <v>0</v>
      </c>
      <c r="K6228">
        <f>J6228*Weighting!$W$12</f>
        <v>0</v>
      </c>
      <c r="M6228" s="14"/>
    </row>
    <row r="6229" spans="1:13" x14ac:dyDescent="0.25">
      <c r="A6229" s="32" t="str">
        <f>IF(Weighting!$P$13&gt;0,B6229,"")</f>
        <v/>
      </c>
      <c r="B6229" t="e">
        <f>Weighting!$C$13</f>
        <v>#DIV/0!</v>
      </c>
      <c r="C6229" t="e">
        <f>Weighting!$F$13</f>
        <v>#NUM!</v>
      </c>
      <c r="D6229" t="e">
        <f>IF(C6229=1,'Data Transformation'!$G$3+0.5*'Data Transformation'!$W$25,IF(C6230=1,D6230-'Data Transformation'!$W$25,FALSE))</f>
        <v>#NUM!</v>
      </c>
      <c r="E6229">
        <f t="array" ref="E6229">IF(ISLOGICAL(D6229),"",FREQUENCY(IF('Data Transformation'!$B$425:$B$8425='Bin Analysis'!$B6219,'Data Transformation'!$G$425:$G$8425),D6229))</f>
        <v>2001</v>
      </c>
      <c r="F6229">
        <f t="shared" si="777"/>
        <v>0</v>
      </c>
      <c r="G6229">
        <f>Weighting!$H$13</f>
        <v>0</v>
      </c>
      <c r="H6229">
        <f t="array" ref="H6229">FREQUENCY(IF('Data Transformation'!$B$4:$B$8425=B6219,'Data Transformation'!$G$4:$G$8425),'Bin Analysis'!$B6229)</f>
        <v>2073</v>
      </c>
      <c r="I6229">
        <f t="shared" si="778"/>
        <v>0</v>
      </c>
      <c r="J6229">
        <f t="shared" si="779"/>
        <v>0</v>
      </c>
      <c r="K6229">
        <f>J6229*Weighting!$W$13</f>
        <v>0</v>
      </c>
      <c r="M6229" s="14"/>
    </row>
    <row r="6230" spans="1:13" x14ac:dyDescent="0.25">
      <c r="A6230" s="32" t="str">
        <f>IF(Weighting!$P$14&gt;0,B6230,"")</f>
        <v/>
      </c>
      <c r="B6230" t="e">
        <f>Weighting!$C$14</f>
        <v>#DIV/0!</v>
      </c>
      <c r="C6230" t="e">
        <f>Weighting!$F$14</f>
        <v>#NUM!</v>
      </c>
      <c r="D6230" t="e">
        <f>IF(C6230=1,'Data Transformation'!$G$3+0.5*'Data Transformation'!$W$25,IF(C6231=1,D6231-'Data Transformation'!$W$25,FALSE))</f>
        <v>#NUM!</v>
      </c>
      <c r="E6230">
        <f t="array" ref="E6230">IF(ISLOGICAL(D6230),"",FREQUENCY(IF('Data Transformation'!$B$425:$B$8425='Bin Analysis'!$B6219,'Data Transformation'!$G$425:$G$8425),D6230))</f>
        <v>2001</v>
      </c>
      <c r="F6230">
        <f t="shared" si="777"/>
        <v>0</v>
      </c>
      <c r="G6230">
        <f>Weighting!$H$14</f>
        <v>0</v>
      </c>
      <c r="H6230">
        <f t="array" ref="H6230">FREQUENCY(IF('Data Transformation'!$B$4:$B$8425=B6219,'Data Transformation'!$G$4:$G$8425),'Bin Analysis'!$B6230)</f>
        <v>2073</v>
      </c>
      <c r="I6230">
        <f t="shared" si="778"/>
        <v>0</v>
      </c>
      <c r="J6230">
        <f t="shared" si="779"/>
        <v>0</v>
      </c>
      <c r="K6230">
        <f>J6230*Weighting!$W$14</f>
        <v>0</v>
      </c>
      <c r="M6230" s="14"/>
    </row>
    <row r="6231" spans="1:13" x14ac:dyDescent="0.25">
      <c r="A6231" s="32" t="str">
        <f>IF(Weighting!$P$15&gt;0,B6231,"")</f>
        <v/>
      </c>
      <c r="B6231" t="e">
        <f>Weighting!$C$15</f>
        <v>#DIV/0!</v>
      </c>
      <c r="C6231" t="e">
        <f>Weighting!$F$15</f>
        <v>#NUM!</v>
      </c>
      <c r="D6231" t="e">
        <f>IF(C6231=1,'Data Transformation'!$G$3+0.5*'Data Transformation'!$W$25,IF(C6232=1,D6232-'Data Transformation'!$W$25,FALSE))</f>
        <v>#NUM!</v>
      </c>
      <c r="E6231">
        <f t="array" ref="E6231">IF(ISLOGICAL(D6231),"",FREQUENCY(IF('Data Transformation'!$B$425:$B$8425='Bin Analysis'!$B6219,'Data Transformation'!$G$425:$G$8425),D6231))</f>
        <v>2001</v>
      </c>
      <c r="F6231">
        <f t="shared" si="777"/>
        <v>0</v>
      </c>
      <c r="G6231">
        <f>Weighting!$H$15</f>
        <v>0</v>
      </c>
      <c r="H6231">
        <f t="array" ref="H6231">FREQUENCY(IF('Data Transformation'!$B$4:$B$8425=B6219,'Data Transformation'!$G$4:$G$8425),'Bin Analysis'!$B6231)</f>
        <v>2073</v>
      </c>
      <c r="I6231">
        <f t="shared" si="778"/>
        <v>0</v>
      </c>
      <c r="J6231">
        <f t="shared" si="779"/>
        <v>0</v>
      </c>
      <c r="K6231">
        <f>J6231*Weighting!$W$15</f>
        <v>0</v>
      </c>
      <c r="M6231" s="14"/>
    </row>
    <row r="6232" spans="1:13" x14ac:dyDescent="0.25">
      <c r="A6232" s="32" t="str">
        <f>IF(Weighting!$P$16&gt;0,B6232,"")</f>
        <v/>
      </c>
      <c r="B6232" t="e">
        <f>Weighting!$C$16</f>
        <v>#DIV/0!</v>
      </c>
      <c r="C6232" t="e">
        <f>Weighting!$F$16</f>
        <v>#NUM!</v>
      </c>
      <c r="D6232" t="e">
        <f>IF(C6232=1,'Data Transformation'!$G$3+0.5*'Data Transformation'!$W$25,IF(C6233=1,D6233-'Data Transformation'!$W$25,FALSE))</f>
        <v>#NUM!</v>
      </c>
      <c r="E6232">
        <f t="array" ref="E6232">IF(ISLOGICAL(D6232),"",FREQUENCY(IF('Data Transformation'!$B$425:$B$8425='Bin Analysis'!$B6219,'Data Transformation'!$G$425:$G$8425),D6232))</f>
        <v>2001</v>
      </c>
      <c r="F6232">
        <f t="shared" si="777"/>
        <v>0</v>
      </c>
      <c r="G6232">
        <f>Weighting!$H$16</f>
        <v>0</v>
      </c>
      <c r="H6232">
        <f t="array" ref="H6232">FREQUENCY(IF('Data Transformation'!$B$4:$B$8425=B6219,'Data Transformation'!$G$4:$G$8425),'Bin Analysis'!$B6232)</f>
        <v>2073</v>
      </c>
      <c r="I6232">
        <f t="shared" si="778"/>
        <v>0</v>
      </c>
      <c r="J6232">
        <f t="shared" si="779"/>
        <v>0</v>
      </c>
      <c r="K6232">
        <f>J6232*Weighting!$W$16</f>
        <v>0</v>
      </c>
      <c r="M6232" s="14"/>
    </row>
    <row r="6233" spans="1:13" x14ac:dyDescent="0.25">
      <c r="A6233" s="32" t="str">
        <f>IF(Weighting!$P$17&gt;0,B6233,"")</f>
        <v/>
      </c>
      <c r="B6233" t="e">
        <f>Weighting!$C$17</f>
        <v>#DIV/0!</v>
      </c>
      <c r="C6233" t="e">
        <f>Weighting!$F$17</f>
        <v>#NUM!</v>
      </c>
      <c r="D6233" t="e">
        <f>IF(C6233=1,'Data Transformation'!$G$3+0.5*'Data Transformation'!$W$25,IF(C6234=1,D6234-'Data Transformation'!$W$25,FALSE))</f>
        <v>#NUM!</v>
      </c>
      <c r="E6233">
        <f t="array" ref="E6233">IF(ISLOGICAL(D6233),"",FREQUENCY(IF('Data Transformation'!$B$425:$B$8425='Bin Analysis'!$B6219,'Data Transformation'!$G$425:$G$8425),D6233))</f>
        <v>2001</v>
      </c>
      <c r="F6233">
        <f t="shared" si="777"/>
        <v>0</v>
      </c>
      <c r="G6233">
        <f>Weighting!$H$17</f>
        <v>0</v>
      </c>
      <c r="H6233">
        <f t="array" ref="H6233">FREQUENCY(IF('Data Transformation'!$B$4:$B$8425=B6219,'Data Transformation'!$G$4:$G$8425),'Bin Analysis'!$B6233)</f>
        <v>2073</v>
      </c>
      <c r="I6233">
        <f t="shared" si="778"/>
        <v>0</v>
      </c>
      <c r="J6233">
        <f t="shared" si="779"/>
        <v>0</v>
      </c>
      <c r="K6233">
        <f>J6233*Weighting!$W$17</f>
        <v>0</v>
      </c>
      <c r="M6233" s="14"/>
    </row>
    <row r="6234" spans="1:13" x14ac:dyDescent="0.25">
      <c r="A6234" s="32" t="str">
        <f>IF(Weighting!$P$18&gt;0,B6234,"")</f>
        <v/>
      </c>
      <c r="B6234" t="e">
        <f>Weighting!$C$18</f>
        <v>#DIV/0!</v>
      </c>
      <c r="C6234" t="e">
        <f>Weighting!$F$18</f>
        <v>#NUM!</v>
      </c>
      <c r="D6234" t="e">
        <f>IF(C6234=1,'Data Transformation'!$G$3+0.5*'Data Transformation'!$W$25,IF(C6235=1,D6235-'Data Transformation'!$W$25,FALSE))</f>
        <v>#NUM!</v>
      </c>
      <c r="E6234">
        <f t="array" ref="E6234">IF(ISLOGICAL(D6234),"",FREQUENCY(IF('Data Transformation'!$B$425:$B$8425='Bin Analysis'!$B6219,'Data Transformation'!$G$425:$G$8425),D6234))</f>
        <v>2001</v>
      </c>
      <c r="F6234">
        <f t="shared" si="777"/>
        <v>0</v>
      </c>
      <c r="G6234">
        <f>Weighting!$H$18</f>
        <v>0</v>
      </c>
      <c r="H6234">
        <f t="array" ref="H6234">FREQUENCY(IF('Data Transformation'!$B$4:$B$8425=B6219,'Data Transformation'!$G$4:$G$8425),'Bin Analysis'!$B6234)</f>
        <v>2073</v>
      </c>
      <c r="I6234">
        <f t="shared" si="778"/>
        <v>0</v>
      </c>
      <c r="J6234">
        <f t="shared" si="779"/>
        <v>0</v>
      </c>
      <c r="K6234">
        <f>J6234*Weighting!$W$18</f>
        <v>0</v>
      </c>
      <c r="M6234" s="14"/>
    </row>
    <row r="6235" spans="1:13" x14ac:dyDescent="0.25">
      <c r="A6235" s="32" t="str">
        <f>IF(Weighting!$P$19&gt;0,B6235,"")</f>
        <v/>
      </c>
      <c r="B6235" t="e">
        <f>Weighting!$C$19</f>
        <v>#DIV/0!</v>
      </c>
      <c r="C6235" t="e">
        <f>Weighting!$F$19</f>
        <v>#NUM!</v>
      </c>
      <c r="D6235" t="e">
        <f>IF(C6235=1,'Data Transformation'!$G$3+0.5*'Data Transformation'!$W$25,IF(C6236=1,D6236-'Data Transformation'!$W$25,FALSE))</f>
        <v>#NUM!</v>
      </c>
      <c r="E6235">
        <f t="array" ref="E6235">IF(ISLOGICAL(D6235),"",FREQUENCY(IF('Data Transformation'!$B$425:$B$8425='Bin Analysis'!$B6219,'Data Transformation'!$G$425:$G$8425),D6235))</f>
        <v>2001</v>
      </c>
      <c r="F6235">
        <f t="shared" si="777"/>
        <v>0</v>
      </c>
      <c r="G6235">
        <f>Weighting!$H$19</f>
        <v>0</v>
      </c>
      <c r="H6235">
        <f t="array" ref="H6235">FREQUENCY(IF('Data Transformation'!$B$4:$B$8425=B6219,'Data Transformation'!$G$4:$G$8425),'Bin Analysis'!$B6235)</f>
        <v>2073</v>
      </c>
      <c r="I6235">
        <f t="shared" si="778"/>
        <v>0</v>
      </c>
      <c r="J6235">
        <f t="shared" si="779"/>
        <v>0</v>
      </c>
      <c r="K6235">
        <f>J6235*Weighting!$W$19</f>
        <v>0</v>
      </c>
      <c r="M6235" s="14"/>
    </row>
    <row r="6236" spans="1:13" x14ac:dyDescent="0.25">
      <c r="A6236" s="32" t="str">
        <f>IF(Weighting!$P$20&gt;0,B6236,"")</f>
        <v/>
      </c>
      <c r="B6236" t="e">
        <f>Weighting!$C$20</f>
        <v>#DIV/0!</v>
      </c>
      <c r="C6236" t="e">
        <f>Weighting!$F$20</f>
        <v>#NUM!</v>
      </c>
      <c r="D6236" t="e">
        <f>IF(C6236=1,'Data Transformation'!$G$3+0.5*'Data Transformation'!$W$25,IF(C6237=1,D6237-'Data Transformation'!$W$25,FALSE))</f>
        <v>#NUM!</v>
      </c>
      <c r="E6236">
        <f t="array" ref="E6236">IF(ISLOGICAL(D6236),"",FREQUENCY(IF('Data Transformation'!$B$425:$B$8425='Bin Analysis'!$B6219,'Data Transformation'!$G$425:$G$8425),D6236))</f>
        <v>2001</v>
      </c>
      <c r="F6236">
        <f t="shared" si="777"/>
        <v>0</v>
      </c>
      <c r="G6236">
        <f>Weighting!$H$20</f>
        <v>0</v>
      </c>
      <c r="H6236">
        <f t="array" ref="H6236">FREQUENCY(IF('Data Transformation'!$B$4:$B$8425=B6219,'Data Transformation'!$G$4:$G$8425),'Bin Analysis'!$B6236)</f>
        <v>2073</v>
      </c>
      <c r="I6236">
        <f t="shared" si="778"/>
        <v>0</v>
      </c>
      <c r="J6236">
        <f t="shared" si="779"/>
        <v>0</v>
      </c>
      <c r="K6236">
        <f>J6236*Weighting!$W$20</f>
        <v>0</v>
      </c>
      <c r="M6236" s="14"/>
    </row>
    <row r="6237" spans="1:13" x14ac:dyDescent="0.25">
      <c r="A6237" s="32" t="str">
        <f>IF(Weighting!$P$21&gt;0,B6237,"")</f>
        <v/>
      </c>
      <c r="B6237" t="e">
        <f>Weighting!$C$21</f>
        <v>#DIV/0!</v>
      </c>
      <c r="C6237" t="e">
        <f>Weighting!$F$21</f>
        <v>#NUM!</v>
      </c>
      <c r="D6237" t="e">
        <f>IF(C6237=1,'Data Transformation'!$G$3+0.5*'Data Transformation'!$W$25,IF(C6238=1,D6238-'Data Transformation'!$W$25,FALSE))</f>
        <v>#NUM!</v>
      </c>
      <c r="E6237">
        <f t="array" ref="E6237">IF(ISLOGICAL(D6237),"",FREQUENCY(IF('Data Transformation'!$B$425:$B$8425='Bin Analysis'!$B6219,'Data Transformation'!$G$425:$G$8425),D6237))</f>
        <v>2001</v>
      </c>
      <c r="F6237">
        <f t="shared" si="777"/>
        <v>0</v>
      </c>
      <c r="G6237">
        <f>Weighting!$H$21</f>
        <v>0</v>
      </c>
      <c r="H6237">
        <f t="array" ref="H6237">FREQUENCY(IF('Data Transformation'!$B$4:$B$8425=B6219,'Data Transformation'!$G$4:$G$8425),'Bin Analysis'!$B6237)</f>
        <v>2073</v>
      </c>
      <c r="I6237">
        <f t="shared" si="778"/>
        <v>0</v>
      </c>
      <c r="J6237">
        <f t="shared" si="779"/>
        <v>0</v>
      </c>
      <c r="K6237">
        <f>J6237*Weighting!$W$21</f>
        <v>0</v>
      </c>
      <c r="M6237" s="14"/>
    </row>
    <row r="6238" spans="1:13" x14ac:dyDescent="0.25">
      <c r="A6238" s="32" t="str">
        <f>IF(Weighting!$P$22&gt;0,B6238,"")</f>
        <v/>
      </c>
      <c r="B6238" t="e">
        <f>Weighting!$C$22</f>
        <v>#DIV/0!</v>
      </c>
      <c r="C6238" t="e">
        <f>Weighting!$F$22</f>
        <v>#NUM!</v>
      </c>
      <c r="D6238" t="e">
        <f>IF(C6238=1,'Data Transformation'!$G$3+0.5*'Data Transformation'!$W$25,IF(C6239=1,D6239-'Data Transformation'!$W$25,FALSE))</f>
        <v>#NUM!</v>
      </c>
      <c r="E6238">
        <f t="array" ref="E6238">IF(ISLOGICAL(D6238),"",FREQUENCY(IF('Data Transformation'!$B$425:$B$8425='Bin Analysis'!$B6219,'Data Transformation'!$G$425:$G$8425),D6238))</f>
        <v>2001</v>
      </c>
      <c r="F6238">
        <f t="shared" si="777"/>
        <v>0</v>
      </c>
      <c r="G6238">
        <f>Weighting!$H$22</f>
        <v>0</v>
      </c>
      <c r="H6238">
        <f t="array" ref="H6238">FREQUENCY(IF('Data Transformation'!$B$4:$B$8425=B6219,'Data Transformation'!$G$4:$G$8425),'Bin Analysis'!$B6238)</f>
        <v>2073</v>
      </c>
      <c r="I6238">
        <f t="shared" si="778"/>
        <v>0</v>
      </c>
      <c r="J6238">
        <f t="shared" si="779"/>
        <v>0</v>
      </c>
      <c r="K6238">
        <f>J6238*Weighting!$W$22</f>
        <v>0</v>
      </c>
      <c r="M6238" s="14"/>
    </row>
    <row r="6239" spans="1:13" x14ac:dyDescent="0.25">
      <c r="A6239" s="32" t="str">
        <f>IF(Weighting!$P$23&gt;0,B6239,"")</f>
        <v/>
      </c>
      <c r="B6239" t="e">
        <f>Weighting!$C$23</f>
        <v>#DIV/0!</v>
      </c>
      <c r="C6239" t="e">
        <f>Weighting!$F$23</f>
        <v>#NUM!</v>
      </c>
      <c r="D6239" t="e">
        <f>IF(C6239=1,'Data Transformation'!$G$3+0.5*'Data Transformation'!$W$25,IF(C6240=1,D6240-'Data Transformation'!$W$25,FALSE))</f>
        <v>#NUM!</v>
      </c>
      <c r="E6239">
        <f t="array" ref="E6239">IF(ISLOGICAL(D6239),"",FREQUENCY(IF('Data Transformation'!$B$425:$B$8425='Bin Analysis'!$B6219,'Data Transformation'!$G$425:$G$8425),D6239))</f>
        <v>2001</v>
      </c>
      <c r="F6239">
        <f t="shared" si="777"/>
        <v>0</v>
      </c>
      <c r="G6239">
        <f>Weighting!$H$23</f>
        <v>0</v>
      </c>
      <c r="H6239">
        <f t="array" ref="H6239">FREQUENCY(IF('Data Transformation'!$B$4:$B$8425=B6219,'Data Transformation'!$G$4:$G$8425),'Bin Analysis'!$B6239)</f>
        <v>2073</v>
      </c>
      <c r="I6239">
        <f t="shared" si="778"/>
        <v>0</v>
      </c>
      <c r="J6239">
        <f t="shared" si="779"/>
        <v>0</v>
      </c>
      <c r="K6239">
        <f>J6239*Weighting!$W$23</f>
        <v>0</v>
      </c>
      <c r="M6239" s="14"/>
    </row>
    <row r="6240" spans="1:13" x14ac:dyDescent="0.25">
      <c r="A6240" s="32" t="str">
        <f>IF(Weighting!$P$24&gt;0,B6240,"")</f>
        <v/>
      </c>
      <c r="B6240" t="e">
        <f>Weighting!$C$24</f>
        <v>#DIV/0!</v>
      </c>
      <c r="C6240" t="e">
        <f>Weighting!$F$24</f>
        <v>#NUM!</v>
      </c>
      <c r="D6240" t="e">
        <f>IF(C6240=1,'Data Transformation'!$G$3+0.5*'Data Transformation'!$W$25,IF(C6241=1,D6241-'Data Transformation'!$W$25,FALSE))</f>
        <v>#NUM!</v>
      </c>
      <c r="E6240">
        <f t="array" ref="E6240">IF(ISLOGICAL(D6240),"",FREQUENCY(IF('Data Transformation'!$B$425:$B$8425='Bin Analysis'!$B6219,'Data Transformation'!$G$425:$G$8425),D6240))</f>
        <v>2001</v>
      </c>
      <c r="F6240">
        <f t="shared" si="777"/>
        <v>0</v>
      </c>
      <c r="G6240">
        <f>Weighting!$H$24</f>
        <v>0</v>
      </c>
      <c r="H6240">
        <f t="array" ref="H6240">FREQUENCY(IF('Data Transformation'!$B$4:$B$8425=B6219,'Data Transformation'!$G$4:$G$8425),'Bin Analysis'!$B6240)</f>
        <v>2073</v>
      </c>
      <c r="I6240">
        <f t="shared" si="778"/>
        <v>0</v>
      </c>
      <c r="J6240">
        <f t="shared" si="779"/>
        <v>0</v>
      </c>
      <c r="K6240">
        <f>J6240*Weighting!$W$24</f>
        <v>0</v>
      </c>
      <c r="M6240" s="14"/>
    </row>
    <row r="6241" spans="1:25" x14ac:dyDescent="0.25">
      <c r="A6241" s="32" t="str">
        <f>IF(Weighting!$P$25&gt;0,B6241,"")</f>
        <v/>
      </c>
      <c r="B6241" t="e">
        <f>Weighting!$C$25</f>
        <v>#DIV/0!</v>
      </c>
      <c r="C6241" t="e">
        <f>Weighting!$F$25</f>
        <v>#NUM!</v>
      </c>
      <c r="D6241" t="e">
        <f>IF(C6241=1,'Data Transformation'!$G$3+0.5*'Data Transformation'!$W$25,IF(C6242=1,D6242-'Data Transformation'!$W$25,FALSE))</f>
        <v>#NUM!</v>
      </c>
      <c r="E6241">
        <f t="array" ref="E6241">IF(ISLOGICAL(D6241),"",FREQUENCY(IF('Data Transformation'!$B$425:$B$8425='Bin Analysis'!$B6219,'Data Transformation'!$G$425:$G$8425),D6241))</f>
        <v>2001</v>
      </c>
      <c r="F6241">
        <f t="shared" si="777"/>
        <v>0</v>
      </c>
      <c r="G6241">
        <f>Weighting!$H$25</f>
        <v>0</v>
      </c>
      <c r="H6241">
        <f t="array" ref="H6241">FREQUENCY(IF('Data Transformation'!$B$4:$B$8425=B6219,'Data Transformation'!$G$4:$G$8425),'Bin Analysis'!$B6241)</f>
        <v>2073</v>
      </c>
      <c r="I6241">
        <f t="shared" si="778"/>
        <v>0</v>
      </c>
      <c r="J6241">
        <f t="shared" si="779"/>
        <v>0</v>
      </c>
      <c r="K6241">
        <f>J6241*Weighting!$W$25</f>
        <v>0</v>
      </c>
      <c r="M6241" s="14"/>
    </row>
    <row r="6242" spans="1:25" x14ac:dyDescent="0.25">
      <c r="N6242" s="57"/>
      <c r="O6242"/>
      <c r="P6242"/>
      <c r="Q6242"/>
      <c r="R6242"/>
    </row>
    <row r="6243" spans="1:25" ht="23.25" x14ac:dyDescent="0.35">
      <c r="A6243" s="21" t="s">
        <v>0</v>
      </c>
      <c r="B6243" s="21" t="str">
        <f>IFERROR(VLOOKUP(C6243,'Data Transformation'!$L$6:$M$426,2,FALSE),"")</f>
        <v/>
      </c>
      <c r="C6243" s="21">
        <f>C6219+1</f>
        <v>260</v>
      </c>
      <c r="D6243" s="21"/>
      <c r="E6243" s="21"/>
      <c r="F6243" s="21"/>
      <c r="G6243" s="21"/>
      <c r="H6243" s="22"/>
      <c r="I6243" s="22"/>
      <c r="J6243" s="22"/>
      <c r="K6243" s="21"/>
      <c r="L6243" s="21" t="str">
        <f>B6243</f>
        <v/>
      </c>
      <c r="M6243" s="23" t="e">
        <f>INDEX('Data Transformation'!$O$4:$O$424,MATCH($B6243,'Data Transformation'!$M$4:$M$424,0),MATCH($M$2,'Data Transformation'!$O$3,0))</f>
        <v>#N/A</v>
      </c>
      <c r="N6243" s="27" t="e">
        <f>IF('Input and Summary Results'!$J$16="minimum",'Bin Analysis'!X6244/(M6243-1),'Bin Analysis'!Y6243/('Bin Analysis'!M6243-1))</f>
        <v>#N/A</v>
      </c>
      <c r="O6243" s="27" t="e">
        <f>IF(M6243=FALSE,NA(),(VLOOKUP(1,C6246:K6265,4,FALSE))/(M6243-1))</f>
        <v>#N/A</v>
      </c>
      <c r="P6243" s="27" t="e">
        <f>IF(M6243=FALSE,NA(),SUM(J6246:J6265)/Weighting!$S$5)</f>
        <v>#N/A</v>
      </c>
      <c r="Q6243" s="27" t="e">
        <f>IF(M6243=FALSE,NA(),SUM(K6246:K6265)/Weighting!$S$6)</f>
        <v>#N/A</v>
      </c>
      <c r="R6243" s="27" t="e">
        <f>IF(M6243=FALSE,NA(),(VLOOKUP(1,G6246:K6265,3,FALSE))/(M6243-1))</f>
        <v>#N/A</v>
      </c>
      <c r="S6243" s="22" t="e">
        <f>IF(M6243=FALSE,NA(),IF(SUM(J6246:J6265)=2,"yes","no"))</f>
        <v>#N/A</v>
      </c>
      <c r="X6243" s="2" cm="2">
        <f t="array" ref="X6243:X6244">FREQUENCY(IF('Data Transformation'!$B$425:$B$6424='Bin Analysis'!L6243,'Data Transformation'!$G$425:$G$6424),'Data Transformation'!$U$11)</f>
        <v>0</v>
      </c>
      <c r="Y6243" s="2" cm="2">
        <f t="array" ref="Y6243:Y6244">FREQUENCY(IF('Data Transformation'!$B$425:$B$6424='Bin Analysis'!L6243,'Data Transformation'!$G$425:$G$6424),'Data Transformation'!$U$12)</f>
        <v>0</v>
      </c>
    </row>
    <row r="6244" spans="1:25" x14ac:dyDescent="0.25">
      <c r="A6244" s="14" t="s">
        <v>67</v>
      </c>
      <c r="B6244" t="s">
        <v>47</v>
      </c>
      <c r="C6244" t="s">
        <v>5</v>
      </c>
      <c r="D6244" t="s">
        <v>98</v>
      </c>
      <c r="E6244" t="s">
        <v>99</v>
      </c>
      <c r="F6244" t="s">
        <v>100</v>
      </c>
      <c r="G6244" t="s">
        <v>69</v>
      </c>
      <c r="H6244" t="s">
        <v>31</v>
      </c>
      <c r="I6244" t="s">
        <v>32</v>
      </c>
      <c r="J6244" t="s">
        <v>46</v>
      </c>
      <c r="K6244" s="14" t="s">
        <v>45</v>
      </c>
      <c r="M6244" s="14"/>
      <c r="X6244" s="2">
        <v>0</v>
      </c>
      <c r="Y6244" s="2">
        <v>0</v>
      </c>
    </row>
    <row r="6245" spans="1:25" x14ac:dyDescent="0.25">
      <c r="A6245" s="32"/>
      <c r="D6245" t="e">
        <f>IF(C6245=1,'Data Transformation'!$G$3+0.5*'Data Transformation'!$W$25,IF(C6246=1,D6246-'Data Transformation'!$W$25,FALSE))</f>
        <v>#NUM!</v>
      </c>
      <c r="E6245">
        <f t="array" ref="E6245">IF(ISLOGICAL(D6245),"",FREQUENCY(IF('Data Transformation'!$B$425:$B$8425='Bin Analysis'!$B6243,'Data Transformation'!$G$425:$G$8425),D6245))</f>
        <v>2001</v>
      </c>
      <c r="F6245" t="e">
        <f>IF(ISLOGICAL(D6245),"",E6245-E6244)</f>
        <v>#VALUE!</v>
      </c>
      <c r="M6245" s="14"/>
    </row>
    <row r="6246" spans="1:25" x14ac:dyDescent="0.25">
      <c r="A6246" s="32" t="e">
        <f>IF(Weighting!$P$6&gt;0,B6246,"")</f>
        <v>#NUM!</v>
      </c>
      <c r="B6246" t="e">
        <f>Weighting!$C$6</f>
        <v>#DIV/0!</v>
      </c>
      <c r="C6246" t="e">
        <f>Weighting!$F$6</f>
        <v>#NUM!</v>
      </c>
      <c r="D6246" t="e">
        <f>IF(C6246=1,'Data Transformation'!$G$3+0.5*'Data Transformation'!$W$25,IF(C6247=1,D6247-'Data Transformation'!$W$25,FALSE))</f>
        <v>#NUM!</v>
      </c>
      <c r="E6246">
        <f t="array" ref="E6246">IF(ISLOGICAL(D6246),"",FREQUENCY(IF('Data Transformation'!$B$425:$B$8425='Bin Analysis'!$B6243,'Data Transformation'!$G$425:$G$8425),D6246))</f>
        <v>2001</v>
      </c>
      <c r="F6246">
        <f>IF(ISLOGICAL(D6246),"",E6246-E6245)</f>
        <v>0</v>
      </c>
      <c r="G6246">
        <f>Weighting!$H$6</f>
        <v>1</v>
      </c>
      <c r="H6246">
        <f t="array" ref="H6246">FREQUENCY(IF('Data Transformation'!$B$4:$B$8425=B6243,'Data Transformation'!$G$4:$G$8425),'Bin Analysis'!$B6246)</f>
        <v>2073</v>
      </c>
      <c r="I6246">
        <f>H6246-H6245</f>
        <v>2073</v>
      </c>
      <c r="J6246">
        <f>IF(I6246=0,0,1)</f>
        <v>1</v>
      </c>
      <c r="K6246" t="e">
        <f>J6246*Weighting!$W$6</f>
        <v>#NUM!</v>
      </c>
      <c r="M6246" s="14"/>
    </row>
    <row r="6247" spans="1:25" x14ac:dyDescent="0.25">
      <c r="A6247" s="32" t="str">
        <f>IF(Weighting!$P$7&gt;0,B6247,"")</f>
        <v/>
      </c>
      <c r="B6247" t="e">
        <f>Weighting!$C$7</f>
        <v>#DIV/0!</v>
      </c>
      <c r="C6247" t="e">
        <f>Weighting!$F$7</f>
        <v>#NUM!</v>
      </c>
      <c r="D6247" t="e">
        <f>IF(C6247=1,'Data Transformation'!$G$3+0.5*'Data Transformation'!$W$25,IF(C6248=1,D6248-'Data Transformation'!$W$25,FALSE))</f>
        <v>#NUM!</v>
      </c>
      <c r="E6247">
        <f t="array" ref="E6247">IF(ISLOGICAL(D6247),"",FREQUENCY(IF('Data Transformation'!$B$425:$B$8425='Bin Analysis'!$B6243,'Data Transformation'!$G$425:$G$8425),D6247))</f>
        <v>2001</v>
      </c>
      <c r="F6247">
        <f t="shared" ref="F6247:F6265" si="780">IF(ISLOGICAL(D6247),"",E6247-E6246)</f>
        <v>0</v>
      </c>
      <c r="G6247">
        <f>Weighting!$H$7</f>
        <v>0</v>
      </c>
      <c r="H6247">
        <f t="array" ref="H6247">FREQUENCY(IF('Data Transformation'!$B$4:$B$8425=B6243,'Data Transformation'!$G$4:$G$8425),'Bin Analysis'!$B6247)</f>
        <v>2073</v>
      </c>
      <c r="I6247">
        <f t="shared" ref="I6247:I6265" si="781">H6247-H6246</f>
        <v>0</v>
      </c>
      <c r="J6247">
        <f>IF(I6247=0,0,1)</f>
        <v>0</v>
      </c>
      <c r="K6247">
        <f>J6247*Weighting!$W$7</f>
        <v>0</v>
      </c>
      <c r="M6247" s="14"/>
    </row>
    <row r="6248" spans="1:25" x14ac:dyDescent="0.25">
      <c r="A6248" s="32" t="str">
        <f>IF(Weighting!$P$8&gt;0,B6248,"")</f>
        <v/>
      </c>
      <c r="B6248" t="e">
        <f>Weighting!$C$8</f>
        <v>#DIV/0!</v>
      </c>
      <c r="C6248" t="e">
        <f>Weighting!$F$8</f>
        <v>#NUM!</v>
      </c>
      <c r="D6248" t="e">
        <f>IF(C6248=1,'Data Transformation'!$G$3+0.5*'Data Transformation'!$W$25,IF(C6249=1,D6249-'Data Transformation'!$W$25,FALSE))</f>
        <v>#NUM!</v>
      </c>
      <c r="E6248">
        <f t="array" ref="E6248">IF(ISLOGICAL(D6248),"",FREQUENCY(IF('Data Transformation'!$B$425:$B$8425='Bin Analysis'!$B6243,'Data Transformation'!$G$425:$G$8425),D6248))</f>
        <v>2001</v>
      </c>
      <c r="F6248">
        <f t="shared" si="780"/>
        <v>0</v>
      </c>
      <c r="G6248">
        <f>Weighting!$H$8</f>
        <v>0</v>
      </c>
      <c r="H6248">
        <f t="array" ref="H6248">FREQUENCY(IF('Data Transformation'!$B$4:$B$8425=B6243,'Data Transformation'!$G$4:$G$8425),'Bin Analysis'!$B6248)</f>
        <v>2073</v>
      </c>
      <c r="I6248">
        <f t="shared" si="781"/>
        <v>0</v>
      </c>
      <c r="J6248">
        <f t="shared" ref="J6248:J6265" si="782">IF(I6248=0,0,1)</f>
        <v>0</v>
      </c>
      <c r="K6248">
        <f>J6248*Weighting!$W$8</f>
        <v>0</v>
      </c>
      <c r="M6248" s="14"/>
    </row>
    <row r="6249" spans="1:25" x14ac:dyDescent="0.25">
      <c r="A6249" s="32" t="str">
        <f>IF(Weighting!$P$9&gt;0,B6249,"")</f>
        <v/>
      </c>
      <c r="B6249" s="50" t="e">
        <f>Weighting!$C$9</f>
        <v>#DIV/0!</v>
      </c>
      <c r="C6249" t="e">
        <f>Weighting!$F$9</f>
        <v>#NUM!</v>
      </c>
      <c r="D6249" t="e">
        <f>IF(C6249=1,'Data Transformation'!$G$3+0.5*'Data Transformation'!$W$25,IF(C6250=1,D6250-'Data Transformation'!$W$25,FALSE))</f>
        <v>#NUM!</v>
      </c>
      <c r="E6249">
        <f t="array" ref="E6249">IF(ISLOGICAL(D6249),"",FREQUENCY(IF('Data Transformation'!$B$425:$B$8425='Bin Analysis'!$B6243,'Data Transformation'!$G$425:$G$8425),D6249))</f>
        <v>2001</v>
      </c>
      <c r="F6249">
        <f t="shared" si="780"/>
        <v>0</v>
      </c>
      <c r="G6249">
        <f>Weighting!$H$9</f>
        <v>0</v>
      </c>
      <c r="H6249">
        <f t="array" ref="H6249">FREQUENCY(IF('Data Transformation'!$B$4:$B$8425=B6243,'Data Transformation'!$G$4:$G$8425),'Bin Analysis'!$B6249)</f>
        <v>2073</v>
      </c>
      <c r="I6249">
        <f t="shared" si="781"/>
        <v>0</v>
      </c>
      <c r="J6249">
        <f t="shared" si="782"/>
        <v>0</v>
      </c>
      <c r="K6249">
        <f>J6249*Weighting!$W$9</f>
        <v>0</v>
      </c>
      <c r="M6249" s="14"/>
    </row>
    <row r="6250" spans="1:25" x14ac:dyDescent="0.25">
      <c r="A6250" s="32" t="str">
        <f>IF(Weighting!$P$10&gt;0,B6250,"")</f>
        <v/>
      </c>
      <c r="B6250" t="e">
        <f>Weighting!$C$10</f>
        <v>#DIV/0!</v>
      </c>
      <c r="C6250" t="e">
        <f>Weighting!$F$10</f>
        <v>#NUM!</v>
      </c>
      <c r="D6250" t="e">
        <f>IF(C6250=1,'Data Transformation'!$G$3+0.5*'Data Transformation'!$W$25,IF(C6251=1,D6251-'Data Transformation'!$W$25,FALSE))</f>
        <v>#NUM!</v>
      </c>
      <c r="E6250">
        <f t="array" ref="E6250">IF(ISLOGICAL(D6250),"",FREQUENCY(IF('Data Transformation'!$B$425:$B$8425='Bin Analysis'!$B6243,'Data Transformation'!$G$425:$G$8425),D6250))</f>
        <v>2001</v>
      </c>
      <c r="F6250">
        <f t="shared" si="780"/>
        <v>0</v>
      </c>
      <c r="G6250">
        <f>Weighting!$H$10</f>
        <v>0</v>
      </c>
      <c r="H6250">
        <f t="array" ref="H6250">FREQUENCY(IF('Data Transformation'!$B$4:$B$8425=B6243,'Data Transformation'!$G$4:$G$8425),'Bin Analysis'!$B6250)</f>
        <v>2073</v>
      </c>
      <c r="I6250">
        <f t="shared" si="781"/>
        <v>0</v>
      </c>
      <c r="J6250">
        <f t="shared" si="782"/>
        <v>0</v>
      </c>
      <c r="K6250">
        <f>J6250*Weighting!$W$10</f>
        <v>0</v>
      </c>
      <c r="M6250" s="14"/>
    </row>
    <row r="6251" spans="1:25" x14ac:dyDescent="0.25">
      <c r="A6251" s="32" t="str">
        <f>IF(Weighting!$P$11&gt;0,B6251,"")</f>
        <v/>
      </c>
      <c r="B6251" t="e">
        <f>Weighting!$C$11</f>
        <v>#DIV/0!</v>
      </c>
      <c r="C6251" t="e">
        <f>Weighting!$F$11</f>
        <v>#NUM!</v>
      </c>
      <c r="D6251" t="e">
        <f>IF(C6251=1,'Data Transformation'!$G$3+0.5*'Data Transformation'!$W$25,IF(C6252=1,D6252-'Data Transformation'!$W$25,FALSE))</f>
        <v>#NUM!</v>
      </c>
      <c r="E6251">
        <f t="array" ref="E6251">IF(ISLOGICAL(D6251),"",FREQUENCY(IF('Data Transformation'!$B$425:$B$8425='Bin Analysis'!$B6243,'Data Transformation'!$G$425:$G$8425),D6251))</f>
        <v>2001</v>
      </c>
      <c r="F6251">
        <f t="shared" si="780"/>
        <v>0</v>
      </c>
      <c r="G6251">
        <f>Weighting!$H$11</f>
        <v>0</v>
      </c>
      <c r="H6251">
        <f t="array" ref="H6251">FREQUENCY(IF('Data Transformation'!$B$4:$B$8425=B6243,'Data Transformation'!$G$4:$G$8425),'Bin Analysis'!$B6251)</f>
        <v>2073</v>
      </c>
      <c r="I6251">
        <f t="shared" si="781"/>
        <v>0</v>
      </c>
      <c r="J6251">
        <f t="shared" si="782"/>
        <v>0</v>
      </c>
      <c r="K6251">
        <f>J6251*Weighting!$W$11</f>
        <v>0</v>
      </c>
      <c r="M6251" s="14"/>
    </row>
    <row r="6252" spans="1:25" x14ac:dyDescent="0.25">
      <c r="A6252" s="32" t="str">
        <f>IF(Weighting!$P$12&gt;0,B6252,"")</f>
        <v/>
      </c>
      <c r="B6252" t="e">
        <f>Weighting!$C$12</f>
        <v>#DIV/0!</v>
      </c>
      <c r="C6252" t="e">
        <f>Weighting!$F$12</f>
        <v>#NUM!</v>
      </c>
      <c r="D6252" t="e">
        <f>IF(C6252=1,'Data Transformation'!$G$3+0.5*'Data Transformation'!$W$25,IF(C6253=1,D6253-'Data Transformation'!$W$25,FALSE))</f>
        <v>#NUM!</v>
      </c>
      <c r="E6252">
        <f t="array" ref="E6252">IF(ISLOGICAL(D6252),"",FREQUENCY(IF('Data Transformation'!$B$425:$B$8425='Bin Analysis'!$B6243,'Data Transformation'!$G$425:$G$8425),D6252))</f>
        <v>2001</v>
      </c>
      <c r="F6252">
        <f t="shared" si="780"/>
        <v>0</v>
      </c>
      <c r="G6252">
        <f>Weighting!$H$12</f>
        <v>0</v>
      </c>
      <c r="H6252">
        <f t="array" ref="H6252">FREQUENCY(IF('Data Transformation'!$B$4:$B$8425=B6243,'Data Transformation'!$G$4:$G$8425),'Bin Analysis'!$B6252)</f>
        <v>2073</v>
      </c>
      <c r="I6252">
        <f t="shared" si="781"/>
        <v>0</v>
      </c>
      <c r="J6252">
        <f t="shared" si="782"/>
        <v>0</v>
      </c>
      <c r="K6252">
        <f>J6252*Weighting!$W$12</f>
        <v>0</v>
      </c>
      <c r="M6252" s="14"/>
    </row>
    <row r="6253" spans="1:25" x14ac:dyDescent="0.25">
      <c r="A6253" s="32" t="str">
        <f>IF(Weighting!$P$13&gt;0,B6253,"")</f>
        <v/>
      </c>
      <c r="B6253" t="e">
        <f>Weighting!$C$13</f>
        <v>#DIV/0!</v>
      </c>
      <c r="C6253" t="e">
        <f>Weighting!$F$13</f>
        <v>#NUM!</v>
      </c>
      <c r="D6253" t="e">
        <f>IF(C6253=1,'Data Transformation'!$G$3+0.5*'Data Transformation'!$W$25,IF(C6254=1,D6254-'Data Transformation'!$W$25,FALSE))</f>
        <v>#NUM!</v>
      </c>
      <c r="E6253">
        <f t="array" ref="E6253">IF(ISLOGICAL(D6253),"",FREQUENCY(IF('Data Transformation'!$B$425:$B$8425='Bin Analysis'!$B6243,'Data Transformation'!$G$425:$G$8425),D6253))</f>
        <v>2001</v>
      </c>
      <c r="F6253">
        <f t="shared" si="780"/>
        <v>0</v>
      </c>
      <c r="G6253">
        <f>Weighting!$H$13</f>
        <v>0</v>
      </c>
      <c r="H6253">
        <f t="array" ref="H6253">FREQUENCY(IF('Data Transformation'!$B$4:$B$8425=B6243,'Data Transformation'!$G$4:$G$8425),'Bin Analysis'!$B6253)</f>
        <v>2073</v>
      </c>
      <c r="I6253">
        <f t="shared" si="781"/>
        <v>0</v>
      </c>
      <c r="J6253">
        <f t="shared" si="782"/>
        <v>0</v>
      </c>
      <c r="K6253">
        <f>J6253*Weighting!$W$13</f>
        <v>0</v>
      </c>
      <c r="M6253" s="14"/>
    </row>
    <row r="6254" spans="1:25" x14ac:dyDescent="0.25">
      <c r="A6254" s="32" t="str">
        <f>IF(Weighting!$P$14&gt;0,B6254,"")</f>
        <v/>
      </c>
      <c r="B6254" t="e">
        <f>Weighting!$C$14</f>
        <v>#DIV/0!</v>
      </c>
      <c r="C6254" t="e">
        <f>Weighting!$F$14</f>
        <v>#NUM!</v>
      </c>
      <c r="D6254" t="e">
        <f>IF(C6254=1,'Data Transformation'!$G$3+0.5*'Data Transformation'!$W$25,IF(C6255=1,D6255-'Data Transformation'!$W$25,FALSE))</f>
        <v>#NUM!</v>
      </c>
      <c r="E6254">
        <f t="array" ref="E6254">IF(ISLOGICAL(D6254),"",FREQUENCY(IF('Data Transformation'!$B$425:$B$8425='Bin Analysis'!$B6243,'Data Transformation'!$G$425:$G$8425),D6254))</f>
        <v>2001</v>
      </c>
      <c r="F6254">
        <f t="shared" si="780"/>
        <v>0</v>
      </c>
      <c r="G6254">
        <f>Weighting!$H$14</f>
        <v>0</v>
      </c>
      <c r="H6254">
        <f t="array" ref="H6254">FREQUENCY(IF('Data Transformation'!$B$4:$B$8425=B6243,'Data Transformation'!$G$4:$G$8425),'Bin Analysis'!$B6254)</f>
        <v>2073</v>
      </c>
      <c r="I6254">
        <f t="shared" si="781"/>
        <v>0</v>
      </c>
      <c r="J6254">
        <f t="shared" si="782"/>
        <v>0</v>
      </c>
      <c r="K6254">
        <f>J6254*Weighting!$W$14</f>
        <v>0</v>
      </c>
      <c r="M6254" s="14"/>
    </row>
    <row r="6255" spans="1:25" x14ac:dyDescent="0.25">
      <c r="A6255" s="32" t="str">
        <f>IF(Weighting!$P$15&gt;0,B6255,"")</f>
        <v/>
      </c>
      <c r="B6255" t="e">
        <f>Weighting!$C$15</f>
        <v>#DIV/0!</v>
      </c>
      <c r="C6255" t="e">
        <f>Weighting!$F$15</f>
        <v>#NUM!</v>
      </c>
      <c r="D6255" t="e">
        <f>IF(C6255=1,'Data Transformation'!$G$3+0.5*'Data Transformation'!$W$25,IF(C6256=1,D6256-'Data Transformation'!$W$25,FALSE))</f>
        <v>#NUM!</v>
      </c>
      <c r="E6255">
        <f t="array" ref="E6255">IF(ISLOGICAL(D6255),"",FREQUENCY(IF('Data Transformation'!$B$425:$B$8425='Bin Analysis'!$B6243,'Data Transformation'!$G$425:$G$8425),D6255))</f>
        <v>2001</v>
      </c>
      <c r="F6255">
        <f t="shared" si="780"/>
        <v>0</v>
      </c>
      <c r="G6255">
        <f>Weighting!$H$15</f>
        <v>0</v>
      </c>
      <c r="H6255">
        <f t="array" ref="H6255">FREQUENCY(IF('Data Transformation'!$B$4:$B$8425=B6243,'Data Transformation'!$G$4:$G$8425),'Bin Analysis'!$B6255)</f>
        <v>2073</v>
      </c>
      <c r="I6255">
        <f t="shared" si="781"/>
        <v>0</v>
      </c>
      <c r="J6255">
        <f t="shared" si="782"/>
        <v>0</v>
      </c>
      <c r="K6255">
        <f>J6255*Weighting!$W$15</f>
        <v>0</v>
      </c>
      <c r="M6255" s="14"/>
    </row>
    <row r="6256" spans="1:25" x14ac:dyDescent="0.25">
      <c r="A6256" s="32" t="str">
        <f>IF(Weighting!$P$16&gt;0,B6256,"")</f>
        <v/>
      </c>
      <c r="B6256" t="e">
        <f>Weighting!$C$16</f>
        <v>#DIV/0!</v>
      </c>
      <c r="C6256" t="e">
        <f>Weighting!$F$16</f>
        <v>#NUM!</v>
      </c>
      <c r="D6256" t="e">
        <f>IF(C6256=1,'Data Transformation'!$G$3+0.5*'Data Transformation'!$W$25,IF(C6257=1,D6257-'Data Transformation'!$W$25,FALSE))</f>
        <v>#NUM!</v>
      </c>
      <c r="E6256">
        <f t="array" ref="E6256">IF(ISLOGICAL(D6256),"",FREQUENCY(IF('Data Transformation'!$B$425:$B$8425='Bin Analysis'!$B6243,'Data Transformation'!$G$425:$G$8425),D6256))</f>
        <v>2001</v>
      </c>
      <c r="F6256">
        <f t="shared" si="780"/>
        <v>0</v>
      </c>
      <c r="G6256">
        <f>Weighting!$H$16</f>
        <v>0</v>
      </c>
      <c r="H6256">
        <f t="array" ref="H6256">FREQUENCY(IF('Data Transformation'!$B$4:$B$8425=B6243,'Data Transformation'!$G$4:$G$8425),'Bin Analysis'!$B6256)</f>
        <v>2073</v>
      </c>
      <c r="I6256">
        <f t="shared" si="781"/>
        <v>0</v>
      </c>
      <c r="J6256">
        <f t="shared" si="782"/>
        <v>0</v>
      </c>
      <c r="K6256">
        <f>J6256*Weighting!$W$16</f>
        <v>0</v>
      </c>
      <c r="M6256" s="14"/>
    </row>
    <row r="6257" spans="1:25" x14ac:dyDescent="0.25">
      <c r="A6257" s="32" t="str">
        <f>IF(Weighting!$P$17&gt;0,B6257,"")</f>
        <v/>
      </c>
      <c r="B6257" t="e">
        <f>Weighting!$C$17</f>
        <v>#DIV/0!</v>
      </c>
      <c r="C6257" t="e">
        <f>Weighting!$F$17</f>
        <v>#NUM!</v>
      </c>
      <c r="D6257" t="e">
        <f>IF(C6257=1,'Data Transformation'!$G$3+0.5*'Data Transformation'!$W$25,IF(C6258=1,D6258-'Data Transformation'!$W$25,FALSE))</f>
        <v>#NUM!</v>
      </c>
      <c r="E6257">
        <f t="array" ref="E6257">IF(ISLOGICAL(D6257),"",FREQUENCY(IF('Data Transformation'!$B$425:$B$8425='Bin Analysis'!$B6243,'Data Transformation'!$G$425:$G$8425),D6257))</f>
        <v>2001</v>
      </c>
      <c r="F6257">
        <f t="shared" si="780"/>
        <v>0</v>
      </c>
      <c r="G6257">
        <f>Weighting!$H$17</f>
        <v>0</v>
      </c>
      <c r="H6257">
        <f t="array" ref="H6257">FREQUENCY(IF('Data Transformation'!$B$4:$B$8425=B6243,'Data Transformation'!$G$4:$G$8425),'Bin Analysis'!$B6257)</f>
        <v>2073</v>
      </c>
      <c r="I6257">
        <f t="shared" si="781"/>
        <v>0</v>
      </c>
      <c r="J6257">
        <f t="shared" si="782"/>
        <v>0</v>
      </c>
      <c r="K6257">
        <f>J6257*Weighting!$W$17</f>
        <v>0</v>
      </c>
      <c r="M6257" s="14"/>
    </row>
    <row r="6258" spans="1:25" x14ac:dyDescent="0.25">
      <c r="A6258" s="32" t="str">
        <f>IF(Weighting!$P$18&gt;0,B6258,"")</f>
        <v/>
      </c>
      <c r="B6258" t="e">
        <f>Weighting!$C$18</f>
        <v>#DIV/0!</v>
      </c>
      <c r="C6258" t="e">
        <f>Weighting!$F$18</f>
        <v>#NUM!</v>
      </c>
      <c r="D6258" t="e">
        <f>IF(C6258=1,'Data Transformation'!$G$3+0.5*'Data Transformation'!$W$25,IF(C6259=1,D6259-'Data Transformation'!$W$25,FALSE))</f>
        <v>#NUM!</v>
      </c>
      <c r="E6258">
        <f t="array" ref="E6258">IF(ISLOGICAL(D6258),"",FREQUENCY(IF('Data Transformation'!$B$425:$B$8425='Bin Analysis'!$B6243,'Data Transformation'!$G$425:$G$8425),D6258))</f>
        <v>2001</v>
      </c>
      <c r="F6258">
        <f t="shared" si="780"/>
        <v>0</v>
      </c>
      <c r="G6258">
        <f>Weighting!$H$18</f>
        <v>0</v>
      </c>
      <c r="H6258">
        <f t="array" ref="H6258">FREQUENCY(IF('Data Transformation'!$B$4:$B$8425=B6243,'Data Transformation'!$G$4:$G$8425),'Bin Analysis'!$B6258)</f>
        <v>2073</v>
      </c>
      <c r="I6258">
        <f t="shared" si="781"/>
        <v>0</v>
      </c>
      <c r="J6258">
        <f t="shared" si="782"/>
        <v>0</v>
      </c>
      <c r="K6258">
        <f>J6258*Weighting!$W$18</f>
        <v>0</v>
      </c>
      <c r="M6258" s="14"/>
    </row>
    <row r="6259" spans="1:25" x14ac:dyDescent="0.25">
      <c r="A6259" s="32" t="str">
        <f>IF(Weighting!$P$19&gt;0,B6259,"")</f>
        <v/>
      </c>
      <c r="B6259" t="e">
        <f>Weighting!$C$19</f>
        <v>#DIV/0!</v>
      </c>
      <c r="C6259" t="e">
        <f>Weighting!$F$19</f>
        <v>#NUM!</v>
      </c>
      <c r="D6259" t="e">
        <f>IF(C6259=1,'Data Transformation'!$G$3+0.5*'Data Transformation'!$W$25,IF(C6260=1,D6260-'Data Transformation'!$W$25,FALSE))</f>
        <v>#NUM!</v>
      </c>
      <c r="E6259">
        <f t="array" ref="E6259">IF(ISLOGICAL(D6259),"",FREQUENCY(IF('Data Transformation'!$B$425:$B$8425='Bin Analysis'!$B6243,'Data Transformation'!$G$425:$G$8425),D6259))</f>
        <v>2001</v>
      </c>
      <c r="F6259">
        <f t="shared" si="780"/>
        <v>0</v>
      </c>
      <c r="G6259">
        <f>Weighting!$H$19</f>
        <v>0</v>
      </c>
      <c r="H6259">
        <f t="array" ref="H6259">FREQUENCY(IF('Data Transformation'!$B$4:$B$8425=B6243,'Data Transformation'!$G$4:$G$8425),'Bin Analysis'!$B6259)</f>
        <v>2073</v>
      </c>
      <c r="I6259">
        <f t="shared" si="781"/>
        <v>0</v>
      </c>
      <c r="J6259">
        <f t="shared" si="782"/>
        <v>0</v>
      </c>
      <c r="K6259">
        <f>J6259*Weighting!$W$19</f>
        <v>0</v>
      </c>
      <c r="M6259" s="14"/>
    </row>
    <row r="6260" spans="1:25" x14ac:dyDescent="0.25">
      <c r="A6260" s="32" t="str">
        <f>IF(Weighting!$P$20&gt;0,B6260,"")</f>
        <v/>
      </c>
      <c r="B6260" t="e">
        <f>Weighting!$C$20</f>
        <v>#DIV/0!</v>
      </c>
      <c r="C6260" t="e">
        <f>Weighting!$F$20</f>
        <v>#NUM!</v>
      </c>
      <c r="D6260" t="e">
        <f>IF(C6260=1,'Data Transformation'!$G$3+0.5*'Data Transformation'!$W$25,IF(C6261=1,D6261-'Data Transformation'!$W$25,FALSE))</f>
        <v>#NUM!</v>
      </c>
      <c r="E6260">
        <f t="array" ref="E6260">IF(ISLOGICAL(D6260),"",FREQUENCY(IF('Data Transformation'!$B$425:$B$8425='Bin Analysis'!$B6243,'Data Transformation'!$G$425:$G$8425),D6260))</f>
        <v>2001</v>
      </c>
      <c r="F6260">
        <f t="shared" si="780"/>
        <v>0</v>
      </c>
      <c r="G6260">
        <f>Weighting!$H$20</f>
        <v>0</v>
      </c>
      <c r="H6260">
        <f t="array" ref="H6260">FREQUENCY(IF('Data Transformation'!$B$4:$B$8425=B6243,'Data Transformation'!$G$4:$G$8425),'Bin Analysis'!$B6260)</f>
        <v>2073</v>
      </c>
      <c r="I6260">
        <f t="shared" si="781"/>
        <v>0</v>
      </c>
      <c r="J6260">
        <f t="shared" si="782"/>
        <v>0</v>
      </c>
      <c r="K6260">
        <f>J6260*Weighting!$W$20</f>
        <v>0</v>
      </c>
      <c r="M6260" s="14"/>
    </row>
    <row r="6261" spans="1:25" x14ac:dyDescent="0.25">
      <c r="A6261" s="32" t="str">
        <f>IF(Weighting!$P$21&gt;0,B6261,"")</f>
        <v/>
      </c>
      <c r="B6261" t="e">
        <f>Weighting!$C$21</f>
        <v>#DIV/0!</v>
      </c>
      <c r="C6261" t="e">
        <f>Weighting!$F$21</f>
        <v>#NUM!</v>
      </c>
      <c r="D6261" t="e">
        <f>IF(C6261=1,'Data Transformation'!$G$3+0.5*'Data Transformation'!$W$25,IF(C6262=1,D6262-'Data Transformation'!$W$25,FALSE))</f>
        <v>#NUM!</v>
      </c>
      <c r="E6261">
        <f t="array" ref="E6261">IF(ISLOGICAL(D6261),"",FREQUENCY(IF('Data Transformation'!$B$425:$B$8425='Bin Analysis'!$B6243,'Data Transformation'!$G$425:$G$8425),D6261))</f>
        <v>2001</v>
      </c>
      <c r="F6261">
        <f t="shared" si="780"/>
        <v>0</v>
      </c>
      <c r="G6261">
        <f>Weighting!$H$21</f>
        <v>0</v>
      </c>
      <c r="H6261">
        <f t="array" ref="H6261">FREQUENCY(IF('Data Transformation'!$B$4:$B$8425=B6243,'Data Transformation'!$G$4:$G$8425),'Bin Analysis'!$B6261)</f>
        <v>2073</v>
      </c>
      <c r="I6261">
        <f t="shared" si="781"/>
        <v>0</v>
      </c>
      <c r="J6261">
        <f t="shared" si="782"/>
        <v>0</v>
      </c>
      <c r="K6261">
        <f>J6261*Weighting!$W$21</f>
        <v>0</v>
      </c>
      <c r="M6261" s="14"/>
    </row>
    <row r="6262" spans="1:25" x14ac:dyDescent="0.25">
      <c r="A6262" s="32" t="str">
        <f>IF(Weighting!$P$22&gt;0,B6262,"")</f>
        <v/>
      </c>
      <c r="B6262" t="e">
        <f>Weighting!$C$22</f>
        <v>#DIV/0!</v>
      </c>
      <c r="C6262" t="e">
        <f>Weighting!$F$22</f>
        <v>#NUM!</v>
      </c>
      <c r="D6262" t="e">
        <f>IF(C6262=1,'Data Transformation'!$G$3+0.5*'Data Transformation'!$W$25,IF(C6263=1,D6263-'Data Transformation'!$W$25,FALSE))</f>
        <v>#NUM!</v>
      </c>
      <c r="E6262">
        <f t="array" ref="E6262">IF(ISLOGICAL(D6262),"",FREQUENCY(IF('Data Transformation'!$B$425:$B$8425='Bin Analysis'!$B6243,'Data Transformation'!$G$425:$G$8425),D6262))</f>
        <v>2001</v>
      </c>
      <c r="F6262">
        <f t="shared" si="780"/>
        <v>0</v>
      </c>
      <c r="G6262">
        <f>Weighting!$H$22</f>
        <v>0</v>
      </c>
      <c r="H6262">
        <f t="array" ref="H6262">FREQUENCY(IF('Data Transformation'!$B$4:$B$8425=B6243,'Data Transformation'!$G$4:$G$8425),'Bin Analysis'!$B6262)</f>
        <v>2073</v>
      </c>
      <c r="I6262">
        <f t="shared" si="781"/>
        <v>0</v>
      </c>
      <c r="J6262">
        <f t="shared" si="782"/>
        <v>0</v>
      </c>
      <c r="K6262">
        <f>J6262*Weighting!$W$22</f>
        <v>0</v>
      </c>
      <c r="M6262" s="14"/>
    </row>
    <row r="6263" spans="1:25" x14ac:dyDescent="0.25">
      <c r="A6263" s="32" t="str">
        <f>IF(Weighting!$P$23&gt;0,B6263,"")</f>
        <v/>
      </c>
      <c r="B6263" t="e">
        <f>Weighting!$C$23</f>
        <v>#DIV/0!</v>
      </c>
      <c r="C6263" t="e">
        <f>Weighting!$F$23</f>
        <v>#NUM!</v>
      </c>
      <c r="D6263" t="e">
        <f>IF(C6263=1,'Data Transformation'!$G$3+0.5*'Data Transformation'!$W$25,IF(C6264=1,D6264-'Data Transformation'!$W$25,FALSE))</f>
        <v>#NUM!</v>
      </c>
      <c r="E6263">
        <f t="array" ref="E6263">IF(ISLOGICAL(D6263),"",FREQUENCY(IF('Data Transformation'!$B$425:$B$8425='Bin Analysis'!$B6243,'Data Transformation'!$G$425:$G$8425),D6263))</f>
        <v>2001</v>
      </c>
      <c r="F6263">
        <f t="shared" si="780"/>
        <v>0</v>
      </c>
      <c r="G6263">
        <f>Weighting!$H$23</f>
        <v>0</v>
      </c>
      <c r="H6263">
        <f t="array" ref="H6263">FREQUENCY(IF('Data Transformation'!$B$4:$B$8425=B6243,'Data Transformation'!$G$4:$G$8425),'Bin Analysis'!$B6263)</f>
        <v>2073</v>
      </c>
      <c r="I6263">
        <f t="shared" si="781"/>
        <v>0</v>
      </c>
      <c r="J6263">
        <f t="shared" si="782"/>
        <v>0</v>
      </c>
      <c r="K6263">
        <f>J6263*Weighting!$W$23</f>
        <v>0</v>
      </c>
      <c r="M6263" s="14"/>
    </row>
    <row r="6264" spans="1:25" x14ac:dyDescent="0.25">
      <c r="A6264" s="32" t="str">
        <f>IF(Weighting!$P$24&gt;0,B6264,"")</f>
        <v/>
      </c>
      <c r="B6264" t="e">
        <f>Weighting!$C$24</f>
        <v>#DIV/0!</v>
      </c>
      <c r="C6264" t="e">
        <f>Weighting!$F$24</f>
        <v>#NUM!</v>
      </c>
      <c r="D6264" t="e">
        <f>IF(C6264=1,'Data Transformation'!$G$3+0.5*'Data Transformation'!$W$25,IF(C6265=1,D6265-'Data Transformation'!$W$25,FALSE))</f>
        <v>#NUM!</v>
      </c>
      <c r="E6264">
        <f t="array" ref="E6264">IF(ISLOGICAL(D6264),"",FREQUENCY(IF('Data Transformation'!$B$425:$B$8425='Bin Analysis'!$B6243,'Data Transformation'!$G$425:$G$8425),D6264))</f>
        <v>2001</v>
      </c>
      <c r="F6264">
        <f t="shared" si="780"/>
        <v>0</v>
      </c>
      <c r="G6264">
        <f>Weighting!$H$24</f>
        <v>0</v>
      </c>
      <c r="H6264">
        <f t="array" ref="H6264">FREQUENCY(IF('Data Transformation'!$B$4:$B$8425=B6243,'Data Transformation'!$G$4:$G$8425),'Bin Analysis'!$B6264)</f>
        <v>2073</v>
      </c>
      <c r="I6264">
        <f t="shared" si="781"/>
        <v>0</v>
      </c>
      <c r="J6264">
        <f t="shared" si="782"/>
        <v>0</v>
      </c>
      <c r="K6264">
        <f>J6264*Weighting!$W$24</f>
        <v>0</v>
      </c>
      <c r="M6264" s="14"/>
    </row>
    <row r="6265" spans="1:25" x14ac:dyDescent="0.25">
      <c r="A6265" s="32" t="str">
        <f>IF(Weighting!$P$25&gt;0,B6265,"")</f>
        <v/>
      </c>
      <c r="B6265" t="e">
        <f>Weighting!$C$25</f>
        <v>#DIV/0!</v>
      </c>
      <c r="C6265" t="e">
        <f>Weighting!$F$25</f>
        <v>#NUM!</v>
      </c>
      <c r="D6265" t="e">
        <f>IF(C6265=1,'Data Transformation'!$G$3+0.5*'Data Transformation'!$W$25,IF(C6266=1,D6266-'Data Transformation'!$W$25,FALSE))</f>
        <v>#NUM!</v>
      </c>
      <c r="E6265">
        <f t="array" ref="E6265">IF(ISLOGICAL(D6265),"",FREQUENCY(IF('Data Transformation'!$B$425:$B$8425='Bin Analysis'!$B6243,'Data Transformation'!$G$425:$G$8425),D6265))</f>
        <v>2001</v>
      </c>
      <c r="F6265">
        <f t="shared" si="780"/>
        <v>0</v>
      </c>
      <c r="G6265">
        <f>Weighting!$H$25</f>
        <v>0</v>
      </c>
      <c r="H6265">
        <f t="array" ref="H6265">FREQUENCY(IF('Data Transformation'!$B$4:$B$8425=B6243,'Data Transformation'!$G$4:$G$8425),'Bin Analysis'!$B6265)</f>
        <v>2073</v>
      </c>
      <c r="I6265">
        <f t="shared" si="781"/>
        <v>0</v>
      </c>
      <c r="J6265">
        <f t="shared" si="782"/>
        <v>0</v>
      </c>
      <c r="K6265">
        <f>J6265*Weighting!$W$25</f>
        <v>0</v>
      </c>
      <c r="M6265" s="14"/>
    </row>
    <row r="6266" spans="1:25" x14ac:dyDescent="0.25">
      <c r="O6266"/>
      <c r="P6266"/>
      <c r="Q6266"/>
      <c r="R6266"/>
    </row>
    <row r="6267" spans="1:25" ht="23.25" x14ac:dyDescent="0.35">
      <c r="A6267" s="21" t="s">
        <v>0</v>
      </c>
      <c r="B6267" s="21" t="str">
        <f>IFERROR(VLOOKUP(C6267,'Data Transformation'!$L$6:$M$426,2,FALSE),"")</f>
        <v/>
      </c>
      <c r="C6267" s="21">
        <f>C6243+1</f>
        <v>261</v>
      </c>
      <c r="D6267" s="21"/>
      <c r="E6267" s="21"/>
      <c r="F6267" s="21"/>
      <c r="G6267" s="21"/>
      <c r="H6267" s="22"/>
      <c r="I6267" s="22"/>
      <c r="J6267" s="22"/>
      <c r="K6267" s="21"/>
      <c r="L6267" s="21" t="str">
        <f>B6267</f>
        <v/>
      </c>
      <c r="M6267" s="23" t="e">
        <f>INDEX('Data Transformation'!$O$4:$O$424,MATCH($B6267,'Data Transformation'!$M$4:$M$424,0),MATCH($M$2,'Data Transformation'!$O$3,0))</f>
        <v>#N/A</v>
      </c>
      <c r="N6267" s="27" t="e">
        <f>IF('Input and Summary Results'!$J$16="minimum",'Bin Analysis'!X6268/(M6267-1),'Bin Analysis'!Y6267/('Bin Analysis'!M6267-1))</f>
        <v>#N/A</v>
      </c>
      <c r="O6267" s="27" t="e">
        <f>IF(M6267=FALSE,NA(),(VLOOKUP(1,C6270:K6289,4,FALSE))/(M6267-1))</f>
        <v>#N/A</v>
      </c>
      <c r="P6267" s="27" t="e">
        <f>IF(M6267=FALSE,NA(),SUM(J6270:J6289)/Weighting!$S$5)</f>
        <v>#N/A</v>
      </c>
      <c r="Q6267" s="27" t="e">
        <f>IF(M6267=FALSE,NA(),SUM(K6270:K6289)/Weighting!$S$6)</f>
        <v>#N/A</v>
      </c>
      <c r="R6267" s="27" t="e">
        <f>IF(M6267=FALSE,NA(),(VLOOKUP(1,G6270:K6289,3,FALSE))/(M6267-1))</f>
        <v>#N/A</v>
      </c>
      <c r="S6267" s="22" t="e">
        <f>IF(M6267=FALSE,NA(),IF(SUM(J6270:J6289)=2,"yes","no"))</f>
        <v>#N/A</v>
      </c>
      <c r="X6267" s="2" cm="2">
        <f t="array" ref="X6267:X6268">FREQUENCY(IF('Data Transformation'!$B$425:$B$6424='Bin Analysis'!L6267,'Data Transformation'!$G$425:$G$6424),'Data Transformation'!$U$11)</f>
        <v>0</v>
      </c>
      <c r="Y6267" s="2" cm="2">
        <f t="array" ref="Y6267:Y6268">FREQUENCY(IF('Data Transformation'!$B$425:$B$6424='Bin Analysis'!L6267,'Data Transformation'!$G$425:$G$6424),'Data Transformation'!$U$12)</f>
        <v>0</v>
      </c>
    </row>
    <row r="6268" spans="1:25" x14ac:dyDescent="0.25">
      <c r="A6268" s="14" t="s">
        <v>67</v>
      </c>
      <c r="B6268" t="s">
        <v>47</v>
      </c>
      <c r="C6268" t="s">
        <v>5</v>
      </c>
      <c r="D6268" t="s">
        <v>98</v>
      </c>
      <c r="E6268" t="s">
        <v>99</v>
      </c>
      <c r="F6268" t="s">
        <v>100</v>
      </c>
      <c r="G6268" t="s">
        <v>69</v>
      </c>
      <c r="H6268" t="s">
        <v>31</v>
      </c>
      <c r="I6268" t="s">
        <v>32</v>
      </c>
      <c r="J6268" t="s">
        <v>46</v>
      </c>
      <c r="K6268" s="14" t="s">
        <v>45</v>
      </c>
      <c r="M6268" s="14"/>
      <c r="X6268" s="2">
        <v>0</v>
      </c>
      <c r="Y6268" s="2">
        <v>0</v>
      </c>
    </row>
    <row r="6269" spans="1:25" x14ac:dyDescent="0.25">
      <c r="A6269" s="32"/>
      <c r="D6269" t="e">
        <f>IF(C6269=1,'Data Transformation'!$G$3+0.5*'Data Transformation'!$W$25,IF(C6270=1,D6270-'Data Transformation'!$W$25,FALSE))</f>
        <v>#NUM!</v>
      </c>
      <c r="E6269">
        <f t="array" ref="E6269">IF(ISLOGICAL(D6269),"",FREQUENCY(IF('Data Transformation'!$B$425:$B$8425='Bin Analysis'!$B6267,'Data Transformation'!$G$425:$G$8425),D6269))</f>
        <v>2001</v>
      </c>
      <c r="F6269" t="e">
        <f>IF(ISLOGICAL(D6269),"",E6269-E6268)</f>
        <v>#VALUE!</v>
      </c>
      <c r="M6269" s="14"/>
    </row>
    <row r="6270" spans="1:25" x14ac:dyDescent="0.25">
      <c r="A6270" s="32" t="e">
        <f>IF(Weighting!$P$6&gt;0,B6270,"")</f>
        <v>#NUM!</v>
      </c>
      <c r="B6270" t="e">
        <f>Weighting!$C$6</f>
        <v>#DIV/0!</v>
      </c>
      <c r="C6270" t="e">
        <f>Weighting!$F$6</f>
        <v>#NUM!</v>
      </c>
      <c r="D6270" t="e">
        <f>IF(C6270=1,'Data Transformation'!$G$3+0.5*'Data Transformation'!$W$25,IF(C6271=1,D6271-'Data Transformation'!$W$25,FALSE))</f>
        <v>#NUM!</v>
      </c>
      <c r="E6270">
        <f t="array" ref="E6270">IF(ISLOGICAL(D6270),"",FREQUENCY(IF('Data Transformation'!$B$425:$B$8425='Bin Analysis'!$B6267,'Data Transformation'!$G$425:$G$8425),D6270))</f>
        <v>2001</v>
      </c>
      <c r="F6270">
        <f>IF(ISLOGICAL(D6270),"",E6270-E6269)</f>
        <v>0</v>
      </c>
      <c r="G6270">
        <f>Weighting!$H$6</f>
        <v>1</v>
      </c>
      <c r="H6270">
        <f t="array" ref="H6270">FREQUENCY(IF('Data Transformation'!$B$4:$B$8425=B6267,'Data Transformation'!$G$4:$G$8425),'Bin Analysis'!$B6270)</f>
        <v>2073</v>
      </c>
      <c r="I6270">
        <f>H6270-H6269</f>
        <v>2073</v>
      </c>
      <c r="J6270">
        <f>IF(I6270=0,0,1)</f>
        <v>1</v>
      </c>
      <c r="K6270" t="e">
        <f>J6270*Weighting!$W$6</f>
        <v>#NUM!</v>
      </c>
      <c r="M6270" s="14"/>
    </row>
    <row r="6271" spans="1:25" x14ac:dyDescent="0.25">
      <c r="A6271" s="32" t="str">
        <f>IF(Weighting!$P$7&gt;0,B6271,"")</f>
        <v/>
      </c>
      <c r="B6271" t="e">
        <f>Weighting!$C$7</f>
        <v>#DIV/0!</v>
      </c>
      <c r="C6271" t="e">
        <f>Weighting!$F$7</f>
        <v>#NUM!</v>
      </c>
      <c r="D6271" t="e">
        <f>IF(C6271=1,'Data Transformation'!$G$3+0.5*'Data Transformation'!$W$25,IF(C6272=1,D6272-'Data Transformation'!$W$25,FALSE))</f>
        <v>#NUM!</v>
      </c>
      <c r="E6271">
        <f t="array" ref="E6271">IF(ISLOGICAL(D6271),"",FREQUENCY(IF('Data Transformation'!$B$425:$B$8425='Bin Analysis'!$B6267,'Data Transformation'!$G$425:$G$8425),D6271))</f>
        <v>2001</v>
      </c>
      <c r="F6271">
        <f t="shared" ref="F6271:F6289" si="783">IF(ISLOGICAL(D6271),"",E6271-E6270)</f>
        <v>0</v>
      </c>
      <c r="G6271">
        <f>Weighting!$H$7</f>
        <v>0</v>
      </c>
      <c r="H6271">
        <f t="array" ref="H6271">FREQUENCY(IF('Data Transformation'!$B$4:$B$8425=B6267,'Data Transformation'!$G$4:$G$8425),'Bin Analysis'!$B6271)</f>
        <v>2073</v>
      </c>
      <c r="I6271">
        <f t="shared" ref="I6271:I6289" si="784">H6271-H6270</f>
        <v>0</v>
      </c>
      <c r="J6271">
        <f>IF(I6271=0,0,1)</f>
        <v>0</v>
      </c>
      <c r="K6271">
        <f>J6271*Weighting!$W$7</f>
        <v>0</v>
      </c>
      <c r="M6271" s="14"/>
    </row>
    <row r="6272" spans="1:25" x14ac:dyDescent="0.25">
      <c r="A6272" s="32" t="str">
        <f>IF(Weighting!$P$8&gt;0,B6272,"")</f>
        <v/>
      </c>
      <c r="B6272" t="e">
        <f>Weighting!$C$8</f>
        <v>#DIV/0!</v>
      </c>
      <c r="C6272" t="e">
        <f>Weighting!$F$8</f>
        <v>#NUM!</v>
      </c>
      <c r="D6272" t="e">
        <f>IF(C6272=1,'Data Transformation'!$G$3+0.5*'Data Transformation'!$W$25,IF(C6273=1,D6273-'Data Transformation'!$W$25,FALSE))</f>
        <v>#NUM!</v>
      </c>
      <c r="E6272">
        <f t="array" ref="E6272">IF(ISLOGICAL(D6272),"",FREQUENCY(IF('Data Transformation'!$B$425:$B$8425='Bin Analysis'!$B6267,'Data Transformation'!$G$425:$G$8425),D6272))</f>
        <v>2001</v>
      </c>
      <c r="F6272">
        <f t="shared" si="783"/>
        <v>0</v>
      </c>
      <c r="G6272">
        <f>Weighting!$H$8</f>
        <v>0</v>
      </c>
      <c r="H6272">
        <f t="array" ref="H6272">FREQUENCY(IF('Data Transformation'!$B$4:$B$8425=B6267,'Data Transformation'!$G$4:$G$8425),'Bin Analysis'!$B6272)</f>
        <v>2073</v>
      </c>
      <c r="I6272">
        <f t="shared" si="784"/>
        <v>0</v>
      </c>
      <c r="J6272">
        <f t="shared" ref="J6272:J6289" si="785">IF(I6272=0,0,1)</f>
        <v>0</v>
      </c>
      <c r="K6272">
        <f>J6272*Weighting!$W$8</f>
        <v>0</v>
      </c>
      <c r="M6272" s="14"/>
    </row>
    <row r="6273" spans="1:13" x14ac:dyDescent="0.25">
      <c r="A6273" s="32" t="str">
        <f>IF(Weighting!$P$9&gt;0,B6273,"")</f>
        <v/>
      </c>
      <c r="B6273" s="50" t="e">
        <f>Weighting!$C$9</f>
        <v>#DIV/0!</v>
      </c>
      <c r="C6273" t="e">
        <f>Weighting!$F$9</f>
        <v>#NUM!</v>
      </c>
      <c r="D6273" t="e">
        <f>IF(C6273=1,'Data Transformation'!$G$3+0.5*'Data Transformation'!$W$25,IF(C6274=1,D6274-'Data Transformation'!$W$25,FALSE))</f>
        <v>#NUM!</v>
      </c>
      <c r="E6273">
        <f t="array" ref="E6273">IF(ISLOGICAL(D6273),"",FREQUENCY(IF('Data Transformation'!$B$425:$B$8425='Bin Analysis'!$B6267,'Data Transformation'!$G$425:$G$8425),D6273))</f>
        <v>2001</v>
      </c>
      <c r="F6273">
        <f t="shared" si="783"/>
        <v>0</v>
      </c>
      <c r="G6273">
        <f>Weighting!$H$9</f>
        <v>0</v>
      </c>
      <c r="H6273">
        <f t="array" ref="H6273">FREQUENCY(IF('Data Transformation'!$B$4:$B$8425=B6267,'Data Transformation'!$G$4:$G$8425),'Bin Analysis'!$B6273)</f>
        <v>2073</v>
      </c>
      <c r="I6273">
        <f t="shared" si="784"/>
        <v>0</v>
      </c>
      <c r="J6273">
        <f t="shared" si="785"/>
        <v>0</v>
      </c>
      <c r="K6273">
        <f>J6273*Weighting!$W$9</f>
        <v>0</v>
      </c>
      <c r="M6273" s="14"/>
    </row>
    <row r="6274" spans="1:13" x14ac:dyDescent="0.25">
      <c r="A6274" s="32" t="str">
        <f>IF(Weighting!$P$10&gt;0,B6274,"")</f>
        <v/>
      </c>
      <c r="B6274" t="e">
        <f>Weighting!$C$10</f>
        <v>#DIV/0!</v>
      </c>
      <c r="C6274" t="e">
        <f>Weighting!$F$10</f>
        <v>#NUM!</v>
      </c>
      <c r="D6274" t="e">
        <f>IF(C6274=1,'Data Transformation'!$G$3+0.5*'Data Transformation'!$W$25,IF(C6275=1,D6275-'Data Transformation'!$W$25,FALSE))</f>
        <v>#NUM!</v>
      </c>
      <c r="E6274">
        <f t="array" ref="E6274">IF(ISLOGICAL(D6274),"",FREQUENCY(IF('Data Transformation'!$B$425:$B$8425='Bin Analysis'!$B6267,'Data Transformation'!$G$425:$G$8425),D6274))</f>
        <v>2001</v>
      </c>
      <c r="F6274">
        <f t="shared" si="783"/>
        <v>0</v>
      </c>
      <c r="G6274">
        <f>Weighting!$H$10</f>
        <v>0</v>
      </c>
      <c r="H6274">
        <f t="array" ref="H6274">FREQUENCY(IF('Data Transformation'!$B$4:$B$8425=B6267,'Data Transformation'!$G$4:$G$8425),'Bin Analysis'!$B6274)</f>
        <v>2073</v>
      </c>
      <c r="I6274">
        <f t="shared" si="784"/>
        <v>0</v>
      </c>
      <c r="J6274">
        <f t="shared" si="785"/>
        <v>0</v>
      </c>
      <c r="K6274">
        <f>J6274*Weighting!$W$10</f>
        <v>0</v>
      </c>
      <c r="M6274" s="14"/>
    </row>
    <row r="6275" spans="1:13" x14ac:dyDescent="0.25">
      <c r="A6275" s="32" t="str">
        <f>IF(Weighting!$P$11&gt;0,B6275,"")</f>
        <v/>
      </c>
      <c r="B6275" t="e">
        <f>Weighting!$C$11</f>
        <v>#DIV/0!</v>
      </c>
      <c r="C6275" t="e">
        <f>Weighting!$F$11</f>
        <v>#NUM!</v>
      </c>
      <c r="D6275" t="e">
        <f>IF(C6275=1,'Data Transformation'!$G$3+0.5*'Data Transformation'!$W$25,IF(C6276=1,D6276-'Data Transformation'!$W$25,FALSE))</f>
        <v>#NUM!</v>
      </c>
      <c r="E6275">
        <f t="array" ref="E6275">IF(ISLOGICAL(D6275),"",FREQUENCY(IF('Data Transformation'!$B$425:$B$8425='Bin Analysis'!$B6267,'Data Transformation'!$G$425:$G$8425),D6275))</f>
        <v>2001</v>
      </c>
      <c r="F6275">
        <f t="shared" si="783"/>
        <v>0</v>
      </c>
      <c r="G6275">
        <f>Weighting!$H$11</f>
        <v>0</v>
      </c>
      <c r="H6275">
        <f t="array" ref="H6275">FREQUENCY(IF('Data Transformation'!$B$4:$B$8425=B6267,'Data Transformation'!$G$4:$G$8425),'Bin Analysis'!$B6275)</f>
        <v>2073</v>
      </c>
      <c r="I6275">
        <f t="shared" si="784"/>
        <v>0</v>
      </c>
      <c r="J6275">
        <f t="shared" si="785"/>
        <v>0</v>
      </c>
      <c r="K6275">
        <f>J6275*Weighting!$W$11</f>
        <v>0</v>
      </c>
      <c r="M6275" s="14"/>
    </row>
    <row r="6276" spans="1:13" x14ac:dyDescent="0.25">
      <c r="A6276" s="32" t="str">
        <f>IF(Weighting!$P$12&gt;0,B6276,"")</f>
        <v/>
      </c>
      <c r="B6276" t="e">
        <f>Weighting!$C$12</f>
        <v>#DIV/0!</v>
      </c>
      <c r="C6276" t="e">
        <f>Weighting!$F$12</f>
        <v>#NUM!</v>
      </c>
      <c r="D6276" t="e">
        <f>IF(C6276=1,'Data Transformation'!$G$3+0.5*'Data Transformation'!$W$25,IF(C6277=1,D6277-'Data Transformation'!$W$25,FALSE))</f>
        <v>#NUM!</v>
      </c>
      <c r="E6276">
        <f t="array" ref="E6276">IF(ISLOGICAL(D6276),"",FREQUENCY(IF('Data Transformation'!$B$425:$B$8425='Bin Analysis'!$B6267,'Data Transformation'!$G$425:$G$8425),D6276))</f>
        <v>2001</v>
      </c>
      <c r="F6276">
        <f t="shared" si="783"/>
        <v>0</v>
      </c>
      <c r="G6276">
        <f>Weighting!$H$12</f>
        <v>0</v>
      </c>
      <c r="H6276">
        <f t="array" ref="H6276">FREQUENCY(IF('Data Transformation'!$B$4:$B$8425=B6267,'Data Transformation'!$G$4:$G$8425),'Bin Analysis'!$B6276)</f>
        <v>2073</v>
      </c>
      <c r="I6276">
        <f t="shared" si="784"/>
        <v>0</v>
      </c>
      <c r="J6276">
        <f t="shared" si="785"/>
        <v>0</v>
      </c>
      <c r="K6276">
        <f>J6276*Weighting!$W$12</f>
        <v>0</v>
      </c>
      <c r="M6276" s="14"/>
    </row>
    <row r="6277" spans="1:13" x14ac:dyDescent="0.25">
      <c r="A6277" s="32" t="str">
        <f>IF(Weighting!$P$13&gt;0,B6277,"")</f>
        <v/>
      </c>
      <c r="B6277" t="e">
        <f>Weighting!$C$13</f>
        <v>#DIV/0!</v>
      </c>
      <c r="C6277" t="e">
        <f>Weighting!$F$13</f>
        <v>#NUM!</v>
      </c>
      <c r="D6277" t="e">
        <f>IF(C6277=1,'Data Transformation'!$G$3+0.5*'Data Transformation'!$W$25,IF(C6278=1,D6278-'Data Transformation'!$W$25,FALSE))</f>
        <v>#NUM!</v>
      </c>
      <c r="E6277">
        <f t="array" ref="E6277">IF(ISLOGICAL(D6277),"",FREQUENCY(IF('Data Transformation'!$B$425:$B$8425='Bin Analysis'!$B6267,'Data Transformation'!$G$425:$G$8425),D6277))</f>
        <v>2001</v>
      </c>
      <c r="F6277">
        <f t="shared" si="783"/>
        <v>0</v>
      </c>
      <c r="G6277">
        <f>Weighting!$H$13</f>
        <v>0</v>
      </c>
      <c r="H6277">
        <f t="array" ref="H6277">FREQUENCY(IF('Data Transformation'!$B$4:$B$8425=B6267,'Data Transformation'!$G$4:$G$8425),'Bin Analysis'!$B6277)</f>
        <v>2073</v>
      </c>
      <c r="I6277">
        <f t="shared" si="784"/>
        <v>0</v>
      </c>
      <c r="J6277">
        <f t="shared" si="785"/>
        <v>0</v>
      </c>
      <c r="K6277">
        <f>J6277*Weighting!$W$13</f>
        <v>0</v>
      </c>
      <c r="M6277" s="14"/>
    </row>
    <row r="6278" spans="1:13" x14ac:dyDescent="0.25">
      <c r="A6278" s="32" t="str">
        <f>IF(Weighting!$P$14&gt;0,B6278,"")</f>
        <v/>
      </c>
      <c r="B6278" t="e">
        <f>Weighting!$C$14</f>
        <v>#DIV/0!</v>
      </c>
      <c r="C6278" t="e">
        <f>Weighting!$F$14</f>
        <v>#NUM!</v>
      </c>
      <c r="D6278" t="e">
        <f>IF(C6278=1,'Data Transformation'!$G$3+0.5*'Data Transformation'!$W$25,IF(C6279=1,D6279-'Data Transformation'!$W$25,FALSE))</f>
        <v>#NUM!</v>
      </c>
      <c r="E6278">
        <f t="array" ref="E6278">IF(ISLOGICAL(D6278),"",FREQUENCY(IF('Data Transformation'!$B$425:$B$8425='Bin Analysis'!$B6267,'Data Transformation'!$G$425:$G$8425),D6278))</f>
        <v>2001</v>
      </c>
      <c r="F6278">
        <f t="shared" si="783"/>
        <v>0</v>
      </c>
      <c r="G6278">
        <f>Weighting!$H$14</f>
        <v>0</v>
      </c>
      <c r="H6278">
        <f t="array" ref="H6278">FREQUENCY(IF('Data Transformation'!$B$4:$B$8425=B6267,'Data Transformation'!$G$4:$G$8425),'Bin Analysis'!$B6278)</f>
        <v>2073</v>
      </c>
      <c r="I6278">
        <f t="shared" si="784"/>
        <v>0</v>
      </c>
      <c r="J6278">
        <f t="shared" si="785"/>
        <v>0</v>
      </c>
      <c r="K6278">
        <f>J6278*Weighting!$W$14</f>
        <v>0</v>
      </c>
      <c r="M6278" s="14"/>
    </row>
    <row r="6279" spans="1:13" x14ac:dyDescent="0.25">
      <c r="A6279" s="32" t="str">
        <f>IF(Weighting!$P$15&gt;0,B6279,"")</f>
        <v/>
      </c>
      <c r="B6279" t="e">
        <f>Weighting!$C$15</f>
        <v>#DIV/0!</v>
      </c>
      <c r="C6279" t="e">
        <f>Weighting!$F$15</f>
        <v>#NUM!</v>
      </c>
      <c r="D6279" t="e">
        <f>IF(C6279=1,'Data Transformation'!$G$3+0.5*'Data Transformation'!$W$25,IF(C6280=1,D6280-'Data Transformation'!$W$25,FALSE))</f>
        <v>#NUM!</v>
      </c>
      <c r="E6279">
        <f t="array" ref="E6279">IF(ISLOGICAL(D6279),"",FREQUENCY(IF('Data Transformation'!$B$425:$B$8425='Bin Analysis'!$B6267,'Data Transformation'!$G$425:$G$8425),D6279))</f>
        <v>2001</v>
      </c>
      <c r="F6279">
        <f t="shared" si="783"/>
        <v>0</v>
      </c>
      <c r="G6279">
        <f>Weighting!$H$15</f>
        <v>0</v>
      </c>
      <c r="H6279">
        <f t="array" ref="H6279">FREQUENCY(IF('Data Transformation'!$B$4:$B$8425=B6267,'Data Transformation'!$G$4:$G$8425),'Bin Analysis'!$B6279)</f>
        <v>2073</v>
      </c>
      <c r="I6279">
        <f t="shared" si="784"/>
        <v>0</v>
      </c>
      <c r="J6279">
        <f t="shared" si="785"/>
        <v>0</v>
      </c>
      <c r="K6279">
        <f>J6279*Weighting!$W$15</f>
        <v>0</v>
      </c>
      <c r="M6279" s="14"/>
    </row>
    <row r="6280" spans="1:13" x14ac:dyDescent="0.25">
      <c r="A6280" s="32" t="str">
        <f>IF(Weighting!$P$16&gt;0,B6280,"")</f>
        <v/>
      </c>
      <c r="B6280" t="e">
        <f>Weighting!$C$16</f>
        <v>#DIV/0!</v>
      </c>
      <c r="C6280" t="e">
        <f>Weighting!$F$16</f>
        <v>#NUM!</v>
      </c>
      <c r="D6280" t="e">
        <f>IF(C6280=1,'Data Transformation'!$G$3+0.5*'Data Transformation'!$W$25,IF(C6281=1,D6281-'Data Transformation'!$W$25,FALSE))</f>
        <v>#NUM!</v>
      </c>
      <c r="E6280">
        <f t="array" ref="E6280">IF(ISLOGICAL(D6280),"",FREQUENCY(IF('Data Transformation'!$B$425:$B$8425='Bin Analysis'!$B6267,'Data Transformation'!$G$425:$G$8425),D6280))</f>
        <v>2001</v>
      </c>
      <c r="F6280">
        <f t="shared" si="783"/>
        <v>0</v>
      </c>
      <c r="G6280">
        <f>Weighting!$H$16</f>
        <v>0</v>
      </c>
      <c r="H6280">
        <f t="array" ref="H6280">FREQUENCY(IF('Data Transformation'!$B$4:$B$8425=B6267,'Data Transformation'!$G$4:$G$8425),'Bin Analysis'!$B6280)</f>
        <v>2073</v>
      </c>
      <c r="I6280">
        <f t="shared" si="784"/>
        <v>0</v>
      </c>
      <c r="J6280">
        <f t="shared" si="785"/>
        <v>0</v>
      </c>
      <c r="K6280">
        <f>J6280*Weighting!$W$16</f>
        <v>0</v>
      </c>
      <c r="M6280" s="14"/>
    </row>
    <row r="6281" spans="1:13" x14ac:dyDescent="0.25">
      <c r="A6281" s="32" t="str">
        <f>IF(Weighting!$P$17&gt;0,B6281,"")</f>
        <v/>
      </c>
      <c r="B6281" t="e">
        <f>Weighting!$C$17</f>
        <v>#DIV/0!</v>
      </c>
      <c r="C6281" t="e">
        <f>Weighting!$F$17</f>
        <v>#NUM!</v>
      </c>
      <c r="D6281" t="e">
        <f>IF(C6281=1,'Data Transformation'!$G$3+0.5*'Data Transformation'!$W$25,IF(C6282=1,D6282-'Data Transformation'!$W$25,FALSE))</f>
        <v>#NUM!</v>
      </c>
      <c r="E6281">
        <f t="array" ref="E6281">IF(ISLOGICAL(D6281),"",FREQUENCY(IF('Data Transformation'!$B$425:$B$8425='Bin Analysis'!$B6267,'Data Transformation'!$G$425:$G$8425),D6281))</f>
        <v>2001</v>
      </c>
      <c r="F6281">
        <f t="shared" si="783"/>
        <v>0</v>
      </c>
      <c r="G6281">
        <f>Weighting!$H$17</f>
        <v>0</v>
      </c>
      <c r="H6281">
        <f t="array" ref="H6281">FREQUENCY(IF('Data Transformation'!$B$4:$B$8425=B6267,'Data Transformation'!$G$4:$G$8425),'Bin Analysis'!$B6281)</f>
        <v>2073</v>
      </c>
      <c r="I6281">
        <f t="shared" si="784"/>
        <v>0</v>
      </c>
      <c r="J6281">
        <f t="shared" si="785"/>
        <v>0</v>
      </c>
      <c r="K6281">
        <f>J6281*Weighting!$W$17</f>
        <v>0</v>
      </c>
      <c r="M6281" s="14"/>
    </row>
    <row r="6282" spans="1:13" x14ac:dyDescent="0.25">
      <c r="A6282" s="32" t="str">
        <f>IF(Weighting!$P$18&gt;0,B6282,"")</f>
        <v/>
      </c>
      <c r="B6282" t="e">
        <f>Weighting!$C$18</f>
        <v>#DIV/0!</v>
      </c>
      <c r="C6282" t="e">
        <f>Weighting!$F$18</f>
        <v>#NUM!</v>
      </c>
      <c r="D6282" t="e">
        <f>IF(C6282=1,'Data Transformation'!$G$3+0.5*'Data Transformation'!$W$25,IF(C6283=1,D6283-'Data Transformation'!$W$25,FALSE))</f>
        <v>#NUM!</v>
      </c>
      <c r="E6282">
        <f t="array" ref="E6282">IF(ISLOGICAL(D6282),"",FREQUENCY(IF('Data Transformation'!$B$425:$B$8425='Bin Analysis'!$B6267,'Data Transformation'!$G$425:$G$8425),D6282))</f>
        <v>2001</v>
      </c>
      <c r="F6282">
        <f t="shared" si="783"/>
        <v>0</v>
      </c>
      <c r="G6282">
        <f>Weighting!$H$18</f>
        <v>0</v>
      </c>
      <c r="H6282">
        <f t="array" ref="H6282">FREQUENCY(IF('Data Transformation'!$B$4:$B$8425=B6267,'Data Transformation'!$G$4:$G$8425),'Bin Analysis'!$B6282)</f>
        <v>2073</v>
      </c>
      <c r="I6282">
        <f t="shared" si="784"/>
        <v>0</v>
      </c>
      <c r="J6282">
        <f t="shared" si="785"/>
        <v>0</v>
      </c>
      <c r="K6282">
        <f>J6282*Weighting!$W$18</f>
        <v>0</v>
      </c>
      <c r="M6282" s="14"/>
    </row>
    <row r="6283" spans="1:13" x14ac:dyDescent="0.25">
      <c r="A6283" s="32" t="str">
        <f>IF(Weighting!$P$19&gt;0,B6283,"")</f>
        <v/>
      </c>
      <c r="B6283" t="e">
        <f>Weighting!$C$19</f>
        <v>#DIV/0!</v>
      </c>
      <c r="C6283" t="e">
        <f>Weighting!$F$19</f>
        <v>#NUM!</v>
      </c>
      <c r="D6283" t="e">
        <f>IF(C6283=1,'Data Transformation'!$G$3+0.5*'Data Transformation'!$W$25,IF(C6284=1,D6284-'Data Transformation'!$W$25,FALSE))</f>
        <v>#NUM!</v>
      </c>
      <c r="E6283">
        <f t="array" ref="E6283">IF(ISLOGICAL(D6283),"",FREQUENCY(IF('Data Transformation'!$B$425:$B$8425='Bin Analysis'!$B6267,'Data Transformation'!$G$425:$G$8425),D6283))</f>
        <v>2001</v>
      </c>
      <c r="F6283">
        <f t="shared" si="783"/>
        <v>0</v>
      </c>
      <c r="G6283">
        <f>Weighting!$H$19</f>
        <v>0</v>
      </c>
      <c r="H6283">
        <f t="array" ref="H6283">FREQUENCY(IF('Data Transformation'!$B$4:$B$8425=B6267,'Data Transformation'!$G$4:$G$8425),'Bin Analysis'!$B6283)</f>
        <v>2073</v>
      </c>
      <c r="I6283">
        <f t="shared" si="784"/>
        <v>0</v>
      </c>
      <c r="J6283">
        <f t="shared" si="785"/>
        <v>0</v>
      </c>
      <c r="K6283">
        <f>J6283*Weighting!$W$19</f>
        <v>0</v>
      </c>
      <c r="M6283" s="14"/>
    </row>
    <row r="6284" spans="1:13" x14ac:dyDescent="0.25">
      <c r="A6284" s="32" t="str">
        <f>IF(Weighting!$P$20&gt;0,B6284,"")</f>
        <v/>
      </c>
      <c r="B6284" t="e">
        <f>Weighting!$C$20</f>
        <v>#DIV/0!</v>
      </c>
      <c r="C6284" t="e">
        <f>Weighting!$F$20</f>
        <v>#NUM!</v>
      </c>
      <c r="D6284" t="e">
        <f>IF(C6284=1,'Data Transformation'!$G$3+0.5*'Data Transformation'!$W$25,IF(C6285=1,D6285-'Data Transformation'!$W$25,FALSE))</f>
        <v>#NUM!</v>
      </c>
      <c r="E6284">
        <f t="array" ref="E6284">IF(ISLOGICAL(D6284),"",FREQUENCY(IF('Data Transformation'!$B$425:$B$8425='Bin Analysis'!$B6267,'Data Transformation'!$G$425:$G$8425),D6284))</f>
        <v>2001</v>
      </c>
      <c r="F6284">
        <f t="shared" si="783"/>
        <v>0</v>
      </c>
      <c r="G6284">
        <f>Weighting!$H$20</f>
        <v>0</v>
      </c>
      <c r="H6284">
        <f t="array" ref="H6284">FREQUENCY(IF('Data Transformation'!$B$4:$B$8425=B6267,'Data Transformation'!$G$4:$G$8425),'Bin Analysis'!$B6284)</f>
        <v>2073</v>
      </c>
      <c r="I6284">
        <f t="shared" si="784"/>
        <v>0</v>
      </c>
      <c r="J6284">
        <f t="shared" si="785"/>
        <v>0</v>
      </c>
      <c r="K6284">
        <f>J6284*Weighting!$W$20</f>
        <v>0</v>
      </c>
      <c r="M6284" s="14"/>
    </row>
    <row r="6285" spans="1:13" x14ac:dyDescent="0.25">
      <c r="A6285" s="32" t="str">
        <f>IF(Weighting!$P$21&gt;0,B6285,"")</f>
        <v/>
      </c>
      <c r="B6285" t="e">
        <f>Weighting!$C$21</f>
        <v>#DIV/0!</v>
      </c>
      <c r="C6285" t="e">
        <f>Weighting!$F$21</f>
        <v>#NUM!</v>
      </c>
      <c r="D6285" t="e">
        <f>IF(C6285=1,'Data Transformation'!$G$3+0.5*'Data Transformation'!$W$25,IF(C6286=1,D6286-'Data Transformation'!$W$25,FALSE))</f>
        <v>#NUM!</v>
      </c>
      <c r="E6285">
        <f t="array" ref="E6285">IF(ISLOGICAL(D6285),"",FREQUENCY(IF('Data Transformation'!$B$425:$B$8425='Bin Analysis'!$B6267,'Data Transformation'!$G$425:$G$8425),D6285))</f>
        <v>2001</v>
      </c>
      <c r="F6285">
        <f t="shared" si="783"/>
        <v>0</v>
      </c>
      <c r="G6285">
        <f>Weighting!$H$21</f>
        <v>0</v>
      </c>
      <c r="H6285">
        <f t="array" ref="H6285">FREQUENCY(IF('Data Transformation'!$B$4:$B$8425=B6267,'Data Transformation'!$G$4:$G$8425),'Bin Analysis'!$B6285)</f>
        <v>2073</v>
      </c>
      <c r="I6285">
        <f t="shared" si="784"/>
        <v>0</v>
      </c>
      <c r="J6285">
        <f t="shared" si="785"/>
        <v>0</v>
      </c>
      <c r="K6285">
        <f>J6285*Weighting!$W$21</f>
        <v>0</v>
      </c>
      <c r="M6285" s="14"/>
    </row>
    <row r="6286" spans="1:13" x14ac:dyDescent="0.25">
      <c r="A6286" s="32" t="str">
        <f>IF(Weighting!$P$22&gt;0,B6286,"")</f>
        <v/>
      </c>
      <c r="B6286" t="e">
        <f>Weighting!$C$22</f>
        <v>#DIV/0!</v>
      </c>
      <c r="C6286" t="e">
        <f>Weighting!$F$22</f>
        <v>#NUM!</v>
      </c>
      <c r="D6286" t="e">
        <f>IF(C6286=1,'Data Transformation'!$G$3+0.5*'Data Transformation'!$W$25,IF(C6287=1,D6287-'Data Transformation'!$W$25,FALSE))</f>
        <v>#NUM!</v>
      </c>
      <c r="E6286">
        <f t="array" ref="E6286">IF(ISLOGICAL(D6286),"",FREQUENCY(IF('Data Transformation'!$B$425:$B$8425='Bin Analysis'!$B6267,'Data Transformation'!$G$425:$G$8425),D6286))</f>
        <v>2001</v>
      </c>
      <c r="F6286">
        <f t="shared" si="783"/>
        <v>0</v>
      </c>
      <c r="G6286">
        <f>Weighting!$H$22</f>
        <v>0</v>
      </c>
      <c r="H6286">
        <f t="array" ref="H6286">FREQUENCY(IF('Data Transformation'!$B$4:$B$8425=B6267,'Data Transformation'!$G$4:$G$8425),'Bin Analysis'!$B6286)</f>
        <v>2073</v>
      </c>
      <c r="I6286">
        <f t="shared" si="784"/>
        <v>0</v>
      </c>
      <c r="J6286">
        <f t="shared" si="785"/>
        <v>0</v>
      </c>
      <c r="K6286">
        <f>J6286*Weighting!$W$22</f>
        <v>0</v>
      </c>
      <c r="M6286" s="14"/>
    </row>
    <row r="6287" spans="1:13" x14ac:dyDescent="0.25">
      <c r="A6287" s="32" t="str">
        <f>IF(Weighting!$P$23&gt;0,B6287,"")</f>
        <v/>
      </c>
      <c r="B6287" t="e">
        <f>Weighting!$C$23</f>
        <v>#DIV/0!</v>
      </c>
      <c r="C6287" t="e">
        <f>Weighting!$F$23</f>
        <v>#NUM!</v>
      </c>
      <c r="D6287" t="e">
        <f>IF(C6287=1,'Data Transformation'!$G$3+0.5*'Data Transformation'!$W$25,IF(C6288=1,D6288-'Data Transformation'!$W$25,FALSE))</f>
        <v>#NUM!</v>
      </c>
      <c r="E6287">
        <f t="array" ref="E6287">IF(ISLOGICAL(D6287),"",FREQUENCY(IF('Data Transformation'!$B$425:$B$8425='Bin Analysis'!$B6267,'Data Transformation'!$G$425:$G$8425),D6287))</f>
        <v>2001</v>
      </c>
      <c r="F6287">
        <f t="shared" si="783"/>
        <v>0</v>
      </c>
      <c r="G6287">
        <f>Weighting!$H$23</f>
        <v>0</v>
      </c>
      <c r="H6287">
        <f t="array" ref="H6287">FREQUENCY(IF('Data Transformation'!$B$4:$B$8425=B6267,'Data Transformation'!$G$4:$G$8425),'Bin Analysis'!$B6287)</f>
        <v>2073</v>
      </c>
      <c r="I6287">
        <f t="shared" si="784"/>
        <v>0</v>
      </c>
      <c r="J6287">
        <f t="shared" si="785"/>
        <v>0</v>
      </c>
      <c r="K6287">
        <f>J6287*Weighting!$W$23</f>
        <v>0</v>
      </c>
      <c r="M6287" s="14"/>
    </row>
    <row r="6288" spans="1:13" x14ac:dyDescent="0.25">
      <c r="A6288" s="32" t="str">
        <f>IF(Weighting!$P$24&gt;0,B6288,"")</f>
        <v/>
      </c>
      <c r="B6288" t="e">
        <f>Weighting!$C$24</f>
        <v>#DIV/0!</v>
      </c>
      <c r="C6288" t="e">
        <f>Weighting!$F$24</f>
        <v>#NUM!</v>
      </c>
      <c r="D6288" t="e">
        <f>IF(C6288=1,'Data Transformation'!$G$3+0.5*'Data Transformation'!$W$25,IF(C6289=1,D6289-'Data Transformation'!$W$25,FALSE))</f>
        <v>#NUM!</v>
      </c>
      <c r="E6288">
        <f t="array" ref="E6288">IF(ISLOGICAL(D6288),"",FREQUENCY(IF('Data Transformation'!$B$425:$B$8425='Bin Analysis'!$B6267,'Data Transformation'!$G$425:$G$8425),D6288))</f>
        <v>2001</v>
      </c>
      <c r="F6288">
        <f t="shared" si="783"/>
        <v>0</v>
      </c>
      <c r="G6288">
        <f>Weighting!$H$24</f>
        <v>0</v>
      </c>
      <c r="H6288">
        <f t="array" ref="H6288">FREQUENCY(IF('Data Transformation'!$B$4:$B$8425=B6267,'Data Transformation'!$G$4:$G$8425),'Bin Analysis'!$B6288)</f>
        <v>2073</v>
      </c>
      <c r="I6288">
        <f t="shared" si="784"/>
        <v>0</v>
      </c>
      <c r="J6288">
        <f t="shared" si="785"/>
        <v>0</v>
      </c>
      <c r="K6288">
        <f>J6288*Weighting!$W$24</f>
        <v>0</v>
      </c>
      <c r="M6288" s="14"/>
    </row>
    <row r="6289" spans="1:25" x14ac:dyDescent="0.25">
      <c r="A6289" s="32" t="str">
        <f>IF(Weighting!$P$25&gt;0,B6289,"")</f>
        <v/>
      </c>
      <c r="B6289" t="e">
        <f>Weighting!$C$25</f>
        <v>#DIV/0!</v>
      </c>
      <c r="C6289" t="e">
        <f>Weighting!$F$25</f>
        <v>#NUM!</v>
      </c>
      <c r="D6289" t="e">
        <f>IF(C6289=1,'Data Transformation'!$G$3+0.5*'Data Transformation'!$W$25,IF(C6290=1,D6290-'Data Transformation'!$W$25,FALSE))</f>
        <v>#NUM!</v>
      </c>
      <c r="E6289">
        <f t="array" ref="E6289">IF(ISLOGICAL(D6289),"",FREQUENCY(IF('Data Transformation'!$B$425:$B$8425='Bin Analysis'!$B6267,'Data Transformation'!$G$425:$G$8425),D6289))</f>
        <v>2001</v>
      </c>
      <c r="F6289">
        <f t="shared" si="783"/>
        <v>0</v>
      </c>
      <c r="G6289">
        <f>Weighting!$H$25</f>
        <v>0</v>
      </c>
      <c r="H6289">
        <f t="array" ref="H6289">FREQUENCY(IF('Data Transformation'!$B$4:$B$8425=B6267,'Data Transformation'!$G$4:$G$8425),'Bin Analysis'!$B6289)</f>
        <v>2073</v>
      </c>
      <c r="I6289">
        <f t="shared" si="784"/>
        <v>0</v>
      </c>
      <c r="J6289">
        <f t="shared" si="785"/>
        <v>0</v>
      </c>
      <c r="K6289">
        <f>J6289*Weighting!$W$25</f>
        <v>0</v>
      </c>
      <c r="M6289" s="14"/>
    </row>
    <row r="6290" spans="1:25" x14ac:dyDescent="0.25">
      <c r="O6290"/>
      <c r="P6290"/>
      <c r="Q6290"/>
      <c r="R6290"/>
    </row>
    <row r="6291" spans="1:25" ht="23.25" x14ac:dyDescent="0.35">
      <c r="A6291" s="21" t="s">
        <v>0</v>
      </c>
      <c r="B6291" s="21" t="str">
        <f>IFERROR(VLOOKUP(C6291,'Data Transformation'!$L$6:$M$426,2,FALSE),"")</f>
        <v/>
      </c>
      <c r="C6291" s="21">
        <f>C6267+1</f>
        <v>262</v>
      </c>
      <c r="D6291" s="21"/>
      <c r="E6291" s="21"/>
      <c r="F6291" s="21"/>
      <c r="G6291" s="21"/>
      <c r="H6291" s="22"/>
      <c r="I6291" s="22"/>
      <c r="J6291" s="22"/>
      <c r="K6291" s="21"/>
      <c r="L6291" s="21" t="str">
        <f>B6291</f>
        <v/>
      </c>
      <c r="M6291" s="23" t="e">
        <f>INDEX('Data Transformation'!$O$4:$O$424,MATCH($B6291,'Data Transformation'!$M$4:$M$424,0),MATCH($M$2,'Data Transformation'!$O$3,0))</f>
        <v>#N/A</v>
      </c>
      <c r="N6291" s="27" t="e">
        <f>IF('Input and Summary Results'!$J$16="minimum",'Bin Analysis'!X6292/(M6291-1),'Bin Analysis'!Y6291/('Bin Analysis'!M6291-1))</f>
        <v>#N/A</v>
      </c>
      <c r="O6291" s="27" t="e">
        <f>IF(M6291=FALSE,NA(),(VLOOKUP(1,C6294:K6313,4,FALSE))/(M6291-1))</f>
        <v>#N/A</v>
      </c>
      <c r="P6291" s="27" t="e">
        <f>IF(M6291=FALSE,NA(),SUM(J6294:J6313)/Weighting!$S$5)</f>
        <v>#N/A</v>
      </c>
      <c r="Q6291" s="27" t="e">
        <f>IF(M6291=FALSE,NA(),SUM(K6294:K6313)/Weighting!$S$6)</f>
        <v>#N/A</v>
      </c>
      <c r="R6291" s="27" t="e">
        <f>IF(M6291=FALSE,NA(),(VLOOKUP(1,G6294:K6313,3,FALSE))/(M6291-1))</f>
        <v>#N/A</v>
      </c>
      <c r="S6291" s="22" t="e">
        <f>IF(M6291=FALSE,NA(),IF(SUM(J6294:J6313)=2,"yes","no"))</f>
        <v>#N/A</v>
      </c>
      <c r="X6291" s="2" cm="2">
        <f t="array" ref="X6291:X6292">FREQUENCY(IF('Data Transformation'!$B$425:$B$6424='Bin Analysis'!L6291,'Data Transformation'!$G$425:$G$6424),'Data Transformation'!$U$11)</f>
        <v>0</v>
      </c>
      <c r="Y6291" s="2" cm="2">
        <f t="array" ref="Y6291:Y6292">FREQUENCY(IF('Data Transformation'!$B$425:$B$6424='Bin Analysis'!L6291,'Data Transformation'!$G$425:$G$6424),'Data Transformation'!$U$12)</f>
        <v>0</v>
      </c>
    </row>
    <row r="6292" spans="1:25" x14ac:dyDescent="0.25">
      <c r="A6292" s="14" t="s">
        <v>67</v>
      </c>
      <c r="B6292" t="s">
        <v>47</v>
      </c>
      <c r="C6292" t="s">
        <v>5</v>
      </c>
      <c r="D6292" t="s">
        <v>98</v>
      </c>
      <c r="E6292" t="s">
        <v>99</v>
      </c>
      <c r="F6292" t="s">
        <v>100</v>
      </c>
      <c r="G6292" t="s">
        <v>69</v>
      </c>
      <c r="H6292" t="s">
        <v>31</v>
      </c>
      <c r="I6292" t="s">
        <v>32</v>
      </c>
      <c r="J6292" t="s">
        <v>46</v>
      </c>
      <c r="K6292" s="14" t="s">
        <v>45</v>
      </c>
      <c r="M6292" s="14"/>
      <c r="X6292" s="2">
        <v>0</v>
      </c>
      <c r="Y6292" s="2">
        <v>0</v>
      </c>
    </row>
    <row r="6293" spans="1:25" x14ac:dyDescent="0.25">
      <c r="A6293" s="32"/>
      <c r="D6293" t="e">
        <f>IF(C6293=1,'Data Transformation'!$G$3+0.5*'Data Transformation'!$W$25,IF(C6294=1,D6294-'Data Transformation'!$W$25,FALSE))</f>
        <v>#NUM!</v>
      </c>
      <c r="E6293">
        <f t="array" ref="E6293">IF(ISLOGICAL(D6293),"",FREQUENCY(IF('Data Transformation'!$B$425:$B$8425='Bin Analysis'!$B6291,'Data Transformation'!$G$425:$G$8425),D6293))</f>
        <v>2001</v>
      </c>
      <c r="F6293" t="e">
        <f>IF(ISLOGICAL(D6293),"",E6293-E6292)</f>
        <v>#VALUE!</v>
      </c>
      <c r="M6293" s="14"/>
    </row>
    <row r="6294" spans="1:25" x14ac:dyDescent="0.25">
      <c r="A6294" s="32" t="e">
        <f>IF(Weighting!$P$6&gt;0,B6294,"")</f>
        <v>#NUM!</v>
      </c>
      <c r="B6294" t="e">
        <f>Weighting!$C$6</f>
        <v>#DIV/0!</v>
      </c>
      <c r="C6294" t="e">
        <f>Weighting!$F$6</f>
        <v>#NUM!</v>
      </c>
      <c r="D6294" t="e">
        <f>IF(C6294=1,'Data Transformation'!$G$3+0.5*'Data Transformation'!$W$25,IF(C6295=1,D6295-'Data Transformation'!$W$25,FALSE))</f>
        <v>#NUM!</v>
      </c>
      <c r="E6294">
        <f t="array" ref="E6294">IF(ISLOGICAL(D6294),"",FREQUENCY(IF('Data Transformation'!$B$425:$B$8425='Bin Analysis'!$B6291,'Data Transformation'!$G$425:$G$8425),D6294))</f>
        <v>2001</v>
      </c>
      <c r="F6294">
        <f>IF(ISLOGICAL(D6294),"",E6294-E6293)</f>
        <v>0</v>
      </c>
      <c r="G6294">
        <f>Weighting!$H$6</f>
        <v>1</v>
      </c>
      <c r="H6294">
        <f t="array" ref="H6294">FREQUENCY(IF('Data Transformation'!$B$4:$B$8425=B6291,'Data Transformation'!$G$4:$G$8425),'Bin Analysis'!$B6294)</f>
        <v>2073</v>
      </c>
      <c r="I6294">
        <f>H6294-H6293</f>
        <v>2073</v>
      </c>
      <c r="J6294">
        <f>IF(I6294=0,0,1)</f>
        <v>1</v>
      </c>
      <c r="K6294" t="e">
        <f>J6294*Weighting!$W$6</f>
        <v>#NUM!</v>
      </c>
      <c r="M6294" s="14"/>
    </row>
    <row r="6295" spans="1:25" x14ac:dyDescent="0.25">
      <c r="A6295" s="32" t="str">
        <f>IF(Weighting!$P$7&gt;0,B6295,"")</f>
        <v/>
      </c>
      <c r="B6295" t="e">
        <f>Weighting!$C$7</f>
        <v>#DIV/0!</v>
      </c>
      <c r="C6295" t="e">
        <f>Weighting!$F$7</f>
        <v>#NUM!</v>
      </c>
      <c r="D6295" t="e">
        <f>IF(C6295=1,'Data Transformation'!$G$3+0.5*'Data Transformation'!$W$25,IF(C6296=1,D6296-'Data Transformation'!$W$25,FALSE))</f>
        <v>#NUM!</v>
      </c>
      <c r="E6295">
        <f t="array" ref="E6295">IF(ISLOGICAL(D6295),"",FREQUENCY(IF('Data Transformation'!$B$425:$B$8425='Bin Analysis'!$B6291,'Data Transformation'!$G$425:$G$8425),D6295))</f>
        <v>2001</v>
      </c>
      <c r="F6295">
        <f t="shared" ref="F6295:F6313" si="786">IF(ISLOGICAL(D6295),"",E6295-E6294)</f>
        <v>0</v>
      </c>
      <c r="G6295">
        <f>Weighting!$H$7</f>
        <v>0</v>
      </c>
      <c r="H6295">
        <f t="array" ref="H6295">FREQUENCY(IF('Data Transformation'!$B$4:$B$8425=B6291,'Data Transformation'!$G$4:$G$8425),'Bin Analysis'!$B6295)</f>
        <v>2073</v>
      </c>
      <c r="I6295">
        <f t="shared" ref="I6295:I6313" si="787">H6295-H6294</f>
        <v>0</v>
      </c>
      <c r="J6295">
        <f>IF(I6295=0,0,1)</f>
        <v>0</v>
      </c>
      <c r="K6295">
        <f>J6295*Weighting!$W$7</f>
        <v>0</v>
      </c>
      <c r="M6295" s="14"/>
    </row>
    <row r="6296" spans="1:25" x14ac:dyDescent="0.25">
      <c r="A6296" s="32" t="str">
        <f>IF(Weighting!$P$8&gt;0,B6296,"")</f>
        <v/>
      </c>
      <c r="B6296" t="e">
        <f>Weighting!$C$8</f>
        <v>#DIV/0!</v>
      </c>
      <c r="C6296" t="e">
        <f>Weighting!$F$8</f>
        <v>#NUM!</v>
      </c>
      <c r="D6296" t="e">
        <f>IF(C6296=1,'Data Transformation'!$G$3+0.5*'Data Transformation'!$W$25,IF(C6297=1,D6297-'Data Transformation'!$W$25,FALSE))</f>
        <v>#NUM!</v>
      </c>
      <c r="E6296">
        <f t="array" ref="E6296">IF(ISLOGICAL(D6296),"",FREQUENCY(IF('Data Transformation'!$B$425:$B$8425='Bin Analysis'!$B6291,'Data Transformation'!$G$425:$G$8425),D6296))</f>
        <v>2001</v>
      </c>
      <c r="F6296">
        <f t="shared" si="786"/>
        <v>0</v>
      </c>
      <c r="G6296">
        <f>Weighting!$H$8</f>
        <v>0</v>
      </c>
      <c r="H6296">
        <f t="array" ref="H6296">FREQUENCY(IF('Data Transformation'!$B$4:$B$8425=B6291,'Data Transformation'!$G$4:$G$8425),'Bin Analysis'!$B6296)</f>
        <v>2073</v>
      </c>
      <c r="I6296">
        <f t="shared" si="787"/>
        <v>0</v>
      </c>
      <c r="J6296">
        <f t="shared" ref="J6296:J6313" si="788">IF(I6296=0,0,1)</f>
        <v>0</v>
      </c>
      <c r="K6296">
        <f>J6296*Weighting!$W$8</f>
        <v>0</v>
      </c>
      <c r="M6296" s="14"/>
    </row>
    <row r="6297" spans="1:25" x14ac:dyDescent="0.25">
      <c r="A6297" s="32" t="str">
        <f>IF(Weighting!$P$9&gt;0,B6297,"")</f>
        <v/>
      </c>
      <c r="B6297" s="50" t="e">
        <f>Weighting!$C$9</f>
        <v>#DIV/0!</v>
      </c>
      <c r="C6297" t="e">
        <f>Weighting!$F$9</f>
        <v>#NUM!</v>
      </c>
      <c r="D6297" t="e">
        <f>IF(C6297=1,'Data Transformation'!$G$3+0.5*'Data Transformation'!$W$25,IF(C6298=1,D6298-'Data Transformation'!$W$25,FALSE))</f>
        <v>#NUM!</v>
      </c>
      <c r="E6297">
        <f t="array" ref="E6297">IF(ISLOGICAL(D6297),"",FREQUENCY(IF('Data Transformation'!$B$425:$B$8425='Bin Analysis'!$B6291,'Data Transformation'!$G$425:$G$8425),D6297))</f>
        <v>2001</v>
      </c>
      <c r="F6297">
        <f t="shared" si="786"/>
        <v>0</v>
      </c>
      <c r="G6297">
        <f>Weighting!$H$9</f>
        <v>0</v>
      </c>
      <c r="H6297">
        <f t="array" ref="H6297">FREQUENCY(IF('Data Transformation'!$B$4:$B$8425=B6291,'Data Transformation'!$G$4:$G$8425),'Bin Analysis'!$B6297)</f>
        <v>2073</v>
      </c>
      <c r="I6297">
        <f t="shared" si="787"/>
        <v>0</v>
      </c>
      <c r="J6297">
        <f t="shared" si="788"/>
        <v>0</v>
      </c>
      <c r="K6297">
        <f>J6297*Weighting!$W$9</f>
        <v>0</v>
      </c>
      <c r="M6297" s="14"/>
    </row>
    <row r="6298" spans="1:25" x14ac:dyDescent="0.25">
      <c r="A6298" s="32" t="str">
        <f>IF(Weighting!$P$10&gt;0,B6298,"")</f>
        <v/>
      </c>
      <c r="B6298" t="e">
        <f>Weighting!$C$10</f>
        <v>#DIV/0!</v>
      </c>
      <c r="C6298" t="e">
        <f>Weighting!$F$10</f>
        <v>#NUM!</v>
      </c>
      <c r="D6298" t="e">
        <f>IF(C6298=1,'Data Transformation'!$G$3+0.5*'Data Transformation'!$W$25,IF(C6299=1,D6299-'Data Transformation'!$W$25,FALSE))</f>
        <v>#NUM!</v>
      </c>
      <c r="E6298">
        <f t="array" ref="E6298">IF(ISLOGICAL(D6298),"",FREQUENCY(IF('Data Transformation'!$B$425:$B$8425='Bin Analysis'!$B6291,'Data Transformation'!$G$425:$G$8425),D6298))</f>
        <v>2001</v>
      </c>
      <c r="F6298">
        <f t="shared" si="786"/>
        <v>0</v>
      </c>
      <c r="G6298">
        <f>Weighting!$H$10</f>
        <v>0</v>
      </c>
      <c r="H6298">
        <f t="array" ref="H6298">FREQUENCY(IF('Data Transformation'!$B$4:$B$8425=B6291,'Data Transformation'!$G$4:$G$8425),'Bin Analysis'!$B6298)</f>
        <v>2073</v>
      </c>
      <c r="I6298">
        <f t="shared" si="787"/>
        <v>0</v>
      </c>
      <c r="J6298">
        <f t="shared" si="788"/>
        <v>0</v>
      </c>
      <c r="K6298">
        <f>J6298*Weighting!$W$10</f>
        <v>0</v>
      </c>
      <c r="M6298" s="14"/>
    </row>
    <row r="6299" spans="1:25" x14ac:dyDescent="0.25">
      <c r="A6299" s="32" t="str">
        <f>IF(Weighting!$P$11&gt;0,B6299,"")</f>
        <v/>
      </c>
      <c r="B6299" t="e">
        <f>Weighting!$C$11</f>
        <v>#DIV/0!</v>
      </c>
      <c r="C6299" t="e">
        <f>Weighting!$F$11</f>
        <v>#NUM!</v>
      </c>
      <c r="D6299" t="e">
        <f>IF(C6299=1,'Data Transformation'!$G$3+0.5*'Data Transformation'!$W$25,IF(C6300=1,D6300-'Data Transformation'!$W$25,FALSE))</f>
        <v>#NUM!</v>
      </c>
      <c r="E6299">
        <f t="array" ref="E6299">IF(ISLOGICAL(D6299),"",FREQUENCY(IF('Data Transformation'!$B$425:$B$8425='Bin Analysis'!$B6291,'Data Transformation'!$G$425:$G$8425),D6299))</f>
        <v>2001</v>
      </c>
      <c r="F6299">
        <f t="shared" si="786"/>
        <v>0</v>
      </c>
      <c r="G6299">
        <f>Weighting!$H$11</f>
        <v>0</v>
      </c>
      <c r="H6299">
        <f t="array" ref="H6299">FREQUENCY(IF('Data Transformation'!$B$4:$B$8425=B6291,'Data Transformation'!$G$4:$G$8425),'Bin Analysis'!$B6299)</f>
        <v>2073</v>
      </c>
      <c r="I6299">
        <f t="shared" si="787"/>
        <v>0</v>
      </c>
      <c r="J6299">
        <f t="shared" si="788"/>
        <v>0</v>
      </c>
      <c r="K6299">
        <f>J6299*Weighting!$W$11</f>
        <v>0</v>
      </c>
      <c r="M6299" s="14"/>
    </row>
    <row r="6300" spans="1:25" x14ac:dyDescent="0.25">
      <c r="A6300" s="32" t="str">
        <f>IF(Weighting!$P$12&gt;0,B6300,"")</f>
        <v/>
      </c>
      <c r="B6300" t="e">
        <f>Weighting!$C$12</f>
        <v>#DIV/0!</v>
      </c>
      <c r="C6300" t="e">
        <f>Weighting!$F$12</f>
        <v>#NUM!</v>
      </c>
      <c r="D6300" t="e">
        <f>IF(C6300=1,'Data Transformation'!$G$3+0.5*'Data Transformation'!$W$25,IF(C6301=1,D6301-'Data Transformation'!$W$25,FALSE))</f>
        <v>#NUM!</v>
      </c>
      <c r="E6300">
        <f t="array" ref="E6300">IF(ISLOGICAL(D6300),"",FREQUENCY(IF('Data Transformation'!$B$425:$B$8425='Bin Analysis'!$B6291,'Data Transformation'!$G$425:$G$8425),D6300))</f>
        <v>2001</v>
      </c>
      <c r="F6300">
        <f t="shared" si="786"/>
        <v>0</v>
      </c>
      <c r="G6300">
        <f>Weighting!$H$12</f>
        <v>0</v>
      </c>
      <c r="H6300">
        <f t="array" ref="H6300">FREQUENCY(IF('Data Transformation'!$B$4:$B$8425=B6291,'Data Transformation'!$G$4:$G$8425),'Bin Analysis'!$B6300)</f>
        <v>2073</v>
      </c>
      <c r="I6300">
        <f t="shared" si="787"/>
        <v>0</v>
      </c>
      <c r="J6300">
        <f t="shared" si="788"/>
        <v>0</v>
      </c>
      <c r="K6300">
        <f>J6300*Weighting!$W$12</f>
        <v>0</v>
      </c>
      <c r="M6300" s="14"/>
    </row>
    <row r="6301" spans="1:25" x14ac:dyDescent="0.25">
      <c r="A6301" s="32" t="str">
        <f>IF(Weighting!$P$13&gt;0,B6301,"")</f>
        <v/>
      </c>
      <c r="B6301" t="e">
        <f>Weighting!$C$13</f>
        <v>#DIV/0!</v>
      </c>
      <c r="C6301" t="e">
        <f>Weighting!$F$13</f>
        <v>#NUM!</v>
      </c>
      <c r="D6301" t="e">
        <f>IF(C6301=1,'Data Transformation'!$G$3+0.5*'Data Transformation'!$W$25,IF(C6302=1,D6302-'Data Transformation'!$W$25,FALSE))</f>
        <v>#NUM!</v>
      </c>
      <c r="E6301">
        <f t="array" ref="E6301">IF(ISLOGICAL(D6301),"",FREQUENCY(IF('Data Transformation'!$B$425:$B$8425='Bin Analysis'!$B6291,'Data Transformation'!$G$425:$G$8425),D6301))</f>
        <v>2001</v>
      </c>
      <c r="F6301">
        <f t="shared" si="786"/>
        <v>0</v>
      </c>
      <c r="G6301">
        <f>Weighting!$H$13</f>
        <v>0</v>
      </c>
      <c r="H6301">
        <f t="array" ref="H6301">FREQUENCY(IF('Data Transformation'!$B$4:$B$8425=B6291,'Data Transformation'!$G$4:$G$8425),'Bin Analysis'!$B6301)</f>
        <v>2073</v>
      </c>
      <c r="I6301">
        <f t="shared" si="787"/>
        <v>0</v>
      </c>
      <c r="J6301">
        <f t="shared" si="788"/>
        <v>0</v>
      </c>
      <c r="K6301">
        <f>J6301*Weighting!$W$13</f>
        <v>0</v>
      </c>
      <c r="M6301" s="14"/>
    </row>
    <row r="6302" spans="1:25" x14ac:dyDescent="0.25">
      <c r="A6302" s="32" t="str">
        <f>IF(Weighting!$P$14&gt;0,B6302,"")</f>
        <v/>
      </c>
      <c r="B6302" t="e">
        <f>Weighting!$C$14</f>
        <v>#DIV/0!</v>
      </c>
      <c r="C6302" t="e">
        <f>Weighting!$F$14</f>
        <v>#NUM!</v>
      </c>
      <c r="D6302" t="e">
        <f>IF(C6302=1,'Data Transformation'!$G$3+0.5*'Data Transformation'!$W$25,IF(C6303=1,D6303-'Data Transformation'!$W$25,FALSE))</f>
        <v>#NUM!</v>
      </c>
      <c r="E6302">
        <f t="array" ref="E6302">IF(ISLOGICAL(D6302),"",FREQUENCY(IF('Data Transformation'!$B$425:$B$8425='Bin Analysis'!$B6291,'Data Transformation'!$G$425:$G$8425),D6302))</f>
        <v>2001</v>
      </c>
      <c r="F6302">
        <f t="shared" si="786"/>
        <v>0</v>
      </c>
      <c r="G6302">
        <f>Weighting!$H$14</f>
        <v>0</v>
      </c>
      <c r="H6302">
        <f t="array" ref="H6302">FREQUENCY(IF('Data Transformation'!$B$4:$B$8425=B6291,'Data Transformation'!$G$4:$G$8425),'Bin Analysis'!$B6302)</f>
        <v>2073</v>
      </c>
      <c r="I6302">
        <f t="shared" si="787"/>
        <v>0</v>
      </c>
      <c r="J6302">
        <f t="shared" si="788"/>
        <v>0</v>
      </c>
      <c r="K6302">
        <f>J6302*Weighting!$W$14</f>
        <v>0</v>
      </c>
      <c r="M6302" s="14"/>
    </row>
    <row r="6303" spans="1:25" x14ac:dyDescent="0.25">
      <c r="A6303" s="32" t="str">
        <f>IF(Weighting!$P$15&gt;0,B6303,"")</f>
        <v/>
      </c>
      <c r="B6303" t="e">
        <f>Weighting!$C$15</f>
        <v>#DIV/0!</v>
      </c>
      <c r="C6303" t="e">
        <f>Weighting!$F$15</f>
        <v>#NUM!</v>
      </c>
      <c r="D6303" t="e">
        <f>IF(C6303=1,'Data Transformation'!$G$3+0.5*'Data Transformation'!$W$25,IF(C6304=1,D6304-'Data Transformation'!$W$25,FALSE))</f>
        <v>#NUM!</v>
      </c>
      <c r="E6303">
        <f t="array" ref="E6303">IF(ISLOGICAL(D6303),"",FREQUENCY(IF('Data Transformation'!$B$425:$B$8425='Bin Analysis'!$B6291,'Data Transformation'!$G$425:$G$8425),D6303))</f>
        <v>2001</v>
      </c>
      <c r="F6303">
        <f t="shared" si="786"/>
        <v>0</v>
      </c>
      <c r="G6303">
        <f>Weighting!$H$15</f>
        <v>0</v>
      </c>
      <c r="H6303">
        <f t="array" ref="H6303">FREQUENCY(IF('Data Transformation'!$B$4:$B$8425=B6291,'Data Transformation'!$G$4:$G$8425),'Bin Analysis'!$B6303)</f>
        <v>2073</v>
      </c>
      <c r="I6303">
        <f t="shared" si="787"/>
        <v>0</v>
      </c>
      <c r="J6303">
        <f t="shared" si="788"/>
        <v>0</v>
      </c>
      <c r="K6303">
        <f>J6303*Weighting!$W$15</f>
        <v>0</v>
      </c>
      <c r="M6303" s="14"/>
    </row>
    <row r="6304" spans="1:25" x14ac:dyDescent="0.25">
      <c r="A6304" s="32" t="str">
        <f>IF(Weighting!$P$16&gt;0,B6304,"")</f>
        <v/>
      </c>
      <c r="B6304" t="e">
        <f>Weighting!$C$16</f>
        <v>#DIV/0!</v>
      </c>
      <c r="C6304" t="e">
        <f>Weighting!$F$16</f>
        <v>#NUM!</v>
      </c>
      <c r="D6304" t="e">
        <f>IF(C6304=1,'Data Transformation'!$G$3+0.5*'Data Transformation'!$W$25,IF(C6305=1,D6305-'Data Transformation'!$W$25,FALSE))</f>
        <v>#NUM!</v>
      </c>
      <c r="E6304">
        <f t="array" ref="E6304">IF(ISLOGICAL(D6304),"",FREQUENCY(IF('Data Transformation'!$B$425:$B$8425='Bin Analysis'!$B6291,'Data Transformation'!$G$425:$G$8425),D6304))</f>
        <v>2001</v>
      </c>
      <c r="F6304">
        <f t="shared" si="786"/>
        <v>0</v>
      </c>
      <c r="G6304">
        <f>Weighting!$H$16</f>
        <v>0</v>
      </c>
      <c r="H6304">
        <f t="array" ref="H6304">FREQUENCY(IF('Data Transformation'!$B$4:$B$8425=B6291,'Data Transformation'!$G$4:$G$8425),'Bin Analysis'!$B6304)</f>
        <v>2073</v>
      </c>
      <c r="I6304">
        <f t="shared" si="787"/>
        <v>0</v>
      </c>
      <c r="J6304">
        <f t="shared" si="788"/>
        <v>0</v>
      </c>
      <c r="K6304">
        <f>J6304*Weighting!$W$16</f>
        <v>0</v>
      </c>
      <c r="M6304" s="14"/>
    </row>
    <row r="6305" spans="1:25" x14ac:dyDescent="0.25">
      <c r="A6305" s="32" t="str">
        <f>IF(Weighting!$P$17&gt;0,B6305,"")</f>
        <v/>
      </c>
      <c r="B6305" t="e">
        <f>Weighting!$C$17</f>
        <v>#DIV/0!</v>
      </c>
      <c r="C6305" t="e">
        <f>Weighting!$F$17</f>
        <v>#NUM!</v>
      </c>
      <c r="D6305" t="e">
        <f>IF(C6305=1,'Data Transformation'!$G$3+0.5*'Data Transformation'!$W$25,IF(C6306=1,D6306-'Data Transformation'!$W$25,FALSE))</f>
        <v>#NUM!</v>
      </c>
      <c r="E6305">
        <f t="array" ref="E6305">IF(ISLOGICAL(D6305),"",FREQUENCY(IF('Data Transformation'!$B$425:$B$8425='Bin Analysis'!$B6291,'Data Transformation'!$G$425:$G$8425),D6305))</f>
        <v>2001</v>
      </c>
      <c r="F6305">
        <f t="shared" si="786"/>
        <v>0</v>
      </c>
      <c r="G6305">
        <f>Weighting!$H$17</f>
        <v>0</v>
      </c>
      <c r="H6305">
        <f t="array" ref="H6305">FREQUENCY(IF('Data Transformation'!$B$4:$B$8425=B6291,'Data Transformation'!$G$4:$G$8425),'Bin Analysis'!$B6305)</f>
        <v>2073</v>
      </c>
      <c r="I6305">
        <f t="shared" si="787"/>
        <v>0</v>
      </c>
      <c r="J6305">
        <f t="shared" si="788"/>
        <v>0</v>
      </c>
      <c r="K6305">
        <f>J6305*Weighting!$W$17</f>
        <v>0</v>
      </c>
      <c r="M6305" s="14"/>
    </row>
    <row r="6306" spans="1:25" x14ac:dyDescent="0.25">
      <c r="A6306" s="32" t="str">
        <f>IF(Weighting!$P$18&gt;0,B6306,"")</f>
        <v/>
      </c>
      <c r="B6306" t="e">
        <f>Weighting!$C$18</f>
        <v>#DIV/0!</v>
      </c>
      <c r="C6306" t="e">
        <f>Weighting!$F$18</f>
        <v>#NUM!</v>
      </c>
      <c r="D6306" t="e">
        <f>IF(C6306=1,'Data Transformation'!$G$3+0.5*'Data Transformation'!$W$25,IF(C6307=1,D6307-'Data Transformation'!$W$25,FALSE))</f>
        <v>#NUM!</v>
      </c>
      <c r="E6306">
        <f t="array" ref="E6306">IF(ISLOGICAL(D6306),"",FREQUENCY(IF('Data Transformation'!$B$425:$B$8425='Bin Analysis'!$B6291,'Data Transformation'!$G$425:$G$8425),D6306))</f>
        <v>2001</v>
      </c>
      <c r="F6306">
        <f t="shared" si="786"/>
        <v>0</v>
      </c>
      <c r="G6306">
        <f>Weighting!$H$18</f>
        <v>0</v>
      </c>
      <c r="H6306">
        <f t="array" ref="H6306">FREQUENCY(IF('Data Transformation'!$B$4:$B$8425=B6291,'Data Transformation'!$G$4:$G$8425),'Bin Analysis'!$B6306)</f>
        <v>2073</v>
      </c>
      <c r="I6306">
        <f t="shared" si="787"/>
        <v>0</v>
      </c>
      <c r="J6306">
        <f t="shared" si="788"/>
        <v>0</v>
      </c>
      <c r="K6306">
        <f>J6306*Weighting!$W$18</f>
        <v>0</v>
      </c>
      <c r="M6306" s="14"/>
    </row>
    <row r="6307" spans="1:25" x14ac:dyDescent="0.25">
      <c r="A6307" s="32" t="str">
        <f>IF(Weighting!$P$19&gt;0,B6307,"")</f>
        <v/>
      </c>
      <c r="B6307" t="e">
        <f>Weighting!$C$19</f>
        <v>#DIV/0!</v>
      </c>
      <c r="C6307" t="e">
        <f>Weighting!$F$19</f>
        <v>#NUM!</v>
      </c>
      <c r="D6307" t="e">
        <f>IF(C6307=1,'Data Transformation'!$G$3+0.5*'Data Transformation'!$W$25,IF(C6308=1,D6308-'Data Transformation'!$W$25,FALSE))</f>
        <v>#NUM!</v>
      </c>
      <c r="E6307">
        <f t="array" ref="E6307">IF(ISLOGICAL(D6307),"",FREQUENCY(IF('Data Transformation'!$B$425:$B$8425='Bin Analysis'!$B6291,'Data Transformation'!$G$425:$G$8425),D6307))</f>
        <v>2001</v>
      </c>
      <c r="F6307">
        <f t="shared" si="786"/>
        <v>0</v>
      </c>
      <c r="G6307">
        <f>Weighting!$H$19</f>
        <v>0</v>
      </c>
      <c r="H6307">
        <f t="array" ref="H6307">FREQUENCY(IF('Data Transformation'!$B$4:$B$8425=B6291,'Data Transformation'!$G$4:$G$8425),'Bin Analysis'!$B6307)</f>
        <v>2073</v>
      </c>
      <c r="I6307">
        <f t="shared" si="787"/>
        <v>0</v>
      </c>
      <c r="J6307">
        <f t="shared" si="788"/>
        <v>0</v>
      </c>
      <c r="K6307">
        <f>J6307*Weighting!$W$19</f>
        <v>0</v>
      </c>
      <c r="M6307" s="14"/>
    </row>
    <row r="6308" spans="1:25" x14ac:dyDescent="0.25">
      <c r="A6308" s="32" t="str">
        <f>IF(Weighting!$P$20&gt;0,B6308,"")</f>
        <v/>
      </c>
      <c r="B6308" t="e">
        <f>Weighting!$C$20</f>
        <v>#DIV/0!</v>
      </c>
      <c r="C6308" t="e">
        <f>Weighting!$F$20</f>
        <v>#NUM!</v>
      </c>
      <c r="D6308" t="e">
        <f>IF(C6308=1,'Data Transformation'!$G$3+0.5*'Data Transformation'!$W$25,IF(C6309=1,D6309-'Data Transformation'!$W$25,FALSE))</f>
        <v>#NUM!</v>
      </c>
      <c r="E6308">
        <f t="array" ref="E6308">IF(ISLOGICAL(D6308),"",FREQUENCY(IF('Data Transformation'!$B$425:$B$8425='Bin Analysis'!$B6291,'Data Transformation'!$G$425:$G$8425),D6308))</f>
        <v>2001</v>
      </c>
      <c r="F6308">
        <f t="shared" si="786"/>
        <v>0</v>
      </c>
      <c r="G6308">
        <f>Weighting!$H$20</f>
        <v>0</v>
      </c>
      <c r="H6308">
        <f t="array" ref="H6308">FREQUENCY(IF('Data Transformation'!$B$4:$B$8425=B6291,'Data Transformation'!$G$4:$G$8425),'Bin Analysis'!$B6308)</f>
        <v>2073</v>
      </c>
      <c r="I6308">
        <f t="shared" si="787"/>
        <v>0</v>
      </c>
      <c r="J6308">
        <f t="shared" si="788"/>
        <v>0</v>
      </c>
      <c r="K6308">
        <f>J6308*Weighting!$W$20</f>
        <v>0</v>
      </c>
      <c r="M6308" s="14"/>
    </row>
    <row r="6309" spans="1:25" x14ac:dyDescent="0.25">
      <c r="A6309" s="32" t="str">
        <f>IF(Weighting!$P$21&gt;0,B6309,"")</f>
        <v/>
      </c>
      <c r="B6309" t="e">
        <f>Weighting!$C$21</f>
        <v>#DIV/0!</v>
      </c>
      <c r="C6309" t="e">
        <f>Weighting!$F$21</f>
        <v>#NUM!</v>
      </c>
      <c r="D6309" t="e">
        <f>IF(C6309=1,'Data Transformation'!$G$3+0.5*'Data Transformation'!$W$25,IF(C6310=1,D6310-'Data Transformation'!$W$25,FALSE))</f>
        <v>#NUM!</v>
      </c>
      <c r="E6309">
        <f t="array" ref="E6309">IF(ISLOGICAL(D6309),"",FREQUENCY(IF('Data Transformation'!$B$425:$B$8425='Bin Analysis'!$B6291,'Data Transformation'!$G$425:$G$8425),D6309))</f>
        <v>2001</v>
      </c>
      <c r="F6309">
        <f t="shared" si="786"/>
        <v>0</v>
      </c>
      <c r="G6309">
        <f>Weighting!$H$21</f>
        <v>0</v>
      </c>
      <c r="H6309">
        <f t="array" ref="H6309">FREQUENCY(IF('Data Transformation'!$B$4:$B$8425=B6291,'Data Transformation'!$G$4:$G$8425),'Bin Analysis'!$B6309)</f>
        <v>2073</v>
      </c>
      <c r="I6309">
        <f t="shared" si="787"/>
        <v>0</v>
      </c>
      <c r="J6309">
        <f t="shared" si="788"/>
        <v>0</v>
      </c>
      <c r="K6309">
        <f>J6309*Weighting!$W$21</f>
        <v>0</v>
      </c>
      <c r="M6309" s="14"/>
    </row>
    <row r="6310" spans="1:25" x14ac:dyDescent="0.25">
      <c r="A6310" s="32" t="str">
        <f>IF(Weighting!$P$22&gt;0,B6310,"")</f>
        <v/>
      </c>
      <c r="B6310" t="e">
        <f>Weighting!$C$22</f>
        <v>#DIV/0!</v>
      </c>
      <c r="C6310" t="e">
        <f>Weighting!$F$22</f>
        <v>#NUM!</v>
      </c>
      <c r="D6310" t="e">
        <f>IF(C6310=1,'Data Transformation'!$G$3+0.5*'Data Transformation'!$W$25,IF(C6311=1,D6311-'Data Transformation'!$W$25,FALSE))</f>
        <v>#NUM!</v>
      </c>
      <c r="E6310">
        <f t="array" ref="E6310">IF(ISLOGICAL(D6310),"",FREQUENCY(IF('Data Transformation'!$B$425:$B$8425='Bin Analysis'!$B6291,'Data Transformation'!$G$425:$G$8425),D6310))</f>
        <v>2001</v>
      </c>
      <c r="F6310">
        <f t="shared" si="786"/>
        <v>0</v>
      </c>
      <c r="G6310">
        <f>Weighting!$H$22</f>
        <v>0</v>
      </c>
      <c r="H6310">
        <f t="array" ref="H6310">FREQUENCY(IF('Data Transformation'!$B$4:$B$8425=B6291,'Data Transformation'!$G$4:$G$8425),'Bin Analysis'!$B6310)</f>
        <v>2073</v>
      </c>
      <c r="I6310">
        <f t="shared" si="787"/>
        <v>0</v>
      </c>
      <c r="J6310">
        <f t="shared" si="788"/>
        <v>0</v>
      </c>
      <c r="K6310">
        <f>J6310*Weighting!$W$22</f>
        <v>0</v>
      </c>
      <c r="M6310" s="14"/>
    </row>
    <row r="6311" spans="1:25" x14ac:dyDescent="0.25">
      <c r="A6311" s="32" t="str">
        <f>IF(Weighting!$P$23&gt;0,B6311,"")</f>
        <v/>
      </c>
      <c r="B6311" t="e">
        <f>Weighting!$C$23</f>
        <v>#DIV/0!</v>
      </c>
      <c r="C6311" t="e">
        <f>Weighting!$F$23</f>
        <v>#NUM!</v>
      </c>
      <c r="D6311" t="e">
        <f>IF(C6311=1,'Data Transformation'!$G$3+0.5*'Data Transformation'!$W$25,IF(C6312=1,D6312-'Data Transformation'!$W$25,FALSE))</f>
        <v>#NUM!</v>
      </c>
      <c r="E6311">
        <f t="array" ref="E6311">IF(ISLOGICAL(D6311),"",FREQUENCY(IF('Data Transformation'!$B$425:$B$8425='Bin Analysis'!$B6291,'Data Transformation'!$G$425:$G$8425),D6311))</f>
        <v>2001</v>
      </c>
      <c r="F6311">
        <f t="shared" si="786"/>
        <v>0</v>
      </c>
      <c r="G6311">
        <f>Weighting!$H$23</f>
        <v>0</v>
      </c>
      <c r="H6311">
        <f t="array" ref="H6311">FREQUENCY(IF('Data Transformation'!$B$4:$B$8425=B6291,'Data Transformation'!$G$4:$G$8425),'Bin Analysis'!$B6311)</f>
        <v>2073</v>
      </c>
      <c r="I6311">
        <f t="shared" si="787"/>
        <v>0</v>
      </c>
      <c r="J6311">
        <f t="shared" si="788"/>
        <v>0</v>
      </c>
      <c r="K6311">
        <f>J6311*Weighting!$W$23</f>
        <v>0</v>
      </c>
      <c r="M6311" s="14"/>
    </row>
    <row r="6312" spans="1:25" x14ac:dyDescent="0.25">
      <c r="A6312" s="32" t="str">
        <f>IF(Weighting!$P$24&gt;0,B6312,"")</f>
        <v/>
      </c>
      <c r="B6312" t="e">
        <f>Weighting!$C$24</f>
        <v>#DIV/0!</v>
      </c>
      <c r="C6312" t="e">
        <f>Weighting!$F$24</f>
        <v>#NUM!</v>
      </c>
      <c r="D6312" t="e">
        <f>IF(C6312=1,'Data Transformation'!$G$3+0.5*'Data Transformation'!$W$25,IF(C6313=1,D6313-'Data Transformation'!$W$25,FALSE))</f>
        <v>#NUM!</v>
      </c>
      <c r="E6312">
        <f t="array" ref="E6312">IF(ISLOGICAL(D6312),"",FREQUENCY(IF('Data Transformation'!$B$425:$B$8425='Bin Analysis'!$B6291,'Data Transformation'!$G$425:$G$8425),D6312))</f>
        <v>2001</v>
      </c>
      <c r="F6312">
        <f t="shared" si="786"/>
        <v>0</v>
      </c>
      <c r="G6312">
        <f>Weighting!$H$24</f>
        <v>0</v>
      </c>
      <c r="H6312">
        <f t="array" ref="H6312">FREQUENCY(IF('Data Transformation'!$B$4:$B$8425=B6291,'Data Transformation'!$G$4:$G$8425),'Bin Analysis'!$B6312)</f>
        <v>2073</v>
      </c>
      <c r="I6312">
        <f t="shared" si="787"/>
        <v>0</v>
      </c>
      <c r="J6312">
        <f t="shared" si="788"/>
        <v>0</v>
      </c>
      <c r="K6312">
        <f>J6312*Weighting!$W$24</f>
        <v>0</v>
      </c>
      <c r="M6312" s="14"/>
    </row>
    <row r="6313" spans="1:25" x14ac:dyDescent="0.25">
      <c r="A6313" s="32" t="str">
        <f>IF(Weighting!$P$25&gt;0,B6313,"")</f>
        <v/>
      </c>
      <c r="B6313" t="e">
        <f>Weighting!$C$25</f>
        <v>#DIV/0!</v>
      </c>
      <c r="C6313" t="e">
        <f>Weighting!$F$25</f>
        <v>#NUM!</v>
      </c>
      <c r="D6313" t="e">
        <f>IF(C6313=1,'Data Transformation'!$G$3+0.5*'Data Transformation'!$W$25,IF(C6314=1,D6314-'Data Transformation'!$W$25,FALSE))</f>
        <v>#NUM!</v>
      </c>
      <c r="E6313">
        <f t="array" ref="E6313">IF(ISLOGICAL(D6313),"",FREQUENCY(IF('Data Transformation'!$B$425:$B$8425='Bin Analysis'!$B6291,'Data Transformation'!$G$425:$G$8425),D6313))</f>
        <v>2001</v>
      </c>
      <c r="F6313">
        <f t="shared" si="786"/>
        <v>0</v>
      </c>
      <c r="G6313">
        <f>Weighting!$H$25</f>
        <v>0</v>
      </c>
      <c r="H6313">
        <f t="array" ref="H6313">FREQUENCY(IF('Data Transformation'!$B$4:$B$8425=B6291,'Data Transformation'!$G$4:$G$8425),'Bin Analysis'!$B6313)</f>
        <v>2073</v>
      </c>
      <c r="I6313">
        <f t="shared" si="787"/>
        <v>0</v>
      </c>
      <c r="J6313">
        <f t="shared" si="788"/>
        <v>0</v>
      </c>
      <c r="K6313">
        <f>J6313*Weighting!$W$25</f>
        <v>0</v>
      </c>
      <c r="M6313" s="14"/>
    </row>
    <row r="6314" spans="1:25" x14ac:dyDescent="0.25">
      <c r="O6314"/>
      <c r="P6314"/>
      <c r="Q6314"/>
      <c r="R6314"/>
    </row>
    <row r="6315" spans="1:25" ht="23.25" x14ac:dyDescent="0.35">
      <c r="A6315" s="21" t="s">
        <v>0</v>
      </c>
      <c r="B6315" s="21" t="str">
        <f>IFERROR(VLOOKUP(C6315,'Data Transformation'!$L$6:$M$426,2,FALSE),"")</f>
        <v/>
      </c>
      <c r="C6315" s="21">
        <f>C6291+1</f>
        <v>263</v>
      </c>
      <c r="D6315" s="21"/>
      <c r="E6315" s="21"/>
      <c r="F6315" s="21"/>
      <c r="G6315" s="21"/>
      <c r="H6315" s="22"/>
      <c r="I6315" s="22"/>
      <c r="J6315" s="22"/>
      <c r="K6315" s="21"/>
      <c r="L6315" s="21" t="str">
        <f>B6315</f>
        <v/>
      </c>
      <c r="M6315" s="23" t="e">
        <f>INDEX('Data Transformation'!$O$4:$O$424,MATCH($B6315,'Data Transformation'!$M$4:$M$424,0),MATCH($M$2,'Data Transformation'!$O$3,0))</f>
        <v>#N/A</v>
      </c>
      <c r="N6315" s="27" t="e">
        <f>IF('Input and Summary Results'!$J$16="minimum",'Bin Analysis'!X6316/(M6315-1),'Bin Analysis'!Y6315/('Bin Analysis'!M6315-1))</f>
        <v>#N/A</v>
      </c>
      <c r="O6315" s="27" t="e">
        <f>IF(M6315=FALSE,NA(),(VLOOKUP(1,C6318:K6337,4,FALSE))/(M6315-1))</f>
        <v>#N/A</v>
      </c>
      <c r="P6315" s="27" t="e">
        <f>IF(M6315=FALSE,NA(),SUM(J6318:J6337)/Weighting!$S$5)</f>
        <v>#N/A</v>
      </c>
      <c r="Q6315" s="27" t="e">
        <f>IF(M6315=FALSE,NA(),SUM(K6318:K6337)/Weighting!$S$6)</f>
        <v>#N/A</v>
      </c>
      <c r="R6315" s="27" t="e">
        <f>IF(M6315=FALSE,NA(),(VLOOKUP(1,G6318:K6337,3,FALSE))/(M6315-1))</f>
        <v>#N/A</v>
      </c>
      <c r="S6315" s="22" t="e">
        <f>IF(M6315=FALSE,NA(),IF(SUM(J6318:J6337)=2,"yes","no"))</f>
        <v>#N/A</v>
      </c>
      <c r="X6315" s="2" cm="2">
        <f t="array" ref="X6315:X6316">FREQUENCY(IF('Data Transformation'!$B$425:$B$6424='Bin Analysis'!L6315,'Data Transformation'!$G$425:$G$6424),'Data Transformation'!$U$11)</f>
        <v>0</v>
      </c>
      <c r="Y6315" s="2" cm="2">
        <f t="array" ref="Y6315:Y6316">FREQUENCY(IF('Data Transformation'!$B$425:$B$6424='Bin Analysis'!L6315,'Data Transformation'!$G$425:$G$6424),'Data Transformation'!$U$12)</f>
        <v>0</v>
      </c>
    </row>
    <row r="6316" spans="1:25" x14ac:dyDescent="0.25">
      <c r="A6316" s="14" t="s">
        <v>67</v>
      </c>
      <c r="B6316" t="s">
        <v>47</v>
      </c>
      <c r="C6316" t="s">
        <v>5</v>
      </c>
      <c r="D6316" t="s">
        <v>98</v>
      </c>
      <c r="E6316" t="s">
        <v>99</v>
      </c>
      <c r="F6316" t="s">
        <v>100</v>
      </c>
      <c r="G6316" t="s">
        <v>69</v>
      </c>
      <c r="H6316" t="s">
        <v>31</v>
      </c>
      <c r="I6316" t="s">
        <v>32</v>
      </c>
      <c r="J6316" t="s">
        <v>46</v>
      </c>
      <c r="K6316" s="14" t="s">
        <v>45</v>
      </c>
      <c r="M6316" s="14"/>
      <c r="X6316" s="2">
        <v>0</v>
      </c>
      <c r="Y6316" s="2">
        <v>0</v>
      </c>
    </row>
    <row r="6317" spans="1:25" x14ac:dyDescent="0.25">
      <c r="A6317" s="32"/>
      <c r="D6317" t="e">
        <f>IF(C6317=1,'Data Transformation'!$G$3+0.5*'Data Transformation'!$W$25,IF(C6318=1,D6318-'Data Transformation'!$W$25,FALSE))</f>
        <v>#NUM!</v>
      </c>
      <c r="E6317">
        <f t="array" ref="E6317">IF(ISLOGICAL(D6317),"",FREQUENCY(IF('Data Transformation'!$B$425:$B$8425='Bin Analysis'!$B6315,'Data Transformation'!$G$425:$G$8425),D6317))</f>
        <v>2001</v>
      </c>
      <c r="F6317" t="e">
        <f>IF(ISLOGICAL(D6317),"",E6317-E6316)</f>
        <v>#VALUE!</v>
      </c>
      <c r="M6317" s="14"/>
    </row>
    <row r="6318" spans="1:25" x14ac:dyDescent="0.25">
      <c r="A6318" s="32" t="e">
        <f>IF(Weighting!$P$6&gt;0,B6318,"")</f>
        <v>#NUM!</v>
      </c>
      <c r="B6318" t="e">
        <f>Weighting!$C$6</f>
        <v>#DIV/0!</v>
      </c>
      <c r="C6318" t="e">
        <f>Weighting!$F$6</f>
        <v>#NUM!</v>
      </c>
      <c r="D6318" t="e">
        <f>IF(C6318=1,'Data Transformation'!$G$3+0.5*'Data Transformation'!$W$25,IF(C6319=1,D6319-'Data Transformation'!$W$25,FALSE))</f>
        <v>#NUM!</v>
      </c>
      <c r="E6318">
        <f t="array" ref="E6318">IF(ISLOGICAL(D6318),"",FREQUENCY(IF('Data Transformation'!$B$425:$B$8425='Bin Analysis'!$B6315,'Data Transformation'!$G$425:$G$8425),D6318))</f>
        <v>2001</v>
      </c>
      <c r="F6318">
        <f>IF(ISLOGICAL(D6318),"",E6318-E6317)</f>
        <v>0</v>
      </c>
      <c r="G6318">
        <f>Weighting!$H$6</f>
        <v>1</v>
      </c>
      <c r="H6318">
        <f t="array" ref="H6318">FREQUENCY(IF('Data Transformation'!$B$4:$B$8425=B6315,'Data Transformation'!$G$4:$G$8425),'Bin Analysis'!$B6318)</f>
        <v>2073</v>
      </c>
      <c r="I6318">
        <f>H6318-H6317</f>
        <v>2073</v>
      </c>
      <c r="J6318">
        <f>IF(I6318=0,0,1)</f>
        <v>1</v>
      </c>
      <c r="K6318" t="e">
        <f>J6318*Weighting!$W$6</f>
        <v>#NUM!</v>
      </c>
      <c r="M6318" s="14"/>
    </row>
    <row r="6319" spans="1:25" x14ac:dyDescent="0.25">
      <c r="A6319" s="32" t="str">
        <f>IF(Weighting!$P$7&gt;0,B6319,"")</f>
        <v/>
      </c>
      <c r="B6319" t="e">
        <f>Weighting!$C$7</f>
        <v>#DIV/0!</v>
      </c>
      <c r="C6319" t="e">
        <f>Weighting!$F$7</f>
        <v>#NUM!</v>
      </c>
      <c r="D6319" t="e">
        <f>IF(C6319=1,'Data Transformation'!$G$3+0.5*'Data Transformation'!$W$25,IF(C6320=1,D6320-'Data Transformation'!$W$25,FALSE))</f>
        <v>#NUM!</v>
      </c>
      <c r="E6319">
        <f t="array" ref="E6319">IF(ISLOGICAL(D6319),"",FREQUENCY(IF('Data Transformation'!$B$425:$B$8425='Bin Analysis'!$B6315,'Data Transformation'!$G$425:$G$8425),D6319))</f>
        <v>2001</v>
      </c>
      <c r="F6319">
        <f t="shared" ref="F6319:F6337" si="789">IF(ISLOGICAL(D6319),"",E6319-E6318)</f>
        <v>0</v>
      </c>
      <c r="G6319">
        <f>Weighting!$H$7</f>
        <v>0</v>
      </c>
      <c r="H6319">
        <f t="array" ref="H6319">FREQUENCY(IF('Data Transformation'!$B$4:$B$8425=B6315,'Data Transformation'!$G$4:$G$8425),'Bin Analysis'!$B6319)</f>
        <v>2073</v>
      </c>
      <c r="I6319">
        <f t="shared" ref="I6319:I6337" si="790">H6319-H6318</f>
        <v>0</v>
      </c>
      <c r="J6319">
        <f>IF(I6319=0,0,1)</f>
        <v>0</v>
      </c>
      <c r="K6319">
        <f>J6319*Weighting!$W$7</f>
        <v>0</v>
      </c>
      <c r="M6319" s="14"/>
    </row>
    <row r="6320" spans="1:25" x14ac:dyDescent="0.25">
      <c r="A6320" s="32" t="str">
        <f>IF(Weighting!$P$8&gt;0,B6320,"")</f>
        <v/>
      </c>
      <c r="B6320" t="e">
        <f>Weighting!$C$8</f>
        <v>#DIV/0!</v>
      </c>
      <c r="C6320" t="e">
        <f>Weighting!$F$8</f>
        <v>#NUM!</v>
      </c>
      <c r="D6320" t="e">
        <f>IF(C6320=1,'Data Transformation'!$G$3+0.5*'Data Transformation'!$W$25,IF(C6321=1,D6321-'Data Transformation'!$W$25,FALSE))</f>
        <v>#NUM!</v>
      </c>
      <c r="E6320">
        <f t="array" ref="E6320">IF(ISLOGICAL(D6320),"",FREQUENCY(IF('Data Transformation'!$B$425:$B$8425='Bin Analysis'!$B6315,'Data Transformation'!$G$425:$G$8425),D6320))</f>
        <v>2001</v>
      </c>
      <c r="F6320">
        <f t="shared" si="789"/>
        <v>0</v>
      </c>
      <c r="G6320">
        <f>Weighting!$H$8</f>
        <v>0</v>
      </c>
      <c r="H6320">
        <f t="array" ref="H6320">FREQUENCY(IF('Data Transformation'!$B$4:$B$8425=B6315,'Data Transformation'!$G$4:$G$8425),'Bin Analysis'!$B6320)</f>
        <v>2073</v>
      </c>
      <c r="I6320">
        <f t="shared" si="790"/>
        <v>0</v>
      </c>
      <c r="J6320">
        <f t="shared" ref="J6320:J6337" si="791">IF(I6320=0,0,1)</f>
        <v>0</v>
      </c>
      <c r="K6320">
        <f>J6320*Weighting!$W$8</f>
        <v>0</v>
      </c>
      <c r="M6320" s="14"/>
    </row>
    <row r="6321" spans="1:13" x14ac:dyDescent="0.25">
      <c r="A6321" s="32" t="str">
        <f>IF(Weighting!$P$9&gt;0,B6321,"")</f>
        <v/>
      </c>
      <c r="B6321" s="50" t="e">
        <f>Weighting!$C$9</f>
        <v>#DIV/0!</v>
      </c>
      <c r="C6321" t="e">
        <f>Weighting!$F$9</f>
        <v>#NUM!</v>
      </c>
      <c r="D6321" t="e">
        <f>IF(C6321=1,'Data Transformation'!$G$3+0.5*'Data Transformation'!$W$25,IF(C6322=1,D6322-'Data Transformation'!$W$25,FALSE))</f>
        <v>#NUM!</v>
      </c>
      <c r="E6321">
        <f t="array" ref="E6321">IF(ISLOGICAL(D6321),"",FREQUENCY(IF('Data Transformation'!$B$425:$B$8425='Bin Analysis'!$B6315,'Data Transformation'!$G$425:$G$8425),D6321))</f>
        <v>2001</v>
      </c>
      <c r="F6321">
        <f t="shared" si="789"/>
        <v>0</v>
      </c>
      <c r="G6321">
        <f>Weighting!$H$9</f>
        <v>0</v>
      </c>
      <c r="H6321">
        <f t="array" ref="H6321">FREQUENCY(IF('Data Transformation'!$B$4:$B$8425=B6315,'Data Transformation'!$G$4:$G$8425),'Bin Analysis'!$B6321)</f>
        <v>2073</v>
      </c>
      <c r="I6321">
        <f t="shared" si="790"/>
        <v>0</v>
      </c>
      <c r="J6321">
        <f t="shared" si="791"/>
        <v>0</v>
      </c>
      <c r="K6321">
        <f>J6321*Weighting!$W$9</f>
        <v>0</v>
      </c>
      <c r="M6321" s="14"/>
    </row>
    <row r="6322" spans="1:13" x14ac:dyDescent="0.25">
      <c r="A6322" s="32" t="str">
        <f>IF(Weighting!$P$10&gt;0,B6322,"")</f>
        <v/>
      </c>
      <c r="B6322" t="e">
        <f>Weighting!$C$10</f>
        <v>#DIV/0!</v>
      </c>
      <c r="C6322" t="e">
        <f>Weighting!$F$10</f>
        <v>#NUM!</v>
      </c>
      <c r="D6322" t="e">
        <f>IF(C6322=1,'Data Transformation'!$G$3+0.5*'Data Transformation'!$W$25,IF(C6323=1,D6323-'Data Transformation'!$W$25,FALSE))</f>
        <v>#NUM!</v>
      </c>
      <c r="E6322">
        <f t="array" ref="E6322">IF(ISLOGICAL(D6322),"",FREQUENCY(IF('Data Transformation'!$B$425:$B$8425='Bin Analysis'!$B6315,'Data Transformation'!$G$425:$G$8425),D6322))</f>
        <v>2001</v>
      </c>
      <c r="F6322">
        <f t="shared" si="789"/>
        <v>0</v>
      </c>
      <c r="G6322">
        <f>Weighting!$H$10</f>
        <v>0</v>
      </c>
      <c r="H6322">
        <f t="array" ref="H6322">FREQUENCY(IF('Data Transformation'!$B$4:$B$8425=B6315,'Data Transformation'!$G$4:$G$8425),'Bin Analysis'!$B6322)</f>
        <v>2073</v>
      </c>
      <c r="I6322">
        <f t="shared" si="790"/>
        <v>0</v>
      </c>
      <c r="J6322">
        <f t="shared" si="791"/>
        <v>0</v>
      </c>
      <c r="K6322">
        <f>J6322*Weighting!$W$10</f>
        <v>0</v>
      </c>
      <c r="M6322" s="14"/>
    </row>
    <row r="6323" spans="1:13" x14ac:dyDescent="0.25">
      <c r="A6323" s="32" t="str">
        <f>IF(Weighting!$P$11&gt;0,B6323,"")</f>
        <v/>
      </c>
      <c r="B6323" t="e">
        <f>Weighting!$C$11</f>
        <v>#DIV/0!</v>
      </c>
      <c r="C6323" t="e">
        <f>Weighting!$F$11</f>
        <v>#NUM!</v>
      </c>
      <c r="D6323" t="e">
        <f>IF(C6323=1,'Data Transformation'!$G$3+0.5*'Data Transformation'!$W$25,IF(C6324=1,D6324-'Data Transformation'!$W$25,FALSE))</f>
        <v>#NUM!</v>
      </c>
      <c r="E6323">
        <f t="array" ref="E6323">IF(ISLOGICAL(D6323),"",FREQUENCY(IF('Data Transformation'!$B$425:$B$8425='Bin Analysis'!$B6315,'Data Transformation'!$G$425:$G$8425),D6323))</f>
        <v>2001</v>
      </c>
      <c r="F6323">
        <f t="shared" si="789"/>
        <v>0</v>
      </c>
      <c r="G6323">
        <f>Weighting!$H$11</f>
        <v>0</v>
      </c>
      <c r="H6323">
        <f t="array" ref="H6323">FREQUENCY(IF('Data Transformation'!$B$4:$B$8425=B6315,'Data Transformation'!$G$4:$G$8425),'Bin Analysis'!$B6323)</f>
        <v>2073</v>
      </c>
      <c r="I6323">
        <f t="shared" si="790"/>
        <v>0</v>
      </c>
      <c r="J6323">
        <f t="shared" si="791"/>
        <v>0</v>
      </c>
      <c r="K6323">
        <f>J6323*Weighting!$W$11</f>
        <v>0</v>
      </c>
      <c r="M6323" s="14"/>
    </row>
    <row r="6324" spans="1:13" x14ac:dyDescent="0.25">
      <c r="A6324" s="32" t="str">
        <f>IF(Weighting!$P$12&gt;0,B6324,"")</f>
        <v/>
      </c>
      <c r="B6324" t="e">
        <f>Weighting!$C$12</f>
        <v>#DIV/0!</v>
      </c>
      <c r="C6324" t="e">
        <f>Weighting!$F$12</f>
        <v>#NUM!</v>
      </c>
      <c r="D6324" t="e">
        <f>IF(C6324=1,'Data Transformation'!$G$3+0.5*'Data Transformation'!$W$25,IF(C6325=1,D6325-'Data Transformation'!$W$25,FALSE))</f>
        <v>#NUM!</v>
      </c>
      <c r="E6324">
        <f t="array" ref="E6324">IF(ISLOGICAL(D6324),"",FREQUENCY(IF('Data Transformation'!$B$425:$B$8425='Bin Analysis'!$B6315,'Data Transformation'!$G$425:$G$8425),D6324))</f>
        <v>2001</v>
      </c>
      <c r="F6324">
        <f t="shared" si="789"/>
        <v>0</v>
      </c>
      <c r="G6324">
        <f>Weighting!$H$12</f>
        <v>0</v>
      </c>
      <c r="H6324">
        <f t="array" ref="H6324">FREQUENCY(IF('Data Transformation'!$B$4:$B$8425=B6315,'Data Transformation'!$G$4:$G$8425),'Bin Analysis'!$B6324)</f>
        <v>2073</v>
      </c>
      <c r="I6324">
        <f t="shared" si="790"/>
        <v>0</v>
      </c>
      <c r="J6324">
        <f t="shared" si="791"/>
        <v>0</v>
      </c>
      <c r="K6324">
        <f>J6324*Weighting!$W$12</f>
        <v>0</v>
      </c>
      <c r="M6324" s="14"/>
    </row>
    <row r="6325" spans="1:13" x14ac:dyDescent="0.25">
      <c r="A6325" s="32" t="str">
        <f>IF(Weighting!$P$13&gt;0,B6325,"")</f>
        <v/>
      </c>
      <c r="B6325" t="e">
        <f>Weighting!$C$13</f>
        <v>#DIV/0!</v>
      </c>
      <c r="C6325" t="e">
        <f>Weighting!$F$13</f>
        <v>#NUM!</v>
      </c>
      <c r="D6325" t="e">
        <f>IF(C6325=1,'Data Transformation'!$G$3+0.5*'Data Transformation'!$W$25,IF(C6326=1,D6326-'Data Transformation'!$W$25,FALSE))</f>
        <v>#NUM!</v>
      </c>
      <c r="E6325">
        <f t="array" ref="E6325">IF(ISLOGICAL(D6325),"",FREQUENCY(IF('Data Transformation'!$B$425:$B$8425='Bin Analysis'!$B6315,'Data Transformation'!$G$425:$G$8425),D6325))</f>
        <v>2001</v>
      </c>
      <c r="F6325">
        <f t="shared" si="789"/>
        <v>0</v>
      </c>
      <c r="G6325">
        <f>Weighting!$H$13</f>
        <v>0</v>
      </c>
      <c r="H6325">
        <f t="array" ref="H6325">FREQUENCY(IF('Data Transformation'!$B$4:$B$8425=B6315,'Data Transformation'!$G$4:$G$8425),'Bin Analysis'!$B6325)</f>
        <v>2073</v>
      </c>
      <c r="I6325">
        <f t="shared" si="790"/>
        <v>0</v>
      </c>
      <c r="J6325">
        <f t="shared" si="791"/>
        <v>0</v>
      </c>
      <c r="K6325">
        <f>J6325*Weighting!$W$13</f>
        <v>0</v>
      </c>
      <c r="M6325" s="14"/>
    </row>
    <row r="6326" spans="1:13" x14ac:dyDescent="0.25">
      <c r="A6326" s="32" t="str">
        <f>IF(Weighting!$P$14&gt;0,B6326,"")</f>
        <v/>
      </c>
      <c r="B6326" t="e">
        <f>Weighting!$C$14</f>
        <v>#DIV/0!</v>
      </c>
      <c r="C6326" t="e">
        <f>Weighting!$F$14</f>
        <v>#NUM!</v>
      </c>
      <c r="D6326" t="e">
        <f>IF(C6326=1,'Data Transformation'!$G$3+0.5*'Data Transformation'!$W$25,IF(C6327=1,D6327-'Data Transformation'!$W$25,FALSE))</f>
        <v>#NUM!</v>
      </c>
      <c r="E6326">
        <f t="array" ref="E6326">IF(ISLOGICAL(D6326),"",FREQUENCY(IF('Data Transformation'!$B$425:$B$8425='Bin Analysis'!$B6315,'Data Transformation'!$G$425:$G$8425),D6326))</f>
        <v>2001</v>
      </c>
      <c r="F6326">
        <f t="shared" si="789"/>
        <v>0</v>
      </c>
      <c r="G6326">
        <f>Weighting!$H$14</f>
        <v>0</v>
      </c>
      <c r="H6326">
        <f t="array" ref="H6326">FREQUENCY(IF('Data Transformation'!$B$4:$B$8425=B6315,'Data Transformation'!$G$4:$G$8425),'Bin Analysis'!$B6326)</f>
        <v>2073</v>
      </c>
      <c r="I6326">
        <f t="shared" si="790"/>
        <v>0</v>
      </c>
      <c r="J6326">
        <f t="shared" si="791"/>
        <v>0</v>
      </c>
      <c r="K6326">
        <f>J6326*Weighting!$W$14</f>
        <v>0</v>
      </c>
      <c r="M6326" s="14"/>
    </row>
    <row r="6327" spans="1:13" x14ac:dyDescent="0.25">
      <c r="A6327" s="32" t="str">
        <f>IF(Weighting!$P$15&gt;0,B6327,"")</f>
        <v/>
      </c>
      <c r="B6327" t="e">
        <f>Weighting!$C$15</f>
        <v>#DIV/0!</v>
      </c>
      <c r="C6327" t="e">
        <f>Weighting!$F$15</f>
        <v>#NUM!</v>
      </c>
      <c r="D6327" t="e">
        <f>IF(C6327=1,'Data Transformation'!$G$3+0.5*'Data Transformation'!$W$25,IF(C6328=1,D6328-'Data Transformation'!$W$25,FALSE))</f>
        <v>#NUM!</v>
      </c>
      <c r="E6327">
        <f t="array" ref="E6327">IF(ISLOGICAL(D6327),"",FREQUENCY(IF('Data Transformation'!$B$425:$B$8425='Bin Analysis'!$B6315,'Data Transformation'!$G$425:$G$8425),D6327))</f>
        <v>2001</v>
      </c>
      <c r="F6327">
        <f t="shared" si="789"/>
        <v>0</v>
      </c>
      <c r="G6327">
        <f>Weighting!$H$15</f>
        <v>0</v>
      </c>
      <c r="H6327">
        <f t="array" ref="H6327">FREQUENCY(IF('Data Transformation'!$B$4:$B$8425=B6315,'Data Transformation'!$G$4:$G$8425),'Bin Analysis'!$B6327)</f>
        <v>2073</v>
      </c>
      <c r="I6327">
        <f t="shared" si="790"/>
        <v>0</v>
      </c>
      <c r="J6327">
        <f t="shared" si="791"/>
        <v>0</v>
      </c>
      <c r="K6327">
        <f>J6327*Weighting!$W$15</f>
        <v>0</v>
      </c>
      <c r="M6327" s="14"/>
    </row>
    <row r="6328" spans="1:13" x14ac:dyDescent="0.25">
      <c r="A6328" s="32" t="str">
        <f>IF(Weighting!$P$16&gt;0,B6328,"")</f>
        <v/>
      </c>
      <c r="B6328" t="e">
        <f>Weighting!$C$16</f>
        <v>#DIV/0!</v>
      </c>
      <c r="C6328" t="e">
        <f>Weighting!$F$16</f>
        <v>#NUM!</v>
      </c>
      <c r="D6328" t="e">
        <f>IF(C6328=1,'Data Transformation'!$G$3+0.5*'Data Transformation'!$W$25,IF(C6329=1,D6329-'Data Transformation'!$W$25,FALSE))</f>
        <v>#NUM!</v>
      </c>
      <c r="E6328">
        <f t="array" ref="E6328">IF(ISLOGICAL(D6328),"",FREQUENCY(IF('Data Transformation'!$B$425:$B$8425='Bin Analysis'!$B6315,'Data Transformation'!$G$425:$G$8425),D6328))</f>
        <v>2001</v>
      </c>
      <c r="F6328">
        <f t="shared" si="789"/>
        <v>0</v>
      </c>
      <c r="G6328">
        <f>Weighting!$H$16</f>
        <v>0</v>
      </c>
      <c r="H6328">
        <f t="array" ref="H6328">FREQUENCY(IF('Data Transformation'!$B$4:$B$8425=B6315,'Data Transformation'!$G$4:$G$8425),'Bin Analysis'!$B6328)</f>
        <v>2073</v>
      </c>
      <c r="I6328">
        <f t="shared" si="790"/>
        <v>0</v>
      </c>
      <c r="J6328">
        <f t="shared" si="791"/>
        <v>0</v>
      </c>
      <c r="K6328">
        <f>J6328*Weighting!$W$16</f>
        <v>0</v>
      </c>
      <c r="M6328" s="14"/>
    </row>
    <row r="6329" spans="1:13" x14ac:dyDescent="0.25">
      <c r="A6329" s="32" t="str">
        <f>IF(Weighting!$P$17&gt;0,B6329,"")</f>
        <v/>
      </c>
      <c r="B6329" t="e">
        <f>Weighting!$C$17</f>
        <v>#DIV/0!</v>
      </c>
      <c r="C6329" t="e">
        <f>Weighting!$F$17</f>
        <v>#NUM!</v>
      </c>
      <c r="D6329" t="e">
        <f>IF(C6329=1,'Data Transformation'!$G$3+0.5*'Data Transformation'!$W$25,IF(C6330=1,D6330-'Data Transformation'!$W$25,FALSE))</f>
        <v>#NUM!</v>
      </c>
      <c r="E6329">
        <f t="array" ref="E6329">IF(ISLOGICAL(D6329),"",FREQUENCY(IF('Data Transformation'!$B$425:$B$8425='Bin Analysis'!$B6315,'Data Transformation'!$G$425:$G$8425),D6329))</f>
        <v>2001</v>
      </c>
      <c r="F6329">
        <f t="shared" si="789"/>
        <v>0</v>
      </c>
      <c r="G6329">
        <f>Weighting!$H$17</f>
        <v>0</v>
      </c>
      <c r="H6329">
        <f t="array" ref="H6329">FREQUENCY(IF('Data Transformation'!$B$4:$B$8425=B6315,'Data Transformation'!$G$4:$G$8425),'Bin Analysis'!$B6329)</f>
        <v>2073</v>
      </c>
      <c r="I6329">
        <f t="shared" si="790"/>
        <v>0</v>
      </c>
      <c r="J6329">
        <f t="shared" si="791"/>
        <v>0</v>
      </c>
      <c r="K6329">
        <f>J6329*Weighting!$W$17</f>
        <v>0</v>
      </c>
      <c r="M6329" s="14"/>
    </row>
    <row r="6330" spans="1:13" x14ac:dyDescent="0.25">
      <c r="A6330" s="32" t="str">
        <f>IF(Weighting!$P$18&gt;0,B6330,"")</f>
        <v/>
      </c>
      <c r="B6330" t="e">
        <f>Weighting!$C$18</f>
        <v>#DIV/0!</v>
      </c>
      <c r="C6330" t="e">
        <f>Weighting!$F$18</f>
        <v>#NUM!</v>
      </c>
      <c r="D6330" t="e">
        <f>IF(C6330=1,'Data Transformation'!$G$3+0.5*'Data Transformation'!$W$25,IF(C6331=1,D6331-'Data Transformation'!$W$25,FALSE))</f>
        <v>#NUM!</v>
      </c>
      <c r="E6330">
        <f t="array" ref="E6330">IF(ISLOGICAL(D6330),"",FREQUENCY(IF('Data Transformation'!$B$425:$B$8425='Bin Analysis'!$B6315,'Data Transformation'!$G$425:$G$8425),D6330))</f>
        <v>2001</v>
      </c>
      <c r="F6330">
        <f t="shared" si="789"/>
        <v>0</v>
      </c>
      <c r="G6330">
        <f>Weighting!$H$18</f>
        <v>0</v>
      </c>
      <c r="H6330">
        <f t="array" ref="H6330">FREQUENCY(IF('Data Transformation'!$B$4:$B$8425=B6315,'Data Transformation'!$G$4:$G$8425),'Bin Analysis'!$B6330)</f>
        <v>2073</v>
      </c>
      <c r="I6330">
        <f t="shared" si="790"/>
        <v>0</v>
      </c>
      <c r="J6330">
        <f t="shared" si="791"/>
        <v>0</v>
      </c>
      <c r="K6330">
        <f>J6330*Weighting!$W$18</f>
        <v>0</v>
      </c>
      <c r="M6330" s="14"/>
    </row>
    <row r="6331" spans="1:13" x14ac:dyDescent="0.25">
      <c r="A6331" s="32" t="str">
        <f>IF(Weighting!$P$19&gt;0,B6331,"")</f>
        <v/>
      </c>
      <c r="B6331" t="e">
        <f>Weighting!$C$19</f>
        <v>#DIV/0!</v>
      </c>
      <c r="C6331" t="e">
        <f>Weighting!$F$19</f>
        <v>#NUM!</v>
      </c>
      <c r="D6331" t="e">
        <f>IF(C6331=1,'Data Transformation'!$G$3+0.5*'Data Transformation'!$W$25,IF(C6332=1,D6332-'Data Transformation'!$W$25,FALSE))</f>
        <v>#NUM!</v>
      </c>
      <c r="E6331">
        <f t="array" ref="E6331">IF(ISLOGICAL(D6331),"",FREQUENCY(IF('Data Transformation'!$B$425:$B$8425='Bin Analysis'!$B6315,'Data Transformation'!$G$425:$G$8425),D6331))</f>
        <v>2001</v>
      </c>
      <c r="F6331">
        <f t="shared" si="789"/>
        <v>0</v>
      </c>
      <c r="G6331">
        <f>Weighting!$H$19</f>
        <v>0</v>
      </c>
      <c r="H6331">
        <f t="array" ref="H6331">FREQUENCY(IF('Data Transformation'!$B$4:$B$8425=B6315,'Data Transformation'!$G$4:$G$8425),'Bin Analysis'!$B6331)</f>
        <v>2073</v>
      </c>
      <c r="I6331">
        <f t="shared" si="790"/>
        <v>0</v>
      </c>
      <c r="J6331">
        <f t="shared" si="791"/>
        <v>0</v>
      </c>
      <c r="K6331">
        <f>J6331*Weighting!$W$19</f>
        <v>0</v>
      </c>
      <c r="M6331" s="14"/>
    </row>
    <row r="6332" spans="1:13" x14ac:dyDescent="0.25">
      <c r="A6332" s="32" t="str">
        <f>IF(Weighting!$P$20&gt;0,B6332,"")</f>
        <v/>
      </c>
      <c r="B6332" t="e">
        <f>Weighting!$C$20</f>
        <v>#DIV/0!</v>
      </c>
      <c r="C6332" t="e">
        <f>Weighting!$F$20</f>
        <v>#NUM!</v>
      </c>
      <c r="D6332" t="e">
        <f>IF(C6332=1,'Data Transformation'!$G$3+0.5*'Data Transformation'!$W$25,IF(C6333=1,D6333-'Data Transformation'!$W$25,FALSE))</f>
        <v>#NUM!</v>
      </c>
      <c r="E6332">
        <f t="array" ref="E6332">IF(ISLOGICAL(D6332),"",FREQUENCY(IF('Data Transformation'!$B$425:$B$8425='Bin Analysis'!$B6315,'Data Transformation'!$G$425:$G$8425),D6332))</f>
        <v>2001</v>
      </c>
      <c r="F6332">
        <f t="shared" si="789"/>
        <v>0</v>
      </c>
      <c r="G6332">
        <f>Weighting!$H$20</f>
        <v>0</v>
      </c>
      <c r="H6332">
        <f t="array" ref="H6332">FREQUENCY(IF('Data Transformation'!$B$4:$B$8425=B6315,'Data Transformation'!$G$4:$G$8425),'Bin Analysis'!$B6332)</f>
        <v>2073</v>
      </c>
      <c r="I6332">
        <f t="shared" si="790"/>
        <v>0</v>
      </c>
      <c r="J6332">
        <f t="shared" si="791"/>
        <v>0</v>
      </c>
      <c r="K6332">
        <f>J6332*Weighting!$W$20</f>
        <v>0</v>
      </c>
      <c r="M6332" s="14"/>
    </row>
    <row r="6333" spans="1:13" x14ac:dyDescent="0.25">
      <c r="A6333" s="32" t="str">
        <f>IF(Weighting!$P$21&gt;0,B6333,"")</f>
        <v/>
      </c>
      <c r="B6333" t="e">
        <f>Weighting!$C$21</f>
        <v>#DIV/0!</v>
      </c>
      <c r="C6333" t="e">
        <f>Weighting!$F$21</f>
        <v>#NUM!</v>
      </c>
      <c r="D6333" t="e">
        <f>IF(C6333=1,'Data Transformation'!$G$3+0.5*'Data Transformation'!$W$25,IF(C6334=1,D6334-'Data Transformation'!$W$25,FALSE))</f>
        <v>#NUM!</v>
      </c>
      <c r="E6333">
        <f t="array" ref="E6333">IF(ISLOGICAL(D6333),"",FREQUENCY(IF('Data Transformation'!$B$425:$B$8425='Bin Analysis'!$B6315,'Data Transformation'!$G$425:$G$8425),D6333))</f>
        <v>2001</v>
      </c>
      <c r="F6333">
        <f t="shared" si="789"/>
        <v>0</v>
      </c>
      <c r="G6333">
        <f>Weighting!$H$21</f>
        <v>0</v>
      </c>
      <c r="H6333">
        <f t="array" ref="H6333">FREQUENCY(IF('Data Transformation'!$B$4:$B$8425=B6315,'Data Transformation'!$G$4:$G$8425),'Bin Analysis'!$B6333)</f>
        <v>2073</v>
      </c>
      <c r="I6333">
        <f t="shared" si="790"/>
        <v>0</v>
      </c>
      <c r="J6333">
        <f t="shared" si="791"/>
        <v>0</v>
      </c>
      <c r="K6333">
        <f>J6333*Weighting!$W$21</f>
        <v>0</v>
      </c>
      <c r="M6333" s="14"/>
    </row>
    <row r="6334" spans="1:13" x14ac:dyDescent="0.25">
      <c r="A6334" s="32" t="str">
        <f>IF(Weighting!$P$22&gt;0,B6334,"")</f>
        <v/>
      </c>
      <c r="B6334" t="e">
        <f>Weighting!$C$22</f>
        <v>#DIV/0!</v>
      </c>
      <c r="C6334" t="e">
        <f>Weighting!$F$22</f>
        <v>#NUM!</v>
      </c>
      <c r="D6334" t="e">
        <f>IF(C6334=1,'Data Transformation'!$G$3+0.5*'Data Transformation'!$W$25,IF(C6335=1,D6335-'Data Transformation'!$W$25,FALSE))</f>
        <v>#NUM!</v>
      </c>
      <c r="E6334">
        <f t="array" ref="E6334">IF(ISLOGICAL(D6334),"",FREQUENCY(IF('Data Transformation'!$B$425:$B$8425='Bin Analysis'!$B6315,'Data Transformation'!$G$425:$G$8425),D6334))</f>
        <v>2001</v>
      </c>
      <c r="F6334">
        <f t="shared" si="789"/>
        <v>0</v>
      </c>
      <c r="G6334">
        <f>Weighting!$H$22</f>
        <v>0</v>
      </c>
      <c r="H6334">
        <f t="array" ref="H6334">FREQUENCY(IF('Data Transformation'!$B$4:$B$8425=B6315,'Data Transformation'!$G$4:$G$8425),'Bin Analysis'!$B6334)</f>
        <v>2073</v>
      </c>
      <c r="I6334">
        <f t="shared" si="790"/>
        <v>0</v>
      </c>
      <c r="J6334">
        <f t="shared" si="791"/>
        <v>0</v>
      </c>
      <c r="K6334">
        <f>J6334*Weighting!$W$22</f>
        <v>0</v>
      </c>
      <c r="M6334" s="14"/>
    </row>
    <row r="6335" spans="1:13" x14ac:dyDescent="0.25">
      <c r="A6335" s="32" t="str">
        <f>IF(Weighting!$P$23&gt;0,B6335,"")</f>
        <v/>
      </c>
      <c r="B6335" t="e">
        <f>Weighting!$C$23</f>
        <v>#DIV/0!</v>
      </c>
      <c r="C6335" t="e">
        <f>Weighting!$F$23</f>
        <v>#NUM!</v>
      </c>
      <c r="D6335" t="e">
        <f>IF(C6335=1,'Data Transformation'!$G$3+0.5*'Data Transformation'!$W$25,IF(C6336=1,D6336-'Data Transformation'!$W$25,FALSE))</f>
        <v>#NUM!</v>
      </c>
      <c r="E6335">
        <f t="array" ref="E6335">IF(ISLOGICAL(D6335),"",FREQUENCY(IF('Data Transformation'!$B$425:$B$8425='Bin Analysis'!$B6315,'Data Transformation'!$G$425:$G$8425),D6335))</f>
        <v>2001</v>
      </c>
      <c r="F6335">
        <f t="shared" si="789"/>
        <v>0</v>
      </c>
      <c r="G6335">
        <f>Weighting!$H$23</f>
        <v>0</v>
      </c>
      <c r="H6335">
        <f t="array" ref="H6335">FREQUENCY(IF('Data Transformation'!$B$4:$B$8425=B6315,'Data Transformation'!$G$4:$G$8425),'Bin Analysis'!$B6335)</f>
        <v>2073</v>
      </c>
      <c r="I6335">
        <f t="shared" si="790"/>
        <v>0</v>
      </c>
      <c r="J6335">
        <f t="shared" si="791"/>
        <v>0</v>
      </c>
      <c r="K6335">
        <f>J6335*Weighting!$W$23</f>
        <v>0</v>
      </c>
      <c r="M6335" s="14"/>
    </row>
    <row r="6336" spans="1:13" x14ac:dyDescent="0.25">
      <c r="A6336" s="32" t="str">
        <f>IF(Weighting!$P$24&gt;0,B6336,"")</f>
        <v/>
      </c>
      <c r="B6336" t="e">
        <f>Weighting!$C$24</f>
        <v>#DIV/0!</v>
      </c>
      <c r="C6336" t="e">
        <f>Weighting!$F$24</f>
        <v>#NUM!</v>
      </c>
      <c r="D6336" t="e">
        <f>IF(C6336=1,'Data Transformation'!$G$3+0.5*'Data Transformation'!$W$25,IF(C6337=1,D6337-'Data Transformation'!$W$25,FALSE))</f>
        <v>#NUM!</v>
      </c>
      <c r="E6336">
        <f t="array" ref="E6336">IF(ISLOGICAL(D6336),"",FREQUENCY(IF('Data Transformation'!$B$425:$B$8425='Bin Analysis'!$B6315,'Data Transformation'!$G$425:$G$8425),D6336))</f>
        <v>2001</v>
      </c>
      <c r="F6336">
        <f t="shared" si="789"/>
        <v>0</v>
      </c>
      <c r="G6336">
        <f>Weighting!$H$24</f>
        <v>0</v>
      </c>
      <c r="H6336">
        <f t="array" ref="H6336">FREQUENCY(IF('Data Transformation'!$B$4:$B$8425=B6315,'Data Transformation'!$G$4:$G$8425),'Bin Analysis'!$B6336)</f>
        <v>2073</v>
      </c>
      <c r="I6336">
        <f t="shared" si="790"/>
        <v>0</v>
      </c>
      <c r="J6336">
        <f t="shared" si="791"/>
        <v>0</v>
      </c>
      <c r="K6336">
        <f>J6336*Weighting!$W$24</f>
        <v>0</v>
      </c>
      <c r="M6336" s="14"/>
    </row>
    <row r="6337" spans="1:25" x14ac:dyDescent="0.25">
      <c r="A6337" s="32" t="str">
        <f>IF(Weighting!$P$25&gt;0,B6337,"")</f>
        <v/>
      </c>
      <c r="B6337" t="e">
        <f>Weighting!$C$25</f>
        <v>#DIV/0!</v>
      </c>
      <c r="C6337" t="e">
        <f>Weighting!$F$25</f>
        <v>#NUM!</v>
      </c>
      <c r="D6337" t="e">
        <f>IF(C6337=1,'Data Transformation'!$G$3+0.5*'Data Transformation'!$W$25,IF(C6338=1,D6338-'Data Transformation'!$W$25,FALSE))</f>
        <v>#NUM!</v>
      </c>
      <c r="E6337">
        <f t="array" ref="E6337">IF(ISLOGICAL(D6337),"",FREQUENCY(IF('Data Transformation'!$B$425:$B$8425='Bin Analysis'!$B6315,'Data Transformation'!$G$425:$G$8425),D6337))</f>
        <v>2001</v>
      </c>
      <c r="F6337">
        <f t="shared" si="789"/>
        <v>0</v>
      </c>
      <c r="G6337">
        <f>Weighting!$H$25</f>
        <v>0</v>
      </c>
      <c r="H6337">
        <f t="array" ref="H6337">FREQUENCY(IF('Data Transformation'!$B$4:$B$8425=B6315,'Data Transformation'!$G$4:$G$8425),'Bin Analysis'!$B6337)</f>
        <v>2073</v>
      </c>
      <c r="I6337">
        <f t="shared" si="790"/>
        <v>0</v>
      </c>
      <c r="J6337">
        <f t="shared" si="791"/>
        <v>0</v>
      </c>
      <c r="K6337">
        <f>J6337*Weighting!$W$25</f>
        <v>0</v>
      </c>
      <c r="M6337" s="14"/>
    </row>
    <row r="6338" spans="1:25" x14ac:dyDescent="0.25">
      <c r="O6338"/>
      <c r="P6338"/>
      <c r="Q6338"/>
      <c r="R6338"/>
    </row>
    <row r="6339" spans="1:25" ht="23.25" x14ac:dyDescent="0.35">
      <c r="A6339" s="21" t="s">
        <v>0</v>
      </c>
      <c r="B6339" s="21" t="str">
        <f>IFERROR(VLOOKUP(C6339,'Data Transformation'!$L$6:$M$426,2,FALSE),"")</f>
        <v/>
      </c>
      <c r="C6339" s="21">
        <f>C6315+1</f>
        <v>264</v>
      </c>
      <c r="D6339" s="21"/>
      <c r="E6339" s="21"/>
      <c r="F6339" s="21"/>
      <c r="G6339" s="21"/>
      <c r="H6339" s="22"/>
      <c r="I6339" s="22"/>
      <c r="J6339" s="22"/>
      <c r="K6339" s="21"/>
      <c r="L6339" s="21" t="str">
        <f>B6339</f>
        <v/>
      </c>
      <c r="M6339" s="23" t="e">
        <f>INDEX('Data Transformation'!$O$4:$O$424,MATCH($B6339,'Data Transformation'!$M$4:$M$424,0),MATCH($M$2,'Data Transformation'!$O$3,0))</f>
        <v>#N/A</v>
      </c>
      <c r="N6339" s="27" t="e">
        <f>IF('Input and Summary Results'!$J$16="minimum",'Bin Analysis'!X6340/(M6339-1),'Bin Analysis'!Y6339/('Bin Analysis'!M6339-1))</f>
        <v>#N/A</v>
      </c>
      <c r="O6339" s="27" t="e">
        <f>IF(M6339=FALSE,NA(),(VLOOKUP(1,C6342:K6361,4,FALSE))/(M6339-1))</f>
        <v>#N/A</v>
      </c>
      <c r="P6339" s="27" t="e">
        <f>IF(M6339=FALSE,NA(),SUM(J6342:J6361)/Weighting!$S$5)</f>
        <v>#N/A</v>
      </c>
      <c r="Q6339" s="27" t="e">
        <f>IF(M6339=FALSE,NA(),SUM(K6342:K6361)/Weighting!$S$6)</f>
        <v>#N/A</v>
      </c>
      <c r="R6339" s="27" t="e">
        <f>IF(M6339=FALSE,NA(),(VLOOKUP(1,G6342:K6361,3,FALSE))/(M6339-1))</f>
        <v>#N/A</v>
      </c>
      <c r="S6339" s="22" t="e">
        <f>IF(M6339=FALSE,NA(),IF(SUM(J6342:J6361)=2,"yes","no"))</f>
        <v>#N/A</v>
      </c>
      <c r="X6339" s="2" cm="2">
        <f t="array" ref="X6339:X6340">FREQUENCY(IF('Data Transformation'!$B$425:$B$6424='Bin Analysis'!L6339,'Data Transformation'!$G$425:$G$6424),'Data Transformation'!$U$11)</f>
        <v>0</v>
      </c>
      <c r="Y6339" s="2" cm="2">
        <f t="array" ref="Y6339:Y6340">FREQUENCY(IF('Data Transformation'!$B$425:$B$6424='Bin Analysis'!L6339,'Data Transformation'!$G$425:$G$6424),'Data Transformation'!$U$12)</f>
        <v>0</v>
      </c>
    </row>
    <row r="6340" spans="1:25" x14ac:dyDescent="0.25">
      <c r="A6340" s="14" t="s">
        <v>67</v>
      </c>
      <c r="B6340" t="s">
        <v>47</v>
      </c>
      <c r="C6340" t="s">
        <v>5</v>
      </c>
      <c r="D6340" t="s">
        <v>98</v>
      </c>
      <c r="E6340" t="s">
        <v>99</v>
      </c>
      <c r="F6340" t="s">
        <v>100</v>
      </c>
      <c r="G6340" t="s">
        <v>69</v>
      </c>
      <c r="H6340" t="s">
        <v>31</v>
      </c>
      <c r="I6340" t="s">
        <v>32</v>
      </c>
      <c r="J6340" t="s">
        <v>46</v>
      </c>
      <c r="K6340" s="14" t="s">
        <v>45</v>
      </c>
      <c r="M6340" s="14"/>
      <c r="X6340" s="2">
        <v>0</v>
      </c>
      <c r="Y6340" s="2">
        <v>0</v>
      </c>
    </row>
    <row r="6341" spans="1:25" x14ac:dyDescent="0.25">
      <c r="A6341" s="32"/>
      <c r="D6341" t="e">
        <f>IF(C6341=1,'Data Transformation'!$G$3+0.5*'Data Transformation'!$W$25,IF(C6342=1,D6342-'Data Transformation'!$W$25,FALSE))</f>
        <v>#NUM!</v>
      </c>
      <c r="E6341">
        <f t="array" ref="E6341">IF(ISLOGICAL(D6341),"",FREQUENCY(IF('Data Transformation'!$B$425:$B$8425='Bin Analysis'!$B6339,'Data Transformation'!$G$425:$G$8425),D6341))</f>
        <v>2001</v>
      </c>
      <c r="F6341" t="e">
        <f>IF(ISLOGICAL(D6341),"",E6341-E6340)</f>
        <v>#VALUE!</v>
      </c>
      <c r="M6341" s="14"/>
    </row>
    <row r="6342" spans="1:25" x14ac:dyDescent="0.25">
      <c r="A6342" s="32" t="e">
        <f>IF(Weighting!$P$6&gt;0,B6342,"")</f>
        <v>#NUM!</v>
      </c>
      <c r="B6342" t="e">
        <f>Weighting!$C$6</f>
        <v>#DIV/0!</v>
      </c>
      <c r="C6342" t="e">
        <f>Weighting!$F$6</f>
        <v>#NUM!</v>
      </c>
      <c r="D6342" t="e">
        <f>IF(C6342=1,'Data Transformation'!$G$3+0.5*'Data Transformation'!$W$25,IF(C6343=1,D6343-'Data Transformation'!$W$25,FALSE))</f>
        <v>#NUM!</v>
      </c>
      <c r="E6342">
        <f t="array" ref="E6342">IF(ISLOGICAL(D6342),"",FREQUENCY(IF('Data Transformation'!$B$425:$B$8425='Bin Analysis'!$B6339,'Data Transformation'!$G$425:$G$8425),D6342))</f>
        <v>2001</v>
      </c>
      <c r="F6342">
        <f>IF(ISLOGICAL(D6342),"",E6342-E6341)</f>
        <v>0</v>
      </c>
      <c r="G6342">
        <f>Weighting!$H$6</f>
        <v>1</v>
      </c>
      <c r="H6342">
        <f t="array" ref="H6342">FREQUENCY(IF('Data Transformation'!$B$4:$B$8425=B6339,'Data Transformation'!$G$4:$G$8425),'Bin Analysis'!$B6342)</f>
        <v>2073</v>
      </c>
      <c r="I6342">
        <f>H6342-H6341</f>
        <v>2073</v>
      </c>
      <c r="J6342">
        <f>IF(I6342=0,0,1)</f>
        <v>1</v>
      </c>
      <c r="K6342" t="e">
        <f>J6342*Weighting!$W$6</f>
        <v>#NUM!</v>
      </c>
      <c r="M6342" s="14"/>
    </row>
    <row r="6343" spans="1:25" x14ac:dyDescent="0.25">
      <c r="A6343" s="32" t="str">
        <f>IF(Weighting!$P$7&gt;0,B6343,"")</f>
        <v/>
      </c>
      <c r="B6343" t="e">
        <f>Weighting!$C$7</f>
        <v>#DIV/0!</v>
      </c>
      <c r="C6343" t="e">
        <f>Weighting!$F$7</f>
        <v>#NUM!</v>
      </c>
      <c r="D6343" t="e">
        <f>IF(C6343=1,'Data Transformation'!$G$3+0.5*'Data Transformation'!$W$25,IF(C6344=1,D6344-'Data Transformation'!$W$25,FALSE))</f>
        <v>#NUM!</v>
      </c>
      <c r="E6343">
        <f t="array" ref="E6343">IF(ISLOGICAL(D6343),"",FREQUENCY(IF('Data Transformation'!$B$425:$B$8425='Bin Analysis'!$B6339,'Data Transformation'!$G$425:$G$8425),D6343))</f>
        <v>2001</v>
      </c>
      <c r="F6343">
        <f t="shared" ref="F6343:F6361" si="792">IF(ISLOGICAL(D6343),"",E6343-E6342)</f>
        <v>0</v>
      </c>
      <c r="G6343">
        <f>Weighting!$H$7</f>
        <v>0</v>
      </c>
      <c r="H6343">
        <f t="array" ref="H6343">FREQUENCY(IF('Data Transformation'!$B$4:$B$8425=B6339,'Data Transformation'!$G$4:$G$8425),'Bin Analysis'!$B6343)</f>
        <v>2073</v>
      </c>
      <c r="I6343">
        <f t="shared" ref="I6343:I6361" si="793">H6343-H6342</f>
        <v>0</v>
      </c>
      <c r="J6343">
        <f>IF(I6343=0,0,1)</f>
        <v>0</v>
      </c>
      <c r="K6343">
        <f>J6343*Weighting!$W$7</f>
        <v>0</v>
      </c>
      <c r="M6343" s="14"/>
    </row>
    <row r="6344" spans="1:25" x14ac:dyDescent="0.25">
      <c r="A6344" s="32" t="str">
        <f>IF(Weighting!$P$8&gt;0,B6344,"")</f>
        <v/>
      </c>
      <c r="B6344" t="e">
        <f>Weighting!$C$8</f>
        <v>#DIV/0!</v>
      </c>
      <c r="C6344" t="e">
        <f>Weighting!$F$8</f>
        <v>#NUM!</v>
      </c>
      <c r="D6344" t="e">
        <f>IF(C6344=1,'Data Transformation'!$G$3+0.5*'Data Transformation'!$W$25,IF(C6345=1,D6345-'Data Transformation'!$W$25,FALSE))</f>
        <v>#NUM!</v>
      </c>
      <c r="E6344">
        <f t="array" ref="E6344">IF(ISLOGICAL(D6344),"",FREQUENCY(IF('Data Transformation'!$B$425:$B$8425='Bin Analysis'!$B6339,'Data Transformation'!$G$425:$G$8425),D6344))</f>
        <v>2001</v>
      </c>
      <c r="F6344">
        <f t="shared" si="792"/>
        <v>0</v>
      </c>
      <c r="G6344">
        <f>Weighting!$H$8</f>
        <v>0</v>
      </c>
      <c r="H6344">
        <f t="array" ref="H6344">FREQUENCY(IF('Data Transformation'!$B$4:$B$8425=B6339,'Data Transformation'!$G$4:$G$8425),'Bin Analysis'!$B6344)</f>
        <v>2073</v>
      </c>
      <c r="I6344">
        <f t="shared" si="793"/>
        <v>0</v>
      </c>
      <c r="J6344">
        <f t="shared" ref="J6344:J6361" si="794">IF(I6344=0,0,1)</f>
        <v>0</v>
      </c>
      <c r="K6344">
        <f>J6344*Weighting!$W$8</f>
        <v>0</v>
      </c>
      <c r="M6344" s="14"/>
    </row>
    <row r="6345" spans="1:25" x14ac:dyDescent="0.25">
      <c r="A6345" s="32" t="str">
        <f>IF(Weighting!$P$9&gt;0,B6345,"")</f>
        <v/>
      </c>
      <c r="B6345" s="50" t="e">
        <f>Weighting!$C$9</f>
        <v>#DIV/0!</v>
      </c>
      <c r="C6345" t="e">
        <f>Weighting!$F$9</f>
        <v>#NUM!</v>
      </c>
      <c r="D6345" t="e">
        <f>IF(C6345=1,'Data Transformation'!$G$3+0.5*'Data Transformation'!$W$25,IF(C6346=1,D6346-'Data Transformation'!$W$25,FALSE))</f>
        <v>#NUM!</v>
      </c>
      <c r="E6345">
        <f t="array" ref="E6345">IF(ISLOGICAL(D6345),"",FREQUENCY(IF('Data Transformation'!$B$425:$B$8425='Bin Analysis'!$B6339,'Data Transformation'!$G$425:$G$8425),D6345))</f>
        <v>2001</v>
      </c>
      <c r="F6345">
        <f t="shared" si="792"/>
        <v>0</v>
      </c>
      <c r="G6345">
        <f>Weighting!$H$9</f>
        <v>0</v>
      </c>
      <c r="H6345">
        <f t="array" ref="H6345">FREQUENCY(IF('Data Transformation'!$B$4:$B$8425=B6339,'Data Transformation'!$G$4:$G$8425),'Bin Analysis'!$B6345)</f>
        <v>2073</v>
      </c>
      <c r="I6345">
        <f t="shared" si="793"/>
        <v>0</v>
      </c>
      <c r="J6345">
        <f t="shared" si="794"/>
        <v>0</v>
      </c>
      <c r="K6345">
        <f>J6345*Weighting!$W$9</f>
        <v>0</v>
      </c>
      <c r="M6345" s="14"/>
    </row>
    <row r="6346" spans="1:25" x14ac:dyDescent="0.25">
      <c r="A6346" s="32" t="str">
        <f>IF(Weighting!$P$10&gt;0,B6346,"")</f>
        <v/>
      </c>
      <c r="B6346" t="e">
        <f>Weighting!$C$10</f>
        <v>#DIV/0!</v>
      </c>
      <c r="C6346" t="e">
        <f>Weighting!$F$10</f>
        <v>#NUM!</v>
      </c>
      <c r="D6346" t="e">
        <f>IF(C6346=1,'Data Transformation'!$G$3+0.5*'Data Transformation'!$W$25,IF(C6347=1,D6347-'Data Transformation'!$W$25,FALSE))</f>
        <v>#NUM!</v>
      </c>
      <c r="E6346">
        <f t="array" ref="E6346">IF(ISLOGICAL(D6346),"",FREQUENCY(IF('Data Transformation'!$B$425:$B$8425='Bin Analysis'!$B6339,'Data Transformation'!$G$425:$G$8425),D6346))</f>
        <v>2001</v>
      </c>
      <c r="F6346">
        <f t="shared" si="792"/>
        <v>0</v>
      </c>
      <c r="G6346">
        <f>Weighting!$H$10</f>
        <v>0</v>
      </c>
      <c r="H6346">
        <f t="array" ref="H6346">FREQUENCY(IF('Data Transformation'!$B$4:$B$8425=B6339,'Data Transformation'!$G$4:$G$8425),'Bin Analysis'!$B6346)</f>
        <v>2073</v>
      </c>
      <c r="I6346">
        <f t="shared" si="793"/>
        <v>0</v>
      </c>
      <c r="J6346">
        <f t="shared" si="794"/>
        <v>0</v>
      </c>
      <c r="K6346">
        <f>J6346*Weighting!$W$10</f>
        <v>0</v>
      </c>
      <c r="M6346" s="14"/>
    </row>
    <row r="6347" spans="1:25" x14ac:dyDescent="0.25">
      <c r="A6347" s="32" t="str">
        <f>IF(Weighting!$P$11&gt;0,B6347,"")</f>
        <v/>
      </c>
      <c r="B6347" t="e">
        <f>Weighting!$C$11</f>
        <v>#DIV/0!</v>
      </c>
      <c r="C6347" t="e">
        <f>Weighting!$F$11</f>
        <v>#NUM!</v>
      </c>
      <c r="D6347" t="e">
        <f>IF(C6347=1,'Data Transformation'!$G$3+0.5*'Data Transformation'!$W$25,IF(C6348=1,D6348-'Data Transformation'!$W$25,FALSE))</f>
        <v>#NUM!</v>
      </c>
      <c r="E6347">
        <f t="array" ref="E6347">IF(ISLOGICAL(D6347),"",FREQUENCY(IF('Data Transformation'!$B$425:$B$8425='Bin Analysis'!$B6339,'Data Transformation'!$G$425:$G$8425),D6347))</f>
        <v>2001</v>
      </c>
      <c r="F6347">
        <f t="shared" si="792"/>
        <v>0</v>
      </c>
      <c r="G6347">
        <f>Weighting!$H$11</f>
        <v>0</v>
      </c>
      <c r="H6347">
        <f t="array" ref="H6347">FREQUENCY(IF('Data Transformation'!$B$4:$B$8425=B6339,'Data Transformation'!$G$4:$G$8425),'Bin Analysis'!$B6347)</f>
        <v>2073</v>
      </c>
      <c r="I6347">
        <f t="shared" si="793"/>
        <v>0</v>
      </c>
      <c r="J6347">
        <f t="shared" si="794"/>
        <v>0</v>
      </c>
      <c r="K6347">
        <f>J6347*Weighting!$W$11</f>
        <v>0</v>
      </c>
      <c r="M6347" s="14"/>
    </row>
    <row r="6348" spans="1:25" x14ac:dyDescent="0.25">
      <c r="A6348" s="32" t="str">
        <f>IF(Weighting!$P$12&gt;0,B6348,"")</f>
        <v/>
      </c>
      <c r="B6348" t="e">
        <f>Weighting!$C$12</f>
        <v>#DIV/0!</v>
      </c>
      <c r="C6348" t="e">
        <f>Weighting!$F$12</f>
        <v>#NUM!</v>
      </c>
      <c r="D6348" t="e">
        <f>IF(C6348=1,'Data Transformation'!$G$3+0.5*'Data Transformation'!$W$25,IF(C6349=1,D6349-'Data Transformation'!$W$25,FALSE))</f>
        <v>#NUM!</v>
      </c>
      <c r="E6348">
        <f t="array" ref="E6348">IF(ISLOGICAL(D6348),"",FREQUENCY(IF('Data Transformation'!$B$425:$B$8425='Bin Analysis'!$B6339,'Data Transformation'!$G$425:$G$8425),D6348))</f>
        <v>2001</v>
      </c>
      <c r="F6348">
        <f t="shared" si="792"/>
        <v>0</v>
      </c>
      <c r="G6348">
        <f>Weighting!$H$12</f>
        <v>0</v>
      </c>
      <c r="H6348">
        <f t="array" ref="H6348">FREQUENCY(IF('Data Transformation'!$B$4:$B$8425=B6339,'Data Transformation'!$G$4:$G$8425),'Bin Analysis'!$B6348)</f>
        <v>2073</v>
      </c>
      <c r="I6348">
        <f t="shared" si="793"/>
        <v>0</v>
      </c>
      <c r="J6348">
        <f t="shared" si="794"/>
        <v>0</v>
      </c>
      <c r="K6348">
        <f>J6348*Weighting!$W$12</f>
        <v>0</v>
      </c>
      <c r="M6348" s="14"/>
    </row>
    <row r="6349" spans="1:25" x14ac:dyDescent="0.25">
      <c r="A6349" s="32" t="str">
        <f>IF(Weighting!$P$13&gt;0,B6349,"")</f>
        <v/>
      </c>
      <c r="B6349" t="e">
        <f>Weighting!$C$13</f>
        <v>#DIV/0!</v>
      </c>
      <c r="C6349" t="e">
        <f>Weighting!$F$13</f>
        <v>#NUM!</v>
      </c>
      <c r="D6349" t="e">
        <f>IF(C6349=1,'Data Transformation'!$G$3+0.5*'Data Transformation'!$W$25,IF(C6350=1,D6350-'Data Transformation'!$W$25,FALSE))</f>
        <v>#NUM!</v>
      </c>
      <c r="E6349">
        <f t="array" ref="E6349">IF(ISLOGICAL(D6349),"",FREQUENCY(IF('Data Transformation'!$B$425:$B$8425='Bin Analysis'!$B6339,'Data Transformation'!$G$425:$G$8425),D6349))</f>
        <v>2001</v>
      </c>
      <c r="F6349">
        <f t="shared" si="792"/>
        <v>0</v>
      </c>
      <c r="G6349">
        <f>Weighting!$H$13</f>
        <v>0</v>
      </c>
      <c r="H6349">
        <f t="array" ref="H6349">FREQUENCY(IF('Data Transformation'!$B$4:$B$8425=B6339,'Data Transformation'!$G$4:$G$8425),'Bin Analysis'!$B6349)</f>
        <v>2073</v>
      </c>
      <c r="I6349">
        <f t="shared" si="793"/>
        <v>0</v>
      </c>
      <c r="J6349">
        <f t="shared" si="794"/>
        <v>0</v>
      </c>
      <c r="K6349">
        <f>J6349*Weighting!$W$13</f>
        <v>0</v>
      </c>
      <c r="M6349" s="14"/>
    </row>
    <row r="6350" spans="1:25" x14ac:dyDescent="0.25">
      <c r="A6350" s="32" t="str">
        <f>IF(Weighting!$P$14&gt;0,B6350,"")</f>
        <v/>
      </c>
      <c r="B6350" t="e">
        <f>Weighting!$C$14</f>
        <v>#DIV/0!</v>
      </c>
      <c r="C6350" t="e">
        <f>Weighting!$F$14</f>
        <v>#NUM!</v>
      </c>
      <c r="D6350" t="e">
        <f>IF(C6350=1,'Data Transformation'!$G$3+0.5*'Data Transformation'!$W$25,IF(C6351=1,D6351-'Data Transformation'!$W$25,FALSE))</f>
        <v>#NUM!</v>
      </c>
      <c r="E6350">
        <f t="array" ref="E6350">IF(ISLOGICAL(D6350),"",FREQUENCY(IF('Data Transformation'!$B$425:$B$8425='Bin Analysis'!$B6339,'Data Transformation'!$G$425:$G$8425),D6350))</f>
        <v>2001</v>
      </c>
      <c r="F6350">
        <f t="shared" si="792"/>
        <v>0</v>
      </c>
      <c r="G6350">
        <f>Weighting!$H$14</f>
        <v>0</v>
      </c>
      <c r="H6350">
        <f t="array" ref="H6350">FREQUENCY(IF('Data Transformation'!$B$4:$B$8425=B6339,'Data Transformation'!$G$4:$G$8425),'Bin Analysis'!$B6350)</f>
        <v>2073</v>
      </c>
      <c r="I6350">
        <f t="shared" si="793"/>
        <v>0</v>
      </c>
      <c r="J6350">
        <f t="shared" si="794"/>
        <v>0</v>
      </c>
      <c r="K6350">
        <f>J6350*Weighting!$W$14</f>
        <v>0</v>
      </c>
      <c r="M6350" s="14"/>
    </row>
    <row r="6351" spans="1:25" x14ac:dyDescent="0.25">
      <c r="A6351" s="32" t="str">
        <f>IF(Weighting!$P$15&gt;0,B6351,"")</f>
        <v/>
      </c>
      <c r="B6351" t="e">
        <f>Weighting!$C$15</f>
        <v>#DIV/0!</v>
      </c>
      <c r="C6351" t="e">
        <f>Weighting!$F$15</f>
        <v>#NUM!</v>
      </c>
      <c r="D6351" t="e">
        <f>IF(C6351=1,'Data Transformation'!$G$3+0.5*'Data Transformation'!$W$25,IF(C6352=1,D6352-'Data Transformation'!$W$25,FALSE))</f>
        <v>#NUM!</v>
      </c>
      <c r="E6351">
        <f t="array" ref="E6351">IF(ISLOGICAL(D6351),"",FREQUENCY(IF('Data Transformation'!$B$425:$B$8425='Bin Analysis'!$B6339,'Data Transformation'!$G$425:$G$8425),D6351))</f>
        <v>2001</v>
      </c>
      <c r="F6351">
        <f t="shared" si="792"/>
        <v>0</v>
      </c>
      <c r="G6351">
        <f>Weighting!$H$15</f>
        <v>0</v>
      </c>
      <c r="H6351">
        <f t="array" ref="H6351">FREQUENCY(IF('Data Transformation'!$B$4:$B$8425=B6339,'Data Transformation'!$G$4:$G$8425),'Bin Analysis'!$B6351)</f>
        <v>2073</v>
      </c>
      <c r="I6351">
        <f t="shared" si="793"/>
        <v>0</v>
      </c>
      <c r="J6351">
        <f t="shared" si="794"/>
        <v>0</v>
      </c>
      <c r="K6351">
        <f>J6351*Weighting!$W$15</f>
        <v>0</v>
      </c>
      <c r="M6351" s="14"/>
    </row>
    <row r="6352" spans="1:25" x14ac:dyDescent="0.25">
      <c r="A6352" s="32" t="str">
        <f>IF(Weighting!$P$16&gt;0,B6352,"")</f>
        <v/>
      </c>
      <c r="B6352" t="e">
        <f>Weighting!$C$16</f>
        <v>#DIV/0!</v>
      </c>
      <c r="C6352" t="e">
        <f>Weighting!$F$16</f>
        <v>#NUM!</v>
      </c>
      <c r="D6352" t="e">
        <f>IF(C6352=1,'Data Transformation'!$G$3+0.5*'Data Transformation'!$W$25,IF(C6353=1,D6353-'Data Transformation'!$W$25,FALSE))</f>
        <v>#NUM!</v>
      </c>
      <c r="E6352">
        <f t="array" ref="E6352">IF(ISLOGICAL(D6352),"",FREQUENCY(IF('Data Transformation'!$B$425:$B$8425='Bin Analysis'!$B6339,'Data Transformation'!$G$425:$G$8425),D6352))</f>
        <v>2001</v>
      </c>
      <c r="F6352">
        <f t="shared" si="792"/>
        <v>0</v>
      </c>
      <c r="G6352">
        <f>Weighting!$H$16</f>
        <v>0</v>
      </c>
      <c r="H6352">
        <f t="array" ref="H6352">FREQUENCY(IF('Data Transformation'!$B$4:$B$8425=B6339,'Data Transformation'!$G$4:$G$8425),'Bin Analysis'!$B6352)</f>
        <v>2073</v>
      </c>
      <c r="I6352">
        <f t="shared" si="793"/>
        <v>0</v>
      </c>
      <c r="J6352">
        <f t="shared" si="794"/>
        <v>0</v>
      </c>
      <c r="K6352">
        <f>J6352*Weighting!$W$16</f>
        <v>0</v>
      </c>
      <c r="M6352" s="14"/>
    </row>
    <row r="6353" spans="1:25" x14ac:dyDescent="0.25">
      <c r="A6353" s="32" t="str">
        <f>IF(Weighting!$P$17&gt;0,B6353,"")</f>
        <v/>
      </c>
      <c r="B6353" t="e">
        <f>Weighting!$C$17</f>
        <v>#DIV/0!</v>
      </c>
      <c r="C6353" t="e">
        <f>Weighting!$F$17</f>
        <v>#NUM!</v>
      </c>
      <c r="D6353" t="e">
        <f>IF(C6353=1,'Data Transformation'!$G$3+0.5*'Data Transformation'!$W$25,IF(C6354=1,D6354-'Data Transformation'!$W$25,FALSE))</f>
        <v>#NUM!</v>
      </c>
      <c r="E6353">
        <f t="array" ref="E6353">IF(ISLOGICAL(D6353),"",FREQUENCY(IF('Data Transformation'!$B$425:$B$8425='Bin Analysis'!$B6339,'Data Transformation'!$G$425:$G$8425),D6353))</f>
        <v>2001</v>
      </c>
      <c r="F6353">
        <f t="shared" si="792"/>
        <v>0</v>
      </c>
      <c r="G6353">
        <f>Weighting!$H$17</f>
        <v>0</v>
      </c>
      <c r="H6353">
        <f t="array" ref="H6353">FREQUENCY(IF('Data Transformation'!$B$4:$B$8425=B6339,'Data Transformation'!$G$4:$G$8425),'Bin Analysis'!$B6353)</f>
        <v>2073</v>
      </c>
      <c r="I6353">
        <f t="shared" si="793"/>
        <v>0</v>
      </c>
      <c r="J6353">
        <f t="shared" si="794"/>
        <v>0</v>
      </c>
      <c r="K6353">
        <f>J6353*Weighting!$W$17</f>
        <v>0</v>
      </c>
      <c r="M6353" s="14"/>
    </row>
    <row r="6354" spans="1:25" x14ac:dyDescent="0.25">
      <c r="A6354" s="32" t="str">
        <f>IF(Weighting!$P$18&gt;0,B6354,"")</f>
        <v/>
      </c>
      <c r="B6354" t="e">
        <f>Weighting!$C$18</f>
        <v>#DIV/0!</v>
      </c>
      <c r="C6354" t="e">
        <f>Weighting!$F$18</f>
        <v>#NUM!</v>
      </c>
      <c r="D6354" t="e">
        <f>IF(C6354=1,'Data Transformation'!$G$3+0.5*'Data Transformation'!$W$25,IF(C6355=1,D6355-'Data Transformation'!$W$25,FALSE))</f>
        <v>#NUM!</v>
      </c>
      <c r="E6354">
        <f t="array" ref="E6354">IF(ISLOGICAL(D6354),"",FREQUENCY(IF('Data Transformation'!$B$425:$B$8425='Bin Analysis'!$B6339,'Data Transformation'!$G$425:$G$8425),D6354))</f>
        <v>2001</v>
      </c>
      <c r="F6354">
        <f t="shared" si="792"/>
        <v>0</v>
      </c>
      <c r="G6354">
        <f>Weighting!$H$18</f>
        <v>0</v>
      </c>
      <c r="H6354">
        <f t="array" ref="H6354">FREQUENCY(IF('Data Transformation'!$B$4:$B$8425=B6339,'Data Transformation'!$G$4:$G$8425),'Bin Analysis'!$B6354)</f>
        <v>2073</v>
      </c>
      <c r="I6354">
        <f t="shared" si="793"/>
        <v>0</v>
      </c>
      <c r="J6354">
        <f t="shared" si="794"/>
        <v>0</v>
      </c>
      <c r="K6354">
        <f>J6354*Weighting!$W$18</f>
        <v>0</v>
      </c>
      <c r="M6354" s="14"/>
    </row>
    <row r="6355" spans="1:25" x14ac:dyDescent="0.25">
      <c r="A6355" s="32" t="str">
        <f>IF(Weighting!$P$19&gt;0,B6355,"")</f>
        <v/>
      </c>
      <c r="B6355" t="e">
        <f>Weighting!$C$19</f>
        <v>#DIV/0!</v>
      </c>
      <c r="C6355" t="e">
        <f>Weighting!$F$19</f>
        <v>#NUM!</v>
      </c>
      <c r="D6355" t="e">
        <f>IF(C6355=1,'Data Transformation'!$G$3+0.5*'Data Transformation'!$W$25,IF(C6356=1,D6356-'Data Transformation'!$W$25,FALSE))</f>
        <v>#NUM!</v>
      </c>
      <c r="E6355">
        <f t="array" ref="E6355">IF(ISLOGICAL(D6355),"",FREQUENCY(IF('Data Transformation'!$B$425:$B$8425='Bin Analysis'!$B6339,'Data Transformation'!$G$425:$G$8425),D6355))</f>
        <v>2001</v>
      </c>
      <c r="F6355">
        <f t="shared" si="792"/>
        <v>0</v>
      </c>
      <c r="G6355">
        <f>Weighting!$H$19</f>
        <v>0</v>
      </c>
      <c r="H6355">
        <f t="array" ref="H6355">FREQUENCY(IF('Data Transformation'!$B$4:$B$8425=B6339,'Data Transformation'!$G$4:$G$8425),'Bin Analysis'!$B6355)</f>
        <v>2073</v>
      </c>
      <c r="I6355">
        <f t="shared" si="793"/>
        <v>0</v>
      </c>
      <c r="J6355">
        <f t="shared" si="794"/>
        <v>0</v>
      </c>
      <c r="K6355">
        <f>J6355*Weighting!$W$19</f>
        <v>0</v>
      </c>
      <c r="M6355" s="14"/>
    </row>
    <row r="6356" spans="1:25" x14ac:dyDescent="0.25">
      <c r="A6356" s="32" t="str">
        <f>IF(Weighting!$P$20&gt;0,B6356,"")</f>
        <v/>
      </c>
      <c r="B6356" t="e">
        <f>Weighting!$C$20</f>
        <v>#DIV/0!</v>
      </c>
      <c r="C6356" t="e">
        <f>Weighting!$F$20</f>
        <v>#NUM!</v>
      </c>
      <c r="D6356" t="e">
        <f>IF(C6356=1,'Data Transformation'!$G$3+0.5*'Data Transformation'!$W$25,IF(C6357=1,D6357-'Data Transformation'!$W$25,FALSE))</f>
        <v>#NUM!</v>
      </c>
      <c r="E6356">
        <f t="array" ref="E6356">IF(ISLOGICAL(D6356),"",FREQUENCY(IF('Data Transformation'!$B$425:$B$8425='Bin Analysis'!$B6339,'Data Transformation'!$G$425:$G$8425),D6356))</f>
        <v>2001</v>
      </c>
      <c r="F6356">
        <f t="shared" si="792"/>
        <v>0</v>
      </c>
      <c r="G6356">
        <f>Weighting!$H$20</f>
        <v>0</v>
      </c>
      <c r="H6356">
        <f t="array" ref="H6356">FREQUENCY(IF('Data Transformation'!$B$4:$B$8425=B6339,'Data Transformation'!$G$4:$G$8425),'Bin Analysis'!$B6356)</f>
        <v>2073</v>
      </c>
      <c r="I6356">
        <f t="shared" si="793"/>
        <v>0</v>
      </c>
      <c r="J6356">
        <f t="shared" si="794"/>
        <v>0</v>
      </c>
      <c r="K6356">
        <f>J6356*Weighting!$W$20</f>
        <v>0</v>
      </c>
      <c r="M6356" s="14"/>
    </row>
    <row r="6357" spans="1:25" x14ac:dyDescent="0.25">
      <c r="A6357" s="32" t="str">
        <f>IF(Weighting!$P$21&gt;0,B6357,"")</f>
        <v/>
      </c>
      <c r="B6357" t="e">
        <f>Weighting!$C$21</f>
        <v>#DIV/0!</v>
      </c>
      <c r="C6357" t="e">
        <f>Weighting!$F$21</f>
        <v>#NUM!</v>
      </c>
      <c r="D6357" t="e">
        <f>IF(C6357=1,'Data Transformation'!$G$3+0.5*'Data Transformation'!$W$25,IF(C6358=1,D6358-'Data Transformation'!$W$25,FALSE))</f>
        <v>#NUM!</v>
      </c>
      <c r="E6357">
        <f t="array" ref="E6357">IF(ISLOGICAL(D6357),"",FREQUENCY(IF('Data Transformation'!$B$425:$B$8425='Bin Analysis'!$B6339,'Data Transformation'!$G$425:$G$8425),D6357))</f>
        <v>2001</v>
      </c>
      <c r="F6357">
        <f t="shared" si="792"/>
        <v>0</v>
      </c>
      <c r="G6357">
        <f>Weighting!$H$21</f>
        <v>0</v>
      </c>
      <c r="H6357">
        <f t="array" ref="H6357">FREQUENCY(IF('Data Transformation'!$B$4:$B$8425=B6339,'Data Transformation'!$G$4:$G$8425),'Bin Analysis'!$B6357)</f>
        <v>2073</v>
      </c>
      <c r="I6357">
        <f t="shared" si="793"/>
        <v>0</v>
      </c>
      <c r="J6357">
        <f t="shared" si="794"/>
        <v>0</v>
      </c>
      <c r="K6357">
        <f>J6357*Weighting!$W$21</f>
        <v>0</v>
      </c>
      <c r="M6357" s="14"/>
    </row>
    <row r="6358" spans="1:25" x14ac:dyDescent="0.25">
      <c r="A6358" s="32" t="str">
        <f>IF(Weighting!$P$22&gt;0,B6358,"")</f>
        <v/>
      </c>
      <c r="B6358" t="e">
        <f>Weighting!$C$22</f>
        <v>#DIV/0!</v>
      </c>
      <c r="C6358" t="e">
        <f>Weighting!$F$22</f>
        <v>#NUM!</v>
      </c>
      <c r="D6358" t="e">
        <f>IF(C6358=1,'Data Transformation'!$G$3+0.5*'Data Transformation'!$W$25,IF(C6359=1,D6359-'Data Transformation'!$W$25,FALSE))</f>
        <v>#NUM!</v>
      </c>
      <c r="E6358">
        <f t="array" ref="E6358">IF(ISLOGICAL(D6358),"",FREQUENCY(IF('Data Transformation'!$B$425:$B$8425='Bin Analysis'!$B6339,'Data Transformation'!$G$425:$G$8425),D6358))</f>
        <v>2001</v>
      </c>
      <c r="F6358">
        <f t="shared" si="792"/>
        <v>0</v>
      </c>
      <c r="G6358">
        <f>Weighting!$H$22</f>
        <v>0</v>
      </c>
      <c r="H6358">
        <f t="array" ref="H6358">FREQUENCY(IF('Data Transformation'!$B$4:$B$8425=B6339,'Data Transformation'!$G$4:$G$8425),'Bin Analysis'!$B6358)</f>
        <v>2073</v>
      </c>
      <c r="I6358">
        <f t="shared" si="793"/>
        <v>0</v>
      </c>
      <c r="J6358">
        <f t="shared" si="794"/>
        <v>0</v>
      </c>
      <c r="K6358">
        <f>J6358*Weighting!$W$22</f>
        <v>0</v>
      </c>
      <c r="M6358" s="14"/>
    </row>
    <row r="6359" spans="1:25" x14ac:dyDescent="0.25">
      <c r="A6359" s="32" t="str">
        <f>IF(Weighting!$P$23&gt;0,B6359,"")</f>
        <v/>
      </c>
      <c r="B6359" t="e">
        <f>Weighting!$C$23</f>
        <v>#DIV/0!</v>
      </c>
      <c r="C6359" t="e">
        <f>Weighting!$F$23</f>
        <v>#NUM!</v>
      </c>
      <c r="D6359" t="e">
        <f>IF(C6359=1,'Data Transformation'!$G$3+0.5*'Data Transformation'!$W$25,IF(C6360=1,D6360-'Data Transformation'!$W$25,FALSE))</f>
        <v>#NUM!</v>
      </c>
      <c r="E6359">
        <f t="array" ref="E6359">IF(ISLOGICAL(D6359),"",FREQUENCY(IF('Data Transformation'!$B$425:$B$8425='Bin Analysis'!$B6339,'Data Transformation'!$G$425:$G$8425),D6359))</f>
        <v>2001</v>
      </c>
      <c r="F6359">
        <f t="shared" si="792"/>
        <v>0</v>
      </c>
      <c r="G6359">
        <f>Weighting!$H$23</f>
        <v>0</v>
      </c>
      <c r="H6359">
        <f t="array" ref="H6359">FREQUENCY(IF('Data Transformation'!$B$4:$B$8425=B6339,'Data Transformation'!$G$4:$G$8425),'Bin Analysis'!$B6359)</f>
        <v>2073</v>
      </c>
      <c r="I6359">
        <f t="shared" si="793"/>
        <v>0</v>
      </c>
      <c r="J6359">
        <f t="shared" si="794"/>
        <v>0</v>
      </c>
      <c r="K6359">
        <f>J6359*Weighting!$W$23</f>
        <v>0</v>
      </c>
      <c r="M6359" s="14"/>
    </row>
    <row r="6360" spans="1:25" x14ac:dyDescent="0.25">
      <c r="A6360" s="32" t="str">
        <f>IF(Weighting!$P$24&gt;0,B6360,"")</f>
        <v/>
      </c>
      <c r="B6360" t="e">
        <f>Weighting!$C$24</f>
        <v>#DIV/0!</v>
      </c>
      <c r="C6360" t="e">
        <f>Weighting!$F$24</f>
        <v>#NUM!</v>
      </c>
      <c r="D6360" t="e">
        <f>IF(C6360=1,'Data Transformation'!$G$3+0.5*'Data Transformation'!$W$25,IF(C6361=1,D6361-'Data Transformation'!$W$25,FALSE))</f>
        <v>#NUM!</v>
      </c>
      <c r="E6360">
        <f t="array" ref="E6360">IF(ISLOGICAL(D6360),"",FREQUENCY(IF('Data Transformation'!$B$425:$B$8425='Bin Analysis'!$B6339,'Data Transformation'!$G$425:$G$8425),D6360))</f>
        <v>2001</v>
      </c>
      <c r="F6360">
        <f t="shared" si="792"/>
        <v>0</v>
      </c>
      <c r="G6360">
        <f>Weighting!$H$24</f>
        <v>0</v>
      </c>
      <c r="H6360">
        <f t="array" ref="H6360">FREQUENCY(IF('Data Transformation'!$B$4:$B$8425=B6339,'Data Transformation'!$G$4:$G$8425),'Bin Analysis'!$B6360)</f>
        <v>2073</v>
      </c>
      <c r="I6360">
        <f t="shared" si="793"/>
        <v>0</v>
      </c>
      <c r="J6360">
        <f t="shared" si="794"/>
        <v>0</v>
      </c>
      <c r="K6360">
        <f>J6360*Weighting!$W$24</f>
        <v>0</v>
      </c>
      <c r="M6360" s="14"/>
    </row>
    <row r="6361" spans="1:25" x14ac:dyDescent="0.25">
      <c r="A6361" s="32" t="str">
        <f>IF(Weighting!$P$25&gt;0,B6361,"")</f>
        <v/>
      </c>
      <c r="B6361" t="e">
        <f>Weighting!$C$25</f>
        <v>#DIV/0!</v>
      </c>
      <c r="C6361" t="e">
        <f>Weighting!$F$25</f>
        <v>#NUM!</v>
      </c>
      <c r="D6361" t="e">
        <f>IF(C6361=1,'Data Transformation'!$G$3+0.5*'Data Transformation'!$W$25,IF(C6362=1,D6362-'Data Transformation'!$W$25,FALSE))</f>
        <v>#NUM!</v>
      </c>
      <c r="E6361">
        <f t="array" ref="E6361">IF(ISLOGICAL(D6361),"",FREQUENCY(IF('Data Transformation'!$B$425:$B$8425='Bin Analysis'!$B6339,'Data Transformation'!$G$425:$G$8425),D6361))</f>
        <v>2001</v>
      </c>
      <c r="F6361">
        <f t="shared" si="792"/>
        <v>0</v>
      </c>
      <c r="G6361">
        <f>Weighting!$H$25</f>
        <v>0</v>
      </c>
      <c r="H6361">
        <f t="array" ref="H6361">FREQUENCY(IF('Data Transformation'!$B$4:$B$8425=B6339,'Data Transformation'!$G$4:$G$8425),'Bin Analysis'!$B6361)</f>
        <v>2073</v>
      </c>
      <c r="I6361">
        <f t="shared" si="793"/>
        <v>0</v>
      </c>
      <c r="J6361">
        <f t="shared" si="794"/>
        <v>0</v>
      </c>
      <c r="K6361">
        <f>J6361*Weighting!$W$25</f>
        <v>0</v>
      </c>
      <c r="M6361" s="14"/>
    </row>
    <row r="6362" spans="1:25" x14ac:dyDescent="0.25">
      <c r="N6362" s="57"/>
      <c r="O6362"/>
      <c r="P6362"/>
      <c r="Q6362"/>
      <c r="R6362"/>
    </row>
    <row r="6363" spans="1:25" ht="23.25" x14ac:dyDescent="0.35">
      <c r="A6363" s="21" t="s">
        <v>0</v>
      </c>
      <c r="B6363" s="21" t="str">
        <f>IFERROR(VLOOKUP(C6363,'Data Transformation'!$L$6:$M$426,2,FALSE),"")</f>
        <v/>
      </c>
      <c r="C6363" s="21">
        <f>C6339+1</f>
        <v>265</v>
      </c>
      <c r="D6363" s="21"/>
      <c r="E6363" s="21"/>
      <c r="F6363" s="21"/>
      <c r="G6363" s="21"/>
      <c r="H6363" s="22"/>
      <c r="I6363" s="22"/>
      <c r="J6363" s="22"/>
      <c r="K6363" s="21"/>
      <c r="L6363" s="21" t="str">
        <f>B6363</f>
        <v/>
      </c>
      <c r="M6363" s="23" t="e">
        <f>INDEX('Data Transformation'!$O$4:$O$424,MATCH($B6363,'Data Transformation'!$M$4:$M$424,0),MATCH($M$2,'Data Transformation'!$O$3,0))</f>
        <v>#N/A</v>
      </c>
      <c r="N6363" s="27" t="e">
        <f>IF('Input and Summary Results'!$J$16="minimum",'Bin Analysis'!X6364/(M6363-1),'Bin Analysis'!Y6363/('Bin Analysis'!M6363-1))</f>
        <v>#N/A</v>
      </c>
      <c r="O6363" s="27" t="e">
        <f>IF(M6363=FALSE,NA(),(VLOOKUP(1,C6366:K6385,4,FALSE))/(M6363-1))</f>
        <v>#N/A</v>
      </c>
      <c r="P6363" s="27" t="e">
        <f>IF(M6363=FALSE,NA(),SUM(J6366:J6385)/Weighting!$S$5)</f>
        <v>#N/A</v>
      </c>
      <c r="Q6363" s="27" t="e">
        <f>IF(M6363=FALSE,NA(),SUM(K6366:K6385)/Weighting!$S$6)</f>
        <v>#N/A</v>
      </c>
      <c r="R6363" s="27" t="e">
        <f>IF(M6363=FALSE,NA(),(VLOOKUP(1,G6366:K6385,3,FALSE))/(M6363-1))</f>
        <v>#N/A</v>
      </c>
      <c r="S6363" s="22" t="e">
        <f>IF(M6363=FALSE,NA(),IF(SUM(J6366:J6385)=2,"yes","no"))</f>
        <v>#N/A</v>
      </c>
      <c r="X6363" s="2" cm="2">
        <f t="array" ref="X6363:X6364">FREQUENCY(IF('Data Transformation'!$B$425:$B$6424='Bin Analysis'!L6363,'Data Transformation'!$G$425:$G$6424),'Data Transformation'!$U$11)</f>
        <v>0</v>
      </c>
      <c r="Y6363" s="2" cm="2">
        <f t="array" ref="Y6363:Y6364">FREQUENCY(IF('Data Transformation'!$B$425:$B$6424='Bin Analysis'!L6363,'Data Transformation'!$G$425:$G$6424),'Data Transformation'!$U$12)</f>
        <v>0</v>
      </c>
    </row>
    <row r="6364" spans="1:25" x14ac:dyDescent="0.25">
      <c r="A6364" s="14" t="s">
        <v>67</v>
      </c>
      <c r="B6364" t="s">
        <v>47</v>
      </c>
      <c r="C6364" t="s">
        <v>5</v>
      </c>
      <c r="D6364" t="s">
        <v>98</v>
      </c>
      <c r="E6364" t="s">
        <v>99</v>
      </c>
      <c r="F6364" t="s">
        <v>100</v>
      </c>
      <c r="G6364" t="s">
        <v>69</v>
      </c>
      <c r="H6364" t="s">
        <v>31</v>
      </c>
      <c r="I6364" t="s">
        <v>32</v>
      </c>
      <c r="J6364" t="s">
        <v>46</v>
      </c>
      <c r="K6364" s="14" t="s">
        <v>45</v>
      </c>
      <c r="M6364" s="14"/>
      <c r="X6364" s="2">
        <v>0</v>
      </c>
      <c r="Y6364" s="2">
        <v>0</v>
      </c>
    </row>
    <row r="6365" spans="1:25" x14ac:dyDescent="0.25">
      <c r="A6365" s="32"/>
      <c r="D6365" t="e">
        <f>IF(C6365=1,'Data Transformation'!$G$3+0.5*'Data Transformation'!$W$25,IF(C6366=1,D6366-'Data Transformation'!$W$25,FALSE))</f>
        <v>#NUM!</v>
      </c>
      <c r="E6365">
        <f t="array" ref="E6365">IF(ISLOGICAL(D6365),"",FREQUENCY(IF('Data Transformation'!$B$425:$B$8425='Bin Analysis'!$B6363,'Data Transformation'!$G$425:$G$8425),D6365))</f>
        <v>2001</v>
      </c>
      <c r="F6365" t="e">
        <f>IF(ISLOGICAL(D6365),"",E6365-E6364)</f>
        <v>#VALUE!</v>
      </c>
      <c r="M6365" s="14"/>
    </row>
    <row r="6366" spans="1:25" x14ac:dyDescent="0.25">
      <c r="A6366" s="32" t="e">
        <f>IF(Weighting!$P$6&gt;0,B6366,"")</f>
        <v>#NUM!</v>
      </c>
      <c r="B6366" t="e">
        <f>Weighting!$C$6</f>
        <v>#DIV/0!</v>
      </c>
      <c r="C6366" t="e">
        <f>Weighting!$F$6</f>
        <v>#NUM!</v>
      </c>
      <c r="D6366" t="e">
        <f>IF(C6366=1,'Data Transformation'!$G$3+0.5*'Data Transformation'!$W$25,IF(C6367=1,D6367-'Data Transformation'!$W$25,FALSE))</f>
        <v>#NUM!</v>
      </c>
      <c r="E6366">
        <f t="array" ref="E6366">IF(ISLOGICAL(D6366),"",FREQUENCY(IF('Data Transformation'!$B$425:$B$8425='Bin Analysis'!$B6363,'Data Transformation'!$G$425:$G$8425),D6366))</f>
        <v>2001</v>
      </c>
      <c r="F6366">
        <f>IF(ISLOGICAL(D6366),"",E6366-E6365)</f>
        <v>0</v>
      </c>
      <c r="G6366">
        <f>Weighting!$H$6</f>
        <v>1</v>
      </c>
      <c r="H6366">
        <f t="array" ref="H6366">FREQUENCY(IF('Data Transformation'!$B$4:$B$8425=B6363,'Data Transformation'!$G$4:$G$8425),'Bin Analysis'!$B6366)</f>
        <v>2073</v>
      </c>
      <c r="I6366">
        <f>H6366-H6365</f>
        <v>2073</v>
      </c>
      <c r="J6366">
        <f>IF(I6366=0,0,1)</f>
        <v>1</v>
      </c>
      <c r="K6366" t="e">
        <f>J6366*Weighting!$W$6</f>
        <v>#NUM!</v>
      </c>
      <c r="M6366" s="14"/>
    </row>
    <row r="6367" spans="1:25" x14ac:dyDescent="0.25">
      <c r="A6367" s="32" t="str">
        <f>IF(Weighting!$P$7&gt;0,B6367,"")</f>
        <v/>
      </c>
      <c r="B6367" t="e">
        <f>Weighting!$C$7</f>
        <v>#DIV/0!</v>
      </c>
      <c r="C6367" t="e">
        <f>Weighting!$F$7</f>
        <v>#NUM!</v>
      </c>
      <c r="D6367" t="e">
        <f>IF(C6367=1,'Data Transformation'!$G$3+0.5*'Data Transformation'!$W$25,IF(C6368=1,D6368-'Data Transformation'!$W$25,FALSE))</f>
        <v>#NUM!</v>
      </c>
      <c r="E6367">
        <f t="array" ref="E6367">IF(ISLOGICAL(D6367),"",FREQUENCY(IF('Data Transformation'!$B$425:$B$8425='Bin Analysis'!$B6363,'Data Transformation'!$G$425:$G$8425),D6367))</f>
        <v>2001</v>
      </c>
      <c r="F6367">
        <f t="shared" ref="F6367:F6385" si="795">IF(ISLOGICAL(D6367),"",E6367-E6366)</f>
        <v>0</v>
      </c>
      <c r="G6367">
        <f>Weighting!$H$7</f>
        <v>0</v>
      </c>
      <c r="H6367">
        <f t="array" ref="H6367">FREQUENCY(IF('Data Transformation'!$B$4:$B$8425=B6363,'Data Transformation'!$G$4:$G$8425),'Bin Analysis'!$B6367)</f>
        <v>2073</v>
      </c>
      <c r="I6367">
        <f t="shared" ref="I6367:I6385" si="796">H6367-H6366</f>
        <v>0</v>
      </c>
      <c r="J6367">
        <f>IF(I6367=0,0,1)</f>
        <v>0</v>
      </c>
      <c r="K6367">
        <f>J6367*Weighting!$W$7</f>
        <v>0</v>
      </c>
      <c r="M6367" s="14"/>
    </row>
    <row r="6368" spans="1:25" x14ac:dyDescent="0.25">
      <c r="A6368" s="32" t="str">
        <f>IF(Weighting!$P$8&gt;0,B6368,"")</f>
        <v/>
      </c>
      <c r="B6368" t="e">
        <f>Weighting!$C$8</f>
        <v>#DIV/0!</v>
      </c>
      <c r="C6368" t="e">
        <f>Weighting!$F$8</f>
        <v>#NUM!</v>
      </c>
      <c r="D6368" t="e">
        <f>IF(C6368=1,'Data Transformation'!$G$3+0.5*'Data Transformation'!$W$25,IF(C6369=1,D6369-'Data Transformation'!$W$25,FALSE))</f>
        <v>#NUM!</v>
      </c>
      <c r="E6368">
        <f t="array" ref="E6368">IF(ISLOGICAL(D6368),"",FREQUENCY(IF('Data Transformation'!$B$425:$B$8425='Bin Analysis'!$B6363,'Data Transformation'!$G$425:$G$8425),D6368))</f>
        <v>2001</v>
      </c>
      <c r="F6368">
        <f t="shared" si="795"/>
        <v>0</v>
      </c>
      <c r="G6368">
        <f>Weighting!$H$8</f>
        <v>0</v>
      </c>
      <c r="H6368">
        <f t="array" ref="H6368">FREQUENCY(IF('Data Transformation'!$B$4:$B$8425=B6363,'Data Transformation'!$G$4:$G$8425),'Bin Analysis'!$B6368)</f>
        <v>2073</v>
      </c>
      <c r="I6368">
        <f t="shared" si="796"/>
        <v>0</v>
      </c>
      <c r="J6368">
        <f t="shared" ref="J6368:J6385" si="797">IF(I6368=0,0,1)</f>
        <v>0</v>
      </c>
      <c r="K6368">
        <f>J6368*Weighting!$W$8</f>
        <v>0</v>
      </c>
      <c r="M6368" s="14"/>
    </row>
    <row r="6369" spans="1:13" x14ac:dyDescent="0.25">
      <c r="A6369" s="32" t="str">
        <f>IF(Weighting!$P$9&gt;0,B6369,"")</f>
        <v/>
      </c>
      <c r="B6369" s="50" t="e">
        <f>Weighting!$C$9</f>
        <v>#DIV/0!</v>
      </c>
      <c r="C6369" t="e">
        <f>Weighting!$F$9</f>
        <v>#NUM!</v>
      </c>
      <c r="D6369" t="e">
        <f>IF(C6369=1,'Data Transformation'!$G$3+0.5*'Data Transformation'!$W$25,IF(C6370=1,D6370-'Data Transformation'!$W$25,FALSE))</f>
        <v>#NUM!</v>
      </c>
      <c r="E6369">
        <f t="array" ref="E6369">IF(ISLOGICAL(D6369),"",FREQUENCY(IF('Data Transformation'!$B$425:$B$8425='Bin Analysis'!$B6363,'Data Transformation'!$G$425:$G$8425),D6369))</f>
        <v>2001</v>
      </c>
      <c r="F6369">
        <f t="shared" si="795"/>
        <v>0</v>
      </c>
      <c r="G6369">
        <f>Weighting!$H$9</f>
        <v>0</v>
      </c>
      <c r="H6369">
        <f t="array" ref="H6369">FREQUENCY(IF('Data Transformation'!$B$4:$B$8425=B6363,'Data Transformation'!$G$4:$G$8425),'Bin Analysis'!$B6369)</f>
        <v>2073</v>
      </c>
      <c r="I6369">
        <f t="shared" si="796"/>
        <v>0</v>
      </c>
      <c r="J6369">
        <f t="shared" si="797"/>
        <v>0</v>
      </c>
      <c r="K6369">
        <f>J6369*Weighting!$W$9</f>
        <v>0</v>
      </c>
      <c r="M6369" s="14"/>
    </row>
    <row r="6370" spans="1:13" x14ac:dyDescent="0.25">
      <c r="A6370" s="32" t="str">
        <f>IF(Weighting!$P$10&gt;0,B6370,"")</f>
        <v/>
      </c>
      <c r="B6370" t="e">
        <f>Weighting!$C$10</f>
        <v>#DIV/0!</v>
      </c>
      <c r="C6370" t="e">
        <f>Weighting!$F$10</f>
        <v>#NUM!</v>
      </c>
      <c r="D6370" t="e">
        <f>IF(C6370=1,'Data Transformation'!$G$3+0.5*'Data Transformation'!$W$25,IF(C6371=1,D6371-'Data Transformation'!$W$25,FALSE))</f>
        <v>#NUM!</v>
      </c>
      <c r="E6370">
        <f t="array" ref="E6370">IF(ISLOGICAL(D6370),"",FREQUENCY(IF('Data Transformation'!$B$425:$B$8425='Bin Analysis'!$B6363,'Data Transformation'!$G$425:$G$8425),D6370))</f>
        <v>2001</v>
      </c>
      <c r="F6370">
        <f t="shared" si="795"/>
        <v>0</v>
      </c>
      <c r="G6370">
        <f>Weighting!$H$10</f>
        <v>0</v>
      </c>
      <c r="H6370">
        <f t="array" ref="H6370">FREQUENCY(IF('Data Transformation'!$B$4:$B$8425=B6363,'Data Transformation'!$G$4:$G$8425),'Bin Analysis'!$B6370)</f>
        <v>2073</v>
      </c>
      <c r="I6370">
        <f t="shared" si="796"/>
        <v>0</v>
      </c>
      <c r="J6370">
        <f t="shared" si="797"/>
        <v>0</v>
      </c>
      <c r="K6370">
        <f>J6370*Weighting!$W$10</f>
        <v>0</v>
      </c>
      <c r="M6370" s="14"/>
    </row>
    <row r="6371" spans="1:13" x14ac:dyDescent="0.25">
      <c r="A6371" s="32" t="str">
        <f>IF(Weighting!$P$11&gt;0,B6371,"")</f>
        <v/>
      </c>
      <c r="B6371" t="e">
        <f>Weighting!$C$11</f>
        <v>#DIV/0!</v>
      </c>
      <c r="C6371" t="e">
        <f>Weighting!$F$11</f>
        <v>#NUM!</v>
      </c>
      <c r="D6371" t="e">
        <f>IF(C6371=1,'Data Transformation'!$G$3+0.5*'Data Transformation'!$W$25,IF(C6372=1,D6372-'Data Transformation'!$W$25,FALSE))</f>
        <v>#NUM!</v>
      </c>
      <c r="E6371">
        <f t="array" ref="E6371">IF(ISLOGICAL(D6371),"",FREQUENCY(IF('Data Transformation'!$B$425:$B$8425='Bin Analysis'!$B6363,'Data Transformation'!$G$425:$G$8425),D6371))</f>
        <v>2001</v>
      </c>
      <c r="F6371">
        <f t="shared" si="795"/>
        <v>0</v>
      </c>
      <c r="G6371">
        <f>Weighting!$H$11</f>
        <v>0</v>
      </c>
      <c r="H6371">
        <f t="array" ref="H6371">FREQUENCY(IF('Data Transformation'!$B$4:$B$8425=B6363,'Data Transformation'!$G$4:$G$8425),'Bin Analysis'!$B6371)</f>
        <v>2073</v>
      </c>
      <c r="I6371">
        <f t="shared" si="796"/>
        <v>0</v>
      </c>
      <c r="J6371">
        <f t="shared" si="797"/>
        <v>0</v>
      </c>
      <c r="K6371">
        <f>J6371*Weighting!$W$11</f>
        <v>0</v>
      </c>
      <c r="M6371" s="14"/>
    </row>
    <row r="6372" spans="1:13" x14ac:dyDescent="0.25">
      <c r="A6372" s="32" t="str">
        <f>IF(Weighting!$P$12&gt;0,B6372,"")</f>
        <v/>
      </c>
      <c r="B6372" t="e">
        <f>Weighting!$C$12</f>
        <v>#DIV/0!</v>
      </c>
      <c r="C6372" t="e">
        <f>Weighting!$F$12</f>
        <v>#NUM!</v>
      </c>
      <c r="D6372" t="e">
        <f>IF(C6372=1,'Data Transformation'!$G$3+0.5*'Data Transformation'!$W$25,IF(C6373=1,D6373-'Data Transformation'!$W$25,FALSE))</f>
        <v>#NUM!</v>
      </c>
      <c r="E6372">
        <f t="array" ref="E6372">IF(ISLOGICAL(D6372),"",FREQUENCY(IF('Data Transformation'!$B$425:$B$8425='Bin Analysis'!$B6363,'Data Transformation'!$G$425:$G$8425),D6372))</f>
        <v>2001</v>
      </c>
      <c r="F6372">
        <f t="shared" si="795"/>
        <v>0</v>
      </c>
      <c r="G6372">
        <f>Weighting!$H$12</f>
        <v>0</v>
      </c>
      <c r="H6372">
        <f t="array" ref="H6372">FREQUENCY(IF('Data Transformation'!$B$4:$B$8425=B6363,'Data Transformation'!$G$4:$G$8425),'Bin Analysis'!$B6372)</f>
        <v>2073</v>
      </c>
      <c r="I6372">
        <f t="shared" si="796"/>
        <v>0</v>
      </c>
      <c r="J6372">
        <f t="shared" si="797"/>
        <v>0</v>
      </c>
      <c r="K6372">
        <f>J6372*Weighting!$W$12</f>
        <v>0</v>
      </c>
      <c r="M6372" s="14"/>
    </row>
    <row r="6373" spans="1:13" x14ac:dyDescent="0.25">
      <c r="A6373" s="32" t="str">
        <f>IF(Weighting!$P$13&gt;0,B6373,"")</f>
        <v/>
      </c>
      <c r="B6373" t="e">
        <f>Weighting!$C$13</f>
        <v>#DIV/0!</v>
      </c>
      <c r="C6373" t="e">
        <f>Weighting!$F$13</f>
        <v>#NUM!</v>
      </c>
      <c r="D6373" t="e">
        <f>IF(C6373=1,'Data Transformation'!$G$3+0.5*'Data Transformation'!$W$25,IF(C6374=1,D6374-'Data Transformation'!$W$25,FALSE))</f>
        <v>#NUM!</v>
      </c>
      <c r="E6373">
        <f t="array" ref="E6373">IF(ISLOGICAL(D6373),"",FREQUENCY(IF('Data Transformation'!$B$425:$B$8425='Bin Analysis'!$B6363,'Data Transformation'!$G$425:$G$8425),D6373))</f>
        <v>2001</v>
      </c>
      <c r="F6373">
        <f t="shared" si="795"/>
        <v>0</v>
      </c>
      <c r="G6373">
        <f>Weighting!$H$13</f>
        <v>0</v>
      </c>
      <c r="H6373">
        <f t="array" ref="H6373">FREQUENCY(IF('Data Transformation'!$B$4:$B$8425=B6363,'Data Transformation'!$G$4:$G$8425),'Bin Analysis'!$B6373)</f>
        <v>2073</v>
      </c>
      <c r="I6373">
        <f t="shared" si="796"/>
        <v>0</v>
      </c>
      <c r="J6373">
        <f t="shared" si="797"/>
        <v>0</v>
      </c>
      <c r="K6373">
        <f>J6373*Weighting!$W$13</f>
        <v>0</v>
      </c>
      <c r="M6373" s="14"/>
    </row>
    <row r="6374" spans="1:13" x14ac:dyDescent="0.25">
      <c r="A6374" s="32" t="str">
        <f>IF(Weighting!$P$14&gt;0,B6374,"")</f>
        <v/>
      </c>
      <c r="B6374" t="e">
        <f>Weighting!$C$14</f>
        <v>#DIV/0!</v>
      </c>
      <c r="C6374" t="e">
        <f>Weighting!$F$14</f>
        <v>#NUM!</v>
      </c>
      <c r="D6374" t="e">
        <f>IF(C6374=1,'Data Transformation'!$G$3+0.5*'Data Transformation'!$W$25,IF(C6375=1,D6375-'Data Transformation'!$W$25,FALSE))</f>
        <v>#NUM!</v>
      </c>
      <c r="E6374">
        <f t="array" ref="E6374">IF(ISLOGICAL(D6374),"",FREQUENCY(IF('Data Transformation'!$B$425:$B$8425='Bin Analysis'!$B6363,'Data Transformation'!$G$425:$G$8425),D6374))</f>
        <v>2001</v>
      </c>
      <c r="F6374">
        <f t="shared" si="795"/>
        <v>0</v>
      </c>
      <c r="G6374">
        <f>Weighting!$H$14</f>
        <v>0</v>
      </c>
      <c r="H6374">
        <f t="array" ref="H6374">FREQUENCY(IF('Data Transformation'!$B$4:$B$8425=B6363,'Data Transformation'!$G$4:$G$8425),'Bin Analysis'!$B6374)</f>
        <v>2073</v>
      </c>
      <c r="I6374">
        <f t="shared" si="796"/>
        <v>0</v>
      </c>
      <c r="J6374">
        <f t="shared" si="797"/>
        <v>0</v>
      </c>
      <c r="K6374">
        <f>J6374*Weighting!$W$14</f>
        <v>0</v>
      </c>
      <c r="M6374" s="14"/>
    </row>
    <row r="6375" spans="1:13" x14ac:dyDescent="0.25">
      <c r="A6375" s="32" t="str">
        <f>IF(Weighting!$P$15&gt;0,B6375,"")</f>
        <v/>
      </c>
      <c r="B6375" t="e">
        <f>Weighting!$C$15</f>
        <v>#DIV/0!</v>
      </c>
      <c r="C6375" t="e">
        <f>Weighting!$F$15</f>
        <v>#NUM!</v>
      </c>
      <c r="D6375" t="e">
        <f>IF(C6375=1,'Data Transformation'!$G$3+0.5*'Data Transformation'!$W$25,IF(C6376=1,D6376-'Data Transformation'!$W$25,FALSE))</f>
        <v>#NUM!</v>
      </c>
      <c r="E6375">
        <f t="array" ref="E6375">IF(ISLOGICAL(D6375),"",FREQUENCY(IF('Data Transformation'!$B$425:$B$8425='Bin Analysis'!$B6363,'Data Transformation'!$G$425:$G$8425),D6375))</f>
        <v>2001</v>
      </c>
      <c r="F6375">
        <f t="shared" si="795"/>
        <v>0</v>
      </c>
      <c r="G6375">
        <f>Weighting!$H$15</f>
        <v>0</v>
      </c>
      <c r="H6375">
        <f t="array" ref="H6375">FREQUENCY(IF('Data Transformation'!$B$4:$B$8425=B6363,'Data Transformation'!$G$4:$G$8425),'Bin Analysis'!$B6375)</f>
        <v>2073</v>
      </c>
      <c r="I6375">
        <f t="shared" si="796"/>
        <v>0</v>
      </c>
      <c r="J6375">
        <f t="shared" si="797"/>
        <v>0</v>
      </c>
      <c r="K6375">
        <f>J6375*Weighting!$W$15</f>
        <v>0</v>
      </c>
      <c r="M6375" s="14"/>
    </row>
    <row r="6376" spans="1:13" x14ac:dyDescent="0.25">
      <c r="A6376" s="32" t="str">
        <f>IF(Weighting!$P$16&gt;0,B6376,"")</f>
        <v/>
      </c>
      <c r="B6376" t="e">
        <f>Weighting!$C$16</f>
        <v>#DIV/0!</v>
      </c>
      <c r="C6376" t="e">
        <f>Weighting!$F$16</f>
        <v>#NUM!</v>
      </c>
      <c r="D6376" t="e">
        <f>IF(C6376=1,'Data Transformation'!$G$3+0.5*'Data Transformation'!$W$25,IF(C6377=1,D6377-'Data Transformation'!$W$25,FALSE))</f>
        <v>#NUM!</v>
      </c>
      <c r="E6376">
        <f t="array" ref="E6376">IF(ISLOGICAL(D6376),"",FREQUENCY(IF('Data Transformation'!$B$425:$B$8425='Bin Analysis'!$B6363,'Data Transformation'!$G$425:$G$8425),D6376))</f>
        <v>2001</v>
      </c>
      <c r="F6376">
        <f t="shared" si="795"/>
        <v>0</v>
      </c>
      <c r="G6376">
        <f>Weighting!$H$16</f>
        <v>0</v>
      </c>
      <c r="H6376">
        <f t="array" ref="H6376">FREQUENCY(IF('Data Transformation'!$B$4:$B$8425=B6363,'Data Transformation'!$G$4:$G$8425),'Bin Analysis'!$B6376)</f>
        <v>2073</v>
      </c>
      <c r="I6376">
        <f t="shared" si="796"/>
        <v>0</v>
      </c>
      <c r="J6376">
        <f t="shared" si="797"/>
        <v>0</v>
      </c>
      <c r="K6376">
        <f>J6376*Weighting!$W$16</f>
        <v>0</v>
      </c>
      <c r="M6376" s="14"/>
    </row>
    <row r="6377" spans="1:13" x14ac:dyDescent="0.25">
      <c r="A6377" s="32" t="str">
        <f>IF(Weighting!$P$17&gt;0,B6377,"")</f>
        <v/>
      </c>
      <c r="B6377" t="e">
        <f>Weighting!$C$17</f>
        <v>#DIV/0!</v>
      </c>
      <c r="C6377" t="e">
        <f>Weighting!$F$17</f>
        <v>#NUM!</v>
      </c>
      <c r="D6377" t="e">
        <f>IF(C6377=1,'Data Transformation'!$G$3+0.5*'Data Transformation'!$W$25,IF(C6378=1,D6378-'Data Transformation'!$W$25,FALSE))</f>
        <v>#NUM!</v>
      </c>
      <c r="E6377">
        <f t="array" ref="E6377">IF(ISLOGICAL(D6377),"",FREQUENCY(IF('Data Transformation'!$B$425:$B$8425='Bin Analysis'!$B6363,'Data Transformation'!$G$425:$G$8425),D6377))</f>
        <v>2001</v>
      </c>
      <c r="F6377">
        <f t="shared" si="795"/>
        <v>0</v>
      </c>
      <c r="G6377">
        <f>Weighting!$H$17</f>
        <v>0</v>
      </c>
      <c r="H6377">
        <f t="array" ref="H6377">FREQUENCY(IF('Data Transformation'!$B$4:$B$8425=B6363,'Data Transformation'!$G$4:$G$8425),'Bin Analysis'!$B6377)</f>
        <v>2073</v>
      </c>
      <c r="I6377">
        <f t="shared" si="796"/>
        <v>0</v>
      </c>
      <c r="J6377">
        <f t="shared" si="797"/>
        <v>0</v>
      </c>
      <c r="K6377">
        <f>J6377*Weighting!$W$17</f>
        <v>0</v>
      </c>
      <c r="M6377" s="14"/>
    </row>
    <row r="6378" spans="1:13" x14ac:dyDescent="0.25">
      <c r="A6378" s="32" t="str">
        <f>IF(Weighting!$P$18&gt;0,B6378,"")</f>
        <v/>
      </c>
      <c r="B6378" t="e">
        <f>Weighting!$C$18</f>
        <v>#DIV/0!</v>
      </c>
      <c r="C6378" t="e">
        <f>Weighting!$F$18</f>
        <v>#NUM!</v>
      </c>
      <c r="D6378" t="e">
        <f>IF(C6378=1,'Data Transformation'!$G$3+0.5*'Data Transformation'!$W$25,IF(C6379=1,D6379-'Data Transformation'!$W$25,FALSE))</f>
        <v>#NUM!</v>
      </c>
      <c r="E6378">
        <f t="array" ref="E6378">IF(ISLOGICAL(D6378),"",FREQUENCY(IF('Data Transformation'!$B$425:$B$8425='Bin Analysis'!$B6363,'Data Transformation'!$G$425:$G$8425),D6378))</f>
        <v>2001</v>
      </c>
      <c r="F6378">
        <f t="shared" si="795"/>
        <v>0</v>
      </c>
      <c r="G6378">
        <f>Weighting!$H$18</f>
        <v>0</v>
      </c>
      <c r="H6378">
        <f t="array" ref="H6378">FREQUENCY(IF('Data Transformation'!$B$4:$B$8425=B6363,'Data Transformation'!$G$4:$G$8425),'Bin Analysis'!$B6378)</f>
        <v>2073</v>
      </c>
      <c r="I6378">
        <f t="shared" si="796"/>
        <v>0</v>
      </c>
      <c r="J6378">
        <f t="shared" si="797"/>
        <v>0</v>
      </c>
      <c r="K6378">
        <f>J6378*Weighting!$W$18</f>
        <v>0</v>
      </c>
      <c r="M6378" s="14"/>
    </row>
    <row r="6379" spans="1:13" x14ac:dyDescent="0.25">
      <c r="A6379" s="32" t="str">
        <f>IF(Weighting!$P$19&gt;0,B6379,"")</f>
        <v/>
      </c>
      <c r="B6379" t="e">
        <f>Weighting!$C$19</f>
        <v>#DIV/0!</v>
      </c>
      <c r="C6379" t="e">
        <f>Weighting!$F$19</f>
        <v>#NUM!</v>
      </c>
      <c r="D6379" t="e">
        <f>IF(C6379=1,'Data Transformation'!$G$3+0.5*'Data Transformation'!$W$25,IF(C6380=1,D6380-'Data Transformation'!$W$25,FALSE))</f>
        <v>#NUM!</v>
      </c>
      <c r="E6379">
        <f t="array" ref="E6379">IF(ISLOGICAL(D6379),"",FREQUENCY(IF('Data Transformation'!$B$425:$B$8425='Bin Analysis'!$B6363,'Data Transformation'!$G$425:$G$8425),D6379))</f>
        <v>2001</v>
      </c>
      <c r="F6379">
        <f t="shared" si="795"/>
        <v>0</v>
      </c>
      <c r="G6379">
        <f>Weighting!$H$19</f>
        <v>0</v>
      </c>
      <c r="H6379">
        <f t="array" ref="H6379">FREQUENCY(IF('Data Transformation'!$B$4:$B$8425=B6363,'Data Transformation'!$G$4:$G$8425),'Bin Analysis'!$B6379)</f>
        <v>2073</v>
      </c>
      <c r="I6379">
        <f t="shared" si="796"/>
        <v>0</v>
      </c>
      <c r="J6379">
        <f t="shared" si="797"/>
        <v>0</v>
      </c>
      <c r="K6379">
        <f>J6379*Weighting!$W$19</f>
        <v>0</v>
      </c>
      <c r="M6379" s="14"/>
    </row>
    <row r="6380" spans="1:13" x14ac:dyDescent="0.25">
      <c r="A6380" s="32" t="str">
        <f>IF(Weighting!$P$20&gt;0,B6380,"")</f>
        <v/>
      </c>
      <c r="B6380" t="e">
        <f>Weighting!$C$20</f>
        <v>#DIV/0!</v>
      </c>
      <c r="C6380" t="e">
        <f>Weighting!$F$20</f>
        <v>#NUM!</v>
      </c>
      <c r="D6380" t="e">
        <f>IF(C6380=1,'Data Transformation'!$G$3+0.5*'Data Transformation'!$W$25,IF(C6381=1,D6381-'Data Transformation'!$W$25,FALSE))</f>
        <v>#NUM!</v>
      </c>
      <c r="E6380">
        <f t="array" ref="E6380">IF(ISLOGICAL(D6380),"",FREQUENCY(IF('Data Transformation'!$B$425:$B$8425='Bin Analysis'!$B6363,'Data Transformation'!$G$425:$G$8425),D6380))</f>
        <v>2001</v>
      </c>
      <c r="F6380">
        <f t="shared" si="795"/>
        <v>0</v>
      </c>
      <c r="G6380">
        <f>Weighting!$H$20</f>
        <v>0</v>
      </c>
      <c r="H6380">
        <f t="array" ref="H6380">FREQUENCY(IF('Data Transformation'!$B$4:$B$8425=B6363,'Data Transformation'!$G$4:$G$8425),'Bin Analysis'!$B6380)</f>
        <v>2073</v>
      </c>
      <c r="I6380">
        <f t="shared" si="796"/>
        <v>0</v>
      </c>
      <c r="J6380">
        <f t="shared" si="797"/>
        <v>0</v>
      </c>
      <c r="K6380">
        <f>J6380*Weighting!$W$20</f>
        <v>0</v>
      </c>
      <c r="M6380" s="14"/>
    </row>
    <row r="6381" spans="1:13" x14ac:dyDescent="0.25">
      <c r="A6381" s="32" t="str">
        <f>IF(Weighting!$P$21&gt;0,B6381,"")</f>
        <v/>
      </c>
      <c r="B6381" t="e">
        <f>Weighting!$C$21</f>
        <v>#DIV/0!</v>
      </c>
      <c r="C6381" t="e">
        <f>Weighting!$F$21</f>
        <v>#NUM!</v>
      </c>
      <c r="D6381" t="e">
        <f>IF(C6381=1,'Data Transformation'!$G$3+0.5*'Data Transformation'!$W$25,IF(C6382=1,D6382-'Data Transformation'!$W$25,FALSE))</f>
        <v>#NUM!</v>
      </c>
      <c r="E6381">
        <f t="array" ref="E6381">IF(ISLOGICAL(D6381),"",FREQUENCY(IF('Data Transformation'!$B$425:$B$8425='Bin Analysis'!$B6363,'Data Transformation'!$G$425:$G$8425),D6381))</f>
        <v>2001</v>
      </c>
      <c r="F6381">
        <f t="shared" si="795"/>
        <v>0</v>
      </c>
      <c r="G6381">
        <f>Weighting!$H$21</f>
        <v>0</v>
      </c>
      <c r="H6381">
        <f t="array" ref="H6381">FREQUENCY(IF('Data Transformation'!$B$4:$B$8425=B6363,'Data Transformation'!$G$4:$G$8425),'Bin Analysis'!$B6381)</f>
        <v>2073</v>
      </c>
      <c r="I6381">
        <f t="shared" si="796"/>
        <v>0</v>
      </c>
      <c r="J6381">
        <f t="shared" si="797"/>
        <v>0</v>
      </c>
      <c r="K6381">
        <f>J6381*Weighting!$W$21</f>
        <v>0</v>
      </c>
      <c r="M6381" s="14"/>
    </row>
    <row r="6382" spans="1:13" x14ac:dyDescent="0.25">
      <c r="A6382" s="32" t="str">
        <f>IF(Weighting!$P$22&gt;0,B6382,"")</f>
        <v/>
      </c>
      <c r="B6382" t="e">
        <f>Weighting!$C$22</f>
        <v>#DIV/0!</v>
      </c>
      <c r="C6382" t="e">
        <f>Weighting!$F$22</f>
        <v>#NUM!</v>
      </c>
      <c r="D6382" t="e">
        <f>IF(C6382=1,'Data Transformation'!$G$3+0.5*'Data Transformation'!$W$25,IF(C6383=1,D6383-'Data Transformation'!$W$25,FALSE))</f>
        <v>#NUM!</v>
      </c>
      <c r="E6382">
        <f t="array" ref="E6382">IF(ISLOGICAL(D6382),"",FREQUENCY(IF('Data Transformation'!$B$425:$B$8425='Bin Analysis'!$B6363,'Data Transformation'!$G$425:$G$8425),D6382))</f>
        <v>2001</v>
      </c>
      <c r="F6382">
        <f t="shared" si="795"/>
        <v>0</v>
      </c>
      <c r="G6382">
        <f>Weighting!$H$22</f>
        <v>0</v>
      </c>
      <c r="H6382">
        <f t="array" ref="H6382">FREQUENCY(IF('Data Transformation'!$B$4:$B$8425=B6363,'Data Transformation'!$G$4:$G$8425),'Bin Analysis'!$B6382)</f>
        <v>2073</v>
      </c>
      <c r="I6382">
        <f t="shared" si="796"/>
        <v>0</v>
      </c>
      <c r="J6382">
        <f t="shared" si="797"/>
        <v>0</v>
      </c>
      <c r="K6382">
        <f>J6382*Weighting!$W$22</f>
        <v>0</v>
      </c>
      <c r="M6382" s="14"/>
    </row>
    <row r="6383" spans="1:13" x14ac:dyDescent="0.25">
      <c r="A6383" s="32" t="str">
        <f>IF(Weighting!$P$23&gt;0,B6383,"")</f>
        <v/>
      </c>
      <c r="B6383" t="e">
        <f>Weighting!$C$23</f>
        <v>#DIV/0!</v>
      </c>
      <c r="C6383" t="e">
        <f>Weighting!$F$23</f>
        <v>#NUM!</v>
      </c>
      <c r="D6383" t="e">
        <f>IF(C6383=1,'Data Transformation'!$G$3+0.5*'Data Transformation'!$W$25,IF(C6384=1,D6384-'Data Transformation'!$W$25,FALSE))</f>
        <v>#NUM!</v>
      </c>
      <c r="E6383">
        <f t="array" ref="E6383">IF(ISLOGICAL(D6383),"",FREQUENCY(IF('Data Transformation'!$B$425:$B$8425='Bin Analysis'!$B6363,'Data Transformation'!$G$425:$G$8425),D6383))</f>
        <v>2001</v>
      </c>
      <c r="F6383">
        <f t="shared" si="795"/>
        <v>0</v>
      </c>
      <c r="G6383">
        <f>Weighting!$H$23</f>
        <v>0</v>
      </c>
      <c r="H6383">
        <f t="array" ref="H6383">FREQUENCY(IF('Data Transformation'!$B$4:$B$8425=B6363,'Data Transformation'!$G$4:$G$8425),'Bin Analysis'!$B6383)</f>
        <v>2073</v>
      </c>
      <c r="I6383">
        <f t="shared" si="796"/>
        <v>0</v>
      </c>
      <c r="J6383">
        <f t="shared" si="797"/>
        <v>0</v>
      </c>
      <c r="K6383">
        <f>J6383*Weighting!$W$23</f>
        <v>0</v>
      </c>
      <c r="M6383" s="14"/>
    </row>
    <row r="6384" spans="1:13" x14ac:dyDescent="0.25">
      <c r="A6384" s="32" t="str">
        <f>IF(Weighting!$P$24&gt;0,B6384,"")</f>
        <v/>
      </c>
      <c r="B6384" t="e">
        <f>Weighting!$C$24</f>
        <v>#DIV/0!</v>
      </c>
      <c r="C6384" t="e">
        <f>Weighting!$F$24</f>
        <v>#NUM!</v>
      </c>
      <c r="D6384" t="e">
        <f>IF(C6384=1,'Data Transformation'!$G$3+0.5*'Data Transformation'!$W$25,IF(C6385=1,D6385-'Data Transformation'!$W$25,FALSE))</f>
        <v>#NUM!</v>
      </c>
      <c r="E6384">
        <f t="array" ref="E6384">IF(ISLOGICAL(D6384),"",FREQUENCY(IF('Data Transformation'!$B$425:$B$8425='Bin Analysis'!$B6363,'Data Transformation'!$G$425:$G$8425),D6384))</f>
        <v>2001</v>
      </c>
      <c r="F6384">
        <f t="shared" si="795"/>
        <v>0</v>
      </c>
      <c r="G6384">
        <f>Weighting!$H$24</f>
        <v>0</v>
      </c>
      <c r="H6384">
        <f t="array" ref="H6384">FREQUENCY(IF('Data Transformation'!$B$4:$B$8425=B6363,'Data Transformation'!$G$4:$G$8425),'Bin Analysis'!$B6384)</f>
        <v>2073</v>
      </c>
      <c r="I6384">
        <f t="shared" si="796"/>
        <v>0</v>
      </c>
      <c r="J6384">
        <f t="shared" si="797"/>
        <v>0</v>
      </c>
      <c r="K6384">
        <f>J6384*Weighting!$W$24</f>
        <v>0</v>
      </c>
      <c r="M6384" s="14"/>
    </row>
    <row r="6385" spans="1:25" x14ac:dyDescent="0.25">
      <c r="A6385" s="32" t="str">
        <f>IF(Weighting!$P$25&gt;0,B6385,"")</f>
        <v/>
      </c>
      <c r="B6385" t="e">
        <f>Weighting!$C$25</f>
        <v>#DIV/0!</v>
      </c>
      <c r="C6385" t="e">
        <f>Weighting!$F$25</f>
        <v>#NUM!</v>
      </c>
      <c r="D6385" t="e">
        <f>IF(C6385=1,'Data Transformation'!$G$3+0.5*'Data Transformation'!$W$25,IF(C6386=1,D6386-'Data Transformation'!$W$25,FALSE))</f>
        <v>#NUM!</v>
      </c>
      <c r="E6385">
        <f t="array" ref="E6385">IF(ISLOGICAL(D6385),"",FREQUENCY(IF('Data Transformation'!$B$425:$B$8425='Bin Analysis'!$B6363,'Data Transformation'!$G$425:$G$8425),D6385))</f>
        <v>2001</v>
      </c>
      <c r="F6385">
        <f t="shared" si="795"/>
        <v>0</v>
      </c>
      <c r="G6385">
        <f>Weighting!$H$25</f>
        <v>0</v>
      </c>
      <c r="H6385">
        <f t="array" ref="H6385">FREQUENCY(IF('Data Transformation'!$B$4:$B$8425=B6363,'Data Transformation'!$G$4:$G$8425),'Bin Analysis'!$B6385)</f>
        <v>2073</v>
      </c>
      <c r="I6385">
        <f t="shared" si="796"/>
        <v>0</v>
      </c>
      <c r="J6385">
        <f t="shared" si="797"/>
        <v>0</v>
      </c>
      <c r="K6385">
        <f>J6385*Weighting!$W$25</f>
        <v>0</v>
      </c>
      <c r="M6385" s="14"/>
    </row>
    <row r="6386" spans="1:25" x14ac:dyDescent="0.25">
      <c r="O6386"/>
      <c r="P6386"/>
      <c r="Q6386"/>
      <c r="R6386"/>
    </row>
    <row r="6387" spans="1:25" ht="23.25" x14ac:dyDescent="0.35">
      <c r="A6387" s="21" t="s">
        <v>0</v>
      </c>
      <c r="B6387" s="21" t="str">
        <f>IFERROR(VLOOKUP(C6387,'Data Transformation'!$L$6:$M$426,2,FALSE),"")</f>
        <v/>
      </c>
      <c r="C6387" s="21">
        <f>C6363+1</f>
        <v>266</v>
      </c>
      <c r="D6387" s="21"/>
      <c r="E6387" s="21"/>
      <c r="F6387" s="21"/>
      <c r="G6387" s="21"/>
      <c r="H6387" s="22"/>
      <c r="I6387" s="22"/>
      <c r="J6387" s="22"/>
      <c r="K6387" s="21"/>
      <c r="L6387" s="21" t="str">
        <f>B6387</f>
        <v/>
      </c>
      <c r="M6387" s="23" t="e">
        <f>INDEX('Data Transformation'!$O$4:$O$424,MATCH($B6387,'Data Transformation'!$M$4:$M$424,0),MATCH($M$2,'Data Transformation'!$O$3,0))</f>
        <v>#N/A</v>
      </c>
      <c r="N6387" s="27" t="e">
        <f>IF('Input and Summary Results'!$J$16="minimum",'Bin Analysis'!X6388/(M6387-1),'Bin Analysis'!Y6387/('Bin Analysis'!M6387-1))</f>
        <v>#N/A</v>
      </c>
      <c r="O6387" s="27" t="e">
        <f>IF(M6387=FALSE,NA(),(VLOOKUP(1,C6390:K6409,4,FALSE))/(M6387-1))</f>
        <v>#N/A</v>
      </c>
      <c r="P6387" s="27" t="e">
        <f>IF(M6387=FALSE,NA(),SUM(J6390:J6409)/Weighting!$S$5)</f>
        <v>#N/A</v>
      </c>
      <c r="Q6387" s="27" t="e">
        <f>IF(M6387=FALSE,NA(),SUM(K6390:K6409)/Weighting!$S$6)</f>
        <v>#N/A</v>
      </c>
      <c r="R6387" s="27" t="e">
        <f>IF(M6387=FALSE,NA(),(VLOOKUP(1,G6390:K6409,3,FALSE))/(M6387-1))</f>
        <v>#N/A</v>
      </c>
      <c r="S6387" s="22" t="e">
        <f>IF(M6387=FALSE,NA(),IF(SUM(J6390:J6409)=2,"yes","no"))</f>
        <v>#N/A</v>
      </c>
      <c r="X6387" s="2" cm="2">
        <f t="array" ref="X6387:X6388">FREQUENCY(IF('Data Transformation'!$B$425:$B$6424='Bin Analysis'!L6387,'Data Transformation'!$G$425:$G$6424),'Data Transformation'!$U$11)</f>
        <v>0</v>
      </c>
      <c r="Y6387" s="2" cm="2">
        <f t="array" ref="Y6387:Y6388">FREQUENCY(IF('Data Transformation'!$B$425:$B$6424='Bin Analysis'!L6387,'Data Transformation'!$G$425:$G$6424),'Data Transformation'!$U$12)</f>
        <v>0</v>
      </c>
    </row>
    <row r="6388" spans="1:25" x14ac:dyDescent="0.25">
      <c r="A6388" s="14" t="s">
        <v>67</v>
      </c>
      <c r="B6388" t="s">
        <v>47</v>
      </c>
      <c r="C6388" t="s">
        <v>5</v>
      </c>
      <c r="D6388" t="s">
        <v>98</v>
      </c>
      <c r="E6388" t="s">
        <v>99</v>
      </c>
      <c r="F6388" t="s">
        <v>100</v>
      </c>
      <c r="G6388" t="s">
        <v>69</v>
      </c>
      <c r="H6388" t="s">
        <v>31</v>
      </c>
      <c r="I6388" t="s">
        <v>32</v>
      </c>
      <c r="J6388" t="s">
        <v>46</v>
      </c>
      <c r="K6388" s="14" t="s">
        <v>45</v>
      </c>
      <c r="M6388" s="14"/>
      <c r="X6388" s="2">
        <v>0</v>
      </c>
      <c r="Y6388" s="2">
        <v>0</v>
      </c>
    </row>
    <row r="6389" spans="1:25" x14ac:dyDescent="0.25">
      <c r="A6389" s="32"/>
      <c r="D6389" t="e">
        <f>IF(C6389=1,'Data Transformation'!$G$3+0.5*'Data Transformation'!$W$25,IF(C6390=1,D6390-'Data Transformation'!$W$25,FALSE))</f>
        <v>#NUM!</v>
      </c>
      <c r="E6389">
        <f t="array" ref="E6389">IF(ISLOGICAL(D6389),"",FREQUENCY(IF('Data Transformation'!$B$425:$B$8425='Bin Analysis'!$B6387,'Data Transformation'!$G$425:$G$8425),D6389))</f>
        <v>2001</v>
      </c>
      <c r="F6389" t="e">
        <f>IF(ISLOGICAL(D6389),"",E6389-E6388)</f>
        <v>#VALUE!</v>
      </c>
      <c r="M6389" s="14"/>
    </row>
    <row r="6390" spans="1:25" x14ac:dyDescent="0.25">
      <c r="A6390" s="32" t="e">
        <f>IF(Weighting!$P$6&gt;0,B6390,"")</f>
        <v>#NUM!</v>
      </c>
      <c r="B6390" t="e">
        <f>Weighting!$C$6</f>
        <v>#DIV/0!</v>
      </c>
      <c r="C6390" t="e">
        <f>Weighting!$F$6</f>
        <v>#NUM!</v>
      </c>
      <c r="D6390" t="e">
        <f>IF(C6390=1,'Data Transformation'!$G$3+0.5*'Data Transformation'!$W$25,IF(C6391=1,D6391-'Data Transformation'!$W$25,FALSE))</f>
        <v>#NUM!</v>
      </c>
      <c r="E6390">
        <f t="array" ref="E6390">IF(ISLOGICAL(D6390),"",FREQUENCY(IF('Data Transformation'!$B$425:$B$8425='Bin Analysis'!$B6387,'Data Transformation'!$G$425:$G$8425),D6390))</f>
        <v>2001</v>
      </c>
      <c r="F6390">
        <f>IF(ISLOGICAL(D6390),"",E6390-E6389)</f>
        <v>0</v>
      </c>
      <c r="G6390">
        <f>Weighting!$H$6</f>
        <v>1</v>
      </c>
      <c r="H6390">
        <f t="array" ref="H6390">FREQUENCY(IF('Data Transformation'!$B$4:$B$8425=B6387,'Data Transformation'!$G$4:$G$8425),'Bin Analysis'!$B6390)</f>
        <v>2073</v>
      </c>
      <c r="I6390">
        <f>H6390-H6389</f>
        <v>2073</v>
      </c>
      <c r="J6390">
        <f>IF(I6390=0,0,1)</f>
        <v>1</v>
      </c>
      <c r="K6390" t="e">
        <f>J6390*Weighting!$W$6</f>
        <v>#NUM!</v>
      </c>
      <c r="M6390" s="14"/>
    </row>
    <row r="6391" spans="1:25" x14ac:dyDescent="0.25">
      <c r="A6391" s="32" t="str">
        <f>IF(Weighting!$P$7&gt;0,B6391,"")</f>
        <v/>
      </c>
      <c r="B6391" t="e">
        <f>Weighting!$C$7</f>
        <v>#DIV/0!</v>
      </c>
      <c r="C6391" t="e">
        <f>Weighting!$F$7</f>
        <v>#NUM!</v>
      </c>
      <c r="D6391" t="e">
        <f>IF(C6391=1,'Data Transformation'!$G$3+0.5*'Data Transformation'!$W$25,IF(C6392=1,D6392-'Data Transformation'!$W$25,FALSE))</f>
        <v>#NUM!</v>
      </c>
      <c r="E6391">
        <f t="array" ref="E6391">IF(ISLOGICAL(D6391),"",FREQUENCY(IF('Data Transformation'!$B$425:$B$8425='Bin Analysis'!$B6387,'Data Transformation'!$G$425:$G$8425),D6391))</f>
        <v>2001</v>
      </c>
      <c r="F6391">
        <f t="shared" ref="F6391:F6409" si="798">IF(ISLOGICAL(D6391),"",E6391-E6390)</f>
        <v>0</v>
      </c>
      <c r="G6391">
        <f>Weighting!$H$7</f>
        <v>0</v>
      </c>
      <c r="H6391">
        <f t="array" ref="H6391">FREQUENCY(IF('Data Transformation'!$B$4:$B$8425=B6387,'Data Transformation'!$G$4:$G$8425),'Bin Analysis'!$B6391)</f>
        <v>2073</v>
      </c>
      <c r="I6391">
        <f t="shared" ref="I6391:I6409" si="799">H6391-H6390</f>
        <v>0</v>
      </c>
      <c r="J6391">
        <f>IF(I6391=0,0,1)</f>
        <v>0</v>
      </c>
      <c r="K6391">
        <f>J6391*Weighting!$W$7</f>
        <v>0</v>
      </c>
      <c r="M6391" s="14"/>
    </row>
    <row r="6392" spans="1:25" x14ac:dyDescent="0.25">
      <c r="A6392" s="32" t="str">
        <f>IF(Weighting!$P$8&gt;0,B6392,"")</f>
        <v/>
      </c>
      <c r="B6392" t="e">
        <f>Weighting!$C$8</f>
        <v>#DIV/0!</v>
      </c>
      <c r="C6392" t="e">
        <f>Weighting!$F$8</f>
        <v>#NUM!</v>
      </c>
      <c r="D6392" t="e">
        <f>IF(C6392=1,'Data Transformation'!$G$3+0.5*'Data Transformation'!$W$25,IF(C6393=1,D6393-'Data Transformation'!$W$25,FALSE))</f>
        <v>#NUM!</v>
      </c>
      <c r="E6392">
        <f t="array" ref="E6392">IF(ISLOGICAL(D6392),"",FREQUENCY(IF('Data Transformation'!$B$425:$B$8425='Bin Analysis'!$B6387,'Data Transformation'!$G$425:$G$8425),D6392))</f>
        <v>2001</v>
      </c>
      <c r="F6392">
        <f t="shared" si="798"/>
        <v>0</v>
      </c>
      <c r="G6392">
        <f>Weighting!$H$8</f>
        <v>0</v>
      </c>
      <c r="H6392">
        <f t="array" ref="H6392">FREQUENCY(IF('Data Transformation'!$B$4:$B$8425=B6387,'Data Transformation'!$G$4:$G$8425),'Bin Analysis'!$B6392)</f>
        <v>2073</v>
      </c>
      <c r="I6392">
        <f t="shared" si="799"/>
        <v>0</v>
      </c>
      <c r="J6392">
        <f t="shared" ref="J6392:J6409" si="800">IF(I6392=0,0,1)</f>
        <v>0</v>
      </c>
      <c r="K6392">
        <f>J6392*Weighting!$W$8</f>
        <v>0</v>
      </c>
      <c r="M6392" s="14"/>
    </row>
    <row r="6393" spans="1:25" x14ac:dyDescent="0.25">
      <c r="A6393" s="32" t="str">
        <f>IF(Weighting!$P$9&gt;0,B6393,"")</f>
        <v/>
      </c>
      <c r="B6393" s="50" t="e">
        <f>Weighting!$C$9</f>
        <v>#DIV/0!</v>
      </c>
      <c r="C6393" t="e">
        <f>Weighting!$F$9</f>
        <v>#NUM!</v>
      </c>
      <c r="D6393" t="e">
        <f>IF(C6393=1,'Data Transformation'!$G$3+0.5*'Data Transformation'!$W$25,IF(C6394=1,D6394-'Data Transformation'!$W$25,FALSE))</f>
        <v>#NUM!</v>
      </c>
      <c r="E6393">
        <f t="array" ref="E6393">IF(ISLOGICAL(D6393),"",FREQUENCY(IF('Data Transformation'!$B$425:$B$8425='Bin Analysis'!$B6387,'Data Transformation'!$G$425:$G$8425),D6393))</f>
        <v>2001</v>
      </c>
      <c r="F6393">
        <f t="shared" si="798"/>
        <v>0</v>
      </c>
      <c r="G6393">
        <f>Weighting!$H$9</f>
        <v>0</v>
      </c>
      <c r="H6393">
        <f t="array" ref="H6393">FREQUENCY(IF('Data Transformation'!$B$4:$B$8425=B6387,'Data Transformation'!$G$4:$G$8425),'Bin Analysis'!$B6393)</f>
        <v>2073</v>
      </c>
      <c r="I6393">
        <f t="shared" si="799"/>
        <v>0</v>
      </c>
      <c r="J6393">
        <f t="shared" si="800"/>
        <v>0</v>
      </c>
      <c r="K6393">
        <f>J6393*Weighting!$W$9</f>
        <v>0</v>
      </c>
      <c r="M6393" s="14"/>
    </row>
    <row r="6394" spans="1:25" x14ac:dyDescent="0.25">
      <c r="A6394" s="32" t="str">
        <f>IF(Weighting!$P$10&gt;0,B6394,"")</f>
        <v/>
      </c>
      <c r="B6394" t="e">
        <f>Weighting!$C$10</f>
        <v>#DIV/0!</v>
      </c>
      <c r="C6394" t="e">
        <f>Weighting!$F$10</f>
        <v>#NUM!</v>
      </c>
      <c r="D6394" t="e">
        <f>IF(C6394=1,'Data Transformation'!$G$3+0.5*'Data Transformation'!$W$25,IF(C6395=1,D6395-'Data Transformation'!$W$25,FALSE))</f>
        <v>#NUM!</v>
      </c>
      <c r="E6394">
        <f t="array" ref="E6394">IF(ISLOGICAL(D6394),"",FREQUENCY(IF('Data Transformation'!$B$425:$B$8425='Bin Analysis'!$B6387,'Data Transformation'!$G$425:$G$8425),D6394))</f>
        <v>2001</v>
      </c>
      <c r="F6394">
        <f t="shared" si="798"/>
        <v>0</v>
      </c>
      <c r="G6394">
        <f>Weighting!$H$10</f>
        <v>0</v>
      </c>
      <c r="H6394">
        <f t="array" ref="H6394">FREQUENCY(IF('Data Transformation'!$B$4:$B$8425=B6387,'Data Transformation'!$G$4:$G$8425),'Bin Analysis'!$B6394)</f>
        <v>2073</v>
      </c>
      <c r="I6394">
        <f t="shared" si="799"/>
        <v>0</v>
      </c>
      <c r="J6394">
        <f t="shared" si="800"/>
        <v>0</v>
      </c>
      <c r="K6394">
        <f>J6394*Weighting!$W$10</f>
        <v>0</v>
      </c>
      <c r="M6394" s="14"/>
    </row>
    <row r="6395" spans="1:25" x14ac:dyDescent="0.25">
      <c r="A6395" s="32" t="str">
        <f>IF(Weighting!$P$11&gt;0,B6395,"")</f>
        <v/>
      </c>
      <c r="B6395" t="e">
        <f>Weighting!$C$11</f>
        <v>#DIV/0!</v>
      </c>
      <c r="C6395" t="e">
        <f>Weighting!$F$11</f>
        <v>#NUM!</v>
      </c>
      <c r="D6395" t="e">
        <f>IF(C6395=1,'Data Transformation'!$G$3+0.5*'Data Transformation'!$W$25,IF(C6396=1,D6396-'Data Transformation'!$W$25,FALSE))</f>
        <v>#NUM!</v>
      </c>
      <c r="E6395">
        <f t="array" ref="E6395">IF(ISLOGICAL(D6395),"",FREQUENCY(IF('Data Transformation'!$B$425:$B$8425='Bin Analysis'!$B6387,'Data Transformation'!$G$425:$G$8425),D6395))</f>
        <v>2001</v>
      </c>
      <c r="F6395">
        <f t="shared" si="798"/>
        <v>0</v>
      </c>
      <c r="G6395">
        <f>Weighting!$H$11</f>
        <v>0</v>
      </c>
      <c r="H6395">
        <f t="array" ref="H6395">FREQUENCY(IF('Data Transformation'!$B$4:$B$8425=B6387,'Data Transformation'!$G$4:$G$8425),'Bin Analysis'!$B6395)</f>
        <v>2073</v>
      </c>
      <c r="I6395">
        <f t="shared" si="799"/>
        <v>0</v>
      </c>
      <c r="J6395">
        <f t="shared" si="800"/>
        <v>0</v>
      </c>
      <c r="K6395">
        <f>J6395*Weighting!$W$11</f>
        <v>0</v>
      </c>
      <c r="M6395" s="14"/>
    </row>
    <row r="6396" spans="1:25" x14ac:dyDescent="0.25">
      <c r="A6396" s="32" t="str">
        <f>IF(Weighting!$P$12&gt;0,B6396,"")</f>
        <v/>
      </c>
      <c r="B6396" t="e">
        <f>Weighting!$C$12</f>
        <v>#DIV/0!</v>
      </c>
      <c r="C6396" t="e">
        <f>Weighting!$F$12</f>
        <v>#NUM!</v>
      </c>
      <c r="D6396" t="e">
        <f>IF(C6396=1,'Data Transformation'!$G$3+0.5*'Data Transformation'!$W$25,IF(C6397=1,D6397-'Data Transformation'!$W$25,FALSE))</f>
        <v>#NUM!</v>
      </c>
      <c r="E6396">
        <f t="array" ref="E6396">IF(ISLOGICAL(D6396),"",FREQUENCY(IF('Data Transformation'!$B$425:$B$8425='Bin Analysis'!$B6387,'Data Transformation'!$G$425:$G$8425),D6396))</f>
        <v>2001</v>
      </c>
      <c r="F6396">
        <f t="shared" si="798"/>
        <v>0</v>
      </c>
      <c r="G6396">
        <f>Weighting!$H$12</f>
        <v>0</v>
      </c>
      <c r="H6396">
        <f t="array" ref="H6396">FREQUENCY(IF('Data Transformation'!$B$4:$B$8425=B6387,'Data Transformation'!$G$4:$G$8425),'Bin Analysis'!$B6396)</f>
        <v>2073</v>
      </c>
      <c r="I6396">
        <f t="shared" si="799"/>
        <v>0</v>
      </c>
      <c r="J6396">
        <f t="shared" si="800"/>
        <v>0</v>
      </c>
      <c r="K6396">
        <f>J6396*Weighting!$W$12</f>
        <v>0</v>
      </c>
      <c r="M6396" s="14"/>
    </row>
    <row r="6397" spans="1:25" x14ac:dyDescent="0.25">
      <c r="A6397" s="32" t="str">
        <f>IF(Weighting!$P$13&gt;0,B6397,"")</f>
        <v/>
      </c>
      <c r="B6397" t="e">
        <f>Weighting!$C$13</f>
        <v>#DIV/0!</v>
      </c>
      <c r="C6397" t="e">
        <f>Weighting!$F$13</f>
        <v>#NUM!</v>
      </c>
      <c r="D6397" t="e">
        <f>IF(C6397=1,'Data Transformation'!$G$3+0.5*'Data Transformation'!$W$25,IF(C6398=1,D6398-'Data Transformation'!$W$25,FALSE))</f>
        <v>#NUM!</v>
      </c>
      <c r="E6397">
        <f t="array" ref="E6397">IF(ISLOGICAL(D6397),"",FREQUENCY(IF('Data Transformation'!$B$425:$B$8425='Bin Analysis'!$B6387,'Data Transformation'!$G$425:$G$8425),D6397))</f>
        <v>2001</v>
      </c>
      <c r="F6397">
        <f t="shared" si="798"/>
        <v>0</v>
      </c>
      <c r="G6397">
        <f>Weighting!$H$13</f>
        <v>0</v>
      </c>
      <c r="H6397">
        <f t="array" ref="H6397">FREQUENCY(IF('Data Transformation'!$B$4:$B$8425=B6387,'Data Transformation'!$G$4:$G$8425),'Bin Analysis'!$B6397)</f>
        <v>2073</v>
      </c>
      <c r="I6397">
        <f t="shared" si="799"/>
        <v>0</v>
      </c>
      <c r="J6397">
        <f t="shared" si="800"/>
        <v>0</v>
      </c>
      <c r="K6397">
        <f>J6397*Weighting!$W$13</f>
        <v>0</v>
      </c>
      <c r="M6397" s="14"/>
    </row>
    <row r="6398" spans="1:25" x14ac:dyDescent="0.25">
      <c r="A6398" s="32" t="str">
        <f>IF(Weighting!$P$14&gt;0,B6398,"")</f>
        <v/>
      </c>
      <c r="B6398" t="e">
        <f>Weighting!$C$14</f>
        <v>#DIV/0!</v>
      </c>
      <c r="C6398" t="e">
        <f>Weighting!$F$14</f>
        <v>#NUM!</v>
      </c>
      <c r="D6398" t="e">
        <f>IF(C6398=1,'Data Transformation'!$G$3+0.5*'Data Transformation'!$W$25,IF(C6399=1,D6399-'Data Transformation'!$W$25,FALSE))</f>
        <v>#NUM!</v>
      </c>
      <c r="E6398">
        <f t="array" ref="E6398">IF(ISLOGICAL(D6398),"",FREQUENCY(IF('Data Transformation'!$B$425:$B$8425='Bin Analysis'!$B6387,'Data Transformation'!$G$425:$G$8425),D6398))</f>
        <v>2001</v>
      </c>
      <c r="F6398">
        <f t="shared" si="798"/>
        <v>0</v>
      </c>
      <c r="G6398">
        <f>Weighting!$H$14</f>
        <v>0</v>
      </c>
      <c r="H6398">
        <f t="array" ref="H6398">FREQUENCY(IF('Data Transformation'!$B$4:$B$8425=B6387,'Data Transformation'!$G$4:$G$8425),'Bin Analysis'!$B6398)</f>
        <v>2073</v>
      </c>
      <c r="I6398">
        <f t="shared" si="799"/>
        <v>0</v>
      </c>
      <c r="J6398">
        <f t="shared" si="800"/>
        <v>0</v>
      </c>
      <c r="K6398">
        <f>J6398*Weighting!$W$14</f>
        <v>0</v>
      </c>
      <c r="M6398" s="14"/>
    </row>
    <row r="6399" spans="1:25" x14ac:dyDescent="0.25">
      <c r="A6399" s="32" t="str">
        <f>IF(Weighting!$P$15&gt;0,B6399,"")</f>
        <v/>
      </c>
      <c r="B6399" t="e">
        <f>Weighting!$C$15</f>
        <v>#DIV/0!</v>
      </c>
      <c r="C6399" t="e">
        <f>Weighting!$F$15</f>
        <v>#NUM!</v>
      </c>
      <c r="D6399" t="e">
        <f>IF(C6399=1,'Data Transformation'!$G$3+0.5*'Data Transformation'!$W$25,IF(C6400=1,D6400-'Data Transformation'!$W$25,FALSE))</f>
        <v>#NUM!</v>
      </c>
      <c r="E6399">
        <f t="array" ref="E6399">IF(ISLOGICAL(D6399),"",FREQUENCY(IF('Data Transformation'!$B$425:$B$8425='Bin Analysis'!$B6387,'Data Transformation'!$G$425:$G$8425),D6399))</f>
        <v>2001</v>
      </c>
      <c r="F6399">
        <f t="shared" si="798"/>
        <v>0</v>
      </c>
      <c r="G6399">
        <f>Weighting!$H$15</f>
        <v>0</v>
      </c>
      <c r="H6399">
        <f t="array" ref="H6399">FREQUENCY(IF('Data Transformation'!$B$4:$B$8425=B6387,'Data Transformation'!$G$4:$G$8425),'Bin Analysis'!$B6399)</f>
        <v>2073</v>
      </c>
      <c r="I6399">
        <f t="shared" si="799"/>
        <v>0</v>
      </c>
      <c r="J6399">
        <f t="shared" si="800"/>
        <v>0</v>
      </c>
      <c r="K6399">
        <f>J6399*Weighting!$W$15</f>
        <v>0</v>
      </c>
      <c r="M6399" s="14"/>
    </row>
    <row r="6400" spans="1:25" x14ac:dyDescent="0.25">
      <c r="A6400" s="32" t="str">
        <f>IF(Weighting!$P$16&gt;0,B6400,"")</f>
        <v/>
      </c>
      <c r="B6400" t="e">
        <f>Weighting!$C$16</f>
        <v>#DIV/0!</v>
      </c>
      <c r="C6400" t="e">
        <f>Weighting!$F$16</f>
        <v>#NUM!</v>
      </c>
      <c r="D6400" t="e">
        <f>IF(C6400=1,'Data Transformation'!$G$3+0.5*'Data Transformation'!$W$25,IF(C6401=1,D6401-'Data Transformation'!$W$25,FALSE))</f>
        <v>#NUM!</v>
      </c>
      <c r="E6400">
        <f t="array" ref="E6400">IF(ISLOGICAL(D6400),"",FREQUENCY(IF('Data Transformation'!$B$425:$B$8425='Bin Analysis'!$B6387,'Data Transformation'!$G$425:$G$8425),D6400))</f>
        <v>2001</v>
      </c>
      <c r="F6400">
        <f t="shared" si="798"/>
        <v>0</v>
      </c>
      <c r="G6400">
        <f>Weighting!$H$16</f>
        <v>0</v>
      </c>
      <c r="H6400">
        <f t="array" ref="H6400">FREQUENCY(IF('Data Transformation'!$B$4:$B$8425=B6387,'Data Transformation'!$G$4:$G$8425),'Bin Analysis'!$B6400)</f>
        <v>2073</v>
      </c>
      <c r="I6400">
        <f t="shared" si="799"/>
        <v>0</v>
      </c>
      <c r="J6400">
        <f t="shared" si="800"/>
        <v>0</v>
      </c>
      <c r="K6400">
        <f>J6400*Weighting!$W$16</f>
        <v>0</v>
      </c>
      <c r="M6400" s="14"/>
    </row>
    <row r="6401" spans="1:25" x14ac:dyDescent="0.25">
      <c r="A6401" s="32" t="str">
        <f>IF(Weighting!$P$17&gt;0,B6401,"")</f>
        <v/>
      </c>
      <c r="B6401" t="e">
        <f>Weighting!$C$17</f>
        <v>#DIV/0!</v>
      </c>
      <c r="C6401" t="e">
        <f>Weighting!$F$17</f>
        <v>#NUM!</v>
      </c>
      <c r="D6401" t="e">
        <f>IF(C6401=1,'Data Transformation'!$G$3+0.5*'Data Transformation'!$W$25,IF(C6402=1,D6402-'Data Transformation'!$W$25,FALSE))</f>
        <v>#NUM!</v>
      </c>
      <c r="E6401">
        <f t="array" ref="E6401">IF(ISLOGICAL(D6401),"",FREQUENCY(IF('Data Transformation'!$B$425:$B$8425='Bin Analysis'!$B6387,'Data Transformation'!$G$425:$G$8425),D6401))</f>
        <v>2001</v>
      </c>
      <c r="F6401">
        <f t="shared" si="798"/>
        <v>0</v>
      </c>
      <c r="G6401">
        <f>Weighting!$H$17</f>
        <v>0</v>
      </c>
      <c r="H6401">
        <f t="array" ref="H6401">FREQUENCY(IF('Data Transformation'!$B$4:$B$8425=B6387,'Data Transformation'!$G$4:$G$8425),'Bin Analysis'!$B6401)</f>
        <v>2073</v>
      </c>
      <c r="I6401">
        <f t="shared" si="799"/>
        <v>0</v>
      </c>
      <c r="J6401">
        <f t="shared" si="800"/>
        <v>0</v>
      </c>
      <c r="K6401">
        <f>J6401*Weighting!$W$17</f>
        <v>0</v>
      </c>
      <c r="M6401" s="14"/>
    </row>
    <row r="6402" spans="1:25" x14ac:dyDescent="0.25">
      <c r="A6402" s="32" t="str">
        <f>IF(Weighting!$P$18&gt;0,B6402,"")</f>
        <v/>
      </c>
      <c r="B6402" t="e">
        <f>Weighting!$C$18</f>
        <v>#DIV/0!</v>
      </c>
      <c r="C6402" t="e">
        <f>Weighting!$F$18</f>
        <v>#NUM!</v>
      </c>
      <c r="D6402" t="e">
        <f>IF(C6402=1,'Data Transformation'!$G$3+0.5*'Data Transformation'!$W$25,IF(C6403=1,D6403-'Data Transformation'!$W$25,FALSE))</f>
        <v>#NUM!</v>
      </c>
      <c r="E6402">
        <f t="array" ref="E6402">IF(ISLOGICAL(D6402),"",FREQUENCY(IF('Data Transformation'!$B$425:$B$8425='Bin Analysis'!$B6387,'Data Transformation'!$G$425:$G$8425),D6402))</f>
        <v>2001</v>
      </c>
      <c r="F6402">
        <f t="shared" si="798"/>
        <v>0</v>
      </c>
      <c r="G6402">
        <f>Weighting!$H$18</f>
        <v>0</v>
      </c>
      <c r="H6402">
        <f t="array" ref="H6402">FREQUENCY(IF('Data Transformation'!$B$4:$B$8425=B6387,'Data Transformation'!$G$4:$G$8425),'Bin Analysis'!$B6402)</f>
        <v>2073</v>
      </c>
      <c r="I6402">
        <f t="shared" si="799"/>
        <v>0</v>
      </c>
      <c r="J6402">
        <f t="shared" si="800"/>
        <v>0</v>
      </c>
      <c r="K6402">
        <f>J6402*Weighting!$W$18</f>
        <v>0</v>
      </c>
      <c r="M6402" s="14"/>
    </row>
    <row r="6403" spans="1:25" x14ac:dyDescent="0.25">
      <c r="A6403" s="32" t="str">
        <f>IF(Weighting!$P$19&gt;0,B6403,"")</f>
        <v/>
      </c>
      <c r="B6403" t="e">
        <f>Weighting!$C$19</f>
        <v>#DIV/0!</v>
      </c>
      <c r="C6403" t="e">
        <f>Weighting!$F$19</f>
        <v>#NUM!</v>
      </c>
      <c r="D6403" t="e">
        <f>IF(C6403=1,'Data Transformation'!$G$3+0.5*'Data Transformation'!$W$25,IF(C6404=1,D6404-'Data Transformation'!$W$25,FALSE))</f>
        <v>#NUM!</v>
      </c>
      <c r="E6403">
        <f t="array" ref="E6403">IF(ISLOGICAL(D6403),"",FREQUENCY(IF('Data Transformation'!$B$425:$B$8425='Bin Analysis'!$B6387,'Data Transformation'!$G$425:$G$8425),D6403))</f>
        <v>2001</v>
      </c>
      <c r="F6403">
        <f t="shared" si="798"/>
        <v>0</v>
      </c>
      <c r="G6403">
        <f>Weighting!$H$19</f>
        <v>0</v>
      </c>
      <c r="H6403">
        <f t="array" ref="H6403">FREQUENCY(IF('Data Transformation'!$B$4:$B$8425=B6387,'Data Transformation'!$G$4:$G$8425),'Bin Analysis'!$B6403)</f>
        <v>2073</v>
      </c>
      <c r="I6403">
        <f t="shared" si="799"/>
        <v>0</v>
      </c>
      <c r="J6403">
        <f t="shared" si="800"/>
        <v>0</v>
      </c>
      <c r="K6403">
        <f>J6403*Weighting!$W$19</f>
        <v>0</v>
      </c>
      <c r="M6403" s="14"/>
    </row>
    <row r="6404" spans="1:25" x14ac:dyDescent="0.25">
      <c r="A6404" s="32" t="str">
        <f>IF(Weighting!$P$20&gt;0,B6404,"")</f>
        <v/>
      </c>
      <c r="B6404" t="e">
        <f>Weighting!$C$20</f>
        <v>#DIV/0!</v>
      </c>
      <c r="C6404" t="e">
        <f>Weighting!$F$20</f>
        <v>#NUM!</v>
      </c>
      <c r="D6404" t="e">
        <f>IF(C6404=1,'Data Transformation'!$G$3+0.5*'Data Transformation'!$W$25,IF(C6405=1,D6405-'Data Transformation'!$W$25,FALSE))</f>
        <v>#NUM!</v>
      </c>
      <c r="E6404">
        <f t="array" ref="E6404">IF(ISLOGICAL(D6404),"",FREQUENCY(IF('Data Transformation'!$B$425:$B$8425='Bin Analysis'!$B6387,'Data Transformation'!$G$425:$G$8425),D6404))</f>
        <v>2001</v>
      </c>
      <c r="F6404">
        <f t="shared" si="798"/>
        <v>0</v>
      </c>
      <c r="G6404">
        <f>Weighting!$H$20</f>
        <v>0</v>
      </c>
      <c r="H6404">
        <f t="array" ref="H6404">FREQUENCY(IF('Data Transformation'!$B$4:$B$8425=B6387,'Data Transformation'!$G$4:$G$8425),'Bin Analysis'!$B6404)</f>
        <v>2073</v>
      </c>
      <c r="I6404">
        <f t="shared" si="799"/>
        <v>0</v>
      </c>
      <c r="J6404">
        <f t="shared" si="800"/>
        <v>0</v>
      </c>
      <c r="K6404">
        <f>J6404*Weighting!$W$20</f>
        <v>0</v>
      </c>
      <c r="M6404" s="14"/>
    </row>
    <row r="6405" spans="1:25" x14ac:dyDescent="0.25">
      <c r="A6405" s="32" t="str">
        <f>IF(Weighting!$P$21&gt;0,B6405,"")</f>
        <v/>
      </c>
      <c r="B6405" t="e">
        <f>Weighting!$C$21</f>
        <v>#DIV/0!</v>
      </c>
      <c r="C6405" t="e">
        <f>Weighting!$F$21</f>
        <v>#NUM!</v>
      </c>
      <c r="D6405" t="e">
        <f>IF(C6405=1,'Data Transformation'!$G$3+0.5*'Data Transformation'!$W$25,IF(C6406=1,D6406-'Data Transformation'!$W$25,FALSE))</f>
        <v>#NUM!</v>
      </c>
      <c r="E6405">
        <f t="array" ref="E6405">IF(ISLOGICAL(D6405),"",FREQUENCY(IF('Data Transformation'!$B$425:$B$8425='Bin Analysis'!$B6387,'Data Transformation'!$G$425:$G$8425),D6405))</f>
        <v>2001</v>
      </c>
      <c r="F6405">
        <f t="shared" si="798"/>
        <v>0</v>
      </c>
      <c r="G6405">
        <f>Weighting!$H$21</f>
        <v>0</v>
      </c>
      <c r="H6405">
        <f t="array" ref="H6405">FREQUENCY(IF('Data Transformation'!$B$4:$B$8425=B6387,'Data Transformation'!$G$4:$G$8425),'Bin Analysis'!$B6405)</f>
        <v>2073</v>
      </c>
      <c r="I6405">
        <f t="shared" si="799"/>
        <v>0</v>
      </c>
      <c r="J6405">
        <f t="shared" si="800"/>
        <v>0</v>
      </c>
      <c r="K6405">
        <f>J6405*Weighting!$W$21</f>
        <v>0</v>
      </c>
      <c r="M6405" s="14"/>
    </row>
    <row r="6406" spans="1:25" x14ac:dyDescent="0.25">
      <c r="A6406" s="32" t="str">
        <f>IF(Weighting!$P$22&gt;0,B6406,"")</f>
        <v/>
      </c>
      <c r="B6406" t="e">
        <f>Weighting!$C$22</f>
        <v>#DIV/0!</v>
      </c>
      <c r="C6406" t="e">
        <f>Weighting!$F$22</f>
        <v>#NUM!</v>
      </c>
      <c r="D6406" t="e">
        <f>IF(C6406=1,'Data Transformation'!$G$3+0.5*'Data Transformation'!$W$25,IF(C6407=1,D6407-'Data Transformation'!$W$25,FALSE))</f>
        <v>#NUM!</v>
      </c>
      <c r="E6406">
        <f t="array" ref="E6406">IF(ISLOGICAL(D6406),"",FREQUENCY(IF('Data Transformation'!$B$425:$B$8425='Bin Analysis'!$B6387,'Data Transformation'!$G$425:$G$8425),D6406))</f>
        <v>2001</v>
      </c>
      <c r="F6406">
        <f t="shared" si="798"/>
        <v>0</v>
      </c>
      <c r="G6406">
        <f>Weighting!$H$22</f>
        <v>0</v>
      </c>
      <c r="H6406">
        <f t="array" ref="H6406">FREQUENCY(IF('Data Transformation'!$B$4:$B$8425=B6387,'Data Transformation'!$G$4:$G$8425),'Bin Analysis'!$B6406)</f>
        <v>2073</v>
      </c>
      <c r="I6406">
        <f t="shared" si="799"/>
        <v>0</v>
      </c>
      <c r="J6406">
        <f t="shared" si="800"/>
        <v>0</v>
      </c>
      <c r="K6406">
        <f>J6406*Weighting!$W$22</f>
        <v>0</v>
      </c>
      <c r="M6406" s="14"/>
    </row>
    <row r="6407" spans="1:25" x14ac:dyDescent="0.25">
      <c r="A6407" s="32" t="str">
        <f>IF(Weighting!$P$23&gt;0,B6407,"")</f>
        <v/>
      </c>
      <c r="B6407" t="e">
        <f>Weighting!$C$23</f>
        <v>#DIV/0!</v>
      </c>
      <c r="C6407" t="e">
        <f>Weighting!$F$23</f>
        <v>#NUM!</v>
      </c>
      <c r="D6407" t="e">
        <f>IF(C6407=1,'Data Transformation'!$G$3+0.5*'Data Transformation'!$W$25,IF(C6408=1,D6408-'Data Transformation'!$W$25,FALSE))</f>
        <v>#NUM!</v>
      </c>
      <c r="E6407">
        <f t="array" ref="E6407">IF(ISLOGICAL(D6407),"",FREQUENCY(IF('Data Transformation'!$B$425:$B$8425='Bin Analysis'!$B6387,'Data Transformation'!$G$425:$G$8425),D6407))</f>
        <v>2001</v>
      </c>
      <c r="F6407">
        <f t="shared" si="798"/>
        <v>0</v>
      </c>
      <c r="G6407">
        <f>Weighting!$H$23</f>
        <v>0</v>
      </c>
      <c r="H6407">
        <f t="array" ref="H6407">FREQUENCY(IF('Data Transformation'!$B$4:$B$8425=B6387,'Data Transformation'!$G$4:$G$8425),'Bin Analysis'!$B6407)</f>
        <v>2073</v>
      </c>
      <c r="I6407">
        <f t="shared" si="799"/>
        <v>0</v>
      </c>
      <c r="J6407">
        <f t="shared" si="800"/>
        <v>0</v>
      </c>
      <c r="K6407">
        <f>J6407*Weighting!$W$23</f>
        <v>0</v>
      </c>
      <c r="M6407" s="14"/>
    </row>
    <row r="6408" spans="1:25" x14ac:dyDescent="0.25">
      <c r="A6408" s="32" t="str">
        <f>IF(Weighting!$P$24&gt;0,B6408,"")</f>
        <v/>
      </c>
      <c r="B6408" t="e">
        <f>Weighting!$C$24</f>
        <v>#DIV/0!</v>
      </c>
      <c r="C6408" t="e">
        <f>Weighting!$F$24</f>
        <v>#NUM!</v>
      </c>
      <c r="D6408" t="e">
        <f>IF(C6408=1,'Data Transformation'!$G$3+0.5*'Data Transformation'!$W$25,IF(C6409=1,D6409-'Data Transformation'!$W$25,FALSE))</f>
        <v>#NUM!</v>
      </c>
      <c r="E6408">
        <f t="array" ref="E6408">IF(ISLOGICAL(D6408),"",FREQUENCY(IF('Data Transformation'!$B$425:$B$8425='Bin Analysis'!$B6387,'Data Transformation'!$G$425:$G$8425),D6408))</f>
        <v>2001</v>
      </c>
      <c r="F6408">
        <f t="shared" si="798"/>
        <v>0</v>
      </c>
      <c r="G6408">
        <f>Weighting!$H$24</f>
        <v>0</v>
      </c>
      <c r="H6408">
        <f t="array" ref="H6408">FREQUENCY(IF('Data Transformation'!$B$4:$B$8425=B6387,'Data Transformation'!$G$4:$G$8425),'Bin Analysis'!$B6408)</f>
        <v>2073</v>
      </c>
      <c r="I6408">
        <f t="shared" si="799"/>
        <v>0</v>
      </c>
      <c r="J6408">
        <f t="shared" si="800"/>
        <v>0</v>
      </c>
      <c r="K6408">
        <f>J6408*Weighting!$W$24</f>
        <v>0</v>
      </c>
      <c r="M6408" s="14"/>
    </row>
    <row r="6409" spans="1:25" x14ac:dyDescent="0.25">
      <c r="A6409" s="32" t="str">
        <f>IF(Weighting!$P$25&gt;0,B6409,"")</f>
        <v/>
      </c>
      <c r="B6409" t="e">
        <f>Weighting!$C$25</f>
        <v>#DIV/0!</v>
      </c>
      <c r="C6409" t="e">
        <f>Weighting!$F$25</f>
        <v>#NUM!</v>
      </c>
      <c r="D6409" t="e">
        <f>IF(C6409=1,'Data Transformation'!$G$3+0.5*'Data Transformation'!$W$25,IF(C6410=1,D6410-'Data Transformation'!$W$25,FALSE))</f>
        <v>#NUM!</v>
      </c>
      <c r="E6409">
        <f t="array" ref="E6409">IF(ISLOGICAL(D6409),"",FREQUENCY(IF('Data Transformation'!$B$425:$B$8425='Bin Analysis'!$B6387,'Data Transformation'!$G$425:$G$8425),D6409))</f>
        <v>2001</v>
      </c>
      <c r="F6409">
        <f t="shared" si="798"/>
        <v>0</v>
      </c>
      <c r="G6409">
        <f>Weighting!$H$25</f>
        <v>0</v>
      </c>
      <c r="H6409">
        <f t="array" ref="H6409">FREQUENCY(IF('Data Transformation'!$B$4:$B$8425=B6387,'Data Transformation'!$G$4:$G$8425),'Bin Analysis'!$B6409)</f>
        <v>2073</v>
      </c>
      <c r="I6409">
        <f t="shared" si="799"/>
        <v>0</v>
      </c>
      <c r="J6409">
        <f t="shared" si="800"/>
        <v>0</v>
      </c>
      <c r="K6409">
        <f>J6409*Weighting!$W$25</f>
        <v>0</v>
      </c>
      <c r="M6409" s="14"/>
    </row>
    <row r="6410" spans="1:25" x14ac:dyDescent="0.25">
      <c r="O6410"/>
      <c r="P6410"/>
      <c r="Q6410"/>
      <c r="R6410"/>
    </row>
    <row r="6411" spans="1:25" ht="23.25" x14ac:dyDescent="0.35">
      <c r="A6411" s="21" t="s">
        <v>0</v>
      </c>
      <c r="B6411" s="21" t="str">
        <f>IFERROR(VLOOKUP(C6411,'Data Transformation'!$L$6:$M$426,2,FALSE),"")</f>
        <v/>
      </c>
      <c r="C6411" s="21">
        <f>C6387+1</f>
        <v>267</v>
      </c>
      <c r="D6411" s="21"/>
      <c r="E6411" s="21"/>
      <c r="F6411" s="21"/>
      <c r="G6411" s="21"/>
      <c r="H6411" s="22"/>
      <c r="I6411" s="22"/>
      <c r="J6411" s="22"/>
      <c r="K6411" s="21"/>
      <c r="L6411" s="21" t="str">
        <f>B6411</f>
        <v/>
      </c>
      <c r="M6411" s="23" t="e">
        <f>INDEX('Data Transformation'!$O$4:$O$424,MATCH($B6411,'Data Transformation'!$M$4:$M$424,0),MATCH($M$2,'Data Transformation'!$O$3,0))</f>
        <v>#N/A</v>
      </c>
      <c r="N6411" s="27" t="e">
        <f>IF('Input and Summary Results'!$J$16="minimum",'Bin Analysis'!X6412/(M6411-1),'Bin Analysis'!Y6411/('Bin Analysis'!M6411-1))</f>
        <v>#N/A</v>
      </c>
      <c r="O6411" s="27" t="e">
        <f>IF(M6411=FALSE,NA(),(VLOOKUP(1,C6414:K6433,4,FALSE))/(M6411-1))</f>
        <v>#N/A</v>
      </c>
      <c r="P6411" s="27" t="e">
        <f>IF(M6411=FALSE,NA(),SUM(J6414:J6433)/Weighting!$S$5)</f>
        <v>#N/A</v>
      </c>
      <c r="Q6411" s="27" t="e">
        <f>IF(M6411=FALSE,NA(),SUM(K6414:K6433)/Weighting!$S$6)</f>
        <v>#N/A</v>
      </c>
      <c r="R6411" s="27" t="e">
        <f>IF(M6411=FALSE,NA(),(VLOOKUP(1,G6414:K6433,3,FALSE))/(M6411-1))</f>
        <v>#N/A</v>
      </c>
      <c r="S6411" s="22" t="e">
        <f>IF(M6411=FALSE,NA(),IF(SUM(J6414:J6433)=2,"yes","no"))</f>
        <v>#N/A</v>
      </c>
      <c r="X6411" s="2" cm="2">
        <f t="array" ref="X6411:X6412">FREQUENCY(IF('Data Transformation'!$B$425:$B$6424='Bin Analysis'!L6411,'Data Transformation'!$G$425:$G$6424),'Data Transformation'!$U$11)</f>
        <v>0</v>
      </c>
      <c r="Y6411" s="2" cm="2">
        <f t="array" ref="Y6411:Y6412">FREQUENCY(IF('Data Transformation'!$B$425:$B$6424='Bin Analysis'!L6411,'Data Transformation'!$G$425:$G$6424),'Data Transformation'!$U$12)</f>
        <v>0</v>
      </c>
    </row>
    <row r="6412" spans="1:25" x14ac:dyDescent="0.25">
      <c r="A6412" s="14" t="s">
        <v>67</v>
      </c>
      <c r="B6412" t="s">
        <v>47</v>
      </c>
      <c r="C6412" t="s">
        <v>5</v>
      </c>
      <c r="D6412" t="s">
        <v>98</v>
      </c>
      <c r="E6412" t="s">
        <v>99</v>
      </c>
      <c r="F6412" t="s">
        <v>100</v>
      </c>
      <c r="G6412" t="s">
        <v>69</v>
      </c>
      <c r="H6412" t="s">
        <v>31</v>
      </c>
      <c r="I6412" t="s">
        <v>32</v>
      </c>
      <c r="J6412" t="s">
        <v>46</v>
      </c>
      <c r="K6412" s="14" t="s">
        <v>45</v>
      </c>
      <c r="M6412" s="14"/>
      <c r="X6412" s="2">
        <v>0</v>
      </c>
      <c r="Y6412" s="2">
        <v>0</v>
      </c>
    </row>
    <row r="6413" spans="1:25" x14ac:dyDescent="0.25">
      <c r="A6413" s="32"/>
      <c r="D6413" t="e">
        <f>IF(C6413=1,'Data Transformation'!$G$3+0.5*'Data Transformation'!$W$25,IF(C6414=1,D6414-'Data Transformation'!$W$25,FALSE))</f>
        <v>#NUM!</v>
      </c>
      <c r="E6413">
        <f t="array" ref="E6413">IF(ISLOGICAL(D6413),"",FREQUENCY(IF('Data Transformation'!$B$425:$B$8425='Bin Analysis'!$B6411,'Data Transformation'!$G$425:$G$8425),D6413))</f>
        <v>2001</v>
      </c>
      <c r="F6413" t="e">
        <f>IF(ISLOGICAL(D6413),"",E6413-E6412)</f>
        <v>#VALUE!</v>
      </c>
      <c r="M6413" s="14"/>
    </row>
    <row r="6414" spans="1:25" x14ac:dyDescent="0.25">
      <c r="A6414" s="32" t="e">
        <f>IF(Weighting!$P$6&gt;0,B6414,"")</f>
        <v>#NUM!</v>
      </c>
      <c r="B6414" t="e">
        <f>Weighting!$C$6</f>
        <v>#DIV/0!</v>
      </c>
      <c r="C6414" t="e">
        <f>Weighting!$F$6</f>
        <v>#NUM!</v>
      </c>
      <c r="D6414" t="e">
        <f>IF(C6414=1,'Data Transformation'!$G$3+0.5*'Data Transformation'!$W$25,IF(C6415=1,D6415-'Data Transformation'!$W$25,FALSE))</f>
        <v>#NUM!</v>
      </c>
      <c r="E6414">
        <f t="array" ref="E6414">IF(ISLOGICAL(D6414),"",FREQUENCY(IF('Data Transformation'!$B$425:$B$8425='Bin Analysis'!$B6411,'Data Transformation'!$G$425:$G$8425),D6414))</f>
        <v>2001</v>
      </c>
      <c r="F6414">
        <f>IF(ISLOGICAL(D6414),"",E6414-E6413)</f>
        <v>0</v>
      </c>
      <c r="G6414">
        <f>Weighting!$H$6</f>
        <v>1</v>
      </c>
      <c r="H6414">
        <f t="array" ref="H6414">FREQUENCY(IF('Data Transformation'!$B$4:$B$8425=B6411,'Data Transformation'!$G$4:$G$8425),'Bin Analysis'!$B6414)</f>
        <v>2073</v>
      </c>
      <c r="I6414">
        <f>H6414-H6413</f>
        <v>2073</v>
      </c>
      <c r="J6414">
        <f>IF(I6414=0,0,1)</f>
        <v>1</v>
      </c>
      <c r="K6414" t="e">
        <f>J6414*Weighting!$W$6</f>
        <v>#NUM!</v>
      </c>
      <c r="M6414" s="14"/>
    </row>
    <row r="6415" spans="1:25" x14ac:dyDescent="0.25">
      <c r="A6415" s="32" t="str">
        <f>IF(Weighting!$P$7&gt;0,B6415,"")</f>
        <v/>
      </c>
      <c r="B6415" t="e">
        <f>Weighting!$C$7</f>
        <v>#DIV/0!</v>
      </c>
      <c r="C6415" t="e">
        <f>Weighting!$F$7</f>
        <v>#NUM!</v>
      </c>
      <c r="D6415" t="e">
        <f>IF(C6415=1,'Data Transformation'!$G$3+0.5*'Data Transformation'!$W$25,IF(C6416=1,D6416-'Data Transformation'!$W$25,FALSE))</f>
        <v>#NUM!</v>
      </c>
      <c r="E6415">
        <f t="array" ref="E6415">IF(ISLOGICAL(D6415),"",FREQUENCY(IF('Data Transformation'!$B$425:$B$8425='Bin Analysis'!$B6411,'Data Transformation'!$G$425:$G$8425),D6415))</f>
        <v>2001</v>
      </c>
      <c r="F6415">
        <f t="shared" ref="F6415:F6433" si="801">IF(ISLOGICAL(D6415),"",E6415-E6414)</f>
        <v>0</v>
      </c>
      <c r="G6415">
        <f>Weighting!$H$7</f>
        <v>0</v>
      </c>
      <c r="H6415">
        <f t="array" ref="H6415">FREQUENCY(IF('Data Transformation'!$B$4:$B$8425=B6411,'Data Transformation'!$G$4:$G$8425),'Bin Analysis'!$B6415)</f>
        <v>2073</v>
      </c>
      <c r="I6415">
        <f t="shared" ref="I6415:I6433" si="802">H6415-H6414</f>
        <v>0</v>
      </c>
      <c r="J6415">
        <f>IF(I6415=0,0,1)</f>
        <v>0</v>
      </c>
      <c r="K6415">
        <f>J6415*Weighting!$W$7</f>
        <v>0</v>
      </c>
      <c r="M6415" s="14"/>
    </row>
    <row r="6416" spans="1:25" x14ac:dyDescent="0.25">
      <c r="A6416" s="32" t="str">
        <f>IF(Weighting!$P$8&gt;0,B6416,"")</f>
        <v/>
      </c>
      <c r="B6416" t="e">
        <f>Weighting!$C$8</f>
        <v>#DIV/0!</v>
      </c>
      <c r="C6416" t="e">
        <f>Weighting!$F$8</f>
        <v>#NUM!</v>
      </c>
      <c r="D6416" t="e">
        <f>IF(C6416=1,'Data Transformation'!$G$3+0.5*'Data Transformation'!$W$25,IF(C6417=1,D6417-'Data Transformation'!$W$25,FALSE))</f>
        <v>#NUM!</v>
      </c>
      <c r="E6416">
        <f t="array" ref="E6416">IF(ISLOGICAL(D6416),"",FREQUENCY(IF('Data Transformation'!$B$425:$B$8425='Bin Analysis'!$B6411,'Data Transformation'!$G$425:$G$8425),D6416))</f>
        <v>2001</v>
      </c>
      <c r="F6416">
        <f t="shared" si="801"/>
        <v>0</v>
      </c>
      <c r="G6416">
        <f>Weighting!$H$8</f>
        <v>0</v>
      </c>
      <c r="H6416">
        <f t="array" ref="H6416">FREQUENCY(IF('Data Transformation'!$B$4:$B$8425=B6411,'Data Transformation'!$G$4:$G$8425),'Bin Analysis'!$B6416)</f>
        <v>2073</v>
      </c>
      <c r="I6416">
        <f t="shared" si="802"/>
        <v>0</v>
      </c>
      <c r="J6416">
        <f t="shared" ref="J6416:J6433" si="803">IF(I6416=0,0,1)</f>
        <v>0</v>
      </c>
      <c r="K6416">
        <f>J6416*Weighting!$W$8</f>
        <v>0</v>
      </c>
      <c r="M6416" s="14"/>
    </row>
    <row r="6417" spans="1:13" x14ac:dyDescent="0.25">
      <c r="A6417" s="32" t="str">
        <f>IF(Weighting!$P$9&gt;0,B6417,"")</f>
        <v/>
      </c>
      <c r="B6417" s="50" t="e">
        <f>Weighting!$C$9</f>
        <v>#DIV/0!</v>
      </c>
      <c r="C6417" t="e">
        <f>Weighting!$F$9</f>
        <v>#NUM!</v>
      </c>
      <c r="D6417" t="e">
        <f>IF(C6417=1,'Data Transformation'!$G$3+0.5*'Data Transformation'!$W$25,IF(C6418=1,D6418-'Data Transformation'!$W$25,FALSE))</f>
        <v>#NUM!</v>
      </c>
      <c r="E6417">
        <f t="array" ref="E6417">IF(ISLOGICAL(D6417),"",FREQUENCY(IF('Data Transformation'!$B$425:$B$8425='Bin Analysis'!$B6411,'Data Transformation'!$G$425:$G$8425),D6417))</f>
        <v>2001</v>
      </c>
      <c r="F6417">
        <f t="shared" si="801"/>
        <v>0</v>
      </c>
      <c r="G6417">
        <f>Weighting!$H$9</f>
        <v>0</v>
      </c>
      <c r="H6417">
        <f t="array" ref="H6417">FREQUENCY(IF('Data Transformation'!$B$4:$B$8425=B6411,'Data Transformation'!$G$4:$G$8425),'Bin Analysis'!$B6417)</f>
        <v>2073</v>
      </c>
      <c r="I6417">
        <f t="shared" si="802"/>
        <v>0</v>
      </c>
      <c r="J6417">
        <f t="shared" si="803"/>
        <v>0</v>
      </c>
      <c r="K6417">
        <f>J6417*Weighting!$W$9</f>
        <v>0</v>
      </c>
      <c r="M6417" s="14"/>
    </row>
    <row r="6418" spans="1:13" x14ac:dyDescent="0.25">
      <c r="A6418" s="32" t="str">
        <f>IF(Weighting!$P$10&gt;0,B6418,"")</f>
        <v/>
      </c>
      <c r="B6418" t="e">
        <f>Weighting!$C$10</f>
        <v>#DIV/0!</v>
      </c>
      <c r="C6418" t="e">
        <f>Weighting!$F$10</f>
        <v>#NUM!</v>
      </c>
      <c r="D6418" t="e">
        <f>IF(C6418=1,'Data Transformation'!$G$3+0.5*'Data Transformation'!$W$25,IF(C6419=1,D6419-'Data Transformation'!$W$25,FALSE))</f>
        <v>#NUM!</v>
      </c>
      <c r="E6418">
        <f t="array" ref="E6418">IF(ISLOGICAL(D6418),"",FREQUENCY(IF('Data Transformation'!$B$425:$B$8425='Bin Analysis'!$B6411,'Data Transformation'!$G$425:$G$8425),D6418))</f>
        <v>2001</v>
      </c>
      <c r="F6418">
        <f t="shared" si="801"/>
        <v>0</v>
      </c>
      <c r="G6418">
        <f>Weighting!$H$10</f>
        <v>0</v>
      </c>
      <c r="H6418">
        <f t="array" ref="H6418">FREQUENCY(IF('Data Transformation'!$B$4:$B$8425=B6411,'Data Transformation'!$G$4:$G$8425),'Bin Analysis'!$B6418)</f>
        <v>2073</v>
      </c>
      <c r="I6418">
        <f t="shared" si="802"/>
        <v>0</v>
      </c>
      <c r="J6418">
        <f t="shared" si="803"/>
        <v>0</v>
      </c>
      <c r="K6418">
        <f>J6418*Weighting!$W$10</f>
        <v>0</v>
      </c>
      <c r="M6418" s="14"/>
    </row>
    <row r="6419" spans="1:13" x14ac:dyDescent="0.25">
      <c r="A6419" s="32" t="str">
        <f>IF(Weighting!$P$11&gt;0,B6419,"")</f>
        <v/>
      </c>
      <c r="B6419" t="e">
        <f>Weighting!$C$11</f>
        <v>#DIV/0!</v>
      </c>
      <c r="C6419" t="e">
        <f>Weighting!$F$11</f>
        <v>#NUM!</v>
      </c>
      <c r="D6419" t="e">
        <f>IF(C6419=1,'Data Transformation'!$G$3+0.5*'Data Transformation'!$W$25,IF(C6420=1,D6420-'Data Transformation'!$W$25,FALSE))</f>
        <v>#NUM!</v>
      </c>
      <c r="E6419">
        <f t="array" ref="E6419">IF(ISLOGICAL(D6419),"",FREQUENCY(IF('Data Transformation'!$B$425:$B$8425='Bin Analysis'!$B6411,'Data Transformation'!$G$425:$G$8425),D6419))</f>
        <v>2001</v>
      </c>
      <c r="F6419">
        <f t="shared" si="801"/>
        <v>0</v>
      </c>
      <c r="G6419">
        <f>Weighting!$H$11</f>
        <v>0</v>
      </c>
      <c r="H6419">
        <f t="array" ref="H6419">FREQUENCY(IF('Data Transformation'!$B$4:$B$8425=B6411,'Data Transformation'!$G$4:$G$8425),'Bin Analysis'!$B6419)</f>
        <v>2073</v>
      </c>
      <c r="I6419">
        <f t="shared" si="802"/>
        <v>0</v>
      </c>
      <c r="J6419">
        <f t="shared" si="803"/>
        <v>0</v>
      </c>
      <c r="K6419">
        <f>J6419*Weighting!$W$11</f>
        <v>0</v>
      </c>
      <c r="M6419" s="14"/>
    </row>
    <row r="6420" spans="1:13" x14ac:dyDescent="0.25">
      <c r="A6420" s="32" t="str">
        <f>IF(Weighting!$P$12&gt;0,B6420,"")</f>
        <v/>
      </c>
      <c r="B6420" t="e">
        <f>Weighting!$C$12</f>
        <v>#DIV/0!</v>
      </c>
      <c r="C6420" t="e">
        <f>Weighting!$F$12</f>
        <v>#NUM!</v>
      </c>
      <c r="D6420" t="e">
        <f>IF(C6420=1,'Data Transformation'!$G$3+0.5*'Data Transformation'!$W$25,IF(C6421=1,D6421-'Data Transformation'!$W$25,FALSE))</f>
        <v>#NUM!</v>
      </c>
      <c r="E6420">
        <f t="array" ref="E6420">IF(ISLOGICAL(D6420),"",FREQUENCY(IF('Data Transformation'!$B$425:$B$8425='Bin Analysis'!$B6411,'Data Transformation'!$G$425:$G$8425),D6420))</f>
        <v>2001</v>
      </c>
      <c r="F6420">
        <f t="shared" si="801"/>
        <v>0</v>
      </c>
      <c r="G6420">
        <f>Weighting!$H$12</f>
        <v>0</v>
      </c>
      <c r="H6420">
        <f t="array" ref="H6420">FREQUENCY(IF('Data Transformation'!$B$4:$B$8425=B6411,'Data Transformation'!$G$4:$G$8425),'Bin Analysis'!$B6420)</f>
        <v>2073</v>
      </c>
      <c r="I6420">
        <f t="shared" si="802"/>
        <v>0</v>
      </c>
      <c r="J6420">
        <f t="shared" si="803"/>
        <v>0</v>
      </c>
      <c r="K6420">
        <f>J6420*Weighting!$W$12</f>
        <v>0</v>
      </c>
      <c r="M6420" s="14"/>
    </row>
    <row r="6421" spans="1:13" x14ac:dyDescent="0.25">
      <c r="A6421" s="32" t="str">
        <f>IF(Weighting!$P$13&gt;0,B6421,"")</f>
        <v/>
      </c>
      <c r="B6421" t="e">
        <f>Weighting!$C$13</f>
        <v>#DIV/0!</v>
      </c>
      <c r="C6421" t="e">
        <f>Weighting!$F$13</f>
        <v>#NUM!</v>
      </c>
      <c r="D6421" t="e">
        <f>IF(C6421=1,'Data Transformation'!$G$3+0.5*'Data Transformation'!$W$25,IF(C6422=1,D6422-'Data Transformation'!$W$25,FALSE))</f>
        <v>#NUM!</v>
      </c>
      <c r="E6421">
        <f t="array" ref="E6421">IF(ISLOGICAL(D6421),"",FREQUENCY(IF('Data Transformation'!$B$425:$B$8425='Bin Analysis'!$B6411,'Data Transformation'!$G$425:$G$8425),D6421))</f>
        <v>2001</v>
      </c>
      <c r="F6421">
        <f t="shared" si="801"/>
        <v>0</v>
      </c>
      <c r="G6421">
        <f>Weighting!$H$13</f>
        <v>0</v>
      </c>
      <c r="H6421">
        <f t="array" ref="H6421">FREQUENCY(IF('Data Transformation'!$B$4:$B$8425=B6411,'Data Transformation'!$G$4:$G$8425),'Bin Analysis'!$B6421)</f>
        <v>2073</v>
      </c>
      <c r="I6421">
        <f t="shared" si="802"/>
        <v>0</v>
      </c>
      <c r="J6421">
        <f t="shared" si="803"/>
        <v>0</v>
      </c>
      <c r="K6421">
        <f>J6421*Weighting!$W$13</f>
        <v>0</v>
      </c>
      <c r="M6421" s="14"/>
    </row>
    <row r="6422" spans="1:13" x14ac:dyDescent="0.25">
      <c r="A6422" s="32" t="str">
        <f>IF(Weighting!$P$14&gt;0,B6422,"")</f>
        <v/>
      </c>
      <c r="B6422" t="e">
        <f>Weighting!$C$14</f>
        <v>#DIV/0!</v>
      </c>
      <c r="C6422" t="e">
        <f>Weighting!$F$14</f>
        <v>#NUM!</v>
      </c>
      <c r="D6422" t="e">
        <f>IF(C6422=1,'Data Transformation'!$G$3+0.5*'Data Transformation'!$W$25,IF(C6423=1,D6423-'Data Transformation'!$W$25,FALSE))</f>
        <v>#NUM!</v>
      </c>
      <c r="E6422">
        <f t="array" ref="E6422">IF(ISLOGICAL(D6422),"",FREQUENCY(IF('Data Transformation'!$B$425:$B$8425='Bin Analysis'!$B6411,'Data Transformation'!$G$425:$G$8425),D6422))</f>
        <v>2001</v>
      </c>
      <c r="F6422">
        <f t="shared" si="801"/>
        <v>0</v>
      </c>
      <c r="G6422">
        <f>Weighting!$H$14</f>
        <v>0</v>
      </c>
      <c r="H6422">
        <f t="array" ref="H6422">FREQUENCY(IF('Data Transformation'!$B$4:$B$8425=B6411,'Data Transformation'!$G$4:$G$8425),'Bin Analysis'!$B6422)</f>
        <v>2073</v>
      </c>
      <c r="I6422">
        <f t="shared" si="802"/>
        <v>0</v>
      </c>
      <c r="J6422">
        <f t="shared" si="803"/>
        <v>0</v>
      </c>
      <c r="K6422">
        <f>J6422*Weighting!$W$14</f>
        <v>0</v>
      </c>
      <c r="M6422" s="14"/>
    </row>
    <row r="6423" spans="1:13" x14ac:dyDescent="0.25">
      <c r="A6423" s="32" t="str">
        <f>IF(Weighting!$P$15&gt;0,B6423,"")</f>
        <v/>
      </c>
      <c r="B6423" t="e">
        <f>Weighting!$C$15</f>
        <v>#DIV/0!</v>
      </c>
      <c r="C6423" t="e">
        <f>Weighting!$F$15</f>
        <v>#NUM!</v>
      </c>
      <c r="D6423" t="e">
        <f>IF(C6423=1,'Data Transformation'!$G$3+0.5*'Data Transformation'!$W$25,IF(C6424=1,D6424-'Data Transformation'!$W$25,FALSE))</f>
        <v>#NUM!</v>
      </c>
      <c r="E6423">
        <f t="array" ref="E6423">IF(ISLOGICAL(D6423),"",FREQUENCY(IF('Data Transformation'!$B$425:$B$8425='Bin Analysis'!$B6411,'Data Transformation'!$G$425:$G$8425),D6423))</f>
        <v>2001</v>
      </c>
      <c r="F6423">
        <f t="shared" si="801"/>
        <v>0</v>
      </c>
      <c r="G6423">
        <f>Weighting!$H$15</f>
        <v>0</v>
      </c>
      <c r="H6423">
        <f t="array" ref="H6423">FREQUENCY(IF('Data Transformation'!$B$4:$B$8425=B6411,'Data Transformation'!$G$4:$G$8425),'Bin Analysis'!$B6423)</f>
        <v>2073</v>
      </c>
      <c r="I6423">
        <f t="shared" si="802"/>
        <v>0</v>
      </c>
      <c r="J6423">
        <f t="shared" si="803"/>
        <v>0</v>
      </c>
      <c r="K6423">
        <f>J6423*Weighting!$W$15</f>
        <v>0</v>
      </c>
      <c r="M6423" s="14"/>
    </row>
    <row r="6424" spans="1:13" x14ac:dyDescent="0.25">
      <c r="A6424" s="32" t="str">
        <f>IF(Weighting!$P$16&gt;0,B6424,"")</f>
        <v/>
      </c>
      <c r="B6424" t="e">
        <f>Weighting!$C$16</f>
        <v>#DIV/0!</v>
      </c>
      <c r="C6424" t="e">
        <f>Weighting!$F$16</f>
        <v>#NUM!</v>
      </c>
      <c r="D6424" t="e">
        <f>IF(C6424=1,'Data Transformation'!$G$3+0.5*'Data Transformation'!$W$25,IF(C6425=1,D6425-'Data Transformation'!$W$25,FALSE))</f>
        <v>#NUM!</v>
      </c>
      <c r="E6424">
        <f t="array" ref="E6424">IF(ISLOGICAL(D6424),"",FREQUENCY(IF('Data Transformation'!$B$425:$B$8425='Bin Analysis'!$B6411,'Data Transformation'!$G$425:$G$8425),D6424))</f>
        <v>2001</v>
      </c>
      <c r="F6424">
        <f t="shared" si="801"/>
        <v>0</v>
      </c>
      <c r="G6424">
        <f>Weighting!$H$16</f>
        <v>0</v>
      </c>
      <c r="H6424">
        <f t="array" ref="H6424">FREQUENCY(IF('Data Transformation'!$B$4:$B$8425=B6411,'Data Transformation'!$G$4:$G$8425),'Bin Analysis'!$B6424)</f>
        <v>2073</v>
      </c>
      <c r="I6424">
        <f t="shared" si="802"/>
        <v>0</v>
      </c>
      <c r="J6424">
        <f t="shared" si="803"/>
        <v>0</v>
      </c>
      <c r="K6424">
        <f>J6424*Weighting!$W$16</f>
        <v>0</v>
      </c>
      <c r="M6424" s="14"/>
    </row>
    <row r="6425" spans="1:13" x14ac:dyDescent="0.25">
      <c r="A6425" s="32" t="str">
        <f>IF(Weighting!$P$17&gt;0,B6425,"")</f>
        <v/>
      </c>
      <c r="B6425" t="e">
        <f>Weighting!$C$17</f>
        <v>#DIV/0!</v>
      </c>
      <c r="C6425" t="e">
        <f>Weighting!$F$17</f>
        <v>#NUM!</v>
      </c>
      <c r="D6425" t="e">
        <f>IF(C6425=1,'Data Transformation'!$G$3+0.5*'Data Transformation'!$W$25,IF(C6426=1,D6426-'Data Transformation'!$W$25,FALSE))</f>
        <v>#NUM!</v>
      </c>
      <c r="E6425">
        <f t="array" ref="E6425">IF(ISLOGICAL(D6425),"",FREQUENCY(IF('Data Transformation'!$B$425:$B$8425='Bin Analysis'!$B6411,'Data Transformation'!$G$425:$G$8425),D6425))</f>
        <v>2001</v>
      </c>
      <c r="F6425">
        <f t="shared" si="801"/>
        <v>0</v>
      </c>
      <c r="G6425">
        <f>Weighting!$H$17</f>
        <v>0</v>
      </c>
      <c r="H6425">
        <f t="array" ref="H6425">FREQUENCY(IF('Data Transformation'!$B$4:$B$8425=B6411,'Data Transformation'!$G$4:$G$8425),'Bin Analysis'!$B6425)</f>
        <v>2073</v>
      </c>
      <c r="I6425">
        <f t="shared" si="802"/>
        <v>0</v>
      </c>
      <c r="J6425">
        <f t="shared" si="803"/>
        <v>0</v>
      </c>
      <c r="K6425">
        <f>J6425*Weighting!$W$17</f>
        <v>0</v>
      </c>
      <c r="M6425" s="14"/>
    </row>
    <row r="6426" spans="1:13" x14ac:dyDescent="0.25">
      <c r="A6426" s="32" t="str">
        <f>IF(Weighting!$P$18&gt;0,B6426,"")</f>
        <v/>
      </c>
      <c r="B6426" t="e">
        <f>Weighting!$C$18</f>
        <v>#DIV/0!</v>
      </c>
      <c r="C6426" t="e">
        <f>Weighting!$F$18</f>
        <v>#NUM!</v>
      </c>
      <c r="D6426" t="e">
        <f>IF(C6426=1,'Data Transformation'!$G$3+0.5*'Data Transformation'!$W$25,IF(C6427=1,D6427-'Data Transformation'!$W$25,FALSE))</f>
        <v>#NUM!</v>
      </c>
      <c r="E6426">
        <f t="array" ref="E6426">IF(ISLOGICAL(D6426),"",FREQUENCY(IF('Data Transformation'!$B$425:$B$8425='Bin Analysis'!$B6411,'Data Transformation'!$G$425:$G$8425),D6426))</f>
        <v>2001</v>
      </c>
      <c r="F6426">
        <f t="shared" si="801"/>
        <v>0</v>
      </c>
      <c r="G6426">
        <f>Weighting!$H$18</f>
        <v>0</v>
      </c>
      <c r="H6426">
        <f t="array" ref="H6426">FREQUENCY(IF('Data Transformation'!$B$4:$B$8425=B6411,'Data Transformation'!$G$4:$G$8425),'Bin Analysis'!$B6426)</f>
        <v>2073</v>
      </c>
      <c r="I6426">
        <f t="shared" si="802"/>
        <v>0</v>
      </c>
      <c r="J6426">
        <f t="shared" si="803"/>
        <v>0</v>
      </c>
      <c r="K6426">
        <f>J6426*Weighting!$W$18</f>
        <v>0</v>
      </c>
      <c r="M6426" s="14"/>
    </row>
    <row r="6427" spans="1:13" x14ac:dyDescent="0.25">
      <c r="A6427" s="32" t="str">
        <f>IF(Weighting!$P$19&gt;0,B6427,"")</f>
        <v/>
      </c>
      <c r="B6427" t="e">
        <f>Weighting!$C$19</f>
        <v>#DIV/0!</v>
      </c>
      <c r="C6427" t="e">
        <f>Weighting!$F$19</f>
        <v>#NUM!</v>
      </c>
      <c r="D6427" t="e">
        <f>IF(C6427=1,'Data Transformation'!$G$3+0.5*'Data Transformation'!$W$25,IF(C6428=1,D6428-'Data Transformation'!$W$25,FALSE))</f>
        <v>#NUM!</v>
      </c>
      <c r="E6427">
        <f t="array" ref="E6427">IF(ISLOGICAL(D6427),"",FREQUENCY(IF('Data Transformation'!$B$425:$B$8425='Bin Analysis'!$B6411,'Data Transformation'!$G$425:$G$8425),D6427))</f>
        <v>2001</v>
      </c>
      <c r="F6427">
        <f t="shared" si="801"/>
        <v>0</v>
      </c>
      <c r="G6427">
        <f>Weighting!$H$19</f>
        <v>0</v>
      </c>
      <c r="H6427">
        <f t="array" ref="H6427">FREQUENCY(IF('Data Transformation'!$B$4:$B$8425=B6411,'Data Transformation'!$G$4:$G$8425),'Bin Analysis'!$B6427)</f>
        <v>2073</v>
      </c>
      <c r="I6427">
        <f t="shared" si="802"/>
        <v>0</v>
      </c>
      <c r="J6427">
        <f t="shared" si="803"/>
        <v>0</v>
      </c>
      <c r="K6427">
        <f>J6427*Weighting!$W$19</f>
        <v>0</v>
      </c>
      <c r="M6427" s="14"/>
    </row>
    <row r="6428" spans="1:13" x14ac:dyDescent="0.25">
      <c r="A6428" s="32" t="str">
        <f>IF(Weighting!$P$20&gt;0,B6428,"")</f>
        <v/>
      </c>
      <c r="B6428" t="e">
        <f>Weighting!$C$20</f>
        <v>#DIV/0!</v>
      </c>
      <c r="C6428" t="e">
        <f>Weighting!$F$20</f>
        <v>#NUM!</v>
      </c>
      <c r="D6428" t="e">
        <f>IF(C6428=1,'Data Transformation'!$G$3+0.5*'Data Transformation'!$W$25,IF(C6429=1,D6429-'Data Transformation'!$W$25,FALSE))</f>
        <v>#NUM!</v>
      </c>
      <c r="E6428">
        <f t="array" ref="E6428">IF(ISLOGICAL(D6428),"",FREQUENCY(IF('Data Transformation'!$B$425:$B$8425='Bin Analysis'!$B6411,'Data Transformation'!$G$425:$G$8425),D6428))</f>
        <v>2001</v>
      </c>
      <c r="F6428">
        <f t="shared" si="801"/>
        <v>0</v>
      </c>
      <c r="G6428">
        <f>Weighting!$H$20</f>
        <v>0</v>
      </c>
      <c r="H6428">
        <f t="array" ref="H6428">FREQUENCY(IF('Data Transformation'!$B$4:$B$8425=B6411,'Data Transformation'!$G$4:$G$8425),'Bin Analysis'!$B6428)</f>
        <v>2073</v>
      </c>
      <c r="I6428">
        <f t="shared" si="802"/>
        <v>0</v>
      </c>
      <c r="J6428">
        <f t="shared" si="803"/>
        <v>0</v>
      </c>
      <c r="K6428">
        <f>J6428*Weighting!$W$20</f>
        <v>0</v>
      </c>
      <c r="M6428" s="14"/>
    </row>
    <row r="6429" spans="1:13" x14ac:dyDescent="0.25">
      <c r="A6429" s="32" t="str">
        <f>IF(Weighting!$P$21&gt;0,B6429,"")</f>
        <v/>
      </c>
      <c r="B6429" t="e">
        <f>Weighting!$C$21</f>
        <v>#DIV/0!</v>
      </c>
      <c r="C6429" t="e">
        <f>Weighting!$F$21</f>
        <v>#NUM!</v>
      </c>
      <c r="D6429" t="e">
        <f>IF(C6429=1,'Data Transformation'!$G$3+0.5*'Data Transformation'!$W$25,IF(C6430=1,D6430-'Data Transformation'!$W$25,FALSE))</f>
        <v>#NUM!</v>
      </c>
      <c r="E6429">
        <f t="array" ref="E6429">IF(ISLOGICAL(D6429),"",FREQUENCY(IF('Data Transformation'!$B$425:$B$8425='Bin Analysis'!$B6411,'Data Transformation'!$G$425:$G$8425),D6429))</f>
        <v>2001</v>
      </c>
      <c r="F6429">
        <f t="shared" si="801"/>
        <v>0</v>
      </c>
      <c r="G6429">
        <f>Weighting!$H$21</f>
        <v>0</v>
      </c>
      <c r="H6429">
        <f t="array" ref="H6429">FREQUENCY(IF('Data Transformation'!$B$4:$B$8425=B6411,'Data Transformation'!$G$4:$G$8425),'Bin Analysis'!$B6429)</f>
        <v>2073</v>
      </c>
      <c r="I6429">
        <f t="shared" si="802"/>
        <v>0</v>
      </c>
      <c r="J6429">
        <f t="shared" si="803"/>
        <v>0</v>
      </c>
      <c r="K6429">
        <f>J6429*Weighting!$W$21</f>
        <v>0</v>
      </c>
      <c r="M6429" s="14"/>
    </row>
    <row r="6430" spans="1:13" x14ac:dyDescent="0.25">
      <c r="A6430" s="32" t="str">
        <f>IF(Weighting!$P$22&gt;0,B6430,"")</f>
        <v/>
      </c>
      <c r="B6430" t="e">
        <f>Weighting!$C$22</f>
        <v>#DIV/0!</v>
      </c>
      <c r="C6430" t="e">
        <f>Weighting!$F$22</f>
        <v>#NUM!</v>
      </c>
      <c r="D6430" t="e">
        <f>IF(C6430=1,'Data Transformation'!$G$3+0.5*'Data Transformation'!$W$25,IF(C6431=1,D6431-'Data Transformation'!$W$25,FALSE))</f>
        <v>#NUM!</v>
      </c>
      <c r="E6430">
        <f t="array" ref="E6430">IF(ISLOGICAL(D6430),"",FREQUENCY(IF('Data Transformation'!$B$425:$B$8425='Bin Analysis'!$B6411,'Data Transformation'!$G$425:$G$8425),D6430))</f>
        <v>2001</v>
      </c>
      <c r="F6430">
        <f t="shared" si="801"/>
        <v>0</v>
      </c>
      <c r="G6430">
        <f>Weighting!$H$22</f>
        <v>0</v>
      </c>
      <c r="H6430">
        <f t="array" ref="H6430">FREQUENCY(IF('Data Transformation'!$B$4:$B$8425=B6411,'Data Transformation'!$G$4:$G$8425),'Bin Analysis'!$B6430)</f>
        <v>2073</v>
      </c>
      <c r="I6430">
        <f t="shared" si="802"/>
        <v>0</v>
      </c>
      <c r="J6430">
        <f t="shared" si="803"/>
        <v>0</v>
      </c>
      <c r="K6430">
        <f>J6430*Weighting!$W$22</f>
        <v>0</v>
      </c>
      <c r="M6430" s="14"/>
    </row>
    <row r="6431" spans="1:13" x14ac:dyDescent="0.25">
      <c r="A6431" s="32" t="str">
        <f>IF(Weighting!$P$23&gt;0,B6431,"")</f>
        <v/>
      </c>
      <c r="B6431" t="e">
        <f>Weighting!$C$23</f>
        <v>#DIV/0!</v>
      </c>
      <c r="C6431" t="e">
        <f>Weighting!$F$23</f>
        <v>#NUM!</v>
      </c>
      <c r="D6431" t="e">
        <f>IF(C6431=1,'Data Transformation'!$G$3+0.5*'Data Transformation'!$W$25,IF(C6432=1,D6432-'Data Transformation'!$W$25,FALSE))</f>
        <v>#NUM!</v>
      </c>
      <c r="E6431">
        <f t="array" ref="E6431">IF(ISLOGICAL(D6431),"",FREQUENCY(IF('Data Transformation'!$B$425:$B$8425='Bin Analysis'!$B6411,'Data Transformation'!$G$425:$G$8425),D6431))</f>
        <v>2001</v>
      </c>
      <c r="F6431">
        <f t="shared" si="801"/>
        <v>0</v>
      </c>
      <c r="G6431">
        <f>Weighting!$H$23</f>
        <v>0</v>
      </c>
      <c r="H6431">
        <f t="array" ref="H6431">FREQUENCY(IF('Data Transformation'!$B$4:$B$8425=B6411,'Data Transformation'!$G$4:$G$8425),'Bin Analysis'!$B6431)</f>
        <v>2073</v>
      </c>
      <c r="I6431">
        <f t="shared" si="802"/>
        <v>0</v>
      </c>
      <c r="J6431">
        <f t="shared" si="803"/>
        <v>0</v>
      </c>
      <c r="K6431">
        <f>J6431*Weighting!$W$23</f>
        <v>0</v>
      </c>
      <c r="M6431" s="14"/>
    </row>
    <row r="6432" spans="1:13" x14ac:dyDescent="0.25">
      <c r="A6432" s="32" t="str">
        <f>IF(Weighting!$P$24&gt;0,B6432,"")</f>
        <v/>
      </c>
      <c r="B6432" t="e">
        <f>Weighting!$C$24</f>
        <v>#DIV/0!</v>
      </c>
      <c r="C6432" t="e">
        <f>Weighting!$F$24</f>
        <v>#NUM!</v>
      </c>
      <c r="D6432" t="e">
        <f>IF(C6432=1,'Data Transformation'!$G$3+0.5*'Data Transformation'!$W$25,IF(C6433=1,D6433-'Data Transformation'!$W$25,FALSE))</f>
        <v>#NUM!</v>
      </c>
      <c r="E6432">
        <f t="array" ref="E6432">IF(ISLOGICAL(D6432),"",FREQUENCY(IF('Data Transformation'!$B$425:$B$8425='Bin Analysis'!$B6411,'Data Transformation'!$G$425:$G$8425),D6432))</f>
        <v>2001</v>
      </c>
      <c r="F6432">
        <f t="shared" si="801"/>
        <v>0</v>
      </c>
      <c r="G6432">
        <f>Weighting!$H$24</f>
        <v>0</v>
      </c>
      <c r="H6432">
        <f t="array" ref="H6432">FREQUENCY(IF('Data Transformation'!$B$4:$B$8425=B6411,'Data Transformation'!$G$4:$G$8425),'Bin Analysis'!$B6432)</f>
        <v>2073</v>
      </c>
      <c r="I6432">
        <f t="shared" si="802"/>
        <v>0</v>
      </c>
      <c r="J6432">
        <f t="shared" si="803"/>
        <v>0</v>
      </c>
      <c r="K6432">
        <f>J6432*Weighting!$W$24</f>
        <v>0</v>
      </c>
      <c r="M6432" s="14"/>
    </row>
    <row r="6433" spans="1:25" x14ac:dyDescent="0.25">
      <c r="A6433" s="32" t="str">
        <f>IF(Weighting!$P$25&gt;0,B6433,"")</f>
        <v/>
      </c>
      <c r="B6433" t="e">
        <f>Weighting!$C$25</f>
        <v>#DIV/0!</v>
      </c>
      <c r="C6433" t="e">
        <f>Weighting!$F$25</f>
        <v>#NUM!</v>
      </c>
      <c r="D6433" t="e">
        <f>IF(C6433=1,'Data Transformation'!$G$3+0.5*'Data Transformation'!$W$25,IF(C6434=1,D6434-'Data Transformation'!$W$25,FALSE))</f>
        <v>#NUM!</v>
      </c>
      <c r="E6433">
        <f t="array" ref="E6433">IF(ISLOGICAL(D6433),"",FREQUENCY(IF('Data Transformation'!$B$425:$B$8425='Bin Analysis'!$B6411,'Data Transformation'!$G$425:$G$8425),D6433))</f>
        <v>2001</v>
      </c>
      <c r="F6433">
        <f t="shared" si="801"/>
        <v>0</v>
      </c>
      <c r="G6433">
        <f>Weighting!$H$25</f>
        <v>0</v>
      </c>
      <c r="H6433">
        <f t="array" ref="H6433">FREQUENCY(IF('Data Transformation'!$B$4:$B$8425=B6411,'Data Transformation'!$G$4:$G$8425),'Bin Analysis'!$B6433)</f>
        <v>2073</v>
      </c>
      <c r="I6433">
        <f t="shared" si="802"/>
        <v>0</v>
      </c>
      <c r="J6433">
        <f t="shared" si="803"/>
        <v>0</v>
      </c>
      <c r="K6433">
        <f>J6433*Weighting!$W$25</f>
        <v>0</v>
      </c>
      <c r="M6433" s="14"/>
    </row>
    <row r="6434" spans="1:25" x14ac:dyDescent="0.25">
      <c r="O6434"/>
      <c r="P6434"/>
      <c r="Q6434"/>
      <c r="R6434"/>
    </row>
    <row r="6435" spans="1:25" ht="23.25" x14ac:dyDescent="0.35">
      <c r="A6435" s="21" t="s">
        <v>0</v>
      </c>
      <c r="B6435" s="21" t="str">
        <f>IFERROR(VLOOKUP(C6435,'Data Transformation'!$L$6:$M$426,2,FALSE),"")</f>
        <v/>
      </c>
      <c r="C6435" s="21">
        <f>C6411+1</f>
        <v>268</v>
      </c>
      <c r="D6435" s="21"/>
      <c r="E6435" s="21"/>
      <c r="F6435" s="21"/>
      <c r="G6435" s="21"/>
      <c r="H6435" s="22"/>
      <c r="I6435" s="22"/>
      <c r="J6435" s="22"/>
      <c r="K6435" s="21"/>
      <c r="L6435" s="21" t="str">
        <f>B6435</f>
        <v/>
      </c>
      <c r="M6435" s="23" t="e">
        <f>INDEX('Data Transformation'!$O$4:$O$424,MATCH($B6435,'Data Transformation'!$M$4:$M$424,0),MATCH($M$2,'Data Transformation'!$O$3,0))</f>
        <v>#N/A</v>
      </c>
      <c r="N6435" s="27" t="e">
        <f>IF('Input and Summary Results'!$J$16="minimum",'Bin Analysis'!X6436/(M6435-1),'Bin Analysis'!Y6435/('Bin Analysis'!M6435-1))</f>
        <v>#N/A</v>
      </c>
      <c r="O6435" s="27" t="e">
        <f>IF(M6435=FALSE,NA(),(VLOOKUP(1,C6438:K6457,4,FALSE))/(M6435-1))</f>
        <v>#N/A</v>
      </c>
      <c r="P6435" s="27" t="e">
        <f>IF(M6435=FALSE,NA(),SUM(J6438:J6457)/Weighting!$S$5)</f>
        <v>#N/A</v>
      </c>
      <c r="Q6435" s="27" t="e">
        <f>IF(M6435=FALSE,NA(),SUM(K6438:K6457)/Weighting!$S$6)</f>
        <v>#N/A</v>
      </c>
      <c r="R6435" s="27" t="e">
        <f>IF(M6435=FALSE,NA(),(VLOOKUP(1,G6438:K6457,3,FALSE))/(M6435-1))</f>
        <v>#N/A</v>
      </c>
      <c r="S6435" s="22" t="e">
        <f>IF(M6435=FALSE,NA(),IF(SUM(J6438:J6457)=2,"yes","no"))</f>
        <v>#N/A</v>
      </c>
      <c r="X6435" s="2" cm="2">
        <f t="array" ref="X6435:X6436">FREQUENCY(IF('Data Transformation'!$B$425:$B$6424='Bin Analysis'!L6435,'Data Transformation'!$G$425:$G$6424),'Data Transformation'!$U$11)</f>
        <v>0</v>
      </c>
      <c r="Y6435" s="2" cm="2">
        <f t="array" ref="Y6435:Y6436">FREQUENCY(IF('Data Transformation'!$B$425:$B$6424='Bin Analysis'!L6435,'Data Transformation'!$G$425:$G$6424),'Data Transformation'!$U$12)</f>
        <v>0</v>
      </c>
    </row>
    <row r="6436" spans="1:25" x14ac:dyDescent="0.25">
      <c r="A6436" s="14" t="s">
        <v>67</v>
      </c>
      <c r="B6436" t="s">
        <v>47</v>
      </c>
      <c r="C6436" t="s">
        <v>5</v>
      </c>
      <c r="D6436" t="s">
        <v>98</v>
      </c>
      <c r="E6436" t="s">
        <v>99</v>
      </c>
      <c r="F6436" t="s">
        <v>100</v>
      </c>
      <c r="G6436" t="s">
        <v>69</v>
      </c>
      <c r="H6436" t="s">
        <v>31</v>
      </c>
      <c r="I6436" t="s">
        <v>32</v>
      </c>
      <c r="J6436" t="s">
        <v>46</v>
      </c>
      <c r="K6436" s="14" t="s">
        <v>45</v>
      </c>
      <c r="M6436" s="14"/>
      <c r="X6436" s="2">
        <v>0</v>
      </c>
      <c r="Y6436" s="2">
        <v>0</v>
      </c>
    </row>
    <row r="6437" spans="1:25" x14ac:dyDescent="0.25">
      <c r="A6437" s="32"/>
      <c r="D6437" t="e">
        <f>IF(C6437=1,'Data Transformation'!$G$3+0.5*'Data Transformation'!$W$25,IF(C6438=1,D6438-'Data Transformation'!$W$25,FALSE))</f>
        <v>#NUM!</v>
      </c>
      <c r="E6437">
        <f t="array" ref="E6437">IF(ISLOGICAL(D6437),"",FREQUENCY(IF('Data Transformation'!$B$425:$B$8425='Bin Analysis'!$B6435,'Data Transformation'!$G$425:$G$8425),D6437))</f>
        <v>2001</v>
      </c>
      <c r="F6437" t="e">
        <f>IF(ISLOGICAL(D6437),"",E6437-E6436)</f>
        <v>#VALUE!</v>
      </c>
      <c r="M6437" s="14"/>
    </row>
    <row r="6438" spans="1:25" x14ac:dyDescent="0.25">
      <c r="A6438" s="32" t="e">
        <f>IF(Weighting!$P$6&gt;0,B6438,"")</f>
        <v>#NUM!</v>
      </c>
      <c r="B6438" t="e">
        <f>Weighting!$C$6</f>
        <v>#DIV/0!</v>
      </c>
      <c r="C6438" t="e">
        <f>Weighting!$F$6</f>
        <v>#NUM!</v>
      </c>
      <c r="D6438" t="e">
        <f>IF(C6438=1,'Data Transformation'!$G$3+0.5*'Data Transformation'!$W$25,IF(C6439=1,D6439-'Data Transformation'!$W$25,FALSE))</f>
        <v>#NUM!</v>
      </c>
      <c r="E6438">
        <f t="array" ref="E6438">IF(ISLOGICAL(D6438),"",FREQUENCY(IF('Data Transformation'!$B$425:$B$8425='Bin Analysis'!$B6435,'Data Transformation'!$G$425:$G$8425),D6438))</f>
        <v>2001</v>
      </c>
      <c r="F6438">
        <f>IF(ISLOGICAL(D6438),"",E6438-E6437)</f>
        <v>0</v>
      </c>
      <c r="G6438">
        <f>Weighting!$H$6</f>
        <v>1</v>
      </c>
      <c r="H6438">
        <f t="array" ref="H6438">FREQUENCY(IF('Data Transformation'!$B$4:$B$8425=B6435,'Data Transformation'!$G$4:$G$8425),'Bin Analysis'!$B6438)</f>
        <v>2073</v>
      </c>
      <c r="I6438">
        <f>H6438-H6437</f>
        <v>2073</v>
      </c>
      <c r="J6438">
        <f>IF(I6438=0,0,1)</f>
        <v>1</v>
      </c>
      <c r="K6438" t="e">
        <f>J6438*Weighting!$W$6</f>
        <v>#NUM!</v>
      </c>
      <c r="M6438" s="14"/>
    </row>
    <row r="6439" spans="1:25" x14ac:dyDescent="0.25">
      <c r="A6439" s="32" t="str">
        <f>IF(Weighting!$P$7&gt;0,B6439,"")</f>
        <v/>
      </c>
      <c r="B6439" t="e">
        <f>Weighting!$C$7</f>
        <v>#DIV/0!</v>
      </c>
      <c r="C6439" t="e">
        <f>Weighting!$F$7</f>
        <v>#NUM!</v>
      </c>
      <c r="D6439" t="e">
        <f>IF(C6439=1,'Data Transformation'!$G$3+0.5*'Data Transformation'!$W$25,IF(C6440=1,D6440-'Data Transformation'!$W$25,FALSE))</f>
        <v>#NUM!</v>
      </c>
      <c r="E6439">
        <f t="array" ref="E6439">IF(ISLOGICAL(D6439),"",FREQUENCY(IF('Data Transformation'!$B$425:$B$8425='Bin Analysis'!$B6435,'Data Transformation'!$G$425:$G$8425),D6439))</f>
        <v>2001</v>
      </c>
      <c r="F6439">
        <f t="shared" ref="F6439:F6457" si="804">IF(ISLOGICAL(D6439),"",E6439-E6438)</f>
        <v>0</v>
      </c>
      <c r="G6439">
        <f>Weighting!$H$7</f>
        <v>0</v>
      </c>
      <c r="H6439">
        <f t="array" ref="H6439">FREQUENCY(IF('Data Transformation'!$B$4:$B$8425=B6435,'Data Transformation'!$G$4:$G$8425),'Bin Analysis'!$B6439)</f>
        <v>2073</v>
      </c>
      <c r="I6439">
        <f t="shared" ref="I6439:I6457" si="805">H6439-H6438</f>
        <v>0</v>
      </c>
      <c r="J6439">
        <f>IF(I6439=0,0,1)</f>
        <v>0</v>
      </c>
      <c r="K6439">
        <f>J6439*Weighting!$W$7</f>
        <v>0</v>
      </c>
      <c r="M6439" s="14"/>
    </row>
    <row r="6440" spans="1:25" x14ac:dyDescent="0.25">
      <c r="A6440" s="32" t="str">
        <f>IF(Weighting!$P$8&gt;0,B6440,"")</f>
        <v/>
      </c>
      <c r="B6440" t="e">
        <f>Weighting!$C$8</f>
        <v>#DIV/0!</v>
      </c>
      <c r="C6440" t="e">
        <f>Weighting!$F$8</f>
        <v>#NUM!</v>
      </c>
      <c r="D6440" t="e">
        <f>IF(C6440=1,'Data Transformation'!$G$3+0.5*'Data Transformation'!$W$25,IF(C6441=1,D6441-'Data Transformation'!$W$25,FALSE))</f>
        <v>#NUM!</v>
      </c>
      <c r="E6440">
        <f t="array" ref="E6440">IF(ISLOGICAL(D6440),"",FREQUENCY(IF('Data Transformation'!$B$425:$B$8425='Bin Analysis'!$B6435,'Data Transformation'!$G$425:$G$8425),D6440))</f>
        <v>2001</v>
      </c>
      <c r="F6440">
        <f t="shared" si="804"/>
        <v>0</v>
      </c>
      <c r="G6440">
        <f>Weighting!$H$8</f>
        <v>0</v>
      </c>
      <c r="H6440">
        <f t="array" ref="H6440">FREQUENCY(IF('Data Transformation'!$B$4:$B$8425=B6435,'Data Transformation'!$G$4:$G$8425),'Bin Analysis'!$B6440)</f>
        <v>2073</v>
      </c>
      <c r="I6440">
        <f t="shared" si="805"/>
        <v>0</v>
      </c>
      <c r="J6440">
        <f t="shared" ref="J6440:J6457" si="806">IF(I6440=0,0,1)</f>
        <v>0</v>
      </c>
      <c r="K6440">
        <f>J6440*Weighting!$W$8</f>
        <v>0</v>
      </c>
      <c r="M6440" s="14"/>
    </row>
    <row r="6441" spans="1:25" x14ac:dyDescent="0.25">
      <c r="A6441" s="32" t="str">
        <f>IF(Weighting!$P$9&gt;0,B6441,"")</f>
        <v/>
      </c>
      <c r="B6441" s="50" t="e">
        <f>Weighting!$C$9</f>
        <v>#DIV/0!</v>
      </c>
      <c r="C6441" t="e">
        <f>Weighting!$F$9</f>
        <v>#NUM!</v>
      </c>
      <c r="D6441" t="e">
        <f>IF(C6441=1,'Data Transformation'!$G$3+0.5*'Data Transformation'!$W$25,IF(C6442=1,D6442-'Data Transformation'!$W$25,FALSE))</f>
        <v>#NUM!</v>
      </c>
      <c r="E6441">
        <f t="array" ref="E6441">IF(ISLOGICAL(D6441),"",FREQUENCY(IF('Data Transformation'!$B$425:$B$8425='Bin Analysis'!$B6435,'Data Transformation'!$G$425:$G$8425),D6441))</f>
        <v>2001</v>
      </c>
      <c r="F6441">
        <f t="shared" si="804"/>
        <v>0</v>
      </c>
      <c r="G6441">
        <f>Weighting!$H$9</f>
        <v>0</v>
      </c>
      <c r="H6441">
        <f t="array" ref="H6441">FREQUENCY(IF('Data Transformation'!$B$4:$B$8425=B6435,'Data Transformation'!$G$4:$G$8425),'Bin Analysis'!$B6441)</f>
        <v>2073</v>
      </c>
      <c r="I6441">
        <f t="shared" si="805"/>
        <v>0</v>
      </c>
      <c r="J6441">
        <f t="shared" si="806"/>
        <v>0</v>
      </c>
      <c r="K6441">
        <f>J6441*Weighting!$W$9</f>
        <v>0</v>
      </c>
      <c r="M6441" s="14"/>
    </row>
    <row r="6442" spans="1:25" x14ac:dyDescent="0.25">
      <c r="A6442" s="32" t="str">
        <f>IF(Weighting!$P$10&gt;0,B6442,"")</f>
        <v/>
      </c>
      <c r="B6442" t="e">
        <f>Weighting!$C$10</f>
        <v>#DIV/0!</v>
      </c>
      <c r="C6442" t="e">
        <f>Weighting!$F$10</f>
        <v>#NUM!</v>
      </c>
      <c r="D6442" t="e">
        <f>IF(C6442=1,'Data Transformation'!$G$3+0.5*'Data Transformation'!$W$25,IF(C6443=1,D6443-'Data Transformation'!$W$25,FALSE))</f>
        <v>#NUM!</v>
      </c>
      <c r="E6442">
        <f t="array" ref="E6442">IF(ISLOGICAL(D6442),"",FREQUENCY(IF('Data Transformation'!$B$425:$B$8425='Bin Analysis'!$B6435,'Data Transformation'!$G$425:$G$8425),D6442))</f>
        <v>2001</v>
      </c>
      <c r="F6442">
        <f t="shared" si="804"/>
        <v>0</v>
      </c>
      <c r="G6442">
        <f>Weighting!$H$10</f>
        <v>0</v>
      </c>
      <c r="H6442">
        <f t="array" ref="H6442">FREQUENCY(IF('Data Transformation'!$B$4:$B$8425=B6435,'Data Transformation'!$G$4:$G$8425),'Bin Analysis'!$B6442)</f>
        <v>2073</v>
      </c>
      <c r="I6442">
        <f t="shared" si="805"/>
        <v>0</v>
      </c>
      <c r="J6442">
        <f t="shared" si="806"/>
        <v>0</v>
      </c>
      <c r="K6442">
        <f>J6442*Weighting!$W$10</f>
        <v>0</v>
      </c>
      <c r="M6442" s="14"/>
    </row>
    <row r="6443" spans="1:25" x14ac:dyDescent="0.25">
      <c r="A6443" s="32" t="str">
        <f>IF(Weighting!$P$11&gt;0,B6443,"")</f>
        <v/>
      </c>
      <c r="B6443" t="e">
        <f>Weighting!$C$11</f>
        <v>#DIV/0!</v>
      </c>
      <c r="C6443" t="e">
        <f>Weighting!$F$11</f>
        <v>#NUM!</v>
      </c>
      <c r="D6443" t="e">
        <f>IF(C6443=1,'Data Transformation'!$G$3+0.5*'Data Transformation'!$W$25,IF(C6444=1,D6444-'Data Transformation'!$W$25,FALSE))</f>
        <v>#NUM!</v>
      </c>
      <c r="E6443">
        <f t="array" ref="E6443">IF(ISLOGICAL(D6443),"",FREQUENCY(IF('Data Transformation'!$B$425:$B$8425='Bin Analysis'!$B6435,'Data Transformation'!$G$425:$G$8425),D6443))</f>
        <v>2001</v>
      </c>
      <c r="F6443">
        <f t="shared" si="804"/>
        <v>0</v>
      </c>
      <c r="G6443">
        <f>Weighting!$H$11</f>
        <v>0</v>
      </c>
      <c r="H6443">
        <f t="array" ref="H6443">FREQUENCY(IF('Data Transformation'!$B$4:$B$8425=B6435,'Data Transformation'!$G$4:$G$8425),'Bin Analysis'!$B6443)</f>
        <v>2073</v>
      </c>
      <c r="I6443">
        <f t="shared" si="805"/>
        <v>0</v>
      </c>
      <c r="J6443">
        <f t="shared" si="806"/>
        <v>0</v>
      </c>
      <c r="K6443">
        <f>J6443*Weighting!$W$11</f>
        <v>0</v>
      </c>
      <c r="M6443" s="14"/>
    </row>
    <row r="6444" spans="1:25" x14ac:dyDescent="0.25">
      <c r="A6444" s="32" t="str">
        <f>IF(Weighting!$P$12&gt;0,B6444,"")</f>
        <v/>
      </c>
      <c r="B6444" t="e">
        <f>Weighting!$C$12</f>
        <v>#DIV/0!</v>
      </c>
      <c r="C6444" t="e">
        <f>Weighting!$F$12</f>
        <v>#NUM!</v>
      </c>
      <c r="D6444" t="e">
        <f>IF(C6444=1,'Data Transformation'!$G$3+0.5*'Data Transformation'!$W$25,IF(C6445=1,D6445-'Data Transformation'!$W$25,FALSE))</f>
        <v>#NUM!</v>
      </c>
      <c r="E6444">
        <f t="array" ref="E6444">IF(ISLOGICAL(D6444),"",FREQUENCY(IF('Data Transformation'!$B$425:$B$8425='Bin Analysis'!$B6435,'Data Transformation'!$G$425:$G$8425),D6444))</f>
        <v>2001</v>
      </c>
      <c r="F6444">
        <f t="shared" si="804"/>
        <v>0</v>
      </c>
      <c r="G6444">
        <f>Weighting!$H$12</f>
        <v>0</v>
      </c>
      <c r="H6444">
        <f t="array" ref="H6444">FREQUENCY(IF('Data Transformation'!$B$4:$B$8425=B6435,'Data Transformation'!$G$4:$G$8425),'Bin Analysis'!$B6444)</f>
        <v>2073</v>
      </c>
      <c r="I6444">
        <f t="shared" si="805"/>
        <v>0</v>
      </c>
      <c r="J6444">
        <f t="shared" si="806"/>
        <v>0</v>
      </c>
      <c r="K6444">
        <f>J6444*Weighting!$W$12</f>
        <v>0</v>
      </c>
      <c r="M6444" s="14"/>
    </row>
    <row r="6445" spans="1:25" x14ac:dyDescent="0.25">
      <c r="A6445" s="32" t="str">
        <f>IF(Weighting!$P$13&gt;0,B6445,"")</f>
        <v/>
      </c>
      <c r="B6445" t="e">
        <f>Weighting!$C$13</f>
        <v>#DIV/0!</v>
      </c>
      <c r="C6445" t="e">
        <f>Weighting!$F$13</f>
        <v>#NUM!</v>
      </c>
      <c r="D6445" t="e">
        <f>IF(C6445=1,'Data Transformation'!$G$3+0.5*'Data Transformation'!$W$25,IF(C6446=1,D6446-'Data Transformation'!$W$25,FALSE))</f>
        <v>#NUM!</v>
      </c>
      <c r="E6445">
        <f t="array" ref="E6445">IF(ISLOGICAL(D6445),"",FREQUENCY(IF('Data Transformation'!$B$425:$B$8425='Bin Analysis'!$B6435,'Data Transformation'!$G$425:$G$8425),D6445))</f>
        <v>2001</v>
      </c>
      <c r="F6445">
        <f t="shared" si="804"/>
        <v>0</v>
      </c>
      <c r="G6445">
        <f>Weighting!$H$13</f>
        <v>0</v>
      </c>
      <c r="H6445">
        <f t="array" ref="H6445">FREQUENCY(IF('Data Transformation'!$B$4:$B$8425=B6435,'Data Transformation'!$G$4:$G$8425),'Bin Analysis'!$B6445)</f>
        <v>2073</v>
      </c>
      <c r="I6445">
        <f t="shared" si="805"/>
        <v>0</v>
      </c>
      <c r="J6445">
        <f t="shared" si="806"/>
        <v>0</v>
      </c>
      <c r="K6445">
        <f>J6445*Weighting!$W$13</f>
        <v>0</v>
      </c>
      <c r="M6445" s="14"/>
    </row>
    <row r="6446" spans="1:25" x14ac:dyDescent="0.25">
      <c r="A6446" s="32" t="str">
        <f>IF(Weighting!$P$14&gt;0,B6446,"")</f>
        <v/>
      </c>
      <c r="B6446" t="e">
        <f>Weighting!$C$14</f>
        <v>#DIV/0!</v>
      </c>
      <c r="C6446" t="e">
        <f>Weighting!$F$14</f>
        <v>#NUM!</v>
      </c>
      <c r="D6446" t="e">
        <f>IF(C6446=1,'Data Transformation'!$G$3+0.5*'Data Transformation'!$W$25,IF(C6447=1,D6447-'Data Transformation'!$W$25,FALSE))</f>
        <v>#NUM!</v>
      </c>
      <c r="E6446">
        <f t="array" ref="E6446">IF(ISLOGICAL(D6446),"",FREQUENCY(IF('Data Transformation'!$B$425:$B$8425='Bin Analysis'!$B6435,'Data Transformation'!$G$425:$G$8425),D6446))</f>
        <v>2001</v>
      </c>
      <c r="F6446">
        <f t="shared" si="804"/>
        <v>0</v>
      </c>
      <c r="G6446">
        <f>Weighting!$H$14</f>
        <v>0</v>
      </c>
      <c r="H6446">
        <f t="array" ref="H6446">FREQUENCY(IF('Data Transformation'!$B$4:$B$8425=B6435,'Data Transformation'!$G$4:$G$8425),'Bin Analysis'!$B6446)</f>
        <v>2073</v>
      </c>
      <c r="I6446">
        <f t="shared" si="805"/>
        <v>0</v>
      </c>
      <c r="J6446">
        <f t="shared" si="806"/>
        <v>0</v>
      </c>
      <c r="K6446">
        <f>J6446*Weighting!$W$14</f>
        <v>0</v>
      </c>
      <c r="M6446" s="14"/>
    </row>
    <row r="6447" spans="1:25" x14ac:dyDescent="0.25">
      <c r="A6447" s="32" t="str">
        <f>IF(Weighting!$P$15&gt;0,B6447,"")</f>
        <v/>
      </c>
      <c r="B6447" t="e">
        <f>Weighting!$C$15</f>
        <v>#DIV/0!</v>
      </c>
      <c r="C6447" t="e">
        <f>Weighting!$F$15</f>
        <v>#NUM!</v>
      </c>
      <c r="D6447" t="e">
        <f>IF(C6447=1,'Data Transformation'!$G$3+0.5*'Data Transformation'!$W$25,IF(C6448=1,D6448-'Data Transformation'!$W$25,FALSE))</f>
        <v>#NUM!</v>
      </c>
      <c r="E6447">
        <f t="array" ref="E6447">IF(ISLOGICAL(D6447),"",FREQUENCY(IF('Data Transformation'!$B$425:$B$8425='Bin Analysis'!$B6435,'Data Transformation'!$G$425:$G$8425),D6447))</f>
        <v>2001</v>
      </c>
      <c r="F6447">
        <f t="shared" si="804"/>
        <v>0</v>
      </c>
      <c r="G6447">
        <f>Weighting!$H$15</f>
        <v>0</v>
      </c>
      <c r="H6447">
        <f t="array" ref="H6447">FREQUENCY(IF('Data Transformation'!$B$4:$B$8425=B6435,'Data Transformation'!$G$4:$G$8425),'Bin Analysis'!$B6447)</f>
        <v>2073</v>
      </c>
      <c r="I6447">
        <f t="shared" si="805"/>
        <v>0</v>
      </c>
      <c r="J6447">
        <f t="shared" si="806"/>
        <v>0</v>
      </c>
      <c r="K6447">
        <f>J6447*Weighting!$W$15</f>
        <v>0</v>
      </c>
      <c r="M6447" s="14"/>
    </row>
    <row r="6448" spans="1:25" x14ac:dyDescent="0.25">
      <c r="A6448" s="32" t="str">
        <f>IF(Weighting!$P$16&gt;0,B6448,"")</f>
        <v/>
      </c>
      <c r="B6448" t="e">
        <f>Weighting!$C$16</f>
        <v>#DIV/0!</v>
      </c>
      <c r="C6448" t="e">
        <f>Weighting!$F$16</f>
        <v>#NUM!</v>
      </c>
      <c r="D6448" t="e">
        <f>IF(C6448=1,'Data Transformation'!$G$3+0.5*'Data Transformation'!$W$25,IF(C6449=1,D6449-'Data Transformation'!$W$25,FALSE))</f>
        <v>#NUM!</v>
      </c>
      <c r="E6448">
        <f t="array" ref="E6448">IF(ISLOGICAL(D6448),"",FREQUENCY(IF('Data Transformation'!$B$425:$B$8425='Bin Analysis'!$B6435,'Data Transformation'!$G$425:$G$8425),D6448))</f>
        <v>2001</v>
      </c>
      <c r="F6448">
        <f t="shared" si="804"/>
        <v>0</v>
      </c>
      <c r="G6448">
        <f>Weighting!$H$16</f>
        <v>0</v>
      </c>
      <c r="H6448">
        <f t="array" ref="H6448">FREQUENCY(IF('Data Transformation'!$B$4:$B$8425=B6435,'Data Transformation'!$G$4:$G$8425),'Bin Analysis'!$B6448)</f>
        <v>2073</v>
      </c>
      <c r="I6448">
        <f t="shared" si="805"/>
        <v>0</v>
      </c>
      <c r="J6448">
        <f t="shared" si="806"/>
        <v>0</v>
      </c>
      <c r="K6448">
        <f>J6448*Weighting!$W$16</f>
        <v>0</v>
      </c>
      <c r="M6448" s="14"/>
    </row>
    <row r="6449" spans="1:25" x14ac:dyDescent="0.25">
      <c r="A6449" s="32" t="str">
        <f>IF(Weighting!$P$17&gt;0,B6449,"")</f>
        <v/>
      </c>
      <c r="B6449" t="e">
        <f>Weighting!$C$17</f>
        <v>#DIV/0!</v>
      </c>
      <c r="C6449" t="e">
        <f>Weighting!$F$17</f>
        <v>#NUM!</v>
      </c>
      <c r="D6449" t="e">
        <f>IF(C6449=1,'Data Transformation'!$G$3+0.5*'Data Transformation'!$W$25,IF(C6450=1,D6450-'Data Transformation'!$W$25,FALSE))</f>
        <v>#NUM!</v>
      </c>
      <c r="E6449">
        <f t="array" ref="E6449">IF(ISLOGICAL(D6449),"",FREQUENCY(IF('Data Transformation'!$B$425:$B$8425='Bin Analysis'!$B6435,'Data Transformation'!$G$425:$G$8425),D6449))</f>
        <v>2001</v>
      </c>
      <c r="F6449">
        <f t="shared" si="804"/>
        <v>0</v>
      </c>
      <c r="G6449">
        <f>Weighting!$H$17</f>
        <v>0</v>
      </c>
      <c r="H6449">
        <f t="array" ref="H6449">FREQUENCY(IF('Data Transformation'!$B$4:$B$8425=B6435,'Data Transformation'!$G$4:$G$8425),'Bin Analysis'!$B6449)</f>
        <v>2073</v>
      </c>
      <c r="I6449">
        <f t="shared" si="805"/>
        <v>0</v>
      </c>
      <c r="J6449">
        <f t="shared" si="806"/>
        <v>0</v>
      </c>
      <c r="K6449">
        <f>J6449*Weighting!$W$17</f>
        <v>0</v>
      </c>
      <c r="M6449" s="14"/>
    </row>
    <row r="6450" spans="1:25" x14ac:dyDescent="0.25">
      <c r="A6450" s="32" t="str">
        <f>IF(Weighting!$P$18&gt;0,B6450,"")</f>
        <v/>
      </c>
      <c r="B6450" t="e">
        <f>Weighting!$C$18</f>
        <v>#DIV/0!</v>
      </c>
      <c r="C6450" t="e">
        <f>Weighting!$F$18</f>
        <v>#NUM!</v>
      </c>
      <c r="D6450" t="e">
        <f>IF(C6450=1,'Data Transformation'!$G$3+0.5*'Data Transformation'!$W$25,IF(C6451=1,D6451-'Data Transformation'!$W$25,FALSE))</f>
        <v>#NUM!</v>
      </c>
      <c r="E6450">
        <f t="array" ref="E6450">IF(ISLOGICAL(D6450),"",FREQUENCY(IF('Data Transformation'!$B$425:$B$8425='Bin Analysis'!$B6435,'Data Transformation'!$G$425:$G$8425),D6450))</f>
        <v>2001</v>
      </c>
      <c r="F6450">
        <f t="shared" si="804"/>
        <v>0</v>
      </c>
      <c r="G6450">
        <f>Weighting!$H$18</f>
        <v>0</v>
      </c>
      <c r="H6450">
        <f t="array" ref="H6450">FREQUENCY(IF('Data Transformation'!$B$4:$B$8425=B6435,'Data Transformation'!$G$4:$G$8425),'Bin Analysis'!$B6450)</f>
        <v>2073</v>
      </c>
      <c r="I6450">
        <f t="shared" si="805"/>
        <v>0</v>
      </c>
      <c r="J6450">
        <f t="shared" si="806"/>
        <v>0</v>
      </c>
      <c r="K6450">
        <f>J6450*Weighting!$W$18</f>
        <v>0</v>
      </c>
      <c r="M6450" s="14"/>
    </row>
    <row r="6451" spans="1:25" x14ac:dyDescent="0.25">
      <c r="A6451" s="32" t="str">
        <f>IF(Weighting!$P$19&gt;0,B6451,"")</f>
        <v/>
      </c>
      <c r="B6451" t="e">
        <f>Weighting!$C$19</f>
        <v>#DIV/0!</v>
      </c>
      <c r="C6451" t="e">
        <f>Weighting!$F$19</f>
        <v>#NUM!</v>
      </c>
      <c r="D6451" t="e">
        <f>IF(C6451=1,'Data Transformation'!$G$3+0.5*'Data Transformation'!$W$25,IF(C6452=1,D6452-'Data Transformation'!$W$25,FALSE))</f>
        <v>#NUM!</v>
      </c>
      <c r="E6451">
        <f t="array" ref="E6451">IF(ISLOGICAL(D6451),"",FREQUENCY(IF('Data Transformation'!$B$425:$B$8425='Bin Analysis'!$B6435,'Data Transformation'!$G$425:$G$8425),D6451))</f>
        <v>2001</v>
      </c>
      <c r="F6451">
        <f t="shared" si="804"/>
        <v>0</v>
      </c>
      <c r="G6451">
        <f>Weighting!$H$19</f>
        <v>0</v>
      </c>
      <c r="H6451">
        <f t="array" ref="H6451">FREQUENCY(IF('Data Transformation'!$B$4:$B$8425=B6435,'Data Transformation'!$G$4:$G$8425),'Bin Analysis'!$B6451)</f>
        <v>2073</v>
      </c>
      <c r="I6451">
        <f t="shared" si="805"/>
        <v>0</v>
      </c>
      <c r="J6451">
        <f t="shared" si="806"/>
        <v>0</v>
      </c>
      <c r="K6451">
        <f>J6451*Weighting!$W$19</f>
        <v>0</v>
      </c>
      <c r="M6451" s="14"/>
    </row>
    <row r="6452" spans="1:25" x14ac:dyDescent="0.25">
      <c r="A6452" s="32" t="str">
        <f>IF(Weighting!$P$20&gt;0,B6452,"")</f>
        <v/>
      </c>
      <c r="B6452" t="e">
        <f>Weighting!$C$20</f>
        <v>#DIV/0!</v>
      </c>
      <c r="C6452" t="e">
        <f>Weighting!$F$20</f>
        <v>#NUM!</v>
      </c>
      <c r="D6452" t="e">
        <f>IF(C6452=1,'Data Transformation'!$G$3+0.5*'Data Transformation'!$W$25,IF(C6453=1,D6453-'Data Transformation'!$W$25,FALSE))</f>
        <v>#NUM!</v>
      </c>
      <c r="E6452">
        <f t="array" ref="E6452">IF(ISLOGICAL(D6452),"",FREQUENCY(IF('Data Transformation'!$B$425:$B$8425='Bin Analysis'!$B6435,'Data Transformation'!$G$425:$G$8425),D6452))</f>
        <v>2001</v>
      </c>
      <c r="F6452">
        <f t="shared" si="804"/>
        <v>0</v>
      </c>
      <c r="G6452">
        <f>Weighting!$H$20</f>
        <v>0</v>
      </c>
      <c r="H6452">
        <f t="array" ref="H6452">FREQUENCY(IF('Data Transformation'!$B$4:$B$8425=B6435,'Data Transformation'!$G$4:$G$8425),'Bin Analysis'!$B6452)</f>
        <v>2073</v>
      </c>
      <c r="I6452">
        <f t="shared" si="805"/>
        <v>0</v>
      </c>
      <c r="J6452">
        <f t="shared" si="806"/>
        <v>0</v>
      </c>
      <c r="K6452">
        <f>J6452*Weighting!$W$20</f>
        <v>0</v>
      </c>
      <c r="M6452" s="14"/>
    </row>
    <row r="6453" spans="1:25" x14ac:dyDescent="0.25">
      <c r="A6453" s="32" t="str">
        <f>IF(Weighting!$P$21&gt;0,B6453,"")</f>
        <v/>
      </c>
      <c r="B6453" t="e">
        <f>Weighting!$C$21</f>
        <v>#DIV/0!</v>
      </c>
      <c r="C6453" t="e">
        <f>Weighting!$F$21</f>
        <v>#NUM!</v>
      </c>
      <c r="D6453" t="e">
        <f>IF(C6453=1,'Data Transformation'!$G$3+0.5*'Data Transformation'!$W$25,IF(C6454=1,D6454-'Data Transformation'!$W$25,FALSE))</f>
        <v>#NUM!</v>
      </c>
      <c r="E6453">
        <f t="array" ref="E6453">IF(ISLOGICAL(D6453),"",FREQUENCY(IF('Data Transformation'!$B$425:$B$8425='Bin Analysis'!$B6435,'Data Transformation'!$G$425:$G$8425),D6453))</f>
        <v>2001</v>
      </c>
      <c r="F6453">
        <f t="shared" si="804"/>
        <v>0</v>
      </c>
      <c r="G6453">
        <f>Weighting!$H$21</f>
        <v>0</v>
      </c>
      <c r="H6453">
        <f t="array" ref="H6453">FREQUENCY(IF('Data Transformation'!$B$4:$B$8425=B6435,'Data Transformation'!$G$4:$G$8425),'Bin Analysis'!$B6453)</f>
        <v>2073</v>
      </c>
      <c r="I6453">
        <f t="shared" si="805"/>
        <v>0</v>
      </c>
      <c r="J6453">
        <f t="shared" si="806"/>
        <v>0</v>
      </c>
      <c r="K6453">
        <f>J6453*Weighting!$W$21</f>
        <v>0</v>
      </c>
      <c r="M6453" s="14"/>
    </row>
    <row r="6454" spans="1:25" x14ac:dyDescent="0.25">
      <c r="A6454" s="32" t="str">
        <f>IF(Weighting!$P$22&gt;0,B6454,"")</f>
        <v/>
      </c>
      <c r="B6454" t="e">
        <f>Weighting!$C$22</f>
        <v>#DIV/0!</v>
      </c>
      <c r="C6454" t="e">
        <f>Weighting!$F$22</f>
        <v>#NUM!</v>
      </c>
      <c r="D6454" t="e">
        <f>IF(C6454=1,'Data Transformation'!$G$3+0.5*'Data Transformation'!$W$25,IF(C6455=1,D6455-'Data Transformation'!$W$25,FALSE))</f>
        <v>#NUM!</v>
      </c>
      <c r="E6454">
        <f t="array" ref="E6454">IF(ISLOGICAL(D6454),"",FREQUENCY(IF('Data Transformation'!$B$425:$B$8425='Bin Analysis'!$B6435,'Data Transformation'!$G$425:$G$8425),D6454))</f>
        <v>2001</v>
      </c>
      <c r="F6454">
        <f t="shared" si="804"/>
        <v>0</v>
      </c>
      <c r="G6454">
        <f>Weighting!$H$22</f>
        <v>0</v>
      </c>
      <c r="H6454">
        <f t="array" ref="H6454">FREQUENCY(IF('Data Transformation'!$B$4:$B$8425=B6435,'Data Transformation'!$G$4:$G$8425),'Bin Analysis'!$B6454)</f>
        <v>2073</v>
      </c>
      <c r="I6454">
        <f t="shared" si="805"/>
        <v>0</v>
      </c>
      <c r="J6454">
        <f t="shared" si="806"/>
        <v>0</v>
      </c>
      <c r="K6454">
        <f>J6454*Weighting!$W$22</f>
        <v>0</v>
      </c>
      <c r="M6454" s="14"/>
    </row>
    <row r="6455" spans="1:25" x14ac:dyDescent="0.25">
      <c r="A6455" s="32" t="str">
        <f>IF(Weighting!$P$23&gt;0,B6455,"")</f>
        <v/>
      </c>
      <c r="B6455" t="e">
        <f>Weighting!$C$23</f>
        <v>#DIV/0!</v>
      </c>
      <c r="C6455" t="e">
        <f>Weighting!$F$23</f>
        <v>#NUM!</v>
      </c>
      <c r="D6455" t="e">
        <f>IF(C6455=1,'Data Transformation'!$G$3+0.5*'Data Transformation'!$W$25,IF(C6456=1,D6456-'Data Transformation'!$W$25,FALSE))</f>
        <v>#NUM!</v>
      </c>
      <c r="E6455">
        <f t="array" ref="E6455">IF(ISLOGICAL(D6455),"",FREQUENCY(IF('Data Transformation'!$B$425:$B$8425='Bin Analysis'!$B6435,'Data Transformation'!$G$425:$G$8425),D6455))</f>
        <v>2001</v>
      </c>
      <c r="F6455">
        <f t="shared" si="804"/>
        <v>0</v>
      </c>
      <c r="G6455">
        <f>Weighting!$H$23</f>
        <v>0</v>
      </c>
      <c r="H6455">
        <f t="array" ref="H6455">FREQUENCY(IF('Data Transformation'!$B$4:$B$8425=B6435,'Data Transformation'!$G$4:$G$8425),'Bin Analysis'!$B6455)</f>
        <v>2073</v>
      </c>
      <c r="I6455">
        <f t="shared" si="805"/>
        <v>0</v>
      </c>
      <c r="J6455">
        <f t="shared" si="806"/>
        <v>0</v>
      </c>
      <c r="K6455">
        <f>J6455*Weighting!$W$23</f>
        <v>0</v>
      </c>
      <c r="M6455" s="14"/>
    </row>
    <row r="6456" spans="1:25" x14ac:dyDescent="0.25">
      <c r="A6456" s="32" t="str">
        <f>IF(Weighting!$P$24&gt;0,B6456,"")</f>
        <v/>
      </c>
      <c r="B6456" t="e">
        <f>Weighting!$C$24</f>
        <v>#DIV/0!</v>
      </c>
      <c r="C6456" t="e">
        <f>Weighting!$F$24</f>
        <v>#NUM!</v>
      </c>
      <c r="D6456" t="e">
        <f>IF(C6456=1,'Data Transformation'!$G$3+0.5*'Data Transformation'!$W$25,IF(C6457=1,D6457-'Data Transformation'!$W$25,FALSE))</f>
        <v>#NUM!</v>
      </c>
      <c r="E6456">
        <f t="array" ref="E6456">IF(ISLOGICAL(D6456),"",FREQUENCY(IF('Data Transformation'!$B$425:$B$8425='Bin Analysis'!$B6435,'Data Transformation'!$G$425:$G$8425),D6456))</f>
        <v>2001</v>
      </c>
      <c r="F6456">
        <f t="shared" si="804"/>
        <v>0</v>
      </c>
      <c r="G6456">
        <f>Weighting!$H$24</f>
        <v>0</v>
      </c>
      <c r="H6456">
        <f t="array" ref="H6456">FREQUENCY(IF('Data Transformation'!$B$4:$B$8425=B6435,'Data Transformation'!$G$4:$G$8425),'Bin Analysis'!$B6456)</f>
        <v>2073</v>
      </c>
      <c r="I6456">
        <f t="shared" si="805"/>
        <v>0</v>
      </c>
      <c r="J6456">
        <f t="shared" si="806"/>
        <v>0</v>
      </c>
      <c r="K6456">
        <f>J6456*Weighting!$W$24</f>
        <v>0</v>
      </c>
      <c r="M6456" s="14"/>
    </row>
    <row r="6457" spans="1:25" x14ac:dyDescent="0.25">
      <c r="A6457" s="32" t="str">
        <f>IF(Weighting!$P$25&gt;0,B6457,"")</f>
        <v/>
      </c>
      <c r="B6457" t="e">
        <f>Weighting!$C$25</f>
        <v>#DIV/0!</v>
      </c>
      <c r="C6457" t="e">
        <f>Weighting!$F$25</f>
        <v>#NUM!</v>
      </c>
      <c r="D6457" t="e">
        <f>IF(C6457=1,'Data Transformation'!$G$3+0.5*'Data Transformation'!$W$25,IF(C6458=1,D6458-'Data Transformation'!$W$25,FALSE))</f>
        <v>#NUM!</v>
      </c>
      <c r="E6457">
        <f t="array" ref="E6457">IF(ISLOGICAL(D6457),"",FREQUENCY(IF('Data Transformation'!$B$425:$B$8425='Bin Analysis'!$B6435,'Data Transformation'!$G$425:$G$8425),D6457))</f>
        <v>2001</v>
      </c>
      <c r="F6457">
        <f t="shared" si="804"/>
        <v>0</v>
      </c>
      <c r="G6457">
        <f>Weighting!$H$25</f>
        <v>0</v>
      </c>
      <c r="H6457">
        <f t="array" ref="H6457">FREQUENCY(IF('Data Transformation'!$B$4:$B$8425=B6435,'Data Transformation'!$G$4:$G$8425),'Bin Analysis'!$B6457)</f>
        <v>2073</v>
      </c>
      <c r="I6457">
        <f t="shared" si="805"/>
        <v>0</v>
      </c>
      <c r="J6457">
        <f t="shared" si="806"/>
        <v>0</v>
      </c>
      <c r="K6457">
        <f>J6457*Weighting!$W$25</f>
        <v>0</v>
      </c>
      <c r="M6457" s="14"/>
    </row>
    <row r="6458" spans="1:25" x14ac:dyDescent="0.25">
      <c r="O6458"/>
      <c r="P6458"/>
      <c r="Q6458"/>
      <c r="R6458"/>
    </row>
    <row r="6459" spans="1:25" ht="23.25" x14ac:dyDescent="0.35">
      <c r="A6459" s="21" t="s">
        <v>0</v>
      </c>
      <c r="B6459" s="21" t="str">
        <f>IFERROR(VLOOKUP(C6459,'Data Transformation'!$L$6:$M$426,2,FALSE),"")</f>
        <v/>
      </c>
      <c r="C6459" s="21">
        <f>C6435+1</f>
        <v>269</v>
      </c>
      <c r="D6459" s="21"/>
      <c r="E6459" s="21"/>
      <c r="F6459" s="21"/>
      <c r="G6459" s="21"/>
      <c r="H6459" s="22"/>
      <c r="I6459" s="22"/>
      <c r="J6459" s="22"/>
      <c r="K6459" s="21"/>
      <c r="L6459" s="21" t="str">
        <f>B6459</f>
        <v/>
      </c>
      <c r="M6459" s="23" t="e">
        <f>INDEX('Data Transformation'!$O$4:$O$424,MATCH($B6459,'Data Transformation'!$M$4:$M$424,0),MATCH($M$2,'Data Transformation'!$O$3,0))</f>
        <v>#N/A</v>
      </c>
      <c r="N6459" s="27" t="e">
        <f>IF('Input and Summary Results'!$J$16="minimum",'Bin Analysis'!X6460/(M6459-1),'Bin Analysis'!Y6459/('Bin Analysis'!M6459-1))</f>
        <v>#N/A</v>
      </c>
      <c r="O6459" s="27" t="e">
        <f>IF(M6459=FALSE,NA(),(VLOOKUP(1,C6462:K6481,4,FALSE))/(M6459-1))</f>
        <v>#N/A</v>
      </c>
      <c r="P6459" s="27" t="e">
        <f>IF(M6459=FALSE,NA(),SUM(J6462:J6481)/Weighting!$S$5)</f>
        <v>#N/A</v>
      </c>
      <c r="Q6459" s="27" t="e">
        <f>IF(M6459=FALSE,NA(),SUM(K6462:K6481)/Weighting!$S$6)</f>
        <v>#N/A</v>
      </c>
      <c r="R6459" s="27" t="e">
        <f>IF(M6459=FALSE,NA(),(VLOOKUP(1,G6462:K6481,3,FALSE))/(M6459-1))</f>
        <v>#N/A</v>
      </c>
      <c r="S6459" s="22" t="e">
        <f>IF(M6459=FALSE,NA(),IF(SUM(J6462:J6481)=2,"yes","no"))</f>
        <v>#N/A</v>
      </c>
      <c r="X6459" s="2" cm="2">
        <f t="array" ref="X6459:X6460">FREQUENCY(IF('Data Transformation'!$B$425:$B$6424='Bin Analysis'!L6459,'Data Transformation'!$G$425:$G$6424),'Data Transformation'!$U$11)</f>
        <v>0</v>
      </c>
      <c r="Y6459" s="2" cm="2">
        <f t="array" ref="Y6459:Y6460">FREQUENCY(IF('Data Transformation'!$B$425:$B$6424='Bin Analysis'!L6459,'Data Transformation'!$G$425:$G$6424),'Data Transformation'!$U$12)</f>
        <v>0</v>
      </c>
    </row>
    <row r="6460" spans="1:25" x14ac:dyDescent="0.25">
      <c r="A6460" s="14" t="s">
        <v>67</v>
      </c>
      <c r="B6460" t="s">
        <v>47</v>
      </c>
      <c r="C6460" t="s">
        <v>5</v>
      </c>
      <c r="D6460" t="s">
        <v>98</v>
      </c>
      <c r="E6460" t="s">
        <v>99</v>
      </c>
      <c r="F6460" t="s">
        <v>100</v>
      </c>
      <c r="G6460" t="s">
        <v>69</v>
      </c>
      <c r="H6460" t="s">
        <v>31</v>
      </c>
      <c r="I6460" t="s">
        <v>32</v>
      </c>
      <c r="J6460" t="s">
        <v>46</v>
      </c>
      <c r="K6460" s="14" t="s">
        <v>45</v>
      </c>
      <c r="M6460" s="14"/>
      <c r="X6460" s="2">
        <v>0</v>
      </c>
      <c r="Y6460" s="2">
        <v>0</v>
      </c>
    </row>
    <row r="6461" spans="1:25" x14ac:dyDescent="0.25">
      <c r="A6461" s="32"/>
      <c r="D6461" t="e">
        <f>IF(C6461=1,'Data Transformation'!$G$3+0.5*'Data Transformation'!$W$25,IF(C6462=1,D6462-'Data Transformation'!$W$25,FALSE))</f>
        <v>#NUM!</v>
      </c>
      <c r="E6461">
        <f t="array" ref="E6461">IF(ISLOGICAL(D6461),"",FREQUENCY(IF('Data Transformation'!$B$425:$B$8425='Bin Analysis'!$B6459,'Data Transformation'!$G$425:$G$8425),D6461))</f>
        <v>2001</v>
      </c>
      <c r="F6461" t="e">
        <f>IF(ISLOGICAL(D6461),"",E6461-E6460)</f>
        <v>#VALUE!</v>
      </c>
      <c r="M6461" s="14"/>
    </row>
    <row r="6462" spans="1:25" x14ac:dyDescent="0.25">
      <c r="A6462" s="32" t="e">
        <f>IF(Weighting!$P$6&gt;0,B6462,"")</f>
        <v>#NUM!</v>
      </c>
      <c r="B6462" t="e">
        <f>Weighting!$C$6</f>
        <v>#DIV/0!</v>
      </c>
      <c r="C6462" t="e">
        <f>Weighting!$F$6</f>
        <v>#NUM!</v>
      </c>
      <c r="D6462" t="e">
        <f>IF(C6462=1,'Data Transformation'!$G$3+0.5*'Data Transformation'!$W$25,IF(C6463=1,D6463-'Data Transformation'!$W$25,FALSE))</f>
        <v>#NUM!</v>
      </c>
      <c r="E6462">
        <f t="array" ref="E6462">IF(ISLOGICAL(D6462),"",FREQUENCY(IF('Data Transformation'!$B$425:$B$8425='Bin Analysis'!$B6459,'Data Transformation'!$G$425:$G$8425),D6462))</f>
        <v>2001</v>
      </c>
      <c r="F6462">
        <f>IF(ISLOGICAL(D6462),"",E6462-E6461)</f>
        <v>0</v>
      </c>
      <c r="G6462">
        <f>Weighting!$H$6</f>
        <v>1</v>
      </c>
      <c r="H6462">
        <f t="array" ref="H6462">FREQUENCY(IF('Data Transformation'!$B$4:$B$8425=B6459,'Data Transformation'!$G$4:$G$8425),'Bin Analysis'!$B6462)</f>
        <v>2073</v>
      </c>
      <c r="I6462">
        <f>H6462-H6461</f>
        <v>2073</v>
      </c>
      <c r="J6462">
        <f>IF(I6462=0,0,1)</f>
        <v>1</v>
      </c>
      <c r="K6462" t="e">
        <f>J6462*Weighting!$W$6</f>
        <v>#NUM!</v>
      </c>
      <c r="M6462" s="14"/>
    </row>
    <row r="6463" spans="1:25" x14ac:dyDescent="0.25">
      <c r="A6463" s="32" t="str">
        <f>IF(Weighting!$P$7&gt;0,B6463,"")</f>
        <v/>
      </c>
      <c r="B6463" t="e">
        <f>Weighting!$C$7</f>
        <v>#DIV/0!</v>
      </c>
      <c r="C6463" t="e">
        <f>Weighting!$F$7</f>
        <v>#NUM!</v>
      </c>
      <c r="D6463" t="e">
        <f>IF(C6463=1,'Data Transformation'!$G$3+0.5*'Data Transformation'!$W$25,IF(C6464=1,D6464-'Data Transformation'!$W$25,FALSE))</f>
        <v>#NUM!</v>
      </c>
      <c r="E6463">
        <f t="array" ref="E6463">IF(ISLOGICAL(D6463),"",FREQUENCY(IF('Data Transformation'!$B$425:$B$8425='Bin Analysis'!$B6459,'Data Transformation'!$G$425:$G$8425),D6463))</f>
        <v>2001</v>
      </c>
      <c r="F6463">
        <f t="shared" ref="F6463:F6481" si="807">IF(ISLOGICAL(D6463),"",E6463-E6462)</f>
        <v>0</v>
      </c>
      <c r="G6463">
        <f>Weighting!$H$7</f>
        <v>0</v>
      </c>
      <c r="H6463">
        <f t="array" ref="H6463">FREQUENCY(IF('Data Transformation'!$B$4:$B$8425=B6459,'Data Transformation'!$G$4:$G$8425),'Bin Analysis'!$B6463)</f>
        <v>2073</v>
      </c>
      <c r="I6463">
        <f t="shared" ref="I6463:I6481" si="808">H6463-H6462</f>
        <v>0</v>
      </c>
      <c r="J6463">
        <f>IF(I6463=0,0,1)</f>
        <v>0</v>
      </c>
      <c r="K6463">
        <f>J6463*Weighting!$W$7</f>
        <v>0</v>
      </c>
      <c r="M6463" s="14"/>
    </row>
    <row r="6464" spans="1:25" x14ac:dyDescent="0.25">
      <c r="A6464" s="32" t="str">
        <f>IF(Weighting!$P$8&gt;0,B6464,"")</f>
        <v/>
      </c>
      <c r="B6464" t="e">
        <f>Weighting!$C$8</f>
        <v>#DIV/0!</v>
      </c>
      <c r="C6464" t="e">
        <f>Weighting!$F$8</f>
        <v>#NUM!</v>
      </c>
      <c r="D6464" t="e">
        <f>IF(C6464=1,'Data Transformation'!$G$3+0.5*'Data Transformation'!$W$25,IF(C6465=1,D6465-'Data Transformation'!$W$25,FALSE))</f>
        <v>#NUM!</v>
      </c>
      <c r="E6464">
        <f t="array" ref="E6464">IF(ISLOGICAL(D6464),"",FREQUENCY(IF('Data Transformation'!$B$425:$B$8425='Bin Analysis'!$B6459,'Data Transformation'!$G$425:$G$8425),D6464))</f>
        <v>2001</v>
      </c>
      <c r="F6464">
        <f t="shared" si="807"/>
        <v>0</v>
      </c>
      <c r="G6464">
        <f>Weighting!$H$8</f>
        <v>0</v>
      </c>
      <c r="H6464">
        <f t="array" ref="H6464">FREQUENCY(IF('Data Transformation'!$B$4:$B$8425=B6459,'Data Transformation'!$G$4:$G$8425),'Bin Analysis'!$B6464)</f>
        <v>2073</v>
      </c>
      <c r="I6464">
        <f t="shared" si="808"/>
        <v>0</v>
      </c>
      <c r="J6464">
        <f t="shared" ref="J6464:J6481" si="809">IF(I6464=0,0,1)</f>
        <v>0</v>
      </c>
      <c r="K6464">
        <f>J6464*Weighting!$W$8</f>
        <v>0</v>
      </c>
      <c r="M6464" s="14"/>
    </row>
    <row r="6465" spans="1:13" x14ac:dyDescent="0.25">
      <c r="A6465" s="32" t="str">
        <f>IF(Weighting!$P$9&gt;0,B6465,"")</f>
        <v/>
      </c>
      <c r="B6465" s="50" t="e">
        <f>Weighting!$C$9</f>
        <v>#DIV/0!</v>
      </c>
      <c r="C6465" t="e">
        <f>Weighting!$F$9</f>
        <v>#NUM!</v>
      </c>
      <c r="D6465" t="e">
        <f>IF(C6465=1,'Data Transformation'!$G$3+0.5*'Data Transformation'!$W$25,IF(C6466=1,D6466-'Data Transformation'!$W$25,FALSE))</f>
        <v>#NUM!</v>
      </c>
      <c r="E6465">
        <f t="array" ref="E6465">IF(ISLOGICAL(D6465),"",FREQUENCY(IF('Data Transformation'!$B$425:$B$8425='Bin Analysis'!$B6459,'Data Transformation'!$G$425:$G$8425),D6465))</f>
        <v>2001</v>
      </c>
      <c r="F6465">
        <f t="shared" si="807"/>
        <v>0</v>
      </c>
      <c r="G6465">
        <f>Weighting!$H$9</f>
        <v>0</v>
      </c>
      <c r="H6465">
        <f t="array" ref="H6465">FREQUENCY(IF('Data Transformation'!$B$4:$B$8425=B6459,'Data Transformation'!$G$4:$G$8425),'Bin Analysis'!$B6465)</f>
        <v>2073</v>
      </c>
      <c r="I6465">
        <f t="shared" si="808"/>
        <v>0</v>
      </c>
      <c r="J6465">
        <f t="shared" si="809"/>
        <v>0</v>
      </c>
      <c r="K6465">
        <f>J6465*Weighting!$W$9</f>
        <v>0</v>
      </c>
      <c r="M6465" s="14"/>
    </row>
    <row r="6466" spans="1:13" x14ac:dyDescent="0.25">
      <c r="A6466" s="32" t="str">
        <f>IF(Weighting!$P$10&gt;0,B6466,"")</f>
        <v/>
      </c>
      <c r="B6466" t="e">
        <f>Weighting!$C$10</f>
        <v>#DIV/0!</v>
      </c>
      <c r="C6466" t="e">
        <f>Weighting!$F$10</f>
        <v>#NUM!</v>
      </c>
      <c r="D6466" t="e">
        <f>IF(C6466=1,'Data Transformation'!$G$3+0.5*'Data Transformation'!$W$25,IF(C6467=1,D6467-'Data Transformation'!$W$25,FALSE))</f>
        <v>#NUM!</v>
      </c>
      <c r="E6466">
        <f t="array" ref="E6466">IF(ISLOGICAL(D6466),"",FREQUENCY(IF('Data Transformation'!$B$425:$B$8425='Bin Analysis'!$B6459,'Data Transformation'!$G$425:$G$8425),D6466))</f>
        <v>2001</v>
      </c>
      <c r="F6466">
        <f t="shared" si="807"/>
        <v>0</v>
      </c>
      <c r="G6466">
        <f>Weighting!$H$10</f>
        <v>0</v>
      </c>
      <c r="H6466">
        <f t="array" ref="H6466">FREQUENCY(IF('Data Transformation'!$B$4:$B$8425=B6459,'Data Transformation'!$G$4:$G$8425),'Bin Analysis'!$B6466)</f>
        <v>2073</v>
      </c>
      <c r="I6466">
        <f t="shared" si="808"/>
        <v>0</v>
      </c>
      <c r="J6466">
        <f t="shared" si="809"/>
        <v>0</v>
      </c>
      <c r="K6466">
        <f>J6466*Weighting!$W$10</f>
        <v>0</v>
      </c>
      <c r="M6466" s="14"/>
    </row>
    <row r="6467" spans="1:13" x14ac:dyDescent="0.25">
      <c r="A6467" s="32" t="str">
        <f>IF(Weighting!$P$11&gt;0,B6467,"")</f>
        <v/>
      </c>
      <c r="B6467" t="e">
        <f>Weighting!$C$11</f>
        <v>#DIV/0!</v>
      </c>
      <c r="C6467" t="e">
        <f>Weighting!$F$11</f>
        <v>#NUM!</v>
      </c>
      <c r="D6467" t="e">
        <f>IF(C6467=1,'Data Transformation'!$G$3+0.5*'Data Transformation'!$W$25,IF(C6468=1,D6468-'Data Transformation'!$W$25,FALSE))</f>
        <v>#NUM!</v>
      </c>
      <c r="E6467">
        <f t="array" ref="E6467">IF(ISLOGICAL(D6467),"",FREQUENCY(IF('Data Transformation'!$B$425:$B$8425='Bin Analysis'!$B6459,'Data Transformation'!$G$425:$G$8425),D6467))</f>
        <v>2001</v>
      </c>
      <c r="F6467">
        <f t="shared" si="807"/>
        <v>0</v>
      </c>
      <c r="G6467">
        <f>Weighting!$H$11</f>
        <v>0</v>
      </c>
      <c r="H6467">
        <f t="array" ref="H6467">FREQUENCY(IF('Data Transformation'!$B$4:$B$8425=B6459,'Data Transformation'!$G$4:$G$8425),'Bin Analysis'!$B6467)</f>
        <v>2073</v>
      </c>
      <c r="I6467">
        <f t="shared" si="808"/>
        <v>0</v>
      </c>
      <c r="J6467">
        <f t="shared" si="809"/>
        <v>0</v>
      </c>
      <c r="K6467">
        <f>J6467*Weighting!$W$11</f>
        <v>0</v>
      </c>
      <c r="M6467" s="14"/>
    </row>
    <row r="6468" spans="1:13" x14ac:dyDescent="0.25">
      <c r="A6468" s="32" t="str">
        <f>IF(Weighting!$P$12&gt;0,B6468,"")</f>
        <v/>
      </c>
      <c r="B6468" t="e">
        <f>Weighting!$C$12</f>
        <v>#DIV/0!</v>
      </c>
      <c r="C6468" t="e">
        <f>Weighting!$F$12</f>
        <v>#NUM!</v>
      </c>
      <c r="D6468" t="e">
        <f>IF(C6468=1,'Data Transformation'!$G$3+0.5*'Data Transformation'!$W$25,IF(C6469=1,D6469-'Data Transformation'!$W$25,FALSE))</f>
        <v>#NUM!</v>
      </c>
      <c r="E6468">
        <f t="array" ref="E6468">IF(ISLOGICAL(D6468),"",FREQUENCY(IF('Data Transformation'!$B$425:$B$8425='Bin Analysis'!$B6459,'Data Transformation'!$G$425:$G$8425),D6468))</f>
        <v>2001</v>
      </c>
      <c r="F6468">
        <f t="shared" si="807"/>
        <v>0</v>
      </c>
      <c r="G6468">
        <f>Weighting!$H$12</f>
        <v>0</v>
      </c>
      <c r="H6468">
        <f t="array" ref="H6468">FREQUENCY(IF('Data Transformation'!$B$4:$B$8425=B6459,'Data Transformation'!$G$4:$G$8425),'Bin Analysis'!$B6468)</f>
        <v>2073</v>
      </c>
      <c r="I6468">
        <f t="shared" si="808"/>
        <v>0</v>
      </c>
      <c r="J6468">
        <f t="shared" si="809"/>
        <v>0</v>
      </c>
      <c r="K6468">
        <f>J6468*Weighting!$W$12</f>
        <v>0</v>
      </c>
      <c r="M6468" s="14"/>
    </row>
    <row r="6469" spans="1:13" x14ac:dyDescent="0.25">
      <c r="A6469" s="32" t="str">
        <f>IF(Weighting!$P$13&gt;0,B6469,"")</f>
        <v/>
      </c>
      <c r="B6469" t="e">
        <f>Weighting!$C$13</f>
        <v>#DIV/0!</v>
      </c>
      <c r="C6469" t="e">
        <f>Weighting!$F$13</f>
        <v>#NUM!</v>
      </c>
      <c r="D6469" t="e">
        <f>IF(C6469=1,'Data Transformation'!$G$3+0.5*'Data Transformation'!$W$25,IF(C6470=1,D6470-'Data Transformation'!$W$25,FALSE))</f>
        <v>#NUM!</v>
      </c>
      <c r="E6469">
        <f t="array" ref="E6469">IF(ISLOGICAL(D6469),"",FREQUENCY(IF('Data Transformation'!$B$425:$B$8425='Bin Analysis'!$B6459,'Data Transformation'!$G$425:$G$8425),D6469))</f>
        <v>2001</v>
      </c>
      <c r="F6469">
        <f t="shared" si="807"/>
        <v>0</v>
      </c>
      <c r="G6469">
        <f>Weighting!$H$13</f>
        <v>0</v>
      </c>
      <c r="H6469">
        <f t="array" ref="H6469">FREQUENCY(IF('Data Transformation'!$B$4:$B$8425=B6459,'Data Transformation'!$G$4:$G$8425),'Bin Analysis'!$B6469)</f>
        <v>2073</v>
      </c>
      <c r="I6469">
        <f t="shared" si="808"/>
        <v>0</v>
      </c>
      <c r="J6469">
        <f t="shared" si="809"/>
        <v>0</v>
      </c>
      <c r="K6469">
        <f>J6469*Weighting!$W$13</f>
        <v>0</v>
      </c>
      <c r="M6469" s="14"/>
    </row>
    <row r="6470" spans="1:13" x14ac:dyDescent="0.25">
      <c r="A6470" s="32" t="str">
        <f>IF(Weighting!$P$14&gt;0,B6470,"")</f>
        <v/>
      </c>
      <c r="B6470" t="e">
        <f>Weighting!$C$14</f>
        <v>#DIV/0!</v>
      </c>
      <c r="C6470" t="e">
        <f>Weighting!$F$14</f>
        <v>#NUM!</v>
      </c>
      <c r="D6470" t="e">
        <f>IF(C6470=1,'Data Transformation'!$G$3+0.5*'Data Transformation'!$W$25,IF(C6471=1,D6471-'Data Transformation'!$W$25,FALSE))</f>
        <v>#NUM!</v>
      </c>
      <c r="E6470">
        <f t="array" ref="E6470">IF(ISLOGICAL(D6470),"",FREQUENCY(IF('Data Transformation'!$B$425:$B$8425='Bin Analysis'!$B6459,'Data Transformation'!$G$425:$G$8425),D6470))</f>
        <v>2001</v>
      </c>
      <c r="F6470">
        <f t="shared" si="807"/>
        <v>0</v>
      </c>
      <c r="G6470">
        <f>Weighting!$H$14</f>
        <v>0</v>
      </c>
      <c r="H6470">
        <f t="array" ref="H6470">FREQUENCY(IF('Data Transformation'!$B$4:$B$8425=B6459,'Data Transformation'!$G$4:$G$8425),'Bin Analysis'!$B6470)</f>
        <v>2073</v>
      </c>
      <c r="I6470">
        <f t="shared" si="808"/>
        <v>0</v>
      </c>
      <c r="J6470">
        <f t="shared" si="809"/>
        <v>0</v>
      </c>
      <c r="K6470">
        <f>J6470*Weighting!$W$14</f>
        <v>0</v>
      </c>
      <c r="M6470" s="14"/>
    </row>
    <row r="6471" spans="1:13" x14ac:dyDescent="0.25">
      <c r="A6471" s="32" t="str">
        <f>IF(Weighting!$P$15&gt;0,B6471,"")</f>
        <v/>
      </c>
      <c r="B6471" t="e">
        <f>Weighting!$C$15</f>
        <v>#DIV/0!</v>
      </c>
      <c r="C6471" t="e">
        <f>Weighting!$F$15</f>
        <v>#NUM!</v>
      </c>
      <c r="D6471" t="e">
        <f>IF(C6471=1,'Data Transformation'!$G$3+0.5*'Data Transformation'!$W$25,IF(C6472=1,D6472-'Data Transformation'!$W$25,FALSE))</f>
        <v>#NUM!</v>
      </c>
      <c r="E6471">
        <f t="array" ref="E6471">IF(ISLOGICAL(D6471),"",FREQUENCY(IF('Data Transformation'!$B$425:$B$8425='Bin Analysis'!$B6459,'Data Transformation'!$G$425:$G$8425),D6471))</f>
        <v>2001</v>
      </c>
      <c r="F6471">
        <f t="shared" si="807"/>
        <v>0</v>
      </c>
      <c r="G6471">
        <f>Weighting!$H$15</f>
        <v>0</v>
      </c>
      <c r="H6471">
        <f t="array" ref="H6471">FREQUENCY(IF('Data Transformation'!$B$4:$B$8425=B6459,'Data Transformation'!$G$4:$G$8425),'Bin Analysis'!$B6471)</f>
        <v>2073</v>
      </c>
      <c r="I6471">
        <f t="shared" si="808"/>
        <v>0</v>
      </c>
      <c r="J6471">
        <f t="shared" si="809"/>
        <v>0</v>
      </c>
      <c r="K6471">
        <f>J6471*Weighting!$W$15</f>
        <v>0</v>
      </c>
      <c r="M6471" s="14"/>
    </row>
    <row r="6472" spans="1:13" x14ac:dyDescent="0.25">
      <c r="A6472" s="32" t="str">
        <f>IF(Weighting!$P$16&gt;0,B6472,"")</f>
        <v/>
      </c>
      <c r="B6472" t="e">
        <f>Weighting!$C$16</f>
        <v>#DIV/0!</v>
      </c>
      <c r="C6472" t="e">
        <f>Weighting!$F$16</f>
        <v>#NUM!</v>
      </c>
      <c r="D6472" t="e">
        <f>IF(C6472=1,'Data Transformation'!$G$3+0.5*'Data Transformation'!$W$25,IF(C6473=1,D6473-'Data Transformation'!$W$25,FALSE))</f>
        <v>#NUM!</v>
      </c>
      <c r="E6472">
        <f t="array" ref="E6472">IF(ISLOGICAL(D6472),"",FREQUENCY(IF('Data Transformation'!$B$425:$B$8425='Bin Analysis'!$B6459,'Data Transformation'!$G$425:$G$8425),D6472))</f>
        <v>2001</v>
      </c>
      <c r="F6472">
        <f t="shared" si="807"/>
        <v>0</v>
      </c>
      <c r="G6472">
        <f>Weighting!$H$16</f>
        <v>0</v>
      </c>
      <c r="H6472">
        <f t="array" ref="H6472">FREQUENCY(IF('Data Transformation'!$B$4:$B$8425=B6459,'Data Transformation'!$G$4:$G$8425),'Bin Analysis'!$B6472)</f>
        <v>2073</v>
      </c>
      <c r="I6472">
        <f t="shared" si="808"/>
        <v>0</v>
      </c>
      <c r="J6472">
        <f t="shared" si="809"/>
        <v>0</v>
      </c>
      <c r="K6472">
        <f>J6472*Weighting!$W$16</f>
        <v>0</v>
      </c>
      <c r="M6472" s="14"/>
    </row>
    <row r="6473" spans="1:13" x14ac:dyDescent="0.25">
      <c r="A6473" s="32" t="str">
        <f>IF(Weighting!$P$17&gt;0,B6473,"")</f>
        <v/>
      </c>
      <c r="B6473" t="e">
        <f>Weighting!$C$17</f>
        <v>#DIV/0!</v>
      </c>
      <c r="C6473" t="e">
        <f>Weighting!$F$17</f>
        <v>#NUM!</v>
      </c>
      <c r="D6473" t="e">
        <f>IF(C6473=1,'Data Transformation'!$G$3+0.5*'Data Transformation'!$W$25,IF(C6474=1,D6474-'Data Transformation'!$W$25,FALSE))</f>
        <v>#NUM!</v>
      </c>
      <c r="E6473">
        <f t="array" ref="E6473">IF(ISLOGICAL(D6473),"",FREQUENCY(IF('Data Transformation'!$B$425:$B$8425='Bin Analysis'!$B6459,'Data Transformation'!$G$425:$G$8425),D6473))</f>
        <v>2001</v>
      </c>
      <c r="F6473">
        <f t="shared" si="807"/>
        <v>0</v>
      </c>
      <c r="G6473">
        <f>Weighting!$H$17</f>
        <v>0</v>
      </c>
      <c r="H6473">
        <f t="array" ref="H6473">FREQUENCY(IF('Data Transformation'!$B$4:$B$8425=B6459,'Data Transformation'!$G$4:$G$8425),'Bin Analysis'!$B6473)</f>
        <v>2073</v>
      </c>
      <c r="I6473">
        <f t="shared" si="808"/>
        <v>0</v>
      </c>
      <c r="J6473">
        <f t="shared" si="809"/>
        <v>0</v>
      </c>
      <c r="K6473">
        <f>J6473*Weighting!$W$17</f>
        <v>0</v>
      </c>
      <c r="M6473" s="14"/>
    </row>
    <row r="6474" spans="1:13" x14ac:dyDescent="0.25">
      <c r="A6474" s="32" t="str">
        <f>IF(Weighting!$P$18&gt;0,B6474,"")</f>
        <v/>
      </c>
      <c r="B6474" t="e">
        <f>Weighting!$C$18</f>
        <v>#DIV/0!</v>
      </c>
      <c r="C6474" t="e">
        <f>Weighting!$F$18</f>
        <v>#NUM!</v>
      </c>
      <c r="D6474" t="e">
        <f>IF(C6474=1,'Data Transformation'!$G$3+0.5*'Data Transformation'!$W$25,IF(C6475=1,D6475-'Data Transformation'!$W$25,FALSE))</f>
        <v>#NUM!</v>
      </c>
      <c r="E6474">
        <f t="array" ref="E6474">IF(ISLOGICAL(D6474),"",FREQUENCY(IF('Data Transformation'!$B$425:$B$8425='Bin Analysis'!$B6459,'Data Transformation'!$G$425:$G$8425),D6474))</f>
        <v>2001</v>
      </c>
      <c r="F6474">
        <f t="shared" si="807"/>
        <v>0</v>
      </c>
      <c r="G6474">
        <f>Weighting!$H$18</f>
        <v>0</v>
      </c>
      <c r="H6474">
        <f t="array" ref="H6474">FREQUENCY(IF('Data Transformation'!$B$4:$B$8425=B6459,'Data Transformation'!$G$4:$G$8425),'Bin Analysis'!$B6474)</f>
        <v>2073</v>
      </c>
      <c r="I6474">
        <f t="shared" si="808"/>
        <v>0</v>
      </c>
      <c r="J6474">
        <f t="shared" si="809"/>
        <v>0</v>
      </c>
      <c r="K6474">
        <f>J6474*Weighting!$W$18</f>
        <v>0</v>
      </c>
      <c r="M6474" s="14"/>
    </row>
    <row r="6475" spans="1:13" x14ac:dyDescent="0.25">
      <c r="A6475" s="32" t="str">
        <f>IF(Weighting!$P$19&gt;0,B6475,"")</f>
        <v/>
      </c>
      <c r="B6475" t="e">
        <f>Weighting!$C$19</f>
        <v>#DIV/0!</v>
      </c>
      <c r="C6475" t="e">
        <f>Weighting!$F$19</f>
        <v>#NUM!</v>
      </c>
      <c r="D6475" t="e">
        <f>IF(C6475=1,'Data Transformation'!$G$3+0.5*'Data Transformation'!$W$25,IF(C6476=1,D6476-'Data Transformation'!$W$25,FALSE))</f>
        <v>#NUM!</v>
      </c>
      <c r="E6475">
        <f t="array" ref="E6475">IF(ISLOGICAL(D6475),"",FREQUENCY(IF('Data Transformation'!$B$425:$B$8425='Bin Analysis'!$B6459,'Data Transformation'!$G$425:$G$8425),D6475))</f>
        <v>2001</v>
      </c>
      <c r="F6475">
        <f t="shared" si="807"/>
        <v>0</v>
      </c>
      <c r="G6475">
        <f>Weighting!$H$19</f>
        <v>0</v>
      </c>
      <c r="H6475">
        <f t="array" ref="H6475">FREQUENCY(IF('Data Transformation'!$B$4:$B$8425=B6459,'Data Transformation'!$G$4:$G$8425),'Bin Analysis'!$B6475)</f>
        <v>2073</v>
      </c>
      <c r="I6475">
        <f t="shared" si="808"/>
        <v>0</v>
      </c>
      <c r="J6475">
        <f t="shared" si="809"/>
        <v>0</v>
      </c>
      <c r="K6475">
        <f>J6475*Weighting!$W$19</f>
        <v>0</v>
      </c>
      <c r="M6475" s="14"/>
    </row>
    <row r="6476" spans="1:13" x14ac:dyDescent="0.25">
      <c r="A6476" s="32" t="str">
        <f>IF(Weighting!$P$20&gt;0,B6476,"")</f>
        <v/>
      </c>
      <c r="B6476" t="e">
        <f>Weighting!$C$20</f>
        <v>#DIV/0!</v>
      </c>
      <c r="C6476" t="e">
        <f>Weighting!$F$20</f>
        <v>#NUM!</v>
      </c>
      <c r="D6476" t="e">
        <f>IF(C6476=1,'Data Transformation'!$G$3+0.5*'Data Transformation'!$W$25,IF(C6477=1,D6477-'Data Transformation'!$W$25,FALSE))</f>
        <v>#NUM!</v>
      </c>
      <c r="E6476">
        <f t="array" ref="E6476">IF(ISLOGICAL(D6476),"",FREQUENCY(IF('Data Transformation'!$B$425:$B$8425='Bin Analysis'!$B6459,'Data Transformation'!$G$425:$G$8425),D6476))</f>
        <v>2001</v>
      </c>
      <c r="F6476">
        <f t="shared" si="807"/>
        <v>0</v>
      </c>
      <c r="G6476">
        <f>Weighting!$H$20</f>
        <v>0</v>
      </c>
      <c r="H6476">
        <f t="array" ref="H6476">FREQUENCY(IF('Data Transformation'!$B$4:$B$8425=B6459,'Data Transformation'!$G$4:$G$8425),'Bin Analysis'!$B6476)</f>
        <v>2073</v>
      </c>
      <c r="I6476">
        <f t="shared" si="808"/>
        <v>0</v>
      </c>
      <c r="J6476">
        <f t="shared" si="809"/>
        <v>0</v>
      </c>
      <c r="K6476">
        <f>J6476*Weighting!$W$20</f>
        <v>0</v>
      </c>
      <c r="M6476" s="14"/>
    </row>
    <row r="6477" spans="1:13" x14ac:dyDescent="0.25">
      <c r="A6477" s="32" t="str">
        <f>IF(Weighting!$P$21&gt;0,B6477,"")</f>
        <v/>
      </c>
      <c r="B6477" t="e">
        <f>Weighting!$C$21</f>
        <v>#DIV/0!</v>
      </c>
      <c r="C6477" t="e">
        <f>Weighting!$F$21</f>
        <v>#NUM!</v>
      </c>
      <c r="D6477" t="e">
        <f>IF(C6477=1,'Data Transformation'!$G$3+0.5*'Data Transformation'!$W$25,IF(C6478=1,D6478-'Data Transformation'!$W$25,FALSE))</f>
        <v>#NUM!</v>
      </c>
      <c r="E6477">
        <f t="array" ref="E6477">IF(ISLOGICAL(D6477),"",FREQUENCY(IF('Data Transformation'!$B$425:$B$8425='Bin Analysis'!$B6459,'Data Transformation'!$G$425:$G$8425),D6477))</f>
        <v>2001</v>
      </c>
      <c r="F6477">
        <f t="shared" si="807"/>
        <v>0</v>
      </c>
      <c r="G6477">
        <f>Weighting!$H$21</f>
        <v>0</v>
      </c>
      <c r="H6477">
        <f t="array" ref="H6477">FREQUENCY(IF('Data Transformation'!$B$4:$B$8425=B6459,'Data Transformation'!$G$4:$G$8425),'Bin Analysis'!$B6477)</f>
        <v>2073</v>
      </c>
      <c r="I6477">
        <f t="shared" si="808"/>
        <v>0</v>
      </c>
      <c r="J6477">
        <f t="shared" si="809"/>
        <v>0</v>
      </c>
      <c r="K6477">
        <f>J6477*Weighting!$W$21</f>
        <v>0</v>
      </c>
      <c r="M6477" s="14"/>
    </row>
    <row r="6478" spans="1:13" x14ac:dyDescent="0.25">
      <c r="A6478" s="32" t="str">
        <f>IF(Weighting!$P$22&gt;0,B6478,"")</f>
        <v/>
      </c>
      <c r="B6478" t="e">
        <f>Weighting!$C$22</f>
        <v>#DIV/0!</v>
      </c>
      <c r="C6478" t="e">
        <f>Weighting!$F$22</f>
        <v>#NUM!</v>
      </c>
      <c r="D6478" t="e">
        <f>IF(C6478=1,'Data Transformation'!$G$3+0.5*'Data Transformation'!$W$25,IF(C6479=1,D6479-'Data Transformation'!$W$25,FALSE))</f>
        <v>#NUM!</v>
      </c>
      <c r="E6478">
        <f t="array" ref="E6478">IF(ISLOGICAL(D6478),"",FREQUENCY(IF('Data Transformation'!$B$425:$B$8425='Bin Analysis'!$B6459,'Data Transformation'!$G$425:$G$8425),D6478))</f>
        <v>2001</v>
      </c>
      <c r="F6478">
        <f t="shared" si="807"/>
        <v>0</v>
      </c>
      <c r="G6478">
        <f>Weighting!$H$22</f>
        <v>0</v>
      </c>
      <c r="H6478">
        <f t="array" ref="H6478">FREQUENCY(IF('Data Transformation'!$B$4:$B$8425=B6459,'Data Transformation'!$G$4:$G$8425),'Bin Analysis'!$B6478)</f>
        <v>2073</v>
      </c>
      <c r="I6478">
        <f t="shared" si="808"/>
        <v>0</v>
      </c>
      <c r="J6478">
        <f t="shared" si="809"/>
        <v>0</v>
      </c>
      <c r="K6478">
        <f>J6478*Weighting!$W$22</f>
        <v>0</v>
      </c>
      <c r="M6478" s="14"/>
    </row>
    <row r="6479" spans="1:13" x14ac:dyDescent="0.25">
      <c r="A6479" s="32" t="str">
        <f>IF(Weighting!$P$23&gt;0,B6479,"")</f>
        <v/>
      </c>
      <c r="B6479" t="e">
        <f>Weighting!$C$23</f>
        <v>#DIV/0!</v>
      </c>
      <c r="C6479" t="e">
        <f>Weighting!$F$23</f>
        <v>#NUM!</v>
      </c>
      <c r="D6479" t="e">
        <f>IF(C6479=1,'Data Transformation'!$G$3+0.5*'Data Transformation'!$W$25,IF(C6480=1,D6480-'Data Transformation'!$W$25,FALSE))</f>
        <v>#NUM!</v>
      </c>
      <c r="E6479">
        <f t="array" ref="E6479">IF(ISLOGICAL(D6479),"",FREQUENCY(IF('Data Transformation'!$B$425:$B$8425='Bin Analysis'!$B6459,'Data Transformation'!$G$425:$G$8425),D6479))</f>
        <v>2001</v>
      </c>
      <c r="F6479">
        <f t="shared" si="807"/>
        <v>0</v>
      </c>
      <c r="G6479">
        <f>Weighting!$H$23</f>
        <v>0</v>
      </c>
      <c r="H6479">
        <f t="array" ref="H6479">FREQUENCY(IF('Data Transformation'!$B$4:$B$8425=B6459,'Data Transformation'!$G$4:$G$8425),'Bin Analysis'!$B6479)</f>
        <v>2073</v>
      </c>
      <c r="I6479">
        <f t="shared" si="808"/>
        <v>0</v>
      </c>
      <c r="J6479">
        <f t="shared" si="809"/>
        <v>0</v>
      </c>
      <c r="K6479">
        <f>J6479*Weighting!$W$23</f>
        <v>0</v>
      </c>
      <c r="M6479" s="14"/>
    </row>
    <row r="6480" spans="1:13" x14ac:dyDescent="0.25">
      <c r="A6480" s="32" t="str">
        <f>IF(Weighting!$P$24&gt;0,B6480,"")</f>
        <v/>
      </c>
      <c r="B6480" t="e">
        <f>Weighting!$C$24</f>
        <v>#DIV/0!</v>
      </c>
      <c r="C6480" t="e">
        <f>Weighting!$F$24</f>
        <v>#NUM!</v>
      </c>
      <c r="D6480" t="e">
        <f>IF(C6480=1,'Data Transformation'!$G$3+0.5*'Data Transformation'!$W$25,IF(C6481=1,D6481-'Data Transformation'!$W$25,FALSE))</f>
        <v>#NUM!</v>
      </c>
      <c r="E6480">
        <f t="array" ref="E6480">IF(ISLOGICAL(D6480),"",FREQUENCY(IF('Data Transformation'!$B$425:$B$8425='Bin Analysis'!$B6459,'Data Transformation'!$G$425:$G$8425),D6480))</f>
        <v>2001</v>
      </c>
      <c r="F6480">
        <f t="shared" si="807"/>
        <v>0</v>
      </c>
      <c r="G6480">
        <f>Weighting!$H$24</f>
        <v>0</v>
      </c>
      <c r="H6480">
        <f t="array" ref="H6480">FREQUENCY(IF('Data Transformation'!$B$4:$B$8425=B6459,'Data Transformation'!$G$4:$G$8425),'Bin Analysis'!$B6480)</f>
        <v>2073</v>
      </c>
      <c r="I6480">
        <f t="shared" si="808"/>
        <v>0</v>
      </c>
      <c r="J6480">
        <f t="shared" si="809"/>
        <v>0</v>
      </c>
      <c r="K6480">
        <f>J6480*Weighting!$W$24</f>
        <v>0</v>
      </c>
      <c r="M6480" s="14"/>
    </row>
    <row r="6481" spans="1:25" x14ac:dyDescent="0.25">
      <c r="A6481" s="32" t="str">
        <f>IF(Weighting!$P$25&gt;0,B6481,"")</f>
        <v/>
      </c>
      <c r="B6481" t="e">
        <f>Weighting!$C$25</f>
        <v>#DIV/0!</v>
      </c>
      <c r="C6481" t="e">
        <f>Weighting!$F$25</f>
        <v>#NUM!</v>
      </c>
      <c r="D6481" t="e">
        <f>IF(C6481=1,'Data Transformation'!$G$3+0.5*'Data Transformation'!$W$25,IF(C6482=1,D6482-'Data Transformation'!$W$25,FALSE))</f>
        <v>#NUM!</v>
      </c>
      <c r="E6481">
        <f t="array" ref="E6481">IF(ISLOGICAL(D6481),"",FREQUENCY(IF('Data Transformation'!$B$425:$B$8425='Bin Analysis'!$B6459,'Data Transformation'!$G$425:$G$8425),D6481))</f>
        <v>2001</v>
      </c>
      <c r="F6481">
        <f t="shared" si="807"/>
        <v>0</v>
      </c>
      <c r="G6481">
        <f>Weighting!$H$25</f>
        <v>0</v>
      </c>
      <c r="H6481">
        <f t="array" ref="H6481">FREQUENCY(IF('Data Transformation'!$B$4:$B$8425=B6459,'Data Transformation'!$G$4:$G$8425),'Bin Analysis'!$B6481)</f>
        <v>2073</v>
      </c>
      <c r="I6481">
        <f t="shared" si="808"/>
        <v>0</v>
      </c>
      <c r="J6481">
        <f t="shared" si="809"/>
        <v>0</v>
      </c>
      <c r="K6481">
        <f>J6481*Weighting!$W$25</f>
        <v>0</v>
      </c>
      <c r="M6481" s="14"/>
    </row>
    <row r="6482" spans="1:25" x14ac:dyDescent="0.25">
      <c r="N6482" s="57"/>
      <c r="O6482"/>
      <c r="P6482"/>
      <c r="Q6482"/>
      <c r="R6482"/>
    </row>
    <row r="6483" spans="1:25" ht="23.25" x14ac:dyDescent="0.35">
      <c r="A6483" s="21" t="s">
        <v>0</v>
      </c>
      <c r="B6483" s="21" t="str">
        <f>IFERROR(VLOOKUP(C6483,'Data Transformation'!$L$6:$M$426,2,FALSE),"")</f>
        <v/>
      </c>
      <c r="C6483" s="21">
        <f>C6459+1</f>
        <v>270</v>
      </c>
      <c r="D6483" s="21"/>
      <c r="E6483" s="21"/>
      <c r="F6483" s="21"/>
      <c r="G6483" s="21"/>
      <c r="H6483" s="22"/>
      <c r="I6483" s="22"/>
      <c r="J6483" s="22"/>
      <c r="K6483" s="21"/>
      <c r="L6483" s="21" t="str">
        <f>B6483</f>
        <v/>
      </c>
      <c r="M6483" s="23" t="e">
        <f>INDEX('Data Transformation'!$O$4:$O$424,MATCH($B6483,'Data Transformation'!$M$4:$M$424,0),MATCH($M$2,'Data Transformation'!$O$3,0))</f>
        <v>#N/A</v>
      </c>
      <c r="N6483" s="27" t="e">
        <f>IF('Input and Summary Results'!$J$16="minimum",'Bin Analysis'!X6484/(M6483-1),'Bin Analysis'!Y6483/('Bin Analysis'!M6483-1))</f>
        <v>#N/A</v>
      </c>
      <c r="O6483" s="27" t="e">
        <f>IF(M6483=FALSE,NA(),(VLOOKUP(1,C6486:K6505,4,FALSE))/(M6483-1))</f>
        <v>#N/A</v>
      </c>
      <c r="P6483" s="27" t="e">
        <f>IF(M6483=FALSE,NA(),SUM(J6486:J6505)/Weighting!$S$5)</f>
        <v>#N/A</v>
      </c>
      <c r="Q6483" s="27" t="e">
        <f>IF(M6483=FALSE,NA(),SUM(K6486:K6505)/Weighting!$S$6)</f>
        <v>#N/A</v>
      </c>
      <c r="R6483" s="27" t="e">
        <f>IF(M6483=FALSE,NA(),(VLOOKUP(1,G6486:K6505,3,FALSE))/(M6483-1))</f>
        <v>#N/A</v>
      </c>
      <c r="S6483" s="22" t="e">
        <f>IF(M6483=FALSE,NA(),IF(SUM(J6486:J6505)=2,"yes","no"))</f>
        <v>#N/A</v>
      </c>
      <c r="X6483" s="2" cm="2">
        <f t="array" ref="X6483:X6484">FREQUENCY(IF('Data Transformation'!$B$425:$B$6424='Bin Analysis'!L6483,'Data Transformation'!$G$425:$G$6424),'Data Transformation'!$U$11)</f>
        <v>0</v>
      </c>
      <c r="Y6483" s="2" cm="2">
        <f t="array" ref="Y6483:Y6484">FREQUENCY(IF('Data Transformation'!$B$425:$B$6424='Bin Analysis'!L6483,'Data Transformation'!$G$425:$G$6424),'Data Transformation'!$U$12)</f>
        <v>0</v>
      </c>
    </row>
    <row r="6484" spans="1:25" x14ac:dyDescent="0.25">
      <c r="A6484" s="14" t="s">
        <v>67</v>
      </c>
      <c r="B6484" t="s">
        <v>47</v>
      </c>
      <c r="C6484" t="s">
        <v>5</v>
      </c>
      <c r="D6484" t="s">
        <v>98</v>
      </c>
      <c r="E6484" t="s">
        <v>99</v>
      </c>
      <c r="F6484" t="s">
        <v>100</v>
      </c>
      <c r="G6484" t="s">
        <v>69</v>
      </c>
      <c r="H6484" t="s">
        <v>31</v>
      </c>
      <c r="I6484" t="s">
        <v>32</v>
      </c>
      <c r="J6484" t="s">
        <v>46</v>
      </c>
      <c r="K6484" s="14" t="s">
        <v>45</v>
      </c>
      <c r="M6484" s="14"/>
      <c r="X6484" s="2">
        <v>0</v>
      </c>
      <c r="Y6484" s="2">
        <v>0</v>
      </c>
    </row>
    <row r="6485" spans="1:25" x14ac:dyDescent="0.25">
      <c r="A6485" s="32"/>
      <c r="D6485" t="e">
        <f>IF(C6485=1,'Data Transformation'!$G$3+0.5*'Data Transformation'!$W$25,IF(C6486=1,D6486-'Data Transformation'!$W$25,FALSE))</f>
        <v>#NUM!</v>
      </c>
      <c r="E6485">
        <f t="array" ref="E6485">IF(ISLOGICAL(D6485),"",FREQUENCY(IF('Data Transformation'!$B$425:$B$8425='Bin Analysis'!$B6483,'Data Transformation'!$G$425:$G$8425),D6485))</f>
        <v>2001</v>
      </c>
      <c r="F6485" t="e">
        <f>IF(ISLOGICAL(D6485),"",E6485-E6484)</f>
        <v>#VALUE!</v>
      </c>
      <c r="M6485" s="14"/>
    </row>
    <row r="6486" spans="1:25" x14ac:dyDescent="0.25">
      <c r="A6486" s="32" t="e">
        <f>IF(Weighting!$P$6&gt;0,B6486,"")</f>
        <v>#NUM!</v>
      </c>
      <c r="B6486" t="e">
        <f>Weighting!$C$6</f>
        <v>#DIV/0!</v>
      </c>
      <c r="C6486" t="e">
        <f>Weighting!$F$6</f>
        <v>#NUM!</v>
      </c>
      <c r="D6486" t="e">
        <f>IF(C6486=1,'Data Transformation'!$G$3+0.5*'Data Transformation'!$W$25,IF(C6487=1,D6487-'Data Transformation'!$W$25,FALSE))</f>
        <v>#NUM!</v>
      </c>
      <c r="E6486">
        <f t="array" ref="E6486">IF(ISLOGICAL(D6486),"",FREQUENCY(IF('Data Transformation'!$B$425:$B$8425='Bin Analysis'!$B6483,'Data Transformation'!$G$425:$G$8425),D6486))</f>
        <v>2001</v>
      </c>
      <c r="F6486">
        <f>IF(ISLOGICAL(D6486),"",E6486-E6485)</f>
        <v>0</v>
      </c>
      <c r="G6486">
        <f>Weighting!$H$6</f>
        <v>1</v>
      </c>
      <c r="H6486">
        <f t="array" ref="H6486">FREQUENCY(IF('Data Transformation'!$B$4:$B$8425=B6483,'Data Transformation'!$G$4:$G$8425),'Bin Analysis'!$B6486)</f>
        <v>2073</v>
      </c>
      <c r="I6486">
        <f>H6486-H6485</f>
        <v>2073</v>
      </c>
      <c r="J6486">
        <f>IF(I6486=0,0,1)</f>
        <v>1</v>
      </c>
      <c r="K6486" t="e">
        <f>J6486*Weighting!$W$6</f>
        <v>#NUM!</v>
      </c>
      <c r="M6486" s="14"/>
    </row>
    <row r="6487" spans="1:25" x14ac:dyDescent="0.25">
      <c r="A6487" s="32" t="str">
        <f>IF(Weighting!$P$7&gt;0,B6487,"")</f>
        <v/>
      </c>
      <c r="B6487" t="e">
        <f>Weighting!$C$7</f>
        <v>#DIV/0!</v>
      </c>
      <c r="C6487" t="e">
        <f>Weighting!$F$7</f>
        <v>#NUM!</v>
      </c>
      <c r="D6487" t="e">
        <f>IF(C6487=1,'Data Transformation'!$G$3+0.5*'Data Transformation'!$W$25,IF(C6488=1,D6488-'Data Transformation'!$W$25,FALSE))</f>
        <v>#NUM!</v>
      </c>
      <c r="E6487">
        <f t="array" ref="E6487">IF(ISLOGICAL(D6487),"",FREQUENCY(IF('Data Transformation'!$B$425:$B$8425='Bin Analysis'!$B6483,'Data Transformation'!$G$425:$G$8425),D6487))</f>
        <v>2001</v>
      </c>
      <c r="F6487">
        <f t="shared" ref="F6487:F6505" si="810">IF(ISLOGICAL(D6487),"",E6487-E6486)</f>
        <v>0</v>
      </c>
      <c r="G6487">
        <f>Weighting!$H$7</f>
        <v>0</v>
      </c>
      <c r="H6487">
        <f t="array" ref="H6487">FREQUENCY(IF('Data Transformation'!$B$4:$B$8425=B6483,'Data Transformation'!$G$4:$G$8425),'Bin Analysis'!$B6487)</f>
        <v>2073</v>
      </c>
      <c r="I6487">
        <f t="shared" ref="I6487:I6505" si="811">H6487-H6486</f>
        <v>0</v>
      </c>
      <c r="J6487">
        <f>IF(I6487=0,0,1)</f>
        <v>0</v>
      </c>
      <c r="K6487">
        <f>J6487*Weighting!$W$7</f>
        <v>0</v>
      </c>
      <c r="M6487" s="14"/>
    </row>
    <row r="6488" spans="1:25" x14ac:dyDescent="0.25">
      <c r="A6488" s="32" t="str">
        <f>IF(Weighting!$P$8&gt;0,B6488,"")</f>
        <v/>
      </c>
      <c r="B6488" t="e">
        <f>Weighting!$C$8</f>
        <v>#DIV/0!</v>
      </c>
      <c r="C6488" t="e">
        <f>Weighting!$F$8</f>
        <v>#NUM!</v>
      </c>
      <c r="D6488" t="e">
        <f>IF(C6488=1,'Data Transformation'!$G$3+0.5*'Data Transformation'!$W$25,IF(C6489=1,D6489-'Data Transformation'!$W$25,FALSE))</f>
        <v>#NUM!</v>
      </c>
      <c r="E6488">
        <f t="array" ref="E6488">IF(ISLOGICAL(D6488),"",FREQUENCY(IF('Data Transformation'!$B$425:$B$8425='Bin Analysis'!$B6483,'Data Transformation'!$G$425:$G$8425),D6488))</f>
        <v>2001</v>
      </c>
      <c r="F6488">
        <f t="shared" si="810"/>
        <v>0</v>
      </c>
      <c r="G6488">
        <f>Weighting!$H$8</f>
        <v>0</v>
      </c>
      <c r="H6488">
        <f t="array" ref="H6488">FREQUENCY(IF('Data Transformation'!$B$4:$B$8425=B6483,'Data Transformation'!$G$4:$G$8425),'Bin Analysis'!$B6488)</f>
        <v>2073</v>
      </c>
      <c r="I6488">
        <f t="shared" si="811"/>
        <v>0</v>
      </c>
      <c r="J6488">
        <f t="shared" ref="J6488:J6505" si="812">IF(I6488=0,0,1)</f>
        <v>0</v>
      </c>
      <c r="K6488">
        <f>J6488*Weighting!$W$8</f>
        <v>0</v>
      </c>
      <c r="M6488" s="14"/>
    </row>
    <row r="6489" spans="1:25" x14ac:dyDescent="0.25">
      <c r="A6489" s="32" t="str">
        <f>IF(Weighting!$P$9&gt;0,B6489,"")</f>
        <v/>
      </c>
      <c r="B6489" s="50" t="e">
        <f>Weighting!$C$9</f>
        <v>#DIV/0!</v>
      </c>
      <c r="C6489" t="e">
        <f>Weighting!$F$9</f>
        <v>#NUM!</v>
      </c>
      <c r="D6489" t="e">
        <f>IF(C6489=1,'Data Transformation'!$G$3+0.5*'Data Transformation'!$W$25,IF(C6490=1,D6490-'Data Transformation'!$W$25,FALSE))</f>
        <v>#NUM!</v>
      </c>
      <c r="E6489">
        <f t="array" ref="E6489">IF(ISLOGICAL(D6489),"",FREQUENCY(IF('Data Transformation'!$B$425:$B$8425='Bin Analysis'!$B6483,'Data Transformation'!$G$425:$G$8425),D6489))</f>
        <v>2001</v>
      </c>
      <c r="F6489">
        <f t="shared" si="810"/>
        <v>0</v>
      </c>
      <c r="G6489">
        <f>Weighting!$H$9</f>
        <v>0</v>
      </c>
      <c r="H6489">
        <f t="array" ref="H6489">FREQUENCY(IF('Data Transformation'!$B$4:$B$8425=B6483,'Data Transformation'!$G$4:$G$8425),'Bin Analysis'!$B6489)</f>
        <v>2073</v>
      </c>
      <c r="I6489">
        <f t="shared" si="811"/>
        <v>0</v>
      </c>
      <c r="J6489">
        <f t="shared" si="812"/>
        <v>0</v>
      </c>
      <c r="K6489">
        <f>J6489*Weighting!$W$9</f>
        <v>0</v>
      </c>
      <c r="M6489" s="14"/>
    </row>
    <row r="6490" spans="1:25" x14ac:dyDescent="0.25">
      <c r="A6490" s="32" t="str">
        <f>IF(Weighting!$P$10&gt;0,B6490,"")</f>
        <v/>
      </c>
      <c r="B6490" t="e">
        <f>Weighting!$C$10</f>
        <v>#DIV/0!</v>
      </c>
      <c r="C6490" t="e">
        <f>Weighting!$F$10</f>
        <v>#NUM!</v>
      </c>
      <c r="D6490" t="e">
        <f>IF(C6490=1,'Data Transformation'!$G$3+0.5*'Data Transformation'!$W$25,IF(C6491=1,D6491-'Data Transformation'!$W$25,FALSE))</f>
        <v>#NUM!</v>
      </c>
      <c r="E6490">
        <f t="array" ref="E6490">IF(ISLOGICAL(D6490),"",FREQUENCY(IF('Data Transformation'!$B$425:$B$8425='Bin Analysis'!$B6483,'Data Transformation'!$G$425:$G$8425),D6490))</f>
        <v>2001</v>
      </c>
      <c r="F6490">
        <f t="shared" si="810"/>
        <v>0</v>
      </c>
      <c r="G6490">
        <f>Weighting!$H$10</f>
        <v>0</v>
      </c>
      <c r="H6490">
        <f t="array" ref="H6490">FREQUENCY(IF('Data Transformation'!$B$4:$B$8425=B6483,'Data Transformation'!$G$4:$G$8425),'Bin Analysis'!$B6490)</f>
        <v>2073</v>
      </c>
      <c r="I6490">
        <f t="shared" si="811"/>
        <v>0</v>
      </c>
      <c r="J6490">
        <f t="shared" si="812"/>
        <v>0</v>
      </c>
      <c r="K6490">
        <f>J6490*Weighting!$W$10</f>
        <v>0</v>
      </c>
      <c r="M6490" s="14"/>
    </row>
    <row r="6491" spans="1:25" x14ac:dyDescent="0.25">
      <c r="A6491" s="32" t="str">
        <f>IF(Weighting!$P$11&gt;0,B6491,"")</f>
        <v/>
      </c>
      <c r="B6491" t="e">
        <f>Weighting!$C$11</f>
        <v>#DIV/0!</v>
      </c>
      <c r="C6491" t="e">
        <f>Weighting!$F$11</f>
        <v>#NUM!</v>
      </c>
      <c r="D6491" t="e">
        <f>IF(C6491=1,'Data Transformation'!$G$3+0.5*'Data Transformation'!$W$25,IF(C6492=1,D6492-'Data Transformation'!$W$25,FALSE))</f>
        <v>#NUM!</v>
      </c>
      <c r="E6491">
        <f t="array" ref="E6491">IF(ISLOGICAL(D6491),"",FREQUENCY(IF('Data Transformation'!$B$425:$B$8425='Bin Analysis'!$B6483,'Data Transformation'!$G$425:$G$8425),D6491))</f>
        <v>2001</v>
      </c>
      <c r="F6491">
        <f t="shared" si="810"/>
        <v>0</v>
      </c>
      <c r="G6491">
        <f>Weighting!$H$11</f>
        <v>0</v>
      </c>
      <c r="H6491">
        <f t="array" ref="H6491">FREQUENCY(IF('Data Transformation'!$B$4:$B$8425=B6483,'Data Transformation'!$G$4:$G$8425),'Bin Analysis'!$B6491)</f>
        <v>2073</v>
      </c>
      <c r="I6491">
        <f t="shared" si="811"/>
        <v>0</v>
      </c>
      <c r="J6491">
        <f t="shared" si="812"/>
        <v>0</v>
      </c>
      <c r="K6491">
        <f>J6491*Weighting!$W$11</f>
        <v>0</v>
      </c>
      <c r="M6491" s="14"/>
    </row>
    <row r="6492" spans="1:25" x14ac:dyDescent="0.25">
      <c r="A6492" s="32" t="str">
        <f>IF(Weighting!$P$12&gt;0,B6492,"")</f>
        <v/>
      </c>
      <c r="B6492" t="e">
        <f>Weighting!$C$12</f>
        <v>#DIV/0!</v>
      </c>
      <c r="C6492" t="e">
        <f>Weighting!$F$12</f>
        <v>#NUM!</v>
      </c>
      <c r="D6492" t="e">
        <f>IF(C6492=1,'Data Transformation'!$G$3+0.5*'Data Transformation'!$W$25,IF(C6493=1,D6493-'Data Transformation'!$W$25,FALSE))</f>
        <v>#NUM!</v>
      </c>
      <c r="E6492">
        <f t="array" ref="E6492">IF(ISLOGICAL(D6492),"",FREQUENCY(IF('Data Transformation'!$B$425:$B$8425='Bin Analysis'!$B6483,'Data Transformation'!$G$425:$G$8425),D6492))</f>
        <v>2001</v>
      </c>
      <c r="F6492">
        <f t="shared" si="810"/>
        <v>0</v>
      </c>
      <c r="G6492">
        <f>Weighting!$H$12</f>
        <v>0</v>
      </c>
      <c r="H6492">
        <f t="array" ref="H6492">FREQUENCY(IF('Data Transformation'!$B$4:$B$8425=B6483,'Data Transformation'!$G$4:$G$8425),'Bin Analysis'!$B6492)</f>
        <v>2073</v>
      </c>
      <c r="I6492">
        <f t="shared" si="811"/>
        <v>0</v>
      </c>
      <c r="J6492">
        <f t="shared" si="812"/>
        <v>0</v>
      </c>
      <c r="K6492">
        <f>J6492*Weighting!$W$12</f>
        <v>0</v>
      </c>
      <c r="M6492" s="14"/>
    </row>
    <row r="6493" spans="1:25" x14ac:dyDescent="0.25">
      <c r="A6493" s="32" t="str">
        <f>IF(Weighting!$P$13&gt;0,B6493,"")</f>
        <v/>
      </c>
      <c r="B6493" t="e">
        <f>Weighting!$C$13</f>
        <v>#DIV/0!</v>
      </c>
      <c r="C6493" t="e">
        <f>Weighting!$F$13</f>
        <v>#NUM!</v>
      </c>
      <c r="D6493" t="e">
        <f>IF(C6493=1,'Data Transformation'!$G$3+0.5*'Data Transformation'!$W$25,IF(C6494=1,D6494-'Data Transformation'!$W$25,FALSE))</f>
        <v>#NUM!</v>
      </c>
      <c r="E6493">
        <f t="array" ref="E6493">IF(ISLOGICAL(D6493),"",FREQUENCY(IF('Data Transformation'!$B$425:$B$8425='Bin Analysis'!$B6483,'Data Transformation'!$G$425:$G$8425),D6493))</f>
        <v>2001</v>
      </c>
      <c r="F6493">
        <f t="shared" si="810"/>
        <v>0</v>
      </c>
      <c r="G6493">
        <f>Weighting!$H$13</f>
        <v>0</v>
      </c>
      <c r="H6493">
        <f t="array" ref="H6493">FREQUENCY(IF('Data Transformation'!$B$4:$B$8425=B6483,'Data Transformation'!$G$4:$G$8425),'Bin Analysis'!$B6493)</f>
        <v>2073</v>
      </c>
      <c r="I6493">
        <f t="shared" si="811"/>
        <v>0</v>
      </c>
      <c r="J6493">
        <f t="shared" si="812"/>
        <v>0</v>
      </c>
      <c r="K6493">
        <f>J6493*Weighting!$W$13</f>
        <v>0</v>
      </c>
      <c r="M6493" s="14"/>
    </row>
    <row r="6494" spans="1:25" x14ac:dyDescent="0.25">
      <c r="A6494" s="32" t="str">
        <f>IF(Weighting!$P$14&gt;0,B6494,"")</f>
        <v/>
      </c>
      <c r="B6494" t="e">
        <f>Weighting!$C$14</f>
        <v>#DIV/0!</v>
      </c>
      <c r="C6494" t="e">
        <f>Weighting!$F$14</f>
        <v>#NUM!</v>
      </c>
      <c r="D6494" t="e">
        <f>IF(C6494=1,'Data Transformation'!$G$3+0.5*'Data Transformation'!$W$25,IF(C6495=1,D6495-'Data Transformation'!$W$25,FALSE))</f>
        <v>#NUM!</v>
      </c>
      <c r="E6494">
        <f t="array" ref="E6494">IF(ISLOGICAL(D6494),"",FREQUENCY(IF('Data Transformation'!$B$425:$B$8425='Bin Analysis'!$B6483,'Data Transformation'!$G$425:$G$8425),D6494))</f>
        <v>2001</v>
      </c>
      <c r="F6494">
        <f t="shared" si="810"/>
        <v>0</v>
      </c>
      <c r="G6494">
        <f>Weighting!$H$14</f>
        <v>0</v>
      </c>
      <c r="H6494">
        <f t="array" ref="H6494">FREQUENCY(IF('Data Transformation'!$B$4:$B$8425=B6483,'Data Transformation'!$G$4:$G$8425),'Bin Analysis'!$B6494)</f>
        <v>2073</v>
      </c>
      <c r="I6494">
        <f t="shared" si="811"/>
        <v>0</v>
      </c>
      <c r="J6494">
        <f t="shared" si="812"/>
        <v>0</v>
      </c>
      <c r="K6494">
        <f>J6494*Weighting!$W$14</f>
        <v>0</v>
      </c>
      <c r="M6494" s="14"/>
    </row>
    <row r="6495" spans="1:25" x14ac:dyDescent="0.25">
      <c r="A6495" s="32" t="str">
        <f>IF(Weighting!$P$15&gt;0,B6495,"")</f>
        <v/>
      </c>
      <c r="B6495" t="e">
        <f>Weighting!$C$15</f>
        <v>#DIV/0!</v>
      </c>
      <c r="C6495" t="e">
        <f>Weighting!$F$15</f>
        <v>#NUM!</v>
      </c>
      <c r="D6495" t="e">
        <f>IF(C6495=1,'Data Transformation'!$G$3+0.5*'Data Transformation'!$W$25,IF(C6496=1,D6496-'Data Transformation'!$W$25,FALSE))</f>
        <v>#NUM!</v>
      </c>
      <c r="E6495">
        <f t="array" ref="E6495">IF(ISLOGICAL(D6495),"",FREQUENCY(IF('Data Transformation'!$B$425:$B$8425='Bin Analysis'!$B6483,'Data Transformation'!$G$425:$G$8425),D6495))</f>
        <v>2001</v>
      </c>
      <c r="F6495">
        <f t="shared" si="810"/>
        <v>0</v>
      </c>
      <c r="G6495">
        <f>Weighting!$H$15</f>
        <v>0</v>
      </c>
      <c r="H6495">
        <f t="array" ref="H6495">FREQUENCY(IF('Data Transformation'!$B$4:$B$8425=B6483,'Data Transformation'!$G$4:$G$8425),'Bin Analysis'!$B6495)</f>
        <v>2073</v>
      </c>
      <c r="I6495">
        <f t="shared" si="811"/>
        <v>0</v>
      </c>
      <c r="J6495">
        <f t="shared" si="812"/>
        <v>0</v>
      </c>
      <c r="K6495">
        <f>J6495*Weighting!$W$15</f>
        <v>0</v>
      </c>
      <c r="M6495" s="14"/>
    </row>
    <row r="6496" spans="1:25" x14ac:dyDescent="0.25">
      <c r="A6496" s="32" t="str">
        <f>IF(Weighting!$P$16&gt;0,B6496,"")</f>
        <v/>
      </c>
      <c r="B6496" t="e">
        <f>Weighting!$C$16</f>
        <v>#DIV/0!</v>
      </c>
      <c r="C6496" t="e">
        <f>Weighting!$F$16</f>
        <v>#NUM!</v>
      </c>
      <c r="D6496" t="e">
        <f>IF(C6496=1,'Data Transformation'!$G$3+0.5*'Data Transformation'!$W$25,IF(C6497=1,D6497-'Data Transformation'!$W$25,FALSE))</f>
        <v>#NUM!</v>
      </c>
      <c r="E6496">
        <f t="array" ref="E6496">IF(ISLOGICAL(D6496),"",FREQUENCY(IF('Data Transformation'!$B$425:$B$8425='Bin Analysis'!$B6483,'Data Transformation'!$G$425:$G$8425),D6496))</f>
        <v>2001</v>
      </c>
      <c r="F6496">
        <f t="shared" si="810"/>
        <v>0</v>
      </c>
      <c r="G6496">
        <f>Weighting!$H$16</f>
        <v>0</v>
      </c>
      <c r="H6496">
        <f t="array" ref="H6496">FREQUENCY(IF('Data Transformation'!$B$4:$B$8425=B6483,'Data Transformation'!$G$4:$G$8425),'Bin Analysis'!$B6496)</f>
        <v>2073</v>
      </c>
      <c r="I6496">
        <f t="shared" si="811"/>
        <v>0</v>
      </c>
      <c r="J6496">
        <f t="shared" si="812"/>
        <v>0</v>
      </c>
      <c r="K6496">
        <f>J6496*Weighting!$W$16</f>
        <v>0</v>
      </c>
      <c r="M6496" s="14"/>
    </row>
    <row r="6497" spans="1:25" x14ac:dyDescent="0.25">
      <c r="A6497" s="32" t="str">
        <f>IF(Weighting!$P$17&gt;0,B6497,"")</f>
        <v/>
      </c>
      <c r="B6497" t="e">
        <f>Weighting!$C$17</f>
        <v>#DIV/0!</v>
      </c>
      <c r="C6497" t="e">
        <f>Weighting!$F$17</f>
        <v>#NUM!</v>
      </c>
      <c r="D6497" t="e">
        <f>IF(C6497=1,'Data Transformation'!$G$3+0.5*'Data Transformation'!$W$25,IF(C6498=1,D6498-'Data Transformation'!$W$25,FALSE))</f>
        <v>#NUM!</v>
      </c>
      <c r="E6497">
        <f t="array" ref="E6497">IF(ISLOGICAL(D6497),"",FREQUENCY(IF('Data Transformation'!$B$425:$B$8425='Bin Analysis'!$B6483,'Data Transformation'!$G$425:$G$8425),D6497))</f>
        <v>2001</v>
      </c>
      <c r="F6497">
        <f t="shared" si="810"/>
        <v>0</v>
      </c>
      <c r="G6497">
        <f>Weighting!$H$17</f>
        <v>0</v>
      </c>
      <c r="H6497">
        <f t="array" ref="H6497">FREQUENCY(IF('Data Transformation'!$B$4:$B$8425=B6483,'Data Transformation'!$G$4:$G$8425),'Bin Analysis'!$B6497)</f>
        <v>2073</v>
      </c>
      <c r="I6497">
        <f t="shared" si="811"/>
        <v>0</v>
      </c>
      <c r="J6497">
        <f t="shared" si="812"/>
        <v>0</v>
      </c>
      <c r="K6497">
        <f>J6497*Weighting!$W$17</f>
        <v>0</v>
      </c>
      <c r="M6497" s="14"/>
    </row>
    <row r="6498" spans="1:25" x14ac:dyDescent="0.25">
      <c r="A6498" s="32" t="str">
        <f>IF(Weighting!$P$18&gt;0,B6498,"")</f>
        <v/>
      </c>
      <c r="B6498" t="e">
        <f>Weighting!$C$18</f>
        <v>#DIV/0!</v>
      </c>
      <c r="C6498" t="e">
        <f>Weighting!$F$18</f>
        <v>#NUM!</v>
      </c>
      <c r="D6498" t="e">
        <f>IF(C6498=1,'Data Transformation'!$G$3+0.5*'Data Transformation'!$W$25,IF(C6499=1,D6499-'Data Transformation'!$W$25,FALSE))</f>
        <v>#NUM!</v>
      </c>
      <c r="E6498">
        <f t="array" ref="E6498">IF(ISLOGICAL(D6498),"",FREQUENCY(IF('Data Transformation'!$B$425:$B$8425='Bin Analysis'!$B6483,'Data Transformation'!$G$425:$G$8425),D6498))</f>
        <v>2001</v>
      </c>
      <c r="F6498">
        <f t="shared" si="810"/>
        <v>0</v>
      </c>
      <c r="G6498">
        <f>Weighting!$H$18</f>
        <v>0</v>
      </c>
      <c r="H6498">
        <f t="array" ref="H6498">FREQUENCY(IF('Data Transformation'!$B$4:$B$8425=B6483,'Data Transformation'!$G$4:$G$8425),'Bin Analysis'!$B6498)</f>
        <v>2073</v>
      </c>
      <c r="I6498">
        <f t="shared" si="811"/>
        <v>0</v>
      </c>
      <c r="J6498">
        <f t="shared" si="812"/>
        <v>0</v>
      </c>
      <c r="K6498">
        <f>J6498*Weighting!$W$18</f>
        <v>0</v>
      </c>
      <c r="M6498" s="14"/>
    </row>
    <row r="6499" spans="1:25" x14ac:dyDescent="0.25">
      <c r="A6499" s="32" t="str">
        <f>IF(Weighting!$P$19&gt;0,B6499,"")</f>
        <v/>
      </c>
      <c r="B6499" t="e">
        <f>Weighting!$C$19</f>
        <v>#DIV/0!</v>
      </c>
      <c r="C6499" t="e">
        <f>Weighting!$F$19</f>
        <v>#NUM!</v>
      </c>
      <c r="D6499" t="e">
        <f>IF(C6499=1,'Data Transformation'!$G$3+0.5*'Data Transformation'!$W$25,IF(C6500=1,D6500-'Data Transformation'!$W$25,FALSE))</f>
        <v>#NUM!</v>
      </c>
      <c r="E6499">
        <f t="array" ref="E6499">IF(ISLOGICAL(D6499),"",FREQUENCY(IF('Data Transformation'!$B$425:$B$8425='Bin Analysis'!$B6483,'Data Transformation'!$G$425:$G$8425),D6499))</f>
        <v>2001</v>
      </c>
      <c r="F6499">
        <f t="shared" si="810"/>
        <v>0</v>
      </c>
      <c r="G6499">
        <f>Weighting!$H$19</f>
        <v>0</v>
      </c>
      <c r="H6499">
        <f t="array" ref="H6499">FREQUENCY(IF('Data Transformation'!$B$4:$B$8425=B6483,'Data Transformation'!$G$4:$G$8425),'Bin Analysis'!$B6499)</f>
        <v>2073</v>
      </c>
      <c r="I6499">
        <f t="shared" si="811"/>
        <v>0</v>
      </c>
      <c r="J6499">
        <f t="shared" si="812"/>
        <v>0</v>
      </c>
      <c r="K6499">
        <f>J6499*Weighting!$W$19</f>
        <v>0</v>
      </c>
      <c r="M6499" s="14"/>
    </row>
    <row r="6500" spans="1:25" x14ac:dyDescent="0.25">
      <c r="A6500" s="32" t="str">
        <f>IF(Weighting!$P$20&gt;0,B6500,"")</f>
        <v/>
      </c>
      <c r="B6500" t="e">
        <f>Weighting!$C$20</f>
        <v>#DIV/0!</v>
      </c>
      <c r="C6500" t="e">
        <f>Weighting!$F$20</f>
        <v>#NUM!</v>
      </c>
      <c r="D6500" t="e">
        <f>IF(C6500=1,'Data Transformation'!$G$3+0.5*'Data Transformation'!$W$25,IF(C6501=1,D6501-'Data Transformation'!$W$25,FALSE))</f>
        <v>#NUM!</v>
      </c>
      <c r="E6500">
        <f t="array" ref="E6500">IF(ISLOGICAL(D6500),"",FREQUENCY(IF('Data Transformation'!$B$425:$B$8425='Bin Analysis'!$B6483,'Data Transformation'!$G$425:$G$8425),D6500))</f>
        <v>2001</v>
      </c>
      <c r="F6500">
        <f t="shared" si="810"/>
        <v>0</v>
      </c>
      <c r="G6500">
        <f>Weighting!$H$20</f>
        <v>0</v>
      </c>
      <c r="H6500">
        <f t="array" ref="H6500">FREQUENCY(IF('Data Transformation'!$B$4:$B$8425=B6483,'Data Transformation'!$G$4:$G$8425),'Bin Analysis'!$B6500)</f>
        <v>2073</v>
      </c>
      <c r="I6500">
        <f t="shared" si="811"/>
        <v>0</v>
      </c>
      <c r="J6500">
        <f t="shared" si="812"/>
        <v>0</v>
      </c>
      <c r="K6500">
        <f>J6500*Weighting!$W$20</f>
        <v>0</v>
      </c>
      <c r="M6500" s="14"/>
    </row>
    <row r="6501" spans="1:25" x14ac:dyDescent="0.25">
      <c r="A6501" s="32" t="str">
        <f>IF(Weighting!$P$21&gt;0,B6501,"")</f>
        <v/>
      </c>
      <c r="B6501" t="e">
        <f>Weighting!$C$21</f>
        <v>#DIV/0!</v>
      </c>
      <c r="C6501" t="e">
        <f>Weighting!$F$21</f>
        <v>#NUM!</v>
      </c>
      <c r="D6501" t="e">
        <f>IF(C6501=1,'Data Transformation'!$G$3+0.5*'Data Transformation'!$W$25,IF(C6502=1,D6502-'Data Transformation'!$W$25,FALSE))</f>
        <v>#NUM!</v>
      </c>
      <c r="E6501">
        <f t="array" ref="E6501">IF(ISLOGICAL(D6501),"",FREQUENCY(IF('Data Transformation'!$B$425:$B$8425='Bin Analysis'!$B6483,'Data Transformation'!$G$425:$G$8425),D6501))</f>
        <v>2001</v>
      </c>
      <c r="F6501">
        <f t="shared" si="810"/>
        <v>0</v>
      </c>
      <c r="G6501">
        <f>Weighting!$H$21</f>
        <v>0</v>
      </c>
      <c r="H6501">
        <f t="array" ref="H6501">FREQUENCY(IF('Data Transformation'!$B$4:$B$8425=B6483,'Data Transformation'!$G$4:$G$8425),'Bin Analysis'!$B6501)</f>
        <v>2073</v>
      </c>
      <c r="I6501">
        <f t="shared" si="811"/>
        <v>0</v>
      </c>
      <c r="J6501">
        <f t="shared" si="812"/>
        <v>0</v>
      </c>
      <c r="K6501">
        <f>J6501*Weighting!$W$21</f>
        <v>0</v>
      </c>
      <c r="M6501" s="14"/>
    </row>
    <row r="6502" spans="1:25" x14ac:dyDescent="0.25">
      <c r="A6502" s="32" t="str">
        <f>IF(Weighting!$P$22&gt;0,B6502,"")</f>
        <v/>
      </c>
      <c r="B6502" t="e">
        <f>Weighting!$C$22</f>
        <v>#DIV/0!</v>
      </c>
      <c r="C6502" t="e">
        <f>Weighting!$F$22</f>
        <v>#NUM!</v>
      </c>
      <c r="D6502" t="e">
        <f>IF(C6502=1,'Data Transformation'!$G$3+0.5*'Data Transformation'!$W$25,IF(C6503=1,D6503-'Data Transformation'!$W$25,FALSE))</f>
        <v>#NUM!</v>
      </c>
      <c r="E6502">
        <f t="array" ref="E6502">IF(ISLOGICAL(D6502),"",FREQUENCY(IF('Data Transformation'!$B$425:$B$8425='Bin Analysis'!$B6483,'Data Transformation'!$G$425:$G$8425),D6502))</f>
        <v>2001</v>
      </c>
      <c r="F6502">
        <f t="shared" si="810"/>
        <v>0</v>
      </c>
      <c r="G6502">
        <f>Weighting!$H$22</f>
        <v>0</v>
      </c>
      <c r="H6502">
        <f t="array" ref="H6502">FREQUENCY(IF('Data Transformation'!$B$4:$B$8425=B6483,'Data Transformation'!$G$4:$G$8425),'Bin Analysis'!$B6502)</f>
        <v>2073</v>
      </c>
      <c r="I6502">
        <f t="shared" si="811"/>
        <v>0</v>
      </c>
      <c r="J6502">
        <f t="shared" si="812"/>
        <v>0</v>
      </c>
      <c r="K6502">
        <f>J6502*Weighting!$W$22</f>
        <v>0</v>
      </c>
      <c r="M6502" s="14"/>
    </row>
    <row r="6503" spans="1:25" x14ac:dyDescent="0.25">
      <c r="A6503" s="32" t="str">
        <f>IF(Weighting!$P$23&gt;0,B6503,"")</f>
        <v/>
      </c>
      <c r="B6503" t="e">
        <f>Weighting!$C$23</f>
        <v>#DIV/0!</v>
      </c>
      <c r="C6503" t="e">
        <f>Weighting!$F$23</f>
        <v>#NUM!</v>
      </c>
      <c r="D6503" t="e">
        <f>IF(C6503=1,'Data Transformation'!$G$3+0.5*'Data Transformation'!$W$25,IF(C6504=1,D6504-'Data Transformation'!$W$25,FALSE))</f>
        <v>#NUM!</v>
      </c>
      <c r="E6503">
        <f t="array" ref="E6503">IF(ISLOGICAL(D6503),"",FREQUENCY(IF('Data Transformation'!$B$425:$B$8425='Bin Analysis'!$B6483,'Data Transformation'!$G$425:$G$8425),D6503))</f>
        <v>2001</v>
      </c>
      <c r="F6503">
        <f t="shared" si="810"/>
        <v>0</v>
      </c>
      <c r="G6503">
        <f>Weighting!$H$23</f>
        <v>0</v>
      </c>
      <c r="H6503">
        <f t="array" ref="H6503">FREQUENCY(IF('Data Transformation'!$B$4:$B$8425=B6483,'Data Transformation'!$G$4:$G$8425),'Bin Analysis'!$B6503)</f>
        <v>2073</v>
      </c>
      <c r="I6503">
        <f t="shared" si="811"/>
        <v>0</v>
      </c>
      <c r="J6503">
        <f t="shared" si="812"/>
        <v>0</v>
      </c>
      <c r="K6503">
        <f>J6503*Weighting!$W$23</f>
        <v>0</v>
      </c>
      <c r="M6503" s="14"/>
    </row>
    <row r="6504" spans="1:25" x14ac:dyDescent="0.25">
      <c r="A6504" s="32" t="str">
        <f>IF(Weighting!$P$24&gt;0,B6504,"")</f>
        <v/>
      </c>
      <c r="B6504" t="e">
        <f>Weighting!$C$24</f>
        <v>#DIV/0!</v>
      </c>
      <c r="C6504" t="e">
        <f>Weighting!$F$24</f>
        <v>#NUM!</v>
      </c>
      <c r="D6504" t="e">
        <f>IF(C6504=1,'Data Transformation'!$G$3+0.5*'Data Transformation'!$W$25,IF(C6505=1,D6505-'Data Transformation'!$W$25,FALSE))</f>
        <v>#NUM!</v>
      </c>
      <c r="E6504">
        <f t="array" ref="E6504">IF(ISLOGICAL(D6504),"",FREQUENCY(IF('Data Transformation'!$B$425:$B$8425='Bin Analysis'!$B6483,'Data Transformation'!$G$425:$G$8425),D6504))</f>
        <v>2001</v>
      </c>
      <c r="F6504">
        <f t="shared" si="810"/>
        <v>0</v>
      </c>
      <c r="G6504">
        <f>Weighting!$H$24</f>
        <v>0</v>
      </c>
      <c r="H6504">
        <f t="array" ref="H6504">FREQUENCY(IF('Data Transformation'!$B$4:$B$8425=B6483,'Data Transformation'!$G$4:$G$8425),'Bin Analysis'!$B6504)</f>
        <v>2073</v>
      </c>
      <c r="I6504">
        <f t="shared" si="811"/>
        <v>0</v>
      </c>
      <c r="J6504">
        <f t="shared" si="812"/>
        <v>0</v>
      </c>
      <c r="K6504">
        <f>J6504*Weighting!$W$24</f>
        <v>0</v>
      </c>
      <c r="M6504" s="14"/>
    </row>
    <row r="6505" spans="1:25" x14ac:dyDescent="0.25">
      <c r="A6505" s="32" t="str">
        <f>IF(Weighting!$P$25&gt;0,B6505,"")</f>
        <v/>
      </c>
      <c r="B6505" t="e">
        <f>Weighting!$C$25</f>
        <v>#DIV/0!</v>
      </c>
      <c r="C6505" t="e">
        <f>Weighting!$F$25</f>
        <v>#NUM!</v>
      </c>
      <c r="D6505" t="e">
        <f>IF(C6505=1,'Data Transformation'!$G$3+0.5*'Data Transformation'!$W$25,IF(C6506=1,D6506-'Data Transformation'!$W$25,FALSE))</f>
        <v>#NUM!</v>
      </c>
      <c r="E6505">
        <f t="array" ref="E6505">IF(ISLOGICAL(D6505),"",FREQUENCY(IF('Data Transformation'!$B$425:$B$8425='Bin Analysis'!$B6483,'Data Transformation'!$G$425:$G$8425),D6505))</f>
        <v>2001</v>
      </c>
      <c r="F6505">
        <f t="shared" si="810"/>
        <v>0</v>
      </c>
      <c r="G6505">
        <f>Weighting!$H$25</f>
        <v>0</v>
      </c>
      <c r="H6505">
        <f t="array" ref="H6505">FREQUENCY(IF('Data Transformation'!$B$4:$B$8425=B6483,'Data Transformation'!$G$4:$G$8425),'Bin Analysis'!$B6505)</f>
        <v>2073</v>
      </c>
      <c r="I6505">
        <f t="shared" si="811"/>
        <v>0</v>
      </c>
      <c r="J6505">
        <f t="shared" si="812"/>
        <v>0</v>
      </c>
      <c r="K6505">
        <f>J6505*Weighting!$W$25</f>
        <v>0</v>
      </c>
      <c r="M6505" s="14"/>
    </row>
    <row r="6506" spans="1:25" x14ac:dyDescent="0.25">
      <c r="O6506"/>
      <c r="P6506"/>
      <c r="Q6506"/>
      <c r="R6506"/>
    </row>
    <row r="6507" spans="1:25" ht="23.25" x14ac:dyDescent="0.35">
      <c r="A6507" s="21" t="s">
        <v>0</v>
      </c>
      <c r="B6507" s="21" t="str">
        <f>IFERROR(VLOOKUP(C6507,'Data Transformation'!$L$6:$M$426,2,FALSE),"")</f>
        <v/>
      </c>
      <c r="C6507" s="21">
        <f>C6483+1</f>
        <v>271</v>
      </c>
      <c r="D6507" s="21"/>
      <c r="E6507" s="21"/>
      <c r="F6507" s="21"/>
      <c r="G6507" s="21"/>
      <c r="H6507" s="22"/>
      <c r="I6507" s="22"/>
      <c r="J6507" s="22"/>
      <c r="K6507" s="21"/>
      <c r="L6507" s="21" t="str">
        <f>B6507</f>
        <v/>
      </c>
      <c r="M6507" s="23" t="e">
        <f>INDEX('Data Transformation'!$O$4:$O$424,MATCH($B6507,'Data Transformation'!$M$4:$M$424,0),MATCH($M$2,'Data Transformation'!$O$3,0))</f>
        <v>#N/A</v>
      </c>
      <c r="N6507" s="27" t="e">
        <f>IF('Input and Summary Results'!$J$16="minimum",'Bin Analysis'!X6508/(M6507-1),'Bin Analysis'!Y6507/('Bin Analysis'!M6507-1))</f>
        <v>#N/A</v>
      </c>
      <c r="O6507" s="27" t="e">
        <f>IF(M6507=FALSE,NA(),(VLOOKUP(1,C6510:K6529,4,FALSE))/(M6507-1))</f>
        <v>#N/A</v>
      </c>
      <c r="P6507" s="27" t="e">
        <f>IF(M6507=FALSE,NA(),SUM(J6510:J6529)/Weighting!$S$5)</f>
        <v>#N/A</v>
      </c>
      <c r="Q6507" s="27" t="e">
        <f>IF(M6507=FALSE,NA(),SUM(K6510:K6529)/Weighting!$S$6)</f>
        <v>#N/A</v>
      </c>
      <c r="R6507" s="27" t="e">
        <f>IF(M6507=FALSE,NA(),(VLOOKUP(1,G6510:K6529,3,FALSE))/(M6507-1))</f>
        <v>#N/A</v>
      </c>
      <c r="S6507" s="22" t="e">
        <f>IF(M6507=FALSE,NA(),IF(SUM(J6510:J6529)=2,"yes","no"))</f>
        <v>#N/A</v>
      </c>
      <c r="X6507" s="2" cm="2">
        <f t="array" ref="X6507:X6508">FREQUENCY(IF('Data Transformation'!$B$425:$B$6424='Bin Analysis'!L6507,'Data Transformation'!$G$425:$G$6424),'Data Transformation'!$U$11)</f>
        <v>0</v>
      </c>
      <c r="Y6507" s="2" cm="2">
        <f t="array" ref="Y6507:Y6508">FREQUENCY(IF('Data Transformation'!$B$425:$B$6424='Bin Analysis'!L6507,'Data Transformation'!$G$425:$G$6424),'Data Transformation'!$U$12)</f>
        <v>0</v>
      </c>
    </row>
    <row r="6508" spans="1:25" x14ac:dyDescent="0.25">
      <c r="A6508" s="14" t="s">
        <v>67</v>
      </c>
      <c r="B6508" t="s">
        <v>47</v>
      </c>
      <c r="C6508" t="s">
        <v>5</v>
      </c>
      <c r="D6508" t="s">
        <v>98</v>
      </c>
      <c r="E6508" t="s">
        <v>99</v>
      </c>
      <c r="F6508" t="s">
        <v>100</v>
      </c>
      <c r="G6508" t="s">
        <v>69</v>
      </c>
      <c r="H6508" t="s">
        <v>31</v>
      </c>
      <c r="I6508" t="s">
        <v>32</v>
      </c>
      <c r="J6508" t="s">
        <v>46</v>
      </c>
      <c r="K6508" s="14" t="s">
        <v>45</v>
      </c>
      <c r="M6508" s="14"/>
      <c r="X6508" s="2">
        <v>0</v>
      </c>
      <c r="Y6508" s="2">
        <v>0</v>
      </c>
    </row>
    <row r="6509" spans="1:25" x14ac:dyDescent="0.25">
      <c r="A6509" s="32"/>
      <c r="D6509" t="e">
        <f>IF(C6509=1,'Data Transformation'!$G$3+0.5*'Data Transformation'!$W$25,IF(C6510=1,D6510-'Data Transformation'!$W$25,FALSE))</f>
        <v>#NUM!</v>
      </c>
      <c r="E6509">
        <f t="array" ref="E6509">IF(ISLOGICAL(D6509),"",FREQUENCY(IF('Data Transformation'!$B$425:$B$8425='Bin Analysis'!$B6507,'Data Transformation'!$G$425:$G$8425),D6509))</f>
        <v>2001</v>
      </c>
      <c r="F6509" t="e">
        <f>IF(ISLOGICAL(D6509),"",E6509-E6508)</f>
        <v>#VALUE!</v>
      </c>
      <c r="M6509" s="14"/>
    </row>
    <row r="6510" spans="1:25" x14ac:dyDescent="0.25">
      <c r="A6510" s="32" t="e">
        <f>IF(Weighting!$P$6&gt;0,B6510,"")</f>
        <v>#NUM!</v>
      </c>
      <c r="B6510" t="e">
        <f>Weighting!$C$6</f>
        <v>#DIV/0!</v>
      </c>
      <c r="C6510" t="e">
        <f>Weighting!$F$6</f>
        <v>#NUM!</v>
      </c>
      <c r="D6510" t="e">
        <f>IF(C6510=1,'Data Transformation'!$G$3+0.5*'Data Transformation'!$W$25,IF(C6511=1,D6511-'Data Transformation'!$W$25,FALSE))</f>
        <v>#NUM!</v>
      </c>
      <c r="E6510">
        <f t="array" ref="E6510">IF(ISLOGICAL(D6510),"",FREQUENCY(IF('Data Transformation'!$B$425:$B$8425='Bin Analysis'!$B6507,'Data Transformation'!$G$425:$G$8425),D6510))</f>
        <v>2001</v>
      </c>
      <c r="F6510">
        <f>IF(ISLOGICAL(D6510),"",E6510-E6509)</f>
        <v>0</v>
      </c>
      <c r="G6510">
        <f>Weighting!$H$6</f>
        <v>1</v>
      </c>
      <c r="H6510">
        <f t="array" ref="H6510">FREQUENCY(IF('Data Transformation'!$B$4:$B$8425=B6507,'Data Transformation'!$G$4:$G$8425),'Bin Analysis'!$B6510)</f>
        <v>2073</v>
      </c>
      <c r="I6510">
        <f>H6510-H6509</f>
        <v>2073</v>
      </c>
      <c r="J6510">
        <f>IF(I6510=0,0,1)</f>
        <v>1</v>
      </c>
      <c r="K6510" t="e">
        <f>J6510*Weighting!$W$6</f>
        <v>#NUM!</v>
      </c>
      <c r="M6510" s="14"/>
    </row>
    <row r="6511" spans="1:25" x14ac:dyDescent="0.25">
      <c r="A6511" s="32" t="str">
        <f>IF(Weighting!$P$7&gt;0,B6511,"")</f>
        <v/>
      </c>
      <c r="B6511" t="e">
        <f>Weighting!$C$7</f>
        <v>#DIV/0!</v>
      </c>
      <c r="C6511" t="e">
        <f>Weighting!$F$7</f>
        <v>#NUM!</v>
      </c>
      <c r="D6511" t="e">
        <f>IF(C6511=1,'Data Transformation'!$G$3+0.5*'Data Transformation'!$W$25,IF(C6512=1,D6512-'Data Transformation'!$W$25,FALSE))</f>
        <v>#NUM!</v>
      </c>
      <c r="E6511">
        <f t="array" ref="E6511">IF(ISLOGICAL(D6511),"",FREQUENCY(IF('Data Transformation'!$B$425:$B$8425='Bin Analysis'!$B6507,'Data Transformation'!$G$425:$G$8425),D6511))</f>
        <v>2001</v>
      </c>
      <c r="F6511">
        <f t="shared" ref="F6511:F6529" si="813">IF(ISLOGICAL(D6511),"",E6511-E6510)</f>
        <v>0</v>
      </c>
      <c r="G6511">
        <f>Weighting!$H$7</f>
        <v>0</v>
      </c>
      <c r="H6511">
        <f t="array" ref="H6511">FREQUENCY(IF('Data Transformation'!$B$4:$B$8425=B6507,'Data Transformation'!$G$4:$G$8425),'Bin Analysis'!$B6511)</f>
        <v>2073</v>
      </c>
      <c r="I6511">
        <f t="shared" ref="I6511:I6529" si="814">H6511-H6510</f>
        <v>0</v>
      </c>
      <c r="J6511">
        <f>IF(I6511=0,0,1)</f>
        <v>0</v>
      </c>
      <c r="K6511">
        <f>J6511*Weighting!$W$7</f>
        <v>0</v>
      </c>
      <c r="M6511" s="14"/>
    </row>
    <row r="6512" spans="1:25" x14ac:dyDescent="0.25">
      <c r="A6512" s="32" t="str">
        <f>IF(Weighting!$P$8&gt;0,B6512,"")</f>
        <v/>
      </c>
      <c r="B6512" t="e">
        <f>Weighting!$C$8</f>
        <v>#DIV/0!</v>
      </c>
      <c r="C6512" t="e">
        <f>Weighting!$F$8</f>
        <v>#NUM!</v>
      </c>
      <c r="D6512" t="e">
        <f>IF(C6512=1,'Data Transformation'!$G$3+0.5*'Data Transformation'!$W$25,IF(C6513=1,D6513-'Data Transformation'!$W$25,FALSE))</f>
        <v>#NUM!</v>
      </c>
      <c r="E6512">
        <f t="array" ref="E6512">IF(ISLOGICAL(D6512),"",FREQUENCY(IF('Data Transformation'!$B$425:$B$8425='Bin Analysis'!$B6507,'Data Transformation'!$G$425:$G$8425),D6512))</f>
        <v>2001</v>
      </c>
      <c r="F6512">
        <f t="shared" si="813"/>
        <v>0</v>
      </c>
      <c r="G6512">
        <f>Weighting!$H$8</f>
        <v>0</v>
      </c>
      <c r="H6512">
        <f t="array" ref="H6512">FREQUENCY(IF('Data Transformation'!$B$4:$B$8425=B6507,'Data Transformation'!$G$4:$G$8425),'Bin Analysis'!$B6512)</f>
        <v>2073</v>
      </c>
      <c r="I6512">
        <f t="shared" si="814"/>
        <v>0</v>
      </c>
      <c r="J6512">
        <f t="shared" ref="J6512:J6529" si="815">IF(I6512=0,0,1)</f>
        <v>0</v>
      </c>
      <c r="K6512">
        <f>J6512*Weighting!$W$8</f>
        <v>0</v>
      </c>
      <c r="M6512" s="14"/>
    </row>
    <row r="6513" spans="1:13" x14ac:dyDescent="0.25">
      <c r="A6513" s="32" t="str">
        <f>IF(Weighting!$P$9&gt;0,B6513,"")</f>
        <v/>
      </c>
      <c r="B6513" s="50" t="e">
        <f>Weighting!$C$9</f>
        <v>#DIV/0!</v>
      </c>
      <c r="C6513" t="e">
        <f>Weighting!$F$9</f>
        <v>#NUM!</v>
      </c>
      <c r="D6513" t="e">
        <f>IF(C6513=1,'Data Transformation'!$G$3+0.5*'Data Transformation'!$W$25,IF(C6514=1,D6514-'Data Transformation'!$W$25,FALSE))</f>
        <v>#NUM!</v>
      </c>
      <c r="E6513">
        <f t="array" ref="E6513">IF(ISLOGICAL(D6513),"",FREQUENCY(IF('Data Transformation'!$B$425:$B$8425='Bin Analysis'!$B6507,'Data Transformation'!$G$425:$G$8425),D6513))</f>
        <v>2001</v>
      </c>
      <c r="F6513">
        <f t="shared" si="813"/>
        <v>0</v>
      </c>
      <c r="G6513">
        <f>Weighting!$H$9</f>
        <v>0</v>
      </c>
      <c r="H6513">
        <f t="array" ref="H6513">FREQUENCY(IF('Data Transformation'!$B$4:$B$8425=B6507,'Data Transformation'!$G$4:$G$8425),'Bin Analysis'!$B6513)</f>
        <v>2073</v>
      </c>
      <c r="I6513">
        <f t="shared" si="814"/>
        <v>0</v>
      </c>
      <c r="J6513">
        <f t="shared" si="815"/>
        <v>0</v>
      </c>
      <c r="K6513">
        <f>J6513*Weighting!$W$9</f>
        <v>0</v>
      </c>
      <c r="M6513" s="14"/>
    </row>
    <row r="6514" spans="1:13" x14ac:dyDescent="0.25">
      <c r="A6514" s="32" t="str">
        <f>IF(Weighting!$P$10&gt;0,B6514,"")</f>
        <v/>
      </c>
      <c r="B6514" t="e">
        <f>Weighting!$C$10</f>
        <v>#DIV/0!</v>
      </c>
      <c r="C6514" t="e">
        <f>Weighting!$F$10</f>
        <v>#NUM!</v>
      </c>
      <c r="D6514" t="e">
        <f>IF(C6514=1,'Data Transformation'!$G$3+0.5*'Data Transformation'!$W$25,IF(C6515=1,D6515-'Data Transformation'!$W$25,FALSE))</f>
        <v>#NUM!</v>
      </c>
      <c r="E6514">
        <f t="array" ref="E6514">IF(ISLOGICAL(D6514),"",FREQUENCY(IF('Data Transformation'!$B$425:$B$8425='Bin Analysis'!$B6507,'Data Transformation'!$G$425:$G$8425),D6514))</f>
        <v>2001</v>
      </c>
      <c r="F6514">
        <f t="shared" si="813"/>
        <v>0</v>
      </c>
      <c r="G6514">
        <f>Weighting!$H$10</f>
        <v>0</v>
      </c>
      <c r="H6514">
        <f t="array" ref="H6514">FREQUENCY(IF('Data Transformation'!$B$4:$B$8425=B6507,'Data Transformation'!$G$4:$G$8425),'Bin Analysis'!$B6514)</f>
        <v>2073</v>
      </c>
      <c r="I6514">
        <f t="shared" si="814"/>
        <v>0</v>
      </c>
      <c r="J6514">
        <f t="shared" si="815"/>
        <v>0</v>
      </c>
      <c r="K6514">
        <f>J6514*Weighting!$W$10</f>
        <v>0</v>
      </c>
      <c r="M6514" s="14"/>
    </row>
    <row r="6515" spans="1:13" x14ac:dyDescent="0.25">
      <c r="A6515" s="32" t="str">
        <f>IF(Weighting!$P$11&gt;0,B6515,"")</f>
        <v/>
      </c>
      <c r="B6515" t="e">
        <f>Weighting!$C$11</f>
        <v>#DIV/0!</v>
      </c>
      <c r="C6515" t="e">
        <f>Weighting!$F$11</f>
        <v>#NUM!</v>
      </c>
      <c r="D6515" t="e">
        <f>IF(C6515=1,'Data Transformation'!$G$3+0.5*'Data Transformation'!$W$25,IF(C6516=1,D6516-'Data Transformation'!$W$25,FALSE))</f>
        <v>#NUM!</v>
      </c>
      <c r="E6515">
        <f t="array" ref="E6515">IF(ISLOGICAL(D6515),"",FREQUENCY(IF('Data Transformation'!$B$425:$B$8425='Bin Analysis'!$B6507,'Data Transformation'!$G$425:$G$8425),D6515))</f>
        <v>2001</v>
      </c>
      <c r="F6515">
        <f t="shared" si="813"/>
        <v>0</v>
      </c>
      <c r="G6515">
        <f>Weighting!$H$11</f>
        <v>0</v>
      </c>
      <c r="H6515">
        <f t="array" ref="H6515">FREQUENCY(IF('Data Transformation'!$B$4:$B$8425=B6507,'Data Transformation'!$G$4:$G$8425),'Bin Analysis'!$B6515)</f>
        <v>2073</v>
      </c>
      <c r="I6515">
        <f t="shared" si="814"/>
        <v>0</v>
      </c>
      <c r="J6515">
        <f t="shared" si="815"/>
        <v>0</v>
      </c>
      <c r="K6515">
        <f>J6515*Weighting!$W$11</f>
        <v>0</v>
      </c>
      <c r="M6515" s="14"/>
    </row>
    <row r="6516" spans="1:13" x14ac:dyDescent="0.25">
      <c r="A6516" s="32" t="str">
        <f>IF(Weighting!$P$12&gt;0,B6516,"")</f>
        <v/>
      </c>
      <c r="B6516" t="e">
        <f>Weighting!$C$12</f>
        <v>#DIV/0!</v>
      </c>
      <c r="C6516" t="e">
        <f>Weighting!$F$12</f>
        <v>#NUM!</v>
      </c>
      <c r="D6516" t="e">
        <f>IF(C6516=1,'Data Transformation'!$G$3+0.5*'Data Transformation'!$W$25,IF(C6517=1,D6517-'Data Transformation'!$W$25,FALSE))</f>
        <v>#NUM!</v>
      </c>
      <c r="E6516">
        <f t="array" ref="E6516">IF(ISLOGICAL(D6516),"",FREQUENCY(IF('Data Transformation'!$B$425:$B$8425='Bin Analysis'!$B6507,'Data Transformation'!$G$425:$G$8425),D6516))</f>
        <v>2001</v>
      </c>
      <c r="F6516">
        <f t="shared" si="813"/>
        <v>0</v>
      </c>
      <c r="G6516">
        <f>Weighting!$H$12</f>
        <v>0</v>
      </c>
      <c r="H6516">
        <f t="array" ref="H6516">FREQUENCY(IF('Data Transformation'!$B$4:$B$8425=B6507,'Data Transformation'!$G$4:$G$8425),'Bin Analysis'!$B6516)</f>
        <v>2073</v>
      </c>
      <c r="I6516">
        <f t="shared" si="814"/>
        <v>0</v>
      </c>
      <c r="J6516">
        <f t="shared" si="815"/>
        <v>0</v>
      </c>
      <c r="K6516">
        <f>J6516*Weighting!$W$12</f>
        <v>0</v>
      </c>
      <c r="M6516" s="14"/>
    </row>
    <row r="6517" spans="1:13" x14ac:dyDescent="0.25">
      <c r="A6517" s="32" t="str">
        <f>IF(Weighting!$P$13&gt;0,B6517,"")</f>
        <v/>
      </c>
      <c r="B6517" t="e">
        <f>Weighting!$C$13</f>
        <v>#DIV/0!</v>
      </c>
      <c r="C6517" t="e">
        <f>Weighting!$F$13</f>
        <v>#NUM!</v>
      </c>
      <c r="D6517" t="e">
        <f>IF(C6517=1,'Data Transformation'!$G$3+0.5*'Data Transformation'!$W$25,IF(C6518=1,D6518-'Data Transformation'!$W$25,FALSE))</f>
        <v>#NUM!</v>
      </c>
      <c r="E6517">
        <f t="array" ref="E6517">IF(ISLOGICAL(D6517),"",FREQUENCY(IF('Data Transformation'!$B$425:$B$8425='Bin Analysis'!$B6507,'Data Transformation'!$G$425:$G$8425),D6517))</f>
        <v>2001</v>
      </c>
      <c r="F6517">
        <f t="shared" si="813"/>
        <v>0</v>
      </c>
      <c r="G6517">
        <f>Weighting!$H$13</f>
        <v>0</v>
      </c>
      <c r="H6517">
        <f t="array" ref="H6517">FREQUENCY(IF('Data Transformation'!$B$4:$B$8425=B6507,'Data Transformation'!$G$4:$G$8425),'Bin Analysis'!$B6517)</f>
        <v>2073</v>
      </c>
      <c r="I6517">
        <f t="shared" si="814"/>
        <v>0</v>
      </c>
      <c r="J6517">
        <f t="shared" si="815"/>
        <v>0</v>
      </c>
      <c r="K6517">
        <f>J6517*Weighting!$W$13</f>
        <v>0</v>
      </c>
      <c r="M6517" s="14"/>
    </row>
    <row r="6518" spans="1:13" x14ac:dyDescent="0.25">
      <c r="A6518" s="32" t="str">
        <f>IF(Weighting!$P$14&gt;0,B6518,"")</f>
        <v/>
      </c>
      <c r="B6518" t="e">
        <f>Weighting!$C$14</f>
        <v>#DIV/0!</v>
      </c>
      <c r="C6518" t="e">
        <f>Weighting!$F$14</f>
        <v>#NUM!</v>
      </c>
      <c r="D6518" t="e">
        <f>IF(C6518=1,'Data Transformation'!$G$3+0.5*'Data Transformation'!$W$25,IF(C6519=1,D6519-'Data Transformation'!$W$25,FALSE))</f>
        <v>#NUM!</v>
      </c>
      <c r="E6518">
        <f t="array" ref="E6518">IF(ISLOGICAL(D6518),"",FREQUENCY(IF('Data Transformation'!$B$425:$B$8425='Bin Analysis'!$B6507,'Data Transformation'!$G$425:$G$8425),D6518))</f>
        <v>2001</v>
      </c>
      <c r="F6518">
        <f t="shared" si="813"/>
        <v>0</v>
      </c>
      <c r="G6518">
        <f>Weighting!$H$14</f>
        <v>0</v>
      </c>
      <c r="H6518">
        <f t="array" ref="H6518">FREQUENCY(IF('Data Transformation'!$B$4:$B$8425=B6507,'Data Transformation'!$G$4:$G$8425),'Bin Analysis'!$B6518)</f>
        <v>2073</v>
      </c>
      <c r="I6518">
        <f t="shared" si="814"/>
        <v>0</v>
      </c>
      <c r="J6518">
        <f t="shared" si="815"/>
        <v>0</v>
      </c>
      <c r="K6518">
        <f>J6518*Weighting!$W$14</f>
        <v>0</v>
      </c>
      <c r="M6518" s="14"/>
    </row>
    <row r="6519" spans="1:13" x14ac:dyDescent="0.25">
      <c r="A6519" s="32" t="str">
        <f>IF(Weighting!$P$15&gt;0,B6519,"")</f>
        <v/>
      </c>
      <c r="B6519" t="e">
        <f>Weighting!$C$15</f>
        <v>#DIV/0!</v>
      </c>
      <c r="C6519" t="e">
        <f>Weighting!$F$15</f>
        <v>#NUM!</v>
      </c>
      <c r="D6519" t="e">
        <f>IF(C6519=1,'Data Transformation'!$G$3+0.5*'Data Transformation'!$W$25,IF(C6520=1,D6520-'Data Transformation'!$W$25,FALSE))</f>
        <v>#NUM!</v>
      </c>
      <c r="E6519">
        <f t="array" ref="E6519">IF(ISLOGICAL(D6519),"",FREQUENCY(IF('Data Transformation'!$B$425:$B$8425='Bin Analysis'!$B6507,'Data Transformation'!$G$425:$G$8425),D6519))</f>
        <v>2001</v>
      </c>
      <c r="F6519">
        <f t="shared" si="813"/>
        <v>0</v>
      </c>
      <c r="G6519">
        <f>Weighting!$H$15</f>
        <v>0</v>
      </c>
      <c r="H6519">
        <f t="array" ref="H6519">FREQUENCY(IF('Data Transformation'!$B$4:$B$8425=B6507,'Data Transformation'!$G$4:$G$8425),'Bin Analysis'!$B6519)</f>
        <v>2073</v>
      </c>
      <c r="I6519">
        <f t="shared" si="814"/>
        <v>0</v>
      </c>
      <c r="J6519">
        <f t="shared" si="815"/>
        <v>0</v>
      </c>
      <c r="K6519">
        <f>J6519*Weighting!$W$15</f>
        <v>0</v>
      </c>
      <c r="M6519" s="14"/>
    </row>
    <row r="6520" spans="1:13" x14ac:dyDescent="0.25">
      <c r="A6520" s="32" t="str">
        <f>IF(Weighting!$P$16&gt;0,B6520,"")</f>
        <v/>
      </c>
      <c r="B6520" t="e">
        <f>Weighting!$C$16</f>
        <v>#DIV/0!</v>
      </c>
      <c r="C6520" t="e">
        <f>Weighting!$F$16</f>
        <v>#NUM!</v>
      </c>
      <c r="D6520" t="e">
        <f>IF(C6520=1,'Data Transformation'!$G$3+0.5*'Data Transformation'!$W$25,IF(C6521=1,D6521-'Data Transformation'!$W$25,FALSE))</f>
        <v>#NUM!</v>
      </c>
      <c r="E6520">
        <f t="array" ref="E6520">IF(ISLOGICAL(D6520),"",FREQUENCY(IF('Data Transformation'!$B$425:$B$8425='Bin Analysis'!$B6507,'Data Transformation'!$G$425:$G$8425),D6520))</f>
        <v>2001</v>
      </c>
      <c r="F6520">
        <f t="shared" si="813"/>
        <v>0</v>
      </c>
      <c r="G6520">
        <f>Weighting!$H$16</f>
        <v>0</v>
      </c>
      <c r="H6520">
        <f t="array" ref="H6520">FREQUENCY(IF('Data Transformation'!$B$4:$B$8425=B6507,'Data Transformation'!$G$4:$G$8425),'Bin Analysis'!$B6520)</f>
        <v>2073</v>
      </c>
      <c r="I6520">
        <f t="shared" si="814"/>
        <v>0</v>
      </c>
      <c r="J6520">
        <f t="shared" si="815"/>
        <v>0</v>
      </c>
      <c r="K6520">
        <f>J6520*Weighting!$W$16</f>
        <v>0</v>
      </c>
      <c r="M6520" s="14"/>
    </row>
    <row r="6521" spans="1:13" x14ac:dyDescent="0.25">
      <c r="A6521" s="32" t="str">
        <f>IF(Weighting!$P$17&gt;0,B6521,"")</f>
        <v/>
      </c>
      <c r="B6521" t="e">
        <f>Weighting!$C$17</f>
        <v>#DIV/0!</v>
      </c>
      <c r="C6521" t="e">
        <f>Weighting!$F$17</f>
        <v>#NUM!</v>
      </c>
      <c r="D6521" t="e">
        <f>IF(C6521=1,'Data Transformation'!$G$3+0.5*'Data Transformation'!$W$25,IF(C6522=1,D6522-'Data Transformation'!$W$25,FALSE))</f>
        <v>#NUM!</v>
      </c>
      <c r="E6521">
        <f t="array" ref="E6521">IF(ISLOGICAL(D6521),"",FREQUENCY(IF('Data Transformation'!$B$425:$B$8425='Bin Analysis'!$B6507,'Data Transformation'!$G$425:$G$8425),D6521))</f>
        <v>2001</v>
      </c>
      <c r="F6521">
        <f t="shared" si="813"/>
        <v>0</v>
      </c>
      <c r="G6521">
        <f>Weighting!$H$17</f>
        <v>0</v>
      </c>
      <c r="H6521">
        <f t="array" ref="H6521">FREQUENCY(IF('Data Transformation'!$B$4:$B$8425=B6507,'Data Transformation'!$G$4:$G$8425),'Bin Analysis'!$B6521)</f>
        <v>2073</v>
      </c>
      <c r="I6521">
        <f t="shared" si="814"/>
        <v>0</v>
      </c>
      <c r="J6521">
        <f t="shared" si="815"/>
        <v>0</v>
      </c>
      <c r="K6521">
        <f>J6521*Weighting!$W$17</f>
        <v>0</v>
      </c>
      <c r="M6521" s="14"/>
    </row>
    <row r="6522" spans="1:13" x14ac:dyDescent="0.25">
      <c r="A6522" s="32" t="str">
        <f>IF(Weighting!$P$18&gt;0,B6522,"")</f>
        <v/>
      </c>
      <c r="B6522" t="e">
        <f>Weighting!$C$18</f>
        <v>#DIV/0!</v>
      </c>
      <c r="C6522" t="e">
        <f>Weighting!$F$18</f>
        <v>#NUM!</v>
      </c>
      <c r="D6522" t="e">
        <f>IF(C6522=1,'Data Transformation'!$G$3+0.5*'Data Transformation'!$W$25,IF(C6523=1,D6523-'Data Transformation'!$W$25,FALSE))</f>
        <v>#NUM!</v>
      </c>
      <c r="E6522">
        <f t="array" ref="E6522">IF(ISLOGICAL(D6522),"",FREQUENCY(IF('Data Transformation'!$B$425:$B$8425='Bin Analysis'!$B6507,'Data Transformation'!$G$425:$G$8425),D6522))</f>
        <v>2001</v>
      </c>
      <c r="F6522">
        <f t="shared" si="813"/>
        <v>0</v>
      </c>
      <c r="G6522">
        <f>Weighting!$H$18</f>
        <v>0</v>
      </c>
      <c r="H6522">
        <f t="array" ref="H6522">FREQUENCY(IF('Data Transformation'!$B$4:$B$8425=B6507,'Data Transformation'!$G$4:$G$8425),'Bin Analysis'!$B6522)</f>
        <v>2073</v>
      </c>
      <c r="I6522">
        <f t="shared" si="814"/>
        <v>0</v>
      </c>
      <c r="J6522">
        <f t="shared" si="815"/>
        <v>0</v>
      </c>
      <c r="K6522">
        <f>J6522*Weighting!$W$18</f>
        <v>0</v>
      </c>
      <c r="M6522" s="14"/>
    </row>
    <row r="6523" spans="1:13" x14ac:dyDescent="0.25">
      <c r="A6523" s="32" t="str">
        <f>IF(Weighting!$P$19&gt;0,B6523,"")</f>
        <v/>
      </c>
      <c r="B6523" t="e">
        <f>Weighting!$C$19</f>
        <v>#DIV/0!</v>
      </c>
      <c r="C6523" t="e">
        <f>Weighting!$F$19</f>
        <v>#NUM!</v>
      </c>
      <c r="D6523" t="e">
        <f>IF(C6523=1,'Data Transformation'!$G$3+0.5*'Data Transformation'!$W$25,IF(C6524=1,D6524-'Data Transformation'!$W$25,FALSE))</f>
        <v>#NUM!</v>
      </c>
      <c r="E6523">
        <f t="array" ref="E6523">IF(ISLOGICAL(D6523),"",FREQUENCY(IF('Data Transformation'!$B$425:$B$8425='Bin Analysis'!$B6507,'Data Transformation'!$G$425:$G$8425),D6523))</f>
        <v>2001</v>
      </c>
      <c r="F6523">
        <f t="shared" si="813"/>
        <v>0</v>
      </c>
      <c r="G6523">
        <f>Weighting!$H$19</f>
        <v>0</v>
      </c>
      <c r="H6523">
        <f t="array" ref="H6523">FREQUENCY(IF('Data Transformation'!$B$4:$B$8425=B6507,'Data Transformation'!$G$4:$G$8425),'Bin Analysis'!$B6523)</f>
        <v>2073</v>
      </c>
      <c r="I6523">
        <f t="shared" si="814"/>
        <v>0</v>
      </c>
      <c r="J6523">
        <f t="shared" si="815"/>
        <v>0</v>
      </c>
      <c r="K6523">
        <f>J6523*Weighting!$W$19</f>
        <v>0</v>
      </c>
      <c r="M6523" s="14"/>
    </row>
    <row r="6524" spans="1:13" x14ac:dyDescent="0.25">
      <c r="A6524" s="32" t="str">
        <f>IF(Weighting!$P$20&gt;0,B6524,"")</f>
        <v/>
      </c>
      <c r="B6524" t="e">
        <f>Weighting!$C$20</f>
        <v>#DIV/0!</v>
      </c>
      <c r="C6524" t="e">
        <f>Weighting!$F$20</f>
        <v>#NUM!</v>
      </c>
      <c r="D6524" t="e">
        <f>IF(C6524=1,'Data Transformation'!$G$3+0.5*'Data Transformation'!$W$25,IF(C6525=1,D6525-'Data Transformation'!$W$25,FALSE))</f>
        <v>#NUM!</v>
      </c>
      <c r="E6524">
        <f t="array" ref="E6524">IF(ISLOGICAL(D6524),"",FREQUENCY(IF('Data Transformation'!$B$425:$B$8425='Bin Analysis'!$B6507,'Data Transformation'!$G$425:$G$8425),D6524))</f>
        <v>2001</v>
      </c>
      <c r="F6524">
        <f t="shared" si="813"/>
        <v>0</v>
      </c>
      <c r="G6524">
        <f>Weighting!$H$20</f>
        <v>0</v>
      </c>
      <c r="H6524">
        <f t="array" ref="H6524">FREQUENCY(IF('Data Transformation'!$B$4:$B$8425=B6507,'Data Transformation'!$G$4:$G$8425),'Bin Analysis'!$B6524)</f>
        <v>2073</v>
      </c>
      <c r="I6524">
        <f t="shared" si="814"/>
        <v>0</v>
      </c>
      <c r="J6524">
        <f t="shared" si="815"/>
        <v>0</v>
      </c>
      <c r="K6524">
        <f>J6524*Weighting!$W$20</f>
        <v>0</v>
      </c>
      <c r="M6524" s="14"/>
    </row>
    <row r="6525" spans="1:13" x14ac:dyDescent="0.25">
      <c r="A6525" s="32" t="str">
        <f>IF(Weighting!$P$21&gt;0,B6525,"")</f>
        <v/>
      </c>
      <c r="B6525" t="e">
        <f>Weighting!$C$21</f>
        <v>#DIV/0!</v>
      </c>
      <c r="C6525" t="e">
        <f>Weighting!$F$21</f>
        <v>#NUM!</v>
      </c>
      <c r="D6525" t="e">
        <f>IF(C6525=1,'Data Transformation'!$G$3+0.5*'Data Transformation'!$W$25,IF(C6526=1,D6526-'Data Transformation'!$W$25,FALSE))</f>
        <v>#NUM!</v>
      </c>
      <c r="E6525">
        <f t="array" ref="E6525">IF(ISLOGICAL(D6525),"",FREQUENCY(IF('Data Transformation'!$B$425:$B$8425='Bin Analysis'!$B6507,'Data Transformation'!$G$425:$G$8425),D6525))</f>
        <v>2001</v>
      </c>
      <c r="F6525">
        <f t="shared" si="813"/>
        <v>0</v>
      </c>
      <c r="G6525">
        <f>Weighting!$H$21</f>
        <v>0</v>
      </c>
      <c r="H6525">
        <f t="array" ref="H6525">FREQUENCY(IF('Data Transformation'!$B$4:$B$8425=B6507,'Data Transformation'!$G$4:$G$8425),'Bin Analysis'!$B6525)</f>
        <v>2073</v>
      </c>
      <c r="I6525">
        <f t="shared" si="814"/>
        <v>0</v>
      </c>
      <c r="J6525">
        <f t="shared" si="815"/>
        <v>0</v>
      </c>
      <c r="K6525">
        <f>J6525*Weighting!$W$21</f>
        <v>0</v>
      </c>
      <c r="M6525" s="14"/>
    </row>
    <row r="6526" spans="1:13" x14ac:dyDescent="0.25">
      <c r="A6526" s="32" t="str">
        <f>IF(Weighting!$P$22&gt;0,B6526,"")</f>
        <v/>
      </c>
      <c r="B6526" t="e">
        <f>Weighting!$C$22</f>
        <v>#DIV/0!</v>
      </c>
      <c r="C6526" t="e">
        <f>Weighting!$F$22</f>
        <v>#NUM!</v>
      </c>
      <c r="D6526" t="e">
        <f>IF(C6526=1,'Data Transformation'!$G$3+0.5*'Data Transformation'!$W$25,IF(C6527=1,D6527-'Data Transformation'!$W$25,FALSE))</f>
        <v>#NUM!</v>
      </c>
      <c r="E6526">
        <f t="array" ref="E6526">IF(ISLOGICAL(D6526),"",FREQUENCY(IF('Data Transformation'!$B$425:$B$8425='Bin Analysis'!$B6507,'Data Transformation'!$G$425:$G$8425),D6526))</f>
        <v>2001</v>
      </c>
      <c r="F6526">
        <f t="shared" si="813"/>
        <v>0</v>
      </c>
      <c r="G6526">
        <f>Weighting!$H$22</f>
        <v>0</v>
      </c>
      <c r="H6526">
        <f t="array" ref="H6526">FREQUENCY(IF('Data Transformation'!$B$4:$B$8425=B6507,'Data Transformation'!$G$4:$G$8425),'Bin Analysis'!$B6526)</f>
        <v>2073</v>
      </c>
      <c r="I6526">
        <f t="shared" si="814"/>
        <v>0</v>
      </c>
      <c r="J6526">
        <f t="shared" si="815"/>
        <v>0</v>
      </c>
      <c r="K6526">
        <f>J6526*Weighting!$W$22</f>
        <v>0</v>
      </c>
      <c r="M6526" s="14"/>
    </row>
    <row r="6527" spans="1:13" x14ac:dyDescent="0.25">
      <c r="A6527" s="32" t="str">
        <f>IF(Weighting!$P$23&gt;0,B6527,"")</f>
        <v/>
      </c>
      <c r="B6527" t="e">
        <f>Weighting!$C$23</f>
        <v>#DIV/0!</v>
      </c>
      <c r="C6527" t="e">
        <f>Weighting!$F$23</f>
        <v>#NUM!</v>
      </c>
      <c r="D6527" t="e">
        <f>IF(C6527=1,'Data Transformation'!$G$3+0.5*'Data Transformation'!$W$25,IF(C6528=1,D6528-'Data Transformation'!$W$25,FALSE))</f>
        <v>#NUM!</v>
      </c>
      <c r="E6527">
        <f t="array" ref="E6527">IF(ISLOGICAL(D6527),"",FREQUENCY(IF('Data Transformation'!$B$425:$B$8425='Bin Analysis'!$B6507,'Data Transformation'!$G$425:$G$8425),D6527))</f>
        <v>2001</v>
      </c>
      <c r="F6527">
        <f t="shared" si="813"/>
        <v>0</v>
      </c>
      <c r="G6527">
        <f>Weighting!$H$23</f>
        <v>0</v>
      </c>
      <c r="H6527">
        <f t="array" ref="H6527">FREQUENCY(IF('Data Transformation'!$B$4:$B$8425=B6507,'Data Transformation'!$G$4:$G$8425),'Bin Analysis'!$B6527)</f>
        <v>2073</v>
      </c>
      <c r="I6527">
        <f t="shared" si="814"/>
        <v>0</v>
      </c>
      <c r="J6527">
        <f t="shared" si="815"/>
        <v>0</v>
      </c>
      <c r="K6527">
        <f>J6527*Weighting!$W$23</f>
        <v>0</v>
      </c>
      <c r="M6527" s="14"/>
    </row>
    <row r="6528" spans="1:13" x14ac:dyDescent="0.25">
      <c r="A6528" s="32" t="str">
        <f>IF(Weighting!$P$24&gt;0,B6528,"")</f>
        <v/>
      </c>
      <c r="B6528" t="e">
        <f>Weighting!$C$24</f>
        <v>#DIV/0!</v>
      </c>
      <c r="C6528" t="e">
        <f>Weighting!$F$24</f>
        <v>#NUM!</v>
      </c>
      <c r="D6528" t="e">
        <f>IF(C6528=1,'Data Transformation'!$G$3+0.5*'Data Transformation'!$W$25,IF(C6529=1,D6529-'Data Transformation'!$W$25,FALSE))</f>
        <v>#NUM!</v>
      </c>
      <c r="E6528">
        <f t="array" ref="E6528">IF(ISLOGICAL(D6528),"",FREQUENCY(IF('Data Transformation'!$B$425:$B$8425='Bin Analysis'!$B6507,'Data Transformation'!$G$425:$G$8425),D6528))</f>
        <v>2001</v>
      </c>
      <c r="F6528">
        <f t="shared" si="813"/>
        <v>0</v>
      </c>
      <c r="G6528">
        <f>Weighting!$H$24</f>
        <v>0</v>
      </c>
      <c r="H6528">
        <f t="array" ref="H6528">FREQUENCY(IF('Data Transformation'!$B$4:$B$8425=B6507,'Data Transformation'!$G$4:$G$8425),'Bin Analysis'!$B6528)</f>
        <v>2073</v>
      </c>
      <c r="I6528">
        <f t="shared" si="814"/>
        <v>0</v>
      </c>
      <c r="J6528">
        <f t="shared" si="815"/>
        <v>0</v>
      </c>
      <c r="K6528">
        <f>J6528*Weighting!$W$24</f>
        <v>0</v>
      </c>
      <c r="M6528" s="14"/>
    </row>
    <row r="6529" spans="1:25" x14ac:dyDescent="0.25">
      <c r="A6529" s="32" t="str">
        <f>IF(Weighting!$P$25&gt;0,B6529,"")</f>
        <v/>
      </c>
      <c r="B6529" t="e">
        <f>Weighting!$C$25</f>
        <v>#DIV/0!</v>
      </c>
      <c r="C6529" t="e">
        <f>Weighting!$F$25</f>
        <v>#NUM!</v>
      </c>
      <c r="D6529" t="e">
        <f>IF(C6529=1,'Data Transformation'!$G$3+0.5*'Data Transformation'!$W$25,IF(C6530=1,D6530-'Data Transformation'!$W$25,FALSE))</f>
        <v>#NUM!</v>
      </c>
      <c r="E6529">
        <f t="array" ref="E6529">IF(ISLOGICAL(D6529),"",FREQUENCY(IF('Data Transformation'!$B$425:$B$8425='Bin Analysis'!$B6507,'Data Transformation'!$G$425:$G$8425),D6529))</f>
        <v>2001</v>
      </c>
      <c r="F6529">
        <f t="shared" si="813"/>
        <v>0</v>
      </c>
      <c r="G6529">
        <f>Weighting!$H$25</f>
        <v>0</v>
      </c>
      <c r="H6529">
        <f t="array" ref="H6529">FREQUENCY(IF('Data Transformation'!$B$4:$B$8425=B6507,'Data Transformation'!$G$4:$G$8425),'Bin Analysis'!$B6529)</f>
        <v>2073</v>
      </c>
      <c r="I6529">
        <f t="shared" si="814"/>
        <v>0</v>
      </c>
      <c r="J6529">
        <f t="shared" si="815"/>
        <v>0</v>
      </c>
      <c r="K6529">
        <f>J6529*Weighting!$W$25</f>
        <v>0</v>
      </c>
      <c r="M6529" s="14"/>
    </row>
    <row r="6530" spans="1:25" x14ac:dyDescent="0.25">
      <c r="O6530"/>
      <c r="P6530"/>
      <c r="Q6530"/>
      <c r="R6530"/>
    </row>
    <row r="6531" spans="1:25" ht="23.25" x14ac:dyDescent="0.35">
      <c r="A6531" s="21" t="s">
        <v>0</v>
      </c>
      <c r="B6531" s="21" t="str">
        <f>IFERROR(VLOOKUP(C6531,'Data Transformation'!$L$6:$M$426,2,FALSE),"")</f>
        <v/>
      </c>
      <c r="C6531" s="21">
        <f>C6507+1</f>
        <v>272</v>
      </c>
      <c r="D6531" s="21"/>
      <c r="E6531" s="21"/>
      <c r="F6531" s="21"/>
      <c r="G6531" s="21"/>
      <c r="H6531" s="22"/>
      <c r="I6531" s="22"/>
      <c r="J6531" s="22"/>
      <c r="K6531" s="21"/>
      <c r="L6531" s="21" t="str">
        <f>B6531</f>
        <v/>
      </c>
      <c r="M6531" s="23" t="e">
        <f>INDEX('Data Transformation'!$O$4:$O$424,MATCH($B6531,'Data Transformation'!$M$4:$M$424,0),MATCH($M$2,'Data Transformation'!$O$3,0))</f>
        <v>#N/A</v>
      </c>
      <c r="N6531" s="27" t="e">
        <f>IF('Input and Summary Results'!$J$16="minimum",'Bin Analysis'!X6532/(M6531-1),'Bin Analysis'!Y6531/('Bin Analysis'!M6531-1))</f>
        <v>#N/A</v>
      </c>
      <c r="O6531" s="27" t="e">
        <f>IF(M6531=FALSE,NA(),(VLOOKUP(1,C6534:K6553,4,FALSE))/(M6531-1))</f>
        <v>#N/A</v>
      </c>
      <c r="P6531" s="27" t="e">
        <f>IF(M6531=FALSE,NA(),SUM(J6534:J6553)/Weighting!$S$5)</f>
        <v>#N/A</v>
      </c>
      <c r="Q6531" s="27" t="e">
        <f>IF(M6531=FALSE,NA(),SUM(K6534:K6553)/Weighting!$S$6)</f>
        <v>#N/A</v>
      </c>
      <c r="R6531" s="27" t="e">
        <f>IF(M6531=FALSE,NA(),(VLOOKUP(1,G6534:K6553,3,FALSE))/(M6531-1))</f>
        <v>#N/A</v>
      </c>
      <c r="S6531" s="22" t="e">
        <f>IF(M6531=FALSE,NA(),IF(SUM(J6534:J6553)=2,"yes","no"))</f>
        <v>#N/A</v>
      </c>
      <c r="X6531" s="2" cm="2">
        <f t="array" ref="X6531:X6532">FREQUENCY(IF('Data Transformation'!$B$425:$B$6424='Bin Analysis'!L6531,'Data Transformation'!$G$425:$G$6424),'Data Transformation'!$U$11)</f>
        <v>0</v>
      </c>
      <c r="Y6531" s="2" cm="2">
        <f t="array" ref="Y6531:Y6532">FREQUENCY(IF('Data Transformation'!$B$425:$B$6424='Bin Analysis'!L6531,'Data Transformation'!$G$425:$G$6424),'Data Transformation'!$U$12)</f>
        <v>0</v>
      </c>
    </row>
    <row r="6532" spans="1:25" x14ac:dyDescent="0.25">
      <c r="A6532" s="14" t="s">
        <v>67</v>
      </c>
      <c r="B6532" t="s">
        <v>47</v>
      </c>
      <c r="C6532" t="s">
        <v>5</v>
      </c>
      <c r="D6532" t="s">
        <v>98</v>
      </c>
      <c r="E6532" t="s">
        <v>99</v>
      </c>
      <c r="F6532" t="s">
        <v>100</v>
      </c>
      <c r="G6532" t="s">
        <v>69</v>
      </c>
      <c r="H6532" t="s">
        <v>31</v>
      </c>
      <c r="I6532" t="s">
        <v>32</v>
      </c>
      <c r="J6532" t="s">
        <v>46</v>
      </c>
      <c r="K6532" s="14" t="s">
        <v>45</v>
      </c>
      <c r="M6532" s="14"/>
      <c r="X6532" s="2">
        <v>0</v>
      </c>
      <c r="Y6532" s="2">
        <v>0</v>
      </c>
    </row>
    <row r="6533" spans="1:25" x14ac:dyDescent="0.25">
      <c r="A6533" s="32"/>
      <c r="D6533" t="e">
        <f>IF(C6533=1,'Data Transformation'!$G$3+0.5*'Data Transformation'!$W$25,IF(C6534=1,D6534-'Data Transformation'!$W$25,FALSE))</f>
        <v>#NUM!</v>
      </c>
      <c r="E6533">
        <f t="array" ref="E6533">IF(ISLOGICAL(D6533),"",FREQUENCY(IF('Data Transformation'!$B$425:$B$8425='Bin Analysis'!$B6531,'Data Transformation'!$G$425:$G$8425),D6533))</f>
        <v>2001</v>
      </c>
      <c r="F6533" t="e">
        <f>IF(ISLOGICAL(D6533),"",E6533-E6532)</f>
        <v>#VALUE!</v>
      </c>
      <c r="M6533" s="14"/>
    </row>
    <row r="6534" spans="1:25" x14ac:dyDescent="0.25">
      <c r="A6534" s="32" t="e">
        <f>IF(Weighting!$P$6&gt;0,B6534,"")</f>
        <v>#NUM!</v>
      </c>
      <c r="B6534" t="e">
        <f>Weighting!$C$6</f>
        <v>#DIV/0!</v>
      </c>
      <c r="C6534" t="e">
        <f>Weighting!$F$6</f>
        <v>#NUM!</v>
      </c>
      <c r="D6534" t="e">
        <f>IF(C6534=1,'Data Transformation'!$G$3+0.5*'Data Transformation'!$W$25,IF(C6535=1,D6535-'Data Transformation'!$W$25,FALSE))</f>
        <v>#NUM!</v>
      </c>
      <c r="E6534">
        <f t="array" ref="E6534">IF(ISLOGICAL(D6534),"",FREQUENCY(IF('Data Transformation'!$B$425:$B$8425='Bin Analysis'!$B6531,'Data Transformation'!$G$425:$G$8425),D6534))</f>
        <v>2001</v>
      </c>
      <c r="F6534">
        <f>IF(ISLOGICAL(D6534),"",E6534-E6533)</f>
        <v>0</v>
      </c>
      <c r="G6534">
        <f>Weighting!$H$6</f>
        <v>1</v>
      </c>
      <c r="H6534">
        <f t="array" ref="H6534">FREQUENCY(IF('Data Transformation'!$B$4:$B$8425=B6531,'Data Transformation'!$G$4:$G$8425),'Bin Analysis'!$B6534)</f>
        <v>2073</v>
      </c>
      <c r="I6534">
        <f>H6534-H6533</f>
        <v>2073</v>
      </c>
      <c r="J6534">
        <f>IF(I6534=0,0,1)</f>
        <v>1</v>
      </c>
      <c r="K6534" t="e">
        <f>J6534*Weighting!$W$6</f>
        <v>#NUM!</v>
      </c>
      <c r="M6534" s="14"/>
    </row>
    <row r="6535" spans="1:25" x14ac:dyDescent="0.25">
      <c r="A6535" s="32" t="str">
        <f>IF(Weighting!$P$7&gt;0,B6535,"")</f>
        <v/>
      </c>
      <c r="B6535" t="e">
        <f>Weighting!$C$7</f>
        <v>#DIV/0!</v>
      </c>
      <c r="C6535" t="e">
        <f>Weighting!$F$7</f>
        <v>#NUM!</v>
      </c>
      <c r="D6535" t="e">
        <f>IF(C6535=1,'Data Transformation'!$G$3+0.5*'Data Transformation'!$W$25,IF(C6536=1,D6536-'Data Transformation'!$W$25,FALSE))</f>
        <v>#NUM!</v>
      </c>
      <c r="E6535">
        <f t="array" ref="E6535">IF(ISLOGICAL(D6535),"",FREQUENCY(IF('Data Transformation'!$B$425:$B$8425='Bin Analysis'!$B6531,'Data Transformation'!$G$425:$G$8425),D6535))</f>
        <v>2001</v>
      </c>
      <c r="F6535">
        <f t="shared" ref="F6535:F6553" si="816">IF(ISLOGICAL(D6535),"",E6535-E6534)</f>
        <v>0</v>
      </c>
      <c r="G6535">
        <f>Weighting!$H$7</f>
        <v>0</v>
      </c>
      <c r="H6535">
        <f t="array" ref="H6535">FREQUENCY(IF('Data Transformation'!$B$4:$B$8425=B6531,'Data Transformation'!$G$4:$G$8425),'Bin Analysis'!$B6535)</f>
        <v>2073</v>
      </c>
      <c r="I6535">
        <f t="shared" ref="I6535:I6553" si="817">H6535-H6534</f>
        <v>0</v>
      </c>
      <c r="J6535">
        <f>IF(I6535=0,0,1)</f>
        <v>0</v>
      </c>
      <c r="K6535">
        <f>J6535*Weighting!$W$7</f>
        <v>0</v>
      </c>
      <c r="M6535" s="14"/>
    </row>
    <row r="6536" spans="1:25" x14ac:dyDescent="0.25">
      <c r="A6536" s="32" t="str">
        <f>IF(Weighting!$P$8&gt;0,B6536,"")</f>
        <v/>
      </c>
      <c r="B6536" t="e">
        <f>Weighting!$C$8</f>
        <v>#DIV/0!</v>
      </c>
      <c r="C6536" t="e">
        <f>Weighting!$F$8</f>
        <v>#NUM!</v>
      </c>
      <c r="D6536" t="e">
        <f>IF(C6536=1,'Data Transformation'!$G$3+0.5*'Data Transformation'!$W$25,IF(C6537=1,D6537-'Data Transformation'!$W$25,FALSE))</f>
        <v>#NUM!</v>
      </c>
      <c r="E6536">
        <f t="array" ref="E6536">IF(ISLOGICAL(D6536),"",FREQUENCY(IF('Data Transformation'!$B$425:$B$8425='Bin Analysis'!$B6531,'Data Transformation'!$G$425:$G$8425),D6536))</f>
        <v>2001</v>
      </c>
      <c r="F6536">
        <f t="shared" si="816"/>
        <v>0</v>
      </c>
      <c r="G6536">
        <f>Weighting!$H$8</f>
        <v>0</v>
      </c>
      <c r="H6536">
        <f t="array" ref="H6536">FREQUENCY(IF('Data Transformation'!$B$4:$B$8425=B6531,'Data Transformation'!$G$4:$G$8425),'Bin Analysis'!$B6536)</f>
        <v>2073</v>
      </c>
      <c r="I6536">
        <f t="shared" si="817"/>
        <v>0</v>
      </c>
      <c r="J6536">
        <f t="shared" ref="J6536:J6553" si="818">IF(I6536=0,0,1)</f>
        <v>0</v>
      </c>
      <c r="K6536">
        <f>J6536*Weighting!$W$8</f>
        <v>0</v>
      </c>
      <c r="M6536" s="14"/>
    </row>
    <row r="6537" spans="1:25" x14ac:dyDescent="0.25">
      <c r="A6537" s="32" t="str">
        <f>IF(Weighting!$P$9&gt;0,B6537,"")</f>
        <v/>
      </c>
      <c r="B6537" s="50" t="e">
        <f>Weighting!$C$9</f>
        <v>#DIV/0!</v>
      </c>
      <c r="C6537" t="e">
        <f>Weighting!$F$9</f>
        <v>#NUM!</v>
      </c>
      <c r="D6537" t="e">
        <f>IF(C6537=1,'Data Transformation'!$G$3+0.5*'Data Transformation'!$W$25,IF(C6538=1,D6538-'Data Transformation'!$W$25,FALSE))</f>
        <v>#NUM!</v>
      </c>
      <c r="E6537">
        <f t="array" ref="E6537">IF(ISLOGICAL(D6537),"",FREQUENCY(IF('Data Transformation'!$B$425:$B$8425='Bin Analysis'!$B6531,'Data Transformation'!$G$425:$G$8425),D6537))</f>
        <v>2001</v>
      </c>
      <c r="F6537">
        <f t="shared" si="816"/>
        <v>0</v>
      </c>
      <c r="G6537">
        <f>Weighting!$H$9</f>
        <v>0</v>
      </c>
      <c r="H6537">
        <f t="array" ref="H6537">FREQUENCY(IF('Data Transformation'!$B$4:$B$8425=B6531,'Data Transformation'!$G$4:$G$8425),'Bin Analysis'!$B6537)</f>
        <v>2073</v>
      </c>
      <c r="I6537">
        <f t="shared" si="817"/>
        <v>0</v>
      </c>
      <c r="J6537">
        <f t="shared" si="818"/>
        <v>0</v>
      </c>
      <c r="K6537">
        <f>J6537*Weighting!$W$9</f>
        <v>0</v>
      </c>
      <c r="M6537" s="14"/>
    </row>
    <row r="6538" spans="1:25" x14ac:dyDescent="0.25">
      <c r="A6538" s="32" t="str">
        <f>IF(Weighting!$P$10&gt;0,B6538,"")</f>
        <v/>
      </c>
      <c r="B6538" t="e">
        <f>Weighting!$C$10</f>
        <v>#DIV/0!</v>
      </c>
      <c r="C6538" t="e">
        <f>Weighting!$F$10</f>
        <v>#NUM!</v>
      </c>
      <c r="D6538" t="e">
        <f>IF(C6538=1,'Data Transformation'!$G$3+0.5*'Data Transformation'!$W$25,IF(C6539=1,D6539-'Data Transformation'!$W$25,FALSE))</f>
        <v>#NUM!</v>
      </c>
      <c r="E6538">
        <f t="array" ref="E6538">IF(ISLOGICAL(D6538),"",FREQUENCY(IF('Data Transformation'!$B$425:$B$8425='Bin Analysis'!$B6531,'Data Transformation'!$G$425:$G$8425),D6538))</f>
        <v>2001</v>
      </c>
      <c r="F6538">
        <f t="shared" si="816"/>
        <v>0</v>
      </c>
      <c r="G6538">
        <f>Weighting!$H$10</f>
        <v>0</v>
      </c>
      <c r="H6538">
        <f t="array" ref="H6538">FREQUENCY(IF('Data Transformation'!$B$4:$B$8425=B6531,'Data Transformation'!$G$4:$G$8425),'Bin Analysis'!$B6538)</f>
        <v>2073</v>
      </c>
      <c r="I6538">
        <f t="shared" si="817"/>
        <v>0</v>
      </c>
      <c r="J6538">
        <f t="shared" si="818"/>
        <v>0</v>
      </c>
      <c r="K6538">
        <f>J6538*Weighting!$W$10</f>
        <v>0</v>
      </c>
      <c r="M6538" s="14"/>
    </row>
    <row r="6539" spans="1:25" x14ac:dyDescent="0.25">
      <c r="A6539" s="32" t="str">
        <f>IF(Weighting!$P$11&gt;0,B6539,"")</f>
        <v/>
      </c>
      <c r="B6539" t="e">
        <f>Weighting!$C$11</f>
        <v>#DIV/0!</v>
      </c>
      <c r="C6539" t="e">
        <f>Weighting!$F$11</f>
        <v>#NUM!</v>
      </c>
      <c r="D6539" t="e">
        <f>IF(C6539=1,'Data Transformation'!$G$3+0.5*'Data Transformation'!$W$25,IF(C6540=1,D6540-'Data Transformation'!$W$25,FALSE))</f>
        <v>#NUM!</v>
      </c>
      <c r="E6539">
        <f t="array" ref="E6539">IF(ISLOGICAL(D6539),"",FREQUENCY(IF('Data Transformation'!$B$425:$B$8425='Bin Analysis'!$B6531,'Data Transformation'!$G$425:$G$8425),D6539))</f>
        <v>2001</v>
      </c>
      <c r="F6539">
        <f t="shared" si="816"/>
        <v>0</v>
      </c>
      <c r="G6539">
        <f>Weighting!$H$11</f>
        <v>0</v>
      </c>
      <c r="H6539">
        <f t="array" ref="H6539">FREQUENCY(IF('Data Transformation'!$B$4:$B$8425=B6531,'Data Transformation'!$G$4:$G$8425),'Bin Analysis'!$B6539)</f>
        <v>2073</v>
      </c>
      <c r="I6539">
        <f t="shared" si="817"/>
        <v>0</v>
      </c>
      <c r="J6539">
        <f t="shared" si="818"/>
        <v>0</v>
      </c>
      <c r="K6539">
        <f>J6539*Weighting!$W$11</f>
        <v>0</v>
      </c>
      <c r="M6539" s="14"/>
    </row>
    <row r="6540" spans="1:25" x14ac:dyDescent="0.25">
      <c r="A6540" s="32" t="str">
        <f>IF(Weighting!$P$12&gt;0,B6540,"")</f>
        <v/>
      </c>
      <c r="B6540" t="e">
        <f>Weighting!$C$12</f>
        <v>#DIV/0!</v>
      </c>
      <c r="C6540" t="e">
        <f>Weighting!$F$12</f>
        <v>#NUM!</v>
      </c>
      <c r="D6540" t="e">
        <f>IF(C6540=1,'Data Transformation'!$G$3+0.5*'Data Transformation'!$W$25,IF(C6541=1,D6541-'Data Transformation'!$W$25,FALSE))</f>
        <v>#NUM!</v>
      </c>
      <c r="E6540">
        <f t="array" ref="E6540">IF(ISLOGICAL(D6540),"",FREQUENCY(IF('Data Transformation'!$B$425:$B$8425='Bin Analysis'!$B6531,'Data Transformation'!$G$425:$G$8425),D6540))</f>
        <v>2001</v>
      </c>
      <c r="F6540">
        <f t="shared" si="816"/>
        <v>0</v>
      </c>
      <c r="G6540">
        <f>Weighting!$H$12</f>
        <v>0</v>
      </c>
      <c r="H6540">
        <f t="array" ref="H6540">FREQUENCY(IF('Data Transformation'!$B$4:$B$8425=B6531,'Data Transformation'!$G$4:$G$8425),'Bin Analysis'!$B6540)</f>
        <v>2073</v>
      </c>
      <c r="I6540">
        <f t="shared" si="817"/>
        <v>0</v>
      </c>
      <c r="J6540">
        <f t="shared" si="818"/>
        <v>0</v>
      </c>
      <c r="K6540">
        <f>J6540*Weighting!$W$12</f>
        <v>0</v>
      </c>
      <c r="M6540" s="14"/>
    </row>
    <row r="6541" spans="1:25" x14ac:dyDescent="0.25">
      <c r="A6541" s="32" t="str">
        <f>IF(Weighting!$P$13&gt;0,B6541,"")</f>
        <v/>
      </c>
      <c r="B6541" t="e">
        <f>Weighting!$C$13</f>
        <v>#DIV/0!</v>
      </c>
      <c r="C6541" t="e">
        <f>Weighting!$F$13</f>
        <v>#NUM!</v>
      </c>
      <c r="D6541" t="e">
        <f>IF(C6541=1,'Data Transformation'!$G$3+0.5*'Data Transformation'!$W$25,IF(C6542=1,D6542-'Data Transformation'!$W$25,FALSE))</f>
        <v>#NUM!</v>
      </c>
      <c r="E6541">
        <f t="array" ref="E6541">IF(ISLOGICAL(D6541),"",FREQUENCY(IF('Data Transformation'!$B$425:$B$8425='Bin Analysis'!$B6531,'Data Transformation'!$G$425:$G$8425),D6541))</f>
        <v>2001</v>
      </c>
      <c r="F6541">
        <f t="shared" si="816"/>
        <v>0</v>
      </c>
      <c r="G6541">
        <f>Weighting!$H$13</f>
        <v>0</v>
      </c>
      <c r="H6541">
        <f t="array" ref="H6541">FREQUENCY(IF('Data Transformation'!$B$4:$B$8425=B6531,'Data Transformation'!$G$4:$G$8425),'Bin Analysis'!$B6541)</f>
        <v>2073</v>
      </c>
      <c r="I6541">
        <f t="shared" si="817"/>
        <v>0</v>
      </c>
      <c r="J6541">
        <f t="shared" si="818"/>
        <v>0</v>
      </c>
      <c r="K6541">
        <f>J6541*Weighting!$W$13</f>
        <v>0</v>
      </c>
      <c r="M6541" s="14"/>
    </row>
    <row r="6542" spans="1:25" x14ac:dyDescent="0.25">
      <c r="A6542" s="32" t="str">
        <f>IF(Weighting!$P$14&gt;0,B6542,"")</f>
        <v/>
      </c>
      <c r="B6542" t="e">
        <f>Weighting!$C$14</f>
        <v>#DIV/0!</v>
      </c>
      <c r="C6542" t="e">
        <f>Weighting!$F$14</f>
        <v>#NUM!</v>
      </c>
      <c r="D6542" t="e">
        <f>IF(C6542=1,'Data Transformation'!$G$3+0.5*'Data Transformation'!$W$25,IF(C6543=1,D6543-'Data Transformation'!$W$25,FALSE))</f>
        <v>#NUM!</v>
      </c>
      <c r="E6542">
        <f t="array" ref="E6542">IF(ISLOGICAL(D6542),"",FREQUENCY(IF('Data Transformation'!$B$425:$B$8425='Bin Analysis'!$B6531,'Data Transformation'!$G$425:$G$8425),D6542))</f>
        <v>2001</v>
      </c>
      <c r="F6542">
        <f t="shared" si="816"/>
        <v>0</v>
      </c>
      <c r="G6542">
        <f>Weighting!$H$14</f>
        <v>0</v>
      </c>
      <c r="H6542">
        <f t="array" ref="H6542">FREQUENCY(IF('Data Transformation'!$B$4:$B$8425=B6531,'Data Transformation'!$G$4:$G$8425),'Bin Analysis'!$B6542)</f>
        <v>2073</v>
      </c>
      <c r="I6542">
        <f t="shared" si="817"/>
        <v>0</v>
      </c>
      <c r="J6542">
        <f t="shared" si="818"/>
        <v>0</v>
      </c>
      <c r="K6542">
        <f>J6542*Weighting!$W$14</f>
        <v>0</v>
      </c>
      <c r="M6542" s="14"/>
    </row>
    <row r="6543" spans="1:25" x14ac:dyDescent="0.25">
      <c r="A6543" s="32" t="str">
        <f>IF(Weighting!$P$15&gt;0,B6543,"")</f>
        <v/>
      </c>
      <c r="B6543" t="e">
        <f>Weighting!$C$15</f>
        <v>#DIV/0!</v>
      </c>
      <c r="C6543" t="e">
        <f>Weighting!$F$15</f>
        <v>#NUM!</v>
      </c>
      <c r="D6543" t="e">
        <f>IF(C6543=1,'Data Transformation'!$G$3+0.5*'Data Transformation'!$W$25,IF(C6544=1,D6544-'Data Transformation'!$W$25,FALSE))</f>
        <v>#NUM!</v>
      </c>
      <c r="E6543">
        <f t="array" ref="E6543">IF(ISLOGICAL(D6543),"",FREQUENCY(IF('Data Transformation'!$B$425:$B$8425='Bin Analysis'!$B6531,'Data Transformation'!$G$425:$G$8425),D6543))</f>
        <v>2001</v>
      </c>
      <c r="F6543">
        <f t="shared" si="816"/>
        <v>0</v>
      </c>
      <c r="G6543">
        <f>Weighting!$H$15</f>
        <v>0</v>
      </c>
      <c r="H6543">
        <f t="array" ref="H6543">FREQUENCY(IF('Data Transformation'!$B$4:$B$8425=B6531,'Data Transformation'!$G$4:$G$8425),'Bin Analysis'!$B6543)</f>
        <v>2073</v>
      </c>
      <c r="I6543">
        <f t="shared" si="817"/>
        <v>0</v>
      </c>
      <c r="J6543">
        <f t="shared" si="818"/>
        <v>0</v>
      </c>
      <c r="K6543">
        <f>J6543*Weighting!$W$15</f>
        <v>0</v>
      </c>
      <c r="M6543" s="14"/>
    </row>
    <row r="6544" spans="1:25" x14ac:dyDescent="0.25">
      <c r="A6544" s="32" t="str">
        <f>IF(Weighting!$P$16&gt;0,B6544,"")</f>
        <v/>
      </c>
      <c r="B6544" t="e">
        <f>Weighting!$C$16</f>
        <v>#DIV/0!</v>
      </c>
      <c r="C6544" t="e">
        <f>Weighting!$F$16</f>
        <v>#NUM!</v>
      </c>
      <c r="D6544" t="e">
        <f>IF(C6544=1,'Data Transformation'!$G$3+0.5*'Data Transformation'!$W$25,IF(C6545=1,D6545-'Data Transformation'!$W$25,FALSE))</f>
        <v>#NUM!</v>
      </c>
      <c r="E6544">
        <f t="array" ref="E6544">IF(ISLOGICAL(D6544),"",FREQUENCY(IF('Data Transformation'!$B$425:$B$8425='Bin Analysis'!$B6531,'Data Transformation'!$G$425:$G$8425),D6544))</f>
        <v>2001</v>
      </c>
      <c r="F6544">
        <f t="shared" si="816"/>
        <v>0</v>
      </c>
      <c r="G6544">
        <f>Weighting!$H$16</f>
        <v>0</v>
      </c>
      <c r="H6544">
        <f t="array" ref="H6544">FREQUENCY(IF('Data Transformation'!$B$4:$B$8425=B6531,'Data Transformation'!$G$4:$G$8425),'Bin Analysis'!$B6544)</f>
        <v>2073</v>
      </c>
      <c r="I6544">
        <f t="shared" si="817"/>
        <v>0</v>
      </c>
      <c r="J6544">
        <f t="shared" si="818"/>
        <v>0</v>
      </c>
      <c r="K6544">
        <f>J6544*Weighting!$W$16</f>
        <v>0</v>
      </c>
      <c r="M6544" s="14"/>
    </row>
    <row r="6545" spans="1:25" x14ac:dyDescent="0.25">
      <c r="A6545" s="32" t="str">
        <f>IF(Weighting!$P$17&gt;0,B6545,"")</f>
        <v/>
      </c>
      <c r="B6545" t="e">
        <f>Weighting!$C$17</f>
        <v>#DIV/0!</v>
      </c>
      <c r="C6545" t="e">
        <f>Weighting!$F$17</f>
        <v>#NUM!</v>
      </c>
      <c r="D6545" t="e">
        <f>IF(C6545=1,'Data Transformation'!$G$3+0.5*'Data Transformation'!$W$25,IF(C6546=1,D6546-'Data Transformation'!$W$25,FALSE))</f>
        <v>#NUM!</v>
      </c>
      <c r="E6545">
        <f t="array" ref="E6545">IF(ISLOGICAL(D6545),"",FREQUENCY(IF('Data Transformation'!$B$425:$B$8425='Bin Analysis'!$B6531,'Data Transformation'!$G$425:$G$8425),D6545))</f>
        <v>2001</v>
      </c>
      <c r="F6545">
        <f t="shared" si="816"/>
        <v>0</v>
      </c>
      <c r="G6545">
        <f>Weighting!$H$17</f>
        <v>0</v>
      </c>
      <c r="H6545">
        <f t="array" ref="H6545">FREQUENCY(IF('Data Transformation'!$B$4:$B$8425=B6531,'Data Transformation'!$G$4:$G$8425),'Bin Analysis'!$B6545)</f>
        <v>2073</v>
      </c>
      <c r="I6545">
        <f t="shared" si="817"/>
        <v>0</v>
      </c>
      <c r="J6545">
        <f t="shared" si="818"/>
        <v>0</v>
      </c>
      <c r="K6545">
        <f>J6545*Weighting!$W$17</f>
        <v>0</v>
      </c>
      <c r="M6545" s="14"/>
    </row>
    <row r="6546" spans="1:25" x14ac:dyDescent="0.25">
      <c r="A6546" s="32" t="str">
        <f>IF(Weighting!$P$18&gt;0,B6546,"")</f>
        <v/>
      </c>
      <c r="B6546" t="e">
        <f>Weighting!$C$18</f>
        <v>#DIV/0!</v>
      </c>
      <c r="C6546" t="e">
        <f>Weighting!$F$18</f>
        <v>#NUM!</v>
      </c>
      <c r="D6546" t="e">
        <f>IF(C6546=1,'Data Transformation'!$G$3+0.5*'Data Transformation'!$W$25,IF(C6547=1,D6547-'Data Transformation'!$W$25,FALSE))</f>
        <v>#NUM!</v>
      </c>
      <c r="E6546">
        <f t="array" ref="E6546">IF(ISLOGICAL(D6546),"",FREQUENCY(IF('Data Transformation'!$B$425:$B$8425='Bin Analysis'!$B6531,'Data Transformation'!$G$425:$G$8425),D6546))</f>
        <v>2001</v>
      </c>
      <c r="F6546">
        <f t="shared" si="816"/>
        <v>0</v>
      </c>
      <c r="G6546">
        <f>Weighting!$H$18</f>
        <v>0</v>
      </c>
      <c r="H6546">
        <f t="array" ref="H6546">FREQUENCY(IF('Data Transformation'!$B$4:$B$8425=B6531,'Data Transformation'!$G$4:$G$8425),'Bin Analysis'!$B6546)</f>
        <v>2073</v>
      </c>
      <c r="I6546">
        <f t="shared" si="817"/>
        <v>0</v>
      </c>
      <c r="J6546">
        <f t="shared" si="818"/>
        <v>0</v>
      </c>
      <c r="K6546">
        <f>J6546*Weighting!$W$18</f>
        <v>0</v>
      </c>
      <c r="M6546" s="14"/>
    </row>
    <row r="6547" spans="1:25" x14ac:dyDescent="0.25">
      <c r="A6547" s="32" t="str">
        <f>IF(Weighting!$P$19&gt;0,B6547,"")</f>
        <v/>
      </c>
      <c r="B6547" t="e">
        <f>Weighting!$C$19</f>
        <v>#DIV/0!</v>
      </c>
      <c r="C6547" t="e">
        <f>Weighting!$F$19</f>
        <v>#NUM!</v>
      </c>
      <c r="D6547" t="e">
        <f>IF(C6547=1,'Data Transformation'!$G$3+0.5*'Data Transformation'!$W$25,IF(C6548=1,D6548-'Data Transformation'!$W$25,FALSE))</f>
        <v>#NUM!</v>
      </c>
      <c r="E6547">
        <f t="array" ref="E6547">IF(ISLOGICAL(D6547),"",FREQUENCY(IF('Data Transformation'!$B$425:$B$8425='Bin Analysis'!$B6531,'Data Transformation'!$G$425:$G$8425),D6547))</f>
        <v>2001</v>
      </c>
      <c r="F6547">
        <f t="shared" si="816"/>
        <v>0</v>
      </c>
      <c r="G6547">
        <f>Weighting!$H$19</f>
        <v>0</v>
      </c>
      <c r="H6547">
        <f t="array" ref="H6547">FREQUENCY(IF('Data Transformation'!$B$4:$B$8425=B6531,'Data Transformation'!$G$4:$G$8425),'Bin Analysis'!$B6547)</f>
        <v>2073</v>
      </c>
      <c r="I6547">
        <f t="shared" si="817"/>
        <v>0</v>
      </c>
      <c r="J6547">
        <f t="shared" si="818"/>
        <v>0</v>
      </c>
      <c r="K6547">
        <f>J6547*Weighting!$W$19</f>
        <v>0</v>
      </c>
      <c r="M6547" s="14"/>
    </row>
    <row r="6548" spans="1:25" x14ac:dyDescent="0.25">
      <c r="A6548" s="32" t="str">
        <f>IF(Weighting!$P$20&gt;0,B6548,"")</f>
        <v/>
      </c>
      <c r="B6548" t="e">
        <f>Weighting!$C$20</f>
        <v>#DIV/0!</v>
      </c>
      <c r="C6548" t="e">
        <f>Weighting!$F$20</f>
        <v>#NUM!</v>
      </c>
      <c r="D6548" t="e">
        <f>IF(C6548=1,'Data Transformation'!$G$3+0.5*'Data Transformation'!$W$25,IF(C6549=1,D6549-'Data Transformation'!$W$25,FALSE))</f>
        <v>#NUM!</v>
      </c>
      <c r="E6548">
        <f t="array" ref="E6548">IF(ISLOGICAL(D6548),"",FREQUENCY(IF('Data Transformation'!$B$425:$B$8425='Bin Analysis'!$B6531,'Data Transformation'!$G$425:$G$8425),D6548))</f>
        <v>2001</v>
      </c>
      <c r="F6548">
        <f t="shared" si="816"/>
        <v>0</v>
      </c>
      <c r="G6548">
        <f>Weighting!$H$20</f>
        <v>0</v>
      </c>
      <c r="H6548">
        <f t="array" ref="H6548">FREQUENCY(IF('Data Transformation'!$B$4:$B$8425=B6531,'Data Transformation'!$G$4:$G$8425),'Bin Analysis'!$B6548)</f>
        <v>2073</v>
      </c>
      <c r="I6548">
        <f t="shared" si="817"/>
        <v>0</v>
      </c>
      <c r="J6548">
        <f t="shared" si="818"/>
        <v>0</v>
      </c>
      <c r="K6548">
        <f>J6548*Weighting!$W$20</f>
        <v>0</v>
      </c>
      <c r="M6548" s="14"/>
    </row>
    <row r="6549" spans="1:25" x14ac:dyDescent="0.25">
      <c r="A6549" s="32" t="str">
        <f>IF(Weighting!$P$21&gt;0,B6549,"")</f>
        <v/>
      </c>
      <c r="B6549" t="e">
        <f>Weighting!$C$21</f>
        <v>#DIV/0!</v>
      </c>
      <c r="C6549" t="e">
        <f>Weighting!$F$21</f>
        <v>#NUM!</v>
      </c>
      <c r="D6549" t="e">
        <f>IF(C6549=1,'Data Transformation'!$G$3+0.5*'Data Transformation'!$W$25,IF(C6550=1,D6550-'Data Transformation'!$W$25,FALSE))</f>
        <v>#NUM!</v>
      </c>
      <c r="E6549">
        <f t="array" ref="E6549">IF(ISLOGICAL(D6549),"",FREQUENCY(IF('Data Transformation'!$B$425:$B$8425='Bin Analysis'!$B6531,'Data Transformation'!$G$425:$G$8425),D6549))</f>
        <v>2001</v>
      </c>
      <c r="F6549">
        <f t="shared" si="816"/>
        <v>0</v>
      </c>
      <c r="G6549">
        <f>Weighting!$H$21</f>
        <v>0</v>
      </c>
      <c r="H6549">
        <f t="array" ref="H6549">FREQUENCY(IF('Data Transformation'!$B$4:$B$8425=B6531,'Data Transformation'!$G$4:$G$8425),'Bin Analysis'!$B6549)</f>
        <v>2073</v>
      </c>
      <c r="I6549">
        <f t="shared" si="817"/>
        <v>0</v>
      </c>
      <c r="J6549">
        <f t="shared" si="818"/>
        <v>0</v>
      </c>
      <c r="K6549">
        <f>J6549*Weighting!$W$21</f>
        <v>0</v>
      </c>
      <c r="M6549" s="14"/>
    </row>
    <row r="6550" spans="1:25" x14ac:dyDescent="0.25">
      <c r="A6550" s="32" t="str">
        <f>IF(Weighting!$P$22&gt;0,B6550,"")</f>
        <v/>
      </c>
      <c r="B6550" t="e">
        <f>Weighting!$C$22</f>
        <v>#DIV/0!</v>
      </c>
      <c r="C6550" t="e">
        <f>Weighting!$F$22</f>
        <v>#NUM!</v>
      </c>
      <c r="D6550" t="e">
        <f>IF(C6550=1,'Data Transformation'!$G$3+0.5*'Data Transformation'!$W$25,IF(C6551=1,D6551-'Data Transformation'!$W$25,FALSE))</f>
        <v>#NUM!</v>
      </c>
      <c r="E6550">
        <f t="array" ref="E6550">IF(ISLOGICAL(D6550),"",FREQUENCY(IF('Data Transformation'!$B$425:$B$8425='Bin Analysis'!$B6531,'Data Transformation'!$G$425:$G$8425),D6550))</f>
        <v>2001</v>
      </c>
      <c r="F6550">
        <f t="shared" si="816"/>
        <v>0</v>
      </c>
      <c r="G6550">
        <f>Weighting!$H$22</f>
        <v>0</v>
      </c>
      <c r="H6550">
        <f t="array" ref="H6550">FREQUENCY(IF('Data Transformation'!$B$4:$B$8425=B6531,'Data Transformation'!$G$4:$G$8425),'Bin Analysis'!$B6550)</f>
        <v>2073</v>
      </c>
      <c r="I6550">
        <f t="shared" si="817"/>
        <v>0</v>
      </c>
      <c r="J6550">
        <f t="shared" si="818"/>
        <v>0</v>
      </c>
      <c r="K6550">
        <f>J6550*Weighting!$W$22</f>
        <v>0</v>
      </c>
      <c r="M6550" s="14"/>
    </row>
    <row r="6551" spans="1:25" x14ac:dyDescent="0.25">
      <c r="A6551" s="32" t="str">
        <f>IF(Weighting!$P$23&gt;0,B6551,"")</f>
        <v/>
      </c>
      <c r="B6551" t="e">
        <f>Weighting!$C$23</f>
        <v>#DIV/0!</v>
      </c>
      <c r="C6551" t="e">
        <f>Weighting!$F$23</f>
        <v>#NUM!</v>
      </c>
      <c r="D6551" t="e">
        <f>IF(C6551=1,'Data Transformation'!$G$3+0.5*'Data Transformation'!$W$25,IF(C6552=1,D6552-'Data Transformation'!$W$25,FALSE))</f>
        <v>#NUM!</v>
      </c>
      <c r="E6551">
        <f t="array" ref="E6551">IF(ISLOGICAL(D6551),"",FREQUENCY(IF('Data Transformation'!$B$425:$B$8425='Bin Analysis'!$B6531,'Data Transformation'!$G$425:$G$8425),D6551))</f>
        <v>2001</v>
      </c>
      <c r="F6551">
        <f t="shared" si="816"/>
        <v>0</v>
      </c>
      <c r="G6551">
        <f>Weighting!$H$23</f>
        <v>0</v>
      </c>
      <c r="H6551">
        <f t="array" ref="H6551">FREQUENCY(IF('Data Transformation'!$B$4:$B$8425=B6531,'Data Transformation'!$G$4:$G$8425),'Bin Analysis'!$B6551)</f>
        <v>2073</v>
      </c>
      <c r="I6551">
        <f t="shared" si="817"/>
        <v>0</v>
      </c>
      <c r="J6551">
        <f t="shared" si="818"/>
        <v>0</v>
      </c>
      <c r="K6551">
        <f>J6551*Weighting!$W$23</f>
        <v>0</v>
      </c>
      <c r="M6551" s="14"/>
    </row>
    <row r="6552" spans="1:25" x14ac:dyDescent="0.25">
      <c r="A6552" s="32" t="str">
        <f>IF(Weighting!$P$24&gt;0,B6552,"")</f>
        <v/>
      </c>
      <c r="B6552" t="e">
        <f>Weighting!$C$24</f>
        <v>#DIV/0!</v>
      </c>
      <c r="C6552" t="e">
        <f>Weighting!$F$24</f>
        <v>#NUM!</v>
      </c>
      <c r="D6552" t="e">
        <f>IF(C6552=1,'Data Transformation'!$G$3+0.5*'Data Transformation'!$W$25,IF(C6553=1,D6553-'Data Transformation'!$W$25,FALSE))</f>
        <v>#NUM!</v>
      </c>
      <c r="E6552">
        <f t="array" ref="E6552">IF(ISLOGICAL(D6552),"",FREQUENCY(IF('Data Transformation'!$B$425:$B$8425='Bin Analysis'!$B6531,'Data Transformation'!$G$425:$G$8425),D6552))</f>
        <v>2001</v>
      </c>
      <c r="F6552">
        <f t="shared" si="816"/>
        <v>0</v>
      </c>
      <c r="G6552">
        <f>Weighting!$H$24</f>
        <v>0</v>
      </c>
      <c r="H6552">
        <f t="array" ref="H6552">FREQUENCY(IF('Data Transformation'!$B$4:$B$8425=B6531,'Data Transformation'!$G$4:$G$8425),'Bin Analysis'!$B6552)</f>
        <v>2073</v>
      </c>
      <c r="I6552">
        <f t="shared" si="817"/>
        <v>0</v>
      </c>
      <c r="J6552">
        <f t="shared" si="818"/>
        <v>0</v>
      </c>
      <c r="K6552">
        <f>J6552*Weighting!$W$24</f>
        <v>0</v>
      </c>
      <c r="M6552" s="14"/>
    </row>
    <row r="6553" spans="1:25" x14ac:dyDescent="0.25">
      <c r="A6553" s="32" t="str">
        <f>IF(Weighting!$P$25&gt;0,B6553,"")</f>
        <v/>
      </c>
      <c r="B6553" t="e">
        <f>Weighting!$C$25</f>
        <v>#DIV/0!</v>
      </c>
      <c r="C6553" t="e">
        <f>Weighting!$F$25</f>
        <v>#NUM!</v>
      </c>
      <c r="D6553" t="e">
        <f>IF(C6553=1,'Data Transformation'!$G$3+0.5*'Data Transformation'!$W$25,IF(C6554=1,D6554-'Data Transformation'!$W$25,FALSE))</f>
        <v>#NUM!</v>
      </c>
      <c r="E6553">
        <f t="array" ref="E6553">IF(ISLOGICAL(D6553),"",FREQUENCY(IF('Data Transformation'!$B$425:$B$8425='Bin Analysis'!$B6531,'Data Transformation'!$G$425:$G$8425),D6553))</f>
        <v>2001</v>
      </c>
      <c r="F6553">
        <f t="shared" si="816"/>
        <v>0</v>
      </c>
      <c r="G6553">
        <f>Weighting!$H$25</f>
        <v>0</v>
      </c>
      <c r="H6553">
        <f t="array" ref="H6553">FREQUENCY(IF('Data Transformation'!$B$4:$B$8425=B6531,'Data Transformation'!$G$4:$G$8425),'Bin Analysis'!$B6553)</f>
        <v>2073</v>
      </c>
      <c r="I6553">
        <f t="shared" si="817"/>
        <v>0</v>
      </c>
      <c r="J6553">
        <f t="shared" si="818"/>
        <v>0</v>
      </c>
      <c r="K6553">
        <f>J6553*Weighting!$W$25</f>
        <v>0</v>
      </c>
      <c r="M6553" s="14"/>
    </row>
    <row r="6554" spans="1:25" x14ac:dyDescent="0.25">
      <c r="O6554"/>
      <c r="P6554"/>
      <c r="Q6554"/>
      <c r="R6554"/>
    </row>
    <row r="6555" spans="1:25" ht="23.25" x14ac:dyDescent="0.35">
      <c r="A6555" s="21" t="s">
        <v>0</v>
      </c>
      <c r="B6555" s="21" t="str">
        <f>IFERROR(VLOOKUP(C6555,'Data Transformation'!$L$6:$M$426,2,FALSE),"")</f>
        <v/>
      </c>
      <c r="C6555" s="21">
        <f>C6531+1</f>
        <v>273</v>
      </c>
      <c r="D6555" s="21"/>
      <c r="E6555" s="21"/>
      <c r="F6555" s="21"/>
      <c r="G6555" s="21"/>
      <c r="H6555" s="22"/>
      <c r="I6555" s="22"/>
      <c r="J6555" s="22"/>
      <c r="K6555" s="21"/>
      <c r="L6555" s="21" t="str">
        <f>B6555</f>
        <v/>
      </c>
      <c r="M6555" s="23" t="e">
        <f>INDEX('Data Transformation'!$O$4:$O$424,MATCH($B6555,'Data Transformation'!$M$4:$M$424,0),MATCH($M$2,'Data Transformation'!$O$3,0))</f>
        <v>#N/A</v>
      </c>
      <c r="N6555" s="27" t="e">
        <f>IF('Input and Summary Results'!$J$16="minimum",'Bin Analysis'!X6556/(M6555-1),'Bin Analysis'!Y6555/('Bin Analysis'!M6555-1))</f>
        <v>#N/A</v>
      </c>
      <c r="O6555" s="27" t="e">
        <f>IF(M6555=FALSE,NA(),(VLOOKUP(1,C6558:K6577,4,FALSE))/(M6555-1))</f>
        <v>#N/A</v>
      </c>
      <c r="P6555" s="27" t="e">
        <f>IF(M6555=FALSE,NA(),SUM(J6558:J6577)/Weighting!$S$5)</f>
        <v>#N/A</v>
      </c>
      <c r="Q6555" s="27" t="e">
        <f>IF(M6555=FALSE,NA(),SUM(K6558:K6577)/Weighting!$S$6)</f>
        <v>#N/A</v>
      </c>
      <c r="R6555" s="27" t="e">
        <f>IF(M6555=FALSE,NA(),(VLOOKUP(1,G6558:K6577,3,FALSE))/(M6555-1))</f>
        <v>#N/A</v>
      </c>
      <c r="S6555" s="22" t="e">
        <f>IF(M6555=FALSE,NA(),IF(SUM(J6558:J6577)=2,"yes","no"))</f>
        <v>#N/A</v>
      </c>
      <c r="X6555" s="2" cm="2">
        <f t="array" ref="X6555:X6556">FREQUENCY(IF('Data Transformation'!$B$425:$B$6424='Bin Analysis'!L6555,'Data Transformation'!$G$425:$G$6424),'Data Transformation'!$U$11)</f>
        <v>0</v>
      </c>
      <c r="Y6555" s="2" cm="2">
        <f t="array" ref="Y6555:Y6556">FREQUENCY(IF('Data Transformation'!$B$425:$B$6424='Bin Analysis'!L6555,'Data Transformation'!$G$425:$G$6424),'Data Transformation'!$U$12)</f>
        <v>0</v>
      </c>
    </row>
    <row r="6556" spans="1:25" x14ac:dyDescent="0.25">
      <c r="A6556" s="14" t="s">
        <v>67</v>
      </c>
      <c r="B6556" t="s">
        <v>47</v>
      </c>
      <c r="C6556" t="s">
        <v>5</v>
      </c>
      <c r="D6556" t="s">
        <v>98</v>
      </c>
      <c r="E6556" t="s">
        <v>99</v>
      </c>
      <c r="F6556" t="s">
        <v>100</v>
      </c>
      <c r="G6556" t="s">
        <v>69</v>
      </c>
      <c r="H6556" t="s">
        <v>31</v>
      </c>
      <c r="I6556" t="s">
        <v>32</v>
      </c>
      <c r="J6556" t="s">
        <v>46</v>
      </c>
      <c r="K6556" s="14" t="s">
        <v>45</v>
      </c>
      <c r="M6556" s="14"/>
      <c r="X6556" s="2">
        <v>0</v>
      </c>
      <c r="Y6556" s="2">
        <v>0</v>
      </c>
    </row>
    <row r="6557" spans="1:25" x14ac:dyDescent="0.25">
      <c r="A6557" s="32"/>
      <c r="D6557" t="e">
        <f>IF(C6557=1,'Data Transformation'!$G$3+0.5*'Data Transformation'!$W$25,IF(C6558=1,D6558-'Data Transformation'!$W$25,FALSE))</f>
        <v>#NUM!</v>
      </c>
      <c r="E6557">
        <f t="array" ref="E6557">IF(ISLOGICAL(D6557),"",FREQUENCY(IF('Data Transformation'!$B$425:$B$8425='Bin Analysis'!$B6555,'Data Transformation'!$G$425:$G$8425),D6557))</f>
        <v>2001</v>
      </c>
      <c r="F6557" t="e">
        <f>IF(ISLOGICAL(D6557),"",E6557-E6556)</f>
        <v>#VALUE!</v>
      </c>
      <c r="M6557" s="14"/>
    </row>
    <row r="6558" spans="1:25" x14ac:dyDescent="0.25">
      <c r="A6558" s="32" t="e">
        <f>IF(Weighting!$P$6&gt;0,B6558,"")</f>
        <v>#NUM!</v>
      </c>
      <c r="B6558" t="e">
        <f>Weighting!$C$6</f>
        <v>#DIV/0!</v>
      </c>
      <c r="C6558" t="e">
        <f>Weighting!$F$6</f>
        <v>#NUM!</v>
      </c>
      <c r="D6558" t="e">
        <f>IF(C6558=1,'Data Transformation'!$G$3+0.5*'Data Transformation'!$W$25,IF(C6559=1,D6559-'Data Transformation'!$W$25,FALSE))</f>
        <v>#NUM!</v>
      </c>
      <c r="E6558">
        <f t="array" ref="E6558">IF(ISLOGICAL(D6558),"",FREQUENCY(IF('Data Transformation'!$B$425:$B$8425='Bin Analysis'!$B6555,'Data Transformation'!$G$425:$G$8425),D6558))</f>
        <v>2001</v>
      </c>
      <c r="F6558">
        <f>IF(ISLOGICAL(D6558),"",E6558-E6557)</f>
        <v>0</v>
      </c>
      <c r="G6558">
        <f>Weighting!$H$6</f>
        <v>1</v>
      </c>
      <c r="H6558">
        <f t="array" ref="H6558">FREQUENCY(IF('Data Transformation'!$B$4:$B$8425=B6555,'Data Transformation'!$G$4:$G$8425),'Bin Analysis'!$B6558)</f>
        <v>2073</v>
      </c>
      <c r="I6558">
        <f>H6558-H6557</f>
        <v>2073</v>
      </c>
      <c r="J6558">
        <f>IF(I6558=0,0,1)</f>
        <v>1</v>
      </c>
      <c r="K6558" t="e">
        <f>J6558*Weighting!$W$6</f>
        <v>#NUM!</v>
      </c>
      <c r="M6558" s="14"/>
    </row>
    <row r="6559" spans="1:25" x14ac:dyDescent="0.25">
      <c r="A6559" s="32" t="str">
        <f>IF(Weighting!$P$7&gt;0,B6559,"")</f>
        <v/>
      </c>
      <c r="B6559" t="e">
        <f>Weighting!$C$7</f>
        <v>#DIV/0!</v>
      </c>
      <c r="C6559" t="e">
        <f>Weighting!$F$7</f>
        <v>#NUM!</v>
      </c>
      <c r="D6559" t="e">
        <f>IF(C6559=1,'Data Transformation'!$G$3+0.5*'Data Transformation'!$W$25,IF(C6560=1,D6560-'Data Transformation'!$W$25,FALSE))</f>
        <v>#NUM!</v>
      </c>
      <c r="E6559">
        <f t="array" ref="E6559">IF(ISLOGICAL(D6559),"",FREQUENCY(IF('Data Transformation'!$B$425:$B$8425='Bin Analysis'!$B6555,'Data Transformation'!$G$425:$G$8425),D6559))</f>
        <v>2001</v>
      </c>
      <c r="F6559">
        <f t="shared" ref="F6559:F6577" si="819">IF(ISLOGICAL(D6559),"",E6559-E6558)</f>
        <v>0</v>
      </c>
      <c r="G6559">
        <f>Weighting!$H$7</f>
        <v>0</v>
      </c>
      <c r="H6559">
        <f t="array" ref="H6559">FREQUENCY(IF('Data Transformation'!$B$4:$B$8425=B6555,'Data Transformation'!$G$4:$G$8425),'Bin Analysis'!$B6559)</f>
        <v>2073</v>
      </c>
      <c r="I6559">
        <f t="shared" ref="I6559:I6577" si="820">H6559-H6558</f>
        <v>0</v>
      </c>
      <c r="J6559">
        <f>IF(I6559=0,0,1)</f>
        <v>0</v>
      </c>
      <c r="K6559">
        <f>J6559*Weighting!$W$7</f>
        <v>0</v>
      </c>
      <c r="M6559" s="14"/>
    </row>
    <row r="6560" spans="1:25" x14ac:dyDescent="0.25">
      <c r="A6560" s="32" t="str">
        <f>IF(Weighting!$P$8&gt;0,B6560,"")</f>
        <v/>
      </c>
      <c r="B6560" t="e">
        <f>Weighting!$C$8</f>
        <v>#DIV/0!</v>
      </c>
      <c r="C6560" t="e">
        <f>Weighting!$F$8</f>
        <v>#NUM!</v>
      </c>
      <c r="D6560" t="e">
        <f>IF(C6560=1,'Data Transformation'!$G$3+0.5*'Data Transformation'!$W$25,IF(C6561=1,D6561-'Data Transformation'!$W$25,FALSE))</f>
        <v>#NUM!</v>
      </c>
      <c r="E6560">
        <f t="array" ref="E6560">IF(ISLOGICAL(D6560),"",FREQUENCY(IF('Data Transformation'!$B$425:$B$8425='Bin Analysis'!$B6555,'Data Transformation'!$G$425:$G$8425),D6560))</f>
        <v>2001</v>
      </c>
      <c r="F6560">
        <f t="shared" si="819"/>
        <v>0</v>
      </c>
      <c r="G6560">
        <f>Weighting!$H$8</f>
        <v>0</v>
      </c>
      <c r="H6560">
        <f t="array" ref="H6560">FREQUENCY(IF('Data Transformation'!$B$4:$B$8425=B6555,'Data Transformation'!$G$4:$G$8425),'Bin Analysis'!$B6560)</f>
        <v>2073</v>
      </c>
      <c r="I6560">
        <f t="shared" si="820"/>
        <v>0</v>
      </c>
      <c r="J6560">
        <f t="shared" ref="J6560:J6577" si="821">IF(I6560=0,0,1)</f>
        <v>0</v>
      </c>
      <c r="K6560">
        <f>J6560*Weighting!$W$8</f>
        <v>0</v>
      </c>
      <c r="M6560" s="14"/>
    </row>
    <row r="6561" spans="1:13" x14ac:dyDescent="0.25">
      <c r="A6561" s="32" t="str">
        <f>IF(Weighting!$P$9&gt;0,B6561,"")</f>
        <v/>
      </c>
      <c r="B6561" s="50" t="e">
        <f>Weighting!$C$9</f>
        <v>#DIV/0!</v>
      </c>
      <c r="C6561" t="e">
        <f>Weighting!$F$9</f>
        <v>#NUM!</v>
      </c>
      <c r="D6561" t="e">
        <f>IF(C6561=1,'Data Transformation'!$G$3+0.5*'Data Transformation'!$W$25,IF(C6562=1,D6562-'Data Transformation'!$W$25,FALSE))</f>
        <v>#NUM!</v>
      </c>
      <c r="E6561">
        <f t="array" ref="E6561">IF(ISLOGICAL(D6561),"",FREQUENCY(IF('Data Transformation'!$B$425:$B$8425='Bin Analysis'!$B6555,'Data Transformation'!$G$425:$G$8425),D6561))</f>
        <v>2001</v>
      </c>
      <c r="F6561">
        <f t="shared" si="819"/>
        <v>0</v>
      </c>
      <c r="G6561">
        <f>Weighting!$H$9</f>
        <v>0</v>
      </c>
      <c r="H6561">
        <f t="array" ref="H6561">FREQUENCY(IF('Data Transformation'!$B$4:$B$8425=B6555,'Data Transformation'!$G$4:$G$8425),'Bin Analysis'!$B6561)</f>
        <v>2073</v>
      </c>
      <c r="I6561">
        <f t="shared" si="820"/>
        <v>0</v>
      </c>
      <c r="J6561">
        <f t="shared" si="821"/>
        <v>0</v>
      </c>
      <c r="K6561">
        <f>J6561*Weighting!$W$9</f>
        <v>0</v>
      </c>
      <c r="M6561" s="14"/>
    </row>
    <row r="6562" spans="1:13" x14ac:dyDescent="0.25">
      <c r="A6562" s="32" t="str">
        <f>IF(Weighting!$P$10&gt;0,B6562,"")</f>
        <v/>
      </c>
      <c r="B6562" t="e">
        <f>Weighting!$C$10</f>
        <v>#DIV/0!</v>
      </c>
      <c r="C6562" t="e">
        <f>Weighting!$F$10</f>
        <v>#NUM!</v>
      </c>
      <c r="D6562" t="e">
        <f>IF(C6562=1,'Data Transformation'!$G$3+0.5*'Data Transformation'!$W$25,IF(C6563=1,D6563-'Data Transformation'!$W$25,FALSE))</f>
        <v>#NUM!</v>
      </c>
      <c r="E6562">
        <f t="array" ref="E6562">IF(ISLOGICAL(D6562),"",FREQUENCY(IF('Data Transformation'!$B$425:$B$8425='Bin Analysis'!$B6555,'Data Transformation'!$G$425:$G$8425),D6562))</f>
        <v>2001</v>
      </c>
      <c r="F6562">
        <f t="shared" si="819"/>
        <v>0</v>
      </c>
      <c r="G6562">
        <f>Weighting!$H$10</f>
        <v>0</v>
      </c>
      <c r="H6562">
        <f t="array" ref="H6562">FREQUENCY(IF('Data Transformation'!$B$4:$B$8425=B6555,'Data Transformation'!$G$4:$G$8425),'Bin Analysis'!$B6562)</f>
        <v>2073</v>
      </c>
      <c r="I6562">
        <f t="shared" si="820"/>
        <v>0</v>
      </c>
      <c r="J6562">
        <f t="shared" si="821"/>
        <v>0</v>
      </c>
      <c r="K6562">
        <f>J6562*Weighting!$W$10</f>
        <v>0</v>
      </c>
      <c r="M6562" s="14"/>
    </row>
    <row r="6563" spans="1:13" x14ac:dyDescent="0.25">
      <c r="A6563" s="32" t="str">
        <f>IF(Weighting!$P$11&gt;0,B6563,"")</f>
        <v/>
      </c>
      <c r="B6563" t="e">
        <f>Weighting!$C$11</f>
        <v>#DIV/0!</v>
      </c>
      <c r="C6563" t="e">
        <f>Weighting!$F$11</f>
        <v>#NUM!</v>
      </c>
      <c r="D6563" t="e">
        <f>IF(C6563=1,'Data Transformation'!$G$3+0.5*'Data Transformation'!$W$25,IF(C6564=1,D6564-'Data Transformation'!$W$25,FALSE))</f>
        <v>#NUM!</v>
      </c>
      <c r="E6563">
        <f t="array" ref="E6563">IF(ISLOGICAL(D6563),"",FREQUENCY(IF('Data Transformation'!$B$425:$B$8425='Bin Analysis'!$B6555,'Data Transformation'!$G$425:$G$8425),D6563))</f>
        <v>2001</v>
      </c>
      <c r="F6563">
        <f t="shared" si="819"/>
        <v>0</v>
      </c>
      <c r="G6563">
        <f>Weighting!$H$11</f>
        <v>0</v>
      </c>
      <c r="H6563">
        <f t="array" ref="H6563">FREQUENCY(IF('Data Transformation'!$B$4:$B$8425=B6555,'Data Transformation'!$G$4:$G$8425),'Bin Analysis'!$B6563)</f>
        <v>2073</v>
      </c>
      <c r="I6563">
        <f t="shared" si="820"/>
        <v>0</v>
      </c>
      <c r="J6563">
        <f t="shared" si="821"/>
        <v>0</v>
      </c>
      <c r="K6563">
        <f>J6563*Weighting!$W$11</f>
        <v>0</v>
      </c>
      <c r="M6563" s="14"/>
    </row>
    <row r="6564" spans="1:13" x14ac:dyDescent="0.25">
      <c r="A6564" s="32" t="str">
        <f>IF(Weighting!$P$12&gt;0,B6564,"")</f>
        <v/>
      </c>
      <c r="B6564" t="e">
        <f>Weighting!$C$12</f>
        <v>#DIV/0!</v>
      </c>
      <c r="C6564" t="e">
        <f>Weighting!$F$12</f>
        <v>#NUM!</v>
      </c>
      <c r="D6564" t="e">
        <f>IF(C6564=1,'Data Transformation'!$G$3+0.5*'Data Transformation'!$W$25,IF(C6565=1,D6565-'Data Transformation'!$W$25,FALSE))</f>
        <v>#NUM!</v>
      </c>
      <c r="E6564">
        <f t="array" ref="E6564">IF(ISLOGICAL(D6564),"",FREQUENCY(IF('Data Transformation'!$B$425:$B$8425='Bin Analysis'!$B6555,'Data Transformation'!$G$425:$G$8425),D6564))</f>
        <v>2001</v>
      </c>
      <c r="F6564">
        <f t="shared" si="819"/>
        <v>0</v>
      </c>
      <c r="G6564">
        <f>Weighting!$H$12</f>
        <v>0</v>
      </c>
      <c r="H6564">
        <f t="array" ref="H6564">FREQUENCY(IF('Data Transformation'!$B$4:$B$8425=B6555,'Data Transformation'!$G$4:$G$8425),'Bin Analysis'!$B6564)</f>
        <v>2073</v>
      </c>
      <c r="I6564">
        <f t="shared" si="820"/>
        <v>0</v>
      </c>
      <c r="J6564">
        <f t="shared" si="821"/>
        <v>0</v>
      </c>
      <c r="K6564">
        <f>J6564*Weighting!$W$12</f>
        <v>0</v>
      </c>
      <c r="M6564" s="14"/>
    </row>
    <row r="6565" spans="1:13" x14ac:dyDescent="0.25">
      <c r="A6565" s="32" t="str">
        <f>IF(Weighting!$P$13&gt;0,B6565,"")</f>
        <v/>
      </c>
      <c r="B6565" t="e">
        <f>Weighting!$C$13</f>
        <v>#DIV/0!</v>
      </c>
      <c r="C6565" t="e">
        <f>Weighting!$F$13</f>
        <v>#NUM!</v>
      </c>
      <c r="D6565" t="e">
        <f>IF(C6565=1,'Data Transformation'!$G$3+0.5*'Data Transformation'!$W$25,IF(C6566=1,D6566-'Data Transformation'!$W$25,FALSE))</f>
        <v>#NUM!</v>
      </c>
      <c r="E6565">
        <f t="array" ref="E6565">IF(ISLOGICAL(D6565),"",FREQUENCY(IF('Data Transformation'!$B$425:$B$8425='Bin Analysis'!$B6555,'Data Transformation'!$G$425:$G$8425),D6565))</f>
        <v>2001</v>
      </c>
      <c r="F6565">
        <f t="shared" si="819"/>
        <v>0</v>
      </c>
      <c r="G6565">
        <f>Weighting!$H$13</f>
        <v>0</v>
      </c>
      <c r="H6565">
        <f t="array" ref="H6565">FREQUENCY(IF('Data Transformation'!$B$4:$B$8425=B6555,'Data Transformation'!$G$4:$G$8425),'Bin Analysis'!$B6565)</f>
        <v>2073</v>
      </c>
      <c r="I6565">
        <f t="shared" si="820"/>
        <v>0</v>
      </c>
      <c r="J6565">
        <f t="shared" si="821"/>
        <v>0</v>
      </c>
      <c r="K6565">
        <f>J6565*Weighting!$W$13</f>
        <v>0</v>
      </c>
      <c r="M6565" s="14"/>
    </row>
    <row r="6566" spans="1:13" x14ac:dyDescent="0.25">
      <c r="A6566" s="32" t="str">
        <f>IF(Weighting!$P$14&gt;0,B6566,"")</f>
        <v/>
      </c>
      <c r="B6566" t="e">
        <f>Weighting!$C$14</f>
        <v>#DIV/0!</v>
      </c>
      <c r="C6566" t="e">
        <f>Weighting!$F$14</f>
        <v>#NUM!</v>
      </c>
      <c r="D6566" t="e">
        <f>IF(C6566=1,'Data Transformation'!$G$3+0.5*'Data Transformation'!$W$25,IF(C6567=1,D6567-'Data Transformation'!$W$25,FALSE))</f>
        <v>#NUM!</v>
      </c>
      <c r="E6566">
        <f t="array" ref="E6566">IF(ISLOGICAL(D6566),"",FREQUENCY(IF('Data Transformation'!$B$425:$B$8425='Bin Analysis'!$B6555,'Data Transformation'!$G$425:$G$8425),D6566))</f>
        <v>2001</v>
      </c>
      <c r="F6566">
        <f t="shared" si="819"/>
        <v>0</v>
      </c>
      <c r="G6566">
        <f>Weighting!$H$14</f>
        <v>0</v>
      </c>
      <c r="H6566">
        <f t="array" ref="H6566">FREQUENCY(IF('Data Transformation'!$B$4:$B$8425=B6555,'Data Transformation'!$G$4:$G$8425),'Bin Analysis'!$B6566)</f>
        <v>2073</v>
      </c>
      <c r="I6566">
        <f t="shared" si="820"/>
        <v>0</v>
      </c>
      <c r="J6566">
        <f t="shared" si="821"/>
        <v>0</v>
      </c>
      <c r="K6566">
        <f>J6566*Weighting!$W$14</f>
        <v>0</v>
      </c>
      <c r="M6566" s="14"/>
    </row>
    <row r="6567" spans="1:13" x14ac:dyDescent="0.25">
      <c r="A6567" s="32" t="str">
        <f>IF(Weighting!$P$15&gt;0,B6567,"")</f>
        <v/>
      </c>
      <c r="B6567" t="e">
        <f>Weighting!$C$15</f>
        <v>#DIV/0!</v>
      </c>
      <c r="C6567" t="e">
        <f>Weighting!$F$15</f>
        <v>#NUM!</v>
      </c>
      <c r="D6567" t="e">
        <f>IF(C6567=1,'Data Transformation'!$G$3+0.5*'Data Transformation'!$W$25,IF(C6568=1,D6568-'Data Transformation'!$W$25,FALSE))</f>
        <v>#NUM!</v>
      </c>
      <c r="E6567">
        <f t="array" ref="E6567">IF(ISLOGICAL(D6567),"",FREQUENCY(IF('Data Transformation'!$B$425:$B$8425='Bin Analysis'!$B6555,'Data Transformation'!$G$425:$G$8425),D6567))</f>
        <v>2001</v>
      </c>
      <c r="F6567">
        <f t="shared" si="819"/>
        <v>0</v>
      </c>
      <c r="G6567">
        <f>Weighting!$H$15</f>
        <v>0</v>
      </c>
      <c r="H6567">
        <f t="array" ref="H6567">FREQUENCY(IF('Data Transformation'!$B$4:$B$8425=B6555,'Data Transformation'!$G$4:$G$8425),'Bin Analysis'!$B6567)</f>
        <v>2073</v>
      </c>
      <c r="I6567">
        <f t="shared" si="820"/>
        <v>0</v>
      </c>
      <c r="J6567">
        <f t="shared" si="821"/>
        <v>0</v>
      </c>
      <c r="K6567">
        <f>J6567*Weighting!$W$15</f>
        <v>0</v>
      </c>
      <c r="M6567" s="14"/>
    </row>
    <row r="6568" spans="1:13" x14ac:dyDescent="0.25">
      <c r="A6568" s="32" t="str">
        <f>IF(Weighting!$P$16&gt;0,B6568,"")</f>
        <v/>
      </c>
      <c r="B6568" t="e">
        <f>Weighting!$C$16</f>
        <v>#DIV/0!</v>
      </c>
      <c r="C6568" t="e">
        <f>Weighting!$F$16</f>
        <v>#NUM!</v>
      </c>
      <c r="D6568" t="e">
        <f>IF(C6568=1,'Data Transformation'!$G$3+0.5*'Data Transformation'!$W$25,IF(C6569=1,D6569-'Data Transformation'!$W$25,FALSE))</f>
        <v>#NUM!</v>
      </c>
      <c r="E6568">
        <f t="array" ref="E6568">IF(ISLOGICAL(D6568),"",FREQUENCY(IF('Data Transformation'!$B$425:$B$8425='Bin Analysis'!$B6555,'Data Transformation'!$G$425:$G$8425),D6568))</f>
        <v>2001</v>
      </c>
      <c r="F6568">
        <f t="shared" si="819"/>
        <v>0</v>
      </c>
      <c r="G6568">
        <f>Weighting!$H$16</f>
        <v>0</v>
      </c>
      <c r="H6568">
        <f t="array" ref="H6568">FREQUENCY(IF('Data Transformation'!$B$4:$B$8425=B6555,'Data Transformation'!$G$4:$G$8425),'Bin Analysis'!$B6568)</f>
        <v>2073</v>
      </c>
      <c r="I6568">
        <f t="shared" si="820"/>
        <v>0</v>
      </c>
      <c r="J6568">
        <f t="shared" si="821"/>
        <v>0</v>
      </c>
      <c r="K6568">
        <f>J6568*Weighting!$W$16</f>
        <v>0</v>
      </c>
      <c r="M6568" s="14"/>
    </row>
    <row r="6569" spans="1:13" x14ac:dyDescent="0.25">
      <c r="A6569" s="32" t="str">
        <f>IF(Weighting!$P$17&gt;0,B6569,"")</f>
        <v/>
      </c>
      <c r="B6569" t="e">
        <f>Weighting!$C$17</f>
        <v>#DIV/0!</v>
      </c>
      <c r="C6569" t="e">
        <f>Weighting!$F$17</f>
        <v>#NUM!</v>
      </c>
      <c r="D6569" t="e">
        <f>IF(C6569=1,'Data Transformation'!$G$3+0.5*'Data Transformation'!$W$25,IF(C6570=1,D6570-'Data Transformation'!$W$25,FALSE))</f>
        <v>#NUM!</v>
      </c>
      <c r="E6569">
        <f t="array" ref="E6569">IF(ISLOGICAL(D6569),"",FREQUENCY(IF('Data Transformation'!$B$425:$B$8425='Bin Analysis'!$B6555,'Data Transformation'!$G$425:$G$8425),D6569))</f>
        <v>2001</v>
      </c>
      <c r="F6569">
        <f t="shared" si="819"/>
        <v>0</v>
      </c>
      <c r="G6569">
        <f>Weighting!$H$17</f>
        <v>0</v>
      </c>
      <c r="H6569">
        <f t="array" ref="H6569">FREQUENCY(IF('Data Transformation'!$B$4:$B$8425=B6555,'Data Transformation'!$G$4:$G$8425),'Bin Analysis'!$B6569)</f>
        <v>2073</v>
      </c>
      <c r="I6569">
        <f t="shared" si="820"/>
        <v>0</v>
      </c>
      <c r="J6569">
        <f t="shared" si="821"/>
        <v>0</v>
      </c>
      <c r="K6569">
        <f>J6569*Weighting!$W$17</f>
        <v>0</v>
      </c>
      <c r="M6569" s="14"/>
    </row>
    <row r="6570" spans="1:13" x14ac:dyDescent="0.25">
      <c r="A6570" s="32" t="str">
        <f>IF(Weighting!$P$18&gt;0,B6570,"")</f>
        <v/>
      </c>
      <c r="B6570" t="e">
        <f>Weighting!$C$18</f>
        <v>#DIV/0!</v>
      </c>
      <c r="C6570" t="e">
        <f>Weighting!$F$18</f>
        <v>#NUM!</v>
      </c>
      <c r="D6570" t="e">
        <f>IF(C6570=1,'Data Transformation'!$G$3+0.5*'Data Transformation'!$W$25,IF(C6571=1,D6571-'Data Transformation'!$W$25,FALSE))</f>
        <v>#NUM!</v>
      </c>
      <c r="E6570">
        <f t="array" ref="E6570">IF(ISLOGICAL(D6570),"",FREQUENCY(IF('Data Transformation'!$B$425:$B$8425='Bin Analysis'!$B6555,'Data Transformation'!$G$425:$G$8425),D6570))</f>
        <v>2001</v>
      </c>
      <c r="F6570">
        <f t="shared" si="819"/>
        <v>0</v>
      </c>
      <c r="G6570">
        <f>Weighting!$H$18</f>
        <v>0</v>
      </c>
      <c r="H6570">
        <f t="array" ref="H6570">FREQUENCY(IF('Data Transformation'!$B$4:$B$8425=B6555,'Data Transformation'!$G$4:$G$8425),'Bin Analysis'!$B6570)</f>
        <v>2073</v>
      </c>
      <c r="I6570">
        <f t="shared" si="820"/>
        <v>0</v>
      </c>
      <c r="J6570">
        <f t="shared" si="821"/>
        <v>0</v>
      </c>
      <c r="K6570">
        <f>J6570*Weighting!$W$18</f>
        <v>0</v>
      </c>
      <c r="M6570" s="14"/>
    </row>
    <row r="6571" spans="1:13" x14ac:dyDescent="0.25">
      <c r="A6571" s="32" t="str">
        <f>IF(Weighting!$P$19&gt;0,B6571,"")</f>
        <v/>
      </c>
      <c r="B6571" t="e">
        <f>Weighting!$C$19</f>
        <v>#DIV/0!</v>
      </c>
      <c r="C6571" t="e">
        <f>Weighting!$F$19</f>
        <v>#NUM!</v>
      </c>
      <c r="D6571" t="e">
        <f>IF(C6571=1,'Data Transformation'!$G$3+0.5*'Data Transformation'!$W$25,IF(C6572=1,D6572-'Data Transformation'!$W$25,FALSE))</f>
        <v>#NUM!</v>
      </c>
      <c r="E6571">
        <f t="array" ref="E6571">IF(ISLOGICAL(D6571),"",FREQUENCY(IF('Data Transformation'!$B$425:$B$8425='Bin Analysis'!$B6555,'Data Transformation'!$G$425:$G$8425),D6571))</f>
        <v>2001</v>
      </c>
      <c r="F6571">
        <f t="shared" si="819"/>
        <v>0</v>
      </c>
      <c r="G6571">
        <f>Weighting!$H$19</f>
        <v>0</v>
      </c>
      <c r="H6571">
        <f t="array" ref="H6571">FREQUENCY(IF('Data Transformation'!$B$4:$B$8425=B6555,'Data Transformation'!$G$4:$G$8425),'Bin Analysis'!$B6571)</f>
        <v>2073</v>
      </c>
      <c r="I6571">
        <f t="shared" si="820"/>
        <v>0</v>
      </c>
      <c r="J6571">
        <f t="shared" si="821"/>
        <v>0</v>
      </c>
      <c r="K6571">
        <f>J6571*Weighting!$W$19</f>
        <v>0</v>
      </c>
      <c r="M6571" s="14"/>
    </row>
    <row r="6572" spans="1:13" x14ac:dyDescent="0.25">
      <c r="A6572" s="32" t="str">
        <f>IF(Weighting!$P$20&gt;0,B6572,"")</f>
        <v/>
      </c>
      <c r="B6572" t="e">
        <f>Weighting!$C$20</f>
        <v>#DIV/0!</v>
      </c>
      <c r="C6572" t="e">
        <f>Weighting!$F$20</f>
        <v>#NUM!</v>
      </c>
      <c r="D6572" t="e">
        <f>IF(C6572=1,'Data Transformation'!$G$3+0.5*'Data Transformation'!$W$25,IF(C6573=1,D6573-'Data Transformation'!$W$25,FALSE))</f>
        <v>#NUM!</v>
      </c>
      <c r="E6572">
        <f t="array" ref="E6572">IF(ISLOGICAL(D6572),"",FREQUENCY(IF('Data Transformation'!$B$425:$B$8425='Bin Analysis'!$B6555,'Data Transformation'!$G$425:$G$8425),D6572))</f>
        <v>2001</v>
      </c>
      <c r="F6572">
        <f t="shared" si="819"/>
        <v>0</v>
      </c>
      <c r="G6572">
        <f>Weighting!$H$20</f>
        <v>0</v>
      </c>
      <c r="H6572">
        <f t="array" ref="H6572">FREQUENCY(IF('Data Transformation'!$B$4:$B$8425=B6555,'Data Transformation'!$G$4:$G$8425),'Bin Analysis'!$B6572)</f>
        <v>2073</v>
      </c>
      <c r="I6572">
        <f t="shared" si="820"/>
        <v>0</v>
      </c>
      <c r="J6572">
        <f t="shared" si="821"/>
        <v>0</v>
      </c>
      <c r="K6572">
        <f>J6572*Weighting!$W$20</f>
        <v>0</v>
      </c>
      <c r="M6572" s="14"/>
    </row>
    <row r="6573" spans="1:13" x14ac:dyDescent="0.25">
      <c r="A6573" s="32" t="str">
        <f>IF(Weighting!$P$21&gt;0,B6573,"")</f>
        <v/>
      </c>
      <c r="B6573" t="e">
        <f>Weighting!$C$21</f>
        <v>#DIV/0!</v>
      </c>
      <c r="C6573" t="e">
        <f>Weighting!$F$21</f>
        <v>#NUM!</v>
      </c>
      <c r="D6573" t="e">
        <f>IF(C6573=1,'Data Transformation'!$G$3+0.5*'Data Transformation'!$W$25,IF(C6574=1,D6574-'Data Transformation'!$W$25,FALSE))</f>
        <v>#NUM!</v>
      </c>
      <c r="E6573">
        <f t="array" ref="E6573">IF(ISLOGICAL(D6573),"",FREQUENCY(IF('Data Transformation'!$B$425:$B$8425='Bin Analysis'!$B6555,'Data Transformation'!$G$425:$G$8425),D6573))</f>
        <v>2001</v>
      </c>
      <c r="F6573">
        <f t="shared" si="819"/>
        <v>0</v>
      </c>
      <c r="G6573">
        <f>Weighting!$H$21</f>
        <v>0</v>
      </c>
      <c r="H6573">
        <f t="array" ref="H6573">FREQUENCY(IF('Data Transformation'!$B$4:$B$8425=B6555,'Data Transformation'!$G$4:$G$8425),'Bin Analysis'!$B6573)</f>
        <v>2073</v>
      </c>
      <c r="I6573">
        <f t="shared" si="820"/>
        <v>0</v>
      </c>
      <c r="J6573">
        <f t="shared" si="821"/>
        <v>0</v>
      </c>
      <c r="K6573">
        <f>J6573*Weighting!$W$21</f>
        <v>0</v>
      </c>
      <c r="M6573" s="14"/>
    </row>
    <row r="6574" spans="1:13" x14ac:dyDescent="0.25">
      <c r="A6574" s="32" t="str">
        <f>IF(Weighting!$P$22&gt;0,B6574,"")</f>
        <v/>
      </c>
      <c r="B6574" t="e">
        <f>Weighting!$C$22</f>
        <v>#DIV/0!</v>
      </c>
      <c r="C6574" t="e">
        <f>Weighting!$F$22</f>
        <v>#NUM!</v>
      </c>
      <c r="D6574" t="e">
        <f>IF(C6574=1,'Data Transformation'!$G$3+0.5*'Data Transformation'!$W$25,IF(C6575=1,D6575-'Data Transformation'!$W$25,FALSE))</f>
        <v>#NUM!</v>
      </c>
      <c r="E6574">
        <f t="array" ref="E6574">IF(ISLOGICAL(D6574),"",FREQUENCY(IF('Data Transformation'!$B$425:$B$8425='Bin Analysis'!$B6555,'Data Transformation'!$G$425:$G$8425),D6574))</f>
        <v>2001</v>
      </c>
      <c r="F6574">
        <f t="shared" si="819"/>
        <v>0</v>
      </c>
      <c r="G6574">
        <f>Weighting!$H$22</f>
        <v>0</v>
      </c>
      <c r="H6574">
        <f t="array" ref="H6574">FREQUENCY(IF('Data Transformation'!$B$4:$B$8425=B6555,'Data Transformation'!$G$4:$G$8425),'Bin Analysis'!$B6574)</f>
        <v>2073</v>
      </c>
      <c r="I6574">
        <f t="shared" si="820"/>
        <v>0</v>
      </c>
      <c r="J6574">
        <f t="shared" si="821"/>
        <v>0</v>
      </c>
      <c r="K6574">
        <f>J6574*Weighting!$W$22</f>
        <v>0</v>
      </c>
      <c r="M6574" s="14"/>
    </row>
    <row r="6575" spans="1:13" x14ac:dyDescent="0.25">
      <c r="A6575" s="32" t="str">
        <f>IF(Weighting!$P$23&gt;0,B6575,"")</f>
        <v/>
      </c>
      <c r="B6575" t="e">
        <f>Weighting!$C$23</f>
        <v>#DIV/0!</v>
      </c>
      <c r="C6575" t="e">
        <f>Weighting!$F$23</f>
        <v>#NUM!</v>
      </c>
      <c r="D6575" t="e">
        <f>IF(C6575=1,'Data Transformation'!$G$3+0.5*'Data Transformation'!$W$25,IF(C6576=1,D6576-'Data Transformation'!$W$25,FALSE))</f>
        <v>#NUM!</v>
      </c>
      <c r="E6575">
        <f t="array" ref="E6575">IF(ISLOGICAL(D6575),"",FREQUENCY(IF('Data Transformation'!$B$425:$B$8425='Bin Analysis'!$B6555,'Data Transformation'!$G$425:$G$8425),D6575))</f>
        <v>2001</v>
      </c>
      <c r="F6575">
        <f t="shared" si="819"/>
        <v>0</v>
      </c>
      <c r="G6575">
        <f>Weighting!$H$23</f>
        <v>0</v>
      </c>
      <c r="H6575">
        <f t="array" ref="H6575">FREQUENCY(IF('Data Transformation'!$B$4:$B$8425=B6555,'Data Transformation'!$G$4:$G$8425),'Bin Analysis'!$B6575)</f>
        <v>2073</v>
      </c>
      <c r="I6575">
        <f t="shared" si="820"/>
        <v>0</v>
      </c>
      <c r="J6575">
        <f t="shared" si="821"/>
        <v>0</v>
      </c>
      <c r="K6575">
        <f>J6575*Weighting!$W$23</f>
        <v>0</v>
      </c>
      <c r="M6575" s="14"/>
    </row>
    <row r="6576" spans="1:13" x14ac:dyDescent="0.25">
      <c r="A6576" s="32" t="str">
        <f>IF(Weighting!$P$24&gt;0,B6576,"")</f>
        <v/>
      </c>
      <c r="B6576" t="e">
        <f>Weighting!$C$24</f>
        <v>#DIV/0!</v>
      </c>
      <c r="C6576" t="e">
        <f>Weighting!$F$24</f>
        <v>#NUM!</v>
      </c>
      <c r="D6576" t="e">
        <f>IF(C6576=1,'Data Transformation'!$G$3+0.5*'Data Transformation'!$W$25,IF(C6577=1,D6577-'Data Transformation'!$W$25,FALSE))</f>
        <v>#NUM!</v>
      </c>
      <c r="E6576">
        <f t="array" ref="E6576">IF(ISLOGICAL(D6576),"",FREQUENCY(IF('Data Transformation'!$B$425:$B$8425='Bin Analysis'!$B6555,'Data Transformation'!$G$425:$G$8425),D6576))</f>
        <v>2001</v>
      </c>
      <c r="F6576">
        <f t="shared" si="819"/>
        <v>0</v>
      </c>
      <c r="G6576">
        <f>Weighting!$H$24</f>
        <v>0</v>
      </c>
      <c r="H6576">
        <f t="array" ref="H6576">FREQUENCY(IF('Data Transformation'!$B$4:$B$8425=B6555,'Data Transformation'!$G$4:$G$8425),'Bin Analysis'!$B6576)</f>
        <v>2073</v>
      </c>
      <c r="I6576">
        <f t="shared" si="820"/>
        <v>0</v>
      </c>
      <c r="J6576">
        <f t="shared" si="821"/>
        <v>0</v>
      </c>
      <c r="K6576">
        <f>J6576*Weighting!$W$24</f>
        <v>0</v>
      </c>
      <c r="M6576" s="14"/>
    </row>
    <row r="6577" spans="1:25" x14ac:dyDescent="0.25">
      <c r="A6577" s="32" t="str">
        <f>IF(Weighting!$P$25&gt;0,B6577,"")</f>
        <v/>
      </c>
      <c r="B6577" t="e">
        <f>Weighting!$C$25</f>
        <v>#DIV/0!</v>
      </c>
      <c r="C6577" t="e">
        <f>Weighting!$F$25</f>
        <v>#NUM!</v>
      </c>
      <c r="D6577" t="e">
        <f>IF(C6577=1,'Data Transformation'!$G$3+0.5*'Data Transformation'!$W$25,IF(C6578=1,D6578-'Data Transformation'!$W$25,FALSE))</f>
        <v>#NUM!</v>
      </c>
      <c r="E6577">
        <f t="array" ref="E6577">IF(ISLOGICAL(D6577),"",FREQUENCY(IF('Data Transformation'!$B$425:$B$8425='Bin Analysis'!$B6555,'Data Transformation'!$G$425:$G$8425),D6577))</f>
        <v>2001</v>
      </c>
      <c r="F6577">
        <f t="shared" si="819"/>
        <v>0</v>
      </c>
      <c r="G6577">
        <f>Weighting!$H$25</f>
        <v>0</v>
      </c>
      <c r="H6577">
        <f t="array" ref="H6577">FREQUENCY(IF('Data Transformation'!$B$4:$B$8425=B6555,'Data Transformation'!$G$4:$G$8425),'Bin Analysis'!$B6577)</f>
        <v>2073</v>
      </c>
      <c r="I6577">
        <f t="shared" si="820"/>
        <v>0</v>
      </c>
      <c r="J6577">
        <f t="shared" si="821"/>
        <v>0</v>
      </c>
      <c r="K6577">
        <f>J6577*Weighting!$W$25</f>
        <v>0</v>
      </c>
      <c r="M6577" s="14"/>
    </row>
    <row r="6578" spans="1:25" x14ac:dyDescent="0.25">
      <c r="O6578"/>
      <c r="P6578"/>
      <c r="Q6578"/>
      <c r="R6578"/>
    </row>
    <row r="6579" spans="1:25" ht="23.25" x14ac:dyDescent="0.35">
      <c r="A6579" s="21" t="s">
        <v>0</v>
      </c>
      <c r="B6579" s="21" t="str">
        <f>IFERROR(VLOOKUP(C6579,'Data Transformation'!$L$6:$M$426,2,FALSE),"")</f>
        <v/>
      </c>
      <c r="C6579" s="21">
        <f>C6555+1</f>
        <v>274</v>
      </c>
      <c r="D6579" s="21"/>
      <c r="E6579" s="21"/>
      <c r="F6579" s="21"/>
      <c r="G6579" s="21"/>
      <c r="H6579" s="22"/>
      <c r="I6579" s="22"/>
      <c r="J6579" s="22"/>
      <c r="K6579" s="21"/>
      <c r="L6579" s="21" t="str">
        <f>B6579</f>
        <v/>
      </c>
      <c r="M6579" s="23" t="e">
        <f>INDEX('Data Transformation'!$O$4:$O$424,MATCH($B6579,'Data Transformation'!$M$4:$M$424,0),MATCH($M$2,'Data Transformation'!$O$3,0))</f>
        <v>#N/A</v>
      </c>
      <c r="N6579" s="27" t="e">
        <f>IF('Input and Summary Results'!$J$16="minimum",'Bin Analysis'!X6580/(M6579-1),'Bin Analysis'!Y6579/('Bin Analysis'!M6579-1))</f>
        <v>#N/A</v>
      </c>
      <c r="O6579" s="27" t="e">
        <f>IF(M6579=FALSE,NA(),(VLOOKUP(1,C6582:K6601,4,FALSE))/(M6579-1))</f>
        <v>#N/A</v>
      </c>
      <c r="P6579" s="27" t="e">
        <f>IF(M6579=FALSE,NA(),SUM(J6582:J6601)/Weighting!$S$5)</f>
        <v>#N/A</v>
      </c>
      <c r="Q6579" s="27" t="e">
        <f>IF(M6579=FALSE,NA(),SUM(K6582:K6601)/Weighting!$S$6)</f>
        <v>#N/A</v>
      </c>
      <c r="R6579" s="27" t="e">
        <f>IF(M6579=FALSE,NA(),(VLOOKUP(1,G6582:K6601,3,FALSE))/(M6579-1))</f>
        <v>#N/A</v>
      </c>
      <c r="S6579" s="22" t="e">
        <f>IF(M6579=FALSE,NA(),IF(SUM(J6582:J6601)=2,"yes","no"))</f>
        <v>#N/A</v>
      </c>
      <c r="X6579" s="2" cm="2">
        <f t="array" ref="X6579:X6580">FREQUENCY(IF('Data Transformation'!$B$425:$B$6424='Bin Analysis'!L6579,'Data Transformation'!$G$425:$G$6424),'Data Transformation'!$U$11)</f>
        <v>0</v>
      </c>
      <c r="Y6579" s="2" cm="2">
        <f t="array" ref="Y6579:Y6580">FREQUENCY(IF('Data Transformation'!$B$425:$B$6424='Bin Analysis'!L6579,'Data Transformation'!$G$425:$G$6424),'Data Transformation'!$U$12)</f>
        <v>0</v>
      </c>
    </row>
    <row r="6580" spans="1:25" x14ac:dyDescent="0.25">
      <c r="A6580" s="14" t="s">
        <v>67</v>
      </c>
      <c r="B6580" t="s">
        <v>47</v>
      </c>
      <c r="C6580" t="s">
        <v>5</v>
      </c>
      <c r="D6580" t="s">
        <v>98</v>
      </c>
      <c r="E6580" t="s">
        <v>99</v>
      </c>
      <c r="F6580" t="s">
        <v>100</v>
      </c>
      <c r="G6580" t="s">
        <v>69</v>
      </c>
      <c r="H6580" t="s">
        <v>31</v>
      </c>
      <c r="I6580" t="s">
        <v>32</v>
      </c>
      <c r="J6580" t="s">
        <v>46</v>
      </c>
      <c r="K6580" s="14" t="s">
        <v>45</v>
      </c>
      <c r="M6580" s="14"/>
      <c r="X6580" s="2">
        <v>0</v>
      </c>
      <c r="Y6580" s="2">
        <v>0</v>
      </c>
    </row>
    <row r="6581" spans="1:25" x14ac:dyDescent="0.25">
      <c r="A6581" s="32"/>
      <c r="D6581" t="e">
        <f>IF(C6581=1,'Data Transformation'!$G$3+0.5*'Data Transformation'!$W$25,IF(C6582=1,D6582-'Data Transformation'!$W$25,FALSE))</f>
        <v>#NUM!</v>
      </c>
      <c r="E6581">
        <f t="array" ref="E6581">IF(ISLOGICAL(D6581),"",FREQUENCY(IF('Data Transformation'!$B$425:$B$8425='Bin Analysis'!$B6579,'Data Transformation'!$G$425:$G$8425),D6581))</f>
        <v>2001</v>
      </c>
      <c r="F6581" t="e">
        <f>IF(ISLOGICAL(D6581),"",E6581-E6580)</f>
        <v>#VALUE!</v>
      </c>
      <c r="M6581" s="14"/>
    </row>
    <row r="6582" spans="1:25" x14ac:dyDescent="0.25">
      <c r="A6582" s="32" t="e">
        <f>IF(Weighting!$P$6&gt;0,B6582,"")</f>
        <v>#NUM!</v>
      </c>
      <c r="B6582" t="e">
        <f>Weighting!$C$6</f>
        <v>#DIV/0!</v>
      </c>
      <c r="C6582" t="e">
        <f>Weighting!$F$6</f>
        <v>#NUM!</v>
      </c>
      <c r="D6582" t="e">
        <f>IF(C6582=1,'Data Transformation'!$G$3+0.5*'Data Transformation'!$W$25,IF(C6583=1,D6583-'Data Transformation'!$W$25,FALSE))</f>
        <v>#NUM!</v>
      </c>
      <c r="E6582">
        <f t="array" ref="E6582">IF(ISLOGICAL(D6582),"",FREQUENCY(IF('Data Transformation'!$B$425:$B$8425='Bin Analysis'!$B6579,'Data Transformation'!$G$425:$G$8425),D6582))</f>
        <v>2001</v>
      </c>
      <c r="F6582">
        <f>IF(ISLOGICAL(D6582),"",E6582-E6581)</f>
        <v>0</v>
      </c>
      <c r="G6582">
        <f>Weighting!$H$6</f>
        <v>1</v>
      </c>
      <c r="H6582">
        <f t="array" ref="H6582">FREQUENCY(IF('Data Transformation'!$B$4:$B$8425=B6579,'Data Transformation'!$G$4:$G$8425),'Bin Analysis'!$B6582)</f>
        <v>2073</v>
      </c>
      <c r="I6582">
        <f>H6582-H6581</f>
        <v>2073</v>
      </c>
      <c r="J6582">
        <f>IF(I6582=0,0,1)</f>
        <v>1</v>
      </c>
      <c r="K6582" t="e">
        <f>J6582*Weighting!$W$6</f>
        <v>#NUM!</v>
      </c>
      <c r="M6582" s="14"/>
    </row>
    <row r="6583" spans="1:25" x14ac:dyDescent="0.25">
      <c r="A6583" s="32" t="str">
        <f>IF(Weighting!$P$7&gt;0,B6583,"")</f>
        <v/>
      </c>
      <c r="B6583" t="e">
        <f>Weighting!$C$7</f>
        <v>#DIV/0!</v>
      </c>
      <c r="C6583" t="e">
        <f>Weighting!$F$7</f>
        <v>#NUM!</v>
      </c>
      <c r="D6583" t="e">
        <f>IF(C6583=1,'Data Transformation'!$G$3+0.5*'Data Transformation'!$W$25,IF(C6584=1,D6584-'Data Transformation'!$W$25,FALSE))</f>
        <v>#NUM!</v>
      </c>
      <c r="E6583">
        <f t="array" ref="E6583">IF(ISLOGICAL(D6583),"",FREQUENCY(IF('Data Transformation'!$B$425:$B$8425='Bin Analysis'!$B6579,'Data Transformation'!$G$425:$G$8425),D6583))</f>
        <v>2001</v>
      </c>
      <c r="F6583">
        <f t="shared" ref="F6583:F6601" si="822">IF(ISLOGICAL(D6583),"",E6583-E6582)</f>
        <v>0</v>
      </c>
      <c r="G6583">
        <f>Weighting!$H$7</f>
        <v>0</v>
      </c>
      <c r="H6583">
        <f t="array" ref="H6583">FREQUENCY(IF('Data Transformation'!$B$4:$B$8425=B6579,'Data Transformation'!$G$4:$G$8425),'Bin Analysis'!$B6583)</f>
        <v>2073</v>
      </c>
      <c r="I6583">
        <f t="shared" ref="I6583:I6601" si="823">H6583-H6582</f>
        <v>0</v>
      </c>
      <c r="J6583">
        <f>IF(I6583=0,0,1)</f>
        <v>0</v>
      </c>
      <c r="K6583">
        <f>J6583*Weighting!$W$7</f>
        <v>0</v>
      </c>
      <c r="M6583" s="14"/>
    </row>
    <row r="6584" spans="1:25" x14ac:dyDescent="0.25">
      <c r="A6584" s="32" t="str">
        <f>IF(Weighting!$P$8&gt;0,B6584,"")</f>
        <v/>
      </c>
      <c r="B6584" t="e">
        <f>Weighting!$C$8</f>
        <v>#DIV/0!</v>
      </c>
      <c r="C6584" t="e">
        <f>Weighting!$F$8</f>
        <v>#NUM!</v>
      </c>
      <c r="D6584" t="e">
        <f>IF(C6584=1,'Data Transformation'!$G$3+0.5*'Data Transformation'!$W$25,IF(C6585=1,D6585-'Data Transformation'!$W$25,FALSE))</f>
        <v>#NUM!</v>
      </c>
      <c r="E6584">
        <f t="array" ref="E6584">IF(ISLOGICAL(D6584),"",FREQUENCY(IF('Data Transformation'!$B$425:$B$8425='Bin Analysis'!$B6579,'Data Transformation'!$G$425:$G$8425),D6584))</f>
        <v>2001</v>
      </c>
      <c r="F6584">
        <f t="shared" si="822"/>
        <v>0</v>
      </c>
      <c r="G6584">
        <f>Weighting!$H$8</f>
        <v>0</v>
      </c>
      <c r="H6584">
        <f t="array" ref="H6584">FREQUENCY(IF('Data Transformation'!$B$4:$B$8425=B6579,'Data Transformation'!$G$4:$G$8425),'Bin Analysis'!$B6584)</f>
        <v>2073</v>
      </c>
      <c r="I6584">
        <f t="shared" si="823"/>
        <v>0</v>
      </c>
      <c r="J6584">
        <f t="shared" ref="J6584:J6601" si="824">IF(I6584=0,0,1)</f>
        <v>0</v>
      </c>
      <c r="K6584">
        <f>J6584*Weighting!$W$8</f>
        <v>0</v>
      </c>
      <c r="M6584" s="14"/>
    </row>
    <row r="6585" spans="1:25" x14ac:dyDescent="0.25">
      <c r="A6585" s="32" t="str">
        <f>IF(Weighting!$P$9&gt;0,B6585,"")</f>
        <v/>
      </c>
      <c r="B6585" s="50" t="e">
        <f>Weighting!$C$9</f>
        <v>#DIV/0!</v>
      </c>
      <c r="C6585" t="e">
        <f>Weighting!$F$9</f>
        <v>#NUM!</v>
      </c>
      <c r="D6585" t="e">
        <f>IF(C6585=1,'Data Transformation'!$G$3+0.5*'Data Transformation'!$W$25,IF(C6586=1,D6586-'Data Transformation'!$W$25,FALSE))</f>
        <v>#NUM!</v>
      </c>
      <c r="E6585">
        <f t="array" ref="E6585">IF(ISLOGICAL(D6585),"",FREQUENCY(IF('Data Transformation'!$B$425:$B$8425='Bin Analysis'!$B6579,'Data Transformation'!$G$425:$G$8425),D6585))</f>
        <v>2001</v>
      </c>
      <c r="F6585">
        <f t="shared" si="822"/>
        <v>0</v>
      </c>
      <c r="G6585">
        <f>Weighting!$H$9</f>
        <v>0</v>
      </c>
      <c r="H6585">
        <f t="array" ref="H6585">FREQUENCY(IF('Data Transformation'!$B$4:$B$8425=B6579,'Data Transformation'!$G$4:$G$8425),'Bin Analysis'!$B6585)</f>
        <v>2073</v>
      </c>
      <c r="I6585">
        <f t="shared" si="823"/>
        <v>0</v>
      </c>
      <c r="J6585">
        <f t="shared" si="824"/>
        <v>0</v>
      </c>
      <c r="K6585">
        <f>J6585*Weighting!$W$9</f>
        <v>0</v>
      </c>
      <c r="M6585" s="14"/>
    </row>
    <row r="6586" spans="1:25" x14ac:dyDescent="0.25">
      <c r="A6586" s="32" t="str">
        <f>IF(Weighting!$P$10&gt;0,B6586,"")</f>
        <v/>
      </c>
      <c r="B6586" t="e">
        <f>Weighting!$C$10</f>
        <v>#DIV/0!</v>
      </c>
      <c r="C6586" t="e">
        <f>Weighting!$F$10</f>
        <v>#NUM!</v>
      </c>
      <c r="D6586" t="e">
        <f>IF(C6586=1,'Data Transformation'!$G$3+0.5*'Data Transformation'!$W$25,IF(C6587=1,D6587-'Data Transformation'!$W$25,FALSE))</f>
        <v>#NUM!</v>
      </c>
      <c r="E6586">
        <f t="array" ref="E6586">IF(ISLOGICAL(D6586),"",FREQUENCY(IF('Data Transformation'!$B$425:$B$8425='Bin Analysis'!$B6579,'Data Transformation'!$G$425:$G$8425),D6586))</f>
        <v>2001</v>
      </c>
      <c r="F6586">
        <f t="shared" si="822"/>
        <v>0</v>
      </c>
      <c r="G6586">
        <f>Weighting!$H$10</f>
        <v>0</v>
      </c>
      <c r="H6586">
        <f t="array" ref="H6586">FREQUENCY(IF('Data Transformation'!$B$4:$B$8425=B6579,'Data Transformation'!$G$4:$G$8425),'Bin Analysis'!$B6586)</f>
        <v>2073</v>
      </c>
      <c r="I6586">
        <f t="shared" si="823"/>
        <v>0</v>
      </c>
      <c r="J6586">
        <f t="shared" si="824"/>
        <v>0</v>
      </c>
      <c r="K6586">
        <f>J6586*Weighting!$W$10</f>
        <v>0</v>
      </c>
      <c r="M6586" s="14"/>
    </row>
    <row r="6587" spans="1:25" x14ac:dyDescent="0.25">
      <c r="A6587" s="32" t="str">
        <f>IF(Weighting!$P$11&gt;0,B6587,"")</f>
        <v/>
      </c>
      <c r="B6587" t="e">
        <f>Weighting!$C$11</f>
        <v>#DIV/0!</v>
      </c>
      <c r="C6587" t="e">
        <f>Weighting!$F$11</f>
        <v>#NUM!</v>
      </c>
      <c r="D6587" t="e">
        <f>IF(C6587=1,'Data Transformation'!$G$3+0.5*'Data Transformation'!$W$25,IF(C6588=1,D6588-'Data Transformation'!$W$25,FALSE))</f>
        <v>#NUM!</v>
      </c>
      <c r="E6587">
        <f t="array" ref="E6587">IF(ISLOGICAL(D6587),"",FREQUENCY(IF('Data Transformation'!$B$425:$B$8425='Bin Analysis'!$B6579,'Data Transformation'!$G$425:$G$8425),D6587))</f>
        <v>2001</v>
      </c>
      <c r="F6587">
        <f t="shared" si="822"/>
        <v>0</v>
      </c>
      <c r="G6587">
        <f>Weighting!$H$11</f>
        <v>0</v>
      </c>
      <c r="H6587">
        <f t="array" ref="H6587">FREQUENCY(IF('Data Transformation'!$B$4:$B$8425=B6579,'Data Transformation'!$G$4:$G$8425),'Bin Analysis'!$B6587)</f>
        <v>2073</v>
      </c>
      <c r="I6587">
        <f t="shared" si="823"/>
        <v>0</v>
      </c>
      <c r="J6587">
        <f t="shared" si="824"/>
        <v>0</v>
      </c>
      <c r="K6587">
        <f>J6587*Weighting!$W$11</f>
        <v>0</v>
      </c>
      <c r="M6587" s="14"/>
    </row>
    <row r="6588" spans="1:25" x14ac:dyDescent="0.25">
      <c r="A6588" s="32" t="str">
        <f>IF(Weighting!$P$12&gt;0,B6588,"")</f>
        <v/>
      </c>
      <c r="B6588" t="e">
        <f>Weighting!$C$12</f>
        <v>#DIV/0!</v>
      </c>
      <c r="C6588" t="e">
        <f>Weighting!$F$12</f>
        <v>#NUM!</v>
      </c>
      <c r="D6588" t="e">
        <f>IF(C6588=1,'Data Transformation'!$G$3+0.5*'Data Transformation'!$W$25,IF(C6589=1,D6589-'Data Transformation'!$W$25,FALSE))</f>
        <v>#NUM!</v>
      </c>
      <c r="E6588">
        <f t="array" ref="E6588">IF(ISLOGICAL(D6588),"",FREQUENCY(IF('Data Transformation'!$B$425:$B$8425='Bin Analysis'!$B6579,'Data Transformation'!$G$425:$G$8425),D6588))</f>
        <v>2001</v>
      </c>
      <c r="F6588">
        <f t="shared" si="822"/>
        <v>0</v>
      </c>
      <c r="G6588">
        <f>Weighting!$H$12</f>
        <v>0</v>
      </c>
      <c r="H6588">
        <f t="array" ref="H6588">FREQUENCY(IF('Data Transformation'!$B$4:$B$8425=B6579,'Data Transformation'!$G$4:$G$8425),'Bin Analysis'!$B6588)</f>
        <v>2073</v>
      </c>
      <c r="I6588">
        <f t="shared" si="823"/>
        <v>0</v>
      </c>
      <c r="J6588">
        <f t="shared" si="824"/>
        <v>0</v>
      </c>
      <c r="K6588">
        <f>J6588*Weighting!$W$12</f>
        <v>0</v>
      </c>
      <c r="M6588" s="14"/>
    </row>
    <row r="6589" spans="1:25" x14ac:dyDescent="0.25">
      <c r="A6589" s="32" t="str">
        <f>IF(Weighting!$P$13&gt;0,B6589,"")</f>
        <v/>
      </c>
      <c r="B6589" t="e">
        <f>Weighting!$C$13</f>
        <v>#DIV/0!</v>
      </c>
      <c r="C6589" t="e">
        <f>Weighting!$F$13</f>
        <v>#NUM!</v>
      </c>
      <c r="D6589" t="e">
        <f>IF(C6589=1,'Data Transformation'!$G$3+0.5*'Data Transformation'!$W$25,IF(C6590=1,D6590-'Data Transformation'!$W$25,FALSE))</f>
        <v>#NUM!</v>
      </c>
      <c r="E6589">
        <f t="array" ref="E6589">IF(ISLOGICAL(D6589),"",FREQUENCY(IF('Data Transformation'!$B$425:$B$8425='Bin Analysis'!$B6579,'Data Transformation'!$G$425:$G$8425),D6589))</f>
        <v>2001</v>
      </c>
      <c r="F6589">
        <f t="shared" si="822"/>
        <v>0</v>
      </c>
      <c r="G6589">
        <f>Weighting!$H$13</f>
        <v>0</v>
      </c>
      <c r="H6589">
        <f t="array" ref="H6589">FREQUENCY(IF('Data Transformation'!$B$4:$B$8425=B6579,'Data Transformation'!$G$4:$G$8425),'Bin Analysis'!$B6589)</f>
        <v>2073</v>
      </c>
      <c r="I6589">
        <f t="shared" si="823"/>
        <v>0</v>
      </c>
      <c r="J6589">
        <f t="shared" si="824"/>
        <v>0</v>
      </c>
      <c r="K6589">
        <f>J6589*Weighting!$W$13</f>
        <v>0</v>
      </c>
      <c r="M6589" s="14"/>
    </row>
    <row r="6590" spans="1:25" x14ac:dyDescent="0.25">
      <c r="A6590" s="32" t="str">
        <f>IF(Weighting!$P$14&gt;0,B6590,"")</f>
        <v/>
      </c>
      <c r="B6590" t="e">
        <f>Weighting!$C$14</f>
        <v>#DIV/0!</v>
      </c>
      <c r="C6590" t="e">
        <f>Weighting!$F$14</f>
        <v>#NUM!</v>
      </c>
      <c r="D6590" t="e">
        <f>IF(C6590=1,'Data Transformation'!$G$3+0.5*'Data Transformation'!$W$25,IF(C6591=1,D6591-'Data Transformation'!$W$25,FALSE))</f>
        <v>#NUM!</v>
      </c>
      <c r="E6590">
        <f t="array" ref="E6590">IF(ISLOGICAL(D6590),"",FREQUENCY(IF('Data Transformation'!$B$425:$B$8425='Bin Analysis'!$B6579,'Data Transformation'!$G$425:$G$8425),D6590))</f>
        <v>2001</v>
      </c>
      <c r="F6590">
        <f t="shared" si="822"/>
        <v>0</v>
      </c>
      <c r="G6590">
        <f>Weighting!$H$14</f>
        <v>0</v>
      </c>
      <c r="H6590">
        <f t="array" ref="H6590">FREQUENCY(IF('Data Transformation'!$B$4:$B$8425=B6579,'Data Transformation'!$G$4:$G$8425),'Bin Analysis'!$B6590)</f>
        <v>2073</v>
      </c>
      <c r="I6590">
        <f t="shared" si="823"/>
        <v>0</v>
      </c>
      <c r="J6590">
        <f t="shared" si="824"/>
        <v>0</v>
      </c>
      <c r="K6590">
        <f>J6590*Weighting!$W$14</f>
        <v>0</v>
      </c>
      <c r="M6590" s="14"/>
    </row>
    <row r="6591" spans="1:25" x14ac:dyDescent="0.25">
      <c r="A6591" s="32" t="str">
        <f>IF(Weighting!$P$15&gt;0,B6591,"")</f>
        <v/>
      </c>
      <c r="B6591" t="e">
        <f>Weighting!$C$15</f>
        <v>#DIV/0!</v>
      </c>
      <c r="C6591" t="e">
        <f>Weighting!$F$15</f>
        <v>#NUM!</v>
      </c>
      <c r="D6591" t="e">
        <f>IF(C6591=1,'Data Transformation'!$G$3+0.5*'Data Transformation'!$W$25,IF(C6592=1,D6592-'Data Transformation'!$W$25,FALSE))</f>
        <v>#NUM!</v>
      </c>
      <c r="E6591">
        <f t="array" ref="E6591">IF(ISLOGICAL(D6591),"",FREQUENCY(IF('Data Transformation'!$B$425:$B$8425='Bin Analysis'!$B6579,'Data Transformation'!$G$425:$G$8425),D6591))</f>
        <v>2001</v>
      </c>
      <c r="F6591">
        <f t="shared" si="822"/>
        <v>0</v>
      </c>
      <c r="G6591">
        <f>Weighting!$H$15</f>
        <v>0</v>
      </c>
      <c r="H6591">
        <f t="array" ref="H6591">FREQUENCY(IF('Data Transformation'!$B$4:$B$8425=B6579,'Data Transformation'!$G$4:$G$8425),'Bin Analysis'!$B6591)</f>
        <v>2073</v>
      </c>
      <c r="I6591">
        <f t="shared" si="823"/>
        <v>0</v>
      </c>
      <c r="J6591">
        <f t="shared" si="824"/>
        <v>0</v>
      </c>
      <c r="K6591">
        <f>J6591*Weighting!$W$15</f>
        <v>0</v>
      </c>
      <c r="M6591" s="14"/>
    </row>
    <row r="6592" spans="1:25" x14ac:dyDescent="0.25">
      <c r="A6592" s="32" t="str">
        <f>IF(Weighting!$P$16&gt;0,B6592,"")</f>
        <v/>
      </c>
      <c r="B6592" t="e">
        <f>Weighting!$C$16</f>
        <v>#DIV/0!</v>
      </c>
      <c r="C6592" t="e">
        <f>Weighting!$F$16</f>
        <v>#NUM!</v>
      </c>
      <c r="D6592" t="e">
        <f>IF(C6592=1,'Data Transformation'!$G$3+0.5*'Data Transformation'!$W$25,IF(C6593=1,D6593-'Data Transformation'!$W$25,FALSE))</f>
        <v>#NUM!</v>
      </c>
      <c r="E6592">
        <f t="array" ref="E6592">IF(ISLOGICAL(D6592),"",FREQUENCY(IF('Data Transformation'!$B$425:$B$8425='Bin Analysis'!$B6579,'Data Transformation'!$G$425:$G$8425),D6592))</f>
        <v>2001</v>
      </c>
      <c r="F6592">
        <f t="shared" si="822"/>
        <v>0</v>
      </c>
      <c r="G6592">
        <f>Weighting!$H$16</f>
        <v>0</v>
      </c>
      <c r="H6592">
        <f t="array" ref="H6592">FREQUENCY(IF('Data Transformation'!$B$4:$B$8425=B6579,'Data Transformation'!$G$4:$G$8425),'Bin Analysis'!$B6592)</f>
        <v>2073</v>
      </c>
      <c r="I6592">
        <f t="shared" si="823"/>
        <v>0</v>
      </c>
      <c r="J6592">
        <f t="shared" si="824"/>
        <v>0</v>
      </c>
      <c r="K6592">
        <f>J6592*Weighting!$W$16</f>
        <v>0</v>
      </c>
      <c r="M6592" s="14"/>
    </row>
    <row r="6593" spans="1:25" x14ac:dyDescent="0.25">
      <c r="A6593" s="32" t="str">
        <f>IF(Weighting!$P$17&gt;0,B6593,"")</f>
        <v/>
      </c>
      <c r="B6593" t="e">
        <f>Weighting!$C$17</f>
        <v>#DIV/0!</v>
      </c>
      <c r="C6593" t="e">
        <f>Weighting!$F$17</f>
        <v>#NUM!</v>
      </c>
      <c r="D6593" t="e">
        <f>IF(C6593=1,'Data Transformation'!$G$3+0.5*'Data Transformation'!$W$25,IF(C6594=1,D6594-'Data Transformation'!$W$25,FALSE))</f>
        <v>#NUM!</v>
      </c>
      <c r="E6593">
        <f t="array" ref="E6593">IF(ISLOGICAL(D6593),"",FREQUENCY(IF('Data Transformation'!$B$425:$B$8425='Bin Analysis'!$B6579,'Data Transformation'!$G$425:$G$8425),D6593))</f>
        <v>2001</v>
      </c>
      <c r="F6593">
        <f t="shared" si="822"/>
        <v>0</v>
      </c>
      <c r="G6593">
        <f>Weighting!$H$17</f>
        <v>0</v>
      </c>
      <c r="H6593">
        <f t="array" ref="H6593">FREQUENCY(IF('Data Transformation'!$B$4:$B$8425=B6579,'Data Transformation'!$G$4:$G$8425),'Bin Analysis'!$B6593)</f>
        <v>2073</v>
      </c>
      <c r="I6593">
        <f t="shared" si="823"/>
        <v>0</v>
      </c>
      <c r="J6593">
        <f t="shared" si="824"/>
        <v>0</v>
      </c>
      <c r="K6593">
        <f>J6593*Weighting!$W$17</f>
        <v>0</v>
      </c>
      <c r="M6593" s="14"/>
    </row>
    <row r="6594" spans="1:25" x14ac:dyDescent="0.25">
      <c r="A6594" s="32" t="str">
        <f>IF(Weighting!$P$18&gt;0,B6594,"")</f>
        <v/>
      </c>
      <c r="B6594" t="e">
        <f>Weighting!$C$18</f>
        <v>#DIV/0!</v>
      </c>
      <c r="C6594" t="e">
        <f>Weighting!$F$18</f>
        <v>#NUM!</v>
      </c>
      <c r="D6594" t="e">
        <f>IF(C6594=1,'Data Transformation'!$G$3+0.5*'Data Transformation'!$W$25,IF(C6595=1,D6595-'Data Transformation'!$W$25,FALSE))</f>
        <v>#NUM!</v>
      </c>
      <c r="E6594">
        <f t="array" ref="E6594">IF(ISLOGICAL(D6594),"",FREQUENCY(IF('Data Transformation'!$B$425:$B$8425='Bin Analysis'!$B6579,'Data Transformation'!$G$425:$G$8425),D6594))</f>
        <v>2001</v>
      </c>
      <c r="F6594">
        <f t="shared" si="822"/>
        <v>0</v>
      </c>
      <c r="G6594">
        <f>Weighting!$H$18</f>
        <v>0</v>
      </c>
      <c r="H6594">
        <f t="array" ref="H6594">FREQUENCY(IF('Data Transformation'!$B$4:$B$8425=B6579,'Data Transformation'!$G$4:$G$8425),'Bin Analysis'!$B6594)</f>
        <v>2073</v>
      </c>
      <c r="I6594">
        <f t="shared" si="823"/>
        <v>0</v>
      </c>
      <c r="J6594">
        <f t="shared" si="824"/>
        <v>0</v>
      </c>
      <c r="K6594">
        <f>J6594*Weighting!$W$18</f>
        <v>0</v>
      </c>
      <c r="M6594" s="14"/>
    </row>
    <row r="6595" spans="1:25" x14ac:dyDescent="0.25">
      <c r="A6595" s="32" t="str">
        <f>IF(Weighting!$P$19&gt;0,B6595,"")</f>
        <v/>
      </c>
      <c r="B6595" t="e">
        <f>Weighting!$C$19</f>
        <v>#DIV/0!</v>
      </c>
      <c r="C6595" t="e">
        <f>Weighting!$F$19</f>
        <v>#NUM!</v>
      </c>
      <c r="D6595" t="e">
        <f>IF(C6595=1,'Data Transformation'!$G$3+0.5*'Data Transformation'!$W$25,IF(C6596=1,D6596-'Data Transformation'!$W$25,FALSE))</f>
        <v>#NUM!</v>
      </c>
      <c r="E6595">
        <f t="array" ref="E6595">IF(ISLOGICAL(D6595),"",FREQUENCY(IF('Data Transformation'!$B$425:$B$8425='Bin Analysis'!$B6579,'Data Transformation'!$G$425:$G$8425),D6595))</f>
        <v>2001</v>
      </c>
      <c r="F6595">
        <f t="shared" si="822"/>
        <v>0</v>
      </c>
      <c r="G6595">
        <f>Weighting!$H$19</f>
        <v>0</v>
      </c>
      <c r="H6595">
        <f t="array" ref="H6595">FREQUENCY(IF('Data Transformation'!$B$4:$B$8425=B6579,'Data Transformation'!$G$4:$G$8425),'Bin Analysis'!$B6595)</f>
        <v>2073</v>
      </c>
      <c r="I6595">
        <f t="shared" si="823"/>
        <v>0</v>
      </c>
      <c r="J6595">
        <f t="shared" si="824"/>
        <v>0</v>
      </c>
      <c r="K6595">
        <f>J6595*Weighting!$W$19</f>
        <v>0</v>
      </c>
      <c r="M6595" s="14"/>
    </row>
    <row r="6596" spans="1:25" x14ac:dyDescent="0.25">
      <c r="A6596" s="32" t="str">
        <f>IF(Weighting!$P$20&gt;0,B6596,"")</f>
        <v/>
      </c>
      <c r="B6596" t="e">
        <f>Weighting!$C$20</f>
        <v>#DIV/0!</v>
      </c>
      <c r="C6596" t="e">
        <f>Weighting!$F$20</f>
        <v>#NUM!</v>
      </c>
      <c r="D6596" t="e">
        <f>IF(C6596=1,'Data Transformation'!$G$3+0.5*'Data Transformation'!$W$25,IF(C6597=1,D6597-'Data Transformation'!$W$25,FALSE))</f>
        <v>#NUM!</v>
      </c>
      <c r="E6596">
        <f t="array" ref="E6596">IF(ISLOGICAL(D6596),"",FREQUENCY(IF('Data Transformation'!$B$425:$B$8425='Bin Analysis'!$B6579,'Data Transformation'!$G$425:$G$8425),D6596))</f>
        <v>2001</v>
      </c>
      <c r="F6596">
        <f t="shared" si="822"/>
        <v>0</v>
      </c>
      <c r="G6596">
        <f>Weighting!$H$20</f>
        <v>0</v>
      </c>
      <c r="H6596">
        <f t="array" ref="H6596">FREQUENCY(IF('Data Transformation'!$B$4:$B$8425=B6579,'Data Transformation'!$G$4:$G$8425),'Bin Analysis'!$B6596)</f>
        <v>2073</v>
      </c>
      <c r="I6596">
        <f t="shared" si="823"/>
        <v>0</v>
      </c>
      <c r="J6596">
        <f t="shared" si="824"/>
        <v>0</v>
      </c>
      <c r="K6596">
        <f>J6596*Weighting!$W$20</f>
        <v>0</v>
      </c>
      <c r="M6596" s="14"/>
    </row>
    <row r="6597" spans="1:25" x14ac:dyDescent="0.25">
      <c r="A6597" s="32" t="str">
        <f>IF(Weighting!$P$21&gt;0,B6597,"")</f>
        <v/>
      </c>
      <c r="B6597" t="e">
        <f>Weighting!$C$21</f>
        <v>#DIV/0!</v>
      </c>
      <c r="C6597" t="e">
        <f>Weighting!$F$21</f>
        <v>#NUM!</v>
      </c>
      <c r="D6597" t="e">
        <f>IF(C6597=1,'Data Transformation'!$G$3+0.5*'Data Transformation'!$W$25,IF(C6598=1,D6598-'Data Transformation'!$W$25,FALSE))</f>
        <v>#NUM!</v>
      </c>
      <c r="E6597">
        <f t="array" ref="E6597">IF(ISLOGICAL(D6597),"",FREQUENCY(IF('Data Transformation'!$B$425:$B$8425='Bin Analysis'!$B6579,'Data Transformation'!$G$425:$G$8425),D6597))</f>
        <v>2001</v>
      </c>
      <c r="F6597">
        <f t="shared" si="822"/>
        <v>0</v>
      </c>
      <c r="G6597">
        <f>Weighting!$H$21</f>
        <v>0</v>
      </c>
      <c r="H6597">
        <f t="array" ref="H6597">FREQUENCY(IF('Data Transformation'!$B$4:$B$8425=B6579,'Data Transformation'!$G$4:$G$8425),'Bin Analysis'!$B6597)</f>
        <v>2073</v>
      </c>
      <c r="I6597">
        <f t="shared" si="823"/>
        <v>0</v>
      </c>
      <c r="J6597">
        <f t="shared" si="824"/>
        <v>0</v>
      </c>
      <c r="K6597">
        <f>J6597*Weighting!$W$21</f>
        <v>0</v>
      </c>
      <c r="M6597" s="14"/>
    </row>
    <row r="6598" spans="1:25" x14ac:dyDescent="0.25">
      <c r="A6598" s="32" t="str">
        <f>IF(Weighting!$P$22&gt;0,B6598,"")</f>
        <v/>
      </c>
      <c r="B6598" t="e">
        <f>Weighting!$C$22</f>
        <v>#DIV/0!</v>
      </c>
      <c r="C6598" t="e">
        <f>Weighting!$F$22</f>
        <v>#NUM!</v>
      </c>
      <c r="D6598" t="e">
        <f>IF(C6598=1,'Data Transformation'!$G$3+0.5*'Data Transformation'!$W$25,IF(C6599=1,D6599-'Data Transformation'!$W$25,FALSE))</f>
        <v>#NUM!</v>
      </c>
      <c r="E6598">
        <f t="array" ref="E6598">IF(ISLOGICAL(D6598),"",FREQUENCY(IF('Data Transformation'!$B$425:$B$8425='Bin Analysis'!$B6579,'Data Transformation'!$G$425:$G$8425),D6598))</f>
        <v>2001</v>
      </c>
      <c r="F6598">
        <f t="shared" si="822"/>
        <v>0</v>
      </c>
      <c r="G6598">
        <f>Weighting!$H$22</f>
        <v>0</v>
      </c>
      <c r="H6598">
        <f t="array" ref="H6598">FREQUENCY(IF('Data Transformation'!$B$4:$B$8425=B6579,'Data Transformation'!$G$4:$G$8425),'Bin Analysis'!$B6598)</f>
        <v>2073</v>
      </c>
      <c r="I6598">
        <f t="shared" si="823"/>
        <v>0</v>
      </c>
      <c r="J6598">
        <f t="shared" si="824"/>
        <v>0</v>
      </c>
      <c r="K6598">
        <f>J6598*Weighting!$W$22</f>
        <v>0</v>
      </c>
      <c r="M6598" s="14"/>
    </row>
    <row r="6599" spans="1:25" x14ac:dyDescent="0.25">
      <c r="A6599" s="32" t="str">
        <f>IF(Weighting!$P$23&gt;0,B6599,"")</f>
        <v/>
      </c>
      <c r="B6599" t="e">
        <f>Weighting!$C$23</f>
        <v>#DIV/0!</v>
      </c>
      <c r="C6599" t="e">
        <f>Weighting!$F$23</f>
        <v>#NUM!</v>
      </c>
      <c r="D6599" t="e">
        <f>IF(C6599=1,'Data Transformation'!$G$3+0.5*'Data Transformation'!$W$25,IF(C6600=1,D6600-'Data Transformation'!$W$25,FALSE))</f>
        <v>#NUM!</v>
      </c>
      <c r="E6599">
        <f t="array" ref="E6599">IF(ISLOGICAL(D6599),"",FREQUENCY(IF('Data Transformation'!$B$425:$B$8425='Bin Analysis'!$B6579,'Data Transformation'!$G$425:$G$8425),D6599))</f>
        <v>2001</v>
      </c>
      <c r="F6599">
        <f t="shared" si="822"/>
        <v>0</v>
      </c>
      <c r="G6599">
        <f>Weighting!$H$23</f>
        <v>0</v>
      </c>
      <c r="H6599">
        <f t="array" ref="H6599">FREQUENCY(IF('Data Transformation'!$B$4:$B$8425=B6579,'Data Transformation'!$G$4:$G$8425),'Bin Analysis'!$B6599)</f>
        <v>2073</v>
      </c>
      <c r="I6599">
        <f t="shared" si="823"/>
        <v>0</v>
      </c>
      <c r="J6599">
        <f t="shared" si="824"/>
        <v>0</v>
      </c>
      <c r="K6599">
        <f>J6599*Weighting!$W$23</f>
        <v>0</v>
      </c>
      <c r="M6599" s="14"/>
    </row>
    <row r="6600" spans="1:25" x14ac:dyDescent="0.25">
      <c r="A6600" s="32" t="str">
        <f>IF(Weighting!$P$24&gt;0,B6600,"")</f>
        <v/>
      </c>
      <c r="B6600" t="e">
        <f>Weighting!$C$24</f>
        <v>#DIV/0!</v>
      </c>
      <c r="C6600" t="e">
        <f>Weighting!$F$24</f>
        <v>#NUM!</v>
      </c>
      <c r="D6600" t="e">
        <f>IF(C6600=1,'Data Transformation'!$G$3+0.5*'Data Transformation'!$W$25,IF(C6601=1,D6601-'Data Transformation'!$W$25,FALSE))</f>
        <v>#NUM!</v>
      </c>
      <c r="E6600">
        <f t="array" ref="E6600">IF(ISLOGICAL(D6600),"",FREQUENCY(IF('Data Transformation'!$B$425:$B$8425='Bin Analysis'!$B6579,'Data Transformation'!$G$425:$G$8425),D6600))</f>
        <v>2001</v>
      </c>
      <c r="F6600">
        <f t="shared" si="822"/>
        <v>0</v>
      </c>
      <c r="G6600">
        <f>Weighting!$H$24</f>
        <v>0</v>
      </c>
      <c r="H6600">
        <f t="array" ref="H6600">FREQUENCY(IF('Data Transformation'!$B$4:$B$8425=B6579,'Data Transformation'!$G$4:$G$8425),'Bin Analysis'!$B6600)</f>
        <v>2073</v>
      </c>
      <c r="I6600">
        <f t="shared" si="823"/>
        <v>0</v>
      </c>
      <c r="J6600">
        <f t="shared" si="824"/>
        <v>0</v>
      </c>
      <c r="K6600">
        <f>J6600*Weighting!$W$24</f>
        <v>0</v>
      </c>
      <c r="M6600" s="14"/>
    </row>
    <row r="6601" spans="1:25" x14ac:dyDescent="0.25">
      <c r="A6601" s="32" t="str">
        <f>IF(Weighting!$P$25&gt;0,B6601,"")</f>
        <v/>
      </c>
      <c r="B6601" t="e">
        <f>Weighting!$C$25</f>
        <v>#DIV/0!</v>
      </c>
      <c r="C6601" t="e">
        <f>Weighting!$F$25</f>
        <v>#NUM!</v>
      </c>
      <c r="D6601" t="e">
        <f>IF(C6601=1,'Data Transformation'!$G$3+0.5*'Data Transformation'!$W$25,IF(C6602=1,D6602-'Data Transformation'!$W$25,FALSE))</f>
        <v>#NUM!</v>
      </c>
      <c r="E6601">
        <f t="array" ref="E6601">IF(ISLOGICAL(D6601),"",FREQUENCY(IF('Data Transformation'!$B$425:$B$8425='Bin Analysis'!$B6579,'Data Transformation'!$G$425:$G$8425),D6601))</f>
        <v>2001</v>
      </c>
      <c r="F6601">
        <f t="shared" si="822"/>
        <v>0</v>
      </c>
      <c r="G6601">
        <f>Weighting!$H$25</f>
        <v>0</v>
      </c>
      <c r="H6601">
        <f t="array" ref="H6601">FREQUENCY(IF('Data Transformation'!$B$4:$B$8425=B6579,'Data Transformation'!$G$4:$G$8425),'Bin Analysis'!$B6601)</f>
        <v>2073</v>
      </c>
      <c r="I6601">
        <f t="shared" si="823"/>
        <v>0</v>
      </c>
      <c r="J6601">
        <f t="shared" si="824"/>
        <v>0</v>
      </c>
      <c r="K6601">
        <f>J6601*Weighting!$W$25</f>
        <v>0</v>
      </c>
      <c r="M6601" s="14"/>
    </row>
    <row r="6602" spans="1:25" x14ac:dyDescent="0.25">
      <c r="A6602" s="32"/>
      <c r="M6602" s="14"/>
      <c r="N6602" s="57"/>
    </row>
    <row r="6603" spans="1:25" ht="23.25" x14ac:dyDescent="0.35">
      <c r="A6603" s="21" t="s">
        <v>0</v>
      </c>
      <c r="B6603" s="21" t="str">
        <f>IFERROR(VLOOKUP(C6603,'Data Transformation'!$L$6:$M$426,2,FALSE),"")</f>
        <v/>
      </c>
      <c r="C6603" s="21">
        <f>C6579+1</f>
        <v>275</v>
      </c>
      <c r="D6603" s="21"/>
      <c r="E6603" s="21"/>
      <c r="F6603" s="21"/>
      <c r="G6603" s="21"/>
      <c r="H6603" s="22"/>
      <c r="I6603" s="22"/>
      <c r="J6603" s="22"/>
      <c r="K6603" s="21"/>
      <c r="L6603" s="21" t="str">
        <f>B6603</f>
        <v/>
      </c>
      <c r="M6603" s="23" t="e">
        <f>INDEX('Data Transformation'!$O$4:$O$424,MATCH($B6603,'Data Transformation'!$M$4:$M$424,0),MATCH($M$2,'Data Transformation'!$O$3,0))</f>
        <v>#N/A</v>
      </c>
      <c r="N6603" s="27" t="e">
        <f>IF('Input and Summary Results'!$J$16="minimum",'Bin Analysis'!X6604/(M6603-1),'Bin Analysis'!Y6603/('Bin Analysis'!M6603-1))</f>
        <v>#N/A</v>
      </c>
      <c r="O6603" s="27" t="e">
        <f>IF(M6603=FALSE,NA(),(VLOOKUP(1,C6606:K6625,4,FALSE))/(M6603-1))</f>
        <v>#N/A</v>
      </c>
      <c r="P6603" s="27" t="e">
        <f>IF(M6603=FALSE,NA(),SUM(J6606:J6625)/Weighting!$S$5)</f>
        <v>#N/A</v>
      </c>
      <c r="Q6603" s="27" t="e">
        <f>IF(M6603=FALSE,NA(),SUM(K6606:K6625)/Weighting!$S$6)</f>
        <v>#N/A</v>
      </c>
      <c r="R6603" s="27" t="e">
        <f>IF(M6603=FALSE,NA(),(VLOOKUP(1,G6606:K6625,3,FALSE))/(M6603-1))</f>
        <v>#N/A</v>
      </c>
      <c r="S6603" s="22" t="e">
        <f>IF(M6603=FALSE,NA(),IF(SUM(J6606:J6625)=2,"yes","no"))</f>
        <v>#N/A</v>
      </c>
      <c r="X6603" s="2" cm="2">
        <f t="array" ref="X6603:X6604">FREQUENCY(IF('Data Transformation'!$B$425:$B$6424='Bin Analysis'!L6603,'Data Transformation'!$G$425:$G$6424),'Data Transformation'!$U$11)</f>
        <v>0</v>
      </c>
      <c r="Y6603" s="2" cm="2">
        <f t="array" ref="Y6603:Y6604">FREQUENCY(IF('Data Transformation'!$B$425:$B$6424='Bin Analysis'!L6603,'Data Transformation'!$G$425:$G$6424),'Data Transformation'!$U$12)</f>
        <v>0</v>
      </c>
    </row>
    <row r="6604" spans="1:25" x14ac:dyDescent="0.25">
      <c r="A6604" s="14" t="s">
        <v>67</v>
      </c>
      <c r="B6604" t="s">
        <v>47</v>
      </c>
      <c r="C6604" t="s">
        <v>5</v>
      </c>
      <c r="D6604" t="s">
        <v>98</v>
      </c>
      <c r="E6604" t="s">
        <v>99</v>
      </c>
      <c r="F6604" t="s">
        <v>100</v>
      </c>
      <c r="G6604" t="s">
        <v>69</v>
      </c>
      <c r="H6604" t="s">
        <v>31</v>
      </c>
      <c r="I6604" t="s">
        <v>32</v>
      </c>
      <c r="J6604" t="s">
        <v>46</v>
      </c>
      <c r="K6604" s="14" t="s">
        <v>45</v>
      </c>
      <c r="M6604" s="14"/>
      <c r="X6604" s="2">
        <v>0</v>
      </c>
      <c r="Y6604" s="2">
        <v>0</v>
      </c>
    </row>
    <row r="6605" spans="1:25" x14ac:dyDescent="0.25">
      <c r="A6605" s="32"/>
      <c r="D6605" t="e">
        <f>IF(C6605=1,'Data Transformation'!$G$3+0.5*'Data Transformation'!$W$25,IF(C6606=1,D6606-'Data Transformation'!$W$25,FALSE))</f>
        <v>#NUM!</v>
      </c>
      <c r="E6605">
        <f t="array" ref="E6605">IF(ISLOGICAL(D6605),"",FREQUENCY(IF('Data Transformation'!$B$425:$B$8425='Bin Analysis'!$B6603,'Data Transformation'!$G$425:$G$8425),D6605))</f>
        <v>2001</v>
      </c>
      <c r="F6605" t="e">
        <f>IF(ISLOGICAL(D6605),"",E6605-E6604)</f>
        <v>#VALUE!</v>
      </c>
      <c r="M6605" s="14"/>
    </row>
    <row r="6606" spans="1:25" x14ac:dyDescent="0.25">
      <c r="A6606" s="32" t="e">
        <f>IF(Weighting!$P$6&gt;0,B6606,"")</f>
        <v>#NUM!</v>
      </c>
      <c r="B6606" t="e">
        <f>Weighting!$C$6</f>
        <v>#DIV/0!</v>
      </c>
      <c r="C6606" t="e">
        <f>Weighting!$F$6</f>
        <v>#NUM!</v>
      </c>
      <c r="D6606" t="e">
        <f>IF(C6606=1,'Data Transformation'!$G$3+0.5*'Data Transformation'!$W$25,IF(C6607=1,D6607-'Data Transformation'!$W$25,FALSE))</f>
        <v>#NUM!</v>
      </c>
      <c r="E6606">
        <f t="array" ref="E6606">IF(ISLOGICAL(D6606),"",FREQUENCY(IF('Data Transformation'!$B$425:$B$8425='Bin Analysis'!$B6603,'Data Transformation'!$G$425:$G$8425),D6606))</f>
        <v>2001</v>
      </c>
      <c r="F6606">
        <f>IF(ISLOGICAL(D6606),"",E6606-E6605)</f>
        <v>0</v>
      </c>
      <c r="G6606">
        <f>Weighting!$H$6</f>
        <v>1</v>
      </c>
      <c r="H6606">
        <f t="array" ref="H6606">FREQUENCY(IF('Data Transformation'!$B$4:$B$8425=B6603,'Data Transformation'!$G$4:$G$8425),'Bin Analysis'!$B6606)</f>
        <v>2073</v>
      </c>
      <c r="I6606">
        <f>H6606-H6605</f>
        <v>2073</v>
      </c>
      <c r="J6606">
        <f>IF(I6606=0,0,1)</f>
        <v>1</v>
      </c>
      <c r="K6606" t="e">
        <f>J6606*Weighting!$W$6</f>
        <v>#NUM!</v>
      </c>
      <c r="M6606" s="14"/>
    </row>
    <row r="6607" spans="1:25" x14ac:dyDescent="0.25">
      <c r="A6607" s="32" t="str">
        <f>IF(Weighting!$P$7&gt;0,B6607,"")</f>
        <v/>
      </c>
      <c r="B6607" t="e">
        <f>Weighting!$C$7</f>
        <v>#DIV/0!</v>
      </c>
      <c r="C6607" t="e">
        <f>Weighting!$F$7</f>
        <v>#NUM!</v>
      </c>
      <c r="D6607" t="e">
        <f>IF(C6607=1,'Data Transformation'!$G$3+0.5*'Data Transformation'!$W$25,IF(C6608=1,D6608-'Data Transformation'!$W$25,FALSE))</f>
        <v>#NUM!</v>
      </c>
      <c r="E6607">
        <f t="array" ref="E6607">IF(ISLOGICAL(D6607),"",FREQUENCY(IF('Data Transformation'!$B$425:$B$8425='Bin Analysis'!$B6603,'Data Transformation'!$G$425:$G$8425),D6607))</f>
        <v>2001</v>
      </c>
      <c r="F6607">
        <f t="shared" ref="F6607:F6625" si="825">IF(ISLOGICAL(D6607),"",E6607-E6606)</f>
        <v>0</v>
      </c>
      <c r="G6607">
        <f>Weighting!$H$7</f>
        <v>0</v>
      </c>
      <c r="H6607">
        <f t="array" ref="H6607">FREQUENCY(IF('Data Transformation'!$B$4:$B$8425=B6603,'Data Transformation'!$G$4:$G$8425),'Bin Analysis'!$B6607)</f>
        <v>2073</v>
      </c>
      <c r="I6607">
        <f t="shared" ref="I6607:I6625" si="826">H6607-H6606</f>
        <v>0</v>
      </c>
      <c r="J6607">
        <f>IF(I6607=0,0,1)</f>
        <v>0</v>
      </c>
      <c r="K6607">
        <f>J6607*Weighting!$W$7</f>
        <v>0</v>
      </c>
      <c r="M6607" s="14"/>
    </row>
    <row r="6608" spans="1:25" x14ac:dyDescent="0.25">
      <c r="A6608" s="32" t="str">
        <f>IF(Weighting!$P$8&gt;0,B6608,"")</f>
        <v/>
      </c>
      <c r="B6608" t="e">
        <f>Weighting!$C$8</f>
        <v>#DIV/0!</v>
      </c>
      <c r="C6608" t="e">
        <f>Weighting!$F$8</f>
        <v>#NUM!</v>
      </c>
      <c r="D6608" t="e">
        <f>IF(C6608=1,'Data Transformation'!$G$3+0.5*'Data Transformation'!$W$25,IF(C6609=1,D6609-'Data Transformation'!$W$25,FALSE))</f>
        <v>#NUM!</v>
      </c>
      <c r="E6608">
        <f t="array" ref="E6608">IF(ISLOGICAL(D6608),"",FREQUENCY(IF('Data Transformation'!$B$425:$B$8425='Bin Analysis'!$B6603,'Data Transformation'!$G$425:$G$8425),D6608))</f>
        <v>2001</v>
      </c>
      <c r="F6608">
        <f t="shared" si="825"/>
        <v>0</v>
      </c>
      <c r="G6608">
        <f>Weighting!$H$8</f>
        <v>0</v>
      </c>
      <c r="H6608">
        <f t="array" ref="H6608">FREQUENCY(IF('Data Transformation'!$B$4:$B$8425=B6603,'Data Transformation'!$G$4:$G$8425),'Bin Analysis'!$B6608)</f>
        <v>2073</v>
      </c>
      <c r="I6608">
        <f t="shared" si="826"/>
        <v>0</v>
      </c>
      <c r="J6608">
        <f t="shared" ref="J6608:J6625" si="827">IF(I6608=0,0,1)</f>
        <v>0</v>
      </c>
      <c r="K6608">
        <f>J6608*Weighting!$W$8</f>
        <v>0</v>
      </c>
      <c r="M6608" s="14"/>
    </row>
    <row r="6609" spans="1:13" x14ac:dyDescent="0.25">
      <c r="A6609" s="32" t="str">
        <f>IF(Weighting!$P$9&gt;0,B6609,"")</f>
        <v/>
      </c>
      <c r="B6609" s="50" t="e">
        <f>Weighting!$C$9</f>
        <v>#DIV/0!</v>
      </c>
      <c r="C6609" t="e">
        <f>Weighting!$F$9</f>
        <v>#NUM!</v>
      </c>
      <c r="D6609" t="e">
        <f>IF(C6609=1,'Data Transformation'!$G$3+0.5*'Data Transformation'!$W$25,IF(C6610=1,D6610-'Data Transformation'!$W$25,FALSE))</f>
        <v>#NUM!</v>
      </c>
      <c r="E6609">
        <f t="array" ref="E6609">IF(ISLOGICAL(D6609),"",FREQUENCY(IF('Data Transformation'!$B$425:$B$8425='Bin Analysis'!$B6603,'Data Transformation'!$G$425:$G$8425),D6609))</f>
        <v>2001</v>
      </c>
      <c r="F6609">
        <f t="shared" si="825"/>
        <v>0</v>
      </c>
      <c r="G6609">
        <f>Weighting!$H$9</f>
        <v>0</v>
      </c>
      <c r="H6609">
        <f t="array" ref="H6609">FREQUENCY(IF('Data Transformation'!$B$4:$B$8425=B6603,'Data Transformation'!$G$4:$G$8425),'Bin Analysis'!$B6609)</f>
        <v>2073</v>
      </c>
      <c r="I6609">
        <f t="shared" si="826"/>
        <v>0</v>
      </c>
      <c r="J6609">
        <f t="shared" si="827"/>
        <v>0</v>
      </c>
      <c r="K6609">
        <f>J6609*Weighting!$W$9</f>
        <v>0</v>
      </c>
      <c r="M6609" s="14"/>
    </row>
    <row r="6610" spans="1:13" x14ac:dyDescent="0.25">
      <c r="A6610" s="32" t="str">
        <f>IF(Weighting!$P$10&gt;0,B6610,"")</f>
        <v/>
      </c>
      <c r="B6610" t="e">
        <f>Weighting!$C$10</f>
        <v>#DIV/0!</v>
      </c>
      <c r="C6610" t="e">
        <f>Weighting!$F$10</f>
        <v>#NUM!</v>
      </c>
      <c r="D6610" t="e">
        <f>IF(C6610=1,'Data Transformation'!$G$3+0.5*'Data Transformation'!$W$25,IF(C6611=1,D6611-'Data Transformation'!$W$25,FALSE))</f>
        <v>#NUM!</v>
      </c>
      <c r="E6610">
        <f t="array" ref="E6610">IF(ISLOGICAL(D6610),"",FREQUENCY(IF('Data Transformation'!$B$425:$B$8425='Bin Analysis'!$B6603,'Data Transformation'!$G$425:$G$8425),D6610))</f>
        <v>2001</v>
      </c>
      <c r="F6610">
        <f t="shared" si="825"/>
        <v>0</v>
      </c>
      <c r="G6610">
        <f>Weighting!$H$10</f>
        <v>0</v>
      </c>
      <c r="H6610">
        <f t="array" ref="H6610">FREQUENCY(IF('Data Transformation'!$B$4:$B$8425=B6603,'Data Transformation'!$G$4:$G$8425),'Bin Analysis'!$B6610)</f>
        <v>2073</v>
      </c>
      <c r="I6610">
        <f t="shared" si="826"/>
        <v>0</v>
      </c>
      <c r="J6610">
        <f t="shared" si="827"/>
        <v>0</v>
      </c>
      <c r="K6610">
        <f>J6610*Weighting!$W$10</f>
        <v>0</v>
      </c>
      <c r="M6610" s="14"/>
    </row>
    <row r="6611" spans="1:13" x14ac:dyDescent="0.25">
      <c r="A6611" s="32" t="str">
        <f>IF(Weighting!$P$11&gt;0,B6611,"")</f>
        <v/>
      </c>
      <c r="B6611" t="e">
        <f>Weighting!$C$11</f>
        <v>#DIV/0!</v>
      </c>
      <c r="C6611" t="e">
        <f>Weighting!$F$11</f>
        <v>#NUM!</v>
      </c>
      <c r="D6611" t="e">
        <f>IF(C6611=1,'Data Transformation'!$G$3+0.5*'Data Transformation'!$W$25,IF(C6612=1,D6612-'Data Transformation'!$W$25,FALSE))</f>
        <v>#NUM!</v>
      </c>
      <c r="E6611">
        <f t="array" ref="E6611">IF(ISLOGICAL(D6611),"",FREQUENCY(IF('Data Transformation'!$B$425:$B$8425='Bin Analysis'!$B6603,'Data Transformation'!$G$425:$G$8425),D6611))</f>
        <v>2001</v>
      </c>
      <c r="F6611">
        <f t="shared" si="825"/>
        <v>0</v>
      </c>
      <c r="G6611">
        <f>Weighting!$H$11</f>
        <v>0</v>
      </c>
      <c r="H6611">
        <f t="array" ref="H6611">FREQUENCY(IF('Data Transformation'!$B$4:$B$8425=B6603,'Data Transformation'!$G$4:$G$8425),'Bin Analysis'!$B6611)</f>
        <v>2073</v>
      </c>
      <c r="I6611">
        <f t="shared" si="826"/>
        <v>0</v>
      </c>
      <c r="J6611">
        <f t="shared" si="827"/>
        <v>0</v>
      </c>
      <c r="K6611">
        <f>J6611*Weighting!$W$11</f>
        <v>0</v>
      </c>
      <c r="M6611" s="14"/>
    </row>
    <row r="6612" spans="1:13" x14ac:dyDescent="0.25">
      <c r="A6612" s="32" t="str">
        <f>IF(Weighting!$P$12&gt;0,B6612,"")</f>
        <v/>
      </c>
      <c r="B6612" t="e">
        <f>Weighting!$C$12</f>
        <v>#DIV/0!</v>
      </c>
      <c r="C6612" t="e">
        <f>Weighting!$F$12</f>
        <v>#NUM!</v>
      </c>
      <c r="D6612" t="e">
        <f>IF(C6612=1,'Data Transformation'!$G$3+0.5*'Data Transformation'!$W$25,IF(C6613=1,D6613-'Data Transformation'!$W$25,FALSE))</f>
        <v>#NUM!</v>
      </c>
      <c r="E6612">
        <f t="array" ref="E6612">IF(ISLOGICAL(D6612),"",FREQUENCY(IF('Data Transformation'!$B$425:$B$8425='Bin Analysis'!$B6603,'Data Transformation'!$G$425:$G$8425),D6612))</f>
        <v>2001</v>
      </c>
      <c r="F6612">
        <f t="shared" si="825"/>
        <v>0</v>
      </c>
      <c r="G6612">
        <f>Weighting!$H$12</f>
        <v>0</v>
      </c>
      <c r="H6612">
        <f t="array" ref="H6612">FREQUENCY(IF('Data Transformation'!$B$4:$B$8425=B6603,'Data Transformation'!$G$4:$G$8425),'Bin Analysis'!$B6612)</f>
        <v>2073</v>
      </c>
      <c r="I6612">
        <f t="shared" si="826"/>
        <v>0</v>
      </c>
      <c r="J6612">
        <f t="shared" si="827"/>
        <v>0</v>
      </c>
      <c r="K6612">
        <f>J6612*Weighting!$W$12</f>
        <v>0</v>
      </c>
      <c r="M6612" s="14"/>
    </row>
    <row r="6613" spans="1:13" x14ac:dyDescent="0.25">
      <c r="A6613" s="32" t="str">
        <f>IF(Weighting!$P$13&gt;0,B6613,"")</f>
        <v/>
      </c>
      <c r="B6613" t="e">
        <f>Weighting!$C$13</f>
        <v>#DIV/0!</v>
      </c>
      <c r="C6613" t="e">
        <f>Weighting!$F$13</f>
        <v>#NUM!</v>
      </c>
      <c r="D6613" t="e">
        <f>IF(C6613=1,'Data Transformation'!$G$3+0.5*'Data Transformation'!$W$25,IF(C6614=1,D6614-'Data Transformation'!$W$25,FALSE))</f>
        <v>#NUM!</v>
      </c>
      <c r="E6613">
        <f t="array" ref="E6613">IF(ISLOGICAL(D6613),"",FREQUENCY(IF('Data Transformation'!$B$425:$B$8425='Bin Analysis'!$B6603,'Data Transformation'!$G$425:$G$8425),D6613))</f>
        <v>2001</v>
      </c>
      <c r="F6613">
        <f t="shared" si="825"/>
        <v>0</v>
      </c>
      <c r="G6613">
        <f>Weighting!$H$13</f>
        <v>0</v>
      </c>
      <c r="H6613">
        <f t="array" ref="H6613">FREQUENCY(IF('Data Transformation'!$B$4:$B$8425=B6603,'Data Transformation'!$G$4:$G$8425),'Bin Analysis'!$B6613)</f>
        <v>2073</v>
      </c>
      <c r="I6613">
        <f t="shared" si="826"/>
        <v>0</v>
      </c>
      <c r="J6613">
        <f t="shared" si="827"/>
        <v>0</v>
      </c>
      <c r="K6613">
        <f>J6613*Weighting!$W$13</f>
        <v>0</v>
      </c>
      <c r="M6613" s="14"/>
    </row>
    <row r="6614" spans="1:13" x14ac:dyDescent="0.25">
      <c r="A6614" s="32" t="str">
        <f>IF(Weighting!$P$14&gt;0,B6614,"")</f>
        <v/>
      </c>
      <c r="B6614" t="e">
        <f>Weighting!$C$14</f>
        <v>#DIV/0!</v>
      </c>
      <c r="C6614" t="e">
        <f>Weighting!$F$14</f>
        <v>#NUM!</v>
      </c>
      <c r="D6614" t="e">
        <f>IF(C6614=1,'Data Transformation'!$G$3+0.5*'Data Transformation'!$W$25,IF(C6615=1,D6615-'Data Transformation'!$W$25,FALSE))</f>
        <v>#NUM!</v>
      </c>
      <c r="E6614">
        <f t="array" ref="E6614">IF(ISLOGICAL(D6614),"",FREQUENCY(IF('Data Transformation'!$B$425:$B$8425='Bin Analysis'!$B6603,'Data Transformation'!$G$425:$G$8425),D6614))</f>
        <v>2001</v>
      </c>
      <c r="F6614">
        <f t="shared" si="825"/>
        <v>0</v>
      </c>
      <c r="G6614">
        <f>Weighting!$H$14</f>
        <v>0</v>
      </c>
      <c r="H6614">
        <f t="array" ref="H6614">FREQUENCY(IF('Data Transformation'!$B$4:$B$8425=B6603,'Data Transformation'!$G$4:$G$8425),'Bin Analysis'!$B6614)</f>
        <v>2073</v>
      </c>
      <c r="I6614">
        <f t="shared" si="826"/>
        <v>0</v>
      </c>
      <c r="J6614">
        <f t="shared" si="827"/>
        <v>0</v>
      </c>
      <c r="K6614">
        <f>J6614*Weighting!$W$14</f>
        <v>0</v>
      </c>
      <c r="M6614" s="14"/>
    </row>
    <row r="6615" spans="1:13" x14ac:dyDescent="0.25">
      <c r="A6615" s="32" t="str">
        <f>IF(Weighting!$P$15&gt;0,B6615,"")</f>
        <v/>
      </c>
      <c r="B6615" t="e">
        <f>Weighting!$C$15</f>
        <v>#DIV/0!</v>
      </c>
      <c r="C6615" t="e">
        <f>Weighting!$F$15</f>
        <v>#NUM!</v>
      </c>
      <c r="D6615" t="e">
        <f>IF(C6615=1,'Data Transformation'!$G$3+0.5*'Data Transformation'!$W$25,IF(C6616=1,D6616-'Data Transformation'!$W$25,FALSE))</f>
        <v>#NUM!</v>
      </c>
      <c r="E6615">
        <f t="array" ref="E6615">IF(ISLOGICAL(D6615),"",FREQUENCY(IF('Data Transformation'!$B$425:$B$8425='Bin Analysis'!$B6603,'Data Transformation'!$G$425:$G$8425),D6615))</f>
        <v>2001</v>
      </c>
      <c r="F6615">
        <f t="shared" si="825"/>
        <v>0</v>
      </c>
      <c r="G6615">
        <f>Weighting!$H$15</f>
        <v>0</v>
      </c>
      <c r="H6615">
        <f t="array" ref="H6615">FREQUENCY(IF('Data Transformation'!$B$4:$B$8425=B6603,'Data Transformation'!$G$4:$G$8425),'Bin Analysis'!$B6615)</f>
        <v>2073</v>
      </c>
      <c r="I6615">
        <f t="shared" si="826"/>
        <v>0</v>
      </c>
      <c r="J6615">
        <f t="shared" si="827"/>
        <v>0</v>
      </c>
      <c r="K6615">
        <f>J6615*Weighting!$W$15</f>
        <v>0</v>
      </c>
      <c r="M6615" s="14"/>
    </row>
    <row r="6616" spans="1:13" x14ac:dyDescent="0.25">
      <c r="A6616" s="32" t="str">
        <f>IF(Weighting!$P$16&gt;0,B6616,"")</f>
        <v/>
      </c>
      <c r="B6616" t="e">
        <f>Weighting!$C$16</f>
        <v>#DIV/0!</v>
      </c>
      <c r="C6616" t="e">
        <f>Weighting!$F$16</f>
        <v>#NUM!</v>
      </c>
      <c r="D6616" t="e">
        <f>IF(C6616=1,'Data Transformation'!$G$3+0.5*'Data Transformation'!$W$25,IF(C6617=1,D6617-'Data Transformation'!$W$25,FALSE))</f>
        <v>#NUM!</v>
      </c>
      <c r="E6616">
        <f t="array" ref="E6616">IF(ISLOGICAL(D6616),"",FREQUENCY(IF('Data Transformation'!$B$425:$B$8425='Bin Analysis'!$B6603,'Data Transformation'!$G$425:$G$8425),D6616))</f>
        <v>2001</v>
      </c>
      <c r="F6616">
        <f t="shared" si="825"/>
        <v>0</v>
      </c>
      <c r="G6616">
        <f>Weighting!$H$16</f>
        <v>0</v>
      </c>
      <c r="H6616">
        <f t="array" ref="H6616">FREQUENCY(IF('Data Transformation'!$B$4:$B$8425=B6603,'Data Transformation'!$G$4:$G$8425),'Bin Analysis'!$B6616)</f>
        <v>2073</v>
      </c>
      <c r="I6616">
        <f t="shared" si="826"/>
        <v>0</v>
      </c>
      <c r="J6616">
        <f t="shared" si="827"/>
        <v>0</v>
      </c>
      <c r="K6616">
        <f>J6616*Weighting!$W$16</f>
        <v>0</v>
      </c>
      <c r="M6616" s="14"/>
    </row>
    <row r="6617" spans="1:13" x14ac:dyDescent="0.25">
      <c r="A6617" s="32" t="str">
        <f>IF(Weighting!$P$17&gt;0,B6617,"")</f>
        <v/>
      </c>
      <c r="B6617" t="e">
        <f>Weighting!$C$17</f>
        <v>#DIV/0!</v>
      </c>
      <c r="C6617" t="e">
        <f>Weighting!$F$17</f>
        <v>#NUM!</v>
      </c>
      <c r="D6617" t="e">
        <f>IF(C6617=1,'Data Transformation'!$G$3+0.5*'Data Transformation'!$W$25,IF(C6618=1,D6618-'Data Transformation'!$W$25,FALSE))</f>
        <v>#NUM!</v>
      </c>
      <c r="E6617">
        <f t="array" ref="E6617">IF(ISLOGICAL(D6617),"",FREQUENCY(IF('Data Transformation'!$B$425:$B$8425='Bin Analysis'!$B6603,'Data Transformation'!$G$425:$G$8425),D6617))</f>
        <v>2001</v>
      </c>
      <c r="F6617">
        <f t="shared" si="825"/>
        <v>0</v>
      </c>
      <c r="G6617">
        <f>Weighting!$H$17</f>
        <v>0</v>
      </c>
      <c r="H6617">
        <f t="array" ref="H6617">FREQUENCY(IF('Data Transformation'!$B$4:$B$8425=B6603,'Data Transformation'!$G$4:$G$8425),'Bin Analysis'!$B6617)</f>
        <v>2073</v>
      </c>
      <c r="I6617">
        <f t="shared" si="826"/>
        <v>0</v>
      </c>
      <c r="J6617">
        <f t="shared" si="827"/>
        <v>0</v>
      </c>
      <c r="K6617">
        <f>J6617*Weighting!$W$17</f>
        <v>0</v>
      </c>
      <c r="M6617" s="14"/>
    </row>
    <row r="6618" spans="1:13" x14ac:dyDescent="0.25">
      <c r="A6618" s="32" t="str">
        <f>IF(Weighting!$P$18&gt;0,B6618,"")</f>
        <v/>
      </c>
      <c r="B6618" t="e">
        <f>Weighting!$C$18</f>
        <v>#DIV/0!</v>
      </c>
      <c r="C6618" t="e">
        <f>Weighting!$F$18</f>
        <v>#NUM!</v>
      </c>
      <c r="D6618" t="e">
        <f>IF(C6618=1,'Data Transformation'!$G$3+0.5*'Data Transformation'!$W$25,IF(C6619=1,D6619-'Data Transformation'!$W$25,FALSE))</f>
        <v>#NUM!</v>
      </c>
      <c r="E6618">
        <f t="array" ref="E6618">IF(ISLOGICAL(D6618),"",FREQUENCY(IF('Data Transformation'!$B$425:$B$8425='Bin Analysis'!$B6603,'Data Transformation'!$G$425:$G$8425),D6618))</f>
        <v>2001</v>
      </c>
      <c r="F6618">
        <f t="shared" si="825"/>
        <v>0</v>
      </c>
      <c r="G6618">
        <f>Weighting!$H$18</f>
        <v>0</v>
      </c>
      <c r="H6618">
        <f t="array" ref="H6618">FREQUENCY(IF('Data Transformation'!$B$4:$B$8425=B6603,'Data Transformation'!$G$4:$G$8425),'Bin Analysis'!$B6618)</f>
        <v>2073</v>
      </c>
      <c r="I6618">
        <f t="shared" si="826"/>
        <v>0</v>
      </c>
      <c r="J6618">
        <f t="shared" si="827"/>
        <v>0</v>
      </c>
      <c r="K6618">
        <f>J6618*Weighting!$W$18</f>
        <v>0</v>
      </c>
      <c r="M6618" s="14"/>
    </row>
    <row r="6619" spans="1:13" x14ac:dyDescent="0.25">
      <c r="A6619" s="32" t="str">
        <f>IF(Weighting!$P$19&gt;0,B6619,"")</f>
        <v/>
      </c>
      <c r="B6619" t="e">
        <f>Weighting!$C$19</f>
        <v>#DIV/0!</v>
      </c>
      <c r="C6619" t="e">
        <f>Weighting!$F$19</f>
        <v>#NUM!</v>
      </c>
      <c r="D6619" t="e">
        <f>IF(C6619=1,'Data Transformation'!$G$3+0.5*'Data Transformation'!$W$25,IF(C6620=1,D6620-'Data Transformation'!$W$25,FALSE))</f>
        <v>#NUM!</v>
      </c>
      <c r="E6619">
        <f t="array" ref="E6619">IF(ISLOGICAL(D6619),"",FREQUENCY(IF('Data Transformation'!$B$425:$B$8425='Bin Analysis'!$B6603,'Data Transformation'!$G$425:$G$8425),D6619))</f>
        <v>2001</v>
      </c>
      <c r="F6619">
        <f t="shared" si="825"/>
        <v>0</v>
      </c>
      <c r="G6619">
        <f>Weighting!$H$19</f>
        <v>0</v>
      </c>
      <c r="H6619">
        <f t="array" ref="H6619">FREQUENCY(IF('Data Transformation'!$B$4:$B$8425=B6603,'Data Transformation'!$G$4:$G$8425),'Bin Analysis'!$B6619)</f>
        <v>2073</v>
      </c>
      <c r="I6619">
        <f t="shared" si="826"/>
        <v>0</v>
      </c>
      <c r="J6619">
        <f t="shared" si="827"/>
        <v>0</v>
      </c>
      <c r="K6619">
        <f>J6619*Weighting!$W$19</f>
        <v>0</v>
      </c>
      <c r="M6619" s="14"/>
    </row>
    <row r="6620" spans="1:13" x14ac:dyDescent="0.25">
      <c r="A6620" s="32" t="str">
        <f>IF(Weighting!$P$20&gt;0,B6620,"")</f>
        <v/>
      </c>
      <c r="B6620" t="e">
        <f>Weighting!$C$20</f>
        <v>#DIV/0!</v>
      </c>
      <c r="C6620" t="e">
        <f>Weighting!$F$20</f>
        <v>#NUM!</v>
      </c>
      <c r="D6620" t="e">
        <f>IF(C6620=1,'Data Transformation'!$G$3+0.5*'Data Transformation'!$W$25,IF(C6621=1,D6621-'Data Transformation'!$W$25,FALSE))</f>
        <v>#NUM!</v>
      </c>
      <c r="E6620">
        <f t="array" ref="E6620">IF(ISLOGICAL(D6620),"",FREQUENCY(IF('Data Transformation'!$B$425:$B$8425='Bin Analysis'!$B6603,'Data Transformation'!$G$425:$G$8425),D6620))</f>
        <v>2001</v>
      </c>
      <c r="F6620">
        <f t="shared" si="825"/>
        <v>0</v>
      </c>
      <c r="G6620">
        <f>Weighting!$H$20</f>
        <v>0</v>
      </c>
      <c r="H6620">
        <f t="array" ref="H6620">FREQUENCY(IF('Data Transformation'!$B$4:$B$8425=B6603,'Data Transformation'!$G$4:$G$8425),'Bin Analysis'!$B6620)</f>
        <v>2073</v>
      </c>
      <c r="I6620">
        <f t="shared" si="826"/>
        <v>0</v>
      </c>
      <c r="J6620">
        <f t="shared" si="827"/>
        <v>0</v>
      </c>
      <c r="K6620">
        <f>J6620*Weighting!$W$20</f>
        <v>0</v>
      </c>
      <c r="M6620" s="14"/>
    </row>
    <row r="6621" spans="1:13" x14ac:dyDescent="0.25">
      <c r="A6621" s="32" t="str">
        <f>IF(Weighting!$P$21&gt;0,B6621,"")</f>
        <v/>
      </c>
      <c r="B6621" t="e">
        <f>Weighting!$C$21</f>
        <v>#DIV/0!</v>
      </c>
      <c r="C6621" t="e">
        <f>Weighting!$F$21</f>
        <v>#NUM!</v>
      </c>
      <c r="D6621" t="e">
        <f>IF(C6621=1,'Data Transformation'!$G$3+0.5*'Data Transformation'!$W$25,IF(C6622=1,D6622-'Data Transformation'!$W$25,FALSE))</f>
        <v>#NUM!</v>
      </c>
      <c r="E6621">
        <f t="array" ref="E6621">IF(ISLOGICAL(D6621),"",FREQUENCY(IF('Data Transformation'!$B$425:$B$8425='Bin Analysis'!$B6603,'Data Transformation'!$G$425:$G$8425),D6621))</f>
        <v>2001</v>
      </c>
      <c r="F6621">
        <f t="shared" si="825"/>
        <v>0</v>
      </c>
      <c r="G6621">
        <f>Weighting!$H$21</f>
        <v>0</v>
      </c>
      <c r="H6621">
        <f t="array" ref="H6621">FREQUENCY(IF('Data Transformation'!$B$4:$B$8425=B6603,'Data Transformation'!$G$4:$G$8425),'Bin Analysis'!$B6621)</f>
        <v>2073</v>
      </c>
      <c r="I6621">
        <f t="shared" si="826"/>
        <v>0</v>
      </c>
      <c r="J6621">
        <f t="shared" si="827"/>
        <v>0</v>
      </c>
      <c r="K6621">
        <f>J6621*Weighting!$W$21</f>
        <v>0</v>
      </c>
      <c r="M6621" s="14"/>
    </row>
    <row r="6622" spans="1:13" x14ac:dyDescent="0.25">
      <c r="A6622" s="32" t="str">
        <f>IF(Weighting!$P$22&gt;0,B6622,"")</f>
        <v/>
      </c>
      <c r="B6622" t="e">
        <f>Weighting!$C$22</f>
        <v>#DIV/0!</v>
      </c>
      <c r="C6622" t="e">
        <f>Weighting!$F$22</f>
        <v>#NUM!</v>
      </c>
      <c r="D6622" t="e">
        <f>IF(C6622=1,'Data Transformation'!$G$3+0.5*'Data Transformation'!$W$25,IF(C6623=1,D6623-'Data Transformation'!$W$25,FALSE))</f>
        <v>#NUM!</v>
      </c>
      <c r="E6622">
        <f t="array" ref="E6622">IF(ISLOGICAL(D6622),"",FREQUENCY(IF('Data Transformation'!$B$425:$B$8425='Bin Analysis'!$B6603,'Data Transformation'!$G$425:$G$8425),D6622))</f>
        <v>2001</v>
      </c>
      <c r="F6622">
        <f t="shared" si="825"/>
        <v>0</v>
      </c>
      <c r="G6622">
        <f>Weighting!$H$22</f>
        <v>0</v>
      </c>
      <c r="H6622">
        <f t="array" ref="H6622">FREQUENCY(IF('Data Transformation'!$B$4:$B$8425=B6603,'Data Transformation'!$G$4:$G$8425),'Bin Analysis'!$B6622)</f>
        <v>2073</v>
      </c>
      <c r="I6622">
        <f t="shared" si="826"/>
        <v>0</v>
      </c>
      <c r="J6622">
        <f t="shared" si="827"/>
        <v>0</v>
      </c>
      <c r="K6622">
        <f>J6622*Weighting!$W$22</f>
        <v>0</v>
      </c>
      <c r="M6622" s="14"/>
    </row>
    <row r="6623" spans="1:13" x14ac:dyDescent="0.25">
      <c r="A6623" s="32" t="str">
        <f>IF(Weighting!$P$23&gt;0,B6623,"")</f>
        <v/>
      </c>
      <c r="B6623" t="e">
        <f>Weighting!$C$23</f>
        <v>#DIV/0!</v>
      </c>
      <c r="C6623" t="e">
        <f>Weighting!$F$23</f>
        <v>#NUM!</v>
      </c>
      <c r="D6623" t="e">
        <f>IF(C6623=1,'Data Transformation'!$G$3+0.5*'Data Transformation'!$W$25,IF(C6624=1,D6624-'Data Transformation'!$W$25,FALSE))</f>
        <v>#NUM!</v>
      </c>
      <c r="E6623">
        <f t="array" ref="E6623">IF(ISLOGICAL(D6623),"",FREQUENCY(IF('Data Transformation'!$B$425:$B$8425='Bin Analysis'!$B6603,'Data Transformation'!$G$425:$G$8425),D6623))</f>
        <v>2001</v>
      </c>
      <c r="F6623">
        <f t="shared" si="825"/>
        <v>0</v>
      </c>
      <c r="G6623">
        <f>Weighting!$H$23</f>
        <v>0</v>
      </c>
      <c r="H6623">
        <f t="array" ref="H6623">FREQUENCY(IF('Data Transformation'!$B$4:$B$8425=B6603,'Data Transformation'!$G$4:$G$8425),'Bin Analysis'!$B6623)</f>
        <v>2073</v>
      </c>
      <c r="I6623">
        <f t="shared" si="826"/>
        <v>0</v>
      </c>
      <c r="J6623">
        <f t="shared" si="827"/>
        <v>0</v>
      </c>
      <c r="K6623">
        <f>J6623*Weighting!$W$23</f>
        <v>0</v>
      </c>
      <c r="M6623" s="14"/>
    </row>
    <row r="6624" spans="1:13" x14ac:dyDescent="0.25">
      <c r="A6624" s="32" t="str">
        <f>IF(Weighting!$P$24&gt;0,B6624,"")</f>
        <v/>
      </c>
      <c r="B6624" t="e">
        <f>Weighting!$C$24</f>
        <v>#DIV/0!</v>
      </c>
      <c r="C6624" t="e">
        <f>Weighting!$F$24</f>
        <v>#NUM!</v>
      </c>
      <c r="D6624" t="e">
        <f>IF(C6624=1,'Data Transformation'!$G$3+0.5*'Data Transformation'!$W$25,IF(C6625=1,D6625-'Data Transformation'!$W$25,FALSE))</f>
        <v>#NUM!</v>
      </c>
      <c r="E6624">
        <f t="array" ref="E6624">IF(ISLOGICAL(D6624),"",FREQUENCY(IF('Data Transformation'!$B$425:$B$8425='Bin Analysis'!$B6603,'Data Transformation'!$G$425:$G$8425),D6624))</f>
        <v>2001</v>
      </c>
      <c r="F6624">
        <f t="shared" si="825"/>
        <v>0</v>
      </c>
      <c r="G6624">
        <f>Weighting!$H$24</f>
        <v>0</v>
      </c>
      <c r="H6624">
        <f t="array" ref="H6624">FREQUENCY(IF('Data Transformation'!$B$4:$B$8425=B6603,'Data Transformation'!$G$4:$G$8425),'Bin Analysis'!$B6624)</f>
        <v>2073</v>
      </c>
      <c r="I6624">
        <f t="shared" si="826"/>
        <v>0</v>
      </c>
      <c r="J6624">
        <f t="shared" si="827"/>
        <v>0</v>
      </c>
      <c r="K6624">
        <f>J6624*Weighting!$W$24</f>
        <v>0</v>
      </c>
      <c r="M6624" s="14"/>
    </row>
    <row r="6625" spans="1:25" x14ac:dyDescent="0.25">
      <c r="A6625" s="32" t="str">
        <f>IF(Weighting!$P$25&gt;0,B6625,"")</f>
        <v/>
      </c>
      <c r="B6625" t="e">
        <f>Weighting!$C$25</f>
        <v>#DIV/0!</v>
      </c>
      <c r="C6625" t="e">
        <f>Weighting!$F$25</f>
        <v>#NUM!</v>
      </c>
      <c r="D6625" t="e">
        <f>IF(C6625=1,'Data Transformation'!$G$3+0.5*'Data Transformation'!$W$25,IF(C6626=1,D6626-'Data Transformation'!$W$25,FALSE))</f>
        <v>#NUM!</v>
      </c>
      <c r="E6625">
        <f t="array" ref="E6625">IF(ISLOGICAL(D6625),"",FREQUENCY(IF('Data Transformation'!$B$425:$B$8425='Bin Analysis'!$B6603,'Data Transformation'!$G$425:$G$8425),D6625))</f>
        <v>2001</v>
      </c>
      <c r="F6625">
        <f t="shared" si="825"/>
        <v>0</v>
      </c>
      <c r="G6625">
        <f>Weighting!$H$25</f>
        <v>0</v>
      </c>
      <c r="H6625">
        <f t="array" ref="H6625">FREQUENCY(IF('Data Transformation'!$B$4:$B$8425=B6603,'Data Transformation'!$G$4:$G$8425),'Bin Analysis'!$B6625)</f>
        <v>2073</v>
      </c>
      <c r="I6625">
        <f t="shared" si="826"/>
        <v>0</v>
      </c>
      <c r="J6625">
        <f t="shared" si="827"/>
        <v>0</v>
      </c>
      <c r="K6625">
        <f>J6625*Weighting!$W$25</f>
        <v>0</v>
      </c>
      <c r="M6625" s="14"/>
    </row>
    <row r="6626" spans="1:25" x14ac:dyDescent="0.25">
      <c r="O6626"/>
      <c r="P6626"/>
      <c r="Q6626"/>
      <c r="R6626"/>
    </row>
    <row r="6627" spans="1:25" ht="23.25" x14ac:dyDescent="0.35">
      <c r="A6627" s="21" t="s">
        <v>0</v>
      </c>
      <c r="B6627" s="21" t="str">
        <f>IFERROR(VLOOKUP(C6627,'Data Transformation'!$L$6:$M$426,2,FALSE),"")</f>
        <v/>
      </c>
      <c r="C6627" s="21">
        <f>C6603+1</f>
        <v>276</v>
      </c>
      <c r="D6627" s="21"/>
      <c r="E6627" s="21"/>
      <c r="F6627" s="21"/>
      <c r="G6627" s="21"/>
      <c r="H6627" s="22"/>
      <c r="I6627" s="22"/>
      <c r="J6627" s="22"/>
      <c r="K6627" s="21"/>
      <c r="L6627" s="21" t="str">
        <f>B6627</f>
        <v/>
      </c>
      <c r="M6627" s="23" t="e">
        <f>INDEX('Data Transformation'!$O$4:$O$424,MATCH($B6627,'Data Transformation'!$M$4:$M$424,0),MATCH($M$2,'Data Transformation'!$O$3,0))</f>
        <v>#N/A</v>
      </c>
      <c r="N6627" s="27" t="e">
        <f>IF('Input and Summary Results'!$J$16="minimum",'Bin Analysis'!X6628/(M6627-1),'Bin Analysis'!Y6627/('Bin Analysis'!M6627-1))</f>
        <v>#N/A</v>
      </c>
      <c r="O6627" s="27" t="e">
        <f>IF(M6627=FALSE,NA(),(VLOOKUP(1,C6630:K6649,4,FALSE))/(M6627-1))</f>
        <v>#N/A</v>
      </c>
      <c r="P6627" s="27" t="e">
        <f>IF(M6627=FALSE,NA(),SUM(J6630:J6649)/Weighting!$S$5)</f>
        <v>#N/A</v>
      </c>
      <c r="Q6627" s="27" t="e">
        <f>IF(M6627=FALSE,NA(),SUM(K6630:K6649)/Weighting!$S$6)</f>
        <v>#N/A</v>
      </c>
      <c r="R6627" s="27" t="e">
        <f>IF(M6627=FALSE,NA(),(VLOOKUP(1,G6630:K6649,3,FALSE))/(M6627-1))</f>
        <v>#N/A</v>
      </c>
      <c r="S6627" s="22" t="e">
        <f>IF(M6627=FALSE,NA(),IF(SUM(J6630:J6649)=2,"yes","no"))</f>
        <v>#N/A</v>
      </c>
      <c r="X6627" s="2" cm="2">
        <f t="array" ref="X6627:X6628">FREQUENCY(IF('Data Transformation'!$B$425:$B$6424='Bin Analysis'!L6627,'Data Transformation'!$G$425:$G$6424),'Data Transformation'!$U$11)</f>
        <v>0</v>
      </c>
      <c r="Y6627" s="2" cm="2">
        <f t="array" ref="Y6627:Y6628">FREQUENCY(IF('Data Transformation'!$B$425:$B$6424='Bin Analysis'!L6627,'Data Transformation'!$G$425:$G$6424),'Data Transformation'!$U$12)</f>
        <v>0</v>
      </c>
    </row>
    <row r="6628" spans="1:25" x14ac:dyDescent="0.25">
      <c r="A6628" s="14" t="s">
        <v>67</v>
      </c>
      <c r="B6628" t="s">
        <v>47</v>
      </c>
      <c r="C6628" t="s">
        <v>5</v>
      </c>
      <c r="D6628" t="s">
        <v>98</v>
      </c>
      <c r="E6628" t="s">
        <v>99</v>
      </c>
      <c r="F6628" t="s">
        <v>100</v>
      </c>
      <c r="G6628" t="s">
        <v>69</v>
      </c>
      <c r="H6628" t="s">
        <v>31</v>
      </c>
      <c r="I6628" t="s">
        <v>32</v>
      </c>
      <c r="J6628" t="s">
        <v>46</v>
      </c>
      <c r="K6628" s="14" t="s">
        <v>45</v>
      </c>
      <c r="M6628" s="14"/>
      <c r="X6628" s="2">
        <v>0</v>
      </c>
      <c r="Y6628" s="2">
        <v>0</v>
      </c>
    </row>
    <row r="6629" spans="1:25" x14ac:dyDescent="0.25">
      <c r="A6629" s="32"/>
      <c r="D6629" t="e">
        <f>IF(C6629=1,'Data Transformation'!$G$3+0.5*'Data Transformation'!$W$25,IF(C6630=1,D6630-'Data Transformation'!$W$25,FALSE))</f>
        <v>#NUM!</v>
      </c>
      <c r="E6629">
        <f t="array" ref="E6629">IF(ISLOGICAL(D6629),"",FREQUENCY(IF('Data Transformation'!$B$425:$B$8425='Bin Analysis'!$B6627,'Data Transformation'!$G$425:$G$8425),D6629))</f>
        <v>2001</v>
      </c>
      <c r="F6629" t="e">
        <f>IF(ISLOGICAL(D6629),"",E6629-E6628)</f>
        <v>#VALUE!</v>
      </c>
      <c r="M6629" s="14"/>
    </row>
    <row r="6630" spans="1:25" x14ac:dyDescent="0.25">
      <c r="A6630" s="32" t="e">
        <f>IF(Weighting!$P$6&gt;0,B6630,"")</f>
        <v>#NUM!</v>
      </c>
      <c r="B6630" t="e">
        <f>Weighting!$C$6</f>
        <v>#DIV/0!</v>
      </c>
      <c r="C6630" t="e">
        <f>Weighting!$F$6</f>
        <v>#NUM!</v>
      </c>
      <c r="D6630" t="e">
        <f>IF(C6630=1,'Data Transformation'!$G$3+0.5*'Data Transformation'!$W$25,IF(C6631=1,D6631-'Data Transformation'!$W$25,FALSE))</f>
        <v>#NUM!</v>
      </c>
      <c r="E6630">
        <f t="array" ref="E6630">IF(ISLOGICAL(D6630),"",FREQUENCY(IF('Data Transformation'!$B$425:$B$8425='Bin Analysis'!$B6627,'Data Transformation'!$G$425:$G$8425),D6630))</f>
        <v>2001</v>
      </c>
      <c r="F6630">
        <f>IF(ISLOGICAL(D6630),"",E6630-E6629)</f>
        <v>0</v>
      </c>
      <c r="G6630">
        <f>Weighting!$H$6</f>
        <v>1</v>
      </c>
      <c r="H6630">
        <f t="array" ref="H6630">FREQUENCY(IF('Data Transformation'!$B$4:$B$8425=B6627,'Data Transformation'!$G$4:$G$8425),'Bin Analysis'!$B6630)</f>
        <v>2073</v>
      </c>
      <c r="I6630">
        <f>H6630-H6629</f>
        <v>2073</v>
      </c>
      <c r="J6630">
        <f>IF(I6630=0,0,1)</f>
        <v>1</v>
      </c>
      <c r="K6630" t="e">
        <f>J6630*Weighting!$W$6</f>
        <v>#NUM!</v>
      </c>
      <c r="M6630" s="14"/>
    </row>
    <row r="6631" spans="1:25" x14ac:dyDescent="0.25">
      <c r="A6631" s="32" t="str">
        <f>IF(Weighting!$P$7&gt;0,B6631,"")</f>
        <v/>
      </c>
      <c r="B6631" t="e">
        <f>Weighting!$C$7</f>
        <v>#DIV/0!</v>
      </c>
      <c r="C6631" t="e">
        <f>Weighting!$F$7</f>
        <v>#NUM!</v>
      </c>
      <c r="D6631" t="e">
        <f>IF(C6631=1,'Data Transformation'!$G$3+0.5*'Data Transformation'!$W$25,IF(C6632=1,D6632-'Data Transformation'!$W$25,FALSE))</f>
        <v>#NUM!</v>
      </c>
      <c r="E6631">
        <f t="array" ref="E6631">IF(ISLOGICAL(D6631),"",FREQUENCY(IF('Data Transformation'!$B$425:$B$8425='Bin Analysis'!$B6627,'Data Transformation'!$G$425:$G$8425),D6631))</f>
        <v>2001</v>
      </c>
      <c r="F6631">
        <f t="shared" ref="F6631:F6649" si="828">IF(ISLOGICAL(D6631),"",E6631-E6630)</f>
        <v>0</v>
      </c>
      <c r="G6631">
        <f>Weighting!$H$7</f>
        <v>0</v>
      </c>
      <c r="H6631">
        <f t="array" ref="H6631">FREQUENCY(IF('Data Transformation'!$B$4:$B$8425=B6627,'Data Transformation'!$G$4:$G$8425),'Bin Analysis'!$B6631)</f>
        <v>2073</v>
      </c>
      <c r="I6631">
        <f t="shared" ref="I6631:I6649" si="829">H6631-H6630</f>
        <v>0</v>
      </c>
      <c r="J6631">
        <f>IF(I6631=0,0,1)</f>
        <v>0</v>
      </c>
      <c r="K6631">
        <f>J6631*Weighting!$W$7</f>
        <v>0</v>
      </c>
      <c r="M6631" s="14"/>
    </row>
    <row r="6632" spans="1:25" x14ac:dyDescent="0.25">
      <c r="A6632" s="32" t="str">
        <f>IF(Weighting!$P$8&gt;0,B6632,"")</f>
        <v/>
      </c>
      <c r="B6632" t="e">
        <f>Weighting!$C$8</f>
        <v>#DIV/0!</v>
      </c>
      <c r="C6632" t="e">
        <f>Weighting!$F$8</f>
        <v>#NUM!</v>
      </c>
      <c r="D6632" t="e">
        <f>IF(C6632=1,'Data Transformation'!$G$3+0.5*'Data Transformation'!$W$25,IF(C6633=1,D6633-'Data Transformation'!$W$25,FALSE))</f>
        <v>#NUM!</v>
      </c>
      <c r="E6632">
        <f t="array" ref="E6632">IF(ISLOGICAL(D6632),"",FREQUENCY(IF('Data Transformation'!$B$425:$B$8425='Bin Analysis'!$B6627,'Data Transformation'!$G$425:$G$8425),D6632))</f>
        <v>2001</v>
      </c>
      <c r="F6632">
        <f t="shared" si="828"/>
        <v>0</v>
      </c>
      <c r="G6632">
        <f>Weighting!$H$8</f>
        <v>0</v>
      </c>
      <c r="H6632">
        <f t="array" ref="H6632">FREQUENCY(IF('Data Transformation'!$B$4:$B$8425=B6627,'Data Transformation'!$G$4:$G$8425),'Bin Analysis'!$B6632)</f>
        <v>2073</v>
      </c>
      <c r="I6632">
        <f t="shared" si="829"/>
        <v>0</v>
      </c>
      <c r="J6632">
        <f t="shared" ref="J6632:J6649" si="830">IF(I6632=0,0,1)</f>
        <v>0</v>
      </c>
      <c r="K6632">
        <f>J6632*Weighting!$W$8</f>
        <v>0</v>
      </c>
      <c r="M6632" s="14"/>
    </row>
    <row r="6633" spans="1:25" x14ac:dyDescent="0.25">
      <c r="A6633" s="32" t="str">
        <f>IF(Weighting!$P$9&gt;0,B6633,"")</f>
        <v/>
      </c>
      <c r="B6633" s="50" t="e">
        <f>Weighting!$C$9</f>
        <v>#DIV/0!</v>
      </c>
      <c r="C6633" t="e">
        <f>Weighting!$F$9</f>
        <v>#NUM!</v>
      </c>
      <c r="D6633" t="e">
        <f>IF(C6633=1,'Data Transformation'!$G$3+0.5*'Data Transformation'!$W$25,IF(C6634=1,D6634-'Data Transformation'!$W$25,FALSE))</f>
        <v>#NUM!</v>
      </c>
      <c r="E6633">
        <f t="array" ref="E6633">IF(ISLOGICAL(D6633),"",FREQUENCY(IF('Data Transformation'!$B$425:$B$8425='Bin Analysis'!$B6627,'Data Transformation'!$G$425:$G$8425),D6633))</f>
        <v>2001</v>
      </c>
      <c r="F6633">
        <f t="shared" si="828"/>
        <v>0</v>
      </c>
      <c r="G6633">
        <f>Weighting!$H$9</f>
        <v>0</v>
      </c>
      <c r="H6633">
        <f t="array" ref="H6633">FREQUENCY(IF('Data Transformation'!$B$4:$B$8425=B6627,'Data Transformation'!$G$4:$G$8425),'Bin Analysis'!$B6633)</f>
        <v>2073</v>
      </c>
      <c r="I6633">
        <f t="shared" si="829"/>
        <v>0</v>
      </c>
      <c r="J6633">
        <f t="shared" si="830"/>
        <v>0</v>
      </c>
      <c r="K6633">
        <f>J6633*Weighting!$W$9</f>
        <v>0</v>
      </c>
      <c r="M6633" s="14"/>
    </row>
    <row r="6634" spans="1:25" x14ac:dyDescent="0.25">
      <c r="A6634" s="32" t="str">
        <f>IF(Weighting!$P$10&gt;0,B6634,"")</f>
        <v/>
      </c>
      <c r="B6634" t="e">
        <f>Weighting!$C$10</f>
        <v>#DIV/0!</v>
      </c>
      <c r="C6634" t="e">
        <f>Weighting!$F$10</f>
        <v>#NUM!</v>
      </c>
      <c r="D6634" t="e">
        <f>IF(C6634=1,'Data Transformation'!$G$3+0.5*'Data Transformation'!$W$25,IF(C6635=1,D6635-'Data Transformation'!$W$25,FALSE))</f>
        <v>#NUM!</v>
      </c>
      <c r="E6634">
        <f t="array" ref="E6634">IF(ISLOGICAL(D6634),"",FREQUENCY(IF('Data Transformation'!$B$425:$B$8425='Bin Analysis'!$B6627,'Data Transformation'!$G$425:$G$8425),D6634))</f>
        <v>2001</v>
      </c>
      <c r="F6634">
        <f t="shared" si="828"/>
        <v>0</v>
      </c>
      <c r="G6634">
        <f>Weighting!$H$10</f>
        <v>0</v>
      </c>
      <c r="H6634">
        <f t="array" ref="H6634">FREQUENCY(IF('Data Transformation'!$B$4:$B$8425=B6627,'Data Transformation'!$G$4:$G$8425),'Bin Analysis'!$B6634)</f>
        <v>2073</v>
      </c>
      <c r="I6634">
        <f t="shared" si="829"/>
        <v>0</v>
      </c>
      <c r="J6634">
        <f t="shared" si="830"/>
        <v>0</v>
      </c>
      <c r="K6634">
        <f>J6634*Weighting!$W$10</f>
        <v>0</v>
      </c>
      <c r="M6634" s="14"/>
    </row>
    <row r="6635" spans="1:25" x14ac:dyDescent="0.25">
      <c r="A6635" s="32" t="str">
        <f>IF(Weighting!$P$11&gt;0,B6635,"")</f>
        <v/>
      </c>
      <c r="B6635" t="e">
        <f>Weighting!$C$11</f>
        <v>#DIV/0!</v>
      </c>
      <c r="C6635" t="e">
        <f>Weighting!$F$11</f>
        <v>#NUM!</v>
      </c>
      <c r="D6635" t="e">
        <f>IF(C6635=1,'Data Transformation'!$G$3+0.5*'Data Transformation'!$W$25,IF(C6636=1,D6636-'Data Transformation'!$W$25,FALSE))</f>
        <v>#NUM!</v>
      </c>
      <c r="E6635">
        <f t="array" ref="E6635">IF(ISLOGICAL(D6635),"",FREQUENCY(IF('Data Transformation'!$B$425:$B$8425='Bin Analysis'!$B6627,'Data Transformation'!$G$425:$G$8425),D6635))</f>
        <v>2001</v>
      </c>
      <c r="F6635">
        <f t="shared" si="828"/>
        <v>0</v>
      </c>
      <c r="G6635">
        <f>Weighting!$H$11</f>
        <v>0</v>
      </c>
      <c r="H6635">
        <f t="array" ref="H6635">FREQUENCY(IF('Data Transformation'!$B$4:$B$8425=B6627,'Data Transformation'!$G$4:$G$8425),'Bin Analysis'!$B6635)</f>
        <v>2073</v>
      </c>
      <c r="I6635">
        <f t="shared" si="829"/>
        <v>0</v>
      </c>
      <c r="J6635">
        <f t="shared" si="830"/>
        <v>0</v>
      </c>
      <c r="K6635">
        <f>J6635*Weighting!$W$11</f>
        <v>0</v>
      </c>
      <c r="M6635" s="14"/>
    </row>
    <row r="6636" spans="1:25" x14ac:dyDescent="0.25">
      <c r="A6636" s="32" t="str">
        <f>IF(Weighting!$P$12&gt;0,B6636,"")</f>
        <v/>
      </c>
      <c r="B6636" t="e">
        <f>Weighting!$C$12</f>
        <v>#DIV/0!</v>
      </c>
      <c r="C6636" t="e">
        <f>Weighting!$F$12</f>
        <v>#NUM!</v>
      </c>
      <c r="D6636" t="e">
        <f>IF(C6636=1,'Data Transformation'!$G$3+0.5*'Data Transformation'!$W$25,IF(C6637=1,D6637-'Data Transformation'!$W$25,FALSE))</f>
        <v>#NUM!</v>
      </c>
      <c r="E6636">
        <f t="array" ref="E6636">IF(ISLOGICAL(D6636),"",FREQUENCY(IF('Data Transformation'!$B$425:$B$8425='Bin Analysis'!$B6627,'Data Transformation'!$G$425:$G$8425),D6636))</f>
        <v>2001</v>
      </c>
      <c r="F6636">
        <f t="shared" si="828"/>
        <v>0</v>
      </c>
      <c r="G6636">
        <f>Weighting!$H$12</f>
        <v>0</v>
      </c>
      <c r="H6636">
        <f t="array" ref="H6636">FREQUENCY(IF('Data Transformation'!$B$4:$B$8425=B6627,'Data Transformation'!$G$4:$G$8425),'Bin Analysis'!$B6636)</f>
        <v>2073</v>
      </c>
      <c r="I6636">
        <f t="shared" si="829"/>
        <v>0</v>
      </c>
      <c r="J6636">
        <f t="shared" si="830"/>
        <v>0</v>
      </c>
      <c r="K6636">
        <f>J6636*Weighting!$W$12</f>
        <v>0</v>
      </c>
      <c r="M6636" s="14"/>
    </row>
    <row r="6637" spans="1:25" x14ac:dyDescent="0.25">
      <c r="A6637" s="32" t="str">
        <f>IF(Weighting!$P$13&gt;0,B6637,"")</f>
        <v/>
      </c>
      <c r="B6637" t="e">
        <f>Weighting!$C$13</f>
        <v>#DIV/0!</v>
      </c>
      <c r="C6637" t="e">
        <f>Weighting!$F$13</f>
        <v>#NUM!</v>
      </c>
      <c r="D6637" t="e">
        <f>IF(C6637=1,'Data Transformation'!$G$3+0.5*'Data Transformation'!$W$25,IF(C6638=1,D6638-'Data Transformation'!$W$25,FALSE))</f>
        <v>#NUM!</v>
      </c>
      <c r="E6637">
        <f t="array" ref="E6637">IF(ISLOGICAL(D6637),"",FREQUENCY(IF('Data Transformation'!$B$425:$B$8425='Bin Analysis'!$B6627,'Data Transformation'!$G$425:$G$8425),D6637))</f>
        <v>2001</v>
      </c>
      <c r="F6637">
        <f t="shared" si="828"/>
        <v>0</v>
      </c>
      <c r="G6637">
        <f>Weighting!$H$13</f>
        <v>0</v>
      </c>
      <c r="H6637">
        <f t="array" ref="H6637">FREQUENCY(IF('Data Transformation'!$B$4:$B$8425=B6627,'Data Transformation'!$G$4:$G$8425),'Bin Analysis'!$B6637)</f>
        <v>2073</v>
      </c>
      <c r="I6637">
        <f t="shared" si="829"/>
        <v>0</v>
      </c>
      <c r="J6637">
        <f t="shared" si="830"/>
        <v>0</v>
      </c>
      <c r="K6637">
        <f>J6637*Weighting!$W$13</f>
        <v>0</v>
      </c>
      <c r="M6637" s="14"/>
    </row>
    <row r="6638" spans="1:25" x14ac:dyDescent="0.25">
      <c r="A6638" s="32" t="str">
        <f>IF(Weighting!$P$14&gt;0,B6638,"")</f>
        <v/>
      </c>
      <c r="B6638" t="e">
        <f>Weighting!$C$14</f>
        <v>#DIV/0!</v>
      </c>
      <c r="C6638" t="e">
        <f>Weighting!$F$14</f>
        <v>#NUM!</v>
      </c>
      <c r="D6638" t="e">
        <f>IF(C6638=1,'Data Transformation'!$G$3+0.5*'Data Transformation'!$W$25,IF(C6639=1,D6639-'Data Transformation'!$W$25,FALSE))</f>
        <v>#NUM!</v>
      </c>
      <c r="E6638">
        <f t="array" ref="E6638">IF(ISLOGICAL(D6638),"",FREQUENCY(IF('Data Transformation'!$B$425:$B$8425='Bin Analysis'!$B6627,'Data Transformation'!$G$425:$G$8425),D6638))</f>
        <v>2001</v>
      </c>
      <c r="F6638">
        <f t="shared" si="828"/>
        <v>0</v>
      </c>
      <c r="G6638">
        <f>Weighting!$H$14</f>
        <v>0</v>
      </c>
      <c r="H6638">
        <f t="array" ref="H6638">FREQUENCY(IF('Data Transformation'!$B$4:$B$8425=B6627,'Data Transformation'!$G$4:$G$8425),'Bin Analysis'!$B6638)</f>
        <v>2073</v>
      </c>
      <c r="I6638">
        <f t="shared" si="829"/>
        <v>0</v>
      </c>
      <c r="J6638">
        <f t="shared" si="830"/>
        <v>0</v>
      </c>
      <c r="K6638">
        <f>J6638*Weighting!$W$14</f>
        <v>0</v>
      </c>
      <c r="M6638" s="14"/>
    </row>
    <row r="6639" spans="1:25" x14ac:dyDescent="0.25">
      <c r="A6639" s="32" t="str">
        <f>IF(Weighting!$P$15&gt;0,B6639,"")</f>
        <v/>
      </c>
      <c r="B6639" t="e">
        <f>Weighting!$C$15</f>
        <v>#DIV/0!</v>
      </c>
      <c r="C6639" t="e">
        <f>Weighting!$F$15</f>
        <v>#NUM!</v>
      </c>
      <c r="D6639" t="e">
        <f>IF(C6639=1,'Data Transformation'!$G$3+0.5*'Data Transformation'!$W$25,IF(C6640=1,D6640-'Data Transformation'!$W$25,FALSE))</f>
        <v>#NUM!</v>
      </c>
      <c r="E6639">
        <f t="array" ref="E6639">IF(ISLOGICAL(D6639),"",FREQUENCY(IF('Data Transformation'!$B$425:$B$8425='Bin Analysis'!$B6627,'Data Transformation'!$G$425:$G$8425),D6639))</f>
        <v>2001</v>
      </c>
      <c r="F6639">
        <f t="shared" si="828"/>
        <v>0</v>
      </c>
      <c r="G6639">
        <f>Weighting!$H$15</f>
        <v>0</v>
      </c>
      <c r="H6639">
        <f t="array" ref="H6639">FREQUENCY(IF('Data Transformation'!$B$4:$B$8425=B6627,'Data Transformation'!$G$4:$G$8425),'Bin Analysis'!$B6639)</f>
        <v>2073</v>
      </c>
      <c r="I6639">
        <f t="shared" si="829"/>
        <v>0</v>
      </c>
      <c r="J6639">
        <f t="shared" si="830"/>
        <v>0</v>
      </c>
      <c r="K6639">
        <f>J6639*Weighting!$W$15</f>
        <v>0</v>
      </c>
      <c r="M6639" s="14"/>
    </row>
    <row r="6640" spans="1:25" x14ac:dyDescent="0.25">
      <c r="A6640" s="32" t="str">
        <f>IF(Weighting!$P$16&gt;0,B6640,"")</f>
        <v/>
      </c>
      <c r="B6640" t="e">
        <f>Weighting!$C$16</f>
        <v>#DIV/0!</v>
      </c>
      <c r="C6640" t="e">
        <f>Weighting!$F$16</f>
        <v>#NUM!</v>
      </c>
      <c r="D6640" t="e">
        <f>IF(C6640=1,'Data Transformation'!$G$3+0.5*'Data Transformation'!$W$25,IF(C6641=1,D6641-'Data Transformation'!$W$25,FALSE))</f>
        <v>#NUM!</v>
      </c>
      <c r="E6640">
        <f t="array" ref="E6640">IF(ISLOGICAL(D6640),"",FREQUENCY(IF('Data Transformation'!$B$425:$B$8425='Bin Analysis'!$B6627,'Data Transformation'!$G$425:$G$8425),D6640))</f>
        <v>2001</v>
      </c>
      <c r="F6640">
        <f t="shared" si="828"/>
        <v>0</v>
      </c>
      <c r="G6640">
        <f>Weighting!$H$16</f>
        <v>0</v>
      </c>
      <c r="H6640">
        <f t="array" ref="H6640">FREQUENCY(IF('Data Transformation'!$B$4:$B$8425=B6627,'Data Transformation'!$G$4:$G$8425),'Bin Analysis'!$B6640)</f>
        <v>2073</v>
      </c>
      <c r="I6640">
        <f t="shared" si="829"/>
        <v>0</v>
      </c>
      <c r="J6640">
        <f t="shared" si="830"/>
        <v>0</v>
      </c>
      <c r="K6640">
        <f>J6640*Weighting!$W$16</f>
        <v>0</v>
      </c>
      <c r="M6640" s="14"/>
    </row>
    <row r="6641" spans="1:25" x14ac:dyDescent="0.25">
      <c r="A6641" s="32" t="str">
        <f>IF(Weighting!$P$17&gt;0,B6641,"")</f>
        <v/>
      </c>
      <c r="B6641" t="e">
        <f>Weighting!$C$17</f>
        <v>#DIV/0!</v>
      </c>
      <c r="C6641" t="e">
        <f>Weighting!$F$17</f>
        <v>#NUM!</v>
      </c>
      <c r="D6641" t="e">
        <f>IF(C6641=1,'Data Transformation'!$G$3+0.5*'Data Transformation'!$W$25,IF(C6642=1,D6642-'Data Transformation'!$W$25,FALSE))</f>
        <v>#NUM!</v>
      </c>
      <c r="E6641">
        <f t="array" ref="E6641">IF(ISLOGICAL(D6641),"",FREQUENCY(IF('Data Transformation'!$B$425:$B$8425='Bin Analysis'!$B6627,'Data Transformation'!$G$425:$G$8425),D6641))</f>
        <v>2001</v>
      </c>
      <c r="F6641">
        <f t="shared" si="828"/>
        <v>0</v>
      </c>
      <c r="G6641">
        <f>Weighting!$H$17</f>
        <v>0</v>
      </c>
      <c r="H6641">
        <f t="array" ref="H6641">FREQUENCY(IF('Data Transformation'!$B$4:$B$8425=B6627,'Data Transformation'!$G$4:$G$8425),'Bin Analysis'!$B6641)</f>
        <v>2073</v>
      </c>
      <c r="I6641">
        <f t="shared" si="829"/>
        <v>0</v>
      </c>
      <c r="J6641">
        <f t="shared" si="830"/>
        <v>0</v>
      </c>
      <c r="K6641">
        <f>J6641*Weighting!$W$17</f>
        <v>0</v>
      </c>
      <c r="M6641" s="14"/>
    </row>
    <row r="6642" spans="1:25" x14ac:dyDescent="0.25">
      <c r="A6642" s="32" t="str">
        <f>IF(Weighting!$P$18&gt;0,B6642,"")</f>
        <v/>
      </c>
      <c r="B6642" t="e">
        <f>Weighting!$C$18</f>
        <v>#DIV/0!</v>
      </c>
      <c r="C6642" t="e">
        <f>Weighting!$F$18</f>
        <v>#NUM!</v>
      </c>
      <c r="D6642" t="e">
        <f>IF(C6642=1,'Data Transformation'!$G$3+0.5*'Data Transformation'!$W$25,IF(C6643=1,D6643-'Data Transformation'!$W$25,FALSE))</f>
        <v>#NUM!</v>
      </c>
      <c r="E6642">
        <f t="array" ref="E6642">IF(ISLOGICAL(D6642),"",FREQUENCY(IF('Data Transformation'!$B$425:$B$8425='Bin Analysis'!$B6627,'Data Transformation'!$G$425:$G$8425),D6642))</f>
        <v>2001</v>
      </c>
      <c r="F6642">
        <f t="shared" si="828"/>
        <v>0</v>
      </c>
      <c r="G6642">
        <f>Weighting!$H$18</f>
        <v>0</v>
      </c>
      <c r="H6642">
        <f t="array" ref="H6642">FREQUENCY(IF('Data Transformation'!$B$4:$B$8425=B6627,'Data Transformation'!$G$4:$G$8425),'Bin Analysis'!$B6642)</f>
        <v>2073</v>
      </c>
      <c r="I6642">
        <f t="shared" si="829"/>
        <v>0</v>
      </c>
      <c r="J6642">
        <f t="shared" si="830"/>
        <v>0</v>
      </c>
      <c r="K6642">
        <f>J6642*Weighting!$W$18</f>
        <v>0</v>
      </c>
      <c r="M6642" s="14"/>
    </row>
    <row r="6643" spans="1:25" x14ac:dyDescent="0.25">
      <c r="A6643" s="32" t="str">
        <f>IF(Weighting!$P$19&gt;0,B6643,"")</f>
        <v/>
      </c>
      <c r="B6643" t="e">
        <f>Weighting!$C$19</f>
        <v>#DIV/0!</v>
      </c>
      <c r="C6643" t="e">
        <f>Weighting!$F$19</f>
        <v>#NUM!</v>
      </c>
      <c r="D6643" t="e">
        <f>IF(C6643=1,'Data Transformation'!$G$3+0.5*'Data Transformation'!$W$25,IF(C6644=1,D6644-'Data Transformation'!$W$25,FALSE))</f>
        <v>#NUM!</v>
      </c>
      <c r="E6643">
        <f t="array" ref="E6643">IF(ISLOGICAL(D6643),"",FREQUENCY(IF('Data Transformation'!$B$425:$B$8425='Bin Analysis'!$B6627,'Data Transformation'!$G$425:$G$8425),D6643))</f>
        <v>2001</v>
      </c>
      <c r="F6643">
        <f t="shared" si="828"/>
        <v>0</v>
      </c>
      <c r="G6643">
        <f>Weighting!$H$19</f>
        <v>0</v>
      </c>
      <c r="H6643">
        <f t="array" ref="H6643">FREQUENCY(IF('Data Transformation'!$B$4:$B$8425=B6627,'Data Transformation'!$G$4:$G$8425),'Bin Analysis'!$B6643)</f>
        <v>2073</v>
      </c>
      <c r="I6643">
        <f t="shared" si="829"/>
        <v>0</v>
      </c>
      <c r="J6643">
        <f t="shared" si="830"/>
        <v>0</v>
      </c>
      <c r="K6643">
        <f>J6643*Weighting!$W$19</f>
        <v>0</v>
      </c>
      <c r="M6643" s="14"/>
    </row>
    <row r="6644" spans="1:25" x14ac:dyDescent="0.25">
      <c r="A6644" s="32" t="str">
        <f>IF(Weighting!$P$20&gt;0,B6644,"")</f>
        <v/>
      </c>
      <c r="B6644" t="e">
        <f>Weighting!$C$20</f>
        <v>#DIV/0!</v>
      </c>
      <c r="C6644" t="e">
        <f>Weighting!$F$20</f>
        <v>#NUM!</v>
      </c>
      <c r="D6644" t="e">
        <f>IF(C6644=1,'Data Transformation'!$G$3+0.5*'Data Transformation'!$W$25,IF(C6645=1,D6645-'Data Transformation'!$W$25,FALSE))</f>
        <v>#NUM!</v>
      </c>
      <c r="E6644">
        <f t="array" ref="E6644">IF(ISLOGICAL(D6644),"",FREQUENCY(IF('Data Transformation'!$B$425:$B$8425='Bin Analysis'!$B6627,'Data Transformation'!$G$425:$G$8425),D6644))</f>
        <v>2001</v>
      </c>
      <c r="F6644">
        <f t="shared" si="828"/>
        <v>0</v>
      </c>
      <c r="G6644">
        <f>Weighting!$H$20</f>
        <v>0</v>
      </c>
      <c r="H6644">
        <f t="array" ref="H6644">FREQUENCY(IF('Data Transformation'!$B$4:$B$8425=B6627,'Data Transformation'!$G$4:$G$8425),'Bin Analysis'!$B6644)</f>
        <v>2073</v>
      </c>
      <c r="I6644">
        <f t="shared" si="829"/>
        <v>0</v>
      </c>
      <c r="J6644">
        <f t="shared" si="830"/>
        <v>0</v>
      </c>
      <c r="K6644">
        <f>J6644*Weighting!$W$20</f>
        <v>0</v>
      </c>
      <c r="M6644" s="14"/>
    </row>
    <row r="6645" spans="1:25" x14ac:dyDescent="0.25">
      <c r="A6645" s="32" t="str">
        <f>IF(Weighting!$P$21&gt;0,B6645,"")</f>
        <v/>
      </c>
      <c r="B6645" t="e">
        <f>Weighting!$C$21</f>
        <v>#DIV/0!</v>
      </c>
      <c r="C6645" t="e">
        <f>Weighting!$F$21</f>
        <v>#NUM!</v>
      </c>
      <c r="D6645" t="e">
        <f>IF(C6645=1,'Data Transformation'!$G$3+0.5*'Data Transformation'!$W$25,IF(C6646=1,D6646-'Data Transformation'!$W$25,FALSE))</f>
        <v>#NUM!</v>
      </c>
      <c r="E6645">
        <f t="array" ref="E6645">IF(ISLOGICAL(D6645),"",FREQUENCY(IF('Data Transformation'!$B$425:$B$8425='Bin Analysis'!$B6627,'Data Transformation'!$G$425:$G$8425),D6645))</f>
        <v>2001</v>
      </c>
      <c r="F6645">
        <f t="shared" si="828"/>
        <v>0</v>
      </c>
      <c r="G6645">
        <f>Weighting!$H$21</f>
        <v>0</v>
      </c>
      <c r="H6645">
        <f t="array" ref="H6645">FREQUENCY(IF('Data Transformation'!$B$4:$B$8425=B6627,'Data Transformation'!$G$4:$G$8425),'Bin Analysis'!$B6645)</f>
        <v>2073</v>
      </c>
      <c r="I6645">
        <f t="shared" si="829"/>
        <v>0</v>
      </c>
      <c r="J6645">
        <f t="shared" si="830"/>
        <v>0</v>
      </c>
      <c r="K6645">
        <f>J6645*Weighting!$W$21</f>
        <v>0</v>
      </c>
      <c r="M6645" s="14"/>
    </row>
    <row r="6646" spans="1:25" x14ac:dyDescent="0.25">
      <c r="A6646" s="32" t="str">
        <f>IF(Weighting!$P$22&gt;0,B6646,"")</f>
        <v/>
      </c>
      <c r="B6646" t="e">
        <f>Weighting!$C$22</f>
        <v>#DIV/0!</v>
      </c>
      <c r="C6646" t="e">
        <f>Weighting!$F$22</f>
        <v>#NUM!</v>
      </c>
      <c r="D6646" t="e">
        <f>IF(C6646=1,'Data Transformation'!$G$3+0.5*'Data Transformation'!$W$25,IF(C6647=1,D6647-'Data Transformation'!$W$25,FALSE))</f>
        <v>#NUM!</v>
      </c>
      <c r="E6646">
        <f t="array" ref="E6646">IF(ISLOGICAL(D6646),"",FREQUENCY(IF('Data Transformation'!$B$425:$B$8425='Bin Analysis'!$B6627,'Data Transformation'!$G$425:$G$8425),D6646))</f>
        <v>2001</v>
      </c>
      <c r="F6646">
        <f t="shared" si="828"/>
        <v>0</v>
      </c>
      <c r="G6646">
        <f>Weighting!$H$22</f>
        <v>0</v>
      </c>
      <c r="H6646">
        <f t="array" ref="H6646">FREQUENCY(IF('Data Transformation'!$B$4:$B$8425=B6627,'Data Transformation'!$G$4:$G$8425),'Bin Analysis'!$B6646)</f>
        <v>2073</v>
      </c>
      <c r="I6646">
        <f t="shared" si="829"/>
        <v>0</v>
      </c>
      <c r="J6646">
        <f t="shared" si="830"/>
        <v>0</v>
      </c>
      <c r="K6646">
        <f>J6646*Weighting!$W$22</f>
        <v>0</v>
      </c>
      <c r="M6646" s="14"/>
    </row>
    <row r="6647" spans="1:25" x14ac:dyDescent="0.25">
      <c r="A6647" s="32" t="str">
        <f>IF(Weighting!$P$23&gt;0,B6647,"")</f>
        <v/>
      </c>
      <c r="B6647" t="e">
        <f>Weighting!$C$23</f>
        <v>#DIV/0!</v>
      </c>
      <c r="C6647" t="e">
        <f>Weighting!$F$23</f>
        <v>#NUM!</v>
      </c>
      <c r="D6647" t="e">
        <f>IF(C6647=1,'Data Transformation'!$G$3+0.5*'Data Transformation'!$W$25,IF(C6648=1,D6648-'Data Transformation'!$W$25,FALSE))</f>
        <v>#NUM!</v>
      </c>
      <c r="E6647">
        <f t="array" ref="E6647">IF(ISLOGICAL(D6647),"",FREQUENCY(IF('Data Transformation'!$B$425:$B$8425='Bin Analysis'!$B6627,'Data Transformation'!$G$425:$G$8425),D6647))</f>
        <v>2001</v>
      </c>
      <c r="F6647">
        <f t="shared" si="828"/>
        <v>0</v>
      </c>
      <c r="G6647">
        <f>Weighting!$H$23</f>
        <v>0</v>
      </c>
      <c r="H6647">
        <f t="array" ref="H6647">FREQUENCY(IF('Data Transformation'!$B$4:$B$8425=B6627,'Data Transformation'!$G$4:$G$8425),'Bin Analysis'!$B6647)</f>
        <v>2073</v>
      </c>
      <c r="I6647">
        <f t="shared" si="829"/>
        <v>0</v>
      </c>
      <c r="J6647">
        <f t="shared" si="830"/>
        <v>0</v>
      </c>
      <c r="K6647">
        <f>J6647*Weighting!$W$23</f>
        <v>0</v>
      </c>
      <c r="M6647" s="14"/>
    </row>
    <row r="6648" spans="1:25" x14ac:dyDescent="0.25">
      <c r="A6648" s="32" t="str">
        <f>IF(Weighting!$P$24&gt;0,B6648,"")</f>
        <v/>
      </c>
      <c r="B6648" t="e">
        <f>Weighting!$C$24</f>
        <v>#DIV/0!</v>
      </c>
      <c r="C6648" t="e">
        <f>Weighting!$F$24</f>
        <v>#NUM!</v>
      </c>
      <c r="D6648" t="e">
        <f>IF(C6648=1,'Data Transformation'!$G$3+0.5*'Data Transformation'!$W$25,IF(C6649=1,D6649-'Data Transformation'!$W$25,FALSE))</f>
        <v>#NUM!</v>
      </c>
      <c r="E6648">
        <f t="array" ref="E6648">IF(ISLOGICAL(D6648),"",FREQUENCY(IF('Data Transformation'!$B$425:$B$8425='Bin Analysis'!$B6627,'Data Transformation'!$G$425:$G$8425),D6648))</f>
        <v>2001</v>
      </c>
      <c r="F6648">
        <f t="shared" si="828"/>
        <v>0</v>
      </c>
      <c r="G6648">
        <f>Weighting!$H$24</f>
        <v>0</v>
      </c>
      <c r="H6648">
        <f t="array" ref="H6648">FREQUENCY(IF('Data Transformation'!$B$4:$B$8425=B6627,'Data Transformation'!$G$4:$G$8425),'Bin Analysis'!$B6648)</f>
        <v>2073</v>
      </c>
      <c r="I6648">
        <f t="shared" si="829"/>
        <v>0</v>
      </c>
      <c r="J6648">
        <f t="shared" si="830"/>
        <v>0</v>
      </c>
      <c r="K6648">
        <f>J6648*Weighting!$W$24</f>
        <v>0</v>
      </c>
      <c r="M6648" s="14"/>
    </row>
    <row r="6649" spans="1:25" x14ac:dyDescent="0.25">
      <c r="A6649" s="32" t="str">
        <f>IF(Weighting!$P$25&gt;0,B6649,"")</f>
        <v/>
      </c>
      <c r="B6649" t="e">
        <f>Weighting!$C$25</f>
        <v>#DIV/0!</v>
      </c>
      <c r="C6649" t="e">
        <f>Weighting!$F$25</f>
        <v>#NUM!</v>
      </c>
      <c r="D6649" t="e">
        <f>IF(C6649=1,'Data Transformation'!$G$3+0.5*'Data Transformation'!$W$25,IF(C6650=1,D6650-'Data Transformation'!$W$25,FALSE))</f>
        <v>#NUM!</v>
      </c>
      <c r="E6649">
        <f t="array" ref="E6649">IF(ISLOGICAL(D6649),"",FREQUENCY(IF('Data Transformation'!$B$425:$B$8425='Bin Analysis'!$B6627,'Data Transformation'!$G$425:$G$8425),D6649))</f>
        <v>2001</v>
      </c>
      <c r="F6649">
        <f t="shared" si="828"/>
        <v>0</v>
      </c>
      <c r="G6649">
        <f>Weighting!$H$25</f>
        <v>0</v>
      </c>
      <c r="H6649">
        <f t="array" ref="H6649">FREQUENCY(IF('Data Transformation'!$B$4:$B$8425=B6627,'Data Transformation'!$G$4:$G$8425),'Bin Analysis'!$B6649)</f>
        <v>2073</v>
      </c>
      <c r="I6649">
        <f t="shared" si="829"/>
        <v>0</v>
      </c>
      <c r="J6649">
        <f t="shared" si="830"/>
        <v>0</v>
      </c>
      <c r="K6649">
        <f>J6649*Weighting!$W$25</f>
        <v>0</v>
      </c>
      <c r="M6649" s="14"/>
    </row>
    <row r="6650" spans="1:25" x14ac:dyDescent="0.25">
      <c r="O6650"/>
      <c r="P6650"/>
      <c r="Q6650"/>
      <c r="R6650"/>
    </row>
    <row r="6651" spans="1:25" ht="23.25" x14ac:dyDescent="0.35">
      <c r="A6651" s="21" t="s">
        <v>0</v>
      </c>
      <c r="B6651" s="21" t="str">
        <f>IFERROR(VLOOKUP(C6651,'Data Transformation'!$L$6:$M$426,2,FALSE),"")</f>
        <v/>
      </c>
      <c r="C6651" s="21">
        <f>C6627+1</f>
        <v>277</v>
      </c>
      <c r="D6651" s="21"/>
      <c r="E6651" s="21"/>
      <c r="F6651" s="21"/>
      <c r="G6651" s="21"/>
      <c r="H6651" s="22"/>
      <c r="I6651" s="22"/>
      <c r="J6651" s="22"/>
      <c r="K6651" s="21"/>
      <c r="L6651" s="21" t="str">
        <f>B6651</f>
        <v/>
      </c>
      <c r="M6651" s="23" t="e">
        <f>INDEX('Data Transformation'!$O$4:$O$424,MATCH($B6651,'Data Transformation'!$M$4:$M$424,0),MATCH($M$2,'Data Transformation'!$O$3,0))</f>
        <v>#N/A</v>
      </c>
      <c r="N6651" s="27" t="e">
        <f>IF('Input and Summary Results'!$J$16="minimum",'Bin Analysis'!X6652/(M6651-1),'Bin Analysis'!Y6651/('Bin Analysis'!M6651-1))</f>
        <v>#N/A</v>
      </c>
      <c r="O6651" s="27" t="e">
        <f>IF(M6651=FALSE,NA(),(VLOOKUP(1,C6654:K6673,4,FALSE))/(M6651-1))</f>
        <v>#N/A</v>
      </c>
      <c r="P6651" s="27" t="e">
        <f>IF(M6651=FALSE,NA(),SUM(J6654:J6673)/Weighting!$S$5)</f>
        <v>#N/A</v>
      </c>
      <c r="Q6651" s="27" t="e">
        <f>IF(M6651=FALSE,NA(),SUM(K6654:K6673)/Weighting!$S$6)</f>
        <v>#N/A</v>
      </c>
      <c r="R6651" s="27" t="e">
        <f>IF(M6651=FALSE,NA(),(VLOOKUP(1,G6654:K6673,3,FALSE))/(M6651-1))</f>
        <v>#N/A</v>
      </c>
      <c r="S6651" s="22" t="e">
        <f>IF(M6651=FALSE,NA(),IF(SUM(J6654:J6673)=2,"yes","no"))</f>
        <v>#N/A</v>
      </c>
      <c r="X6651" s="2" cm="2">
        <f t="array" ref="X6651:X6652">FREQUENCY(IF('Data Transformation'!$B$425:$B$6424='Bin Analysis'!L6651,'Data Transformation'!$G$425:$G$6424),'Data Transformation'!$U$11)</f>
        <v>0</v>
      </c>
      <c r="Y6651" s="2" cm="2">
        <f t="array" ref="Y6651:Y6652">FREQUENCY(IF('Data Transformation'!$B$425:$B$6424='Bin Analysis'!L6651,'Data Transformation'!$G$425:$G$6424),'Data Transformation'!$U$12)</f>
        <v>0</v>
      </c>
    </row>
    <row r="6652" spans="1:25" x14ac:dyDescent="0.25">
      <c r="A6652" s="14" t="s">
        <v>67</v>
      </c>
      <c r="B6652" t="s">
        <v>47</v>
      </c>
      <c r="C6652" t="s">
        <v>5</v>
      </c>
      <c r="D6652" t="s">
        <v>98</v>
      </c>
      <c r="E6652" t="s">
        <v>99</v>
      </c>
      <c r="F6652" t="s">
        <v>100</v>
      </c>
      <c r="G6652" t="s">
        <v>69</v>
      </c>
      <c r="H6652" t="s">
        <v>31</v>
      </c>
      <c r="I6652" t="s">
        <v>32</v>
      </c>
      <c r="J6652" t="s">
        <v>46</v>
      </c>
      <c r="K6652" s="14" t="s">
        <v>45</v>
      </c>
      <c r="M6652" s="14"/>
      <c r="X6652" s="2">
        <v>0</v>
      </c>
      <c r="Y6652" s="2">
        <v>0</v>
      </c>
    </row>
    <row r="6653" spans="1:25" x14ac:dyDescent="0.25">
      <c r="A6653" s="32"/>
      <c r="D6653" t="e">
        <f>IF(C6653=1,'Data Transformation'!$G$3+0.5*'Data Transformation'!$W$25,IF(C6654=1,D6654-'Data Transformation'!$W$25,FALSE))</f>
        <v>#NUM!</v>
      </c>
      <c r="E6653">
        <f t="array" ref="E6653">IF(ISLOGICAL(D6653),"",FREQUENCY(IF('Data Transformation'!$B$425:$B$8425='Bin Analysis'!$B6651,'Data Transformation'!$G$425:$G$8425),D6653))</f>
        <v>2001</v>
      </c>
      <c r="F6653" t="e">
        <f>IF(ISLOGICAL(D6653),"",E6653-E6652)</f>
        <v>#VALUE!</v>
      </c>
      <c r="M6653" s="14"/>
    </row>
    <row r="6654" spans="1:25" x14ac:dyDescent="0.25">
      <c r="A6654" s="32" t="e">
        <f>IF(Weighting!$P$6&gt;0,B6654,"")</f>
        <v>#NUM!</v>
      </c>
      <c r="B6654" t="e">
        <f>Weighting!$C$6</f>
        <v>#DIV/0!</v>
      </c>
      <c r="C6654" t="e">
        <f>Weighting!$F$6</f>
        <v>#NUM!</v>
      </c>
      <c r="D6654" t="e">
        <f>IF(C6654=1,'Data Transformation'!$G$3+0.5*'Data Transformation'!$W$25,IF(C6655=1,D6655-'Data Transformation'!$W$25,FALSE))</f>
        <v>#NUM!</v>
      </c>
      <c r="E6654">
        <f t="array" ref="E6654">IF(ISLOGICAL(D6654),"",FREQUENCY(IF('Data Transformation'!$B$425:$B$8425='Bin Analysis'!$B6651,'Data Transformation'!$G$425:$G$8425),D6654))</f>
        <v>2001</v>
      </c>
      <c r="F6654">
        <f>IF(ISLOGICAL(D6654),"",E6654-E6653)</f>
        <v>0</v>
      </c>
      <c r="G6654">
        <f>Weighting!$H$6</f>
        <v>1</v>
      </c>
      <c r="H6654">
        <f t="array" ref="H6654">FREQUENCY(IF('Data Transformation'!$B$4:$B$8425=B6651,'Data Transformation'!$G$4:$G$8425),'Bin Analysis'!$B6654)</f>
        <v>2073</v>
      </c>
      <c r="I6654">
        <f>H6654-H6653</f>
        <v>2073</v>
      </c>
      <c r="J6654">
        <f>IF(I6654=0,0,1)</f>
        <v>1</v>
      </c>
      <c r="K6654" t="e">
        <f>J6654*Weighting!$W$6</f>
        <v>#NUM!</v>
      </c>
      <c r="M6654" s="14"/>
    </row>
    <row r="6655" spans="1:25" x14ac:dyDescent="0.25">
      <c r="A6655" s="32" t="str">
        <f>IF(Weighting!$P$7&gt;0,B6655,"")</f>
        <v/>
      </c>
      <c r="B6655" t="e">
        <f>Weighting!$C$7</f>
        <v>#DIV/0!</v>
      </c>
      <c r="C6655" t="e">
        <f>Weighting!$F$7</f>
        <v>#NUM!</v>
      </c>
      <c r="D6655" t="e">
        <f>IF(C6655=1,'Data Transformation'!$G$3+0.5*'Data Transformation'!$W$25,IF(C6656=1,D6656-'Data Transformation'!$W$25,FALSE))</f>
        <v>#NUM!</v>
      </c>
      <c r="E6655">
        <f t="array" ref="E6655">IF(ISLOGICAL(D6655),"",FREQUENCY(IF('Data Transformation'!$B$425:$B$8425='Bin Analysis'!$B6651,'Data Transformation'!$G$425:$G$8425),D6655))</f>
        <v>2001</v>
      </c>
      <c r="F6655">
        <f t="shared" ref="F6655:F6673" si="831">IF(ISLOGICAL(D6655),"",E6655-E6654)</f>
        <v>0</v>
      </c>
      <c r="G6655">
        <f>Weighting!$H$7</f>
        <v>0</v>
      </c>
      <c r="H6655">
        <f t="array" ref="H6655">FREQUENCY(IF('Data Transformation'!$B$4:$B$8425=B6651,'Data Transformation'!$G$4:$G$8425),'Bin Analysis'!$B6655)</f>
        <v>2073</v>
      </c>
      <c r="I6655">
        <f t="shared" ref="I6655:I6673" si="832">H6655-H6654</f>
        <v>0</v>
      </c>
      <c r="J6655">
        <f>IF(I6655=0,0,1)</f>
        <v>0</v>
      </c>
      <c r="K6655">
        <f>J6655*Weighting!$W$7</f>
        <v>0</v>
      </c>
      <c r="M6655" s="14"/>
    </row>
    <row r="6656" spans="1:25" x14ac:dyDescent="0.25">
      <c r="A6656" s="32" t="str">
        <f>IF(Weighting!$P$8&gt;0,B6656,"")</f>
        <v/>
      </c>
      <c r="B6656" t="e">
        <f>Weighting!$C$8</f>
        <v>#DIV/0!</v>
      </c>
      <c r="C6656" t="e">
        <f>Weighting!$F$8</f>
        <v>#NUM!</v>
      </c>
      <c r="D6656" t="e">
        <f>IF(C6656=1,'Data Transformation'!$G$3+0.5*'Data Transformation'!$W$25,IF(C6657=1,D6657-'Data Transformation'!$W$25,FALSE))</f>
        <v>#NUM!</v>
      </c>
      <c r="E6656">
        <f t="array" ref="E6656">IF(ISLOGICAL(D6656),"",FREQUENCY(IF('Data Transformation'!$B$425:$B$8425='Bin Analysis'!$B6651,'Data Transformation'!$G$425:$G$8425),D6656))</f>
        <v>2001</v>
      </c>
      <c r="F6656">
        <f t="shared" si="831"/>
        <v>0</v>
      </c>
      <c r="G6656">
        <f>Weighting!$H$8</f>
        <v>0</v>
      </c>
      <c r="H6656">
        <f t="array" ref="H6656">FREQUENCY(IF('Data Transformation'!$B$4:$B$8425=B6651,'Data Transformation'!$G$4:$G$8425),'Bin Analysis'!$B6656)</f>
        <v>2073</v>
      </c>
      <c r="I6656">
        <f t="shared" si="832"/>
        <v>0</v>
      </c>
      <c r="J6656">
        <f t="shared" ref="J6656:J6673" si="833">IF(I6656=0,0,1)</f>
        <v>0</v>
      </c>
      <c r="K6656">
        <f>J6656*Weighting!$W$8</f>
        <v>0</v>
      </c>
      <c r="M6656" s="14"/>
    </row>
    <row r="6657" spans="1:13" x14ac:dyDescent="0.25">
      <c r="A6657" s="32" t="str">
        <f>IF(Weighting!$P$9&gt;0,B6657,"")</f>
        <v/>
      </c>
      <c r="B6657" s="50" t="e">
        <f>Weighting!$C$9</f>
        <v>#DIV/0!</v>
      </c>
      <c r="C6657" t="e">
        <f>Weighting!$F$9</f>
        <v>#NUM!</v>
      </c>
      <c r="D6657" t="e">
        <f>IF(C6657=1,'Data Transformation'!$G$3+0.5*'Data Transformation'!$W$25,IF(C6658=1,D6658-'Data Transformation'!$W$25,FALSE))</f>
        <v>#NUM!</v>
      </c>
      <c r="E6657">
        <f t="array" ref="E6657">IF(ISLOGICAL(D6657),"",FREQUENCY(IF('Data Transformation'!$B$425:$B$8425='Bin Analysis'!$B6651,'Data Transformation'!$G$425:$G$8425),D6657))</f>
        <v>2001</v>
      </c>
      <c r="F6657">
        <f t="shared" si="831"/>
        <v>0</v>
      </c>
      <c r="G6657">
        <f>Weighting!$H$9</f>
        <v>0</v>
      </c>
      <c r="H6657">
        <f t="array" ref="H6657">FREQUENCY(IF('Data Transformation'!$B$4:$B$8425=B6651,'Data Transformation'!$G$4:$G$8425),'Bin Analysis'!$B6657)</f>
        <v>2073</v>
      </c>
      <c r="I6657">
        <f t="shared" si="832"/>
        <v>0</v>
      </c>
      <c r="J6657">
        <f t="shared" si="833"/>
        <v>0</v>
      </c>
      <c r="K6657">
        <f>J6657*Weighting!$W$9</f>
        <v>0</v>
      </c>
      <c r="M6657" s="14"/>
    </row>
    <row r="6658" spans="1:13" x14ac:dyDescent="0.25">
      <c r="A6658" s="32" t="str">
        <f>IF(Weighting!$P$10&gt;0,B6658,"")</f>
        <v/>
      </c>
      <c r="B6658" t="e">
        <f>Weighting!$C$10</f>
        <v>#DIV/0!</v>
      </c>
      <c r="C6658" t="e">
        <f>Weighting!$F$10</f>
        <v>#NUM!</v>
      </c>
      <c r="D6658" t="e">
        <f>IF(C6658=1,'Data Transformation'!$G$3+0.5*'Data Transformation'!$W$25,IF(C6659=1,D6659-'Data Transformation'!$W$25,FALSE))</f>
        <v>#NUM!</v>
      </c>
      <c r="E6658">
        <f t="array" ref="E6658">IF(ISLOGICAL(D6658),"",FREQUENCY(IF('Data Transformation'!$B$425:$B$8425='Bin Analysis'!$B6651,'Data Transformation'!$G$425:$G$8425),D6658))</f>
        <v>2001</v>
      </c>
      <c r="F6658">
        <f t="shared" si="831"/>
        <v>0</v>
      </c>
      <c r="G6658">
        <f>Weighting!$H$10</f>
        <v>0</v>
      </c>
      <c r="H6658">
        <f t="array" ref="H6658">FREQUENCY(IF('Data Transformation'!$B$4:$B$8425=B6651,'Data Transformation'!$G$4:$G$8425),'Bin Analysis'!$B6658)</f>
        <v>2073</v>
      </c>
      <c r="I6658">
        <f t="shared" si="832"/>
        <v>0</v>
      </c>
      <c r="J6658">
        <f t="shared" si="833"/>
        <v>0</v>
      </c>
      <c r="K6658">
        <f>J6658*Weighting!$W$10</f>
        <v>0</v>
      </c>
      <c r="M6658" s="14"/>
    </row>
    <row r="6659" spans="1:13" x14ac:dyDescent="0.25">
      <c r="A6659" s="32" t="str">
        <f>IF(Weighting!$P$11&gt;0,B6659,"")</f>
        <v/>
      </c>
      <c r="B6659" t="e">
        <f>Weighting!$C$11</f>
        <v>#DIV/0!</v>
      </c>
      <c r="C6659" t="e">
        <f>Weighting!$F$11</f>
        <v>#NUM!</v>
      </c>
      <c r="D6659" t="e">
        <f>IF(C6659=1,'Data Transformation'!$G$3+0.5*'Data Transformation'!$W$25,IF(C6660=1,D6660-'Data Transformation'!$W$25,FALSE))</f>
        <v>#NUM!</v>
      </c>
      <c r="E6659">
        <f t="array" ref="E6659">IF(ISLOGICAL(D6659),"",FREQUENCY(IF('Data Transformation'!$B$425:$B$8425='Bin Analysis'!$B6651,'Data Transformation'!$G$425:$G$8425),D6659))</f>
        <v>2001</v>
      </c>
      <c r="F6659">
        <f t="shared" si="831"/>
        <v>0</v>
      </c>
      <c r="G6659">
        <f>Weighting!$H$11</f>
        <v>0</v>
      </c>
      <c r="H6659">
        <f t="array" ref="H6659">FREQUENCY(IF('Data Transformation'!$B$4:$B$8425=B6651,'Data Transformation'!$G$4:$G$8425),'Bin Analysis'!$B6659)</f>
        <v>2073</v>
      </c>
      <c r="I6659">
        <f t="shared" si="832"/>
        <v>0</v>
      </c>
      <c r="J6659">
        <f t="shared" si="833"/>
        <v>0</v>
      </c>
      <c r="K6659">
        <f>J6659*Weighting!$W$11</f>
        <v>0</v>
      </c>
      <c r="M6659" s="14"/>
    </row>
    <row r="6660" spans="1:13" x14ac:dyDescent="0.25">
      <c r="A6660" s="32" t="str">
        <f>IF(Weighting!$P$12&gt;0,B6660,"")</f>
        <v/>
      </c>
      <c r="B6660" t="e">
        <f>Weighting!$C$12</f>
        <v>#DIV/0!</v>
      </c>
      <c r="C6660" t="e">
        <f>Weighting!$F$12</f>
        <v>#NUM!</v>
      </c>
      <c r="D6660" t="e">
        <f>IF(C6660=1,'Data Transformation'!$G$3+0.5*'Data Transformation'!$W$25,IF(C6661=1,D6661-'Data Transformation'!$W$25,FALSE))</f>
        <v>#NUM!</v>
      </c>
      <c r="E6660">
        <f t="array" ref="E6660">IF(ISLOGICAL(D6660),"",FREQUENCY(IF('Data Transformation'!$B$425:$B$8425='Bin Analysis'!$B6651,'Data Transformation'!$G$425:$G$8425),D6660))</f>
        <v>2001</v>
      </c>
      <c r="F6660">
        <f t="shared" si="831"/>
        <v>0</v>
      </c>
      <c r="G6660">
        <f>Weighting!$H$12</f>
        <v>0</v>
      </c>
      <c r="H6660">
        <f t="array" ref="H6660">FREQUENCY(IF('Data Transformation'!$B$4:$B$8425=B6651,'Data Transformation'!$G$4:$G$8425),'Bin Analysis'!$B6660)</f>
        <v>2073</v>
      </c>
      <c r="I6660">
        <f t="shared" si="832"/>
        <v>0</v>
      </c>
      <c r="J6660">
        <f t="shared" si="833"/>
        <v>0</v>
      </c>
      <c r="K6660">
        <f>J6660*Weighting!$W$12</f>
        <v>0</v>
      </c>
      <c r="M6660" s="14"/>
    </row>
    <row r="6661" spans="1:13" x14ac:dyDescent="0.25">
      <c r="A6661" s="32" t="str">
        <f>IF(Weighting!$P$13&gt;0,B6661,"")</f>
        <v/>
      </c>
      <c r="B6661" t="e">
        <f>Weighting!$C$13</f>
        <v>#DIV/0!</v>
      </c>
      <c r="C6661" t="e">
        <f>Weighting!$F$13</f>
        <v>#NUM!</v>
      </c>
      <c r="D6661" t="e">
        <f>IF(C6661=1,'Data Transformation'!$G$3+0.5*'Data Transformation'!$W$25,IF(C6662=1,D6662-'Data Transformation'!$W$25,FALSE))</f>
        <v>#NUM!</v>
      </c>
      <c r="E6661">
        <f t="array" ref="E6661">IF(ISLOGICAL(D6661),"",FREQUENCY(IF('Data Transformation'!$B$425:$B$8425='Bin Analysis'!$B6651,'Data Transformation'!$G$425:$G$8425),D6661))</f>
        <v>2001</v>
      </c>
      <c r="F6661">
        <f t="shared" si="831"/>
        <v>0</v>
      </c>
      <c r="G6661">
        <f>Weighting!$H$13</f>
        <v>0</v>
      </c>
      <c r="H6661">
        <f t="array" ref="H6661">FREQUENCY(IF('Data Transformation'!$B$4:$B$8425=B6651,'Data Transformation'!$G$4:$G$8425),'Bin Analysis'!$B6661)</f>
        <v>2073</v>
      </c>
      <c r="I6661">
        <f t="shared" si="832"/>
        <v>0</v>
      </c>
      <c r="J6661">
        <f t="shared" si="833"/>
        <v>0</v>
      </c>
      <c r="K6661">
        <f>J6661*Weighting!$W$13</f>
        <v>0</v>
      </c>
      <c r="M6661" s="14"/>
    </row>
    <row r="6662" spans="1:13" x14ac:dyDescent="0.25">
      <c r="A6662" s="32" t="str">
        <f>IF(Weighting!$P$14&gt;0,B6662,"")</f>
        <v/>
      </c>
      <c r="B6662" t="e">
        <f>Weighting!$C$14</f>
        <v>#DIV/0!</v>
      </c>
      <c r="C6662" t="e">
        <f>Weighting!$F$14</f>
        <v>#NUM!</v>
      </c>
      <c r="D6662" t="e">
        <f>IF(C6662=1,'Data Transformation'!$G$3+0.5*'Data Transformation'!$W$25,IF(C6663=1,D6663-'Data Transformation'!$W$25,FALSE))</f>
        <v>#NUM!</v>
      </c>
      <c r="E6662">
        <f t="array" ref="E6662">IF(ISLOGICAL(D6662),"",FREQUENCY(IF('Data Transformation'!$B$425:$B$8425='Bin Analysis'!$B6651,'Data Transformation'!$G$425:$G$8425),D6662))</f>
        <v>2001</v>
      </c>
      <c r="F6662">
        <f t="shared" si="831"/>
        <v>0</v>
      </c>
      <c r="G6662">
        <f>Weighting!$H$14</f>
        <v>0</v>
      </c>
      <c r="H6662">
        <f t="array" ref="H6662">FREQUENCY(IF('Data Transformation'!$B$4:$B$8425=B6651,'Data Transformation'!$G$4:$G$8425),'Bin Analysis'!$B6662)</f>
        <v>2073</v>
      </c>
      <c r="I6662">
        <f t="shared" si="832"/>
        <v>0</v>
      </c>
      <c r="J6662">
        <f t="shared" si="833"/>
        <v>0</v>
      </c>
      <c r="K6662">
        <f>J6662*Weighting!$W$14</f>
        <v>0</v>
      </c>
      <c r="M6662" s="14"/>
    </row>
    <row r="6663" spans="1:13" x14ac:dyDescent="0.25">
      <c r="A6663" s="32" t="str">
        <f>IF(Weighting!$P$15&gt;0,B6663,"")</f>
        <v/>
      </c>
      <c r="B6663" t="e">
        <f>Weighting!$C$15</f>
        <v>#DIV/0!</v>
      </c>
      <c r="C6663" t="e">
        <f>Weighting!$F$15</f>
        <v>#NUM!</v>
      </c>
      <c r="D6663" t="e">
        <f>IF(C6663=1,'Data Transformation'!$G$3+0.5*'Data Transformation'!$W$25,IF(C6664=1,D6664-'Data Transformation'!$W$25,FALSE))</f>
        <v>#NUM!</v>
      </c>
      <c r="E6663">
        <f t="array" ref="E6663">IF(ISLOGICAL(D6663),"",FREQUENCY(IF('Data Transformation'!$B$425:$B$8425='Bin Analysis'!$B6651,'Data Transformation'!$G$425:$G$8425),D6663))</f>
        <v>2001</v>
      </c>
      <c r="F6663">
        <f t="shared" si="831"/>
        <v>0</v>
      </c>
      <c r="G6663">
        <f>Weighting!$H$15</f>
        <v>0</v>
      </c>
      <c r="H6663">
        <f t="array" ref="H6663">FREQUENCY(IF('Data Transformation'!$B$4:$B$8425=B6651,'Data Transformation'!$G$4:$G$8425),'Bin Analysis'!$B6663)</f>
        <v>2073</v>
      </c>
      <c r="I6663">
        <f t="shared" si="832"/>
        <v>0</v>
      </c>
      <c r="J6663">
        <f t="shared" si="833"/>
        <v>0</v>
      </c>
      <c r="K6663">
        <f>J6663*Weighting!$W$15</f>
        <v>0</v>
      </c>
      <c r="M6663" s="14"/>
    </row>
    <row r="6664" spans="1:13" x14ac:dyDescent="0.25">
      <c r="A6664" s="32" t="str">
        <f>IF(Weighting!$P$16&gt;0,B6664,"")</f>
        <v/>
      </c>
      <c r="B6664" t="e">
        <f>Weighting!$C$16</f>
        <v>#DIV/0!</v>
      </c>
      <c r="C6664" t="e">
        <f>Weighting!$F$16</f>
        <v>#NUM!</v>
      </c>
      <c r="D6664" t="e">
        <f>IF(C6664=1,'Data Transformation'!$G$3+0.5*'Data Transformation'!$W$25,IF(C6665=1,D6665-'Data Transformation'!$W$25,FALSE))</f>
        <v>#NUM!</v>
      </c>
      <c r="E6664">
        <f t="array" ref="E6664">IF(ISLOGICAL(D6664),"",FREQUENCY(IF('Data Transformation'!$B$425:$B$8425='Bin Analysis'!$B6651,'Data Transformation'!$G$425:$G$8425),D6664))</f>
        <v>2001</v>
      </c>
      <c r="F6664">
        <f t="shared" si="831"/>
        <v>0</v>
      </c>
      <c r="G6664">
        <f>Weighting!$H$16</f>
        <v>0</v>
      </c>
      <c r="H6664">
        <f t="array" ref="H6664">FREQUENCY(IF('Data Transformation'!$B$4:$B$8425=B6651,'Data Transformation'!$G$4:$G$8425),'Bin Analysis'!$B6664)</f>
        <v>2073</v>
      </c>
      <c r="I6664">
        <f t="shared" si="832"/>
        <v>0</v>
      </c>
      <c r="J6664">
        <f t="shared" si="833"/>
        <v>0</v>
      </c>
      <c r="K6664">
        <f>J6664*Weighting!$W$16</f>
        <v>0</v>
      </c>
      <c r="M6664" s="14"/>
    </row>
    <row r="6665" spans="1:13" x14ac:dyDescent="0.25">
      <c r="A6665" s="32" t="str">
        <f>IF(Weighting!$P$17&gt;0,B6665,"")</f>
        <v/>
      </c>
      <c r="B6665" t="e">
        <f>Weighting!$C$17</f>
        <v>#DIV/0!</v>
      </c>
      <c r="C6665" t="e">
        <f>Weighting!$F$17</f>
        <v>#NUM!</v>
      </c>
      <c r="D6665" t="e">
        <f>IF(C6665=1,'Data Transformation'!$G$3+0.5*'Data Transformation'!$W$25,IF(C6666=1,D6666-'Data Transformation'!$W$25,FALSE))</f>
        <v>#NUM!</v>
      </c>
      <c r="E6665">
        <f t="array" ref="E6665">IF(ISLOGICAL(D6665),"",FREQUENCY(IF('Data Transformation'!$B$425:$B$8425='Bin Analysis'!$B6651,'Data Transformation'!$G$425:$G$8425),D6665))</f>
        <v>2001</v>
      </c>
      <c r="F6665">
        <f t="shared" si="831"/>
        <v>0</v>
      </c>
      <c r="G6665">
        <f>Weighting!$H$17</f>
        <v>0</v>
      </c>
      <c r="H6665">
        <f t="array" ref="H6665">FREQUENCY(IF('Data Transformation'!$B$4:$B$8425=B6651,'Data Transformation'!$G$4:$G$8425),'Bin Analysis'!$B6665)</f>
        <v>2073</v>
      </c>
      <c r="I6665">
        <f t="shared" si="832"/>
        <v>0</v>
      </c>
      <c r="J6665">
        <f t="shared" si="833"/>
        <v>0</v>
      </c>
      <c r="K6665">
        <f>J6665*Weighting!$W$17</f>
        <v>0</v>
      </c>
      <c r="M6665" s="14"/>
    </row>
    <row r="6666" spans="1:13" x14ac:dyDescent="0.25">
      <c r="A6666" s="32" t="str">
        <f>IF(Weighting!$P$18&gt;0,B6666,"")</f>
        <v/>
      </c>
      <c r="B6666" t="e">
        <f>Weighting!$C$18</f>
        <v>#DIV/0!</v>
      </c>
      <c r="C6666" t="e">
        <f>Weighting!$F$18</f>
        <v>#NUM!</v>
      </c>
      <c r="D6666" t="e">
        <f>IF(C6666=1,'Data Transformation'!$G$3+0.5*'Data Transformation'!$W$25,IF(C6667=1,D6667-'Data Transformation'!$W$25,FALSE))</f>
        <v>#NUM!</v>
      </c>
      <c r="E6666">
        <f t="array" ref="E6666">IF(ISLOGICAL(D6666),"",FREQUENCY(IF('Data Transformation'!$B$425:$B$8425='Bin Analysis'!$B6651,'Data Transformation'!$G$425:$G$8425),D6666))</f>
        <v>2001</v>
      </c>
      <c r="F6666">
        <f t="shared" si="831"/>
        <v>0</v>
      </c>
      <c r="G6666">
        <f>Weighting!$H$18</f>
        <v>0</v>
      </c>
      <c r="H6666">
        <f t="array" ref="H6666">FREQUENCY(IF('Data Transformation'!$B$4:$B$8425=B6651,'Data Transformation'!$G$4:$G$8425),'Bin Analysis'!$B6666)</f>
        <v>2073</v>
      </c>
      <c r="I6666">
        <f t="shared" si="832"/>
        <v>0</v>
      </c>
      <c r="J6666">
        <f t="shared" si="833"/>
        <v>0</v>
      </c>
      <c r="K6666">
        <f>J6666*Weighting!$W$18</f>
        <v>0</v>
      </c>
      <c r="M6666" s="14"/>
    </row>
    <row r="6667" spans="1:13" x14ac:dyDescent="0.25">
      <c r="A6667" s="32" t="str">
        <f>IF(Weighting!$P$19&gt;0,B6667,"")</f>
        <v/>
      </c>
      <c r="B6667" t="e">
        <f>Weighting!$C$19</f>
        <v>#DIV/0!</v>
      </c>
      <c r="C6667" t="e">
        <f>Weighting!$F$19</f>
        <v>#NUM!</v>
      </c>
      <c r="D6667" t="e">
        <f>IF(C6667=1,'Data Transformation'!$G$3+0.5*'Data Transformation'!$W$25,IF(C6668=1,D6668-'Data Transformation'!$W$25,FALSE))</f>
        <v>#NUM!</v>
      </c>
      <c r="E6667">
        <f t="array" ref="E6667">IF(ISLOGICAL(D6667),"",FREQUENCY(IF('Data Transformation'!$B$425:$B$8425='Bin Analysis'!$B6651,'Data Transformation'!$G$425:$G$8425),D6667))</f>
        <v>2001</v>
      </c>
      <c r="F6667">
        <f t="shared" si="831"/>
        <v>0</v>
      </c>
      <c r="G6667">
        <f>Weighting!$H$19</f>
        <v>0</v>
      </c>
      <c r="H6667">
        <f t="array" ref="H6667">FREQUENCY(IF('Data Transformation'!$B$4:$B$8425=B6651,'Data Transformation'!$G$4:$G$8425),'Bin Analysis'!$B6667)</f>
        <v>2073</v>
      </c>
      <c r="I6667">
        <f t="shared" si="832"/>
        <v>0</v>
      </c>
      <c r="J6667">
        <f t="shared" si="833"/>
        <v>0</v>
      </c>
      <c r="K6667">
        <f>J6667*Weighting!$W$19</f>
        <v>0</v>
      </c>
      <c r="M6667" s="14"/>
    </row>
    <row r="6668" spans="1:13" x14ac:dyDescent="0.25">
      <c r="A6668" s="32" t="str">
        <f>IF(Weighting!$P$20&gt;0,B6668,"")</f>
        <v/>
      </c>
      <c r="B6668" t="e">
        <f>Weighting!$C$20</f>
        <v>#DIV/0!</v>
      </c>
      <c r="C6668" t="e">
        <f>Weighting!$F$20</f>
        <v>#NUM!</v>
      </c>
      <c r="D6668" t="e">
        <f>IF(C6668=1,'Data Transformation'!$G$3+0.5*'Data Transformation'!$W$25,IF(C6669=1,D6669-'Data Transformation'!$W$25,FALSE))</f>
        <v>#NUM!</v>
      </c>
      <c r="E6668">
        <f t="array" ref="E6668">IF(ISLOGICAL(D6668),"",FREQUENCY(IF('Data Transformation'!$B$425:$B$8425='Bin Analysis'!$B6651,'Data Transformation'!$G$425:$G$8425),D6668))</f>
        <v>2001</v>
      </c>
      <c r="F6668">
        <f t="shared" si="831"/>
        <v>0</v>
      </c>
      <c r="G6668">
        <f>Weighting!$H$20</f>
        <v>0</v>
      </c>
      <c r="H6668">
        <f t="array" ref="H6668">FREQUENCY(IF('Data Transformation'!$B$4:$B$8425=B6651,'Data Transformation'!$G$4:$G$8425),'Bin Analysis'!$B6668)</f>
        <v>2073</v>
      </c>
      <c r="I6668">
        <f t="shared" si="832"/>
        <v>0</v>
      </c>
      <c r="J6668">
        <f t="shared" si="833"/>
        <v>0</v>
      </c>
      <c r="K6668">
        <f>J6668*Weighting!$W$20</f>
        <v>0</v>
      </c>
      <c r="M6668" s="14"/>
    </row>
    <row r="6669" spans="1:13" x14ac:dyDescent="0.25">
      <c r="A6669" s="32" t="str">
        <f>IF(Weighting!$P$21&gt;0,B6669,"")</f>
        <v/>
      </c>
      <c r="B6669" t="e">
        <f>Weighting!$C$21</f>
        <v>#DIV/0!</v>
      </c>
      <c r="C6669" t="e">
        <f>Weighting!$F$21</f>
        <v>#NUM!</v>
      </c>
      <c r="D6669" t="e">
        <f>IF(C6669=1,'Data Transformation'!$G$3+0.5*'Data Transformation'!$W$25,IF(C6670=1,D6670-'Data Transformation'!$W$25,FALSE))</f>
        <v>#NUM!</v>
      </c>
      <c r="E6669">
        <f t="array" ref="E6669">IF(ISLOGICAL(D6669),"",FREQUENCY(IF('Data Transformation'!$B$425:$B$8425='Bin Analysis'!$B6651,'Data Transformation'!$G$425:$G$8425),D6669))</f>
        <v>2001</v>
      </c>
      <c r="F6669">
        <f t="shared" si="831"/>
        <v>0</v>
      </c>
      <c r="G6669">
        <f>Weighting!$H$21</f>
        <v>0</v>
      </c>
      <c r="H6669">
        <f t="array" ref="H6669">FREQUENCY(IF('Data Transformation'!$B$4:$B$8425=B6651,'Data Transformation'!$G$4:$G$8425),'Bin Analysis'!$B6669)</f>
        <v>2073</v>
      </c>
      <c r="I6669">
        <f t="shared" si="832"/>
        <v>0</v>
      </c>
      <c r="J6669">
        <f t="shared" si="833"/>
        <v>0</v>
      </c>
      <c r="K6669">
        <f>J6669*Weighting!$W$21</f>
        <v>0</v>
      </c>
      <c r="M6669" s="14"/>
    </row>
    <row r="6670" spans="1:13" x14ac:dyDescent="0.25">
      <c r="A6670" s="32" t="str">
        <f>IF(Weighting!$P$22&gt;0,B6670,"")</f>
        <v/>
      </c>
      <c r="B6670" t="e">
        <f>Weighting!$C$22</f>
        <v>#DIV/0!</v>
      </c>
      <c r="C6670" t="e">
        <f>Weighting!$F$22</f>
        <v>#NUM!</v>
      </c>
      <c r="D6670" t="e">
        <f>IF(C6670=1,'Data Transformation'!$G$3+0.5*'Data Transformation'!$W$25,IF(C6671=1,D6671-'Data Transformation'!$W$25,FALSE))</f>
        <v>#NUM!</v>
      </c>
      <c r="E6670">
        <f t="array" ref="E6670">IF(ISLOGICAL(D6670),"",FREQUENCY(IF('Data Transformation'!$B$425:$B$8425='Bin Analysis'!$B6651,'Data Transformation'!$G$425:$G$8425),D6670))</f>
        <v>2001</v>
      </c>
      <c r="F6670">
        <f t="shared" si="831"/>
        <v>0</v>
      </c>
      <c r="G6670">
        <f>Weighting!$H$22</f>
        <v>0</v>
      </c>
      <c r="H6670">
        <f t="array" ref="H6670">FREQUENCY(IF('Data Transformation'!$B$4:$B$8425=B6651,'Data Transformation'!$G$4:$G$8425),'Bin Analysis'!$B6670)</f>
        <v>2073</v>
      </c>
      <c r="I6670">
        <f t="shared" si="832"/>
        <v>0</v>
      </c>
      <c r="J6670">
        <f t="shared" si="833"/>
        <v>0</v>
      </c>
      <c r="K6670">
        <f>J6670*Weighting!$W$22</f>
        <v>0</v>
      </c>
      <c r="M6670" s="14"/>
    </row>
    <row r="6671" spans="1:13" x14ac:dyDescent="0.25">
      <c r="A6671" s="32" t="str">
        <f>IF(Weighting!$P$23&gt;0,B6671,"")</f>
        <v/>
      </c>
      <c r="B6671" t="e">
        <f>Weighting!$C$23</f>
        <v>#DIV/0!</v>
      </c>
      <c r="C6671" t="e">
        <f>Weighting!$F$23</f>
        <v>#NUM!</v>
      </c>
      <c r="D6671" t="e">
        <f>IF(C6671=1,'Data Transformation'!$G$3+0.5*'Data Transformation'!$W$25,IF(C6672=1,D6672-'Data Transformation'!$W$25,FALSE))</f>
        <v>#NUM!</v>
      </c>
      <c r="E6671">
        <f t="array" ref="E6671">IF(ISLOGICAL(D6671),"",FREQUENCY(IF('Data Transformation'!$B$425:$B$8425='Bin Analysis'!$B6651,'Data Transformation'!$G$425:$G$8425),D6671))</f>
        <v>2001</v>
      </c>
      <c r="F6671">
        <f t="shared" si="831"/>
        <v>0</v>
      </c>
      <c r="G6671">
        <f>Weighting!$H$23</f>
        <v>0</v>
      </c>
      <c r="H6671">
        <f t="array" ref="H6671">FREQUENCY(IF('Data Transformation'!$B$4:$B$8425=B6651,'Data Transformation'!$G$4:$G$8425),'Bin Analysis'!$B6671)</f>
        <v>2073</v>
      </c>
      <c r="I6671">
        <f t="shared" si="832"/>
        <v>0</v>
      </c>
      <c r="J6671">
        <f t="shared" si="833"/>
        <v>0</v>
      </c>
      <c r="K6671">
        <f>J6671*Weighting!$W$23</f>
        <v>0</v>
      </c>
      <c r="M6671" s="14"/>
    </row>
    <row r="6672" spans="1:13" x14ac:dyDescent="0.25">
      <c r="A6672" s="32" t="str">
        <f>IF(Weighting!$P$24&gt;0,B6672,"")</f>
        <v/>
      </c>
      <c r="B6672" t="e">
        <f>Weighting!$C$24</f>
        <v>#DIV/0!</v>
      </c>
      <c r="C6672" t="e">
        <f>Weighting!$F$24</f>
        <v>#NUM!</v>
      </c>
      <c r="D6672" t="e">
        <f>IF(C6672=1,'Data Transformation'!$G$3+0.5*'Data Transformation'!$W$25,IF(C6673=1,D6673-'Data Transformation'!$W$25,FALSE))</f>
        <v>#NUM!</v>
      </c>
      <c r="E6672">
        <f t="array" ref="E6672">IF(ISLOGICAL(D6672),"",FREQUENCY(IF('Data Transformation'!$B$425:$B$8425='Bin Analysis'!$B6651,'Data Transformation'!$G$425:$G$8425),D6672))</f>
        <v>2001</v>
      </c>
      <c r="F6672">
        <f t="shared" si="831"/>
        <v>0</v>
      </c>
      <c r="G6672">
        <f>Weighting!$H$24</f>
        <v>0</v>
      </c>
      <c r="H6672">
        <f t="array" ref="H6672">FREQUENCY(IF('Data Transformation'!$B$4:$B$8425=B6651,'Data Transformation'!$G$4:$G$8425),'Bin Analysis'!$B6672)</f>
        <v>2073</v>
      </c>
      <c r="I6672">
        <f t="shared" si="832"/>
        <v>0</v>
      </c>
      <c r="J6672">
        <f t="shared" si="833"/>
        <v>0</v>
      </c>
      <c r="K6672">
        <f>J6672*Weighting!$W$24</f>
        <v>0</v>
      </c>
      <c r="M6672" s="14"/>
    </row>
    <row r="6673" spans="1:25" x14ac:dyDescent="0.25">
      <c r="A6673" s="32" t="str">
        <f>IF(Weighting!$P$25&gt;0,B6673,"")</f>
        <v/>
      </c>
      <c r="B6673" t="e">
        <f>Weighting!$C$25</f>
        <v>#DIV/0!</v>
      </c>
      <c r="C6673" t="e">
        <f>Weighting!$F$25</f>
        <v>#NUM!</v>
      </c>
      <c r="D6673" t="e">
        <f>IF(C6673=1,'Data Transformation'!$G$3+0.5*'Data Transformation'!$W$25,IF(C6674=1,D6674-'Data Transformation'!$W$25,FALSE))</f>
        <v>#NUM!</v>
      </c>
      <c r="E6673">
        <f t="array" ref="E6673">IF(ISLOGICAL(D6673),"",FREQUENCY(IF('Data Transformation'!$B$425:$B$8425='Bin Analysis'!$B6651,'Data Transformation'!$G$425:$G$8425),D6673))</f>
        <v>2001</v>
      </c>
      <c r="F6673">
        <f t="shared" si="831"/>
        <v>0</v>
      </c>
      <c r="G6673">
        <f>Weighting!$H$25</f>
        <v>0</v>
      </c>
      <c r="H6673">
        <f t="array" ref="H6673">FREQUENCY(IF('Data Transformation'!$B$4:$B$8425=B6651,'Data Transformation'!$G$4:$G$8425),'Bin Analysis'!$B6673)</f>
        <v>2073</v>
      </c>
      <c r="I6673">
        <f t="shared" si="832"/>
        <v>0</v>
      </c>
      <c r="J6673">
        <f t="shared" si="833"/>
        <v>0</v>
      </c>
      <c r="K6673">
        <f>J6673*Weighting!$W$25</f>
        <v>0</v>
      </c>
      <c r="M6673" s="14"/>
    </row>
    <row r="6674" spans="1:25" x14ac:dyDescent="0.25">
      <c r="O6674"/>
      <c r="P6674"/>
      <c r="Q6674"/>
      <c r="R6674"/>
    </row>
    <row r="6675" spans="1:25" ht="23.25" x14ac:dyDescent="0.35">
      <c r="A6675" s="21" t="s">
        <v>0</v>
      </c>
      <c r="B6675" s="21" t="str">
        <f>IFERROR(VLOOKUP(C6675,'Data Transformation'!$L$6:$M$426,2,FALSE),"")</f>
        <v/>
      </c>
      <c r="C6675" s="21">
        <f>C6651+1</f>
        <v>278</v>
      </c>
      <c r="D6675" s="21"/>
      <c r="E6675" s="21"/>
      <c r="F6675" s="21"/>
      <c r="G6675" s="21"/>
      <c r="H6675" s="22"/>
      <c r="I6675" s="22"/>
      <c r="J6675" s="22"/>
      <c r="K6675" s="21"/>
      <c r="L6675" s="21" t="str">
        <f>B6675</f>
        <v/>
      </c>
      <c r="M6675" s="23" t="e">
        <f>INDEX('Data Transformation'!$O$4:$O$424,MATCH($B6675,'Data Transformation'!$M$4:$M$424,0),MATCH($M$2,'Data Transformation'!$O$3,0))</f>
        <v>#N/A</v>
      </c>
      <c r="N6675" s="27" t="e">
        <f>IF('Input and Summary Results'!$J$16="minimum",'Bin Analysis'!X6676/(M6675-1),'Bin Analysis'!Y6675/('Bin Analysis'!M6675-1))</f>
        <v>#N/A</v>
      </c>
      <c r="O6675" s="27" t="e">
        <f>IF(M6675=FALSE,NA(),(VLOOKUP(1,C6678:K6697,4,FALSE))/(M6675-1))</f>
        <v>#N/A</v>
      </c>
      <c r="P6675" s="27" t="e">
        <f>IF(M6675=FALSE,NA(),SUM(J6678:J6697)/Weighting!$S$5)</f>
        <v>#N/A</v>
      </c>
      <c r="Q6675" s="27" t="e">
        <f>IF(M6675=FALSE,NA(),SUM(K6678:K6697)/Weighting!$S$6)</f>
        <v>#N/A</v>
      </c>
      <c r="R6675" s="27" t="e">
        <f>IF(M6675=FALSE,NA(),(VLOOKUP(1,G6678:K6697,3,FALSE))/(M6675-1))</f>
        <v>#N/A</v>
      </c>
      <c r="S6675" s="22" t="e">
        <f>IF(M6675=FALSE,NA(),IF(SUM(J6678:J6697)=2,"yes","no"))</f>
        <v>#N/A</v>
      </c>
      <c r="X6675" s="2" cm="2">
        <f t="array" ref="X6675:X6676">FREQUENCY(IF('Data Transformation'!$B$425:$B$6424='Bin Analysis'!L6675,'Data Transformation'!$G$425:$G$6424),'Data Transformation'!$U$11)</f>
        <v>0</v>
      </c>
      <c r="Y6675" s="2" cm="2">
        <f t="array" ref="Y6675:Y6676">FREQUENCY(IF('Data Transformation'!$B$425:$B$6424='Bin Analysis'!L6675,'Data Transformation'!$G$425:$G$6424),'Data Transformation'!$U$12)</f>
        <v>0</v>
      </c>
    </row>
    <row r="6676" spans="1:25" x14ac:dyDescent="0.25">
      <c r="A6676" s="14" t="s">
        <v>67</v>
      </c>
      <c r="B6676" t="s">
        <v>47</v>
      </c>
      <c r="C6676" t="s">
        <v>5</v>
      </c>
      <c r="D6676" t="s">
        <v>98</v>
      </c>
      <c r="E6676" t="s">
        <v>99</v>
      </c>
      <c r="F6676" t="s">
        <v>100</v>
      </c>
      <c r="G6676" t="s">
        <v>69</v>
      </c>
      <c r="H6676" t="s">
        <v>31</v>
      </c>
      <c r="I6676" t="s">
        <v>32</v>
      </c>
      <c r="J6676" t="s">
        <v>46</v>
      </c>
      <c r="K6676" s="14" t="s">
        <v>45</v>
      </c>
      <c r="M6676" s="14"/>
      <c r="X6676" s="2">
        <v>0</v>
      </c>
      <c r="Y6676" s="2">
        <v>0</v>
      </c>
    </row>
    <row r="6677" spans="1:25" x14ac:dyDescent="0.25">
      <c r="A6677" s="32"/>
      <c r="D6677" t="e">
        <f>IF(C6677=1,'Data Transformation'!$G$3+0.5*'Data Transformation'!$W$25,IF(C6678=1,D6678-'Data Transformation'!$W$25,FALSE))</f>
        <v>#NUM!</v>
      </c>
      <c r="E6677">
        <f t="array" ref="E6677">IF(ISLOGICAL(D6677),"",FREQUENCY(IF('Data Transformation'!$B$425:$B$8425='Bin Analysis'!$B6675,'Data Transformation'!$G$425:$G$8425),D6677))</f>
        <v>2001</v>
      </c>
      <c r="F6677" t="e">
        <f>IF(ISLOGICAL(D6677),"",E6677-E6676)</f>
        <v>#VALUE!</v>
      </c>
      <c r="M6677" s="14"/>
    </row>
    <row r="6678" spans="1:25" x14ac:dyDescent="0.25">
      <c r="A6678" s="32" t="e">
        <f>IF(Weighting!$P$6&gt;0,B6678,"")</f>
        <v>#NUM!</v>
      </c>
      <c r="B6678" t="e">
        <f>Weighting!$C$6</f>
        <v>#DIV/0!</v>
      </c>
      <c r="C6678" t="e">
        <f>Weighting!$F$6</f>
        <v>#NUM!</v>
      </c>
      <c r="D6678" t="e">
        <f>IF(C6678=1,'Data Transformation'!$G$3+0.5*'Data Transformation'!$W$25,IF(C6679=1,D6679-'Data Transformation'!$W$25,FALSE))</f>
        <v>#NUM!</v>
      </c>
      <c r="E6678">
        <f t="array" ref="E6678">IF(ISLOGICAL(D6678),"",FREQUENCY(IF('Data Transformation'!$B$425:$B$8425='Bin Analysis'!$B6675,'Data Transformation'!$G$425:$G$8425),D6678))</f>
        <v>2001</v>
      </c>
      <c r="F6678">
        <f>IF(ISLOGICAL(D6678),"",E6678-E6677)</f>
        <v>0</v>
      </c>
      <c r="G6678">
        <f>Weighting!$H$6</f>
        <v>1</v>
      </c>
      <c r="H6678">
        <f t="array" ref="H6678">FREQUENCY(IF('Data Transformation'!$B$4:$B$8425=B6675,'Data Transformation'!$G$4:$G$8425),'Bin Analysis'!$B6678)</f>
        <v>2073</v>
      </c>
      <c r="I6678">
        <f>H6678-H6677</f>
        <v>2073</v>
      </c>
      <c r="J6678">
        <f>IF(I6678=0,0,1)</f>
        <v>1</v>
      </c>
      <c r="K6678" t="e">
        <f>J6678*Weighting!$W$6</f>
        <v>#NUM!</v>
      </c>
      <c r="M6678" s="14"/>
    </row>
    <row r="6679" spans="1:25" x14ac:dyDescent="0.25">
      <c r="A6679" s="32" t="str">
        <f>IF(Weighting!$P$7&gt;0,B6679,"")</f>
        <v/>
      </c>
      <c r="B6679" t="e">
        <f>Weighting!$C$7</f>
        <v>#DIV/0!</v>
      </c>
      <c r="C6679" t="e">
        <f>Weighting!$F$7</f>
        <v>#NUM!</v>
      </c>
      <c r="D6679" t="e">
        <f>IF(C6679=1,'Data Transformation'!$G$3+0.5*'Data Transformation'!$W$25,IF(C6680=1,D6680-'Data Transformation'!$W$25,FALSE))</f>
        <v>#NUM!</v>
      </c>
      <c r="E6679">
        <f t="array" ref="E6679">IF(ISLOGICAL(D6679),"",FREQUENCY(IF('Data Transformation'!$B$425:$B$8425='Bin Analysis'!$B6675,'Data Transformation'!$G$425:$G$8425),D6679))</f>
        <v>2001</v>
      </c>
      <c r="F6679">
        <f t="shared" ref="F6679:F6697" si="834">IF(ISLOGICAL(D6679),"",E6679-E6678)</f>
        <v>0</v>
      </c>
      <c r="G6679">
        <f>Weighting!$H$7</f>
        <v>0</v>
      </c>
      <c r="H6679">
        <f t="array" ref="H6679">FREQUENCY(IF('Data Transformation'!$B$4:$B$8425=B6675,'Data Transformation'!$G$4:$G$8425),'Bin Analysis'!$B6679)</f>
        <v>2073</v>
      </c>
      <c r="I6679">
        <f t="shared" ref="I6679:I6697" si="835">H6679-H6678</f>
        <v>0</v>
      </c>
      <c r="J6679">
        <f>IF(I6679=0,0,1)</f>
        <v>0</v>
      </c>
      <c r="K6679">
        <f>J6679*Weighting!$W$7</f>
        <v>0</v>
      </c>
      <c r="M6679" s="14"/>
    </row>
    <row r="6680" spans="1:25" x14ac:dyDescent="0.25">
      <c r="A6680" s="32" t="str">
        <f>IF(Weighting!$P$8&gt;0,B6680,"")</f>
        <v/>
      </c>
      <c r="B6680" t="e">
        <f>Weighting!$C$8</f>
        <v>#DIV/0!</v>
      </c>
      <c r="C6680" t="e">
        <f>Weighting!$F$8</f>
        <v>#NUM!</v>
      </c>
      <c r="D6680" t="e">
        <f>IF(C6680=1,'Data Transformation'!$G$3+0.5*'Data Transformation'!$W$25,IF(C6681=1,D6681-'Data Transformation'!$W$25,FALSE))</f>
        <v>#NUM!</v>
      </c>
      <c r="E6680">
        <f t="array" ref="E6680">IF(ISLOGICAL(D6680),"",FREQUENCY(IF('Data Transformation'!$B$425:$B$8425='Bin Analysis'!$B6675,'Data Transformation'!$G$425:$G$8425),D6680))</f>
        <v>2001</v>
      </c>
      <c r="F6680">
        <f t="shared" si="834"/>
        <v>0</v>
      </c>
      <c r="G6680">
        <f>Weighting!$H$8</f>
        <v>0</v>
      </c>
      <c r="H6680">
        <f t="array" ref="H6680">FREQUENCY(IF('Data Transformation'!$B$4:$B$8425=B6675,'Data Transformation'!$G$4:$G$8425),'Bin Analysis'!$B6680)</f>
        <v>2073</v>
      </c>
      <c r="I6680">
        <f t="shared" si="835"/>
        <v>0</v>
      </c>
      <c r="J6680">
        <f t="shared" ref="J6680:J6697" si="836">IF(I6680=0,0,1)</f>
        <v>0</v>
      </c>
      <c r="K6680">
        <f>J6680*Weighting!$W$8</f>
        <v>0</v>
      </c>
      <c r="M6680" s="14"/>
    </row>
    <row r="6681" spans="1:25" x14ac:dyDescent="0.25">
      <c r="A6681" s="32" t="str">
        <f>IF(Weighting!$P$9&gt;0,B6681,"")</f>
        <v/>
      </c>
      <c r="B6681" s="50" t="e">
        <f>Weighting!$C$9</f>
        <v>#DIV/0!</v>
      </c>
      <c r="C6681" t="e">
        <f>Weighting!$F$9</f>
        <v>#NUM!</v>
      </c>
      <c r="D6681" t="e">
        <f>IF(C6681=1,'Data Transformation'!$G$3+0.5*'Data Transformation'!$W$25,IF(C6682=1,D6682-'Data Transformation'!$W$25,FALSE))</f>
        <v>#NUM!</v>
      </c>
      <c r="E6681">
        <f t="array" ref="E6681">IF(ISLOGICAL(D6681),"",FREQUENCY(IF('Data Transformation'!$B$425:$B$8425='Bin Analysis'!$B6675,'Data Transformation'!$G$425:$G$8425),D6681))</f>
        <v>2001</v>
      </c>
      <c r="F6681">
        <f t="shared" si="834"/>
        <v>0</v>
      </c>
      <c r="G6681">
        <f>Weighting!$H$9</f>
        <v>0</v>
      </c>
      <c r="H6681">
        <f t="array" ref="H6681">FREQUENCY(IF('Data Transformation'!$B$4:$B$8425=B6675,'Data Transformation'!$G$4:$G$8425),'Bin Analysis'!$B6681)</f>
        <v>2073</v>
      </c>
      <c r="I6681">
        <f t="shared" si="835"/>
        <v>0</v>
      </c>
      <c r="J6681">
        <f t="shared" si="836"/>
        <v>0</v>
      </c>
      <c r="K6681">
        <f>J6681*Weighting!$W$9</f>
        <v>0</v>
      </c>
      <c r="M6681" s="14"/>
    </row>
    <row r="6682" spans="1:25" x14ac:dyDescent="0.25">
      <c r="A6682" s="32" t="str">
        <f>IF(Weighting!$P$10&gt;0,B6682,"")</f>
        <v/>
      </c>
      <c r="B6682" t="e">
        <f>Weighting!$C$10</f>
        <v>#DIV/0!</v>
      </c>
      <c r="C6682" t="e">
        <f>Weighting!$F$10</f>
        <v>#NUM!</v>
      </c>
      <c r="D6682" t="e">
        <f>IF(C6682=1,'Data Transformation'!$G$3+0.5*'Data Transformation'!$W$25,IF(C6683=1,D6683-'Data Transformation'!$W$25,FALSE))</f>
        <v>#NUM!</v>
      </c>
      <c r="E6682">
        <f t="array" ref="E6682">IF(ISLOGICAL(D6682),"",FREQUENCY(IF('Data Transformation'!$B$425:$B$8425='Bin Analysis'!$B6675,'Data Transformation'!$G$425:$G$8425),D6682))</f>
        <v>2001</v>
      </c>
      <c r="F6682">
        <f t="shared" si="834"/>
        <v>0</v>
      </c>
      <c r="G6682">
        <f>Weighting!$H$10</f>
        <v>0</v>
      </c>
      <c r="H6682">
        <f t="array" ref="H6682">FREQUENCY(IF('Data Transformation'!$B$4:$B$8425=B6675,'Data Transformation'!$G$4:$G$8425),'Bin Analysis'!$B6682)</f>
        <v>2073</v>
      </c>
      <c r="I6682">
        <f t="shared" si="835"/>
        <v>0</v>
      </c>
      <c r="J6682">
        <f t="shared" si="836"/>
        <v>0</v>
      </c>
      <c r="K6682">
        <f>J6682*Weighting!$W$10</f>
        <v>0</v>
      </c>
      <c r="M6682" s="14"/>
    </row>
    <row r="6683" spans="1:25" x14ac:dyDescent="0.25">
      <c r="A6683" s="32" t="str">
        <f>IF(Weighting!$P$11&gt;0,B6683,"")</f>
        <v/>
      </c>
      <c r="B6683" t="e">
        <f>Weighting!$C$11</f>
        <v>#DIV/0!</v>
      </c>
      <c r="C6683" t="e">
        <f>Weighting!$F$11</f>
        <v>#NUM!</v>
      </c>
      <c r="D6683" t="e">
        <f>IF(C6683=1,'Data Transformation'!$G$3+0.5*'Data Transformation'!$W$25,IF(C6684=1,D6684-'Data Transformation'!$W$25,FALSE))</f>
        <v>#NUM!</v>
      </c>
      <c r="E6683">
        <f t="array" ref="E6683">IF(ISLOGICAL(D6683),"",FREQUENCY(IF('Data Transformation'!$B$425:$B$8425='Bin Analysis'!$B6675,'Data Transformation'!$G$425:$G$8425),D6683))</f>
        <v>2001</v>
      </c>
      <c r="F6683">
        <f t="shared" si="834"/>
        <v>0</v>
      </c>
      <c r="G6683">
        <f>Weighting!$H$11</f>
        <v>0</v>
      </c>
      <c r="H6683">
        <f t="array" ref="H6683">FREQUENCY(IF('Data Transformation'!$B$4:$B$8425=B6675,'Data Transformation'!$G$4:$G$8425),'Bin Analysis'!$B6683)</f>
        <v>2073</v>
      </c>
      <c r="I6683">
        <f t="shared" si="835"/>
        <v>0</v>
      </c>
      <c r="J6683">
        <f t="shared" si="836"/>
        <v>0</v>
      </c>
      <c r="K6683">
        <f>J6683*Weighting!$W$11</f>
        <v>0</v>
      </c>
      <c r="M6683" s="14"/>
    </row>
    <row r="6684" spans="1:25" x14ac:dyDescent="0.25">
      <c r="A6684" s="32" t="str">
        <f>IF(Weighting!$P$12&gt;0,B6684,"")</f>
        <v/>
      </c>
      <c r="B6684" t="e">
        <f>Weighting!$C$12</f>
        <v>#DIV/0!</v>
      </c>
      <c r="C6684" t="e">
        <f>Weighting!$F$12</f>
        <v>#NUM!</v>
      </c>
      <c r="D6684" t="e">
        <f>IF(C6684=1,'Data Transformation'!$G$3+0.5*'Data Transformation'!$W$25,IF(C6685=1,D6685-'Data Transformation'!$W$25,FALSE))</f>
        <v>#NUM!</v>
      </c>
      <c r="E6684">
        <f t="array" ref="E6684">IF(ISLOGICAL(D6684),"",FREQUENCY(IF('Data Transformation'!$B$425:$B$8425='Bin Analysis'!$B6675,'Data Transformation'!$G$425:$G$8425),D6684))</f>
        <v>2001</v>
      </c>
      <c r="F6684">
        <f t="shared" si="834"/>
        <v>0</v>
      </c>
      <c r="G6684">
        <f>Weighting!$H$12</f>
        <v>0</v>
      </c>
      <c r="H6684">
        <f t="array" ref="H6684">FREQUENCY(IF('Data Transformation'!$B$4:$B$8425=B6675,'Data Transformation'!$G$4:$G$8425),'Bin Analysis'!$B6684)</f>
        <v>2073</v>
      </c>
      <c r="I6684">
        <f t="shared" si="835"/>
        <v>0</v>
      </c>
      <c r="J6684">
        <f t="shared" si="836"/>
        <v>0</v>
      </c>
      <c r="K6684">
        <f>J6684*Weighting!$W$12</f>
        <v>0</v>
      </c>
      <c r="M6684" s="14"/>
    </row>
    <row r="6685" spans="1:25" x14ac:dyDescent="0.25">
      <c r="A6685" s="32" t="str">
        <f>IF(Weighting!$P$13&gt;0,B6685,"")</f>
        <v/>
      </c>
      <c r="B6685" t="e">
        <f>Weighting!$C$13</f>
        <v>#DIV/0!</v>
      </c>
      <c r="C6685" t="e">
        <f>Weighting!$F$13</f>
        <v>#NUM!</v>
      </c>
      <c r="D6685" t="e">
        <f>IF(C6685=1,'Data Transformation'!$G$3+0.5*'Data Transformation'!$W$25,IF(C6686=1,D6686-'Data Transformation'!$W$25,FALSE))</f>
        <v>#NUM!</v>
      </c>
      <c r="E6685">
        <f t="array" ref="E6685">IF(ISLOGICAL(D6685),"",FREQUENCY(IF('Data Transformation'!$B$425:$B$8425='Bin Analysis'!$B6675,'Data Transformation'!$G$425:$G$8425),D6685))</f>
        <v>2001</v>
      </c>
      <c r="F6685">
        <f t="shared" si="834"/>
        <v>0</v>
      </c>
      <c r="G6685">
        <f>Weighting!$H$13</f>
        <v>0</v>
      </c>
      <c r="H6685">
        <f t="array" ref="H6685">FREQUENCY(IF('Data Transformation'!$B$4:$B$8425=B6675,'Data Transformation'!$G$4:$G$8425),'Bin Analysis'!$B6685)</f>
        <v>2073</v>
      </c>
      <c r="I6685">
        <f t="shared" si="835"/>
        <v>0</v>
      </c>
      <c r="J6685">
        <f t="shared" si="836"/>
        <v>0</v>
      </c>
      <c r="K6685">
        <f>J6685*Weighting!$W$13</f>
        <v>0</v>
      </c>
      <c r="M6685" s="14"/>
    </row>
    <row r="6686" spans="1:25" x14ac:dyDescent="0.25">
      <c r="A6686" s="32" t="str">
        <f>IF(Weighting!$P$14&gt;0,B6686,"")</f>
        <v/>
      </c>
      <c r="B6686" t="e">
        <f>Weighting!$C$14</f>
        <v>#DIV/0!</v>
      </c>
      <c r="C6686" t="e">
        <f>Weighting!$F$14</f>
        <v>#NUM!</v>
      </c>
      <c r="D6686" t="e">
        <f>IF(C6686=1,'Data Transformation'!$G$3+0.5*'Data Transformation'!$W$25,IF(C6687=1,D6687-'Data Transformation'!$W$25,FALSE))</f>
        <v>#NUM!</v>
      </c>
      <c r="E6686">
        <f t="array" ref="E6686">IF(ISLOGICAL(D6686),"",FREQUENCY(IF('Data Transformation'!$B$425:$B$8425='Bin Analysis'!$B6675,'Data Transformation'!$G$425:$G$8425),D6686))</f>
        <v>2001</v>
      </c>
      <c r="F6686">
        <f t="shared" si="834"/>
        <v>0</v>
      </c>
      <c r="G6686">
        <f>Weighting!$H$14</f>
        <v>0</v>
      </c>
      <c r="H6686">
        <f t="array" ref="H6686">FREQUENCY(IF('Data Transformation'!$B$4:$B$8425=B6675,'Data Transformation'!$G$4:$G$8425),'Bin Analysis'!$B6686)</f>
        <v>2073</v>
      </c>
      <c r="I6686">
        <f t="shared" si="835"/>
        <v>0</v>
      </c>
      <c r="J6686">
        <f t="shared" si="836"/>
        <v>0</v>
      </c>
      <c r="K6686">
        <f>J6686*Weighting!$W$14</f>
        <v>0</v>
      </c>
      <c r="M6686" s="14"/>
    </row>
    <row r="6687" spans="1:25" x14ac:dyDescent="0.25">
      <c r="A6687" s="32" t="str">
        <f>IF(Weighting!$P$15&gt;0,B6687,"")</f>
        <v/>
      </c>
      <c r="B6687" t="e">
        <f>Weighting!$C$15</f>
        <v>#DIV/0!</v>
      </c>
      <c r="C6687" t="e">
        <f>Weighting!$F$15</f>
        <v>#NUM!</v>
      </c>
      <c r="D6687" t="e">
        <f>IF(C6687=1,'Data Transformation'!$G$3+0.5*'Data Transformation'!$W$25,IF(C6688=1,D6688-'Data Transformation'!$W$25,FALSE))</f>
        <v>#NUM!</v>
      </c>
      <c r="E6687">
        <f t="array" ref="E6687">IF(ISLOGICAL(D6687),"",FREQUENCY(IF('Data Transformation'!$B$425:$B$8425='Bin Analysis'!$B6675,'Data Transformation'!$G$425:$G$8425),D6687))</f>
        <v>2001</v>
      </c>
      <c r="F6687">
        <f t="shared" si="834"/>
        <v>0</v>
      </c>
      <c r="G6687">
        <f>Weighting!$H$15</f>
        <v>0</v>
      </c>
      <c r="H6687">
        <f t="array" ref="H6687">FREQUENCY(IF('Data Transformation'!$B$4:$B$8425=B6675,'Data Transformation'!$G$4:$G$8425),'Bin Analysis'!$B6687)</f>
        <v>2073</v>
      </c>
      <c r="I6687">
        <f t="shared" si="835"/>
        <v>0</v>
      </c>
      <c r="J6687">
        <f t="shared" si="836"/>
        <v>0</v>
      </c>
      <c r="K6687">
        <f>J6687*Weighting!$W$15</f>
        <v>0</v>
      </c>
      <c r="M6687" s="14"/>
    </row>
    <row r="6688" spans="1:25" x14ac:dyDescent="0.25">
      <c r="A6688" s="32" t="str">
        <f>IF(Weighting!$P$16&gt;0,B6688,"")</f>
        <v/>
      </c>
      <c r="B6688" t="e">
        <f>Weighting!$C$16</f>
        <v>#DIV/0!</v>
      </c>
      <c r="C6688" t="e">
        <f>Weighting!$F$16</f>
        <v>#NUM!</v>
      </c>
      <c r="D6688" t="e">
        <f>IF(C6688=1,'Data Transformation'!$G$3+0.5*'Data Transformation'!$W$25,IF(C6689=1,D6689-'Data Transformation'!$W$25,FALSE))</f>
        <v>#NUM!</v>
      </c>
      <c r="E6688">
        <f t="array" ref="E6688">IF(ISLOGICAL(D6688),"",FREQUENCY(IF('Data Transformation'!$B$425:$B$8425='Bin Analysis'!$B6675,'Data Transformation'!$G$425:$G$8425),D6688))</f>
        <v>2001</v>
      </c>
      <c r="F6688">
        <f t="shared" si="834"/>
        <v>0</v>
      </c>
      <c r="G6688">
        <f>Weighting!$H$16</f>
        <v>0</v>
      </c>
      <c r="H6688">
        <f t="array" ref="H6688">FREQUENCY(IF('Data Transformation'!$B$4:$B$8425=B6675,'Data Transformation'!$G$4:$G$8425),'Bin Analysis'!$B6688)</f>
        <v>2073</v>
      </c>
      <c r="I6688">
        <f t="shared" si="835"/>
        <v>0</v>
      </c>
      <c r="J6688">
        <f t="shared" si="836"/>
        <v>0</v>
      </c>
      <c r="K6688">
        <f>J6688*Weighting!$W$16</f>
        <v>0</v>
      </c>
      <c r="M6688" s="14"/>
    </row>
    <row r="6689" spans="1:25" x14ac:dyDescent="0.25">
      <c r="A6689" s="32" t="str">
        <f>IF(Weighting!$P$17&gt;0,B6689,"")</f>
        <v/>
      </c>
      <c r="B6689" t="e">
        <f>Weighting!$C$17</f>
        <v>#DIV/0!</v>
      </c>
      <c r="C6689" t="e">
        <f>Weighting!$F$17</f>
        <v>#NUM!</v>
      </c>
      <c r="D6689" t="e">
        <f>IF(C6689=1,'Data Transformation'!$G$3+0.5*'Data Transformation'!$W$25,IF(C6690=1,D6690-'Data Transformation'!$W$25,FALSE))</f>
        <v>#NUM!</v>
      </c>
      <c r="E6689">
        <f t="array" ref="E6689">IF(ISLOGICAL(D6689),"",FREQUENCY(IF('Data Transformation'!$B$425:$B$8425='Bin Analysis'!$B6675,'Data Transformation'!$G$425:$G$8425),D6689))</f>
        <v>2001</v>
      </c>
      <c r="F6689">
        <f t="shared" si="834"/>
        <v>0</v>
      </c>
      <c r="G6689">
        <f>Weighting!$H$17</f>
        <v>0</v>
      </c>
      <c r="H6689">
        <f t="array" ref="H6689">FREQUENCY(IF('Data Transformation'!$B$4:$B$8425=B6675,'Data Transformation'!$G$4:$G$8425),'Bin Analysis'!$B6689)</f>
        <v>2073</v>
      </c>
      <c r="I6689">
        <f t="shared" si="835"/>
        <v>0</v>
      </c>
      <c r="J6689">
        <f t="shared" si="836"/>
        <v>0</v>
      </c>
      <c r="K6689">
        <f>J6689*Weighting!$W$17</f>
        <v>0</v>
      </c>
      <c r="M6689" s="14"/>
    </row>
    <row r="6690" spans="1:25" x14ac:dyDescent="0.25">
      <c r="A6690" s="32" t="str">
        <f>IF(Weighting!$P$18&gt;0,B6690,"")</f>
        <v/>
      </c>
      <c r="B6690" t="e">
        <f>Weighting!$C$18</f>
        <v>#DIV/0!</v>
      </c>
      <c r="C6690" t="e">
        <f>Weighting!$F$18</f>
        <v>#NUM!</v>
      </c>
      <c r="D6690" t="e">
        <f>IF(C6690=1,'Data Transformation'!$G$3+0.5*'Data Transformation'!$W$25,IF(C6691=1,D6691-'Data Transformation'!$W$25,FALSE))</f>
        <v>#NUM!</v>
      </c>
      <c r="E6690">
        <f t="array" ref="E6690">IF(ISLOGICAL(D6690),"",FREQUENCY(IF('Data Transformation'!$B$425:$B$8425='Bin Analysis'!$B6675,'Data Transformation'!$G$425:$G$8425),D6690))</f>
        <v>2001</v>
      </c>
      <c r="F6690">
        <f t="shared" si="834"/>
        <v>0</v>
      </c>
      <c r="G6690">
        <f>Weighting!$H$18</f>
        <v>0</v>
      </c>
      <c r="H6690">
        <f t="array" ref="H6690">FREQUENCY(IF('Data Transformation'!$B$4:$B$8425=B6675,'Data Transformation'!$G$4:$G$8425),'Bin Analysis'!$B6690)</f>
        <v>2073</v>
      </c>
      <c r="I6690">
        <f t="shared" si="835"/>
        <v>0</v>
      </c>
      <c r="J6690">
        <f t="shared" si="836"/>
        <v>0</v>
      </c>
      <c r="K6690">
        <f>J6690*Weighting!$W$18</f>
        <v>0</v>
      </c>
      <c r="M6690" s="14"/>
    </row>
    <row r="6691" spans="1:25" x14ac:dyDescent="0.25">
      <c r="A6691" s="32" t="str">
        <f>IF(Weighting!$P$19&gt;0,B6691,"")</f>
        <v/>
      </c>
      <c r="B6691" t="e">
        <f>Weighting!$C$19</f>
        <v>#DIV/0!</v>
      </c>
      <c r="C6691" t="e">
        <f>Weighting!$F$19</f>
        <v>#NUM!</v>
      </c>
      <c r="D6691" t="e">
        <f>IF(C6691=1,'Data Transformation'!$G$3+0.5*'Data Transformation'!$W$25,IF(C6692=1,D6692-'Data Transformation'!$W$25,FALSE))</f>
        <v>#NUM!</v>
      </c>
      <c r="E6691">
        <f t="array" ref="E6691">IF(ISLOGICAL(D6691),"",FREQUENCY(IF('Data Transformation'!$B$425:$B$8425='Bin Analysis'!$B6675,'Data Transformation'!$G$425:$G$8425),D6691))</f>
        <v>2001</v>
      </c>
      <c r="F6691">
        <f t="shared" si="834"/>
        <v>0</v>
      </c>
      <c r="G6691">
        <f>Weighting!$H$19</f>
        <v>0</v>
      </c>
      <c r="H6691">
        <f t="array" ref="H6691">FREQUENCY(IF('Data Transformation'!$B$4:$B$8425=B6675,'Data Transformation'!$G$4:$G$8425),'Bin Analysis'!$B6691)</f>
        <v>2073</v>
      </c>
      <c r="I6691">
        <f t="shared" si="835"/>
        <v>0</v>
      </c>
      <c r="J6691">
        <f t="shared" si="836"/>
        <v>0</v>
      </c>
      <c r="K6691">
        <f>J6691*Weighting!$W$19</f>
        <v>0</v>
      </c>
      <c r="M6691" s="14"/>
    </row>
    <row r="6692" spans="1:25" x14ac:dyDescent="0.25">
      <c r="A6692" s="32" t="str">
        <f>IF(Weighting!$P$20&gt;0,B6692,"")</f>
        <v/>
      </c>
      <c r="B6692" t="e">
        <f>Weighting!$C$20</f>
        <v>#DIV/0!</v>
      </c>
      <c r="C6692" t="e">
        <f>Weighting!$F$20</f>
        <v>#NUM!</v>
      </c>
      <c r="D6692" t="e">
        <f>IF(C6692=1,'Data Transformation'!$G$3+0.5*'Data Transformation'!$W$25,IF(C6693=1,D6693-'Data Transformation'!$W$25,FALSE))</f>
        <v>#NUM!</v>
      </c>
      <c r="E6692">
        <f t="array" ref="E6692">IF(ISLOGICAL(D6692),"",FREQUENCY(IF('Data Transformation'!$B$425:$B$8425='Bin Analysis'!$B6675,'Data Transformation'!$G$425:$G$8425),D6692))</f>
        <v>2001</v>
      </c>
      <c r="F6692">
        <f t="shared" si="834"/>
        <v>0</v>
      </c>
      <c r="G6692">
        <f>Weighting!$H$20</f>
        <v>0</v>
      </c>
      <c r="H6692">
        <f t="array" ref="H6692">FREQUENCY(IF('Data Transformation'!$B$4:$B$8425=B6675,'Data Transformation'!$G$4:$G$8425),'Bin Analysis'!$B6692)</f>
        <v>2073</v>
      </c>
      <c r="I6692">
        <f t="shared" si="835"/>
        <v>0</v>
      </c>
      <c r="J6692">
        <f t="shared" si="836"/>
        <v>0</v>
      </c>
      <c r="K6692">
        <f>J6692*Weighting!$W$20</f>
        <v>0</v>
      </c>
      <c r="M6692" s="14"/>
    </row>
    <row r="6693" spans="1:25" x14ac:dyDescent="0.25">
      <c r="A6693" s="32" t="str">
        <f>IF(Weighting!$P$21&gt;0,B6693,"")</f>
        <v/>
      </c>
      <c r="B6693" t="e">
        <f>Weighting!$C$21</f>
        <v>#DIV/0!</v>
      </c>
      <c r="C6693" t="e">
        <f>Weighting!$F$21</f>
        <v>#NUM!</v>
      </c>
      <c r="D6693" t="e">
        <f>IF(C6693=1,'Data Transformation'!$G$3+0.5*'Data Transformation'!$W$25,IF(C6694=1,D6694-'Data Transformation'!$W$25,FALSE))</f>
        <v>#NUM!</v>
      </c>
      <c r="E6693">
        <f t="array" ref="E6693">IF(ISLOGICAL(D6693),"",FREQUENCY(IF('Data Transformation'!$B$425:$B$8425='Bin Analysis'!$B6675,'Data Transformation'!$G$425:$G$8425),D6693))</f>
        <v>2001</v>
      </c>
      <c r="F6693">
        <f t="shared" si="834"/>
        <v>0</v>
      </c>
      <c r="G6693">
        <f>Weighting!$H$21</f>
        <v>0</v>
      </c>
      <c r="H6693">
        <f t="array" ref="H6693">FREQUENCY(IF('Data Transformation'!$B$4:$B$8425=B6675,'Data Transformation'!$G$4:$G$8425),'Bin Analysis'!$B6693)</f>
        <v>2073</v>
      </c>
      <c r="I6693">
        <f t="shared" si="835"/>
        <v>0</v>
      </c>
      <c r="J6693">
        <f t="shared" si="836"/>
        <v>0</v>
      </c>
      <c r="K6693">
        <f>J6693*Weighting!$W$21</f>
        <v>0</v>
      </c>
      <c r="M6693" s="14"/>
    </row>
    <row r="6694" spans="1:25" x14ac:dyDescent="0.25">
      <c r="A6694" s="32" t="str">
        <f>IF(Weighting!$P$22&gt;0,B6694,"")</f>
        <v/>
      </c>
      <c r="B6694" t="e">
        <f>Weighting!$C$22</f>
        <v>#DIV/0!</v>
      </c>
      <c r="C6694" t="e">
        <f>Weighting!$F$22</f>
        <v>#NUM!</v>
      </c>
      <c r="D6694" t="e">
        <f>IF(C6694=1,'Data Transformation'!$G$3+0.5*'Data Transformation'!$W$25,IF(C6695=1,D6695-'Data Transformation'!$W$25,FALSE))</f>
        <v>#NUM!</v>
      </c>
      <c r="E6694">
        <f t="array" ref="E6694">IF(ISLOGICAL(D6694),"",FREQUENCY(IF('Data Transformation'!$B$425:$B$8425='Bin Analysis'!$B6675,'Data Transformation'!$G$425:$G$8425),D6694))</f>
        <v>2001</v>
      </c>
      <c r="F6694">
        <f t="shared" si="834"/>
        <v>0</v>
      </c>
      <c r="G6694">
        <f>Weighting!$H$22</f>
        <v>0</v>
      </c>
      <c r="H6694">
        <f t="array" ref="H6694">FREQUENCY(IF('Data Transformation'!$B$4:$B$8425=B6675,'Data Transformation'!$G$4:$G$8425),'Bin Analysis'!$B6694)</f>
        <v>2073</v>
      </c>
      <c r="I6694">
        <f t="shared" si="835"/>
        <v>0</v>
      </c>
      <c r="J6694">
        <f t="shared" si="836"/>
        <v>0</v>
      </c>
      <c r="K6694">
        <f>J6694*Weighting!$W$22</f>
        <v>0</v>
      </c>
      <c r="M6694" s="14"/>
    </row>
    <row r="6695" spans="1:25" x14ac:dyDescent="0.25">
      <c r="A6695" s="32" t="str">
        <f>IF(Weighting!$P$23&gt;0,B6695,"")</f>
        <v/>
      </c>
      <c r="B6695" t="e">
        <f>Weighting!$C$23</f>
        <v>#DIV/0!</v>
      </c>
      <c r="C6695" t="e">
        <f>Weighting!$F$23</f>
        <v>#NUM!</v>
      </c>
      <c r="D6695" t="e">
        <f>IF(C6695=1,'Data Transformation'!$G$3+0.5*'Data Transformation'!$W$25,IF(C6696=1,D6696-'Data Transformation'!$W$25,FALSE))</f>
        <v>#NUM!</v>
      </c>
      <c r="E6695">
        <f t="array" ref="E6695">IF(ISLOGICAL(D6695),"",FREQUENCY(IF('Data Transformation'!$B$425:$B$8425='Bin Analysis'!$B6675,'Data Transformation'!$G$425:$G$8425),D6695))</f>
        <v>2001</v>
      </c>
      <c r="F6695">
        <f t="shared" si="834"/>
        <v>0</v>
      </c>
      <c r="G6695">
        <f>Weighting!$H$23</f>
        <v>0</v>
      </c>
      <c r="H6695">
        <f t="array" ref="H6695">FREQUENCY(IF('Data Transformation'!$B$4:$B$8425=B6675,'Data Transformation'!$G$4:$G$8425),'Bin Analysis'!$B6695)</f>
        <v>2073</v>
      </c>
      <c r="I6695">
        <f t="shared" si="835"/>
        <v>0</v>
      </c>
      <c r="J6695">
        <f t="shared" si="836"/>
        <v>0</v>
      </c>
      <c r="K6695">
        <f>J6695*Weighting!$W$23</f>
        <v>0</v>
      </c>
      <c r="M6695" s="14"/>
    </row>
    <row r="6696" spans="1:25" x14ac:dyDescent="0.25">
      <c r="A6696" s="32" t="str">
        <f>IF(Weighting!$P$24&gt;0,B6696,"")</f>
        <v/>
      </c>
      <c r="B6696" t="e">
        <f>Weighting!$C$24</f>
        <v>#DIV/0!</v>
      </c>
      <c r="C6696" t="e">
        <f>Weighting!$F$24</f>
        <v>#NUM!</v>
      </c>
      <c r="D6696" t="e">
        <f>IF(C6696=1,'Data Transformation'!$G$3+0.5*'Data Transformation'!$W$25,IF(C6697=1,D6697-'Data Transformation'!$W$25,FALSE))</f>
        <v>#NUM!</v>
      </c>
      <c r="E6696">
        <f t="array" ref="E6696">IF(ISLOGICAL(D6696),"",FREQUENCY(IF('Data Transformation'!$B$425:$B$8425='Bin Analysis'!$B6675,'Data Transformation'!$G$425:$G$8425),D6696))</f>
        <v>2001</v>
      </c>
      <c r="F6696">
        <f t="shared" si="834"/>
        <v>0</v>
      </c>
      <c r="G6696">
        <f>Weighting!$H$24</f>
        <v>0</v>
      </c>
      <c r="H6696">
        <f t="array" ref="H6696">FREQUENCY(IF('Data Transformation'!$B$4:$B$8425=B6675,'Data Transformation'!$G$4:$G$8425),'Bin Analysis'!$B6696)</f>
        <v>2073</v>
      </c>
      <c r="I6696">
        <f t="shared" si="835"/>
        <v>0</v>
      </c>
      <c r="J6696">
        <f t="shared" si="836"/>
        <v>0</v>
      </c>
      <c r="K6696">
        <f>J6696*Weighting!$W$24</f>
        <v>0</v>
      </c>
      <c r="M6696" s="14"/>
    </row>
    <row r="6697" spans="1:25" x14ac:dyDescent="0.25">
      <c r="A6697" s="32" t="str">
        <f>IF(Weighting!$P$25&gt;0,B6697,"")</f>
        <v/>
      </c>
      <c r="B6697" t="e">
        <f>Weighting!$C$25</f>
        <v>#DIV/0!</v>
      </c>
      <c r="C6697" t="e">
        <f>Weighting!$F$25</f>
        <v>#NUM!</v>
      </c>
      <c r="D6697" t="e">
        <f>IF(C6697=1,'Data Transformation'!$G$3+0.5*'Data Transformation'!$W$25,IF(C6698=1,D6698-'Data Transformation'!$W$25,FALSE))</f>
        <v>#NUM!</v>
      </c>
      <c r="E6697">
        <f t="array" ref="E6697">IF(ISLOGICAL(D6697),"",FREQUENCY(IF('Data Transformation'!$B$425:$B$8425='Bin Analysis'!$B6675,'Data Transformation'!$G$425:$G$8425),D6697))</f>
        <v>2001</v>
      </c>
      <c r="F6697">
        <f t="shared" si="834"/>
        <v>0</v>
      </c>
      <c r="G6697">
        <f>Weighting!$H$25</f>
        <v>0</v>
      </c>
      <c r="H6697">
        <f t="array" ref="H6697">FREQUENCY(IF('Data Transformation'!$B$4:$B$8425=B6675,'Data Transformation'!$G$4:$G$8425),'Bin Analysis'!$B6697)</f>
        <v>2073</v>
      </c>
      <c r="I6697">
        <f t="shared" si="835"/>
        <v>0</v>
      </c>
      <c r="J6697">
        <f t="shared" si="836"/>
        <v>0</v>
      </c>
      <c r="K6697">
        <f>J6697*Weighting!$W$25</f>
        <v>0</v>
      </c>
      <c r="M6697" s="14"/>
    </row>
    <row r="6698" spans="1:25" x14ac:dyDescent="0.25">
      <c r="O6698"/>
      <c r="P6698"/>
      <c r="Q6698"/>
      <c r="R6698"/>
    </row>
    <row r="6699" spans="1:25" ht="23.25" x14ac:dyDescent="0.35">
      <c r="A6699" s="21" t="s">
        <v>0</v>
      </c>
      <c r="B6699" s="21" t="str">
        <f>IFERROR(VLOOKUP(C6699,'Data Transformation'!$L$6:$M$426,2,FALSE),"")</f>
        <v/>
      </c>
      <c r="C6699" s="21">
        <f>C6675+1</f>
        <v>279</v>
      </c>
      <c r="D6699" s="21"/>
      <c r="E6699" s="21"/>
      <c r="F6699" s="21"/>
      <c r="G6699" s="21"/>
      <c r="H6699" s="22"/>
      <c r="I6699" s="22"/>
      <c r="J6699" s="22"/>
      <c r="K6699" s="21"/>
      <c r="L6699" s="21" t="str">
        <f>B6699</f>
        <v/>
      </c>
      <c r="M6699" s="23" t="e">
        <f>INDEX('Data Transformation'!$O$4:$O$424,MATCH($B6699,'Data Transformation'!$M$4:$M$424,0),MATCH($M$2,'Data Transformation'!$O$3,0))</f>
        <v>#N/A</v>
      </c>
      <c r="N6699" s="27" t="e">
        <f>IF('Input and Summary Results'!$J$16="minimum",'Bin Analysis'!X6700/(M6699-1),'Bin Analysis'!Y6699/('Bin Analysis'!M6699-1))</f>
        <v>#N/A</v>
      </c>
      <c r="O6699" s="27" t="e">
        <f>IF(M6699=FALSE,NA(),(VLOOKUP(1,C6702:K6721,4,FALSE))/(M6699-1))</f>
        <v>#N/A</v>
      </c>
      <c r="P6699" s="27" t="e">
        <f>IF(M6699=FALSE,NA(),SUM(J6702:J6721)/Weighting!$S$5)</f>
        <v>#N/A</v>
      </c>
      <c r="Q6699" s="27" t="e">
        <f>IF(M6699=FALSE,NA(),SUM(K6702:K6721)/Weighting!$S$6)</f>
        <v>#N/A</v>
      </c>
      <c r="R6699" s="27" t="e">
        <f>IF(M6699=FALSE,NA(),(VLOOKUP(1,G6702:K6721,3,FALSE))/(M6699-1))</f>
        <v>#N/A</v>
      </c>
      <c r="S6699" s="22" t="e">
        <f>IF(M6699=FALSE,NA(),IF(SUM(J6702:J6721)=2,"yes","no"))</f>
        <v>#N/A</v>
      </c>
      <c r="X6699" s="2" cm="2">
        <f t="array" ref="X6699:X6700">FREQUENCY(IF('Data Transformation'!$B$425:$B$6424='Bin Analysis'!L6699,'Data Transformation'!$G$425:$G$6424),'Data Transformation'!$U$11)</f>
        <v>0</v>
      </c>
      <c r="Y6699" s="2" cm="2">
        <f t="array" ref="Y6699:Y6700">FREQUENCY(IF('Data Transformation'!$B$425:$B$6424='Bin Analysis'!L6699,'Data Transformation'!$G$425:$G$6424),'Data Transformation'!$U$12)</f>
        <v>0</v>
      </c>
    </row>
    <row r="6700" spans="1:25" x14ac:dyDescent="0.25">
      <c r="A6700" s="14" t="s">
        <v>67</v>
      </c>
      <c r="B6700" t="s">
        <v>47</v>
      </c>
      <c r="C6700" t="s">
        <v>5</v>
      </c>
      <c r="D6700" t="s">
        <v>98</v>
      </c>
      <c r="E6700" t="s">
        <v>99</v>
      </c>
      <c r="F6700" t="s">
        <v>100</v>
      </c>
      <c r="G6700" t="s">
        <v>69</v>
      </c>
      <c r="H6700" t="s">
        <v>31</v>
      </c>
      <c r="I6700" t="s">
        <v>32</v>
      </c>
      <c r="J6700" t="s">
        <v>46</v>
      </c>
      <c r="K6700" s="14" t="s">
        <v>45</v>
      </c>
      <c r="M6700" s="14"/>
      <c r="X6700" s="2">
        <v>0</v>
      </c>
      <c r="Y6700" s="2">
        <v>0</v>
      </c>
    </row>
    <row r="6701" spans="1:25" x14ac:dyDescent="0.25">
      <c r="A6701" s="32"/>
      <c r="D6701" t="e">
        <f>IF(C6701=1,'Data Transformation'!$G$3+0.5*'Data Transformation'!$W$25,IF(C6702=1,D6702-'Data Transformation'!$W$25,FALSE))</f>
        <v>#NUM!</v>
      </c>
      <c r="E6701">
        <f t="array" ref="E6701">IF(ISLOGICAL(D6701),"",FREQUENCY(IF('Data Transformation'!$B$425:$B$8425='Bin Analysis'!$B6699,'Data Transformation'!$G$425:$G$8425),D6701))</f>
        <v>2001</v>
      </c>
      <c r="F6701" t="e">
        <f>IF(ISLOGICAL(D6701),"",E6701-E6700)</f>
        <v>#VALUE!</v>
      </c>
      <c r="M6701" s="14"/>
    </row>
    <row r="6702" spans="1:25" x14ac:dyDescent="0.25">
      <c r="A6702" s="32" t="e">
        <f>IF(Weighting!$P$6&gt;0,B6702,"")</f>
        <v>#NUM!</v>
      </c>
      <c r="B6702" t="e">
        <f>Weighting!$C$6</f>
        <v>#DIV/0!</v>
      </c>
      <c r="C6702" t="e">
        <f>Weighting!$F$6</f>
        <v>#NUM!</v>
      </c>
      <c r="D6702" t="e">
        <f>IF(C6702=1,'Data Transformation'!$G$3+0.5*'Data Transformation'!$W$25,IF(C6703=1,D6703-'Data Transformation'!$W$25,FALSE))</f>
        <v>#NUM!</v>
      </c>
      <c r="E6702">
        <f t="array" ref="E6702">IF(ISLOGICAL(D6702),"",FREQUENCY(IF('Data Transformation'!$B$425:$B$8425='Bin Analysis'!$B6699,'Data Transformation'!$G$425:$G$8425),D6702))</f>
        <v>2001</v>
      </c>
      <c r="F6702">
        <f>IF(ISLOGICAL(D6702),"",E6702-E6701)</f>
        <v>0</v>
      </c>
      <c r="G6702">
        <f>Weighting!$H$6</f>
        <v>1</v>
      </c>
      <c r="H6702">
        <f t="array" ref="H6702">FREQUENCY(IF('Data Transformation'!$B$4:$B$8425=B6699,'Data Transformation'!$G$4:$G$8425),'Bin Analysis'!$B6702)</f>
        <v>2073</v>
      </c>
      <c r="I6702">
        <f>H6702-H6701</f>
        <v>2073</v>
      </c>
      <c r="J6702">
        <f>IF(I6702=0,0,1)</f>
        <v>1</v>
      </c>
      <c r="K6702" t="e">
        <f>J6702*Weighting!$W$6</f>
        <v>#NUM!</v>
      </c>
      <c r="M6702" s="14"/>
    </row>
    <row r="6703" spans="1:25" x14ac:dyDescent="0.25">
      <c r="A6703" s="32" t="str">
        <f>IF(Weighting!$P$7&gt;0,B6703,"")</f>
        <v/>
      </c>
      <c r="B6703" t="e">
        <f>Weighting!$C$7</f>
        <v>#DIV/0!</v>
      </c>
      <c r="C6703" t="e">
        <f>Weighting!$F$7</f>
        <v>#NUM!</v>
      </c>
      <c r="D6703" t="e">
        <f>IF(C6703=1,'Data Transformation'!$G$3+0.5*'Data Transformation'!$W$25,IF(C6704=1,D6704-'Data Transformation'!$W$25,FALSE))</f>
        <v>#NUM!</v>
      </c>
      <c r="E6703">
        <f t="array" ref="E6703">IF(ISLOGICAL(D6703),"",FREQUENCY(IF('Data Transformation'!$B$425:$B$8425='Bin Analysis'!$B6699,'Data Transformation'!$G$425:$G$8425),D6703))</f>
        <v>2001</v>
      </c>
      <c r="F6703">
        <f t="shared" ref="F6703:F6721" si="837">IF(ISLOGICAL(D6703),"",E6703-E6702)</f>
        <v>0</v>
      </c>
      <c r="G6703">
        <f>Weighting!$H$7</f>
        <v>0</v>
      </c>
      <c r="H6703">
        <f t="array" ref="H6703">FREQUENCY(IF('Data Transformation'!$B$4:$B$8425=B6699,'Data Transformation'!$G$4:$G$8425),'Bin Analysis'!$B6703)</f>
        <v>2073</v>
      </c>
      <c r="I6703">
        <f t="shared" ref="I6703:I6721" si="838">H6703-H6702</f>
        <v>0</v>
      </c>
      <c r="J6703">
        <f>IF(I6703=0,0,1)</f>
        <v>0</v>
      </c>
      <c r="K6703">
        <f>J6703*Weighting!$W$7</f>
        <v>0</v>
      </c>
      <c r="M6703" s="14"/>
    </row>
    <row r="6704" spans="1:25" x14ac:dyDescent="0.25">
      <c r="A6704" s="32" t="str">
        <f>IF(Weighting!$P$8&gt;0,B6704,"")</f>
        <v/>
      </c>
      <c r="B6704" t="e">
        <f>Weighting!$C$8</f>
        <v>#DIV/0!</v>
      </c>
      <c r="C6704" t="e">
        <f>Weighting!$F$8</f>
        <v>#NUM!</v>
      </c>
      <c r="D6704" t="e">
        <f>IF(C6704=1,'Data Transformation'!$G$3+0.5*'Data Transformation'!$W$25,IF(C6705=1,D6705-'Data Transformation'!$W$25,FALSE))</f>
        <v>#NUM!</v>
      </c>
      <c r="E6704">
        <f t="array" ref="E6704">IF(ISLOGICAL(D6704),"",FREQUENCY(IF('Data Transformation'!$B$425:$B$8425='Bin Analysis'!$B6699,'Data Transformation'!$G$425:$G$8425),D6704))</f>
        <v>2001</v>
      </c>
      <c r="F6704">
        <f t="shared" si="837"/>
        <v>0</v>
      </c>
      <c r="G6704">
        <f>Weighting!$H$8</f>
        <v>0</v>
      </c>
      <c r="H6704">
        <f t="array" ref="H6704">FREQUENCY(IF('Data Transformation'!$B$4:$B$8425=B6699,'Data Transformation'!$G$4:$G$8425),'Bin Analysis'!$B6704)</f>
        <v>2073</v>
      </c>
      <c r="I6704">
        <f t="shared" si="838"/>
        <v>0</v>
      </c>
      <c r="J6704">
        <f t="shared" ref="J6704:J6721" si="839">IF(I6704=0,0,1)</f>
        <v>0</v>
      </c>
      <c r="K6704">
        <f>J6704*Weighting!$W$8</f>
        <v>0</v>
      </c>
      <c r="M6704" s="14"/>
    </row>
    <row r="6705" spans="1:13" x14ac:dyDescent="0.25">
      <c r="A6705" s="32" t="str">
        <f>IF(Weighting!$P$9&gt;0,B6705,"")</f>
        <v/>
      </c>
      <c r="B6705" s="50" t="e">
        <f>Weighting!$C$9</f>
        <v>#DIV/0!</v>
      </c>
      <c r="C6705" t="e">
        <f>Weighting!$F$9</f>
        <v>#NUM!</v>
      </c>
      <c r="D6705" t="e">
        <f>IF(C6705=1,'Data Transformation'!$G$3+0.5*'Data Transformation'!$W$25,IF(C6706=1,D6706-'Data Transformation'!$W$25,FALSE))</f>
        <v>#NUM!</v>
      </c>
      <c r="E6705">
        <f t="array" ref="E6705">IF(ISLOGICAL(D6705),"",FREQUENCY(IF('Data Transformation'!$B$425:$B$8425='Bin Analysis'!$B6699,'Data Transformation'!$G$425:$G$8425),D6705))</f>
        <v>2001</v>
      </c>
      <c r="F6705">
        <f t="shared" si="837"/>
        <v>0</v>
      </c>
      <c r="G6705">
        <f>Weighting!$H$9</f>
        <v>0</v>
      </c>
      <c r="H6705">
        <f t="array" ref="H6705">FREQUENCY(IF('Data Transformation'!$B$4:$B$8425=B6699,'Data Transformation'!$G$4:$G$8425),'Bin Analysis'!$B6705)</f>
        <v>2073</v>
      </c>
      <c r="I6705">
        <f t="shared" si="838"/>
        <v>0</v>
      </c>
      <c r="J6705">
        <f t="shared" si="839"/>
        <v>0</v>
      </c>
      <c r="K6705">
        <f>J6705*Weighting!$W$9</f>
        <v>0</v>
      </c>
      <c r="M6705" s="14"/>
    </row>
    <row r="6706" spans="1:13" x14ac:dyDescent="0.25">
      <c r="A6706" s="32" t="str">
        <f>IF(Weighting!$P$10&gt;0,B6706,"")</f>
        <v/>
      </c>
      <c r="B6706" t="e">
        <f>Weighting!$C$10</f>
        <v>#DIV/0!</v>
      </c>
      <c r="C6706" t="e">
        <f>Weighting!$F$10</f>
        <v>#NUM!</v>
      </c>
      <c r="D6706" t="e">
        <f>IF(C6706=1,'Data Transformation'!$G$3+0.5*'Data Transformation'!$W$25,IF(C6707=1,D6707-'Data Transformation'!$W$25,FALSE))</f>
        <v>#NUM!</v>
      </c>
      <c r="E6706">
        <f t="array" ref="E6706">IF(ISLOGICAL(D6706),"",FREQUENCY(IF('Data Transformation'!$B$425:$B$8425='Bin Analysis'!$B6699,'Data Transformation'!$G$425:$G$8425),D6706))</f>
        <v>2001</v>
      </c>
      <c r="F6706">
        <f t="shared" si="837"/>
        <v>0</v>
      </c>
      <c r="G6706">
        <f>Weighting!$H$10</f>
        <v>0</v>
      </c>
      <c r="H6706">
        <f t="array" ref="H6706">FREQUENCY(IF('Data Transformation'!$B$4:$B$8425=B6699,'Data Transformation'!$G$4:$G$8425),'Bin Analysis'!$B6706)</f>
        <v>2073</v>
      </c>
      <c r="I6706">
        <f t="shared" si="838"/>
        <v>0</v>
      </c>
      <c r="J6706">
        <f t="shared" si="839"/>
        <v>0</v>
      </c>
      <c r="K6706">
        <f>J6706*Weighting!$W$10</f>
        <v>0</v>
      </c>
      <c r="M6706" s="14"/>
    </row>
    <row r="6707" spans="1:13" x14ac:dyDescent="0.25">
      <c r="A6707" s="32" t="str">
        <f>IF(Weighting!$P$11&gt;0,B6707,"")</f>
        <v/>
      </c>
      <c r="B6707" t="e">
        <f>Weighting!$C$11</f>
        <v>#DIV/0!</v>
      </c>
      <c r="C6707" t="e">
        <f>Weighting!$F$11</f>
        <v>#NUM!</v>
      </c>
      <c r="D6707" t="e">
        <f>IF(C6707=1,'Data Transformation'!$G$3+0.5*'Data Transformation'!$W$25,IF(C6708=1,D6708-'Data Transformation'!$W$25,FALSE))</f>
        <v>#NUM!</v>
      </c>
      <c r="E6707">
        <f t="array" ref="E6707">IF(ISLOGICAL(D6707),"",FREQUENCY(IF('Data Transformation'!$B$425:$B$8425='Bin Analysis'!$B6699,'Data Transformation'!$G$425:$G$8425),D6707))</f>
        <v>2001</v>
      </c>
      <c r="F6707">
        <f t="shared" si="837"/>
        <v>0</v>
      </c>
      <c r="G6707">
        <f>Weighting!$H$11</f>
        <v>0</v>
      </c>
      <c r="H6707">
        <f t="array" ref="H6707">FREQUENCY(IF('Data Transformation'!$B$4:$B$8425=B6699,'Data Transformation'!$G$4:$G$8425),'Bin Analysis'!$B6707)</f>
        <v>2073</v>
      </c>
      <c r="I6707">
        <f t="shared" si="838"/>
        <v>0</v>
      </c>
      <c r="J6707">
        <f t="shared" si="839"/>
        <v>0</v>
      </c>
      <c r="K6707">
        <f>J6707*Weighting!$W$11</f>
        <v>0</v>
      </c>
      <c r="M6707" s="14"/>
    </row>
    <row r="6708" spans="1:13" x14ac:dyDescent="0.25">
      <c r="A6708" s="32" t="str">
        <f>IF(Weighting!$P$12&gt;0,B6708,"")</f>
        <v/>
      </c>
      <c r="B6708" t="e">
        <f>Weighting!$C$12</f>
        <v>#DIV/0!</v>
      </c>
      <c r="C6708" t="e">
        <f>Weighting!$F$12</f>
        <v>#NUM!</v>
      </c>
      <c r="D6708" t="e">
        <f>IF(C6708=1,'Data Transformation'!$G$3+0.5*'Data Transformation'!$W$25,IF(C6709=1,D6709-'Data Transformation'!$W$25,FALSE))</f>
        <v>#NUM!</v>
      </c>
      <c r="E6708">
        <f t="array" ref="E6708">IF(ISLOGICAL(D6708),"",FREQUENCY(IF('Data Transformation'!$B$425:$B$8425='Bin Analysis'!$B6699,'Data Transformation'!$G$425:$G$8425),D6708))</f>
        <v>2001</v>
      </c>
      <c r="F6708">
        <f t="shared" si="837"/>
        <v>0</v>
      </c>
      <c r="G6708">
        <f>Weighting!$H$12</f>
        <v>0</v>
      </c>
      <c r="H6708">
        <f t="array" ref="H6708">FREQUENCY(IF('Data Transformation'!$B$4:$B$8425=B6699,'Data Transformation'!$G$4:$G$8425),'Bin Analysis'!$B6708)</f>
        <v>2073</v>
      </c>
      <c r="I6708">
        <f t="shared" si="838"/>
        <v>0</v>
      </c>
      <c r="J6708">
        <f t="shared" si="839"/>
        <v>0</v>
      </c>
      <c r="K6708">
        <f>J6708*Weighting!$W$12</f>
        <v>0</v>
      </c>
      <c r="M6708" s="14"/>
    </row>
    <row r="6709" spans="1:13" x14ac:dyDescent="0.25">
      <c r="A6709" s="32" t="str">
        <f>IF(Weighting!$P$13&gt;0,B6709,"")</f>
        <v/>
      </c>
      <c r="B6709" t="e">
        <f>Weighting!$C$13</f>
        <v>#DIV/0!</v>
      </c>
      <c r="C6709" t="e">
        <f>Weighting!$F$13</f>
        <v>#NUM!</v>
      </c>
      <c r="D6709" t="e">
        <f>IF(C6709=1,'Data Transformation'!$G$3+0.5*'Data Transformation'!$W$25,IF(C6710=1,D6710-'Data Transformation'!$W$25,FALSE))</f>
        <v>#NUM!</v>
      </c>
      <c r="E6709">
        <f t="array" ref="E6709">IF(ISLOGICAL(D6709),"",FREQUENCY(IF('Data Transformation'!$B$425:$B$8425='Bin Analysis'!$B6699,'Data Transformation'!$G$425:$G$8425),D6709))</f>
        <v>2001</v>
      </c>
      <c r="F6709">
        <f t="shared" si="837"/>
        <v>0</v>
      </c>
      <c r="G6709">
        <f>Weighting!$H$13</f>
        <v>0</v>
      </c>
      <c r="H6709">
        <f t="array" ref="H6709">FREQUENCY(IF('Data Transformation'!$B$4:$B$8425=B6699,'Data Transformation'!$G$4:$G$8425),'Bin Analysis'!$B6709)</f>
        <v>2073</v>
      </c>
      <c r="I6709">
        <f t="shared" si="838"/>
        <v>0</v>
      </c>
      <c r="J6709">
        <f t="shared" si="839"/>
        <v>0</v>
      </c>
      <c r="K6709">
        <f>J6709*Weighting!$W$13</f>
        <v>0</v>
      </c>
      <c r="M6709" s="14"/>
    </row>
    <row r="6710" spans="1:13" x14ac:dyDescent="0.25">
      <c r="A6710" s="32" t="str">
        <f>IF(Weighting!$P$14&gt;0,B6710,"")</f>
        <v/>
      </c>
      <c r="B6710" t="e">
        <f>Weighting!$C$14</f>
        <v>#DIV/0!</v>
      </c>
      <c r="C6710" t="e">
        <f>Weighting!$F$14</f>
        <v>#NUM!</v>
      </c>
      <c r="D6710" t="e">
        <f>IF(C6710=1,'Data Transformation'!$G$3+0.5*'Data Transformation'!$W$25,IF(C6711=1,D6711-'Data Transformation'!$W$25,FALSE))</f>
        <v>#NUM!</v>
      </c>
      <c r="E6710">
        <f t="array" ref="E6710">IF(ISLOGICAL(D6710),"",FREQUENCY(IF('Data Transformation'!$B$425:$B$8425='Bin Analysis'!$B6699,'Data Transformation'!$G$425:$G$8425),D6710))</f>
        <v>2001</v>
      </c>
      <c r="F6710">
        <f t="shared" si="837"/>
        <v>0</v>
      </c>
      <c r="G6710">
        <f>Weighting!$H$14</f>
        <v>0</v>
      </c>
      <c r="H6710">
        <f t="array" ref="H6710">FREQUENCY(IF('Data Transformation'!$B$4:$B$8425=B6699,'Data Transformation'!$G$4:$G$8425),'Bin Analysis'!$B6710)</f>
        <v>2073</v>
      </c>
      <c r="I6710">
        <f t="shared" si="838"/>
        <v>0</v>
      </c>
      <c r="J6710">
        <f t="shared" si="839"/>
        <v>0</v>
      </c>
      <c r="K6710">
        <f>J6710*Weighting!$W$14</f>
        <v>0</v>
      </c>
      <c r="M6710" s="14"/>
    </row>
    <row r="6711" spans="1:13" x14ac:dyDescent="0.25">
      <c r="A6711" s="32" t="str">
        <f>IF(Weighting!$P$15&gt;0,B6711,"")</f>
        <v/>
      </c>
      <c r="B6711" t="e">
        <f>Weighting!$C$15</f>
        <v>#DIV/0!</v>
      </c>
      <c r="C6711" t="e">
        <f>Weighting!$F$15</f>
        <v>#NUM!</v>
      </c>
      <c r="D6711" t="e">
        <f>IF(C6711=1,'Data Transformation'!$G$3+0.5*'Data Transformation'!$W$25,IF(C6712=1,D6712-'Data Transformation'!$W$25,FALSE))</f>
        <v>#NUM!</v>
      </c>
      <c r="E6711">
        <f t="array" ref="E6711">IF(ISLOGICAL(D6711),"",FREQUENCY(IF('Data Transformation'!$B$425:$B$8425='Bin Analysis'!$B6699,'Data Transformation'!$G$425:$G$8425),D6711))</f>
        <v>2001</v>
      </c>
      <c r="F6711">
        <f t="shared" si="837"/>
        <v>0</v>
      </c>
      <c r="G6711">
        <f>Weighting!$H$15</f>
        <v>0</v>
      </c>
      <c r="H6711">
        <f t="array" ref="H6711">FREQUENCY(IF('Data Transformation'!$B$4:$B$8425=B6699,'Data Transformation'!$G$4:$G$8425),'Bin Analysis'!$B6711)</f>
        <v>2073</v>
      </c>
      <c r="I6711">
        <f t="shared" si="838"/>
        <v>0</v>
      </c>
      <c r="J6711">
        <f t="shared" si="839"/>
        <v>0</v>
      </c>
      <c r="K6711">
        <f>J6711*Weighting!$W$15</f>
        <v>0</v>
      </c>
      <c r="M6711" s="14"/>
    </row>
    <row r="6712" spans="1:13" x14ac:dyDescent="0.25">
      <c r="A6712" s="32" t="str">
        <f>IF(Weighting!$P$16&gt;0,B6712,"")</f>
        <v/>
      </c>
      <c r="B6712" t="e">
        <f>Weighting!$C$16</f>
        <v>#DIV/0!</v>
      </c>
      <c r="C6712" t="e">
        <f>Weighting!$F$16</f>
        <v>#NUM!</v>
      </c>
      <c r="D6712" t="e">
        <f>IF(C6712=1,'Data Transformation'!$G$3+0.5*'Data Transformation'!$W$25,IF(C6713=1,D6713-'Data Transformation'!$W$25,FALSE))</f>
        <v>#NUM!</v>
      </c>
      <c r="E6712">
        <f t="array" ref="E6712">IF(ISLOGICAL(D6712),"",FREQUENCY(IF('Data Transformation'!$B$425:$B$8425='Bin Analysis'!$B6699,'Data Transformation'!$G$425:$G$8425),D6712))</f>
        <v>2001</v>
      </c>
      <c r="F6712">
        <f t="shared" si="837"/>
        <v>0</v>
      </c>
      <c r="G6712">
        <f>Weighting!$H$16</f>
        <v>0</v>
      </c>
      <c r="H6712">
        <f t="array" ref="H6712">FREQUENCY(IF('Data Transformation'!$B$4:$B$8425=B6699,'Data Transformation'!$G$4:$G$8425),'Bin Analysis'!$B6712)</f>
        <v>2073</v>
      </c>
      <c r="I6712">
        <f t="shared" si="838"/>
        <v>0</v>
      </c>
      <c r="J6712">
        <f t="shared" si="839"/>
        <v>0</v>
      </c>
      <c r="K6712">
        <f>J6712*Weighting!$W$16</f>
        <v>0</v>
      </c>
      <c r="M6712" s="14"/>
    </row>
    <row r="6713" spans="1:13" x14ac:dyDescent="0.25">
      <c r="A6713" s="32" t="str">
        <f>IF(Weighting!$P$17&gt;0,B6713,"")</f>
        <v/>
      </c>
      <c r="B6713" t="e">
        <f>Weighting!$C$17</f>
        <v>#DIV/0!</v>
      </c>
      <c r="C6713" t="e">
        <f>Weighting!$F$17</f>
        <v>#NUM!</v>
      </c>
      <c r="D6713" t="e">
        <f>IF(C6713=1,'Data Transformation'!$G$3+0.5*'Data Transformation'!$W$25,IF(C6714=1,D6714-'Data Transformation'!$W$25,FALSE))</f>
        <v>#NUM!</v>
      </c>
      <c r="E6713">
        <f t="array" ref="E6713">IF(ISLOGICAL(D6713),"",FREQUENCY(IF('Data Transformation'!$B$425:$B$8425='Bin Analysis'!$B6699,'Data Transformation'!$G$425:$G$8425),D6713))</f>
        <v>2001</v>
      </c>
      <c r="F6713">
        <f t="shared" si="837"/>
        <v>0</v>
      </c>
      <c r="G6713">
        <f>Weighting!$H$17</f>
        <v>0</v>
      </c>
      <c r="H6713">
        <f t="array" ref="H6713">FREQUENCY(IF('Data Transformation'!$B$4:$B$8425=B6699,'Data Transformation'!$G$4:$G$8425),'Bin Analysis'!$B6713)</f>
        <v>2073</v>
      </c>
      <c r="I6713">
        <f t="shared" si="838"/>
        <v>0</v>
      </c>
      <c r="J6713">
        <f t="shared" si="839"/>
        <v>0</v>
      </c>
      <c r="K6713">
        <f>J6713*Weighting!$W$17</f>
        <v>0</v>
      </c>
      <c r="M6713" s="14"/>
    </row>
    <row r="6714" spans="1:13" x14ac:dyDescent="0.25">
      <c r="A6714" s="32" t="str">
        <f>IF(Weighting!$P$18&gt;0,B6714,"")</f>
        <v/>
      </c>
      <c r="B6714" t="e">
        <f>Weighting!$C$18</f>
        <v>#DIV/0!</v>
      </c>
      <c r="C6714" t="e">
        <f>Weighting!$F$18</f>
        <v>#NUM!</v>
      </c>
      <c r="D6714" t="e">
        <f>IF(C6714=1,'Data Transformation'!$G$3+0.5*'Data Transformation'!$W$25,IF(C6715=1,D6715-'Data Transformation'!$W$25,FALSE))</f>
        <v>#NUM!</v>
      </c>
      <c r="E6714">
        <f t="array" ref="E6714">IF(ISLOGICAL(D6714),"",FREQUENCY(IF('Data Transformation'!$B$425:$B$8425='Bin Analysis'!$B6699,'Data Transformation'!$G$425:$G$8425),D6714))</f>
        <v>2001</v>
      </c>
      <c r="F6714">
        <f t="shared" si="837"/>
        <v>0</v>
      </c>
      <c r="G6714">
        <f>Weighting!$H$18</f>
        <v>0</v>
      </c>
      <c r="H6714">
        <f t="array" ref="H6714">FREQUENCY(IF('Data Transformation'!$B$4:$B$8425=B6699,'Data Transformation'!$G$4:$G$8425),'Bin Analysis'!$B6714)</f>
        <v>2073</v>
      </c>
      <c r="I6714">
        <f t="shared" si="838"/>
        <v>0</v>
      </c>
      <c r="J6714">
        <f t="shared" si="839"/>
        <v>0</v>
      </c>
      <c r="K6714">
        <f>J6714*Weighting!$W$18</f>
        <v>0</v>
      </c>
      <c r="M6714" s="14"/>
    </row>
    <row r="6715" spans="1:13" x14ac:dyDescent="0.25">
      <c r="A6715" s="32" t="str">
        <f>IF(Weighting!$P$19&gt;0,B6715,"")</f>
        <v/>
      </c>
      <c r="B6715" t="e">
        <f>Weighting!$C$19</f>
        <v>#DIV/0!</v>
      </c>
      <c r="C6715" t="e">
        <f>Weighting!$F$19</f>
        <v>#NUM!</v>
      </c>
      <c r="D6715" t="e">
        <f>IF(C6715=1,'Data Transformation'!$G$3+0.5*'Data Transformation'!$W$25,IF(C6716=1,D6716-'Data Transformation'!$W$25,FALSE))</f>
        <v>#NUM!</v>
      </c>
      <c r="E6715">
        <f t="array" ref="E6715">IF(ISLOGICAL(D6715),"",FREQUENCY(IF('Data Transformation'!$B$425:$B$8425='Bin Analysis'!$B6699,'Data Transformation'!$G$425:$G$8425),D6715))</f>
        <v>2001</v>
      </c>
      <c r="F6715">
        <f t="shared" si="837"/>
        <v>0</v>
      </c>
      <c r="G6715">
        <f>Weighting!$H$19</f>
        <v>0</v>
      </c>
      <c r="H6715">
        <f t="array" ref="H6715">FREQUENCY(IF('Data Transformation'!$B$4:$B$8425=B6699,'Data Transformation'!$G$4:$G$8425),'Bin Analysis'!$B6715)</f>
        <v>2073</v>
      </c>
      <c r="I6715">
        <f t="shared" si="838"/>
        <v>0</v>
      </c>
      <c r="J6715">
        <f t="shared" si="839"/>
        <v>0</v>
      </c>
      <c r="K6715">
        <f>J6715*Weighting!$W$19</f>
        <v>0</v>
      </c>
      <c r="M6715" s="14"/>
    </row>
    <row r="6716" spans="1:13" x14ac:dyDescent="0.25">
      <c r="A6716" s="32" t="str">
        <f>IF(Weighting!$P$20&gt;0,B6716,"")</f>
        <v/>
      </c>
      <c r="B6716" t="e">
        <f>Weighting!$C$20</f>
        <v>#DIV/0!</v>
      </c>
      <c r="C6716" t="e">
        <f>Weighting!$F$20</f>
        <v>#NUM!</v>
      </c>
      <c r="D6716" t="e">
        <f>IF(C6716=1,'Data Transformation'!$G$3+0.5*'Data Transformation'!$W$25,IF(C6717=1,D6717-'Data Transformation'!$W$25,FALSE))</f>
        <v>#NUM!</v>
      </c>
      <c r="E6716">
        <f t="array" ref="E6716">IF(ISLOGICAL(D6716),"",FREQUENCY(IF('Data Transformation'!$B$425:$B$8425='Bin Analysis'!$B6699,'Data Transformation'!$G$425:$G$8425),D6716))</f>
        <v>2001</v>
      </c>
      <c r="F6716">
        <f t="shared" si="837"/>
        <v>0</v>
      </c>
      <c r="G6716">
        <f>Weighting!$H$20</f>
        <v>0</v>
      </c>
      <c r="H6716">
        <f t="array" ref="H6716">FREQUENCY(IF('Data Transformation'!$B$4:$B$8425=B6699,'Data Transformation'!$G$4:$G$8425),'Bin Analysis'!$B6716)</f>
        <v>2073</v>
      </c>
      <c r="I6716">
        <f t="shared" si="838"/>
        <v>0</v>
      </c>
      <c r="J6716">
        <f t="shared" si="839"/>
        <v>0</v>
      </c>
      <c r="K6716">
        <f>J6716*Weighting!$W$20</f>
        <v>0</v>
      </c>
      <c r="M6716" s="14"/>
    </row>
    <row r="6717" spans="1:13" x14ac:dyDescent="0.25">
      <c r="A6717" s="32" t="str">
        <f>IF(Weighting!$P$21&gt;0,B6717,"")</f>
        <v/>
      </c>
      <c r="B6717" t="e">
        <f>Weighting!$C$21</f>
        <v>#DIV/0!</v>
      </c>
      <c r="C6717" t="e">
        <f>Weighting!$F$21</f>
        <v>#NUM!</v>
      </c>
      <c r="D6717" t="e">
        <f>IF(C6717=1,'Data Transformation'!$G$3+0.5*'Data Transformation'!$W$25,IF(C6718=1,D6718-'Data Transformation'!$W$25,FALSE))</f>
        <v>#NUM!</v>
      </c>
      <c r="E6717">
        <f t="array" ref="E6717">IF(ISLOGICAL(D6717),"",FREQUENCY(IF('Data Transformation'!$B$425:$B$8425='Bin Analysis'!$B6699,'Data Transformation'!$G$425:$G$8425),D6717))</f>
        <v>2001</v>
      </c>
      <c r="F6717">
        <f t="shared" si="837"/>
        <v>0</v>
      </c>
      <c r="G6717">
        <f>Weighting!$H$21</f>
        <v>0</v>
      </c>
      <c r="H6717">
        <f t="array" ref="H6717">FREQUENCY(IF('Data Transformation'!$B$4:$B$8425=B6699,'Data Transformation'!$G$4:$G$8425),'Bin Analysis'!$B6717)</f>
        <v>2073</v>
      </c>
      <c r="I6717">
        <f t="shared" si="838"/>
        <v>0</v>
      </c>
      <c r="J6717">
        <f t="shared" si="839"/>
        <v>0</v>
      </c>
      <c r="K6717">
        <f>J6717*Weighting!$W$21</f>
        <v>0</v>
      </c>
      <c r="M6717" s="14"/>
    </row>
    <row r="6718" spans="1:13" x14ac:dyDescent="0.25">
      <c r="A6718" s="32" t="str">
        <f>IF(Weighting!$P$22&gt;0,B6718,"")</f>
        <v/>
      </c>
      <c r="B6718" t="e">
        <f>Weighting!$C$22</f>
        <v>#DIV/0!</v>
      </c>
      <c r="C6718" t="e">
        <f>Weighting!$F$22</f>
        <v>#NUM!</v>
      </c>
      <c r="D6718" t="e">
        <f>IF(C6718=1,'Data Transformation'!$G$3+0.5*'Data Transformation'!$W$25,IF(C6719=1,D6719-'Data Transformation'!$W$25,FALSE))</f>
        <v>#NUM!</v>
      </c>
      <c r="E6718">
        <f t="array" ref="E6718">IF(ISLOGICAL(D6718),"",FREQUENCY(IF('Data Transformation'!$B$425:$B$8425='Bin Analysis'!$B6699,'Data Transformation'!$G$425:$G$8425),D6718))</f>
        <v>2001</v>
      </c>
      <c r="F6718">
        <f t="shared" si="837"/>
        <v>0</v>
      </c>
      <c r="G6718">
        <f>Weighting!$H$22</f>
        <v>0</v>
      </c>
      <c r="H6718">
        <f t="array" ref="H6718">FREQUENCY(IF('Data Transformation'!$B$4:$B$8425=B6699,'Data Transformation'!$G$4:$G$8425),'Bin Analysis'!$B6718)</f>
        <v>2073</v>
      </c>
      <c r="I6718">
        <f t="shared" si="838"/>
        <v>0</v>
      </c>
      <c r="J6718">
        <f t="shared" si="839"/>
        <v>0</v>
      </c>
      <c r="K6718">
        <f>J6718*Weighting!$W$22</f>
        <v>0</v>
      </c>
      <c r="M6718" s="14"/>
    </row>
    <row r="6719" spans="1:13" x14ac:dyDescent="0.25">
      <c r="A6719" s="32" t="str">
        <f>IF(Weighting!$P$23&gt;0,B6719,"")</f>
        <v/>
      </c>
      <c r="B6719" t="e">
        <f>Weighting!$C$23</f>
        <v>#DIV/0!</v>
      </c>
      <c r="C6719" t="e">
        <f>Weighting!$F$23</f>
        <v>#NUM!</v>
      </c>
      <c r="D6719" t="e">
        <f>IF(C6719=1,'Data Transformation'!$G$3+0.5*'Data Transformation'!$W$25,IF(C6720=1,D6720-'Data Transformation'!$W$25,FALSE))</f>
        <v>#NUM!</v>
      </c>
      <c r="E6719">
        <f t="array" ref="E6719">IF(ISLOGICAL(D6719),"",FREQUENCY(IF('Data Transformation'!$B$425:$B$8425='Bin Analysis'!$B6699,'Data Transformation'!$G$425:$G$8425),D6719))</f>
        <v>2001</v>
      </c>
      <c r="F6719">
        <f t="shared" si="837"/>
        <v>0</v>
      </c>
      <c r="G6719">
        <f>Weighting!$H$23</f>
        <v>0</v>
      </c>
      <c r="H6719">
        <f t="array" ref="H6719">FREQUENCY(IF('Data Transformation'!$B$4:$B$8425=B6699,'Data Transformation'!$G$4:$G$8425),'Bin Analysis'!$B6719)</f>
        <v>2073</v>
      </c>
      <c r="I6719">
        <f t="shared" si="838"/>
        <v>0</v>
      </c>
      <c r="J6719">
        <f t="shared" si="839"/>
        <v>0</v>
      </c>
      <c r="K6719">
        <f>J6719*Weighting!$W$23</f>
        <v>0</v>
      </c>
      <c r="M6719" s="14"/>
    </row>
    <row r="6720" spans="1:13" x14ac:dyDescent="0.25">
      <c r="A6720" s="32" t="str">
        <f>IF(Weighting!$P$24&gt;0,B6720,"")</f>
        <v/>
      </c>
      <c r="B6720" t="e">
        <f>Weighting!$C$24</f>
        <v>#DIV/0!</v>
      </c>
      <c r="C6720" t="e">
        <f>Weighting!$F$24</f>
        <v>#NUM!</v>
      </c>
      <c r="D6720" t="e">
        <f>IF(C6720=1,'Data Transformation'!$G$3+0.5*'Data Transformation'!$W$25,IF(C6721=1,D6721-'Data Transformation'!$W$25,FALSE))</f>
        <v>#NUM!</v>
      </c>
      <c r="E6720">
        <f t="array" ref="E6720">IF(ISLOGICAL(D6720),"",FREQUENCY(IF('Data Transformation'!$B$425:$B$8425='Bin Analysis'!$B6699,'Data Transformation'!$G$425:$G$8425),D6720))</f>
        <v>2001</v>
      </c>
      <c r="F6720">
        <f t="shared" si="837"/>
        <v>0</v>
      </c>
      <c r="G6720">
        <f>Weighting!$H$24</f>
        <v>0</v>
      </c>
      <c r="H6720">
        <f t="array" ref="H6720">FREQUENCY(IF('Data Transformation'!$B$4:$B$8425=B6699,'Data Transformation'!$G$4:$G$8425),'Bin Analysis'!$B6720)</f>
        <v>2073</v>
      </c>
      <c r="I6720">
        <f t="shared" si="838"/>
        <v>0</v>
      </c>
      <c r="J6720">
        <f t="shared" si="839"/>
        <v>0</v>
      </c>
      <c r="K6720">
        <f>J6720*Weighting!$W$24</f>
        <v>0</v>
      </c>
      <c r="M6720" s="14"/>
    </row>
    <row r="6721" spans="1:25" x14ac:dyDescent="0.25">
      <c r="A6721" s="32" t="str">
        <f>IF(Weighting!$P$25&gt;0,B6721,"")</f>
        <v/>
      </c>
      <c r="B6721" t="e">
        <f>Weighting!$C$25</f>
        <v>#DIV/0!</v>
      </c>
      <c r="C6721" t="e">
        <f>Weighting!$F$25</f>
        <v>#NUM!</v>
      </c>
      <c r="D6721" t="e">
        <f>IF(C6721=1,'Data Transformation'!$G$3+0.5*'Data Transformation'!$W$25,IF(C6722=1,D6722-'Data Transformation'!$W$25,FALSE))</f>
        <v>#NUM!</v>
      </c>
      <c r="E6721">
        <f t="array" ref="E6721">IF(ISLOGICAL(D6721),"",FREQUENCY(IF('Data Transformation'!$B$425:$B$8425='Bin Analysis'!$B6699,'Data Transformation'!$G$425:$G$8425),D6721))</f>
        <v>2001</v>
      </c>
      <c r="F6721">
        <f t="shared" si="837"/>
        <v>0</v>
      </c>
      <c r="G6721">
        <f>Weighting!$H$25</f>
        <v>0</v>
      </c>
      <c r="H6721">
        <f t="array" ref="H6721">FREQUENCY(IF('Data Transformation'!$B$4:$B$8425=B6699,'Data Transformation'!$G$4:$G$8425),'Bin Analysis'!$B6721)</f>
        <v>2073</v>
      </c>
      <c r="I6721">
        <f t="shared" si="838"/>
        <v>0</v>
      </c>
      <c r="J6721">
        <f t="shared" si="839"/>
        <v>0</v>
      </c>
      <c r="K6721">
        <f>J6721*Weighting!$W$25</f>
        <v>0</v>
      </c>
      <c r="M6721" s="14"/>
    </row>
    <row r="6722" spans="1:25" x14ac:dyDescent="0.25">
      <c r="N6722" s="57"/>
      <c r="O6722"/>
      <c r="P6722"/>
      <c r="Q6722"/>
      <c r="R6722"/>
    </row>
    <row r="6723" spans="1:25" ht="23.25" x14ac:dyDescent="0.35">
      <c r="A6723" s="21" t="s">
        <v>0</v>
      </c>
      <c r="B6723" s="21" t="str">
        <f>IFERROR(VLOOKUP(C6723,'Data Transformation'!$L$6:$M$426,2,FALSE),"")</f>
        <v/>
      </c>
      <c r="C6723" s="21">
        <f>C6699+1</f>
        <v>280</v>
      </c>
      <c r="D6723" s="21"/>
      <c r="E6723" s="21"/>
      <c r="F6723" s="21"/>
      <c r="G6723" s="21"/>
      <c r="H6723" s="22"/>
      <c r="I6723" s="22"/>
      <c r="J6723" s="22"/>
      <c r="K6723" s="21"/>
      <c r="L6723" s="21" t="str">
        <f>B6723</f>
        <v/>
      </c>
      <c r="M6723" s="23" t="e">
        <f>INDEX('Data Transformation'!$O$4:$O$424,MATCH($B6723,'Data Transformation'!$M$4:$M$424,0),MATCH($M$2,'Data Transformation'!$O$3,0))</f>
        <v>#N/A</v>
      </c>
      <c r="N6723" s="27" t="e">
        <f>IF('Input and Summary Results'!$J$16="minimum",'Bin Analysis'!X6724/(M6723-1),'Bin Analysis'!Y6723/('Bin Analysis'!M6723-1))</f>
        <v>#N/A</v>
      </c>
      <c r="O6723" s="27" t="e">
        <f>IF(M6723=FALSE,NA(),(VLOOKUP(1,C6726:K6745,4,FALSE))/(M6723-1))</f>
        <v>#N/A</v>
      </c>
      <c r="P6723" s="27" t="e">
        <f>IF(M6723=FALSE,NA(),SUM(J6726:J6745)/Weighting!$S$5)</f>
        <v>#N/A</v>
      </c>
      <c r="Q6723" s="27" t="e">
        <f>IF(M6723=FALSE,NA(),SUM(K6726:K6745)/Weighting!$S$6)</f>
        <v>#N/A</v>
      </c>
      <c r="R6723" s="27" t="e">
        <f>IF(M6723=FALSE,NA(),(VLOOKUP(1,G6726:K6745,3,FALSE))/(M6723-1))</f>
        <v>#N/A</v>
      </c>
      <c r="S6723" s="22" t="e">
        <f>IF(M6723=FALSE,NA(),IF(SUM(J6726:J6745)=2,"yes","no"))</f>
        <v>#N/A</v>
      </c>
      <c r="X6723" s="2" cm="2">
        <f t="array" ref="X6723:X6724">FREQUENCY(IF('Data Transformation'!$B$425:$B$6424='Bin Analysis'!L6723,'Data Transformation'!$G$425:$G$6424),'Data Transformation'!$U$11)</f>
        <v>0</v>
      </c>
      <c r="Y6723" s="2" cm="2">
        <f t="array" ref="Y6723:Y6724">FREQUENCY(IF('Data Transformation'!$B$425:$B$6424='Bin Analysis'!L6723,'Data Transformation'!$G$425:$G$6424),'Data Transformation'!$U$12)</f>
        <v>0</v>
      </c>
    </row>
    <row r="6724" spans="1:25" x14ac:dyDescent="0.25">
      <c r="A6724" s="14" t="s">
        <v>67</v>
      </c>
      <c r="B6724" t="s">
        <v>47</v>
      </c>
      <c r="C6724" t="s">
        <v>5</v>
      </c>
      <c r="D6724" t="s">
        <v>98</v>
      </c>
      <c r="E6724" t="s">
        <v>99</v>
      </c>
      <c r="F6724" t="s">
        <v>100</v>
      </c>
      <c r="G6724" t="s">
        <v>69</v>
      </c>
      <c r="H6724" t="s">
        <v>31</v>
      </c>
      <c r="I6724" t="s">
        <v>32</v>
      </c>
      <c r="J6724" t="s">
        <v>46</v>
      </c>
      <c r="K6724" s="14" t="s">
        <v>45</v>
      </c>
      <c r="M6724" s="14"/>
      <c r="X6724" s="2">
        <v>0</v>
      </c>
      <c r="Y6724" s="2">
        <v>0</v>
      </c>
    </row>
    <row r="6725" spans="1:25" x14ac:dyDescent="0.25">
      <c r="A6725" s="32"/>
      <c r="D6725" t="e">
        <f>IF(C6725=1,'Data Transformation'!$G$3+0.5*'Data Transformation'!$W$25,IF(C6726=1,D6726-'Data Transformation'!$W$25,FALSE))</f>
        <v>#NUM!</v>
      </c>
      <c r="E6725">
        <f t="array" ref="E6725">IF(ISLOGICAL(D6725),"",FREQUENCY(IF('Data Transformation'!$B$425:$B$8425='Bin Analysis'!$B6723,'Data Transformation'!$G$425:$G$8425),D6725))</f>
        <v>2001</v>
      </c>
      <c r="F6725" t="e">
        <f>IF(ISLOGICAL(D6725),"",E6725-E6724)</f>
        <v>#VALUE!</v>
      </c>
      <c r="M6725" s="14"/>
    </row>
    <row r="6726" spans="1:25" x14ac:dyDescent="0.25">
      <c r="A6726" s="32" t="e">
        <f>IF(Weighting!$P$6&gt;0,B6726,"")</f>
        <v>#NUM!</v>
      </c>
      <c r="B6726" t="e">
        <f>Weighting!$C$6</f>
        <v>#DIV/0!</v>
      </c>
      <c r="C6726" t="e">
        <f>Weighting!$F$6</f>
        <v>#NUM!</v>
      </c>
      <c r="D6726" t="e">
        <f>IF(C6726=1,'Data Transformation'!$G$3+0.5*'Data Transformation'!$W$25,IF(C6727=1,D6727-'Data Transformation'!$W$25,FALSE))</f>
        <v>#NUM!</v>
      </c>
      <c r="E6726">
        <f t="array" ref="E6726">IF(ISLOGICAL(D6726),"",FREQUENCY(IF('Data Transformation'!$B$425:$B$8425='Bin Analysis'!$B6723,'Data Transformation'!$G$425:$G$8425),D6726))</f>
        <v>2001</v>
      </c>
      <c r="F6726">
        <f>IF(ISLOGICAL(D6726),"",E6726-E6725)</f>
        <v>0</v>
      </c>
      <c r="G6726">
        <f>Weighting!$H$6</f>
        <v>1</v>
      </c>
      <c r="H6726">
        <f t="array" ref="H6726">FREQUENCY(IF('Data Transformation'!$B$4:$B$8425=B6723,'Data Transformation'!$G$4:$G$8425),'Bin Analysis'!$B6726)</f>
        <v>2073</v>
      </c>
      <c r="I6726">
        <f>H6726-H6725</f>
        <v>2073</v>
      </c>
      <c r="J6726">
        <f>IF(I6726=0,0,1)</f>
        <v>1</v>
      </c>
      <c r="K6726" t="e">
        <f>J6726*Weighting!$W$6</f>
        <v>#NUM!</v>
      </c>
      <c r="M6726" s="14"/>
    </row>
    <row r="6727" spans="1:25" x14ac:dyDescent="0.25">
      <c r="A6727" s="32" t="str">
        <f>IF(Weighting!$P$7&gt;0,B6727,"")</f>
        <v/>
      </c>
      <c r="B6727" t="e">
        <f>Weighting!$C$7</f>
        <v>#DIV/0!</v>
      </c>
      <c r="C6727" t="e">
        <f>Weighting!$F$7</f>
        <v>#NUM!</v>
      </c>
      <c r="D6727" t="e">
        <f>IF(C6727=1,'Data Transformation'!$G$3+0.5*'Data Transformation'!$W$25,IF(C6728=1,D6728-'Data Transformation'!$W$25,FALSE))</f>
        <v>#NUM!</v>
      </c>
      <c r="E6727">
        <f t="array" ref="E6727">IF(ISLOGICAL(D6727),"",FREQUENCY(IF('Data Transformation'!$B$425:$B$8425='Bin Analysis'!$B6723,'Data Transformation'!$G$425:$G$8425),D6727))</f>
        <v>2001</v>
      </c>
      <c r="F6727">
        <f t="shared" ref="F6727:F6745" si="840">IF(ISLOGICAL(D6727),"",E6727-E6726)</f>
        <v>0</v>
      </c>
      <c r="G6727">
        <f>Weighting!$H$7</f>
        <v>0</v>
      </c>
      <c r="H6727">
        <f t="array" ref="H6727">FREQUENCY(IF('Data Transformation'!$B$4:$B$8425=B6723,'Data Transformation'!$G$4:$G$8425),'Bin Analysis'!$B6727)</f>
        <v>2073</v>
      </c>
      <c r="I6727">
        <f t="shared" ref="I6727:I6745" si="841">H6727-H6726</f>
        <v>0</v>
      </c>
      <c r="J6727">
        <f>IF(I6727=0,0,1)</f>
        <v>0</v>
      </c>
      <c r="K6727">
        <f>J6727*Weighting!$W$7</f>
        <v>0</v>
      </c>
      <c r="M6727" s="14"/>
    </row>
    <row r="6728" spans="1:25" x14ac:dyDescent="0.25">
      <c r="A6728" s="32" t="str">
        <f>IF(Weighting!$P$8&gt;0,B6728,"")</f>
        <v/>
      </c>
      <c r="B6728" t="e">
        <f>Weighting!$C$8</f>
        <v>#DIV/0!</v>
      </c>
      <c r="C6728" t="e">
        <f>Weighting!$F$8</f>
        <v>#NUM!</v>
      </c>
      <c r="D6728" t="e">
        <f>IF(C6728=1,'Data Transformation'!$G$3+0.5*'Data Transformation'!$W$25,IF(C6729=1,D6729-'Data Transformation'!$W$25,FALSE))</f>
        <v>#NUM!</v>
      </c>
      <c r="E6728">
        <f t="array" ref="E6728">IF(ISLOGICAL(D6728),"",FREQUENCY(IF('Data Transformation'!$B$425:$B$8425='Bin Analysis'!$B6723,'Data Transformation'!$G$425:$G$8425),D6728))</f>
        <v>2001</v>
      </c>
      <c r="F6728">
        <f t="shared" si="840"/>
        <v>0</v>
      </c>
      <c r="G6728">
        <f>Weighting!$H$8</f>
        <v>0</v>
      </c>
      <c r="H6728">
        <f t="array" ref="H6728">FREQUENCY(IF('Data Transformation'!$B$4:$B$8425=B6723,'Data Transformation'!$G$4:$G$8425),'Bin Analysis'!$B6728)</f>
        <v>2073</v>
      </c>
      <c r="I6728">
        <f t="shared" si="841"/>
        <v>0</v>
      </c>
      <c r="J6728">
        <f t="shared" ref="J6728:J6745" si="842">IF(I6728=0,0,1)</f>
        <v>0</v>
      </c>
      <c r="K6728">
        <f>J6728*Weighting!$W$8</f>
        <v>0</v>
      </c>
      <c r="M6728" s="14"/>
    </row>
    <row r="6729" spans="1:25" x14ac:dyDescent="0.25">
      <c r="A6729" s="32" t="str">
        <f>IF(Weighting!$P$9&gt;0,B6729,"")</f>
        <v/>
      </c>
      <c r="B6729" s="50" t="e">
        <f>Weighting!$C$9</f>
        <v>#DIV/0!</v>
      </c>
      <c r="C6729" t="e">
        <f>Weighting!$F$9</f>
        <v>#NUM!</v>
      </c>
      <c r="D6729" t="e">
        <f>IF(C6729=1,'Data Transformation'!$G$3+0.5*'Data Transformation'!$W$25,IF(C6730=1,D6730-'Data Transformation'!$W$25,FALSE))</f>
        <v>#NUM!</v>
      </c>
      <c r="E6729">
        <f t="array" ref="E6729">IF(ISLOGICAL(D6729),"",FREQUENCY(IF('Data Transformation'!$B$425:$B$8425='Bin Analysis'!$B6723,'Data Transformation'!$G$425:$G$8425),D6729))</f>
        <v>2001</v>
      </c>
      <c r="F6729">
        <f t="shared" si="840"/>
        <v>0</v>
      </c>
      <c r="G6729">
        <f>Weighting!$H$9</f>
        <v>0</v>
      </c>
      <c r="H6729">
        <f t="array" ref="H6729">FREQUENCY(IF('Data Transformation'!$B$4:$B$8425=B6723,'Data Transformation'!$G$4:$G$8425),'Bin Analysis'!$B6729)</f>
        <v>2073</v>
      </c>
      <c r="I6729">
        <f t="shared" si="841"/>
        <v>0</v>
      </c>
      <c r="J6729">
        <f t="shared" si="842"/>
        <v>0</v>
      </c>
      <c r="K6729">
        <f>J6729*Weighting!$W$9</f>
        <v>0</v>
      </c>
      <c r="M6729" s="14"/>
    </row>
    <row r="6730" spans="1:25" x14ac:dyDescent="0.25">
      <c r="A6730" s="32" t="str">
        <f>IF(Weighting!$P$10&gt;0,B6730,"")</f>
        <v/>
      </c>
      <c r="B6730" t="e">
        <f>Weighting!$C$10</f>
        <v>#DIV/0!</v>
      </c>
      <c r="C6730" t="e">
        <f>Weighting!$F$10</f>
        <v>#NUM!</v>
      </c>
      <c r="D6730" t="e">
        <f>IF(C6730=1,'Data Transformation'!$G$3+0.5*'Data Transformation'!$W$25,IF(C6731=1,D6731-'Data Transformation'!$W$25,FALSE))</f>
        <v>#NUM!</v>
      </c>
      <c r="E6730">
        <f t="array" ref="E6730">IF(ISLOGICAL(D6730),"",FREQUENCY(IF('Data Transformation'!$B$425:$B$8425='Bin Analysis'!$B6723,'Data Transformation'!$G$425:$G$8425),D6730))</f>
        <v>2001</v>
      </c>
      <c r="F6730">
        <f t="shared" si="840"/>
        <v>0</v>
      </c>
      <c r="G6730">
        <f>Weighting!$H$10</f>
        <v>0</v>
      </c>
      <c r="H6730">
        <f t="array" ref="H6730">FREQUENCY(IF('Data Transformation'!$B$4:$B$8425=B6723,'Data Transformation'!$G$4:$G$8425),'Bin Analysis'!$B6730)</f>
        <v>2073</v>
      </c>
      <c r="I6730">
        <f t="shared" si="841"/>
        <v>0</v>
      </c>
      <c r="J6730">
        <f t="shared" si="842"/>
        <v>0</v>
      </c>
      <c r="K6730">
        <f>J6730*Weighting!$W$10</f>
        <v>0</v>
      </c>
      <c r="M6730" s="14"/>
    </row>
    <row r="6731" spans="1:25" x14ac:dyDescent="0.25">
      <c r="A6731" s="32" t="str">
        <f>IF(Weighting!$P$11&gt;0,B6731,"")</f>
        <v/>
      </c>
      <c r="B6731" t="e">
        <f>Weighting!$C$11</f>
        <v>#DIV/0!</v>
      </c>
      <c r="C6731" t="e">
        <f>Weighting!$F$11</f>
        <v>#NUM!</v>
      </c>
      <c r="D6731" t="e">
        <f>IF(C6731=1,'Data Transformation'!$G$3+0.5*'Data Transformation'!$W$25,IF(C6732=1,D6732-'Data Transformation'!$W$25,FALSE))</f>
        <v>#NUM!</v>
      </c>
      <c r="E6731">
        <f t="array" ref="E6731">IF(ISLOGICAL(D6731),"",FREQUENCY(IF('Data Transformation'!$B$425:$B$8425='Bin Analysis'!$B6723,'Data Transformation'!$G$425:$G$8425),D6731))</f>
        <v>2001</v>
      </c>
      <c r="F6731">
        <f t="shared" si="840"/>
        <v>0</v>
      </c>
      <c r="G6731">
        <f>Weighting!$H$11</f>
        <v>0</v>
      </c>
      <c r="H6731">
        <f t="array" ref="H6731">FREQUENCY(IF('Data Transformation'!$B$4:$B$8425=B6723,'Data Transformation'!$G$4:$G$8425),'Bin Analysis'!$B6731)</f>
        <v>2073</v>
      </c>
      <c r="I6731">
        <f t="shared" si="841"/>
        <v>0</v>
      </c>
      <c r="J6731">
        <f t="shared" si="842"/>
        <v>0</v>
      </c>
      <c r="K6731">
        <f>J6731*Weighting!$W$11</f>
        <v>0</v>
      </c>
      <c r="M6731" s="14"/>
    </row>
    <row r="6732" spans="1:25" x14ac:dyDescent="0.25">
      <c r="A6732" s="32" t="str">
        <f>IF(Weighting!$P$12&gt;0,B6732,"")</f>
        <v/>
      </c>
      <c r="B6732" t="e">
        <f>Weighting!$C$12</f>
        <v>#DIV/0!</v>
      </c>
      <c r="C6732" t="e">
        <f>Weighting!$F$12</f>
        <v>#NUM!</v>
      </c>
      <c r="D6732" t="e">
        <f>IF(C6732=1,'Data Transformation'!$G$3+0.5*'Data Transformation'!$W$25,IF(C6733=1,D6733-'Data Transformation'!$W$25,FALSE))</f>
        <v>#NUM!</v>
      </c>
      <c r="E6732">
        <f t="array" ref="E6732">IF(ISLOGICAL(D6732),"",FREQUENCY(IF('Data Transformation'!$B$425:$B$8425='Bin Analysis'!$B6723,'Data Transformation'!$G$425:$G$8425),D6732))</f>
        <v>2001</v>
      </c>
      <c r="F6732">
        <f t="shared" si="840"/>
        <v>0</v>
      </c>
      <c r="G6732">
        <f>Weighting!$H$12</f>
        <v>0</v>
      </c>
      <c r="H6732">
        <f t="array" ref="H6732">FREQUENCY(IF('Data Transformation'!$B$4:$B$8425=B6723,'Data Transformation'!$G$4:$G$8425),'Bin Analysis'!$B6732)</f>
        <v>2073</v>
      </c>
      <c r="I6732">
        <f t="shared" si="841"/>
        <v>0</v>
      </c>
      <c r="J6732">
        <f t="shared" si="842"/>
        <v>0</v>
      </c>
      <c r="K6732">
        <f>J6732*Weighting!$W$12</f>
        <v>0</v>
      </c>
      <c r="M6732" s="14"/>
    </row>
    <row r="6733" spans="1:25" x14ac:dyDescent="0.25">
      <c r="A6733" s="32" t="str">
        <f>IF(Weighting!$P$13&gt;0,B6733,"")</f>
        <v/>
      </c>
      <c r="B6733" t="e">
        <f>Weighting!$C$13</f>
        <v>#DIV/0!</v>
      </c>
      <c r="C6733" t="e">
        <f>Weighting!$F$13</f>
        <v>#NUM!</v>
      </c>
      <c r="D6733" t="e">
        <f>IF(C6733=1,'Data Transformation'!$G$3+0.5*'Data Transformation'!$W$25,IF(C6734=1,D6734-'Data Transformation'!$W$25,FALSE))</f>
        <v>#NUM!</v>
      </c>
      <c r="E6733">
        <f t="array" ref="E6733">IF(ISLOGICAL(D6733),"",FREQUENCY(IF('Data Transformation'!$B$425:$B$8425='Bin Analysis'!$B6723,'Data Transformation'!$G$425:$G$8425),D6733))</f>
        <v>2001</v>
      </c>
      <c r="F6733">
        <f t="shared" si="840"/>
        <v>0</v>
      </c>
      <c r="G6733">
        <f>Weighting!$H$13</f>
        <v>0</v>
      </c>
      <c r="H6733">
        <f t="array" ref="H6733">FREQUENCY(IF('Data Transformation'!$B$4:$B$8425=B6723,'Data Transformation'!$G$4:$G$8425),'Bin Analysis'!$B6733)</f>
        <v>2073</v>
      </c>
      <c r="I6733">
        <f t="shared" si="841"/>
        <v>0</v>
      </c>
      <c r="J6733">
        <f t="shared" si="842"/>
        <v>0</v>
      </c>
      <c r="K6733">
        <f>J6733*Weighting!$W$13</f>
        <v>0</v>
      </c>
      <c r="M6733" s="14"/>
    </row>
    <row r="6734" spans="1:25" x14ac:dyDescent="0.25">
      <c r="A6734" s="32" t="str">
        <f>IF(Weighting!$P$14&gt;0,B6734,"")</f>
        <v/>
      </c>
      <c r="B6734" t="e">
        <f>Weighting!$C$14</f>
        <v>#DIV/0!</v>
      </c>
      <c r="C6734" t="e">
        <f>Weighting!$F$14</f>
        <v>#NUM!</v>
      </c>
      <c r="D6734" t="e">
        <f>IF(C6734=1,'Data Transformation'!$G$3+0.5*'Data Transformation'!$W$25,IF(C6735=1,D6735-'Data Transformation'!$W$25,FALSE))</f>
        <v>#NUM!</v>
      </c>
      <c r="E6734">
        <f t="array" ref="E6734">IF(ISLOGICAL(D6734),"",FREQUENCY(IF('Data Transformation'!$B$425:$B$8425='Bin Analysis'!$B6723,'Data Transformation'!$G$425:$G$8425),D6734))</f>
        <v>2001</v>
      </c>
      <c r="F6734">
        <f t="shared" si="840"/>
        <v>0</v>
      </c>
      <c r="G6734">
        <f>Weighting!$H$14</f>
        <v>0</v>
      </c>
      <c r="H6734">
        <f t="array" ref="H6734">FREQUENCY(IF('Data Transformation'!$B$4:$B$8425=B6723,'Data Transformation'!$G$4:$G$8425),'Bin Analysis'!$B6734)</f>
        <v>2073</v>
      </c>
      <c r="I6734">
        <f t="shared" si="841"/>
        <v>0</v>
      </c>
      <c r="J6734">
        <f t="shared" si="842"/>
        <v>0</v>
      </c>
      <c r="K6734">
        <f>J6734*Weighting!$W$14</f>
        <v>0</v>
      </c>
      <c r="M6734" s="14"/>
    </row>
    <row r="6735" spans="1:25" x14ac:dyDescent="0.25">
      <c r="A6735" s="32" t="str">
        <f>IF(Weighting!$P$15&gt;0,B6735,"")</f>
        <v/>
      </c>
      <c r="B6735" t="e">
        <f>Weighting!$C$15</f>
        <v>#DIV/0!</v>
      </c>
      <c r="C6735" t="e">
        <f>Weighting!$F$15</f>
        <v>#NUM!</v>
      </c>
      <c r="D6735" t="e">
        <f>IF(C6735=1,'Data Transformation'!$G$3+0.5*'Data Transformation'!$W$25,IF(C6736=1,D6736-'Data Transformation'!$W$25,FALSE))</f>
        <v>#NUM!</v>
      </c>
      <c r="E6735">
        <f t="array" ref="E6735">IF(ISLOGICAL(D6735),"",FREQUENCY(IF('Data Transformation'!$B$425:$B$8425='Bin Analysis'!$B6723,'Data Transformation'!$G$425:$G$8425),D6735))</f>
        <v>2001</v>
      </c>
      <c r="F6735">
        <f t="shared" si="840"/>
        <v>0</v>
      </c>
      <c r="G6735">
        <f>Weighting!$H$15</f>
        <v>0</v>
      </c>
      <c r="H6735">
        <f t="array" ref="H6735">FREQUENCY(IF('Data Transformation'!$B$4:$B$8425=B6723,'Data Transformation'!$G$4:$G$8425),'Bin Analysis'!$B6735)</f>
        <v>2073</v>
      </c>
      <c r="I6735">
        <f t="shared" si="841"/>
        <v>0</v>
      </c>
      <c r="J6735">
        <f t="shared" si="842"/>
        <v>0</v>
      </c>
      <c r="K6735">
        <f>J6735*Weighting!$W$15</f>
        <v>0</v>
      </c>
      <c r="M6735" s="14"/>
    </row>
    <row r="6736" spans="1:25" x14ac:dyDescent="0.25">
      <c r="A6736" s="32" t="str">
        <f>IF(Weighting!$P$16&gt;0,B6736,"")</f>
        <v/>
      </c>
      <c r="B6736" t="e">
        <f>Weighting!$C$16</f>
        <v>#DIV/0!</v>
      </c>
      <c r="C6736" t="e">
        <f>Weighting!$F$16</f>
        <v>#NUM!</v>
      </c>
      <c r="D6736" t="e">
        <f>IF(C6736=1,'Data Transformation'!$G$3+0.5*'Data Transformation'!$W$25,IF(C6737=1,D6737-'Data Transformation'!$W$25,FALSE))</f>
        <v>#NUM!</v>
      </c>
      <c r="E6736">
        <f t="array" ref="E6736">IF(ISLOGICAL(D6736),"",FREQUENCY(IF('Data Transformation'!$B$425:$B$8425='Bin Analysis'!$B6723,'Data Transformation'!$G$425:$G$8425),D6736))</f>
        <v>2001</v>
      </c>
      <c r="F6736">
        <f t="shared" si="840"/>
        <v>0</v>
      </c>
      <c r="G6736">
        <f>Weighting!$H$16</f>
        <v>0</v>
      </c>
      <c r="H6736">
        <f t="array" ref="H6736">FREQUENCY(IF('Data Transformation'!$B$4:$B$8425=B6723,'Data Transformation'!$G$4:$G$8425),'Bin Analysis'!$B6736)</f>
        <v>2073</v>
      </c>
      <c r="I6736">
        <f t="shared" si="841"/>
        <v>0</v>
      </c>
      <c r="J6736">
        <f t="shared" si="842"/>
        <v>0</v>
      </c>
      <c r="K6736">
        <f>J6736*Weighting!$W$16</f>
        <v>0</v>
      </c>
      <c r="M6736" s="14"/>
    </row>
    <row r="6737" spans="1:25" x14ac:dyDescent="0.25">
      <c r="A6737" s="32" t="str">
        <f>IF(Weighting!$P$17&gt;0,B6737,"")</f>
        <v/>
      </c>
      <c r="B6737" t="e">
        <f>Weighting!$C$17</f>
        <v>#DIV/0!</v>
      </c>
      <c r="C6737" t="e">
        <f>Weighting!$F$17</f>
        <v>#NUM!</v>
      </c>
      <c r="D6737" t="e">
        <f>IF(C6737=1,'Data Transformation'!$G$3+0.5*'Data Transformation'!$W$25,IF(C6738=1,D6738-'Data Transformation'!$W$25,FALSE))</f>
        <v>#NUM!</v>
      </c>
      <c r="E6737">
        <f t="array" ref="E6737">IF(ISLOGICAL(D6737),"",FREQUENCY(IF('Data Transformation'!$B$425:$B$8425='Bin Analysis'!$B6723,'Data Transformation'!$G$425:$G$8425),D6737))</f>
        <v>2001</v>
      </c>
      <c r="F6737">
        <f t="shared" si="840"/>
        <v>0</v>
      </c>
      <c r="G6737">
        <f>Weighting!$H$17</f>
        <v>0</v>
      </c>
      <c r="H6737">
        <f t="array" ref="H6737">FREQUENCY(IF('Data Transformation'!$B$4:$B$8425=B6723,'Data Transformation'!$G$4:$G$8425),'Bin Analysis'!$B6737)</f>
        <v>2073</v>
      </c>
      <c r="I6737">
        <f t="shared" si="841"/>
        <v>0</v>
      </c>
      <c r="J6737">
        <f t="shared" si="842"/>
        <v>0</v>
      </c>
      <c r="K6737">
        <f>J6737*Weighting!$W$17</f>
        <v>0</v>
      </c>
      <c r="M6737" s="14"/>
    </row>
    <row r="6738" spans="1:25" x14ac:dyDescent="0.25">
      <c r="A6738" s="32" t="str">
        <f>IF(Weighting!$P$18&gt;0,B6738,"")</f>
        <v/>
      </c>
      <c r="B6738" t="e">
        <f>Weighting!$C$18</f>
        <v>#DIV/0!</v>
      </c>
      <c r="C6738" t="e">
        <f>Weighting!$F$18</f>
        <v>#NUM!</v>
      </c>
      <c r="D6738" t="e">
        <f>IF(C6738=1,'Data Transformation'!$G$3+0.5*'Data Transformation'!$W$25,IF(C6739=1,D6739-'Data Transformation'!$W$25,FALSE))</f>
        <v>#NUM!</v>
      </c>
      <c r="E6738">
        <f t="array" ref="E6738">IF(ISLOGICAL(D6738),"",FREQUENCY(IF('Data Transformation'!$B$425:$B$8425='Bin Analysis'!$B6723,'Data Transformation'!$G$425:$G$8425),D6738))</f>
        <v>2001</v>
      </c>
      <c r="F6738">
        <f t="shared" si="840"/>
        <v>0</v>
      </c>
      <c r="G6738">
        <f>Weighting!$H$18</f>
        <v>0</v>
      </c>
      <c r="H6738">
        <f t="array" ref="H6738">FREQUENCY(IF('Data Transformation'!$B$4:$B$8425=B6723,'Data Transformation'!$G$4:$G$8425),'Bin Analysis'!$B6738)</f>
        <v>2073</v>
      </c>
      <c r="I6738">
        <f t="shared" si="841"/>
        <v>0</v>
      </c>
      <c r="J6738">
        <f t="shared" si="842"/>
        <v>0</v>
      </c>
      <c r="K6738">
        <f>J6738*Weighting!$W$18</f>
        <v>0</v>
      </c>
      <c r="M6738" s="14"/>
    </row>
    <row r="6739" spans="1:25" x14ac:dyDescent="0.25">
      <c r="A6739" s="32" t="str">
        <f>IF(Weighting!$P$19&gt;0,B6739,"")</f>
        <v/>
      </c>
      <c r="B6739" t="e">
        <f>Weighting!$C$19</f>
        <v>#DIV/0!</v>
      </c>
      <c r="C6739" t="e">
        <f>Weighting!$F$19</f>
        <v>#NUM!</v>
      </c>
      <c r="D6739" t="e">
        <f>IF(C6739=1,'Data Transformation'!$G$3+0.5*'Data Transformation'!$W$25,IF(C6740=1,D6740-'Data Transformation'!$W$25,FALSE))</f>
        <v>#NUM!</v>
      </c>
      <c r="E6739">
        <f t="array" ref="E6739">IF(ISLOGICAL(D6739),"",FREQUENCY(IF('Data Transformation'!$B$425:$B$8425='Bin Analysis'!$B6723,'Data Transformation'!$G$425:$G$8425),D6739))</f>
        <v>2001</v>
      </c>
      <c r="F6739">
        <f t="shared" si="840"/>
        <v>0</v>
      </c>
      <c r="G6739">
        <f>Weighting!$H$19</f>
        <v>0</v>
      </c>
      <c r="H6739">
        <f t="array" ref="H6739">FREQUENCY(IF('Data Transformation'!$B$4:$B$8425=B6723,'Data Transformation'!$G$4:$G$8425),'Bin Analysis'!$B6739)</f>
        <v>2073</v>
      </c>
      <c r="I6739">
        <f t="shared" si="841"/>
        <v>0</v>
      </c>
      <c r="J6739">
        <f t="shared" si="842"/>
        <v>0</v>
      </c>
      <c r="K6739">
        <f>J6739*Weighting!$W$19</f>
        <v>0</v>
      </c>
      <c r="M6739" s="14"/>
    </row>
    <row r="6740" spans="1:25" x14ac:dyDescent="0.25">
      <c r="A6740" s="32" t="str">
        <f>IF(Weighting!$P$20&gt;0,B6740,"")</f>
        <v/>
      </c>
      <c r="B6740" t="e">
        <f>Weighting!$C$20</f>
        <v>#DIV/0!</v>
      </c>
      <c r="C6740" t="e">
        <f>Weighting!$F$20</f>
        <v>#NUM!</v>
      </c>
      <c r="D6740" t="e">
        <f>IF(C6740=1,'Data Transformation'!$G$3+0.5*'Data Transformation'!$W$25,IF(C6741=1,D6741-'Data Transformation'!$W$25,FALSE))</f>
        <v>#NUM!</v>
      </c>
      <c r="E6740">
        <f t="array" ref="E6740">IF(ISLOGICAL(D6740),"",FREQUENCY(IF('Data Transformation'!$B$425:$B$8425='Bin Analysis'!$B6723,'Data Transformation'!$G$425:$G$8425),D6740))</f>
        <v>2001</v>
      </c>
      <c r="F6740">
        <f t="shared" si="840"/>
        <v>0</v>
      </c>
      <c r="G6740">
        <f>Weighting!$H$20</f>
        <v>0</v>
      </c>
      <c r="H6740">
        <f t="array" ref="H6740">FREQUENCY(IF('Data Transformation'!$B$4:$B$8425=B6723,'Data Transformation'!$G$4:$G$8425),'Bin Analysis'!$B6740)</f>
        <v>2073</v>
      </c>
      <c r="I6740">
        <f t="shared" si="841"/>
        <v>0</v>
      </c>
      <c r="J6740">
        <f t="shared" si="842"/>
        <v>0</v>
      </c>
      <c r="K6740">
        <f>J6740*Weighting!$W$20</f>
        <v>0</v>
      </c>
      <c r="M6740" s="14"/>
    </row>
    <row r="6741" spans="1:25" x14ac:dyDescent="0.25">
      <c r="A6741" s="32" t="str">
        <f>IF(Weighting!$P$21&gt;0,B6741,"")</f>
        <v/>
      </c>
      <c r="B6741" t="e">
        <f>Weighting!$C$21</f>
        <v>#DIV/0!</v>
      </c>
      <c r="C6741" t="e">
        <f>Weighting!$F$21</f>
        <v>#NUM!</v>
      </c>
      <c r="D6741" t="e">
        <f>IF(C6741=1,'Data Transformation'!$G$3+0.5*'Data Transformation'!$W$25,IF(C6742=1,D6742-'Data Transformation'!$W$25,FALSE))</f>
        <v>#NUM!</v>
      </c>
      <c r="E6741">
        <f t="array" ref="E6741">IF(ISLOGICAL(D6741),"",FREQUENCY(IF('Data Transformation'!$B$425:$B$8425='Bin Analysis'!$B6723,'Data Transformation'!$G$425:$G$8425),D6741))</f>
        <v>2001</v>
      </c>
      <c r="F6741">
        <f t="shared" si="840"/>
        <v>0</v>
      </c>
      <c r="G6741">
        <f>Weighting!$H$21</f>
        <v>0</v>
      </c>
      <c r="H6741">
        <f t="array" ref="H6741">FREQUENCY(IF('Data Transformation'!$B$4:$B$8425=B6723,'Data Transformation'!$G$4:$G$8425),'Bin Analysis'!$B6741)</f>
        <v>2073</v>
      </c>
      <c r="I6741">
        <f t="shared" si="841"/>
        <v>0</v>
      </c>
      <c r="J6741">
        <f t="shared" si="842"/>
        <v>0</v>
      </c>
      <c r="K6741">
        <f>J6741*Weighting!$W$21</f>
        <v>0</v>
      </c>
      <c r="M6741" s="14"/>
    </row>
    <row r="6742" spans="1:25" x14ac:dyDescent="0.25">
      <c r="A6742" s="32" t="str">
        <f>IF(Weighting!$P$22&gt;0,B6742,"")</f>
        <v/>
      </c>
      <c r="B6742" t="e">
        <f>Weighting!$C$22</f>
        <v>#DIV/0!</v>
      </c>
      <c r="C6742" t="e">
        <f>Weighting!$F$22</f>
        <v>#NUM!</v>
      </c>
      <c r="D6742" t="e">
        <f>IF(C6742=1,'Data Transformation'!$G$3+0.5*'Data Transformation'!$W$25,IF(C6743=1,D6743-'Data Transformation'!$W$25,FALSE))</f>
        <v>#NUM!</v>
      </c>
      <c r="E6742">
        <f t="array" ref="E6742">IF(ISLOGICAL(D6742),"",FREQUENCY(IF('Data Transformation'!$B$425:$B$8425='Bin Analysis'!$B6723,'Data Transformation'!$G$425:$G$8425),D6742))</f>
        <v>2001</v>
      </c>
      <c r="F6742">
        <f t="shared" si="840"/>
        <v>0</v>
      </c>
      <c r="G6742">
        <f>Weighting!$H$22</f>
        <v>0</v>
      </c>
      <c r="H6742">
        <f t="array" ref="H6742">FREQUENCY(IF('Data Transformation'!$B$4:$B$8425=B6723,'Data Transformation'!$G$4:$G$8425),'Bin Analysis'!$B6742)</f>
        <v>2073</v>
      </c>
      <c r="I6742">
        <f t="shared" si="841"/>
        <v>0</v>
      </c>
      <c r="J6742">
        <f t="shared" si="842"/>
        <v>0</v>
      </c>
      <c r="K6742">
        <f>J6742*Weighting!$W$22</f>
        <v>0</v>
      </c>
      <c r="M6742" s="14"/>
    </row>
    <row r="6743" spans="1:25" x14ac:dyDescent="0.25">
      <c r="A6743" s="32" t="str">
        <f>IF(Weighting!$P$23&gt;0,B6743,"")</f>
        <v/>
      </c>
      <c r="B6743" t="e">
        <f>Weighting!$C$23</f>
        <v>#DIV/0!</v>
      </c>
      <c r="C6743" t="e">
        <f>Weighting!$F$23</f>
        <v>#NUM!</v>
      </c>
      <c r="D6743" t="e">
        <f>IF(C6743=1,'Data Transformation'!$G$3+0.5*'Data Transformation'!$W$25,IF(C6744=1,D6744-'Data Transformation'!$W$25,FALSE))</f>
        <v>#NUM!</v>
      </c>
      <c r="E6743">
        <f t="array" ref="E6743">IF(ISLOGICAL(D6743),"",FREQUENCY(IF('Data Transformation'!$B$425:$B$8425='Bin Analysis'!$B6723,'Data Transformation'!$G$425:$G$8425),D6743))</f>
        <v>2001</v>
      </c>
      <c r="F6743">
        <f t="shared" si="840"/>
        <v>0</v>
      </c>
      <c r="G6743">
        <f>Weighting!$H$23</f>
        <v>0</v>
      </c>
      <c r="H6743">
        <f t="array" ref="H6743">FREQUENCY(IF('Data Transformation'!$B$4:$B$8425=B6723,'Data Transformation'!$G$4:$G$8425),'Bin Analysis'!$B6743)</f>
        <v>2073</v>
      </c>
      <c r="I6743">
        <f t="shared" si="841"/>
        <v>0</v>
      </c>
      <c r="J6743">
        <f t="shared" si="842"/>
        <v>0</v>
      </c>
      <c r="K6743">
        <f>J6743*Weighting!$W$23</f>
        <v>0</v>
      </c>
      <c r="M6743" s="14"/>
    </row>
    <row r="6744" spans="1:25" x14ac:dyDescent="0.25">
      <c r="A6744" s="32" t="str">
        <f>IF(Weighting!$P$24&gt;0,B6744,"")</f>
        <v/>
      </c>
      <c r="B6744" t="e">
        <f>Weighting!$C$24</f>
        <v>#DIV/0!</v>
      </c>
      <c r="C6744" t="e">
        <f>Weighting!$F$24</f>
        <v>#NUM!</v>
      </c>
      <c r="D6744" t="e">
        <f>IF(C6744=1,'Data Transformation'!$G$3+0.5*'Data Transformation'!$W$25,IF(C6745=1,D6745-'Data Transformation'!$W$25,FALSE))</f>
        <v>#NUM!</v>
      </c>
      <c r="E6744">
        <f t="array" ref="E6744">IF(ISLOGICAL(D6744),"",FREQUENCY(IF('Data Transformation'!$B$425:$B$8425='Bin Analysis'!$B6723,'Data Transformation'!$G$425:$G$8425),D6744))</f>
        <v>2001</v>
      </c>
      <c r="F6744">
        <f t="shared" si="840"/>
        <v>0</v>
      </c>
      <c r="G6744">
        <f>Weighting!$H$24</f>
        <v>0</v>
      </c>
      <c r="H6744">
        <f t="array" ref="H6744">FREQUENCY(IF('Data Transformation'!$B$4:$B$8425=B6723,'Data Transformation'!$G$4:$G$8425),'Bin Analysis'!$B6744)</f>
        <v>2073</v>
      </c>
      <c r="I6744">
        <f t="shared" si="841"/>
        <v>0</v>
      </c>
      <c r="J6744">
        <f t="shared" si="842"/>
        <v>0</v>
      </c>
      <c r="K6744">
        <f>J6744*Weighting!$W$24</f>
        <v>0</v>
      </c>
      <c r="M6744" s="14"/>
    </row>
    <row r="6745" spans="1:25" x14ac:dyDescent="0.25">
      <c r="A6745" s="32" t="str">
        <f>IF(Weighting!$P$25&gt;0,B6745,"")</f>
        <v/>
      </c>
      <c r="B6745" t="e">
        <f>Weighting!$C$25</f>
        <v>#DIV/0!</v>
      </c>
      <c r="C6745" t="e">
        <f>Weighting!$F$25</f>
        <v>#NUM!</v>
      </c>
      <c r="D6745" t="e">
        <f>IF(C6745=1,'Data Transformation'!$G$3+0.5*'Data Transformation'!$W$25,IF(C6746=1,D6746-'Data Transformation'!$W$25,FALSE))</f>
        <v>#NUM!</v>
      </c>
      <c r="E6745">
        <f t="array" ref="E6745">IF(ISLOGICAL(D6745),"",FREQUENCY(IF('Data Transformation'!$B$425:$B$8425='Bin Analysis'!$B6723,'Data Transformation'!$G$425:$G$8425),D6745))</f>
        <v>2001</v>
      </c>
      <c r="F6745">
        <f t="shared" si="840"/>
        <v>0</v>
      </c>
      <c r="G6745">
        <f>Weighting!$H$25</f>
        <v>0</v>
      </c>
      <c r="H6745">
        <f t="array" ref="H6745">FREQUENCY(IF('Data Transformation'!$B$4:$B$8425=B6723,'Data Transformation'!$G$4:$G$8425),'Bin Analysis'!$B6745)</f>
        <v>2073</v>
      </c>
      <c r="I6745">
        <f t="shared" si="841"/>
        <v>0</v>
      </c>
      <c r="J6745">
        <f t="shared" si="842"/>
        <v>0</v>
      </c>
      <c r="K6745">
        <f>J6745*Weighting!$W$25</f>
        <v>0</v>
      </c>
      <c r="M6745" s="14"/>
    </row>
    <row r="6746" spans="1:25" x14ac:dyDescent="0.25">
      <c r="O6746"/>
      <c r="P6746"/>
      <c r="Q6746"/>
      <c r="R6746"/>
    </row>
    <row r="6747" spans="1:25" ht="23.25" x14ac:dyDescent="0.35">
      <c r="A6747" s="21" t="s">
        <v>0</v>
      </c>
      <c r="B6747" s="21" t="str">
        <f>IFERROR(VLOOKUP(C6747,'Data Transformation'!$L$6:$M$426,2,FALSE),"")</f>
        <v/>
      </c>
      <c r="C6747" s="21">
        <f>C6723+1</f>
        <v>281</v>
      </c>
      <c r="D6747" s="21"/>
      <c r="E6747" s="21"/>
      <c r="F6747" s="21"/>
      <c r="G6747" s="21"/>
      <c r="H6747" s="22"/>
      <c r="I6747" s="22"/>
      <c r="J6747" s="22"/>
      <c r="K6747" s="21"/>
      <c r="L6747" s="21" t="str">
        <f>B6747</f>
        <v/>
      </c>
      <c r="M6747" s="23" t="e">
        <f>INDEX('Data Transformation'!$O$4:$O$424,MATCH($B6747,'Data Transformation'!$M$4:$M$424,0),MATCH($M$2,'Data Transformation'!$O$3,0))</f>
        <v>#N/A</v>
      </c>
      <c r="N6747" s="27" t="e">
        <f>IF('Input and Summary Results'!$J$16="minimum",'Bin Analysis'!X6748/(M6747-1),'Bin Analysis'!Y6747/('Bin Analysis'!M6747-1))</f>
        <v>#N/A</v>
      </c>
      <c r="O6747" s="27" t="e">
        <f>IF(M6747=FALSE,NA(),(VLOOKUP(1,C6750:K6769,4,FALSE))/(M6747-1))</f>
        <v>#N/A</v>
      </c>
      <c r="P6747" s="27" t="e">
        <f>IF(M6747=FALSE,NA(),SUM(J6750:J6769)/Weighting!$S$5)</f>
        <v>#N/A</v>
      </c>
      <c r="Q6747" s="27" t="e">
        <f>IF(M6747=FALSE,NA(),SUM(K6750:K6769)/Weighting!$S$6)</f>
        <v>#N/A</v>
      </c>
      <c r="R6747" s="27" t="e">
        <f>IF(M6747=FALSE,NA(),(VLOOKUP(1,G6750:K6769,3,FALSE))/(M6747-1))</f>
        <v>#N/A</v>
      </c>
      <c r="S6747" s="22" t="e">
        <f>IF(M6747=FALSE,NA(),IF(SUM(J6750:J6769)=2,"yes","no"))</f>
        <v>#N/A</v>
      </c>
      <c r="X6747" s="2" cm="2">
        <f t="array" ref="X6747:X6748">FREQUENCY(IF('Data Transformation'!$B$425:$B$6424='Bin Analysis'!L6747,'Data Transformation'!$G$425:$G$6424),'Data Transformation'!$U$11)</f>
        <v>0</v>
      </c>
      <c r="Y6747" s="2" cm="2">
        <f t="array" ref="Y6747:Y6748">FREQUENCY(IF('Data Transformation'!$B$425:$B$6424='Bin Analysis'!L6747,'Data Transformation'!$G$425:$G$6424),'Data Transformation'!$U$12)</f>
        <v>0</v>
      </c>
    </row>
    <row r="6748" spans="1:25" x14ac:dyDescent="0.25">
      <c r="A6748" s="14" t="s">
        <v>67</v>
      </c>
      <c r="B6748" t="s">
        <v>47</v>
      </c>
      <c r="C6748" t="s">
        <v>5</v>
      </c>
      <c r="D6748" t="s">
        <v>98</v>
      </c>
      <c r="E6748" t="s">
        <v>99</v>
      </c>
      <c r="F6748" t="s">
        <v>100</v>
      </c>
      <c r="G6748" t="s">
        <v>69</v>
      </c>
      <c r="H6748" t="s">
        <v>31</v>
      </c>
      <c r="I6748" t="s">
        <v>32</v>
      </c>
      <c r="J6748" t="s">
        <v>46</v>
      </c>
      <c r="K6748" s="14" t="s">
        <v>45</v>
      </c>
      <c r="M6748" s="14"/>
      <c r="X6748" s="2">
        <v>0</v>
      </c>
      <c r="Y6748" s="2">
        <v>0</v>
      </c>
    </row>
    <row r="6749" spans="1:25" x14ac:dyDescent="0.25">
      <c r="A6749" s="32"/>
      <c r="D6749" t="e">
        <f>IF(C6749=1,'Data Transformation'!$G$3+0.5*'Data Transformation'!$W$25,IF(C6750=1,D6750-'Data Transformation'!$W$25,FALSE))</f>
        <v>#NUM!</v>
      </c>
      <c r="E6749">
        <f t="array" ref="E6749">IF(ISLOGICAL(D6749),"",FREQUENCY(IF('Data Transformation'!$B$425:$B$8425='Bin Analysis'!$B6747,'Data Transformation'!$G$425:$G$8425),D6749))</f>
        <v>2001</v>
      </c>
      <c r="F6749" t="e">
        <f>IF(ISLOGICAL(D6749),"",E6749-E6748)</f>
        <v>#VALUE!</v>
      </c>
      <c r="M6749" s="14"/>
    </row>
    <row r="6750" spans="1:25" x14ac:dyDescent="0.25">
      <c r="A6750" s="32" t="e">
        <f>IF(Weighting!$P$6&gt;0,B6750,"")</f>
        <v>#NUM!</v>
      </c>
      <c r="B6750" t="e">
        <f>Weighting!$C$6</f>
        <v>#DIV/0!</v>
      </c>
      <c r="C6750" t="e">
        <f>Weighting!$F$6</f>
        <v>#NUM!</v>
      </c>
      <c r="D6750" t="e">
        <f>IF(C6750=1,'Data Transformation'!$G$3+0.5*'Data Transformation'!$W$25,IF(C6751=1,D6751-'Data Transformation'!$W$25,FALSE))</f>
        <v>#NUM!</v>
      </c>
      <c r="E6750">
        <f t="array" ref="E6750">IF(ISLOGICAL(D6750),"",FREQUENCY(IF('Data Transformation'!$B$425:$B$8425='Bin Analysis'!$B6747,'Data Transformation'!$G$425:$G$8425),D6750))</f>
        <v>2001</v>
      </c>
      <c r="F6750">
        <f>IF(ISLOGICAL(D6750),"",E6750-E6749)</f>
        <v>0</v>
      </c>
      <c r="G6750">
        <f>Weighting!$H$6</f>
        <v>1</v>
      </c>
      <c r="H6750">
        <f t="array" ref="H6750">FREQUENCY(IF('Data Transformation'!$B$4:$B$8425=B6747,'Data Transformation'!$G$4:$G$8425),'Bin Analysis'!$B6750)</f>
        <v>2073</v>
      </c>
      <c r="I6750">
        <f>H6750-H6749</f>
        <v>2073</v>
      </c>
      <c r="J6750">
        <f>IF(I6750=0,0,1)</f>
        <v>1</v>
      </c>
      <c r="K6750" t="e">
        <f>J6750*Weighting!$W$6</f>
        <v>#NUM!</v>
      </c>
      <c r="M6750" s="14"/>
    </row>
    <row r="6751" spans="1:25" x14ac:dyDescent="0.25">
      <c r="A6751" s="32" t="str">
        <f>IF(Weighting!$P$7&gt;0,B6751,"")</f>
        <v/>
      </c>
      <c r="B6751" t="e">
        <f>Weighting!$C$7</f>
        <v>#DIV/0!</v>
      </c>
      <c r="C6751" t="e">
        <f>Weighting!$F$7</f>
        <v>#NUM!</v>
      </c>
      <c r="D6751" t="e">
        <f>IF(C6751=1,'Data Transformation'!$G$3+0.5*'Data Transformation'!$W$25,IF(C6752=1,D6752-'Data Transformation'!$W$25,FALSE))</f>
        <v>#NUM!</v>
      </c>
      <c r="E6751">
        <f t="array" ref="E6751">IF(ISLOGICAL(D6751),"",FREQUENCY(IF('Data Transformation'!$B$425:$B$8425='Bin Analysis'!$B6747,'Data Transformation'!$G$425:$G$8425),D6751))</f>
        <v>2001</v>
      </c>
      <c r="F6751">
        <f t="shared" ref="F6751:F6769" si="843">IF(ISLOGICAL(D6751),"",E6751-E6750)</f>
        <v>0</v>
      </c>
      <c r="G6751">
        <f>Weighting!$H$7</f>
        <v>0</v>
      </c>
      <c r="H6751">
        <f t="array" ref="H6751">FREQUENCY(IF('Data Transformation'!$B$4:$B$8425=B6747,'Data Transformation'!$G$4:$G$8425),'Bin Analysis'!$B6751)</f>
        <v>2073</v>
      </c>
      <c r="I6751">
        <f t="shared" ref="I6751:I6769" si="844">H6751-H6750</f>
        <v>0</v>
      </c>
      <c r="J6751">
        <f>IF(I6751=0,0,1)</f>
        <v>0</v>
      </c>
      <c r="K6751">
        <f>J6751*Weighting!$W$7</f>
        <v>0</v>
      </c>
      <c r="M6751" s="14"/>
    </row>
    <row r="6752" spans="1:25" x14ac:dyDescent="0.25">
      <c r="A6752" s="32" t="str">
        <f>IF(Weighting!$P$8&gt;0,B6752,"")</f>
        <v/>
      </c>
      <c r="B6752" t="e">
        <f>Weighting!$C$8</f>
        <v>#DIV/0!</v>
      </c>
      <c r="C6752" t="e">
        <f>Weighting!$F$8</f>
        <v>#NUM!</v>
      </c>
      <c r="D6752" t="e">
        <f>IF(C6752=1,'Data Transformation'!$G$3+0.5*'Data Transformation'!$W$25,IF(C6753=1,D6753-'Data Transformation'!$W$25,FALSE))</f>
        <v>#NUM!</v>
      </c>
      <c r="E6752">
        <f t="array" ref="E6752">IF(ISLOGICAL(D6752),"",FREQUENCY(IF('Data Transformation'!$B$425:$B$8425='Bin Analysis'!$B6747,'Data Transformation'!$G$425:$G$8425),D6752))</f>
        <v>2001</v>
      </c>
      <c r="F6752">
        <f t="shared" si="843"/>
        <v>0</v>
      </c>
      <c r="G6752">
        <f>Weighting!$H$8</f>
        <v>0</v>
      </c>
      <c r="H6752">
        <f t="array" ref="H6752">FREQUENCY(IF('Data Transformation'!$B$4:$B$8425=B6747,'Data Transformation'!$G$4:$G$8425),'Bin Analysis'!$B6752)</f>
        <v>2073</v>
      </c>
      <c r="I6752">
        <f t="shared" si="844"/>
        <v>0</v>
      </c>
      <c r="J6752">
        <f t="shared" ref="J6752:J6769" si="845">IF(I6752=0,0,1)</f>
        <v>0</v>
      </c>
      <c r="K6752">
        <f>J6752*Weighting!$W$8</f>
        <v>0</v>
      </c>
      <c r="M6752" s="14"/>
    </row>
    <row r="6753" spans="1:13" x14ac:dyDescent="0.25">
      <c r="A6753" s="32" t="str">
        <f>IF(Weighting!$P$9&gt;0,B6753,"")</f>
        <v/>
      </c>
      <c r="B6753" s="50" t="e">
        <f>Weighting!$C$9</f>
        <v>#DIV/0!</v>
      </c>
      <c r="C6753" t="e">
        <f>Weighting!$F$9</f>
        <v>#NUM!</v>
      </c>
      <c r="D6753" t="e">
        <f>IF(C6753=1,'Data Transformation'!$G$3+0.5*'Data Transformation'!$W$25,IF(C6754=1,D6754-'Data Transformation'!$W$25,FALSE))</f>
        <v>#NUM!</v>
      </c>
      <c r="E6753">
        <f t="array" ref="E6753">IF(ISLOGICAL(D6753),"",FREQUENCY(IF('Data Transformation'!$B$425:$B$8425='Bin Analysis'!$B6747,'Data Transformation'!$G$425:$G$8425),D6753))</f>
        <v>2001</v>
      </c>
      <c r="F6753">
        <f t="shared" si="843"/>
        <v>0</v>
      </c>
      <c r="G6753">
        <f>Weighting!$H$9</f>
        <v>0</v>
      </c>
      <c r="H6753">
        <f t="array" ref="H6753">FREQUENCY(IF('Data Transformation'!$B$4:$B$8425=B6747,'Data Transformation'!$G$4:$G$8425),'Bin Analysis'!$B6753)</f>
        <v>2073</v>
      </c>
      <c r="I6753">
        <f t="shared" si="844"/>
        <v>0</v>
      </c>
      <c r="J6753">
        <f t="shared" si="845"/>
        <v>0</v>
      </c>
      <c r="K6753">
        <f>J6753*Weighting!$W$9</f>
        <v>0</v>
      </c>
      <c r="M6753" s="14"/>
    </row>
    <row r="6754" spans="1:13" x14ac:dyDescent="0.25">
      <c r="A6754" s="32" t="str">
        <f>IF(Weighting!$P$10&gt;0,B6754,"")</f>
        <v/>
      </c>
      <c r="B6754" t="e">
        <f>Weighting!$C$10</f>
        <v>#DIV/0!</v>
      </c>
      <c r="C6754" t="e">
        <f>Weighting!$F$10</f>
        <v>#NUM!</v>
      </c>
      <c r="D6754" t="e">
        <f>IF(C6754=1,'Data Transformation'!$G$3+0.5*'Data Transformation'!$W$25,IF(C6755=1,D6755-'Data Transformation'!$W$25,FALSE))</f>
        <v>#NUM!</v>
      </c>
      <c r="E6754">
        <f t="array" ref="E6754">IF(ISLOGICAL(D6754),"",FREQUENCY(IF('Data Transformation'!$B$425:$B$8425='Bin Analysis'!$B6747,'Data Transformation'!$G$425:$G$8425),D6754))</f>
        <v>2001</v>
      </c>
      <c r="F6754">
        <f t="shared" si="843"/>
        <v>0</v>
      </c>
      <c r="G6754">
        <f>Weighting!$H$10</f>
        <v>0</v>
      </c>
      <c r="H6754">
        <f t="array" ref="H6754">FREQUENCY(IF('Data Transformation'!$B$4:$B$8425=B6747,'Data Transformation'!$G$4:$G$8425),'Bin Analysis'!$B6754)</f>
        <v>2073</v>
      </c>
      <c r="I6754">
        <f t="shared" si="844"/>
        <v>0</v>
      </c>
      <c r="J6754">
        <f t="shared" si="845"/>
        <v>0</v>
      </c>
      <c r="K6754">
        <f>J6754*Weighting!$W$10</f>
        <v>0</v>
      </c>
      <c r="M6754" s="14"/>
    </row>
    <row r="6755" spans="1:13" x14ac:dyDescent="0.25">
      <c r="A6755" s="32" t="str">
        <f>IF(Weighting!$P$11&gt;0,B6755,"")</f>
        <v/>
      </c>
      <c r="B6755" t="e">
        <f>Weighting!$C$11</f>
        <v>#DIV/0!</v>
      </c>
      <c r="C6755" t="e">
        <f>Weighting!$F$11</f>
        <v>#NUM!</v>
      </c>
      <c r="D6755" t="e">
        <f>IF(C6755=1,'Data Transformation'!$G$3+0.5*'Data Transformation'!$W$25,IF(C6756=1,D6756-'Data Transformation'!$W$25,FALSE))</f>
        <v>#NUM!</v>
      </c>
      <c r="E6755">
        <f t="array" ref="E6755">IF(ISLOGICAL(D6755),"",FREQUENCY(IF('Data Transformation'!$B$425:$B$8425='Bin Analysis'!$B6747,'Data Transformation'!$G$425:$G$8425),D6755))</f>
        <v>2001</v>
      </c>
      <c r="F6755">
        <f t="shared" si="843"/>
        <v>0</v>
      </c>
      <c r="G6755">
        <f>Weighting!$H$11</f>
        <v>0</v>
      </c>
      <c r="H6755">
        <f t="array" ref="H6755">FREQUENCY(IF('Data Transformation'!$B$4:$B$8425=B6747,'Data Transformation'!$G$4:$G$8425),'Bin Analysis'!$B6755)</f>
        <v>2073</v>
      </c>
      <c r="I6755">
        <f t="shared" si="844"/>
        <v>0</v>
      </c>
      <c r="J6755">
        <f t="shared" si="845"/>
        <v>0</v>
      </c>
      <c r="K6755">
        <f>J6755*Weighting!$W$11</f>
        <v>0</v>
      </c>
      <c r="M6755" s="14"/>
    </row>
    <row r="6756" spans="1:13" x14ac:dyDescent="0.25">
      <c r="A6756" s="32" t="str">
        <f>IF(Weighting!$P$12&gt;0,B6756,"")</f>
        <v/>
      </c>
      <c r="B6756" t="e">
        <f>Weighting!$C$12</f>
        <v>#DIV/0!</v>
      </c>
      <c r="C6756" t="e">
        <f>Weighting!$F$12</f>
        <v>#NUM!</v>
      </c>
      <c r="D6756" t="e">
        <f>IF(C6756=1,'Data Transformation'!$G$3+0.5*'Data Transformation'!$W$25,IF(C6757=1,D6757-'Data Transformation'!$W$25,FALSE))</f>
        <v>#NUM!</v>
      </c>
      <c r="E6756">
        <f t="array" ref="E6756">IF(ISLOGICAL(D6756),"",FREQUENCY(IF('Data Transformation'!$B$425:$B$8425='Bin Analysis'!$B6747,'Data Transformation'!$G$425:$G$8425),D6756))</f>
        <v>2001</v>
      </c>
      <c r="F6756">
        <f t="shared" si="843"/>
        <v>0</v>
      </c>
      <c r="G6756">
        <f>Weighting!$H$12</f>
        <v>0</v>
      </c>
      <c r="H6756">
        <f t="array" ref="H6756">FREQUENCY(IF('Data Transformation'!$B$4:$B$8425=B6747,'Data Transformation'!$G$4:$G$8425),'Bin Analysis'!$B6756)</f>
        <v>2073</v>
      </c>
      <c r="I6756">
        <f t="shared" si="844"/>
        <v>0</v>
      </c>
      <c r="J6756">
        <f t="shared" si="845"/>
        <v>0</v>
      </c>
      <c r="K6756">
        <f>J6756*Weighting!$W$12</f>
        <v>0</v>
      </c>
      <c r="M6756" s="14"/>
    </row>
    <row r="6757" spans="1:13" x14ac:dyDescent="0.25">
      <c r="A6757" s="32" t="str">
        <f>IF(Weighting!$P$13&gt;0,B6757,"")</f>
        <v/>
      </c>
      <c r="B6757" t="e">
        <f>Weighting!$C$13</f>
        <v>#DIV/0!</v>
      </c>
      <c r="C6757" t="e">
        <f>Weighting!$F$13</f>
        <v>#NUM!</v>
      </c>
      <c r="D6757" t="e">
        <f>IF(C6757=1,'Data Transformation'!$G$3+0.5*'Data Transformation'!$W$25,IF(C6758=1,D6758-'Data Transformation'!$W$25,FALSE))</f>
        <v>#NUM!</v>
      </c>
      <c r="E6757">
        <f t="array" ref="E6757">IF(ISLOGICAL(D6757),"",FREQUENCY(IF('Data Transformation'!$B$425:$B$8425='Bin Analysis'!$B6747,'Data Transformation'!$G$425:$G$8425),D6757))</f>
        <v>2001</v>
      </c>
      <c r="F6757">
        <f t="shared" si="843"/>
        <v>0</v>
      </c>
      <c r="G6757">
        <f>Weighting!$H$13</f>
        <v>0</v>
      </c>
      <c r="H6757">
        <f t="array" ref="H6757">FREQUENCY(IF('Data Transformation'!$B$4:$B$8425=B6747,'Data Transformation'!$G$4:$G$8425),'Bin Analysis'!$B6757)</f>
        <v>2073</v>
      </c>
      <c r="I6757">
        <f t="shared" si="844"/>
        <v>0</v>
      </c>
      <c r="J6757">
        <f t="shared" si="845"/>
        <v>0</v>
      </c>
      <c r="K6757">
        <f>J6757*Weighting!$W$13</f>
        <v>0</v>
      </c>
      <c r="M6757" s="14"/>
    </row>
    <row r="6758" spans="1:13" x14ac:dyDescent="0.25">
      <c r="A6758" s="32" t="str">
        <f>IF(Weighting!$P$14&gt;0,B6758,"")</f>
        <v/>
      </c>
      <c r="B6758" t="e">
        <f>Weighting!$C$14</f>
        <v>#DIV/0!</v>
      </c>
      <c r="C6758" t="e">
        <f>Weighting!$F$14</f>
        <v>#NUM!</v>
      </c>
      <c r="D6758" t="e">
        <f>IF(C6758=1,'Data Transformation'!$G$3+0.5*'Data Transformation'!$W$25,IF(C6759=1,D6759-'Data Transformation'!$W$25,FALSE))</f>
        <v>#NUM!</v>
      </c>
      <c r="E6758">
        <f t="array" ref="E6758">IF(ISLOGICAL(D6758),"",FREQUENCY(IF('Data Transformation'!$B$425:$B$8425='Bin Analysis'!$B6747,'Data Transformation'!$G$425:$G$8425),D6758))</f>
        <v>2001</v>
      </c>
      <c r="F6758">
        <f t="shared" si="843"/>
        <v>0</v>
      </c>
      <c r="G6758">
        <f>Weighting!$H$14</f>
        <v>0</v>
      </c>
      <c r="H6758">
        <f t="array" ref="H6758">FREQUENCY(IF('Data Transformation'!$B$4:$B$8425=B6747,'Data Transformation'!$G$4:$G$8425),'Bin Analysis'!$B6758)</f>
        <v>2073</v>
      </c>
      <c r="I6758">
        <f t="shared" si="844"/>
        <v>0</v>
      </c>
      <c r="J6758">
        <f t="shared" si="845"/>
        <v>0</v>
      </c>
      <c r="K6758">
        <f>J6758*Weighting!$W$14</f>
        <v>0</v>
      </c>
      <c r="M6758" s="14"/>
    </row>
    <row r="6759" spans="1:13" x14ac:dyDescent="0.25">
      <c r="A6759" s="32" t="str">
        <f>IF(Weighting!$P$15&gt;0,B6759,"")</f>
        <v/>
      </c>
      <c r="B6759" t="e">
        <f>Weighting!$C$15</f>
        <v>#DIV/0!</v>
      </c>
      <c r="C6759" t="e">
        <f>Weighting!$F$15</f>
        <v>#NUM!</v>
      </c>
      <c r="D6759" t="e">
        <f>IF(C6759=1,'Data Transformation'!$G$3+0.5*'Data Transformation'!$W$25,IF(C6760=1,D6760-'Data Transformation'!$W$25,FALSE))</f>
        <v>#NUM!</v>
      </c>
      <c r="E6759">
        <f t="array" ref="E6759">IF(ISLOGICAL(D6759),"",FREQUENCY(IF('Data Transformation'!$B$425:$B$8425='Bin Analysis'!$B6747,'Data Transformation'!$G$425:$G$8425),D6759))</f>
        <v>2001</v>
      </c>
      <c r="F6759">
        <f t="shared" si="843"/>
        <v>0</v>
      </c>
      <c r="G6759">
        <f>Weighting!$H$15</f>
        <v>0</v>
      </c>
      <c r="H6759">
        <f t="array" ref="H6759">FREQUENCY(IF('Data Transformation'!$B$4:$B$8425=B6747,'Data Transformation'!$G$4:$G$8425),'Bin Analysis'!$B6759)</f>
        <v>2073</v>
      </c>
      <c r="I6759">
        <f t="shared" si="844"/>
        <v>0</v>
      </c>
      <c r="J6759">
        <f t="shared" si="845"/>
        <v>0</v>
      </c>
      <c r="K6759">
        <f>J6759*Weighting!$W$15</f>
        <v>0</v>
      </c>
      <c r="M6759" s="14"/>
    </row>
    <row r="6760" spans="1:13" x14ac:dyDescent="0.25">
      <c r="A6760" s="32" t="str">
        <f>IF(Weighting!$P$16&gt;0,B6760,"")</f>
        <v/>
      </c>
      <c r="B6760" t="e">
        <f>Weighting!$C$16</f>
        <v>#DIV/0!</v>
      </c>
      <c r="C6760" t="e">
        <f>Weighting!$F$16</f>
        <v>#NUM!</v>
      </c>
      <c r="D6760" t="e">
        <f>IF(C6760=1,'Data Transformation'!$G$3+0.5*'Data Transformation'!$W$25,IF(C6761=1,D6761-'Data Transformation'!$W$25,FALSE))</f>
        <v>#NUM!</v>
      </c>
      <c r="E6760">
        <f t="array" ref="E6760">IF(ISLOGICAL(D6760),"",FREQUENCY(IF('Data Transformation'!$B$425:$B$8425='Bin Analysis'!$B6747,'Data Transformation'!$G$425:$G$8425),D6760))</f>
        <v>2001</v>
      </c>
      <c r="F6760">
        <f t="shared" si="843"/>
        <v>0</v>
      </c>
      <c r="G6760">
        <f>Weighting!$H$16</f>
        <v>0</v>
      </c>
      <c r="H6760">
        <f t="array" ref="H6760">FREQUENCY(IF('Data Transformation'!$B$4:$B$8425=B6747,'Data Transformation'!$G$4:$G$8425),'Bin Analysis'!$B6760)</f>
        <v>2073</v>
      </c>
      <c r="I6760">
        <f t="shared" si="844"/>
        <v>0</v>
      </c>
      <c r="J6760">
        <f t="shared" si="845"/>
        <v>0</v>
      </c>
      <c r="K6760">
        <f>J6760*Weighting!$W$16</f>
        <v>0</v>
      </c>
      <c r="M6760" s="14"/>
    </row>
    <row r="6761" spans="1:13" x14ac:dyDescent="0.25">
      <c r="A6761" s="32" t="str">
        <f>IF(Weighting!$P$17&gt;0,B6761,"")</f>
        <v/>
      </c>
      <c r="B6761" t="e">
        <f>Weighting!$C$17</f>
        <v>#DIV/0!</v>
      </c>
      <c r="C6761" t="e">
        <f>Weighting!$F$17</f>
        <v>#NUM!</v>
      </c>
      <c r="D6761" t="e">
        <f>IF(C6761=1,'Data Transformation'!$G$3+0.5*'Data Transformation'!$W$25,IF(C6762=1,D6762-'Data Transformation'!$W$25,FALSE))</f>
        <v>#NUM!</v>
      </c>
      <c r="E6761">
        <f t="array" ref="E6761">IF(ISLOGICAL(D6761),"",FREQUENCY(IF('Data Transformation'!$B$425:$B$8425='Bin Analysis'!$B6747,'Data Transformation'!$G$425:$G$8425),D6761))</f>
        <v>2001</v>
      </c>
      <c r="F6761">
        <f t="shared" si="843"/>
        <v>0</v>
      </c>
      <c r="G6761">
        <f>Weighting!$H$17</f>
        <v>0</v>
      </c>
      <c r="H6761">
        <f t="array" ref="H6761">FREQUENCY(IF('Data Transformation'!$B$4:$B$8425=B6747,'Data Transformation'!$G$4:$G$8425),'Bin Analysis'!$B6761)</f>
        <v>2073</v>
      </c>
      <c r="I6761">
        <f t="shared" si="844"/>
        <v>0</v>
      </c>
      <c r="J6761">
        <f t="shared" si="845"/>
        <v>0</v>
      </c>
      <c r="K6761">
        <f>J6761*Weighting!$W$17</f>
        <v>0</v>
      </c>
      <c r="M6761" s="14"/>
    </row>
    <row r="6762" spans="1:13" x14ac:dyDescent="0.25">
      <c r="A6762" s="32" t="str">
        <f>IF(Weighting!$P$18&gt;0,B6762,"")</f>
        <v/>
      </c>
      <c r="B6762" t="e">
        <f>Weighting!$C$18</f>
        <v>#DIV/0!</v>
      </c>
      <c r="C6762" t="e">
        <f>Weighting!$F$18</f>
        <v>#NUM!</v>
      </c>
      <c r="D6762" t="e">
        <f>IF(C6762=1,'Data Transformation'!$G$3+0.5*'Data Transformation'!$W$25,IF(C6763=1,D6763-'Data Transformation'!$W$25,FALSE))</f>
        <v>#NUM!</v>
      </c>
      <c r="E6762">
        <f t="array" ref="E6762">IF(ISLOGICAL(D6762),"",FREQUENCY(IF('Data Transformation'!$B$425:$B$8425='Bin Analysis'!$B6747,'Data Transformation'!$G$425:$G$8425),D6762))</f>
        <v>2001</v>
      </c>
      <c r="F6762">
        <f t="shared" si="843"/>
        <v>0</v>
      </c>
      <c r="G6762">
        <f>Weighting!$H$18</f>
        <v>0</v>
      </c>
      <c r="H6762">
        <f t="array" ref="H6762">FREQUENCY(IF('Data Transformation'!$B$4:$B$8425=B6747,'Data Transformation'!$G$4:$G$8425),'Bin Analysis'!$B6762)</f>
        <v>2073</v>
      </c>
      <c r="I6762">
        <f t="shared" si="844"/>
        <v>0</v>
      </c>
      <c r="J6762">
        <f t="shared" si="845"/>
        <v>0</v>
      </c>
      <c r="K6762">
        <f>J6762*Weighting!$W$18</f>
        <v>0</v>
      </c>
      <c r="M6762" s="14"/>
    </row>
    <row r="6763" spans="1:13" x14ac:dyDescent="0.25">
      <c r="A6763" s="32" t="str">
        <f>IF(Weighting!$P$19&gt;0,B6763,"")</f>
        <v/>
      </c>
      <c r="B6763" t="e">
        <f>Weighting!$C$19</f>
        <v>#DIV/0!</v>
      </c>
      <c r="C6763" t="e">
        <f>Weighting!$F$19</f>
        <v>#NUM!</v>
      </c>
      <c r="D6763" t="e">
        <f>IF(C6763=1,'Data Transformation'!$G$3+0.5*'Data Transformation'!$W$25,IF(C6764=1,D6764-'Data Transformation'!$W$25,FALSE))</f>
        <v>#NUM!</v>
      </c>
      <c r="E6763">
        <f t="array" ref="E6763">IF(ISLOGICAL(D6763),"",FREQUENCY(IF('Data Transformation'!$B$425:$B$8425='Bin Analysis'!$B6747,'Data Transformation'!$G$425:$G$8425),D6763))</f>
        <v>2001</v>
      </c>
      <c r="F6763">
        <f t="shared" si="843"/>
        <v>0</v>
      </c>
      <c r="G6763">
        <f>Weighting!$H$19</f>
        <v>0</v>
      </c>
      <c r="H6763">
        <f t="array" ref="H6763">FREQUENCY(IF('Data Transformation'!$B$4:$B$8425=B6747,'Data Transformation'!$G$4:$G$8425),'Bin Analysis'!$B6763)</f>
        <v>2073</v>
      </c>
      <c r="I6763">
        <f t="shared" si="844"/>
        <v>0</v>
      </c>
      <c r="J6763">
        <f t="shared" si="845"/>
        <v>0</v>
      </c>
      <c r="K6763">
        <f>J6763*Weighting!$W$19</f>
        <v>0</v>
      </c>
      <c r="M6763" s="14"/>
    </row>
    <row r="6764" spans="1:13" x14ac:dyDescent="0.25">
      <c r="A6764" s="32" t="str">
        <f>IF(Weighting!$P$20&gt;0,B6764,"")</f>
        <v/>
      </c>
      <c r="B6764" t="e">
        <f>Weighting!$C$20</f>
        <v>#DIV/0!</v>
      </c>
      <c r="C6764" t="e">
        <f>Weighting!$F$20</f>
        <v>#NUM!</v>
      </c>
      <c r="D6764" t="e">
        <f>IF(C6764=1,'Data Transformation'!$G$3+0.5*'Data Transformation'!$W$25,IF(C6765=1,D6765-'Data Transformation'!$W$25,FALSE))</f>
        <v>#NUM!</v>
      </c>
      <c r="E6764">
        <f t="array" ref="E6764">IF(ISLOGICAL(D6764),"",FREQUENCY(IF('Data Transformation'!$B$425:$B$8425='Bin Analysis'!$B6747,'Data Transformation'!$G$425:$G$8425),D6764))</f>
        <v>2001</v>
      </c>
      <c r="F6764">
        <f t="shared" si="843"/>
        <v>0</v>
      </c>
      <c r="G6764">
        <f>Weighting!$H$20</f>
        <v>0</v>
      </c>
      <c r="H6764">
        <f t="array" ref="H6764">FREQUENCY(IF('Data Transformation'!$B$4:$B$8425=B6747,'Data Transformation'!$G$4:$G$8425),'Bin Analysis'!$B6764)</f>
        <v>2073</v>
      </c>
      <c r="I6764">
        <f t="shared" si="844"/>
        <v>0</v>
      </c>
      <c r="J6764">
        <f t="shared" si="845"/>
        <v>0</v>
      </c>
      <c r="K6764">
        <f>J6764*Weighting!$W$20</f>
        <v>0</v>
      </c>
      <c r="M6764" s="14"/>
    </row>
    <row r="6765" spans="1:13" x14ac:dyDescent="0.25">
      <c r="A6765" s="32" t="str">
        <f>IF(Weighting!$P$21&gt;0,B6765,"")</f>
        <v/>
      </c>
      <c r="B6765" t="e">
        <f>Weighting!$C$21</f>
        <v>#DIV/0!</v>
      </c>
      <c r="C6765" t="e">
        <f>Weighting!$F$21</f>
        <v>#NUM!</v>
      </c>
      <c r="D6765" t="e">
        <f>IF(C6765=1,'Data Transformation'!$G$3+0.5*'Data Transformation'!$W$25,IF(C6766=1,D6766-'Data Transformation'!$W$25,FALSE))</f>
        <v>#NUM!</v>
      </c>
      <c r="E6765">
        <f t="array" ref="E6765">IF(ISLOGICAL(D6765),"",FREQUENCY(IF('Data Transformation'!$B$425:$B$8425='Bin Analysis'!$B6747,'Data Transformation'!$G$425:$G$8425),D6765))</f>
        <v>2001</v>
      </c>
      <c r="F6765">
        <f t="shared" si="843"/>
        <v>0</v>
      </c>
      <c r="G6765">
        <f>Weighting!$H$21</f>
        <v>0</v>
      </c>
      <c r="H6765">
        <f t="array" ref="H6765">FREQUENCY(IF('Data Transformation'!$B$4:$B$8425=B6747,'Data Transformation'!$G$4:$G$8425),'Bin Analysis'!$B6765)</f>
        <v>2073</v>
      </c>
      <c r="I6765">
        <f t="shared" si="844"/>
        <v>0</v>
      </c>
      <c r="J6765">
        <f t="shared" si="845"/>
        <v>0</v>
      </c>
      <c r="K6765">
        <f>J6765*Weighting!$W$21</f>
        <v>0</v>
      </c>
      <c r="M6765" s="14"/>
    </row>
    <row r="6766" spans="1:13" x14ac:dyDescent="0.25">
      <c r="A6766" s="32" t="str">
        <f>IF(Weighting!$P$22&gt;0,B6766,"")</f>
        <v/>
      </c>
      <c r="B6766" t="e">
        <f>Weighting!$C$22</f>
        <v>#DIV/0!</v>
      </c>
      <c r="C6766" t="e">
        <f>Weighting!$F$22</f>
        <v>#NUM!</v>
      </c>
      <c r="D6766" t="e">
        <f>IF(C6766=1,'Data Transformation'!$G$3+0.5*'Data Transformation'!$W$25,IF(C6767=1,D6767-'Data Transformation'!$W$25,FALSE))</f>
        <v>#NUM!</v>
      </c>
      <c r="E6766">
        <f t="array" ref="E6766">IF(ISLOGICAL(D6766),"",FREQUENCY(IF('Data Transformation'!$B$425:$B$8425='Bin Analysis'!$B6747,'Data Transformation'!$G$425:$G$8425),D6766))</f>
        <v>2001</v>
      </c>
      <c r="F6766">
        <f t="shared" si="843"/>
        <v>0</v>
      </c>
      <c r="G6766">
        <f>Weighting!$H$22</f>
        <v>0</v>
      </c>
      <c r="H6766">
        <f t="array" ref="H6766">FREQUENCY(IF('Data Transformation'!$B$4:$B$8425=B6747,'Data Transformation'!$G$4:$G$8425),'Bin Analysis'!$B6766)</f>
        <v>2073</v>
      </c>
      <c r="I6766">
        <f t="shared" si="844"/>
        <v>0</v>
      </c>
      <c r="J6766">
        <f t="shared" si="845"/>
        <v>0</v>
      </c>
      <c r="K6766">
        <f>J6766*Weighting!$W$22</f>
        <v>0</v>
      </c>
      <c r="M6766" s="14"/>
    </row>
    <row r="6767" spans="1:13" x14ac:dyDescent="0.25">
      <c r="A6767" s="32" t="str">
        <f>IF(Weighting!$P$23&gt;0,B6767,"")</f>
        <v/>
      </c>
      <c r="B6767" t="e">
        <f>Weighting!$C$23</f>
        <v>#DIV/0!</v>
      </c>
      <c r="C6767" t="e">
        <f>Weighting!$F$23</f>
        <v>#NUM!</v>
      </c>
      <c r="D6767" t="e">
        <f>IF(C6767=1,'Data Transformation'!$G$3+0.5*'Data Transformation'!$W$25,IF(C6768=1,D6768-'Data Transformation'!$W$25,FALSE))</f>
        <v>#NUM!</v>
      </c>
      <c r="E6767">
        <f t="array" ref="E6767">IF(ISLOGICAL(D6767),"",FREQUENCY(IF('Data Transformation'!$B$425:$B$8425='Bin Analysis'!$B6747,'Data Transformation'!$G$425:$G$8425),D6767))</f>
        <v>2001</v>
      </c>
      <c r="F6767">
        <f t="shared" si="843"/>
        <v>0</v>
      </c>
      <c r="G6767">
        <f>Weighting!$H$23</f>
        <v>0</v>
      </c>
      <c r="H6767">
        <f t="array" ref="H6767">FREQUENCY(IF('Data Transformation'!$B$4:$B$8425=B6747,'Data Transformation'!$G$4:$G$8425),'Bin Analysis'!$B6767)</f>
        <v>2073</v>
      </c>
      <c r="I6767">
        <f t="shared" si="844"/>
        <v>0</v>
      </c>
      <c r="J6767">
        <f t="shared" si="845"/>
        <v>0</v>
      </c>
      <c r="K6767">
        <f>J6767*Weighting!$W$23</f>
        <v>0</v>
      </c>
      <c r="M6767" s="14"/>
    </row>
    <row r="6768" spans="1:13" x14ac:dyDescent="0.25">
      <c r="A6768" s="32" t="str">
        <f>IF(Weighting!$P$24&gt;0,B6768,"")</f>
        <v/>
      </c>
      <c r="B6768" t="e">
        <f>Weighting!$C$24</f>
        <v>#DIV/0!</v>
      </c>
      <c r="C6768" t="e">
        <f>Weighting!$F$24</f>
        <v>#NUM!</v>
      </c>
      <c r="D6768" t="e">
        <f>IF(C6768=1,'Data Transformation'!$G$3+0.5*'Data Transformation'!$W$25,IF(C6769=1,D6769-'Data Transformation'!$W$25,FALSE))</f>
        <v>#NUM!</v>
      </c>
      <c r="E6768">
        <f t="array" ref="E6768">IF(ISLOGICAL(D6768),"",FREQUENCY(IF('Data Transformation'!$B$425:$B$8425='Bin Analysis'!$B6747,'Data Transformation'!$G$425:$G$8425),D6768))</f>
        <v>2001</v>
      </c>
      <c r="F6768">
        <f t="shared" si="843"/>
        <v>0</v>
      </c>
      <c r="G6768">
        <f>Weighting!$H$24</f>
        <v>0</v>
      </c>
      <c r="H6768">
        <f t="array" ref="H6768">FREQUENCY(IF('Data Transformation'!$B$4:$B$8425=B6747,'Data Transformation'!$G$4:$G$8425),'Bin Analysis'!$B6768)</f>
        <v>2073</v>
      </c>
      <c r="I6768">
        <f t="shared" si="844"/>
        <v>0</v>
      </c>
      <c r="J6768">
        <f t="shared" si="845"/>
        <v>0</v>
      </c>
      <c r="K6768">
        <f>J6768*Weighting!$W$24</f>
        <v>0</v>
      </c>
      <c r="M6768" s="14"/>
    </row>
    <row r="6769" spans="1:25" x14ac:dyDescent="0.25">
      <c r="A6769" s="32" t="str">
        <f>IF(Weighting!$P$25&gt;0,B6769,"")</f>
        <v/>
      </c>
      <c r="B6769" t="e">
        <f>Weighting!$C$25</f>
        <v>#DIV/0!</v>
      </c>
      <c r="C6769" t="e">
        <f>Weighting!$F$25</f>
        <v>#NUM!</v>
      </c>
      <c r="D6769" t="e">
        <f>IF(C6769=1,'Data Transformation'!$G$3+0.5*'Data Transformation'!$W$25,IF(C6770=1,D6770-'Data Transformation'!$W$25,FALSE))</f>
        <v>#NUM!</v>
      </c>
      <c r="E6769">
        <f t="array" ref="E6769">IF(ISLOGICAL(D6769),"",FREQUENCY(IF('Data Transformation'!$B$425:$B$8425='Bin Analysis'!$B6747,'Data Transformation'!$G$425:$G$8425),D6769))</f>
        <v>2001</v>
      </c>
      <c r="F6769">
        <f t="shared" si="843"/>
        <v>0</v>
      </c>
      <c r="G6769">
        <f>Weighting!$H$25</f>
        <v>0</v>
      </c>
      <c r="H6769">
        <f t="array" ref="H6769">FREQUENCY(IF('Data Transformation'!$B$4:$B$8425=B6747,'Data Transformation'!$G$4:$G$8425),'Bin Analysis'!$B6769)</f>
        <v>2073</v>
      </c>
      <c r="I6769">
        <f t="shared" si="844"/>
        <v>0</v>
      </c>
      <c r="J6769">
        <f t="shared" si="845"/>
        <v>0</v>
      </c>
      <c r="K6769">
        <f>J6769*Weighting!$W$25</f>
        <v>0</v>
      </c>
      <c r="M6769" s="14"/>
    </row>
    <row r="6770" spans="1:25" x14ac:dyDescent="0.25">
      <c r="O6770"/>
      <c r="P6770"/>
      <c r="Q6770"/>
      <c r="R6770"/>
    </row>
    <row r="6771" spans="1:25" ht="23.25" x14ac:dyDescent="0.35">
      <c r="A6771" s="21" t="s">
        <v>0</v>
      </c>
      <c r="B6771" s="21" t="str">
        <f>IFERROR(VLOOKUP(C6771,'Data Transformation'!$L$6:$M$426,2,FALSE),"")</f>
        <v/>
      </c>
      <c r="C6771" s="21">
        <f>C6747+1</f>
        <v>282</v>
      </c>
      <c r="D6771" s="21"/>
      <c r="E6771" s="21"/>
      <c r="F6771" s="21"/>
      <c r="G6771" s="21"/>
      <c r="H6771" s="22"/>
      <c r="I6771" s="22"/>
      <c r="J6771" s="22"/>
      <c r="K6771" s="21"/>
      <c r="L6771" s="21" t="str">
        <f>B6771</f>
        <v/>
      </c>
      <c r="M6771" s="23" t="e">
        <f>INDEX('Data Transformation'!$O$4:$O$424,MATCH($B6771,'Data Transformation'!$M$4:$M$424,0),MATCH($M$2,'Data Transformation'!$O$3,0))</f>
        <v>#N/A</v>
      </c>
      <c r="N6771" s="27" t="e">
        <f>IF('Input and Summary Results'!$J$16="minimum",'Bin Analysis'!X6772/(M6771-1),'Bin Analysis'!Y6771/('Bin Analysis'!M6771-1))</f>
        <v>#N/A</v>
      </c>
      <c r="O6771" s="27" t="e">
        <f>IF(M6771=FALSE,NA(),(VLOOKUP(1,C6774:K6793,4,FALSE))/(M6771-1))</f>
        <v>#N/A</v>
      </c>
      <c r="P6771" s="27" t="e">
        <f>IF(M6771=FALSE,NA(),SUM(J6774:J6793)/Weighting!$S$5)</f>
        <v>#N/A</v>
      </c>
      <c r="Q6771" s="27" t="e">
        <f>IF(M6771=FALSE,NA(),SUM(K6774:K6793)/Weighting!$S$6)</f>
        <v>#N/A</v>
      </c>
      <c r="R6771" s="27" t="e">
        <f>IF(M6771=FALSE,NA(),(VLOOKUP(1,G6774:K6793,3,FALSE))/(M6771-1))</f>
        <v>#N/A</v>
      </c>
      <c r="S6771" s="22" t="e">
        <f>IF(M6771=FALSE,NA(),IF(SUM(J6774:J6793)=2,"yes","no"))</f>
        <v>#N/A</v>
      </c>
      <c r="X6771" s="2" cm="2">
        <f t="array" ref="X6771:X6772">FREQUENCY(IF('Data Transformation'!$B$425:$B$6424='Bin Analysis'!L6771,'Data Transformation'!$G$425:$G$6424),'Data Transformation'!$U$11)</f>
        <v>0</v>
      </c>
      <c r="Y6771" s="2" cm="2">
        <f t="array" ref="Y6771:Y6772">FREQUENCY(IF('Data Transformation'!$B$425:$B$6424='Bin Analysis'!L6771,'Data Transformation'!$G$425:$G$6424),'Data Transformation'!$U$12)</f>
        <v>0</v>
      </c>
    </row>
    <row r="6772" spans="1:25" x14ac:dyDescent="0.25">
      <c r="A6772" s="14" t="s">
        <v>67</v>
      </c>
      <c r="B6772" t="s">
        <v>47</v>
      </c>
      <c r="C6772" t="s">
        <v>5</v>
      </c>
      <c r="D6772" t="s">
        <v>98</v>
      </c>
      <c r="E6772" t="s">
        <v>99</v>
      </c>
      <c r="F6772" t="s">
        <v>100</v>
      </c>
      <c r="G6772" t="s">
        <v>69</v>
      </c>
      <c r="H6772" t="s">
        <v>31</v>
      </c>
      <c r="I6772" t="s">
        <v>32</v>
      </c>
      <c r="J6772" t="s">
        <v>46</v>
      </c>
      <c r="K6772" s="14" t="s">
        <v>45</v>
      </c>
      <c r="M6772" s="14"/>
      <c r="X6772" s="2">
        <v>0</v>
      </c>
      <c r="Y6772" s="2">
        <v>0</v>
      </c>
    </row>
    <row r="6773" spans="1:25" x14ac:dyDescent="0.25">
      <c r="A6773" s="32"/>
      <c r="D6773" t="e">
        <f>IF(C6773=1,'Data Transformation'!$G$3+0.5*'Data Transformation'!$W$25,IF(C6774=1,D6774-'Data Transformation'!$W$25,FALSE))</f>
        <v>#NUM!</v>
      </c>
      <c r="E6773">
        <f t="array" ref="E6773">IF(ISLOGICAL(D6773),"",FREQUENCY(IF('Data Transformation'!$B$425:$B$8425='Bin Analysis'!$B6771,'Data Transformation'!$G$425:$G$8425),D6773))</f>
        <v>2001</v>
      </c>
      <c r="F6773" t="e">
        <f>IF(ISLOGICAL(D6773),"",E6773-E6772)</f>
        <v>#VALUE!</v>
      </c>
      <c r="M6773" s="14"/>
    </row>
    <row r="6774" spans="1:25" x14ac:dyDescent="0.25">
      <c r="A6774" s="32" t="e">
        <f>IF(Weighting!$P$6&gt;0,B6774,"")</f>
        <v>#NUM!</v>
      </c>
      <c r="B6774" t="e">
        <f>Weighting!$C$6</f>
        <v>#DIV/0!</v>
      </c>
      <c r="C6774" t="e">
        <f>Weighting!$F$6</f>
        <v>#NUM!</v>
      </c>
      <c r="D6774" t="e">
        <f>IF(C6774=1,'Data Transformation'!$G$3+0.5*'Data Transformation'!$W$25,IF(C6775=1,D6775-'Data Transformation'!$W$25,FALSE))</f>
        <v>#NUM!</v>
      </c>
      <c r="E6774">
        <f t="array" ref="E6774">IF(ISLOGICAL(D6774),"",FREQUENCY(IF('Data Transformation'!$B$425:$B$8425='Bin Analysis'!$B6771,'Data Transformation'!$G$425:$G$8425),D6774))</f>
        <v>2001</v>
      </c>
      <c r="F6774">
        <f>IF(ISLOGICAL(D6774),"",E6774-E6773)</f>
        <v>0</v>
      </c>
      <c r="G6774">
        <f>Weighting!$H$6</f>
        <v>1</v>
      </c>
      <c r="H6774">
        <f t="array" ref="H6774">FREQUENCY(IF('Data Transformation'!$B$4:$B$8425=B6771,'Data Transformation'!$G$4:$G$8425),'Bin Analysis'!$B6774)</f>
        <v>2073</v>
      </c>
      <c r="I6774">
        <f>H6774-H6773</f>
        <v>2073</v>
      </c>
      <c r="J6774">
        <f>IF(I6774=0,0,1)</f>
        <v>1</v>
      </c>
      <c r="K6774" t="e">
        <f>J6774*Weighting!$W$6</f>
        <v>#NUM!</v>
      </c>
      <c r="M6774" s="14"/>
    </row>
    <row r="6775" spans="1:25" x14ac:dyDescent="0.25">
      <c r="A6775" s="32" t="str">
        <f>IF(Weighting!$P$7&gt;0,B6775,"")</f>
        <v/>
      </c>
      <c r="B6775" t="e">
        <f>Weighting!$C$7</f>
        <v>#DIV/0!</v>
      </c>
      <c r="C6775" t="e">
        <f>Weighting!$F$7</f>
        <v>#NUM!</v>
      </c>
      <c r="D6775" t="e">
        <f>IF(C6775=1,'Data Transformation'!$G$3+0.5*'Data Transformation'!$W$25,IF(C6776=1,D6776-'Data Transformation'!$W$25,FALSE))</f>
        <v>#NUM!</v>
      </c>
      <c r="E6775">
        <f t="array" ref="E6775">IF(ISLOGICAL(D6775),"",FREQUENCY(IF('Data Transformation'!$B$425:$B$8425='Bin Analysis'!$B6771,'Data Transformation'!$G$425:$G$8425),D6775))</f>
        <v>2001</v>
      </c>
      <c r="F6775">
        <f t="shared" ref="F6775:F6793" si="846">IF(ISLOGICAL(D6775),"",E6775-E6774)</f>
        <v>0</v>
      </c>
      <c r="G6775">
        <f>Weighting!$H$7</f>
        <v>0</v>
      </c>
      <c r="H6775">
        <f t="array" ref="H6775">FREQUENCY(IF('Data Transformation'!$B$4:$B$8425=B6771,'Data Transformation'!$G$4:$G$8425),'Bin Analysis'!$B6775)</f>
        <v>2073</v>
      </c>
      <c r="I6775">
        <f t="shared" ref="I6775:I6793" si="847">H6775-H6774</f>
        <v>0</v>
      </c>
      <c r="J6775">
        <f>IF(I6775=0,0,1)</f>
        <v>0</v>
      </c>
      <c r="K6775">
        <f>J6775*Weighting!$W$7</f>
        <v>0</v>
      </c>
      <c r="M6775" s="14"/>
    </row>
    <row r="6776" spans="1:25" x14ac:dyDescent="0.25">
      <c r="A6776" s="32" t="str">
        <f>IF(Weighting!$P$8&gt;0,B6776,"")</f>
        <v/>
      </c>
      <c r="B6776" t="e">
        <f>Weighting!$C$8</f>
        <v>#DIV/0!</v>
      </c>
      <c r="C6776" t="e">
        <f>Weighting!$F$8</f>
        <v>#NUM!</v>
      </c>
      <c r="D6776" t="e">
        <f>IF(C6776=1,'Data Transformation'!$G$3+0.5*'Data Transformation'!$W$25,IF(C6777=1,D6777-'Data Transformation'!$W$25,FALSE))</f>
        <v>#NUM!</v>
      </c>
      <c r="E6776">
        <f t="array" ref="E6776">IF(ISLOGICAL(D6776),"",FREQUENCY(IF('Data Transformation'!$B$425:$B$8425='Bin Analysis'!$B6771,'Data Transformation'!$G$425:$G$8425),D6776))</f>
        <v>2001</v>
      </c>
      <c r="F6776">
        <f t="shared" si="846"/>
        <v>0</v>
      </c>
      <c r="G6776">
        <f>Weighting!$H$8</f>
        <v>0</v>
      </c>
      <c r="H6776">
        <f t="array" ref="H6776">FREQUENCY(IF('Data Transformation'!$B$4:$B$8425=B6771,'Data Transformation'!$G$4:$G$8425),'Bin Analysis'!$B6776)</f>
        <v>2073</v>
      </c>
      <c r="I6776">
        <f t="shared" si="847"/>
        <v>0</v>
      </c>
      <c r="J6776">
        <f t="shared" ref="J6776:J6793" si="848">IF(I6776=0,0,1)</f>
        <v>0</v>
      </c>
      <c r="K6776">
        <f>J6776*Weighting!$W$8</f>
        <v>0</v>
      </c>
      <c r="M6776" s="14"/>
    </row>
    <row r="6777" spans="1:25" x14ac:dyDescent="0.25">
      <c r="A6777" s="32" t="str">
        <f>IF(Weighting!$P$9&gt;0,B6777,"")</f>
        <v/>
      </c>
      <c r="B6777" s="50" t="e">
        <f>Weighting!$C$9</f>
        <v>#DIV/0!</v>
      </c>
      <c r="C6777" t="e">
        <f>Weighting!$F$9</f>
        <v>#NUM!</v>
      </c>
      <c r="D6777" t="e">
        <f>IF(C6777=1,'Data Transformation'!$G$3+0.5*'Data Transformation'!$W$25,IF(C6778=1,D6778-'Data Transformation'!$W$25,FALSE))</f>
        <v>#NUM!</v>
      </c>
      <c r="E6777">
        <f t="array" ref="E6777">IF(ISLOGICAL(D6777),"",FREQUENCY(IF('Data Transformation'!$B$425:$B$8425='Bin Analysis'!$B6771,'Data Transformation'!$G$425:$G$8425),D6777))</f>
        <v>2001</v>
      </c>
      <c r="F6777">
        <f t="shared" si="846"/>
        <v>0</v>
      </c>
      <c r="G6777">
        <f>Weighting!$H$9</f>
        <v>0</v>
      </c>
      <c r="H6777">
        <f t="array" ref="H6777">FREQUENCY(IF('Data Transformation'!$B$4:$B$8425=B6771,'Data Transformation'!$G$4:$G$8425),'Bin Analysis'!$B6777)</f>
        <v>2073</v>
      </c>
      <c r="I6777">
        <f t="shared" si="847"/>
        <v>0</v>
      </c>
      <c r="J6777">
        <f t="shared" si="848"/>
        <v>0</v>
      </c>
      <c r="K6777">
        <f>J6777*Weighting!$W$9</f>
        <v>0</v>
      </c>
      <c r="M6777" s="14"/>
    </row>
    <row r="6778" spans="1:25" x14ac:dyDescent="0.25">
      <c r="A6778" s="32" t="str">
        <f>IF(Weighting!$P$10&gt;0,B6778,"")</f>
        <v/>
      </c>
      <c r="B6778" t="e">
        <f>Weighting!$C$10</f>
        <v>#DIV/0!</v>
      </c>
      <c r="C6778" t="e">
        <f>Weighting!$F$10</f>
        <v>#NUM!</v>
      </c>
      <c r="D6778" t="e">
        <f>IF(C6778=1,'Data Transformation'!$G$3+0.5*'Data Transformation'!$W$25,IF(C6779=1,D6779-'Data Transformation'!$W$25,FALSE))</f>
        <v>#NUM!</v>
      </c>
      <c r="E6778">
        <f t="array" ref="E6778">IF(ISLOGICAL(D6778),"",FREQUENCY(IF('Data Transformation'!$B$425:$B$8425='Bin Analysis'!$B6771,'Data Transformation'!$G$425:$G$8425),D6778))</f>
        <v>2001</v>
      </c>
      <c r="F6778">
        <f t="shared" si="846"/>
        <v>0</v>
      </c>
      <c r="G6778">
        <f>Weighting!$H$10</f>
        <v>0</v>
      </c>
      <c r="H6778">
        <f t="array" ref="H6778">FREQUENCY(IF('Data Transformation'!$B$4:$B$8425=B6771,'Data Transformation'!$G$4:$G$8425),'Bin Analysis'!$B6778)</f>
        <v>2073</v>
      </c>
      <c r="I6778">
        <f t="shared" si="847"/>
        <v>0</v>
      </c>
      <c r="J6778">
        <f t="shared" si="848"/>
        <v>0</v>
      </c>
      <c r="K6778">
        <f>J6778*Weighting!$W$10</f>
        <v>0</v>
      </c>
      <c r="M6778" s="14"/>
    </row>
    <row r="6779" spans="1:25" x14ac:dyDescent="0.25">
      <c r="A6779" s="32" t="str">
        <f>IF(Weighting!$P$11&gt;0,B6779,"")</f>
        <v/>
      </c>
      <c r="B6779" t="e">
        <f>Weighting!$C$11</f>
        <v>#DIV/0!</v>
      </c>
      <c r="C6779" t="e">
        <f>Weighting!$F$11</f>
        <v>#NUM!</v>
      </c>
      <c r="D6779" t="e">
        <f>IF(C6779=1,'Data Transformation'!$G$3+0.5*'Data Transformation'!$W$25,IF(C6780=1,D6780-'Data Transformation'!$W$25,FALSE))</f>
        <v>#NUM!</v>
      </c>
      <c r="E6779">
        <f t="array" ref="E6779">IF(ISLOGICAL(D6779),"",FREQUENCY(IF('Data Transformation'!$B$425:$B$8425='Bin Analysis'!$B6771,'Data Transformation'!$G$425:$G$8425),D6779))</f>
        <v>2001</v>
      </c>
      <c r="F6779">
        <f t="shared" si="846"/>
        <v>0</v>
      </c>
      <c r="G6779">
        <f>Weighting!$H$11</f>
        <v>0</v>
      </c>
      <c r="H6779">
        <f t="array" ref="H6779">FREQUENCY(IF('Data Transformation'!$B$4:$B$8425=B6771,'Data Transformation'!$G$4:$G$8425),'Bin Analysis'!$B6779)</f>
        <v>2073</v>
      </c>
      <c r="I6779">
        <f t="shared" si="847"/>
        <v>0</v>
      </c>
      <c r="J6779">
        <f t="shared" si="848"/>
        <v>0</v>
      </c>
      <c r="K6779">
        <f>J6779*Weighting!$W$11</f>
        <v>0</v>
      </c>
      <c r="M6779" s="14"/>
    </row>
    <row r="6780" spans="1:25" x14ac:dyDescent="0.25">
      <c r="A6780" s="32" t="str">
        <f>IF(Weighting!$P$12&gt;0,B6780,"")</f>
        <v/>
      </c>
      <c r="B6780" t="e">
        <f>Weighting!$C$12</f>
        <v>#DIV/0!</v>
      </c>
      <c r="C6780" t="e">
        <f>Weighting!$F$12</f>
        <v>#NUM!</v>
      </c>
      <c r="D6780" t="e">
        <f>IF(C6780=1,'Data Transformation'!$G$3+0.5*'Data Transformation'!$W$25,IF(C6781=1,D6781-'Data Transformation'!$W$25,FALSE))</f>
        <v>#NUM!</v>
      </c>
      <c r="E6780">
        <f t="array" ref="E6780">IF(ISLOGICAL(D6780),"",FREQUENCY(IF('Data Transformation'!$B$425:$B$8425='Bin Analysis'!$B6771,'Data Transformation'!$G$425:$G$8425),D6780))</f>
        <v>2001</v>
      </c>
      <c r="F6780">
        <f t="shared" si="846"/>
        <v>0</v>
      </c>
      <c r="G6780">
        <f>Weighting!$H$12</f>
        <v>0</v>
      </c>
      <c r="H6780">
        <f t="array" ref="H6780">FREQUENCY(IF('Data Transformation'!$B$4:$B$8425=B6771,'Data Transformation'!$G$4:$G$8425),'Bin Analysis'!$B6780)</f>
        <v>2073</v>
      </c>
      <c r="I6780">
        <f t="shared" si="847"/>
        <v>0</v>
      </c>
      <c r="J6780">
        <f t="shared" si="848"/>
        <v>0</v>
      </c>
      <c r="K6780">
        <f>J6780*Weighting!$W$12</f>
        <v>0</v>
      </c>
      <c r="M6780" s="14"/>
    </row>
    <row r="6781" spans="1:25" x14ac:dyDescent="0.25">
      <c r="A6781" s="32" t="str">
        <f>IF(Weighting!$P$13&gt;0,B6781,"")</f>
        <v/>
      </c>
      <c r="B6781" t="e">
        <f>Weighting!$C$13</f>
        <v>#DIV/0!</v>
      </c>
      <c r="C6781" t="e">
        <f>Weighting!$F$13</f>
        <v>#NUM!</v>
      </c>
      <c r="D6781" t="e">
        <f>IF(C6781=1,'Data Transformation'!$G$3+0.5*'Data Transformation'!$W$25,IF(C6782=1,D6782-'Data Transformation'!$W$25,FALSE))</f>
        <v>#NUM!</v>
      </c>
      <c r="E6781">
        <f t="array" ref="E6781">IF(ISLOGICAL(D6781),"",FREQUENCY(IF('Data Transformation'!$B$425:$B$8425='Bin Analysis'!$B6771,'Data Transformation'!$G$425:$G$8425),D6781))</f>
        <v>2001</v>
      </c>
      <c r="F6781">
        <f t="shared" si="846"/>
        <v>0</v>
      </c>
      <c r="G6781">
        <f>Weighting!$H$13</f>
        <v>0</v>
      </c>
      <c r="H6781">
        <f t="array" ref="H6781">FREQUENCY(IF('Data Transformation'!$B$4:$B$8425=B6771,'Data Transformation'!$G$4:$G$8425),'Bin Analysis'!$B6781)</f>
        <v>2073</v>
      </c>
      <c r="I6781">
        <f t="shared" si="847"/>
        <v>0</v>
      </c>
      <c r="J6781">
        <f t="shared" si="848"/>
        <v>0</v>
      </c>
      <c r="K6781">
        <f>J6781*Weighting!$W$13</f>
        <v>0</v>
      </c>
      <c r="M6781" s="14"/>
    </row>
    <row r="6782" spans="1:25" x14ac:dyDescent="0.25">
      <c r="A6782" s="32" t="str">
        <f>IF(Weighting!$P$14&gt;0,B6782,"")</f>
        <v/>
      </c>
      <c r="B6782" t="e">
        <f>Weighting!$C$14</f>
        <v>#DIV/0!</v>
      </c>
      <c r="C6782" t="e">
        <f>Weighting!$F$14</f>
        <v>#NUM!</v>
      </c>
      <c r="D6782" t="e">
        <f>IF(C6782=1,'Data Transformation'!$G$3+0.5*'Data Transformation'!$W$25,IF(C6783=1,D6783-'Data Transformation'!$W$25,FALSE))</f>
        <v>#NUM!</v>
      </c>
      <c r="E6782">
        <f t="array" ref="E6782">IF(ISLOGICAL(D6782),"",FREQUENCY(IF('Data Transformation'!$B$425:$B$8425='Bin Analysis'!$B6771,'Data Transformation'!$G$425:$G$8425),D6782))</f>
        <v>2001</v>
      </c>
      <c r="F6782">
        <f t="shared" si="846"/>
        <v>0</v>
      </c>
      <c r="G6782">
        <f>Weighting!$H$14</f>
        <v>0</v>
      </c>
      <c r="H6782">
        <f t="array" ref="H6782">FREQUENCY(IF('Data Transformation'!$B$4:$B$8425=B6771,'Data Transformation'!$G$4:$G$8425),'Bin Analysis'!$B6782)</f>
        <v>2073</v>
      </c>
      <c r="I6782">
        <f t="shared" si="847"/>
        <v>0</v>
      </c>
      <c r="J6782">
        <f t="shared" si="848"/>
        <v>0</v>
      </c>
      <c r="K6782">
        <f>J6782*Weighting!$W$14</f>
        <v>0</v>
      </c>
      <c r="M6782" s="14"/>
    </row>
    <row r="6783" spans="1:25" x14ac:dyDescent="0.25">
      <c r="A6783" s="32" t="str">
        <f>IF(Weighting!$P$15&gt;0,B6783,"")</f>
        <v/>
      </c>
      <c r="B6783" t="e">
        <f>Weighting!$C$15</f>
        <v>#DIV/0!</v>
      </c>
      <c r="C6783" t="e">
        <f>Weighting!$F$15</f>
        <v>#NUM!</v>
      </c>
      <c r="D6783" t="e">
        <f>IF(C6783=1,'Data Transformation'!$G$3+0.5*'Data Transformation'!$W$25,IF(C6784=1,D6784-'Data Transformation'!$W$25,FALSE))</f>
        <v>#NUM!</v>
      </c>
      <c r="E6783">
        <f t="array" ref="E6783">IF(ISLOGICAL(D6783),"",FREQUENCY(IF('Data Transformation'!$B$425:$B$8425='Bin Analysis'!$B6771,'Data Transformation'!$G$425:$G$8425),D6783))</f>
        <v>2001</v>
      </c>
      <c r="F6783">
        <f t="shared" si="846"/>
        <v>0</v>
      </c>
      <c r="G6783">
        <f>Weighting!$H$15</f>
        <v>0</v>
      </c>
      <c r="H6783">
        <f t="array" ref="H6783">FREQUENCY(IF('Data Transformation'!$B$4:$B$8425=B6771,'Data Transformation'!$G$4:$G$8425),'Bin Analysis'!$B6783)</f>
        <v>2073</v>
      </c>
      <c r="I6783">
        <f t="shared" si="847"/>
        <v>0</v>
      </c>
      <c r="J6783">
        <f t="shared" si="848"/>
        <v>0</v>
      </c>
      <c r="K6783">
        <f>J6783*Weighting!$W$15</f>
        <v>0</v>
      </c>
      <c r="M6783" s="14"/>
    </row>
    <row r="6784" spans="1:25" x14ac:dyDescent="0.25">
      <c r="A6784" s="32" t="str">
        <f>IF(Weighting!$P$16&gt;0,B6784,"")</f>
        <v/>
      </c>
      <c r="B6784" t="e">
        <f>Weighting!$C$16</f>
        <v>#DIV/0!</v>
      </c>
      <c r="C6784" t="e">
        <f>Weighting!$F$16</f>
        <v>#NUM!</v>
      </c>
      <c r="D6784" t="e">
        <f>IF(C6784=1,'Data Transformation'!$G$3+0.5*'Data Transformation'!$W$25,IF(C6785=1,D6785-'Data Transformation'!$W$25,FALSE))</f>
        <v>#NUM!</v>
      </c>
      <c r="E6784">
        <f t="array" ref="E6784">IF(ISLOGICAL(D6784),"",FREQUENCY(IF('Data Transformation'!$B$425:$B$8425='Bin Analysis'!$B6771,'Data Transformation'!$G$425:$G$8425),D6784))</f>
        <v>2001</v>
      </c>
      <c r="F6784">
        <f t="shared" si="846"/>
        <v>0</v>
      </c>
      <c r="G6784">
        <f>Weighting!$H$16</f>
        <v>0</v>
      </c>
      <c r="H6784">
        <f t="array" ref="H6784">FREQUENCY(IF('Data Transformation'!$B$4:$B$8425=B6771,'Data Transformation'!$G$4:$G$8425),'Bin Analysis'!$B6784)</f>
        <v>2073</v>
      </c>
      <c r="I6784">
        <f t="shared" si="847"/>
        <v>0</v>
      </c>
      <c r="J6784">
        <f t="shared" si="848"/>
        <v>0</v>
      </c>
      <c r="K6784">
        <f>J6784*Weighting!$W$16</f>
        <v>0</v>
      </c>
      <c r="M6784" s="14"/>
    </row>
    <row r="6785" spans="1:25" x14ac:dyDescent="0.25">
      <c r="A6785" s="32" t="str">
        <f>IF(Weighting!$P$17&gt;0,B6785,"")</f>
        <v/>
      </c>
      <c r="B6785" t="e">
        <f>Weighting!$C$17</f>
        <v>#DIV/0!</v>
      </c>
      <c r="C6785" t="e">
        <f>Weighting!$F$17</f>
        <v>#NUM!</v>
      </c>
      <c r="D6785" t="e">
        <f>IF(C6785=1,'Data Transformation'!$G$3+0.5*'Data Transformation'!$W$25,IF(C6786=1,D6786-'Data Transformation'!$W$25,FALSE))</f>
        <v>#NUM!</v>
      </c>
      <c r="E6785">
        <f t="array" ref="E6785">IF(ISLOGICAL(D6785),"",FREQUENCY(IF('Data Transformation'!$B$425:$B$8425='Bin Analysis'!$B6771,'Data Transformation'!$G$425:$G$8425),D6785))</f>
        <v>2001</v>
      </c>
      <c r="F6785">
        <f t="shared" si="846"/>
        <v>0</v>
      </c>
      <c r="G6785">
        <f>Weighting!$H$17</f>
        <v>0</v>
      </c>
      <c r="H6785">
        <f t="array" ref="H6785">FREQUENCY(IF('Data Transformation'!$B$4:$B$8425=B6771,'Data Transformation'!$G$4:$G$8425),'Bin Analysis'!$B6785)</f>
        <v>2073</v>
      </c>
      <c r="I6785">
        <f t="shared" si="847"/>
        <v>0</v>
      </c>
      <c r="J6785">
        <f t="shared" si="848"/>
        <v>0</v>
      </c>
      <c r="K6785">
        <f>J6785*Weighting!$W$17</f>
        <v>0</v>
      </c>
      <c r="M6785" s="14"/>
    </row>
    <row r="6786" spans="1:25" x14ac:dyDescent="0.25">
      <c r="A6786" s="32" t="str">
        <f>IF(Weighting!$P$18&gt;0,B6786,"")</f>
        <v/>
      </c>
      <c r="B6786" t="e">
        <f>Weighting!$C$18</f>
        <v>#DIV/0!</v>
      </c>
      <c r="C6786" t="e">
        <f>Weighting!$F$18</f>
        <v>#NUM!</v>
      </c>
      <c r="D6786" t="e">
        <f>IF(C6786=1,'Data Transformation'!$G$3+0.5*'Data Transformation'!$W$25,IF(C6787=1,D6787-'Data Transformation'!$W$25,FALSE))</f>
        <v>#NUM!</v>
      </c>
      <c r="E6786">
        <f t="array" ref="E6786">IF(ISLOGICAL(D6786),"",FREQUENCY(IF('Data Transformation'!$B$425:$B$8425='Bin Analysis'!$B6771,'Data Transformation'!$G$425:$G$8425),D6786))</f>
        <v>2001</v>
      </c>
      <c r="F6786">
        <f t="shared" si="846"/>
        <v>0</v>
      </c>
      <c r="G6786">
        <f>Weighting!$H$18</f>
        <v>0</v>
      </c>
      <c r="H6786">
        <f t="array" ref="H6786">FREQUENCY(IF('Data Transformation'!$B$4:$B$8425=B6771,'Data Transformation'!$G$4:$G$8425),'Bin Analysis'!$B6786)</f>
        <v>2073</v>
      </c>
      <c r="I6786">
        <f t="shared" si="847"/>
        <v>0</v>
      </c>
      <c r="J6786">
        <f t="shared" si="848"/>
        <v>0</v>
      </c>
      <c r="K6786">
        <f>J6786*Weighting!$W$18</f>
        <v>0</v>
      </c>
      <c r="M6786" s="14"/>
    </row>
    <row r="6787" spans="1:25" x14ac:dyDescent="0.25">
      <c r="A6787" s="32" t="str">
        <f>IF(Weighting!$P$19&gt;0,B6787,"")</f>
        <v/>
      </c>
      <c r="B6787" t="e">
        <f>Weighting!$C$19</f>
        <v>#DIV/0!</v>
      </c>
      <c r="C6787" t="e">
        <f>Weighting!$F$19</f>
        <v>#NUM!</v>
      </c>
      <c r="D6787" t="e">
        <f>IF(C6787=1,'Data Transformation'!$G$3+0.5*'Data Transformation'!$W$25,IF(C6788=1,D6788-'Data Transformation'!$W$25,FALSE))</f>
        <v>#NUM!</v>
      </c>
      <c r="E6787">
        <f t="array" ref="E6787">IF(ISLOGICAL(D6787),"",FREQUENCY(IF('Data Transformation'!$B$425:$B$8425='Bin Analysis'!$B6771,'Data Transformation'!$G$425:$G$8425),D6787))</f>
        <v>2001</v>
      </c>
      <c r="F6787">
        <f t="shared" si="846"/>
        <v>0</v>
      </c>
      <c r="G6787">
        <f>Weighting!$H$19</f>
        <v>0</v>
      </c>
      <c r="H6787">
        <f t="array" ref="H6787">FREQUENCY(IF('Data Transformation'!$B$4:$B$8425=B6771,'Data Transformation'!$G$4:$G$8425),'Bin Analysis'!$B6787)</f>
        <v>2073</v>
      </c>
      <c r="I6787">
        <f t="shared" si="847"/>
        <v>0</v>
      </c>
      <c r="J6787">
        <f t="shared" si="848"/>
        <v>0</v>
      </c>
      <c r="K6787">
        <f>J6787*Weighting!$W$19</f>
        <v>0</v>
      </c>
      <c r="M6787" s="14"/>
    </row>
    <row r="6788" spans="1:25" x14ac:dyDescent="0.25">
      <c r="A6788" s="32" t="str">
        <f>IF(Weighting!$P$20&gt;0,B6788,"")</f>
        <v/>
      </c>
      <c r="B6788" t="e">
        <f>Weighting!$C$20</f>
        <v>#DIV/0!</v>
      </c>
      <c r="C6788" t="e">
        <f>Weighting!$F$20</f>
        <v>#NUM!</v>
      </c>
      <c r="D6788" t="e">
        <f>IF(C6788=1,'Data Transformation'!$G$3+0.5*'Data Transformation'!$W$25,IF(C6789=1,D6789-'Data Transformation'!$W$25,FALSE))</f>
        <v>#NUM!</v>
      </c>
      <c r="E6788">
        <f t="array" ref="E6788">IF(ISLOGICAL(D6788),"",FREQUENCY(IF('Data Transformation'!$B$425:$B$8425='Bin Analysis'!$B6771,'Data Transformation'!$G$425:$G$8425),D6788))</f>
        <v>2001</v>
      </c>
      <c r="F6788">
        <f t="shared" si="846"/>
        <v>0</v>
      </c>
      <c r="G6788">
        <f>Weighting!$H$20</f>
        <v>0</v>
      </c>
      <c r="H6788">
        <f t="array" ref="H6788">FREQUENCY(IF('Data Transformation'!$B$4:$B$8425=B6771,'Data Transformation'!$G$4:$G$8425),'Bin Analysis'!$B6788)</f>
        <v>2073</v>
      </c>
      <c r="I6788">
        <f t="shared" si="847"/>
        <v>0</v>
      </c>
      <c r="J6788">
        <f t="shared" si="848"/>
        <v>0</v>
      </c>
      <c r="K6788">
        <f>J6788*Weighting!$W$20</f>
        <v>0</v>
      </c>
      <c r="M6788" s="14"/>
    </row>
    <row r="6789" spans="1:25" x14ac:dyDescent="0.25">
      <c r="A6789" s="32" t="str">
        <f>IF(Weighting!$P$21&gt;0,B6789,"")</f>
        <v/>
      </c>
      <c r="B6789" t="e">
        <f>Weighting!$C$21</f>
        <v>#DIV/0!</v>
      </c>
      <c r="C6789" t="e">
        <f>Weighting!$F$21</f>
        <v>#NUM!</v>
      </c>
      <c r="D6789" t="e">
        <f>IF(C6789=1,'Data Transformation'!$G$3+0.5*'Data Transformation'!$W$25,IF(C6790=1,D6790-'Data Transformation'!$W$25,FALSE))</f>
        <v>#NUM!</v>
      </c>
      <c r="E6789">
        <f t="array" ref="E6789">IF(ISLOGICAL(D6789),"",FREQUENCY(IF('Data Transformation'!$B$425:$B$8425='Bin Analysis'!$B6771,'Data Transformation'!$G$425:$G$8425),D6789))</f>
        <v>2001</v>
      </c>
      <c r="F6789">
        <f t="shared" si="846"/>
        <v>0</v>
      </c>
      <c r="G6789">
        <f>Weighting!$H$21</f>
        <v>0</v>
      </c>
      <c r="H6789">
        <f t="array" ref="H6789">FREQUENCY(IF('Data Transformation'!$B$4:$B$8425=B6771,'Data Transformation'!$G$4:$G$8425),'Bin Analysis'!$B6789)</f>
        <v>2073</v>
      </c>
      <c r="I6789">
        <f t="shared" si="847"/>
        <v>0</v>
      </c>
      <c r="J6789">
        <f t="shared" si="848"/>
        <v>0</v>
      </c>
      <c r="K6789">
        <f>J6789*Weighting!$W$21</f>
        <v>0</v>
      </c>
      <c r="M6789" s="14"/>
    </row>
    <row r="6790" spans="1:25" x14ac:dyDescent="0.25">
      <c r="A6790" s="32" t="str">
        <f>IF(Weighting!$P$22&gt;0,B6790,"")</f>
        <v/>
      </c>
      <c r="B6790" t="e">
        <f>Weighting!$C$22</f>
        <v>#DIV/0!</v>
      </c>
      <c r="C6790" t="e">
        <f>Weighting!$F$22</f>
        <v>#NUM!</v>
      </c>
      <c r="D6790" t="e">
        <f>IF(C6790=1,'Data Transformation'!$G$3+0.5*'Data Transformation'!$W$25,IF(C6791=1,D6791-'Data Transformation'!$W$25,FALSE))</f>
        <v>#NUM!</v>
      </c>
      <c r="E6790">
        <f t="array" ref="E6790">IF(ISLOGICAL(D6790),"",FREQUENCY(IF('Data Transformation'!$B$425:$B$8425='Bin Analysis'!$B6771,'Data Transformation'!$G$425:$G$8425),D6790))</f>
        <v>2001</v>
      </c>
      <c r="F6790">
        <f t="shared" si="846"/>
        <v>0</v>
      </c>
      <c r="G6790">
        <f>Weighting!$H$22</f>
        <v>0</v>
      </c>
      <c r="H6790">
        <f t="array" ref="H6790">FREQUENCY(IF('Data Transformation'!$B$4:$B$8425=B6771,'Data Transformation'!$G$4:$G$8425),'Bin Analysis'!$B6790)</f>
        <v>2073</v>
      </c>
      <c r="I6790">
        <f t="shared" si="847"/>
        <v>0</v>
      </c>
      <c r="J6790">
        <f t="shared" si="848"/>
        <v>0</v>
      </c>
      <c r="K6790">
        <f>J6790*Weighting!$W$22</f>
        <v>0</v>
      </c>
      <c r="M6790" s="14"/>
    </row>
    <row r="6791" spans="1:25" x14ac:dyDescent="0.25">
      <c r="A6791" s="32" t="str">
        <f>IF(Weighting!$P$23&gt;0,B6791,"")</f>
        <v/>
      </c>
      <c r="B6791" t="e">
        <f>Weighting!$C$23</f>
        <v>#DIV/0!</v>
      </c>
      <c r="C6791" t="e">
        <f>Weighting!$F$23</f>
        <v>#NUM!</v>
      </c>
      <c r="D6791" t="e">
        <f>IF(C6791=1,'Data Transformation'!$G$3+0.5*'Data Transformation'!$W$25,IF(C6792=1,D6792-'Data Transformation'!$W$25,FALSE))</f>
        <v>#NUM!</v>
      </c>
      <c r="E6791">
        <f t="array" ref="E6791">IF(ISLOGICAL(D6791),"",FREQUENCY(IF('Data Transformation'!$B$425:$B$8425='Bin Analysis'!$B6771,'Data Transformation'!$G$425:$G$8425),D6791))</f>
        <v>2001</v>
      </c>
      <c r="F6791">
        <f t="shared" si="846"/>
        <v>0</v>
      </c>
      <c r="G6791">
        <f>Weighting!$H$23</f>
        <v>0</v>
      </c>
      <c r="H6791">
        <f t="array" ref="H6791">FREQUENCY(IF('Data Transformation'!$B$4:$B$8425=B6771,'Data Transformation'!$G$4:$G$8425),'Bin Analysis'!$B6791)</f>
        <v>2073</v>
      </c>
      <c r="I6791">
        <f t="shared" si="847"/>
        <v>0</v>
      </c>
      <c r="J6791">
        <f t="shared" si="848"/>
        <v>0</v>
      </c>
      <c r="K6791">
        <f>J6791*Weighting!$W$23</f>
        <v>0</v>
      </c>
      <c r="M6791" s="14"/>
    </row>
    <row r="6792" spans="1:25" x14ac:dyDescent="0.25">
      <c r="A6792" s="32" t="str">
        <f>IF(Weighting!$P$24&gt;0,B6792,"")</f>
        <v/>
      </c>
      <c r="B6792" t="e">
        <f>Weighting!$C$24</f>
        <v>#DIV/0!</v>
      </c>
      <c r="C6792" t="e">
        <f>Weighting!$F$24</f>
        <v>#NUM!</v>
      </c>
      <c r="D6792" t="e">
        <f>IF(C6792=1,'Data Transformation'!$G$3+0.5*'Data Transformation'!$W$25,IF(C6793=1,D6793-'Data Transformation'!$W$25,FALSE))</f>
        <v>#NUM!</v>
      </c>
      <c r="E6792">
        <f t="array" ref="E6792">IF(ISLOGICAL(D6792),"",FREQUENCY(IF('Data Transformation'!$B$425:$B$8425='Bin Analysis'!$B6771,'Data Transformation'!$G$425:$G$8425),D6792))</f>
        <v>2001</v>
      </c>
      <c r="F6792">
        <f t="shared" si="846"/>
        <v>0</v>
      </c>
      <c r="G6792">
        <f>Weighting!$H$24</f>
        <v>0</v>
      </c>
      <c r="H6792">
        <f t="array" ref="H6792">FREQUENCY(IF('Data Transformation'!$B$4:$B$8425=B6771,'Data Transformation'!$G$4:$G$8425),'Bin Analysis'!$B6792)</f>
        <v>2073</v>
      </c>
      <c r="I6792">
        <f t="shared" si="847"/>
        <v>0</v>
      </c>
      <c r="J6792">
        <f t="shared" si="848"/>
        <v>0</v>
      </c>
      <c r="K6792">
        <f>J6792*Weighting!$W$24</f>
        <v>0</v>
      </c>
      <c r="M6792" s="14"/>
    </row>
    <row r="6793" spans="1:25" x14ac:dyDescent="0.25">
      <c r="A6793" s="32" t="str">
        <f>IF(Weighting!$P$25&gt;0,B6793,"")</f>
        <v/>
      </c>
      <c r="B6793" t="e">
        <f>Weighting!$C$25</f>
        <v>#DIV/0!</v>
      </c>
      <c r="C6793" t="e">
        <f>Weighting!$F$25</f>
        <v>#NUM!</v>
      </c>
      <c r="D6793" t="e">
        <f>IF(C6793=1,'Data Transformation'!$G$3+0.5*'Data Transformation'!$W$25,IF(C6794=1,D6794-'Data Transformation'!$W$25,FALSE))</f>
        <v>#NUM!</v>
      </c>
      <c r="E6793">
        <f t="array" ref="E6793">IF(ISLOGICAL(D6793),"",FREQUENCY(IF('Data Transformation'!$B$425:$B$8425='Bin Analysis'!$B6771,'Data Transformation'!$G$425:$G$8425),D6793))</f>
        <v>2001</v>
      </c>
      <c r="F6793">
        <f t="shared" si="846"/>
        <v>0</v>
      </c>
      <c r="G6793">
        <f>Weighting!$H$25</f>
        <v>0</v>
      </c>
      <c r="H6793">
        <f t="array" ref="H6793">FREQUENCY(IF('Data Transformation'!$B$4:$B$8425=B6771,'Data Transformation'!$G$4:$G$8425),'Bin Analysis'!$B6793)</f>
        <v>2073</v>
      </c>
      <c r="I6793">
        <f t="shared" si="847"/>
        <v>0</v>
      </c>
      <c r="J6793">
        <f t="shared" si="848"/>
        <v>0</v>
      </c>
      <c r="K6793">
        <f>J6793*Weighting!$W$25</f>
        <v>0</v>
      </c>
      <c r="M6793" s="14"/>
    </row>
    <row r="6794" spans="1:25" x14ac:dyDescent="0.25">
      <c r="O6794"/>
      <c r="P6794"/>
      <c r="Q6794"/>
      <c r="R6794"/>
    </row>
    <row r="6795" spans="1:25" ht="23.25" x14ac:dyDescent="0.35">
      <c r="A6795" s="21" t="s">
        <v>0</v>
      </c>
      <c r="B6795" s="21" t="str">
        <f>IFERROR(VLOOKUP(C6795,'Data Transformation'!$L$6:$M$426,2,FALSE),"")</f>
        <v/>
      </c>
      <c r="C6795" s="21">
        <f>C6771+1</f>
        <v>283</v>
      </c>
      <c r="D6795" s="21"/>
      <c r="E6795" s="21"/>
      <c r="F6795" s="21"/>
      <c r="G6795" s="21"/>
      <c r="H6795" s="22"/>
      <c r="I6795" s="22"/>
      <c r="J6795" s="22"/>
      <c r="K6795" s="21"/>
      <c r="L6795" s="21" t="str">
        <f>B6795</f>
        <v/>
      </c>
      <c r="M6795" s="23" t="e">
        <f>INDEX('Data Transformation'!$O$4:$O$424,MATCH($B6795,'Data Transformation'!$M$4:$M$424,0),MATCH($M$2,'Data Transformation'!$O$3,0))</f>
        <v>#N/A</v>
      </c>
      <c r="N6795" s="27" t="e">
        <f>IF('Input and Summary Results'!$J$16="minimum",'Bin Analysis'!X6796/(M6795-1),'Bin Analysis'!Y6795/('Bin Analysis'!M6795-1))</f>
        <v>#N/A</v>
      </c>
      <c r="O6795" s="27" t="e">
        <f>IF(M6795=FALSE,NA(),(VLOOKUP(1,C6798:K6817,4,FALSE))/(M6795-1))</f>
        <v>#N/A</v>
      </c>
      <c r="P6795" s="27" t="e">
        <f>IF(M6795=FALSE,NA(),SUM(J6798:J6817)/Weighting!$S$5)</f>
        <v>#N/A</v>
      </c>
      <c r="Q6795" s="27" t="e">
        <f>IF(M6795=FALSE,NA(),SUM(K6798:K6817)/Weighting!$S$6)</f>
        <v>#N/A</v>
      </c>
      <c r="R6795" s="27" t="e">
        <f>IF(M6795=FALSE,NA(),(VLOOKUP(1,G6798:K6817,3,FALSE))/(M6795-1))</f>
        <v>#N/A</v>
      </c>
      <c r="S6795" s="22" t="e">
        <f>IF(M6795=FALSE,NA(),IF(SUM(J6798:J6817)=2,"yes","no"))</f>
        <v>#N/A</v>
      </c>
      <c r="X6795" s="2" cm="2">
        <f t="array" ref="X6795:X6796">FREQUENCY(IF('Data Transformation'!$B$425:$B$6424='Bin Analysis'!L6795,'Data Transformation'!$G$425:$G$6424),'Data Transformation'!$U$11)</f>
        <v>0</v>
      </c>
      <c r="Y6795" s="2" cm="2">
        <f t="array" ref="Y6795:Y6796">FREQUENCY(IF('Data Transformation'!$B$425:$B$6424='Bin Analysis'!L6795,'Data Transformation'!$G$425:$G$6424),'Data Transformation'!$U$12)</f>
        <v>0</v>
      </c>
    </row>
    <row r="6796" spans="1:25" x14ac:dyDescent="0.25">
      <c r="A6796" s="14" t="s">
        <v>67</v>
      </c>
      <c r="B6796" t="s">
        <v>47</v>
      </c>
      <c r="C6796" t="s">
        <v>5</v>
      </c>
      <c r="D6796" t="s">
        <v>98</v>
      </c>
      <c r="E6796" t="s">
        <v>99</v>
      </c>
      <c r="F6796" t="s">
        <v>100</v>
      </c>
      <c r="G6796" t="s">
        <v>69</v>
      </c>
      <c r="H6796" t="s">
        <v>31</v>
      </c>
      <c r="I6796" t="s">
        <v>32</v>
      </c>
      <c r="J6796" t="s">
        <v>46</v>
      </c>
      <c r="K6796" s="14" t="s">
        <v>45</v>
      </c>
      <c r="M6796" s="14"/>
      <c r="X6796" s="2">
        <v>0</v>
      </c>
      <c r="Y6796" s="2">
        <v>0</v>
      </c>
    </row>
    <row r="6797" spans="1:25" x14ac:dyDescent="0.25">
      <c r="A6797" s="32"/>
      <c r="D6797" t="e">
        <f>IF(C6797=1,'Data Transformation'!$G$3+0.5*'Data Transformation'!$W$25,IF(C6798=1,D6798-'Data Transformation'!$W$25,FALSE))</f>
        <v>#NUM!</v>
      </c>
      <c r="E6797">
        <f t="array" ref="E6797">IF(ISLOGICAL(D6797),"",FREQUENCY(IF('Data Transformation'!$B$425:$B$8425='Bin Analysis'!$B6795,'Data Transformation'!$G$425:$G$8425),D6797))</f>
        <v>2001</v>
      </c>
      <c r="F6797" t="e">
        <f>IF(ISLOGICAL(D6797),"",E6797-E6796)</f>
        <v>#VALUE!</v>
      </c>
      <c r="M6797" s="14"/>
    </row>
    <row r="6798" spans="1:25" x14ac:dyDescent="0.25">
      <c r="A6798" s="32" t="e">
        <f>IF(Weighting!$P$6&gt;0,B6798,"")</f>
        <v>#NUM!</v>
      </c>
      <c r="B6798" t="e">
        <f>Weighting!$C$6</f>
        <v>#DIV/0!</v>
      </c>
      <c r="C6798" t="e">
        <f>Weighting!$F$6</f>
        <v>#NUM!</v>
      </c>
      <c r="D6798" t="e">
        <f>IF(C6798=1,'Data Transformation'!$G$3+0.5*'Data Transformation'!$W$25,IF(C6799=1,D6799-'Data Transformation'!$W$25,FALSE))</f>
        <v>#NUM!</v>
      </c>
      <c r="E6798">
        <f t="array" ref="E6798">IF(ISLOGICAL(D6798),"",FREQUENCY(IF('Data Transformation'!$B$425:$B$8425='Bin Analysis'!$B6795,'Data Transformation'!$G$425:$G$8425),D6798))</f>
        <v>2001</v>
      </c>
      <c r="F6798">
        <f>IF(ISLOGICAL(D6798),"",E6798-E6797)</f>
        <v>0</v>
      </c>
      <c r="G6798">
        <f>Weighting!$H$6</f>
        <v>1</v>
      </c>
      <c r="H6798">
        <f t="array" ref="H6798">FREQUENCY(IF('Data Transformation'!$B$4:$B$8425=B6795,'Data Transformation'!$G$4:$G$8425),'Bin Analysis'!$B6798)</f>
        <v>2073</v>
      </c>
      <c r="I6798">
        <f>H6798-H6797</f>
        <v>2073</v>
      </c>
      <c r="J6798">
        <f>IF(I6798=0,0,1)</f>
        <v>1</v>
      </c>
      <c r="K6798" t="e">
        <f>J6798*Weighting!$W$6</f>
        <v>#NUM!</v>
      </c>
      <c r="M6798" s="14"/>
    </row>
    <row r="6799" spans="1:25" x14ac:dyDescent="0.25">
      <c r="A6799" s="32" t="str">
        <f>IF(Weighting!$P$7&gt;0,B6799,"")</f>
        <v/>
      </c>
      <c r="B6799" t="e">
        <f>Weighting!$C$7</f>
        <v>#DIV/0!</v>
      </c>
      <c r="C6799" t="e">
        <f>Weighting!$F$7</f>
        <v>#NUM!</v>
      </c>
      <c r="D6799" t="e">
        <f>IF(C6799=1,'Data Transformation'!$G$3+0.5*'Data Transformation'!$W$25,IF(C6800=1,D6800-'Data Transformation'!$W$25,FALSE))</f>
        <v>#NUM!</v>
      </c>
      <c r="E6799">
        <f t="array" ref="E6799">IF(ISLOGICAL(D6799),"",FREQUENCY(IF('Data Transformation'!$B$425:$B$8425='Bin Analysis'!$B6795,'Data Transformation'!$G$425:$G$8425),D6799))</f>
        <v>2001</v>
      </c>
      <c r="F6799">
        <f t="shared" ref="F6799:F6817" si="849">IF(ISLOGICAL(D6799),"",E6799-E6798)</f>
        <v>0</v>
      </c>
      <c r="G6799">
        <f>Weighting!$H$7</f>
        <v>0</v>
      </c>
      <c r="H6799">
        <f t="array" ref="H6799">FREQUENCY(IF('Data Transformation'!$B$4:$B$8425=B6795,'Data Transformation'!$G$4:$G$8425),'Bin Analysis'!$B6799)</f>
        <v>2073</v>
      </c>
      <c r="I6799">
        <f t="shared" ref="I6799:I6817" si="850">H6799-H6798</f>
        <v>0</v>
      </c>
      <c r="J6799">
        <f>IF(I6799=0,0,1)</f>
        <v>0</v>
      </c>
      <c r="K6799">
        <f>J6799*Weighting!$W$7</f>
        <v>0</v>
      </c>
      <c r="M6799" s="14"/>
    </row>
    <row r="6800" spans="1:25" x14ac:dyDescent="0.25">
      <c r="A6800" s="32" t="str">
        <f>IF(Weighting!$P$8&gt;0,B6800,"")</f>
        <v/>
      </c>
      <c r="B6800" t="e">
        <f>Weighting!$C$8</f>
        <v>#DIV/0!</v>
      </c>
      <c r="C6800" t="e">
        <f>Weighting!$F$8</f>
        <v>#NUM!</v>
      </c>
      <c r="D6800" t="e">
        <f>IF(C6800=1,'Data Transformation'!$G$3+0.5*'Data Transformation'!$W$25,IF(C6801=1,D6801-'Data Transformation'!$W$25,FALSE))</f>
        <v>#NUM!</v>
      </c>
      <c r="E6800">
        <f t="array" ref="E6800">IF(ISLOGICAL(D6800),"",FREQUENCY(IF('Data Transformation'!$B$425:$B$8425='Bin Analysis'!$B6795,'Data Transformation'!$G$425:$G$8425),D6800))</f>
        <v>2001</v>
      </c>
      <c r="F6800">
        <f t="shared" si="849"/>
        <v>0</v>
      </c>
      <c r="G6800">
        <f>Weighting!$H$8</f>
        <v>0</v>
      </c>
      <c r="H6800">
        <f t="array" ref="H6800">FREQUENCY(IF('Data Transformation'!$B$4:$B$8425=B6795,'Data Transformation'!$G$4:$G$8425),'Bin Analysis'!$B6800)</f>
        <v>2073</v>
      </c>
      <c r="I6800">
        <f t="shared" si="850"/>
        <v>0</v>
      </c>
      <c r="J6800">
        <f t="shared" ref="J6800:J6817" si="851">IF(I6800=0,0,1)</f>
        <v>0</v>
      </c>
      <c r="K6800">
        <f>J6800*Weighting!$W$8</f>
        <v>0</v>
      </c>
      <c r="M6800" s="14"/>
    </row>
    <row r="6801" spans="1:13" x14ac:dyDescent="0.25">
      <c r="A6801" s="32" t="str">
        <f>IF(Weighting!$P$9&gt;0,B6801,"")</f>
        <v/>
      </c>
      <c r="B6801" s="50" t="e">
        <f>Weighting!$C$9</f>
        <v>#DIV/0!</v>
      </c>
      <c r="C6801" t="e">
        <f>Weighting!$F$9</f>
        <v>#NUM!</v>
      </c>
      <c r="D6801" t="e">
        <f>IF(C6801=1,'Data Transformation'!$G$3+0.5*'Data Transformation'!$W$25,IF(C6802=1,D6802-'Data Transformation'!$W$25,FALSE))</f>
        <v>#NUM!</v>
      </c>
      <c r="E6801">
        <f t="array" ref="E6801">IF(ISLOGICAL(D6801),"",FREQUENCY(IF('Data Transformation'!$B$425:$B$8425='Bin Analysis'!$B6795,'Data Transformation'!$G$425:$G$8425),D6801))</f>
        <v>2001</v>
      </c>
      <c r="F6801">
        <f t="shared" si="849"/>
        <v>0</v>
      </c>
      <c r="G6801">
        <f>Weighting!$H$9</f>
        <v>0</v>
      </c>
      <c r="H6801">
        <f t="array" ref="H6801">FREQUENCY(IF('Data Transformation'!$B$4:$B$8425=B6795,'Data Transformation'!$G$4:$G$8425),'Bin Analysis'!$B6801)</f>
        <v>2073</v>
      </c>
      <c r="I6801">
        <f t="shared" si="850"/>
        <v>0</v>
      </c>
      <c r="J6801">
        <f t="shared" si="851"/>
        <v>0</v>
      </c>
      <c r="K6801">
        <f>J6801*Weighting!$W$9</f>
        <v>0</v>
      </c>
      <c r="M6801" s="14"/>
    </row>
    <row r="6802" spans="1:13" x14ac:dyDescent="0.25">
      <c r="A6802" s="32" t="str">
        <f>IF(Weighting!$P$10&gt;0,B6802,"")</f>
        <v/>
      </c>
      <c r="B6802" t="e">
        <f>Weighting!$C$10</f>
        <v>#DIV/0!</v>
      </c>
      <c r="C6802" t="e">
        <f>Weighting!$F$10</f>
        <v>#NUM!</v>
      </c>
      <c r="D6802" t="e">
        <f>IF(C6802=1,'Data Transformation'!$G$3+0.5*'Data Transformation'!$W$25,IF(C6803=1,D6803-'Data Transformation'!$W$25,FALSE))</f>
        <v>#NUM!</v>
      </c>
      <c r="E6802">
        <f t="array" ref="E6802">IF(ISLOGICAL(D6802),"",FREQUENCY(IF('Data Transformation'!$B$425:$B$8425='Bin Analysis'!$B6795,'Data Transformation'!$G$425:$G$8425),D6802))</f>
        <v>2001</v>
      </c>
      <c r="F6802">
        <f t="shared" si="849"/>
        <v>0</v>
      </c>
      <c r="G6802">
        <f>Weighting!$H$10</f>
        <v>0</v>
      </c>
      <c r="H6802">
        <f t="array" ref="H6802">FREQUENCY(IF('Data Transformation'!$B$4:$B$8425=B6795,'Data Transformation'!$G$4:$G$8425),'Bin Analysis'!$B6802)</f>
        <v>2073</v>
      </c>
      <c r="I6802">
        <f t="shared" si="850"/>
        <v>0</v>
      </c>
      <c r="J6802">
        <f t="shared" si="851"/>
        <v>0</v>
      </c>
      <c r="K6802">
        <f>J6802*Weighting!$W$10</f>
        <v>0</v>
      </c>
      <c r="M6802" s="14"/>
    </row>
    <row r="6803" spans="1:13" x14ac:dyDescent="0.25">
      <c r="A6803" s="32" t="str">
        <f>IF(Weighting!$P$11&gt;0,B6803,"")</f>
        <v/>
      </c>
      <c r="B6803" t="e">
        <f>Weighting!$C$11</f>
        <v>#DIV/0!</v>
      </c>
      <c r="C6803" t="e">
        <f>Weighting!$F$11</f>
        <v>#NUM!</v>
      </c>
      <c r="D6803" t="e">
        <f>IF(C6803=1,'Data Transformation'!$G$3+0.5*'Data Transformation'!$W$25,IF(C6804=1,D6804-'Data Transformation'!$W$25,FALSE))</f>
        <v>#NUM!</v>
      </c>
      <c r="E6803">
        <f t="array" ref="E6803">IF(ISLOGICAL(D6803),"",FREQUENCY(IF('Data Transformation'!$B$425:$B$8425='Bin Analysis'!$B6795,'Data Transformation'!$G$425:$G$8425),D6803))</f>
        <v>2001</v>
      </c>
      <c r="F6803">
        <f t="shared" si="849"/>
        <v>0</v>
      </c>
      <c r="G6803">
        <f>Weighting!$H$11</f>
        <v>0</v>
      </c>
      <c r="H6803">
        <f t="array" ref="H6803">FREQUENCY(IF('Data Transformation'!$B$4:$B$8425=B6795,'Data Transformation'!$G$4:$G$8425),'Bin Analysis'!$B6803)</f>
        <v>2073</v>
      </c>
      <c r="I6803">
        <f t="shared" si="850"/>
        <v>0</v>
      </c>
      <c r="J6803">
        <f t="shared" si="851"/>
        <v>0</v>
      </c>
      <c r="K6803">
        <f>J6803*Weighting!$W$11</f>
        <v>0</v>
      </c>
      <c r="M6803" s="14"/>
    </row>
    <row r="6804" spans="1:13" x14ac:dyDescent="0.25">
      <c r="A6804" s="32" t="str">
        <f>IF(Weighting!$P$12&gt;0,B6804,"")</f>
        <v/>
      </c>
      <c r="B6804" t="e">
        <f>Weighting!$C$12</f>
        <v>#DIV/0!</v>
      </c>
      <c r="C6804" t="e">
        <f>Weighting!$F$12</f>
        <v>#NUM!</v>
      </c>
      <c r="D6804" t="e">
        <f>IF(C6804=1,'Data Transformation'!$G$3+0.5*'Data Transformation'!$W$25,IF(C6805=1,D6805-'Data Transformation'!$W$25,FALSE))</f>
        <v>#NUM!</v>
      </c>
      <c r="E6804">
        <f t="array" ref="E6804">IF(ISLOGICAL(D6804),"",FREQUENCY(IF('Data Transformation'!$B$425:$B$8425='Bin Analysis'!$B6795,'Data Transformation'!$G$425:$G$8425),D6804))</f>
        <v>2001</v>
      </c>
      <c r="F6804">
        <f t="shared" si="849"/>
        <v>0</v>
      </c>
      <c r="G6804">
        <f>Weighting!$H$12</f>
        <v>0</v>
      </c>
      <c r="H6804">
        <f t="array" ref="H6804">FREQUENCY(IF('Data Transformation'!$B$4:$B$8425=B6795,'Data Transformation'!$G$4:$G$8425),'Bin Analysis'!$B6804)</f>
        <v>2073</v>
      </c>
      <c r="I6804">
        <f t="shared" si="850"/>
        <v>0</v>
      </c>
      <c r="J6804">
        <f t="shared" si="851"/>
        <v>0</v>
      </c>
      <c r="K6804">
        <f>J6804*Weighting!$W$12</f>
        <v>0</v>
      </c>
      <c r="M6804" s="14"/>
    </row>
    <row r="6805" spans="1:13" x14ac:dyDescent="0.25">
      <c r="A6805" s="32" t="str">
        <f>IF(Weighting!$P$13&gt;0,B6805,"")</f>
        <v/>
      </c>
      <c r="B6805" t="e">
        <f>Weighting!$C$13</f>
        <v>#DIV/0!</v>
      </c>
      <c r="C6805" t="e">
        <f>Weighting!$F$13</f>
        <v>#NUM!</v>
      </c>
      <c r="D6805" t="e">
        <f>IF(C6805=1,'Data Transformation'!$G$3+0.5*'Data Transformation'!$W$25,IF(C6806=1,D6806-'Data Transformation'!$W$25,FALSE))</f>
        <v>#NUM!</v>
      </c>
      <c r="E6805">
        <f t="array" ref="E6805">IF(ISLOGICAL(D6805),"",FREQUENCY(IF('Data Transformation'!$B$425:$B$8425='Bin Analysis'!$B6795,'Data Transformation'!$G$425:$G$8425),D6805))</f>
        <v>2001</v>
      </c>
      <c r="F6805">
        <f t="shared" si="849"/>
        <v>0</v>
      </c>
      <c r="G6805">
        <f>Weighting!$H$13</f>
        <v>0</v>
      </c>
      <c r="H6805">
        <f t="array" ref="H6805">FREQUENCY(IF('Data Transformation'!$B$4:$B$8425=B6795,'Data Transformation'!$G$4:$G$8425),'Bin Analysis'!$B6805)</f>
        <v>2073</v>
      </c>
      <c r="I6805">
        <f t="shared" si="850"/>
        <v>0</v>
      </c>
      <c r="J6805">
        <f t="shared" si="851"/>
        <v>0</v>
      </c>
      <c r="K6805">
        <f>J6805*Weighting!$W$13</f>
        <v>0</v>
      </c>
      <c r="M6805" s="14"/>
    </row>
    <row r="6806" spans="1:13" x14ac:dyDescent="0.25">
      <c r="A6806" s="32" t="str">
        <f>IF(Weighting!$P$14&gt;0,B6806,"")</f>
        <v/>
      </c>
      <c r="B6806" t="e">
        <f>Weighting!$C$14</f>
        <v>#DIV/0!</v>
      </c>
      <c r="C6806" t="e">
        <f>Weighting!$F$14</f>
        <v>#NUM!</v>
      </c>
      <c r="D6806" t="e">
        <f>IF(C6806=1,'Data Transformation'!$G$3+0.5*'Data Transformation'!$W$25,IF(C6807=1,D6807-'Data Transformation'!$W$25,FALSE))</f>
        <v>#NUM!</v>
      </c>
      <c r="E6806">
        <f t="array" ref="E6806">IF(ISLOGICAL(D6806),"",FREQUENCY(IF('Data Transformation'!$B$425:$B$8425='Bin Analysis'!$B6795,'Data Transformation'!$G$425:$G$8425),D6806))</f>
        <v>2001</v>
      </c>
      <c r="F6806">
        <f t="shared" si="849"/>
        <v>0</v>
      </c>
      <c r="G6806">
        <f>Weighting!$H$14</f>
        <v>0</v>
      </c>
      <c r="H6806">
        <f t="array" ref="H6806">FREQUENCY(IF('Data Transformation'!$B$4:$B$8425=B6795,'Data Transformation'!$G$4:$G$8425),'Bin Analysis'!$B6806)</f>
        <v>2073</v>
      </c>
      <c r="I6806">
        <f t="shared" si="850"/>
        <v>0</v>
      </c>
      <c r="J6806">
        <f t="shared" si="851"/>
        <v>0</v>
      </c>
      <c r="K6806">
        <f>J6806*Weighting!$W$14</f>
        <v>0</v>
      </c>
      <c r="M6806" s="14"/>
    </row>
    <row r="6807" spans="1:13" x14ac:dyDescent="0.25">
      <c r="A6807" s="32" t="str">
        <f>IF(Weighting!$P$15&gt;0,B6807,"")</f>
        <v/>
      </c>
      <c r="B6807" t="e">
        <f>Weighting!$C$15</f>
        <v>#DIV/0!</v>
      </c>
      <c r="C6807" t="e">
        <f>Weighting!$F$15</f>
        <v>#NUM!</v>
      </c>
      <c r="D6807" t="e">
        <f>IF(C6807=1,'Data Transformation'!$G$3+0.5*'Data Transformation'!$W$25,IF(C6808=1,D6808-'Data Transformation'!$W$25,FALSE))</f>
        <v>#NUM!</v>
      </c>
      <c r="E6807">
        <f t="array" ref="E6807">IF(ISLOGICAL(D6807),"",FREQUENCY(IF('Data Transformation'!$B$425:$B$8425='Bin Analysis'!$B6795,'Data Transformation'!$G$425:$G$8425),D6807))</f>
        <v>2001</v>
      </c>
      <c r="F6807">
        <f t="shared" si="849"/>
        <v>0</v>
      </c>
      <c r="G6807">
        <f>Weighting!$H$15</f>
        <v>0</v>
      </c>
      <c r="H6807">
        <f t="array" ref="H6807">FREQUENCY(IF('Data Transformation'!$B$4:$B$8425=B6795,'Data Transformation'!$G$4:$G$8425),'Bin Analysis'!$B6807)</f>
        <v>2073</v>
      </c>
      <c r="I6807">
        <f t="shared" si="850"/>
        <v>0</v>
      </c>
      <c r="J6807">
        <f t="shared" si="851"/>
        <v>0</v>
      </c>
      <c r="K6807">
        <f>J6807*Weighting!$W$15</f>
        <v>0</v>
      </c>
      <c r="M6807" s="14"/>
    </row>
    <row r="6808" spans="1:13" x14ac:dyDescent="0.25">
      <c r="A6808" s="32" t="str">
        <f>IF(Weighting!$P$16&gt;0,B6808,"")</f>
        <v/>
      </c>
      <c r="B6808" t="e">
        <f>Weighting!$C$16</f>
        <v>#DIV/0!</v>
      </c>
      <c r="C6808" t="e">
        <f>Weighting!$F$16</f>
        <v>#NUM!</v>
      </c>
      <c r="D6808" t="e">
        <f>IF(C6808=1,'Data Transformation'!$G$3+0.5*'Data Transformation'!$W$25,IF(C6809=1,D6809-'Data Transformation'!$W$25,FALSE))</f>
        <v>#NUM!</v>
      </c>
      <c r="E6808">
        <f t="array" ref="E6808">IF(ISLOGICAL(D6808),"",FREQUENCY(IF('Data Transformation'!$B$425:$B$8425='Bin Analysis'!$B6795,'Data Transformation'!$G$425:$G$8425),D6808))</f>
        <v>2001</v>
      </c>
      <c r="F6808">
        <f t="shared" si="849"/>
        <v>0</v>
      </c>
      <c r="G6808">
        <f>Weighting!$H$16</f>
        <v>0</v>
      </c>
      <c r="H6808">
        <f t="array" ref="H6808">FREQUENCY(IF('Data Transformation'!$B$4:$B$8425=B6795,'Data Transformation'!$G$4:$G$8425),'Bin Analysis'!$B6808)</f>
        <v>2073</v>
      </c>
      <c r="I6808">
        <f t="shared" si="850"/>
        <v>0</v>
      </c>
      <c r="J6808">
        <f t="shared" si="851"/>
        <v>0</v>
      </c>
      <c r="K6808">
        <f>J6808*Weighting!$W$16</f>
        <v>0</v>
      </c>
      <c r="M6808" s="14"/>
    </row>
    <row r="6809" spans="1:13" x14ac:dyDescent="0.25">
      <c r="A6809" s="32" t="str">
        <f>IF(Weighting!$P$17&gt;0,B6809,"")</f>
        <v/>
      </c>
      <c r="B6809" t="e">
        <f>Weighting!$C$17</f>
        <v>#DIV/0!</v>
      </c>
      <c r="C6809" t="e">
        <f>Weighting!$F$17</f>
        <v>#NUM!</v>
      </c>
      <c r="D6809" t="e">
        <f>IF(C6809=1,'Data Transformation'!$G$3+0.5*'Data Transformation'!$W$25,IF(C6810=1,D6810-'Data Transformation'!$W$25,FALSE))</f>
        <v>#NUM!</v>
      </c>
      <c r="E6809">
        <f t="array" ref="E6809">IF(ISLOGICAL(D6809),"",FREQUENCY(IF('Data Transformation'!$B$425:$B$8425='Bin Analysis'!$B6795,'Data Transformation'!$G$425:$G$8425),D6809))</f>
        <v>2001</v>
      </c>
      <c r="F6809">
        <f t="shared" si="849"/>
        <v>0</v>
      </c>
      <c r="G6809">
        <f>Weighting!$H$17</f>
        <v>0</v>
      </c>
      <c r="H6809">
        <f t="array" ref="H6809">FREQUENCY(IF('Data Transformation'!$B$4:$B$8425=B6795,'Data Transformation'!$G$4:$G$8425),'Bin Analysis'!$B6809)</f>
        <v>2073</v>
      </c>
      <c r="I6809">
        <f t="shared" si="850"/>
        <v>0</v>
      </c>
      <c r="J6809">
        <f t="shared" si="851"/>
        <v>0</v>
      </c>
      <c r="K6809">
        <f>J6809*Weighting!$W$17</f>
        <v>0</v>
      </c>
      <c r="M6809" s="14"/>
    </row>
    <row r="6810" spans="1:13" x14ac:dyDescent="0.25">
      <c r="A6810" s="32" t="str">
        <f>IF(Weighting!$P$18&gt;0,B6810,"")</f>
        <v/>
      </c>
      <c r="B6810" t="e">
        <f>Weighting!$C$18</f>
        <v>#DIV/0!</v>
      </c>
      <c r="C6810" t="e">
        <f>Weighting!$F$18</f>
        <v>#NUM!</v>
      </c>
      <c r="D6810" t="e">
        <f>IF(C6810=1,'Data Transformation'!$G$3+0.5*'Data Transformation'!$W$25,IF(C6811=1,D6811-'Data Transformation'!$W$25,FALSE))</f>
        <v>#NUM!</v>
      </c>
      <c r="E6810">
        <f t="array" ref="E6810">IF(ISLOGICAL(D6810),"",FREQUENCY(IF('Data Transformation'!$B$425:$B$8425='Bin Analysis'!$B6795,'Data Transformation'!$G$425:$G$8425),D6810))</f>
        <v>2001</v>
      </c>
      <c r="F6810">
        <f t="shared" si="849"/>
        <v>0</v>
      </c>
      <c r="G6810">
        <f>Weighting!$H$18</f>
        <v>0</v>
      </c>
      <c r="H6810">
        <f t="array" ref="H6810">FREQUENCY(IF('Data Transformation'!$B$4:$B$8425=B6795,'Data Transformation'!$G$4:$G$8425),'Bin Analysis'!$B6810)</f>
        <v>2073</v>
      </c>
      <c r="I6810">
        <f t="shared" si="850"/>
        <v>0</v>
      </c>
      <c r="J6810">
        <f t="shared" si="851"/>
        <v>0</v>
      </c>
      <c r="K6810">
        <f>J6810*Weighting!$W$18</f>
        <v>0</v>
      </c>
      <c r="M6810" s="14"/>
    </row>
    <row r="6811" spans="1:13" x14ac:dyDescent="0.25">
      <c r="A6811" s="32" t="str">
        <f>IF(Weighting!$P$19&gt;0,B6811,"")</f>
        <v/>
      </c>
      <c r="B6811" t="e">
        <f>Weighting!$C$19</f>
        <v>#DIV/0!</v>
      </c>
      <c r="C6811" t="e">
        <f>Weighting!$F$19</f>
        <v>#NUM!</v>
      </c>
      <c r="D6811" t="e">
        <f>IF(C6811=1,'Data Transformation'!$G$3+0.5*'Data Transformation'!$W$25,IF(C6812=1,D6812-'Data Transformation'!$W$25,FALSE))</f>
        <v>#NUM!</v>
      </c>
      <c r="E6811">
        <f t="array" ref="E6811">IF(ISLOGICAL(D6811),"",FREQUENCY(IF('Data Transformation'!$B$425:$B$8425='Bin Analysis'!$B6795,'Data Transformation'!$G$425:$G$8425),D6811))</f>
        <v>2001</v>
      </c>
      <c r="F6811">
        <f t="shared" si="849"/>
        <v>0</v>
      </c>
      <c r="G6811">
        <f>Weighting!$H$19</f>
        <v>0</v>
      </c>
      <c r="H6811">
        <f t="array" ref="H6811">FREQUENCY(IF('Data Transformation'!$B$4:$B$8425=B6795,'Data Transformation'!$G$4:$G$8425),'Bin Analysis'!$B6811)</f>
        <v>2073</v>
      </c>
      <c r="I6811">
        <f t="shared" si="850"/>
        <v>0</v>
      </c>
      <c r="J6811">
        <f t="shared" si="851"/>
        <v>0</v>
      </c>
      <c r="K6811">
        <f>J6811*Weighting!$W$19</f>
        <v>0</v>
      </c>
      <c r="M6811" s="14"/>
    </row>
    <row r="6812" spans="1:13" x14ac:dyDescent="0.25">
      <c r="A6812" s="32" t="str">
        <f>IF(Weighting!$P$20&gt;0,B6812,"")</f>
        <v/>
      </c>
      <c r="B6812" t="e">
        <f>Weighting!$C$20</f>
        <v>#DIV/0!</v>
      </c>
      <c r="C6812" t="e">
        <f>Weighting!$F$20</f>
        <v>#NUM!</v>
      </c>
      <c r="D6812" t="e">
        <f>IF(C6812=1,'Data Transformation'!$G$3+0.5*'Data Transformation'!$W$25,IF(C6813=1,D6813-'Data Transformation'!$W$25,FALSE))</f>
        <v>#NUM!</v>
      </c>
      <c r="E6812">
        <f t="array" ref="E6812">IF(ISLOGICAL(D6812),"",FREQUENCY(IF('Data Transformation'!$B$425:$B$8425='Bin Analysis'!$B6795,'Data Transformation'!$G$425:$G$8425),D6812))</f>
        <v>2001</v>
      </c>
      <c r="F6812">
        <f t="shared" si="849"/>
        <v>0</v>
      </c>
      <c r="G6812">
        <f>Weighting!$H$20</f>
        <v>0</v>
      </c>
      <c r="H6812">
        <f t="array" ref="H6812">FREQUENCY(IF('Data Transformation'!$B$4:$B$8425=B6795,'Data Transformation'!$G$4:$G$8425),'Bin Analysis'!$B6812)</f>
        <v>2073</v>
      </c>
      <c r="I6812">
        <f t="shared" si="850"/>
        <v>0</v>
      </c>
      <c r="J6812">
        <f t="shared" si="851"/>
        <v>0</v>
      </c>
      <c r="K6812">
        <f>J6812*Weighting!$W$20</f>
        <v>0</v>
      </c>
      <c r="M6812" s="14"/>
    </row>
    <row r="6813" spans="1:13" x14ac:dyDescent="0.25">
      <c r="A6813" s="32" t="str">
        <f>IF(Weighting!$P$21&gt;0,B6813,"")</f>
        <v/>
      </c>
      <c r="B6813" t="e">
        <f>Weighting!$C$21</f>
        <v>#DIV/0!</v>
      </c>
      <c r="C6813" t="e">
        <f>Weighting!$F$21</f>
        <v>#NUM!</v>
      </c>
      <c r="D6813" t="e">
        <f>IF(C6813=1,'Data Transformation'!$G$3+0.5*'Data Transformation'!$W$25,IF(C6814=1,D6814-'Data Transformation'!$W$25,FALSE))</f>
        <v>#NUM!</v>
      </c>
      <c r="E6813">
        <f t="array" ref="E6813">IF(ISLOGICAL(D6813),"",FREQUENCY(IF('Data Transformation'!$B$425:$B$8425='Bin Analysis'!$B6795,'Data Transformation'!$G$425:$G$8425),D6813))</f>
        <v>2001</v>
      </c>
      <c r="F6813">
        <f t="shared" si="849"/>
        <v>0</v>
      </c>
      <c r="G6813">
        <f>Weighting!$H$21</f>
        <v>0</v>
      </c>
      <c r="H6813">
        <f t="array" ref="H6813">FREQUENCY(IF('Data Transformation'!$B$4:$B$8425=B6795,'Data Transformation'!$G$4:$G$8425),'Bin Analysis'!$B6813)</f>
        <v>2073</v>
      </c>
      <c r="I6813">
        <f t="shared" si="850"/>
        <v>0</v>
      </c>
      <c r="J6813">
        <f t="shared" si="851"/>
        <v>0</v>
      </c>
      <c r="K6813">
        <f>J6813*Weighting!$W$21</f>
        <v>0</v>
      </c>
      <c r="M6813" s="14"/>
    </row>
    <row r="6814" spans="1:13" x14ac:dyDescent="0.25">
      <c r="A6814" s="32" t="str">
        <f>IF(Weighting!$P$22&gt;0,B6814,"")</f>
        <v/>
      </c>
      <c r="B6814" t="e">
        <f>Weighting!$C$22</f>
        <v>#DIV/0!</v>
      </c>
      <c r="C6814" t="e">
        <f>Weighting!$F$22</f>
        <v>#NUM!</v>
      </c>
      <c r="D6814" t="e">
        <f>IF(C6814=1,'Data Transformation'!$G$3+0.5*'Data Transformation'!$W$25,IF(C6815=1,D6815-'Data Transformation'!$W$25,FALSE))</f>
        <v>#NUM!</v>
      </c>
      <c r="E6814">
        <f t="array" ref="E6814">IF(ISLOGICAL(D6814),"",FREQUENCY(IF('Data Transformation'!$B$425:$B$8425='Bin Analysis'!$B6795,'Data Transformation'!$G$425:$G$8425),D6814))</f>
        <v>2001</v>
      </c>
      <c r="F6814">
        <f t="shared" si="849"/>
        <v>0</v>
      </c>
      <c r="G6814">
        <f>Weighting!$H$22</f>
        <v>0</v>
      </c>
      <c r="H6814">
        <f t="array" ref="H6814">FREQUENCY(IF('Data Transformation'!$B$4:$B$8425=B6795,'Data Transformation'!$G$4:$G$8425),'Bin Analysis'!$B6814)</f>
        <v>2073</v>
      </c>
      <c r="I6814">
        <f t="shared" si="850"/>
        <v>0</v>
      </c>
      <c r="J6814">
        <f t="shared" si="851"/>
        <v>0</v>
      </c>
      <c r="K6814">
        <f>J6814*Weighting!$W$22</f>
        <v>0</v>
      </c>
      <c r="M6814" s="14"/>
    </row>
    <row r="6815" spans="1:13" x14ac:dyDescent="0.25">
      <c r="A6815" s="32" t="str">
        <f>IF(Weighting!$P$23&gt;0,B6815,"")</f>
        <v/>
      </c>
      <c r="B6815" t="e">
        <f>Weighting!$C$23</f>
        <v>#DIV/0!</v>
      </c>
      <c r="C6815" t="e">
        <f>Weighting!$F$23</f>
        <v>#NUM!</v>
      </c>
      <c r="D6815" t="e">
        <f>IF(C6815=1,'Data Transformation'!$G$3+0.5*'Data Transformation'!$W$25,IF(C6816=1,D6816-'Data Transformation'!$W$25,FALSE))</f>
        <v>#NUM!</v>
      </c>
      <c r="E6815">
        <f t="array" ref="E6815">IF(ISLOGICAL(D6815),"",FREQUENCY(IF('Data Transformation'!$B$425:$B$8425='Bin Analysis'!$B6795,'Data Transformation'!$G$425:$G$8425),D6815))</f>
        <v>2001</v>
      </c>
      <c r="F6815">
        <f t="shared" si="849"/>
        <v>0</v>
      </c>
      <c r="G6815">
        <f>Weighting!$H$23</f>
        <v>0</v>
      </c>
      <c r="H6815">
        <f t="array" ref="H6815">FREQUENCY(IF('Data Transformation'!$B$4:$B$8425=B6795,'Data Transformation'!$G$4:$G$8425),'Bin Analysis'!$B6815)</f>
        <v>2073</v>
      </c>
      <c r="I6815">
        <f t="shared" si="850"/>
        <v>0</v>
      </c>
      <c r="J6815">
        <f t="shared" si="851"/>
        <v>0</v>
      </c>
      <c r="K6815">
        <f>J6815*Weighting!$W$23</f>
        <v>0</v>
      </c>
      <c r="M6815" s="14"/>
    </row>
    <row r="6816" spans="1:13" x14ac:dyDescent="0.25">
      <c r="A6816" s="32" t="str">
        <f>IF(Weighting!$P$24&gt;0,B6816,"")</f>
        <v/>
      </c>
      <c r="B6816" t="e">
        <f>Weighting!$C$24</f>
        <v>#DIV/0!</v>
      </c>
      <c r="C6816" t="e">
        <f>Weighting!$F$24</f>
        <v>#NUM!</v>
      </c>
      <c r="D6816" t="e">
        <f>IF(C6816=1,'Data Transformation'!$G$3+0.5*'Data Transformation'!$W$25,IF(C6817=1,D6817-'Data Transformation'!$W$25,FALSE))</f>
        <v>#NUM!</v>
      </c>
      <c r="E6816">
        <f t="array" ref="E6816">IF(ISLOGICAL(D6816),"",FREQUENCY(IF('Data Transformation'!$B$425:$B$8425='Bin Analysis'!$B6795,'Data Transformation'!$G$425:$G$8425),D6816))</f>
        <v>2001</v>
      </c>
      <c r="F6816">
        <f t="shared" si="849"/>
        <v>0</v>
      </c>
      <c r="G6816">
        <f>Weighting!$H$24</f>
        <v>0</v>
      </c>
      <c r="H6816">
        <f t="array" ref="H6816">FREQUENCY(IF('Data Transformation'!$B$4:$B$8425=B6795,'Data Transformation'!$G$4:$G$8425),'Bin Analysis'!$B6816)</f>
        <v>2073</v>
      </c>
      <c r="I6816">
        <f t="shared" si="850"/>
        <v>0</v>
      </c>
      <c r="J6816">
        <f t="shared" si="851"/>
        <v>0</v>
      </c>
      <c r="K6816">
        <f>J6816*Weighting!$W$24</f>
        <v>0</v>
      </c>
      <c r="M6816" s="14"/>
    </row>
    <row r="6817" spans="1:25" x14ac:dyDescent="0.25">
      <c r="A6817" s="32" t="str">
        <f>IF(Weighting!$P$25&gt;0,B6817,"")</f>
        <v/>
      </c>
      <c r="B6817" t="e">
        <f>Weighting!$C$25</f>
        <v>#DIV/0!</v>
      </c>
      <c r="C6817" t="e">
        <f>Weighting!$F$25</f>
        <v>#NUM!</v>
      </c>
      <c r="D6817" t="e">
        <f>IF(C6817=1,'Data Transformation'!$G$3+0.5*'Data Transformation'!$W$25,IF(C6818=1,D6818-'Data Transformation'!$W$25,FALSE))</f>
        <v>#NUM!</v>
      </c>
      <c r="E6817">
        <f t="array" ref="E6817">IF(ISLOGICAL(D6817),"",FREQUENCY(IF('Data Transformation'!$B$425:$B$8425='Bin Analysis'!$B6795,'Data Transformation'!$G$425:$G$8425),D6817))</f>
        <v>2001</v>
      </c>
      <c r="F6817">
        <f t="shared" si="849"/>
        <v>0</v>
      </c>
      <c r="G6817">
        <f>Weighting!$H$25</f>
        <v>0</v>
      </c>
      <c r="H6817">
        <f t="array" ref="H6817">FREQUENCY(IF('Data Transformation'!$B$4:$B$8425=B6795,'Data Transformation'!$G$4:$G$8425),'Bin Analysis'!$B6817)</f>
        <v>2073</v>
      </c>
      <c r="I6817">
        <f t="shared" si="850"/>
        <v>0</v>
      </c>
      <c r="J6817">
        <f t="shared" si="851"/>
        <v>0</v>
      </c>
      <c r="K6817">
        <f>J6817*Weighting!$W$25</f>
        <v>0</v>
      </c>
      <c r="M6817" s="14"/>
    </row>
    <row r="6818" spans="1:25" x14ac:dyDescent="0.25">
      <c r="O6818"/>
      <c r="P6818"/>
      <c r="Q6818"/>
      <c r="R6818"/>
    </row>
    <row r="6819" spans="1:25" ht="23.25" x14ac:dyDescent="0.35">
      <c r="A6819" s="21" t="s">
        <v>0</v>
      </c>
      <c r="B6819" s="21" t="str">
        <f>IFERROR(VLOOKUP(C6819,'Data Transformation'!$L$6:$M$426,2,FALSE),"")</f>
        <v/>
      </c>
      <c r="C6819" s="21">
        <f>C6795+1</f>
        <v>284</v>
      </c>
      <c r="D6819" s="21"/>
      <c r="E6819" s="21"/>
      <c r="F6819" s="21"/>
      <c r="G6819" s="21"/>
      <c r="H6819" s="22"/>
      <c r="I6819" s="22"/>
      <c r="J6819" s="22"/>
      <c r="K6819" s="21"/>
      <c r="L6819" s="21" t="str">
        <f>B6819</f>
        <v/>
      </c>
      <c r="M6819" s="23" t="e">
        <f>INDEX('Data Transformation'!$O$4:$O$424,MATCH($B6819,'Data Transformation'!$M$4:$M$424,0),MATCH($M$2,'Data Transformation'!$O$3,0))</f>
        <v>#N/A</v>
      </c>
      <c r="N6819" s="27" t="e">
        <f>IF('Input and Summary Results'!$J$16="minimum",'Bin Analysis'!X6820/(M6819-1),'Bin Analysis'!Y6819/('Bin Analysis'!M6819-1))</f>
        <v>#N/A</v>
      </c>
      <c r="O6819" s="27" t="e">
        <f>IF(M6819=FALSE,NA(),(VLOOKUP(1,C6822:K6841,4,FALSE))/(M6819-1))</f>
        <v>#N/A</v>
      </c>
      <c r="P6819" s="27" t="e">
        <f>IF(M6819=FALSE,NA(),SUM(J6822:J6841)/Weighting!$S$5)</f>
        <v>#N/A</v>
      </c>
      <c r="Q6819" s="27" t="e">
        <f>IF(M6819=FALSE,NA(),SUM(K6822:K6841)/Weighting!$S$6)</f>
        <v>#N/A</v>
      </c>
      <c r="R6819" s="27" t="e">
        <f>IF(M6819=FALSE,NA(),(VLOOKUP(1,G6822:K6841,3,FALSE))/(M6819-1))</f>
        <v>#N/A</v>
      </c>
      <c r="S6819" s="22" t="e">
        <f>IF(M6819=FALSE,NA(),IF(SUM(J6822:J6841)=2,"yes","no"))</f>
        <v>#N/A</v>
      </c>
      <c r="X6819" s="2" cm="2">
        <f t="array" ref="X6819:X6820">FREQUENCY(IF('Data Transformation'!$B$425:$B$6424='Bin Analysis'!L6819,'Data Transformation'!$G$425:$G$6424),'Data Transformation'!$U$11)</f>
        <v>0</v>
      </c>
      <c r="Y6819" s="2" cm="2">
        <f t="array" ref="Y6819:Y6820">FREQUENCY(IF('Data Transformation'!$B$425:$B$6424='Bin Analysis'!L6819,'Data Transformation'!$G$425:$G$6424),'Data Transformation'!$U$12)</f>
        <v>0</v>
      </c>
    </row>
    <row r="6820" spans="1:25" x14ac:dyDescent="0.25">
      <c r="A6820" s="14" t="s">
        <v>67</v>
      </c>
      <c r="B6820" t="s">
        <v>47</v>
      </c>
      <c r="C6820" t="s">
        <v>5</v>
      </c>
      <c r="D6820" t="s">
        <v>98</v>
      </c>
      <c r="E6820" t="s">
        <v>99</v>
      </c>
      <c r="F6820" t="s">
        <v>100</v>
      </c>
      <c r="G6820" t="s">
        <v>69</v>
      </c>
      <c r="H6820" t="s">
        <v>31</v>
      </c>
      <c r="I6820" t="s">
        <v>32</v>
      </c>
      <c r="J6820" t="s">
        <v>46</v>
      </c>
      <c r="K6820" s="14" t="s">
        <v>45</v>
      </c>
      <c r="M6820" s="14"/>
      <c r="X6820" s="2">
        <v>0</v>
      </c>
      <c r="Y6820" s="2">
        <v>0</v>
      </c>
    </row>
    <row r="6821" spans="1:25" x14ac:dyDescent="0.25">
      <c r="A6821" s="32"/>
      <c r="D6821" t="e">
        <f>IF(C6821=1,'Data Transformation'!$G$3+0.5*'Data Transformation'!$W$25,IF(C6822=1,D6822-'Data Transformation'!$W$25,FALSE))</f>
        <v>#NUM!</v>
      </c>
      <c r="E6821">
        <f t="array" ref="E6821">IF(ISLOGICAL(D6821),"",FREQUENCY(IF('Data Transformation'!$B$425:$B$8425='Bin Analysis'!$B6819,'Data Transformation'!$G$425:$G$8425),D6821))</f>
        <v>2001</v>
      </c>
      <c r="F6821" t="e">
        <f>IF(ISLOGICAL(D6821),"",E6821-E6820)</f>
        <v>#VALUE!</v>
      </c>
      <c r="M6821" s="14"/>
    </row>
    <row r="6822" spans="1:25" x14ac:dyDescent="0.25">
      <c r="A6822" s="32" t="e">
        <f>IF(Weighting!$P$6&gt;0,B6822,"")</f>
        <v>#NUM!</v>
      </c>
      <c r="B6822" t="e">
        <f>Weighting!$C$6</f>
        <v>#DIV/0!</v>
      </c>
      <c r="C6822" t="e">
        <f>Weighting!$F$6</f>
        <v>#NUM!</v>
      </c>
      <c r="D6822" t="e">
        <f>IF(C6822=1,'Data Transformation'!$G$3+0.5*'Data Transformation'!$W$25,IF(C6823=1,D6823-'Data Transformation'!$W$25,FALSE))</f>
        <v>#NUM!</v>
      </c>
      <c r="E6822">
        <f t="array" ref="E6822">IF(ISLOGICAL(D6822),"",FREQUENCY(IF('Data Transformation'!$B$425:$B$8425='Bin Analysis'!$B6819,'Data Transformation'!$G$425:$G$8425),D6822))</f>
        <v>2001</v>
      </c>
      <c r="F6822">
        <f>IF(ISLOGICAL(D6822),"",E6822-E6821)</f>
        <v>0</v>
      </c>
      <c r="G6822">
        <f>Weighting!$H$6</f>
        <v>1</v>
      </c>
      <c r="H6822">
        <f t="array" ref="H6822">FREQUENCY(IF('Data Transformation'!$B$4:$B$8425=B6819,'Data Transformation'!$G$4:$G$8425),'Bin Analysis'!$B6822)</f>
        <v>2073</v>
      </c>
      <c r="I6822">
        <f>H6822-H6821</f>
        <v>2073</v>
      </c>
      <c r="J6822">
        <f>IF(I6822=0,0,1)</f>
        <v>1</v>
      </c>
      <c r="K6822" t="e">
        <f>J6822*Weighting!$W$6</f>
        <v>#NUM!</v>
      </c>
      <c r="M6822" s="14"/>
    </row>
    <row r="6823" spans="1:25" x14ac:dyDescent="0.25">
      <c r="A6823" s="32" t="str">
        <f>IF(Weighting!$P$7&gt;0,B6823,"")</f>
        <v/>
      </c>
      <c r="B6823" t="e">
        <f>Weighting!$C$7</f>
        <v>#DIV/0!</v>
      </c>
      <c r="C6823" t="e">
        <f>Weighting!$F$7</f>
        <v>#NUM!</v>
      </c>
      <c r="D6823" t="e">
        <f>IF(C6823=1,'Data Transformation'!$G$3+0.5*'Data Transformation'!$W$25,IF(C6824=1,D6824-'Data Transformation'!$W$25,FALSE))</f>
        <v>#NUM!</v>
      </c>
      <c r="E6823">
        <f t="array" ref="E6823">IF(ISLOGICAL(D6823),"",FREQUENCY(IF('Data Transformation'!$B$425:$B$8425='Bin Analysis'!$B6819,'Data Transformation'!$G$425:$G$8425),D6823))</f>
        <v>2001</v>
      </c>
      <c r="F6823">
        <f t="shared" ref="F6823:F6841" si="852">IF(ISLOGICAL(D6823),"",E6823-E6822)</f>
        <v>0</v>
      </c>
      <c r="G6823">
        <f>Weighting!$H$7</f>
        <v>0</v>
      </c>
      <c r="H6823">
        <f t="array" ref="H6823">FREQUENCY(IF('Data Transformation'!$B$4:$B$8425=B6819,'Data Transformation'!$G$4:$G$8425),'Bin Analysis'!$B6823)</f>
        <v>2073</v>
      </c>
      <c r="I6823">
        <f t="shared" ref="I6823:I6841" si="853">H6823-H6822</f>
        <v>0</v>
      </c>
      <c r="J6823">
        <f>IF(I6823=0,0,1)</f>
        <v>0</v>
      </c>
      <c r="K6823">
        <f>J6823*Weighting!$W$7</f>
        <v>0</v>
      </c>
      <c r="M6823" s="14"/>
    </row>
    <row r="6824" spans="1:25" x14ac:dyDescent="0.25">
      <c r="A6824" s="32" t="str">
        <f>IF(Weighting!$P$8&gt;0,B6824,"")</f>
        <v/>
      </c>
      <c r="B6824" t="e">
        <f>Weighting!$C$8</f>
        <v>#DIV/0!</v>
      </c>
      <c r="C6824" t="e">
        <f>Weighting!$F$8</f>
        <v>#NUM!</v>
      </c>
      <c r="D6824" t="e">
        <f>IF(C6824=1,'Data Transformation'!$G$3+0.5*'Data Transformation'!$W$25,IF(C6825=1,D6825-'Data Transformation'!$W$25,FALSE))</f>
        <v>#NUM!</v>
      </c>
      <c r="E6824">
        <f t="array" ref="E6824">IF(ISLOGICAL(D6824),"",FREQUENCY(IF('Data Transformation'!$B$425:$B$8425='Bin Analysis'!$B6819,'Data Transformation'!$G$425:$G$8425),D6824))</f>
        <v>2001</v>
      </c>
      <c r="F6824">
        <f t="shared" si="852"/>
        <v>0</v>
      </c>
      <c r="G6824">
        <f>Weighting!$H$8</f>
        <v>0</v>
      </c>
      <c r="H6824">
        <f t="array" ref="H6824">FREQUENCY(IF('Data Transformation'!$B$4:$B$8425=B6819,'Data Transformation'!$G$4:$G$8425),'Bin Analysis'!$B6824)</f>
        <v>2073</v>
      </c>
      <c r="I6824">
        <f t="shared" si="853"/>
        <v>0</v>
      </c>
      <c r="J6824">
        <f t="shared" ref="J6824:J6841" si="854">IF(I6824=0,0,1)</f>
        <v>0</v>
      </c>
      <c r="K6824">
        <f>J6824*Weighting!$W$8</f>
        <v>0</v>
      </c>
      <c r="M6824" s="14"/>
    </row>
    <row r="6825" spans="1:25" x14ac:dyDescent="0.25">
      <c r="A6825" s="32" t="str">
        <f>IF(Weighting!$P$9&gt;0,B6825,"")</f>
        <v/>
      </c>
      <c r="B6825" s="50" t="e">
        <f>Weighting!$C$9</f>
        <v>#DIV/0!</v>
      </c>
      <c r="C6825" t="e">
        <f>Weighting!$F$9</f>
        <v>#NUM!</v>
      </c>
      <c r="D6825" t="e">
        <f>IF(C6825=1,'Data Transformation'!$G$3+0.5*'Data Transformation'!$W$25,IF(C6826=1,D6826-'Data Transformation'!$W$25,FALSE))</f>
        <v>#NUM!</v>
      </c>
      <c r="E6825">
        <f t="array" ref="E6825">IF(ISLOGICAL(D6825),"",FREQUENCY(IF('Data Transformation'!$B$425:$B$8425='Bin Analysis'!$B6819,'Data Transformation'!$G$425:$G$8425),D6825))</f>
        <v>2001</v>
      </c>
      <c r="F6825">
        <f t="shared" si="852"/>
        <v>0</v>
      </c>
      <c r="G6825">
        <f>Weighting!$H$9</f>
        <v>0</v>
      </c>
      <c r="H6825">
        <f t="array" ref="H6825">FREQUENCY(IF('Data Transformation'!$B$4:$B$8425=B6819,'Data Transformation'!$G$4:$G$8425),'Bin Analysis'!$B6825)</f>
        <v>2073</v>
      </c>
      <c r="I6825">
        <f t="shared" si="853"/>
        <v>0</v>
      </c>
      <c r="J6825">
        <f t="shared" si="854"/>
        <v>0</v>
      </c>
      <c r="K6825">
        <f>J6825*Weighting!$W$9</f>
        <v>0</v>
      </c>
      <c r="M6825" s="14"/>
    </row>
    <row r="6826" spans="1:25" x14ac:dyDescent="0.25">
      <c r="A6826" s="32" t="str">
        <f>IF(Weighting!$P$10&gt;0,B6826,"")</f>
        <v/>
      </c>
      <c r="B6826" t="e">
        <f>Weighting!$C$10</f>
        <v>#DIV/0!</v>
      </c>
      <c r="C6826" t="e">
        <f>Weighting!$F$10</f>
        <v>#NUM!</v>
      </c>
      <c r="D6826" t="e">
        <f>IF(C6826=1,'Data Transformation'!$G$3+0.5*'Data Transformation'!$W$25,IF(C6827=1,D6827-'Data Transformation'!$W$25,FALSE))</f>
        <v>#NUM!</v>
      </c>
      <c r="E6826">
        <f t="array" ref="E6826">IF(ISLOGICAL(D6826),"",FREQUENCY(IF('Data Transformation'!$B$425:$B$8425='Bin Analysis'!$B6819,'Data Transformation'!$G$425:$G$8425),D6826))</f>
        <v>2001</v>
      </c>
      <c r="F6826">
        <f t="shared" si="852"/>
        <v>0</v>
      </c>
      <c r="G6826">
        <f>Weighting!$H$10</f>
        <v>0</v>
      </c>
      <c r="H6826">
        <f t="array" ref="H6826">FREQUENCY(IF('Data Transformation'!$B$4:$B$8425=B6819,'Data Transformation'!$G$4:$G$8425),'Bin Analysis'!$B6826)</f>
        <v>2073</v>
      </c>
      <c r="I6826">
        <f t="shared" si="853"/>
        <v>0</v>
      </c>
      <c r="J6826">
        <f t="shared" si="854"/>
        <v>0</v>
      </c>
      <c r="K6826">
        <f>J6826*Weighting!$W$10</f>
        <v>0</v>
      </c>
      <c r="M6826" s="14"/>
    </row>
    <row r="6827" spans="1:25" x14ac:dyDescent="0.25">
      <c r="A6827" s="32" t="str">
        <f>IF(Weighting!$P$11&gt;0,B6827,"")</f>
        <v/>
      </c>
      <c r="B6827" t="e">
        <f>Weighting!$C$11</f>
        <v>#DIV/0!</v>
      </c>
      <c r="C6827" t="e">
        <f>Weighting!$F$11</f>
        <v>#NUM!</v>
      </c>
      <c r="D6827" t="e">
        <f>IF(C6827=1,'Data Transformation'!$G$3+0.5*'Data Transformation'!$W$25,IF(C6828=1,D6828-'Data Transformation'!$W$25,FALSE))</f>
        <v>#NUM!</v>
      </c>
      <c r="E6827">
        <f t="array" ref="E6827">IF(ISLOGICAL(D6827),"",FREQUENCY(IF('Data Transformation'!$B$425:$B$8425='Bin Analysis'!$B6819,'Data Transformation'!$G$425:$G$8425),D6827))</f>
        <v>2001</v>
      </c>
      <c r="F6827">
        <f t="shared" si="852"/>
        <v>0</v>
      </c>
      <c r="G6827">
        <f>Weighting!$H$11</f>
        <v>0</v>
      </c>
      <c r="H6827">
        <f t="array" ref="H6827">FREQUENCY(IF('Data Transformation'!$B$4:$B$8425=B6819,'Data Transformation'!$G$4:$G$8425),'Bin Analysis'!$B6827)</f>
        <v>2073</v>
      </c>
      <c r="I6827">
        <f t="shared" si="853"/>
        <v>0</v>
      </c>
      <c r="J6827">
        <f t="shared" si="854"/>
        <v>0</v>
      </c>
      <c r="K6827">
        <f>J6827*Weighting!$W$11</f>
        <v>0</v>
      </c>
      <c r="M6827" s="14"/>
    </row>
    <row r="6828" spans="1:25" x14ac:dyDescent="0.25">
      <c r="A6828" s="32" t="str">
        <f>IF(Weighting!$P$12&gt;0,B6828,"")</f>
        <v/>
      </c>
      <c r="B6828" t="e">
        <f>Weighting!$C$12</f>
        <v>#DIV/0!</v>
      </c>
      <c r="C6828" t="e">
        <f>Weighting!$F$12</f>
        <v>#NUM!</v>
      </c>
      <c r="D6828" t="e">
        <f>IF(C6828=1,'Data Transformation'!$G$3+0.5*'Data Transformation'!$W$25,IF(C6829=1,D6829-'Data Transformation'!$W$25,FALSE))</f>
        <v>#NUM!</v>
      </c>
      <c r="E6828">
        <f t="array" ref="E6828">IF(ISLOGICAL(D6828),"",FREQUENCY(IF('Data Transformation'!$B$425:$B$8425='Bin Analysis'!$B6819,'Data Transformation'!$G$425:$G$8425),D6828))</f>
        <v>2001</v>
      </c>
      <c r="F6828">
        <f t="shared" si="852"/>
        <v>0</v>
      </c>
      <c r="G6828">
        <f>Weighting!$H$12</f>
        <v>0</v>
      </c>
      <c r="H6828">
        <f t="array" ref="H6828">FREQUENCY(IF('Data Transformation'!$B$4:$B$8425=B6819,'Data Transformation'!$G$4:$G$8425),'Bin Analysis'!$B6828)</f>
        <v>2073</v>
      </c>
      <c r="I6828">
        <f t="shared" si="853"/>
        <v>0</v>
      </c>
      <c r="J6828">
        <f t="shared" si="854"/>
        <v>0</v>
      </c>
      <c r="K6828">
        <f>J6828*Weighting!$W$12</f>
        <v>0</v>
      </c>
      <c r="M6828" s="14"/>
    </row>
    <row r="6829" spans="1:25" x14ac:dyDescent="0.25">
      <c r="A6829" s="32" t="str">
        <f>IF(Weighting!$P$13&gt;0,B6829,"")</f>
        <v/>
      </c>
      <c r="B6829" t="e">
        <f>Weighting!$C$13</f>
        <v>#DIV/0!</v>
      </c>
      <c r="C6829" t="e">
        <f>Weighting!$F$13</f>
        <v>#NUM!</v>
      </c>
      <c r="D6829" t="e">
        <f>IF(C6829=1,'Data Transformation'!$G$3+0.5*'Data Transformation'!$W$25,IF(C6830=1,D6830-'Data Transformation'!$W$25,FALSE))</f>
        <v>#NUM!</v>
      </c>
      <c r="E6829">
        <f t="array" ref="E6829">IF(ISLOGICAL(D6829),"",FREQUENCY(IF('Data Transformation'!$B$425:$B$8425='Bin Analysis'!$B6819,'Data Transformation'!$G$425:$G$8425),D6829))</f>
        <v>2001</v>
      </c>
      <c r="F6829">
        <f t="shared" si="852"/>
        <v>0</v>
      </c>
      <c r="G6829">
        <f>Weighting!$H$13</f>
        <v>0</v>
      </c>
      <c r="H6829">
        <f t="array" ref="H6829">FREQUENCY(IF('Data Transformation'!$B$4:$B$8425=B6819,'Data Transformation'!$G$4:$G$8425),'Bin Analysis'!$B6829)</f>
        <v>2073</v>
      </c>
      <c r="I6829">
        <f t="shared" si="853"/>
        <v>0</v>
      </c>
      <c r="J6829">
        <f t="shared" si="854"/>
        <v>0</v>
      </c>
      <c r="K6829">
        <f>J6829*Weighting!$W$13</f>
        <v>0</v>
      </c>
      <c r="M6829" s="14"/>
    </row>
    <row r="6830" spans="1:25" x14ac:dyDescent="0.25">
      <c r="A6830" s="32" t="str">
        <f>IF(Weighting!$P$14&gt;0,B6830,"")</f>
        <v/>
      </c>
      <c r="B6830" t="e">
        <f>Weighting!$C$14</f>
        <v>#DIV/0!</v>
      </c>
      <c r="C6830" t="e">
        <f>Weighting!$F$14</f>
        <v>#NUM!</v>
      </c>
      <c r="D6830" t="e">
        <f>IF(C6830=1,'Data Transformation'!$G$3+0.5*'Data Transformation'!$W$25,IF(C6831=1,D6831-'Data Transformation'!$W$25,FALSE))</f>
        <v>#NUM!</v>
      </c>
      <c r="E6830">
        <f t="array" ref="E6830">IF(ISLOGICAL(D6830),"",FREQUENCY(IF('Data Transformation'!$B$425:$B$8425='Bin Analysis'!$B6819,'Data Transformation'!$G$425:$G$8425),D6830))</f>
        <v>2001</v>
      </c>
      <c r="F6830">
        <f t="shared" si="852"/>
        <v>0</v>
      </c>
      <c r="G6830">
        <f>Weighting!$H$14</f>
        <v>0</v>
      </c>
      <c r="H6830">
        <f t="array" ref="H6830">FREQUENCY(IF('Data Transformation'!$B$4:$B$8425=B6819,'Data Transformation'!$G$4:$G$8425),'Bin Analysis'!$B6830)</f>
        <v>2073</v>
      </c>
      <c r="I6830">
        <f t="shared" si="853"/>
        <v>0</v>
      </c>
      <c r="J6830">
        <f t="shared" si="854"/>
        <v>0</v>
      </c>
      <c r="K6830">
        <f>J6830*Weighting!$W$14</f>
        <v>0</v>
      </c>
      <c r="M6830" s="14"/>
    </row>
    <row r="6831" spans="1:25" x14ac:dyDescent="0.25">
      <c r="A6831" s="32" t="str">
        <f>IF(Weighting!$P$15&gt;0,B6831,"")</f>
        <v/>
      </c>
      <c r="B6831" t="e">
        <f>Weighting!$C$15</f>
        <v>#DIV/0!</v>
      </c>
      <c r="C6831" t="e">
        <f>Weighting!$F$15</f>
        <v>#NUM!</v>
      </c>
      <c r="D6831" t="e">
        <f>IF(C6831=1,'Data Transformation'!$G$3+0.5*'Data Transformation'!$W$25,IF(C6832=1,D6832-'Data Transformation'!$W$25,FALSE))</f>
        <v>#NUM!</v>
      </c>
      <c r="E6831">
        <f t="array" ref="E6831">IF(ISLOGICAL(D6831),"",FREQUENCY(IF('Data Transformation'!$B$425:$B$8425='Bin Analysis'!$B6819,'Data Transformation'!$G$425:$G$8425),D6831))</f>
        <v>2001</v>
      </c>
      <c r="F6831">
        <f t="shared" si="852"/>
        <v>0</v>
      </c>
      <c r="G6831">
        <f>Weighting!$H$15</f>
        <v>0</v>
      </c>
      <c r="H6831">
        <f t="array" ref="H6831">FREQUENCY(IF('Data Transformation'!$B$4:$B$8425=B6819,'Data Transformation'!$G$4:$G$8425),'Bin Analysis'!$B6831)</f>
        <v>2073</v>
      </c>
      <c r="I6831">
        <f t="shared" si="853"/>
        <v>0</v>
      </c>
      <c r="J6831">
        <f t="shared" si="854"/>
        <v>0</v>
      </c>
      <c r="K6831">
        <f>J6831*Weighting!$W$15</f>
        <v>0</v>
      </c>
      <c r="M6831" s="14"/>
    </row>
    <row r="6832" spans="1:25" x14ac:dyDescent="0.25">
      <c r="A6832" s="32" t="str">
        <f>IF(Weighting!$P$16&gt;0,B6832,"")</f>
        <v/>
      </c>
      <c r="B6832" t="e">
        <f>Weighting!$C$16</f>
        <v>#DIV/0!</v>
      </c>
      <c r="C6832" t="e">
        <f>Weighting!$F$16</f>
        <v>#NUM!</v>
      </c>
      <c r="D6832" t="e">
        <f>IF(C6832=1,'Data Transformation'!$G$3+0.5*'Data Transformation'!$W$25,IF(C6833=1,D6833-'Data Transformation'!$W$25,FALSE))</f>
        <v>#NUM!</v>
      </c>
      <c r="E6832">
        <f t="array" ref="E6832">IF(ISLOGICAL(D6832),"",FREQUENCY(IF('Data Transformation'!$B$425:$B$8425='Bin Analysis'!$B6819,'Data Transformation'!$G$425:$G$8425),D6832))</f>
        <v>2001</v>
      </c>
      <c r="F6832">
        <f t="shared" si="852"/>
        <v>0</v>
      </c>
      <c r="G6832">
        <f>Weighting!$H$16</f>
        <v>0</v>
      </c>
      <c r="H6832">
        <f t="array" ref="H6832">FREQUENCY(IF('Data Transformation'!$B$4:$B$8425=B6819,'Data Transformation'!$G$4:$G$8425),'Bin Analysis'!$B6832)</f>
        <v>2073</v>
      </c>
      <c r="I6832">
        <f t="shared" si="853"/>
        <v>0</v>
      </c>
      <c r="J6832">
        <f t="shared" si="854"/>
        <v>0</v>
      </c>
      <c r="K6832">
        <f>J6832*Weighting!$W$16</f>
        <v>0</v>
      </c>
      <c r="M6832" s="14"/>
    </row>
    <row r="6833" spans="1:25" x14ac:dyDescent="0.25">
      <c r="A6833" s="32" t="str">
        <f>IF(Weighting!$P$17&gt;0,B6833,"")</f>
        <v/>
      </c>
      <c r="B6833" t="e">
        <f>Weighting!$C$17</f>
        <v>#DIV/0!</v>
      </c>
      <c r="C6833" t="e">
        <f>Weighting!$F$17</f>
        <v>#NUM!</v>
      </c>
      <c r="D6833" t="e">
        <f>IF(C6833=1,'Data Transformation'!$G$3+0.5*'Data Transformation'!$W$25,IF(C6834=1,D6834-'Data Transformation'!$W$25,FALSE))</f>
        <v>#NUM!</v>
      </c>
      <c r="E6833">
        <f t="array" ref="E6833">IF(ISLOGICAL(D6833),"",FREQUENCY(IF('Data Transformation'!$B$425:$B$8425='Bin Analysis'!$B6819,'Data Transformation'!$G$425:$G$8425),D6833))</f>
        <v>2001</v>
      </c>
      <c r="F6833">
        <f t="shared" si="852"/>
        <v>0</v>
      </c>
      <c r="G6833">
        <f>Weighting!$H$17</f>
        <v>0</v>
      </c>
      <c r="H6833">
        <f t="array" ref="H6833">FREQUENCY(IF('Data Transformation'!$B$4:$B$8425=B6819,'Data Transformation'!$G$4:$G$8425),'Bin Analysis'!$B6833)</f>
        <v>2073</v>
      </c>
      <c r="I6833">
        <f t="shared" si="853"/>
        <v>0</v>
      </c>
      <c r="J6833">
        <f t="shared" si="854"/>
        <v>0</v>
      </c>
      <c r="K6833">
        <f>J6833*Weighting!$W$17</f>
        <v>0</v>
      </c>
      <c r="M6833" s="14"/>
    </row>
    <row r="6834" spans="1:25" x14ac:dyDescent="0.25">
      <c r="A6834" s="32" t="str">
        <f>IF(Weighting!$P$18&gt;0,B6834,"")</f>
        <v/>
      </c>
      <c r="B6834" t="e">
        <f>Weighting!$C$18</f>
        <v>#DIV/0!</v>
      </c>
      <c r="C6834" t="e">
        <f>Weighting!$F$18</f>
        <v>#NUM!</v>
      </c>
      <c r="D6834" t="e">
        <f>IF(C6834=1,'Data Transformation'!$G$3+0.5*'Data Transformation'!$W$25,IF(C6835=1,D6835-'Data Transformation'!$W$25,FALSE))</f>
        <v>#NUM!</v>
      </c>
      <c r="E6834">
        <f t="array" ref="E6834">IF(ISLOGICAL(D6834),"",FREQUENCY(IF('Data Transformation'!$B$425:$B$8425='Bin Analysis'!$B6819,'Data Transformation'!$G$425:$G$8425),D6834))</f>
        <v>2001</v>
      </c>
      <c r="F6834">
        <f t="shared" si="852"/>
        <v>0</v>
      </c>
      <c r="G6834">
        <f>Weighting!$H$18</f>
        <v>0</v>
      </c>
      <c r="H6834">
        <f t="array" ref="H6834">FREQUENCY(IF('Data Transformation'!$B$4:$B$8425=B6819,'Data Transformation'!$G$4:$G$8425),'Bin Analysis'!$B6834)</f>
        <v>2073</v>
      </c>
      <c r="I6834">
        <f t="shared" si="853"/>
        <v>0</v>
      </c>
      <c r="J6834">
        <f t="shared" si="854"/>
        <v>0</v>
      </c>
      <c r="K6834">
        <f>J6834*Weighting!$W$18</f>
        <v>0</v>
      </c>
      <c r="M6834" s="14"/>
    </row>
    <row r="6835" spans="1:25" x14ac:dyDescent="0.25">
      <c r="A6835" s="32" t="str">
        <f>IF(Weighting!$P$19&gt;0,B6835,"")</f>
        <v/>
      </c>
      <c r="B6835" t="e">
        <f>Weighting!$C$19</f>
        <v>#DIV/0!</v>
      </c>
      <c r="C6835" t="e">
        <f>Weighting!$F$19</f>
        <v>#NUM!</v>
      </c>
      <c r="D6835" t="e">
        <f>IF(C6835=1,'Data Transformation'!$G$3+0.5*'Data Transformation'!$W$25,IF(C6836=1,D6836-'Data Transformation'!$W$25,FALSE))</f>
        <v>#NUM!</v>
      </c>
      <c r="E6835">
        <f t="array" ref="E6835">IF(ISLOGICAL(D6835),"",FREQUENCY(IF('Data Transformation'!$B$425:$B$8425='Bin Analysis'!$B6819,'Data Transformation'!$G$425:$G$8425),D6835))</f>
        <v>2001</v>
      </c>
      <c r="F6835">
        <f t="shared" si="852"/>
        <v>0</v>
      </c>
      <c r="G6835">
        <f>Weighting!$H$19</f>
        <v>0</v>
      </c>
      <c r="H6835">
        <f t="array" ref="H6835">FREQUENCY(IF('Data Transformation'!$B$4:$B$8425=B6819,'Data Transformation'!$G$4:$G$8425),'Bin Analysis'!$B6835)</f>
        <v>2073</v>
      </c>
      <c r="I6835">
        <f t="shared" si="853"/>
        <v>0</v>
      </c>
      <c r="J6835">
        <f t="shared" si="854"/>
        <v>0</v>
      </c>
      <c r="K6835">
        <f>J6835*Weighting!$W$19</f>
        <v>0</v>
      </c>
      <c r="M6835" s="14"/>
    </row>
    <row r="6836" spans="1:25" x14ac:dyDescent="0.25">
      <c r="A6836" s="32" t="str">
        <f>IF(Weighting!$P$20&gt;0,B6836,"")</f>
        <v/>
      </c>
      <c r="B6836" t="e">
        <f>Weighting!$C$20</f>
        <v>#DIV/0!</v>
      </c>
      <c r="C6836" t="e">
        <f>Weighting!$F$20</f>
        <v>#NUM!</v>
      </c>
      <c r="D6836" t="e">
        <f>IF(C6836=1,'Data Transformation'!$G$3+0.5*'Data Transformation'!$W$25,IF(C6837=1,D6837-'Data Transformation'!$W$25,FALSE))</f>
        <v>#NUM!</v>
      </c>
      <c r="E6836">
        <f t="array" ref="E6836">IF(ISLOGICAL(D6836),"",FREQUENCY(IF('Data Transformation'!$B$425:$B$8425='Bin Analysis'!$B6819,'Data Transformation'!$G$425:$G$8425),D6836))</f>
        <v>2001</v>
      </c>
      <c r="F6836">
        <f t="shared" si="852"/>
        <v>0</v>
      </c>
      <c r="G6836">
        <f>Weighting!$H$20</f>
        <v>0</v>
      </c>
      <c r="H6836">
        <f t="array" ref="H6836">FREQUENCY(IF('Data Transformation'!$B$4:$B$8425=B6819,'Data Transformation'!$G$4:$G$8425),'Bin Analysis'!$B6836)</f>
        <v>2073</v>
      </c>
      <c r="I6836">
        <f t="shared" si="853"/>
        <v>0</v>
      </c>
      <c r="J6836">
        <f t="shared" si="854"/>
        <v>0</v>
      </c>
      <c r="K6836">
        <f>J6836*Weighting!$W$20</f>
        <v>0</v>
      </c>
      <c r="M6836" s="14"/>
    </row>
    <row r="6837" spans="1:25" x14ac:dyDescent="0.25">
      <c r="A6837" s="32" t="str">
        <f>IF(Weighting!$P$21&gt;0,B6837,"")</f>
        <v/>
      </c>
      <c r="B6837" t="e">
        <f>Weighting!$C$21</f>
        <v>#DIV/0!</v>
      </c>
      <c r="C6837" t="e">
        <f>Weighting!$F$21</f>
        <v>#NUM!</v>
      </c>
      <c r="D6837" t="e">
        <f>IF(C6837=1,'Data Transformation'!$G$3+0.5*'Data Transformation'!$W$25,IF(C6838=1,D6838-'Data Transformation'!$W$25,FALSE))</f>
        <v>#NUM!</v>
      </c>
      <c r="E6837">
        <f t="array" ref="E6837">IF(ISLOGICAL(D6837),"",FREQUENCY(IF('Data Transformation'!$B$425:$B$8425='Bin Analysis'!$B6819,'Data Transformation'!$G$425:$G$8425),D6837))</f>
        <v>2001</v>
      </c>
      <c r="F6837">
        <f t="shared" si="852"/>
        <v>0</v>
      </c>
      <c r="G6837">
        <f>Weighting!$H$21</f>
        <v>0</v>
      </c>
      <c r="H6837">
        <f t="array" ref="H6837">FREQUENCY(IF('Data Transformation'!$B$4:$B$8425=B6819,'Data Transformation'!$G$4:$G$8425),'Bin Analysis'!$B6837)</f>
        <v>2073</v>
      </c>
      <c r="I6837">
        <f t="shared" si="853"/>
        <v>0</v>
      </c>
      <c r="J6837">
        <f t="shared" si="854"/>
        <v>0</v>
      </c>
      <c r="K6837">
        <f>J6837*Weighting!$W$21</f>
        <v>0</v>
      </c>
      <c r="M6837" s="14"/>
    </row>
    <row r="6838" spans="1:25" x14ac:dyDescent="0.25">
      <c r="A6838" s="32" t="str">
        <f>IF(Weighting!$P$22&gt;0,B6838,"")</f>
        <v/>
      </c>
      <c r="B6838" t="e">
        <f>Weighting!$C$22</f>
        <v>#DIV/0!</v>
      </c>
      <c r="C6838" t="e">
        <f>Weighting!$F$22</f>
        <v>#NUM!</v>
      </c>
      <c r="D6838" t="e">
        <f>IF(C6838=1,'Data Transformation'!$G$3+0.5*'Data Transformation'!$W$25,IF(C6839=1,D6839-'Data Transformation'!$W$25,FALSE))</f>
        <v>#NUM!</v>
      </c>
      <c r="E6838">
        <f t="array" ref="E6838">IF(ISLOGICAL(D6838),"",FREQUENCY(IF('Data Transformation'!$B$425:$B$8425='Bin Analysis'!$B6819,'Data Transformation'!$G$425:$G$8425),D6838))</f>
        <v>2001</v>
      </c>
      <c r="F6838">
        <f t="shared" si="852"/>
        <v>0</v>
      </c>
      <c r="G6838">
        <f>Weighting!$H$22</f>
        <v>0</v>
      </c>
      <c r="H6838">
        <f t="array" ref="H6838">FREQUENCY(IF('Data Transformation'!$B$4:$B$8425=B6819,'Data Transformation'!$G$4:$G$8425),'Bin Analysis'!$B6838)</f>
        <v>2073</v>
      </c>
      <c r="I6838">
        <f t="shared" si="853"/>
        <v>0</v>
      </c>
      <c r="J6838">
        <f t="shared" si="854"/>
        <v>0</v>
      </c>
      <c r="K6838">
        <f>J6838*Weighting!$W$22</f>
        <v>0</v>
      </c>
      <c r="M6838" s="14"/>
    </row>
    <row r="6839" spans="1:25" x14ac:dyDescent="0.25">
      <c r="A6839" s="32" t="str">
        <f>IF(Weighting!$P$23&gt;0,B6839,"")</f>
        <v/>
      </c>
      <c r="B6839" t="e">
        <f>Weighting!$C$23</f>
        <v>#DIV/0!</v>
      </c>
      <c r="C6839" t="e">
        <f>Weighting!$F$23</f>
        <v>#NUM!</v>
      </c>
      <c r="D6839" t="e">
        <f>IF(C6839=1,'Data Transformation'!$G$3+0.5*'Data Transformation'!$W$25,IF(C6840=1,D6840-'Data Transformation'!$W$25,FALSE))</f>
        <v>#NUM!</v>
      </c>
      <c r="E6839">
        <f t="array" ref="E6839">IF(ISLOGICAL(D6839),"",FREQUENCY(IF('Data Transformation'!$B$425:$B$8425='Bin Analysis'!$B6819,'Data Transformation'!$G$425:$G$8425),D6839))</f>
        <v>2001</v>
      </c>
      <c r="F6839">
        <f t="shared" si="852"/>
        <v>0</v>
      </c>
      <c r="G6839">
        <f>Weighting!$H$23</f>
        <v>0</v>
      </c>
      <c r="H6839">
        <f t="array" ref="H6839">FREQUENCY(IF('Data Transformation'!$B$4:$B$8425=B6819,'Data Transformation'!$G$4:$G$8425),'Bin Analysis'!$B6839)</f>
        <v>2073</v>
      </c>
      <c r="I6839">
        <f t="shared" si="853"/>
        <v>0</v>
      </c>
      <c r="J6839">
        <f t="shared" si="854"/>
        <v>0</v>
      </c>
      <c r="K6839">
        <f>J6839*Weighting!$W$23</f>
        <v>0</v>
      </c>
      <c r="M6839" s="14"/>
    </row>
    <row r="6840" spans="1:25" x14ac:dyDescent="0.25">
      <c r="A6840" s="32" t="str">
        <f>IF(Weighting!$P$24&gt;0,B6840,"")</f>
        <v/>
      </c>
      <c r="B6840" t="e">
        <f>Weighting!$C$24</f>
        <v>#DIV/0!</v>
      </c>
      <c r="C6840" t="e">
        <f>Weighting!$F$24</f>
        <v>#NUM!</v>
      </c>
      <c r="D6840" t="e">
        <f>IF(C6840=1,'Data Transformation'!$G$3+0.5*'Data Transformation'!$W$25,IF(C6841=1,D6841-'Data Transformation'!$W$25,FALSE))</f>
        <v>#NUM!</v>
      </c>
      <c r="E6840">
        <f t="array" ref="E6840">IF(ISLOGICAL(D6840),"",FREQUENCY(IF('Data Transformation'!$B$425:$B$8425='Bin Analysis'!$B6819,'Data Transformation'!$G$425:$G$8425),D6840))</f>
        <v>2001</v>
      </c>
      <c r="F6840">
        <f t="shared" si="852"/>
        <v>0</v>
      </c>
      <c r="G6840">
        <f>Weighting!$H$24</f>
        <v>0</v>
      </c>
      <c r="H6840">
        <f t="array" ref="H6840">FREQUENCY(IF('Data Transformation'!$B$4:$B$8425=B6819,'Data Transformation'!$G$4:$G$8425),'Bin Analysis'!$B6840)</f>
        <v>2073</v>
      </c>
      <c r="I6840">
        <f t="shared" si="853"/>
        <v>0</v>
      </c>
      <c r="J6840">
        <f t="shared" si="854"/>
        <v>0</v>
      </c>
      <c r="K6840">
        <f>J6840*Weighting!$W$24</f>
        <v>0</v>
      </c>
      <c r="M6840" s="14"/>
    </row>
    <row r="6841" spans="1:25" x14ac:dyDescent="0.25">
      <c r="A6841" s="32" t="str">
        <f>IF(Weighting!$P$25&gt;0,B6841,"")</f>
        <v/>
      </c>
      <c r="B6841" t="e">
        <f>Weighting!$C$25</f>
        <v>#DIV/0!</v>
      </c>
      <c r="C6841" t="e">
        <f>Weighting!$F$25</f>
        <v>#NUM!</v>
      </c>
      <c r="D6841" t="e">
        <f>IF(C6841=1,'Data Transformation'!$G$3+0.5*'Data Transformation'!$W$25,IF(C6842=1,D6842-'Data Transformation'!$W$25,FALSE))</f>
        <v>#NUM!</v>
      </c>
      <c r="E6841">
        <f t="array" ref="E6841">IF(ISLOGICAL(D6841),"",FREQUENCY(IF('Data Transformation'!$B$425:$B$8425='Bin Analysis'!$B6819,'Data Transformation'!$G$425:$G$8425),D6841))</f>
        <v>2001</v>
      </c>
      <c r="F6841">
        <f t="shared" si="852"/>
        <v>0</v>
      </c>
      <c r="G6841">
        <f>Weighting!$H$25</f>
        <v>0</v>
      </c>
      <c r="H6841">
        <f t="array" ref="H6841">FREQUENCY(IF('Data Transformation'!$B$4:$B$8425=B6819,'Data Transformation'!$G$4:$G$8425),'Bin Analysis'!$B6841)</f>
        <v>2073</v>
      </c>
      <c r="I6841">
        <f t="shared" si="853"/>
        <v>0</v>
      </c>
      <c r="J6841">
        <f t="shared" si="854"/>
        <v>0</v>
      </c>
      <c r="K6841">
        <f>J6841*Weighting!$W$25</f>
        <v>0</v>
      </c>
      <c r="M6841" s="14"/>
    </row>
    <row r="6842" spans="1:25" x14ac:dyDescent="0.25">
      <c r="N6842" s="57"/>
      <c r="O6842"/>
      <c r="P6842"/>
      <c r="Q6842"/>
      <c r="R6842"/>
    </row>
    <row r="6843" spans="1:25" ht="23.25" x14ac:dyDescent="0.35">
      <c r="A6843" s="21" t="s">
        <v>0</v>
      </c>
      <c r="B6843" s="21" t="str">
        <f>IFERROR(VLOOKUP(C6843,'Data Transformation'!$L$6:$M$426,2,FALSE),"")</f>
        <v/>
      </c>
      <c r="C6843" s="21">
        <f>C6819+1</f>
        <v>285</v>
      </c>
      <c r="D6843" s="21"/>
      <c r="E6843" s="21"/>
      <c r="F6843" s="21"/>
      <c r="G6843" s="21"/>
      <c r="H6843" s="22"/>
      <c r="I6843" s="22"/>
      <c r="J6843" s="22"/>
      <c r="K6843" s="21"/>
      <c r="L6843" s="21" t="str">
        <f>B6843</f>
        <v/>
      </c>
      <c r="M6843" s="23" t="e">
        <f>INDEX('Data Transformation'!$O$4:$O$424,MATCH($B6843,'Data Transformation'!$M$4:$M$424,0),MATCH($M$2,'Data Transformation'!$O$3,0))</f>
        <v>#N/A</v>
      </c>
      <c r="N6843" s="27" t="e">
        <f>IF('Input and Summary Results'!$J$16="minimum",'Bin Analysis'!X6844/(M6843-1),'Bin Analysis'!Y6843/('Bin Analysis'!M6843-1))</f>
        <v>#N/A</v>
      </c>
      <c r="O6843" s="27" t="e">
        <f>IF(M6843=FALSE,NA(),(VLOOKUP(1,C6846:K6865,4,FALSE))/(M6843-1))</f>
        <v>#N/A</v>
      </c>
      <c r="P6843" s="27" t="e">
        <f>IF(M6843=FALSE,NA(),SUM(J6846:J6865)/Weighting!$S$5)</f>
        <v>#N/A</v>
      </c>
      <c r="Q6843" s="27" t="e">
        <f>IF(M6843=FALSE,NA(),SUM(K6846:K6865)/Weighting!$S$6)</f>
        <v>#N/A</v>
      </c>
      <c r="R6843" s="27" t="e">
        <f>IF(M6843=FALSE,NA(),(VLOOKUP(1,G6846:K6865,3,FALSE))/(M6843-1))</f>
        <v>#N/A</v>
      </c>
      <c r="S6843" s="22" t="e">
        <f>IF(M6843=FALSE,NA(),IF(SUM(J6846:J6865)=2,"yes","no"))</f>
        <v>#N/A</v>
      </c>
      <c r="X6843" s="2" cm="2">
        <f t="array" ref="X6843:X6844">FREQUENCY(IF('Data Transformation'!$B$425:$B$6424='Bin Analysis'!L6843,'Data Transformation'!$G$425:$G$6424),'Data Transformation'!$U$11)</f>
        <v>0</v>
      </c>
      <c r="Y6843" s="2" cm="2">
        <f t="array" ref="Y6843:Y6844">FREQUENCY(IF('Data Transformation'!$B$425:$B$6424='Bin Analysis'!L6843,'Data Transformation'!$G$425:$G$6424),'Data Transformation'!$U$12)</f>
        <v>0</v>
      </c>
    </row>
    <row r="6844" spans="1:25" x14ac:dyDescent="0.25">
      <c r="A6844" s="14" t="s">
        <v>67</v>
      </c>
      <c r="B6844" t="s">
        <v>47</v>
      </c>
      <c r="C6844" t="s">
        <v>5</v>
      </c>
      <c r="D6844" t="s">
        <v>98</v>
      </c>
      <c r="E6844" t="s">
        <v>99</v>
      </c>
      <c r="F6844" t="s">
        <v>100</v>
      </c>
      <c r="G6844" t="s">
        <v>69</v>
      </c>
      <c r="H6844" t="s">
        <v>31</v>
      </c>
      <c r="I6844" t="s">
        <v>32</v>
      </c>
      <c r="J6844" t="s">
        <v>46</v>
      </c>
      <c r="K6844" s="14" t="s">
        <v>45</v>
      </c>
      <c r="M6844" s="14"/>
      <c r="X6844" s="2">
        <v>0</v>
      </c>
      <c r="Y6844" s="2">
        <v>0</v>
      </c>
    </row>
    <row r="6845" spans="1:25" x14ac:dyDescent="0.25">
      <c r="A6845" s="32"/>
      <c r="D6845" t="e">
        <f>IF(C6845=1,'Data Transformation'!$G$3+0.5*'Data Transformation'!$W$25,IF(C6846=1,D6846-'Data Transformation'!$W$25,FALSE))</f>
        <v>#NUM!</v>
      </c>
      <c r="E6845">
        <f t="array" ref="E6845">IF(ISLOGICAL(D6845),"",FREQUENCY(IF('Data Transformation'!$B$425:$B$8425='Bin Analysis'!$B6843,'Data Transformation'!$G$425:$G$8425),D6845))</f>
        <v>2001</v>
      </c>
      <c r="F6845" t="e">
        <f>IF(ISLOGICAL(D6845),"",E6845-E6844)</f>
        <v>#VALUE!</v>
      </c>
      <c r="M6845" s="14"/>
    </row>
    <row r="6846" spans="1:25" x14ac:dyDescent="0.25">
      <c r="A6846" s="32" t="e">
        <f>IF(Weighting!$P$6&gt;0,B6846,"")</f>
        <v>#NUM!</v>
      </c>
      <c r="B6846" t="e">
        <f>Weighting!$C$6</f>
        <v>#DIV/0!</v>
      </c>
      <c r="C6846" t="e">
        <f>Weighting!$F$6</f>
        <v>#NUM!</v>
      </c>
      <c r="D6846" t="e">
        <f>IF(C6846=1,'Data Transformation'!$G$3+0.5*'Data Transformation'!$W$25,IF(C6847=1,D6847-'Data Transformation'!$W$25,FALSE))</f>
        <v>#NUM!</v>
      </c>
      <c r="E6846">
        <f t="array" ref="E6846">IF(ISLOGICAL(D6846),"",FREQUENCY(IF('Data Transformation'!$B$425:$B$8425='Bin Analysis'!$B6843,'Data Transformation'!$G$425:$G$8425),D6846))</f>
        <v>2001</v>
      </c>
      <c r="F6846">
        <f>IF(ISLOGICAL(D6846),"",E6846-E6845)</f>
        <v>0</v>
      </c>
      <c r="G6846">
        <f>Weighting!$H$6</f>
        <v>1</v>
      </c>
      <c r="H6846">
        <f t="array" ref="H6846">FREQUENCY(IF('Data Transformation'!$B$4:$B$8425=B6843,'Data Transformation'!$G$4:$G$8425),'Bin Analysis'!$B6846)</f>
        <v>2073</v>
      </c>
      <c r="I6846">
        <f>H6846-H6845</f>
        <v>2073</v>
      </c>
      <c r="J6846">
        <f>IF(I6846=0,0,1)</f>
        <v>1</v>
      </c>
      <c r="K6846" t="e">
        <f>J6846*Weighting!$W$6</f>
        <v>#NUM!</v>
      </c>
      <c r="M6846" s="14"/>
    </row>
    <row r="6847" spans="1:25" x14ac:dyDescent="0.25">
      <c r="A6847" s="32" t="str">
        <f>IF(Weighting!$P$7&gt;0,B6847,"")</f>
        <v/>
      </c>
      <c r="B6847" t="e">
        <f>Weighting!$C$7</f>
        <v>#DIV/0!</v>
      </c>
      <c r="C6847" t="e">
        <f>Weighting!$F$7</f>
        <v>#NUM!</v>
      </c>
      <c r="D6847" t="e">
        <f>IF(C6847=1,'Data Transformation'!$G$3+0.5*'Data Transformation'!$W$25,IF(C6848=1,D6848-'Data Transformation'!$W$25,FALSE))</f>
        <v>#NUM!</v>
      </c>
      <c r="E6847">
        <f t="array" ref="E6847">IF(ISLOGICAL(D6847),"",FREQUENCY(IF('Data Transformation'!$B$425:$B$8425='Bin Analysis'!$B6843,'Data Transformation'!$G$425:$G$8425),D6847))</f>
        <v>2001</v>
      </c>
      <c r="F6847">
        <f t="shared" ref="F6847:F6865" si="855">IF(ISLOGICAL(D6847),"",E6847-E6846)</f>
        <v>0</v>
      </c>
      <c r="G6847">
        <f>Weighting!$H$7</f>
        <v>0</v>
      </c>
      <c r="H6847">
        <f t="array" ref="H6847">FREQUENCY(IF('Data Transformation'!$B$4:$B$8425=B6843,'Data Transformation'!$G$4:$G$8425),'Bin Analysis'!$B6847)</f>
        <v>2073</v>
      </c>
      <c r="I6847">
        <f t="shared" ref="I6847:I6865" si="856">H6847-H6846</f>
        <v>0</v>
      </c>
      <c r="J6847">
        <f>IF(I6847=0,0,1)</f>
        <v>0</v>
      </c>
      <c r="K6847">
        <f>J6847*Weighting!$W$7</f>
        <v>0</v>
      </c>
      <c r="M6847" s="14"/>
    </row>
    <row r="6848" spans="1:25" x14ac:dyDescent="0.25">
      <c r="A6848" s="32" t="str">
        <f>IF(Weighting!$P$8&gt;0,B6848,"")</f>
        <v/>
      </c>
      <c r="B6848" t="e">
        <f>Weighting!$C$8</f>
        <v>#DIV/0!</v>
      </c>
      <c r="C6848" t="e">
        <f>Weighting!$F$8</f>
        <v>#NUM!</v>
      </c>
      <c r="D6848" t="e">
        <f>IF(C6848=1,'Data Transformation'!$G$3+0.5*'Data Transformation'!$W$25,IF(C6849=1,D6849-'Data Transformation'!$W$25,FALSE))</f>
        <v>#NUM!</v>
      </c>
      <c r="E6848">
        <f t="array" ref="E6848">IF(ISLOGICAL(D6848),"",FREQUENCY(IF('Data Transformation'!$B$425:$B$8425='Bin Analysis'!$B6843,'Data Transformation'!$G$425:$G$8425),D6848))</f>
        <v>2001</v>
      </c>
      <c r="F6848">
        <f t="shared" si="855"/>
        <v>0</v>
      </c>
      <c r="G6848">
        <f>Weighting!$H$8</f>
        <v>0</v>
      </c>
      <c r="H6848">
        <f t="array" ref="H6848">FREQUENCY(IF('Data Transformation'!$B$4:$B$8425=B6843,'Data Transformation'!$G$4:$G$8425),'Bin Analysis'!$B6848)</f>
        <v>2073</v>
      </c>
      <c r="I6848">
        <f t="shared" si="856"/>
        <v>0</v>
      </c>
      <c r="J6848">
        <f t="shared" ref="J6848:J6865" si="857">IF(I6848=0,0,1)</f>
        <v>0</v>
      </c>
      <c r="K6848">
        <f>J6848*Weighting!$W$8</f>
        <v>0</v>
      </c>
      <c r="M6848" s="14"/>
    </row>
    <row r="6849" spans="1:13" x14ac:dyDescent="0.25">
      <c r="A6849" s="32" t="str">
        <f>IF(Weighting!$P$9&gt;0,B6849,"")</f>
        <v/>
      </c>
      <c r="B6849" s="50" t="e">
        <f>Weighting!$C$9</f>
        <v>#DIV/0!</v>
      </c>
      <c r="C6849" t="e">
        <f>Weighting!$F$9</f>
        <v>#NUM!</v>
      </c>
      <c r="D6849" t="e">
        <f>IF(C6849=1,'Data Transformation'!$G$3+0.5*'Data Transformation'!$W$25,IF(C6850=1,D6850-'Data Transformation'!$W$25,FALSE))</f>
        <v>#NUM!</v>
      </c>
      <c r="E6849">
        <f t="array" ref="E6849">IF(ISLOGICAL(D6849),"",FREQUENCY(IF('Data Transformation'!$B$425:$B$8425='Bin Analysis'!$B6843,'Data Transformation'!$G$425:$G$8425),D6849))</f>
        <v>2001</v>
      </c>
      <c r="F6849">
        <f t="shared" si="855"/>
        <v>0</v>
      </c>
      <c r="G6849">
        <f>Weighting!$H$9</f>
        <v>0</v>
      </c>
      <c r="H6849">
        <f t="array" ref="H6849">FREQUENCY(IF('Data Transformation'!$B$4:$B$8425=B6843,'Data Transformation'!$G$4:$G$8425),'Bin Analysis'!$B6849)</f>
        <v>2073</v>
      </c>
      <c r="I6849">
        <f t="shared" si="856"/>
        <v>0</v>
      </c>
      <c r="J6849">
        <f t="shared" si="857"/>
        <v>0</v>
      </c>
      <c r="K6849">
        <f>J6849*Weighting!$W$9</f>
        <v>0</v>
      </c>
      <c r="M6849" s="14"/>
    </row>
    <row r="6850" spans="1:13" x14ac:dyDescent="0.25">
      <c r="A6850" s="32" t="str">
        <f>IF(Weighting!$P$10&gt;0,B6850,"")</f>
        <v/>
      </c>
      <c r="B6850" t="e">
        <f>Weighting!$C$10</f>
        <v>#DIV/0!</v>
      </c>
      <c r="C6850" t="e">
        <f>Weighting!$F$10</f>
        <v>#NUM!</v>
      </c>
      <c r="D6850" t="e">
        <f>IF(C6850=1,'Data Transformation'!$G$3+0.5*'Data Transformation'!$W$25,IF(C6851=1,D6851-'Data Transformation'!$W$25,FALSE))</f>
        <v>#NUM!</v>
      </c>
      <c r="E6850">
        <f t="array" ref="E6850">IF(ISLOGICAL(D6850),"",FREQUENCY(IF('Data Transformation'!$B$425:$B$8425='Bin Analysis'!$B6843,'Data Transformation'!$G$425:$G$8425),D6850))</f>
        <v>2001</v>
      </c>
      <c r="F6850">
        <f t="shared" si="855"/>
        <v>0</v>
      </c>
      <c r="G6850">
        <f>Weighting!$H$10</f>
        <v>0</v>
      </c>
      <c r="H6850">
        <f t="array" ref="H6850">FREQUENCY(IF('Data Transformation'!$B$4:$B$8425=B6843,'Data Transformation'!$G$4:$G$8425),'Bin Analysis'!$B6850)</f>
        <v>2073</v>
      </c>
      <c r="I6850">
        <f t="shared" si="856"/>
        <v>0</v>
      </c>
      <c r="J6850">
        <f t="shared" si="857"/>
        <v>0</v>
      </c>
      <c r="K6850">
        <f>J6850*Weighting!$W$10</f>
        <v>0</v>
      </c>
      <c r="M6850" s="14"/>
    </row>
    <row r="6851" spans="1:13" x14ac:dyDescent="0.25">
      <c r="A6851" s="32" t="str">
        <f>IF(Weighting!$P$11&gt;0,B6851,"")</f>
        <v/>
      </c>
      <c r="B6851" t="e">
        <f>Weighting!$C$11</f>
        <v>#DIV/0!</v>
      </c>
      <c r="C6851" t="e">
        <f>Weighting!$F$11</f>
        <v>#NUM!</v>
      </c>
      <c r="D6851" t="e">
        <f>IF(C6851=1,'Data Transformation'!$G$3+0.5*'Data Transformation'!$W$25,IF(C6852=1,D6852-'Data Transformation'!$W$25,FALSE))</f>
        <v>#NUM!</v>
      </c>
      <c r="E6851">
        <f t="array" ref="E6851">IF(ISLOGICAL(D6851),"",FREQUENCY(IF('Data Transformation'!$B$425:$B$8425='Bin Analysis'!$B6843,'Data Transformation'!$G$425:$G$8425),D6851))</f>
        <v>2001</v>
      </c>
      <c r="F6851">
        <f t="shared" si="855"/>
        <v>0</v>
      </c>
      <c r="G6851">
        <f>Weighting!$H$11</f>
        <v>0</v>
      </c>
      <c r="H6851">
        <f t="array" ref="H6851">FREQUENCY(IF('Data Transformation'!$B$4:$B$8425=B6843,'Data Transformation'!$G$4:$G$8425),'Bin Analysis'!$B6851)</f>
        <v>2073</v>
      </c>
      <c r="I6851">
        <f t="shared" si="856"/>
        <v>0</v>
      </c>
      <c r="J6851">
        <f t="shared" si="857"/>
        <v>0</v>
      </c>
      <c r="K6851">
        <f>J6851*Weighting!$W$11</f>
        <v>0</v>
      </c>
      <c r="M6851" s="14"/>
    </row>
    <row r="6852" spans="1:13" x14ac:dyDescent="0.25">
      <c r="A6852" s="32" t="str">
        <f>IF(Weighting!$P$12&gt;0,B6852,"")</f>
        <v/>
      </c>
      <c r="B6852" t="e">
        <f>Weighting!$C$12</f>
        <v>#DIV/0!</v>
      </c>
      <c r="C6852" t="e">
        <f>Weighting!$F$12</f>
        <v>#NUM!</v>
      </c>
      <c r="D6852" t="e">
        <f>IF(C6852=1,'Data Transformation'!$G$3+0.5*'Data Transformation'!$W$25,IF(C6853=1,D6853-'Data Transformation'!$W$25,FALSE))</f>
        <v>#NUM!</v>
      </c>
      <c r="E6852">
        <f t="array" ref="E6852">IF(ISLOGICAL(D6852),"",FREQUENCY(IF('Data Transformation'!$B$425:$B$8425='Bin Analysis'!$B6843,'Data Transformation'!$G$425:$G$8425),D6852))</f>
        <v>2001</v>
      </c>
      <c r="F6852">
        <f t="shared" si="855"/>
        <v>0</v>
      </c>
      <c r="G6852">
        <f>Weighting!$H$12</f>
        <v>0</v>
      </c>
      <c r="H6852">
        <f t="array" ref="H6852">FREQUENCY(IF('Data Transformation'!$B$4:$B$8425=B6843,'Data Transformation'!$G$4:$G$8425),'Bin Analysis'!$B6852)</f>
        <v>2073</v>
      </c>
      <c r="I6852">
        <f t="shared" si="856"/>
        <v>0</v>
      </c>
      <c r="J6852">
        <f t="shared" si="857"/>
        <v>0</v>
      </c>
      <c r="K6852">
        <f>J6852*Weighting!$W$12</f>
        <v>0</v>
      </c>
      <c r="M6852" s="14"/>
    </row>
    <row r="6853" spans="1:13" x14ac:dyDescent="0.25">
      <c r="A6853" s="32" t="str">
        <f>IF(Weighting!$P$13&gt;0,B6853,"")</f>
        <v/>
      </c>
      <c r="B6853" t="e">
        <f>Weighting!$C$13</f>
        <v>#DIV/0!</v>
      </c>
      <c r="C6853" t="e">
        <f>Weighting!$F$13</f>
        <v>#NUM!</v>
      </c>
      <c r="D6853" t="e">
        <f>IF(C6853=1,'Data Transformation'!$G$3+0.5*'Data Transformation'!$W$25,IF(C6854=1,D6854-'Data Transformation'!$W$25,FALSE))</f>
        <v>#NUM!</v>
      </c>
      <c r="E6853">
        <f t="array" ref="E6853">IF(ISLOGICAL(D6853),"",FREQUENCY(IF('Data Transformation'!$B$425:$B$8425='Bin Analysis'!$B6843,'Data Transformation'!$G$425:$G$8425),D6853))</f>
        <v>2001</v>
      </c>
      <c r="F6853">
        <f t="shared" si="855"/>
        <v>0</v>
      </c>
      <c r="G6853">
        <f>Weighting!$H$13</f>
        <v>0</v>
      </c>
      <c r="H6853">
        <f t="array" ref="H6853">FREQUENCY(IF('Data Transformation'!$B$4:$B$8425=B6843,'Data Transformation'!$G$4:$G$8425),'Bin Analysis'!$B6853)</f>
        <v>2073</v>
      </c>
      <c r="I6853">
        <f t="shared" si="856"/>
        <v>0</v>
      </c>
      <c r="J6853">
        <f t="shared" si="857"/>
        <v>0</v>
      </c>
      <c r="K6853">
        <f>J6853*Weighting!$W$13</f>
        <v>0</v>
      </c>
      <c r="M6853" s="14"/>
    </row>
    <row r="6854" spans="1:13" x14ac:dyDescent="0.25">
      <c r="A6854" s="32" t="str">
        <f>IF(Weighting!$P$14&gt;0,B6854,"")</f>
        <v/>
      </c>
      <c r="B6854" t="e">
        <f>Weighting!$C$14</f>
        <v>#DIV/0!</v>
      </c>
      <c r="C6854" t="e">
        <f>Weighting!$F$14</f>
        <v>#NUM!</v>
      </c>
      <c r="D6854" t="e">
        <f>IF(C6854=1,'Data Transformation'!$G$3+0.5*'Data Transformation'!$W$25,IF(C6855=1,D6855-'Data Transformation'!$W$25,FALSE))</f>
        <v>#NUM!</v>
      </c>
      <c r="E6854">
        <f t="array" ref="E6854">IF(ISLOGICAL(D6854),"",FREQUENCY(IF('Data Transformation'!$B$425:$B$8425='Bin Analysis'!$B6843,'Data Transformation'!$G$425:$G$8425),D6854))</f>
        <v>2001</v>
      </c>
      <c r="F6854">
        <f t="shared" si="855"/>
        <v>0</v>
      </c>
      <c r="G6854">
        <f>Weighting!$H$14</f>
        <v>0</v>
      </c>
      <c r="H6854">
        <f t="array" ref="H6854">FREQUENCY(IF('Data Transformation'!$B$4:$B$8425=B6843,'Data Transformation'!$G$4:$G$8425),'Bin Analysis'!$B6854)</f>
        <v>2073</v>
      </c>
      <c r="I6854">
        <f t="shared" si="856"/>
        <v>0</v>
      </c>
      <c r="J6854">
        <f t="shared" si="857"/>
        <v>0</v>
      </c>
      <c r="K6854">
        <f>J6854*Weighting!$W$14</f>
        <v>0</v>
      </c>
      <c r="M6854" s="14"/>
    </row>
    <row r="6855" spans="1:13" x14ac:dyDescent="0.25">
      <c r="A6855" s="32" t="str">
        <f>IF(Weighting!$P$15&gt;0,B6855,"")</f>
        <v/>
      </c>
      <c r="B6855" t="e">
        <f>Weighting!$C$15</f>
        <v>#DIV/0!</v>
      </c>
      <c r="C6855" t="e">
        <f>Weighting!$F$15</f>
        <v>#NUM!</v>
      </c>
      <c r="D6855" t="e">
        <f>IF(C6855=1,'Data Transformation'!$G$3+0.5*'Data Transformation'!$W$25,IF(C6856=1,D6856-'Data Transformation'!$W$25,FALSE))</f>
        <v>#NUM!</v>
      </c>
      <c r="E6855">
        <f t="array" ref="E6855">IF(ISLOGICAL(D6855),"",FREQUENCY(IF('Data Transformation'!$B$425:$B$8425='Bin Analysis'!$B6843,'Data Transformation'!$G$425:$G$8425),D6855))</f>
        <v>2001</v>
      </c>
      <c r="F6855">
        <f t="shared" si="855"/>
        <v>0</v>
      </c>
      <c r="G6855">
        <f>Weighting!$H$15</f>
        <v>0</v>
      </c>
      <c r="H6855">
        <f t="array" ref="H6855">FREQUENCY(IF('Data Transformation'!$B$4:$B$8425=B6843,'Data Transformation'!$G$4:$G$8425),'Bin Analysis'!$B6855)</f>
        <v>2073</v>
      </c>
      <c r="I6855">
        <f t="shared" si="856"/>
        <v>0</v>
      </c>
      <c r="J6855">
        <f t="shared" si="857"/>
        <v>0</v>
      </c>
      <c r="K6855">
        <f>J6855*Weighting!$W$15</f>
        <v>0</v>
      </c>
      <c r="M6855" s="14"/>
    </row>
    <row r="6856" spans="1:13" x14ac:dyDescent="0.25">
      <c r="A6856" s="32" t="str">
        <f>IF(Weighting!$P$16&gt;0,B6856,"")</f>
        <v/>
      </c>
      <c r="B6856" t="e">
        <f>Weighting!$C$16</f>
        <v>#DIV/0!</v>
      </c>
      <c r="C6856" t="e">
        <f>Weighting!$F$16</f>
        <v>#NUM!</v>
      </c>
      <c r="D6856" t="e">
        <f>IF(C6856=1,'Data Transformation'!$G$3+0.5*'Data Transformation'!$W$25,IF(C6857=1,D6857-'Data Transformation'!$W$25,FALSE))</f>
        <v>#NUM!</v>
      </c>
      <c r="E6856">
        <f t="array" ref="E6856">IF(ISLOGICAL(D6856),"",FREQUENCY(IF('Data Transformation'!$B$425:$B$8425='Bin Analysis'!$B6843,'Data Transformation'!$G$425:$G$8425),D6856))</f>
        <v>2001</v>
      </c>
      <c r="F6856">
        <f t="shared" si="855"/>
        <v>0</v>
      </c>
      <c r="G6856">
        <f>Weighting!$H$16</f>
        <v>0</v>
      </c>
      <c r="H6856">
        <f t="array" ref="H6856">FREQUENCY(IF('Data Transformation'!$B$4:$B$8425=B6843,'Data Transformation'!$G$4:$G$8425),'Bin Analysis'!$B6856)</f>
        <v>2073</v>
      </c>
      <c r="I6856">
        <f t="shared" si="856"/>
        <v>0</v>
      </c>
      <c r="J6856">
        <f t="shared" si="857"/>
        <v>0</v>
      </c>
      <c r="K6856">
        <f>J6856*Weighting!$W$16</f>
        <v>0</v>
      </c>
      <c r="M6856" s="14"/>
    </row>
    <row r="6857" spans="1:13" x14ac:dyDescent="0.25">
      <c r="A6857" s="32" t="str">
        <f>IF(Weighting!$P$17&gt;0,B6857,"")</f>
        <v/>
      </c>
      <c r="B6857" t="e">
        <f>Weighting!$C$17</f>
        <v>#DIV/0!</v>
      </c>
      <c r="C6857" t="e">
        <f>Weighting!$F$17</f>
        <v>#NUM!</v>
      </c>
      <c r="D6857" t="e">
        <f>IF(C6857=1,'Data Transformation'!$G$3+0.5*'Data Transformation'!$W$25,IF(C6858=1,D6858-'Data Transformation'!$W$25,FALSE))</f>
        <v>#NUM!</v>
      </c>
      <c r="E6857">
        <f t="array" ref="E6857">IF(ISLOGICAL(D6857),"",FREQUENCY(IF('Data Transformation'!$B$425:$B$8425='Bin Analysis'!$B6843,'Data Transformation'!$G$425:$G$8425),D6857))</f>
        <v>2001</v>
      </c>
      <c r="F6857">
        <f t="shared" si="855"/>
        <v>0</v>
      </c>
      <c r="G6857">
        <f>Weighting!$H$17</f>
        <v>0</v>
      </c>
      <c r="H6857">
        <f t="array" ref="H6857">FREQUENCY(IF('Data Transformation'!$B$4:$B$8425=B6843,'Data Transformation'!$G$4:$G$8425),'Bin Analysis'!$B6857)</f>
        <v>2073</v>
      </c>
      <c r="I6857">
        <f t="shared" si="856"/>
        <v>0</v>
      </c>
      <c r="J6857">
        <f t="shared" si="857"/>
        <v>0</v>
      </c>
      <c r="K6857">
        <f>J6857*Weighting!$W$17</f>
        <v>0</v>
      </c>
      <c r="M6857" s="14"/>
    </row>
    <row r="6858" spans="1:13" x14ac:dyDescent="0.25">
      <c r="A6858" s="32" t="str">
        <f>IF(Weighting!$P$18&gt;0,B6858,"")</f>
        <v/>
      </c>
      <c r="B6858" t="e">
        <f>Weighting!$C$18</f>
        <v>#DIV/0!</v>
      </c>
      <c r="C6858" t="e">
        <f>Weighting!$F$18</f>
        <v>#NUM!</v>
      </c>
      <c r="D6858" t="e">
        <f>IF(C6858=1,'Data Transformation'!$G$3+0.5*'Data Transformation'!$W$25,IF(C6859=1,D6859-'Data Transformation'!$W$25,FALSE))</f>
        <v>#NUM!</v>
      </c>
      <c r="E6858">
        <f t="array" ref="E6858">IF(ISLOGICAL(D6858),"",FREQUENCY(IF('Data Transformation'!$B$425:$B$8425='Bin Analysis'!$B6843,'Data Transformation'!$G$425:$G$8425),D6858))</f>
        <v>2001</v>
      </c>
      <c r="F6858">
        <f t="shared" si="855"/>
        <v>0</v>
      </c>
      <c r="G6858">
        <f>Weighting!$H$18</f>
        <v>0</v>
      </c>
      <c r="H6858">
        <f t="array" ref="H6858">FREQUENCY(IF('Data Transformation'!$B$4:$B$8425=B6843,'Data Transformation'!$G$4:$G$8425),'Bin Analysis'!$B6858)</f>
        <v>2073</v>
      </c>
      <c r="I6858">
        <f t="shared" si="856"/>
        <v>0</v>
      </c>
      <c r="J6858">
        <f t="shared" si="857"/>
        <v>0</v>
      </c>
      <c r="K6858">
        <f>J6858*Weighting!$W$18</f>
        <v>0</v>
      </c>
      <c r="M6858" s="14"/>
    </row>
    <row r="6859" spans="1:13" x14ac:dyDescent="0.25">
      <c r="A6859" s="32" t="str">
        <f>IF(Weighting!$P$19&gt;0,B6859,"")</f>
        <v/>
      </c>
      <c r="B6859" t="e">
        <f>Weighting!$C$19</f>
        <v>#DIV/0!</v>
      </c>
      <c r="C6859" t="e">
        <f>Weighting!$F$19</f>
        <v>#NUM!</v>
      </c>
      <c r="D6859" t="e">
        <f>IF(C6859=1,'Data Transformation'!$G$3+0.5*'Data Transformation'!$W$25,IF(C6860=1,D6860-'Data Transformation'!$W$25,FALSE))</f>
        <v>#NUM!</v>
      </c>
      <c r="E6859">
        <f t="array" ref="E6859">IF(ISLOGICAL(D6859),"",FREQUENCY(IF('Data Transformation'!$B$425:$B$8425='Bin Analysis'!$B6843,'Data Transformation'!$G$425:$G$8425),D6859))</f>
        <v>2001</v>
      </c>
      <c r="F6859">
        <f t="shared" si="855"/>
        <v>0</v>
      </c>
      <c r="G6859">
        <f>Weighting!$H$19</f>
        <v>0</v>
      </c>
      <c r="H6859">
        <f t="array" ref="H6859">FREQUENCY(IF('Data Transformation'!$B$4:$B$8425=B6843,'Data Transformation'!$G$4:$G$8425),'Bin Analysis'!$B6859)</f>
        <v>2073</v>
      </c>
      <c r="I6859">
        <f t="shared" si="856"/>
        <v>0</v>
      </c>
      <c r="J6859">
        <f t="shared" si="857"/>
        <v>0</v>
      </c>
      <c r="K6859">
        <f>J6859*Weighting!$W$19</f>
        <v>0</v>
      </c>
      <c r="M6859" s="14"/>
    </row>
    <row r="6860" spans="1:13" x14ac:dyDescent="0.25">
      <c r="A6860" s="32" t="str">
        <f>IF(Weighting!$P$20&gt;0,B6860,"")</f>
        <v/>
      </c>
      <c r="B6860" t="e">
        <f>Weighting!$C$20</f>
        <v>#DIV/0!</v>
      </c>
      <c r="C6860" t="e">
        <f>Weighting!$F$20</f>
        <v>#NUM!</v>
      </c>
      <c r="D6860" t="e">
        <f>IF(C6860=1,'Data Transformation'!$G$3+0.5*'Data Transformation'!$W$25,IF(C6861=1,D6861-'Data Transformation'!$W$25,FALSE))</f>
        <v>#NUM!</v>
      </c>
      <c r="E6860">
        <f t="array" ref="E6860">IF(ISLOGICAL(D6860),"",FREQUENCY(IF('Data Transformation'!$B$425:$B$8425='Bin Analysis'!$B6843,'Data Transformation'!$G$425:$G$8425),D6860))</f>
        <v>2001</v>
      </c>
      <c r="F6860">
        <f t="shared" si="855"/>
        <v>0</v>
      </c>
      <c r="G6860">
        <f>Weighting!$H$20</f>
        <v>0</v>
      </c>
      <c r="H6860">
        <f t="array" ref="H6860">FREQUENCY(IF('Data Transformation'!$B$4:$B$8425=B6843,'Data Transformation'!$G$4:$G$8425),'Bin Analysis'!$B6860)</f>
        <v>2073</v>
      </c>
      <c r="I6860">
        <f t="shared" si="856"/>
        <v>0</v>
      </c>
      <c r="J6860">
        <f t="shared" si="857"/>
        <v>0</v>
      </c>
      <c r="K6860">
        <f>J6860*Weighting!$W$20</f>
        <v>0</v>
      </c>
      <c r="M6860" s="14"/>
    </row>
    <row r="6861" spans="1:13" x14ac:dyDescent="0.25">
      <c r="A6861" s="32" t="str">
        <f>IF(Weighting!$P$21&gt;0,B6861,"")</f>
        <v/>
      </c>
      <c r="B6861" t="e">
        <f>Weighting!$C$21</f>
        <v>#DIV/0!</v>
      </c>
      <c r="C6861" t="e">
        <f>Weighting!$F$21</f>
        <v>#NUM!</v>
      </c>
      <c r="D6861" t="e">
        <f>IF(C6861=1,'Data Transformation'!$G$3+0.5*'Data Transformation'!$W$25,IF(C6862=1,D6862-'Data Transformation'!$W$25,FALSE))</f>
        <v>#NUM!</v>
      </c>
      <c r="E6861">
        <f t="array" ref="E6861">IF(ISLOGICAL(D6861),"",FREQUENCY(IF('Data Transformation'!$B$425:$B$8425='Bin Analysis'!$B6843,'Data Transformation'!$G$425:$G$8425),D6861))</f>
        <v>2001</v>
      </c>
      <c r="F6861">
        <f t="shared" si="855"/>
        <v>0</v>
      </c>
      <c r="G6861">
        <f>Weighting!$H$21</f>
        <v>0</v>
      </c>
      <c r="H6861">
        <f t="array" ref="H6861">FREQUENCY(IF('Data Transformation'!$B$4:$B$8425=B6843,'Data Transformation'!$G$4:$G$8425),'Bin Analysis'!$B6861)</f>
        <v>2073</v>
      </c>
      <c r="I6861">
        <f t="shared" si="856"/>
        <v>0</v>
      </c>
      <c r="J6861">
        <f t="shared" si="857"/>
        <v>0</v>
      </c>
      <c r="K6861">
        <f>J6861*Weighting!$W$21</f>
        <v>0</v>
      </c>
      <c r="M6861" s="14"/>
    </row>
    <row r="6862" spans="1:13" x14ac:dyDescent="0.25">
      <c r="A6862" s="32" t="str">
        <f>IF(Weighting!$P$22&gt;0,B6862,"")</f>
        <v/>
      </c>
      <c r="B6862" t="e">
        <f>Weighting!$C$22</f>
        <v>#DIV/0!</v>
      </c>
      <c r="C6862" t="e">
        <f>Weighting!$F$22</f>
        <v>#NUM!</v>
      </c>
      <c r="D6862" t="e">
        <f>IF(C6862=1,'Data Transformation'!$G$3+0.5*'Data Transformation'!$W$25,IF(C6863=1,D6863-'Data Transformation'!$W$25,FALSE))</f>
        <v>#NUM!</v>
      </c>
      <c r="E6862">
        <f t="array" ref="E6862">IF(ISLOGICAL(D6862),"",FREQUENCY(IF('Data Transformation'!$B$425:$B$8425='Bin Analysis'!$B6843,'Data Transformation'!$G$425:$G$8425),D6862))</f>
        <v>2001</v>
      </c>
      <c r="F6862">
        <f t="shared" si="855"/>
        <v>0</v>
      </c>
      <c r="G6862">
        <f>Weighting!$H$22</f>
        <v>0</v>
      </c>
      <c r="H6862">
        <f t="array" ref="H6862">FREQUENCY(IF('Data Transformation'!$B$4:$B$8425=B6843,'Data Transformation'!$G$4:$G$8425),'Bin Analysis'!$B6862)</f>
        <v>2073</v>
      </c>
      <c r="I6862">
        <f t="shared" si="856"/>
        <v>0</v>
      </c>
      <c r="J6862">
        <f t="shared" si="857"/>
        <v>0</v>
      </c>
      <c r="K6862">
        <f>J6862*Weighting!$W$22</f>
        <v>0</v>
      </c>
      <c r="M6862" s="14"/>
    </row>
    <row r="6863" spans="1:13" x14ac:dyDescent="0.25">
      <c r="A6863" s="32" t="str">
        <f>IF(Weighting!$P$23&gt;0,B6863,"")</f>
        <v/>
      </c>
      <c r="B6863" t="e">
        <f>Weighting!$C$23</f>
        <v>#DIV/0!</v>
      </c>
      <c r="C6863" t="e">
        <f>Weighting!$F$23</f>
        <v>#NUM!</v>
      </c>
      <c r="D6863" t="e">
        <f>IF(C6863=1,'Data Transformation'!$G$3+0.5*'Data Transformation'!$W$25,IF(C6864=1,D6864-'Data Transformation'!$W$25,FALSE))</f>
        <v>#NUM!</v>
      </c>
      <c r="E6863">
        <f t="array" ref="E6863">IF(ISLOGICAL(D6863),"",FREQUENCY(IF('Data Transformation'!$B$425:$B$8425='Bin Analysis'!$B6843,'Data Transformation'!$G$425:$G$8425),D6863))</f>
        <v>2001</v>
      </c>
      <c r="F6863">
        <f t="shared" si="855"/>
        <v>0</v>
      </c>
      <c r="G6863">
        <f>Weighting!$H$23</f>
        <v>0</v>
      </c>
      <c r="H6863">
        <f t="array" ref="H6863">FREQUENCY(IF('Data Transformation'!$B$4:$B$8425=B6843,'Data Transformation'!$G$4:$G$8425),'Bin Analysis'!$B6863)</f>
        <v>2073</v>
      </c>
      <c r="I6863">
        <f t="shared" si="856"/>
        <v>0</v>
      </c>
      <c r="J6863">
        <f t="shared" si="857"/>
        <v>0</v>
      </c>
      <c r="K6863">
        <f>J6863*Weighting!$W$23</f>
        <v>0</v>
      </c>
      <c r="M6863" s="14"/>
    </row>
    <row r="6864" spans="1:13" x14ac:dyDescent="0.25">
      <c r="A6864" s="32" t="str">
        <f>IF(Weighting!$P$24&gt;0,B6864,"")</f>
        <v/>
      </c>
      <c r="B6864" t="e">
        <f>Weighting!$C$24</f>
        <v>#DIV/0!</v>
      </c>
      <c r="C6864" t="e">
        <f>Weighting!$F$24</f>
        <v>#NUM!</v>
      </c>
      <c r="D6864" t="e">
        <f>IF(C6864=1,'Data Transformation'!$G$3+0.5*'Data Transformation'!$W$25,IF(C6865=1,D6865-'Data Transformation'!$W$25,FALSE))</f>
        <v>#NUM!</v>
      </c>
      <c r="E6864">
        <f t="array" ref="E6864">IF(ISLOGICAL(D6864),"",FREQUENCY(IF('Data Transformation'!$B$425:$B$8425='Bin Analysis'!$B6843,'Data Transformation'!$G$425:$G$8425),D6864))</f>
        <v>2001</v>
      </c>
      <c r="F6864">
        <f t="shared" si="855"/>
        <v>0</v>
      </c>
      <c r="G6864">
        <f>Weighting!$H$24</f>
        <v>0</v>
      </c>
      <c r="H6864">
        <f t="array" ref="H6864">FREQUENCY(IF('Data Transformation'!$B$4:$B$8425=B6843,'Data Transformation'!$G$4:$G$8425),'Bin Analysis'!$B6864)</f>
        <v>2073</v>
      </c>
      <c r="I6864">
        <f t="shared" si="856"/>
        <v>0</v>
      </c>
      <c r="J6864">
        <f t="shared" si="857"/>
        <v>0</v>
      </c>
      <c r="K6864">
        <f>J6864*Weighting!$W$24</f>
        <v>0</v>
      </c>
      <c r="M6864" s="14"/>
    </row>
    <row r="6865" spans="1:25" x14ac:dyDescent="0.25">
      <c r="A6865" s="32" t="str">
        <f>IF(Weighting!$P$25&gt;0,B6865,"")</f>
        <v/>
      </c>
      <c r="B6865" t="e">
        <f>Weighting!$C$25</f>
        <v>#DIV/0!</v>
      </c>
      <c r="C6865" t="e">
        <f>Weighting!$F$25</f>
        <v>#NUM!</v>
      </c>
      <c r="D6865" t="e">
        <f>IF(C6865=1,'Data Transformation'!$G$3+0.5*'Data Transformation'!$W$25,IF(C6866=1,D6866-'Data Transformation'!$W$25,FALSE))</f>
        <v>#NUM!</v>
      </c>
      <c r="E6865">
        <f t="array" ref="E6865">IF(ISLOGICAL(D6865),"",FREQUENCY(IF('Data Transformation'!$B$425:$B$8425='Bin Analysis'!$B6843,'Data Transformation'!$G$425:$G$8425),D6865))</f>
        <v>2001</v>
      </c>
      <c r="F6865">
        <f t="shared" si="855"/>
        <v>0</v>
      </c>
      <c r="G6865">
        <f>Weighting!$H$25</f>
        <v>0</v>
      </c>
      <c r="H6865">
        <f t="array" ref="H6865">FREQUENCY(IF('Data Transformation'!$B$4:$B$8425=B6843,'Data Transformation'!$G$4:$G$8425),'Bin Analysis'!$B6865)</f>
        <v>2073</v>
      </c>
      <c r="I6865">
        <f t="shared" si="856"/>
        <v>0</v>
      </c>
      <c r="J6865">
        <f t="shared" si="857"/>
        <v>0</v>
      </c>
      <c r="K6865">
        <f>J6865*Weighting!$W$25</f>
        <v>0</v>
      </c>
      <c r="M6865" s="14"/>
    </row>
    <row r="6866" spans="1:25" x14ac:dyDescent="0.25">
      <c r="O6866"/>
      <c r="P6866"/>
      <c r="Q6866"/>
      <c r="R6866"/>
    </row>
    <row r="6867" spans="1:25" ht="23.25" x14ac:dyDescent="0.35">
      <c r="A6867" s="21" t="s">
        <v>0</v>
      </c>
      <c r="B6867" s="21" t="str">
        <f>IFERROR(VLOOKUP(C6867,'Data Transformation'!$L$6:$M$426,2,FALSE),"")</f>
        <v/>
      </c>
      <c r="C6867" s="21">
        <f>C6843+1</f>
        <v>286</v>
      </c>
      <c r="D6867" s="21"/>
      <c r="E6867" s="21"/>
      <c r="F6867" s="21"/>
      <c r="G6867" s="21"/>
      <c r="H6867" s="22"/>
      <c r="I6867" s="22"/>
      <c r="J6867" s="22"/>
      <c r="K6867" s="21"/>
      <c r="L6867" s="21" t="str">
        <f>B6867</f>
        <v/>
      </c>
      <c r="M6867" s="23" t="e">
        <f>INDEX('Data Transformation'!$O$4:$O$424,MATCH($B6867,'Data Transformation'!$M$4:$M$424,0),MATCH($M$2,'Data Transformation'!$O$3,0))</f>
        <v>#N/A</v>
      </c>
      <c r="N6867" s="27" t="e">
        <f>IF('Input and Summary Results'!$J$16="minimum",'Bin Analysis'!X6868/(M6867-1),'Bin Analysis'!Y6867/('Bin Analysis'!M6867-1))</f>
        <v>#N/A</v>
      </c>
      <c r="O6867" s="27" t="e">
        <f>IF(M6867=FALSE,NA(),(VLOOKUP(1,C6870:K6889,4,FALSE))/(M6867-1))</f>
        <v>#N/A</v>
      </c>
      <c r="P6867" s="27" t="e">
        <f>IF(M6867=FALSE,NA(),SUM(J6870:J6889)/Weighting!$S$5)</f>
        <v>#N/A</v>
      </c>
      <c r="Q6867" s="27" t="e">
        <f>IF(M6867=FALSE,NA(),SUM(K6870:K6889)/Weighting!$S$6)</f>
        <v>#N/A</v>
      </c>
      <c r="R6867" s="27" t="e">
        <f>IF(M6867=FALSE,NA(),(VLOOKUP(1,G6870:K6889,3,FALSE))/(M6867-1))</f>
        <v>#N/A</v>
      </c>
      <c r="S6867" s="22" t="e">
        <f>IF(M6867=FALSE,NA(),IF(SUM(J6870:J6889)=2,"yes","no"))</f>
        <v>#N/A</v>
      </c>
      <c r="X6867" s="2" cm="2">
        <f t="array" ref="X6867:X6868">FREQUENCY(IF('Data Transformation'!$B$425:$B$6424='Bin Analysis'!L6867,'Data Transformation'!$G$425:$G$6424),'Data Transformation'!$U$11)</f>
        <v>0</v>
      </c>
      <c r="Y6867" s="2" cm="2">
        <f t="array" ref="Y6867:Y6868">FREQUENCY(IF('Data Transformation'!$B$425:$B$6424='Bin Analysis'!L6867,'Data Transformation'!$G$425:$G$6424),'Data Transformation'!$U$12)</f>
        <v>0</v>
      </c>
    </row>
    <row r="6868" spans="1:25" x14ac:dyDescent="0.25">
      <c r="A6868" s="14" t="s">
        <v>67</v>
      </c>
      <c r="B6868" t="s">
        <v>47</v>
      </c>
      <c r="C6868" t="s">
        <v>5</v>
      </c>
      <c r="D6868" t="s">
        <v>98</v>
      </c>
      <c r="E6868" t="s">
        <v>99</v>
      </c>
      <c r="F6868" t="s">
        <v>100</v>
      </c>
      <c r="G6868" t="s">
        <v>69</v>
      </c>
      <c r="H6868" t="s">
        <v>31</v>
      </c>
      <c r="I6868" t="s">
        <v>32</v>
      </c>
      <c r="J6868" t="s">
        <v>46</v>
      </c>
      <c r="K6868" s="14" t="s">
        <v>45</v>
      </c>
      <c r="M6868" s="14"/>
      <c r="X6868" s="2">
        <v>0</v>
      </c>
      <c r="Y6868" s="2">
        <v>0</v>
      </c>
    </row>
    <row r="6869" spans="1:25" x14ac:dyDescent="0.25">
      <c r="A6869" s="32"/>
      <c r="D6869" t="e">
        <f>IF(C6869=1,'Data Transformation'!$G$3+0.5*'Data Transformation'!$W$25,IF(C6870=1,D6870-'Data Transformation'!$W$25,FALSE))</f>
        <v>#NUM!</v>
      </c>
      <c r="E6869">
        <f t="array" ref="E6869">IF(ISLOGICAL(D6869),"",FREQUENCY(IF('Data Transformation'!$B$425:$B$8425='Bin Analysis'!$B6867,'Data Transformation'!$G$425:$G$8425),D6869))</f>
        <v>2001</v>
      </c>
      <c r="F6869" t="e">
        <f>IF(ISLOGICAL(D6869),"",E6869-E6868)</f>
        <v>#VALUE!</v>
      </c>
      <c r="M6869" s="14"/>
    </row>
    <row r="6870" spans="1:25" x14ac:dyDescent="0.25">
      <c r="A6870" s="32" t="e">
        <f>IF(Weighting!$P$6&gt;0,B6870,"")</f>
        <v>#NUM!</v>
      </c>
      <c r="B6870" t="e">
        <f>Weighting!$C$6</f>
        <v>#DIV/0!</v>
      </c>
      <c r="C6870" t="e">
        <f>Weighting!$F$6</f>
        <v>#NUM!</v>
      </c>
      <c r="D6870" t="e">
        <f>IF(C6870=1,'Data Transformation'!$G$3+0.5*'Data Transformation'!$W$25,IF(C6871=1,D6871-'Data Transformation'!$W$25,FALSE))</f>
        <v>#NUM!</v>
      </c>
      <c r="E6870">
        <f t="array" ref="E6870">IF(ISLOGICAL(D6870),"",FREQUENCY(IF('Data Transformation'!$B$425:$B$8425='Bin Analysis'!$B6867,'Data Transformation'!$G$425:$G$8425),D6870))</f>
        <v>2001</v>
      </c>
      <c r="F6870">
        <f>IF(ISLOGICAL(D6870),"",E6870-E6869)</f>
        <v>0</v>
      </c>
      <c r="G6870">
        <f>Weighting!$H$6</f>
        <v>1</v>
      </c>
      <c r="H6870">
        <f t="array" ref="H6870">FREQUENCY(IF('Data Transformation'!$B$4:$B$8425=B6867,'Data Transformation'!$G$4:$G$8425),'Bin Analysis'!$B6870)</f>
        <v>2073</v>
      </c>
      <c r="I6870">
        <f>H6870-H6869</f>
        <v>2073</v>
      </c>
      <c r="J6870">
        <f>IF(I6870=0,0,1)</f>
        <v>1</v>
      </c>
      <c r="K6870" t="e">
        <f>J6870*Weighting!$W$6</f>
        <v>#NUM!</v>
      </c>
      <c r="M6870" s="14"/>
    </row>
    <row r="6871" spans="1:25" x14ac:dyDescent="0.25">
      <c r="A6871" s="32" t="str">
        <f>IF(Weighting!$P$7&gt;0,B6871,"")</f>
        <v/>
      </c>
      <c r="B6871" t="e">
        <f>Weighting!$C$7</f>
        <v>#DIV/0!</v>
      </c>
      <c r="C6871" t="e">
        <f>Weighting!$F$7</f>
        <v>#NUM!</v>
      </c>
      <c r="D6871" t="e">
        <f>IF(C6871=1,'Data Transformation'!$G$3+0.5*'Data Transformation'!$W$25,IF(C6872=1,D6872-'Data Transformation'!$W$25,FALSE))</f>
        <v>#NUM!</v>
      </c>
      <c r="E6871">
        <f t="array" ref="E6871">IF(ISLOGICAL(D6871),"",FREQUENCY(IF('Data Transformation'!$B$425:$B$8425='Bin Analysis'!$B6867,'Data Transformation'!$G$425:$G$8425),D6871))</f>
        <v>2001</v>
      </c>
      <c r="F6871">
        <f t="shared" ref="F6871:F6889" si="858">IF(ISLOGICAL(D6871),"",E6871-E6870)</f>
        <v>0</v>
      </c>
      <c r="G6871">
        <f>Weighting!$H$7</f>
        <v>0</v>
      </c>
      <c r="H6871">
        <f t="array" ref="H6871">FREQUENCY(IF('Data Transformation'!$B$4:$B$8425=B6867,'Data Transformation'!$G$4:$G$8425),'Bin Analysis'!$B6871)</f>
        <v>2073</v>
      </c>
      <c r="I6871">
        <f t="shared" ref="I6871:I6889" si="859">H6871-H6870</f>
        <v>0</v>
      </c>
      <c r="J6871">
        <f>IF(I6871=0,0,1)</f>
        <v>0</v>
      </c>
      <c r="K6871">
        <f>J6871*Weighting!$W$7</f>
        <v>0</v>
      </c>
      <c r="M6871" s="14"/>
    </row>
    <row r="6872" spans="1:25" x14ac:dyDescent="0.25">
      <c r="A6872" s="32" t="str">
        <f>IF(Weighting!$P$8&gt;0,B6872,"")</f>
        <v/>
      </c>
      <c r="B6872" t="e">
        <f>Weighting!$C$8</f>
        <v>#DIV/0!</v>
      </c>
      <c r="C6872" t="e">
        <f>Weighting!$F$8</f>
        <v>#NUM!</v>
      </c>
      <c r="D6872" t="e">
        <f>IF(C6872=1,'Data Transformation'!$G$3+0.5*'Data Transformation'!$W$25,IF(C6873=1,D6873-'Data Transformation'!$W$25,FALSE))</f>
        <v>#NUM!</v>
      </c>
      <c r="E6872">
        <f t="array" ref="E6872">IF(ISLOGICAL(D6872),"",FREQUENCY(IF('Data Transformation'!$B$425:$B$8425='Bin Analysis'!$B6867,'Data Transformation'!$G$425:$G$8425),D6872))</f>
        <v>2001</v>
      </c>
      <c r="F6872">
        <f t="shared" si="858"/>
        <v>0</v>
      </c>
      <c r="G6872">
        <f>Weighting!$H$8</f>
        <v>0</v>
      </c>
      <c r="H6872">
        <f t="array" ref="H6872">FREQUENCY(IF('Data Transformation'!$B$4:$B$8425=B6867,'Data Transformation'!$G$4:$G$8425),'Bin Analysis'!$B6872)</f>
        <v>2073</v>
      </c>
      <c r="I6872">
        <f t="shared" si="859"/>
        <v>0</v>
      </c>
      <c r="J6872">
        <f t="shared" ref="J6872:J6889" si="860">IF(I6872=0,0,1)</f>
        <v>0</v>
      </c>
      <c r="K6872">
        <f>J6872*Weighting!$W$8</f>
        <v>0</v>
      </c>
      <c r="M6872" s="14"/>
    </row>
    <row r="6873" spans="1:25" x14ac:dyDescent="0.25">
      <c r="A6873" s="32" t="str">
        <f>IF(Weighting!$P$9&gt;0,B6873,"")</f>
        <v/>
      </c>
      <c r="B6873" s="50" t="e">
        <f>Weighting!$C$9</f>
        <v>#DIV/0!</v>
      </c>
      <c r="C6873" t="e">
        <f>Weighting!$F$9</f>
        <v>#NUM!</v>
      </c>
      <c r="D6873" t="e">
        <f>IF(C6873=1,'Data Transformation'!$G$3+0.5*'Data Transformation'!$W$25,IF(C6874=1,D6874-'Data Transformation'!$W$25,FALSE))</f>
        <v>#NUM!</v>
      </c>
      <c r="E6873">
        <f t="array" ref="E6873">IF(ISLOGICAL(D6873),"",FREQUENCY(IF('Data Transformation'!$B$425:$B$8425='Bin Analysis'!$B6867,'Data Transformation'!$G$425:$G$8425),D6873))</f>
        <v>2001</v>
      </c>
      <c r="F6873">
        <f t="shared" si="858"/>
        <v>0</v>
      </c>
      <c r="G6873">
        <f>Weighting!$H$9</f>
        <v>0</v>
      </c>
      <c r="H6873">
        <f t="array" ref="H6873">FREQUENCY(IF('Data Transformation'!$B$4:$B$8425=B6867,'Data Transformation'!$G$4:$G$8425),'Bin Analysis'!$B6873)</f>
        <v>2073</v>
      </c>
      <c r="I6873">
        <f t="shared" si="859"/>
        <v>0</v>
      </c>
      <c r="J6873">
        <f t="shared" si="860"/>
        <v>0</v>
      </c>
      <c r="K6873">
        <f>J6873*Weighting!$W$9</f>
        <v>0</v>
      </c>
      <c r="M6873" s="14"/>
    </row>
    <row r="6874" spans="1:25" x14ac:dyDescent="0.25">
      <c r="A6874" s="32" t="str">
        <f>IF(Weighting!$P$10&gt;0,B6874,"")</f>
        <v/>
      </c>
      <c r="B6874" t="e">
        <f>Weighting!$C$10</f>
        <v>#DIV/0!</v>
      </c>
      <c r="C6874" t="e">
        <f>Weighting!$F$10</f>
        <v>#NUM!</v>
      </c>
      <c r="D6874" t="e">
        <f>IF(C6874=1,'Data Transformation'!$G$3+0.5*'Data Transformation'!$W$25,IF(C6875=1,D6875-'Data Transformation'!$W$25,FALSE))</f>
        <v>#NUM!</v>
      </c>
      <c r="E6874">
        <f t="array" ref="E6874">IF(ISLOGICAL(D6874),"",FREQUENCY(IF('Data Transformation'!$B$425:$B$8425='Bin Analysis'!$B6867,'Data Transformation'!$G$425:$G$8425),D6874))</f>
        <v>2001</v>
      </c>
      <c r="F6874">
        <f t="shared" si="858"/>
        <v>0</v>
      </c>
      <c r="G6874">
        <f>Weighting!$H$10</f>
        <v>0</v>
      </c>
      <c r="H6874">
        <f t="array" ref="H6874">FREQUENCY(IF('Data Transformation'!$B$4:$B$8425=B6867,'Data Transformation'!$G$4:$G$8425),'Bin Analysis'!$B6874)</f>
        <v>2073</v>
      </c>
      <c r="I6874">
        <f t="shared" si="859"/>
        <v>0</v>
      </c>
      <c r="J6874">
        <f t="shared" si="860"/>
        <v>0</v>
      </c>
      <c r="K6874">
        <f>J6874*Weighting!$W$10</f>
        <v>0</v>
      </c>
      <c r="M6874" s="14"/>
    </row>
    <row r="6875" spans="1:25" x14ac:dyDescent="0.25">
      <c r="A6875" s="32" t="str">
        <f>IF(Weighting!$P$11&gt;0,B6875,"")</f>
        <v/>
      </c>
      <c r="B6875" t="e">
        <f>Weighting!$C$11</f>
        <v>#DIV/0!</v>
      </c>
      <c r="C6875" t="e">
        <f>Weighting!$F$11</f>
        <v>#NUM!</v>
      </c>
      <c r="D6875" t="e">
        <f>IF(C6875=1,'Data Transformation'!$G$3+0.5*'Data Transformation'!$W$25,IF(C6876=1,D6876-'Data Transformation'!$W$25,FALSE))</f>
        <v>#NUM!</v>
      </c>
      <c r="E6875">
        <f t="array" ref="E6875">IF(ISLOGICAL(D6875),"",FREQUENCY(IF('Data Transformation'!$B$425:$B$8425='Bin Analysis'!$B6867,'Data Transformation'!$G$425:$G$8425),D6875))</f>
        <v>2001</v>
      </c>
      <c r="F6875">
        <f t="shared" si="858"/>
        <v>0</v>
      </c>
      <c r="G6875">
        <f>Weighting!$H$11</f>
        <v>0</v>
      </c>
      <c r="H6875">
        <f t="array" ref="H6875">FREQUENCY(IF('Data Transformation'!$B$4:$B$8425=B6867,'Data Transformation'!$G$4:$G$8425),'Bin Analysis'!$B6875)</f>
        <v>2073</v>
      </c>
      <c r="I6875">
        <f t="shared" si="859"/>
        <v>0</v>
      </c>
      <c r="J6875">
        <f t="shared" si="860"/>
        <v>0</v>
      </c>
      <c r="K6875">
        <f>J6875*Weighting!$W$11</f>
        <v>0</v>
      </c>
      <c r="M6875" s="14"/>
    </row>
    <row r="6876" spans="1:25" x14ac:dyDescent="0.25">
      <c r="A6876" s="32" t="str">
        <f>IF(Weighting!$P$12&gt;0,B6876,"")</f>
        <v/>
      </c>
      <c r="B6876" t="e">
        <f>Weighting!$C$12</f>
        <v>#DIV/0!</v>
      </c>
      <c r="C6876" t="e">
        <f>Weighting!$F$12</f>
        <v>#NUM!</v>
      </c>
      <c r="D6876" t="e">
        <f>IF(C6876=1,'Data Transformation'!$G$3+0.5*'Data Transformation'!$W$25,IF(C6877=1,D6877-'Data Transformation'!$W$25,FALSE))</f>
        <v>#NUM!</v>
      </c>
      <c r="E6876">
        <f t="array" ref="E6876">IF(ISLOGICAL(D6876),"",FREQUENCY(IF('Data Transformation'!$B$425:$B$8425='Bin Analysis'!$B6867,'Data Transformation'!$G$425:$G$8425),D6876))</f>
        <v>2001</v>
      </c>
      <c r="F6876">
        <f t="shared" si="858"/>
        <v>0</v>
      </c>
      <c r="G6876">
        <f>Weighting!$H$12</f>
        <v>0</v>
      </c>
      <c r="H6876">
        <f t="array" ref="H6876">FREQUENCY(IF('Data Transformation'!$B$4:$B$8425=B6867,'Data Transformation'!$G$4:$G$8425),'Bin Analysis'!$B6876)</f>
        <v>2073</v>
      </c>
      <c r="I6876">
        <f t="shared" si="859"/>
        <v>0</v>
      </c>
      <c r="J6876">
        <f t="shared" si="860"/>
        <v>0</v>
      </c>
      <c r="K6876">
        <f>J6876*Weighting!$W$12</f>
        <v>0</v>
      </c>
      <c r="M6876" s="14"/>
    </row>
    <row r="6877" spans="1:25" x14ac:dyDescent="0.25">
      <c r="A6877" s="32" t="str">
        <f>IF(Weighting!$P$13&gt;0,B6877,"")</f>
        <v/>
      </c>
      <c r="B6877" t="e">
        <f>Weighting!$C$13</f>
        <v>#DIV/0!</v>
      </c>
      <c r="C6877" t="e">
        <f>Weighting!$F$13</f>
        <v>#NUM!</v>
      </c>
      <c r="D6877" t="e">
        <f>IF(C6877=1,'Data Transformation'!$G$3+0.5*'Data Transformation'!$W$25,IF(C6878=1,D6878-'Data Transformation'!$W$25,FALSE))</f>
        <v>#NUM!</v>
      </c>
      <c r="E6877">
        <f t="array" ref="E6877">IF(ISLOGICAL(D6877),"",FREQUENCY(IF('Data Transformation'!$B$425:$B$8425='Bin Analysis'!$B6867,'Data Transformation'!$G$425:$G$8425),D6877))</f>
        <v>2001</v>
      </c>
      <c r="F6877">
        <f t="shared" si="858"/>
        <v>0</v>
      </c>
      <c r="G6877">
        <f>Weighting!$H$13</f>
        <v>0</v>
      </c>
      <c r="H6877">
        <f t="array" ref="H6877">FREQUENCY(IF('Data Transformation'!$B$4:$B$8425=B6867,'Data Transformation'!$G$4:$G$8425),'Bin Analysis'!$B6877)</f>
        <v>2073</v>
      </c>
      <c r="I6877">
        <f t="shared" si="859"/>
        <v>0</v>
      </c>
      <c r="J6877">
        <f t="shared" si="860"/>
        <v>0</v>
      </c>
      <c r="K6877">
        <f>J6877*Weighting!$W$13</f>
        <v>0</v>
      </c>
      <c r="M6877" s="14"/>
    </row>
    <row r="6878" spans="1:25" x14ac:dyDescent="0.25">
      <c r="A6878" s="32" t="str">
        <f>IF(Weighting!$P$14&gt;0,B6878,"")</f>
        <v/>
      </c>
      <c r="B6878" t="e">
        <f>Weighting!$C$14</f>
        <v>#DIV/0!</v>
      </c>
      <c r="C6878" t="e">
        <f>Weighting!$F$14</f>
        <v>#NUM!</v>
      </c>
      <c r="D6878" t="e">
        <f>IF(C6878=1,'Data Transformation'!$G$3+0.5*'Data Transformation'!$W$25,IF(C6879=1,D6879-'Data Transformation'!$W$25,FALSE))</f>
        <v>#NUM!</v>
      </c>
      <c r="E6878">
        <f t="array" ref="E6878">IF(ISLOGICAL(D6878),"",FREQUENCY(IF('Data Transformation'!$B$425:$B$8425='Bin Analysis'!$B6867,'Data Transformation'!$G$425:$G$8425),D6878))</f>
        <v>2001</v>
      </c>
      <c r="F6878">
        <f t="shared" si="858"/>
        <v>0</v>
      </c>
      <c r="G6878">
        <f>Weighting!$H$14</f>
        <v>0</v>
      </c>
      <c r="H6878">
        <f t="array" ref="H6878">FREQUENCY(IF('Data Transformation'!$B$4:$B$8425=B6867,'Data Transformation'!$G$4:$G$8425),'Bin Analysis'!$B6878)</f>
        <v>2073</v>
      </c>
      <c r="I6878">
        <f t="shared" si="859"/>
        <v>0</v>
      </c>
      <c r="J6878">
        <f t="shared" si="860"/>
        <v>0</v>
      </c>
      <c r="K6878">
        <f>J6878*Weighting!$W$14</f>
        <v>0</v>
      </c>
      <c r="M6878" s="14"/>
    </row>
    <row r="6879" spans="1:25" x14ac:dyDescent="0.25">
      <c r="A6879" s="32" t="str">
        <f>IF(Weighting!$P$15&gt;0,B6879,"")</f>
        <v/>
      </c>
      <c r="B6879" t="e">
        <f>Weighting!$C$15</f>
        <v>#DIV/0!</v>
      </c>
      <c r="C6879" t="e">
        <f>Weighting!$F$15</f>
        <v>#NUM!</v>
      </c>
      <c r="D6879" t="e">
        <f>IF(C6879=1,'Data Transformation'!$G$3+0.5*'Data Transformation'!$W$25,IF(C6880=1,D6880-'Data Transformation'!$W$25,FALSE))</f>
        <v>#NUM!</v>
      </c>
      <c r="E6879">
        <f t="array" ref="E6879">IF(ISLOGICAL(D6879),"",FREQUENCY(IF('Data Transformation'!$B$425:$B$8425='Bin Analysis'!$B6867,'Data Transformation'!$G$425:$G$8425),D6879))</f>
        <v>2001</v>
      </c>
      <c r="F6879">
        <f t="shared" si="858"/>
        <v>0</v>
      </c>
      <c r="G6879">
        <f>Weighting!$H$15</f>
        <v>0</v>
      </c>
      <c r="H6879">
        <f t="array" ref="H6879">FREQUENCY(IF('Data Transformation'!$B$4:$B$8425=B6867,'Data Transformation'!$G$4:$G$8425),'Bin Analysis'!$B6879)</f>
        <v>2073</v>
      </c>
      <c r="I6879">
        <f t="shared" si="859"/>
        <v>0</v>
      </c>
      <c r="J6879">
        <f t="shared" si="860"/>
        <v>0</v>
      </c>
      <c r="K6879">
        <f>J6879*Weighting!$W$15</f>
        <v>0</v>
      </c>
      <c r="M6879" s="14"/>
    </row>
    <row r="6880" spans="1:25" x14ac:dyDescent="0.25">
      <c r="A6880" s="32" t="str">
        <f>IF(Weighting!$P$16&gt;0,B6880,"")</f>
        <v/>
      </c>
      <c r="B6880" t="e">
        <f>Weighting!$C$16</f>
        <v>#DIV/0!</v>
      </c>
      <c r="C6880" t="e">
        <f>Weighting!$F$16</f>
        <v>#NUM!</v>
      </c>
      <c r="D6880" t="e">
        <f>IF(C6880=1,'Data Transformation'!$G$3+0.5*'Data Transformation'!$W$25,IF(C6881=1,D6881-'Data Transformation'!$W$25,FALSE))</f>
        <v>#NUM!</v>
      </c>
      <c r="E6880">
        <f t="array" ref="E6880">IF(ISLOGICAL(D6880),"",FREQUENCY(IF('Data Transformation'!$B$425:$B$8425='Bin Analysis'!$B6867,'Data Transformation'!$G$425:$G$8425),D6880))</f>
        <v>2001</v>
      </c>
      <c r="F6880">
        <f t="shared" si="858"/>
        <v>0</v>
      </c>
      <c r="G6880">
        <f>Weighting!$H$16</f>
        <v>0</v>
      </c>
      <c r="H6880">
        <f t="array" ref="H6880">FREQUENCY(IF('Data Transformation'!$B$4:$B$8425=B6867,'Data Transformation'!$G$4:$G$8425),'Bin Analysis'!$B6880)</f>
        <v>2073</v>
      </c>
      <c r="I6880">
        <f t="shared" si="859"/>
        <v>0</v>
      </c>
      <c r="J6880">
        <f t="shared" si="860"/>
        <v>0</v>
      </c>
      <c r="K6880">
        <f>J6880*Weighting!$W$16</f>
        <v>0</v>
      </c>
      <c r="M6880" s="14"/>
    </row>
    <row r="6881" spans="1:25" x14ac:dyDescent="0.25">
      <c r="A6881" s="32" t="str">
        <f>IF(Weighting!$P$17&gt;0,B6881,"")</f>
        <v/>
      </c>
      <c r="B6881" t="e">
        <f>Weighting!$C$17</f>
        <v>#DIV/0!</v>
      </c>
      <c r="C6881" t="e">
        <f>Weighting!$F$17</f>
        <v>#NUM!</v>
      </c>
      <c r="D6881" t="e">
        <f>IF(C6881=1,'Data Transformation'!$G$3+0.5*'Data Transformation'!$W$25,IF(C6882=1,D6882-'Data Transformation'!$W$25,FALSE))</f>
        <v>#NUM!</v>
      </c>
      <c r="E6881">
        <f t="array" ref="E6881">IF(ISLOGICAL(D6881),"",FREQUENCY(IF('Data Transformation'!$B$425:$B$8425='Bin Analysis'!$B6867,'Data Transformation'!$G$425:$G$8425),D6881))</f>
        <v>2001</v>
      </c>
      <c r="F6881">
        <f t="shared" si="858"/>
        <v>0</v>
      </c>
      <c r="G6881">
        <f>Weighting!$H$17</f>
        <v>0</v>
      </c>
      <c r="H6881">
        <f t="array" ref="H6881">FREQUENCY(IF('Data Transformation'!$B$4:$B$8425=B6867,'Data Transformation'!$G$4:$G$8425),'Bin Analysis'!$B6881)</f>
        <v>2073</v>
      </c>
      <c r="I6881">
        <f t="shared" si="859"/>
        <v>0</v>
      </c>
      <c r="J6881">
        <f t="shared" si="860"/>
        <v>0</v>
      </c>
      <c r="K6881">
        <f>J6881*Weighting!$W$17</f>
        <v>0</v>
      </c>
      <c r="M6881" s="14"/>
    </row>
    <row r="6882" spans="1:25" x14ac:dyDescent="0.25">
      <c r="A6882" s="32" t="str">
        <f>IF(Weighting!$P$18&gt;0,B6882,"")</f>
        <v/>
      </c>
      <c r="B6882" t="e">
        <f>Weighting!$C$18</f>
        <v>#DIV/0!</v>
      </c>
      <c r="C6882" t="e">
        <f>Weighting!$F$18</f>
        <v>#NUM!</v>
      </c>
      <c r="D6882" t="e">
        <f>IF(C6882=1,'Data Transformation'!$G$3+0.5*'Data Transformation'!$W$25,IF(C6883=1,D6883-'Data Transformation'!$W$25,FALSE))</f>
        <v>#NUM!</v>
      </c>
      <c r="E6882">
        <f t="array" ref="E6882">IF(ISLOGICAL(D6882),"",FREQUENCY(IF('Data Transformation'!$B$425:$B$8425='Bin Analysis'!$B6867,'Data Transformation'!$G$425:$G$8425),D6882))</f>
        <v>2001</v>
      </c>
      <c r="F6882">
        <f t="shared" si="858"/>
        <v>0</v>
      </c>
      <c r="G6882">
        <f>Weighting!$H$18</f>
        <v>0</v>
      </c>
      <c r="H6882">
        <f t="array" ref="H6882">FREQUENCY(IF('Data Transformation'!$B$4:$B$8425=B6867,'Data Transformation'!$G$4:$G$8425),'Bin Analysis'!$B6882)</f>
        <v>2073</v>
      </c>
      <c r="I6882">
        <f t="shared" si="859"/>
        <v>0</v>
      </c>
      <c r="J6882">
        <f t="shared" si="860"/>
        <v>0</v>
      </c>
      <c r="K6882">
        <f>J6882*Weighting!$W$18</f>
        <v>0</v>
      </c>
      <c r="M6882" s="14"/>
    </row>
    <row r="6883" spans="1:25" x14ac:dyDescent="0.25">
      <c r="A6883" s="32" t="str">
        <f>IF(Weighting!$P$19&gt;0,B6883,"")</f>
        <v/>
      </c>
      <c r="B6883" t="e">
        <f>Weighting!$C$19</f>
        <v>#DIV/0!</v>
      </c>
      <c r="C6883" t="e">
        <f>Weighting!$F$19</f>
        <v>#NUM!</v>
      </c>
      <c r="D6883" t="e">
        <f>IF(C6883=1,'Data Transformation'!$G$3+0.5*'Data Transformation'!$W$25,IF(C6884=1,D6884-'Data Transformation'!$W$25,FALSE))</f>
        <v>#NUM!</v>
      </c>
      <c r="E6883">
        <f t="array" ref="E6883">IF(ISLOGICAL(D6883),"",FREQUENCY(IF('Data Transformation'!$B$425:$B$8425='Bin Analysis'!$B6867,'Data Transformation'!$G$425:$G$8425),D6883))</f>
        <v>2001</v>
      </c>
      <c r="F6883">
        <f t="shared" si="858"/>
        <v>0</v>
      </c>
      <c r="G6883">
        <f>Weighting!$H$19</f>
        <v>0</v>
      </c>
      <c r="H6883">
        <f t="array" ref="H6883">FREQUENCY(IF('Data Transformation'!$B$4:$B$8425=B6867,'Data Transformation'!$G$4:$G$8425),'Bin Analysis'!$B6883)</f>
        <v>2073</v>
      </c>
      <c r="I6883">
        <f t="shared" si="859"/>
        <v>0</v>
      </c>
      <c r="J6883">
        <f t="shared" si="860"/>
        <v>0</v>
      </c>
      <c r="K6883">
        <f>J6883*Weighting!$W$19</f>
        <v>0</v>
      </c>
      <c r="M6883" s="14"/>
    </row>
    <row r="6884" spans="1:25" x14ac:dyDescent="0.25">
      <c r="A6884" s="32" t="str">
        <f>IF(Weighting!$P$20&gt;0,B6884,"")</f>
        <v/>
      </c>
      <c r="B6884" t="e">
        <f>Weighting!$C$20</f>
        <v>#DIV/0!</v>
      </c>
      <c r="C6884" t="e">
        <f>Weighting!$F$20</f>
        <v>#NUM!</v>
      </c>
      <c r="D6884" t="e">
        <f>IF(C6884=1,'Data Transformation'!$G$3+0.5*'Data Transformation'!$W$25,IF(C6885=1,D6885-'Data Transformation'!$W$25,FALSE))</f>
        <v>#NUM!</v>
      </c>
      <c r="E6884">
        <f t="array" ref="E6884">IF(ISLOGICAL(D6884),"",FREQUENCY(IF('Data Transformation'!$B$425:$B$8425='Bin Analysis'!$B6867,'Data Transformation'!$G$425:$G$8425),D6884))</f>
        <v>2001</v>
      </c>
      <c r="F6884">
        <f t="shared" si="858"/>
        <v>0</v>
      </c>
      <c r="G6884">
        <f>Weighting!$H$20</f>
        <v>0</v>
      </c>
      <c r="H6884">
        <f t="array" ref="H6884">FREQUENCY(IF('Data Transformation'!$B$4:$B$8425=B6867,'Data Transformation'!$G$4:$G$8425),'Bin Analysis'!$B6884)</f>
        <v>2073</v>
      </c>
      <c r="I6884">
        <f t="shared" si="859"/>
        <v>0</v>
      </c>
      <c r="J6884">
        <f t="shared" si="860"/>
        <v>0</v>
      </c>
      <c r="K6884">
        <f>J6884*Weighting!$W$20</f>
        <v>0</v>
      </c>
      <c r="M6884" s="14"/>
    </row>
    <row r="6885" spans="1:25" x14ac:dyDescent="0.25">
      <c r="A6885" s="32" t="str">
        <f>IF(Weighting!$P$21&gt;0,B6885,"")</f>
        <v/>
      </c>
      <c r="B6885" t="e">
        <f>Weighting!$C$21</f>
        <v>#DIV/0!</v>
      </c>
      <c r="C6885" t="e">
        <f>Weighting!$F$21</f>
        <v>#NUM!</v>
      </c>
      <c r="D6885" t="e">
        <f>IF(C6885=1,'Data Transformation'!$G$3+0.5*'Data Transformation'!$W$25,IF(C6886=1,D6886-'Data Transformation'!$W$25,FALSE))</f>
        <v>#NUM!</v>
      </c>
      <c r="E6885">
        <f t="array" ref="E6885">IF(ISLOGICAL(D6885),"",FREQUENCY(IF('Data Transformation'!$B$425:$B$8425='Bin Analysis'!$B6867,'Data Transformation'!$G$425:$G$8425),D6885))</f>
        <v>2001</v>
      </c>
      <c r="F6885">
        <f t="shared" si="858"/>
        <v>0</v>
      </c>
      <c r="G6885">
        <f>Weighting!$H$21</f>
        <v>0</v>
      </c>
      <c r="H6885">
        <f t="array" ref="H6885">FREQUENCY(IF('Data Transformation'!$B$4:$B$8425=B6867,'Data Transformation'!$G$4:$G$8425),'Bin Analysis'!$B6885)</f>
        <v>2073</v>
      </c>
      <c r="I6885">
        <f t="shared" si="859"/>
        <v>0</v>
      </c>
      <c r="J6885">
        <f t="shared" si="860"/>
        <v>0</v>
      </c>
      <c r="K6885">
        <f>J6885*Weighting!$W$21</f>
        <v>0</v>
      </c>
      <c r="M6885" s="14"/>
    </row>
    <row r="6886" spans="1:25" x14ac:dyDescent="0.25">
      <c r="A6886" s="32" t="str">
        <f>IF(Weighting!$P$22&gt;0,B6886,"")</f>
        <v/>
      </c>
      <c r="B6886" t="e">
        <f>Weighting!$C$22</f>
        <v>#DIV/0!</v>
      </c>
      <c r="C6886" t="e">
        <f>Weighting!$F$22</f>
        <v>#NUM!</v>
      </c>
      <c r="D6886" t="e">
        <f>IF(C6886=1,'Data Transformation'!$G$3+0.5*'Data Transformation'!$W$25,IF(C6887=1,D6887-'Data Transformation'!$W$25,FALSE))</f>
        <v>#NUM!</v>
      </c>
      <c r="E6886">
        <f t="array" ref="E6886">IF(ISLOGICAL(D6886),"",FREQUENCY(IF('Data Transformation'!$B$425:$B$8425='Bin Analysis'!$B6867,'Data Transformation'!$G$425:$G$8425),D6886))</f>
        <v>2001</v>
      </c>
      <c r="F6886">
        <f t="shared" si="858"/>
        <v>0</v>
      </c>
      <c r="G6886">
        <f>Weighting!$H$22</f>
        <v>0</v>
      </c>
      <c r="H6886">
        <f t="array" ref="H6886">FREQUENCY(IF('Data Transformation'!$B$4:$B$8425=B6867,'Data Transformation'!$G$4:$G$8425),'Bin Analysis'!$B6886)</f>
        <v>2073</v>
      </c>
      <c r="I6886">
        <f t="shared" si="859"/>
        <v>0</v>
      </c>
      <c r="J6886">
        <f t="shared" si="860"/>
        <v>0</v>
      </c>
      <c r="K6886">
        <f>J6886*Weighting!$W$22</f>
        <v>0</v>
      </c>
      <c r="M6886" s="14"/>
    </row>
    <row r="6887" spans="1:25" x14ac:dyDescent="0.25">
      <c r="A6887" s="32" t="str">
        <f>IF(Weighting!$P$23&gt;0,B6887,"")</f>
        <v/>
      </c>
      <c r="B6887" t="e">
        <f>Weighting!$C$23</f>
        <v>#DIV/0!</v>
      </c>
      <c r="C6887" t="e">
        <f>Weighting!$F$23</f>
        <v>#NUM!</v>
      </c>
      <c r="D6887" t="e">
        <f>IF(C6887=1,'Data Transformation'!$G$3+0.5*'Data Transformation'!$W$25,IF(C6888=1,D6888-'Data Transformation'!$W$25,FALSE))</f>
        <v>#NUM!</v>
      </c>
      <c r="E6887">
        <f t="array" ref="E6887">IF(ISLOGICAL(D6887),"",FREQUENCY(IF('Data Transformation'!$B$425:$B$8425='Bin Analysis'!$B6867,'Data Transformation'!$G$425:$G$8425),D6887))</f>
        <v>2001</v>
      </c>
      <c r="F6887">
        <f t="shared" si="858"/>
        <v>0</v>
      </c>
      <c r="G6887">
        <f>Weighting!$H$23</f>
        <v>0</v>
      </c>
      <c r="H6887">
        <f t="array" ref="H6887">FREQUENCY(IF('Data Transformation'!$B$4:$B$8425=B6867,'Data Transformation'!$G$4:$G$8425),'Bin Analysis'!$B6887)</f>
        <v>2073</v>
      </c>
      <c r="I6887">
        <f t="shared" si="859"/>
        <v>0</v>
      </c>
      <c r="J6887">
        <f t="shared" si="860"/>
        <v>0</v>
      </c>
      <c r="K6887">
        <f>J6887*Weighting!$W$23</f>
        <v>0</v>
      </c>
      <c r="M6887" s="14"/>
    </row>
    <row r="6888" spans="1:25" x14ac:dyDescent="0.25">
      <c r="A6888" s="32" t="str">
        <f>IF(Weighting!$P$24&gt;0,B6888,"")</f>
        <v/>
      </c>
      <c r="B6888" t="e">
        <f>Weighting!$C$24</f>
        <v>#DIV/0!</v>
      </c>
      <c r="C6888" t="e">
        <f>Weighting!$F$24</f>
        <v>#NUM!</v>
      </c>
      <c r="D6888" t="e">
        <f>IF(C6888=1,'Data Transformation'!$G$3+0.5*'Data Transformation'!$W$25,IF(C6889=1,D6889-'Data Transformation'!$W$25,FALSE))</f>
        <v>#NUM!</v>
      </c>
      <c r="E6888">
        <f t="array" ref="E6888">IF(ISLOGICAL(D6888),"",FREQUENCY(IF('Data Transformation'!$B$425:$B$8425='Bin Analysis'!$B6867,'Data Transformation'!$G$425:$G$8425),D6888))</f>
        <v>2001</v>
      </c>
      <c r="F6888">
        <f t="shared" si="858"/>
        <v>0</v>
      </c>
      <c r="G6888">
        <f>Weighting!$H$24</f>
        <v>0</v>
      </c>
      <c r="H6888">
        <f t="array" ref="H6888">FREQUENCY(IF('Data Transformation'!$B$4:$B$8425=B6867,'Data Transformation'!$G$4:$G$8425),'Bin Analysis'!$B6888)</f>
        <v>2073</v>
      </c>
      <c r="I6888">
        <f t="shared" si="859"/>
        <v>0</v>
      </c>
      <c r="J6888">
        <f t="shared" si="860"/>
        <v>0</v>
      </c>
      <c r="K6888">
        <f>J6888*Weighting!$W$24</f>
        <v>0</v>
      </c>
      <c r="M6888" s="14"/>
    </row>
    <row r="6889" spans="1:25" x14ac:dyDescent="0.25">
      <c r="A6889" s="32" t="str">
        <f>IF(Weighting!$P$25&gt;0,B6889,"")</f>
        <v/>
      </c>
      <c r="B6889" t="e">
        <f>Weighting!$C$25</f>
        <v>#DIV/0!</v>
      </c>
      <c r="C6889" t="e">
        <f>Weighting!$F$25</f>
        <v>#NUM!</v>
      </c>
      <c r="D6889" t="e">
        <f>IF(C6889=1,'Data Transformation'!$G$3+0.5*'Data Transformation'!$W$25,IF(C6890=1,D6890-'Data Transformation'!$W$25,FALSE))</f>
        <v>#NUM!</v>
      </c>
      <c r="E6889">
        <f t="array" ref="E6889">IF(ISLOGICAL(D6889),"",FREQUENCY(IF('Data Transformation'!$B$425:$B$8425='Bin Analysis'!$B6867,'Data Transformation'!$G$425:$G$8425),D6889))</f>
        <v>2001</v>
      </c>
      <c r="F6889">
        <f t="shared" si="858"/>
        <v>0</v>
      </c>
      <c r="G6889">
        <f>Weighting!$H$25</f>
        <v>0</v>
      </c>
      <c r="H6889">
        <f t="array" ref="H6889">FREQUENCY(IF('Data Transformation'!$B$4:$B$8425=B6867,'Data Transformation'!$G$4:$G$8425),'Bin Analysis'!$B6889)</f>
        <v>2073</v>
      </c>
      <c r="I6889">
        <f t="shared" si="859"/>
        <v>0</v>
      </c>
      <c r="J6889">
        <f t="shared" si="860"/>
        <v>0</v>
      </c>
      <c r="K6889">
        <f>J6889*Weighting!$W$25</f>
        <v>0</v>
      </c>
      <c r="M6889" s="14"/>
    </row>
    <row r="6890" spans="1:25" x14ac:dyDescent="0.25">
      <c r="O6890"/>
      <c r="P6890"/>
      <c r="Q6890"/>
      <c r="R6890"/>
    </row>
    <row r="6891" spans="1:25" ht="23.25" x14ac:dyDescent="0.35">
      <c r="A6891" s="21" t="s">
        <v>0</v>
      </c>
      <c r="B6891" s="21" t="str">
        <f>IFERROR(VLOOKUP(C6891,'Data Transformation'!$L$6:$M$426,2,FALSE),"")</f>
        <v/>
      </c>
      <c r="C6891" s="21">
        <f>C6867+1</f>
        <v>287</v>
      </c>
      <c r="D6891" s="21"/>
      <c r="E6891" s="21"/>
      <c r="F6891" s="21"/>
      <c r="G6891" s="21"/>
      <c r="H6891" s="22"/>
      <c r="I6891" s="22"/>
      <c r="J6891" s="22"/>
      <c r="K6891" s="21"/>
      <c r="L6891" s="21" t="str">
        <f>B6891</f>
        <v/>
      </c>
      <c r="M6891" s="23" t="e">
        <f>INDEX('Data Transformation'!$O$4:$O$424,MATCH($B6891,'Data Transformation'!$M$4:$M$424,0),MATCH($M$2,'Data Transformation'!$O$3,0))</f>
        <v>#N/A</v>
      </c>
      <c r="N6891" s="27" t="e">
        <f>IF('Input and Summary Results'!$J$16="minimum",'Bin Analysis'!X6892/(M6891-1),'Bin Analysis'!Y6891/('Bin Analysis'!M6891-1))</f>
        <v>#N/A</v>
      </c>
      <c r="O6891" s="27" t="e">
        <f>IF(M6891=FALSE,NA(),(VLOOKUP(1,C6894:K6913,4,FALSE))/(M6891-1))</f>
        <v>#N/A</v>
      </c>
      <c r="P6891" s="27" t="e">
        <f>IF(M6891=FALSE,NA(),SUM(J6894:J6913)/Weighting!$S$5)</f>
        <v>#N/A</v>
      </c>
      <c r="Q6891" s="27" t="e">
        <f>IF(M6891=FALSE,NA(),SUM(K6894:K6913)/Weighting!$S$6)</f>
        <v>#N/A</v>
      </c>
      <c r="R6891" s="27" t="e">
        <f>IF(M6891=FALSE,NA(),(VLOOKUP(1,G6894:K6913,3,FALSE))/(M6891-1))</f>
        <v>#N/A</v>
      </c>
      <c r="S6891" s="22" t="e">
        <f>IF(M6891=FALSE,NA(),IF(SUM(J6894:J6913)=2,"yes","no"))</f>
        <v>#N/A</v>
      </c>
      <c r="X6891" s="2" cm="2">
        <f t="array" ref="X6891:X6892">FREQUENCY(IF('Data Transformation'!$B$425:$B$6424='Bin Analysis'!L6891,'Data Transformation'!$G$425:$G$6424),'Data Transformation'!$U$11)</f>
        <v>0</v>
      </c>
      <c r="Y6891" s="2" cm="2">
        <f t="array" ref="Y6891:Y6892">FREQUENCY(IF('Data Transformation'!$B$425:$B$6424='Bin Analysis'!L6891,'Data Transformation'!$G$425:$G$6424),'Data Transformation'!$U$12)</f>
        <v>0</v>
      </c>
    </row>
    <row r="6892" spans="1:25" x14ac:dyDescent="0.25">
      <c r="A6892" s="14" t="s">
        <v>67</v>
      </c>
      <c r="B6892" t="s">
        <v>47</v>
      </c>
      <c r="C6892" t="s">
        <v>5</v>
      </c>
      <c r="D6892" t="s">
        <v>98</v>
      </c>
      <c r="E6892" t="s">
        <v>99</v>
      </c>
      <c r="F6892" t="s">
        <v>100</v>
      </c>
      <c r="G6892" t="s">
        <v>69</v>
      </c>
      <c r="H6892" t="s">
        <v>31</v>
      </c>
      <c r="I6892" t="s">
        <v>32</v>
      </c>
      <c r="J6892" t="s">
        <v>46</v>
      </c>
      <c r="K6892" s="14" t="s">
        <v>45</v>
      </c>
      <c r="M6892" s="14"/>
      <c r="X6892" s="2">
        <v>0</v>
      </c>
      <c r="Y6892" s="2">
        <v>0</v>
      </c>
    </row>
    <row r="6893" spans="1:25" x14ac:dyDescent="0.25">
      <c r="A6893" s="32"/>
      <c r="D6893" t="e">
        <f>IF(C6893=1,'Data Transformation'!$G$3+0.5*'Data Transformation'!$W$25,IF(C6894=1,D6894-'Data Transformation'!$W$25,FALSE))</f>
        <v>#NUM!</v>
      </c>
      <c r="E6893">
        <f t="array" ref="E6893">IF(ISLOGICAL(D6893),"",FREQUENCY(IF('Data Transformation'!$B$425:$B$8425='Bin Analysis'!$B6891,'Data Transformation'!$G$425:$G$8425),D6893))</f>
        <v>2001</v>
      </c>
      <c r="F6893" t="e">
        <f>IF(ISLOGICAL(D6893),"",E6893-E6892)</f>
        <v>#VALUE!</v>
      </c>
      <c r="M6893" s="14"/>
    </row>
    <row r="6894" spans="1:25" x14ac:dyDescent="0.25">
      <c r="A6894" s="32" t="e">
        <f>IF(Weighting!$P$6&gt;0,B6894,"")</f>
        <v>#NUM!</v>
      </c>
      <c r="B6894" t="e">
        <f>Weighting!$C$6</f>
        <v>#DIV/0!</v>
      </c>
      <c r="C6894" t="e">
        <f>Weighting!$F$6</f>
        <v>#NUM!</v>
      </c>
      <c r="D6894" t="e">
        <f>IF(C6894=1,'Data Transformation'!$G$3+0.5*'Data Transformation'!$W$25,IF(C6895=1,D6895-'Data Transformation'!$W$25,FALSE))</f>
        <v>#NUM!</v>
      </c>
      <c r="E6894">
        <f t="array" ref="E6894">IF(ISLOGICAL(D6894),"",FREQUENCY(IF('Data Transformation'!$B$425:$B$8425='Bin Analysis'!$B6891,'Data Transformation'!$G$425:$G$8425),D6894))</f>
        <v>2001</v>
      </c>
      <c r="F6894">
        <f>IF(ISLOGICAL(D6894),"",E6894-E6893)</f>
        <v>0</v>
      </c>
      <c r="G6894">
        <f>Weighting!$H$6</f>
        <v>1</v>
      </c>
      <c r="H6894">
        <f t="array" ref="H6894">FREQUENCY(IF('Data Transformation'!$B$4:$B$8425=B6891,'Data Transformation'!$G$4:$G$8425),'Bin Analysis'!$B6894)</f>
        <v>2073</v>
      </c>
      <c r="I6894">
        <f>H6894-H6893</f>
        <v>2073</v>
      </c>
      <c r="J6894">
        <f>IF(I6894=0,0,1)</f>
        <v>1</v>
      </c>
      <c r="K6894" t="e">
        <f>J6894*Weighting!$W$6</f>
        <v>#NUM!</v>
      </c>
      <c r="M6894" s="14"/>
    </row>
    <row r="6895" spans="1:25" x14ac:dyDescent="0.25">
      <c r="A6895" s="32" t="str">
        <f>IF(Weighting!$P$7&gt;0,B6895,"")</f>
        <v/>
      </c>
      <c r="B6895" t="e">
        <f>Weighting!$C$7</f>
        <v>#DIV/0!</v>
      </c>
      <c r="C6895" t="e">
        <f>Weighting!$F$7</f>
        <v>#NUM!</v>
      </c>
      <c r="D6895" t="e">
        <f>IF(C6895=1,'Data Transformation'!$G$3+0.5*'Data Transformation'!$W$25,IF(C6896=1,D6896-'Data Transformation'!$W$25,FALSE))</f>
        <v>#NUM!</v>
      </c>
      <c r="E6895">
        <f t="array" ref="E6895">IF(ISLOGICAL(D6895),"",FREQUENCY(IF('Data Transformation'!$B$425:$B$8425='Bin Analysis'!$B6891,'Data Transformation'!$G$425:$G$8425),D6895))</f>
        <v>2001</v>
      </c>
      <c r="F6895">
        <f t="shared" ref="F6895:F6913" si="861">IF(ISLOGICAL(D6895),"",E6895-E6894)</f>
        <v>0</v>
      </c>
      <c r="G6895">
        <f>Weighting!$H$7</f>
        <v>0</v>
      </c>
      <c r="H6895">
        <f t="array" ref="H6895">FREQUENCY(IF('Data Transformation'!$B$4:$B$8425=B6891,'Data Transformation'!$G$4:$G$8425),'Bin Analysis'!$B6895)</f>
        <v>2073</v>
      </c>
      <c r="I6895">
        <f t="shared" ref="I6895:I6913" si="862">H6895-H6894</f>
        <v>0</v>
      </c>
      <c r="J6895">
        <f>IF(I6895=0,0,1)</f>
        <v>0</v>
      </c>
      <c r="K6895">
        <f>J6895*Weighting!$W$7</f>
        <v>0</v>
      </c>
      <c r="M6895" s="14"/>
    </row>
    <row r="6896" spans="1:25" x14ac:dyDescent="0.25">
      <c r="A6896" s="32" t="str">
        <f>IF(Weighting!$P$8&gt;0,B6896,"")</f>
        <v/>
      </c>
      <c r="B6896" t="e">
        <f>Weighting!$C$8</f>
        <v>#DIV/0!</v>
      </c>
      <c r="C6896" t="e">
        <f>Weighting!$F$8</f>
        <v>#NUM!</v>
      </c>
      <c r="D6896" t="e">
        <f>IF(C6896=1,'Data Transformation'!$G$3+0.5*'Data Transformation'!$W$25,IF(C6897=1,D6897-'Data Transformation'!$W$25,FALSE))</f>
        <v>#NUM!</v>
      </c>
      <c r="E6896">
        <f t="array" ref="E6896">IF(ISLOGICAL(D6896),"",FREQUENCY(IF('Data Transformation'!$B$425:$B$8425='Bin Analysis'!$B6891,'Data Transformation'!$G$425:$G$8425),D6896))</f>
        <v>2001</v>
      </c>
      <c r="F6896">
        <f t="shared" si="861"/>
        <v>0</v>
      </c>
      <c r="G6896">
        <f>Weighting!$H$8</f>
        <v>0</v>
      </c>
      <c r="H6896">
        <f t="array" ref="H6896">FREQUENCY(IF('Data Transformation'!$B$4:$B$8425=B6891,'Data Transformation'!$G$4:$G$8425),'Bin Analysis'!$B6896)</f>
        <v>2073</v>
      </c>
      <c r="I6896">
        <f t="shared" si="862"/>
        <v>0</v>
      </c>
      <c r="J6896">
        <f t="shared" ref="J6896:J6913" si="863">IF(I6896=0,0,1)</f>
        <v>0</v>
      </c>
      <c r="K6896">
        <f>J6896*Weighting!$W$8</f>
        <v>0</v>
      </c>
      <c r="M6896" s="14"/>
    </row>
    <row r="6897" spans="1:13" x14ac:dyDescent="0.25">
      <c r="A6897" s="32" t="str">
        <f>IF(Weighting!$P$9&gt;0,B6897,"")</f>
        <v/>
      </c>
      <c r="B6897" s="50" t="e">
        <f>Weighting!$C$9</f>
        <v>#DIV/0!</v>
      </c>
      <c r="C6897" t="e">
        <f>Weighting!$F$9</f>
        <v>#NUM!</v>
      </c>
      <c r="D6897" t="e">
        <f>IF(C6897=1,'Data Transformation'!$G$3+0.5*'Data Transformation'!$W$25,IF(C6898=1,D6898-'Data Transformation'!$W$25,FALSE))</f>
        <v>#NUM!</v>
      </c>
      <c r="E6897">
        <f t="array" ref="E6897">IF(ISLOGICAL(D6897),"",FREQUENCY(IF('Data Transformation'!$B$425:$B$8425='Bin Analysis'!$B6891,'Data Transformation'!$G$425:$G$8425),D6897))</f>
        <v>2001</v>
      </c>
      <c r="F6897">
        <f t="shared" si="861"/>
        <v>0</v>
      </c>
      <c r="G6897">
        <f>Weighting!$H$9</f>
        <v>0</v>
      </c>
      <c r="H6897">
        <f t="array" ref="H6897">FREQUENCY(IF('Data Transformation'!$B$4:$B$8425=B6891,'Data Transformation'!$G$4:$G$8425),'Bin Analysis'!$B6897)</f>
        <v>2073</v>
      </c>
      <c r="I6897">
        <f t="shared" si="862"/>
        <v>0</v>
      </c>
      <c r="J6897">
        <f t="shared" si="863"/>
        <v>0</v>
      </c>
      <c r="K6897">
        <f>J6897*Weighting!$W$9</f>
        <v>0</v>
      </c>
      <c r="M6897" s="14"/>
    </row>
    <row r="6898" spans="1:13" x14ac:dyDescent="0.25">
      <c r="A6898" s="32" t="str">
        <f>IF(Weighting!$P$10&gt;0,B6898,"")</f>
        <v/>
      </c>
      <c r="B6898" t="e">
        <f>Weighting!$C$10</f>
        <v>#DIV/0!</v>
      </c>
      <c r="C6898" t="e">
        <f>Weighting!$F$10</f>
        <v>#NUM!</v>
      </c>
      <c r="D6898" t="e">
        <f>IF(C6898=1,'Data Transformation'!$G$3+0.5*'Data Transformation'!$W$25,IF(C6899=1,D6899-'Data Transformation'!$W$25,FALSE))</f>
        <v>#NUM!</v>
      </c>
      <c r="E6898">
        <f t="array" ref="E6898">IF(ISLOGICAL(D6898),"",FREQUENCY(IF('Data Transformation'!$B$425:$B$8425='Bin Analysis'!$B6891,'Data Transformation'!$G$425:$G$8425),D6898))</f>
        <v>2001</v>
      </c>
      <c r="F6898">
        <f t="shared" si="861"/>
        <v>0</v>
      </c>
      <c r="G6898">
        <f>Weighting!$H$10</f>
        <v>0</v>
      </c>
      <c r="H6898">
        <f t="array" ref="H6898">FREQUENCY(IF('Data Transformation'!$B$4:$B$8425=B6891,'Data Transformation'!$G$4:$G$8425),'Bin Analysis'!$B6898)</f>
        <v>2073</v>
      </c>
      <c r="I6898">
        <f t="shared" si="862"/>
        <v>0</v>
      </c>
      <c r="J6898">
        <f t="shared" si="863"/>
        <v>0</v>
      </c>
      <c r="K6898">
        <f>J6898*Weighting!$W$10</f>
        <v>0</v>
      </c>
      <c r="M6898" s="14"/>
    </row>
    <row r="6899" spans="1:13" x14ac:dyDescent="0.25">
      <c r="A6899" s="32" t="str">
        <f>IF(Weighting!$P$11&gt;0,B6899,"")</f>
        <v/>
      </c>
      <c r="B6899" t="e">
        <f>Weighting!$C$11</f>
        <v>#DIV/0!</v>
      </c>
      <c r="C6899" t="e">
        <f>Weighting!$F$11</f>
        <v>#NUM!</v>
      </c>
      <c r="D6899" t="e">
        <f>IF(C6899=1,'Data Transformation'!$G$3+0.5*'Data Transformation'!$W$25,IF(C6900=1,D6900-'Data Transformation'!$W$25,FALSE))</f>
        <v>#NUM!</v>
      </c>
      <c r="E6899">
        <f t="array" ref="E6899">IF(ISLOGICAL(D6899),"",FREQUENCY(IF('Data Transformation'!$B$425:$B$8425='Bin Analysis'!$B6891,'Data Transformation'!$G$425:$G$8425),D6899))</f>
        <v>2001</v>
      </c>
      <c r="F6899">
        <f t="shared" si="861"/>
        <v>0</v>
      </c>
      <c r="G6899">
        <f>Weighting!$H$11</f>
        <v>0</v>
      </c>
      <c r="H6899">
        <f t="array" ref="H6899">FREQUENCY(IF('Data Transformation'!$B$4:$B$8425=B6891,'Data Transformation'!$G$4:$G$8425),'Bin Analysis'!$B6899)</f>
        <v>2073</v>
      </c>
      <c r="I6899">
        <f t="shared" si="862"/>
        <v>0</v>
      </c>
      <c r="J6899">
        <f t="shared" si="863"/>
        <v>0</v>
      </c>
      <c r="K6899">
        <f>J6899*Weighting!$W$11</f>
        <v>0</v>
      </c>
      <c r="M6899" s="14"/>
    </row>
    <row r="6900" spans="1:13" x14ac:dyDescent="0.25">
      <c r="A6900" s="32" t="str">
        <f>IF(Weighting!$P$12&gt;0,B6900,"")</f>
        <v/>
      </c>
      <c r="B6900" t="e">
        <f>Weighting!$C$12</f>
        <v>#DIV/0!</v>
      </c>
      <c r="C6900" t="e">
        <f>Weighting!$F$12</f>
        <v>#NUM!</v>
      </c>
      <c r="D6900" t="e">
        <f>IF(C6900=1,'Data Transformation'!$G$3+0.5*'Data Transformation'!$W$25,IF(C6901=1,D6901-'Data Transformation'!$W$25,FALSE))</f>
        <v>#NUM!</v>
      </c>
      <c r="E6900">
        <f t="array" ref="E6900">IF(ISLOGICAL(D6900),"",FREQUENCY(IF('Data Transformation'!$B$425:$B$8425='Bin Analysis'!$B6891,'Data Transformation'!$G$425:$G$8425),D6900))</f>
        <v>2001</v>
      </c>
      <c r="F6900">
        <f t="shared" si="861"/>
        <v>0</v>
      </c>
      <c r="G6900">
        <f>Weighting!$H$12</f>
        <v>0</v>
      </c>
      <c r="H6900">
        <f t="array" ref="H6900">FREQUENCY(IF('Data Transformation'!$B$4:$B$8425=B6891,'Data Transformation'!$G$4:$G$8425),'Bin Analysis'!$B6900)</f>
        <v>2073</v>
      </c>
      <c r="I6900">
        <f t="shared" si="862"/>
        <v>0</v>
      </c>
      <c r="J6900">
        <f t="shared" si="863"/>
        <v>0</v>
      </c>
      <c r="K6900">
        <f>J6900*Weighting!$W$12</f>
        <v>0</v>
      </c>
      <c r="M6900" s="14"/>
    </row>
    <row r="6901" spans="1:13" x14ac:dyDescent="0.25">
      <c r="A6901" s="32" t="str">
        <f>IF(Weighting!$P$13&gt;0,B6901,"")</f>
        <v/>
      </c>
      <c r="B6901" t="e">
        <f>Weighting!$C$13</f>
        <v>#DIV/0!</v>
      </c>
      <c r="C6901" t="e">
        <f>Weighting!$F$13</f>
        <v>#NUM!</v>
      </c>
      <c r="D6901" t="e">
        <f>IF(C6901=1,'Data Transformation'!$G$3+0.5*'Data Transformation'!$W$25,IF(C6902=1,D6902-'Data Transformation'!$W$25,FALSE))</f>
        <v>#NUM!</v>
      </c>
      <c r="E6901">
        <f t="array" ref="E6901">IF(ISLOGICAL(D6901),"",FREQUENCY(IF('Data Transformation'!$B$425:$B$8425='Bin Analysis'!$B6891,'Data Transformation'!$G$425:$G$8425),D6901))</f>
        <v>2001</v>
      </c>
      <c r="F6901">
        <f t="shared" si="861"/>
        <v>0</v>
      </c>
      <c r="G6901">
        <f>Weighting!$H$13</f>
        <v>0</v>
      </c>
      <c r="H6901">
        <f t="array" ref="H6901">FREQUENCY(IF('Data Transformation'!$B$4:$B$8425=B6891,'Data Transformation'!$G$4:$G$8425),'Bin Analysis'!$B6901)</f>
        <v>2073</v>
      </c>
      <c r="I6901">
        <f t="shared" si="862"/>
        <v>0</v>
      </c>
      <c r="J6901">
        <f t="shared" si="863"/>
        <v>0</v>
      </c>
      <c r="K6901">
        <f>J6901*Weighting!$W$13</f>
        <v>0</v>
      </c>
      <c r="M6901" s="14"/>
    </row>
    <row r="6902" spans="1:13" x14ac:dyDescent="0.25">
      <c r="A6902" s="32" t="str">
        <f>IF(Weighting!$P$14&gt;0,B6902,"")</f>
        <v/>
      </c>
      <c r="B6902" t="e">
        <f>Weighting!$C$14</f>
        <v>#DIV/0!</v>
      </c>
      <c r="C6902" t="e">
        <f>Weighting!$F$14</f>
        <v>#NUM!</v>
      </c>
      <c r="D6902" t="e">
        <f>IF(C6902=1,'Data Transformation'!$G$3+0.5*'Data Transformation'!$W$25,IF(C6903=1,D6903-'Data Transformation'!$W$25,FALSE))</f>
        <v>#NUM!</v>
      </c>
      <c r="E6902">
        <f t="array" ref="E6902">IF(ISLOGICAL(D6902),"",FREQUENCY(IF('Data Transformation'!$B$425:$B$8425='Bin Analysis'!$B6891,'Data Transformation'!$G$425:$G$8425),D6902))</f>
        <v>2001</v>
      </c>
      <c r="F6902">
        <f t="shared" si="861"/>
        <v>0</v>
      </c>
      <c r="G6902">
        <f>Weighting!$H$14</f>
        <v>0</v>
      </c>
      <c r="H6902">
        <f t="array" ref="H6902">FREQUENCY(IF('Data Transformation'!$B$4:$B$8425=B6891,'Data Transformation'!$G$4:$G$8425),'Bin Analysis'!$B6902)</f>
        <v>2073</v>
      </c>
      <c r="I6902">
        <f t="shared" si="862"/>
        <v>0</v>
      </c>
      <c r="J6902">
        <f t="shared" si="863"/>
        <v>0</v>
      </c>
      <c r="K6902">
        <f>J6902*Weighting!$W$14</f>
        <v>0</v>
      </c>
      <c r="M6902" s="14"/>
    </row>
    <row r="6903" spans="1:13" x14ac:dyDescent="0.25">
      <c r="A6903" s="32" t="str">
        <f>IF(Weighting!$P$15&gt;0,B6903,"")</f>
        <v/>
      </c>
      <c r="B6903" t="e">
        <f>Weighting!$C$15</f>
        <v>#DIV/0!</v>
      </c>
      <c r="C6903" t="e">
        <f>Weighting!$F$15</f>
        <v>#NUM!</v>
      </c>
      <c r="D6903" t="e">
        <f>IF(C6903=1,'Data Transformation'!$G$3+0.5*'Data Transformation'!$W$25,IF(C6904=1,D6904-'Data Transformation'!$W$25,FALSE))</f>
        <v>#NUM!</v>
      </c>
      <c r="E6903">
        <f t="array" ref="E6903">IF(ISLOGICAL(D6903),"",FREQUENCY(IF('Data Transformation'!$B$425:$B$8425='Bin Analysis'!$B6891,'Data Transformation'!$G$425:$G$8425),D6903))</f>
        <v>2001</v>
      </c>
      <c r="F6903">
        <f t="shared" si="861"/>
        <v>0</v>
      </c>
      <c r="G6903">
        <f>Weighting!$H$15</f>
        <v>0</v>
      </c>
      <c r="H6903">
        <f t="array" ref="H6903">FREQUENCY(IF('Data Transformation'!$B$4:$B$8425=B6891,'Data Transformation'!$G$4:$G$8425),'Bin Analysis'!$B6903)</f>
        <v>2073</v>
      </c>
      <c r="I6903">
        <f t="shared" si="862"/>
        <v>0</v>
      </c>
      <c r="J6903">
        <f t="shared" si="863"/>
        <v>0</v>
      </c>
      <c r="K6903">
        <f>J6903*Weighting!$W$15</f>
        <v>0</v>
      </c>
      <c r="M6903" s="14"/>
    </row>
    <row r="6904" spans="1:13" x14ac:dyDescent="0.25">
      <c r="A6904" s="32" t="str">
        <f>IF(Weighting!$P$16&gt;0,B6904,"")</f>
        <v/>
      </c>
      <c r="B6904" t="e">
        <f>Weighting!$C$16</f>
        <v>#DIV/0!</v>
      </c>
      <c r="C6904" t="e">
        <f>Weighting!$F$16</f>
        <v>#NUM!</v>
      </c>
      <c r="D6904" t="e">
        <f>IF(C6904=1,'Data Transformation'!$G$3+0.5*'Data Transformation'!$W$25,IF(C6905=1,D6905-'Data Transformation'!$W$25,FALSE))</f>
        <v>#NUM!</v>
      </c>
      <c r="E6904">
        <f t="array" ref="E6904">IF(ISLOGICAL(D6904),"",FREQUENCY(IF('Data Transformation'!$B$425:$B$8425='Bin Analysis'!$B6891,'Data Transformation'!$G$425:$G$8425),D6904))</f>
        <v>2001</v>
      </c>
      <c r="F6904">
        <f t="shared" si="861"/>
        <v>0</v>
      </c>
      <c r="G6904">
        <f>Weighting!$H$16</f>
        <v>0</v>
      </c>
      <c r="H6904">
        <f t="array" ref="H6904">FREQUENCY(IF('Data Transformation'!$B$4:$B$8425=B6891,'Data Transformation'!$G$4:$G$8425),'Bin Analysis'!$B6904)</f>
        <v>2073</v>
      </c>
      <c r="I6904">
        <f t="shared" si="862"/>
        <v>0</v>
      </c>
      <c r="J6904">
        <f t="shared" si="863"/>
        <v>0</v>
      </c>
      <c r="K6904">
        <f>J6904*Weighting!$W$16</f>
        <v>0</v>
      </c>
      <c r="M6904" s="14"/>
    </row>
    <row r="6905" spans="1:13" x14ac:dyDescent="0.25">
      <c r="A6905" s="32" t="str">
        <f>IF(Weighting!$P$17&gt;0,B6905,"")</f>
        <v/>
      </c>
      <c r="B6905" t="e">
        <f>Weighting!$C$17</f>
        <v>#DIV/0!</v>
      </c>
      <c r="C6905" t="e">
        <f>Weighting!$F$17</f>
        <v>#NUM!</v>
      </c>
      <c r="D6905" t="e">
        <f>IF(C6905=1,'Data Transformation'!$G$3+0.5*'Data Transformation'!$W$25,IF(C6906=1,D6906-'Data Transformation'!$W$25,FALSE))</f>
        <v>#NUM!</v>
      </c>
      <c r="E6905">
        <f t="array" ref="E6905">IF(ISLOGICAL(D6905),"",FREQUENCY(IF('Data Transformation'!$B$425:$B$8425='Bin Analysis'!$B6891,'Data Transformation'!$G$425:$G$8425),D6905))</f>
        <v>2001</v>
      </c>
      <c r="F6905">
        <f t="shared" si="861"/>
        <v>0</v>
      </c>
      <c r="G6905">
        <f>Weighting!$H$17</f>
        <v>0</v>
      </c>
      <c r="H6905">
        <f t="array" ref="H6905">FREQUENCY(IF('Data Transformation'!$B$4:$B$8425=B6891,'Data Transformation'!$G$4:$G$8425),'Bin Analysis'!$B6905)</f>
        <v>2073</v>
      </c>
      <c r="I6905">
        <f t="shared" si="862"/>
        <v>0</v>
      </c>
      <c r="J6905">
        <f t="shared" si="863"/>
        <v>0</v>
      </c>
      <c r="K6905">
        <f>J6905*Weighting!$W$17</f>
        <v>0</v>
      </c>
      <c r="M6905" s="14"/>
    </row>
    <row r="6906" spans="1:13" x14ac:dyDescent="0.25">
      <c r="A6906" s="32" t="str">
        <f>IF(Weighting!$P$18&gt;0,B6906,"")</f>
        <v/>
      </c>
      <c r="B6906" t="e">
        <f>Weighting!$C$18</f>
        <v>#DIV/0!</v>
      </c>
      <c r="C6906" t="e">
        <f>Weighting!$F$18</f>
        <v>#NUM!</v>
      </c>
      <c r="D6906" t="e">
        <f>IF(C6906=1,'Data Transformation'!$G$3+0.5*'Data Transformation'!$W$25,IF(C6907=1,D6907-'Data Transformation'!$W$25,FALSE))</f>
        <v>#NUM!</v>
      </c>
      <c r="E6906">
        <f t="array" ref="E6906">IF(ISLOGICAL(D6906),"",FREQUENCY(IF('Data Transformation'!$B$425:$B$8425='Bin Analysis'!$B6891,'Data Transformation'!$G$425:$G$8425),D6906))</f>
        <v>2001</v>
      </c>
      <c r="F6906">
        <f t="shared" si="861"/>
        <v>0</v>
      </c>
      <c r="G6906">
        <f>Weighting!$H$18</f>
        <v>0</v>
      </c>
      <c r="H6906">
        <f t="array" ref="H6906">FREQUENCY(IF('Data Transformation'!$B$4:$B$8425=B6891,'Data Transformation'!$G$4:$G$8425),'Bin Analysis'!$B6906)</f>
        <v>2073</v>
      </c>
      <c r="I6906">
        <f t="shared" si="862"/>
        <v>0</v>
      </c>
      <c r="J6906">
        <f t="shared" si="863"/>
        <v>0</v>
      </c>
      <c r="K6906">
        <f>J6906*Weighting!$W$18</f>
        <v>0</v>
      </c>
      <c r="M6906" s="14"/>
    </row>
    <row r="6907" spans="1:13" x14ac:dyDescent="0.25">
      <c r="A6907" s="32" t="str">
        <f>IF(Weighting!$P$19&gt;0,B6907,"")</f>
        <v/>
      </c>
      <c r="B6907" t="e">
        <f>Weighting!$C$19</f>
        <v>#DIV/0!</v>
      </c>
      <c r="C6907" t="e">
        <f>Weighting!$F$19</f>
        <v>#NUM!</v>
      </c>
      <c r="D6907" t="e">
        <f>IF(C6907=1,'Data Transformation'!$G$3+0.5*'Data Transformation'!$W$25,IF(C6908=1,D6908-'Data Transformation'!$W$25,FALSE))</f>
        <v>#NUM!</v>
      </c>
      <c r="E6907">
        <f t="array" ref="E6907">IF(ISLOGICAL(D6907),"",FREQUENCY(IF('Data Transformation'!$B$425:$B$8425='Bin Analysis'!$B6891,'Data Transformation'!$G$425:$G$8425),D6907))</f>
        <v>2001</v>
      </c>
      <c r="F6907">
        <f t="shared" si="861"/>
        <v>0</v>
      </c>
      <c r="G6907">
        <f>Weighting!$H$19</f>
        <v>0</v>
      </c>
      <c r="H6907">
        <f t="array" ref="H6907">FREQUENCY(IF('Data Transformation'!$B$4:$B$8425=B6891,'Data Transformation'!$G$4:$G$8425),'Bin Analysis'!$B6907)</f>
        <v>2073</v>
      </c>
      <c r="I6907">
        <f t="shared" si="862"/>
        <v>0</v>
      </c>
      <c r="J6907">
        <f t="shared" si="863"/>
        <v>0</v>
      </c>
      <c r="K6907">
        <f>J6907*Weighting!$W$19</f>
        <v>0</v>
      </c>
      <c r="M6907" s="14"/>
    </row>
    <row r="6908" spans="1:13" x14ac:dyDescent="0.25">
      <c r="A6908" s="32" t="str">
        <f>IF(Weighting!$P$20&gt;0,B6908,"")</f>
        <v/>
      </c>
      <c r="B6908" t="e">
        <f>Weighting!$C$20</f>
        <v>#DIV/0!</v>
      </c>
      <c r="C6908" t="e">
        <f>Weighting!$F$20</f>
        <v>#NUM!</v>
      </c>
      <c r="D6908" t="e">
        <f>IF(C6908=1,'Data Transformation'!$G$3+0.5*'Data Transformation'!$W$25,IF(C6909=1,D6909-'Data Transformation'!$W$25,FALSE))</f>
        <v>#NUM!</v>
      </c>
      <c r="E6908">
        <f t="array" ref="E6908">IF(ISLOGICAL(D6908),"",FREQUENCY(IF('Data Transformation'!$B$425:$B$8425='Bin Analysis'!$B6891,'Data Transformation'!$G$425:$G$8425),D6908))</f>
        <v>2001</v>
      </c>
      <c r="F6908">
        <f t="shared" si="861"/>
        <v>0</v>
      </c>
      <c r="G6908">
        <f>Weighting!$H$20</f>
        <v>0</v>
      </c>
      <c r="H6908">
        <f t="array" ref="H6908">FREQUENCY(IF('Data Transformation'!$B$4:$B$8425=B6891,'Data Transformation'!$G$4:$G$8425),'Bin Analysis'!$B6908)</f>
        <v>2073</v>
      </c>
      <c r="I6908">
        <f t="shared" si="862"/>
        <v>0</v>
      </c>
      <c r="J6908">
        <f t="shared" si="863"/>
        <v>0</v>
      </c>
      <c r="K6908">
        <f>J6908*Weighting!$W$20</f>
        <v>0</v>
      </c>
      <c r="M6908" s="14"/>
    </row>
    <row r="6909" spans="1:13" x14ac:dyDescent="0.25">
      <c r="A6909" s="32" t="str">
        <f>IF(Weighting!$P$21&gt;0,B6909,"")</f>
        <v/>
      </c>
      <c r="B6909" t="e">
        <f>Weighting!$C$21</f>
        <v>#DIV/0!</v>
      </c>
      <c r="C6909" t="e">
        <f>Weighting!$F$21</f>
        <v>#NUM!</v>
      </c>
      <c r="D6909" t="e">
        <f>IF(C6909=1,'Data Transformation'!$G$3+0.5*'Data Transformation'!$W$25,IF(C6910=1,D6910-'Data Transformation'!$W$25,FALSE))</f>
        <v>#NUM!</v>
      </c>
      <c r="E6909">
        <f t="array" ref="E6909">IF(ISLOGICAL(D6909),"",FREQUENCY(IF('Data Transformation'!$B$425:$B$8425='Bin Analysis'!$B6891,'Data Transformation'!$G$425:$G$8425),D6909))</f>
        <v>2001</v>
      </c>
      <c r="F6909">
        <f t="shared" si="861"/>
        <v>0</v>
      </c>
      <c r="G6909">
        <f>Weighting!$H$21</f>
        <v>0</v>
      </c>
      <c r="H6909">
        <f t="array" ref="H6909">FREQUENCY(IF('Data Transformation'!$B$4:$B$8425=B6891,'Data Transformation'!$G$4:$G$8425),'Bin Analysis'!$B6909)</f>
        <v>2073</v>
      </c>
      <c r="I6909">
        <f t="shared" si="862"/>
        <v>0</v>
      </c>
      <c r="J6909">
        <f t="shared" si="863"/>
        <v>0</v>
      </c>
      <c r="K6909">
        <f>J6909*Weighting!$W$21</f>
        <v>0</v>
      </c>
      <c r="M6909" s="14"/>
    </row>
    <row r="6910" spans="1:13" x14ac:dyDescent="0.25">
      <c r="A6910" s="32" t="str">
        <f>IF(Weighting!$P$22&gt;0,B6910,"")</f>
        <v/>
      </c>
      <c r="B6910" t="e">
        <f>Weighting!$C$22</f>
        <v>#DIV/0!</v>
      </c>
      <c r="C6910" t="e">
        <f>Weighting!$F$22</f>
        <v>#NUM!</v>
      </c>
      <c r="D6910" t="e">
        <f>IF(C6910=1,'Data Transformation'!$G$3+0.5*'Data Transformation'!$W$25,IF(C6911=1,D6911-'Data Transformation'!$W$25,FALSE))</f>
        <v>#NUM!</v>
      </c>
      <c r="E6910">
        <f t="array" ref="E6910">IF(ISLOGICAL(D6910),"",FREQUENCY(IF('Data Transformation'!$B$425:$B$8425='Bin Analysis'!$B6891,'Data Transformation'!$G$425:$G$8425),D6910))</f>
        <v>2001</v>
      </c>
      <c r="F6910">
        <f t="shared" si="861"/>
        <v>0</v>
      </c>
      <c r="G6910">
        <f>Weighting!$H$22</f>
        <v>0</v>
      </c>
      <c r="H6910">
        <f t="array" ref="H6910">FREQUENCY(IF('Data Transformation'!$B$4:$B$8425=B6891,'Data Transformation'!$G$4:$G$8425),'Bin Analysis'!$B6910)</f>
        <v>2073</v>
      </c>
      <c r="I6910">
        <f t="shared" si="862"/>
        <v>0</v>
      </c>
      <c r="J6910">
        <f t="shared" si="863"/>
        <v>0</v>
      </c>
      <c r="K6910">
        <f>J6910*Weighting!$W$22</f>
        <v>0</v>
      </c>
      <c r="M6910" s="14"/>
    </row>
    <row r="6911" spans="1:13" x14ac:dyDescent="0.25">
      <c r="A6911" s="32" t="str">
        <f>IF(Weighting!$P$23&gt;0,B6911,"")</f>
        <v/>
      </c>
      <c r="B6911" t="e">
        <f>Weighting!$C$23</f>
        <v>#DIV/0!</v>
      </c>
      <c r="C6911" t="e">
        <f>Weighting!$F$23</f>
        <v>#NUM!</v>
      </c>
      <c r="D6911" t="e">
        <f>IF(C6911=1,'Data Transformation'!$G$3+0.5*'Data Transformation'!$W$25,IF(C6912=1,D6912-'Data Transformation'!$W$25,FALSE))</f>
        <v>#NUM!</v>
      </c>
      <c r="E6911">
        <f t="array" ref="E6911">IF(ISLOGICAL(D6911),"",FREQUENCY(IF('Data Transformation'!$B$425:$B$8425='Bin Analysis'!$B6891,'Data Transformation'!$G$425:$G$8425),D6911))</f>
        <v>2001</v>
      </c>
      <c r="F6911">
        <f t="shared" si="861"/>
        <v>0</v>
      </c>
      <c r="G6911">
        <f>Weighting!$H$23</f>
        <v>0</v>
      </c>
      <c r="H6911">
        <f t="array" ref="H6911">FREQUENCY(IF('Data Transformation'!$B$4:$B$8425=B6891,'Data Transformation'!$G$4:$G$8425),'Bin Analysis'!$B6911)</f>
        <v>2073</v>
      </c>
      <c r="I6911">
        <f t="shared" si="862"/>
        <v>0</v>
      </c>
      <c r="J6911">
        <f t="shared" si="863"/>
        <v>0</v>
      </c>
      <c r="K6911">
        <f>J6911*Weighting!$W$23</f>
        <v>0</v>
      </c>
      <c r="M6911" s="14"/>
    </row>
    <row r="6912" spans="1:13" x14ac:dyDescent="0.25">
      <c r="A6912" s="32" t="str">
        <f>IF(Weighting!$P$24&gt;0,B6912,"")</f>
        <v/>
      </c>
      <c r="B6912" t="e">
        <f>Weighting!$C$24</f>
        <v>#DIV/0!</v>
      </c>
      <c r="C6912" t="e">
        <f>Weighting!$F$24</f>
        <v>#NUM!</v>
      </c>
      <c r="D6912" t="e">
        <f>IF(C6912=1,'Data Transformation'!$G$3+0.5*'Data Transformation'!$W$25,IF(C6913=1,D6913-'Data Transformation'!$W$25,FALSE))</f>
        <v>#NUM!</v>
      </c>
      <c r="E6912">
        <f t="array" ref="E6912">IF(ISLOGICAL(D6912),"",FREQUENCY(IF('Data Transformation'!$B$425:$B$8425='Bin Analysis'!$B6891,'Data Transformation'!$G$425:$G$8425),D6912))</f>
        <v>2001</v>
      </c>
      <c r="F6912">
        <f t="shared" si="861"/>
        <v>0</v>
      </c>
      <c r="G6912">
        <f>Weighting!$H$24</f>
        <v>0</v>
      </c>
      <c r="H6912">
        <f t="array" ref="H6912">FREQUENCY(IF('Data Transformation'!$B$4:$B$8425=B6891,'Data Transformation'!$G$4:$G$8425),'Bin Analysis'!$B6912)</f>
        <v>2073</v>
      </c>
      <c r="I6912">
        <f t="shared" si="862"/>
        <v>0</v>
      </c>
      <c r="J6912">
        <f t="shared" si="863"/>
        <v>0</v>
      </c>
      <c r="K6912">
        <f>J6912*Weighting!$W$24</f>
        <v>0</v>
      </c>
      <c r="M6912" s="14"/>
    </row>
    <row r="6913" spans="1:25" x14ac:dyDescent="0.25">
      <c r="A6913" s="32" t="str">
        <f>IF(Weighting!$P$25&gt;0,B6913,"")</f>
        <v/>
      </c>
      <c r="B6913" t="e">
        <f>Weighting!$C$25</f>
        <v>#DIV/0!</v>
      </c>
      <c r="C6913" t="e">
        <f>Weighting!$F$25</f>
        <v>#NUM!</v>
      </c>
      <c r="D6913" t="e">
        <f>IF(C6913=1,'Data Transformation'!$G$3+0.5*'Data Transformation'!$W$25,IF(C6914=1,D6914-'Data Transformation'!$W$25,FALSE))</f>
        <v>#NUM!</v>
      </c>
      <c r="E6913">
        <f t="array" ref="E6913">IF(ISLOGICAL(D6913),"",FREQUENCY(IF('Data Transformation'!$B$425:$B$8425='Bin Analysis'!$B6891,'Data Transformation'!$G$425:$G$8425),D6913))</f>
        <v>2001</v>
      </c>
      <c r="F6913">
        <f t="shared" si="861"/>
        <v>0</v>
      </c>
      <c r="G6913">
        <f>Weighting!$H$25</f>
        <v>0</v>
      </c>
      <c r="H6913">
        <f t="array" ref="H6913">FREQUENCY(IF('Data Transformation'!$B$4:$B$8425=B6891,'Data Transformation'!$G$4:$G$8425),'Bin Analysis'!$B6913)</f>
        <v>2073</v>
      </c>
      <c r="I6913">
        <f t="shared" si="862"/>
        <v>0</v>
      </c>
      <c r="J6913">
        <f t="shared" si="863"/>
        <v>0</v>
      </c>
      <c r="K6913">
        <f>J6913*Weighting!$W$25</f>
        <v>0</v>
      </c>
      <c r="M6913" s="14"/>
    </row>
    <row r="6914" spans="1:25" x14ac:dyDescent="0.25">
      <c r="O6914"/>
      <c r="P6914"/>
      <c r="Q6914"/>
      <c r="R6914"/>
    </row>
    <row r="6915" spans="1:25" ht="23.25" x14ac:dyDescent="0.35">
      <c r="A6915" s="21" t="s">
        <v>0</v>
      </c>
      <c r="B6915" s="21" t="str">
        <f>IFERROR(VLOOKUP(C6915,'Data Transformation'!$L$6:$M$426,2,FALSE),"")</f>
        <v/>
      </c>
      <c r="C6915" s="21">
        <f>C6891+1</f>
        <v>288</v>
      </c>
      <c r="D6915" s="21"/>
      <c r="E6915" s="21"/>
      <c r="F6915" s="21"/>
      <c r="G6915" s="21"/>
      <c r="H6915" s="22"/>
      <c r="I6915" s="22"/>
      <c r="J6915" s="22"/>
      <c r="K6915" s="21"/>
      <c r="L6915" s="21" t="str">
        <f>B6915</f>
        <v/>
      </c>
      <c r="M6915" s="23" t="e">
        <f>INDEX('Data Transformation'!$O$4:$O$424,MATCH($B6915,'Data Transformation'!$M$4:$M$424,0),MATCH($M$2,'Data Transformation'!$O$3,0))</f>
        <v>#N/A</v>
      </c>
      <c r="N6915" s="27" t="e">
        <f>IF('Input and Summary Results'!$J$16="minimum",'Bin Analysis'!X6916/(M6915-1),'Bin Analysis'!Y6915/('Bin Analysis'!M6915-1))</f>
        <v>#N/A</v>
      </c>
      <c r="O6915" s="27" t="e">
        <f>IF(M6915=FALSE,NA(),(VLOOKUP(1,C6918:K6937,4,FALSE))/(M6915-1))</f>
        <v>#N/A</v>
      </c>
      <c r="P6915" s="27" t="e">
        <f>IF(M6915=FALSE,NA(),SUM(J6918:J6937)/Weighting!$S$5)</f>
        <v>#N/A</v>
      </c>
      <c r="Q6915" s="27" t="e">
        <f>IF(M6915=FALSE,NA(),SUM(K6918:K6937)/Weighting!$S$6)</f>
        <v>#N/A</v>
      </c>
      <c r="R6915" s="27" t="e">
        <f>IF(M6915=FALSE,NA(),(VLOOKUP(1,G6918:K6937,3,FALSE))/(M6915-1))</f>
        <v>#N/A</v>
      </c>
      <c r="S6915" s="22" t="e">
        <f>IF(M6915=FALSE,NA(),IF(SUM(J6918:J6937)=2,"yes","no"))</f>
        <v>#N/A</v>
      </c>
      <c r="X6915" s="2" cm="2">
        <f t="array" ref="X6915:X6916">FREQUENCY(IF('Data Transformation'!$B$425:$B$6424='Bin Analysis'!L6915,'Data Transformation'!$G$425:$G$6424),'Data Transformation'!$U$11)</f>
        <v>0</v>
      </c>
      <c r="Y6915" s="2" cm="2">
        <f t="array" ref="Y6915:Y6916">FREQUENCY(IF('Data Transformation'!$B$425:$B$6424='Bin Analysis'!L6915,'Data Transformation'!$G$425:$G$6424),'Data Transformation'!$U$12)</f>
        <v>0</v>
      </c>
    </row>
    <row r="6916" spans="1:25" x14ac:dyDescent="0.25">
      <c r="A6916" s="14" t="s">
        <v>67</v>
      </c>
      <c r="B6916" t="s">
        <v>47</v>
      </c>
      <c r="C6916" t="s">
        <v>5</v>
      </c>
      <c r="D6916" t="s">
        <v>98</v>
      </c>
      <c r="E6916" t="s">
        <v>99</v>
      </c>
      <c r="F6916" t="s">
        <v>100</v>
      </c>
      <c r="G6916" t="s">
        <v>69</v>
      </c>
      <c r="H6916" t="s">
        <v>31</v>
      </c>
      <c r="I6916" t="s">
        <v>32</v>
      </c>
      <c r="J6916" t="s">
        <v>46</v>
      </c>
      <c r="K6916" s="14" t="s">
        <v>45</v>
      </c>
      <c r="M6916" s="14"/>
      <c r="X6916" s="2">
        <v>0</v>
      </c>
      <c r="Y6916" s="2">
        <v>0</v>
      </c>
    </row>
    <row r="6917" spans="1:25" x14ac:dyDescent="0.25">
      <c r="A6917" s="32"/>
      <c r="D6917" t="e">
        <f>IF(C6917=1,'Data Transformation'!$G$3+0.5*'Data Transformation'!$W$25,IF(C6918=1,D6918-'Data Transformation'!$W$25,FALSE))</f>
        <v>#NUM!</v>
      </c>
      <c r="E6917">
        <f t="array" ref="E6917">IF(ISLOGICAL(D6917),"",FREQUENCY(IF('Data Transformation'!$B$425:$B$8425='Bin Analysis'!$B6915,'Data Transformation'!$G$425:$G$8425),D6917))</f>
        <v>2001</v>
      </c>
      <c r="F6917" t="e">
        <f>IF(ISLOGICAL(D6917),"",E6917-E6916)</f>
        <v>#VALUE!</v>
      </c>
      <c r="M6917" s="14"/>
    </row>
    <row r="6918" spans="1:25" x14ac:dyDescent="0.25">
      <c r="A6918" s="32" t="e">
        <f>IF(Weighting!$P$6&gt;0,B6918,"")</f>
        <v>#NUM!</v>
      </c>
      <c r="B6918" t="e">
        <f>Weighting!$C$6</f>
        <v>#DIV/0!</v>
      </c>
      <c r="C6918" t="e">
        <f>Weighting!$F$6</f>
        <v>#NUM!</v>
      </c>
      <c r="D6918" t="e">
        <f>IF(C6918=1,'Data Transformation'!$G$3+0.5*'Data Transformation'!$W$25,IF(C6919=1,D6919-'Data Transformation'!$W$25,FALSE))</f>
        <v>#NUM!</v>
      </c>
      <c r="E6918">
        <f t="array" ref="E6918">IF(ISLOGICAL(D6918),"",FREQUENCY(IF('Data Transformation'!$B$425:$B$8425='Bin Analysis'!$B6915,'Data Transformation'!$G$425:$G$8425),D6918))</f>
        <v>2001</v>
      </c>
      <c r="F6918">
        <f>IF(ISLOGICAL(D6918),"",E6918-E6917)</f>
        <v>0</v>
      </c>
      <c r="G6918">
        <f>Weighting!$H$6</f>
        <v>1</v>
      </c>
      <c r="H6918">
        <f t="array" ref="H6918">FREQUENCY(IF('Data Transformation'!$B$4:$B$8425=B6915,'Data Transformation'!$G$4:$G$8425),'Bin Analysis'!$B6918)</f>
        <v>2073</v>
      </c>
      <c r="I6918">
        <f>H6918-H6917</f>
        <v>2073</v>
      </c>
      <c r="J6918">
        <f>IF(I6918=0,0,1)</f>
        <v>1</v>
      </c>
      <c r="K6918" t="e">
        <f>J6918*Weighting!$W$6</f>
        <v>#NUM!</v>
      </c>
      <c r="M6918" s="14"/>
    </row>
    <row r="6919" spans="1:25" x14ac:dyDescent="0.25">
      <c r="A6919" s="32" t="str">
        <f>IF(Weighting!$P$7&gt;0,B6919,"")</f>
        <v/>
      </c>
      <c r="B6919" t="e">
        <f>Weighting!$C$7</f>
        <v>#DIV/0!</v>
      </c>
      <c r="C6919" t="e">
        <f>Weighting!$F$7</f>
        <v>#NUM!</v>
      </c>
      <c r="D6919" t="e">
        <f>IF(C6919=1,'Data Transformation'!$G$3+0.5*'Data Transformation'!$W$25,IF(C6920=1,D6920-'Data Transformation'!$W$25,FALSE))</f>
        <v>#NUM!</v>
      </c>
      <c r="E6919">
        <f t="array" ref="E6919">IF(ISLOGICAL(D6919),"",FREQUENCY(IF('Data Transformation'!$B$425:$B$8425='Bin Analysis'!$B6915,'Data Transformation'!$G$425:$G$8425),D6919))</f>
        <v>2001</v>
      </c>
      <c r="F6919">
        <f t="shared" ref="F6919:F6937" si="864">IF(ISLOGICAL(D6919),"",E6919-E6918)</f>
        <v>0</v>
      </c>
      <c r="G6919">
        <f>Weighting!$H$7</f>
        <v>0</v>
      </c>
      <c r="H6919">
        <f t="array" ref="H6919">FREQUENCY(IF('Data Transformation'!$B$4:$B$8425=B6915,'Data Transformation'!$G$4:$G$8425),'Bin Analysis'!$B6919)</f>
        <v>2073</v>
      </c>
      <c r="I6919">
        <f t="shared" ref="I6919:I6937" si="865">H6919-H6918</f>
        <v>0</v>
      </c>
      <c r="J6919">
        <f>IF(I6919=0,0,1)</f>
        <v>0</v>
      </c>
      <c r="K6919">
        <f>J6919*Weighting!$W$7</f>
        <v>0</v>
      </c>
      <c r="M6919" s="14"/>
    </row>
    <row r="6920" spans="1:25" x14ac:dyDescent="0.25">
      <c r="A6920" s="32" t="str">
        <f>IF(Weighting!$P$8&gt;0,B6920,"")</f>
        <v/>
      </c>
      <c r="B6920" t="e">
        <f>Weighting!$C$8</f>
        <v>#DIV/0!</v>
      </c>
      <c r="C6920" t="e">
        <f>Weighting!$F$8</f>
        <v>#NUM!</v>
      </c>
      <c r="D6920" t="e">
        <f>IF(C6920=1,'Data Transformation'!$G$3+0.5*'Data Transformation'!$W$25,IF(C6921=1,D6921-'Data Transformation'!$W$25,FALSE))</f>
        <v>#NUM!</v>
      </c>
      <c r="E6920">
        <f t="array" ref="E6920">IF(ISLOGICAL(D6920),"",FREQUENCY(IF('Data Transformation'!$B$425:$B$8425='Bin Analysis'!$B6915,'Data Transformation'!$G$425:$G$8425),D6920))</f>
        <v>2001</v>
      </c>
      <c r="F6920">
        <f t="shared" si="864"/>
        <v>0</v>
      </c>
      <c r="G6920">
        <f>Weighting!$H$8</f>
        <v>0</v>
      </c>
      <c r="H6920">
        <f t="array" ref="H6920">FREQUENCY(IF('Data Transformation'!$B$4:$B$8425=B6915,'Data Transformation'!$G$4:$G$8425),'Bin Analysis'!$B6920)</f>
        <v>2073</v>
      </c>
      <c r="I6920">
        <f t="shared" si="865"/>
        <v>0</v>
      </c>
      <c r="J6920">
        <f t="shared" ref="J6920:J6937" si="866">IF(I6920=0,0,1)</f>
        <v>0</v>
      </c>
      <c r="K6920">
        <f>J6920*Weighting!$W$8</f>
        <v>0</v>
      </c>
      <c r="M6920" s="14"/>
    </row>
    <row r="6921" spans="1:25" x14ac:dyDescent="0.25">
      <c r="A6921" s="32" t="str">
        <f>IF(Weighting!$P$9&gt;0,B6921,"")</f>
        <v/>
      </c>
      <c r="B6921" s="50" t="e">
        <f>Weighting!$C$9</f>
        <v>#DIV/0!</v>
      </c>
      <c r="C6921" t="e">
        <f>Weighting!$F$9</f>
        <v>#NUM!</v>
      </c>
      <c r="D6921" t="e">
        <f>IF(C6921=1,'Data Transformation'!$G$3+0.5*'Data Transformation'!$W$25,IF(C6922=1,D6922-'Data Transformation'!$W$25,FALSE))</f>
        <v>#NUM!</v>
      </c>
      <c r="E6921">
        <f t="array" ref="E6921">IF(ISLOGICAL(D6921),"",FREQUENCY(IF('Data Transformation'!$B$425:$B$8425='Bin Analysis'!$B6915,'Data Transformation'!$G$425:$G$8425),D6921))</f>
        <v>2001</v>
      </c>
      <c r="F6921">
        <f t="shared" si="864"/>
        <v>0</v>
      </c>
      <c r="G6921">
        <f>Weighting!$H$9</f>
        <v>0</v>
      </c>
      <c r="H6921">
        <f t="array" ref="H6921">FREQUENCY(IF('Data Transformation'!$B$4:$B$8425=B6915,'Data Transformation'!$G$4:$G$8425),'Bin Analysis'!$B6921)</f>
        <v>2073</v>
      </c>
      <c r="I6921">
        <f t="shared" si="865"/>
        <v>0</v>
      </c>
      <c r="J6921">
        <f t="shared" si="866"/>
        <v>0</v>
      </c>
      <c r="K6921">
        <f>J6921*Weighting!$W$9</f>
        <v>0</v>
      </c>
      <c r="M6921" s="14"/>
    </row>
    <row r="6922" spans="1:25" x14ac:dyDescent="0.25">
      <c r="A6922" s="32" t="str">
        <f>IF(Weighting!$P$10&gt;0,B6922,"")</f>
        <v/>
      </c>
      <c r="B6922" t="e">
        <f>Weighting!$C$10</f>
        <v>#DIV/0!</v>
      </c>
      <c r="C6922" t="e">
        <f>Weighting!$F$10</f>
        <v>#NUM!</v>
      </c>
      <c r="D6922" t="e">
        <f>IF(C6922=1,'Data Transformation'!$G$3+0.5*'Data Transformation'!$W$25,IF(C6923=1,D6923-'Data Transformation'!$W$25,FALSE))</f>
        <v>#NUM!</v>
      </c>
      <c r="E6922">
        <f t="array" ref="E6922">IF(ISLOGICAL(D6922),"",FREQUENCY(IF('Data Transformation'!$B$425:$B$8425='Bin Analysis'!$B6915,'Data Transformation'!$G$425:$G$8425),D6922))</f>
        <v>2001</v>
      </c>
      <c r="F6922">
        <f t="shared" si="864"/>
        <v>0</v>
      </c>
      <c r="G6922">
        <f>Weighting!$H$10</f>
        <v>0</v>
      </c>
      <c r="H6922">
        <f t="array" ref="H6922">FREQUENCY(IF('Data Transformation'!$B$4:$B$8425=B6915,'Data Transformation'!$G$4:$G$8425),'Bin Analysis'!$B6922)</f>
        <v>2073</v>
      </c>
      <c r="I6922">
        <f t="shared" si="865"/>
        <v>0</v>
      </c>
      <c r="J6922">
        <f t="shared" si="866"/>
        <v>0</v>
      </c>
      <c r="K6922">
        <f>J6922*Weighting!$W$10</f>
        <v>0</v>
      </c>
      <c r="M6922" s="14"/>
    </row>
    <row r="6923" spans="1:25" x14ac:dyDescent="0.25">
      <c r="A6923" s="32" t="str">
        <f>IF(Weighting!$P$11&gt;0,B6923,"")</f>
        <v/>
      </c>
      <c r="B6923" t="e">
        <f>Weighting!$C$11</f>
        <v>#DIV/0!</v>
      </c>
      <c r="C6923" t="e">
        <f>Weighting!$F$11</f>
        <v>#NUM!</v>
      </c>
      <c r="D6923" t="e">
        <f>IF(C6923=1,'Data Transformation'!$G$3+0.5*'Data Transformation'!$W$25,IF(C6924=1,D6924-'Data Transformation'!$W$25,FALSE))</f>
        <v>#NUM!</v>
      </c>
      <c r="E6923">
        <f t="array" ref="E6923">IF(ISLOGICAL(D6923),"",FREQUENCY(IF('Data Transformation'!$B$425:$B$8425='Bin Analysis'!$B6915,'Data Transformation'!$G$425:$G$8425),D6923))</f>
        <v>2001</v>
      </c>
      <c r="F6923">
        <f t="shared" si="864"/>
        <v>0</v>
      </c>
      <c r="G6923">
        <f>Weighting!$H$11</f>
        <v>0</v>
      </c>
      <c r="H6923">
        <f t="array" ref="H6923">FREQUENCY(IF('Data Transformation'!$B$4:$B$8425=B6915,'Data Transformation'!$G$4:$G$8425),'Bin Analysis'!$B6923)</f>
        <v>2073</v>
      </c>
      <c r="I6923">
        <f t="shared" si="865"/>
        <v>0</v>
      </c>
      <c r="J6923">
        <f t="shared" si="866"/>
        <v>0</v>
      </c>
      <c r="K6923">
        <f>J6923*Weighting!$W$11</f>
        <v>0</v>
      </c>
      <c r="M6923" s="14"/>
    </row>
    <row r="6924" spans="1:25" x14ac:dyDescent="0.25">
      <c r="A6924" s="32" t="str">
        <f>IF(Weighting!$P$12&gt;0,B6924,"")</f>
        <v/>
      </c>
      <c r="B6924" t="e">
        <f>Weighting!$C$12</f>
        <v>#DIV/0!</v>
      </c>
      <c r="C6924" t="e">
        <f>Weighting!$F$12</f>
        <v>#NUM!</v>
      </c>
      <c r="D6924" t="e">
        <f>IF(C6924=1,'Data Transformation'!$G$3+0.5*'Data Transformation'!$W$25,IF(C6925=1,D6925-'Data Transformation'!$W$25,FALSE))</f>
        <v>#NUM!</v>
      </c>
      <c r="E6924">
        <f t="array" ref="E6924">IF(ISLOGICAL(D6924),"",FREQUENCY(IF('Data Transformation'!$B$425:$B$8425='Bin Analysis'!$B6915,'Data Transformation'!$G$425:$G$8425),D6924))</f>
        <v>2001</v>
      </c>
      <c r="F6924">
        <f t="shared" si="864"/>
        <v>0</v>
      </c>
      <c r="G6924">
        <f>Weighting!$H$12</f>
        <v>0</v>
      </c>
      <c r="H6924">
        <f t="array" ref="H6924">FREQUENCY(IF('Data Transformation'!$B$4:$B$8425=B6915,'Data Transformation'!$G$4:$G$8425),'Bin Analysis'!$B6924)</f>
        <v>2073</v>
      </c>
      <c r="I6924">
        <f t="shared" si="865"/>
        <v>0</v>
      </c>
      <c r="J6924">
        <f t="shared" si="866"/>
        <v>0</v>
      </c>
      <c r="K6924">
        <f>J6924*Weighting!$W$12</f>
        <v>0</v>
      </c>
      <c r="M6924" s="14"/>
    </row>
    <row r="6925" spans="1:25" x14ac:dyDescent="0.25">
      <c r="A6925" s="32" t="str">
        <f>IF(Weighting!$P$13&gt;0,B6925,"")</f>
        <v/>
      </c>
      <c r="B6925" t="e">
        <f>Weighting!$C$13</f>
        <v>#DIV/0!</v>
      </c>
      <c r="C6925" t="e">
        <f>Weighting!$F$13</f>
        <v>#NUM!</v>
      </c>
      <c r="D6925" t="e">
        <f>IF(C6925=1,'Data Transformation'!$G$3+0.5*'Data Transformation'!$W$25,IF(C6926=1,D6926-'Data Transformation'!$W$25,FALSE))</f>
        <v>#NUM!</v>
      </c>
      <c r="E6925">
        <f t="array" ref="E6925">IF(ISLOGICAL(D6925),"",FREQUENCY(IF('Data Transformation'!$B$425:$B$8425='Bin Analysis'!$B6915,'Data Transformation'!$G$425:$G$8425),D6925))</f>
        <v>2001</v>
      </c>
      <c r="F6925">
        <f t="shared" si="864"/>
        <v>0</v>
      </c>
      <c r="G6925">
        <f>Weighting!$H$13</f>
        <v>0</v>
      </c>
      <c r="H6925">
        <f t="array" ref="H6925">FREQUENCY(IF('Data Transformation'!$B$4:$B$8425=B6915,'Data Transformation'!$G$4:$G$8425),'Bin Analysis'!$B6925)</f>
        <v>2073</v>
      </c>
      <c r="I6925">
        <f t="shared" si="865"/>
        <v>0</v>
      </c>
      <c r="J6925">
        <f t="shared" si="866"/>
        <v>0</v>
      </c>
      <c r="K6925">
        <f>J6925*Weighting!$W$13</f>
        <v>0</v>
      </c>
      <c r="M6925" s="14"/>
    </row>
    <row r="6926" spans="1:25" x14ac:dyDescent="0.25">
      <c r="A6926" s="32" t="str">
        <f>IF(Weighting!$P$14&gt;0,B6926,"")</f>
        <v/>
      </c>
      <c r="B6926" t="e">
        <f>Weighting!$C$14</f>
        <v>#DIV/0!</v>
      </c>
      <c r="C6926" t="e">
        <f>Weighting!$F$14</f>
        <v>#NUM!</v>
      </c>
      <c r="D6926" t="e">
        <f>IF(C6926=1,'Data Transformation'!$G$3+0.5*'Data Transformation'!$W$25,IF(C6927=1,D6927-'Data Transformation'!$W$25,FALSE))</f>
        <v>#NUM!</v>
      </c>
      <c r="E6926">
        <f t="array" ref="E6926">IF(ISLOGICAL(D6926),"",FREQUENCY(IF('Data Transformation'!$B$425:$B$8425='Bin Analysis'!$B6915,'Data Transformation'!$G$425:$G$8425),D6926))</f>
        <v>2001</v>
      </c>
      <c r="F6926">
        <f t="shared" si="864"/>
        <v>0</v>
      </c>
      <c r="G6926">
        <f>Weighting!$H$14</f>
        <v>0</v>
      </c>
      <c r="H6926">
        <f t="array" ref="H6926">FREQUENCY(IF('Data Transformation'!$B$4:$B$8425=B6915,'Data Transformation'!$G$4:$G$8425),'Bin Analysis'!$B6926)</f>
        <v>2073</v>
      </c>
      <c r="I6926">
        <f t="shared" si="865"/>
        <v>0</v>
      </c>
      <c r="J6926">
        <f t="shared" si="866"/>
        <v>0</v>
      </c>
      <c r="K6926">
        <f>J6926*Weighting!$W$14</f>
        <v>0</v>
      </c>
      <c r="M6926" s="14"/>
    </row>
    <row r="6927" spans="1:25" x14ac:dyDescent="0.25">
      <c r="A6927" s="32" t="str">
        <f>IF(Weighting!$P$15&gt;0,B6927,"")</f>
        <v/>
      </c>
      <c r="B6927" t="e">
        <f>Weighting!$C$15</f>
        <v>#DIV/0!</v>
      </c>
      <c r="C6927" t="e">
        <f>Weighting!$F$15</f>
        <v>#NUM!</v>
      </c>
      <c r="D6927" t="e">
        <f>IF(C6927=1,'Data Transformation'!$G$3+0.5*'Data Transformation'!$W$25,IF(C6928=1,D6928-'Data Transformation'!$W$25,FALSE))</f>
        <v>#NUM!</v>
      </c>
      <c r="E6927">
        <f t="array" ref="E6927">IF(ISLOGICAL(D6927),"",FREQUENCY(IF('Data Transformation'!$B$425:$B$8425='Bin Analysis'!$B6915,'Data Transformation'!$G$425:$G$8425),D6927))</f>
        <v>2001</v>
      </c>
      <c r="F6927">
        <f t="shared" si="864"/>
        <v>0</v>
      </c>
      <c r="G6927">
        <f>Weighting!$H$15</f>
        <v>0</v>
      </c>
      <c r="H6927">
        <f t="array" ref="H6927">FREQUENCY(IF('Data Transformation'!$B$4:$B$8425=B6915,'Data Transformation'!$G$4:$G$8425),'Bin Analysis'!$B6927)</f>
        <v>2073</v>
      </c>
      <c r="I6927">
        <f t="shared" si="865"/>
        <v>0</v>
      </c>
      <c r="J6927">
        <f t="shared" si="866"/>
        <v>0</v>
      </c>
      <c r="K6927">
        <f>J6927*Weighting!$W$15</f>
        <v>0</v>
      </c>
      <c r="M6927" s="14"/>
    </row>
    <row r="6928" spans="1:25" x14ac:dyDescent="0.25">
      <c r="A6928" s="32" t="str">
        <f>IF(Weighting!$P$16&gt;0,B6928,"")</f>
        <v/>
      </c>
      <c r="B6928" t="e">
        <f>Weighting!$C$16</f>
        <v>#DIV/0!</v>
      </c>
      <c r="C6928" t="e">
        <f>Weighting!$F$16</f>
        <v>#NUM!</v>
      </c>
      <c r="D6928" t="e">
        <f>IF(C6928=1,'Data Transformation'!$G$3+0.5*'Data Transformation'!$W$25,IF(C6929=1,D6929-'Data Transformation'!$W$25,FALSE))</f>
        <v>#NUM!</v>
      </c>
      <c r="E6928">
        <f t="array" ref="E6928">IF(ISLOGICAL(D6928),"",FREQUENCY(IF('Data Transformation'!$B$425:$B$8425='Bin Analysis'!$B6915,'Data Transformation'!$G$425:$G$8425),D6928))</f>
        <v>2001</v>
      </c>
      <c r="F6928">
        <f t="shared" si="864"/>
        <v>0</v>
      </c>
      <c r="G6928">
        <f>Weighting!$H$16</f>
        <v>0</v>
      </c>
      <c r="H6928">
        <f t="array" ref="H6928">FREQUENCY(IF('Data Transformation'!$B$4:$B$8425=B6915,'Data Transformation'!$G$4:$G$8425),'Bin Analysis'!$B6928)</f>
        <v>2073</v>
      </c>
      <c r="I6928">
        <f t="shared" si="865"/>
        <v>0</v>
      </c>
      <c r="J6928">
        <f t="shared" si="866"/>
        <v>0</v>
      </c>
      <c r="K6928">
        <f>J6928*Weighting!$W$16</f>
        <v>0</v>
      </c>
      <c r="M6928" s="14"/>
    </row>
    <row r="6929" spans="1:25" x14ac:dyDescent="0.25">
      <c r="A6929" s="32" t="str">
        <f>IF(Weighting!$P$17&gt;0,B6929,"")</f>
        <v/>
      </c>
      <c r="B6929" t="e">
        <f>Weighting!$C$17</f>
        <v>#DIV/0!</v>
      </c>
      <c r="C6929" t="e">
        <f>Weighting!$F$17</f>
        <v>#NUM!</v>
      </c>
      <c r="D6929" t="e">
        <f>IF(C6929=1,'Data Transformation'!$G$3+0.5*'Data Transformation'!$W$25,IF(C6930=1,D6930-'Data Transformation'!$W$25,FALSE))</f>
        <v>#NUM!</v>
      </c>
      <c r="E6929">
        <f t="array" ref="E6929">IF(ISLOGICAL(D6929),"",FREQUENCY(IF('Data Transformation'!$B$425:$B$8425='Bin Analysis'!$B6915,'Data Transformation'!$G$425:$G$8425),D6929))</f>
        <v>2001</v>
      </c>
      <c r="F6929">
        <f t="shared" si="864"/>
        <v>0</v>
      </c>
      <c r="G6929">
        <f>Weighting!$H$17</f>
        <v>0</v>
      </c>
      <c r="H6929">
        <f t="array" ref="H6929">FREQUENCY(IF('Data Transformation'!$B$4:$B$8425=B6915,'Data Transformation'!$G$4:$G$8425),'Bin Analysis'!$B6929)</f>
        <v>2073</v>
      </c>
      <c r="I6929">
        <f t="shared" si="865"/>
        <v>0</v>
      </c>
      <c r="J6929">
        <f t="shared" si="866"/>
        <v>0</v>
      </c>
      <c r="K6929">
        <f>J6929*Weighting!$W$17</f>
        <v>0</v>
      </c>
      <c r="M6929" s="14"/>
    </row>
    <row r="6930" spans="1:25" x14ac:dyDescent="0.25">
      <c r="A6930" s="32" t="str">
        <f>IF(Weighting!$P$18&gt;0,B6930,"")</f>
        <v/>
      </c>
      <c r="B6930" t="e">
        <f>Weighting!$C$18</f>
        <v>#DIV/0!</v>
      </c>
      <c r="C6930" t="e">
        <f>Weighting!$F$18</f>
        <v>#NUM!</v>
      </c>
      <c r="D6930" t="e">
        <f>IF(C6930=1,'Data Transformation'!$G$3+0.5*'Data Transformation'!$W$25,IF(C6931=1,D6931-'Data Transformation'!$W$25,FALSE))</f>
        <v>#NUM!</v>
      </c>
      <c r="E6930">
        <f t="array" ref="E6930">IF(ISLOGICAL(D6930),"",FREQUENCY(IF('Data Transformation'!$B$425:$B$8425='Bin Analysis'!$B6915,'Data Transformation'!$G$425:$G$8425),D6930))</f>
        <v>2001</v>
      </c>
      <c r="F6930">
        <f t="shared" si="864"/>
        <v>0</v>
      </c>
      <c r="G6930">
        <f>Weighting!$H$18</f>
        <v>0</v>
      </c>
      <c r="H6930">
        <f t="array" ref="H6930">FREQUENCY(IF('Data Transformation'!$B$4:$B$8425=B6915,'Data Transformation'!$G$4:$G$8425),'Bin Analysis'!$B6930)</f>
        <v>2073</v>
      </c>
      <c r="I6930">
        <f t="shared" si="865"/>
        <v>0</v>
      </c>
      <c r="J6930">
        <f t="shared" si="866"/>
        <v>0</v>
      </c>
      <c r="K6930">
        <f>J6930*Weighting!$W$18</f>
        <v>0</v>
      </c>
      <c r="M6930" s="14"/>
    </row>
    <row r="6931" spans="1:25" x14ac:dyDescent="0.25">
      <c r="A6931" s="32" t="str">
        <f>IF(Weighting!$P$19&gt;0,B6931,"")</f>
        <v/>
      </c>
      <c r="B6931" t="e">
        <f>Weighting!$C$19</f>
        <v>#DIV/0!</v>
      </c>
      <c r="C6931" t="e">
        <f>Weighting!$F$19</f>
        <v>#NUM!</v>
      </c>
      <c r="D6931" t="e">
        <f>IF(C6931=1,'Data Transformation'!$G$3+0.5*'Data Transformation'!$W$25,IF(C6932=1,D6932-'Data Transformation'!$W$25,FALSE))</f>
        <v>#NUM!</v>
      </c>
      <c r="E6931">
        <f t="array" ref="E6931">IF(ISLOGICAL(D6931),"",FREQUENCY(IF('Data Transformation'!$B$425:$B$8425='Bin Analysis'!$B6915,'Data Transformation'!$G$425:$G$8425),D6931))</f>
        <v>2001</v>
      </c>
      <c r="F6931">
        <f t="shared" si="864"/>
        <v>0</v>
      </c>
      <c r="G6931">
        <f>Weighting!$H$19</f>
        <v>0</v>
      </c>
      <c r="H6931">
        <f t="array" ref="H6931">FREQUENCY(IF('Data Transformation'!$B$4:$B$8425=B6915,'Data Transformation'!$G$4:$G$8425),'Bin Analysis'!$B6931)</f>
        <v>2073</v>
      </c>
      <c r="I6931">
        <f t="shared" si="865"/>
        <v>0</v>
      </c>
      <c r="J6931">
        <f t="shared" si="866"/>
        <v>0</v>
      </c>
      <c r="K6931">
        <f>J6931*Weighting!$W$19</f>
        <v>0</v>
      </c>
      <c r="M6931" s="14"/>
    </row>
    <row r="6932" spans="1:25" x14ac:dyDescent="0.25">
      <c r="A6932" s="32" t="str">
        <f>IF(Weighting!$P$20&gt;0,B6932,"")</f>
        <v/>
      </c>
      <c r="B6932" t="e">
        <f>Weighting!$C$20</f>
        <v>#DIV/0!</v>
      </c>
      <c r="C6932" t="e">
        <f>Weighting!$F$20</f>
        <v>#NUM!</v>
      </c>
      <c r="D6932" t="e">
        <f>IF(C6932=1,'Data Transformation'!$G$3+0.5*'Data Transformation'!$W$25,IF(C6933=1,D6933-'Data Transformation'!$W$25,FALSE))</f>
        <v>#NUM!</v>
      </c>
      <c r="E6932">
        <f t="array" ref="E6932">IF(ISLOGICAL(D6932),"",FREQUENCY(IF('Data Transformation'!$B$425:$B$8425='Bin Analysis'!$B6915,'Data Transformation'!$G$425:$G$8425),D6932))</f>
        <v>2001</v>
      </c>
      <c r="F6932">
        <f t="shared" si="864"/>
        <v>0</v>
      </c>
      <c r="G6932">
        <f>Weighting!$H$20</f>
        <v>0</v>
      </c>
      <c r="H6932">
        <f t="array" ref="H6932">FREQUENCY(IF('Data Transformation'!$B$4:$B$8425=B6915,'Data Transformation'!$G$4:$G$8425),'Bin Analysis'!$B6932)</f>
        <v>2073</v>
      </c>
      <c r="I6932">
        <f t="shared" si="865"/>
        <v>0</v>
      </c>
      <c r="J6932">
        <f t="shared" si="866"/>
        <v>0</v>
      </c>
      <c r="K6932">
        <f>J6932*Weighting!$W$20</f>
        <v>0</v>
      </c>
      <c r="M6932" s="14"/>
    </row>
    <row r="6933" spans="1:25" x14ac:dyDescent="0.25">
      <c r="A6933" s="32" t="str">
        <f>IF(Weighting!$P$21&gt;0,B6933,"")</f>
        <v/>
      </c>
      <c r="B6933" t="e">
        <f>Weighting!$C$21</f>
        <v>#DIV/0!</v>
      </c>
      <c r="C6933" t="e">
        <f>Weighting!$F$21</f>
        <v>#NUM!</v>
      </c>
      <c r="D6933" t="e">
        <f>IF(C6933=1,'Data Transformation'!$G$3+0.5*'Data Transformation'!$W$25,IF(C6934=1,D6934-'Data Transformation'!$W$25,FALSE))</f>
        <v>#NUM!</v>
      </c>
      <c r="E6933">
        <f t="array" ref="E6933">IF(ISLOGICAL(D6933),"",FREQUENCY(IF('Data Transformation'!$B$425:$B$8425='Bin Analysis'!$B6915,'Data Transformation'!$G$425:$G$8425),D6933))</f>
        <v>2001</v>
      </c>
      <c r="F6933">
        <f t="shared" si="864"/>
        <v>0</v>
      </c>
      <c r="G6933">
        <f>Weighting!$H$21</f>
        <v>0</v>
      </c>
      <c r="H6933">
        <f t="array" ref="H6933">FREQUENCY(IF('Data Transformation'!$B$4:$B$8425=B6915,'Data Transformation'!$G$4:$G$8425),'Bin Analysis'!$B6933)</f>
        <v>2073</v>
      </c>
      <c r="I6933">
        <f t="shared" si="865"/>
        <v>0</v>
      </c>
      <c r="J6933">
        <f t="shared" si="866"/>
        <v>0</v>
      </c>
      <c r="K6933">
        <f>J6933*Weighting!$W$21</f>
        <v>0</v>
      </c>
      <c r="M6933" s="14"/>
    </row>
    <row r="6934" spans="1:25" x14ac:dyDescent="0.25">
      <c r="A6934" s="32" t="str">
        <f>IF(Weighting!$P$22&gt;0,B6934,"")</f>
        <v/>
      </c>
      <c r="B6934" t="e">
        <f>Weighting!$C$22</f>
        <v>#DIV/0!</v>
      </c>
      <c r="C6934" t="e">
        <f>Weighting!$F$22</f>
        <v>#NUM!</v>
      </c>
      <c r="D6934" t="e">
        <f>IF(C6934=1,'Data Transformation'!$G$3+0.5*'Data Transformation'!$W$25,IF(C6935=1,D6935-'Data Transformation'!$W$25,FALSE))</f>
        <v>#NUM!</v>
      </c>
      <c r="E6934">
        <f t="array" ref="E6934">IF(ISLOGICAL(D6934),"",FREQUENCY(IF('Data Transformation'!$B$425:$B$8425='Bin Analysis'!$B6915,'Data Transformation'!$G$425:$G$8425),D6934))</f>
        <v>2001</v>
      </c>
      <c r="F6934">
        <f t="shared" si="864"/>
        <v>0</v>
      </c>
      <c r="G6934">
        <f>Weighting!$H$22</f>
        <v>0</v>
      </c>
      <c r="H6934">
        <f t="array" ref="H6934">FREQUENCY(IF('Data Transformation'!$B$4:$B$8425=B6915,'Data Transformation'!$G$4:$G$8425),'Bin Analysis'!$B6934)</f>
        <v>2073</v>
      </c>
      <c r="I6934">
        <f t="shared" si="865"/>
        <v>0</v>
      </c>
      <c r="J6934">
        <f t="shared" si="866"/>
        <v>0</v>
      </c>
      <c r="K6934">
        <f>J6934*Weighting!$W$22</f>
        <v>0</v>
      </c>
      <c r="M6934" s="14"/>
    </row>
    <row r="6935" spans="1:25" x14ac:dyDescent="0.25">
      <c r="A6935" s="32" t="str">
        <f>IF(Weighting!$P$23&gt;0,B6935,"")</f>
        <v/>
      </c>
      <c r="B6935" t="e">
        <f>Weighting!$C$23</f>
        <v>#DIV/0!</v>
      </c>
      <c r="C6935" t="e">
        <f>Weighting!$F$23</f>
        <v>#NUM!</v>
      </c>
      <c r="D6935" t="e">
        <f>IF(C6935=1,'Data Transformation'!$G$3+0.5*'Data Transformation'!$W$25,IF(C6936=1,D6936-'Data Transformation'!$W$25,FALSE))</f>
        <v>#NUM!</v>
      </c>
      <c r="E6935">
        <f t="array" ref="E6935">IF(ISLOGICAL(D6935),"",FREQUENCY(IF('Data Transformation'!$B$425:$B$8425='Bin Analysis'!$B6915,'Data Transformation'!$G$425:$G$8425),D6935))</f>
        <v>2001</v>
      </c>
      <c r="F6935">
        <f t="shared" si="864"/>
        <v>0</v>
      </c>
      <c r="G6935">
        <f>Weighting!$H$23</f>
        <v>0</v>
      </c>
      <c r="H6935">
        <f t="array" ref="H6935">FREQUENCY(IF('Data Transformation'!$B$4:$B$8425=B6915,'Data Transformation'!$G$4:$G$8425),'Bin Analysis'!$B6935)</f>
        <v>2073</v>
      </c>
      <c r="I6935">
        <f t="shared" si="865"/>
        <v>0</v>
      </c>
      <c r="J6935">
        <f t="shared" si="866"/>
        <v>0</v>
      </c>
      <c r="K6935">
        <f>J6935*Weighting!$W$23</f>
        <v>0</v>
      </c>
      <c r="M6935" s="14"/>
    </row>
    <row r="6936" spans="1:25" x14ac:dyDescent="0.25">
      <c r="A6936" s="32" t="str">
        <f>IF(Weighting!$P$24&gt;0,B6936,"")</f>
        <v/>
      </c>
      <c r="B6936" t="e">
        <f>Weighting!$C$24</f>
        <v>#DIV/0!</v>
      </c>
      <c r="C6936" t="e">
        <f>Weighting!$F$24</f>
        <v>#NUM!</v>
      </c>
      <c r="D6936" t="e">
        <f>IF(C6936=1,'Data Transformation'!$G$3+0.5*'Data Transformation'!$W$25,IF(C6937=1,D6937-'Data Transformation'!$W$25,FALSE))</f>
        <v>#NUM!</v>
      </c>
      <c r="E6936">
        <f t="array" ref="E6936">IF(ISLOGICAL(D6936),"",FREQUENCY(IF('Data Transformation'!$B$425:$B$8425='Bin Analysis'!$B6915,'Data Transformation'!$G$425:$G$8425),D6936))</f>
        <v>2001</v>
      </c>
      <c r="F6936">
        <f t="shared" si="864"/>
        <v>0</v>
      </c>
      <c r="G6936">
        <f>Weighting!$H$24</f>
        <v>0</v>
      </c>
      <c r="H6936">
        <f t="array" ref="H6936">FREQUENCY(IF('Data Transformation'!$B$4:$B$8425=B6915,'Data Transformation'!$G$4:$G$8425),'Bin Analysis'!$B6936)</f>
        <v>2073</v>
      </c>
      <c r="I6936">
        <f t="shared" si="865"/>
        <v>0</v>
      </c>
      <c r="J6936">
        <f t="shared" si="866"/>
        <v>0</v>
      </c>
      <c r="K6936">
        <f>J6936*Weighting!$W$24</f>
        <v>0</v>
      </c>
      <c r="M6936" s="14"/>
    </row>
    <row r="6937" spans="1:25" x14ac:dyDescent="0.25">
      <c r="A6937" s="32" t="str">
        <f>IF(Weighting!$P$25&gt;0,B6937,"")</f>
        <v/>
      </c>
      <c r="B6937" t="e">
        <f>Weighting!$C$25</f>
        <v>#DIV/0!</v>
      </c>
      <c r="C6937" t="e">
        <f>Weighting!$F$25</f>
        <v>#NUM!</v>
      </c>
      <c r="D6937" t="e">
        <f>IF(C6937=1,'Data Transformation'!$G$3+0.5*'Data Transformation'!$W$25,IF(C6938=1,D6938-'Data Transformation'!$W$25,FALSE))</f>
        <v>#NUM!</v>
      </c>
      <c r="E6937">
        <f t="array" ref="E6937">IF(ISLOGICAL(D6937),"",FREQUENCY(IF('Data Transformation'!$B$425:$B$8425='Bin Analysis'!$B6915,'Data Transformation'!$G$425:$G$8425),D6937))</f>
        <v>2001</v>
      </c>
      <c r="F6937">
        <f t="shared" si="864"/>
        <v>0</v>
      </c>
      <c r="G6937">
        <f>Weighting!$H$25</f>
        <v>0</v>
      </c>
      <c r="H6937">
        <f t="array" ref="H6937">FREQUENCY(IF('Data Transformation'!$B$4:$B$8425=B6915,'Data Transformation'!$G$4:$G$8425),'Bin Analysis'!$B6937)</f>
        <v>2073</v>
      </c>
      <c r="I6937">
        <f t="shared" si="865"/>
        <v>0</v>
      </c>
      <c r="J6937">
        <f t="shared" si="866"/>
        <v>0</v>
      </c>
      <c r="K6937">
        <f>J6937*Weighting!$W$25</f>
        <v>0</v>
      </c>
      <c r="M6937" s="14"/>
    </row>
    <row r="6938" spans="1:25" x14ac:dyDescent="0.25">
      <c r="O6938"/>
      <c r="P6938"/>
      <c r="Q6938"/>
      <c r="R6938"/>
    </row>
    <row r="6939" spans="1:25" ht="23.25" x14ac:dyDescent="0.35">
      <c r="A6939" s="21" t="s">
        <v>0</v>
      </c>
      <c r="B6939" s="21" t="str">
        <f>IFERROR(VLOOKUP(C6939,'Data Transformation'!$L$6:$M$426,2,FALSE),"")</f>
        <v/>
      </c>
      <c r="C6939" s="21">
        <f>C6915+1</f>
        <v>289</v>
      </c>
      <c r="D6939" s="21"/>
      <c r="E6939" s="21"/>
      <c r="F6939" s="21"/>
      <c r="G6939" s="21"/>
      <c r="H6939" s="22"/>
      <c r="I6939" s="22"/>
      <c r="J6939" s="22"/>
      <c r="K6939" s="21"/>
      <c r="L6939" s="21" t="str">
        <f>B6939</f>
        <v/>
      </c>
      <c r="M6939" s="23" t="e">
        <f>INDEX('Data Transformation'!$O$4:$O$424,MATCH($B6939,'Data Transformation'!$M$4:$M$424,0),MATCH($M$2,'Data Transformation'!$O$3,0))</f>
        <v>#N/A</v>
      </c>
      <c r="N6939" s="27" t="e">
        <f>IF('Input and Summary Results'!$J$16="minimum",'Bin Analysis'!X6940/(M6939-1),'Bin Analysis'!Y6939/('Bin Analysis'!M6939-1))</f>
        <v>#N/A</v>
      </c>
      <c r="O6939" s="27" t="e">
        <f>IF(M6939=FALSE,NA(),(VLOOKUP(1,C6942:K6961,4,FALSE))/(M6939-1))</f>
        <v>#N/A</v>
      </c>
      <c r="P6939" s="27" t="e">
        <f>IF(M6939=FALSE,NA(),SUM(J6942:J6961)/Weighting!$S$5)</f>
        <v>#N/A</v>
      </c>
      <c r="Q6939" s="27" t="e">
        <f>IF(M6939=FALSE,NA(),SUM(K6942:K6961)/Weighting!$S$6)</f>
        <v>#N/A</v>
      </c>
      <c r="R6939" s="27" t="e">
        <f>IF(M6939=FALSE,NA(),(VLOOKUP(1,G6942:K6961,3,FALSE))/(M6939-1))</f>
        <v>#N/A</v>
      </c>
      <c r="S6939" s="22" t="e">
        <f>IF(M6939=FALSE,NA(),IF(SUM(J6942:J6961)=2,"yes","no"))</f>
        <v>#N/A</v>
      </c>
      <c r="X6939" s="2" cm="2">
        <f t="array" ref="X6939:X6940">FREQUENCY(IF('Data Transformation'!$B$425:$B$6424='Bin Analysis'!L6939,'Data Transformation'!$G$425:$G$6424),'Data Transformation'!$U$11)</f>
        <v>0</v>
      </c>
      <c r="Y6939" s="2" cm="2">
        <f t="array" ref="Y6939:Y6940">FREQUENCY(IF('Data Transformation'!$B$425:$B$6424='Bin Analysis'!L6939,'Data Transformation'!$G$425:$G$6424),'Data Transformation'!$U$12)</f>
        <v>0</v>
      </c>
    </row>
    <row r="6940" spans="1:25" x14ac:dyDescent="0.25">
      <c r="A6940" s="14" t="s">
        <v>67</v>
      </c>
      <c r="B6940" t="s">
        <v>47</v>
      </c>
      <c r="C6940" t="s">
        <v>5</v>
      </c>
      <c r="D6940" t="s">
        <v>98</v>
      </c>
      <c r="E6940" t="s">
        <v>99</v>
      </c>
      <c r="F6940" t="s">
        <v>100</v>
      </c>
      <c r="G6940" t="s">
        <v>69</v>
      </c>
      <c r="H6940" t="s">
        <v>31</v>
      </c>
      <c r="I6940" t="s">
        <v>32</v>
      </c>
      <c r="J6940" t="s">
        <v>46</v>
      </c>
      <c r="K6940" s="14" t="s">
        <v>45</v>
      </c>
      <c r="M6940" s="14"/>
      <c r="X6940" s="2">
        <v>0</v>
      </c>
      <c r="Y6940" s="2">
        <v>0</v>
      </c>
    </row>
    <row r="6941" spans="1:25" x14ac:dyDescent="0.25">
      <c r="A6941" s="32"/>
      <c r="D6941" t="e">
        <f>IF(C6941=1,'Data Transformation'!$G$3+0.5*'Data Transformation'!$W$25,IF(C6942=1,D6942-'Data Transformation'!$W$25,FALSE))</f>
        <v>#NUM!</v>
      </c>
      <c r="E6941">
        <f t="array" ref="E6941">IF(ISLOGICAL(D6941),"",FREQUENCY(IF('Data Transformation'!$B$425:$B$8425='Bin Analysis'!$B6939,'Data Transformation'!$G$425:$G$8425),D6941))</f>
        <v>2001</v>
      </c>
      <c r="F6941" t="e">
        <f>IF(ISLOGICAL(D6941),"",E6941-E6940)</f>
        <v>#VALUE!</v>
      </c>
      <c r="M6941" s="14"/>
    </row>
    <row r="6942" spans="1:25" x14ac:dyDescent="0.25">
      <c r="A6942" s="32" t="e">
        <f>IF(Weighting!$P$6&gt;0,B6942,"")</f>
        <v>#NUM!</v>
      </c>
      <c r="B6942" t="e">
        <f>Weighting!$C$6</f>
        <v>#DIV/0!</v>
      </c>
      <c r="C6942" t="e">
        <f>Weighting!$F$6</f>
        <v>#NUM!</v>
      </c>
      <c r="D6942" t="e">
        <f>IF(C6942=1,'Data Transformation'!$G$3+0.5*'Data Transformation'!$W$25,IF(C6943=1,D6943-'Data Transformation'!$W$25,FALSE))</f>
        <v>#NUM!</v>
      </c>
      <c r="E6942">
        <f t="array" ref="E6942">IF(ISLOGICAL(D6942),"",FREQUENCY(IF('Data Transformation'!$B$425:$B$8425='Bin Analysis'!$B6939,'Data Transformation'!$G$425:$G$8425),D6942))</f>
        <v>2001</v>
      </c>
      <c r="F6942">
        <f>IF(ISLOGICAL(D6942),"",E6942-E6941)</f>
        <v>0</v>
      </c>
      <c r="G6942">
        <f>Weighting!$H$6</f>
        <v>1</v>
      </c>
      <c r="H6942">
        <f t="array" ref="H6942">FREQUENCY(IF('Data Transformation'!$B$4:$B$8425=B6939,'Data Transformation'!$G$4:$G$8425),'Bin Analysis'!$B6942)</f>
        <v>2073</v>
      </c>
      <c r="I6942">
        <f>H6942-H6941</f>
        <v>2073</v>
      </c>
      <c r="J6942">
        <f>IF(I6942=0,0,1)</f>
        <v>1</v>
      </c>
      <c r="K6942" t="e">
        <f>J6942*Weighting!$W$6</f>
        <v>#NUM!</v>
      </c>
      <c r="M6942" s="14"/>
    </row>
    <row r="6943" spans="1:25" x14ac:dyDescent="0.25">
      <c r="A6943" s="32" t="str">
        <f>IF(Weighting!$P$7&gt;0,B6943,"")</f>
        <v/>
      </c>
      <c r="B6943" t="e">
        <f>Weighting!$C$7</f>
        <v>#DIV/0!</v>
      </c>
      <c r="C6943" t="e">
        <f>Weighting!$F$7</f>
        <v>#NUM!</v>
      </c>
      <c r="D6943" t="e">
        <f>IF(C6943=1,'Data Transformation'!$G$3+0.5*'Data Transformation'!$W$25,IF(C6944=1,D6944-'Data Transformation'!$W$25,FALSE))</f>
        <v>#NUM!</v>
      </c>
      <c r="E6943">
        <f t="array" ref="E6943">IF(ISLOGICAL(D6943),"",FREQUENCY(IF('Data Transformation'!$B$425:$B$8425='Bin Analysis'!$B6939,'Data Transformation'!$G$425:$G$8425),D6943))</f>
        <v>2001</v>
      </c>
      <c r="F6943">
        <f t="shared" ref="F6943:F6961" si="867">IF(ISLOGICAL(D6943),"",E6943-E6942)</f>
        <v>0</v>
      </c>
      <c r="G6943">
        <f>Weighting!$H$7</f>
        <v>0</v>
      </c>
      <c r="H6943">
        <f t="array" ref="H6943">FREQUENCY(IF('Data Transformation'!$B$4:$B$8425=B6939,'Data Transformation'!$G$4:$G$8425),'Bin Analysis'!$B6943)</f>
        <v>2073</v>
      </c>
      <c r="I6943">
        <f t="shared" ref="I6943:I6961" si="868">H6943-H6942</f>
        <v>0</v>
      </c>
      <c r="J6943">
        <f>IF(I6943=0,0,1)</f>
        <v>0</v>
      </c>
      <c r="K6943">
        <f>J6943*Weighting!$W$7</f>
        <v>0</v>
      </c>
      <c r="M6943" s="14"/>
    </row>
    <row r="6944" spans="1:25" x14ac:dyDescent="0.25">
      <c r="A6944" s="32" t="str">
        <f>IF(Weighting!$P$8&gt;0,B6944,"")</f>
        <v/>
      </c>
      <c r="B6944" t="e">
        <f>Weighting!$C$8</f>
        <v>#DIV/0!</v>
      </c>
      <c r="C6944" t="e">
        <f>Weighting!$F$8</f>
        <v>#NUM!</v>
      </c>
      <c r="D6944" t="e">
        <f>IF(C6944=1,'Data Transformation'!$G$3+0.5*'Data Transformation'!$W$25,IF(C6945=1,D6945-'Data Transformation'!$W$25,FALSE))</f>
        <v>#NUM!</v>
      </c>
      <c r="E6944">
        <f t="array" ref="E6944">IF(ISLOGICAL(D6944),"",FREQUENCY(IF('Data Transformation'!$B$425:$B$8425='Bin Analysis'!$B6939,'Data Transformation'!$G$425:$G$8425),D6944))</f>
        <v>2001</v>
      </c>
      <c r="F6944">
        <f t="shared" si="867"/>
        <v>0</v>
      </c>
      <c r="G6944">
        <f>Weighting!$H$8</f>
        <v>0</v>
      </c>
      <c r="H6944">
        <f t="array" ref="H6944">FREQUENCY(IF('Data Transformation'!$B$4:$B$8425=B6939,'Data Transformation'!$G$4:$G$8425),'Bin Analysis'!$B6944)</f>
        <v>2073</v>
      </c>
      <c r="I6944">
        <f t="shared" si="868"/>
        <v>0</v>
      </c>
      <c r="J6944">
        <f t="shared" ref="J6944:J6961" si="869">IF(I6944=0,0,1)</f>
        <v>0</v>
      </c>
      <c r="K6944">
        <f>J6944*Weighting!$W$8</f>
        <v>0</v>
      </c>
      <c r="M6944" s="14"/>
    </row>
    <row r="6945" spans="1:13" x14ac:dyDescent="0.25">
      <c r="A6945" s="32" t="str">
        <f>IF(Weighting!$P$9&gt;0,B6945,"")</f>
        <v/>
      </c>
      <c r="B6945" s="50" t="e">
        <f>Weighting!$C$9</f>
        <v>#DIV/0!</v>
      </c>
      <c r="C6945" t="e">
        <f>Weighting!$F$9</f>
        <v>#NUM!</v>
      </c>
      <c r="D6945" t="e">
        <f>IF(C6945=1,'Data Transformation'!$G$3+0.5*'Data Transformation'!$W$25,IF(C6946=1,D6946-'Data Transformation'!$W$25,FALSE))</f>
        <v>#NUM!</v>
      </c>
      <c r="E6945">
        <f t="array" ref="E6945">IF(ISLOGICAL(D6945),"",FREQUENCY(IF('Data Transformation'!$B$425:$B$8425='Bin Analysis'!$B6939,'Data Transformation'!$G$425:$G$8425),D6945))</f>
        <v>2001</v>
      </c>
      <c r="F6945">
        <f t="shared" si="867"/>
        <v>0</v>
      </c>
      <c r="G6945">
        <f>Weighting!$H$9</f>
        <v>0</v>
      </c>
      <c r="H6945">
        <f t="array" ref="H6945">FREQUENCY(IF('Data Transformation'!$B$4:$B$8425=B6939,'Data Transformation'!$G$4:$G$8425),'Bin Analysis'!$B6945)</f>
        <v>2073</v>
      </c>
      <c r="I6945">
        <f t="shared" si="868"/>
        <v>0</v>
      </c>
      <c r="J6945">
        <f t="shared" si="869"/>
        <v>0</v>
      </c>
      <c r="K6945">
        <f>J6945*Weighting!$W$9</f>
        <v>0</v>
      </c>
      <c r="M6945" s="14"/>
    </row>
    <row r="6946" spans="1:13" x14ac:dyDescent="0.25">
      <c r="A6946" s="32" t="str">
        <f>IF(Weighting!$P$10&gt;0,B6946,"")</f>
        <v/>
      </c>
      <c r="B6946" t="e">
        <f>Weighting!$C$10</f>
        <v>#DIV/0!</v>
      </c>
      <c r="C6946" t="e">
        <f>Weighting!$F$10</f>
        <v>#NUM!</v>
      </c>
      <c r="D6946" t="e">
        <f>IF(C6946=1,'Data Transformation'!$G$3+0.5*'Data Transformation'!$W$25,IF(C6947=1,D6947-'Data Transformation'!$W$25,FALSE))</f>
        <v>#NUM!</v>
      </c>
      <c r="E6946">
        <f t="array" ref="E6946">IF(ISLOGICAL(D6946),"",FREQUENCY(IF('Data Transformation'!$B$425:$B$8425='Bin Analysis'!$B6939,'Data Transformation'!$G$425:$G$8425),D6946))</f>
        <v>2001</v>
      </c>
      <c r="F6946">
        <f t="shared" si="867"/>
        <v>0</v>
      </c>
      <c r="G6946">
        <f>Weighting!$H$10</f>
        <v>0</v>
      </c>
      <c r="H6946">
        <f t="array" ref="H6946">FREQUENCY(IF('Data Transformation'!$B$4:$B$8425=B6939,'Data Transformation'!$G$4:$G$8425),'Bin Analysis'!$B6946)</f>
        <v>2073</v>
      </c>
      <c r="I6946">
        <f t="shared" si="868"/>
        <v>0</v>
      </c>
      <c r="J6946">
        <f t="shared" si="869"/>
        <v>0</v>
      </c>
      <c r="K6946">
        <f>J6946*Weighting!$W$10</f>
        <v>0</v>
      </c>
      <c r="M6946" s="14"/>
    </row>
    <row r="6947" spans="1:13" x14ac:dyDescent="0.25">
      <c r="A6947" s="32" t="str">
        <f>IF(Weighting!$P$11&gt;0,B6947,"")</f>
        <v/>
      </c>
      <c r="B6947" t="e">
        <f>Weighting!$C$11</f>
        <v>#DIV/0!</v>
      </c>
      <c r="C6947" t="e">
        <f>Weighting!$F$11</f>
        <v>#NUM!</v>
      </c>
      <c r="D6947" t="e">
        <f>IF(C6947=1,'Data Transformation'!$G$3+0.5*'Data Transformation'!$W$25,IF(C6948=1,D6948-'Data Transformation'!$W$25,FALSE))</f>
        <v>#NUM!</v>
      </c>
      <c r="E6947">
        <f t="array" ref="E6947">IF(ISLOGICAL(D6947),"",FREQUENCY(IF('Data Transformation'!$B$425:$B$8425='Bin Analysis'!$B6939,'Data Transformation'!$G$425:$G$8425),D6947))</f>
        <v>2001</v>
      </c>
      <c r="F6947">
        <f t="shared" si="867"/>
        <v>0</v>
      </c>
      <c r="G6947">
        <f>Weighting!$H$11</f>
        <v>0</v>
      </c>
      <c r="H6947">
        <f t="array" ref="H6947">FREQUENCY(IF('Data Transformation'!$B$4:$B$8425=B6939,'Data Transformation'!$G$4:$G$8425),'Bin Analysis'!$B6947)</f>
        <v>2073</v>
      </c>
      <c r="I6947">
        <f t="shared" si="868"/>
        <v>0</v>
      </c>
      <c r="J6947">
        <f t="shared" si="869"/>
        <v>0</v>
      </c>
      <c r="K6947">
        <f>J6947*Weighting!$W$11</f>
        <v>0</v>
      </c>
      <c r="M6947" s="14"/>
    </row>
    <row r="6948" spans="1:13" x14ac:dyDescent="0.25">
      <c r="A6948" s="32" t="str">
        <f>IF(Weighting!$P$12&gt;0,B6948,"")</f>
        <v/>
      </c>
      <c r="B6948" t="e">
        <f>Weighting!$C$12</f>
        <v>#DIV/0!</v>
      </c>
      <c r="C6948" t="e">
        <f>Weighting!$F$12</f>
        <v>#NUM!</v>
      </c>
      <c r="D6948" t="e">
        <f>IF(C6948=1,'Data Transformation'!$G$3+0.5*'Data Transformation'!$W$25,IF(C6949=1,D6949-'Data Transformation'!$W$25,FALSE))</f>
        <v>#NUM!</v>
      </c>
      <c r="E6948">
        <f t="array" ref="E6948">IF(ISLOGICAL(D6948),"",FREQUENCY(IF('Data Transformation'!$B$425:$B$8425='Bin Analysis'!$B6939,'Data Transformation'!$G$425:$G$8425),D6948))</f>
        <v>2001</v>
      </c>
      <c r="F6948">
        <f t="shared" si="867"/>
        <v>0</v>
      </c>
      <c r="G6948">
        <f>Weighting!$H$12</f>
        <v>0</v>
      </c>
      <c r="H6948">
        <f t="array" ref="H6948">FREQUENCY(IF('Data Transformation'!$B$4:$B$8425=B6939,'Data Transformation'!$G$4:$G$8425),'Bin Analysis'!$B6948)</f>
        <v>2073</v>
      </c>
      <c r="I6948">
        <f t="shared" si="868"/>
        <v>0</v>
      </c>
      <c r="J6948">
        <f t="shared" si="869"/>
        <v>0</v>
      </c>
      <c r="K6948">
        <f>J6948*Weighting!$W$12</f>
        <v>0</v>
      </c>
      <c r="M6948" s="14"/>
    </row>
    <row r="6949" spans="1:13" x14ac:dyDescent="0.25">
      <c r="A6949" s="32" t="str">
        <f>IF(Weighting!$P$13&gt;0,B6949,"")</f>
        <v/>
      </c>
      <c r="B6949" t="e">
        <f>Weighting!$C$13</f>
        <v>#DIV/0!</v>
      </c>
      <c r="C6949" t="e">
        <f>Weighting!$F$13</f>
        <v>#NUM!</v>
      </c>
      <c r="D6949" t="e">
        <f>IF(C6949=1,'Data Transformation'!$G$3+0.5*'Data Transformation'!$W$25,IF(C6950=1,D6950-'Data Transformation'!$W$25,FALSE))</f>
        <v>#NUM!</v>
      </c>
      <c r="E6949">
        <f t="array" ref="E6949">IF(ISLOGICAL(D6949),"",FREQUENCY(IF('Data Transformation'!$B$425:$B$8425='Bin Analysis'!$B6939,'Data Transformation'!$G$425:$G$8425),D6949))</f>
        <v>2001</v>
      </c>
      <c r="F6949">
        <f t="shared" si="867"/>
        <v>0</v>
      </c>
      <c r="G6949">
        <f>Weighting!$H$13</f>
        <v>0</v>
      </c>
      <c r="H6949">
        <f t="array" ref="H6949">FREQUENCY(IF('Data Transformation'!$B$4:$B$8425=B6939,'Data Transformation'!$G$4:$G$8425),'Bin Analysis'!$B6949)</f>
        <v>2073</v>
      </c>
      <c r="I6949">
        <f t="shared" si="868"/>
        <v>0</v>
      </c>
      <c r="J6949">
        <f t="shared" si="869"/>
        <v>0</v>
      </c>
      <c r="K6949">
        <f>J6949*Weighting!$W$13</f>
        <v>0</v>
      </c>
      <c r="M6949" s="14"/>
    </row>
    <row r="6950" spans="1:13" x14ac:dyDescent="0.25">
      <c r="A6950" s="32" t="str">
        <f>IF(Weighting!$P$14&gt;0,B6950,"")</f>
        <v/>
      </c>
      <c r="B6950" t="e">
        <f>Weighting!$C$14</f>
        <v>#DIV/0!</v>
      </c>
      <c r="C6950" t="e">
        <f>Weighting!$F$14</f>
        <v>#NUM!</v>
      </c>
      <c r="D6950" t="e">
        <f>IF(C6950=1,'Data Transformation'!$G$3+0.5*'Data Transformation'!$W$25,IF(C6951=1,D6951-'Data Transformation'!$W$25,FALSE))</f>
        <v>#NUM!</v>
      </c>
      <c r="E6950">
        <f t="array" ref="E6950">IF(ISLOGICAL(D6950),"",FREQUENCY(IF('Data Transformation'!$B$425:$B$8425='Bin Analysis'!$B6939,'Data Transformation'!$G$425:$G$8425),D6950))</f>
        <v>2001</v>
      </c>
      <c r="F6950">
        <f t="shared" si="867"/>
        <v>0</v>
      </c>
      <c r="G6950">
        <f>Weighting!$H$14</f>
        <v>0</v>
      </c>
      <c r="H6950">
        <f t="array" ref="H6950">FREQUENCY(IF('Data Transformation'!$B$4:$B$8425=B6939,'Data Transformation'!$G$4:$G$8425),'Bin Analysis'!$B6950)</f>
        <v>2073</v>
      </c>
      <c r="I6950">
        <f t="shared" si="868"/>
        <v>0</v>
      </c>
      <c r="J6950">
        <f t="shared" si="869"/>
        <v>0</v>
      </c>
      <c r="K6950">
        <f>J6950*Weighting!$W$14</f>
        <v>0</v>
      </c>
      <c r="M6950" s="14"/>
    </row>
    <row r="6951" spans="1:13" x14ac:dyDescent="0.25">
      <c r="A6951" s="32" t="str">
        <f>IF(Weighting!$P$15&gt;0,B6951,"")</f>
        <v/>
      </c>
      <c r="B6951" t="e">
        <f>Weighting!$C$15</f>
        <v>#DIV/0!</v>
      </c>
      <c r="C6951" t="e">
        <f>Weighting!$F$15</f>
        <v>#NUM!</v>
      </c>
      <c r="D6951" t="e">
        <f>IF(C6951=1,'Data Transformation'!$G$3+0.5*'Data Transformation'!$W$25,IF(C6952=1,D6952-'Data Transformation'!$W$25,FALSE))</f>
        <v>#NUM!</v>
      </c>
      <c r="E6951">
        <f t="array" ref="E6951">IF(ISLOGICAL(D6951),"",FREQUENCY(IF('Data Transformation'!$B$425:$B$8425='Bin Analysis'!$B6939,'Data Transformation'!$G$425:$G$8425),D6951))</f>
        <v>2001</v>
      </c>
      <c r="F6951">
        <f t="shared" si="867"/>
        <v>0</v>
      </c>
      <c r="G6951">
        <f>Weighting!$H$15</f>
        <v>0</v>
      </c>
      <c r="H6951">
        <f t="array" ref="H6951">FREQUENCY(IF('Data Transformation'!$B$4:$B$8425=B6939,'Data Transformation'!$G$4:$G$8425),'Bin Analysis'!$B6951)</f>
        <v>2073</v>
      </c>
      <c r="I6951">
        <f t="shared" si="868"/>
        <v>0</v>
      </c>
      <c r="J6951">
        <f t="shared" si="869"/>
        <v>0</v>
      </c>
      <c r="K6951">
        <f>J6951*Weighting!$W$15</f>
        <v>0</v>
      </c>
      <c r="M6951" s="14"/>
    </row>
    <row r="6952" spans="1:13" x14ac:dyDescent="0.25">
      <c r="A6952" s="32" t="str">
        <f>IF(Weighting!$P$16&gt;0,B6952,"")</f>
        <v/>
      </c>
      <c r="B6952" t="e">
        <f>Weighting!$C$16</f>
        <v>#DIV/0!</v>
      </c>
      <c r="C6952" t="e">
        <f>Weighting!$F$16</f>
        <v>#NUM!</v>
      </c>
      <c r="D6952" t="e">
        <f>IF(C6952=1,'Data Transformation'!$G$3+0.5*'Data Transformation'!$W$25,IF(C6953=1,D6953-'Data Transformation'!$W$25,FALSE))</f>
        <v>#NUM!</v>
      </c>
      <c r="E6952">
        <f t="array" ref="E6952">IF(ISLOGICAL(D6952),"",FREQUENCY(IF('Data Transformation'!$B$425:$B$8425='Bin Analysis'!$B6939,'Data Transformation'!$G$425:$G$8425),D6952))</f>
        <v>2001</v>
      </c>
      <c r="F6952">
        <f t="shared" si="867"/>
        <v>0</v>
      </c>
      <c r="G6952">
        <f>Weighting!$H$16</f>
        <v>0</v>
      </c>
      <c r="H6952">
        <f t="array" ref="H6952">FREQUENCY(IF('Data Transformation'!$B$4:$B$8425=B6939,'Data Transformation'!$G$4:$G$8425),'Bin Analysis'!$B6952)</f>
        <v>2073</v>
      </c>
      <c r="I6952">
        <f t="shared" si="868"/>
        <v>0</v>
      </c>
      <c r="J6952">
        <f t="shared" si="869"/>
        <v>0</v>
      </c>
      <c r="K6952">
        <f>J6952*Weighting!$W$16</f>
        <v>0</v>
      </c>
      <c r="M6952" s="14"/>
    </row>
    <row r="6953" spans="1:13" x14ac:dyDescent="0.25">
      <c r="A6953" s="32" t="str">
        <f>IF(Weighting!$P$17&gt;0,B6953,"")</f>
        <v/>
      </c>
      <c r="B6953" t="e">
        <f>Weighting!$C$17</f>
        <v>#DIV/0!</v>
      </c>
      <c r="C6953" t="e">
        <f>Weighting!$F$17</f>
        <v>#NUM!</v>
      </c>
      <c r="D6953" t="e">
        <f>IF(C6953=1,'Data Transformation'!$G$3+0.5*'Data Transformation'!$W$25,IF(C6954=1,D6954-'Data Transformation'!$W$25,FALSE))</f>
        <v>#NUM!</v>
      </c>
      <c r="E6953">
        <f t="array" ref="E6953">IF(ISLOGICAL(D6953),"",FREQUENCY(IF('Data Transformation'!$B$425:$B$8425='Bin Analysis'!$B6939,'Data Transformation'!$G$425:$G$8425),D6953))</f>
        <v>2001</v>
      </c>
      <c r="F6953">
        <f t="shared" si="867"/>
        <v>0</v>
      </c>
      <c r="G6953">
        <f>Weighting!$H$17</f>
        <v>0</v>
      </c>
      <c r="H6953">
        <f t="array" ref="H6953">FREQUENCY(IF('Data Transformation'!$B$4:$B$8425=B6939,'Data Transformation'!$G$4:$G$8425),'Bin Analysis'!$B6953)</f>
        <v>2073</v>
      </c>
      <c r="I6953">
        <f t="shared" si="868"/>
        <v>0</v>
      </c>
      <c r="J6953">
        <f t="shared" si="869"/>
        <v>0</v>
      </c>
      <c r="K6953">
        <f>J6953*Weighting!$W$17</f>
        <v>0</v>
      </c>
      <c r="M6953" s="14"/>
    </row>
    <row r="6954" spans="1:13" x14ac:dyDescent="0.25">
      <c r="A6954" s="32" t="str">
        <f>IF(Weighting!$P$18&gt;0,B6954,"")</f>
        <v/>
      </c>
      <c r="B6954" t="e">
        <f>Weighting!$C$18</f>
        <v>#DIV/0!</v>
      </c>
      <c r="C6954" t="e">
        <f>Weighting!$F$18</f>
        <v>#NUM!</v>
      </c>
      <c r="D6954" t="e">
        <f>IF(C6954=1,'Data Transformation'!$G$3+0.5*'Data Transformation'!$W$25,IF(C6955=1,D6955-'Data Transformation'!$W$25,FALSE))</f>
        <v>#NUM!</v>
      </c>
      <c r="E6954">
        <f t="array" ref="E6954">IF(ISLOGICAL(D6954),"",FREQUENCY(IF('Data Transformation'!$B$425:$B$8425='Bin Analysis'!$B6939,'Data Transformation'!$G$425:$G$8425),D6954))</f>
        <v>2001</v>
      </c>
      <c r="F6954">
        <f t="shared" si="867"/>
        <v>0</v>
      </c>
      <c r="G6954">
        <f>Weighting!$H$18</f>
        <v>0</v>
      </c>
      <c r="H6954">
        <f t="array" ref="H6954">FREQUENCY(IF('Data Transformation'!$B$4:$B$8425=B6939,'Data Transformation'!$G$4:$G$8425),'Bin Analysis'!$B6954)</f>
        <v>2073</v>
      </c>
      <c r="I6954">
        <f t="shared" si="868"/>
        <v>0</v>
      </c>
      <c r="J6954">
        <f t="shared" si="869"/>
        <v>0</v>
      </c>
      <c r="K6954">
        <f>J6954*Weighting!$W$18</f>
        <v>0</v>
      </c>
      <c r="M6954" s="14"/>
    </row>
    <row r="6955" spans="1:13" x14ac:dyDescent="0.25">
      <c r="A6955" s="32" t="str">
        <f>IF(Weighting!$P$19&gt;0,B6955,"")</f>
        <v/>
      </c>
      <c r="B6955" t="e">
        <f>Weighting!$C$19</f>
        <v>#DIV/0!</v>
      </c>
      <c r="C6955" t="e">
        <f>Weighting!$F$19</f>
        <v>#NUM!</v>
      </c>
      <c r="D6955" t="e">
        <f>IF(C6955=1,'Data Transformation'!$G$3+0.5*'Data Transformation'!$W$25,IF(C6956=1,D6956-'Data Transformation'!$W$25,FALSE))</f>
        <v>#NUM!</v>
      </c>
      <c r="E6955">
        <f t="array" ref="E6955">IF(ISLOGICAL(D6955),"",FREQUENCY(IF('Data Transformation'!$B$425:$B$8425='Bin Analysis'!$B6939,'Data Transformation'!$G$425:$G$8425),D6955))</f>
        <v>2001</v>
      </c>
      <c r="F6955">
        <f t="shared" si="867"/>
        <v>0</v>
      </c>
      <c r="G6955">
        <f>Weighting!$H$19</f>
        <v>0</v>
      </c>
      <c r="H6955">
        <f t="array" ref="H6955">FREQUENCY(IF('Data Transformation'!$B$4:$B$8425=B6939,'Data Transformation'!$G$4:$G$8425),'Bin Analysis'!$B6955)</f>
        <v>2073</v>
      </c>
      <c r="I6955">
        <f t="shared" si="868"/>
        <v>0</v>
      </c>
      <c r="J6955">
        <f t="shared" si="869"/>
        <v>0</v>
      </c>
      <c r="K6955">
        <f>J6955*Weighting!$W$19</f>
        <v>0</v>
      </c>
      <c r="M6955" s="14"/>
    </row>
    <row r="6956" spans="1:13" x14ac:dyDescent="0.25">
      <c r="A6956" s="32" t="str">
        <f>IF(Weighting!$P$20&gt;0,B6956,"")</f>
        <v/>
      </c>
      <c r="B6956" t="e">
        <f>Weighting!$C$20</f>
        <v>#DIV/0!</v>
      </c>
      <c r="C6956" t="e">
        <f>Weighting!$F$20</f>
        <v>#NUM!</v>
      </c>
      <c r="D6956" t="e">
        <f>IF(C6956=1,'Data Transformation'!$G$3+0.5*'Data Transformation'!$W$25,IF(C6957=1,D6957-'Data Transformation'!$W$25,FALSE))</f>
        <v>#NUM!</v>
      </c>
      <c r="E6956">
        <f t="array" ref="E6956">IF(ISLOGICAL(D6956),"",FREQUENCY(IF('Data Transformation'!$B$425:$B$8425='Bin Analysis'!$B6939,'Data Transformation'!$G$425:$G$8425),D6956))</f>
        <v>2001</v>
      </c>
      <c r="F6956">
        <f t="shared" si="867"/>
        <v>0</v>
      </c>
      <c r="G6956">
        <f>Weighting!$H$20</f>
        <v>0</v>
      </c>
      <c r="H6956">
        <f t="array" ref="H6956">FREQUENCY(IF('Data Transformation'!$B$4:$B$8425=B6939,'Data Transformation'!$G$4:$G$8425),'Bin Analysis'!$B6956)</f>
        <v>2073</v>
      </c>
      <c r="I6956">
        <f t="shared" si="868"/>
        <v>0</v>
      </c>
      <c r="J6956">
        <f t="shared" si="869"/>
        <v>0</v>
      </c>
      <c r="K6956">
        <f>J6956*Weighting!$W$20</f>
        <v>0</v>
      </c>
      <c r="M6956" s="14"/>
    </row>
    <row r="6957" spans="1:13" x14ac:dyDescent="0.25">
      <c r="A6957" s="32" t="str">
        <f>IF(Weighting!$P$21&gt;0,B6957,"")</f>
        <v/>
      </c>
      <c r="B6957" t="e">
        <f>Weighting!$C$21</f>
        <v>#DIV/0!</v>
      </c>
      <c r="C6957" t="e">
        <f>Weighting!$F$21</f>
        <v>#NUM!</v>
      </c>
      <c r="D6957" t="e">
        <f>IF(C6957=1,'Data Transformation'!$G$3+0.5*'Data Transformation'!$W$25,IF(C6958=1,D6958-'Data Transformation'!$W$25,FALSE))</f>
        <v>#NUM!</v>
      </c>
      <c r="E6957">
        <f t="array" ref="E6957">IF(ISLOGICAL(D6957),"",FREQUENCY(IF('Data Transformation'!$B$425:$B$8425='Bin Analysis'!$B6939,'Data Transformation'!$G$425:$G$8425),D6957))</f>
        <v>2001</v>
      </c>
      <c r="F6957">
        <f t="shared" si="867"/>
        <v>0</v>
      </c>
      <c r="G6957">
        <f>Weighting!$H$21</f>
        <v>0</v>
      </c>
      <c r="H6957">
        <f t="array" ref="H6957">FREQUENCY(IF('Data Transformation'!$B$4:$B$8425=B6939,'Data Transformation'!$G$4:$G$8425),'Bin Analysis'!$B6957)</f>
        <v>2073</v>
      </c>
      <c r="I6957">
        <f t="shared" si="868"/>
        <v>0</v>
      </c>
      <c r="J6957">
        <f t="shared" si="869"/>
        <v>0</v>
      </c>
      <c r="K6957">
        <f>J6957*Weighting!$W$21</f>
        <v>0</v>
      </c>
      <c r="M6957" s="14"/>
    </row>
    <row r="6958" spans="1:13" x14ac:dyDescent="0.25">
      <c r="A6958" s="32" t="str">
        <f>IF(Weighting!$P$22&gt;0,B6958,"")</f>
        <v/>
      </c>
      <c r="B6958" t="e">
        <f>Weighting!$C$22</f>
        <v>#DIV/0!</v>
      </c>
      <c r="C6958" t="e">
        <f>Weighting!$F$22</f>
        <v>#NUM!</v>
      </c>
      <c r="D6958" t="e">
        <f>IF(C6958=1,'Data Transformation'!$G$3+0.5*'Data Transformation'!$W$25,IF(C6959=1,D6959-'Data Transformation'!$W$25,FALSE))</f>
        <v>#NUM!</v>
      </c>
      <c r="E6958">
        <f t="array" ref="E6958">IF(ISLOGICAL(D6958),"",FREQUENCY(IF('Data Transformation'!$B$425:$B$8425='Bin Analysis'!$B6939,'Data Transformation'!$G$425:$G$8425),D6958))</f>
        <v>2001</v>
      </c>
      <c r="F6958">
        <f t="shared" si="867"/>
        <v>0</v>
      </c>
      <c r="G6958">
        <f>Weighting!$H$22</f>
        <v>0</v>
      </c>
      <c r="H6958">
        <f t="array" ref="H6958">FREQUENCY(IF('Data Transformation'!$B$4:$B$8425=B6939,'Data Transformation'!$G$4:$G$8425),'Bin Analysis'!$B6958)</f>
        <v>2073</v>
      </c>
      <c r="I6958">
        <f t="shared" si="868"/>
        <v>0</v>
      </c>
      <c r="J6958">
        <f t="shared" si="869"/>
        <v>0</v>
      </c>
      <c r="K6958">
        <f>J6958*Weighting!$W$22</f>
        <v>0</v>
      </c>
      <c r="M6958" s="14"/>
    </row>
    <row r="6959" spans="1:13" x14ac:dyDescent="0.25">
      <c r="A6959" s="32" t="str">
        <f>IF(Weighting!$P$23&gt;0,B6959,"")</f>
        <v/>
      </c>
      <c r="B6959" t="e">
        <f>Weighting!$C$23</f>
        <v>#DIV/0!</v>
      </c>
      <c r="C6959" t="e">
        <f>Weighting!$F$23</f>
        <v>#NUM!</v>
      </c>
      <c r="D6959" t="e">
        <f>IF(C6959=1,'Data Transformation'!$G$3+0.5*'Data Transformation'!$W$25,IF(C6960=1,D6960-'Data Transformation'!$W$25,FALSE))</f>
        <v>#NUM!</v>
      </c>
      <c r="E6959">
        <f t="array" ref="E6959">IF(ISLOGICAL(D6959),"",FREQUENCY(IF('Data Transformation'!$B$425:$B$8425='Bin Analysis'!$B6939,'Data Transformation'!$G$425:$G$8425),D6959))</f>
        <v>2001</v>
      </c>
      <c r="F6959">
        <f t="shared" si="867"/>
        <v>0</v>
      </c>
      <c r="G6959">
        <f>Weighting!$H$23</f>
        <v>0</v>
      </c>
      <c r="H6959">
        <f t="array" ref="H6959">FREQUENCY(IF('Data Transformation'!$B$4:$B$8425=B6939,'Data Transformation'!$G$4:$G$8425),'Bin Analysis'!$B6959)</f>
        <v>2073</v>
      </c>
      <c r="I6959">
        <f t="shared" si="868"/>
        <v>0</v>
      </c>
      <c r="J6959">
        <f t="shared" si="869"/>
        <v>0</v>
      </c>
      <c r="K6959">
        <f>J6959*Weighting!$W$23</f>
        <v>0</v>
      </c>
      <c r="M6959" s="14"/>
    </row>
    <row r="6960" spans="1:13" x14ac:dyDescent="0.25">
      <c r="A6960" s="32" t="str">
        <f>IF(Weighting!$P$24&gt;0,B6960,"")</f>
        <v/>
      </c>
      <c r="B6960" t="e">
        <f>Weighting!$C$24</f>
        <v>#DIV/0!</v>
      </c>
      <c r="C6960" t="e">
        <f>Weighting!$F$24</f>
        <v>#NUM!</v>
      </c>
      <c r="D6960" t="e">
        <f>IF(C6960=1,'Data Transformation'!$G$3+0.5*'Data Transformation'!$W$25,IF(C6961=1,D6961-'Data Transformation'!$W$25,FALSE))</f>
        <v>#NUM!</v>
      </c>
      <c r="E6960">
        <f t="array" ref="E6960">IF(ISLOGICAL(D6960),"",FREQUENCY(IF('Data Transformation'!$B$425:$B$8425='Bin Analysis'!$B6939,'Data Transformation'!$G$425:$G$8425),D6960))</f>
        <v>2001</v>
      </c>
      <c r="F6960">
        <f t="shared" si="867"/>
        <v>0</v>
      </c>
      <c r="G6960">
        <f>Weighting!$H$24</f>
        <v>0</v>
      </c>
      <c r="H6960">
        <f t="array" ref="H6960">FREQUENCY(IF('Data Transformation'!$B$4:$B$8425=B6939,'Data Transformation'!$G$4:$G$8425),'Bin Analysis'!$B6960)</f>
        <v>2073</v>
      </c>
      <c r="I6960">
        <f t="shared" si="868"/>
        <v>0</v>
      </c>
      <c r="J6960">
        <f t="shared" si="869"/>
        <v>0</v>
      </c>
      <c r="K6960">
        <f>J6960*Weighting!$W$24</f>
        <v>0</v>
      </c>
      <c r="M6960" s="14"/>
    </row>
    <row r="6961" spans="1:25" x14ac:dyDescent="0.25">
      <c r="A6961" s="32" t="str">
        <f>IF(Weighting!$P$25&gt;0,B6961,"")</f>
        <v/>
      </c>
      <c r="B6961" t="e">
        <f>Weighting!$C$25</f>
        <v>#DIV/0!</v>
      </c>
      <c r="C6961" t="e">
        <f>Weighting!$F$25</f>
        <v>#NUM!</v>
      </c>
      <c r="D6961" t="e">
        <f>IF(C6961=1,'Data Transformation'!$G$3+0.5*'Data Transformation'!$W$25,IF(C6962=1,D6962-'Data Transformation'!$W$25,FALSE))</f>
        <v>#NUM!</v>
      </c>
      <c r="E6961">
        <f t="array" ref="E6961">IF(ISLOGICAL(D6961),"",FREQUENCY(IF('Data Transformation'!$B$425:$B$8425='Bin Analysis'!$B6939,'Data Transformation'!$G$425:$G$8425),D6961))</f>
        <v>2001</v>
      </c>
      <c r="F6961">
        <f t="shared" si="867"/>
        <v>0</v>
      </c>
      <c r="G6961">
        <f>Weighting!$H$25</f>
        <v>0</v>
      </c>
      <c r="H6961">
        <f t="array" ref="H6961">FREQUENCY(IF('Data Transformation'!$B$4:$B$8425=B6939,'Data Transformation'!$G$4:$G$8425),'Bin Analysis'!$B6961)</f>
        <v>2073</v>
      </c>
      <c r="I6961">
        <f t="shared" si="868"/>
        <v>0</v>
      </c>
      <c r="J6961">
        <f t="shared" si="869"/>
        <v>0</v>
      </c>
      <c r="K6961">
        <f>J6961*Weighting!$W$25</f>
        <v>0</v>
      </c>
      <c r="M6961" s="14"/>
    </row>
    <row r="6962" spans="1:25" x14ac:dyDescent="0.25">
      <c r="N6962" s="57"/>
      <c r="O6962"/>
      <c r="P6962"/>
      <c r="Q6962"/>
      <c r="R6962"/>
    </row>
    <row r="6963" spans="1:25" ht="23.25" x14ac:dyDescent="0.35">
      <c r="A6963" s="21" t="s">
        <v>0</v>
      </c>
      <c r="B6963" s="21" t="str">
        <f>IFERROR(VLOOKUP(C6963,'Data Transformation'!$L$6:$M$426,2,FALSE),"")</f>
        <v/>
      </c>
      <c r="C6963" s="21">
        <f>C6939+1</f>
        <v>290</v>
      </c>
      <c r="D6963" s="21"/>
      <c r="E6963" s="21"/>
      <c r="F6963" s="21"/>
      <c r="G6963" s="21"/>
      <c r="H6963" s="22"/>
      <c r="I6963" s="22"/>
      <c r="J6963" s="22"/>
      <c r="K6963" s="21"/>
      <c r="L6963" s="21" t="str">
        <f>B6963</f>
        <v/>
      </c>
      <c r="M6963" s="23" t="e">
        <f>INDEX('Data Transformation'!$O$4:$O$424,MATCH($B6963,'Data Transformation'!$M$4:$M$424,0),MATCH($M$2,'Data Transformation'!$O$3,0))</f>
        <v>#N/A</v>
      </c>
      <c r="N6963" s="27" t="e">
        <f>IF('Input and Summary Results'!$J$16="minimum",'Bin Analysis'!X6964/(M6963-1),'Bin Analysis'!Y6963/('Bin Analysis'!M6963-1))</f>
        <v>#N/A</v>
      </c>
      <c r="O6963" s="27" t="e">
        <f>IF(M6963=FALSE,NA(),(VLOOKUP(1,C6966:K6985,4,FALSE))/(M6963-1))</f>
        <v>#N/A</v>
      </c>
      <c r="P6963" s="27" t="e">
        <f>IF(M6963=FALSE,NA(),SUM(J6966:J6985)/Weighting!$S$5)</f>
        <v>#N/A</v>
      </c>
      <c r="Q6963" s="27" t="e">
        <f>IF(M6963=FALSE,NA(),SUM(K6966:K6985)/Weighting!$S$6)</f>
        <v>#N/A</v>
      </c>
      <c r="R6963" s="27" t="e">
        <f>IF(M6963=FALSE,NA(),(VLOOKUP(1,G6966:K6985,3,FALSE))/(M6963-1))</f>
        <v>#N/A</v>
      </c>
      <c r="S6963" s="22" t="e">
        <f>IF(M6963=FALSE,NA(),IF(SUM(J6966:J6985)=2,"yes","no"))</f>
        <v>#N/A</v>
      </c>
      <c r="X6963" s="2" cm="2">
        <f t="array" ref="X6963:X6964">FREQUENCY(IF('Data Transformation'!$B$425:$B$6424='Bin Analysis'!L6963,'Data Transformation'!$G$425:$G$6424),'Data Transformation'!$U$11)</f>
        <v>0</v>
      </c>
      <c r="Y6963" s="2" cm="2">
        <f t="array" ref="Y6963:Y6964">FREQUENCY(IF('Data Transformation'!$B$425:$B$6424='Bin Analysis'!L6963,'Data Transformation'!$G$425:$G$6424),'Data Transformation'!$U$12)</f>
        <v>0</v>
      </c>
    </row>
    <row r="6964" spans="1:25" x14ac:dyDescent="0.25">
      <c r="A6964" s="14" t="s">
        <v>67</v>
      </c>
      <c r="B6964" t="s">
        <v>47</v>
      </c>
      <c r="C6964" t="s">
        <v>5</v>
      </c>
      <c r="D6964" t="s">
        <v>98</v>
      </c>
      <c r="E6964" t="s">
        <v>99</v>
      </c>
      <c r="F6964" t="s">
        <v>100</v>
      </c>
      <c r="G6964" t="s">
        <v>69</v>
      </c>
      <c r="H6964" t="s">
        <v>31</v>
      </c>
      <c r="I6964" t="s">
        <v>32</v>
      </c>
      <c r="J6964" t="s">
        <v>46</v>
      </c>
      <c r="K6964" s="14" t="s">
        <v>45</v>
      </c>
      <c r="M6964" s="14"/>
      <c r="X6964" s="2">
        <v>0</v>
      </c>
      <c r="Y6964" s="2">
        <v>0</v>
      </c>
    </row>
    <row r="6965" spans="1:25" x14ac:dyDescent="0.25">
      <c r="A6965" s="32"/>
      <c r="D6965" t="e">
        <f>IF(C6965=1,'Data Transformation'!$G$3+0.5*'Data Transformation'!$W$25,IF(C6966=1,D6966-'Data Transformation'!$W$25,FALSE))</f>
        <v>#NUM!</v>
      </c>
      <c r="E6965">
        <f t="array" ref="E6965">IF(ISLOGICAL(D6965),"",FREQUENCY(IF('Data Transformation'!$B$425:$B$8425='Bin Analysis'!$B6963,'Data Transformation'!$G$425:$G$8425),D6965))</f>
        <v>2001</v>
      </c>
      <c r="F6965" t="e">
        <f>IF(ISLOGICAL(D6965),"",E6965-E6964)</f>
        <v>#VALUE!</v>
      </c>
      <c r="M6965" s="14"/>
    </row>
    <row r="6966" spans="1:25" x14ac:dyDescent="0.25">
      <c r="A6966" s="32" t="e">
        <f>IF(Weighting!$P$6&gt;0,B6966,"")</f>
        <v>#NUM!</v>
      </c>
      <c r="B6966" t="e">
        <f>Weighting!$C$6</f>
        <v>#DIV/0!</v>
      </c>
      <c r="C6966" t="e">
        <f>Weighting!$F$6</f>
        <v>#NUM!</v>
      </c>
      <c r="D6966" t="e">
        <f>IF(C6966=1,'Data Transformation'!$G$3+0.5*'Data Transformation'!$W$25,IF(C6967=1,D6967-'Data Transformation'!$W$25,FALSE))</f>
        <v>#NUM!</v>
      </c>
      <c r="E6966">
        <f t="array" ref="E6966">IF(ISLOGICAL(D6966),"",FREQUENCY(IF('Data Transformation'!$B$425:$B$8425='Bin Analysis'!$B6963,'Data Transformation'!$G$425:$G$8425),D6966))</f>
        <v>2001</v>
      </c>
      <c r="F6966">
        <f>IF(ISLOGICAL(D6966),"",E6966-E6965)</f>
        <v>0</v>
      </c>
      <c r="G6966">
        <f>Weighting!$H$6</f>
        <v>1</v>
      </c>
      <c r="H6966">
        <f t="array" ref="H6966">FREQUENCY(IF('Data Transformation'!$B$4:$B$8425=B6963,'Data Transformation'!$G$4:$G$8425),'Bin Analysis'!$B6966)</f>
        <v>2073</v>
      </c>
      <c r="I6966">
        <f>H6966-H6965</f>
        <v>2073</v>
      </c>
      <c r="J6966">
        <f>IF(I6966=0,0,1)</f>
        <v>1</v>
      </c>
      <c r="K6966" t="e">
        <f>J6966*Weighting!$W$6</f>
        <v>#NUM!</v>
      </c>
      <c r="M6966" s="14"/>
    </row>
    <row r="6967" spans="1:25" x14ac:dyDescent="0.25">
      <c r="A6967" s="32" t="str">
        <f>IF(Weighting!$P$7&gt;0,B6967,"")</f>
        <v/>
      </c>
      <c r="B6967" t="e">
        <f>Weighting!$C$7</f>
        <v>#DIV/0!</v>
      </c>
      <c r="C6967" t="e">
        <f>Weighting!$F$7</f>
        <v>#NUM!</v>
      </c>
      <c r="D6967" t="e">
        <f>IF(C6967=1,'Data Transformation'!$G$3+0.5*'Data Transformation'!$W$25,IF(C6968=1,D6968-'Data Transformation'!$W$25,FALSE))</f>
        <v>#NUM!</v>
      </c>
      <c r="E6967">
        <f t="array" ref="E6967">IF(ISLOGICAL(D6967),"",FREQUENCY(IF('Data Transformation'!$B$425:$B$8425='Bin Analysis'!$B6963,'Data Transformation'!$G$425:$G$8425),D6967))</f>
        <v>2001</v>
      </c>
      <c r="F6967">
        <f t="shared" ref="F6967:F6985" si="870">IF(ISLOGICAL(D6967),"",E6967-E6966)</f>
        <v>0</v>
      </c>
      <c r="G6967">
        <f>Weighting!$H$7</f>
        <v>0</v>
      </c>
      <c r="H6967">
        <f t="array" ref="H6967">FREQUENCY(IF('Data Transformation'!$B$4:$B$8425=B6963,'Data Transformation'!$G$4:$G$8425),'Bin Analysis'!$B6967)</f>
        <v>2073</v>
      </c>
      <c r="I6967">
        <f t="shared" ref="I6967:I6985" si="871">H6967-H6966</f>
        <v>0</v>
      </c>
      <c r="J6967">
        <f>IF(I6967=0,0,1)</f>
        <v>0</v>
      </c>
      <c r="K6967">
        <f>J6967*Weighting!$W$7</f>
        <v>0</v>
      </c>
      <c r="M6967" s="14"/>
    </row>
    <row r="6968" spans="1:25" x14ac:dyDescent="0.25">
      <c r="A6968" s="32" t="str">
        <f>IF(Weighting!$P$8&gt;0,B6968,"")</f>
        <v/>
      </c>
      <c r="B6968" t="e">
        <f>Weighting!$C$8</f>
        <v>#DIV/0!</v>
      </c>
      <c r="C6968" t="e">
        <f>Weighting!$F$8</f>
        <v>#NUM!</v>
      </c>
      <c r="D6968" t="e">
        <f>IF(C6968=1,'Data Transformation'!$G$3+0.5*'Data Transformation'!$W$25,IF(C6969=1,D6969-'Data Transformation'!$W$25,FALSE))</f>
        <v>#NUM!</v>
      </c>
      <c r="E6968">
        <f t="array" ref="E6968">IF(ISLOGICAL(D6968),"",FREQUENCY(IF('Data Transformation'!$B$425:$B$8425='Bin Analysis'!$B6963,'Data Transformation'!$G$425:$G$8425),D6968))</f>
        <v>2001</v>
      </c>
      <c r="F6968">
        <f t="shared" si="870"/>
        <v>0</v>
      </c>
      <c r="G6968">
        <f>Weighting!$H$8</f>
        <v>0</v>
      </c>
      <c r="H6968">
        <f t="array" ref="H6968">FREQUENCY(IF('Data Transformation'!$B$4:$B$8425=B6963,'Data Transformation'!$G$4:$G$8425),'Bin Analysis'!$B6968)</f>
        <v>2073</v>
      </c>
      <c r="I6968">
        <f t="shared" si="871"/>
        <v>0</v>
      </c>
      <c r="J6968">
        <f t="shared" ref="J6968:J6985" si="872">IF(I6968=0,0,1)</f>
        <v>0</v>
      </c>
      <c r="K6968">
        <f>J6968*Weighting!$W$8</f>
        <v>0</v>
      </c>
      <c r="M6968" s="14"/>
    </row>
    <row r="6969" spans="1:25" x14ac:dyDescent="0.25">
      <c r="A6969" s="32" t="str">
        <f>IF(Weighting!$P$9&gt;0,B6969,"")</f>
        <v/>
      </c>
      <c r="B6969" s="50" t="e">
        <f>Weighting!$C$9</f>
        <v>#DIV/0!</v>
      </c>
      <c r="C6969" t="e">
        <f>Weighting!$F$9</f>
        <v>#NUM!</v>
      </c>
      <c r="D6969" t="e">
        <f>IF(C6969=1,'Data Transformation'!$G$3+0.5*'Data Transformation'!$W$25,IF(C6970=1,D6970-'Data Transformation'!$W$25,FALSE))</f>
        <v>#NUM!</v>
      </c>
      <c r="E6969">
        <f t="array" ref="E6969">IF(ISLOGICAL(D6969),"",FREQUENCY(IF('Data Transformation'!$B$425:$B$8425='Bin Analysis'!$B6963,'Data Transformation'!$G$425:$G$8425),D6969))</f>
        <v>2001</v>
      </c>
      <c r="F6969">
        <f t="shared" si="870"/>
        <v>0</v>
      </c>
      <c r="G6969">
        <f>Weighting!$H$9</f>
        <v>0</v>
      </c>
      <c r="H6969">
        <f t="array" ref="H6969">FREQUENCY(IF('Data Transformation'!$B$4:$B$8425=B6963,'Data Transformation'!$G$4:$G$8425),'Bin Analysis'!$B6969)</f>
        <v>2073</v>
      </c>
      <c r="I6969">
        <f t="shared" si="871"/>
        <v>0</v>
      </c>
      <c r="J6969">
        <f t="shared" si="872"/>
        <v>0</v>
      </c>
      <c r="K6969">
        <f>J6969*Weighting!$W$9</f>
        <v>0</v>
      </c>
      <c r="M6969" s="14"/>
    </row>
    <row r="6970" spans="1:25" x14ac:dyDescent="0.25">
      <c r="A6970" s="32" t="str">
        <f>IF(Weighting!$P$10&gt;0,B6970,"")</f>
        <v/>
      </c>
      <c r="B6970" t="e">
        <f>Weighting!$C$10</f>
        <v>#DIV/0!</v>
      </c>
      <c r="C6970" t="e">
        <f>Weighting!$F$10</f>
        <v>#NUM!</v>
      </c>
      <c r="D6970" t="e">
        <f>IF(C6970=1,'Data Transformation'!$G$3+0.5*'Data Transformation'!$W$25,IF(C6971=1,D6971-'Data Transformation'!$W$25,FALSE))</f>
        <v>#NUM!</v>
      </c>
      <c r="E6970">
        <f t="array" ref="E6970">IF(ISLOGICAL(D6970),"",FREQUENCY(IF('Data Transformation'!$B$425:$B$8425='Bin Analysis'!$B6963,'Data Transformation'!$G$425:$G$8425),D6970))</f>
        <v>2001</v>
      </c>
      <c r="F6970">
        <f t="shared" si="870"/>
        <v>0</v>
      </c>
      <c r="G6970">
        <f>Weighting!$H$10</f>
        <v>0</v>
      </c>
      <c r="H6970">
        <f t="array" ref="H6970">FREQUENCY(IF('Data Transformation'!$B$4:$B$8425=B6963,'Data Transformation'!$G$4:$G$8425),'Bin Analysis'!$B6970)</f>
        <v>2073</v>
      </c>
      <c r="I6970">
        <f t="shared" si="871"/>
        <v>0</v>
      </c>
      <c r="J6970">
        <f t="shared" si="872"/>
        <v>0</v>
      </c>
      <c r="K6970">
        <f>J6970*Weighting!$W$10</f>
        <v>0</v>
      </c>
      <c r="M6970" s="14"/>
    </row>
    <row r="6971" spans="1:25" x14ac:dyDescent="0.25">
      <c r="A6971" s="32" t="str">
        <f>IF(Weighting!$P$11&gt;0,B6971,"")</f>
        <v/>
      </c>
      <c r="B6971" t="e">
        <f>Weighting!$C$11</f>
        <v>#DIV/0!</v>
      </c>
      <c r="C6971" t="e">
        <f>Weighting!$F$11</f>
        <v>#NUM!</v>
      </c>
      <c r="D6971" t="e">
        <f>IF(C6971=1,'Data Transformation'!$G$3+0.5*'Data Transformation'!$W$25,IF(C6972=1,D6972-'Data Transformation'!$W$25,FALSE))</f>
        <v>#NUM!</v>
      </c>
      <c r="E6971">
        <f t="array" ref="E6971">IF(ISLOGICAL(D6971),"",FREQUENCY(IF('Data Transformation'!$B$425:$B$8425='Bin Analysis'!$B6963,'Data Transformation'!$G$425:$G$8425),D6971))</f>
        <v>2001</v>
      </c>
      <c r="F6971">
        <f t="shared" si="870"/>
        <v>0</v>
      </c>
      <c r="G6971">
        <f>Weighting!$H$11</f>
        <v>0</v>
      </c>
      <c r="H6971">
        <f t="array" ref="H6971">FREQUENCY(IF('Data Transformation'!$B$4:$B$8425=B6963,'Data Transformation'!$G$4:$G$8425),'Bin Analysis'!$B6971)</f>
        <v>2073</v>
      </c>
      <c r="I6971">
        <f t="shared" si="871"/>
        <v>0</v>
      </c>
      <c r="J6971">
        <f t="shared" si="872"/>
        <v>0</v>
      </c>
      <c r="K6971">
        <f>J6971*Weighting!$W$11</f>
        <v>0</v>
      </c>
      <c r="M6971" s="14"/>
    </row>
    <row r="6972" spans="1:25" x14ac:dyDescent="0.25">
      <c r="A6972" s="32" t="str">
        <f>IF(Weighting!$P$12&gt;0,B6972,"")</f>
        <v/>
      </c>
      <c r="B6972" t="e">
        <f>Weighting!$C$12</f>
        <v>#DIV/0!</v>
      </c>
      <c r="C6972" t="e">
        <f>Weighting!$F$12</f>
        <v>#NUM!</v>
      </c>
      <c r="D6972" t="e">
        <f>IF(C6972=1,'Data Transformation'!$G$3+0.5*'Data Transformation'!$W$25,IF(C6973=1,D6973-'Data Transformation'!$W$25,FALSE))</f>
        <v>#NUM!</v>
      </c>
      <c r="E6972">
        <f t="array" ref="E6972">IF(ISLOGICAL(D6972),"",FREQUENCY(IF('Data Transformation'!$B$425:$B$8425='Bin Analysis'!$B6963,'Data Transformation'!$G$425:$G$8425),D6972))</f>
        <v>2001</v>
      </c>
      <c r="F6972">
        <f t="shared" si="870"/>
        <v>0</v>
      </c>
      <c r="G6972">
        <f>Weighting!$H$12</f>
        <v>0</v>
      </c>
      <c r="H6972">
        <f t="array" ref="H6972">FREQUENCY(IF('Data Transformation'!$B$4:$B$8425=B6963,'Data Transformation'!$G$4:$G$8425),'Bin Analysis'!$B6972)</f>
        <v>2073</v>
      </c>
      <c r="I6972">
        <f t="shared" si="871"/>
        <v>0</v>
      </c>
      <c r="J6972">
        <f t="shared" si="872"/>
        <v>0</v>
      </c>
      <c r="K6972">
        <f>J6972*Weighting!$W$12</f>
        <v>0</v>
      </c>
      <c r="M6972" s="14"/>
    </row>
    <row r="6973" spans="1:25" x14ac:dyDescent="0.25">
      <c r="A6973" s="32" t="str">
        <f>IF(Weighting!$P$13&gt;0,B6973,"")</f>
        <v/>
      </c>
      <c r="B6973" t="e">
        <f>Weighting!$C$13</f>
        <v>#DIV/0!</v>
      </c>
      <c r="C6973" t="e">
        <f>Weighting!$F$13</f>
        <v>#NUM!</v>
      </c>
      <c r="D6973" t="e">
        <f>IF(C6973=1,'Data Transformation'!$G$3+0.5*'Data Transformation'!$W$25,IF(C6974=1,D6974-'Data Transformation'!$W$25,FALSE))</f>
        <v>#NUM!</v>
      </c>
      <c r="E6973">
        <f t="array" ref="E6973">IF(ISLOGICAL(D6973),"",FREQUENCY(IF('Data Transformation'!$B$425:$B$8425='Bin Analysis'!$B6963,'Data Transformation'!$G$425:$G$8425),D6973))</f>
        <v>2001</v>
      </c>
      <c r="F6973">
        <f t="shared" si="870"/>
        <v>0</v>
      </c>
      <c r="G6973">
        <f>Weighting!$H$13</f>
        <v>0</v>
      </c>
      <c r="H6973">
        <f t="array" ref="H6973">FREQUENCY(IF('Data Transformation'!$B$4:$B$8425=B6963,'Data Transformation'!$G$4:$G$8425),'Bin Analysis'!$B6973)</f>
        <v>2073</v>
      </c>
      <c r="I6973">
        <f t="shared" si="871"/>
        <v>0</v>
      </c>
      <c r="J6973">
        <f t="shared" si="872"/>
        <v>0</v>
      </c>
      <c r="K6973">
        <f>J6973*Weighting!$W$13</f>
        <v>0</v>
      </c>
      <c r="M6973" s="14"/>
    </row>
    <row r="6974" spans="1:25" x14ac:dyDescent="0.25">
      <c r="A6974" s="32" t="str">
        <f>IF(Weighting!$P$14&gt;0,B6974,"")</f>
        <v/>
      </c>
      <c r="B6974" t="e">
        <f>Weighting!$C$14</f>
        <v>#DIV/0!</v>
      </c>
      <c r="C6974" t="e">
        <f>Weighting!$F$14</f>
        <v>#NUM!</v>
      </c>
      <c r="D6974" t="e">
        <f>IF(C6974=1,'Data Transformation'!$G$3+0.5*'Data Transformation'!$W$25,IF(C6975=1,D6975-'Data Transformation'!$W$25,FALSE))</f>
        <v>#NUM!</v>
      </c>
      <c r="E6974">
        <f t="array" ref="E6974">IF(ISLOGICAL(D6974),"",FREQUENCY(IF('Data Transformation'!$B$425:$B$8425='Bin Analysis'!$B6963,'Data Transformation'!$G$425:$G$8425),D6974))</f>
        <v>2001</v>
      </c>
      <c r="F6974">
        <f t="shared" si="870"/>
        <v>0</v>
      </c>
      <c r="G6974">
        <f>Weighting!$H$14</f>
        <v>0</v>
      </c>
      <c r="H6974">
        <f t="array" ref="H6974">FREQUENCY(IF('Data Transformation'!$B$4:$B$8425=B6963,'Data Transformation'!$G$4:$G$8425),'Bin Analysis'!$B6974)</f>
        <v>2073</v>
      </c>
      <c r="I6974">
        <f t="shared" si="871"/>
        <v>0</v>
      </c>
      <c r="J6974">
        <f t="shared" si="872"/>
        <v>0</v>
      </c>
      <c r="K6974">
        <f>J6974*Weighting!$W$14</f>
        <v>0</v>
      </c>
      <c r="M6974" s="14"/>
    </row>
    <row r="6975" spans="1:25" x14ac:dyDescent="0.25">
      <c r="A6975" s="32" t="str">
        <f>IF(Weighting!$P$15&gt;0,B6975,"")</f>
        <v/>
      </c>
      <c r="B6975" t="e">
        <f>Weighting!$C$15</f>
        <v>#DIV/0!</v>
      </c>
      <c r="C6975" t="e">
        <f>Weighting!$F$15</f>
        <v>#NUM!</v>
      </c>
      <c r="D6975" t="e">
        <f>IF(C6975=1,'Data Transformation'!$G$3+0.5*'Data Transformation'!$W$25,IF(C6976=1,D6976-'Data Transformation'!$W$25,FALSE))</f>
        <v>#NUM!</v>
      </c>
      <c r="E6975">
        <f t="array" ref="E6975">IF(ISLOGICAL(D6975),"",FREQUENCY(IF('Data Transformation'!$B$425:$B$8425='Bin Analysis'!$B6963,'Data Transformation'!$G$425:$G$8425),D6975))</f>
        <v>2001</v>
      </c>
      <c r="F6975">
        <f t="shared" si="870"/>
        <v>0</v>
      </c>
      <c r="G6975">
        <f>Weighting!$H$15</f>
        <v>0</v>
      </c>
      <c r="H6975">
        <f t="array" ref="H6975">FREQUENCY(IF('Data Transformation'!$B$4:$B$8425=B6963,'Data Transformation'!$G$4:$G$8425),'Bin Analysis'!$B6975)</f>
        <v>2073</v>
      </c>
      <c r="I6975">
        <f t="shared" si="871"/>
        <v>0</v>
      </c>
      <c r="J6975">
        <f t="shared" si="872"/>
        <v>0</v>
      </c>
      <c r="K6975">
        <f>J6975*Weighting!$W$15</f>
        <v>0</v>
      </c>
      <c r="M6975" s="14"/>
    </row>
    <row r="6976" spans="1:25" x14ac:dyDescent="0.25">
      <c r="A6976" s="32" t="str">
        <f>IF(Weighting!$P$16&gt;0,B6976,"")</f>
        <v/>
      </c>
      <c r="B6976" t="e">
        <f>Weighting!$C$16</f>
        <v>#DIV/0!</v>
      </c>
      <c r="C6976" t="e">
        <f>Weighting!$F$16</f>
        <v>#NUM!</v>
      </c>
      <c r="D6976" t="e">
        <f>IF(C6976=1,'Data Transformation'!$G$3+0.5*'Data Transformation'!$W$25,IF(C6977=1,D6977-'Data Transformation'!$W$25,FALSE))</f>
        <v>#NUM!</v>
      </c>
      <c r="E6976">
        <f t="array" ref="E6976">IF(ISLOGICAL(D6976),"",FREQUENCY(IF('Data Transformation'!$B$425:$B$8425='Bin Analysis'!$B6963,'Data Transformation'!$G$425:$G$8425),D6976))</f>
        <v>2001</v>
      </c>
      <c r="F6976">
        <f t="shared" si="870"/>
        <v>0</v>
      </c>
      <c r="G6976">
        <f>Weighting!$H$16</f>
        <v>0</v>
      </c>
      <c r="H6976">
        <f t="array" ref="H6976">FREQUENCY(IF('Data Transformation'!$B$4:$B$8425=B6963,'Data Transformation'!$G$4:$G$8425),'Bin Analysis'!$B6976)</f>
        <v>2073</v>
      </c>
      <c r="I6976">
        <f t="shared" si="871"/>
        <v>0</v>
      </c>
      <c r="J6976">
        <f t="shared" si="872"/>
        <v>0</v>
      </c>
      <c r="K6976">
        <f>J6976*Weighting!$W$16</f>
        <v>0</v>
      </c>
      <c r="M6976" s="14"/>
    </row>
    <row r="6977" spans="1:25" x14ac:dyDescent="0.25">
      <c r="A6977" s="32" t="str">
        <f>IF(Weighting!$P$17&gt;0,B6977,"")</f>
        <v/>
      </c>
      <c r="B6977" t="e">
        <f>Weighting!$C$17</f>
        <v>#DIV/0!</v>
      </c>
      <c r="C6977" t="e">
        <f>Weighting!$F$17</f>
        <v>#NUM!</v>
      </c>
      <c r="D6977" t="e">
        <f>IF(C6977=1,'Data Transformation'!$G$3+0.5*'Data Transformation'!$W$25,IF(C6978=1,D6978-'Data Transformation'!$W$25,FALSE))</f>
        <v>#NUM!</v>
      </c>
      <c r="E6977">
        <f t="array" ref="E6977">IF(ISLOGICAL(D6977),"",FREQUENCY(IF('Data Transformation'!$B$425:$B$8425='Bin Analysis'!$B6963,'Data Transformation'!$G$425:$G$8425),D6977))</f>
        <v>2001</v>
      </c>
      <c r="F6977">
        <f t="shared" si="870"/>
        <v>0</v>
      </c>
      <c r="G6977">
        <f>Weighting!$H$17</f>
        <v>0</v>
      </c>
      <c r="H6977">
        <f t="array" ref="H6977">FREQUENCY(IF('Data Transformation'!$B$4:$B$8425=B6963,'Data Transformation'!$G$4:$G$8425),'Bin Analysis'!$B6977)</f>
        <v>2073</v>
      </c>
      <c r="I6977">
        <f t="shared" si="871"/>
        <v>0</v>
      </c>
      <c r="J6977">
        <f t="shared" si="872"/>
        <v>0</v>
      </c>
      <c r="K6977">
        <f>J6977*Weighting!$W$17</f>
        <v>0</v>
      </c>
      <c r="M6977" s="14"/>
    </row>
    <row r="6978" spans="1:25" x14ac:dyDescent="0.25">
      <c r="A6978" s="32" t="str">
        <f>IF(Weighting!$P$18&gt;0,B6978,"")</f>
        <v/>
      </c>
      <c r="B6978" t="e">
        <f>Weighting!$C$18</f>
        <v>#DIV/0!</v>
      </c>
      <c r="C6978" t="e">
        <f>Weighting!$F$18</f>
        <v>#NUM!</v>
      </c>
      <c r="D6978" t="e">
        <f>IF(C6978=1,'Data Transformation'!$G$3+0.5*'Data Transformation'!$W$25,IF(C6979=1,D6979-'Data Transformation'!$W$25,FALSE))</f>
        <v>#NUM!</v>
      </c>
      <c r="E6978">
        <f t="array" ref="E6978">IF(ISLOGICAL(D6978),"",FREQUENCY(IF('Data Transformation'!$B$425:$B$8425='Bin Analysis'!$B6963,'Data Transformation'!$G$425:$G$8425),D6978))</f>
        <v>2001</v>
      </c>
      <c r="F6978">
        <f t="shared" si="870"/>
        <v>0</v>
      </c>
      <c r="G6978">
        <f>Weighting!$H$18</f>
        <v>0</v>
      </c>
      <c r="H6978">
        <f t="array" ref="H6978">FREQUENCY(IF('Data Transformation'!$B$4:$B$8425=B6963,'Data Transformation'!$G$4:$G$8425),'Bin Analysis'!$B6978)</f>
        <v>2073</v>
      </c>
      <c r="I6978">
        <f t="shared" si="871"/>
        <v>0</v>
      </c>
      <c r="J6978">
        <f t="shared" si="872"/>
        <v>0</v>
      </c>
      <c r="K6978">
        <f>J6978*Weighting!$W$18</f>
        <v>0</v>
      </c>
      <c r="M6978" s="14"/>
    </row>
    <row r="6979" spans="1:25" x14ac:dyDescent="0.25">
      <c r="A6979" s="32" t="str">
        <f>IF(Weighting!$P$19&gt;0,B6979,"")</f>
        <v/>
      </c>
      <c r="B6979" t="e">
        <f>Weighting!$C$19</f>
        <v>#DIV/0!</v>
      </c>
      <c r="C6979" t="e">
        <f>Weighting!$F$19</f>
        <v>#NUM!</v>
      </c>
      <c r="D6979" t="e">
        <f>IF(C6979=1,'Data Transformation'!$G$3+0.5*'Data Transformation'!$W$25,IF(C6980=1,D6980-'Data Transformation'!$W$25,FALSE))</f>
        <v>#NUM!</v>
      </c>
      <c r="E6979">
        <f t="array" ref="E6979">IF(ISLOGICAL(D6979),"",FREQUENCY(IF('Data Transformation'!$B$425:$B$8425='Bin Analysis'!$B6963,'Data Transformation'!$G$425:$G$8425),D6979))</f>
        <v>2001</v>
      </c>
      <c r="F6979">
        <f t="shared" si="870"/>
        <v>0</v>
      </c>
      <c r="G6979">
        <f>Weighting!$H$19</f>
        <v>0</v>
      </c>
      <c r="H6979">
        <f t="array" ref="H6979">FREQUENCY(IF('Data Transformation'!$B$4:$B$8425=B6963,'Data Transformation'!$G$4:$G$8425),'Bin Analysis'!$B6979)</f>
        <v>2073</v>
      </c>
      <c r="I6979">
        <f t="shared" si="871"/>
        <v>0</v>
      </c>
      <c r="J6979">
        <f t="shared" si="872"/>
        <v>0</v>
      </c>
      <c r="K6979">
        <f>J6979*Weighting!$W$19</f>
        <v>0</v>
      </c>
      <c r="M6979" s="14"/>
    </row>
    <row r="6980" spans="1:25" x14ac:dyDescent="0.25">
      <c r="A6980" s="32" t="str">
        <f>IF(Weighting!$P$20&gt;0,B6980,"")</f>
        <v/>
      </c>
      <c r="B6980" t="e">
        <f>Weighting!$C$20</f>
        <v>#DIV/0!</v>
      </c>
      <c r="C6980" t="e">
        <f>Weighting!$F$20</f>
        <v>#NUM!</v>
      </c>
      <c r="D6980" t="e">
        <f>IF(C6980=1,'Data Transformation'!$G$3+0.5*'Data Transformation'!$W$25,IF(C6981=1,D6981-'Data Transformation'!$W$25,FALSE))</f>
        <v>#NUM!</v>
      </c>
      <c r="E6980">
        <f t="array" ref="E6980">IF(ISLOGICAL(D6980),"",FREQUENCY(IF('Data Transformation'!$B$425:$B$8425='Bin Analysis'!$B6963,'Data Transformation'!$G$425:$G$8425),D6980))</f>
        <v>2001</v>
      </c>
      <c r="F6980">
        <f t="shared" si="870"/>
        <v>0</v>
      </c>
      <c r="G6980">
        <f>Weighting!$H$20</f>
        <v>0</v>
      </c>
      <c r="H6980">
        <f t="array" ref="H6980">FREQUENCY(IF('Data Transformation'!$B$4:$B$8425=B6963,'Data Transformation'!$G$4:$G$8425),'Bin Analysis'!$B6980)</f>
        <v>2073</v>
      </c>
      <c r="I6980">
        <f t="shared" si="871"/>
        <v>0</v>
      </c>
      <c r="J6980">
        <f t="shared" si="872"/>
        <v>0</v>
      </c>
      <c r="K6980">
        <f>J6980*Weighting!$W$20</f>
        <v>0</v>
      </c>
      <c r="M6980" s="14"/>
    </row>
    <row r="6981" spans="1:25" x14ac:dyDescent="0.25">
      <c r="A6981" s="32" t="str">
        <f>IF(Weighting!$P$21&gt;0,B6981,"")</f>
        <v/>
      </c>
      <c r="B6981" t="e">
        <f>Weighting!$C$21</f>
        <v>#DIV/0!</v>
      </c>
      <c r="C6981" t="e">
        <f>Weighting!$F$21</f>
        <v>#NUM!</v>
      </c>
      <c r="D6981" t="e">
        <f>IF(C6981=1,'Data Transformation'!$G$3+0.5*'Data Transformation'!$W$25,IF(C6982=1,D6982-'Data Transformation'!$W$25,FALSE))</f>
        <v>#NUM!</v>
      </c>
      <c r="E6981">
        <f t="array" ref="E6981">IF(ISLOGICAL(D6981),"",FREQUENCY(IF('Data Transformation'!$B$425:$B$8425='Bin Analysis'!$B6963,'Data Transformation'!$G$425:$G$8425),D6981))</f>
        <v>2001</v>
      </c>
      <c r="F6981">
        <f t="shared" si="870"/>
        <v>0</v>
      </c>
      <c r="G6981">
        <f>Weighting!$H$21</f>
        <v>0</v>
      </c>
      <c r="H6981">
        <f t="array" ref="H6981">FREQUENCY(IF('Data Transformation'!$B$4:$B$8425=B6963,'Data Transformation'!$G$4:$G$8425),'Bin Analysis'!$B6981)</f>
        <v>2073</v>
      </c>
      <c r="I6981">
        <f t="shared" si="871"/>
        <v>0</v>
      </c>
      <c r="J6981">
        <f t="shared" si="872"/>
        <v>0</v>
      </c>
      <c r="K6981">
        <f>J6981*Weighting!$W$21</f>
        <v>0</v>
      </c>
      <c r="M6981" s="14"/>
    </row>
    <row r="6982" spans="1:25" x14ac:dyDescent="0.25">
      <c r="A6982" s="32" t="str">
        <f>IF(Weighting!$P$22&gt;0,B6982,"")</f>
        <v/>
      </c>
      <c r="B6982" t="e">
        <f>Weighting!$C$22</f>
        <v>#DIV/0!</v>
      </c>
      <c r="C6982" t="e">
        <f>Weighting!$F$22</f>
        <v>#NUM!</v>
      </c>
      <c r="D6982" t="e">
        <f>IF(C6982=1,'Data Transformation'!$G$3+0.5*'Data Transformation'!$W$25,IF(C6983=1,D6983-'Data Transformation'!$W$25,FALSE))</f>
        <v>#NUM!</v>
      </c>
      <c r="E6982">
        <f t="array" ref="E6982">IF(ISLOGICAL(D6982),"",FREQUENCY(IF('Data Transformation'!$B$425:$B$8425='Bin Analysis'!$B6963,'Data Transformation'!$G$425:$G$8425),D6982))</f>
        <v>2001</v>
      </c>
      <c r="F6982">
        <f t="shared" si="870"/>
        <v>0</v>
      </c>
      <c r="G6982">
        <f>Weighting!$H$22</f>
        <v>0</v>
      </c>
      <c r="H6982">
        <f t="array" ref="H6982">FREQUENCY(IF('Data Transformation'!$B$4:$B$8425=B6963,'Data Transformation'!$G$4:$G$8425),'Bin Analysis'!$B6982)</f>
        <v>2073</v>
      </c>
      <c r="I6982">
        <f t="shared" si="871"/>
        <v>0</v>
      </c>
      <c r="J6982">
        <f t="shared" si="872"/>
        <v>0</v>
      </c>
      <c r="K6982">
        <f>J6982*Weighting!$W$22</f>
        <v>0</v>
      </c>
      <c r="M6982" s="14"/>
    </row>
    <row r="6983" spans="1:25" x14ac:dyDescent="0.25">
      <c r="A6983" s="32" t="str">
        <f>IF(Weighting!$P$23&gt;0,B6983,"")</f>
        <v/>
      </c>
      <c r="B6983" t="e">
        <f>Weighting!$C$23</f>
        <v>#DIV/0!</v>
      </c>
      <c r="C6983" t="e">
        <f>Weighting!$F$23</f>
        <v>#NUM!</v>
      </c>
      <c r="D6983" t="e">
        <f>IF(C6983=1,'Data Transformation'!$G$3+0.5*'Data Transformation'!$W$25,IF(C6984=1,D6984-'Data Transformation'!$W$25,FALSE))</f>
        <v>#NUM!</v>
      </c>
      <c r="E6983">
        <f t="array" ref="E6983">IF(ISLOGICAL(D6983),"",FREQUENCY(IF('Data Transformation'!$B$425:$B$8425='Bin Analysis'!$B6963,'Data Transformation'!$G$425:$G$8425),D6983))</f>
        <v>2001</v>
      </c>
      <c r="F6983">
        <f t="shared" si="870"/>
        <v>0</v>
      </c>
      <c r="G6983">
        <f>Weighting!$H$23</f>
        <v>0</v>
      </c>
      <c r="H6983">
        <f t="array" ref="H6983">FREQUENCY(IF('Data Transformation'!$B$4:$B$8425=B6963,'Data Transformation'!$G$4:$G$8425),'Bin Analysis'!$B6983)</f>
        <v>2073</v>
      </c>
      <c r="I6983">
        <f t="shared" si="871"/>
        <v>0</v>
      </c>
      <c r="J6983">
        <f t="shared" si="872"/>
        <v>0</v>
      </c>
      <c r="K6983">
        <f>J6983*Weighting!$W$23</f>
        <v>0</v>
      </c>
      <c r="M6983" s="14"/>
    </row>
    <row r="6984" spans="1:25" x14ac:dyDescent="0.25">
      <c r="A6984" s="32" t="str">
        <f>IF(Weighting!$P$24&gt;0,B6984,"")</f>
        <v/>
      </c>
      <c r="B6984" t="e">
        <f>Weighting!$C$24</f>
        <v>#DIV/0!</v>
      </c>
      <c r="C6984" t="e">
        <f>Weighting!$F$24</f>
        <v>#NUM!</v>
      </c>
      <c r="D6984" t="e">
        <f>IF(C6984=1,'Data Transformation'!$G$3+0.5*'Data Transformation'!$W$25,IF(C6985=1,D6985-'Data Transformation'!$W$25,FALSE))</f>
        <v>#NUM!</v>
      </c>
      <c r="E6984">
        <f t="array" ref="E6984">IF(ISLOGICAL(D6984),"",FREQUENCY(IF('Data Transformation'!$B$425:$B$8425='Bin Analysis'!$B6963,'Data Transformation'!$G$425:$G$8425),D6984))</f>
        <v>2001</v>
      </c>
      <c r="F6984">
        <f t="shared" si="870"/>
        <v>0</v>
      </c>
      <c r="G6984">
        <f>Weighting!$H$24</f>
        <v>0</v>
      </c>
      <c r="H6984">
        <f t="array" ref="H6984">FREQUENCY(IF('Data Transformation'!$B$4:$B$8425=B6963,'Data Transformation'!$G$4:$G$8425),'Bin Analysis'!$B6984)</f>
        <v>2073</v>
      </c>
      <c r="I6984">
        <f t="shared" si="871"/>
        <v>0</v>
      </c>
      <c r="J6984">
        <f t="shared" si="872"/>
        <v>0</v>
      </c>
      <c r="K6984">
        <f>J6984*Weighting!$W$24</f>
        <v>0</v>
      </c>
      <c r="M6984" s="14"/>
    </row>
    <row r="6985" spans="1:25" x14ac:dyDescent="0.25">
      <c r="A6985" s="32" t="str">
        <f>IF(Weighting!$P$25&gt;0,B6985,"")</f>
        <v/>
      </c>
      <c r="B6985" t="e">
        <f>Weighting!$C$25</f>
        <v>#DIV/0!</v>
      </c>
      <c r="C6985" t="e">
        <f>Weighting!$F$25</f>
        <v>#NUM!</v>
      </c>
      <c r="D6985" t="e">
        <f>IF(C6985=1,'Data Transformation'!$G$3+0.5*'Data Transformation'!$W$25,IF(C6986=1,D6986-'Data Transformation'!$W$25,FALSE))</f>
        <v>#NUM!</v>
      </c>
      <c r="E6985">
        <f t="array" ref="E6985">IF(ISLOGICAL(D6985),"",FREQUENCY(IF('Data Transformation'!$B$425:$B$8425='Bin Analysis'!$B6963,'Data Transformation'!$G$425:$G$8425),D6985))</f>
        <v>2001</v>
      </c>
      <c r="F6985">
        <f t="shared" si="870"/>
        <v>0</v>
      </c>
      <c r="G6985">
        <f>Weighting!$H$25</f>
        <v>0</v>
      </c>
      <c r="H6985">
        <f t="array" ref="H6985">FREQUENCY(IF('Data Transformation'!$B$4:$B$8425=B6963,'Data Transformation'!$G$4:$G$8425),'Bin Analysis'!$B6985)</f>
        <v>2073</v>
      </c>
      <c r="I6985">
        <f t="shared" si="871"/>
        <v>0</v>
      </c>
      <c r="J6985">
        <f t="shared" si="872"/>
        <v>0</v>
      </c>
      <c r="K6985">
        <f>J6985*Weighting!$W$25</f>
        <v>0</v>
      </c>
      <c r="M6985" s="14"/>
    </row>
    <row r="6986" spans="1:25" x14ac:dyDescent="0.25">
      <c r="O6986"/>
      <c r="P6986"/>
      <c r="Q6986"/>
      <c r="R6986"/>
    </row>
    <row r="6987" spans="1:25" ht="23.25" x14ac:dyDescent="0.35">
      <c r="A6987" s="21" t="s">
        <v>0</v>
      </c>
      <c r="B6987" s="21" t="str">
        <f>IFERROR(VLOOKUP(C6987,'Data Transformation'!$L$6:$M$426,2,FALSE),"")</f>
        <v/>
      </c>
      <c r="C6987" s="21">
        <f>C6963+1</f>
        <v>291</v>
      </c>
      <c r="D6987" s="21"/>
      <c r="E6987" s="21"/>
      <c r="F6987" s="21"/>
      <c r="G6987" s="21"/>
      <c r="H6987" s="22"/>
      <c r="I6987" s="22"/>
      <c r="J6987" s="22"/>
      <c r="K6987" s="21"/>
      <c r="L6987" s="21" t="str">
        <f>B6987</f>
        <v/>
      </c>
      <c r="M6987" s="23" t="e">
        <f>INDEX('Data Transformation'!$O$4:$O$424,MATCH($B6987,'Data Transformation'!$M$4:$M$424,0),MATCH($M$2,'Data Transformation'!$O$3,0))</f>
        <v>#N/A</v>
      </c>
      <c r="N6987" s="27" t="e">
        <f>IF('Input and Summary Results'!$J$16="minimum",'Bin Analysis'!X6988/(M6987-1),'Bin Analysis'!Y6987/('Bin Analysis'!M6987-1))</f>
        <v>#N/A</v>
      </c>
      <c r="O6987" s="27" t="e">
        <f>IF(M6987=FALSE,NA(),(VLOOKUP(1,C6990:K7009,4,FALSE))/(M6987-1))</f>
        <v>#N/A</v>
      </c>
      <c r="P6987" s="27" t="e">
        <f>IF(M6987=FALSE,NA(),SUM(J6990:J7009)/Weighting!$S$5)</f>
        <v>#N/A</v>
      </c>
      <c r="Q6987" s="27" t="e">
        <f>IF(M6987=FALSE,NA(),SUM(K6990:K7009)/Weighting!$S$6)</f>
        <v>#N/A</v>
      </c>
      <c r="R6987" s="27" t="e">
        <f>IF(M6987=FALSE,NA(),(VLOOKUP(1,G6990:K7009,3,FALSE))/(M6987-1))</f>
        <v>#N/A</v>
      </c>
      <c r="S6987" s="22" t="e">
        <f>IF(M6987=FALSE,NA(),IF(SUM(J6990:J7009)=2,"yes","no"))</f>
        <v>#N/A</v>
      </c>
      <c r="X6987" s="2" cm="2">
        <f t="array" ref="X6987:X6988">FREQUENCY(IF('Data Transformation'!$B$425:$B$6424='Bin Analysis'!L6987,'Data Transformation'!$G$425:$G$6424),'Data Transformation'!$U$11)</f>
        <v>0</v>
      </c>
      <c r="Y6987" s="2" cm="2">
        <f t="array" ref="Y6987:Y6988">FREQUENCY(IF('Data Transformation'!$B$425:$B$6424='Bin Analysis'!L6987,'Data Transformation'!$G$425:$G$6424),'Data Transformation'!$U$12)</f>
        <v>0</v>
      </c>
    </row>
    <row r="6988" spans="1:25" x14ac:dyDescent="0.25">
      <c r="A6988" s="14" t="s">
        <v>67</v>
      </c>
      <c r="B6988" t="s">
        <v>47</v>
      </c>
      <c r="C6988" t="s">
        <v>5</v>
      </c>
      <c r="D6988" t="s">
        <v>98</v>
      </c>
      <c r="E6988" t="s">
        <v>99</v>
      </c>
      <c r="F6988" t="s">
        <v>100</v>
      </c>
      <c r="G6988" t="s">
        <v>69</v>
      </c>
      <c r="H6988" t="s">
        <v>31</v>
      </c>
      <c r="I6988" t="s">
        <v>32</v>
      </c>
      <c r="J6988" t="s">
        <v>46</v>
      </c>
      <c r="K6988" s="14" t="s">
        <v>45</v>
      </c>
      <c r="M6988" s="14"/>
      <c r="X6988" s="2">
        <v>0</v>
      </c>
      <c r="Y6988" s="2">
        <v>0</v>
      </c>
    </row>
    <row r="6989" spans="1:25" x14ac:dyDescent="0.25">
      <c r="A6989" s="32"/>
      <c r="D6989" t="e">
        <f>IF(C6989=1,'Data Transformation'!$G$3+0.5*'Data Transformation'!$W$25,IF(C6990=1,D6990-'Data Transformation'!$W$25,FALSE))</f>
        <v>#NUM!</v>
      </c>
      <c r="E6989">
        <f t="array" ref="E6989">IF(ISLOGICAL(D6989),"",FREQUENCY(IF('Data Transformation'!$B$425:$B$8425='Bin Analysis'!$B6987,'Data Transformation'!$G$425:$G$8425),D6989))</f>
        <v>2001</v>
      </c>
      <c r="F6989" t="e">
        <f>IF(ISLOGICAL(D6989),"",E6989-E6988)</f>
        <v>#VALUE!</v>
      </c>
      <c r="M6989" s="14"/>
    </row>
    <row r="6990" spans="1:25" x14ac:dyDescent="0.25">
      <c r="A6990" s="32" t="e">
        <f>IF(Weighting!$P$6&gt;0,B6990,"")</f>
        <v>#NUM!</v>
      </c>
      <c r="B6990" t="e">
        <f>Weighting!$C$6</f>
        <v>#DIV/0!</v>
      </c>
      <c r="C6990" t="e">
        <f>Weighting!$F$6</f>
        <v>#NUM!</v>
      </c>
      <c r="D6990" t="e">
        <f>IF(C6990=1,'Data Transformation'!$G$3+0.5*'Data Transformation'!$W$25,IF(C6991=1,D6991-'Data Transformation'!$W$25,FALSE))</f>
        <v>#NUM!</v>
      </c>
      <c r="E6990">
        <f t="array" ref="E6990">IF(ISLOGICAL(D6990),"",FREQUENCY(IF('Data Transformation'!$B$425:$B$8425='Bin Analysis'!$B6987,'Data Transformation'!$G$425:$G$8425),D6990))</f>
        <v>2001</v>
      </c>
      <c r="F6990">
        <f>IF(ISLOGICAL(D6990),"",E6990-E6989)</f>
        <v>0</v>
      </c>
      <c r="G6990">
        <f>Weighting!$H$6</f>
        <v>1</v>
      </c>
      <c r="H6990">
        <f t="array" ref="H6990">FREQUENCY(IF('Data Transformation'!$B$4:$B$8425=B6987,'Data Transformation'!$G$4:$G$8425),'Bin Analysis'!$B6990)</f>
        <v>2073</v>
      </c>
      <c r="I6990">
        <f>H6990-H6989</f>
        <v>2073</v>
      </c>
      <c r="J6990">
        <f>IF(I6990=0,0,1)</f>
        <v>1</v>
      </c>
      <c r="K6990" t="e">
        <f>J6990*Weighting!$W$6</f>
        <v>#NUM!</v>
      </c>
      <c r="M6990" s="14"/>
    </row>
    <row r="6991" spans="1:25" x14ac:dyDescent="0.25">
      <c r="A6991" s="32" t="str">
        <f>IF(Weighting!$P$7&gt;0,B6991,"")</f>
        <v/>
      </c>
      <c r="B6991" t="e">
        <f>Weighting!$C$7</f>
        <v>#DIV/0!</v>
      </c>
      <c r="C6991" t="e">
        <f>Weighting!$F$7</f>
        <v>#NUM!</v>
      </c>
      <c r="D6991" t="e">
        <f>IF(C6991=1,'Data Transformation'!$G$3+0.5*'Data Transformation'!$W$25,IF(C6992=1,D6992-'Data Transformation'!$W$25,FALSE))</f>
        <v>#NUM!</v>
      </c>
      <c r="E6991">
        <f t="array" ref="E6991">IF(ISLOGICAL(D6991),"",FREQUENCY(IF('Data Transformation'!$B$425:$B$8425='Bin Analysis'!$B6987,'Data Transformation'!$G$425:$G$8425),D6991))</f>
        <v>2001</v>
      </c>
      <c r="F6991">
        <f t="shared" ref="F6991:F7009" si="873">IF(ISLOGICAL(D6991),"",E6991-E6990)</f>
        <v>0</v>
      </c>
      <c r="G6991">
        <f>Weighting!$H$7</f>
        <v>0</v>
      </c>
      <c r="H6991">
        <f t="array" ref="H6991">FREQUENCY(IF('Data Transformation'!$B$4:$B$8425=B6987,'Data Transformation'!$G$4:$G$8425),'Bin Analysis'!$B6991)</f>
        <v>2073</v>
      </c>
      <c r="I6991">
        <f t="shared" ref="I6991:I7009" si="874">H6991-H6990</f>
        <v>0</v>
      </c>
      <c r="J6991">
        <f>IF(I6991=0,0,1)</f>
        <v>0</v>
      </c>
      <c r="K6991">
        <f>J6991*Weighting!$W$7</f>
        <v>0</v>
      </c>
      <c r="M6991" s="14"/>
    </row>
    <row r="6992" spans="1:25" x14ac:dyDescent="0.25">
      <c r="A6992" s="32" t="str">
        <f>IF(Weighting!$P$8&gt;0,B6992,"")</f>
        <v/>
      </c>
      <c r="B6992" t="e">
        <f>Weighting!$C$8</f>
        <v>#DIV/0!</v>
      </c>
      <c r="C6992" t="e">
        <f>Weighting!$F$8</f>
        <v>#NUM!</v>
      </c>
      <c r="D6992" t="e">
        <f>IF(C6992=1,'Data Transformation'!$G$3+0.5*'Data Transformation'!$W$25,IF(C6993=1,D6993-'Data Transformation'!$W$25,FALSE))</f>
        <v>#NUM!</v>
      </c>
      <c r="E6992">
        <f t="array" ref="E6992">IF(ISLOGICAL(D6992),"",FREQUENCY(IF('Data Transformation'!$B$425:$B$8425='Bin Analysis'!$B6987,'Data Transformation'!$G$425:$G$8425),D6992))</f>
        <v>2001</v>
      </c>
      <c r="F6992">
        <f t="shared" si="873"/>
        <v>0</v>
      </c>
      <c r="G6992">
        <f>Weighting!$H$8</f>
        <v>0</v>
      </c>
      <c r="H6992">
        <f t="array" ref="H6992">FREQUENCY(IF('Data Transformation'!$B$4:$B$8425=B6987,'Data Transformation'!$G$4:$G$8425),'Bin Analysis'!$B6992)</f>
        <v>2073</v>
      </c>
      <c r="I6992">
        <f t="shared" si="874"/>
        <v>0</v>
      </c>
      <c r="J6992">
        <f t="shared" ref="J6992:J7009" si="875">IF(I6992=0,0,1)</f>
        <v>0</v>
      </c>
      <c r="K6992">
        <f>J6992*Weighting!$W$8</f>
        <v>0</v>
      </c>
      <c r="M6992" s="14"/>
    </row>
    <row r="6993" spans="1:13" x14ac:dyDescent="0.25">
      <c r="A6993" s="32" t="str">
        <f>IF(Weighting!$P$9&gt;0,B6993,"")</f>
        <v/>
      </c>
      <c r="B6993" s="50" t="e">
        <f>Weighting!$C$9</f>
        <v>#DIV/0!</v>
      </c>
      <c r="C6993" t="e">
        <f>Weighting!$F$9</f>
        <v>#NUM!</v>
      </c>
      <c r="D6993" t="e">
        <f>IF(C6993=1,'Data Transformation'!$G$3+0.5*'Data Transformation'!$W$25,IF(C6994=1,D6994-'Data Transformation'!$W$25,FALSE))</f>
        <v>#NUM!</v>
      </c>
      <c r="E6993">
        <f t="array" ref="E6993">IF(ISLOGICAL(D6993),"",FREQUENCY(IF('Data Transformation'!$B$425:$B$8425='Bin Analysis'!$B6987,'Data Transformation'!$G$425:$G$8425),D6993))</f>
        <v>2001</v>
      </c>
      <c r="F6993">
        <f t="shared" si="873"/>
        <v>0</v>
      </c>
      <c r="G6993">
        <f>Weighting!$H$9</f>
        <v>0</v>
      </c>
      <c r="H6993">
        <f t="array" ref="H6993">FREQUENCY(IF('Data Transformation'!$B$4:$B$8425=B6987,'Data Transformation'!$G$4:$G$8425),'Bin Analysis'!$B6993)</f>
        <v>2073</v>
      </c>
      <c r="I6993">
        <f t="shared" si="874"/>
        <v>0</v>
      </c>
      <c r="J6993">
        <f t="shared" si="875"/>
        <v>0</v>
      </c>
      <c r="K6993">
        <f>J6993*Weighting!$W$9</f>
        <v>0</v>
      </c>
      <c r="M6993" s="14"/>
    </row>
    <row r="6994" spans="1:13" x14ac:dyDescent="0.25">
      <c r="A6994" s="32" t="str">
        <f>IF(Weighting!$P$10&gt;0,B6994,"")</f>
        <v/>
      </c>
      <c r="B6994" t="e">
        <f>Weighting!$C$10</f>
        <v>#DIV/0!</v>
      </c>
      <c r="C6994" t="e">
        <f>Weighting!$F$10</f>
        <v>#NUM!</v>
      </c>
      <c r="D6994" t="e">
        <f>IF(C6994=1,'Data Transformation'!$G$3+0.5*'Data Transformation'!$W$25,IF(C6995=1,D6995-'Data Transformation'!$W$25,FALSE))</f>
        <v>#NUM!</v>
      </c>
      <c r="E6994">
        <f t="array" ref="E6994">IF(ISLOGICAL(D6994),"",FREQUENCY(IF('Data Transformation'!$B$425:$B$8425='Bin Analysis'!$B6987,'Data Transformation'!$G$425:$G$8425),D6994))</f>
        <v>2001</v>
      </c>
      <c r="F6994">
        <f t="shared" si="873"/>
        <v>0</v>
      </c>
      <c r="G6994">
        <f>Weighting!$H$10</f>
        <v>0</v>
      </c>
      <c r="H6994">
        <f t="array" ref="H6994">FREQUENCY(IF('Data Transformation'!$B$4:$B$8425=B6987,'Data Transformation'!$G$4:$G$8425),'Bin Analysis'!$B6994)</f>
        <v>2073</v>
      </c>
      <c r="I6994">
        <f t="shared" si="874"/>
        <v>0</v>
      </c>
      <c r="J6994">
        <f t="shared" si="875"/>
        <v>0</v>
      </c>
      <c r="K6994">
        <f>J6994*Weighting!$W$10</f>
        <v>0</v>
      </c>
      <c r="M6994" s="14"/>
    </row>
    <row r="6995" spans="1:13" x14ac:dyDescent="0.25">
      <c r="A6995" s="32" t="str">
        <f>IF(Weighting!$P$11&gt;0,B6995,"")</f>
        <v/>
      </c>
      <c r="B6995" t="e">
        <f>Weighting!$C$11</f>
        <v>#DIV/0!</v>
      </c>
      <c r="C6995" t="e">
        <f>Weighting!$F$11</f>
        <v>#NUM!</v>
      </c>
      <c r="D6995" t="e">
        <f>IF(C6995=1,'Data Transformation'!$G$3+0.5*'Data Transformation'!$W$25,IF(C6996=1,D6996-'Data Transformation'!$W$25,FALSE))</f>
        <v>#NUM!</v>
      </c>
      <c r="E6995">
        <f t="array" ref="E6995">IF(ISLOGICAL(D6995),"",FREQUENCY(IF('Data Transformation'!$B$425:$B$8425='Bin Analysis'!$B6987,'Data Transformation'!$G$425:$G$8425),D6995))</f>
        <v>2001</v>
      </c>
      <c r="F6995">
        <f t="shared" si="873"/>
        <v>0</v>
      </c>
      <c r="G6995">
        <f>Weighting!$H$11</f>
        <v>0</v>
      </c>
      <c r="H6995">
        <f t="array" ref="H6995">FREQUENCY(IF('Data Transformation'!$B$4:$B$8425=B6987,'Data Transformation'!$G$4:$G$8425),'Bin Analysis'!$B6995)</f>
        <v>2073</v>
      </c>
      <c r="I6995">
        <f t="shared" si="874"/>
        <v>0</v>
      </c>
      <c r="J6995">
        <f t="shared" si="875"/>
        <v>0</v>
      </c>
      <c r="K6995">
        <f>J6995*Weighting!$W$11</f>
        <v>0</v>
      </c>
      <c r="M6995" s="14"/>
    </row>
    <row r="6996" spans="1:13" x14ac:dyDescent="0.25">
      <c r="A6996" s="32" t="str">
        <f>IF(Weighting!$P$12&gt;0,B6996,"")</f>
        <v/>
      </c>
      <c r="B6996" t="e">
        <f>Weighting!$C$12</f>
        <v>#DIV/0!</v>
      </c>
      <c r="C6996" t="e">
        <f>Weighting!$F$12</f>
        <v>#NUM!</v>
      </c>
      <c r="D6996" t="e">
        <f>IF(C6996=1,'Data Transformation'!$G$3+0.5*'Data Transformation'!$W$25,IF(C6997=1,D6997-'Data Transformation'!$W$25,FALSE))</f>
        <v>#NUM!</v>
      </c>
      <c r="E6996">
        <f t="array" ref="E6996">IF(ISLOGICAL(D6996),"",FREQUENCY(IF('Data Transformation'!$B$425:$B$8425='Bin Analysis'!$B6987,'Data Transformation'!$G$425:$G$8425),D6996))</f>
        <v>2001</v>
      </c>
      <c r="F6996">
        <f t="shared" si="873"/>
        <v>0</v>
      </c>
      <c r="G6996">
        <f>Weighting!$H$12</f>
        <v>0</v>
      </c>
      <c r="H6996">
        <f t="array" ref="H6996">FREQUENCY(IF('Data Transformation'!$B$4:$B$8425=B6987,'Data Transformation'!$G$4:$G$8425),'Bin Analysis'!$B6996)</f>
        <v>2073</v>
      </c>
      <c r="I6996">
        <f t="shared" si="874"/>
        <v>0</v>
      </c>
      <c r="J6996">
        <f t="shared" si="875"/>
        <v>0</v>
      </c>
      <c r="K6996">
        <f>J6996*Weighting!$W$12</f>
        <v>0</v>
      </c>
      <c r="M6996" s="14"/>
    </row>
    <row r="6997" spans="1:13" x14ac:dyDescent="0.25">
      <c r="A6997" s="32" t="str">
        <f>IF(Weighting!$P$13&gt;0,B6997,"")</f>
        <v/>
      </c>
      <c r="B6997" t="e">
        <f>Weighting!$C$13</f>
        <v>#DIV/0!</v>
      </c>
      <c r="C6997" t="e">
        <f>Weighting!$F$13</f>
        <v>#NUM!</v>
      </c>
      <c r="D6997" t="e">
        <f>IF(C6997=1,'Data Transformation'!$G$3+0.5*'Data Transformation'!$W$25,IF(C6998=1,D6998-'Data Transformation'!$W$25,FALSE))</f>
        <v>#NUM!</v>
      </c>
      <c r="E6997">
        <f t="array" ref="E6997">IF(ISLOGICAL(D6997),"",FREQUENCY(IF('Data Transformation'!$B$425:$B$8425='Bin Analysis'!$B6987,'Data Transformation'!$G$425:$G$8425),D6997))</f>
        <v>2001</v>
      </c>
      <c r="F6997">
        <f t="shared" si="873"/>
        <v>0</v>
      </c>
      <c r="G6997">
        <f>Weighting!$H$13</f>
        <v>0</v>
      </c>
      <c r="H6997">
        <f t="array" ref="H6997">FREQUENCY(IF('Data Transformation'!$B$4:$B$8425=B6987,'Data Transformation'!$G$4:$G$8425),'Bin Analysis'!$B6997)</f>
        <v>2073</v>
      </c>
      <c r="I6997">
        <f t="shared" si="874"/>
        <v>0</v>
      </c>
      <c r="J6997">
        <f t="shared" si="875"/>
        <v>0</v>
      </c>
      <c r="K6997">
        <f>J6997*Weighting!$W$13</f>
        <v>0</v>
      </c>
      <c r="M6997" s="14"/>
    </row>
    <row r="6998" spans="1:13" x14ac:dyDescent="0.25">
      <c r="A6998" s="32" t="str">
        <f>IF(Weighting!$P$14&gt;0,B6998,"")</f>
        <v/>
      </c>
      <c r="B6998" t="e">
        <f>Weighting!$C$14</f>
        <v>#DIV/0!</v>
      </c>
      <c r="C6998" t="e">
        <f>Weighting!$F$14</f>
        <v>#NUM!</v>
      </c>
      <c r="D6998" t="e">
        <f>IF(C6998=1,'Data Transformation'!$G$3+0.5*'Data Transformation'!$W$25,IF(C6999=1,D6999-'Data Transformation'!$W$25,FALSE))</f>
        <v>#NUM!</v>
      </c>
      <c r="E6998">
        <f t="array" ref="E6998">IF(ISLOGICAL(D6998),"",FREQUENCY(IF('Data Transformation'!$B$425:$B$8425='Bin Analysis'!$B6987,'Data Transformation'!$G$425:$G$8425),D6998))</f>
        <v>2001</v>
      </c>
      <c r="F6998">
        <f t="shared" si="873"/>
        <v>0</v>
      </c>
      <c r="G6998">
        <f>Weighting!$H$14</f>
        <v>0</v>
      </c>
      <c r="H6998">
        <f t="array" ref="H6998">FREQUENCY(IF('Data Transformation'!$B$4:$B$8425=B6987,'Data Transformation'!$G$4:$G$8425),'Bin Analysis'!$B6998)</f>
        <v>2073</v>
      </c>
      <c r="I6998">
        <f t="shared" si="874"/>
        <v>0</v>
      </c>
      <c r="J6998">
        <f t="shared" si="875"/>
        <v>0</v>
      </c>
      <c r="K6998">
        <f>J6998*Weighting!$W$14</f>
        <v>0</v>
      </c>
      <c r="M6998" s="14"/>
    </row>
    <row r="6999" spans="1:13" x14ac:dyDescent="0.25">
      <c r="A6999" s="32" t="str">
        <f>IF(Weighting!$P$15&gt;0,B6999,"")</f>
        <v/>
      </c>
      <c r="B6999" t="e">
        <f>Weighting!$C$15</f>
        <v>#DIV/0!</v>
      </c>
      <c r="C6999" t="e">
        <f>Weighting!$F$15</f>
        <v>#NUM!</v>
      </c>
      <c r="D6999" t="e">
        <f>IF(C6999=1,'Data Transformation'!$G$3+0.5*'Data Transformation'!$W$25,IF(C7000=1,D7000-'Data Transformation'!$W$25,FALSE))</f>
        <v>#NUM!</v>
      </c>
      <c r="E6999">
        <f t="array" ref="E6999">IF(ISLOGICAL(D6999),"",FREQUENCY(IF('Data Transformation'!$B$425:$B$8425='Bin Analysis'!$B6987,'Data Transformation'!$G$425:$G$8425),D6999))</f>
        <v>2001</v>
      </c>
      <c r="F6999">
        <f t="shared" si="873"/>
        <v>0</v>
      </c>
      <c r="G6999">
        <f>Weighting!$H$15</f>
        <v>0</v>
      </c>
      <c r="H6999">
        <f t="array" ref="H6999">FREQUENCY(IF('Data Transformation'!$B$4:$B$8425=B6987,'Data Transformation'!$G$4:$G$8425),'Bin Analysis'!$B6999)</f>
        <v>2073</v>
      </c>
      <c r="I6999">
        <f t="shared" si="874"/>
        <v>0</v>
      </c>
      <c r="J6999">
        <f t="shared" si="875"/>
        <v>0</v>
      </c>
      <c r="K6999">
        <f>J6999*Weighting!$W$15</f>
        <v>0</v>
      </c>
      <c r="M6999" s="14"/>
    </row>
    <row r="7000" spans="1:13" x14ac:dyDescent="0.25">
      <c r="A7000" s="32" t="str">
        <f>IF(Weighting!$P$16&gt;0,B7000,"")</f>
        <v/>
      </c>
      <c r="B7000" t="e">
        <f>Weighting!$C$16</f>
        <v>#DIV/0!</v>
      </c>
      <c r="C7000" t="e">
        <f>Weighting!$F$16</f>
        <v>#NUM!</v>
      </c>
      <c r="D7000" t="e">
        <f>IF(C7000=1,'Data Transformation'!$G$3+0.5*'Data Transformation'!$W$25,IF(C7001=1,D7001-'Data Transformation'!$W$25,FALSE))</f>
        <v>#NUM!</v>
      </c>
      <c r="E7000">
        <f t="array" ref="E7000">IF(ISLOGICAL(D7000),"",FREQUENCY(IF('Data Transformation'!$B$425:$B$8425='Bin Analysis'!$B6987,'Data Transformation'!$G$425:$G$8425),D7000))</f>
        <v>2001</v>
      </c>
      <c r="F7000">
        <f t="shared" si="873"/>
        <v>0</v>
      </c>
      <c r="G7000">
        <f>Weighting!$H$16</f>
        <v>0</v>
      </c>
      <c r="H7000">
        <f t="array" ref="H7000">FREQUENCY(IF('Data Transformation'!$B$4:$B$8425=B6987,'Data Transformation'!$G$4:$G$8425),'Bin Analysis'!$B7000)</f>
        <v>2073</v>
      </c>
      <c r="I7000">
        <f t="shared" si="874"/>
        <v>0</v>
      </c>
      <c r="J7000">
        <f t="shared" si="875"/>
        <v>0</v>
      </c>
      <c r="K7000">
        <f>J7000*Weighting!$W$16</f>
        <v>0</v>
      </c>
      <c r="M7000" s="14"/>
    </row>
    <row r="7001" spans="1:13" x14ac:dyDescent="0.25">
      <c r="A7001" s="32" t="str">
        <f>IF(Weighting!$P$17&gt;0,B7001,"")</f>
        <v/>
      </c>
      <c r="B7001" t="e">
        <f>Weighting!$C$17</f>
        <v>#DIV/0!</v>
      </c>
      <c r="C7001" t="e">
        <f>Weighting!$F$17</f>
        <v>#NUM!</v>
      </c>
      <c r="D7001" t="e">
        <f>IF(C7001=1,'Data Transformation'!$G$3+0.5*'Data Transformation'!$W$25,IF(C7002=1,D7002-'Data Transformation'!$W$25,FALSE))</f>
        <v>#NUM!</v>
      </c>
      <c r="E7001">
        <f t="array" ref="E7001">IF(ISLOGICAL(D7001),"",FREQUENCY(IF('Data Transformation'!$B$425:$B$8425='Bin Analysis'!$B6987,'Data Transformation'!$G$425:$G$8425),D7001))</f>
        <v>2001</v>
      </c>
      <c r="F7001">
        <f t="shared" si="873"/>
        <v>0</v>
      </c>
      <c r="G7001">
        <f>Weighting!$H$17</f>
        <v>0</v>
      </c>
      <c r="H7001">
        <f t="array" ref="H7001">FREQUENCY(IF('Data Transformation'!$B$4:$B$8425=B6987,'Data Transformation'!$G$4:$G$8425),'Bin Analysis'!$B7001)</f>
        <v>2073</v>
      </c>
      <c r="I7001">
        <f t="shared" si="874"/>
        <v>0</v>
      </c>
      <c r="J7001">
        <f t="shared" si="875"/>
        <v>0</v>
      </c>
      <c r="K7001">
        <f>J7001*Weighting!$W$17</f>
        <v>0</v>
      </c>
      <c r="M7001" s="14"/>
    </row>
    <row r="7002" spans="1:13" x14ac:dyDescent="0.25">
      <c r="A7002" s="32" t="str">
        <f>IF(Weighting!$P$18&gt;0,B7002,"")</f>
        <v/>
      </c>
      <c r="B7002" t="e">
        <f>Weighting!$C$18</f>
        <v>#DIV/0!</v>
      </c>
      <c r="C7002" t="e">
        <f>Weighting!$F$18</f>
        <v>#NUM!</v>
      </c>
      <c r="D7002" t="e">
        <f>IF(C7002=1,'Data Transformation'!$G$3+0.5*'Data Transformation'!$W$25,IF(C7003=1,D7003-'Data Transformation'!$W$25,FALSE))</f>
        <v>#NUM!</v>
      </c>
      <c r="E7002">
        <f t="array" ref="E7002">IF(ISLOGICAL(D7002),"",FREQUENCY(IF('Data Transformation'!$B$425:$B$8425='Bin Analysis'!$B6987,'Data Transformation'!$G$425:$G$8425),D7002))</f>
        <v>2001</v>
      </c>
      <c r="F7002">
        <f t="shared" si="873"/>
        <v>0</v>
      </c>
      <c r="G7002">
        <f>Weighting!$H$18</f>
        <v>0</v>
      </c>
      <c r="H7002">
        <f t="array" ref="H7002">FREQUENCY(IF('Data Transformation'!$B$4:$B$8425=B6987,'Data Transformation'!$G$4:$G$8425),'Bin Analysis'!$B7002)</f>
        <v>2073</v>
      </c>
      <c r="I7002">
        <f t="shared" si="874"/>
        <v>0</v>
      </c>
      <c r="J7002">
        <f t="shared" si="875"/>
        <v>0</v>
      </c>
      <c r="K7002">
        <f>J7002*Weighting!$W$18</f>
        <v>0</v>
      </c>
      <c r="M7002" s="14"/>
    </row>
    <row r="7003" spans="1:13" x14ac:dyDescent="0.25">
      <c r="A7003" s="32" t="str">
        <f>IF(Weighting!$P$19&gt;0,B7003,"")</f>
        <v/>
      </c>
      <c r="B7003" t="e">
        <f>Weighting!$C$19</f>
        <v>#DIV/0!</v>
      </c>
      <c r="C7003" t="e">
        <f>Weighting!$F$19</f>
        <v>#NUM!</v>
      </c>
      <c r="D7003" t="e">
        <f>IF(C7003=1,'Data Transformation'!$G$3+0.5*'Data Transformation'!$W$25,IF(C7004=1,D7004-'Data Transformation'!$W$25,FALSE))</f>
        <v>#NUM!</v>
      </c>
      <c r="E7003">
        <f t="array" ref="E7003">IF(ISLOGICAL(D7003),"",FREQUENCY(IF('Data Transformation'!$B$425:$B$8425='Bin Analysis'!$B6987,'Data Transformation'!$G$425:$G$8425),D7003))</f>
        <v>2001</v>
      </c>
      <c r="F7003">
        <f t="shared" si="873"/>
        <v>0</v>
      </c>
      <c r="G7003">
        <f>Weighting!$H$19</f>
        <v>0</v>
      </c>
      <c r="H7003">
        <f t="array" ref="H7003">FREQUENCY(IF('Data Transformation'!$B$4:$B$8425=B6987,'Data Transformation'!$G$4:$G$8425),'Bin Analysis'!$B7003)</f>
        <v>2073</v>
      </c>
      <c r="I7003">
        <f t="shared" si="874"/>
        <v>0</v>
      </c>
      <c r="J7003">
        <f t="shared" si="875"/>
        <v>0</v>
      </c>
      <c r="K7003">
        <f>J7003*Weighting!$W$19</f>
        <v>0</v>
      </c>
      <c r="M7003" s="14"/>
    </row>
    <row r="7004" spans="1:13" x14ac:dyDescent="0.25">
      <c r="A7004" s="32" t="str">
        <f>IF(Weighting!$P$20&gt;0,B7004,"")</f>
        <v/>
      </c>
      <c r="B7004" t="e">
        <f>Weighting!$C$20</f>
        <v>#DIV/0!</v>
      </c>
      <c r="C7004" t="e">
        <f>Weighting!$F$20</f>
        <v>#NUM!</v>
      </c>
      <c r="D7004" t="e">
        <f>IF(C7004=1,'Data Transformation'!$G$3+0.5*'Data Transformation'!$W$25,IF(C7005=1,D7005-'Data Transformation'!$W$25,FALSE))</f>
        <v>#NUM!</v>
      </c>
      <c r="E7004">
        <f t="array" ref="E7004">IF(ISLOGICAL(D7004),"",FREQUENCY(IF('Data Transformation'!$B$425:$B$8425='Bin Analysis'!$B6987,'Data Transformation'!$G$425:$G$8425),D7004))</f>
        <v>2001</v>
      </c>
      <c r="F7004">
        <f t="shared" si="873"/>
        <v>0</v>
      </c>
      <c r="G7004">
        <f>Weighting!$H$20</f>
        <v>0</v>
      </c>
      <c r="H7004">
        <f t="array" ref="H7004">FREQUENCY(IF('Data Transformation'!$B$4:$B$8425=B6987,'Data Transformation'!$G$4:$G$8425),'Bin Analysis'!$B7004)</f>
        <v>2073</v>
      </c>
      <c r="I7004">
        <f t="shared" si="874"/>
        <v>0</v>
      </c>
      <c r="J7004">
        <f t="shared" si="875"/>
        <v>0</v>
      </c>
      <c r="K7004">
        <f>J7004*Weighting!$W$20</f>
        <v>0</v>
      </c>
      <c r="M7004" s="14"/>
    </row>
    <row r="7005" spans="1:13" x14ac:dyDescent="0.25">
      <c r="A7005" s="32" t="str">
        <f>IF(Weighting!$P$21&gt;0,B7005,"")</f>
        <v/>
      </c>
      <c r="B7005" t="e">
        <f>Weighting!$C$21</f>
        <v>#DIV/0!</v>
      </c>
      <c r="C7005" t="e">
        <f>Weighting!$F$21</f>
        <v>#NUM!</v>
      </c>
      <c r="D7005" t="e">
        <f>IF(C7005=1,'Data Transformation'!$G$3+0.5*'Data Transformation'!$W$25,IF(C7006=1,D7006-'Data Transformation'!$W$25,FALSE))</f>
        <v>#NUM!</v>
      </c>
      <c r="E7005">
        <f t="array" ref="E7005">IF(ISLOGICAL(D7005),"",FREQUENCY(IF('Data Transformation'!$B$425:$B$8425='Bin Analysis'!$B6987,'Data Transformation'!$G$425:$G$8425),D7005))</f>
        <v>2001</v>
      </c>
      <c r="F7005">
        <f t="shared" si="873"/>
        <v>0</v>
      </c>
      <c r="G7005">
        <f>Weighting!$H$21</f>
        <v>0</v>
      </c>
      <c r="H7005">
        <f t="array" ref="H7005">FREQUENCY(IF('Data Transformation'!$B$4:$B$8425=B6987,'Data Transformation'!$G$4:$G$8425),'Bin Analysis'!$B7005)</f>
        <v>2073</v>
      </c>
      <c r="I7005">
        <f t="shared" si="874"/>
        <v>0</v>
      </c>
      <c r="J7005">
        <f t="shared" si="875"/>
        <v>0</v>
      </c>
      <c r="K7005">
        <f>J7005*Weighting!$W$21</f>
        <v>0</v>
      </c>
      <c r="M7005" s="14"/>
    </row>
    <row r="7006" spans="1:13" x14ac:dyDescent="0.25">
      <c r="A7006" s="32" t="str">
        <f>IF(Weighting!$P$22&gt;0,B7006,"")</f>
        <v/>
      </c>
      <c r="B7006" t="e">
        <f>Weighting!$C$22</f>
        <v>#DIV/0!</v>
      </c>
      <c r="C7006" t="e">
        <f>Weighting!$F$22</f>
        <v>#NUM!</v>
      </c>
      <c r="D7006" t="e">
        <f>IF(C7006=1,'Data Transformation'!$G$3+0.5*'Data Transformation'!$W$25,IF(C7007=1,D7007-'Data Transformation'!$W$25,FALSE))</f>
        <v>#NUM!</v>
      </c>
      <c r="E7006">
        <f t="array" ref="E7006">IF(ISLOGICAL(D7006),"",FREQUENCY(IF('Data Transformation'!$B$425:$B$8425='Bin Analysis'!$B6987,'Data Transformation'!$G$425:$G$8425),D7006))</f>
        <v>2001</v>
      </c>
      <c r="F7006">
        <f t="shared" si="873"/>
        <v>0</v>
      </c>
      <c r="G7006">
        <f>Weighting!$H$22</f>
        <v>0</v>
      </c>
      <c r="H7006">
        <f t="array" ref="H7006">FREQUENCY(IF('Data Transformation'!$B$4:$B$8425=B6987,'Data Transformation'!$G$4:$G$8425),'Bin Analysis'!$B7006)</f>
        <v>2073</v>
      </c>
      <c r="I7006">
        <f t="shared" si="874"/>
        <v>0</v>
      </c>
      <c r="J7006">
        <f t="shared" si="875"/>
        <v>0</v>
      </c>
      <c r="K7006">
        <f>J7006*Weighting!$W$22</f>
        <v>0</v>
      </c>
      <c r="M7006" s="14"/>
    </row>
    <row r="7007" spans="1:13" x14ac:dyDescent="0.25">
      <c r="A7007" s="32" t="str">
        <f>IF(Weighting!$P$23&gt;0,B7007,"")</f>
        <v/>
      </c>
      <c r="B7007" t="e">
        <f>Weighting!$C$23</f>
        <v>#DIV/0!</v>
      </c>
      <c r="C7007" t="e">
        <f>Weighting!$F$23</f>
        <v>#NUM!</v>
      </c>
      <c r="D7007" t="e">
        <f>IF(C7007=1,'Data Transformation'!$G$3+0.5*'Data Transformation'!$W$25,IF(C7008=1,D7008-'Data Transformation'!$W$25,FALSE))</f>
        <v>#NUM!</v>
      </c>
      <c r="E7007">
        <f t="array" ref="E7007">IF(ISLOGICAL(D7007),"",FREQUENCY(IF('Data Transformation'!$B$425:$B$8425='Bin Analysis'!$B6987,'Data Transformation'!$G$425:$G$8425),D7007))</f>
        <v>2001</v>
      </c>
      <c r="F7007">
        <f t="shared" si="873"/>
        <v>0</v>
      </c>
      <c r="G7007">
        <f>Weighting!$H$23</f>
        <v>0</v>
      </c>
      <c r="H7007">
        <f t="array" ref="H7007">FREQUENCY(IF('Data Transformation'!$B$4:$B$8425=B6987,'Data Transformation'!$G$4:$G$8425),'Bin Analysis'!$B7007)</f>
        <v>2073</v>
      </c>
      <c r="I7007">
        <f t="shared" si="874"/>
        <v>0</v>
      </c>
      <c r="J7007">
        <f t="shared" si="875"/>
        <v>0</v>
      </c>
      <c r="K7007">
        <f>J7007*Weighting!$W$23</f>
        <v>0</v>
      </c>
      <c r="M7007" s="14"/>
    </row>
    <row r="7008" spans="1:13" x14ac:dyDescent="0.25">
      <c r="A7008" s="32" t="str">
        <f>IF(Weighting!$P$24&gt;0,B7008,"")</f>
        <v/>
      </c>
      <c r="B7008" t="e">
        <f>Weighting!$C$24</f>
        <v>#DIV/0!</v>
      </c>
      <c r="C7008" t="e">
        <f>Weighting!$F$24</f>
        <v>#NUM!</v>
      </c>
      <c r="D7008" t="e">
        <f>IF(C7008=1,'Data Transformation'!$G$3+0.5*'Data Transformation'!$W$25,IF(C7009=1,D7009-'Data Transformation'!$W$25,FALSE))</f>
        <v>#NUM!</v>
      </c>
      <c r="E7008">
        <f t="array" ref="E7008">IF(ISLOGICAL(D7008),"",FREQUENCY(IF('Data Transformation'!$B$425:$B$8425='Bin Analysis'!$B6987,'Data Transformation'!$G$425:$G$8425),D7008))</f>
        <v>2001</v>
      </c>
      <c r="F7008">
        <f t="shared" si="873"/>
        <v>0</v>
      </c>
      <c r="G7008">
        <f>Weighting!$H$24</f>
        <v>0</v>
      </c>
      <c r="H7008">
        <f t="array" ref="H7008">FREQUENCY(IF('Data Transformation'!$B$4:$B$8425=B6987,'Data Transformation'!$G$4:$G$8425),'Bin Analysis'!$B7008)</f>
        <v>2073</v>
      </c>
      <c r="I7008">
        <f t="shared" si="874"/>
        <v>0</v>
      </c>
      <c r="J7008">
        <f t="shared" si="875"/>
        <v>0</v>
      </c>
      <c r="K7008">
        <f>J7008*Weighting!$W$24</f>
        <v>0</v>
      </c>
      <c r="M7008" s="14"/>
    </row>
    <row r="7009" spans="1:25" x14ac:dyDescent="0.25">
      <c r="A7009" s="32" t="str">
        <f>IF(Weighting!$P$25&gt;0,B7009,"")</f>
        <v/>
      </c>
      <c r="B7009" t="e">
        <f>Weighting!$C$25</f>
        <v>#DIV/0!</v>
      </c>
      <c r="C7009" t="e">
        <f>Weighting!$F$25</f>
        <v>#NUM!</v>
      </c>
      <c r="D7009" t="e">
        <f>IF(C7009=1,'Data Transformation'!$G$3+0.5*'Data Transformation'!$W$25,IF(C7010=1,D7010-'Data Transformation'!$W$25,FALSE))</f>
        <v>#NUM!</v>
      </c>
      <c r="E7009">
        <f t="array" ref="E7009">IF(ISLOGICAL(D7009),"",FREQUENCY(IF('Data Transformation'!$B$425:$B$8425='Bin Analysis'!$B6987,'Data Transformation'!$G$425:$G$8425),D7009))</f>
        <v>2001</v>
      </c>
      <c r="F7009">
        <f t="shared" si="873"/>
        <v>0</v>
      </c>
      <c r="G7009">
        <f>Weighting!$H$25</f>
        <v>0</v>
      </c>
      <c r="H7009">
        <f t="array" ref="H7009">FREQUENCY(IF('Data Transformation'!$B$4:$B$8425=B6987,'Data Transformation'!$G$4:$G$8425),'Bin Analysis'!$B7009)</f>
        <v>2073</v>
      </c>
      <c r="I7009">
        <f t="shared" si="874"/>
        <v>0</v>
      </c>
      <c r="J7009">
        <f t="shared" si="875"/>
        <v>0</v>
      </c>
      <c r="K7009">
        <f>J7009*Weighting!$W$25</f>
        <v>0</v>
      </c>
      <c r="M7009" s="14"/>
    </row>
    <row r="7010" spans="1:25" x14ac:dyDescent="0.25">
      <c r="A7010" s="32"/>
      <c r="M7010" s="14"/>
    </row>
    <row r="7011" spans="1:25" ht="23.25" x14ac:dyDescent="0.35">
      <c r="A7011" s="21" t="s">
        <v>0</v>
      </c>
      <c r="B7011" s="21" t="str">
        <f>IFERROR(VLOOKUP(C7011,'Data Transformation'!$L$6:$M$426,2,FALSE),"")</f>
        <v/>
      </c>
      <c r="C7011" s="21">
        <f>C6987+1</f>
        <v>292</v>
      </c>
      <c r="D7011" s="21"/>
      <c r="E7011" s="21"/>
      <c r="F7011" s="21"/>
      <c r="G7011" s="21"/>
      <c r="H7011" s="22"/>
      <c r="I7011" s="22"/>
      <c r="J7011" s="22"/>
      <c r="K7011" s="21"/>
      <c r="L7011" s="21" t="str">
        <f>B7011</f>
        <v/>
      </c>
      <c r="M7011" s="23" t="e">
        <f>INDEX('Data Transformation'!$O$4:$O$424,MATCH($B7011,'Data Transformation'!$M$4:$M$424,0),MATCH($M$2,'Data Transformation'!$O$3,0))</f>
        <v>#N/A</v>
      </c>
      <c r="N7011" s="27" t="e">
        <f>IF('Input and Summary Results'!$J$16="minimum",'Bin Analysis'!X7012/(M7011-1),'Bin Analysis'!Y7011/('Bin Analysis'!M7011-1))</f>
        <v>#N/A</v>
      </c>
      <c r="O7011" s="27" t="e">
        <f>IF(M7011=FALSE,NA(),(VLOOKUP(1,C7014:K7033,4,FALSE))/(M7011-1))</f>
        <v>#N/A</v>
      </c>
      <c r="P7011" s="27" t="e">
        <f>IF(M7011=FALSE,NA(),SUM(J7014:J7033)/Weighting!$S$5)</f>
        <v>#N/A</v>
      </c>
      <c r="Q7011" s="27" t="e">
        <f>IF(M7011=FALSE,NA(),SUM(K7014:K7033)/Weighting!$S$6)</f>
        <v>#N/A</v>
      </c>
      <c r="R7011" s="27" t="e">
        <f>IF(M7011=FALSE,NA(),(VLOOKUP(1,G7014:K7033,3,FALSE))/(M7011-1))</f>
        <v>#N/A</v>
      </c>
      <c r="S7011" s="22" t="e">
        <f>IF(M7011=FALSE,NA(),IF(SUM(J7014:J7033)=2,"yes","no"))</f>
        <v>#N/A</v>
      </c>
      <c r="X7011" s="2" cm="2">
        <f t="array" ref="X7011:X7012">FREQUENCY(IF('Data Transformation'!$B$425:$B$6424='Bin Analysis'!L7011,'Data Transformation'!$G$425:$G$6424),'Data Transformation'!$U$11)</f>
        <v>0</v>
      </c>
      <c r="Y7011" s="2" cm="2">
        <f t="array" ref="Y7011:Y7012">FREQUENCY(IF('Data Transformation'!$B$425:$B$6424='Bin Analysis'!L7011,'Data Transformation'!$G$425:$G$6424),'Data Transformation'!$U$12)</f>
        <v>0</v>
      </c>
    </row>
    <row r="7012" spans="1:25" x14ac:dyDescent="0.25">
      <c r="A7012" s="14" t="s">
        <v>67</v>
      </c>
      <c r="B7012" t="s">
        <v>47</v>
      </c>
      <c r="C7012" t="s">
        <v>5</v>
      </c>
      <c r="D7012" t="s">
        <v>98</v>
      </c>
      <c r="E7012" t="s">
        <v>99</v>
      </c>
      <c r="F7012" t="s">
        <v>100</v>
      </c>
      <c r="G7012" t="s">
        <v>69</v>
      </c>
      <c r="H7012" t="s">
        <v>31</v>
      </c>
      <c r="I7012" t="s">
        <v>32</v>
      </c>
      <c r="J7012" t="s">
        <v>46</v>
      </c>
      <c r="K7012" s="14" t="s">
        <v>45</v>
      </c>
      <c r="M7012" s="14"/>
      <c r="X7012" s="2">
        <v>0</v>
      </c>
      <c r="Y7012" s="2">
        <v>0</v>
      </c>
    </row>
    <row r="7013" spans="1:25" x14ac:dyDescent="0.25">
      <c r="A7013" s="32"/>
      <c r="D7013" t="e">
        <f>IF(C7013=1,'Data Transformation'!$G$3+0.5*'Data Transformation'!$W$25,IF(C7014=1,D7014-'Data Transformation'!$W$25,FALSE))</f>
        <v>#NUM!</v>
      </c>
      <c r="E7013">
        <f t="array" ref="E7013">IF(ISLOGICAL(D7013),"",FREQUENCY(IF('Data Transformation'!$B$425:$B$8425='Bin Analysis'!$B7011,'Data Transformation'!$G$425:$G$8425),D7013))</f>
        <v>2001</v>
      </c>
      <c r="F7013" t="e">
        <f>IF(ISLOGICAL(D7013),"",E7013-E7012)</f>
        <v>#VALUE!</v>
      </c>
      <c r="M7013" s="14"/>
    </row>
    <row r="7014" spans="1:25" x14ac:dyDescent="0.25">
      <c r="A7014" s="32" t="e">
        <f>IF(Weighting!$P$6&gt;0,B7014,"")</f>
        <v>#NUM!</v>
      </c>
      <c r="B7014" t="e">
        <f>Weighting!$C$6</f>
        <v>#DIV/0!</v>
      </c>
      <c r="C7014" t="e">
        <f>Weighting!$F$6</f>
        <v>#NUM!</v>
      </c>
      <c r="D7014" t="e">
        <f>IF(C7014=1,'Data Transformation'!$G$3+0.5*'Data Transformation'!$W$25,IF(C7015=1,D7015-'Data Transformation'!$W$25,FALSE))</f>
        <v>#NUM!</v>
      </c>
      <c r="E7014">
        <f t="array" ref="E7014">IF(ISLOGICAL(D7014),"",FREQUENCY(IF('Data Transformation'!$B$425:$B$8425='Bin Analysis'!$B7011,'Data Transformation'!$G$425:$G$8425),D7014))</f>
        <v>2001</v>
      </c>
      <c r="F7014">
        <f>IF(ISLOGICAL(D7014),"",E7014-E7013)</f>
        <v>0</v>
      </c>
      <c r="G7014">
        <f>Weighting!$H$6</f>
        <v>1</v>
      </c>
      <c r="H7014">
        <f t="array" ref="H7014">FREQUENCY(IF('Data Transformation'!$B$4:$B$8425=B7011,'Data Transformation'!$G$4:$G$8425),'Bin Analysis'!$B7014)</f>
        <v>2073</v>
      </c>
      <c r="I7014">
        <f>H7014-H7013</f>
        <v>2073</v>
      </c>
      <c r="J7014">
        <f>IF(I7014=0,0,1)</f>
        <v>1</v>
      </c>
      <c r="K7014" t="e">
        <f>J7014*Weighting!$W$6</f>
        <v>#NUM!</v>
      </c>
      <c r="M7014" s="14"/>
    </row>
    <row r="7015" spans="1:25" x14ac:dyDescent="0.25">
      <c r="A7015" s="32" t="str">
        <f>IF(Weighting!$P$7&gt;0,B7015,"")</f>
        <v/>
      </c>
      <c r="B7015" t="e">
        <f>Weighting!$C$7</f>
        <v>#DIV/0!</v>
      </c>
      <c r="C7015" t="e">
        <f>Weighting!$F$7</f>
        <v>#NUM!</v>
      </c>
      <c r="D7015" t="e">
        <f>IF(C7015=1,'Data Transformation'!$G$3+0.5*'Data Transformation'!$W$25,IF(C7016=1,D7016-'Data Transformation'!$W$25,FALSE))</f>
        <v>#NUM!</v>
      </c>
      <c r="E7015">
        <f t="array" ref="E7015">IF(ISLOGICAL(D7015),"",FREQUENCY(IF('Data Transformation'!$B$425:$B$8425='Bin Analysis'!$B7011,'Data Transformation'!$G$425:$G$8425),D7015))</f>
        <v>2001</v>
      </c>
      <c r="F7015">
        <f t="shared" ref="F7015:F7033" si="876">IF(ISLOGICAL(D7015),"",E7015-E7014)</f>
        <v>0</v>
      </c>
      <c r="G7015">
        <f>Weighting!$H$7</f>
        <v>0</v>
      </c>
      <c r="H7015">
        <f t="array" ref="H7015">FREQUENCY(IF('Data Transformation'!$B$4:$B$8425=B7011,'Data Transformation'!$G$4:$G$8425),'Bin Analysis'!$B7015)</f>
        <v>2073</v>
      </c>
      <c r="I7015">
        <f t="shared" ref="I7015:I7033" si="877">H7015-H7014</f>
        <v>0</v>
      </c>
      <c r="J7015">
        <f>IF(I7015=0,0,1)</f>
        <v>0</v>
      </c>
      <c r="K7015">
        <f>J7015*Weighting!$W$7</f>
        <v>0</v>
      </c>
      <c r="M7015" s="14"/>
    </row>
    <row r="7016" spans="1:25" x14ac:dyDescent="0.25">
      <c r="A7016" s="32" t="str">
        <f>IF(Weighting!$P$8&gt;0,B7016,"")</f>
        <v/>
      </c>
      <c r="B7016" t="e">
        <f>Weighting!$C$8</f>
        <v>#DIV/0!</v>
      </c>
      <c r="C7016" t="e">
        <f>Weighting!$F$8</f>
        <v>#NUM!</v>
      </c>
      <c r="D7016" t="e">
        <f>IF(C7016=1,'Data Transformation'!$G$3+0.5*'Data Transformation'!$W$25,IF(C7017=1,D7017-'Data Transformation'!$W$25,FALSE))</f>
        <v>#NUM!</v>
      </c>
      <c r="E7016">
        <f t="array" ref="E7016">IF(ISLOGICAL(D7016),"",FREQUENCY(IF('Data Transformation'!$B$425:$B$8425='Bin Analysis'!$B7011,'Data Transformation'!$G$425:$G$8425),D7016))</f>
        <v>2001</v>
      </c>
      <c r="F7016">
        <f t="shared" si="876"/>
        <v>0</v>
      </c>
      <c r="G7016">
        <f>Weighting!$H$8</f>
        <v>0</v>
      </c>
      <c r="H7016">
        <f t="array" ref="H7016">FREQUENCY(IF('Data Transformation'!$B$4:$B$8425=B7011,'Data Transformation'!$G$4:$G$8425),'Bin Analysis'!$B7016)</f>
        <v>2073</v>
      </c>
      <c r="I7016">
        <f t="shared" si="877"/>
        <v>0</v>
      </c>
      <c r="J7016">
        <f t="shared" ref="J7016:J7033" si="878">IF(I7016=0,0,1)</f>
        <v>0</v>
      </c>
      <c r="K7016">
        <f>J7016*Weighting!$W$8</f>
        <v>0</v>
      </c>
      <c r="M7016" s="14"/>
    </row>
    <row r="7017" spans="1:25" x14ac:dyDescent="0.25">
      <c r="A7017" s="32" t="str">
        <f>IF(Weighting!$P$9&gt;0,B7017,"")</f>
        <v/>
      </c>
      <c r="B7017" s="50" t="e">
        <f>Weighting!$C$9</f>
        <v>#DIV/0!</v>
      </c>
      <c r="C7017" t="e">
        <f>Weighting!$F$9</f>
        <v>#NUM!</v>
      </c>
      <c r="D7017" t="e">
        <f>IF(C7017=1,'Data Transformation'!$G$3+0.5*'Data Transformation'!$W$25,IF(C7018=1,D7018-'Data Transformation'!$W$25,FALSE))</f>
        <v>#NUM!</v>
      </c>
      <c r="E7017">
        <f t="array" ref="E7017">IF(ISLOGICAL(D7017),"",FREQUENCY(IF('Data Transformation'!$B$425:$B$8425='Bin Analysis'!$B7011,'Data Transformation'!$G$425:$G$8425),D7017))</f>
        <v>2001</v>
      </c>
      <c r="F7017">
        <f t="shared" si="876"/>
        <v>0</v>
      </c>
      <c r="G7017">
        <f>Weighting!$H$9</f>
        <v>0</v>
      </c>
      <c r="H7017">
        <f t="array" ref="H7017">FREQUENCY(IF('Data Transformation'!$B$4:$B$8425=B7011,'Data Transformation'!$G$4:$G$8425),'Bin Analysis'!$B7017)</f>
        <v>2073</v>
      </c>
      <c r="I7017">
        <f t="shared" si="877"/>
        <v>0</v>
      </c>
      <c r="J7017">
        <f t="shared" si="878"/>
        <v>0</v>
      </c>
      <c r="K7017">
        <f>J7017*Weighting!$W$9</f>
        <v>0</v>
      </c>
      <c r="M7017" s="14"/>
    </row>
    <row r="7018" spans="1:25" x14ac:dyDescent="0.25">
      <c r="A7018" s="32" t="str">
        <f>IF(Weighting!$P$10&gt;0,B7018,"")</f>
        <v/>
      </c>
      <c r="B7018" t="e">
        <f>Weighting!$C$10</f>
        <v>#DIV/0!</v>
      </c>
      <c r="C7018" t="e">
        <f>Weighting!$F$10</f>
        <v>#NUM!</v>
      </c>
      <c r="D7018" t="e">
        <f>IF(C7018=1,'Data Transformation'!$G$3+0.5*'Data Transformation'!$W$25,IF(C7019=1,D7019-'Data Transformation'!$W$25,FALSE))</f>
        <v>#NUM!</v>
      </c>
      <c r="E7018">
        <f t="array" ref="E7018">IF(ISLOGICAL(D7018),"",FREQUENCY(IF('Data Transformation'!$B$425:$B$8425='Bin Analysis'!$B7011,'Data Transformation'!$G$425:$G$8425),D7018))</f>
        <v>2001</v>
      </c>
      <c r="F7018">
        <f t="shared" si="876"/>
        <v>0</v>
      </c>
      <c r="G7018">
        <f>Weighting!$H$10</f>
        <v>0</v>
      </c>
      <c r="H7018">
        <f t="array" ref="H7018">FREQUENCY(IF('Data Transformation'!$B$4:$B$8425=B7011,'Data Transformation'!$G$4:$G$8425),'Bin Analysis'!$B7018)</f>
        <v>2073</v>
      </c>
      <c r="I7018">
        <f t="shared" si="877"/>
        <v>0</v>
      </c>
      <c r="J7018">
        <f t="shared" si="878"/>
        <v>0</v>
      </c>
      <c r="K7018">
        <f>J7018*Weighting!$W$10</f>
        <v>0</v>
      </c>
      <c r="M7018" s="14"/>
    </row>
    <row r="7019" spans="1:25" x14ac:dyDescent="0.25">
      <c r="A7019" s="32" t="str">
        <f>IF(Weighting!$P$11&gt;0,B7019,"")</f>
        <v/>
      </c>
      <c r="B7019" t="e">
        <f>Weighting!$C$11</f>
        <v>#DIV/0!</v>
      </c>
      <c r="C7019" t="e">
        <f>Weighting!$F$11</f>
        <v>#NUM!</v>
      </c>
      <c r="D7019" t="e">
        <f>IF(C7019=1,'Data Transformation'!$G$3+0.5*'Data Transformation'!$W$25,IF(C7020=1,D7020-'Data Transformation'!$W$25,FALSE))</f>
        <v>#NUM!</v>
      </c>
      <c r="E7019">
        <f t="array" ref="E7019">IF(ISLOGICAL(D7019),"",FREQUENCY(IF('Data Transformation'!$B$425:$B$8425='Bin Analysis'!$B7011,'Data Transformation'!$G$425:$G$8425),D7019))</f>
        <v>2001</v>
      </c>
      <c r="F7019">
        <f t="shared" si="876"/>
        <v>0</v>
      </c>
      <c r="G7019">
        <f>Weighting!$H$11</f>
        <v>0</v>
      </c>
      <c r="H7019">
        <f t="array" ref="H7019">FREQUENCY(IF('Data Transformation'!$B$4:$B$8425=B7011,'Data Transformation'!$G$4:$G$8425),'Bin Analysis'!$B7019)</f>
        <v>2073</v>
      </c>
      <c r="I7019">
        <f t="shared" si="877"/>
        <v>0</v>
      </c>
      <c r="J7019">
        <f t="shared" si="878"/>
        <v>0</v>
      </c>
      <c r="K7019">
        <f>J7019*Weighting!$W$11</f>
        <v>0</v>
      </c>
      <c r="M7019" s="14"/>
    </row>
    <row r="7020" spans="1:25" x14ac:dyDescent="0.25">
      <c r="A7020" s="32" t="str">
        <f>IF(Weighting!$P$12&gt;0,B7020,"")</f>
        <v/>
      </c>
      <c r="B7020" t="e">
        <f>Weighting!$C$12</f>
        <v>#DIV/0!</v>
      </c>
      <c r="C7020" t="e">
        <f>Weighting!$F$12</f>
        <v>#NUM!</v>
      </c>
      <c r="D7020" t="e">
        <f>IF(C7020=1,'Data Transformation'!$G$3+0.5*'Data Transformation'!$W$25,IF(C7021=1,D7021-'Data Transformation'!$W$25,FALSE))</f>
        <v>#NUM!</v>
      </c>
      <c r="E7020">
        <f t="array" ref="E7020">IF(ISLOGICAL(D7020),"",FREQUENCY(IF('Data Transformation'!$B$425:$B$8425='Bin Analysis'!$B7011,'Data Transformation'!$G$425:$G$8425),D7020))</f>
        <v>2001</v>
      </c>
      <c r="F7020">
        <f t="shared" si="876"/>
        <v>0</v>
      </c>
      <c r="G7020">
        <f>Weighting!$H$12</f>
        <v>0</v>
      </c>
      <c r="H7020">
        <f t="array" ref="H7020">FREQUENCY(IF('Data Transformation'!$B$4:$B$8425=B7011,'Data Transformation'!$G$4:$G$8425),'Bin Analysis'!$B7020)</f>
        <v>2073</v>
      </c>
      <c r="I7020">
        <f t="shared" si="877"/>
        <v>0</v>
      </c>
      <c r="J7020">
        <f t="shared" si="878"/>
        <v>0</v>
      </c>
      <c r="K7020">
        <f>J7020*Weighting!$W$12</f>
        <v>0</v>
      </c>
      <c r="M7020" s="14"/>
    </row>
    <row r="7021" spans="1:25" x14ac:dyDescent="0.25">
      <c r="A7021" s="32" t="str">
        <f>IF(Weighting!$P$13&gt;0,B7021,"")</f>
        <v/>
      </c>
      <c r="B7021" t="e">
        <f>Weighting!$C$13</f>
        <v>#DIV/0!</v>
      </c>
      <c r="C7021" t="e">
        <f>Weighting!$F$13</f>
        <v>#NUM!</v>
      </c>
      <c r="D7021" t="e">
        <f>IF(C7021=1,'Data Transformation'!$G$3+0.5*'Data Transformation'!$W$25,IF(C7022=1,D7022-'Data Transformation'!$W$25,FALSE))</f>
        <v>#NUM!</v>
      </c>
      <c r="E7021">
        <f t="array" ref="E7021">IF(ISLOGICAL(D7021),"",FREQUENCY(IF('Data Transformation'!$B$425:$B$8425='Bin Analysis'!$B7011,'Data Transformation'!$G$425:$G$8425),D7021))</f>
        <v>2001</v>
      </c>
      <c r="F7021">
        <f t="shared" si="876"/>
        <v>0</v>
      </c>
      <c r="G7021">
        <f>Weighting!$H$13</f>
        <v>0</v>
      </c>
      <c r="H7021">
        <f t="array" ref="H7021">FREQUENCY(IF('Data Transformation'!$B$4:$B$8425=B7011,'Data Transformation'!$G$4:$G$8425),'Bin Analysis'!$B7021)</f>
        <v>2073</v>
      </c>
      <c r="I7021">
        <f t="shared" si="877"/>
        <v>0</v>
      </c>
      <c r="J7021">
        <f t="shared" si="878"/>
        <v>0</v>
      </c>
      <c r="K7021">
        <f>J7021*Weighting!$W$13</f>
        <v>0</v>
      </c>
      <c r="M7021" s="14"/>
    </row>
    <row r="7022" spans="1:25" x14ac:dyDescent="0.25">
      <c r="A7022" s="32" t="str">
        <f>IF(Weighting!$P$14&gt;0,B7022,"")</f>
        <v/>
      </c>
      <c r="B7022" t="e">
        <f>Weighting!$C$14</f>
        <v>#DIV/0!</v>
      </c>
      <c r="C7022" t="e">
        <f>Weighting!$F$14</f>
        <v>#NUM!</v>
      </c>
      <c r="D7022" t="e">
        <f>IF(C7022=1,'Data Transformation'!$G$3+0.5*'Data Transformation'!$W$25,IF(C7023=1,D7023-'Data Transformation'!$W$25,FALSE))</f>
        <v>#NUM!</v>
      </c>
      <c r="E7022">
        <f t="array" ref="E7022">IF(ISLOGICAL(D7022),"",FREQUENCY(IF('Data Transformation'!$B$425:$B$8425='Bin Analysis'!$B7011,'Data Transformation'!$G$425:$G$8425),D7022))</f>
        <v>2001</v>
      </c>
      <c r="F7022">
        <f t="shared" si="876"/>
        <v>0</v>
      </c>
      <c r="G7022">
        <f>Weighting!$H$14</f>
        <v>0</v>
      </c>
      <c r="H7022">
        <f t="array" ref="H7022">FREQUENCY(IF('Data Transformation'!$B$4:$B$8425=B7011,'Data Transformation'!$G$4:$G$8425),'Bin Analysis'!$B7022)</f>
        <v>2073</v>
      </c>
      <c r="I7022">
        <f t="shared" si="877"/>
        <v>0</v>
      </c>
      <c r="J7022">
        <f t="shared" si="878"/>
        <v>0</v>
      </c>
      <c r="K7022">
        <f>J7022*Weighting!$W$14</f>
        <v>0</v>
      </c>
      <c r="M7022" s="14"/>
    </row>
    <row r="7023" spans="1:25" x14ac:dyDescent="0.25">
      <c r="A7023" s="32" t="str">
        <f>IF(Weighting!$P$15&gt;0,B7023,"")</f>
        <v/>
      </c>
      <c r="B7023" t="e">
        <f>Weighting!$C$15</f>
        <v>#DIV/0!</v>
      </c>
      <c r="C7023" t="e">
        <f>Weighting!$F$15</f>
        <v>#NUM!</v>
      </c>
      <c r="D7023" t="e">
        <f>IF(C7023=1,'Data Transformation'!$G$3+0.5*'Data Transformation'!$W$25,IF(C7024=1,D7024-'Data Transformation'!$W$25,FALSE))</f>
        <v>#NUM!</v>
      </c>
      <c r="E7023">
        <f t="array" ref="E7023">IF(ISLOGICAL(D7023),"",FREQUENCY(IF('Data Transformation'!$B$425:$B$8425='Bin Analysis'!$B7011,'Data Transformation'!$G$425:$G$8425),D7023))</f>
        <v>2001</v>
      </c>
      <c r="F7023">
        <f t="shared" si="876"/>
        <v>0</v>
      </c>
      <c r="G7023">
        <f>Weighting!$H$15</f>
        <v>0</v>
      </c>
      <c r="H7023">
        <f t="array" ref="H7023">FREQUENCY(IF('Data Transformation'!$B$4:$B$8425=B7011,'Data Transformation'!$G$4:$G$8425),'Bin Analysis'!$B7023)</f>
        <v>2073</v>
      </c>
      <c r="I7023">
        <f t="shared" si="877"/>
        <v>0</v>
      </c>
      <c r="J7023">
        <f t="shared" si="878"/>
        <v>0</v>
      </c>
      <c r="K7023">
        <f>J7023*Weighting!$W$15</f>
        <v>0</v>
      </c>
      <c r="M7023" s="14"/>
    </row>
    <row r="7024" spans="1:25" x14ac:dyDescent="0.25">
      <c r="A7024" s="32" t="str">
        <f>IF(Weighting!$P$16&gt;0,B7024,"")</f>
        <v/>
      </c>
      <c r="B7024" t="e">
        <f>Weighting!$C$16</f>
        <v>#DIV/0!</v>
      </c>
      <c r="C7024" t="e">
        <f>Weighting!$F$16</f>
        <v>#NUM!</v>
      </c>
      <c r="D7024" t="e">
        <f>IF(C7024=1,'Data Transformation'!$G$3+0.5*'Data Transformation'!$W$25,IF(C7025=1,D7025-'Data Transformation'!$W$25,FALSE))</f>
        <v>#NUM!</v>
      </c>
      <c r="E7024">
        <f t="array" ref="E7024">IF(ISLOGICAL(D7024),"",FREQUENCY(IF('Data Transformation'!$B$425:$B$8425='Bin Analysis'!$B7011,'Data Transformation'!$G$425:$G$8425),D7024))</f>
        <v>2001</v>
      </c>
      <c r="F7024">
        <f t="shared" si="876"/>
        <v>0</v>
      </c>
      <c r="G7024">
        <f>Weighting!$H$16</f>
        <v>0</v>
      </c>
      <c r="H7024">
        <f t="array" ref="H7024">FREQUENCY(IF('Data Transformation'!$B$4:$B$8425=B7011,'Data Transformation'!$G$4:$G$8425),'Bin Analysis'!$B7024)</f>
        <v>2073</v>
      </c>
      <c r="I7024">
        <f t="shared" si="877"/>
        <v>0</v>
      </c>
      <c r="J7024">
        <f t="shared" si="878"/>
        <v>0</v>
      </c>
      <c r="K7024">
        <f>J7024*Weighting!$W$16</f>
        <v>0</v>
      </c>
      <c r="M7024" s="14"/>
    </row>
    <row r="7025" spans="1:25" x14ac:dyDescent="0.25">
      <c r="A7025" s="32" t="str">
        <f>IF(Weighting!$P$17&gt;0,B7025,"")</f>
        <v/>
      </c>
      <c r="B7025" t="e">
        <f>Weighting!$C$17</f>
        <v>#DIV/0!</v>
      </c>
      <c r="C7025" t="e">
        <f>Weighting!$F$17</f>
        <v>#NUM!</v>
      </c>
      <c r="D7025" t="e">
        <f>IF(C7025=1,'Data Transformation'!$G$3+0.5*'Data Transformation'!$W$25,IF(C7026=1,D7026-'Data Transformation'!$W$25,FALSE))</f>
        <v>#NUM!</v>
      </c>
      <c r="E7025">
        <f t="array" ref="E7025">IF(ISLOGICAL(D7025),"",FREQUENCY(IF('Data Transformation'!$B$425:$B$8425='Bin Analysis'!$B7011,'Data Transformation'!$G$425:$G$8425),D7025))</f>
        <v>2001</v>
      </c>
      <c r="F7025">
        <f t="shared" si="876"/>
        <v>0</v>
      </c>
      <c r="G7025">
        <f>Weighting!$H$17</f>
        <v>0</v>
      </c>
      <c r="H7025">
        <f t="array" ref="H7025">FREQUENCY(IF('Data Transformation'!$B$4:$B$8425=B7011,'Data Transformation'!$G$4:$G$8425),'Bin Analysis'!$B7025)</f>
        <v>2073</v>
      </c>
      <c r="I7025">
        <f t="shared" si="877"/>
        <v>0</v>
      </c>
      <c r="J7025">
        <f t="shared" si="878"/>
        <v>0</v>
      </c>
      <c r="K7025">
        <f>J7025*Weighting!$W$17</f>
        <v>0</v>
      </c>
      <c r="M7025" s="14"/>
    </row>
    <row r="7026" spans="1:25" x14ac:dyDescent="0.25">
      <c r="A7026" s="32" t="str">
        <f>IF(Weighting!$P$18&gt;0,B7026,"")</f>
        <v/>
      </c>
      <c r="B7026" t="e">
        <f>Weighting!$C$18</f>
        <v>#DIV/0!</v>
      </c>
      <c r="C7026" t="e">
        <f>Weighting!$F$18</f>
        <v>#NUM!</v>
      </c>
      <c r="D7026" t="e">
        <f>IF(C7026=1,'Data Transformation'!$G$3+0.5*'Data Transformation'!$W$25,IF(C7027=1,D7027-'Data Transformation'!$W$25,FALSE))</f>
        <v>#NUM!</v>
      </c>
      <c r="E7026">
        <f t="array" ref="E7026">IF(ISLOGICAL(D7026),"",FREQUENCY(IF('Data Transformation'!$B$425:$B$8425='Bin Analysis'!$B7011,'Data Transformation'!$G$425:$G$8425),D7026))</f>
        <v>2001</v>
      </c>
      <c r="F7026">
        <f t="shared" si="876"/>
        <v>0</v>
      </c>
      <c r="G7026">
        <f>Weighting!$H$18</f>
        <v>0</v>
      </c>
      <c r="H7026">
        <f t="array" ref="H7026">FREQUENCY(IF('Data Transformation'!$B$4:$B$8425=B7011,'Data Transformation'!$G$4:$G$8425),'Bin Analysis'!$B7026)</f>
        <v>2073</v>
      </c>
      <c r="I7026">
        <f t="shared" si="877"/>
        <v>0</v>
      </c>
      <c r="J7026">
        <f t="shared" si="878"/>
        <v>0</v>
      </c>
      <c r="K7026">
        <f>J7026*Weighting!$W$18</f>
        <v>0</v>
      </c>
      <c r="M7026" s="14"/>
    </row>
    <row r="7027" spans="1:25" x14ac:dyDescent="0.25">
      <c r="A7027" s="32" t="str">
        <f>IF(Weighting!$P$19&gt;0,B7027,"")</f>
        <v/>
      </c>
      <c r="B7027" t="e">
        <f>Weighting!$C$19</f>
        <v>#DIV/0!</v>
      </c>
      <c r="C7027" t="e">
        <f>Weighting!$F$19</f>
        <v>#NUM!</v>
      </c>
      <c r="D7027" t="e">
        <f>IF(C7027=1,'Data Transformation'!$G$3+0.5*'Data Transformation'!$W$25,IF(C7028=1,D7028-'Data Transformation'!$W$25,FALSE))</f>
        <v>#NUM!</v>
      </c>
      <c r="E7027">
        <f t="array" ref="E7027">IF(ISLOGICAL(D7027),"",FREQUENCY(IF('Data Transformation'!$B$425:$B$8425='Bin Analysis'!$B7011,'Data Transformation'!$G$425:$G$8425),D7027))</f>
        <v>2001</v>
      </c>
      <c r="F7027">
        <f t="shared" si="876"/>
        <v>0</v>
      </c>
      <c r="G7027">
        <f>Weighting!$H$19</f>
        <v>0</v>
      </c>
      <c r="H7027">
        <f t="array" ref="H7027">FREQUENCY(IF('Data Transformation'!$B$4:$B$8425=B7011,'Data Transformation'!$G$4:$G$8425),'Bin Analysis'!$B7027)</f>
        <v>2073</v>
      </c>
      <c r="I7027">
        <f t="shared" si="877"/>
        <v>0</v>
      </c>
      <c r="J7027">
        <f t="shared" si="878"/>
        <v>0</v>
      </c>
      <c r="K7027">
        <f>J7027*Weighting!$W$19</f>
        <v>0</v>
      </c>
      <c r="M7027" s="14"/>
    </row>
    <row r="7028" spans="1:25" x14ac:dyDescent="0.25">
      <c r="A7028" s="32" t="str">
        <f>IF(Weighting!$P$20&gt;0,B7028,"")</f>
        <v/>
      </c>
      <c r="B7028" t="e">
        <f>Weighting!$C$20</f>
        <v>#DIV/0!</v>
      </c>
      <c r="C7028" t="e">
        <f>Weighting!$F$20</f>
        <v>#NUM!</v>
      </c>
      <c r="D7028" t="e">
        <f>IF(C7028=1,'Data Transformation'!$G$3+0.5*'Data Transformation'!$W$25,IF(C7029=1,D7029-'Data Transformation'!$W$25,FALSE))</f>
        <v>#NUM!</v>
      </c>
      <c r="E7028">
        <f t="array" ref="E7028">IF(ISLOGICAL(D7028),"",FREQUENCY(IF('Data Transformation'!$B$425:$B$8425='Bin Analysis'!$B7011,'Data Transformation'!$G$425:$G$8425),D7028))</f>
        <v>2001</v>
      </c>
      <c r="F7028">
        <f t="shared" si="876"/>
        <v>0</v>
      </c>
      <c r="G7028">
        <f>Weighting!$H$20</f>
        <v>0</v>
      </c>
      <c r="H7028">
        <f t="array" ref="H7028">FREQUENCY(IF('Data Transformation'!$B$4:$B$8425=B7011,'Data Transformation'!$G$4:$G$8425),'Bin Analysis'!$B7028)</f>
        <v>2073</v>
      </c>
      <c r="I7028">
        <f t="shared" si="877"/>
        <v>0</v>
      </c>
      <c r="J7028">
        <f t="shared" si="878"/>
        <v>0</v>
      </c>
      <c r="K7028">
        <f>J7028*Weighting!$W$20</f>
        <v>0</v>
      </c>
      <c r="M7028" s="14"/>
    </row>
    <row r="7029" spans="1:25" x14ac:dyDescent="0.25">
      <c r="A7029" s="32" t="str">
        <f>IF(Weighting!$P$21&gt;0,B7029,"")</f>
        <v/>
      </c>
      <c r="B7029" t="e">
        <f>Weighting!$C$21</f>
        <v>#DIV/0!</v>
      </c>
      <c r="C7029" t="e">
        <f>Weighting!$F$21</f>
        <v>#NUM!</v>
      </c>
      <c r="D7029" t="e">
        <f>IF(C7029=1,'Data Transformation'!$G$3+0.5*'Data Transformation'!$W$25,IF(C7030=1,D7030-'Data Transformation'!$W$25,FALSE))</f>
        <v>#NUM!</v>
      </c>
      <c r="E7029">
        <f t="array" ref="E7029">IF(ISLOGICAL(D7029),"",FREQUENCY(IF('Data Transformation'!$B$425:$B$8425='Bin Analysis'!$B7011,'Data Transformation'!$G$425:$G$8425),D7029))</f>
        <v>2001</v>
      </c>
      <c r="F7029">
        <f t="shared" si="876"/>
        <v>0</v>
      </c>
      <c r="G7029">
        <f>Weighting!$H$21</f>
        <v>0</v>
      </c>
      <c r="H7029">
        <f t="array" ref="H7029">FREQUENCY(IF('Data Transformation'!$B$4:$B$8425=B7011,'Data Transformation'!$G$4:$G$8425),'Bin Analysis'!$B7029)</f>
        <v>2073</v>
      </c>
      <c r="I7029">
        <f t="shared" si="877"/>
        <v>0</v>
      </c>
      <c r="J7029">
        <f t="shared" si="878"/>
        <v>0</v>
      </c>
      <c r="K7029">
        <f>J7029*Weighting!$W$21</f>
        <v>0</v>
      </c>
      <c r="M7029" s="14"/>
    </row>
    <row r="7030" spans="1:25" x14ac:dyDescent="0.25">
      <c r="A7030" s="32" t="str">
        <f>IF(Weighting!$P$22&gt;0,B7030,"")</f>
        <v/>
      </c>
      <c r="B7030" t="e">
        <f>Weighting!$C$22</f>
        <v>#DIV/0!</v>
      </c>
      <c r="C7030" t="e">
        <f>Weighting!$F$22</f>
        <v>#NUM!</v>
      </c>
      <c r="D7030" t="e">
        <f>IF(C7030=1,'Data Transformation'!$G$3+0.5*'Data Transformation'!$W$25,IF(C7031=1,D7031-'Data Transformation'!$W$25,FALSE))</f>
        <v>#NUM!</v>
      </c>
      <c r="E7030">
        <f t="array" ref="E7030">IF(ISLOGICAL(D7030),"",FREQUENCY(IF('Data Transformation'!$B$425:$B$8425='Bin Analysis'!$B7011,'Data Transformation'!$G$425:$G$8425),D7030))</f>
        <v>2001</v>
      </c>
      <c r="F7030">
        <f t="shared" si="876"/>
        <v>0</v>
      </c>
      <c r="G7030">
        <f>Weighting!$H$22</f>
        <v>0</v>
      </c>
      <c r="H7030">
        <f t="array" ref="H7030">FREQUENCY(IF('Data Transformation'!$B$4:$B$8425=B7011,'Data Transformation'!$G$4:$G$8425),'Bin Analysis'!$B7030)</f>
        <v>2073</v>
      </c>
      <c r="I7030">
        <f t="shared" si="877"/>
        <v>0</v>
      </c>
      <c r="J7030">
        <f t="shared" si="878"/>
        <v>0</v>
      </c>
      <c r="K7030">
        <f>J7030*Weighting!$W$22</f>
        <v>0</v>
      </c>
      <c r="M7030" s="14"/>
    </row>
    <row r="7031" spans="1:25" x14ac:dyDescent="0.25">
      <c r="A7031" s="32" t="str">
        <f>IF(Weighting!$P$23&gt;0,B7031,"")</f>
        <v/>
      </c>
      <c r="B7031" t="e">
        <f>Weighting!$C$23</f>
        <v>#DIV/0!</v>
      </c>
      <c r="C7031" t="e">
        <f>Weighting!$F$23</f>
        <v>#NUM!</v>
      </c>
      <c r="D7031" t="e">
        <f>IF(C7031=1,'Data Transformation'!$G$3+0.5*'Data Transformation'!$W$25,IF(C7032=1,D7032-'Data Transformation'!$W$25,FALSE))</f>
        <v>#NUM!</v>
      </c>
      <c r="E7031">
        <f t="array" ref="E7031">IF(ISLOGICAL(D7031),"",FREQUENCY(IF('Data Transformation'!$B$425:$B$8425='Bin Analysis'!$B7011,'Data Transformation'!$G$425:$G$8425),D7031))</f>
        <v>2001</v>
      </c>
      <c r="F7031">
        <f t="shared" si="876"/>
        <v>0</v>
      </c>
      <c r="G7031">
        <f>Weighting!$H$23</f>
        <v>0</v>
      </c>
      <c r="H7031">
        <f t="array" ref="H7031">FREQUENCY(IF('Data Transformation'!$B$4:$B$8425=B7011,'Data Transformation'!$G$4:$G$8425),'Bin Analysis'!$B7031)</f>
        <v>2073</v>
      </c>
      <c r="I7031">
        <f t="shared" si="877"/>
        <v>0</v>
      </c>
      <c r="J7031">
        <f t="shared" si="878"/>
        <v>0</v>
      </c>
      <c r="K7031">
        <f>J7031*Weighting!$W$23</f>
        <v>0</v>
      </c>
      <c r="M7031" s="14"/>
    </row>
    <row r="7032" spans="1:25" x14ac:dyDescent="0.25">
      <c r="A7032" s="32" t="str">
        <f>IF(Weighting!$P$24&gt;0,B7032,"")</f>
        <v/>
      </c>
      <c r="B7032" t="e">
        <f>Weighting!$C$24</f>
        <v>#DIV/0!</v>
      </c>
      <c r="C7032" t="e">
        <f>Weighting!$F$24</f>
        <v>#NUM!</v>
      </c>
      <c r="D7032" t="e">
        <f>IF(C7032=1,'Data Transformation'!$G$3+0.5*'Data Transformation'!$W$25,IF(C7033=1,D7033-'Data Transformation'!$W$25,FALSE))</f>
        <v>#NUM!</v>
      </c>
      <c r="E7032">
        <f t="array" ref="E7032">IF(ISLOGICAL(D7032),"",FREQUENCY(IF('Data Transformation'!$B$425:$B$8425='Bin Analysis'!$B7011,'Data Transformation'!$G$425:$G$8425),D7032))</f>
        <v>2001</v>
      </c>
      <c r="F7032">
        <f t="shared" si="876"/>
        <v>0</v>
      </c>
      <c r="G7032">
        <f>Weighting!$H$24</f>
        <v>0</v>
      </c>
      <c r="H7032">
        <f t="array" ref="H7032">FREQUENCY(IF('Data Transformation'!$B$4:$B$8425=B7011,'Data Transformation'!$G$4:$G$8425),'Bin Analysis'!$B7032)</f>
        <v>2073</v>
      </c>
      <c r="I7032">
        <f t="shared" si="877"/>
        <v>0</v>
      </c>
      <c r="J7032">
        <f t="shared" si="878"/>
        <v>0</v>
      </c>
      <c r="K7032">
        <f>J7032*Weighting!$W$24</f>
        <v>0</v>
      </c>
      <c r="M7032" s="14"/>
    </row>
    <row r="7033" spans="1:25" x14ac:dyDescent="0.25">
      <c r="A7033" s="32" t="str">
        <f>IF(Weighting!$P$25&gt;0,B7033,"")</f>
        <v/>
      </c>
      <c r="B7033" t="e">
        <f>Weighting!$C$25</f>
        <v>#DIV/0!</v>
      </c>
      <c r="C7033" t="e">
        <f>Weighting!$F$25</f>
        <v>#NUM!</v>
      </c>
      <c r="D7033" t="e">
        <f>IF(C7033=1,'Data Transformation'!$G$3+0.5*'Data Transformation'!$W$25,IF(C7034=1,D7034-'Data Transformation'!$W$25,FALSE))</f>
        <v>#NUM!</v>
      </c>
      <c r="E7033">
        <f t="array" ref="E7033">IF(ISLOGICAL(D7033),"",FREQUENCY(IF('Data Transformation'!$B$425:$B$8425='Bin Analysis'!$B7011,'Data Transformation'!$G$425:$G$8425),D7033))</f>
        <v>2001</v>
      </c>
      <c r="F7033">
        <f t="shared" si="876"/>
        <v>0</v>
      </c>
      <c r="G7033">
        <f>Weighting!$H$25</f>
        <v>0</v>
      </c>
      <c r="H7033">
        <f t="array" ref="H7033">FREQUENCY(IF('Data Transformation'!$B$4:$B$8425=B7011,'Data Transformation'!$G$4:$G$8425),'Bin Analysis'!$B7033)</f>
        <v>2073</v>
      </c>
      <c r="I7033">
        <f t="shared" si="877"/>
        <v>0</v>
      </c>
      <c r="J7033">
        <f t="shared" si="878"/>
        <v>0</v>
      </c>
      <c r="K7033">
        <f>J7033*Weighting!$W$25</f>
        <v>0</v>
      </c>
      <c r="M7033" s="14"/>
    </row>
    <row r="7034" spans="1:25" x14ac:dyDescent="0.25">
      <c r="O7034"/>
      <c r="P7034"/>
      <c r="Q7034"/>
      <c r="R7034"/>
    </row>
    <row r="7035" spans="1:25" ht="23.25" x14ac:dyDescent="0.35">
      <c r="A7035" s="21" t="s">
        <v>0</v>
      </c>
      <c r="B7035" s="21" t="str">
        <f>IFERROR(VLOOKUP(C7035,'Data Transformation'!$L$6:$M$426,2,FALSE),"")</f>
        <v/>
      </c>
      <c r="C7035" s="21">
        <f>C7011+1</f>
        <v>293</v>
      </c>
      <c r="D7035" s="21"/>
      <c r="E7035" s="21"/>
      <c r="F7035" s="21"/>
      <c r="G7035" s="21"/>
      <c r="H7035" s="22"/>
      <c r="I7035" s="22"/>
      <c r="J7035" s="22"/>
      <c r="K7035" s="21"/>
      <c r="L7035" s="21" t="str">
        <f>B7035</f>
        <v/>
      </c>
      <c r="M7035" s="23" t="e">
        <f>INDEX('Data Transformation'!$O$4:$O$424,MATCH($B7035,'Data Transformation'!$M$4:$M$424,0),MATCH($M$2,'Data Transformation'!$O$3,0))</f>
        <v>#N/A</v>
      </c>
      <c r="N7035" s="27" t="e">
        <f>IF('Input and Summary Results'!$J$16="minimum",'Bin Analysis'!X7036/(M7035-1),'Bin Analysis'!Y7035/('Bin Analysis'!M7035-1))</f>
        <v>#N/A</v>
      </c>
      <c r="O7035" s="27" t="e">
        <f>IF(M7035=FALSE,NA(),(VLOOKUP(1,C7038:K7057,4,FALSE))/(M7035-1))</f>
        <v>#N/A</v>
      </c>
      <c r="P7035" s="27" t="e">
        <f>IF(M7035=FALSE,NA(),SUM(J7038:J7057)/Weighting!$S$5)</f>
        <v>#N/A</v>
      </c>
      <c r="Q7035" s="27" t="e">
        <f>IF(M7035=FALSE,NA(),SUM(K7038:K7057)/Weighting!$S$6)</f>
        <v>#N/A</v>
      </c>
      <c r="R7035" s="27" t="e">
        <f>IF(M7035=FALSE,NA(),(VLOOKUP(1,G7038:K7057,3,FALSE))/(M7035-1))</f>
        <v>#N/A</v>
      </c>
      <c r="S7035" s="22" t="e">
        <f>IF(M7035=FALSE,NA(),IF(SUM(J7038:J7057)=2,"yes","no"))</f>
        <v>#N/A</v>
      </c>
      <c r="X7035" s="2" cm="2">
        <f t="array" ref="X7035:X7036">FREQUENCY(IF('Data Transformation'!$B$425:$B$6424='Bin Analysis'!L7035,'Data Transformation'!$G$425:$G$6424),'Data Transformation'!$U$11)</f>
        <v>0</v>
      </c>
      <c r="Y7035" s="2" cm="2">
        <f t="array" ref="Y7035:Y7036">FREQUENCY(IF('Data Transformation'!$B$425:$B$6424='Bin Analysis'!L7035,'Data Transformation'!$G$425:$G$6424),'Data Transformation'!$U$12)</f>
        <v>0</v>
      </c>
    </row>
    <row r="7036" spans="1:25" x14ac:dyDescent="0.25">
      <c r="A7036" s="14" t="s">
        <v>67</v>
      </c>
      <c r="B7036" t="s">
        <v>47</v>
      </c>
      <c r="C7036" t="s">
        <v>5</v>
      </c>
      <c r="D7036" t="s">
        <v>98</v>
      </c>
      <c r="E7036" t="s">
        <v>99</v>
      </c>
      <c r="F7036" t="s">
        <v>100</v>
      </c>
      <c r="G7036" t="s">
        <v>69</v>
      </c>
      <c r="H7036" t="s">
        <v>31</v>
      </c>
      <c r="I7036" t="s">
        <v>32</v>
      </c>
      <c r="J7036" t="s">
        <v>46</v>
      </c>
      <c r="K7036" s="14" t="s">
        <v>45</v>
      </c>
      <c r="M7036" s="14"/>
      <c r="X7036" s="2">
        <v>0</v>
      </c>
      <c r="Y7036" s="2">
        <v>0</v>
      </c>
    </row>
    <row r="7037" spans="1:25" x14ac:dyDescent="0.25">
      <c r="A7037" s="32"/>
      <c r="D7037" t="e">
        <f>IF(C7037=1,'Data Transformation'!$G$3+0.5*'Data Transformation'!$W$25,IF(C7038=1,D7038-'Data Transformation'!$W$25,FALSE))</f>
        <v>#NUM!</v>
      </c>
      <c r="E7037">
        <f t="array" ref="E7037">IF(ISLOGICAL(D7037),"",FREQUENCY(IF('Data Transformation'!$B$425:$B$8425='Bin Analysis'!$B7035,'Data Transformation'!$G$425:$G$8425),D7037))</f>
        <v>2001</v>
      </c>
      <c r="F7037" t="e">
        <f>IF(ISLOGICAL(D7037),"",E7037-E7036)</f>
        <v>#VALUE!</v>
      </c>
      <c r="M7037" s="14"/>
    </row>
    <row r="7038" spans="1:25" x14ac:dyDescent="0.25">
      <c r="A7038" s="32" t="e">
        <f>IF(Weighting!$P$6&gt;0,B7038,"")</f>
        <v>#NUM!</v>
      </c>
      <c r="B7038" t="e">
        <f>Weighting!$C$6</f>
        <v>#DIV/0!</v>
      </c>
      <c r="C7038" t="e">
        <f>Weighting!$F$6</f>
        <v>#NUM!</v>
      </c>
      <c r="D7038" t="e">
        <f>IF(C7038=1,'Data Transformation'!$G$3+0.5*'Data Transformation'!$W$25,IF(C7039=1,D7039-'Data Transformation'!$W$25,FALSE))</f>
        <v>#NUM!</v>
      </c>
      <c r="E7038">
        <f t="array" ref="E7038">IF(ISLOGICAL(D7038),"",FREQUENCY(IF('Data Transformation'!$B$425:$B$8425='Bin Analysis'!$B7035,'Data Transformation'!$G$425:$G$8425),D7038))</f>
        <v>2001</v>
      </c>
      <c r="F7038">
        <f>IF(ISLOGICAL(D7038),"",E7038-E7037)</f>
        <v>0</v>
      </c>
      <c r="G7038">
        <f>Weighting!$H$6</f>
        <v>1</v>
      </c>
      <c r="H7038">
        <f t="array" ref="H7038">FREQUENCY(IF('Data Transformation'!$B$4:$B$8425=B7035,'Data Transformation'!$G$4:$G$8425),'Bin Analysis'!$B7038)</f>
        <v>2073</v>
      </c>
      <c r="I7038">
        <f>H7038-H7037</f>
        <v>2073</v>
      </c>
      <c r="J7038">
        <f>IF(I7038=0,0,1)</f>
        <v>1</v>
      </c>
      <c r="K7038" t="e">
        <f>J7038*Weighting!$W$6</f>
        <v>#NUM!</v>
      </c>
      <c r="M7038" s="14"/>
    </row>
    <row r="7039" spans="1:25" x14ac:dyDescent="0.25">
      <c r="A7039" s="32" t="str">
        <f>IF(Weighting!$P$7&gt;0,B7039,"")</f>
        <v/>
      </c>
      <c r="B7039" t="e">
        <f>Weighting!$C$7</f>
        <v>#DIV/0!</v>
      </c>
      <c r="C7039" t="e">
        <f>Weighting!$F$7</f>
        <v>#NUM!</v>
      </c>
      <c r="D7039" t="e">
        <f>IF(C7039=1,'Data Transformation'!$G$3+0.5*'Data Transformation'!$W$25,IF(C7040=1,D7040-'Data Transformation'!$W$25,FALSE))</f>
        <v>#NUM!</v>
      </c>
      <c r="E7039">
        <f t="array" ref="E7039">IF(ISLOGICAL(D7039),"",FREQUENCY(IF('Data Transformation'!$B$425:$B$8425='Bin Analysis'!$B7035,'Data Transformation'!$G$425:$G$8425),D7039))</f>
        <v>2001</v>
      </c>
      <c r="F7039">
        <f t="shared" ref="F7039:F7057" si="879">IF(ISLOGICAL(D7039),"",E7039-E7038)</f>
        <v>0</v>
      </c>
      <c r="G7039">
        <f>Weighting!$H$7</f>
        <v>0</v>
      </c>
      <c r="H7039">
        <f t="array" ref="H7039">FREQUENCY(IF('Data Transformation'!$B$4:$B$8425=B7035,'Data Transformation'!$G$4:$G$8425),'Bin Analysis'!$B7039)</f>
        <v>2073</v>
      </c>
      <c r="I7039">
        <f t="shared" ref="I7039:I7057" si="880">H7039-H7038</f>
        <v>0</v>
      </c>
      <c r="J7039">
        <f>IF(I7039=0,0,1)</f>
        <v>0</v>
      </c>
      <c r="K7039">
        <f>J7039*Weighting!$W$7</f>
        <v>0</v>
      </c>
      <c r="M7039" s="14"/>
    </row>
    <row r="7040" spans="1:25" x14ac:dyDescent="0.25">
      <c r="A7040" s="32" t="str">
        <f>IF(Weighting!$P$8&gt;0,B7040,"")</f>
        <v/>
      </c>
      <c r="B7040" t="e">
        <f>Weighting!$C$8</f>
        <v>#DIV/0!</v>
      </c>
      <c r="C7040" t="e">
        <f>Weighting!$F$8</f>
        <v>#NUM!</v>
      </c>
      <c r="D7040" t="e">
        <f>IF(C7040=1,'Data Transformation'!$G$3+0.5*'Data Transformation'!$W$25,IF(C7041=1,D7041-'Data Transformation'!$W$25,FALSE))</f>
        <v>#NUM!</v>
      </c>
      <c r="E7040">
        <f t="array" ref="E7040">IF(ISLOGICAL(D7040),"",FREQUENCY(IF('Data Transformation'!$B$425:$B$8425='Bin Analysis'!$B7035,'Data Transformation'!$G$425:$G$8425),D7040))</f>
        <v>2001</v>
      </c>
      <c r="F7040">
        <f t="shared" si="879"/>
        <v>0</v>
      </c>
      <c r="G7040">
        <f>Weighting!$H$8</f>
        <v>0</v>
      </c>
      <c r="H7040">
        <f t="array" ref="H7040">FREQUENCY(IF('Data Transformation'!$B$4:$B$8425=B7035,'Data Transformation'!$G$4:$G$8425),'Bin Analysis'!$B7040)</f>
        <v>2073</v>
      </c>
      <c r="I7040">
        <f t="shared" si="880"/>
        <v>0</v>
      </c>
      <c r="J7040">
        <f t="shared" ref="J7040:J7057" si="881">IF(I7040=0,0,1)</f>
        <v>0</v>
      </c>
      <c r="K7040">
        <f>J7040*Weighting!$W$8</f>
        <v>0</v>
      </c>
      <c r="M7040" s="14"/>
    </row>
    <row r="7041" spans="1:13" x14ac:dyDescent="0.25">
      <c r="A7041" s="32" t="str">
        <f>IF(Weighting!$P$9&gt;0,B7041,"")</f>
        <v/>
      </c>
      <c r="B7041" s="50" t="e">
        <f>Weighting!$C$9</f>
        <v>#DIV/0!</v>
      </c>
      <c r="C7041" t="e">
        <f>Weighting!$F$9</f>
        <v>#NUM!</v>
      </c>
      <c r="D7041" t="e">
        <f>IF(C7041=1,'Data Transformation'!$G$3+0.5*'Data Transformation'!$W$25,IF(C7042=1,D7042-'Data Transformation'!$W$25,FALSE))</f>
        <v>#NUM!</v>
      </c>
      <c r="E7041">
        <f t="array" ref="E7041">IF(ISLOGICAL(D7041),"",FREQUENCY(IF('Data Transformation'!$B$425:$B$8425='Bin Analysis'!$B7035,'Data Transformation'!$G$425:$G$8425),D7041))</f>
        <v>2001</v>
      </c>
      <c r="F7041">
        <f t="shared" si="879"/>
        <v>0</v>
      </c>
      <c r="G7041">
        <f>Weighting!$H$9</f>
        <v>0</v>
      </c>
      <c r="H7041">
        <f t="array" ref="H7041">FREQUENCY(IF('Data Transformation'!$B$4:$B$8425=B7035,'Data Transformation'!$G$4:$G$8425),'Bin Analysis'!$B7041)</f>
        <v>2073</v>
      </c>
      <c r="I7041">
        <f t="shared" si="880"/>
        <v>0</v>
      </c>
      <c r="J7041">
        <f t="shared" si="881"/>
        <v>0</v>
      </c>
      <c r="K7041">
        <f>J7041*Weighting!$W$9</f>
        <v>0</v>
      </c>
      <c r="M7041" s="14"/>
    </row>
    <row r="7042" spans="1:13" x14ac:dyDescent="0.25">
      <c r="A7042" s="32" t="str">
        <f>IF(Weighting!$P$10&gt;0,B7042,"")</f>
        <v/>
      </c>
      <c r="B7042" t="e">
        <f>Weighting!$C$10</f>
        <v>#DIV/0!</v>
      </c>
      <c r="C7042" t="e">
        <f>Weighting!$F$10</f>
        <v>#NUM!</v>
      </c>
      <c r="D7042" t="e">
        <f>IF(C7042=1,'Data Transformation'!$G$3+0.5*'Data Transformation'!$W$25,IF(C7043=1,D7043-'Data Transformation'!$W$25,FALSE))</f>
        <v>#NUM!</v>
      </c>
      <c r="E7042">
        <f t="array" ref="E7042">IF(ISLOGICAL(D7042),"",FREQUENCY(IF('Data Transformation'!$B$425:$B$8425='Bin Analysis'!$B7035,'Data Transformation'!$G$425:$G$8425),D7042))</f>
        <v>2001</v>
      </c>
      <c r="F7042">
        <f t="shared" si="879"/>
        <v>0</v>
      </c>
      <c r="G7042">
        <f>Weighting!$H$10</f>
        <v>0</v>
      </c>
      <c r="H7042">
        <f t="array" ref="H7042">FREQUENCY(IF('Data Transformation'!$B$4:$B$8425=B7035,'Data Transformation'!$G$4:$G$8425),'Bin Analysis'!$B7042)</f>
        <v>2073</v>
      </c>
      <c r="I7042">
        <f t="shared" si="880"/>
        <v>0</v>
      </c>
      <c r="J7042">
        <f t="shared" si="881"/>
        <v>0</v>
      </c>
      <c r="K7042">
        <f>J7042*Weighting!$W$10</f>
        <v>0</v>
      </c>
      <c r="M7042" s="14"/>
    </row>
    <row r="7043" spans="1:13" x14ac:dyDescent="0.25">
      <c r="A7043" s="32" t="str">
        <f>IF(Weighting!$P$11&gt;0,B7043,"")</f>
        <v/>
      </c>
      <c r="B7043" t="e">
        <f>Weighting!$C$11</f>
        <v>#DIV/0!</v>
      </c>
      <c r="C7043" t="e">
        <f>Weighting!$F$11</f>
        <v>#NUM!</v>
      </c>
      <c r="D7043" t="e">
        <f>IF(C7043=1,'Data Transformation'!$G$3+0.5*'Data Transformation'!$W$25,IF(C7044=1,D7044-'Data Transformation'!$W$25,FALSE))</f>
        <v>#NUM!</v>
      </c>
      <c r="E7043">
        <f t="array" ref="E7043">IF(ISLOGICAL(D7043),"",FREQUENCY(IF('Data Transformation'!$B$425:$B$8425='Bin Analysis'!$B7035,'Data Transformation'!$G$425:$G$8425),D7043))</f>
        <v>2001</v>
      </c>
      <c r="F7043">
        <f t="shared" si="879"/>
        <v>0</v>
      </c>
      <c r="G7043">
        <f>Weighting!$H$11</f>
        <v>0</v>
      </c>
      <c r="H7043">
        <f t="array" ref="H7043">FREQUENCY(IF('Data Transformation'!$B$4:$B$8425=B7035,'Data Transformation'!$G$4:$G$8425),'Bin Analysis'!$B7043)</f>
        <v>2073</v>
      </c>
      <c r="I7043">
        <f t="shared" si="880"/>
        <v>0</v>
      </c>
      <c r="J7043">
        <f t="shared" si="881"/>
        <v>0</v>
      </c>
      <c r="K7043">
        <f>J7043*Weighting!$W$11</f>
        <v>0</v>
      </c>
      <c r="M7043" s="14"/>
    </row>
    <row r="7044" spans="1:13" x14ac:dyDescent="0.25">
      <c r="A7044" s="32" t="str">
        <f>IF(Weighting!$P$12&gt;0,B7044,"")</f>
        <v/>
      </c>
      <c r="B7044" t="e">
        <f>Weighting!$C$12</f>
        <v>#DIV/0!</v>
      </c>
      <c r="C7044" t="e">
        <f>Weighting!$F$12</f>
        <v>#NUM!</v>
      </c>
      <c r="D7044" t="e">
        <f>IF(C7044=1,'Data Transformation'!$G$3+0.5*'Data Transformation'!$W$25,IF(C7045=1,D7045-'Data Transformation'!$W$25,FALSE))</f>
        <v>#NUM!</v>
      </c>
      <c r="E7044">
        <f t="array" ref="E7044">IF(ISLOGICAL(D7044),"",FREQUENCY(IF('Data Transformation'!$B$425:$B$8425='Bin Analysis'!$B7035,'Data Transformation'!$G$425:$G$8425),D7044))</f>
        <v>2001</v>
      </c>
      <c r="F7044">
        <f t="shared" si="879"/>
        <v>0</v>
      </c>
      <c r="G7044">
        <f>Weighting!$H$12</f>
        <v>0</v>
      </c>
      <c r="H7044">
        <f t="array" ref="H7044">FREQUENCY(IF('Data Transformation'!$B$4:$B$8425=B7035,'Data Transformation'!$G$4:$G$8425),'Bin Analysis'!$B7044)</f>
        <v>2073</v>
      </c>
      <c r="I7044">
        <f t="shared" si="880"/>
        <v>0</v>
      </c>
      <c r="J7044">
        <f t="shared" si="881"/>
        <v>0</v>
      </c>
      <c r="K7044">
        <f>J7044*Weighting!$W$12</f>
        <v>0</v>
      </c>
      <c r="M7044" s="14"/>
    </row>
    <row r="7045" spans="1:13" x14ac:dyDescent="0.25">
      <c r="A7045" s="32" t="str">
        <f>IF(Weighting!$P$13&gt;0,B7045,"")</f>
        <v/>
      </c>
      <c r="B7045" t="e">
        <f>Weighting!$C$13</f>
        <v>#DIV/0!</v>
      </c>
      <c r="C7045" t="e">
        <f>Weighting!$F$13</f>
        <v>#NUM!</v>
      </c>
      <c r="D7045" t="e">
        <f>IF(C7045=1,'Data Transformation'!$G$3+0.5*'Data Transformation'!$W$25,IF(C7046=1,D7046-'Data Transformation'!$W$25,FALSE))</f>
        <v>#NUM!</v>
      </c>
      <c r="E7045">
        <f t="array" ref="E7045">IF(ISLOGICAL(D7045),"",FREQUENCY(IF('Data Transformation'!$B$425:$B$8425='Bin Analysis'!$B7035,'Data Transformation'!$G$425:$G$8425),D7045))</f>
        <v>2001</v>
      </c>
      <c r="F7045">
        <f t="shared" si="879"/>
        <v>0</v>
      </c>
      <c r="G7045">
        <f>Weighting!$H$13</f>
        <v>0</v>
      </c>
      <c r="H7045">
        <f t="array" ref="H7045">FREQUENCY(IF('Data Transformation'!$B$4:$B$8425=B7035,'Data Transformation'!$G$4:$G$8425),'Bin Analysis'!$B7045)</f>
        <v>2073</v>
      </c>
      <c r="I7045">
        <f t="shared" si="880"/>
        <v>0</v>
      </c>
      <c r="J7045">
        <f t="shared" si="881"/>
        <v>0</v>
      </c>
      <c r="K7045">
        <f>J7045*Weighting!$W$13</f>
        <v>0</v>
      </c>
      <c r="M7045" s="14"/>
    </row>
    <row r="7046" spans="1:13" x14ac:dyDescent="0.25">
      <c r="A7046" s="32" t="str">
        <f>IF(Weighting!$P$14&gt;0,B7046,"")</f>
        <v/>
      </c>
      <c r="B7046" t="e">
        <f>Weighting!$C$14</f>
        <v>#DIV/0!</v>
      </c>
      <c r="C7046" t="e">
        <f>Weighting!$F$14</f>
        <v>#NUM!</v>
      </c>
      <c r="D7046" t="e">
        <f>IF(C7046=1,'Data Transformation'!$G$3+0.5*'Data Transformation'!$W$25,IF(C7047=1,D7047-'Data Transformation'!$W$25,FALSE))</f>
        <v>#NUM!</v>
      </c>
      <c r="E7046">
        <f t="array" ref="E7046">IF(ISLOGICAL(D7046),"",FREQUENCY(IF('Data Transformation'!$B$425:$B$8425='Bin Analysis'!$B7035,'Data Transformation'!$G$425:$G$8425),D7046))</f>
        <v>2001</v>
      </c>
      <c r="F7046">
        <f t="shared" si="879"/>
        <v>0</v>
      </c>
      <c r="G7046">
        <f>Weighting!$H$14</f>
        <v>0</v>
      </c>
      <c r="H7046">
        <f t="array" ref="H7046">FREQUENCY(IF('Data Transformation'!$B$4:$B$8425=B7035,'Data Transformation'!$G$4:$G$8425),'Bin Analysis'!$B7046)</f>
        <v>2073</v>
      </c>
      <c r="I7046">
        <f t="shared" si="880"/>
        <v>0</v>
      </c>
      <c r="J7046">
        <f t="shared" si="881"/>
        <v>0</v>
      </c>
      <c r="K7046">
        <f>J7046*Weighting!$W$14</f>
        <v>0</v>
      </c>
      <c r="M7046" s="14"/>
    </row>
    <row r="7047" spans="1:13" x14ac:dyDescent="0.25">
      <c r="A7047" s="32" t="str">
        <f>IF(Weighting!$P$15&gt;0,B7047,"")</f>
        <v/>
      </c>
      <c r="B7047" t="e">
        <f>Weighting!$C$15</f>
        <v>#DIV/0!</v>
      </c>
      <c r="C7047" t="e">
        <f>Weighting!$F$15</f>
        <v>#NUM!</v>
      </c>
      <c r="D7047" t="e">
        <f>IF(C7047=1,'Data Transformation'!$G$3+0.5*'Data Transformation'!$W$25,IF(C7048=1,D7048-'Data Transformation'!$W$25,FALSE))</f>
        <v>#NUM!</v>
      </c>
      <c r="E7047">
        <f t="array" ref="E7047">IF(ISLOGICAL(D7047),"",FREQUENCY(IF('Data Transformation'!$B$425:$B$8425='Bin Analysis'!$B7035,'Data Transformation'!$G$425:$G$8425),D7047))</f>
        <v>2001</v>
      </c>
      <c r="F7047">
        <f t="shared" si="879"/>
        <v>0</v>
      </c>
      <c r="G7047">
        <f>Weighting!$H$15</f>
        <v>0</v>
      </c>
      <c r="H7047">
        <f t="array" ref="H7047">FREQUENCY(IF('Data Transformation'!$B$4:$B$8425=B7035,'Data Transformation'!$G$4:$G$8425),'Bin Analysis'!$B7047)</f>
        <v>2073</v>
      </c>
      <c r="I7047">
        <f t="shared" si="880"/>
        <v>0</v>
      </c>
      <c r="J7047">
        <f t="shared" si="881"/>
        <v>0</v>
      </c>
      <c r="K7047">
        <f>J7047*Weighting!$W$15</f>
        <v>0</v>
      </c>
      <c r="M7047" s="14"/>
    </row>
    <row r="7048" spans="1:13" x14ac:dyDescent="0.25">
      <c r="A7048" s="32" t="str">
        <f>IF(Weighting!$P$16&gt;0,B7048,"")</f>
        <v/>
      </c>
      <c r="B7048" t="e">
        <f>Weighting!$C$16</f>
        <v>#DIV/0!</v>
      </c>
      <c r="C7048" t="e">
        <f>Weighting!$F$16</f>
        <v>#NUM!</v>
      </c>
      <c r="D7048" t="e">
        <f>IF(C7048=1,'Data Transformation'!$G$3+0.5*'Data Transformation'!$W$25,IF(C7049=1,D7049-'Data Transformation'!$W$25,FALSE))</f>
        <v>#NUM!</v>
      </c>
      <c r="E7048">
        <f t="array" ref="E7048">IF(ISLOGICAL(D7048),"",FREQUENCY(IF('Data Transformation'!$B$425:$B$8425='Bin Analysis'!$B7035,'Data Transformation'!$G$425:$G$8425),D7048))</f>
        <v>2001</v>
      </c>
      <c r="F7048">
        <f t="shared" si="879"/>
        <v>0</v>
      </c>
      <c r="G7048">
        <f>Weighting!$H$16</f>
        <v>0</v>
      </c>
      <c r="H7048">
        <f t="array" ref="H7048">FREQUENCY(IF('Data Transformation'!$B$4:$B$8425=B7035,'Data Transformation'!$G$4:$G$8425),'Bin Analysis'!$B7048)</f>
        <v>2073</v>
      </c>
      <c r="I7048">
        <f t="shared" si="880"/>
        <v>0</v>
      </c>
      <c r="J7048">
        <f t="shared" si="881"/>
        <v>0</v>
      </c>
      <c r="K7048">
        <f>J7048*Weighting!$W$16</f>
        <v>0</v>
      </c>
      <c r="M7048" s="14"/>
    </row>
    <row r="7049" spans="1:13" x14ac:dyDescent="0.25">
      <c r="A7049" s="32" t="str">
        <f>IF(Weighting!$P$17&gt;0,B7049,"")</f>
        <v/>
      </c>
      <c r="B7049" t="e">
        <f>Weighting!$C$17</f>
        <v>#DIV/0!</v>
      </c>
      <c r="C7049" t="e">
        <f>Weighting!$F$17</f>
        <v>#NUM!</v>
      </c>
      <c r="D7049" t="e">
        <f>IF(C7049=1,'Data Transformation'!$G$3+0.5*'Data Transformation'!$W$25,IF(C7050=1,D7050-'Data Transformation'!$W$25,FALSE))</f>
        <v>#NUM!</v>
      </c>
      <c r="E7049">
        <f t="array" ref="E7049">IF(ISLOGICAL(D7049),"",FREQUENCY(IF('Data Transformation'!$B$425:$B$8425='Bin Analysis'!$B7035,'Data Transformation'!$G$425:$G$8425),D7049))</f>
        <v>2001</v>
      </c>
      <c r="F7049">
        <f t="shared" si="879"/>
        <v>0</v>
      </c>
      <c r="G7049">
        <f>Weighting!$H$17</f>
        <v>0</v>
      </c>
      <c r="H7049">
        <f t="array" ref="H7049">FREQUENCY(IF('Data Transformation'!$B$4:$B$8425=B7035,'Data Transformation'!$G$4:$G$8425),'Bin Analysis'!$B7049)</f>
        <v>2073</v>
      </c>
      <c r="I7049">
        <f t="shared" si="880"/>
        <v>0</v>
      </c>
      <c r="J7049">
        <f t="shared" si="881"/>
        <v>0</v>
      </c>
      <c r="K7049">
        <f>J7049*Weighting!$W$17</f>
        <v>0</v>
      </c>
      <c r="M7049" s="14"/>
    </row>
    <row r="7050" spans="1:13" x14ac:dyDescent="0.25">
      <c r="A7050" s="32" t="str">
        <f>IF(Weighting!$P$18&gt;0,B7050,"")</f>
        <v/>
      </c>
      <c r="B7050" t="e">
        <f>Weighting!$C$18</f>
        <v>#DIV/0!</v>
      </c>
      <c r="C7050" t="e">
        <f>Weighting!$F$18</f>
        <v>#NUM!</v>
      </c>
      <c r="D7050" t="e">
        <f>IF(C7050=1,'Data Transformation'!$G$3+0.5*'Data Transformation'!$W$25,IF(C7051=1,D7051-'Data Transformation'!$W$25,FALSE))</f>
        <v>#NUM!</v>
      </c>
      <c r="E7050">
        <f t="array" ref="E7050">IF(ISLOGICAL(D7050),"",FREQUENCY(IF('Data Transformation'!$B$425:$B$8425='Bin Analysis'!$B7035,'Data Transformation'!$G$425:$G$8425),D7050))</f>
        <v>2001</v>
      </c>
      <c r="F7050">
        <f t="shared" si="879"/>
        <v>0</v>
      </c>
      <c r="G7050">
        <f>Weighting!$H$18</f>
        <v>0</v>
      </c>
      <c r="H7050">
        <f t="array" ref="H7050">FREQUENCY(IF('Data Transformation'!$B$4:$B$8425=B7035,'Data Transformation'!$G$4:$G$8425),'Bin Analysis'!$B7050)</f>
        <v>2073</v>
      </c>
      <c r="I7050">
        <f t="shared" si="880"/>
        <v>0</v>
      </c>
      <c r="J7050">
        <f t="shared" si="881"/>
        <v>0</v>
      </c>
      <c r="K7050">
        <f>J7050*Weighting!$W$18</f>
        <v>0</v>
      </c>
      <c r="M7050" s="14"/>
    </row>
    <row r="7051" spans="1:13" x14ac:dyDescent="0.25">
      <c r="A7051" s="32" t="str">
        <f>IF(Weighting!$P$19&gt;0,B7051,"")</f>
        <v/>
      </c>
      <c r="B7051" t="e">
        <f>Weighting!$C$19</f>
        <v>#DIV/0!</v>
      </c>
      <c r="C7051" t="e">
        <f>Weighting!$F$19</f>
        <v>#NUM!</v>
      </c>
      <c r="D7051" t="e">
        <f>IF(C7051=1,'Data Transformation'!$G$3+0.5*'Data Transformation'!$W$25,IF(C7052=1,D7052-'Data Transformation'!$W$25,FALSE))</f>
        <v>#NUM!</v>
      </c>
      <c r="E7051">
        <f t="array" ref="E7051">IF(ISLOGICAL(D7051),"",FREQUENCY(IF('Data Transformation'!$B$425:$B$8425='Bin Analysis'!$B7035,'Data Transformation'!$G$425:$G$8425),D7051))</f>
        <v>2001</v>
      </c>
      <c r="F7051">
        <f t="shared" si="879"/>
        <v>0</v>
      </c>
      <c r="G7051">
        <f>Weighting!$H$19</f>
        <v>0</v>
      </c>
      <c r="H7051">
        <f t="array" ref="H7051">FREQUENCY(IF('Data Transformation'!$B$4:$B$8425=B7035,'Data Transformation'!$G$4:$G$8425),'Bin Analysis'!$B7051)</f>
        <v>2073</v>
      </c>
      <c r="I7051">
        <f t="shared" si="880"/>
        <v>0</v>
      </c>
      <c r="J7051">
        <f t="shared" si="881"/>
        <v>0</v>
      </c>
      <c r="K7051">
        <f>J7051*Weighting!$W$19</f>
        <v>0</v>
      </c>
      <c r="M7051" s="14"/>
    </row>
    <row r="7052" spans="1:13" x14ac:dyDescent="0.25">
      <c r="A7052" s="32" t="str">
        <f>IF(Weighting!$P$20&gt;0,B7052,"")</f>
        <v/>
      </c>
      <c r="B7052" t="e">
        <f>Weighting!$C$20</f>
        <v>#DIV/0!</v>
      </c>
      <c r="C7052" t="e">
        <f>Weighting!$F$20</f>
        <v>#NUM!</v>
      </c>
      <c r="D7052" t="e">
        <f>IF(C7052=1,'Data Transformation'!$G$3+0.5*'Data Transformation'!$W$25,IF(C7053=1,D7053-'Data Transformation'!$W$25,FALSE))</f>
        <v>#NUM!</v>
      </c>
      <c r="E7052">
        <f t="array" ref="E7052">IF(ISLOGICAL(D7052),"",FREQUENCY(IF('Data Transformation'!$B$425:$B$8425='Bin Analysis'!$B7035,'Data Transformation'!$G$425:$G$8425),D7052))</f>
        <v>2001</v>
      </c>
      <c r="F7052">
        <f t="shared" si="879"/>
        <v>0</v>
      </c>
      <c r="G7052">
        <f>Weighting!$H$20</f>
        <v>0</v>
      </c>
      <c r="H7052">
        <f t="array" ref="H7052">FREQUENCY(IF('Data Transformation'!$B$4:$B$8425=B7035,'Data Transformation'!$G$4:$G$8425),'Bin Analysis'!$B7052)</f>
        <v>2073</v>
      </c>
      <c r="I7052">
        <f t="shared" si="880"/>
        <v>0</v>
      </c>
      <c r="J7052">
        <f t="shared" si="881"/>
        <v>0</v>
      </c>
      <c r="K7052">
        <f>J7052*Weighting!$W$20</f>
        <v>0</v>
      </c>
      <c r="M7052" s="14"/>
    </row>
    <row r="7053" spans="1:13" x14ac:dyDescent="0.25">
      <c r="A7053" s="32" t="str">
        <f>IF(Weighting!$P$21&gt;0,B7053,"")</f>
        <v/>
      </c>
      <c r="B7053" t="e">
        <f>Weighting!$C$21</f>
        <v>#DIV/0!</v>
      </c>
      <c r="C7053" t="e">
        <f>Weighting!$F$21</f>
        <v>#NUM!</v>
      </c>
      <c r="D7053" t="e">
        <f>IF(C7053=1,'Data Transformation'!$G$3+0.5*'Data Transformation'!$W$25,IF(C7054=1,D7054-'Data Transformation'!$W$25,FALSE))</f>
        <v>#NUM!</v>
      </c>
      <c r="E7053">
        <f t="array" ref="E7053">IF(ISLOGICAL(D7053),"",FREQUENCY(IF('Data Transformation'!$B$425:$B$8425='Bin Analysis'!$B7035,'Data Transformation'!$G$425:$G$8425),D7053))</f>
        <v>2001</v>
      </c>
      <c r="F7053">
        <f t="shared" si="879"/>
        <v>0</v>
      </c>
      <c r="G7053">
        <f>Weighting!$H$21</f>
        <v>0</v>
      </c>
      <c r="H7053">
        <f t="array" ref="H7053">FREQUENCY(IF('Data Transformation'!$B$4:$B$8425=B7035,'Data Transformation'!$G$4:$G$8425),'Bin Analysis'!$B7053)</f>
        <v>2073</v>
      </c>
      <c r="I7053">
        <f t="shared" si="880"/>
        <v>0</v>
      </c>
      <c r="J7053">
        <f t="shared" si="881"/>
        <v>0</v>
      </c>
      <c r="K7053">
        <f>J7053*Weighting!$W$21</f>
        <v>0</v>
      </c>
      <c r="M7053" s="14"/>
    </row>
    <row r="7054" spans="1:13" x14ac:dyDescent="0.25">
      <c r="A7054" s="32" t="str">
        <f>IF(Weighting!$P$22&gt;0,B7054,"")</f>
        <v/>
      </c>
      <c r="B7054" t="e">
        <f>Weighting!$C$22</f>
        <v>#DIV/0!</v>
      </c>
      <c r="C7054" t="e">
        <f>Weighting!$F$22</f>
        <v>#NUM!</v>
      </c>
      <c r="D7054" t="e">
        <f>IF(C7054=1,'Data Transformation'!$G$3+0.5*'Data Transformation'!$W$25,IF(C7055=1,D7055-'Data Transformation'!$W$25,FALSE))</f>
        <v>#NUM!</v>
      </c>
      <c r="E7054">
        <f t="array" ref="E7054">IF(ISLOGICAL(D7054),"",FREQUENCY(IF('Data Transformation'!$B$425:$B$8425='Bin Analysis'!$B7035,'Data Transformation'!$G$425:$G$8425),D7054))</f>
        <v>2001</v>
      </c>
      <c r="F7054">
        <f t="shared" si="879"/>
        <v>0</v>
      </c>
      <c r="G7054">
        <f>Weighting!$H$22</f>
        <v>0</v>
      </c>
      <c r="H7054">
        <f t="array" ref="H7054">FREQUENCY(IF('Data Transformation'!$B$4:$B$8425=B7035,'Data Transformation'!$G$4:$G$8425),'Bin Analysis'!$B7054)</f>
        <v>2073</v>
      </c>
      <c r="I7054">
        <f t="shared" si="880"/>
        <v>0</v>
      </c>
      <c r="J7054">
        <f t="shared" si="881"/>
        <v>0</v>
      </c>
      <c r="K7054">
        <f>J7054*Weighting!$W$22</f>
        <v>0</v>
      </c>
      <c r="M7054" s="14"/>
    </row>
    <row r="7055" spans="1:13" x14ac:dyDescent="0.25">
      <c r="A7055" s="32" t="str">
        <f>IF(Weighting!$P$23&gt;0,B7055,"")</f>
        <v/>
      </c>
      <c r="B7055" t="e">
        <f>Weighting!$C$23</f>
        <v>#DIV/0!</v>
      </c>
      <c r="C7055" t="e">
        <f>Weighting!$F$23</f>
        <v>#NUM!</v>
      </c>
      <c r="D7055" t="e">
        <f>IF(C7055=1,'Data Transformation'!$G$3+0.5*'Data Transformation'!$W$25,IF(C7056=1,D7056-'Data Transformation'!$W$25,FALSE))</f>
        <v>#NUM!</v>
      </c>
      <c r="E7055">
        <f t="array" ref="E7055">IF(ISLOGICAL(D7055),"",FREQUENCY(IF('Data Transformation'!$B$425:$B$8425='Bin Analysis'!$B7035,'Data Transformation'!$G$425:$G$8425),D7055))</f>
        <v>2001</v>
      </c>
      <c r="F7055">
        <f t="shared" si="879"/>
        <v>0</v>
      </c>
      <c r="G7055">
        <f>Weighting!$H$23</f>
        <v>0</v>
      </c>
      <c r="H7055">
        <f t="array" ref="H7055">FREQUENCY(IF('Data Transformation'!$B$4:$B$8425=B7035,'Data Transformation'!$G$4:$G$8425),'Bin Analysis'!$B7055)</f>
        <v>2073</v>
      </c>
      <c r="I7055">
        <f t="shared" si="880"/>
        <v>0</v>
      </c>
      <c r="J7055">
        <f t="shared" si="881"/>
        <v>0</v>
      </c>
      <c r="K7055">
        <f>J7055*Weighting!$W$23</f>
        <v>0</v>
      </c>
      <c r="M7055" s="14"/>
    </row>
    <row r="7056" spans="1:13" x14ac:dyDescent="0.25">
      <c r="A7056" s="32" t="str">
        <f>IF(Weighting!$P$24&gt;0,B7056,"")</f>
        <v/>
      </c>
      <c r="B7056" t="e">
        <f>Weighting!$C$24</f>
        <v>#DIV/0!</v>
      </c>
      <c r="C7056" t="e">
        <f>Weighting!$F$24</f>
        <v>#NUM!</v>
      </c>
      <c r="D7056" t="e">
        <f>IF(C7056=1,'Data Transformation'!$G$3+0.5*'Data Transformation'!$W$25,IF(C7057=1,D7057-'Data Transformation'!$W$25,FALSE))</f>
        <v>#NUM!</v>
      </c>
      <c r="E7056">
        <f t="array" ref="E7056">IF(ISLOGICAL(D7056),"",FREQUENCY(IF('Data Transformation'!$B$425:$B$8425='Bin Analysis'!$B7035,'Data Transformation'!$G$425:$G$8425),D7056))</f>
        <v>2001</v>
      </c>
      <c r="F7056">
        <f t="shared" si="879"/>
        <v>0</v>
      </c>
      <c r="G7056">
        <f>Weighting!$H$24</f>
        <v>0</v>
      </c>
      <c r="H7056">
        <f t="array" ref="H7056">FREQUENCY(IF('Data Transformation'!$B$4:$B$8425=B7035,'Data Transformation'!$G$4:$G$8425),'Bin Analysis'!$B7056)</f>
        <v>2073</v>
      </c>
      <c r="I7056">
        <f t="shared" si="880"/>
        <v>0</v>
      </c>
      <c r="J7056">
        <f t="shared" si="881"/>
        <v>0</v>
      </c>
      <c r="K7056">
        <f>J7056*Weighting!$W$24</f>
        <v>0</v>
      </c>
      <c r="M7056" s="14"/>
    </row>
    <row r="7057" spans="1:25" x14ac:dyDescent="0.25">
      <c r="A7057" s="32" t="str">
        <f>IF(Weighting!$P$25&gt;0,B7057,"")</f>
        <v/>
      </c>
      <c r="B7057" t="e">
        <f>Weighting!$C$25</f>
        <v>#DIV/0!</v>
      </c>
      <c r="C7057" t="e">
        <f>Weighting!$F$25</f>
        <v>#NUM!</v>
      </c>
      <c r="D7057" t="e">
        <f>IF(C7057=1,'Data Transformation'!$G$3+0.5*'Data Transformation'!$W$25,IF(C7058=1,D7058-'Data Transformation'!$W$25,FALSE))</f>
        <v>#NUM!</v>
      </c>
      <c r="E7057">
        <f t="array" ref="E7057">IF(ISLOGICAL(D7057),"",FREQUENCY(IF('Data Transformation'!$B$425:$B$8425='Bin Analysis'!$B7035,'Data Transformation'!$G$425:$G$8425),D7057))</f>
        <v>2001</v>
      </c>
      <c r="F7057">
        <f t="shared" si="879"/>
        <v>0</v>
      </c>
      <c r="G7057">
        <f>Weighting!$H$25</f>
        <v>0</v>
      </c>
      <c r="H7057">
        <f t="array" ref="H7057">FREQUENCY(IF('Data Transformation'!$B$4:$B$8425=B7035,'Data Transformation'!$G$4:$G$8425),'Bin Analysis'!$B7057)</f>
        <v>2073</v>
      </c>
      <c r="I7057">
        <f t="shared" si="880"/>
        <v>0</v>
      </c>
      <c r="J7057">
        <f t="shared" si="881"/>
        <v>0</v>
      </c>
      <c r="K7057">
        <f>J7057*Weighting!$W$25</f>
        <v>0</v>
      </c>
      <c r="M7057" s="14"/>
    </row>
    <row r="7058" spans="1:25" x14ac:dyDescent="0.25">
      <c r="O7058"/>
      <c r="P7058"/>
      <c r="Q7058"/>
      <c r="R7058"/>
    </row>
    <row r="7059" spans="1:25" ht="23.25" x14ac:dyDescent="0.35">
      <c r="A7059" s="21" t="s">
        <v>0</v>
      </c>
      <c r="B7059" s="21" t="str">
        <f>IFERROR(VLOOKUP(C7059,'Data Transformation'!$L$6:$M$426,2,FALSE),"")</f>
        <v/>
      </c>
      <c r="C7059" s="21">
        <f>C7035+1</f>
        <v>294</v>
      </c>
      <c r="D7059" s="21"/>
      <c r="E7059" s="21"/>
      <c r="F7059" s="21"/>
      <c r="G7059" s="21"/>
      <c r="H7059" s="22"/>
      <c r="I7059" s="22"/>
      <c r="J7059" s="22"/>
      <c r="K7059" s="21"/>
      <c r="L7059" s="21" t="str">
        <f>B7059</f>
        <v/>
      </c>
      <c r="M7059" s="23" t="e">
        <f>INDEX('Data Transformation'!$O$4:$O$424,MATCH($B7059,'Data Transformation'!$M$4:$M$424,0),MATCH($M$2,'Data Transformation'!$O$3,0))</f>
        <v>#N/A</v>
      </c>
      <c r="N7059" s="27" t="e">
        <f>IF('Input and Summary Results'!$J$16="minimum",'Bin Analysis'!X7060/(M7059-1),'Bin Analysis'!Y7059/('Bin Analysis'!M7059-1))</f>
        <v>#N/A</v>
      </c>
      <c r="O7059" s="27" t="e">
        <f>IF(M7059=FALSE,NA(),(VLOOKUP(1,C7062:K7081,4,FALSE))/(M7059-1))</f>
        <v>#N/A</v>
      </c>
      <c r="P7059" s="27" t="e">
        <f>IF(M7059=FALSE,NA(),SUM(J7062:J7081)/Weighting!$S$5)</f>
        <v>#N/A</v>
      </c>
      <c r="Q7059" s="27" t="e">
        <f>IF(M7059=FALSE,NA(),SUM(K7062:K7081)/Weighting!$S$6)</f>
        <v>#N/A</v>
      </c>
      <c r="R7059" s="27" t="e">
        <f>IF(M7059=FALSE,NA(),(VLOOKUP(1,G7062:K7081,3,FALSE))/(M7059-1))</f>
        <v>#N/A</v>
      </c>
      <c r="S7059" s="22" t="e">
        <f>IF(M7059=FALSE,NA(),IF(SUM(J7062:J7081)=2,"yes","no"))</f>
        <v>#N/A</v>
      </c>
      <c r="X7059" s="2" cm="2">
        <f t="array" ref="X7059:X7060">FREQUENCY(IF('Data Transformation'!$B$425:$B$6424='Bin Analysis'!L7059,'Data Transformation'!$G$425:$G$6424),'Data Transformation'!$U$11)</f>
        <v>0</v>
      </c>
      <c r="Y7059" s="2" cm="2">
        <f t="array" ref="Y7059:Y7060">FREQUENCY(IF('Data Transformation'!$B$425:$B$6424='Bin Analysis'!L7059,'Data Transformation'!$G$425:$G$6424),'Data Transformation'!$U$12)</f>
        <v>0</v>
      </c>
    </row>
    <row r="7060" spans="1:25" x14ac:dyDescent="0.25">
      <c r="A7060" s="14" t="s">
        <v>67</v>
      </c>
      <c r="B7060" t="s">
        <v>47</v>
      </c>
      <c r="C7060" t="s">
        <v>5</v>
      </c>
      <c r="D7060" t="s">
        <v>98</v>
      </c>
      <c r="E7060" t="s">
        <v>99</v>
      </c>
      <c r="F7060" t="s">
        <v>100</v>
      </c>
      <c r="G7060" t="s">
        <v>69</v>
      </c>
      <c r="H7060" t="s">
        <v>31</v>
      </c>
      <c r="I7060" t="s">
        <v>32</v>
      </c>
      <c r="J7060" t="s">
        <v>46</v>
      </c>
      <c r="K7060" s="14" t="s">
        <v>45</v>
      </c>
      <c r="M7060" s="14"/>
      <c r="X7060" s="2">
        <v>0</v>
      </c>
      <c r="Y7060" s="2">
        <v>0</v>
      </c>
    </row>
    <row r="7061" spans="1:25" x14ac:dyDescent="0.25">
      <c r="A7061" s="32"/>
      <c r="D7061" t="e">
        <f>IF(C7061=1,'Data Transformation'!$G$3+0.5*'Data Transformation'!$W$25,IF(C7062=1,D7062-'Data Transformation'!$W$25,FALSE))</f>
        <v>#NUM!</v>
      </c>
      <c r="E7061">
        <f t="array" ref="E7061">IF(ISLOGICAL(D7061),"",FREQUENCY(IF('Data Transformation'!$B$425:$B$8425='Bin Analysis'!$B7059,'Data Transformation'!$G$425:$G$8425),D7061))</f>
        <v>2001</v>
      </c>
      <c r="F7061" t="e">
        <f>IF(ISLOGICAL(D7061),"",E7061-E7060)</f>
        <v>#VALUE!</v>
      </c>
      <c r="M7061" s="14"/>
    </row>
    <row r="7062" spans="1:25" x14ac:dyDescent="0.25">
      <c r="A7062" s="32" t="e">
        <f>IF(Weighting!$P$6&gt;0,B7062,"")</f>
        <v>#NUM!</v>
      </c>
      <c r="B7062" t="e">
        <f>Weighting!$C$6</f>
        <v>#DIV/0!</v>
      </c>
      <c r="C7062" t="e">
        <f>Weighting!$F$6</f>
        <v>#NUM!</v>
      </c>
      <c r="D7062" t="e">
        <f>IF(C7062=1,'Data Transformation'!$G$3+0.5*'Data Transformation'!$W$25,IF(C7063=1,D7063-'Data Transformation'!$W$25,FALSE))</f>
        <v>#NUM!</v>
      </c>
      <c r="E7062">
        <f t="array" ref="E7062">IF(ISLOGICAL(D7062),"",FREQUENCY(IF('Data Transformation'!$B$425:$B$8425='Bin Analysis'!$B7059,'Data Transformation'!$G$425:$G$8425),D7062))</f>
        <v>2001</v>
      </c>
      <c r="F7062">
        <f>IF(ISLOGICAL(D7062),"",E7062-E7061)</f>
        <v>0</v>
      </c>
      <c r="G7062">
        <f>Weighting!$H$6</f>
        <v>1</v>
      </c>
      <c r="H7062">
        <f t="array" ref="H7062">FREQUENCY(IF('Data Transformation'!$B$4:$B$8425=B7059,'Data Transformation'!$G$4:$G$8425),'Bin Analysis'!$B7062)</f>
        <v>2073</v>
      </c>
      <c r="I7062">
        <f>H7062-H7061</f>
        <v>2073</v>
      </c>
      <c r="J7062">
        <f>IF(I7062=0,0,1)</f>
        <v>1</v>
      </c>
      <c r="K7062" t="e">
        <f>J7062*Weighting!$W$6</f>
        <v>#NUM!</v>
      </c>
      <c r="M7062" s="14"/>
    </row>
    <row r="7063" spans="1:25" x14ac:dyDescent="0.25">
      <c r="A7063" s="32" t="str">
        <f>IF(Weighting!$P$7&gt;0,B7063,"")</f>
        <v/>
      </c>
      <c r="B7063" t="e">
        <f>Weighting!$C$7</f>
        <v>#DIV/0!</v>
      </c>
      <c r="C7063" t="e">
        <f>Weighting!$F$7</f>
        <v>#NUM!</v>
      </c>
      <c r="D7063" t="e">
        <f>IF(C7063=1,'Data Transformation'!$G$3+0.5*'Data Transformation'!$W$25,IF(C7064=1,D7064-'Data Transformation'!$W$25,FALSE))</f>
        <v>#NUM!</v>
      </c>
      <c r="E7063">
        <f t="array" ref="E7063">IF(ISLOGICAL(D7063),"",FREQUENCY(IF('Data Transformation'!$B$425:$B$8425='Bin Analysis'!$B7059,'Data Transformation'!$G$425:$G$8425),D7063))</f>
        <v>2001</v>
      </c>
      <c r="F7063">
        <f t="shared" ref="F7063:F7081" si="882">IF(ISLOGICAL(D7063),"",E7063-E7062)</f>
        <v>0</v>
      </c>
      <c r="G7063">
        <f>Weighting!$H$7</f>
        <v>0</v>
      </c>
      <c r="H7063">
        <f t="array" ref="H7063">FREQUENCY(IF('Data Transformation'!$B$4:$B$8425=B7059,'Data Transformation'!$G$4:$G$8425),'Bin Analysis'!$B7063)</f>
        <v>2073</v>
      </c>
      <c r="I7063">
        <f t="shared" ref="I7063:I7081" si="883">H7063-H7062</f>
        <v>0</v>
      </c>
      <c r="J7063">
        <f>IF(I7063=0,0,1)</f>
        <v>0</v>
      </c>
      <c r="K7063">
        <f>J7063*Weighting!$W$7</f>
        <v>0</v>
      </c>
      <c r="M7063" s="14"/>
    </row>
    <row r="7064" spans="1:25" x14ac:dyDescent="0.25">
      <c r="A7064" s="32" t="str">
        <f>IF(Weighting!$P$8&gt;0,B7064,"")</f>
        <v/>
      </c>
      <c r="B7064" t="e">
        <f>Weighting!$C$8</f>
        <v>#DIV/0!</v>
      </c>
      <c r="C7064" t="e">
        <f>Weighting!$F$8</f>
        <v>#NUM!</v>
      </c>
      <c r="D7064" t="e">
        <f>IF(C7064=1,'Data Transformation'!$G$3+0.5*'Data Transformation'!$W$25,IF(C7065=1,D7065-'Data Transformation'!$W$25,FALSE))</f>
        <v>#NUM!</v>
      </c>
      <c r="E7064">
        <f t="array" ref="E7064">IF(ISLOGICAL(D7064),"",FREQUENCY(IF('Data Transformation'!$B$425:$B$8425='Bin Analysis'!$B7059,'Data Transformation'!$G$425:$G$8425),D7064))</f>
        <v>2001</v>
      </c>
      <c r="F7064">
        <f t="shared" si="882"/>
        <v>0</v>
      </c>
      <c r="G7064">
        <f>Weighting!$H$8</f>
        <v>0</v>
      </c>
      <c r="H7064">
        <f t="array" ref="H7064">FREQUENCY(IF('Data Transformation'!$B$4:$B$8425=B7059,'Data Transformation'!$G$4:$G$8425),'Bin Analysis'!$B7064)</f>
        <v>2073</v>
      </c>
      <c r="I7064">
        <f t="shared" si="883"/>
        <v>0</v>
      </c>
      <c r="J7064">
        <f t="shared" ref="J7064:J7081" si="884">IF(I7064=0,0,1)</f>
        <v>0</v>
      </c>
      <c r="K7064">
        <f>J7064*Weighting!$W$8</f>
        <v>0</v>
      </c>
      <c r="M7064" s="14"/>
    </row>
    <row r="7065" spans="1:25" x14ac:dyDescent="0.25">
      <c r="A7065" s="32" t="str">
        <f>IF(Weighting!$P$9&gt;0,B7065,"")</f>
        <v/>
      </c>
      <c r="B7065" s="50" t="e">
        <f>Weighting!$C$9</f>
        <v>#DIV/0!</v>
      </c>
      <c r="C7065" t="e">
        <f>Weighting!$F$9</f>
        <v>#NUM!</v>
      </c>
      <c r="D7065" t="e">
        <f>IF(C7065=1,'Data Transformation'!$G$3+0.5*'Data Transformation'!$W$25,IF(C7066=1,D7066-'Data Transformation'!$W$25,FALSE))</f>
        <v>#NUM!</v>
      </c>
      <c r="E7065">
        <f t="array" ref="E7065">IF(ISLOGICAL(D7065),"",FREQUENCY(IF('Data Transformation'!$B$425:$B$8425='Bin Analysis'!$B7059,'Data Transformation'!$G$425:$G$8425),D7065))</f>
        <v>2001</v>
      </c>
      <c r="F7065">
        <f t="shared" si="882"/>
        <v>0</v>
      </c>
      <c r="G7065">
        <f>Weighting!$H$9</f>
        <v>0</v>
      </c>
      <c r="H7065">
        <f t="array" ref="H7065">FREQUENCY(IF('Data Transformation'!$B$4:$B$8425=B7059,'Data Transformation'!$G$4:$G$8425),'Bin Analysis'!$B7065)</f>
        <v>2073</v>
      </c>
      <c r="I7065">
        <f t="shared" si="883"/>
        <v>0</v>
      </c>
      <c r="J7065">
        <f t="shared" si="884"/>
        <v>0</v>
      </c>
      <c r="K7065">
        <f>J7065*Weighting!$W$9</f>
        <v>0</v>
      </c>
      <c r="M7065" s="14"/>
    </row>
    <row r="7066" spans="1:25" x14ac:dyDescent="0.25">
      <c r="A7066" s="32" t="str">
        <f>IF(Weighting!$P$10&gt;0,B7066,"")</f>
        <v/>
      </c>
      <c r="B7066" t="e">
        <f>Weighting!$C$10</f>
        <v>#DIV/0!</v>
      </c>
      <c r="C7066" t="e">
        <f>Weighting!$F$10</f>
        <v>#NUM!</v>
      </c>
      <c r="D7066" t="e">
        <f>IF(C7066=1,'Data Transformation'!$G$3+0.5*'Data Transformation'!$W$25,IF(C7067=1,D7067-'Data Transformation'!$W$25,FALSE))</f>
        <v>#NUM!</v>
      </c>
      <c r="E7066">
        <f t="array" ref="E7066">IF(ISLOGICAL(D7066),"",FREQUENCY(IF('Data Transformation'!$B$425:$B$8425='Bin Analysis'!$B7059,'Data Transformation'!$G$425:$G$8425),D7066))</f>
        <v>2001</v>
      </c>
      <c r="F7066">
        <f t="shared" si="882"/>
        <v>0</v>
      </c>
      <c r="G7066">
        <f>Weighting!$H$10</f>
        <v>0</v>
      </c>
      <c r="H7066">
        <f t="array" ref="H7066">FREQUENCY(IF('Data Transformation'!$B$4:$B$8425=B7059,'Data Transformation'!$G$4:$G$8425),'Bin Analysis'!$B7066)</f>
        <v>2073</v>
      </c>
      <c r="I7066">
        <f t="shared" si="883"/>
        <v>0</v>
      </c>
      <c r="J7066">
        <f t="shared" si="884"/>
        <v>0</v>
      </c>
      <c r="K7066">
        <f>J7066*Weighting!$W$10</f>
        <v>0</v>
      </c>
      <c r="M7066" s="14"/>
    </row>
    <row r="7067" spans="1:25" x14ac:dyDescent="0.25">
      <c r="A7067" s="32" t="str">
        <f>IF(Weighting!$P$11&gt;0,B7067,"")</f>
        <v/>
      </c>
      <c r="B7067" t="e">
        <f>Weighting!$C$11</f>
        <v>#DIV/0!</v>
      </c>
      <c r="C7067" t="e">
        <f>Weighting!$F$11</f>
        <v>#NUM!</v>
      </c>
      <c r="D7067" t="e">
        <f>IF(C7067=1,'Data Transformation'!$G$3+0.5*'Data Transformation'!$W$25,IF(C7068=1,D7068-'Data Transformation'!$W$25,FALSE))</f>
        <v>#NUM!</v>
      </c>
      <c r="E7067">
        <f t="array" ref="E7067">IF(ISLOGICAL(D7067),"",FREQUENCY(IF('Data Transformation'!$B$425:$B$8425='Bin Analysis'!$B7059,'Data Transformation'!$G$425:$G$8425),D7067))</f>
        <v>2001</v>
      </c>
      <c r="F7067">
        <f t="shared" si="882"/>
        <v>0</v>
      </c>
      <c r="G7067">
        <f>Weighting!$H$11</f>
        <v>0</v>
      </c>
      <c r="H7067">
        <f t="array" ref="H7067">FREQUENCY(IF('Data Transformation'!$B$4:$B$8425=B7059,'Data Transformation'!$G$4:$G$8425),'Bin Analysis'!$B7067)</f>
        <v>2073</v>
      </c>
      <c r="I7067">
        <f t="shared" si="883"/>
        <v>0</v>
      </c>
      <c r="J7067">
        <f t="shared" si="884"/>
        <v>0</v>
      </c>
      <c r="K7067">
        <f>J7067*Weighting!$W$11</f>
        <v>0</v>
      </c>
      <c r="M7067" s="14"/>
    </row>
    <row r="7068" spans="1:25" x14ac:dyDescent="0.25">
      <c r="A7068" s="32" t="str">
        <f>IF(Weighting!$P$12&gt;0,B7068,"")</f>
        <v/>
      </c>
      <c r="B7068" t="e">
        <f>Weighting!$C$12</f>
        <v>#DIV/0!</v>
      </c>
      <c r="C7068" t="e">
        <f>Weighting!$F$12</f>
        <v>#NUM!</v>
      </c>
      <c r="D7068" t="e">
        <f>IF(C7068=1,'Data Transformation'!$G$3+0.5*'Data Transformation'!$W$25,IF(C7069=1,D7069-'Data Transformation'!$W$25,FALSE))</f>
        <v>#NUM!</v>
      </c>
      <c r="E7068">
        <f t="array" ref="E7068">IF(ISLOGICAL(D7068),"",FREQUENCY(IF('Data Transformation'!$B$425:$B$8425='Bin Analysis'!$B7059,'Data Transformation'!$G$425:$G$8425),D7068))</f>
        <v>2001</v>
      </c>
      <c r="F7068">
        <f t="shared" si="882"/>
        <v>0</v>
      </c>
      <c r="G7068">
        <f>Weighting!$H$12</f>
        <v>0</v>
      </c>
      <c r="H7068">
        <f t="array" ref="H7068">FREQUENCY(IF('Data Transformation'!$B$4:$B$8425=B7059,'Data Transformation'!$G$4:$G$8425),'Bin Analysis'!$B7068)</f>
        <v>2073</v>
      </c>
      <c r="I7068">
        <f t="shared" si="883"/>
        <v>0</v>
      </c>
      <c r="J7068">
        <f t="shared" si="884"/>
        <v>0</v>
      </c>
      <c r="K7068">
        <f>J7068*Weighting!$W$12</f>
        <v>0</v>
      </c>
      <c r="M7068" s="14"/>
    </row>
    <row r="7069" spans="1:25" x14ac:dyDescent="0.25">
      <c r="A7069" s="32" t="str">
        <f>IF(Weighting!$P$13&gt;0,B7069,"")</f>
        <v/>
      </c>
      <c r="B7069" t="e">
        <f>Weighting!$C$13</f>
        <v>#DIV/0!</v>
      </c>
      <c r="C7069" t="e">
        <f>Weighting!$F$13</f>
        <v>#NUM!</v>
      </c>
      <c r="D7069" t="e">
        <f>IF(C7069=1,'Data Transformation'!$G$3+0.5*'Data Transformation'!$W$25,IF(C7070=1,D7070-'Data Transformation'!$W$25,FALSE))</f>
        <v>#NUM!</v>
      </c>
      <c r="E7069">
        <f t="array" ref="E7069">IF(ISLOGICAL(D7069),"",FREQUENCY(IF('Data Transformation'!$B$425:$B$8425='Bin Analysis'!$B7059,'Data Transformation'!$G$425:$G$8425),D7069))</f>
        <v>2001</v>
      </c>
      <c r="F7069">
        <f t="shared" si="882"/>
        <v>0</v>
      </c>
      <c r="G7069">
        <f>Weighting!$H$13</f>
        <v>0</v>
      </c>
      <c r="H7069">
        <f t="array" ref="H7069">FREQUENCY(IF('Data Transformation'!$B$4:$B$8425=B7059,'Data Transformation'!$G$4:$G$8425),'Bin Analysis'!$B7069)</f>
        <v>2073</v>
      </c>
      <c r="I7069">
        <f t="shared" si="883"/>
        <v>0</v>
      </c>
      <c r="J7069">
        <f t="shared" si="884"/>
        <v>0</v>
      </c>
      <c r="K7069">
        <f>J7069*Weighting!$W$13</f>
        <v>0</v>
      </c>
      <c r="M7069" s="14"/>
    </row>
    <row r="7070" spans="1:25" x14ac:dyDescent="0.25">
      <c r="A7070" s="32" t="str">
        <f>IF(Weighting!$P$14&gt;0,B7070,"")</f>
        <v/>
      </c>
      <c r="B7070" t="e">
        <f>Weighting!$C$14</f>
        <v>#DIV/0!</v>
      </c>
      <c r="C7070" t="e">
        <f>Weighting!$F$14</f>
        <v>#NUM!</v>
      </c>
      <c r="D7070" t="e">
        <f>IF(C7070=1,'Data Transformation'!$G$3+0.5*'Data Transformation'!$W$25,IF(C7071=1,D7071-'Data Transformation'!$W$25,FALSE))</f>
        <v>#NUM!</v>
      </c>
      <c r="E7070">
        <f t="array" ref="E7070">IF(ISLOGICAL(D7070),"",FREQUENCY(IF('Data Transformation'!$B$425:$B$8425='Bin Analysis'!$B7059,'Data Transformation'!$G$425:$G$8425),D7070))</f>
        <v>2001</v>
      </c>
      <c r="F7070">
        <f t="shared" si="882"/>
        <v>0</v>
      </c>
      <c r="G7070">
        <f>Weighting!$H$14</f>
        <v>0</v>
      </c>
      <c r="H7070">
        <f t="array" ref="H7070">FREQUENCY(IF('Data Transformation'!$B$4:$B$8425=B7059,'Data Transformation'!$G$4:$G$8425),'Bin Analysis'!$B7070)</f>
        <v>2073</v>
      </c>
      <c r="I7070">
        <f t="shared" si="883"/>
        <v>0</v>
      </c>
      <c r="J7070">
        <f t="shared" si="884"/>
        <v>0</v>
      </c>
      <c r="K7070">
        <f>J7070*Weighting!$W$14</f>
        <v>0</v>
      </c>
      <c r="M7070" s="14"/>
    </row>
    <row r="7071" spans="1:25" x14ac:dyDescent="0.25">
      <c r="A7071" s="32" t="str">
        <f>IF(Weighting!$P$15&gt;0,B7071,"")</f>
        <v/>
      </c>
      <c r="B7071" t="e">
        <f>Weighting!$C$15</f>
        <v>#DIV/0!</v>
      </c>
      <c r="C7071" t="e">
        <f>Weighting!$F$15</f>
        <v>#NUM!</v>
      </c>
      <c r="D7071" t="e">
        <f>IF(C7071=1,'Data Transformation'!$G$3+0.5*'Data Transformation'!$W$25,IF(C7072=1,D7072-'Data Transformation'!$W$25,FALSE))</f>
        <v>#NUM!</v>
      </c>
      <c r="E7071">
        <f t="array" ref="E7071">IF(ISLOGICAL(D7071),"",FREQUENCY(IF('Data Transformation'!$B$425:$B$8425='Bin Analysis'!$B7059,'Data Transformation'!$G$425:$G$8425),D7071))</f>
        <v>2001</v>
      </c>
      <c r="F7071">
        <f t="shared" si="882"/>
        <v>0</v>
      </c>
      <c r="G7071">
        <f>Weighting!$H$15</f>
        <v>0</v>
      </c>
      <c r="H7071">
        <f t="array" ref="H7071">FREQUENCY(IF('Data Transformation'!$B$4:$B$8425=B7059,'Data Transformation'!$G$4:$G$8425),'Bin Analysis'!$B7071)</f>
        <v>2073</v>
      </c>
      <c r="I7071">
        <f t="shared" si="883"/>
        <v>0</v>
      </c>
      <c r="J7071">
        <f t="shared" si="884"/>
        <v>0</v>
      </c>
      <c r="K7071">
        <f>J7071*Weighting!$W$15</f>
        <v>0</v>
      </c>
      <c r="M7071" s="14"/>
    </row>
    <row r="7072" spans="1:25" x14ac:dyDescent="0.25">
      <c r="A7072" s="32" t="str">
        <f>IF(Weighting!$P$16&gt;0,B7072,"")</f>
        <v/>
      </c>
      <c r="B7072" t="e">
        <f>Weighting!$C$16</f>
        <v>#DIV/0!</v>
      </c>
      <c r="C7072" t="e">
        <f>Weighting!$F$16</f>
        <v>#NUM!</v>
      </c>
      <c r="D7072" t="e">
        <f>IF(C7072=1,'Data Transformation'!$G$3+0.5*'Data Transformation'!$W$25,IF(C7073=1,D7073-'Data Transformation'!$W$25,FALSE))</f>
        <v>#NUM!</v>
      </c>
      <c r="E7072">
        <f t="array" ref="E7072">IF(ISLOGICAL(D7072),"",FREQUENCY(IF('Data Transformation'!$B$425:$B$8425='Bin Analysis'!$B7059,'Data Transformation'!$G$425:$G$8425),D7072))</f>
        <v>2001</v>
      </c>
      <c r="F7072">
        <f t="shared" si="882"/>
        <v>0</v>
      </c>
      <c r="G7072">
        <f>Weighting!$H$16</f>
        <v>0</v>
      </c>
      <c r="H7072">
        <f t="array" ref="H7072">FREQUENCY(IF('Data Transformation'!$B$4:$B$8425=B7059,'Data Transformation'!$G$4:$G$8425),'Bin Analysis'!$B7072)</f>
        <v>2073</v>
      </c>
      <c r="I7072">
        <f t="shared" si="883"/>
        <v>0</v>
      </c>
      <c r="J7072">
        <f t="shared" si="884"/>
        <v>0</v>
      </c>
      <c r="K7072">
        <f>J7072*Weighting!$W$16</f>
        <v>0</v>
      </c>
      <c r="M7072" s="14"/>
    </row>
    <row r="7073" spans="1:25" x14ac:dyDescent="0.25">
      <c r="A7073" s="32" t="str">
        <f>IF(Weighting!$P$17&gt;0,B7073,"")</f>
        <v/>
      </c>
      <c r="B7073" t="e">
        <f>Weighting!$C$17</f>
        <v>#DIV/0!</v>
      </c>
      <c r="C7073" t="e">
        <f>Weighting!$F$17</f>
        <v>#NUM!</v>
      </c>
      <c r="D7073" t="e">
        <f>IF(C7073=1,'Data Transformation'!$G$3+0.5*'Data Transformation'!$W$25,IF(C7074=1,D7074-'Data Transformation'!$W$25,FALSE))</f>
        <v>#NUM!</v>
      </c>
      <c r="E7073">
        <f t="array" ref="E7073">IF(ISLOGICAL(D7073),"",FREQUENCY(IF('Data Transformation'!$B$425:$B$8425='Bin Analysis'!$B7059,'Data Transformation'!$G$425:$G$8425),D7073))</f>
        <v>2001</v>
      </c>
      <c r="F7073">
        <f t="shared" si="882"/>
        <v>0</v>
      </c>
      <c r="G7073">
        <f>Weighting!$H$17</f>
        <v>0</v>
      </c>
      <c r="H7073">
        <f t="array" ref="H7073">FREQUENCY(IF('Data Transformation'!$B$4:$B$8425=B7059,'Data Transformation'!$G$4:$G$8425),'Bin Analysis'!$B7073)</f>
        <v>2073</v>
      </c>
      <c r="I7073">
        <f t="shared" si="883"/>
        <v>0</v>
      </c>
      <c r="J7073">
        <f t="shared" si="884"/>
        <v>0</v>
      </c>
      <c r="K7073">
        <f>J7073*Weighting!$W$17</f>
        <v>0</v>
      </c>
      <c r="M7073" s="14"/>
    </row>
    <row r="7074" spans="1:25" x14ac:dyDescent="0.25">
      <c r="A7074" s="32" t="str">
        <f>IF(Weighting!$P$18&gt;0,B7074,"")</f>
        <v/>
      </c>
      <c r="B7074" t="e">
        <f>Weighting!$C$18</f>
        <v>#DIV/0!</v>
      </c>
      <c r="C7074" t="e">
        <f>Weighting!$F$18</f>
        <v>#NUM!</v>
      </c>
      <c r="D7074" t="e">
        <f>IF(C7074=1,'Data Transformation'!$G$3+0.5*'Data Transformation'!$W$25,IF(C7075=1,D7075-'Data Transformation'!$W$25,FALSE))</f>
        <v>#NUM!</v>
      </c>
      <c r="E7074">
        <f t="array" ref="E7074">IF(ISLOGICAL(D7074),"",FREQUENCY(IF('Data Transformation'!$B$425:$B$8425='Bin Analysis'!$B7059,'Data Transformation'!$G$425:$G$8425),D7074))</f>
        <v>2001</v>
      </c>
      <c r="F7074">
        <f t="shared" si="882"/>
        <v>0</v>
      </c>
      <c r="G7074">
        <f>Weighting!$H$18</f>
        <v>0</v>
      </c>
      <c r="H7074">
        <f t="array" ref="H7074">FREQUENCY(IF('Data Transformation'!$B$4:$B$8425=B7059,'Data Transformation'!$G$4:$G$8425),'Bin Analysis'!$B7074)</f>
        <v>2073</v>
      </c>
      <c r="I7074">
        <f t="shared" si="883"/>
        <v>0</v>
      </c>
      <c r="J7074">
        <f t="shared" si="884"/>
        <v>0</v>
      </c>
      <c r="K7074">
        <f>J7074*Weighting!$W$18</f>
        <v>0</v>
      </c>
      <c r="M7074" s="14"/>
    </row>
    <row r="7075" spans="1:25" x14ac:dyDescent="0.25">
      <c r="A7075" s="32" t="str">
        <f>IF(Weighting!$P$19&gt;0,B7075,"")</f>
        <v/>
      </c>
      <c r="B7075" t="e">
        <f>Weighting!$C$19</f>
        <v>#DIV/0!</v>
      </c>
      <c r="C7075" t="e">
        <f>Weighting!$F$19</f>
        <v>#NUM!</v>
      </c>
      <c r="D7075" t="e">
        <f>IF(C7075=1,'Data Transformation'!$G$3+0.5*'Data Transformation'!$W$25,IF(C7076=1,D7076-'Data Transformation'!$W$25,FALSE))</f>
        <v>#NUM!</v>
      </c>
      <c r="E7075">
        <f t="array" ref="E7075">IF(ISLOGICAL(D7075),"",FREQUENCY(IF('Data Transformation'!$B$425:$B$8425='Bin Analysis'!$B7059,'Data Transformation'!$G$425:$G$8425),D7075))</f>
        <v>2001</v>
      </c>
      <c r="F7075">
        <f t="shared" si="882"/>
        <v>0</v>
      </c>
      <c r="G7075">
        <f>Weighting!$H$19</f>
        <v>0</v>
      </c>
      <c r="H7075">
        <f t="array" ref="H7075">FREQUENCY(IF('Data Transformation'!$B$4:$B$8425=B7059,'Data Transformation'!$G$4:$G$8425),'Bin Analysis'!$B7075)</f>
        <v>2073</v>
      </c>
      <c r="I7075">
        <f t="shared" si="883"/>
        <v>0</v>
      </c>
      <c r="J7075">
        <f t="shared" si="884"/>
        <v>0</v>
      </c>
      <c r="K7075">
        <f>J7075*Weighting!$W$19</f>
        <v>0</v>
      </c>
      <c r="M7075" s="14"/>
    </row>
    <row r="7076" spans="1:25" x14ac:dyDescent="0.25">
      <c r="A7076" s="32" t="str">
        <f>IF(Weighting!$P$20&gt;0,B7076,"")</f>
        <v/>
      </c>
      <c r="B7076" t="e">
        <f>Weighting!$C$20</f>
        <v>#DIV/0!</v>
      </c>
      <c r="C7076" t="e">
        <f>Weighting!$F$20</f>
        <v>#NUM!</v>
      </c>
      <c r="D7076" t="e">
        <f>IF(C7076=1,'Data Transformation'!$G$3+0.5*'Data Transformation'!$W$25,IF(C7077=1,D7077-'Data Transformation'!$W$25,FALSE))</f>
        <v>#NUM!</v>
      </c>
      <c r="E7076">
        <f t="array" ref="E7076">IF(ISLOGICAL(D7076),"",FREQUENCY(IF('Data Transformation'!$B$425:$B$8425='Bin Analysis'!$B7059,'Data Transformation'!$G$425:$G$8425),D7076))</f>
        <v>2001</v>
      </c>
      <c r="F7076">
        <f t="shared" si="882"/>
        <v>0</v>
      </c>
      <c r="G7076">
        <f>Weighting!$H$20</f>
        <v>0</v>
      </c>
      <c r="H7076">
        <f t="array" ref="H7076">FREQUENCY(IF('Data Transformation'!$B$4:$B$8425=B7059,'Data Transformation'!$G$4:$G$8425),'Bin Analysis'!$B7076)</f>
        <v>2073</v>
      </c>
      <c r="I7076">
        <f t="shared" si="883"/>
        <v>0</v>
      </c>
      <c r="J7076">
        <f t="shared" si="884"/>
        <v>0</v>
      </c>
      <c r="K7076">
        <f>J7076*Weighting!$W$20</f>
        <v>0</v>
      </c>
      <c r="M7076" s="14"/>
    </row>
    <row r="7077" spans="1:25" x14ac:dyDescent="0.25">
      <c r="A7077" s="32" t="str">
        <f>IF(Weighting!$P$21&gt;0,B7077,"")</f>
        <v/>
      </c>
      <c r="B7077" t="e">
        <f>Weighting!$C$21</f>
        <v>#DIV/0!</v>
      </c>
      <c r="C7077" t="e">
        <f>Weighting!$F$21</f>
        <v>#NUM!</v>
      </c>
      <c r="D7077" t="e">
        <f>IF(C7077=1,'Data Transformation'!$G$3+0.5*'Data Transformation'!$W$25,IF(C7078=1,D7078-'Data Transformation'!$W$25,FALSE))</f>
        <v>#NUM!</v>
      </c>
      <c r="E7077">
        <f t="array" ref="E7077">IF(ISLOGICAL(D7077),"",FREQUENCY(IF('Data Transformation'!$B$425:$B$8425='Bin Analysis'!$B7059,'Data Transformation'!$G$425:$G$8425),D7077))</f>
        <v>2001</v>
      </c>
      <c r="F7077">
        <f t="shared" si="882"/>
        <v>0</v>
      </c>
      <c r="G7077">
        <f>Weighting!$H$21</f>
        <v>0</v>
      </c>
      <c r="H7077">
        <f t="array" ref="H7077">FREQUENCY(IF('Data Transformation'!$B$4:$B$8425=B7059,'Data Transformation'!$G$4:$G$8425),'Bin Analysis'!$B7077)</f>
        <v>2073</v>
      </c>
      <c r="I7077">
        <f t="shared" si="883"/>
        <v>0</v>
      </c>
      <c r="J7077">
        <f t="shared" si="884"/>
        <v>0</v>
      </c>
      <c r="K7077">
        <f>J7077*Weighting!$W$21</f>
        <v>0</v>
      </c>
      <c r="M7077" s="14"/>
    </row>
    <row r="7078" spans="1:25" x14ac:dyDescent="0.25">
      <c r="A7078" s="32" t="str">
        <f>IF(Weighting!$P$22&gt;0,B7078,"")</f>
        <v/>
      </c>
      <c r="B7078" t="e">
        <f>Weighting!$C$22</f>
        <v>#DIV/0!</v>
      </c>
      <c r="C7078" t="e">
        <f>Weighting!$F$22</f>
        <v>#NUM!</v>
      </c>
      <c r="D7078" t="e">
        <f>IF(C7078=1,'Data Transformation'!$G$3+0.5*'Data Transformation'!$W$25,IF(C7079=1,D7079-'Data Transformation'!$W$25,FALSE))</f>
        <v>#NUM!</v>
      </c>
      <c r="E7078">
        <f t="array" ref="E7078">IF(ISLOGICAL(D7078),"",FREQUENCY(IF('Data Transformation'!$B$425:$B$8425='Bin Analysis'!$B7059,'Data Transformation'!$G$425:$G$8425),D7078))</f>
        <v>2001</v>
      </c>
      <c r="F7078">
        <f t="shared" si="882"/>
        <v>0</v>
      </c>
      <c r="G7078">
        <f>Weighting!$H$22</f>
        <v>0</v>
      </c>
      <c r="H7078">
        <f t="array" ref="H7078">FREQUENCY(IF('Data Transformation'!$B$4:$B$8425=B7059,'Data Transformation'!$G$4:$G$8425),'Bin Analysis'!$B7078)</f>
        <v>2073</v>
      </c>
      <c r="I7078">
        <f t="shared" si="883"/>
        <v>0</v>
      </c>
      <c r="J7078">
        <f t="shared" si="884"/>
        <v>0</v>
      </c>
      <c r="K7078">
        <f>J7078*Weighting!$W$22</f>
        <v>0</v>
      </c>
      <c r="M7078" s="14"/>
    </row>
    <row r="7079" spans="1:25" x14ac:dyDescent="0.25">
      <c r="A7079" s="32" t="str">
        <f>IF(Weighting!$P$23&gt;0,B7079,"")</f>
        <v/>
      </c>
      <c r="B7079" t="e">
        <f>Weighting!$C$23</f>
        <v>#DIV/0!</v>
      </c>
      <c r="C7079" t="e">
        <f>Weighting!$F$23</f>
        <v>#NUM!</v>
      </c>
      <c r="D7079" t="e">
        <f>IF(C7079=1,'Data Transformation'!$G$3+0.5*'Data Transformation'!$W$25,IF(C7080=1,D7080-'Data Transformation'!$W$25,FALSE))</f>
        <v>#NUM!</v>
      </c>
      <c r="E7079">
        <f t="array" ref="E7079">IF(ISLOGICAL(D7079),"",FREQUENCY(IF('Data Transformation'!$B$425:$B$8425='Bin Analysis'!$B7059,'Data Transformation'!$G$425:$G$8425),D7079))</f>
        <v>2001</v>
      </c>
      <c r="F7079">
        <f t="shared" si="882"/>
        <v>0</v>
      </c>
      <c r="G7079">
        <f>Weighting!$H$23</f>
        <v>0</v>
      </c>
      <c r="H7079">
        <f t="array" ref="H7079">FREQUENCY(IF('Data Transformation'!$B$4:$B$8425=B7059,'Data Transformation'!$G$4:$G$8425),'Bin Analysis'!$B7079)</f>
        <v>2073</v>
      </c>
      <c r="I7079">
        <f t="shared" si="883"/>
        <v>0</v>
      </c>
      <c r="J7079">
        <f t="shared" si="884"/>
        <v>0</v>
      </c>
      <c r="K7079">
        <f>J7079*Weighting!$W$23</f>
        <v>0</v>
      </c>
      <c r="M7079" s="14"/>
    </row>
    <row r="7080" spans="1:25" x14ac:dyDescent="0.25">
      <c r="A7080" s="32" t="str">
        <f>IF(Weighting!$P$24&gt;0,B7080,"")</f>
        <v/>
      </c>
      <c r="B7080" t="e">
        <f>Weighting!$C$24</f>
        <v>#DIV/0!</v>
      </c>
      <c r="C7080" t="e">
        <f>Weighting!$F$24</f>
        <v>#NUM!</v>
      </c>
      <c r="D7080" t="e">
        <f>IF(C7080=1,'Data Transformation'!$G$3+0.5*'Data Transformation'!$W$25,IF(C7081=1,D7081-'Data Transformation'!$W$25,FALSE))</f>
        <v>#NUM!</v>
      </c>
      <c r="E7080">
        <f t="array" ref="E7080">IF(ISLOGICAL(D7080),"",FREQUENCY(IF('Data Transformation'!$B$425:$B$8425='Bin Analysis'!$B7059,'Data Transformation'!$G$425:$G$8425),D7080))</f>
        <v>2001</v>
      </c>
      <c r="F7080">
        <f t="shared" si="882"/>
        <v>0</v>
      </c>
      <c r="G7080">
        <f>Weighting!$H$24</f>
        <v>0</v>
      </c>
      <c r="H7080">
        <f t="array" ref="H7080">FREQUENCY(IF('Data Transformation'!$B$4:$B$8425=B7059,'Data Transformation'!$G$4:$G$8425),'Bin Analysis'!$B7080)</f>
        <v>2073</v>
      </c>
      <c r="I7080">
        <f t="shared" si="883"/>
        <v>0</v>
      </c>
      <c r="J7080">
        <f t="shared" si="884"/>
        <v>0</v>
      </c>
      <c r="K7080">
        <f>J7080*Weighting!$W$24</f>
        <v>0</v>
      </c>
      <c r="M7080" s="14"/>
    </row>
    <row r="7081" spans="1:25" x14ac:dyDescent="0.25">
      <c r="A7081" s="32" t="str">
        <f>IF(Weighting!$P$25&gt;0,B7081,"")</f>
        <v/>
      </c>
      <c r="B7081" t="e">
        <f>Weighting!$C$25</f>
        <v>#DIV/0!</v>
      </c>
      <c r="C7081" t="e">
        <f>Weighting!$F$25</f>
        <v>#NUM!</v>
      </c>
      <c r="D7081" t="e">
        <f>IF(C7081=1,'Data Transformation'!$G$3+0.5*'Data Transformation'!$W$25,IF(C7082=1,D7082-'Data Transformation'!$W$25,FALSE))</f>
        <v>#NUM!</v>
      </c>
      <c r="E7081">
        <f t="array" ref="E7081">IF(ISLOGICAL(D7081),"",FREQUENCY(IF('Data Transformation'!$B$425:$B$8425='Bin Analysis'!$B7059,'Data Transformation'!$G$425:$G$8425),D7081))</f>
        <v>2001</v>
      </c>
      <c r="F7081">
        <f t="shared" si="882"/>
        <v>0</v>
      </c>
      <c r="G7081">
        <f>Weighting!$H$25</f>
        <v>0</v>
      </c>
      <c r="H7081">
        <f t="array" ref="H7081">FREQUENCY(IF('Data Transformation'!$B$4:$B$8425=B7059,'Data Transformation'!$G$4:$G$8425),'Bin Analysis'!$B7081)</f>
        <v>2073</v>
      </c>
      <c r="I7081">
        <f t="shared" si="883"/>
        <v>0</v>
      </c>
      <c r="J7081">
        <f t="shared" si="884"/>
        <v>0</v>
      </c>
      <c r="K7081">
        <f>J7081*Weighting!$W$25</f>
        <v>0</v>
      </c>
      <c r="M7081" s="14"/>
    </row>
    <row r="7082" spans="1:25" x14ac:dyDescent="0.25">
      <c r="N7082" s="57"/>
      <c r="O7082"/>
      <c r="P7082"/>
      <c r="Q7082"/>
      <c r="R7082"/>
    </row>
    <row r="7083" spans="1:25" ht="23.25" x14ac:dyDescent="0.35">
      <c r="A7083" s="21" t="s">
        <v>0</v>
      </c>
      <c r="B7083" s="21" t="str">
        <f>IFERROR(VLOOKUP(C7083,'Data Transformation'!$L$6:$M$426,2,FALSE),"")</f>
        <v/>
      </c>
      <c r="C7083" s="21">
        <f>C7059+1</f>
        <v>295</v>
      </c>
      <c r="D7083" s="21"/>
      <c r="E7083" s="21"/>
      <c r="F7083" s="21"/>
      <c r="G7083" s="21"/>
      <c r="H7083" s="22"/>
      <c r="I7083" s="22"/>
      <c r="J7083" s="22"/>
      <c r="K7083" s="21"/>
      <c r="L7083" s="21" t="str">
        <f>B7083</f>
        <v/>
      </c>
      <c r="M7083" s="23" t="e">
        <f>INDEX('Data Transformation'!$O$4:$O$424,MATCH($B7083,'Data Transformation'!$M$4:$M$424,0),MATCH($M$2,'Data Transformation'!$O$3,0))</f>
        <v>#N/A</v>
      </c>
      <c r="N7083" s="27" t="e">
        <f>IF('Input and Summary Results'!$J$16="minimum",'Bin Analysis'!X7084/(M7083-1),'Bin Analysis'!Y7083/('Bin Analysis'!M7083-1))</f>
        <v>#N/A</v>
      </c>
      <c r="O7083" s="27" t="e">
        <f>IF(M7083=FALSE,NA(),(VLOOKUP(1,C7086:K7105,4,FALSE))/(M7083-1))</f>
        <v>#N/A</v>
      </c>
      <c r="P7083" s="27" t="e">
        <f>IF(M7083=FALSE,NA(),SUM(J7086:J7105)/Weighting!$S$5)</f>
        <v>#N/A</v>
      </c>
      <c r="Q7083" s="27" t="e">
        <f>IF(M7083=FALSE,NA(),SUM(K7086:K7105)/Weighting!$S$6)</f>
        <v>#N/A</v>
      </c>
      <c r="R7083" s="27" t="e">
        <f>IF(M7083=FALSE,NA(),(VLOOKUP(1,G7086:K7105,3,FALSE))/(M7083-1))</f>
        <v>#N/A</v>
      </c>
      <c r="S7083" s="22" t="e">
        <f>IF(M7083=FALSE,NA(),IF(SUM(J7086:J7105)=2,"yes","no"))</f>
        <v>#N/A</v>
      </c>
      <c r="X7083" s="2" cm="2">
        <f t="array" ref="X7083:X7084">FREQUENCY(IF('Data Transformation'!$B$425:$B$6424='Bin Analysis'!L7083,'Data Transformation'!$G$425:$G$6424),'Data Transformation'!$U$11)</f>
        <v>0</v>
      </c>
      <c r="Y7083" s="2" cm="2">
        <f t="array" ref="Y7083:Y7084">FREQUENCY(IF('Data Transformation'!$B$425:$B$6424='Bin Analysis'!L7083,'Data Transformation'!$G$425:$G$6424),'Data Transformation'!$U$12)</f>
        <v>0</v>
      </c>
    </row>
    <row r="7084" spans="1:25" x14ac:dyDescent="0.25">
      <c r="A7084" s="14" t="s">
        <v>67</v>
      </c>
      <c r="B7084" t="s">
        <v>47</v>
      </c>
      <c r="C7084" t="s">
        <v>5</v>
      </c>
      <c r="D7084" t="s">
        <v>98</v>
      </c>
      <c r="E7084" t="s">
        <v>99</v>
      </c>
      <c r="F7084" t="s">
        <v>100</v>
      </c>
      <c r="G7084" t="s">
        <v>69</v>
      </c>
      <c r="H7084" t="s">
        <v>31</v>
      </c>
      <c r="I7084" t="s">
        <v>32</v>
      </c>
      <c r="J7084" t="s">
        <v>46</v>
      </c>
      <c r="K7084" s="14" t="s">
        <v>45</v>
      </c>
      <c r="M7084" s="14"/>
      <c r="X7084" s="2">
        <v>0</v>
      </c>
      <c r="Y7084" s="2">
        <v>0</v>
      </c>
    </row>
    <row r="7085" spans="1:25" x14ac:dyDescent="0.25">
      <c r="A7085" s="32"/>
      <c r="D7085" t="e">
        <f>IF(C7085=1,'Data Transformation'!$G$3+0.5*'Data Transformation'!$W$25,IF(C7086=1,D7086-'Data Transformation'!$W$25,FALSE))</f>
        <v>#NUM!</v>
      </c>
      <c r="E7085">
        <f t="array" ref="E7085">IF(ISLOGICAL(D7085),"",FREQUENCY(IF('Data Transformation'!$B$425:$B$8425='Bin Analysis'!$B7083,'Data Transformation'!$G$425:$G$8425),D7085))</f>
        <v>2001</v>
      </c>
      <c r="F7085" t="e">
        <f>IF(ISLOGICAL(D7085),"",E7085-E7084)</f>
        <v>#VALUE!</v>
      </c>
      <c r="M7085" s="14"/>
    </row>
    <row r="7086" spans="1:25" x14ac:dyDescent="0.25">
      <c r="A7086" s="32" t="e">
        <f>IF(Weighting!$P$6&gt;0,B7086,"")</f>
        <v>#NUM!</v>
      </c>
      <c r="B7086" t="e">
        <f>Weighting!$C$6</f>
        <v>#DIV/0!</v>
      </c>
      <c r="C7086" t="e">
        <f>Weighting!$F$6</f>
        <v>#NUM!</v>
      </c>
      <c r="D7086" t="e">
        <f>IF(C7086=1,'Data Transformation'!$G$3+0.5*'Data Transformation'!$W$25,IF(C7087=1,D7087-'Data Transformation'!$W$25,FALSE))</f>
        <v>#NUM!</v>
      </c>
      <c r="E7086">
        <f t="array" ref="E7086">IF(ISLOGICAL(D7086),"",FREQUENCY(IF('Data Transformation'!$B$425:$B$8425='Bin Analysis'!$B7083,'Data Transformation'!$G$425:$G$8425),D7086))</f>
        <v>2001</v>
      </c>
      <c r="F7086">
        <f>IF(ISLOGICAL(D7086),"",E7086-E7085)</f>
        <v>0</v>
      </c>
      <c r="G7086">
        <f>Weighting!$H$6</f>
        <v>1</v>
      </c>
      <c r="H7086">
        <f t="array" ref="H7086">FREQUENCY(IF('Data Transformation'!$B$4:$B$8425=B7083,'Data Transformation'!$G$4:$G$8425),'Bin Analysis'!$B7086)</f>
        <v>2073</v>
      </c>
      <c r="I7086">
        <f>H7086-H7085</f>
        <v>2073</v>
      </c>
      <c r="J7086">
        <f>IF(I7086=0,0,1)</f>
        <v>1</v>
      </c>
      <c r="K7086" t="e">
        <f>J7086*Weighting!$W$6</f>
        <v>#NUM!</v>
      </c>
      <c r="M7086" s="14"/>
    </row>
    <row r="7087" spans="1:25" x14ac:dyDescent="0.25">
      <c r="A7087" s="32" t="str">
        <f>IF(Weighting!$P$7&gt;0,B7087,"")</f>
        <v/>
      </c>
      <c r="B7087" t="e">
        <f>Weighting!$C$7</f>
        <v>#DIV/0!</v>
      </c>
      <c r="C7087" t="e">
        <f>Weighting!$F$7</f>
        <v>#NUM!</v>
      </c>
      <c r="D7087" t="e">
        <f>IF(C7087=1,'Data Transformation'!$G$3+0.5*'Data Transformation'!$W$25,IF(C7088=1,D7088-'Data Transformation'!$W$25,FALSE))</f>
        <v>#NUM!</v>
      </c>
      <c r="E7087">
        <f t="array" ref="E7087">IF(ISLOGICAL(D7087),"",FREQUENCY(IF('Data Transformation'!$B$425:$B$8425='Bin Analysis'!$B7083,'Data Transformation'!$G$425:$G$8425),D7087))</f>
        <v>2001</v>
      </c>
      <c r="F7087">
        <f t="shared" ref="F7087:F7105" si="885">IF(ISLOGICAL(D7087),"",E7087-E7086)</f>
        <v>0</v>
      </c>
      <c r="G7087">
        <f>Weighting!$H$7</f>
        <v>0</v>
      </c>
      <c r="H7087">
        <f t="array" ref="H7087">FREQUENCY(IF('Data Transformation'!$B$4:$B$8425=B7083,'Data Transformation'!$G$4:$G$8425),'Bin Analysis'!$B7087)</f>
        <v>2073</v>
      </c>
      <c r="I7087">
        <f t="shared" ref="I7087:I7105" si="886">H7087-H7086</f>
        <v>0</v>
      </c>
      <c r="J7087">
        <f>IF(I7087=0,0,1)</f>
        <v>0</v>
      </c>
      <c r="K7087">
        <f>J7087*Weighting!$W$7</f>
        <v>0</v>
      </c>
      <c r="M7087" s="14"/>
    </row>
    <row r="7088" spans="1:25" x14ac:dyDescent="0.25">
      <c r="A7088" s="32" t="str">
        <f>IF(Weighting!$P$8&gt;0,B7088,"")</f>
        <v/>
      </c>
      <c r="B7088" t="e">
        <f>Weighting!$C$8</f>
        <v>#DIV/0!</v>
      </c>
      <c r="C7088" t="e">
        <f>Weighting!$F$8</f>
        <v>#NUM!</v>
      </c>
      <c r="D7088" t="e">
        <f>IF(C7088=1,'Data Transformation'!$G$3+0.5*'Data Transformation'!$W$25,IF(C7089=1,D7089-'Data Transformation'!$W$25,FALSE))</f>
        <v>#NUM!</v>
      </c>
      <c r="E7088">
        <f t="array" ref="E7088">IF(ISLOGICAL(D7088),"",FREQUENCY(IF('Data Transformation'!$B$425:$B$8425='Bin Analysis'!$B7083,'Data Transformation'!$G$425:$G$8425),D7088))</f>
        <v>2001</v>
      </c>
      <c r="F7088">
        <f t="shared" si="885"/>
        <v>0</v>
      </c>
      <c r="G7088">
        <f>Weighting!$H$8</f>
        <v>0</v>
      </c>
      <c r="H7088">
        <f t="array" ref="H7088">FREQUENCY(IF('Data Transformation'!$B$4:$B$8425=B7083,'Data Transformation'!$G$4:$G$8425),'Bin Analysis'!$B7088)</f>
        <v>2073</v>
      </c>
      <c r="I7088">
        <f t="shared" si="886"/>
        <v>0</v>
      </c>
      <c r="J7088">
        <f t="shared" ref="J7088:J7105" si="887">IF(I7088=0,0,1)</f>
        <v>0</v>
      </c>
      <c r="K7088">
        <f>J7088*Weighting!$W$8</f>
        <v>0</v>
      </c>
      <c r="M7088" s="14"/>
    </row>
    <row r="7089" spans="1:13" x14ac:dyDescent="0.25">
      <c r="A7089" s="32" t="str">
        <f>IF(Weighting!$P$9&gt;0,B7089,"")</f>
        <v/>
      </c>
      <c r="B7089" s="50" t="e">
        <f>Weighting!$C$9</f>
        <v>#DIV/0!</v>
      </c>
      <c r="C7089" t="e">
        <f>Weighting!$F$9</f>
        <v>#NUM!</v>
      </c>
      <c r="D7089" t="e">
        <f>IF(C7089=1,'Data Transformation'!$G$3+0.5*'Data Transformation'!$W$25,IF(C7090=1,D7090-'Data Transformation'!$W$25,FALSE))</f>
        <v>#NUM!</v>
      </c>
      <c r="E7089">
        <f t="array" ref="E7089">IF(ISLOGICAL(D7089),"",FREQUENCY(IF('Data Transformation'!$B$425:$B$8425='Bin Analysis'!$B7083,'Data Transformation'!$G$425:$G$8425),D7089))</f>
        <v>2001</v>
      </c>
      <c r="F7089">
        <f t="shared" si="885"/>
        <v>0</v>
      </c>
      <c r="G7089">
        <f>Weighting!$H$9</f>
        <v>0</v>
      </c>
      <c r="H7089">
        <f t="array" ref="H7089">FREQUENCY(IF('Data Transformation'!$B$4:$B$8425=B7083,'Data Transformation'!$G$4:$G$8425),'Bin Analysis'!$B7089)</f>
        <v>2073</v>
      </c>
      <c r="I7089">
        <f t="shared" si="886"/>
        <v>0</v>
      </c>
      <c r="J7089">
        <f t="shared" si="887"/>
        <v>0</v>
      </c>
      <c r="K7089">
        <f>J7089*Weighting!$W$9</f>
        <v>0</v>
      </c>
      <c r="M7089" s="14"/>
    </row>
    <row r="7090" spans="1:13" x14ac:dyDescent="0.25">
      <c r="A7090" s="32" t="str">
        <f>IF(Weighting!$P$10&gt;0,B7090,"")</f>
        <v/>
      </c>
      <c r="B7090" t="e">
        <f>Weighting!$C$10</f>
        <v>#DIV/0!</v>
      </c>
      <c r="C7090" t="e">
        <f>Weighting!$F$10</f>
        <v>#NUM!</v>
      </c>
      <c r="D7090" t="e">
        <f>IF(C7090=1,'Data Transformation'!$G$3+0.5*'Data Transformation'!$W$25,IF(C7091=1,D7091-'Data Transformation'!$W$25,FALSE))</f>
        <v>#NUM!</v>
      </c>
      <c r="E7090">
        <f t="array" ref="E7090">IF(ISLOGICAL(D7090),"",FREQUENCY(IF('Data Transformation'!$B$425:$B$8425='Bin Analysis'!$B7083,'Data Transformation'!$G$425:$G$8425),D7090))</f>
        <v>2001</v>
      </c>
      <c r="F7090">
        <f t="shared" si="885"/>
        <v>0</v>
      </c>
      <c r="G7090">
        <f>Weighting!$H$10</f>
        <v>0</v>
      </c>
      <c r="H7090">
        <f t="array" ref="H7090">FREQUENCY(IF('Data Transformation'!$B$4:$B$8425=B7083,'Data Transformation'!$G$4:$G$8425),'Bin Analysis'!$B7090)</f>
        <v>2073</v>
      </c>
      <c r="I7090">
        <f t="shared" si="886"/>
        <v>0</v>
      </c>
      <c r="J7090">
        <f t="shared" si="887"/>
        <v>0</v>
      </c>
      <c r="K7090">
        <f>J7090*Weighting!$W$10</f>
        <v>0</v>
      </c>
      <c r="M7090" s="14"/>
    </row>
    <row r="7091" spans="1:13" x14ac:dyDescent="0.25">
      <c r="A7091" s="32" t="str">
        <f>IF(Weighting!$P$11&gt;0,B7091,"")</f>
        <v/>
      </c>
      <c r="B7091" t="e">
        <f>Weighting!$C$11</f>
        <v>#DIV/0!</v>
      </c>
      <c r="C7091" t="e">
        <f>Weighting!$F$11</f>
        <v>#NUM!</v>
      </c>
      <c r="D7091" t="e">
        <f>IF(C7091=1,'Data Transformation'!$G$3+0.5*'Data Transformation'!$W$25,IF(C7092=1,D7092-'Data Transformation'!$W$25,FALSE))</f>
        <v>#NUM!</v>
      </c>
      <c r="E7091">
        <f t="array" ref="E7091">IF(ISLOGICAL(D7091),"",FREQUENCY(IF('Data Transformation'!$B$425:$B$8425='Bin Analysis'!$B7083,'Data Transformation'!$G$425:$G$8425),D7091))</f>
        <v>2001</v>
      </c>
      <c r="F7091">
        <f t="shared" si="885"/>
        <v>0</v>
      </c>
      <c r="G7091">
        <f>Weighting!$H$11</f>
        <v>0</v>
      </c>
      <c r="H7091">
        <f t="array" ref="H7091">FREQUENCY(IF('Data Transformation'!$B$4:$B$8425=B7083,'Data Transformation'!$G$4:$G$8425),'Bin Analysis'!$B7091)</f>
        <v>2073</v>
      </c>
      <c r="I7091">
        <f t="shared" si="886"/>
        <v>0</v>
      </c>
      <c r="J7091">
        <f t="shared" si="887"/>
        <v>0</v>
      </c>
      <c r="K7091">
        <f>J7091*Weighting!$W$11</f>
        <v>0</v>
      </c>
      <c r="M7091" s="14"/>
    </row>
    <row r="7092" spans="1:13" x14ac:dyDescent="0.25">
      <c r="A7092" s="32" t="str">
        <f>IF(Weighting!$P$12&gt;0,B7092,"")</f>
        <v/>
      </c>
      <c r="B7092" t="e">
        <f>Weighting!$C$12</f>
        <v>#DIV/0!</v>
      </c>
      <c r="C7092" t="e">
        <f>Weighting!$F$12</f>
        <v>#NUM!</v>
      </c>
      <c r="D7092" t="e">
        <f>IF(C7092=1,'Data Transformation'!$G$3+0.5*'Data Transformation'!$W$25,IF(C7093=1,D7093-'Data Transformation'!$W$25,FALSE))</f>
        <v>#NUM!</v>
      </c>
      <c r="E7092">
        <f t="array" ref="E7092">IF(ISLOGICAL(D7092),"",FREQUENCY(IF('Data Transformation'!$B$425:$B$8425='Bin Analysis'!$B7083,'Data Transformation'!$G$425:$G$8425),D7092))</f>
        <v>2001</v>
      </c>
      <c r="F7092">
        <f t="shared" si="885"/>
        <v>0</v>
      </c>
      <c r="G7092">
        <f>Weighting!$H$12</f>
        <v>0</v>
      </c>
      <c r="H7092">
        <f t="array" ref="H7092">FREQUENCY(IF('Data Transformation'!$B$4:$B$8425=B7083,'Data Transformation'!$G$4:$G$8425),'Bin Analysis'!$B7092)</f>
        <v>2073</v>
      </c>
      <c r="I7092">
        <f t="shared" si="886"/>
        <v>0</v>
      </c>
      <c r="J7092">
        <f t="shared" si="887"/>
        <v>0</v>
      </c>
      <c r="K7092">
        <f>J7092*Weighting!$W$12</f>
        <v>0</v>
      </c>
      <c r="M7092" s="14"/>
    </row>
    <row r="7093" spans="1:13" x14ac:dyDescent="0.25">
      <c r="A7093" s="32" t="str">
        <f>IF(Weighting!$P$13&gt;0,B7093,"")</f>
        <v/>
      </c>
      <c r="B7093" t="e">
        <f>Weighting!$C$13</f>
        <v>#DIV/0!</v>
      </c>
      <c r="C7093" t="e">
        <f>Weighting!$F$13</f>
        <v>#NUM!</v>
      </c>
      <c r="D7093" t="e">
        <f>IF(C7093=1,'Data Transformation'!$G$3+0.5*'Data Transformation'!$W$25,IF(C7094=1,D7094-'Data Transformation'!$W$25,FALSE))</f>
        <v>#NUM!</v>
      </c>
      <c r="E7093">
        <f t="array" ref="E7093">IF(ISLOGICAL(D7093),"",FREQUENCY(IF('Data Transformation'!$B$425:$B$8425='Bin Analysis'!$B7083,'Data Transformation'!$G$425:$G$8425),D7093))</f>
        <v>2001</v>
      </c>
      <c r="F7093">
        <f t="shared" si="885"/>
        <v>0</v>
      </c>
      <c r="G7093">
        <f>Weighting!$H$13</f>
        <v>0</v>
      </c>
      <c r="H7093">
        <f t="array" ref="H7093">FREQUENCY(IF('Data Transformation'!$B$4:$B$8425=B7083,'Data Transformation'!$G$4:$G$8425),'Bin Analysis'!$B7093)</f>
        <v>2073</v>
      </c>
      <c r="I7093">
        <f t="shared" si="886"/>
        <v>0</v>
      </c>
      <c r="J7093">
        <f t="shared" si="887"/>
        <v>0</v>
      </c>
      <c r="K7093">
        <f>J7093*Weighting!$W$13</f>
        <v>0</v>
      </c>
      <c r="M7093" s="14"/>
    </row>
    <row r="7094" spans="1:13" x14ac:dyDescent="0.25">
      <c r="A7094" s="32" t="str">
        <f>IF(Weighting!$P$14&gt;0,B7094,"")</f>
        <v/>
      </c>
      <c r="B7094" t="e">
        <f>Weighting!$C$14</f>
        <v>#DIV/0!</v>
      </c>
      <c r="C7094" t="e">
        <f>Weighting!$F$14</f>
        <v>#NUM!</v>
      </c>
      <c r="D7094" t="e">
        <f>IF(C7094=1,'Data Transformation'!$G$3+0.5*'Data Transformation'!$W$25,IF(C7095=1,D7095-'Data Transformation'!$W$25,FALSE))</f>
        <v>#NUM!</v>
      </c>
      <c r="E7094">
        <f t="array" ref="E7094">IF(ISLOGICAL(D7094),"",FREQUENCY(IF('Data Transformation'!$B$425:$B$8425='Bin Analysis'!$B7083,'Data Transformation'!$G$425:$G$8425),D7094))</f>
        <v>2001</v>
      </c>
      <c r="F7094">
        <f t="shared" si="885"/>
        <v>0</v>
      </c>
      <c r="G7094">
        <f>Weighting!$H$14</f>
        <v>0</v>
      </c>
      <c r="H7094">
        <f t="array" ref="H7094">FREQUENCY(IF('Data Transformation'!$B$4:$B$8425=B7083,'Data Transformation'!$G$4:$G$8425),'Bin Analysis'!$B7094)</f>
        <v>2073</v>
      </c>
      <c r="I7094">
        <f t="shared" si="886"/>
        <v>0</v>
      </c>
      <c r="J7094">
        <f t="shared" si="887"/>
        <v>0</v>
      </c>
      <c r="K7094">
        <f>J7094*Weighting!$W$14</f>
        <v>0</v>
      </c>
      <c r="M7094" s="14"/>
    </row>
    <row r="7095" spans="1:13" x14ac:dyDescent="0.25">
      <c r="A7095" s="32" t="str">
        <f>IF(Weighting!$P$15&gt;0,B7095,"")</f>
        <v/>
      </c>
      <c r="B7095" t="e">
        <f>Weighting!$C$15</f>
        <v>#DIV/0!</v>
      </c>
      <c r="C7095" t="e">
        <f>Weighting!$F$15</f>
        <v>#NUM!</v>
      </c>
      <c r="D7095" t="e">
        <f>IF(C7095=1,'Data Transformation'!$G$3+0.5*'Data Transformation'!$W$25,IF(C7096=1,D7096-'Data Transformation'!$W$25,FALSE))</f>
        <v>#NUM!</v>
      </c>
      <c r="E7095">
        <f t="array" ref="E7095">IF(ISLOGICAL(D7095),"",FREQUENCY(IF('Data Transformation'!$B$425:$B$8425='Bin Analysis'!$B7083,'Data Transformation'!$G$425:$G$8425),D7095))</f>
        <v>2001</v>
      </c>
      <c r="F7095">
        <f t="shared" si="885"/>
        <v>0</v>
      </c>
      <c r="G7095">
        <f>Weighting!$H$15</f>
        <v>0</v>
      </c>
      <c r="H7095">
        <f t="array" ref="H7095">FREQUENCY(IF('Data Transformation'!$B$4:$B$8425=B7083,'Data Transformation'!$G$4:$G$8425),'Bin Analysis'!$B7095)</f>
        <v>2073</v>
      </c>
      <c r="I7095">
        <f t="shared" si="886"/>
        <v>0</v>
      </c>
      <c r="J7095">
        <f t="shared" si="887"/>
        <v>0</v>
      </c>
      <c r="K7095">
        <f>J7095*Weighting!$W$15</f>
        <v>0</v>
      </c>
      <c r="M7095" s="14"/>
    </row>
    <row r="7096" spans="1:13" x14ac:dyDescent="0.25">
      <c r="A7096" s="32" t="str">
        <f>IF(Weighting!$P$16&gt;0,B7096,"")</f>
        <v/>
      </c>
      <c r="B7096" t="e">
        <f>Weighting!$C$16</f>
        <v>#DIV/0!</v>
      </c>
      <c r="C7096" t="e">
        <f>Weighting!$F$16</f>
        <v>#NUM!</v>
      </c>
      <c r="D7096" t="e">
        <f>IF(C7096=1,'Data Transformation'!$G$3+0.5*'Data Transformation'!$W$25,IF(C7097=1,D7097-'Data Transformation'!$W$25,FALSE))</f>
        <v>#NUM!</v>
      </c>
      <c r="E7096">
        <f t="array" ref="E7096">IF(ISLOGICAL(D7096),"",FREQUENCY(IF('Data Transformation'!$B$425:$B$8425='Bin Analysis'!$B7083,'Data Transformation'!$G$425:$G$8425),D7096))</f>
        <v>2001</v>
      </c>
      <c r="F7096">
        <f t="shared" si="885"/>
        <v>0</v>
      </c>
      <c r="G7096">
        <f>Weighting!$H$16</f>
        <v>0</v>
      </c>
      <c r="H7096">
        <f t="array" ref="H7096">FREQUENCY(IF('Data Transformation'!$B$4:$B$8425=B7083,'Data Transformation'!$G$4:$G$8425),'Bin Analysis'!$B7096)</f>
        <v>2073</v>
      </c>
      <c r="I7096">
        <f t="shared" si="886"/>
        <v>0</v>
      </c>
      <c r="J7096">
        <f t="shared" si="887"/>
        <v>0</v>
      </c>
      <c r="K7096">
        <f>J7096*Weighting!$W$16</f>
        <v>0</v>
      </c>
      <c r="M7096" s="14"/>
    </row>
    <row r="7097" spans="1:13" x14ac:dyDescent="0.25">
      <c r="A7097" s="32" t="str">
        <f>IF(Weighting!$P$17&gt;0,B7097,"")</f>
        <v/>
      </c>
      <c r="B7097" t="e">
        <f>Weighting!$C$17</f>
        <v>#DIV/0!</v>
      </c>
      <c r="C7097" t="e">
        <f>Weighting!$F$17</f>
        <v>#NUM!</v>
      </c>
      <c r="D7097" t="e">
        <f>IF(C7097=1,'Data Transformation'!$G$3+0.5*'Data Transformation'!$W$25,IF(C7098=1,D7098-'Data Transformation'!$W$25,FALSE))</f>
        <v>#NUM!</v>
      </c>
      <c r="E7097">
        <f t="array" ref="E7097">IF(ISLOGICAL(D7097),"",FREQUENCY(IF('Data Transformation'!$B$425:$B$8425='Bin Analysis'!$B7083,'Data Transformation'!$G$425:$G$8425),D7097))</f>
        <v>2001</v>
      </c>
      <c r="F7097">
        <f t="shared" si="885"/>
        <v>0</v>
      </c>
      <c r="G7097">
        <f>Weighting!$H$17</f>
        <v>0</v>
      </c>
      <c r="H7097">
        <f t="array" ref="H7097">FREQUENCY(IF('Data Transformation'!$B$4:$B$8425=B7083,'Data Transformation'!$G$4:$G$8425),'Bin Analysis'!$B7097)</f>
        <v>2073</v>
      </c>
      <c r="I7097">
        <f t="shared" si="886"/>
        <v>0</v>
      </c>
      <c r="J7097">
        <f t="shared" si="887"/>
        <v>0</v>
      </c>
      <c r="K7097">
        <f>J7097*Weighting!$W$17</f>
        <v>0</v>
      </c>
      <c r="M7097" s="14"/>
    </row>
    <row r="7098" spans="1:13" x14ac:dyDescent="0.25">
      <c r="A7098" s="32" t="str">
        <f>IF(Weighting!$P$18&gt;0,B7098,"")</f>
        <v/>
      </c>
      <c r="B7098" t="e">
        <f>Weighting!$C$18</f>
        <v>#DIV/0!</v>
      </c>
      <c r="C7098" t="e">
        <f>Weighting!$F$18</f>
        <v>#NUM!</v>
      </c>
      <c r="D7098" t="e">
        <f>IF(C7098=1,'Data Transformation'!$G$3+0.5*'Data Transformation'!$W$25,IF(C7099=1,D7099-'Data Transformation'!$W$25,FALSE))</f>
        <v>#NUM!</v>
      </c>
      <c r="E7098">
        <f t="array" ref="E7098">IF(ISLOGICAL(D7098),"",FREQUENCY(IF('Data Transformation'!$B$425:$B$8425='Bin Analysis'!$B7083,'Data Transformation'!$G$425:$G$8425),D7098))</f>
        <v>2001</v>
      </c>
      <c r="F7098">
        <f t="shared" si="885"/>
        <v>0</v>
      </c>
      <c r="G7098">
        <f>Weighting!$H$18</f>
        <v>0</v>
      </c>
      <c r="H7098">
        <f t="array" ref="H7098">FREQUENCY(IF('Data Transformation'!$B$4:$B$8425=B7083,'Data Transformation'!$G$4:$G$8425),'Bin Analysis'!$B7098)</f>
        <v>2073</v>
      </c>
      <c r="I7098">
        <f t="shared" si="886"/>
        <v>0</v>
      </c>
      <c r="J7098">
        <f t="shared" si="887"/>
        <v>0</v>
      </c>
      <c r="K7098">
        <f>J7098*Weighting!$W$18</f>
        <v>0</v>
      </c>
      <c r="M7098" s="14"/>
    </row>
    <row r="7099" spans="1:13" x14ac:dyDescent="0.25">
      <c r="A7099" s="32" t="str">
        <f>IF(Weighting!$P$19&gt;0,B7099,"")</f>
        <v/>
      </c>
      <c r="B7099" t="e">
        <f>Weighting!$C$19</f>
        <v>#DIV/0!</v>
      </c>
      <c r="C7099" t="e">
        <f>Weighting!$F$19</f>
        <v>#NUM!</v>
      </c>
      <c r="D7099" t="e">
        <f>IF(C7099=1,'Data Transformation'!$G$3+0.5*'Data Transformation'!$W$25,IF(C7100=1,D7100-'Data Transformation'!$W$25,FALSE))</f>
        <v>#NUM!</v>
      </c>
      <c r="E7099">
        <f t="array" ref="E7099">IF(ISLOGICAL(D7099),"",FREQUENCY(IF('Data Transformation'!$B$425:$B$8425='Bin Analysis'!$B7083,'Data Transformation'!$G$425:$G$8425),D7099))</f>
        <v>2001</v>
      </c>
      <c r="F7099">
        <f t="shared" si="885"/>
        <v>0</v>
      </c>
      <c r="G7099">
        <f>Weighting!$H$19</f>
        <v>0</v>
      </c>
      <c r="H7099">
        <f t="array" ref="H7099">FREQUENCY(IF('Data Transformation'!$B$4:$B$8425=B7083,'Data Transformation'!$G$4:$G$8425),'Bin Analysis'!$B7099)</f>
        <v>2073</v>
      </c>
      <c r="I7099">
        <f t="shared" si="886"/>
        <v>0</v>
      </c>
      <c r="J7099">
        <f t="shared" si="887"/>
        <v>0</v>
      </c>
      <c r="K7099">
        <f>J7099*Weighting!$W$19</f>
        <v>0</v>
      </c>
      <c r="M7099" s="14"/>
    </row>
    <row r="7100" spans="1:13" x14ac:dyDescent="0.25">
      <c r="A7100" s="32" t="str">
        <f>IF(Weighting!$P$20&gt;0,B7100,"")</f>
        <v/>
      </c>
      <c r="B7100" t="e">
        <f>Weighting!$C$20</f>
        <v>#DIV/0!</v>
      </c>
      <c r="C7100" t="e">
        <f>Weighting!$F$20</f>
        <v>#NUM!</v>
      </c>
      <c r="D7100" t="e">
        <f>IF(C7100=1,'Data Transformation'!$G$3+0.5*'Data Transformation'!$W$25,IF(C7101=1,D7101-'Data Transformation'!$W$25,FALSE))</f>
        <v>#NUM!</v>
      </c>
      <c r="E7100">
        <f t="array" ref="E7100">IF(ISLOGICAL(D7100),"",FREQUENCY(IF('Data Transformation'!$B$425:$B$8425='Bin Analysis'!$B7083,'Data Transformation'!$G$425:$G$8425),D7100))</f>
        <v>2001</v>
      </c>
      <c r="F7100">
        <f t="shared" si="885"/>
        <v>0</v>
      </c>
      <c r="G7100">
        <f>Weighting!$H$20</f>
        <v>0</v>
      </c>
      <c r="H7100">
        <f t="array" ref="H7100">FREQUENCY(IF('Data Transformation'!$B$4:$B$8425=B7083,'Data Transformation'!$G$4:$G$8425),'Bin Analysis'!$B7100)</f>
        <v>2073</v>
      </c>
      <c r="I7100">
        <f t="shared" si="886"/>
        <v>0</v>
      </c>
      <c r="J7100">
        <f t="shared" si="887"/>
        <v>0</v>
      </c>
      <c r="K7100">
        <f>J7100*Weighting!$W$20</f>
        <v>0</v>
      </c>
      <c r="M7100" s="14"/>
    </row>
    <row r="7101" spans="1:13" x14ac:dyDescent="0.25">
      <c r="A7101" s="32" t="str">
        <f>IF(Weighting!$P$21&gt;0,B7101,"")</f>
        <v/>
      </c>
      <c r="B7101" t="e">
        <f>Weighting!$C$21</f>
        <v>#DIV/0!</v>
      </c>
      <c r="C7101" t="e">
        <f>Weighting!$F$21</f>
        <v>#NUM!</v>
      </c>
      <c r="D7101" t="e">
        <f>IF(C7101=1,'Data Transformation'!$G$3+0.5*'Data Transformation'!$W$25,IF(C7102=1,D7102-'Data Transformation'!$W$25,FALSE))</f>
        <v>#NUM!</v>
      </c>
      <c r="E7101">
        <f t="array" ref="E7101">IF(ISLOGICAL(D7101),"",FREQUENCY(IF('Data Transformation'!$B$425:$B$8425='Bin Analysis'!$B7083,'Data Transformation'!$G$425:$G$8425),D7101))</f>
        <v>2001</v>
      </c>
      <c r="F7101">
        <f t="shared" si="885"/>
        <v>0</v>
      </c>
      <c r="G7101">
        <f>Weighting!$H$21</f>
        <v>0</v>
      </c>
      <c r="H7101">
        <f t="array" ref="H7101">FREQUENCY(IF('Data Transformation'!$B$4:$B$8425=B7083,'Data Transformation'!$G$4:$G$8425),'Bin Analysis'!$B7101)</f>
        <v>2073</v>
      </c>
      <c r="I7101">
        <f t="shared" si="886"/>
        <v>0</v>
      </c>
      <c r="J7101">
        <f t="shared" si="887"/>
        <v>0</v>
      </c>
      <c r="K7101">
        <f>J7101*Weighting!$W$21</f>
        <v>0</v>
      </c>
      <c r="M7101" s="14"/>
    </row>
    <row r="7102" spans="1:13" x14ac:dyDescent="0.25">
      <c r="A7102" s="32" t="str">
        <f>IF(Weighting!$P$22&gt;0,B7102,"")</f>
        <v/>
      </c>
      <c r="B7102" t="e">
        <f>Weighting!$C$22</f>
        <v>#DIV/0!</v>
      </c>
      <c r="C7102" t="e">
        <f>Weighting!$F$22</f>
        <v>#NUM!</v>
      </c>
      <c r="D7102" t="e">
        <f>IF(C7102=1,'Data Transformation'!$G$3+0.5*'Data Transformation'!$W$25,IF(C7103=1,D7103-'Data Transformation'!$W$25,FALSE))</f>
        <v>#NUM!</v>
      </c>
      <c r="E7102">
        <f t="array" ref="E7102">IF(ISLOGICAL(D7102),"",FREQUENCY(IF('Data Transformation'!$B$425:$B$8425='Bin Analysis'!$B7083,'Data Transformation'!$G$425:$G$8425),D7102))</f>
        <v>2001</v>
      </c>
      <c r="F7102">
        <f t="shared" si="885"/>
        <v>0</v>
      </c>
      <c r="G7102">
        <f>Weighting!$H$22</f>
        <v>0</v>
      </c>
      <c r="H7102">
        <f t="array" ref="H7102">FREQUENCY(IF('Data Transformation'!$B$4:$B$8425=B7083,'Data Transformation'!$G$4:$G$8425),'Bin Analysis'!$B7102)</f>
        <v>2073</v>
      </c>
      <c r="I7102">
        <f t="shared" si="886"/>
        <v>0</v>
      </c>
      <c r="J7102">
        <f t="shared" si="887"/>
        <v>0</v>
      </c>
      <c r="K7102">
        <f>J7102*Weighting!$W$22</f>
        <v>0</v>
      </c>
      <c r="M7102" s="14"/>
    </row>
    <row r="7103" spans="1:13" x14ac:dyDescent="0.25">
      <c r="A7103" s="32" t="str">
        <f>IF(Weighting!$P$23&gt;0,B7103,"")</f>
        <v/>
      </c>
      <c r="B7103" t="e">
        <f>Weighting!$C$23</f>
        <v>#DIV/0!</v>
      </c>
      <c r="C7103" t="e">
        <f>Weighting!$F$23</f>
        <v>#NUM!</v>
      </c>
      <c r="D7103" t="e">
        <f>IF(C7103=1,'Data Transformation'!$G$3+0.5*'Data Transformation'!$W$25,IF(C7104=1,D7104-'Data Transformation'!$W$25,FALSE))</f>
        <v>#NUM!</v>
      </c>
      <c r="E7103">
        <f t="array" ref="E7103">IF(ISLOGICAL(D7103),"",FREQUENCY(IF('Data Transformation'!$B$425:$B$8425='Bin Analysis'!$B7083,'Data Transformation'!$G$425:$G$8425),D7103))</f>
        <v>2001</v>
      </c>
      <c r="F7103">
        <f t="shared" si="885"/>
        <v>0</v>
      </c>
      <c r="G7103">
        <f>Weighting!$H$23</f>
        <v>0</v>
      </c>
      <c r="H7103">
        <f t="array" ref="H7103">FREQUENCY(IF('Data Transformation'!$B$4:$B$8425=B7083,'Data Transformation'!$G$4:$G$8425),'Bin Analysis'!$B7103)</f>
        <v>2073</v>
      </c>
      <c r="I7103">
        <f t="shared" si="886"/>
        <v>0</v>
      </c>
      <c r="J7103">
        <f t="shared" si="887"/>
        <v>0</v>
      </c>
      <c r="K7103">
        <f>J7103*Weighting!$W$23</f>
        <v>0</v>
      </c>
      <c r="M7103" s="14"/>
    </row>
    <row r="7104" spans="1:13" x14ac:dyDescent="0.25">
      <c r="A7104" s="32" t="str">
        <f>IF(Weighting!$P$24&gt;0,B7104,"")</f>
        <v/>
      </c>
      <c r="B7104" t="e">
        <f>Weighting!$C$24</f>
        <v>#DIV/0!</v>
      </c>
      <c r="C7104" t="e">
        <f>Weighting!$F$24</f>
        <v>#NUM!</v>
      </c>
      <c r="D7104" t="e">
        <f>IF(C7104=1,'Data Transformation'!$G$3+0.5*'Data Transformation'!$W$25,IF(C7105=1,D7105-'Data Transformation'!$W$25,FALSE))</f>
        <v>#NUM!</v>
      </c>
      <c r="E7104">
        <f t="array" ref="E7104">IF(ISLOGICAL(D7104),"",FREQUENCY(IF('Data Transformation'!$B$425:$B$8425='Bin Analysis'!$B7083,'Data Transformation'!$G$425:$G$8425),D7104))</f>
        <v>2001</v>
      </c>
      <c r="F7104">
        <f t="shared" si="885"/>
        <v>0</v>
      </c>
      <c r="G7104">
        <f>Weighting!$H$24</f>
        <v>0</v>
      </c>
      <c r="H7104">
        <f t="array" ref="H7104">FREQUENCY(IF('Data Transformation'!$B$4:$B$8425=B7083,'Data Transformation'!$G$4:$G$8425),'Bin Analysis'!$B7104)</f>
        <v>2073</v>
      </c>
      <c r="I7104">
        <f t="shared" si="886"/>
        <v>0</v>
      </c>
      <c r="J7104">
        <f t="shared" si="887"/>
        <v>0</v>
      </c>
      <c r="K7104">
        <f>J7104*Weighting!$W$24</f>
        <v>0</v>
      </c>
      <c r="M7104" s="14"/>
    </row>
    <row r="7105" spans="1:25" x14ac:dyDescent="0.25">
      <c r="A7105" s="32" t="str">
        <f>IF(Weighting!$P$25&gt;0,B7105,"")</f>
        <v/>
      </c>
      <c r="B7105" t="e">
        <f>Weighting!$C$25</f>
        <v>#DIV/0!</v>
      </c>
      <c r="C7105" t="e">
        <f>Weighting!$F$25</f>
        <v>#NUM!</v>
      </c>
      <c r="D7105" t="e">
        <f>IF(C7105=1,'Data Transformation'!$G$3+0.5*'Data Transformation'!$W$25,IF(C7106=1,D7106-'Data Transformation'!$W$25,FALSE))</f>
        <v>#NUM!</v>
      </c>
      <c r="E7105">
        <f t="array" ref="E7105">IF(ISLOGICAL(D7105),"",FREQUENCY(IF('Data Transformation'!$B$425:$B$8425='Bin Analysis'!$B7083,'Data Transformation'!$G$425:$G$8425),D7105))</f>
        <v>2001</v>
      </c>
      <c r="F7105">
        <f t="shared" si="885"/>
        <v>0</v>
      </c>
      <c r="G7105">
        <f>Weighting!$H$25</f>
        <v>0</v>
      </c>
      <c r="H7105">
        <f t="array" ref="H7105">FREQUENCY(IF('Data Transformation'!$B$4:$B$8425=B7083,'Data Transformation'!$G$4:$G$8425),'Bin Analysis'!$B7105)</f>
        <v>2073</v>
      </c>
      <c r="I7105">
        <f t="shared" si="886"/>
        <v>0</v>
      </c>
      <c r="J7105">
        <f t="shared" si="887"/>
        <v>0</v>
      </c>
      <c r="K7105">
        <f>J7105*Weighting!$W$25</f>
        <v>0</v>
      </c>
      <c r="M7105" s="14"/>
    </row>
    <row r="7106" spans="1:25" x14ac:dyDescent="0.25">
      <c r="O7106"/>
      <c r="P7106"/>
      <c r="Q7106"/>
      <c r="R7106"/>
    </row>
    <row r="7107" spans="1:25" ht="23.25" x14ac:dyDescent="0.35">
      <c r="A7107" s="21" t="s">
        <v>0</v>
      </c>
      <c r="B7107" s="21" t="str">
        <f>IFERROR(VLOOKUP(C7107,'Data Transformation'!$L$6:$M$426,2,FALSE),"")</f>
        <v/>
      </c>
      <c r="C7107" s="21">
        <f>C7083+1</f>
        <v>296</v>
      </c>
      <c r="D7107" s="21"/>
      <c r="E7107" s="21"/>
      <c r="F7107" s="21"/>
      <c r="G7107" s="21"/>
      <c r="H7107" s="22"/>
      <c r="I7107" s="22"/>
      <c r="J7107" s="22"/>
      <c r="K7107" s="21"/>
      <c r="L7107" s="21" t="str">
        <f>B7107</f>
        <v/>
      </c>
      <c r="M7107" s="23" t="e">
        <f>INDEX('Data Transformation'!$O$4:$O$424,MATCH($B7107,'Data Transformation'!$M$4:$M$424,0),MATCH($M$2,'Data Transformation'!$O$3,0))</f>
        <v>#N/A</v>
      </c>
      <c r="N7107" s="27" t="e">
        <f>IF('Input and Summary Results'!$J$16="minimum",'Bin Analysis'!X7108/(M7107-1),'Bin Analysis'!Y7107/('Bin Analysis'!M7107-1))</f>
        <v>#N/A</v>
      </c>
      <c r="O7107" s="27" t="e">
        <f>IF(M7107=FALSE,NA(),(VLOOKUP(1,C7110:K7129,4,FALSE))/(M7107-1))</f>
        <v>#N/A</v>
      </c>
      <c r="P7107" s="27" t="e">
        <f>IF(M7107=FALSE,NA(),SUM(J7110:J7129)/Weighting!$S$5)</f>
        <v>#N/A</v>
      </c>
      <c r="Q7107" s="27" t="e">
        <f>IF(M7107=FALSE,NA(),SUM(K7110:K7129)/Weighting!$S$6)</f>
        <v>#N/A</v>
      </c>
      <c r="R7107" s="27" t="e">
        <f>IF(M7107=FALSE,NA(),(VLOOKUP(1,G7110:K7129,3,FALSE))/(M7107-1))</f>
        <v>#N/A</v>
      </c>
      <c r="S7107" s="22" t="e">
        <f>IF(M7107=FALSE,NA(),IF(SUM(J7110:J7129)=2,"yes","no"))</f>
        <v>#N/A</v>
      </c>
      <c r="X7107" s="2" cm="2">
        <f t="array" ref="X7107:X7108">FREQUENCY(IF('Data Transformation'!$B$425:$B$6424='Bin Analysis'!L7107,'Data Transformation'!$G$425:$G$6424),'Data Transformation'!$U$11)</f>
        <v>0</v>
      </c>
      <c r="Y7107" s="2" cm="2">
        <f t="array" ref="Y7107:Y7108">FREQUENCY(IF('Data Transformation'!$B$425:$B$6424='Bin Analysis'!L7107,'Data Transformation'!$G$425:$G$6424),'Data Transformation'!$U$12)</f>
        <v>0</v>
      </c>
    </row>
    <row r="7108" spans="1:25" x14ac:dyDescent="0.25">
      <c r="A7108" s="14" t="s">
        <v>67</v>
      </c>
      <c r="B7108" t="s">
        <v>47</v>
      </c>
      <c r="C7108" t="s">
        <v>5</v>
      </c>
      <c r="D7108" t="s">
        <v>98</v>
      </c>
      <c r="E7108" t="s">
        <v>99</v>
      </c>
      <c r="F7108" t="s">
        <v>100</v>
      </c>
      <c r="G7108" t="s">
        <v>69</v>
      </c>
      <c r="H7108" t="s">
        <v>31</v>
      </c>
      <c r="I7108" t="s">
        <v>32</v>
      </c>
      <c r="J7108" t="s">
        <v>46</v>
      </c>
      <c r="K7108" s="14" t="s">
        <v>45</v>
      </c>
      <c r="M7108" s="14"/>
      <c r="X7108" s="2">
        <v>0</v>
      </c>
      <c r="Y7108" s="2">
        <v>0</v>
      </c>
    </row>
    <row r="7109" spans="1:25" x14ac:dyDescent="0.25">
      <c r="A7109" s="32"/>
      <c r="D7109" t="e">
        <f>IF(C7109=1,'Data Transformation'!$G$3+0.5*'Data Transformation'!$W$25,IF(C7110=1,D7110-'Data Transformation'!$W$25,FALSE))</f>
        <v>#NUM!</v>
      </c>
      <c r="E7109">
        <f t="array" ref="E7109">IF(ISLOGICAL(D7109),"",FREQUENCY(IF('Data Transformation'!$B$425:$B$8425='Bin Analysis'!$B7107,'Data Transformation'!$G$425:$G$8425),D7109))</f>
        <v>2001</v>
      </c>
      <c r="F7109" t="e">
        <f>IF(ISLOGICAL(D7109),"",E7109-E7108)</f>
        <v>#VALUE!</v>
      </c>
      <c r="M7109" s="14"/>
    </row>
    <row r="7110" spans="1:25" x14ac:dyDescent="0.25">
      <c r="A7110" s="32" t="e">
        <f>IF(Weighting!$P$6&gt;0,B7110,"")</f>
        <v>#NUM!</v>
      </c>
      <c r="B7110" t="e">
        <f>Weighting!$C$6</f>
        <v>#DIV/0!</v>
      </c>
      <c r="C7110" t="e">
        <f>Weighting!$F$6</f>
        <v>#NUM!</v>
      </c>
      <c r="D7110" t="e">
        <f>IF(C7110=1,'Data Transformation'!$G$3+0.5*'Data Transformation'!$W$25,IF(C7111=1,D7111-'Data Transformation'!$W$25,FALSE))</f>
        <v>#NUM!</v>
      </c>
      <c r="E7110">
        <f t="array" ref="E7110">IF(ISLOGICAL(D7110),"",FREQUENCY(IF('Data Transformation'!$B$425:$B$8425='Bin Analysis'!$B7107,'Data Transformation'!$G$425:$G$8425),D7110))</f>
        <v>2001</v>
      </c>
      <c r="F7110">
        <f>IF(ISLOGICAL(D7110),"",E7110-E7109)</f>
        <v>0</v>
      </c>
      <c r="G7110">
        <f>Weighting!$H$6</f>
        <v>1</v>
      </c>
      <c r="H7110">
        <f t="array" ref="H7110">FREQUENCY(IF('Data Transformation'!$B$4:$B$8425=B7107,'Data Transformation'!$G$4:$G$8425),'Bin Analysis'!$B7110)</f>
        <v>2073</v>
      </c>
      <c r="I7110">
        <f>H7110-H7109</f>
        <v>2073</v>
      </c>
      <c r="J7110">
        <f>IF(I7110=0,0,1)</f>
        <v>1</v>
      </c>
      <c r="K7110" t="e">
        <f>J7110*Weighting!$W$6</f>
        <v>#NUM!</v>
      </c>
      <c r="M7110" s="14"/>
    </row>
    <row r="7111" spans="1:25" x14ac:dyDescent="0.25">
      <c r="A7111" s="32" t="str">
        <f>IF(Weighting!$P$7&gt;0,B7111,"")</f>
        <v/>
      </c>
      <c r="B7111" t="e">
        <f>Weighting!$C$7</f>
        <v>#DIV/0!</v>
      </c>
      <c r="C7111" t="e">
        <f>Weighting!$F$7</f>
        <v>#NUM!</v>
      </c>
      <c r="D7111" t="e">
        <f>IF(C7111=1,'Data Transformation'!$G$3+0.5*'Data Transformation'!$W$25,IF(C7112=1,D7112-'Data Transformation'!$W$25,FALSE))</f>
        <v>#NUM!</v>
      </c>
      <c r="E7111">
        <f t="array" ref="E7111">IF(ISLOGICAL(D7111),"",FREQUENCY(IF('Data Transformation'!$B$425:$B$8425='Bin Analysis'!$B7107,'Data Transformation'!$G$425:$G$8425),D7111))</f>
        <v>2001</v>
      </c>
      <c r="F7111">
        <f t="shared" ref="F7111:F7129" si="888">IF(ISLOGICAL(D7111),"",E7111-E7110)</f>
        <v>0</v>
      </c>
      <c r="G7111">
        <f>Weighting!$H$7</f>
        <v>0</v>
      </c>
      <c r="H7111">
        <f t="array" ref="H7111">FREQUENCY(IF('Data Transformation'!$B$4:$B$8425=B7107,'Data Transformation'!$G$4:$G$8425),'Bin Analysis'!$B7111)</f>
        <v>2073</v>
      </c>
      <c r="I7111">
        <f t="shared" ref="I7111:I7129" si="889">H7111-H7110</f>
        <v>0</v>
      </c>
      <c r="J7111">
        <f>IF(I7111=0,0,1)</f>
        <v>0</v>
      </c>
      <c r="K7111">
        <f>J7111*Weighting!$W$7</f>
        <v>0</v>
      </c>
      <c r="M7111" s="14"/>
    </row>
    <row r="7112" spans="1:25" x14ac:dyDescent="0.25">
      <c r="A7112" s="32" t="str">
        <f>IF(Weighting!$P$8&gt;0,B7112,"")</f>
        <v/>
      </c>
      <c r="B7112" t="e">
        <f>Weighting!$C$8</f>
        <v>#DIV/0!</v>
      </c>
      <c r="C7112" t="e">
        <f>Weighting!$F$8</f>
        <v>#NUM!</v>
      </c>
      <c r="D7112" t="e">
        <f>IF(C7112=1,'Data Transformation'!$G$3+0.5*'Data Transformation'!$W$25,IF(C7113=1,D7113-'Data Transformation'!$W$25,FALSE))</f>
        <v>#NUM!</v>
      </c>
      <c r="E7112">
        <f t="array" ref="E7112">IF(ISLOGICAL(D7112),"",FREQUENCY(IF('Data Transformation'!$B$425:$B$8425='Bin Analysis'!$B7107,'Data Transformation'!$G$425:$G$8425),D7112))</f>
        <v>2001</v>
      </c>
      <c r="F7112">
        <f t="shared" si="888"/>
        <v>0</v>
      </c>
      <c r="G7112">
        <f>Weighting!$H$8</f>
        <v>0</v>
      </c>
      <c r="H7112">
        <f t="array" ref="H7112">FREQUENCY(IF('Data Transformation'!$B$4:$B$8425=B7107,'Data Transformation'!$G$4:$G$8425),'Bin Analysis'!$B7112)</f>
        <v>2073</v>
      </c>
      <c r="I7112">
        <f t="shared" si="889"/>
        <v>0</v>
      </c>
      <c r="J7112">
        <f t="shared" ref="J7112:J7129" si="890">IF(I7112=0,0,1)</f>
        <v>0</v>
      </c>
      <c r="K7112">
        <f>J7112*Weighting!$W$8</f>
        <v>0</v>
      </c>
      <c r="M7112" s="14"/>
    </row>
    <row r="7113" spans="1:25" x14ac:dyDescent="0.25">
      <c r="A7113" s="32" t="str">
        <f>IF(Weighting!$P$9&gt;0,B7113,"")</f>
        <v/>
      </c>
      <c r="B7113" s="50" t="e">
        <f>Weighting!$C$9</f>
        <v>#DIV/0!</v>
      </c>
      <c r="C7113" t="e">
        <f>Weighting!$F$9</f>
        <v>#NUM!</v>
      </c>
      <c r="D7113" t="e">
        <f>IF(C7113=1,'Data Transformation'!$G$3+0.5*'Data Transformation'!$W$25,IF(C7114=1,D7114-'Data Transformation'!$W$25,FALSE))</f>
        <v>#NUM!</v>
      </c>
      <c r="E7113">
        <f t="array" ref="E7113">IF(ISLOGICAL(D7113),"",FREQUENCY(IF('Data Transformation'!$B$425:$B$8425='Bin Analysis'!$B7107,'Data Transformation'!$G$425:$G$8425),D7113))</f>
        <v>2001</v>
      </c>
      <c r="F7113">
        <f t="shared" si="888"/>
        <v>0</v>
      </c>
      <c r="G7113">
        <f>Weighting!$H$9</f>
        <v>0</v>
      </c>
      <c r="H7113">
        <f t="array" ref="H7113">FREQUENCY(IF('Data Transformation'!$B$4:$B$8425=B7107,'Data Transformation'!$G$4:$G$8425),'Bin Analysis'!$B7113)</f>
        <v>2073</v>
      </c>
      <c r="I7113">
        <f t="shared" si="889"/>
        <v>0</v>
      </c>
      <c r="J7113">
        <f t="shared" si="890"/>
        <v>0</v>
      </c>
      <c r="K7113">
        <f>J7113*Weighting!$W$9</f>
        <v>0</v>
      </c>
      <c r="M7113" s="14"/>
    </row>
    <row r="7114" spans="1:25" x14ac:dyDescent="0.25">
      <c r="A7114" s="32" t="str">
        <f>IF(Weighting!$P$10&gt;0,B7114,"")</f>
        <v/>
      </c>
      <c r="B7114" t="e">
        <f>Weighting!$C$10</f>
        <v>#DIV/0!</v>
      </c>
      <c r="C7114" t="e">
        <f>Weighting!$F$10</f>
        <v>#NUM!</v>
      </c>
      <c r="D7114" t="e">
        <f>IF(C7114=1,'Data Transformation'!$G$3+0.5*'Data Transformation'!$W$25,IF(C7115=1,D7115-'Data Transformation'!$W$25,FALSE))</f>
        <v>#NUM!</v>
      </c>
      <c r="E7114">
        <f t="array" ref="E7114">IF(ISLOGICAL(D7114),"",FREQUENCY(IF('Data Transformation'!$B$425:$B$8425='Bin Analysis'!$B7107,'Data Transformation'!$G$425:$G$8425),D7114))</f>
        <v>2001</v>
      </c>
      <c r="F7114">
        <f t="shared" si="888"/>
        <v>0</v>
      </c>
      <c r="G7114">
        <f>Weighting!$H$10</f>
        <v>0</v>
      </c>
      <c r="H7114">
        <f t="array" ref="H7114">FREQUENCY(IF('Data Transformation'!$B$4:$B$8425=B7107,'Data Transformation'!$G$4:$G$8425),'Bin Analysis'!$B7114)</f>
        <v>2073</v>
      </c>
      <c r="I7114">
        <f t="shared" si="889"/>
        <v>0</v>
      </c>
      <c r="J7114">
        <f t="shared" si="890"/>
        <v>0</v>
      </c>
      <c r="K7114">
        <f>J7114*Weighting!$W$10</f>
        <v>0</v>
      </c>
      <c r="M7114" s="14"/>
    </row>
    <row r="7115" spans="1:25" x14ac:dyDescent="0.25">
      <c r="A7115" s="32" t="str">
        <f>IF(Weighting!$P$11&gt;0,B7115,"")</f>
        <v/>
      </c>
      <c r="B7115" t="e">
        <f>Weighting!$C$11</f>
        <v>#DIV/0!</v>
      </c>
      <c r="C7115" t="e">
        <f>Weighting!$F$11</f>
        <v>#NUM!</v>
      </c>
      <c r="D7115" t="e">
        <f>IF(C7115=1,'Data Transformation'!$G$3+0.5*'Data Transformation'!$W$25,IF(C7116=1,D7116-'Data Transformation'!$W$25,FALSE))</f>
        <v>#NUM!</v>
      </c>
      <c r="E7115">
        <f t="array" ref="E7115">IF(ISLOGICAL(D7115),"",FREQUENCY(IF('Data Transformation'!$B$425:$B$8425='Bin Analysis'!$B7107,'Data Transformation'!$G$425:$G$8425),D7115))</f>
        <v>2001</v>
      </c>
      <c r="F7115">
        <f t="shared" si="888"/>
        <v>0</v>
      </c>
      <c r="G7115">
        <f>Weighting!$H$11</f>
        <v>0</v>
      </c>
      <c r="H7115">
        <f t="array" ref="H7115">FREQUENCY(IF('Data Transformation'!$B$4:$B$8425=B7107,'Data Transformation'!$G$4:$G$8425),'Bin Analysis'!$B7115)</f>
        <v>2073</v>
      </c>
      <c r="I7115">
        <f t="shared" si="889"/>
        <v>0</v>
      </c>
      <c r="J7115">
        <f t="shared" si="890"/>
        <v>0</v>
      </c>
      <c r="K7115">
        <f>J7115*Weighting!$W$11</f>
        <v>0</v>
      </c>
      <c r="M7115" s="14"/>
    </row>
    <row r="7116" spans="1:25" x14ac:dyDescent="0.25">
      <c r="A7116" s="32" t="str">
        <f>IF(Weighting!$P$12&gt;0,B7116,"")</f>
        <v/>
      </c>
      <c r="B7116" t="e">
        <f>Weighting!$C$12</f>
        <v>#DIV/0!</v>
      </c>
      <c r="C7116" t="e">
        <f>Weighting!$F$12</f>
        <v>#NUM!</v>
      </c>
      <c r="D7116" t="e">
        <f>IF(C7116=1,'Data Transformation'!$G$3+0.5*'Data Transformation'!$W$25,IF(C7117=1,D7117-'Data Transformation'!$W$25,FALSE))</f>
        <v>#NUM!</v>
      </c>
      <c r="E7116">
        <f t="array" ref="E7116">IF(ISLOGICAL(D7116),"",FREQUENCY(IF('Data Transformation'!$B$425:$B$8425='Bin Analysis'!$B7107,'Data Transformation'!$G$425:$G$8425),D7116))</f>
        <v>2001</v>
      </c>
      <c r="F7116">
        <f t="shared" si="888"/>
        <v>0</v>
      </c>
      <c r="G7116">
        <f>Weighting!$H$12</f>
        <v>0</v>
      </c>
      <c r="H7116">
        <f t="array" ref="H7116">FREQUENCY(IF('Data Transformation'!$B$4:$B$8425=B7107,'Data Transformation'!$G$4:$G$8425),'Bin Analysis'!$B7116)</f>
        <v>2073</v>
      </c>
      <c r="I7116">
        <f t="shared" si="889"/>
        <v>0</v>
      </c>
      <c r="J7116">
        <f t="shared" si="890"/>
        <v>0</v>
      </c>
      <c r="K7116">
        <f>J7116*Weighting!$W$12</f>
        <v>0</v>
      </c>
      <c r="M7116" s="14"/>
    </row>
    <row r="7117" spans="1:25" x14ac:dyDescent="0.25">
      <c r="A7117" s="32" t="str">
        <f>IF(Weighting!$P$13&gt;0,B7117,"")</f>
        <v/>
      </c>
      <c r="B7117" t="e">
        <f>Weighting!$C$13</f>
        <v>#DIV/0!</v>
      </c>
      <c r="C7117" t="e">
        <f>Weighting!$F$13</f>
        <v>#NUM!</v>
      </c>
      <c r="D7117" t="e">
        <f>IF(C7117=1,'Data Transformation'!$G$3+0.5*'Data Transformation'!$W$25,IF(C7118=1,D7118-'Data Transformation'!$W$25,FALSE))</f>
        <v>#NUM!</v>
      </c>
      <c r="E7117">
        <f t="array" ref="E7117">IF(ISLOGICAL(D7117),"",FREQUENCY(IF('Data Transformation'!$B$425:$B$8425='Bin Analysis'!$B7107,'Data Transformation'!$G$425:$G$8425),D7117))</f>
        <v>2001</v>
      </c>
      <c r="F7117">
        <f t="shared" si="888"/>
        <v>0</v>
      </c>
      <c r="G7117">
        <f>Weighting!$H$13</f>
        <v>0</v>
      </c>
      <c r="H7117">
        <f t="array" ref="H7117">FREQUENCY(IF('Data Transformation'!$B$4:$B$8425=B7107,'Data Transformation'!$G$4:$G$8425),'Bin Analysis'!$B7117)</f>
        <v>2073</v>
      </c>
      <c r="I7117">
        <f t="shared" si="889"/>
        <v>0</v>
      </c>
      <c r="J7117">
        <f t="shared" si="890"/>
        <v>0</v>
      </c>
      <c r="K7117">
        <f>J7117*Weighting!$W$13</f>
        <v>0</v>
      </c>
      <c r="M7117" s="14"/>
    </row>
    <row r="7118" spans="1:25" x14ac:dyDescent="0.25">
      <c r="A7118" s="32" t="str">
        <f>IF(Weighting!$P$14&gt;0,B7118,"")</f>
        <v/>
      </c>
      <c r="B7118" t="e">
        <f>Weighting!$C$14</f>
        <v>#DIV/0!</v>
      </c>
      <c r="C7118" t="e">
        <f>Weighting!$F$14</f>
        <v>#NUM!</v>
      </c>
      <c r="D7118" t="e">
        <f>IF(C7118=1,'Data Transformation'!$G$3+0.5*'Data Transformation'!$W$25,IF(C7119=1,D7119-'Data Transformation'!$W$25,FALSE))</f>
        <v>#NUM!</v>
      </c>
      <c r="E7118">
        <f t="array" ref="E7118">IF(ISLOGICAL(D7118),"",FREQUENCY(IF('Data Transformation'!$B$425:$B$8425='Bin Analysis'!$B7107,'Data Transformation'!$G$425:$G$8425),D7118))</f>
        <v>2001</v>
      </c>
      <c r="F7118">
        <f t="shared" si="888"/>
        <v>0</v>
      </c>
      <c r="G7118">
        <f>Weighting!$H$14</f>
        <v>0</v>
      </c>
      <c r="H7118">
        <f t="array" ref="H7118">FREQUENCY(IF('Data Transformation'!$B$4:$B$8425=B7107,'Data Transformation'!$G$4:$G$8425),'Bin Analysis'!$B7118)</f>
        <v>2073</v>
      </c>
      <c r="I7118">
        <f t="shared" si="889"/>
        <v>0</v>
      </c>
      <c r="J7118">
        <f t="shared" si="890"/>
        <v>0</v>
      </c>
      <c r="K7118">
        <f>J7118*Weighting!$W$14</f>
        <v>0</v>
      </c>
      <c r="M7118" s="14"/>
    </row>
    <row r="7119" spans="1:25" x14ac:dyDescent="0.25">
      <c r="A7119" s="32" t="str">
        <f>IF(Weighting!$P$15&gt;0,B7119,"")</f>
        <v/>
      </c>
      <c r="B7119" t="e">
        <f>Weighting!$C$15</f>
        <v>#DIV/0!</v>
      </c>
      <c r="C7119" t="e">
        <f>Weighting!$F$15</f>
        <v>#NUM!</v>
      </c>
      <c r="D7119" t="e">
        <f>IF(C7119=1,'Data Transformation'!$G$3+0.5*'Data Transformation'!$W$25,IF(C7120=1,D7120-'Data Transformation'!$W$25,FALSE))</f>
        <v>#NUM!</v>
      </c>
      <c r="E7119">
        <f t="array" ref="E7119">IF(ISLOGICAL(D7119),"",FREQUENCY(IF('Data Transformation'!$B$425:$B$8425='Bin Analysis'!$B7107,'Data Transformation'!$G$425:$G$8425),D7119))</f>
        <v>2001</v>
      </c>
      <c r="F7119">
        <f t="shared" si="888"/>
        <v>0</v>
      </c>
      <c r="G7119">
        <f>Weighting!$H$15</f>
        <v>0</v>
      </c>
      <c r="H7119">
        <f t="array" ref="H7119">FREQUENCY(IF('Data Transformation'!$B$4:$B$8425=B7107,'Data Transformation'!$G$4:$G$8425),'Bin Analysis'!$B7119)</f>
        <v>2073</v>
      </c>
      <c r="I7119">
        <f t="shared" si="889"/>
        <v>0</v>
      </c>
      <c r="J7119">
        <f t="shared" si="890"/>
        <v>0</v>
      </c>
      <c r="K7119">
        <f>J7119*Weighting!$W$15</f>
        <v>0</v>
      </c>
      <c r="M7119" s="14"/>
    </row>
    <row r="7120" spans="1:25" x14ac:dyDescent="0.25">
      <c r="A7120" s="32" t="str">
        <f>IF(Weighting!$P$16&gt;0,B7120,"")</f>
        <v/>
      </c>
      <c r="B7120" t="e">
        <f>Weighting!$C$16</f>
        <v>#DIV/0!</v>
      </c>
      <c r="C7120" t="e">
        <f>Weighting!$F$16</f>
        <v>#NUM!</v>
      </c>
      <c r="D7120" t="e">
        <f>IF(C7120=1,'Data Transformation'!$G$3+0.5*'Data Transformation'!$W$25,IF(C7121=1,D7121-'Data Transformation'!$W$25,FALSE))</f>
        <v>#NUM!</v>
      </c>
      <c r="E7120">
        <f t="array" ref="E7120">IF(ISLOGICAL(D7120),"",FREQUENCY(IF('Data Transformation'!$B$425:$B$8425='Bin Analysis'!$B7107,'Data Transformation'!$G$425:$G$8425),D7120))</f>
        <v>2001</v>
      </c>
      <c r="F7120">
        <f t="shared" si="888"/>
        <v>0</v>
      </c>
      <c r="G7120">
        <f>Weighting!$H$16</f>
        <v>0</v>
      </c>
      <c r="H7120">
        <f t="array" ref="H7120">FREQUENCY(IF('Data Transformation'!$B$4:$B$8425=B7107,'Data Transformation'!$G$4:$G$8425),'Bin Analysis'!$B7120)</f>
        <v>2073</v>
      </c>
      <c r="I7120">
        <f t="shared" si="889"/>
        <v>0</v>
      </c>
      <c r="J7120">
        <f t="shared" si="890"/>
        <v>0</v>
      </c>
      <c r="K7120">
        <f>J7120*Weighting!$W$16</f>
        <v>0</v>
      </c>
      <c r="M7120" s="14"/>
    </row>
    <row r="7121" spans="1:25" x14ac:dyDescent="0.25">
      <c r="A7121" s="32" t="str">
        <f>IF(Weighting!$P$17&gt;0,B7121,"")</f>
        <v/>
      </c>
      <c r="B7121" t="e">
        <f>Weighting!$C$17</f>
        <v>#DIV/0!</v>
      </c>
      <c r="C7121" t="e">
        <f>Weighting!$F$17</f>
        <v>#NUM!</v>
      </c>
      <c r="D7121" t="e">
        <f>IF(C7121=1,'Data Transformation'!$G$3+0.5*'Data Transformation'!$W$25,IF(C7122=1,D7122-'Data Transformation'!$W$25,FALSE))</f>
        <v>#NUM!</v>
      </c>
      <c r="E7121">
        <f t="array" ref="E7121">IF(ISLOGICAL(D7121),"",FREQUENCY(IF('Data Transformation'!$B$425:$B$8425='Bin Analysis'!$B7107,'Data Transformation'!$G$425:$G$8425),D7121))</f>
        <v>2001</v>
      </c>
      <c r="F7121">
        <f t="shared" si="888"/>
        <v>0</v>
      </c>
      <c r="G7121">
        <f>Weighting!$H$17</f>
        <v>0</v>
      </c>
      <c r="H7121">
        <f t="array" ref="H7121">FREQUENCY(IF('Data Transformation'!$B$4:$B$8425=B7107,'Data Transformation'!$G$4:$G$8425),'Bin Analysis'!$B7121)</f>
        <v>2073</v>
      </c>
      <c r="I7121">
        <f t="shared" si="889"/>
        <v>0</v>
      </c>
      <c r="J7121">
        <f t="shared" si="890"/>
        <v>0</v>
      </c>
      <c r="K7121">
        <f>J7121*Weighting!$W$17</f>
        <v>0</v>
      </c>
      <c r="M7121" s="14"/>
    </row>
    <row r="7122" spans="1:25" x14ac:dyDescent="0.25">
      <c r="A7122" s="32" t="str">
        <f>IF(Weighting!$P$18&gt;0,B7122,"")</f>
        <v/>
      </c>
      <c r="B7122" t="e">
        <f>Weighting!$C$18</f>
        <v>#DIV/0!</v>
      </c>
      <c r="C7122" t="e">
        <f>Weighting!$F$18</f>
        <v>#NUM!</v>
      </c>
      <c r="D7122" t="e">
        <f>IF(C7122=1,'Data Transformation'!$G$3+0.5*'Data Transformation'!$W$25,IF(C7123=1,D7123-'Data Transformation'!$W$25,FALSE))</f>
        <v>#NUM!</v>
      </c>
      <c r="E7122">
        <f t="array" ref="E7122">IF(ISLOGICAL(D7122),"",FREQUENCY(IF('Data Transformation'!$B$425:$B$8425='Bin Analysis'!$B7107,'Data Transformation'!$G$425:$G$8425),D7122))</f>
        <v>2001</v>
      </c>
      <c r="F7122">
        <f t="shared" si="888"/>
        <v>0</v>
      </c>
      <c r="G7122">
        <f>Weighting!$H$18</f>
        <v>0</v>
      </c>
      <c r="H7122">
        <f t="array" ref="H7122">FREQUENCY(IF('Data Transformation'!$B$4:$B$8425=B7107,'Data Transformation'!$G$4:$G$8425),'Bin Analysis'!$B7122)</f>
        <v>2073</v>
      </c>
      <c r="I7122">
        <f t="shared" si="889"/>
        <v>0</v>
      </c>
      <c r="J7122">
        <f t="shared" si="890"/>
        <v>0</v>
      </c>
      <c r="K7122">
        <f>J7122*Weighting!$W$18</f>
        <v>0</v>
      </c>
      <c r="M7122" s="14"/>
    </row>
    <row r="7123" spans="1:25" x14ac:dyDescent="0.25">
      <c r="A7123" s="32" t="str">
        <f>IF(Weighting!$P$19&gt;0,B7123,"")</f>
        <v/>
      </c>
      <c r="B7123" t="e">
        <f>Weighting!$C$19</f>
        <v>#DIV/0!</v>
      </c>
      <c r="C7123" t="e">
        <f>Weighting!$F$19</f>
        <v>#NUM!</v>
      </c>
      <c r="D7123" t="e">
        <f>IF(C7123=1,'Data Transformation'!$G$3+0.5*'Data Transformation'!$W$25,IF(C7124=1,D7124-'Data Transformation'!$W$25,FALSE))</f>
        <v>#NUM!</v>
      </c>
      <c r="E7123">
        <f t="array" ref="E7123">IF(ISLOGICAL(D7123),"",FREQUENCY(IF('Data Transformation'!$B$425:$B$8425='Bin Analysis'!$B7107,'Data Transformation'!$G$425:$G$8425),D7123))</f>
        <v>2001</v>
      </c>
      <c r="F7123">
        <f t="shared" si="888"/>
        <v>0</v>
      </c>
      <c r="G7123">
        <f>Weighting!$H$19</f>
        <v>0</v>
      </c>
      <c r="H7123">
        <f t="array" ref="H7123">FREQUENCY(IF('Data Transformation'!$B$4:$B$8425=B7107,'Data Transformation'!$G$4:$G$8425),'Bin Analysis'!$B7123)</f>
        <v>2073</v>
      </c>
      <c r="I7123">
        <f t="shared" si="889"/>
        <v>0</v>
      </c>
      <c r="J7123">
        <f t="shared" si="890"/>
        <v>0</v>
      </c>
      <c r="K7123">
        <f>J7123*Weighting!$W$19</f>
        <v>0</v>
      </c>
      <c r="M7123" s="14"/>
    </row>
    <row r="7124" spans="1:25" x14ac:dyDescent="0.25">
      <c r="A7124" s="32" t="str">
        <f>IF(Weighting!$P$20&gt;0,B7124,"")</f>
        <v/>
      </c>
      <c r="B7124" t="e">
        <f>Weighting!$C$20</f>
        <v>#DIV/0!</v>
      </c>
      <c r="C7124" t="e">
        <f>Weighting!$F$20</f>
        <v>#NUM!</v>
      </c>
      <c r="D7124" t="e">
        <f>IF(C7124=1,'Data Transformation'!$G$3+0.5*'Data Transformation'!$W$25,IF(C7125=1,D7125-'Data Transformation'!$W$25,FALSE))</f>
        <v>#NUM!</v>
      </c>
      <c r="E7124">
        <f t="array" ref="E7124">IF(ISLOGICAL(D7124),"",FREQUENCY(IF('Data Transformation'!$B$425:$B$8425='Bin Analysis'!$B7107,'Data Transformation'!$G$425:$G$8425),D7124))</f>
        <v>2001</v>
      </c>
      <c r="F7124">
        <f t="shared" si="888"/>
        <v>0</v>
      </c>
      <c r="G7124">
        <f>Weighting!$H$20</f>
        <v>0</v>
      </c>
      <c r="H7124">
        <f t="array" ref="H7124">FREQUENCY(IF('Data Transformation'!$B$4:$B$8425=B7107,'Data Transformation'!$G$4:$G$8425),'Bin Analysis'!$B7124)</f>
        <v>2073</v>
      </c>
      <c r="I7124">
        <f t="shared" si="889"/>
        <v>0</v>
      </c>
      <c r="J7124">
        <f t="shared" si="890"/>
        <v>0</v>
      </c>
      <c r="K7124">
        <f>J7124*Weighting!$W$20</f>
        <v>0</v>
      </c>
      <c r="M7124" s="14"/>
    </row>
    <row r="7125" spans="1:25" x14ac:dyDescent="0.25">
      <c r="A7125" s="32" t="str">
        <f>IF(Weighting!$P$21&gt;0,B7125,"")</f>
        <v/>
      </c>
      <c r="B7125" t="e">
        <f>Weighting!$C$21</f>
        <v>#DIV/0!</v>
      </c>
      <c r="C7125" t="e">
        <f>Weighting!$F$21</f>
        <v>#NUM!</v>
      </c>
      <c r="D7125" t="e">
        <f>IF(C7125=1,'Data Transformation'!$G$3+0.5*'Data Transformation'!$W$25,IF(C7126=1,D7126-'Data Transformation'!$W$25,FALSE))</f>
        <v>#NUM!</v>
      </c>
      <c r="E7125">
        <f t="array" ref="E7125">IF(ISLOGICAL(D7125),"",FREQUENCY(IF('Data Transformation'!$B$425:$B$8425='Bin Analysis'!$B7107,'Data Transformation'!$G$425:$G$8425),D7125))</f>
        <v>2001</v>
      </c>
      <c r="F7125">
        <f t="shared" si="888"/>
        <v>0</v>
      </c>
      <c r="G7125">
        <f>Weighting!$H$21</f>
        <v>0</v>
      </c>
      <c r="H7125">
        <f t="array" ref="H7125">FREQUENCY(IF('Data Transformation'!$B$4:$B$8425=B7107,'Data Transformation'!$G$4:$G$8425),'Bin Analysis'!$B7125)</f>
        <v>2073</v>
      </c>
      <c r="I7125">
        <f t="shared" si="889"/>
        <v>0</v>
      </c>
      <c r="J7125">
        <f t="shared" si="890"/>
        <v>0</v>
      </c>
      <c r="K7125">
        <f>J7125*Weighting!$W$21</f>
        <v>0</v>
      </c>
      <c r="M7125" s="14"/>
    </row>
    <row r="7126" spans="1:25" x14ac:dyDescent="0.25">
      <c r="A7126" s="32" t="str">
        <f>IF(Weighting!$P$22&gt;0,B7126,"")</f>
        <v/>
      </c>
      <c r="B7126" t="e">
        <f>Weighting!$C$22</f>
        <v>#DIV/0!</v>
      </c>
      <c r="C7126" t="e">
        <f>Weighting!$F$22</f>
        <v>#NUM!</v>
      </c>
      <c r="D7126" t="e">
        <f>IF(C7126=1,'Data Transformation'!$G$3+0.5*'Data Transformation'!$W$25,IF(C7127=1,D7127-'Data Transformation'!$W$25,FALSE))</f>
        <v>#NUM!</v>
      </c>
      <c r="E7126">
        <f t="array" ref="E7126">IF(ISLOGICAL(D7126),"",FREQUENCY(IF('Data Transformation'!$B$425:$B$8425='Bin Analysis'!$B7107,'Data Transformation'!$G$425:$G$8425),D7126))</f>
        <v>2001</v>
      </c>
      <c r="F7126">
        <f t="shared" si="888"/>
        <v>0</v>
      </c>
      <c r="G7126">
        <f>Weighting!$H$22</f>
        <v>0</v>
      </c>
      <c r="H7126">
        <f t="array" ref="H7126">FREQUENCY(IF('Data Transformation'!$B$4:$B$8425=B7107,'Data Transformation'!$G$4:$G$8425),'Bin Analysis'!$B7126)</f>
        <v>2073</v>
      </c>
      <c r="I7126">
        <f t="shared" si="889"/>
        <v>0</v>
      </c>
      <c r="J7126">
        <f t="shared" si="890"/>
        <v>0</v>
      </c>
      <c r="K7126">
        <f>J7126*Weighting!$W$22</f>
        <v>0</v>
      </c>
      <c r="M7126" s="14"/>
    </row>
    <row r="7127" spans="1:25" x14ac:dyDescent="0.25">
      <c r="A7127" s="32" t="str">
        <f>IF(Weighting!$P$23&gt;0,B7127,"")</f>
        <v/>
      </c>
      <c r="B7127" t="e">
        <f>Weighting!$C$23</f>
        <v>#DIV/0!</v>
      </c>
      <c r="C7127" t="e">
        <f>Weighting!$F$23</f>
        <v>#NUM!</v>
      </c>
      <c r="D7127" t="e">
        <f>IF(C7127=1,'Data Transformation'!$G$3+0.5*'Data Transformation'!$W$25,IF(C7128=1,D7128-'Data Transformation'!$W$25,FALSE))</f>
        <v>#NUM!</v>
      </c>
      <c r="E7127">
        <f t="array" ref="E7127">IF(ISLOGICAL(D7127),"",FREQUENCY(IF('Data Transformation'!$B$425:$B$8425='Bin Analysis'!$B7107,'Data Transformation'!$G$425:$G$8425),D7127))</f>
        <v>2001</v>
      </c>
      <c r="F7127">
        <f t="shared" si="888"/>
        <v>0</v>
      </c>
      <c r="G7127">
        <f>Weighting!$H$23</f>
        <v>0</v>
      </c>
      <c r="H7127">
        <f t="array" ref="H7127">FREQUENCY(IF('Data Transformation'!$B$4:$B$8425=B7107,'Data Transformation'!$G$4:$G$8425),'Bin Analysis'!$B7127)</f>
        <v>2073</v>
      </c>
      <c r="I7127">
        <f t="shared" si="889"/>
        <v>0</v>
      </c>
      <c r="J7127">
        <f t="shared" si="890"/>
        <v>0</v>
      </c>
      <c r="K7127">
        <f>J7127*Weighting!$W$23</f>
        <v>0</v>
      </c>
      <c r="M7127" s="14"/>
    </row>
    <row r="7128" spans="1:25" x14ac:dyDescent="0.25">
      <c r="A7128" s="32" t="str">
        <f>IF(Weighting!$P$24&gt;0,B7128,"")</f>
        <v/>
      </c>
      <c r="B7128" t="e">
        <f>Weighting!$C$24</f>
        <v>#DIV/0!</v>
      </c>
      <c r="C7128" t="e">
        <f>Weighting!$F$24</f>
        <v>#NUM!</v>
      </c>
      <c r="D7128" t="e">
        <f>IF(C7128=1,'Data Transformation'!$G$3+0.5*'Data Transformation'!$W$25,IF(C7129=1,D7129-'Data Transformation'!$W$25,FALSE))</f>
        <v>#NUM!</v>
      </c>
      <c r="E7128">
        <f t="array" ref="E7128">IF(ISLOGICAL(D7128),"",FREQUENCY(IF('Data Transformation'!$B$425:$B$8425='Bin Analysis'!$B7107,'Data Transformation'!$G$425:$G$8425),D7128))</f>
        <v>2001</v>
      </c>
      <c r="F7128">
        <f t="shared" si="888"/>
        <v>0</v>
      </c>
      <c r="G7128">
        <f>Weighting!$H$24</f>
        <v>0</v>
      </c>
      <c r="H7128">
        <f t="array" ref="H7128">FREQUENCY(IF('Data Transformation'!$B$4:$B$8425=B7107,'Data Transformation'!$G$4:$G$8425),'Bin Analysis'!$B7128)</f>
        <v>2073</v>
      </c>
      <c r="I7128">
        <f t="shared" si="889"/>
        <v>0</v>
      </c>
      <c r="J7128">
        <f t="shared" si="890"/>
        <v>0</v>
      </c>
      <c r="K7128">
        <f>J7128*Weighting!$W$24</f>
        <v>0</v>
      </c>
      <c r="M7128" s="14"/>
    </row>
    <row r="7129" spans="1:25" x14ac:dyDescent="0.25">
      <c r="A7129" s="32" t="str">
        <f>IF(Weighting!$P$25&gt;0,B7129,"")</f>
        <v/>
      </c>
      <c r="B7129" t="e">
        <f>Weighting!$C$25</f>
        <v>#DIV/0!</v>
      </c>
      <c r="C7129" t="e">
        <f>Weighting!$F$25</f>
        <v>#NUM!</v>
      </c>
      <c r="D7129" t="e">
        <f>IF(C7129=1,'Data Transformation'!$G$3+0.5*'Data Transformation'!$W$25,IF(C7130=1,D7130-'Data Transformation'!$W$25,FALSE))</f>
        <v>#NUM!</v>
      </c>
      <c r="E7129">
        <f t="array" ref="E7129">IF(ISLOGICAL(D7129),"",FREQUENCY(IF('Data Transformation'!$B$425:$B$8425='Bin Analysis'!$B7107,'Data Transformation'!$G$425:$G$8425),D7129))</f>
        <v>2001</v>
      </c>
      <c r="F7129">
        <f t="shared" si="888"/>
        <v>0</v>
      </c>
      <c r="G7129">
        <f>Weighting!$H$25</f>
        <v>0</v>
      </c>
      <c r="H7129">
        <f t="array" ref="H7129">FREQUENCY(IF('Data Transformation'!$B$4:$B$8425=B7107,'Data Transformation'!$G$4:$G$8425),'Bin Analysis'!$B7129)</f>
        <v>2073</v>
      </c>
      <c r="I7129">
        <f t="shared" si="889"/>
        <v>0</v>
      </c>
      <c r="J7129">
        <f t="shared" si="890"/>
        <v>0</v>
      </c>
      <c r="K7129">
        <f>J7129*Weighting!$W$25</f>
        <v>0</v>
      </c>
      <c r="M7129" s="14"/>
    </row>
    <row r="7130" spans="1:25" x14ac:dyDescent="0.25">
      <c r="O7130"/>
      <c r="P7130"/>
      <c r="Q7130"/>
      <c r="R7130"/>
    </row>
    <row r="7131" spans="1:25" ht="23.25" x14ac:dyDescent="0.35">
      <c r="A7131" s="21" t="s">
        <v>0</v>
      </c>
      <c r="B7131" s="21" t="str">
        <f>IFERROR(VLOOKUP(C7131,'Data Transformation'!$L$6:$M$426,2,FALSE),"")</f>
        <v/>
      </c>
      <c r="C7131" s="21">
        <f>C7107+1</f>
        <v>297</v>
      </c>
      <c r="D7131" s="21"/>
      <c r="E7131" s="21"/>
      <c r="F7131" s="21"/>
      <c r="G7131" s="21"/>
      <c r="H7131" s="22"/>
      <c r="I7131" s="22"/>
      <c r="J7131" s="22"/>
      <c r="K7131" s="21"/>
      <c r="L7131" s="21" t="str">
        <f>B7131</f>
        <v/>
      </c>
      <c r="M7131" s="23" t="e">
        <f>INDEX('Data Transformation'!$O$4:$O$424,MATCH($B7131,'Data Transformation'!$M$4:$M$424,0),MATCH($M$2,'Data Transformation'!$O$3,0))</f>
        <v>#N/A</v>
      </c>
      <c r="N7131" s="27" t="e">
        <f>IF('Input and Summary Results'!$J$16="minimum",'Bin Analysis'!X7132/(M7131-1),'Bin Analysis'!Y7131/('Bin Analysis'!M7131-1))</f>
        <v>#N/A</v>
      </c>
      <c r="O7131" s="27" t="e">
        <f>IF(M7131=FALSE,NA(),(VLOOKUP(1,C7134:K7153,4,FALSE))/(M7131-1))</f>
        <v>#N/A</v>
      </c>
      <c r="P7131" s="27" t="e">
        <f>IF(M7131=FALSE,NA(),SUM(J7134:J7153)/Weighting!$S$5)</f>
        <v>#N/A</v>
      </c>
      <c r="Q7131" s="27" t="e">
        <f>IF(M7131=FALSE,NA(),SUM(K7134:K7153)/Weighting!$S$6)</f>
        <v>#N/A</v>
      </c>
      <c r="R7131" s="27" t="e">
        <f>IF(M7131=FALSE,NA(),(VLOOKUP(1,G7134:K7153,3,FALSE))/(M7131-1))</f>
        <v>#N/A</v>
      </c>
      <c r="S7131" s="22" t="e">
        <f>IF(M7131=FALSE,NA(),IF(SUM(J7134:J7153)=2,"yes","no"))</f>
        <v>#N/A</v>
      </c>
      <c r="X7131" s="2" cm="2">
        <f t="array" ref="X7131:X7132">FREQUENCY(IF('Data Transformation'!$B$425:$B$6424='Bin Analysis'!L7131,'Data Transformation'!$G$425:$G$6424),'Data Transformation'!$U$11)</f>
        <v>0</v>
      </c>
      <c r="Y7131" s="2" cm="2">
        <f t="array" ref="Y7131:Y7132">FREQUENCY(IF('Data Transformation'!$B$425:$B$6424='Bin Analysis'!L7131,'Data Transformation'!$G$425:$G$6424),'Data Transformation'!$U$12)</f>
        <v>0</v>
      </c>
    </row>
    <row r="7132" spans="1:25" x14ac:dyDescent="0.25">
      <c r="A7132" s="14" t="s">
        <v>67</v>
      </c>
      <c r="B7132" t="s">
        <v>47</v>
      </c>
      <c r="C7132" t="s">
        <v>5</v>
      </c>
      <c r="D7132" t="s">
        <v>98</v>
      </c>
      <c r="E7132" t="s">
        <v>99</v>
      </c>
      <c r="F7132" t="s">
        <v>100</v>
      </c>
      <c r="G7132" t="s">
        <v>69</v>
      </c>
      <c r="H7132" t="s">
        <v>31</v>
      </c>
      <c r="I7132" t="s">
        <v>32</v>
      </c>
      <c r="J7132" t="s">
        <v>46</v>
      </c>
      <c r="K7132" s="14" t="s">
        <v>45</v>
      </c>
      <c r="M7132" s="14"/>
      <c r="X7132" s="2">
        <v>0</v>
      </c>
      <c r="Y7132" s="2">
        <v>0</v>
      </c>
    </row>
    <row r="7133" spans="1:25" x14ac:dyDescent="0.25">
      <c r="A7133" s="32"/>
      <c r="D7133" t="e">
        <f>IF(C7133=1,'Data Transformation'!$G$3+0.5*'Data Transformation'!$W$25,IF(C7134=1,D7134-'Data Transformation'!$W$25,FALSE))</f>
        <v>#NUM!</v>
      </c>
      <c r="E7133">
        <f t="array" ref="E7133">IF(ISLOGICAL(D7133),"",FREQUENCY(IF('Data Transformation'!$B$425:$B$8425='Bin Analysis'!$B7131,'Data Transformation'!$G$425:$G$8425),D7133))</f>
        <v>2001</v>
      </c>
      <c r="F7133" t="e">
        <f>IF(ISLOGICAL(D7133),"",E7133-E7132)</f>
        <v>#VALUE!</v>
      </c>
      <c r="M7133" s="14"/>
    </row>
    <row r="7134" spans="1:25" x14ac:dyDescent="0.25">
      <c r="A7134" s="32" t="e">
        <f>IF(Weighting!$P$6&gt;0,B7134,"")</f>
        <v>#NUM!</v>
      </c>
      <c r="B7134" t="e">
        <f>Weighting!$C$6</f>
        <v>#DIV/0!</v>
      </c>
      <c r="C7134" t="e">
        <f>Weighting!$F$6</f>
        <v>#NUM!</v>
      </c>
      <c r="D7134" t="e">
        <f>IF(C7134=1,'Data Transformation'!$G$3+0.5*'Data Transformation'!$W$25,IF(C7135=1,D7135-'Data Transformation'!$W$25,FALSE))</f>
        <v>#NUM!</v>
      </c>
      <c r="E7134">
        <f t="array" ref="E7134">IF(ISLOGICAL(D7134),"",FREQUENCY(IF('Data Transformation'!$B$425:$B$8425='Bin Analysis'!$B7131,'Data Transformation'!$G$425:$G$8425),D7134))</f>
        <v>2001</v>
      </c>
      <c r="F7134">
        <f>IF(ISLOGICAL(D7134),"",E7134-E7133)</f>
        <v>0</v>
      </c>
      <c r="G7134">
        <f>Weighting!$H$6</f>
        <v>1</v>
      </c>
      <c r="H7134">
        <f t="array" ref="H7134">FREQUENCY(IF('Data Transformation'!$B$4:$B$8425=B7131,'Data Transformation'!$G$4:$G$8425),'Bin Analysis'!$B7134)</f>
        <v>2073</v>
      </c>
      <c r="I7134">
        <f>H7134-H7133</f>
        <v>2073</v>
      </c>
      <c r="J7134">
        <f>IF(I7134=0,0,1)</f>
        <v>1</v>
      </c>
      <c r="K7134" t="e">
        <f>J7134*Weighting!$W$6</f>
        <v>#NUM!</v>
      </c>
      <c r="M7134" s="14"/>
    </row>
    <row r="7135" spans="1:25" x14ac:dyDescent="0.25">
      <c r="A7135" s="32" t="str">
        <f>IF(Weighting!$P$7&gt;0,B7135,"")</f>
        <v/>
      </c>
      <c r="B7135" t="e">
        <f>Weighting!$C$7</f>
        <v>#DIV/0!</v>
      </c>
      <c r="C7135" t="e">
        <f>Weighting!$F$7</f>
        <v>#NUM!</v>
      </c>
      <c r="D7135" t="e">
        <f>IF(C7135=1,'Data Transformation'!$G$3+0.5*'Data Transformation'!$W$25,IF(C7136=1,D7136-'Data Transformation'!$W$25,FALSE))</f>
        <v>#NUM!</v>
      </c>
      <c r="E7135">
        <f t="array" ref="E7135">IF(ISLOGICAL(D7135),"",FREQUENCY(IF('Data Transformation'!$B$425:$B$8425='Bin Analysis'!$B7131,'Data Transformation'!$G$425:$G$8425),D7135))</f>
        <v>2001</v>
      </c>
      <c r="F7135">
        <f t="shared" ref="F7135:F7153" si="891">IF(ISLOGICAL(D7135),"",E7135-E7134)</f>
        <v>0</v>
      </c>
      <c r="G7135">
        <f>Weighting!$H$7</f>
        <v>0</v>
      </c>
      <c r="H7135">
        <f t="array" ref="H7135">FREQUENCY(IF('Data Transformation'!$B$4:$B$8425=B7131,'Data Transformation'!$G$4:$G$8425),'Bin Analysis'!$B7135)</f>
        <v>2073</v>
      </c>
      <c r="I7135">
        <f t="shared" ref="I7135:I7153" si="892">H7135-H7134</f>
        <v>0</v>
      </c>
      <c r="J7135">
        <f>IF(I7135=0,0,1)</f>
        <v>0</v>
      </c>
      <c r="K7135">
        <f>J7135*Weighting!$W$7</f>
        <v>0</v>
      </c>
      <c r="M7135" s="14"/>
    </row>
    <row r="7136" spans="1:25" x14ac:dyDescent="0.25">
      <c r="A7136" s="32" t="str">
        <f>IF(Weighting!$P$8&gt;0,B7136,"")</f>
        <v/>
      </c>
      <c r="B7136" t="e">
        <f>Weighting!$C$8</f>
        <v>#DIV/0!</v>
      </c>
      <c r="C7136" t="e">
        <f>Weighting!$F$8</f>
        <v>#NUM!</v>
      </c>
      <c r="D7136" t="e">
        <f>IF(C7136=1,'Data Transformation'!$G$3+0.5*'Data Transformation'!$W$25,IF(C7137=1,D7137-'Data Transformation'!$W$25,FALSE))</f>
        <v>#NUM!</v>
      </c>
      <c r="E7136">
        <f t="array" ref="E7136">IF(ISLOGICAL(D7136),"",FREQUENCY(IF('Data Transformation'!$B$425:$B$8425='Bin Analysis'!$B7131,'Data Transformation'!$G$425:$G$8425),D7136))</f>
        <v>2001</v>
      </c>
      <c r="F7136">
        <f t="shared" si="891"/>
        <v>0</v>
      </c>
      <c r="G7136">
        <f>Weighting!$H$8</f>
        <v>0</v>
      </c>
      <c r="H7136">
        <f t="array" ref="H7136">FREQUENCY(IF('Data Transformation'!$B$4:$B$8425=B7131,'Data Transformation'!$G$4:$G$8425),'Bin Analysis'!$B7136)</f>
        <v>2073</v>
      </c>
      <c r="I7136">
        <f t="shared" si="892"/>
        <v>0</v>
      </c>
      <c r="J7136">
        <f t="shared" ref="J7136:J7153" si="893">IF(I7136=0,0,1)</f>
        <v>0</v>
      </c>
      <c r="K7136">
        <f>J7136*Weighting!$W$8</f>
        <v>0</v>
      </c>
      <c r="M7136" s="14"/>
    </row>
    <row r="7137" spans="1:13" x14ac:dyDescent="0.25">
      <c r="A7137" s="32" t="str">
        <f>IF(Weighting!$P$9&gt;0,B7137,"")</f>
        <v/>
      </c>
      <c r="B7137" s="50" t="e">
        <f>Weighting!$C$9</f>
        <v>#DIV/0!</v>
      </c>
      <c r="C7137" t="e">
        <f>Weighting!$F$9</f>
        <v>#NUM!</v>
      </c>
      <c r="D7137" t="e">
        <f>IF(C7137=1,'Data Transformation'!$G$3+0.5*'Data Transformation'!$W$25,IF(C7138=1,D7138-'Data Transformation'!$W$25,FALSE))</f>
        <v>#NUM!</v>
      </c>
      <c r="E7137">
        <f t="array" ref="E7137">IF(ISLOGICAL(D7137),"",FREQUENCY(IF('Data Transformation'!$B$425:$B$8425='Bin Analysis'!$B7131,'Data Transformation'!$G$425:$G$8425),D7137))</f>
        <v>2001</v>
      </c>
      <c r="F7137">
        <f t="shared" si="891"/>
        <v>0</v>
      </c>
      <c r="G7137">
        <f>Weighting!$H$9</f>
        <v>0</v>
      </c>
      <c r="H7137">
        <f t="array" ref="H7137">FREQUENCY(IF('Data Transformation'!$B$4:$B$8425=B7131,'Data Transformation'!$G$4:$G$8425),'Bin Analysis'!$B7137)</f>
        <v>2073</v>
      </c>
      <c r="I7137">
        <f t="shared" si="892"/>
        <v>0</v>
      </c>
      <c r="J7137">
        <f t="shared" si="893"/>
        <v>0</v>
      </c>
      <c r="K7137">
        <f>J7137*Weighting!$W$9</f>
        <v>0</v>
      </c>
      <c r="M7137" s="14"/>
    </row>
    <row r="7138" spans="1:13" x14ac:dyDescent="0.25">
      <c r="A7138" s="32" t="str">
        <f>IF(Weighting!$P$10&gt;0,B7138,"")</f>
        <v/>
      </c>
      <c r="B7138" t="e">
        <f>Weighting!$C$10</f>
        <v>#DIV/0!</v>
      </c>
      <c r="C7138" t="e">
        <f>Weighting!$F$10</f>
        <v>#NUM!</v>
      </c>
      <c r="D7138" t="e">
        <f>IF(C7138=1,'Data Transformation'!$G$3+0.5*'Data Transformation'!$W$25,IF(C7139=1,D7139-'Data Transformation'!$W$25,FALSE))</f>
        <v>#NUM!</v>
      </c>
      <c r="E7138">
        <f t="array" ref="E7138">IF(ISLOGICAL(D7138),"",FREQUENCY(IF('Data Transformation'!$B$425:$B$8425='Bin Analysis'!$B7131,'Data Transformation'!$G$425:$G$8425),D7138))</f>
        <v>2001</v>
      </c>
      <c r="F7138">
        <f t="shared" si="891"/>
        <v>0</v>
      </c>
      <c r="G7138">
        <f>Weighting!$H$10</f>
        <v>0</v>
      </c>
      <c r="H7138">
        <f t="array" ref="H7138">FREQUENCY(IF('Data Transformation'!$B$4:$B$8425=B7131,'Data Transformation'!$G$4:$G$8425),'Bin Analysis'!$B7138)</f>
        <v>2073</v>
      </c>
      <c r="I7138">
        <f t="shared" si="892"/>
        <v>0</v>
      </c>
      <c r="J7138">
        <f t="shared" si="893"/>
        <v>0</v>
      </c>
      <c r="K7138">
        <f>J7138*Weighting!$W$10</f>
        <v>0</v>
      </c>
      <c r="M7138" s="14"/>
    </row>
    <row r="7139" spans="1:13" x14ac:dyDescent="0.25">
      <c r="A7139" s="32" t="str">
        <f>IF(Weighting!$P$11&gt;0,B7139,"")</f>
        <v/>
      </c>
      <c r="B7139" t="e">
        <f>Weighting!$C$11</f>
        <v>#DIV/0!</v>
      </c>
      <c r="C7139" t="e">
        <f>Weighting!$F$11</f>
        <v>#NUM!</v>
      </c>
      <c r="D7139" t="e">
        <f>IF(C7139=1,'Data Transformation'!$G$3+0.5*'Data Transformation'!$W$25,IF(C7140=1,D7140-'Data Transformation'!$W$25,FALSE))</f>
        <v>#NUM!</v>
      </c>
      <c r="E7139">
        <f t="array" ref="E7139">IF(ISLOGICAL(D7139),"",FREQUENCY(IF('Data Transformation'!$B$425:$B$8425='Bin Analysis'!$B7131,'Data Transformation'!$G$425:$G$8425),D7139))</f>
        <v>2001</v>
      </c>
      <c r="F7139">
        <f t="shared" si="891"/>
        <v>0</v>
      </c>
      <c r="G7139">
        <f>Weighting!$H$11</f>
        <v>0</v>
      </c>
      <c r="H7139">
        <f t="array" ref="H7139">FREQUENCY(IF('Data Transformation'!$B$4:$B$8425=B7131,'Data Transformation'!$G$4:$G$8425),'Bin Analysis'!$B7139)</f>
        <v>2073</v>
      </c>
      <c r="I7139">
        <f t="shared" si="892"/>
        <v>0</v>
      </c>
      <c r="J7139">
        <f t="shared" si="893"/>
        <v>0</v>
      </c>
      <c r="K7139">
        <f>J7139*Weighting!$W$11</f>
        <v>0</v>
      </c>
      <c r="M7139" s="14"/>
    </row>
    <row r="7140" spans="1:13" x14ac:dyDescent="0.25">
      <c r="A7140" s="32" t="str">
        <f>IF(Weighting!$P$12&gt;0,B7140,"")</f>
        <v/>
      </c>
      <c r="B7140" t="e">
        <f>Weighting!$C$12</f>
        <v>#DIV/0!</v>
      </c>
      <c r="C7140" t="e">
        <f>Weighting!$F$12</f>
        <v>#NUM!</v>
      </c>
      <c r="D7140" t="e">
        <f>IF(C7140=1,'Data Transformation'!$G$3+0.5*'Data Transformation'!$W$25,IF(C7141=1,D7141-'Data Transformation'!$W$25,FALSE))</f>
        <v>#NUM!</v>
      </c>
      <c r="E7140">
        <f t="array" ref="E7140">IF(ISLOGICAL(D7140),"",FREQUENCY(IF('Data Transformation'!$B$425:$B$8425='Bin Analysis'!$B7131,'Data Transformation'!$G$425:$G$8425),D7140))</f>
        <v>2001</v>
      </c>
      <c r="F7140">
        <f t="shared" si="891"/>
        <v>0</v>
      </c>
      <c r="G7140">
        <f>Weighting!$H$12</f>
        <v>0</v>
      </c>
      <c r="H7140">
        <f t="array" ref="H7140">FREQUENCY(IF('Data Transformation'!$B$4:$B$8425=B7131,'Data Transformation'!$G$4:$G$8425),'Bin Analysis'!$B7140)</f>
        <v>2073</v>
      </c>
      <c r="I7140">
        <f t="shared" si="892"/>
        <v>0</v>
      </c>
      <c r="J7140">
        <f t="shared" si="893"/>
        <v>0</v>
      </c>
      <c r="K7140">
        <f>J7140*Weighting!$W$12</f>
        <v>0</v>
      </c>
      <c r="M7140" s="14"/>
    </row>
    <row r="7141" spans="1:13" x14ac:dyDescent="0.25">
      <c r="A7141" s="32" t="str">
        <f>IF(Weighting!$P$13&gt;0,B7141,"")</f>
        <v/>
      </c>
      <c r="B7141" t="e">
        <f>Weighting!$C$13</f>
        <v>#DIV/0!</v>
      </c>
      <c r="C7141" t="e">
        <f>Weighting!$F$13</f>
        <v>#NUM!</v>
      </c>
      <c r="D7141" t="e">
        <f>IF(C7141=1,'Data Transformation'!$G$3+0.5*'Data Transformation'!$W$25,IF(C7142=1,D7142-'Data Transformation'!$W$25,FALSE))</f>
        <v>#NUM!</v>
      </c>
      <c r="E7141">
        <f t="array" ref="E7141">IF(ISLOGICAL(D7141),"",FREQUENCY(IF('Data Transformation'!$B$425:$B$8425='Bin Analysis'!$B7131,'Data Transformation'!$G$425:$G$8425),D7141))</f>
        <v>2001</v>
      </c>
      <c r="F7141">
        <f t="shared" si="891"/>
        <v>0</v>
      </c>
      <c r="G7141">
        <f>Weighting!$H$13</f>
        <v>0</v>
      </c>
      <c r="H7141">
        <f t="array" ref="H7141">FREQUENCY(IF('Data Transformation'!$B$4:$B$8425=B7131,'Data Transformation'!$G$4:$G$8425),'Bin Analysis'!$B7141)</f>
        <v>2073</v>
      </c>
      <c r="I7141">
        <f t="shared" si="892"/>
        <v>0</v>
      </c>
      <c r="J7141">
        <f t="shared" si="893"/>
        <v>0</v>
      </c>
      <c r="K7141">
        <f>J7141*Weighting!$W$13</f>
        <v>0</v>
      </c>
      <c r="M7141" s="14"/>
    </row>
    <row r="7142" spans="1:13" x14ac:dyDescent="0.25">
      <c r="A7142" s="32" t="str">
        <f>IF(Weighting!$P$14&gt;0,B7142,"")</f>
        <v/>
      </c>
      <c r="B7142" t="e">
        <f>Weighting!$C$14</f>
        <v>#DIV/0!</v>
      </c>
      <c r="C7142" t="e">
        <f>Weighting!$F$14</f>
        <v>#NUM!</v>
      </c>
      <c r="D7142" t="e">
        <f>IF(C7142=1,'Data Transformation'!$G$3+0.5*'Data Transformation'!$W$25,IF(C7143=1,D7143-'Data Transformation'!$W$25,FALSE))</f>
        <v>#NUM!</v>
      </c>
      <c r="E7142">
        <f t="array" ref="E7142">IF(ISLOGICAL(D7142),"",FREQUENCY(IF('Data Transformation'!$B$425:$B$8425='Bin Analysis'!$B7131,'Data Transformation'!$G$425:$G$8425),D7142))</f>
        <v>2001</v>
      </c>
      <c r="F7142">
        <f t="shared" si="891"/>
        <v>0</v>
      </c>
      <c r="G7142">
        <f>Weighting!$H$14</f>
        <v>0</v>
      </c>
      <c r="H7142">
        <f t="array" ref="H7142">FREQUENCY(IF('Data Transformation'!$B$4:$B$8425=B7131,'Data Transformation'!$G$4:$G$8425),'Bin Analysis'!$B7142)</f>
        <v>2073</v>
      </c>
      <c r="I7142">
        <f t="shared" si="892"/>
        <v>0</v>
      </c>
      <c r="J7142">
        <f t="shared" si="893"/>
        <v>0</v>
      </c>
      <c r="K7142">
        <f>J7142*Weighting!$W$14</f>
        <v>0</v>
      </c>
      <c r="M7142" s="14"/>
    </row>
    <row r="7143" spans="1:13" x14ac:dyDescent="0.25">
      <c r="A7143" s="32" t="str">
        <f>IF(Weighting!$P$15&gt;0,B7143,"")</f>
        <v/>
      </c>
      <c r="B7143" t="e">
        <f>Weighting!$C$15</f>
        <v>#DIV/0!</v>
      </c>
      <c r="C7143" t="e">
        <f>Weighting!$F$15</f>
        <v>#NUM!</v>
      </c>
      <c r="D7143" t="e">
        <f>IF(C7143=1,'Data Transformation'!$G$3+0.5*'Data Transformation'!$W$25,IF(C7144=1,D7144-'Data Transformation'!$W$25,FALSE))</f>
        <v>#NUM!</v>
      </c>
      <c r="E7143">
        <f t="array" ref="E7143">IF(ISLOGICAL(D7143),"",FREQUENCY(IF('Data Transformation'!$B$425:$B$8425='Bin Analysis'!$B7131,'Data Transformation'!$G$425:$G$8425),D7143))</f>
        <v>2001</v>
      </c>
      <c r="F7143">
        <f t="shared" si="891"/>
        <v>0</v>
      </c>
      <c r="G7143">
        <f>Weighting!$H$15</f>
        <v>0</v>
      </c>
      <c r="H7143">
        <f t="array" ref="H7143">FREQUENCY(IF('Data Transformation'!$B$4:$B$8425=B7131,'Data Transformation'!$G$4:$G$8425),'Bin Analysis'!$B7143)</f>
        <v>2073</v>
      </c>
      <c r="I7143">
        <f t="shared" si="892"/>
        <v>0</v>
      </c>
      <c r="J7143">
        <f t="shared" si="893"/>
        <v>0</v>
      </c>
      <c r="K7143">
        <f>J7143*Weighting!$W$15</f>
        <v>0</v>
      </c>
      <c r="M7143" s="14"/>
    </row>
    <row r="7144" spans="1:13" x14ac:dyDescent="0.25">
      <c r="A7144" s="32" t="str">
        <f>IF(Weighting!$P$16&gt;0,B7144,"")</f>
        <v/>
      </c>
      <c r="B7144" t="e">
        <f>Weighting!$C$16</f>
        <v>#DIV/0!</v>
      </c>
      <c r="C7144" t="e">
        <f>Weighting!$F$16</f>
        <v>#NUM!</v>
      </c>
      <c r="D7144" t="e">
        <f>IF(C7144=1,'Data Transformation'!$G$3+0.5*'Data Transformation'!$W$25,IF(C7145=1,D7145-'Data Transformation'!$W$25,FALSE))</f>
        <v>#NUM!</v>
      </c>
      <c r="E7144">
        <f t="array" ref="E7144">IF(ISLOGICAL(D7144),"",FREQUENCY(IF('Data Transformation'!$B$425:$B$8425='Bin Analysis'!$B7131,'Data Transformation'!$G$425:$G$8425),D7144))</f>
        <v>2001</v>
      </c>
      <c r="F7144">
        <f t="shared" si="891"/>
        <v>0</v>
      </c>
      <c r="G7144">
        <f>Weighting!$H$16</f>
        <v>0</v>
      </c>
      <c r="H7144">
        <f t="array" ref="H7144">FREQUENCY(IF('Data Transformation'!$B$4:$B$8425=B7131,'Data Transformation'!$G$4:$G$8425),'Bin Analysis'!$B7144)</f>
        <v>2073</v>
      </c>
      <c r="I7144">
        <f t="shared" si="892"/>
        <v>0</v>
      </c>
      <c r="J7144">
        <f t="shared" si="893"/>
        <v>0</v>
      </c>
      <c r="K7144">
        <f>J7144*Weighting!$W$16</f>
        <v>0</v>
      </c>
      <c r="M7144" s="14"/>
    </row>
    <row r="7145" spans="1:13" x14ac:dyDescent="0.25">
      <c r="A7145" s="32" t="str">
        <f>IF(Weighting!$P$17&gt;0,B7145,"")</f>
        <v/>
      </c>
      <c r="B7145" t="e">
        <f>Weighting!$C$17</f>
        <v>#DIV/0!</v>
      </c>
      <c r="C7145" t="e">
        <f>Weighting!$F$17</f>
        <v>#NUM!</v>
      </c>
      <c r="D7145" t="e">
        <f>IF(C7145=1,'Data Transformation'!$G$3+0.5*'Data Transformation'!$W$25,IF(C7146=1,D7146-'Data Transformation'!$W$25,FALSE))</f>
        <v>#NUM!</v>
      </c>
      <c r="E7145">
        <f t="array" ref="E7145">IF(ISLOGICAL(D7145),"",FREQUENCY(IF('Data Transformation'!$B$425:$B$8425='Bin Analysis'!$B7131,'Data Transformation'!$G$425:$G$8425),D7145))</f>
        <v>2001</v>
      </c>
      <c r="F7145">
        <f t="shared" si="891"/>
        <v>0</v>
      </c>
      <c r="G7145">
        <f>Weighting!$H$17</f>
        <v>0</v>
      </c>
      <c r="H7145">
        <f t="array" ref="H7145">FREQUENCY(IF('Data Transformation'!$B$4:$B$8425=B7131,'Data Transformation'!$G$4:$G$8425),'Bin Analysis'!$B7145)</f>
        <v>2073</v>
      </c>
      <c r="I7145">
        <f t="shared" si="892"/>
        <v>0</v>
      </c>
      <c r="J7145">
        <f t="shared" si="893"/>
        <v>0</v>
      </c>
      <c r="K7145">
        <f>J7145*Weighting!$W$17</f>
        <v>0</v>
      </c>
      <c r="M7145" s="14"/>
    </row>
    <row r="7146" spans="1:13" x14ac:dyDescent="0.25">
      <c r="A7146" s="32" t="str">
        <f>IF(Weighting!$P$18&gt;0,B7146,"")</f>
        <v/>
      </c>
      <c r="B7146" t="e">
        <f>Weighting!$C$18</f>
        <v>#DIV/0!</v>
      </c>
      <c r="C7146" t="e">
        <f>Weighting!$F$18</f>
        <v>#NUM!</v>
      </c>
      <c r="D7146" t="e">
        <f>IF(C7146=1,'Data Transformation'!$G$3+0.5*'Data Transformation'!$W$25,IF(C7147=1,D7147-'Data Transformation'!$W$25,FALSE))</f>
        <v>#NUM!</v>
      </c>
      <c r="E7146">
        <f t="array" ref="E7146">IF(ISLOGICAL(D7146),"",FREQUENCY(IF('Data Transformation'!$B$425:$B$8425='Bin Analysis'!$B7131,'Data Transformation'!$G$425:$G$8425),D7146))</f>
        <v>2001</v>
      </c>
      <c r="F7146">
        <f t="shared" si="891"/>
        <v>0</v>
      </c>
      <c r="G7146">
        <f>Weighting!$H$18</f>
        <v>0</v>
      </c>
      <c r="H7146">
        <f t="array" ref="H7146">FREQUENCY(IF('Data Transformation'!$B$4:$B$8425=B7131,'Data Transformation'!$G$4:$G$8425),'Bin Analysis'!$B7146)</f>
        <v>2073</v>
      </c>
      <c r="I7146">
        <f t="shared" si="892"/>
        <v>0</v>
      </c>
      <c r="J7146">
        <f t="shared" si="893"/>
        <v>0</v>
      </c>
      <c r="K7146">
        <f>J7146*Weighting!$W$18</f>
        <v>0</v>
      </c>
      <c r="M7146" s="14"/>
    </row>
    <row r="7147" spans="1:13" x14ac:dyDescent="0.25">
      <c r="A7147" s="32" t="str">
        <f>IF(Weighting!$P$19&gt;0,B7147,"")</f>
        <v/>
      </c>
      <c r="B7147" t="e">
        <f>Weighting!$C$19</f>
        <v>#DIV/0!</v>
      </c>
      <c r="C7147" t="e">
        <f>Weighting!$F$19</f>
        <v>#NUM!</v>
      </c>
      <c r="D7147" t="e">
        <f>IF(C7147=1,'Data Transformation'!$G$3+0.5*'Data Transformation'!$W$25,IF(C7148=1,D7148-'Data Transformation'!$W$25,FALSE))</f>
        <v>#NUM!</v>
      </c>
      <c r="E7147">
        <f t="array" ref="E7147">IF(ISLOGICAL(D7147),"",FREQUENCY(IF('Data Transformation'!$B$425:$B$8425='Bin Analysis'!$B7131,'Data Transformation'!$G$425:$G$8425),D7147))</f>
        <v>2001</v>
      </c>
      <c r="F7147">
        <f t="shared" si="891"/>
        <v>0</v>
      </c>
      <c r="G7147">
        <f>Weighting!$H$19</f>
        <v>0</v>
      </c>
      <c r="H7147">
        <f t="array" ref="H7147">FREQUENCY(IF('Data Transformation'!$B$4:$B$8425=B7131,'Data Transformation'!$G$4:$G$8425),'Bin Analysis'!$B7147)</f>
        <v>2073</v>
      </c>
      <c r="I7147">
        <f t="shared" si="892"/>
        <v>0</v>
      </c>
      <c r="J7147">
        <f t="shared" si="893"/>
        <v>0</v>
      </c>
      <c r="K7147">
        <f>J7147*Weighting!$W$19</f>
        <v>0</v>
      </c>
      <c r="M7147" s="14"/>
    </row>
    <row r="7148" spans="1:13" x14ac:dyDescent="0.25">
      <c r="A7148" s="32" t="str">
        <f>IF(Weighting!$P$20&gt;0,B7148,"")</f>
        <v/>
      </c>
      <c r="B7148" t="e">
        <f>Weighting!$C$20</f>
        <v>#DIV/0!</v>
      </c>
      <c r="C7148" t="e">
        <f>Weighting!$F$20</f>
        <v>#NUM!</v>
      </c>
      <c r="D7148" t="e">
        <f>IF(C7148=1,'Data Transformation'!$G$3+0.5*'Data Transformation'!$W$25,IF(C7149=1,D7149-'Data Transformation'!$W$25,FALSE))</f>
        <v>#NUM!</v>
      </c>
      <c r="E7148">
        <f t="array" ref="E7148">IF(ISLOGICAL(D7148),"",FREQUENCY(IF('Data Transformation'!$B$425:$B$8425='Bin Analysis'!$B7131,'Data Transformation'!$G$425:$G$8425),D7148))</f>
        <v>2001</v>
      </c>
      <c r="F7148">
        <f t="shared" si="891"/>
        <v>0</v>
      </c>
      <c r="G7148">
        <f>Weighting!$H$20</f>
        <v>0</v>
      </c>
      <c r="H7148">
        <f t="array" ref="H7148">FREQUENCY(IF('Data Transformation'!$B$4:$B$8425=B7131,'Data Transformation'!$G$4:$G$8425),'Bin Analysis'!$B7148)</f>
        <v>2073</v>
      </c>
      <c r="I7148">
        <f t="shared" si="892"/>
        <v>0</v>
      </c>
      <c r="J7148">
        <f t="shared" si="893"/>
        <v>0</v>
      </c>
      <c r="K7148">
        <f>J7148*Weighting!$W$20</f>
        <v>0</v>
      </c>
      <c r="M7148" s="14"/>
    </row>
    <row r="7149" spans="1:13" x14ac:dyDescent="0.25">
      <c r="A7149" s="32" t="str">
        <f>IF(Weighting!$P$21&gt;0,B7149,"")</f>
        <v/>
      </c>
      <c r="B7149" t="e">
        <f>Weighting!$C$21</f>
        <v>#DIV/0!</v>
      </c>
      <c r="C7149" t="e">
        <f>Weighting!$F$21</f>
        <v>#NUM!</v>
      </c>
      <c r="D7149" t="e">
        <f>IF(C7149=1,'Data Transformation'!$G$3+0.5*'Data Transformation'!$W$25,IF(C7150=1,D7150-'Data Transformation'!$W$25,FALSE))</f>
        <v>#NUM!</v>
      </c>
      <c r="E7149">
        <f t="array" ref="E7149">IF(ISLOGICAL(D7149),"",FREQUENCY(IF('Data Transformation'!$B$425:$B$8425='Bin Analysis'!$B7131,'Data Transformation'!$G$425:$G$8425),D7149))</f>
        <v>2001</v>
      </c>
      <c r="F7149">
        <f t="shared" si="891"/>
        <v>0</v>
      </c>
      <c r="G7149">
        <f>Weighting!$H$21</f>
        <v>0</v>
      </c>
      <c r="H7149">
        <f t="array" ref="H7149">FREQUENCY(IF('Data Transformation'!$B$4:$B$8425=B7131,'Data Transformation'!$G$4:$G$8425),'Bin Analysis'!$B7149)</f>
        <v>2073</v>
      </c>
      <c r="I7149">
        <f t="shared" si="892"/>
        <v>0</v>
      </c>
      <c r="J7149">
        <f t="shared" si="893"/>
        <v>0</v>
      </c>
      <c r="K7149">
        <f>J7149*Weighting!$W$21</f>
        <v>0</v>
      </c>
      <c r="M7149" s="14"/>
    </row>
    <row r="7150" spans="1:13" x14ac:dyDescent="0.25">
      <c r="A7150" s="32" t="str">
        <f>IF(Weighting!$P$22&gt;0,B7150,"")</f>
        <v/>
      </c>
      <c r="B7150" t="e">
        <f>Weighting!$C$22</f>
        <v>#DIV/0!</v>
      </c>
      <c r="C7150" t="e">
        <f>Weighting!$F$22</f>
        <v>#NUM!</v>
      </c>
      <c r="D7150" t="e">
        <f>IF(C7150=1,'Data Transformation'!$G$3+0.5*'Data Transformation'!$W$25,IF(C7151=1,D7151-'Data Transformation'!$W$25,FALSE))</f>
        <v>#NUM!</v>
      </c>
      <c r="E7150">
        <f t="array" ref="E7150">IF(ISLOGICAL(D7150),"",FREQUENCY(IF('Data Transformation'!$B$425:$B$8425='Bin Analysis'!$B7131,'Data Transformation'!$G$425:$G$8425),D7150))</f>
        <v>2001</v>
      </c>
      <c r="F7150">
        <f t="shared" si="891"/>
        <v>0</v>
      </c>
      <c r="G7150">
        <f>Weighting!$H$22</f>
        <v>0</v>
      </c>
      <c r="H7150">
        <f t="array" ref="H7150">FREQUENCY(IF('Data Transformation'!$B$4:$B$8425=B7131,'Data Transformation'!$G$4:$G$8425),'Bin Analysis'!$B7150)</f>
        <v>2073</v>
      </c>
      <c r="I7150">
        <f t="shared" si="892"/>
        <v>0</v>
      </c>
      <c r="J7150">
        <f t="shared" si="893"/>
        <v>0</v>
      </c>
      <c r="K7150">
        <f>J7150*Weighting!$W$22</f>
        <v>0</v>
      </c>
      <c r="M7150" s="14"/>
    </row>
    <row r="7151" spans="1:13" x14ac:dyDescent="0.25">
      <c r="A7151" s="32" t="str">
        <f>IF(Weighting!$P$23&gt;0,B7151,"")</f>
        <v/>
      </c>
      <c r="B7151" t="e">
        <f>Weighting!$C$23</f>
        <v>#DIV/0!</v>
      </c>
      <c r="C7151" t="e">
        <f>Weighting!$F$23</f>
        <v>#NUM!</v>
      </c>
      <c r="D7151" t="e">
        <f>IF(C7151=1,'Data Transformation'!$G$3+0.5*'Data Transformation'!$W$25,IF(C7152=1,D7152-'Data Transformation'!$W$25,FALSE))</f>
        <v>#NUM!</v>
      </c>
      <c r="E7151">
        <f t="array" ref="E7151">IF(ISLOGICAL(D7151),"",FREQUENCY(IF('Data Transformation'!$B$425:$B$8425='Bin Analysis'!$B7131,'Data Transformation'!$G$425:$G$8425),D7151))</f>
        <v>2001</v>
      </c>
      <c r="F7151">
        <f t="shared" si="891"/>
        <v>0</v>
      </c>
      <c r="G7151">
        <f>Weighting!$H$23</f>
        <v>0</v>
      </c>
      <c r="H7151">
        <f t="array" ref="H7151">FREQUENCY(IF('Data Transformation'!$B$4:$B$8425=B7131,'Data Transformation'!$G$4:$G$8425),'Bin Analysis'!$B7151)</f>
        <v>2073</v>
      </c>
      <c r="I7151">
        <f t="shared" si="892"/>
        <v>0</v>
      </c>
      <c r="J7151">
        <f t="shared" si="893"/>
        <v>0</v>
      </c>
      <c r="K7151">
        <f>J7151*Weighting!$W$23</f>
        <v>0</v>
      </c>
      <c r="M7151" s="14"/>
    </row>
    <row r="7152" spans="1:13" x14ac:dyDescent="0.25">
      <c r="A7152" s="32" t="str">
        <f>IF(Weighting!$P$24&gt;0,B7152,"")</f>
        <v/>
      </c>
      <c r="B7152" t="e">
        <f>Weighting!$C$24</f>
        <v>#DIV/0!</v>
      </c>
      <c r="C7152" t="e">
        <f>Weighting!$F$24</f>
        <v>#NUM!</v>
      </c>
      <c r="D7152" t="e">
        <f>IF(C7152=1,'Data Transformation'!$G$3+0.5*'Data Transformation'!$W$25,IF(C7153=1,D7153-'Data Transformation'!$W$25,FALSE))</f>
        <v>#NUM!</v>
      </c>
      <c r="E7152">
        <f t="array" ref="E7152">IF(ISLOGICAL(D7152),"",FREQUENCY(IF('Data Transformation'!$B$425:$B$8425='Bin Analysis'!$B7131,'Data Transformation'!$G$425:$G$8425),D7152))</f>
        <v>2001</v>
      </c>
      <c r="F7152">
        <f t="shared" si="891"/>
        <v>0</v>
      </c>
      <c r="G7152">
        <f>Weighting!$H$24</f>
        <v>0</v>
      </c>
      <c r="H7152">
        <f t="array" ref="H7152">FREQUENCY(IF('Data Transformation'!$B$4:$B$8425=B7131,'Data Transformation'!$G$4:$G$8425),'Bin Analysis'!$B7152)</f>
        <v>2073</v>
      </c>
      <c r="I7152">
        <f t="shared" si="892"/>
        <v>0</v>
      </c>
      <c r="J7152">
        <f t="shared" si="893"/>
        <v>0</v>
      </c>
      <c r="K7152">
        <f>J7152*Weighting!$W$24</f>
        <v>0</v>
      </c>
      <c r="M7152" s="14"/>
    </row>
    <row r="7153" spans="1:25" x14ac:dyDescent="0.25">
      <c r="A7153" s="32" t="str">
        <f>IF(Weighting!$P$25&gt;0,B7153,"")</f>
        <v/>
      </c>
      <c r="B7153" t="e">
        <f>Weighting!$C$25</f>
        <v>#DIV/0!</v>
      </c>
      <c r="C7153" t="e">
        <f>Weighting!$F$25</f>
        <v>#NUM!</v>
      </c>
      <c r="D7153" t="e">
        <f>IF(C7153=1,'Data Transformation'!$G$3+0.5*'Data Transformation'!$W$25,IF(C7154=1,D7154-'Data Transformation'!$W$25,FALSE))</f>
        <v>#NUM!</v>
      </c>
      <c r="E7153">
        <f t="array" ref="E7153">IF(ISLOGICAL(D7153),"",FREQUENCY(IF('Data Transformation'!$B$425:$B$8425='Bin Analysis'!$B7131,'Data Transformation'!$G$425:$G$8425),D7153))</f>
        <v>2001</v>
      </c>
      <c r="F7153">
        <f t="shared" si="891"/>
        <v>0</v>
      </c>
      <c r="G7153">
        <f>Weighting!$H$25</f>
        <v>0</v>
      </c>
      <c r="H7153">
        <f t="array" ref="H7153">FREQUENCY(IF('Data Transformation'!$B$4:$B$8425=B7131,'Data Transformation'!$G$4:$G$8425),'Bin Analysis'!$B7153)</f>
        <v>2073</v>
      </c>
      <c r="I7153">
        <f t="shared" si="892"/>
        <v>0</v>
      </c>
      <c r="J7153">
        <f t="shared" si="893"/>
        <v>0</v>
      </c>
      <c r="K7153">
        <f>J7153*Weighting!$W$25</f>
        <v>0</v>
      </c>
      <c r="M7153" s="14"/>
    </row>
    <row r="7154" spans="1:25" x14ac:dyDescent="0.25">
      <c r="O7154"/>
      <c r="P7154"/>
      <c r="Q7154"/>
      <c r="R7154"/>
    </row>
    <row r="7155" spans="1:25" ht="23.25" x14ac:dyDescent="0.35">
      <c r="A7155" s="21" t="s">
        <v>0</v>
      </c>
      <c r="B7155" s="21" t="str">
        <f>IFERROR(VLOOKUP(C7155,'Data Transformation'!$L$6:$M$426,2,FALSE),"")</f>
        <v/>
      </c>
      <c r="C7155" s="21">
        <f>C7131+1</f>
        <v>298</v>
      </c>
      <c r="D7155" s="21"/>
      <c r="E7155" s="21"/>
      <c r="F7155" s="21"/>
      <c r="G7155" s="21"/>
      <c r="H7155" s="22"/>
      <c r="I7155" s="22"/>
      <c r="J7155" s="22"/>
      <c r="K7155" s="21"/>
      <c r="L7155" s="21" t="str">
        <f>B7155</f>
        <v/>
      </c>
      <c r="M7155" s="23" t="e">
        <f>INDEX('Data Transformation'!$O$4:$O$424,MATCH($B7155,'Data Transformation'!$M$4:$M$424,0),MATCH($M$2,'Data Transformation'!$O$3,0))</f>
        <v>#N/A</v>
      </c>
      <c r="N7155" s="27" t="e">
        <f>IF('Input and Summary Results'!$J$16="minimum",'Bin Analysis'!X7156/(M7155-1),'Bin Analysis'!Y7155/('Bin Analysis'!M7155-1))</f>
        <v>#N/A</v>
      </c>
      <c r="O7155" s="27" t="e">
        <f>IF(M7155=FALSE,NA(),(VLOOKUP(1,C7158:K7177,4,FALSE))/(M7155-1))</f>
        <v>#N/A</v>
      </c>
      <c r="P7155" s="27" t="e">
        <f>IF(M7155=FALSE,NA(),SUM(J7158:J7177)/Weighting!$S$5)</f>
        <v>#N/A</v>
      </c>
      <c r="Q7155" s="27" t="e">
        <f>IF(M7155=FALSE,NA(),SUM(K7158:K7177)/Weighting!$S$6)</f>
        <v>#N/A</v>
      </c>
      <c r="R7155" s="27" t="e">
        <f>IF(M7155=FALSE,NA(),(VLOOKUP(1,G7158:K7177,3,FALSE))/(M7155-1))</f>
        <v>#N/A</v>
      </c>
      <c r="S7155" s="22" t="e">
        <f>IF(M7155=FALSE,NA(),IF(SUM(J7158:J7177)=2,"yes","no"))</f>
        <v>#N/A</v>
      </c>
      <c r="X7155" s="2" cm="2">
        <f t="array" ref="X7155:X7156">FREQUENCY(IF('Data Transformation'!$B$425:$B$6424='Bin Analysis'!L7155,'Data Transformation'!$G$425:$G$6424),'Data Transformation'!$U$11)</f>
        <v>0</v>
      </c>
      <c r="Y7155" s="2" cm="2">
        <f t="array" ref="Y7155:Y7156">FREQUENCY(IF('Data Transformation'!$B$425:$B$6424='Bin Analysis'!L7155,'Data Transformation'!$G$425:$G$6424),'Data Transformation'!$U$12)</f>
        <v>0</v>
      </c>
    </row>
    <row r="7156" spans="1:25" x14ac:dyDescent="0.25">
      <c r="A7156" s="14" t="s">
        <v>67</v>
      </c>
      <c r="B7156" t="s">
        <v>47</v>
      </c>
      <c r="C7156" t="s">
        <v>5</v>
      </c>
      <c r="D7156" t="s">
        <v>98</v>
      </c>
      <c r="E7156" t="s">
        <v>99</v>
      </c>
      <c r="F7156" t="s">
        <v>100</v>
      </c>
      <c r="G7156" t="s">
        <v>69</v>
      </c>
      <c r="H7156" t="s">
        <v>31</v>
      </c>
      <c r="I7156" t="s">
        <v>32</v>
      </c>
      <c r="J7156" t="s">
        <v>46</v>
      </c>
      <c r="K7156" s="14" t="s">
        <v>45</v>
      </c>
      <c r="M7156" s="14"/>
      <c r="X7156" s="2">
        <v>0</v>
      </c>
      <c r="Y7156" s="2">
        <v>0</v>
      </c>
    </row>
    <row r="7157" spans="1:25" x14ac:dyDescent="0.25">
      <c r="A7157" s="32"/>
      <c r="D7157" t="e">
        <f>IF(C7157=1,'Data Transformation'!$G$3+0.5*'Data Transformation'!$W$25,IF(C7158=1,D7158-'Data Transformation'!$W$25,FALSE))</f>
        <v>#NUM!</v>
      </c>
      <c r="E7157">
        <f t="array" ref="E7157">IF(ISLOGICAL(D7157),"",FREQUENCY(IF('Data Transformation'!$B$425:$B$8425='Bin Analysis'!$B7155,'Data Transformation'!$G$425:$G$8425),D7157))</f>
        <v>2001</v>
      </c>
      <c r="F7157" t="e">
        <f>IF(ISLOGICAL(D7157),"",E7157-E7156)</f>
        <v>#VALUE!</v>
      </c>
      <c r="M7157" s="14"/>
    </row>
    <row r="7158" spans="1:25" x14ac:dyDescent="0.25">
      <c r="A7158" s="32" t="e">
        <f>IF(Weighting!$P$6&gt;0,B7158,"")</f>
        <v>#NUM!</v>
      </c>
      <c r="B7158" t="e">
        <f>Weighting!$C$6</f>
        <v>#DIV/0!</v>
      </c>
      <c r="C7158" t="e">
        <f>Weighting!$F$6</f>
        <v>#NUM!</v>
      </c>
      <c r="D7158" t="e">
        <f>IF(C7158=1,'Data Transformation'!$G$3+0.5*'Data Transformation'!$W$25,IF(C7159=1,D7159-'Data Transformation'!$W$25,FALSE))</f>
        <v>#NUM!</v>
      </c>
      <c r="E7158">
        <f t="array" ref="E7158">IF(ISLOGICAL(D7158),"",FREQUENCY(IF('Data Transformation'!$B$425:$B$8425='Bin Analysis'!$B7155,'Data Transformation'!$G$425:$G$8425),D7158))</f>
        <v>2001</v>
      </c>
      <c r="F7158">
        <f>IF(ISLOGICAL(D7158),"",E7158-E7157)</f>
        <v>0</v>
      </c>
      <c r="G7158">
        <f>Weighting!$H$6</f>
        <v>1</v>
      </c>
      <c r="H7158">
        <f t="array" ref="H7158">FREQUENCY(IF('Data Transformation'!$B$4:$B$8425=B7155,'Data Transformation'!$G$4:$G$8425),'Bin Analysis'!$B7158)</f>
        <v>2073</v>
      </c>
      <c r="I7158">
        <f>H7158-H7157</f>
        <v>2073</v>
      </c>
      <c r="J7158">
        <f>IF(I7158=0,0,1)</f>
        <v>1</v>
      </c>
      <c r="K7158" t="e">
        <f>J7158*Weighting!$W$6</f>
        <v>#NUM!</v>
      </c>
      <c r="M7158" s="14"/>
    </row>
    <row r="7159" spans="1:25" x14ac:dyDescent="0.25">
      <c r="A7159" s="32" t="str">
        <f>IF(Weighting!$P$7&gt;0,B7159,"")</f>
        <v/>
      </c>
      <c r="B7159" t="e">
        <f>Weighting!$C$7</f>
        <v>#DIV/0!</v>
      </c>
      <c r="C7159" t="e">
        <f>Weighting!$F$7</f>
        <v>#NUM!</v>
      </c>
      <c r="D7159" t="e">
        <f>IF(C7159=1,'Data Transformation'!$G$3+0.5*'Data Transformation'!$W$25,IF(C7160=1,D7160-'Data Transformation'!$W$25,FALSE))</f>
        <v>#NUM!</v>
      </c>
      <c r="E7159">
        <f t="array" ref="E7159">IF(ISLOGICAL(D7159),"",FREQUENCY(IF('Data Transformation'!$B$425:$B$8425='Bin Analysis'!$B7155,'Data Transformation'!$G$425:$G$8425),D7159))</f>
        <v>2001</v>
      </c>
      <c r="F7159">
        <f t="shared" ref="F7159:F7177" si="894">IF(ISLOGICAL(D7159),"",E7159-E7158)</f>
        <v>0</v>
      </c>
      <c r="G7159">
        <f>Weighting!$H$7</f>
        <v>0</v>
      </c>
      <c r="H7159">
        <f t="array" ref="H7159">FREQUENCY(IF('Data Transformation'!$B$4:$B$8425=B7155,'Data Transformation'!$G$4:$G$8425),'Bin Analysis'!$B7159)</f>
        <v>2073</v>
      </c>
      <c r="I7159">
        <f t="shared" ref="I7159:I7177" si="895">H7159-H7158</f>
        <v>0</v>
      </c>
      <c r="J7159">
        <f>IF(I7159=0,0,1)</f>
        <v>0</v>
      </c>
      <c r="K7159">
        <f>J7159*Weighting!$W$7</f>
        <v>0</v>
      </c>
      <c r="M7159" s="14"/>
    </row>
    <row r="7160" spans="1:25" x14ac:dyDescent="0.25">
      <c r="A7160" s="32" t="str">
        <f>IF(Weighting!$P$8&gt;0,B7160,"")</f>
        <v/>
      </c>
      <c r="B7160" t="e">
        <f>Weighting!$C$8</f>
        <v>#DIV/0!</v>
      </c>
      <c r="C7160" t="e">
        <f>Weighting!$F$8</f>
        <v>#NUM!</v>
      </c>
      <c r="D7160" t="e">
        <f>IF(C7160=1,'Data Transformation'!$G$3+0.5*'Data Transformation'!$W$25,IF(C7161=1,D7161-'Data Transformation'!$W$25,FALSE))</f>
        <v>#NUM!</v>
      </c>
      <c r="E7160">
        <f t="array" ref="E7160">IF(ISLOGICAL(D7160),"",FREQUENCY(IF('Data Transformation'!$B$425:$B$8425='Bin Analysis'!$B7155,'Data Transformation'!$G$425:$G$8425),D7160))</f>
        <v>2001</v>
      </c>
      <c r="F7160">
        <f t="shared" si="894"/>
        <v>0</v>
      </c>
      <c r="G7160">
        <f>Weighting!$H$8</f>
        <v>0</v>
      </c>
      <c r="H7160">
        <f t="array" ref="H7160">FREQUENCY(IF('Data Transformation'!$B$4:$B$8425=B7155,'Data Transformation'!$G$4:$G$8425),'Bin Analysis'!$B7160)</f>
        <v>2073</v>
      </c>
      <c r="I7160">
        <f t="shared" si="895"/>
        <v>0</v>
      </c>
      <c r="J7160">
        <f t="shared" ref="J7160:J7177" si="896">IF(I7160=0,0,1)</f>
        <v>0</v>
      </c>
      <c r="K7160">
        <f>J7160*Weighting!$W$8</f>
        <v>0</v>
      </c>
      <c r="M7160" s="14"/>
    </row>
    <row r="7161" spans="1:25" x14ac:dyDescent="0.25">
      <c r="A7161" s="32" t="str">
        <f>IF(Weighting!$P$9&gt;0,B7161,"")</f>
        <v/>
      </c>
      <c r="B7161" s="50" t="e">
        <f>Weighting!$C$9</f>
        <v>#DIV/0!</v>
      </c>
      <c r="C7161" t="e">
        <f>Weighting!$F$9</f>
        <v>#NUM!</v>
      </c>
      <c r="D7161" t="e">
        <f>IF(C7161=1,'Data Transformation'!$G$3+0.5*'Data Transformation'!$W$25,IF(C7162=1,D7162-'Data Transformation'!$W$25,FALSE))</f>
        <v>#NUM!</v>
      </c>
      <c r="E7161">
        <f t="array" ref="E7161">IF(ISLOGICAL(D7161),"",FREQUENCY(IF('Data Transformation'!$B$425:$B$8425='Bin Analysis'!$B7155,'Data Transformation'!$G$425:$G$8425),D7161))</f>
        <v>2001</v>
      </c>
      <c r="F7161">
        <f t="shared" si="894"/>
        <v>0</v>
      </c>
      <c r="G7161">
        <f>Weighting!$H$9</f>
        <v>0</v>
      </c>
      <c r="H7161">
        <f t="array" ref="H7161">FREQUENCY(IF('Data Transformation'!$B$4:$B$8425=B7155,'Data Transformation'!$G$4:$G$8425),'Bin Analysis'!$B7161)</f>
        <v>2073</v>
      </c>
      <c r="I7161">
        <f t="shared" si="895"/>
        <v>0</v>
      </c>
      <c r="J7161">
        <f t="shared" si="896"/>
        <v>0</v>
      </c>
      <c r="K7161">
        <f>J7161*Weighting!$W$9</f>
        <v>0</v>
      </c>
      <c r="M7161" s="14"/>
    </row>
    <row r="7162" spans="1:25" x14ac:dyDescent="0.25">
      <c r="A7162" s="32" t="str">
        <f>IF(Weighting!$P$10&gt;0,B7162,"")</f>
        <v/>
      </c>
      <c r="B7162" t="e">
        <f>Weighting!$C$10</f>
        <v>#DIV/0!</v>
      </c>
      <c r="C7162" t="e">
        <f>Weighting!$F$10</f>
        <v>#NUM!</v>
      </c>
      <c r="D7162" t="e">
        <f>IF(C7162=1,'Data Transformation'!$G$3+0.5*'Data Transformation'!$W$25,IF(C7163=1,D7163-'Data Transformation'!$W$25,FALSE))</f>
        <v>#NUM!</v>
      </c>
      <c r="E7162">
        <f t="array" ref="E7162">IF(ISLOGICAL(D7162),"",FREQUENCY(IF('Data Transformation'!$B$425:$B$8425='Bin Analysis'!$B7155,'Data Transformation'!$G$425:$G$8425),D7162))</f>
        <v>2001</v>
      </c>
      <c r="F7162">
        <f t="shared" si="894"/>
        <v>0</v>
      </c>
      <c r="G7162">
        <f>Weighting!$H$10</f>
        <v>0</v>
      </c>
      <c r="H7162">
        <f t="array" ref="H7162">FREQUENCY(IF('Data Transformation'!$B$4:$B$8425=B7155,'Data Transformation'!$G$4:$G$8425),'Bin Analysis'!$B7162)</f>
        <v>2073</v>
      </c>
      <c r="I7162">
        <f t="shared" si="895"/>
        <v>0</v>
      </c>
      <c r="J7162">
        <f t="shared" si="896"/>
        <v>0</v>
      </c>
      <c r="K7162">
        <f>J7162*Weighting!$W$10</f>
        <v>0</v>
      </c>
      <c r="M7162" s="14"/>
    </row>
    <row r="7163" spans="1:25" x14ac:dyDescent="0.25">
      <c r="A7163" s="32" t="str">
        <f>IF(Weighting!$P$11&gt;0,B7163,"")</f>
        <v/>
      </c>
      <c r="B7163" t="e">
        <f>Weighting!$C$11</f>
        <v>#DIV/0!</v>
      </c>
      <c r="C7163" t="e">
        <f>Weighting!$F$11</f>
        <v>#NUM!</v>
      </c>
      <c r="D7163" t="e">
        <f>IF(C7163=1,'Data Transformation'!$G$3+0.5*'Data Transformation'!$W$25,IF(C7164=1,D7164-'Data Transformation'!$W$25,FALSE))</f>
        <v>#NUM!</v>
      </c>
      <c r="E7163">
        <f t="array" ref="E7163">IF(ISLOGICAL(D7163),"",FREQUENCY(IF('Data Transformation'!$B$425:$B$8425='Bin Analysis'!$B7155,'Data Transformation'!$G$425:$G$8425),D7163))</f>
        <v>2001</v>
      </c>
      <c r="F7163">
        <f t="shared" si="894"/>
        <v>0</v>
      </c>
      <c r="G7163">
        <f>Weighting!$H$11</f>
        <v>0</v>
      </c>
      <c r="H7163">
        <f t="array" ref="H7163">FREQUENCY(IF('Data Transformation'!$B$4:$B$8425=B7155,'Data Transformation'!$G$4:$G$8425),'Bin Analysis'!$B7163)</f>
        <v>2073</v>
      </c>
      <c r="I7163">
        <f t="shared" si="895"/>
        <v>0</v>
      </c>
      <c r="J7163">
        <f t="shared" si="896"/>
        <v>0</v>
      </c>
      <c r="K7163">
        <f>J7163*Weighting!$W$11</f>
        <v>0</v>
      </c>
      <c r="M7163" s="14"/>
    </row>
    <row r="7164" spans="1:25" x14ac:dyDescent="0.25">
      <c r="A7164" s="32" t="str">
        <f>IF(Weighting!$P$12&gt;0,B7164,"")</f>
        <v/>
      </c>
      <c r="B7164" t="e">
        <f>Weighting!$C$12</f>
        <v>#DIV/0!</v>
      </c>
      <c r="C7164" t="e">
        <f>Weighting!$F$12</f>
        <v>#NUM!</v>
      </c>
      <c r="D7164" t="e">
        <f>IF(C7164=1,'Data Transformation'!$G$3+0.5*'Data Transformation'!$W$25,IF(C7165=1,D7165-'Data Transformation'!$W$25,FALSE))</f>
        <v>#NUM!</v>
      </c>
      <c r="E7164">
        <f t="array" ref="E7164">IF(ISLOGICAL(D7164),"",FREQUENCY(IF('Data Transformation'!$B$425:$B$8425='Bin Analysis'!$B7155,'Data Transformation'!$G$425:$G$8425),D7164))</f>
        <v>2001</v>
      </c>
      <c r="F7164">
        <f t="shared" si="894"/>
        <v>0</v>
      </c>
      <c r="G7164">
        <f>Weighting!$H$12</f>
        <v>0</v>
      </c>
      <c r="H7164">
        <f t="array" ref="H7164">FREQUENCY(IF('Data Transformation'!$B$4:$B$8425=B7155,'Data Transformation'!$G$4:$G$8425),'Bin Analysis'!$B7164)</f>
        <v>2073</v>
      </c>
      <c r="I7164">
        <f t="shared" si="895"/>
        <v>0</v>
      </c>
      <c r="J7164">
        <f t="shared" si="896"/>
        <v>0</v>
      </c>
      <c r="K7164">
        <f>J7164*Weighting!$W$12</f>
        <v>0</v>
      </c>
      <c r="M7164" s="14"/>
    </row>
    <row r="7165" spans="1:25" x14ac:dyDescent="0.25">
      <c r="A7165" s="32" t="str">
        <f>IF(Weighting!$P$13&gt;0,B7165,"")</f>
        <v/>
      </c>
      <c r="B7165" t="e">
        <f>Weighting!$C$13</f>
        <v>#DIV/0!</v>
      </c>
      <c r="C7165" t="e">
        <f>Weighting!$F$13</f>
        <v>#NUM!</v>
      </c>
      <c r="D7165" t="e">
        <f>IF(C7165=1,'Data Transformation'!$G$3+0.5*'Data Transformation'!$W$25,IF(C7166=1,D7166-'Data Transformation'!$W$25,FALSE))</f>
        <v>#NUM!</v>
      </c>
      <c r="E7165">
        <f t="array" ref="E7165">IF(ISLOGICAL(D7165),"",FREQUENCY(IF('Data Transformation'!$B$425:$B$8425='Bin Analysis'!$B7155,'Data Transformation'!$G$425:$G$8425),D7165))</f>
        <v>2001</v>
      </c>
      <c r="F7165">
        <f t="shared" si="894"/>
        <v>0</v>
      </c>
      <c r="G7165">
        <f>Weighting!$H$13</f>
        <v>0</v>
      </c>
      <c r="H7165">
        <f t="array" ref="H7165">FREQUENCY(IF('Data Transformation'!$B$4:$B$8425=B7155,'Data Transformation'!$G$4:$G$8425),'Bin Analysis'!$B7165)</f>
        <v>2073</v>
      </c>
      <c r="I7165">
        <f t="shared" si="895"/>
        <v>0</v>
      </c>
      <c r="J7165">
        <f t="shared" si="896"/>
        <v>0</v>
      </c>
      <c r="K7165">
        <f>J7165*Weighting!$W$13</f>
        <v>0</v>
      </c>
      <c r="M7165" s="14"/>
    </row>
    <row r="7166" spans="1:25" x14ac:dyDescent="0.25">
      <c r="A7166" s="32" t="str">
        <f>IF(Weighting!$P$14&gt;0,B7166,"")</f>
        <v/>
      </c>
      <c r="B7166" t="e">
        <f>Weighting!$C$14</f>
        <v>#DIV/0!</v>
      </c>
      <c r="C7166" t="e">
        <f>Weighting!$F$14</f>
        <v>#NUM!</v>
      </c>
      <c r="D7166" t="e">
        <f>IF(C7166=1,'Data Transformation'!$G$3+0.5*'Data Transformation'!$W$25,IF(C7167=1,D7167-'Data Transformation'!$W$25,FALSE))</f>
        <v>#NUM!</v>
      </c>
      <c r="E7166">
        <f t="array" ref="E7166">IF(ISLOGICAL(D7166),"",FREQUENCY(IF('Data Transformation'!$B$425:$B$8425='Bin Analysis'!$B7155,'Data Transformation'!$G$425:$G$8425),D7166))</f>
        <v>2001</v>
      </c>
      <c r="F7166">
        <f t="shared" si="894"/>
        <v>0</v>
      </c>
      <c r="G7166">
        <f>Weighting!$H$14</f>
        <v>0</v>
      </c>
      <c r="H7166">
        <f t="array" ref="H7166">FREQUENCY(IF('Data Transformation'!$B$4:$B$8425=B7155,'Data Transformation'!$G$4:$G$8425),'Bin Analysis'!$B7166)</f>
        <v>2073</v>
      </c>
      <c r="I7166">
        <f t="shared" si="895"/>
        <v>0</v>
      </c>
      <c r="J7166">
        <f t="shared" si="896"/>
        <v>0</v>
      </c>
      <c r="K7166">
        <f>J7166*Weighting!$W$14</f>
        <v>0</v>
      </c>
      <c r="M7166" s="14"/>
    </row>
    <row r="7167" spans="1:25" x14ac:dyDescent="0.25">
      <c r="A7167" s="32" t="str">
        <f>IF(Weighting!$P$15&gt;0,B7167,"")</f>
        <v/>
      </c>
      <c r="B7167" t="e">
        <f>Weighting!$C$15</f>
        <v>#DIV/0!</v>
      </c>
      <c r="C7167" t="e">
        <f>Weighting!$F$15</f>
        <v>#NUM!</v>
      </c>
      <c r="D7167" t="e">
        <f>IF(C7167=1,'Data Transformation'!$G$3+0.5*'Data Transformation'!$W$25,IF(C7168=1,D7168-'Data Transformation'!$W$25,FALSE))</f>
        <v>#NUM!</v>
      </c>
      <c r="E7167">
        <f t="array" ref="E7167">IF(ISLOGICAL(D7167),"",FREQUENCY(IF('Data Transformation'!$B$425:$B$8425='Bin Analysis'!$B7155,'Data Transformation'!$G$425:$G$8425),D7167))</f>
        <v>2001</v>
      </c>
      <c r="F7167">
        <f t="shared" si="894"/>
        <v>0</v>
      </c>
      <c r="G7167">
        <f>Weighting!$H$15</f>
        <v>0</v>
      </c>
      <c r="H7167">
        <f t="array" ref="H7167">FREQUENCY(IF('Data Transformation'!$B$4:$B$8425=B7155,'Data Transformation'!$G$4:$G$8425),'Bin Analysis'!$B7167)</f>
        <v>2073</v>
      </c>
      <c r="I7167">
        <f t="shared" si="895"/>
        <v>0</v>
      </c>
      <c r="J7167">
        <f t="shared" si="896"/>
        <v>0</v>
      </c>
      <c r="K7167">
        <f>J7167*Weighting!$W$15</f>
        <v>0</v>
      </c>
      <c r="M7167" s="14"/>
    </row>
    <row r="7168" spans="1:25" x14ac:dyDescent="0.25">
      <c r="A7168" s="32" t="str">
        <f>IF(Weighting!$P$16&gt;0,B7168,"")</f>
        <v/>
      </c>
      <c r="B7168" t="e">
        <f>Weighting!$C$16</f>
        <v>#DIV/0!</v>
      </c>
      <c r="C7168" t="e">
        <f>Weighting!$F$16</f>
        <v>#NUM!</v>
      </c>
      <c r="D7168" t="e">
        <f>IF(C7168=1,'Data Transformation'!$G$3+0.5*'Data Transformation'!$W$25,IF(C7169=1,D7169-'Data Transformation'!$W$25,FALSE))</f>
        <v>#NUM!</v>
      </c>
      <c r="E7168">
        <f t="array" ref="E7168">IF(ISLOGICAL(D7168),"",FREQUENCY(IF('Data Transformation'!$B$425:$B$8425='Bin Analysis'!$B7155,'Data Transformation'!$G$425:$G$8425),D7168))</f>
        <v>2001</v>
      </c>
      <c r="F7168">
        <f t="shared" si="894"/>
        <v>0</v>
      </c>
      <c r="G7168">
        <f>Weighting!$H$16</f>
        <v>0</v>
      </c>
      <c r="H7168">
        <f t="array" ref="H7168">FREQUENCY(IF('Data Transformation'!$B$4:$B$8425=B7155,'Data Transformation'!$G$4:$G$8425),'Bin Analysis'!$B7168)</f>
        <v>2073</v>
      </c>
      <c r="I7168">
        <f t="shared" si="895"/>
        <v>0</v>
      </c>
      <c r="J7168">
        <f t="shared" si="896"/>
        <v>0</v>
      </c>
      <c r="K7168">
        <f>J7168*Weighting!$W$16</f>
        <v>0</v>
      </c>
      <c r="M7168" s="14"/>
    </row>
    <row r="7169" spans="1:25" x14ac:dyDescent="0.25">
      <c r="A7169" s="32" t="str">
        <f>IF(Weighting!$P$17&gt;0,B7169,"")</f>
        <v/>
      </c>
      <c r="B7169" t="e">
        <f>Weighting!$C$17</f>
        <v>#DIV/0!</v>
      </c>
      <c r="C7169" t="e">
        <f>Weighting!$F$17</f>
        <v>#NUM!</v>
      </c>
      <c r="D7169" t="e">
        <f>IF(C7169=1,'Data Transformation'!$G$3+0.5*'Data Transformation'!$W$25,IF(C7170=1,D7170-'Data Transformation'!$W$25,FALSE))</f>
        <v>#NUM!</v>
      </c>
      <c r="E7169">
        <f t="array" ref="E7169">IF(ISLOGICAL(D7169),"",FREQUENCY(IF('Data Transformation'!$B$425:$B$8425='Bin Analysis'!$B7155,'Data Transformation'!$G$425:$G$8425),D7169))</f>
        <v>2001</v>
      </c>
      <c r="F7169">
        <f t="shared" si="894"/>
        <v>0</v>
      </c>
      <c r="G7169">
        <f>Weighting!$H$17</f>
        <v>0</v>
      </c>
      <c r="H7169">
        <f t="array" ref="H7169">FREQUENCY(IF('Data Transformation'!$B$4:$B$8425=B7155,'Data Transformation'!$G$4:$G$8425),'Bin Analysis'!$B7169)</f>
        <v>2073</v>
      </c>
      <c r="I7169">
        <f t="shared" si="895"/>
        <v>0</v>
      </c>
      <c r="J7169">
        <f t="shared" si="896"/>
        <v>0</v>
      </c>
      <c r="K7169">
        <f>J7169*Weighting!$W$17</f>
        <v>0</v>
      </c>
      <c r="M7169" s="14"/>
    </row>
    <row r="7170" spans="1:25" x14ac:dyDescent="0.25">
      <c r="A7170" s="32" t="str">
        <f>IF(Weighting!$P$18&gt;0,B7170,"")</f>
        <v/>
      </c>
      <c r="B7170" t="e">
        <f>Weighting!$C$18</f>
        <v>#DIV/0!</v>
      </c>
      <c r="C7170" t="e">
        <f>Weighting!$F$18</f>
        <v>#NUM!</v>
      </c>
      <c r="D7170" t="e">
        <f>IF(C7170=1,'Data Transformation'!$G$3+0.5*'Data Transformation'!$W$25,IF(C7171=1,D7171-'Data Transformation'!$W$25,FALSE))</f>
        <v>#NUM!</v>
      </c>
      <c r="E7170">
        <f t="array" ref="E7170">IF(ISLOGICAL(D7170),"",FREQUENCY(IF('Data Transformation'!$B$425:$B$8425='Bin Analysis'!$B7155,'Data Transformation'!$G$425:$G$8425),D7170))</f>
        <v>2001</v>
      </c>
      <c r="F7170">
        <f t="shared" si="894"/>
        <v>0</v>
      </c>
      <c r="G7170">
        <f>Weighting!$H$18</f>
        <v>0</v>
      </c>
      <c r="H7170">
        <f t="array" ref="H7170">FREQUENCY(IF('Data Transformation'!$B$4:$B$8425=B7155,'Data Transformation'!$G$4:$G$8425),'Bin Analysis'!$B7170)</f>
        <v>2073</v>
      </c>
      <c r="I7170">
        <f t="shared" si="895"/>
        <v>0</v>
      </c>
      <c r="J7170">
        <f t="shared" si="896"/>
        <v>0</v>
      </c>
      <c r="K7170">
        <f>J7170*Weighting!$W$18</f>
        <v>0</v>
      </c>
      <c r="M7170" s="14"/>
    </row>
    <row r="7171" spans="1:25" x14ac:dyDescent="0.25">
      <c r="A7171" s="32" t="str">
        <f>IF(Weighting!$P$19&gt;0,B7171,"")</f>
        <v/>
      </c>
      <c r="B7171" t="e">
        <f>Weighting!$C$19</f>
        <v>#DIV/0!</v>
      </c>
      <c r="C7171" t="e">
        <f>Weighting!$F$19</f>
        <v>#NUM!</v>
      </c>
      <c r="D7171" t="e">
        <f>IF(C7171=1,'Data Transformation'!$G$3+0.5*'Data Transformation'!$W$25,IF(C7172=1,D7172-'Data Transformation'!$W$25,FALSE))</f>
        <v>#NUM!</v>
      </c>
      <c r="E7171">
        <f t="array" ref="E7171">IF(ISLOGICAL(D7171),"",FREQUENCY(IF('Data Transformation'!$B$425:$B$8425='Bin Analysis'!$B7155,'Data Transformation'!$G$425:$G$8425),D7171))</f>
        <v>2001</v>
      </c>
      <c r="F7171">
        <f t="shared" si="894"/>
        <v>0</v>
      </c>
      <c r="G7171">
        <f>Weighting!$H$19</f>
        <v>0</v>
      </c>
      <c r="H7171">
        <f t="array" ref="H7171">FREQUENCY(IF('Data Transformation'!$B$4:$B$8425=B7155,'Data Transformation'!$G$4:$G$8425),'Bin Analysis'!$B7171)</f>
        <v>2073</v>
      </c>
      <c r="I7171">
        <f t="shared" si="895"/>
        <v>0</v>
      </c>
      <c r="J7171">
        <f t="shared" si="896"/>
        <v>0</v>
      </c>
      <c r="K7171">
        <f>J7171*Weighting!$W$19</f>
        <v>0</v>
      </c>
      <c r="M7171" s="14"/>
    </row>
    <row r="7172" spans="1:25" x14ac:dyDescent="0.25">
      <c r="A7172" s="32" t="str">
        <f>IF(Weighting!$P$20&gt;0,B7172,"")</f>
        <v/>
      </c>
      <c r="B7172" t="e">
        <f>Weighting!$C$20</f>
        <v>#DIV/0!</v>
      </c>
      <c r="C7172" t="e">
        <f>Weighting!$F$20</f>
        <v>#NUM!</v>
      </c>
      <c r="D7172" t="e">
        <f>IF(C7172=1,'Data Transformation'!$G$3+0.5*'Data Transformation'!$W$25,IF(C7173=1,D7173-'Data Transformation'!$W$25,FALSE))</f>
        <v>#NUM!</v>
      </c>
      <c r="E7172">
        <f t="array" ref="E7172">IF(ISLOGICAL(D7172),"",FREQUENCY(IF('Data Transformation'!$B$425:$B$8425='Bin Analysis'!$B7155,'Data Transformation'!$G$425:$G$8425),D7172))</f>
        <v>2001</v>
      </c>
      <c r="F7172">
        <f t="shared" si="894"/>
        <v>0</v>
      </c>
      <c r="G7172">
        <f>Weighting!$H$20</f>
        <v>0</v>
      </c>
      <c r="H7172">
        <f t="array" ref="H7172">FREQUENCY(IF('Data Transformation'!$B$4:$B$8425=B7155,'Data Transformation'!$G$4:$G$8425),'Bin Analysis'!$B7172)</f>
        <v>2073</v>
      </c>
      <c r="I7172">
        <f t="shared" si="895"/>
        <v>0</v>
      </c>
      <c r="J7172">
        <f t="shared" si="896"/>
        <v>0</v>
      </c>
      <c r="K7172">
        <f>J7172*Weighting!$W$20</f>
        <v>0</v>
      </c>
      <c r="M7172" s="14"/>
    </row>
    <row r="7173" spans="1:25" x14ac:dyDescent="0.25">
      <c r="A7173" s="32" t="str">
        <f>IF(Weighting!$P$21&gt;0,B7173,"")</f>
        <v/>
      </c>
      <c r="B7173" t="e">
        <f>Weighting!$C$21</f>
        <v>#DIV/0!</v>
      </c>
      <c r="C7173" t="e">
        <f>Weighting!$F$21</f>
        <v>#NUM!</v>
      </c>
      <c r="D7173" t="e">
        <f>IF(C7173=1,'Data Transformation'!$G$3+0.5*'Data Transformation'!$W$25,IF(C7174=1,D7174-'Data Transformation'!$W$25,FALSE))</f>
        <v>#NUM!</v>
      </c>
      <c r="E7173">
        <f t="array" ref="E7173">IF(ISLOGICAL(D7173),"",FREQUENCY(IF('Data Transformation'!$B$425:$B$8425='Bin Analysis'!$B7155,'Data Transformation'!$G$425:$G$8425),D7173))</f>
        <v>2001</v>
      </c>
      <c r="F7173">
        <f t="shared" si="894"/>
        <v>0</v>
      </c>
      <c r="G7173">
        <f>Weighting!$H$21</f>
        <v>0</v>
      </c>
      <c r="H7173">
        <f t="array" ref="H7173">FREQUENCY(IF('Data Transformation'!$B$4:$B$8425=B7155,'Data Transformation'!$G$4:$G$8425),'Bin Analysis'!$B7173)</f>
        <v>2073</v>
      </c>
      <c r="I7173">
        <f t="shared" si="895"/>
        <v>0</v>
      </c>
      <c r="J7173">
        <f t="shared" si="896"/>
        <v>0</v>
      </c>
      <c r="K7173">
        <f>J7173*Weighting!$W$21</f>
        <v>0</v>
      </c>
      <c r="M7173" s="14"/>
    </row>
    <row r="7174" spans="1:25" x14ac:dyDescent="0.25">
      <c r="A7174" s="32" t="str">
        <f>IF(Weighting!$P$22&gt;0,B7174,"")</f>
        <v/>
      </c>
      <c r="B7174" t="e">
        <f>Weighting!$C$22</f>
        <v>#DIV/0!</v>
      </c>
      <c r="C7174" t="e">
        <f>Weighting!$F$22</f>
        <v>#NUM!</v>
      </c>
      <c r="D7174" t="e">
        <f>IF(C7174=1,'Data Transformation'!$G$3+0.5*'Data Transformation'!$W$25,IF(C7175=1,D7175-'Data Transformation'!$W$25,FALSE))</f>
        <v>#NUM!</v>
      </c>
      <c r="E7174">
        <f t="array" ref="E7174">IF(ISLOGICAL(D7174),"",FREQUENCY(IF('Data Transformation'!$B$425:$B$8425='Bin Analysis'!$B7155,'Data Transformation'!$G$425:$G$8425),D7174))</f>
        <v>2001</v>
      </c>
      <c r="F7174">
        <f t="shared" si="894"/>
        <v>0</v>
      </c>
      <c r="G7174">
        <f>Weighting!$H$22</f>
        <v>0</v>
      </c>
      <c r="H7174">
        <f t="array" ref="H7174">FREQUENCY(IF('Data Transformation'!$B$4:$B$8425=B7155,'Data Transformation'!$G$4:$G$8425),'Bin Analysis'!$B7174)</f>
        <v>2073</v>
      </c>
      <c r="I7174">
        <f t="shared" si="895"/>
        <v>0</v>
      </c>
      <c r="J7174">
        <f t="shared" si="896"/>
        <v>0</v>
      </c>
      <c r="K7174">
        <f>J7174*Weighting!$W$22</f>
        <v>0</v>
      </c>
      <c r="M7174" s="14"/>
    </row>
    <row r="7175" spans="1:25" x14ac:dyDescent="0.25">
      <c r="A7175" s="32" t="str">
        <f>IF(Weighting!$P$23&gt;0,B7175,"")</f>
        <v/>
      </c>
      <c r="B7175" t="e">
        <f>Weighting!$C$23</f>
        <v>#DIV/0!</v>
      </c>
      <c r="C7175" t="e">
        <f>Weighting!$F$23</f>
        <v>#NUM!</v>
      </c>
      <c r="D7175" t="e">
        <f>IF(C7175=1,'Data Transformation'!$G$3+0.5*'Data Transformation'!$W$25,IF(C7176=1,D7176-'Data Transformation'!$W$25,FALSE))</f>
        <v>#NUM!</v>
      </c>
      <c r="E7175">
        <f t="array" ref="E7175">IF(ISLOGICAL(D7175),"",FREQUENCY(IF('Data Transformation'!$B$425:$B$8425='Bin Analysis'!$B7155,'Data Transformation'!$G$425:$G$8425),D7175))</f>
        <v>2001</v>
      </c>
      <c r="F7175">
        <f t="shared" si="894"/>
        <v>0</v>
      </c>
      <c r="G7175">
        <f>Weighting!$H$23</f>
        <v>0</v>
      </c>
      <c r="H7175">
        <f t="array" ref="H7175">FREQUENCY(IF('Data Transformation'!$B$4:$B$8425=B7155,'Data Transformation'!$G$4:$G$8425),'Bin Analysis'!$B7175)</f>
        <v>2073</v>
      </c>
      <c r="I7175">
        <f t="shared" si="895"/>
        <v>0</v>
      </c>
      <c r="J7175">
        <f t="shared" si="896"/>
        <v>0</v>
      </c>
      <c r="K7175">
        <f>J7175*Weighting!$W$23</f>
        <v>0</v>
      </c>
      <c r="M7175" s="14"/>
    </row>
    <row r="7176" spans="1:25" x14ac:dyDescent="0.25">
      <c r="A7176" s="32" t="str">
        <f>IF(Weighting!$P$24&gt;0,B7176,"")</f>
        <v/>
      </c>
      <c r="B7176" t="e">
        <f>Weighting!$C$24</f>
        <v>#DIV/0!</v>
      </c>
      <c r="C7176" t="e">
        <f>Weighting!$F$24</f>
        <v>#NUM!</v>
      </c>
      <c r="D7176" t="e">
        <f>IF(C7176=1,'Data Transformation'!$G$3+0.5*'Data Transformation'!$W$25,IF(C7177=1,D7177-'Data Transformation'!$W$25,FALSE))</f>
        <v>#NUM!</v>
      </c>
      <c r="E7176">
        <f t="array" ref="E7176">IF(ISLOGICAL(D7176),"",FREQUENCY(IF('Data Transformation'!$B$425:$B$8425='Bin Analysis'!$B7155,'Data Transformation'!$G$425:$G$8425),D7176))</f>
        <v>2001</v>
      </c>
      <c r="F7176">
        <f t="shared" si="894"/>
        <v>0</v>
      </c>
      <c r="G7176">
        <f>Weighting!$H$24</f>
        <v>0</v>
      </c>
      <c r="H7176">
        <f t="array" ref="H7176">FREQUENCY(IF('Data Transformation'!$B$4:$B$8425=B7155,'Data Transformation'!$G$4:$G$8425),'Bin Analysis'!$B7176)</f>
        <v>2073</v>
      </c>
      <c r="I7176">
        <f t="shared" si="895"/>
        <v>0</v>
      </c>
      <c r="J7176">
        <f t="shared" si="896"/>
        <v>0</v>
      </c>
      <c r="K7176">
        <f>J7176*Weighting!$W$24</f>
        <v>0</v>
      </c>
      <c r="M7176" s="14"/>
    </row>
    <row r="7177" spans="1:25" x14ac:dyDescent="0.25">
      <c r="A7177" s="32" t="str">
        <f>IF(Weighting!$P$25&gt;0,B7177,"")</f>
        <v/>
      </c>
      <c r="B7177" t="e">
        <f>Weighting!$C$25</f>
        <v>#DIV/0!</v>
      </c>
      <c r="C7177" t="e">
        <f>Weighting!$F$25</f>
        <v>#NUM!</v>
      </c>
      <c r="D7177" t="e">
        <f>IF(C7177=1,'Data Transformation'!$G$3+0.5*'Data Transformation'!$W$25,IF(C7178=1,D7178-'Data Transformation'!$W$25,FALSE))</f>
        <v>#NUM!</v>
      </c>
      <c r="E7177">
        <f t="array" ref="E7177">IF(ISLOGICAL(D7177),"",FREQUENCY(IF('Data Transformation'!$B$425:$B$8425='Bin Analysis'!$B7155,'Data Transformation'!$G$425:$G$8425),D7177))</f>
        <v>2001</v>
      </c>
      <c r="F7177">
        <f t="shared" si="894"/>
        <v>0</v>
      </c>
      <c r="G7177">
        <f>Weighting!$H$25</f>
        <v>0</v>
      </c>
      <c r="H7177">
        <f t="array" ref="H7177">FREQUENCY(IF('Data Transformation'!$B$4:$B$8425=B7155,'Data Transformation'!$G$4:$G$8425),'Bin Analysis'!$B7177)</f>
        <v>2073</v>
      </c>
      <c r="I7177">
        <f t="shared" si="895"/>
        <v>0</v>
      </c>
      <c r="J7177">
        <f t="shared" si="896"/>
        <v>0</v>
      </c>
      <c r="K7177">
        <f>J7177*Weighting!$W$25</f>
        <v>0</v>
      </c>
      <c r="M7177" s="14"/>
    </row>
    <row r="7178" spans="1:25" x14ac:dyDescent="0.25">
      <c r="O7178"/>
      <c r="P7178"/>
      <c r="Q7178"/>
      <c r="R7178"/>
    </row>
    <row r="7179" spans="1:25" ht="23.25" x14ac:dyDescent="0.35">
      <c r="A7179" s="21" t="s">
        <v>0</v>
      </c>
      <c r="B7179" s="21" t="str">
        <f>IFERROR(VLOOKUP(C7179,'Data Transformation'!$L$6:$M$426,2,FALSE),"")</f>
        <v/>
      </c>
      <c r="C7179" s="21">
        <f>C7155+1</f>
        <v>299</v>
      </c>
      <c r="D7179" s="21"/>
      <c r="E7179" s="21"/>
      <c r="F7179" s="21"/>
      <c r="G7179" s="21"/>
      <c r="H7179" s="22"/>
      <c r="I7179" s="22"/>
      <c r="J7179" s="22"/>
      <c r="K7179" s="21"/>
      <c r="L7179" s="21" t="str">
        <f>B7179</f>
        <v/>
      </c>
      <c r="M7179" s="23" t="e">
        <f>INDEX('Data Transformation'!$O$4:$O$424,MATCH($B7179,'Data Transformation'!$M$4:$M$424,0),MATCH($M$2,'Data Transformation'!$O$3,0))</f>
        <v>#N/A</v>
      </c>
      <c r="N7179" s="27" t="e">
        <f>IF('Input and Summary Results'!$J$16="minimum",'Bin Analysis'!X7180/(M7179-1),'Bin Analysis'!Y7179/('Bin Analysis'!M7179-1))</f>
        <v>#N/A</v>
      </c>
      <c r="O7179" s="27" t="e">
        <f>IF(M7179=FALSE,NA(),(VLOOKUP(1,C7182:K7201,4,FALSE))/(M7179-1))</f>
        <v>#N/A</v>
      </c>
      <c r="P7179" s="27" t="e">
        <f>IF(M7179=FALSE,NA(),SUM(J7182:J7201)/Weighting!$S$5)</f>
        <v>#N/A</v>
      </c>
      <c r="Q7179" s="27" t="e">
        <f>IF(M7179=FALSE,NA(),SUM(K7182:K7201)/Weighting!$S$6)</f>
        <v>#N/A</v>
      </c>
      <c r="R7179" s="27" t="e">
        <f>IF(M7179=FALSE,NA(),(VLOOKUP(1,G7182:K7201,3,FALSE))/(M7179-1))</f>
        <v>#N/A</v>
      </c>
      <c r="S7179" s="22" t="e">
        <f>IF(M7179=FALSE,NA(),IF(SUM(J7182:J7201)=2,"yes","no"))</f>
        <v>#N/A</v>
      </c>
      <c r="X7179" s="2" cm="2">
        <f t="array" ref="X7179:X7180">FREQUENCY(IF('Data Transformation'!$B$425:$B$6424='Bin Analysis'!L7179,'Data Transformation'!$G$425:$G$6424),'Data Transformation'!$U$11)</f>
        <v>0</v>
      </c>
      <c r="Y7179" s="2" cm="2">
        <f t="array" ref="Y7179:Y7180">FREQUENCY(IF('Data Transformation'!$B$425:$B$6424='Bin Analysis'!L7179,'Data Transformation'!$G$425:$G$6424),'Data Transformation'!$U$12)</f>
        <v>0</v>
      </c>
    </row>
    <row r="7180" spans="1:25" x14ac:dyDescent="0.25">
      <c r="A7180" s="14" t="s">
        <v>67</v>
      </c>
      <c r="B7180" t="s">
        <v>47</v>
      </c>
      <c r="C7180" t="s">
        <v>5</v>
      </c>
      <c r="D7180" t="s">
        <v>98</v>
      </c>
      <c r="E7180" t="s">
        <v>99</v>
      </c>
      <c r="F7180" t="s">
        <v>100</v>
      </c>
      <c r="G7180" t="s">
        <v>69</v>
      </c>
      <c r="H7180" t="s">
        <v>31</v>
      </c>
      <c r="I7180" t="s">
        <v>32</v>
      </c>
      <c r="J7180" t="s">
        <v>46</v>
      </c>
      <c r="K7180" s="14" t="s">
        <v>45</v>
      </c>
      <c r="M7180" s="14"/>
      <c r="X7180" s="2">
        <v>0</v>
      </c>
      <c r="Y7180" s="2">
        <v>0</v>
      </c>
    </row>
    <row r="7181" spans="1:25" x14ac:dyDescent="0.25">
      <c r="A7181" s="32"/>
      <c r="D7181" t="e">
        <f>IF(C7181=1,'Data Transformation'!$G$3+0.5*'Data Transformation'!$W$25,IF(C7182=1,D7182-'Data Transformation'!$W$25,FALSE))</f>
        <v>#NUM!</v>
      </c>
      <c r="E7181">
        <f t="array" ref="E7181">IF(ISLOGICAL(D7181),"",FREQUENCY(IF('Data Transformation'!$B$425:$B$8425='Bin Analysis'!$B7179,'Data Transformation'!$G$425:$G$8425),D7181))</f>
        <v>2001</v>
      </c>
      <c r="F7181" t="e">
        <f>IF(ISLOGICAL(D7181),"",E7181-E7180)</f>
        <v>#VALUE!</v>
      </c>
      <c r="M7181" s="14"/>
    </row>
    <row r="7182" spans="1:25" x14ac:dyDescent="0.25">
      <c r="A7182" s="32" t="e">
        <f>IF(Weighting!$P$6&gt;0,B7182,"")</f>
        <v>#NUM!</v>
      </c>
      <c r="B7182" t="e">
        <f>Weighting!$C$6</f>
        <v>#DIV/0!</v>
      </c>
      <c r="C7182" t="e">
        <f>Weighting!$F$6</f>
        <v>#NUM!</v>
      </c>
      <c r="D7182" t="e">
        <f>IF(C7182=1,'Data Transformation'!$G$3+0.5*'Data Transformation'!$W$25,IF(C7183=1,D7183-'Data Transformation'!$W$25,FALSE))</f>
        <v>#NUM!</v>
      </c>
      <c r="E7182">
        <f t="array" ref="E7182">IF(ISLOGICAL(D7182),"",FREQUENCY(IF('Data Transformation'!$B$425:$B$8425='Bin Analysis'!$B7179,'Data Transformation'!$G$425:$G$8425),D7182))</f>
        <v>2001</v>
      </c>
      <c r="F7182">
        <f>IF(ISLOGICAL(D7182),"",E7182-E7181)</f>
        <v>0</v>
      </c>
      <c r="G7182">
        <f>Weighting!$H$6</f>
        <v>1</v>
      </c>
      <c r="H7182">
        <f t="array" ref="H7182">FREQUENCY(IF('Data Transformation'!$B$4:$B$8425=B7179,'Data Transformation'!$G$4:$G$8425),'Bin Analysis'!$B7182)</f>
        <v>2073</v>
      </c>
      <c r="I7182">
        <f>H7182-H7181</f>
        <v>2073</v>
      </c>
      <c r="J7182">
        <f>IF(I7182=0,0,1)</f>
        <v>1</v>
      </c>
      <c r="K7182" t="e">
        <f>J7182*Weighting!$W$6</f>
        <v>#NUM!</v>
      </c>
      <c r="M7182" s="14"/>
    </row>
    <row r="7183" spans="1:25" x14ac:dyDescent="0.25">
      <c r="A7183" s="32" t="str">
        <f>IF(Weighting!$P$7&gt;0,B7183,"")</f>
        <v/>
      </c>
      <c r="B7183" t="e">
        <f>Weighting!$C$7</f>
        <v>#DIV/0!</v>
      </c>
      <c r="C7183" t="e">
        <f>Weighting!$F$7</f>
        <v>#NUM!</v>
      </c>
      <c r="D7183" t="e">
        <f>IF(C7183=1,'Data Transformation'!$G$3+0.5*'Data Transformation'!$W$25,IF(C7184=1,D7184-'Data Transformation'!$W$25,FALSE))</f>
        <v>#NUM!</v>
      </c>
      <c r="E7183">
        <f t="array" ref="E7183">IF(ISLOGICAL(D7183),"",FREQUENCY(IF('Data Transformation'!$B$425:$B$8425='Bin Analysis'!$B7179,'Data Transformation'!$G$425:$G$8425),D7183))</f>
        <v>2001</v>
      </c>
      <c r="F7183">
        <f t="shared" ref="F7183:F7201" si="897">IF(ISLOGICAL(D7183),"",E7183-E7182)</f>
        <v>0</v>
      </c>
      <c r="G7183">
        <f>Weighting!$H$7</f>
        <v>0</v>
      </c>
      <c r="H7183">
        <f t="array" ref="H7183">FREQUENCY(IF('Data Transformation'!$B$4:$B$8425=B7179,'Data Transformation'!$G$4:$G$8425),'Bin Analysis'!$B7183)</f>
        <v>2073</v>
      </c>
      <c r="I7183">
        <f t="shared" ref="I7183:I7201" si="898">H7183-H7182</f>
        <v>0</v>
      </c>
      <c r="J7183">
        <f>IF(I7183=0,0,1)</f>
        <v>0</v>
      </c>
      <c r="K7183">
        <f>J7183*Weighting!$W$7</f>
        <v>0</v>
      </c>
      <c r="M7183" s="14"/>
    </row>
    <row r="7184" spans="1:25" x14ac:dyDescent="0.25">
      <c r="A7184" s="32" t="str">
        <f>IF(Weighting!$P$8&gt;0,B7184,"")</f>
        <v/>
      </c>
      <c r="B7184" t="e">
        <f>Weighting!$C$8</f>
        <v>#DIV/0!</v>
      </c>
      <c r="C7184" t="e">
        <f>Weighting!$F$8</f>
        <v>#NUM!</v>
      </c>
      <c r="D7184" t="e">
        <f>IF(C7184=1,'Data Transformation'!$G$3+0.5*'Data Transformation'!$W$25,IF(C7185=1,D7185-'Data Transformation'!$W$25,FALSE))</f>
        <v>#NUM!</v>
      </c>
      <c r="E7184">
        <f t="array" ref="E7184">IF(ISLOGICAL(D7184),"",FREQUENCY(IF('Data Transformation'!$B$425:$B$8425='Bin Analysis'!$B7179,'Data Transformation'!$G$425:$G$8425),D7184))</f>
        <v>2001</v>
      </c>
      <c r="F7184">
        <f t="shared" si="897"/>
        <v>0</v>
      </c>
      <c r="G7184">
        <f>Weighting!$H$8</f>
        <v>0</v>
      </c>
      <c r="H7184">
        <f t="array" ref="H7184">FREQUENCY(IF('Data Transformation'!$B$4:$B$8425=B7179,'Data Transformation'!$G$4:$G$8425),'Bin Analysis'!$B7184)</f>
        <v>2073</v>
      </c>
      <c r="I7184">
        <f t="shared" si="898"/>
        <v>0</v>
      </c>
      <c r="J7184">
        <f t="shared" ref="J7184:J7201" si="899">IF(I7184=0,0,1)</f>
        <v>0</v>
      </c>
      <c r="K7184">
        <f>J7184*Weighting!$W$8</f>
        <v>0</v>
      </c>
      <c r="M7184" s="14"/>
    </row>
    <row r="7185" spans="1:13" x14ac:dyDescent="0.25">
      <c r="A7185" s="32" t="str">
        <f>IF(Weighting!$P$9&gt;0,B7185,"")</f>
        <v/>
      </c>
      <c r="B7185" s="50" t="e">
        <f>Weighting!$C$9</f>
        <v>#DIV/0!</v>
      </c>
      <c r="C7185" t="e">
        <f>Weighting!$F$9</f>
        <v>#NUM!</v>
      </c>
      <c r="D7185" t="e">
        <f>IF(C7185=1,'Data Transformation'!$G$3+0.5*'Data Transformation'!$W$25,IF(C7186=1,D7186-'Data Transformation'!$W$25,FALSE))</f>
        <v>#NUM!</v>
      </c>
      <c r="E7185">
        <f t="array" ref="E7185">IF(ISLOGICAL(D7185),"",FREQUENCY(IF('Data Transformation'!$B$425:$B$8425='Bin Analysis'!$B7179,'Data Transformation'!$G$425:$G$8425),D7185))</f>
        <v>2001</v>
      </c>
      <c r="F7185">
        <f t="shared" si="897"/>
        <v>0</v>
      </c>
      <c r="G7185">
        <f>Weighting!$H$9</f>
        <v>0</v>
      </c>
      <c r="H7185">
        <f t="array" ref="H7185">FREQUENCY(IF('Data Transformation'!$B$4:$B$8425=B7179,'Data Transformation'!$G$4:$G$8425),'Bin Analysis'!$B7185)</f>
        <v>2073</v>
      </c>
      <c r="I7185">
        <f t="shared" si="898"/>
        <v>0</v>
      </c>
      <c r="J7185">
        <f t="shared" si="899"/>
        <v>0</v>
      </c>
      <c r="K7185">
        <f>J7185*Weighting!$W$9</f>
        <v>0</v>
      </c>
      <c r="M7185" s="14"/>
    </row>
    <row r="7186" spans="1:13" x14ac:dyDescent="0.25">
      <c r="A7186" s="32" t="str">
        <f>IF(Weighting!$P$10&gt;0,B7186,"")</f>
        <v/>
      </c>
      <c r="B7186" t="e">
        <f>Weighting!$C$10</f>
        <v>#DIV/0!</v>
      </c>
      <c r="C7186" t="e">
        <f>Weighting!$F$10</f>
        <v>#NUM!</v>
      </c>
      <c r="D7186" t="e">
        <f>IF(C7186=1,'Data Transformation'!$G$3+0.5*'Data Transformation'!$W$25,IF(C7187=1,D7187-'Data Transformation'!$W$25,FALSE))</f>
        <v>#NUM!</v>
      </c>
      <c r="E7186">
        <f t="array" ref="E7186">IF(ISLOGICAL(D7186),"",FREQUENCY(IF('Data Transformation'!$B$425:$B$8425='Bin Analysis'!$B7179,'Data Transformation'!$G$425:$G$8425),D7186))</f>
        <v>2001</v>
      </c>
      <c r="F7186">
        <f t="shared" si="897"/>
        <v>0</v>
      </c>
      <c r="G7186">
        <f>Weighting!$H$10</f>
        <v>0</v>
      </c>
      <c r="H7186">
        <f t="array" ref="H7186">FREQUENCY(IF('Data Transformation'!$B$4:$B$8425=B7179,'Data Transformation'!$G$4:$G$8425),'Bin Analysis'!$B7186)</f>
        <v>2073</v>
      </c>
      <c r="I7186">
        <f t="shared" si="898"/>
        <v>0</v>
      </c>
      <c r="J7186">
        <f t="shared" si="899"/>
        <v>0</v>
      </c>
      <c r="K7186">
        <f>J7186*Weighting!$W$10</f>
        <v>0</v>
      </c>
      <c r="M7186" s="14"/>
    </row>
    <row r="7187" spans="1:13" x14ac:dyDescent="0.25">
      <c r="A7187" s="32" t="str">
        <f>IF(Weighting!$P$11&gt;0,B7187,"")</f>
        <v/>
      </c>
      <c r="B7187" t="e">
        <f>Weighting!$C$11</f>
        <v>#DIV/0!</v>
      </c>
      <c r="C7187" t="e">
        <f>Weighting!$F$11</f>
        <v>#NUM!</v>
      </c>
      <c r="D7187" t="e">
        <f>IF(C7187=1,'Data Transformation'!$G$3+0.5*'Data Transformation'!$W$25,IF(C7188=1,D7188-'Data Transformation'!$W$25,FALSE))</f>
        <v>#NUM!</v>
      </c>
      <c r="E7187">
        <f t="array" ref="E7187">IF(ISLOGICAL(D7187),"",FREQUENCY(IF('Data Transformation'!$B$425:$B$8425='Bin Analysis'!$B7179,'Data Transformation'!$G$425:$G$8425),D7187))</f>
        <v>2001</v>
      </c>
      <c r="F7187">
        <f t="shared" si="897"/>
        <v>0</v>
      </c>
      <c r="G7187">
        <f>Weighting!$H$11</f>
        <v>0</v>
      </c>
      <c r="H7187">
        <f t="array" ref="H7187">FREQUENCY(IF('Data Transformation'!$B$4:$B$8425=B7179,'Data Transformation'!$G$4:$G$8425),'Bin Analysis'!$B7187)</f>
        <v>2073</v>
      </c>
      <c r="I7187">
        <f t="shared" si="898"/>
        <v>0</v>
      </c>
      <c r="J7187">
        <f t="shared" si="899"/>
        <v>0</v>
      </c>
      <c r="K7187">
        <f>J7187*Weighting!$W$11</f>
        <v>0</v>
      </c>
      <c r="M7187" s="14"/>
    </row>
    <row r="7188" spans="1:13" x14ac:dyDescent="0.25">
      <c r="A7188" s="32" t="str">
        <f>IF(Weighting!$P$12&gt;0,B7188,"")</f>
        <v/>
      </c>
      <c r="B7188" t="e">
        <f>Weighting!$C$12</f>
        <v>#DIV/0!</v>
      </c>
      <c r="C7188" t="e">
        <f>Weighting!$F$12</f>
        <v>#NUM!</v>
      </c>
      <c r="D7188" t="e">
        <f>IF(C7188=1,'Data Transformation'!$G$3+0.5*'Data Transformation'!$W$25,IF(C7189=1,D7189-'Data Transformation'!$W$25,FALSE))</f>
        <v>#NUM!</v>
      </c>
      <c r="E7188">
        <f t="array" ref="E7188">IF(ISLOGICAL(D7188),"",FREQUENCY(IF('Data Transformation'!$B$425:$B$8425='Bin Analysis'!$B7179,'Data Transformation'!$G$425:$G$8425),D7188))</f>
        <v>2001</v>
      </c>
      <c r="F7188">
        <f t="shared" si="897"/>
        <v>0</v>
      </c>
      <c r="G7188">
        <f>Weighting!$H$12</f>
        <v>0</v>
      </c>
      <c r="H7188">
        <f t="array" ref="H7188">FREQUENCY(IF('Data Transformation'!$B$4:$B$8425=B7179,'Data Transformation'!$G$4:$G$8425),'Bin Analysis'!$B7188)</f>
        <v>2073</v>
      </c>
      <c r="I7188">
        <f t="shared" si="898"/>
        <v>0</v>
      </c>
      <c r="J7188">
        <f t="shared" si="899"/>
        <v>0</v>
      </c>
      <c r="K7188">
        <f>J7188*Weighting!$W$12</f>
        <v>0</v>
      </c>
      <c r="M7188" s="14"/>
    </row>
    <row r="7189" spans="1:13" x14ac:dyDescent="0.25">
      <c r="A7189" s="32" t="str">
        <f>IF(Weighting!$P$13&gt;0,B7189,"")</f>
        <v/>
      </c>
      <c r="B7189" t="e">
        <f>Weighting!$C$13</f>
        <v>#DIV/0!</v>
      </c>
      <c r="C7189" t="e">
        <f>Weighting!$F$13</f>
        <v>#NUM!</v>
      </c>
      <c r="D7189" t="e">
        <f>IF(C7189=1,'Data Transformation'!$G$3+0.5*'Data Transformation'!$W$25,IF(C7190=1,D7190-'Data Transformation'!$W$25,FALSE))</f>
        <v>#NUM!</v>
      </c>
      <c r="E7189">
        <f t="array" ref="E7189">IF(ISLOGICAL(D7189),"",FREQUENCY(IF('Data Transformation'!$B$425:$B$8425='Bin Analysis'!$B7179,'Data Transformation'!$G$425:$G$8425),D7189))</f>
        <v>2001</v>
      </c>
      <c r="F7189">
        <f t="shared" si="897"/>
        <v>0</v>
      </c>
      <c r="G7189">
        <f>Weighting!$H$13</f>
        <v>0</v>
      </c>
      <c r="H7189">
        <f t="array" ref="H7189">FREQUENCY(IF('Data Transformation'!$B$4:$B$8425=B7179,'Data Transformation'!$G$4:$G$8425),'Bin Analysis'!$B7189)</f>
        <v>2073</v>
      </c>
      <c r="I7189">
        <f t="shared" si="898"/>
        <v>0</v>
      </c>
      <c r="J7189">
        <f t="shared" si="899"/>
        <v>0</v>
      </c>
      <c r="K7189">
        <f>J7189*Weighting!$W$13</f>
        <v>0</v>
      </c>
      <c r="M7189" s="14"/>
    </row>
    <row r="7190" spans="1:13" x14ac:dyDescent="0.25">
      <c r="A7190" s="32" t="str">
        <f>IF(Weighting!$P$14&gt;0,B7190,"")</f>
        <v/>
      </c>
      <c r="B7190" t="e">
        <f>Weighting!$C$14</f>
        <v>#DIV/0!</v>
      </c>
      <c r="C7190" t="e">
        <f>Weighting!$F$14</f>
        <v>#NUM!</v>
      </c>
      <c r="D7190" t="e">
        <f>IF(C7190=1,'Data Transformation'!$G$3+0.5*'Data Transformation'!$W$25,IF(C7191=1,D7191-'Data Transformation'!$W$25,FALSE))</f>
        <v>#NUM!</v>
      </c>
      <c r="E7190">
        <f t="array" ref="E7190">IF(ISLOGICAL(D7190),"",FREQUENCY(IF('Data Transformation'!$B$425:$B$8425='Bin Analysis'!$B7179,'Data Transformation'!$G$425:$G$8425),D7190))</f>
        <v>2001</v>
      </c>
      <c r="F7190">
        <f t="shared" si="897"/>
        <v>0</v>
      </c>
      <c r="G7190">
        <f>Weighting!$H$14</f>
        <v>0</v>
      </c>
      <c r="H7190">
        <f t="array" ref="H7190">FREQUENCY(IF('Data Transformation'!$B$4:$B$8425=B7179,'Data Transformation'!$G$4:$G$8425),'Bin Analysis'!$B7190)</f>
        <v>2073</v>
      </c>
      <c r="I7190">
        <f t="shared" si="898"/>
        <v>0</v>
      </c>
      <c r="J7190">
        <f t="shared" si="899"/>
        <v>0</v>
      </c>
      <c r="K7190">
        <f>J7190*Weighting!$W$14</f>
        <v>0</v>
      </c>
      <c r="M7190" s="14"/>
    </row>
    <row r="7191" spans="1:13" x14ac:dyDescent="0.25">
      <c r="A7191" s="32" t="str">
        <f>IF(Weighting!$P$15&gt;0,B7191,"")</f>
        <v/>
      </c>
      <c r="B7191" t="e">
        <f>Weighting!$C$15</f>
        <v>#DIV/0!</v>
      </c>
      <c r="C7191" t="e">
        <f>Weighting!$F$15</f>
        <v>#NUM!</v>
      </c>
      <c r="D7191" t="e">
        <f>IF(C7191=1,'Data Transformation'!$G$3+0.5*'Data Transformation'!$W$25,IF(C7192=1,D7192-'Data Transformation'!$W$25,FALSE))</f>
        <v>#NUM!</v>
      </c>
      <c r="E7191">
        <f t="array" ref="E7191">IF(ISLOGICAL(D7191),"",FREQUENCY(IF('Data Transformation'!$B$425:$B$8425='Bin Analysis'!$B7179,'Data Transformation'!$G$425:$G$8425),D7191))</f>
        <v>2001</v>
      </c>
      <c r="F7191">
        <f t="shared" si="897"/>
        <v>0</v>
      </c>
      <c r="G7191">
        <f>Weighting!$H$15</f>
        <v>0</v>
      </c>
      <c r="H7191">
        <f t="array" ref="H7191">FREQUENCY(IF('Data Transformation'!$B$4:$B$8425=B7179,'Data Transformation'!$G$4:$G$8425),'Bin Analysis'!$B7191)</f>
        <v>2073</v>
      </c>
      <c r="I7191">
        <f t="shared" si="898"/>
        <v>0</v>
      </c>
      <c r="J7191">
        <f t="shared" si="899"/>
        <v>0</v>
      </c>
      <c r="K7191">
        <f>J7191*Weighting!$W$15</f>
        <v>0</v>
      </c>
      <c r="M7191" s="14"/>
    </row>
    <row r="7192" spans="1:13" x14ac:dyDescent="0.25">
      <c r="A7192" s="32" t="str">
        <f>IF(Weighting!$P$16&gt;0,B7192,"")</f>
        <v/>
      </c>
      <c r="B7192" t="e">
        <f>Weighting!$C$16</f>
        <v>#DIV/0!</v>
      </c>
      <c r="C7192" t="e">
        <f>Weighting!$F$16</f>
        <v>#NUM!</v>
      </c>
      <c r="D7192" t="e">
        <f>IF(C7192=1,'Data Transformation'!$G$3+0.5*'Data Transformation'!$W$25,IF(C7193=1,D7193-'Data Transformation'!$W$25,FALSE))</f>
        <v>#NUM!</v>
      </c>
      <c r="E7192">
        <f t="array" ref="E7192">IF(ISLOGICAL(D7192),"",FREQUENCY(IF('Data Transformation'!$B$425:$B$8425='Bin Analysis'!$B7179,'Data Transformation'!$G$425:$G$8425),D7192))</f>
        <v>2001</v>
      </c>
      <c r="F7192">
        <f t="shared" si="897"/>
        <v>0</v>
      </c>
      <c r="G7192">
        <f>Weighting!$H$16</f>
        <v>0</v>
      </c>
      <c r="H7192">
        <f t="array" ref="H7192">FREQUENCY(IF('Data Transformation'!$B$4:$B$8425=B7179,'Data Transformation'!$G$4:$G$8425),'Bin Analysis'!$B7192)</f>
        <v>2073</v>
      </c>
      <c r="I7192">
        <f t="shared" si="898"/>
        <v>0</v>
      </c>
      <c r="J7192">
        <f t="shared" si="899"/>
        <v>0</v>
      </c>
      <c r="K7192">
        <f>J7192*Weighting!$W$16</f>
        <v>0</v>
      </c>
      <c r="M7192" s="14"/>
    </row>
    <row r="7193" spans="1:13" x14ac:dyDescent="0.25">
      <c r="A7193" s="32" t="str">
        <f>IF(Weighting!$P$17&gt;0,B7193,"")</f>
        <v/>
      </c>
      <c r="B7193" t="e">
        <f>Weighting!$C$17</f>
        <v>#DIV/0!</v>
      </c>
      <c r="C7193" t="e">
        <f>Weighting!$F$17</f>
        <v>#NUM!</v>
      </c>
      <c r="D7193" t="e">
        <f>IF(C7193=1,'Data Transformation'!$G$3+0.5*'Data Transformation'!$W$25,IF(C7194=1,D7194-'Data Transformation'!$W$25,FALSE))</f>
        <v>#NUM!</v>
      </c>
      <c r="E7193">
        <f t="array" ref="E7193">IF(ISLOGICAL(D7193),"",FREQUENCY(IF('Data Transformation'!$B$425:$B$8425='Bin Analysis'!$B7179,'Data Transformation'!$G$425:$G$8425),D7193))</f>
        <v>2001</v>
      </c>
      <c r="F7193">
        <f t="shared" si="897"/>
        <v>0</v>
      </c>
      <c r="G7193">
        <f>Weighting!$H$17</f>
        <v>0</v>
      </c>
      <c r="H7193">
        <f t="array" ref="H7193">FREQUENCY(IF('Data Transformation'!$B$4:$B$8425=B7179,'Data Transformation'!$G$4:$G$8425),'Bin Analysis'!$B7193)</f>
        <v>2073</v>
      </c>
      <c r="I7193">
        <f t="shared" si="898"/>
        <v>0</v>
      </c>
      <c r="J7193">
        <f t="shared" si="899"/>
        <v>0</v>
      </c>
      <c r="K7193">
        <f>J7193*Weighting!$W$17</f>
        <v>0</v>
      </c>
      <c r="M7193" s="14"/>
    </row>
    <row r="7194" spans="1:13" x14ac:dyDescent="0.25">
      <c r="A7194" s="32" t="str">
        <f>IF(Weighting!$P$18&gt;0,B7194,"")</f>
        <v/>
      </c>
      <c r="B7194" t="e">
        <f>Weighting!$C$18</f>
        <v>#DIV/0!</v>
      </c>
      <c r="C7194" t="e">
        <f>Weighting!$F$18</f>
        <v>#NUM!</v>
      </c>
      <c r="D7194" t="e">
        <f>IF(C7194=1,'Data Transformation'!$G$3+0.5*'Data Transformation'!$W$25,IF(C7195=1,D7195-'Data Transformation'!$W$25,FALSE))</f>
        <v>#NUM!</v>
      </c>
      <c r="E7194">
        <f t="array" ref="E7194">IF(ISLOGICAL(D7194),"",FREQUENCY(IF('Data Transformation'!$B$425:$B$8425='Bin Analysis'!$B7179,'Data Transformation'!$G$425:$G$8425),D7194))</f>
        <v>2001</v>
      </c>
      <c r="F7194">
        <f t="shared" si="897"/>
        <v>0</v>
      </c>
      <c r="G7194">
        <f>Weighting!$H$18</f>
        <v>0</v>
      </c>
      <c r="H7194">
        <f t="array" ref="H7194">FREQUENCY(IF('Data Transformation'!$B$4:$B$8425=B7179,'Data Transformation'!$G$4:$G$8425),'Bin Analysis'!$B7194)</f>
        <v>2073</v>
      </c>
      <c r="I7194">
        <f t="shared" si="898"/>
        <v>0</v>
      </c>
      <c r="J7194">
        <f t="shared" si="899"/>
        <v>0</v>
      </c>
      <c r="K7194">
        <f>J7194*Weighting!$W$18</f>
        <v>0</v>
      </c>
      <c r="M7194" s="14"/>
    </row>
    <row r="7195" spans="1:13" x14ac:dyDescent="0.25">
      <c r="A7195" s="32" t="str">
        <f>IF(Weighting!$P$19&gt;0,B7195,"")</f>
        <v/>
      </c>
      <c r="B7195" t="e">
        <f>Weighting!$C$19</f>
        <v>#DIV/0!</v>
      </c>
      <c r="C7195" t="e">
        <f>Weighting!$F$19</f>
        <v>#NUM!</v>
      </c>
      <c r="D7195" t="e">
        <f>IF(C7195=1,'Data Transformation'!$G$3+0.5*'Data Transformation'!$W$25,IF(C7196=1,D7196-'Data Transformation'!$W$25,FALSE))</f>
        <v>#NUM!</v>
      </c>
      <c r="E7195">
        <f t="array" ref="E7195">IF(ISLOGICAL(D7195),"",FREQUENCY(IF('Data Transformation'!$B$425:$B$8425='Bin Analysis'!$B7179,'Data Transformation'!$G$425:$G$8425),D7195))</f>
        <v>2001</v>
      </c>
      <c r="F7195">
        <f t="shared" si="897"/>
        <v>0</v>
      </c>
      <c r="G7195">
        <f>Weighting!$H$19</f>
        <v>0</v>
      </c>
      <c r="H7195">
        <f t="array" ref="H7195">FREQUENCY(IF('Data Transformation'!$B$4:$B$8425=B7179,'Data Transformation'!$G$4:$G$8425),'Bin Analysis'!$B7195)</f>
        <v>2073</v>
      </c>
      <c r="I7195">
        <f t="shared" si="898"/>
        <v>0</v>
      </c>
      <c r="J7195">
        <f t="shared" si="899"/>
        <v>0</v>
      </c>
      <c r="K7195">
        <f>J7195*Weighting!$W$19</f>
        <v>0</v>
      </c>
      <c r="M7195" s="14"/>
    </row>
    <row r="7196" spans="1:13" x14ac:dyDescent="0.25">
      <c r="A7196" s="32" t="str">
        <f>IF(Weighting!$P$20&gt;0,B7196,"")</f>
        <v/>
      </c>
      <c r="B7196" t="e">
        <f>Weighting!$C$20</f>
        <v>#DIV/0!</v>
      </c>
      <c r="C7196" t="e">
        <f>Weighting!$F$20</f>
        <v>#NUM!</v>
      </c>
      <c r="D7196" t="e">
        <f>IF(C7196=1,'Data Transformation'!$G$3+0.5*'Data Transformation'!$W$25,IF(C7197=1,D7197-'Data Transformation'!$W$25,FALSE))</f>
        <v>#NUM!</v>
      </c>
      <c r="E7196">
        <f t="array" ref="E7196">IF(ISLOGICAL(D7196),"",FREQUENCY(IF('Data Transformation'!$B$425:$B$8425='Bin Analysis'!$B7179,'Data Transformation'!$G$425:$G$8425),D7196))</f>
        <v>2001</v>
      </c>
      <c r="F7196">
        <f t="shared" si="897"/>
        <v>0</v>
      </c>
      <c r="G7196">
        <f>Weighting!$H$20</f>
        <v>0</v>
      </c>
      <c r="H7196">
        <f t="array" ref="H7196">FREQUENCY(IF('Data Transformation'!$B$4:$B$8425=B7179,'Data Transformation'!$G$4:$G$8425),'Bin Analysis'!$B7196)</f>
        <v>2073</v>
      </c>
      <c r="I7196">
        <f t="shared" si="898"/>
        <v>0</v>
      </c>
      <c r="J7196">
        <f t="shared" si="899"/>
        <v>0</v>
      </c>
      <c r="K7196">
        <f>J7196*Weighting!$W$20</f>
        <v>0</v>
      </c>
      <c r="M7196" s="14"/>
    </row>
    <row r="7197" spans="1:13" x14ac:dyDescent="0.25">
      <c r="A7197" s="32" t="str">
        <f>IF(Weighting!$P$21&gt;0,B7197,"")</f>
        <v/>
      </c>
      <c r="B7197" t="e">
        <f>Weighting!$C$21</f>
        <v>#DIV/0!</v>
      </c>
      <c r="C7197" t="e">
        <f>Weighting!$F$21</f>
        <v>#NUM!</v>
      </c>
      <c r="D7197" t="e">
        <f>IF(C7197=1,'Data Transformation'!$G$3+0.5*'Data Transformation'!$W$25,IF(C7198=1,D7198-'Data Transformation'!$W$25,FALSE))</f>
        <v>#NUM!</v>
      </c>
      <c r="E7197">
        <f t="array" ref="E7197">IF(ISLOGICAL(D7197),"",FREQUENCY(IF('Data Transformation'!$B$425:$B$8425='Bin Analysis'!$B7179,'Data Transformation'!$G$425:$G$8425),D7197))</f>
        <v>2001</v>
      </c>
      <c r="F7197">
        <f t="shared" si="897"/>
        <v>0</v>
      </c>
      <c r="G7197">
        <f>Weighting!$H$21</f>
        <v>0</v>
      </c>
      <c r="H7197">
        <f t="array" ref="H7197">FREQUENCY(IF('Data Transformation'!$B$4:$B$8425=B7179,'Data Transformation'!$G$4:$G$8425),'Bin Analysis'!$B7197)</f>
        <v>2073</v>
      </c>
      <c r="I7197">
        <f t="shared" si="898"/>
        <v>0</v>
      </c>
      <c r="J7197">
        <f t="shared" si="899"/>
        <v>0</v>
      </c>
      <c r="K7197">
        <f>J7197*Weighting!$W$21</f>
        <v>0</v>
      </c>
      <c r="M7197" s="14"/>
    </row>
    <row r="7198" spans="1:13" x14ac:dyDescent="0.25">
      <c r="A7198" s="32" t="str">
        <f>IF(Weighting!$P$22&gt;0,B7198,"")</f>
        <v/>
      </c>
      <c r="B7198" t="e">
        <f>Weighting!$C$22</f>
        <v>#DIV/0!</v>
      </c>
      <c r="C7198" t="e">
        <f>Weighting!$F$22</f>
        <v>#NUM!</v>
      </c>
      <c r="D7198" t="e">
        <f>IF(C7198=1,'Data Transformation'!$G$3+0.5*'Data Transformation'!$W$25,IF(C7199=1,D7199-'Data Transformation'!$W$25,FALSE))</f>
        <v>#NUM!</v>
      </c>
      <c r="E7198">
        <f t="array" ref="E7198">IF(ISLOGICAL(D7198),"",FREQUENCY(IF('Data Transformation'!$B$425:$B$8425='Bin Analysis'!$B7179,'Data Transformation'!$G$425:$G$8425),D7198))</f>
        <v>2001</v>
      </c>
      <c r="F7198">
        <f t="shared" si="897"/>
        <v>0</v>
      </c>
      <c r="G7198">
        <f>Weighting!$H$22</f>
        <v>0</v>
      </c>
      <c r="H7198">
        <f t="array" ref="H7198">FREQUENCY(IF('Data Transformation'!$B$4:$B$8425=B7179,'Data Transformation'!$G$4:$G$8425),'Bin Analysis'!$B7198)</f>
        <v>2073</v>
      </c>
      <c r="I7198">
        <f t="shared" si="898"/>
        <v>0</v>
      </c>
      <c r="J7198">
        <f t="shared" si="899"/>
        <v>0</v>
      </c>
      <c r="K7198">
        <f>J7198*Weighting!$W$22</f>
        <v>0</v>
      </c>
      <c r="M7198" s="14"/>
    </row>
    <row r="7199" spans="1:13" x14ac:dyDescent="0.25">
      <c r="A7199" s="32" t="str">
        <f>IF(Weighting!$P$23&gt;0,B7199,"")</f>
        <v/>
      </c>
      <c r="B7199" t="e">
        <f>Weighting!$C$23</f>
        <v>#DIV/0!</v>
      </c>
      <c r="C7199" t="e">
        <f>Weighting!$F$23</f>
        <v>#NUM!</v>
      </c>
      <c r="D7199" t="e">
        <f>IF(C7199=1,'Data Transformation'!$G$3+0.5*'Data Transformation'!$W$25,IF(C7200=1,D7200-'Data Transformation'!$W$25,FALSE))</f>
        <v>#NUM!</v>
      </c>
      <c r="E7199">
        <f t="array" ref="E7199">IF(ISLOGICAL(D7199),"",FREQUENCY(IF('Data Transformation'!$B$425:$B$8425='Bin Analysis'!$B7179,'Data Transformation'!$G$425:$G$8425),D7199))</f>
        <v>2001</v>
      </c>
      <c r="F7199">
        <f t="shared" si="897"/>
        <v>0</v>
      </c>
      <c r="G7199">
        <f>Weighting!$H$23</f>
        <v>0</v>
      </c>
      <c r="H7199">
        <f t="array" ref="H7199">FREQUENCY(IF('Data Transformation'!$B$4:$B$8425=B7179,'Data Transformation'!$G$4:$G$8425),'Bin Analysis'!$B7199)</f>
        <v>2073</v>
      </c>
      <c r="I7199">
        <f t="shared" si="898"/>
        <v>0</v>
      </c>
      <c r="J7199">
        <f t="shared" si="899"/>
        <v>0</v>
      </c>
      <c r="K7199">
        <f>J7199*Weighting!$W$23</f>
        <v>0</v>
      </c>
      <c r="M7199" s="14"/>
    </row>
    <row r="7200" spans="1:13" x14ac:dyDescent="0.25">
      <c r="A7200" s="32" t="str">
        <f>IF(Weighting!$P$24&gt;0,B7200,"")</f>
        <v/>
      </c>
      <c r="B7200" t="e">
        <f>Weighting!$C$24</f>
        <v>#DIV/0!</v>
      </c>
      <c r="C7200" t="e">
        <f>Weighting!$F$24</f>
        <v>#NUM!</v>
      </c>
      <c r="D7200" t="e">
        <f>IF(C7200=1,'Data Transformation'!$G$3+0.5*'Data Transformation'!$W$25,IF(C7201=1,D7201-'Data Transformation'!$W$25,FALSE))</f>
        <v>#NUM!</v>
      </c>
      <c r="E7200">
        <f t="array" ref="E7200">IF(ISLOGICAL(D7200),"",FREQUENCY(IF('Data Transformation'!$B$425:$B$8425='Bin Analysis'!$B7179,'Data Transformation'!$G$425:$G$8425),D7200))</f>
        <v>2001</v>
      </c>
      <c r="F7200">
        <f t="shared" si="897"/>
        <v>0</v>
      </c>
      <c r="G7200">
        <f>Weighting!$H$24</f>
        <v>0</v>
      </c>
      <c r="H7200">
        <f t="array" ref="H7200">FREQUENCY(IF('Data Transformation'!$B$4:$B$8425=B7179,'Data Transformation'!$G$4:$G$8425),'Bin Analysis'!$B7200)</f>
        <v>2073</v>
      </c>
      <c r="I7200">
        <f t="shared" si="898"/>
        <v>0</v>
      </c>
      <c r="J7200">
        <f t="shared" si="899"/>
        <v>0</v>
      </c>
      <c r="K7200">
        <f>J7200*Weighting!$W$24</f>
        <v>0</v>
      </c>
      <c r="M7200" s="14"/>
    </row>
    <row r="7201" spans="1:25" x14ac:dyDescent="0.25">
      <c r="A7201" s="32" t="str">
        <f>IF(Weighting!$P$25&gt;0,B7201,"")</f>
        <v/>
      </c>
      <c r="B7201" t="e">
        <f>Weighting!$C$25</f>
        <v>#DIV/0!</v>
      </c>
      <c r="C7201" t="e">
        <f>Weighting!$F$25</f>
        <v>#NUM!</v>
      </c>
      <c r="D7201" t="e">
        <f>IF(C7201=1,'Data Transformation'!$G$3+0.5*'Data Transformation'!$W$25,IF(C7202=1,D7202-'Data Transformation'!$W$25,FALSE))</f>
        <v>#NUM!</v>
      </c>
      <c r="E7201">
        <f t="array" ref="E7201">IF(ISLOGICAL(D7201),"",FREQUENCY(IF('Data Transformation'!$B$425:$B$8425='Bin Analysis'!$B7179,'Data Transformation'!$G$425:$G$8425),D7201))</f>
        <v>2001</v>
      </c>
      <c r="F7201">
        <f t="shared" si="897"/>
        <v>0</v>
      </c>
      <c r="G7201">
        <f>Weighting!$H$25</f>
        <v>0</v>
      </c>
      <c r="H7201">
        <f t="array" ref="H7201">FREQUENCY(IF('Data Transformation'!$B$4:$B$8425=B7179,'Data Transformation'!$G$4:$G$8425),'Bin Analysis'!$B7201)</f>
        <v>2073</v>
      </c>
      <c r="I7201">
        <f t="shared" si="898"/>
        <v>0</v>
      </c>
      <c r="J7201">
        <f t="shared" si="899"/>
        <v>0</v>
      </c>
      <c r="K7201">
        <f>J7201*Weighting!$W$25</f>
        <v>0</v>
      </c>
      <c r="M7201" s="14"/>
    </row>
    <row r="7202" spans="1:25" x14ac:dyDescent="0.25">
      <c r="N7202" s="57"/>
      <c r="O7202"/>
      <c r="P7202"/>
      <c r="Q7202"/>
      <c r="R7202"/>
    </row>
    <row r="7203" spans="1:25" ht="23.25" x14ac:dyDescent="0.35">
      <c r="A7203" s="21" t="s">
        <v>0</v>
      </c>
      <c r="B7203" s="21" t="str">
        <f>IFERROR(VLOOKUP(C7203,'Data Transformation'!$L$6:$M$426,2,FALSE),"")</f>
        <v/>
      </c>
      <c r="C7203" s="21">
        <f>C7179+1</f>
        <v>300</v>
      </c>
      <c r="D7203" s="21"/>
      <c r="E7203" s="21"/>
      <c r="F7203" s="21"/>
      <c r="G7203" s="21"/>
      <c r="H7203" s="22"/>
      <c r="I7203" s="22"/>
      <c r="J7203" s="22"/>
      <c r="K7203" s="21"/>
      <c r="L7203" s="21" t="str">
        <f>B7203</f>
        <v/>
      </c>
      <c r="M7203" s="23" t="e">
        <f>INDEX('Data Transformation'!$O$4:$O$424,MATCH($B7203,'Data Transformation'!$M$4:$M$424,0),MATCH($M$2,'Data Transformation'!$O$3,0))</f>
        <v>#N/A</v>
      </c>
      <c r="N7203" s="27" t="e">
        <f>IF('Input and Summary Results'!$J$16="minimum",'Bin Analysis'!X7204/(M7203-1),'Bin Analysis'!Y7203/('Bin Analysis'!M7203-1))</f>
        <v>#N/A</v>
      </c>
      <c r="O7203" s="27" t="e">
        <f>IF(M7203=FALSE,NA(),(VLOOKUP(1,C7206:K7225,4,FALSE))/(M7203-1))</f>
        <v>#N/A</v>
      </c>
      <c r="P7203" s="27" t="e">
        <f>IF(M7203=FALSE,NA(),SUM(J7206:J7225)/Weighting!$S$5)</f>
        <v>#N/A</v>
      </c>
      <c r="Q7203" s="27" t="e">
        <f>IF(M7203=FALSE,NA(),SUM(K7206:K7225)/Weighting!$S$6)</f>
        <v>#N/A</v>
      </c>
      <c r="R7203" s="27" t="e">
        <f>IF(M7203=FALSE,NA(),(VLOOKUP(1,G7206:K7225,3,FALSE))/(M7203-1))</f>
        <v>#N/A</v>
      </c>
      <c r="S7203" s="22" t="e">
        <f>IF(M7203=FALSE,NA(),IF(SUM(J7206:J7225)=2,"yes","no"))</f>
        <v>#N/A</v>
      </c>
      <c r="X7203" s="2" cm="2">
        <f t="array" ref="X7203:X7204">FREQUENCY(IF('Data Transformation'!$B$425:$B$6424='Bin Analysis'!L7203,'Data Transformation'!$G$425:$G$6424),'Data Transformation'!$U$11)</f>
        <v>0</v>
      </c>
      <c r="Y7203" s="2" cm="2">
        <f t="array" ref="Y7203:Y7204">FREQUENCY(IF('Data Transformation'!$B$425:$B$6424='Bin Analysis'!L7203,'Data Transformation'!$G$425:$G$6424),'Data Transformation'!$U$12)</f>
        <v>0</v>
      </c>
    </row>
    <row r="7204" spans="1:25" x14ac:dyDescent="0.25">
      <c r="A7204" s="14" t="s">
        <v>67</v>
      </c>
      <c r="B7204" t="s">
        <v>47</v>
      </c>
      <c r="C7204" t="s">
        <v>5</v>
      </c>
      <c r="D7204" t="s">
        <v>98</v>
      </c>
      <c r="E7204" t="s">
        <v>99</v>
      </c>
      <c r="F7204" t="s">
        <v>100</v>
      </c>
      <c r="G7204" t="s">
        <v>69</v>
      </c>
      <c r="H7204" t="s">
        <v>31</v>
      </c>
      <c r="I7204" t="s">
        <v>32</v>
      </c>
      <c r="J7204" t="s">
        <v>46</v>
      </c>
      <c r="K7204" s="14" t="s">
        <v>45</v>
      </c>
      <c r="M7204" s="14"/>
      <c r="X7204" s="2">
        <v>0</v>
      </c>
      <c r="Y7204" s="2">
        <v>0</v>
      </c>
    </row>
    <row r="7205" spans="1:25" x14ac:dyDescent="0.25">
      <c r="A7205" s="32"/>
      <c r="D7205" t="e">
        <f>IF(C7205=1,'Data Transformation'!$G$3+0.5*'Data Transformation'!$W$25,IF(C7206=1,D7206-'Data Transformation'!$W$25,FALSE))</f>
        <v>#NUM!</v>
      </c>
      <c r="E7205">
        <f t="array" ref="E7205">IF(ISLOGICAL(D7205),"",FREQUENCY(IF('Data Transformation'!$B$425:$B$8425='Bin Analysis'!$B7203,'Data Transformation'!$G$425:$G$8425),D7205))</f>
        <v>2001</v>
      </c>
      <c r="F7205" t="e">
        <f>IF(ISLOGICAL(D7205),"",E7205-E7204)</f>
        <v>#VALUE!</v>
      </c>
      <c r="M7205" s="14"/>
    </row>
    <row r="7206" spans="1:25" x14ac:dyDescent="0.25">
      <c r="A7206" s="32" t="e">
        <f>IF(Weighting!$P$6&gt;0,B7206,"")</f>
        <v>#NUM!</v>
      </c>
      <c r="B7206" t="e">
        <f>Weighting!$C$6</f>
        <v>#DIV/0!</v>
      </c>
      <c r="C7206" t="e">
        <f>Weighting!$F$6</f>
        <v>#NUM!</v>
      </c>
      <c r="D7206" t="e">
        <f>IF(C7206=1,'Data Transformation'!$G$3+0.5*'Data Transformation'!$W$25,IF(C7207=1,D7207-'Data Transformation'!$W$25,FALSE))</f>
        <v>#NUM!</v>
      </c>
      <c r="E7206">
        <f t="array" ref="E7206">IF(ISLOGICAL(D7206),"",FREQUENCY(IF('Data Transformation'!$B$425:$B$8425='Bin Analysis'!$B7203,'Data Transformation'!$G$425:$G$8425),D7206))</f>
        <v>2001</v>
      </c>
      <c r="F7206">
        <f>IF(ISLOGICAL(D7206),"",E7206-E7205)</f>
        <v>0</v>
      </c>
      <c r="G7206">
        <f>Weighting!$H$6</f>
        <v>1</v>
      </c>
      <c r="H7206">
        <f t="array" ref="H7206">FREQUENCY(IF('Data Transformation'!$B$4:$B$8425=B7203,'Data Transformation'!$G$4:$G$8425),'Bin Analysis'!$B7206)</f>
        <v>2073</v>
      </c>
      <c r="I7206">
        <f>H7206-H7205</f>
        <v>2073</v>
      </c>
      <c r="J7206">
        <f>IF(I7206=0,0,1)</f>
        <v>1</v>
      </c>
      <c r="K7206" t="e">
        <f>J7206*Weighting!$W$6</f>
        <v>#NUM!</v>
      </c>
      <c r="M7206" s="14"/>
    </row>
    <row r="7207" spans="1:25" x14ac:dyDescent="0.25">
      <c r="A7207" s="32" t="str">
        <f>IF(Weighting!$P$7&gt;0,B7207,"")</f>
        <v/>
      </c>
      <c r="B7207" t="e">
        <f>Weighting!$C$7</f>
        <v>#DIV/0!</v>
      </c>
      <c r="C7207" t="e">
        <f>Weighting!$F$7</f>
        <v>#NUM!</v>
      </c>
      <c r="D7207" t="e">
        <f>IF(C7207=1,'Data Transformation'!$G$3+0.5*'Data Transformation'!$W$25,IF(C7208=1,D7208-'Data Transformation'!$W$25,FALSE))</f>
        <v>#NUM!</v>
      </c>
      <c r="E7207">
        <f t="array" ref="E7207">IF(ISLOGICAL(D7207),"",FREQUENCY(IF('Data Transformation'!$B$425:$B$8425='Bin Analysis'!$B7203,'Data Transformation'!$G$425:$G$8425),D7207))</f>
        <v>2001</v>
      </c>
      <c r="F7207">
        <f t="shared" ref="F7207:F7225" si="900">IF(ISLOGICAL(D7207),"",E7207-E7206)</f>
        <v>0</v>
      </c>
      <c r="G7207">
        <f>Weighting!$H$7</f>
        <v>0</v>
      </c>
      <c r="H7207">
        <f t="array" ref="H7207">FREQUENCY(IF('Data Transformation'!$B$4:$B$8425=B7203,'Data Transformation'!$G$4:$G$8425),'Bin Analysis'!$B7207)</f>
        <v>2073</v>
      </c>
      <c r="I7207">
        <f t="shared" ref="I7207:I7225" si="901">H7207-H7206</f>
        <v>0</v>
      </c>
      <c r="J7207">
        <f>IF(I7207=0,0,1)</f>
        <v>0</v>
      </c>
      <c r="K7207">
        <f>J7207*Weighting!$W$7</f>
        <v>0</v>
      </c>
      <c r="M7207" s="14"/>
    </row>
    <row r="7208" spans="1:25" x14ac:dyDescent="0.25">
      <c r="A7208" s="32" t="str">
        <f>IF(Weighting!$P$8&gt;0,B7208,"")</f>
        <v/>
      </c>
      <c r="B7208" t="e">
        <f>Weighting!$C$8</f>
        <v>#DIV/0!</v>
      </c>
      <c r="C7208" t="e">
        <f>Weighting!$F$8</f>
        <v>#NUM!</v>
      </c>
      <c r="D7208" t="e">
        <f>IF(C7208=1,'Data Transformation'!$G$3+0.5*'Data Transformation'!$W$25,IF(C7209=1,D7209-'Data Transformation'!$W$25,FALSE))</f>
        <v>#NUM!</v>
      </c>
      <c r="E7208">
        <f t="array" ref="E7208">IF(ISLOGICAL(D7208),"",FREQUENCY(IF('Data Transformation'!$B$425:$B$8425='Bin Analysis'!$B7203,'Data Transformation'!$G$425:$G$8425),D7208))</f>
        <v>2001</v>
      </c>
      <c r="F7208">
        <f t="shared" si="900"/>
        <v>0</v>
      </c>
      <c r="G7208">
        <f>Weighting!$H$8</f>
        <v>0</v>
      </c>
      <c r="H7208">
        <f t="array" ref="H7208">FREQUENCY(IF('Data Transformation'!$B$4:$B$8425=B7203,'Data Transformation'!$G$4:$G$8425),'Bin Analysis'!$B7208)</f>
        <v>2073</v>
      </c>
      <c r="I7208">
        <f t="shared" si="901"/>
        <v>0</v>
      </c>
      <c r="J7208">
        <f t="shared" ref="J7208:J7225" si="902">IF(I7208=0,0,1)</f>
        <v>0</v>
      </c>
      <c r="K7208">
        <f>J7208*Weighting!$W$8</f>
        <v>0</v>
      </c>
      <c r="M7208" s="14"/>
    </row>
    <row r="7209" spans="1:25" x14ac:dyDescent="0.25">
      <c r="A7209" s="32" t="str">
        <f>IF(Weighting!$P$9&gt;0,B7209,"")</f>
        <v/>
      </c>
      <c r="B7209" s="50" t="e">
        <f>Weighting!$C$9</f>
        <v>#DIV/0!</v>
      </c>
      <c r="C7209" t="e">
        <f>Weighting!$F$9</f>
        <v>#NUM!</v>
      </c>
      <c r="D7209" t="e">
        <f>IF(C7209=1,'Data Transformation'!$G$3+0.5*'Data Transformation'!$W$25,IF(C7210=1,D7210-'Data Transformation'!$W$25,FALSE))</f>
        <v>#NUM!</v>
      </c>
      <c r="E7209">
        <f t="array" ref="E7209">IF(ISLOGICAL(D7209),"",FREQUENCY(IF('Data Transformation'!$B$425:$B$8425='Bin Analysis'!$B7203,'Data Transformation'!$G$425:$G$8425),D7209))</f>
        <v>2001</v>
      </c>
      <c r="F7209">
        <f t="shared" si="900"/>
        <v>0</v>
      </c>
      <c r="G7209">
        <f>Weighting!$H$9</f>
        <v>0</v>
      </c>
      <c r="H7209">
        <f t="array" ref="H7209">FREQUENCY(IF('Data Transformation'!$B$4:$B$8425=B7203,'Data Transformation'!$G$4:$G$8425),'Bin Analysis'!$B7209)</f>
        <v>2073</v>
      </c>
      <c r="I7209">
        <f t="shared" si="901"/>
        <v>0</v>
      </c>
      <c r="J7209">
        <f t="shared" si="902"/>
        <v>0</v>
      </c>
      <c r="K7209">
        <f>J7209*Weighting!$W$9</f>
        <v>0</v>
      </c>
      <c r="M7209" s="14"/>
    </row>
    <row r="7210" spans="1:25" x14ac:dyDescent="0.25">
      <c r="A7210" s="32" t="str">
        <f>IF(Weighting!$P$10&gt;0,B7210,"")</f>
        <v/>
      </c>
      <c r="B7210" t="e">
        <f>Weighting!$C$10</f>
        <v>#DIV/0!</v>
      </c>
      <c r="C7210" t="e">
        <f>Weighting!$F$10</f>
        <v>#NUM!</v>
      </c>
      <c r="D7210" t="e">
        <f>IF(C7210=1,'Data Transformation'!$G$3+0.5*'Data Transformation'!$W$25,IF(C7211=1,D7211-'Data Transformation'!$W$25,FALSE))</f>
        <v>#NUM!</v>
      </c>
      <c r="E7210">
        <f t="array" ref="E7210">IF(ISLOGICAL(D7210),"",FREQUENCY(IF('Data Transformation'!$B$425:$B$8425='Bin Analysis'!$B7203,'Data Transformation'!$G$425:$G$8425),D7210))</f>
        <v>2001</v>
      </c>
      <c r="F7210">
        <f t="shared" si="900"/>
        <v>0</v>
      </c>
      <c r="G7210">
        <f>Weighting!$H$10</f>
        <v>0</v>
      </c>
      <c r="H7210">
        <f t="array" ref="H7210">FREQUENCY(IF('Data Transformation'!$B$4:$B$8425=B7203,'Data Transformation'!$G$4:$G$8425),'Bin Analysis'!$B7210)</f>
        <v>2073</v>
      </c>
      <c r="I7210">
        <f t="shared" si="901"/>
        <v>0</v>
      </c>
      <c r="J7210">
        <f t="shared" si="902"/>
        <v>0</v>
      </c>
      <c r="K7210">
        <f>J7210*Weighting!$W$10</f>
        <v>0</v>
      </c>
      <c r="M7210" s="14"/>
    </row>
    <row r="7211" spans="1:25" x14ac:dyDescent="0.25">
      <c r="A7211" s="32" t="str">
        <f>IF(Weighting!$P$11&gt;0,B7211,"")</f>
        <v/>
      </c>
      <c r="B7211" t="e">
        <f>Weighting!$C$11</f>
        <v>#DIV/0!</v>
      </c>
      <c r="C7211" t="e">
        <f>Weighting!$F$11</f>
        <v>#NUM!</v>
      </c>
      <c r="D7211" t="e">
        <f>IF(C7211=1,'Data Transformation'!$G$3+0.5*'Data Transformation'!$W$25,IF(C7212=1,D7212-'Data Transformation'!$W$25,FALSE))</f>
        <v>#NUM!</v>
      </c>
      <c r="E7211">
        <f t="array" ref="E7211">IF(ISLOGICAL(D7211),"",FREQUENCY(IF('Data Transformation'!$B$425:$B$8425='Bin Analysis'!$B7203,'Data Transformation'!$G$425:$G$8425),D7211))</f>
        <v>2001</v>
      </c>
      <c r="F7211">
        <f t="shared" si="900"/>
        <v>0</v>
      </c>
      <c r="G7211">
        <f>Weighting!$H$11</f>
        <v>0</v>
      </c>
      <c r="H7211">
        <f t="array" ref="H7211">FREQUENCY(IF('Data Transformation'!$B$4:$B$8425=B7203,'Data Transformation'!$G$4:$G$8425),'Bin Analysis'!$B7211)</f>
        <v>2073</v>
      </c>
      <c r="I7211">
        <f t="shared" si="901"/>
        <v>0</v>
      </c>
      <c r="J7211">
        <f t="shared" si="902"/>
        <v>0</v>
      </c>
      <c r="K7211">
        <f>J7211*Weighting!$W$11</f>
        <v>0</v>
      </c>
      <c r="M7211" s="14"/>
    </row>
    <row r="7212" spans="1:25" x14ac:dyDescent="0.25">
      <c r="A7212" s="32" t="str">
        <f>IF(Weighting!$P$12&gt;0,B7212,"")</f>
        <v/>
      </c>
      <c r="B7212" t="e">
        <f>Weighting!$C$12</f>
        <v>#DIV/0!</v>
      </c>
      <c r="C7212" t="e">
        <f>Weighting!$F$12</f>
        <v>#NUM!</v>
      </c>
      <c r="D7212" t="e">
        <f>IF(C7212=1,'Data Transformation'!$G$3+0.5*'Data Transformation'!$W$25,IF(C7213=1,D7213-'Data Transformation'!$W$25,FALSE))</f>
        <v>#NUM!</v>
      </c>
      <c r="E7212">
        <f t="array" ref="E7212">IF(ISLOGICAL(D7212),"",FREQUENCY(IF('Data Transformation'!$B$425:$B$8425='Bin Analysis'!$B7203,'Data Transformation'!$G$425:$G$8425),D7212))</f>
        <v>2001</v>
      </c>
      <c r="F7212">
        <f t="shared" si="900"/>
        <v>0</v>
      </c>
      <c r="G7212">
        <f>Weighting!$H$12</f>
        <v>0</v>
      </c>
      <c r="H7212">
        <f t="array" ref="H7212">FREQUENCY(IF('Data Transformation'!$B$4:$B$8425=B7203,'Data Transformation'!$G$4:$G$8425),'Bin Analysis'!$B7212)</f>
        <v>2073</v>
      </c>
      <c r="I7212">
        <f t="shared" si="901"/>
        <v>0</v>
      </c>
      <c r="J7212">
        <f t="shared" si="902"/>
        <v>0</v>
      </c>
      <c r="K7212">
        <f>J7212*Weighting!$W$12</f>
        <v>0</v>
      </c>
      <c r="M7212" s="14"/>
    </row>
    <row r="7213" spans="1:25" x14ac:dyDescent="0.25">
      <c r="A7213" s="32" t="str">
        <f>IF(Weighting!$P$13&gt;0,B7213,"")</f>
        <v/>
      </c>
      <c r="B7213" t="e">
        <f>Weighting!$C$13</f>
        <v>#DIV/0!</v>
      </c>
      <c r="C7213" t="e">
        <f>Weighting!$F$13</f>
        <v>#NUM!</v>
      </c>
      <c r="D7213" t="e">
        <f>IF(C7213=1,'Data Transformation'!$G$3+0.5*'Data Transformation'!$W$25,IF(C7214=1,D7214-'Data Transformation'!$W$25,FALSE))</f>
        <v>#NUM!</v>
      </c>
      <c r="E7213">
        <f t="array" ref="E7213">IF(ISLOGICAL(D7213),"",FREQUENCY(IF('Data Transformation'!$B$425:$B$8425='Bin Analysis'!$B7203,'Data Transformation'!$G$425:$G$8425),D7213))</f>
        <v>2001</v>
      </c>
      <c r="F7213">
        <f t="shared" si="900"/>
        <v>0</v>
      </c>
      <c r="G7213">
        <f>Weighting!$H$13</f>
        <v>0</v>
      </c>
      <c r="H7213">
        <f t="array" ref="H7213">FREQUENCY(IF('Data Transformation'!$B$4:$B$8425=B7203,'Data Transformation'!$G$4:$G$8425),'Bin Analysis'!$B7213)</f>
        <v>2073</v>
      </c>
      <c r="I7213">
        <f t="shared" si="901"/>
        <v>0</v>
      </c>
      <c r="J7213">
        <f t="shared" si="902"/>
        <v>0</v>
      </c>
      <c r="K7213">
        <f>J7213*Weighting!$W$13</f>
        <v>0</v>
      </c>
      <c r="M7213" s="14"/>
    </row>
    <row r="7214" spans="1:25" x14ac:dyDescent="0.25">
      <c r="A7214" s="32" t="str">
        <f>IF(Weighting!$P$14&gt;0,B7214,"")</f>
        <v/>
      </c>
      <c r="B7214" t="e">
        <f>Weighting!$C$14</f>
        <v>#DIV/0!</v>
      </c>
      <c r="C7214" t="e">
        <f>Weighting!$F$14</f>
        <v>#NUM!</v>
      </c>
      <c r="D7214" t="e">
        <f>IF(C7214=1,'Data Transformation'!$G$3+0.5*'Data Transformation'!$W$25,IF(C7215=1,D7215-'Data Transformation'!$W$25,FALSE))</f>
        <v>#NUM!</v>
      </c>
      <c r="E7214">
        <f t="array" ref="E7214">IF(ISLOGICAL(D7214),"",FREQUENCY(IF('Data Transformation'!$B$425:$B$8425='Bin Analysis'!$B7203,'Data Transformation'!$G$425:$G$8425),D7214))</f>
        <v>2001</v>
      </c>
      <c r="F7214">
        <f t="shared" si="900"/>
        <v>0</v>
      </c>
      <c r="G7214">
        <f>Weighting!$H$14</f>
        <v>0</v>
      </c>
      <c r="H7214">
        <f t="array" ref="H7214">FREQUENCY(IF('Data Transformation'!$B$4:$B$8425=B7203,'Data Transformation'!$G$4:$G$8425),'Bin Analysis'!$B7214)</f>
        <v>2073</v>
      </c>
      <c r="I7214">
        <f t="shared" si="901"/>
        <v>0</v>
      </c>
      <c r="J7214">
        <f t="shared" si="902"/>
        <v>0</v>
      </c>
      <c r="K7214">
        <f>J7214*Weighting!$W$14</f>
        <v>0</v>
      </c>
      <c r="M7214" s="14"/>
    </row>
    <row r="7215" spans="1:25" x14ac:dyDescent="0.25">
      <c r="A7215" s="32" t="str">
        <f>IF(Weighting!$P$15&gt;0,B7215,"")</f>
        <v/>
      </c>
      <c r="B7215" t="e">
        <f>Weighting!$C$15</f>
        <v>#DIV/0!</v>
      </c>
      <c r="C7215" t="e">
        <f>Weighting!$F$15</f>
        <v>#NUM!</v>
      </c>
      <c r="D7215" t="e">
        <f>IF(C7215=1,'Data Transformation'!$G$3+0.5*'Data Transformation'!$W$25,IF(C7216=1,D7216-'Data Transformation'!$W$25,FALSE))</f>
        <v>#NUM!</v>
      </c>
      <c r="E7215">
        <f t="array" ref="E7215">IF(ISLOGICAL(D7215),"",FREQUENCY(IF('Data Transformation'!$B$425:$B$8425='Bin Analysis'!$B7203,'Data Transformation'!$G$425:$G$8425),D7215))</f>
        <v>2001</v>
      </c>
      <c r="F7215">
        <f t="shared" si="900"/>
        <v>0</v>
      </c>
      <c r="G7215">
        <f>Weighting!$H$15</f>
        <v>0</v>
      </c>
      <c r="H7215">
        <f t="array" ref="H7215">FREQUENCY(IF('Data Transformation'!$B$4:$B$8425=B7203,'Data Transformation'!$G$4:$G$8425),'Bin Analysis'!$B7215)</f>
        <v>2073</v>
      </c>
      <c r="I7215">
        <f t="shared" si="901"/>
        <v>0</v>
      </c>
      <c r="J7215">
        <f t="shared" si="902"/>
        <v>0</v>
      </c>
      <c r="K7215">
        <f>J7215*Weighting!$W$15</f>
        <v>0</v>
      </c>
      <c r="M7215" s="14"/>
    </row>
    <row r="7216" spans="1:25" x14ac:dyDescent="0.25">
      <c r="A7216" s="32" t="str">
        <f>IF(Weighting!$P$16&gt;0,B7216,"")</f>
        <v/>
      </c>
      <c r="B7216" t="e">
        <f>Weighting!$C$16</f>
        <v>#DIV/0!</v>
      </c>
      <c r="C7216" t="e">
        <f>Weighting!$F$16</f>
        <v>#NUM!</v>
      </c>
      <c r="D7216" t="e">
        <f>IF(C7216=1,'Data Transformation'!$G$3+0.5*'Data Transformation'!$W$25,IF(C7217=1,D7217-'Data Transformation'!$W$25,FALSE))</f>
        <v>#NUM!</v>
      </c>
      <c r="E7216">
        <f t="array" ref="E7216">IF(ISLOGICAL(D7216),"",FREQUENCY(IF('Data Transformation'!$B$425:$B$8425='Bin Analysis'!$B7203,'Data Transformation'!$G$425:$G$8425),D7216))</f>
        <v>2001</v>
      </c>
      <c r="F7216">
        <f t="shared" si="900"/>
        <v>0</v>
      </c>
      <c r="G7216">
        <f>Weighting!$H$16</f>
        <v>0</v>
      </c>
      <c r="H7216">
        <f t="array" ref="H7216">FREQUENCY(IF('Data Transformation'!$B$4:$B$8425=B7203,'Data Transformation'!$G$4:$G$8425),'Bin Analysis'!$B7216)</f>
        <v>2073</v>
      </c>
      <c r="I7216">
        <f t="shared" si="901"/>
        <v>0</v>
      </c>
      <c r="J7216">
        <f t="shared" si="902"/>
        <v>0</v>
      </c>
      <c r="K7216">
        <f>J7216*Weighting!$W$16</f>
        <v>0</v>
      </c>
      <c r="M7216" s="14"/>
    </row>
    <row r="7217" spans="1:25" x14ac:dyDescent="0.25">
      <c r="A7217" s="32" t="str">
        <f>IF(Weighting!$P$17&gt;0,B7217,"")</f>
        <v/>
      </c>
      <c r="B7217" t="e">
        <f>Weighting!$C$17</f>
        <v>#DIV/0!</v>
      </c>
      <c r="C7217" t="e">
        <f>Weighting!$F$17</f>
        <v>#NUM!</v>
      </c>
      <c r="D7217" t="e">
        <f>IF(C7217=1,'Data Transformation'!$G$3+0.5*'Data Transformation'!$W$25,IF(C7218=1,D7218-'Data Transformation'!$W$25,FALSE))</f>
        <v>#NUM!</v>
      </c>
      <c r="E7217">
        <f t="array" ref="E7217">IF(ISLOGICAL(D7217),"",FREQUENCY(IF('Data Transformation'!$B$425:$B$8425='Bin Analysis'!$B7203,'Data Transformation'!$G$425:$G$8425),D7217))</f>
        <v>2001</v>
      </c>
      <c r="F7217">
        <f t="shared" si="900"/>
        <v>0</v>
      </c>
      <c r="G7217">
        <f>Weighting!$H$17</f>
        <v>0</v>
      </c>
      <c r="H7217">
        <f t="array" ref="H7217">FREQUENCY(IF('Data Transformation'!$B$4:$B$8425=B7203,'Data Transformation'!$G$4:$G$8425),'Bin Analysis'!$B7217)</f>
        <v>2073</v>
      </c>
      <c r="I7217">
        <f t="shared" si="901"/>
        <v>0</v>
      </c>
      <c r="J7217">
        <f t="shared" si="902"/>
        <v>0</v>
      </c>
      <c r="K7217">
        <f>J7217*Weighting!$W$17</f>
        <v>0</v>
      </c>
      <c r="M7217" s="14"/>
    </row>
    <row r="7218" spans="1:25" x14ac:dyDescent="0.25">
      <c r="A7218" s="32" t="str">
        <f>IF(Weighting!$P$18&gt;0,B7218,"")</f>
        <v/>
      </c>
      <c r="B7218" t="e">
        <f>Weighting!$C$18</f>
        <v>#DIV/0!</v>
      </c>
      <c r="C7218" t="e">
        <f>Weighting!$F$18</f>
        <v>#NUM!</v>
      </c>
      <c r="D7218" t="e">
        <f>IF(C7218=1,'Data Transformation'!$G$3+0.5*'Data Transformation'!$W$25,IF(C7219=1,D7219-'Data Transformation'!$W$25,FALSE))</f>
        <v>#NUM!</v>
      </c>
      <c r="E7218">
        <f t="array" ref="E7218">IF(ISLOGICAL(D7218),"",FREQUENCY(IF('Data Transformation'!$B$425:$B$8425='Bin Analysis'!$B7203,'Data Transformation'!$G$425:$G$8425),D7218))</f>
        <v>2001</v>
      </c>
      <c r="F7218">
        <f t="shared" si="900"/>
        <v>0</v>
      </c>
      <c r="G7218">
        <f>Weighting!$H$18</f>
        <v>0</v>
      </c>
      <c r="H7218">
        <f t="array" ref="H7218">FREQUENCY(IF('Data Transformation'!$B$4:$B$8425=B7203,'Data Transformation'!$G$4:$G$8425),'Bin Analysis'!$B7218)</f>
        <v>2073</v>
      </c>
      <c r="I7218">
        <f t="shared" si="901"/>
        <v>0</v>
      </c>
      <c r="J7218">
        <f t="shared" si="902"/>
        <v>0</v>
      </c>
      <c r="K7218">
        <f>J7218*Weighting!$W$18</f>
        <v>0</v>
      </c>
      <c r="M7218" s="14"/>
    </row>
    <row r="7219" spans="1:25" x14ac:dyDescent="0.25">
      <c r="A7219" s="32" t="str">
        <f>IF(Weighting!$P$19&gt;0,B7219,"")</f>
        <v/>
      </c>
      <c r="B7219" t="e">
        <f>Weighting!$C$19</f>
        <v>#DIV/0!</v>
      </c>
      <c r="C7219" t="e">
        <f>Weighting!$F$19</f>
        <v>#NUM!</v>
      </c>
      <c r="D7219" t="e">
        <f>IF(C7219=1,'Data Transformation'!$G$3+0.5*'Data Transformation'!$W$25,IF(C7220=1,D7220-'Data Transformation'!$W$25,FALSE))</f>
        <v>#NUM!</v>
      </c>
      <c r="E7219">
        <f t="array" ref="E7219">IF(ISLOGICAL(D7219),"",FREQUENCY(IF('Data Transformation'!$B$425:$B$8425='Bin Analysis'!$B7203,'Data Transformation'!$G$425:$G$8425),D7219))</f>
        <v>2001</v>
      </c>
      <c r="F7219">
        <f t="shared" si="900"/>
        <v>0</v>
      </c>
      <c r="G7219">
        <f>Weighting!$H$19</f>
        <v>0</v>
      </c>
      <c r="H7219">
        <f t="array" ref="H7219">FREQUENCY(IF('Data Transformation'!$B$4:$B$8425=B7203,'Data Transformation'!$G$4:$G$8425),'Bin Analysis'!$B7219)</f>
        <v>2073</v>
      </c>
      <c r="I7219">
        <f t="shared" si="901"/>
        <v>0</v>
      </c>
      <c r="J7219">
        <f t="shared" si="902"/>
        <v>0</v>
      </c>
      <c r="K7219">
        <f>J7219*Weighting!$W$19</f>
        <v>0</v>
      </c>
      <c r="M7219" s="14"/>
    </row>
    <row r="7220" spans="1:25" x14ac:dyDescent="0.25">
      <c r="A7220" s="32" t="str">
        <f>IF(Weighting!$P$20&gt;0,B7220,"")</f>
        <v/>
      </c>
      <c r="B7220" t="e">
        <f>Weighting!$C$20</f>
        <v>#DIV/0!</v>
      </c>
      <c r="C7220" t="e">
        <f>Weighting!$F$20</f>
        <v>#NUM!</v>
      </c>
      <c r="D7220" t="e">
        <f>IF(C7220=1,'Data Transformation'!$G$3+0.5*'Data Transformation'!$W$25,IF(C7221=1,D7221-'Data Transformation'!$W$25,FALSE))</f>
        <v>#NUM!</v>
      </c>
      <c r="E7220">
        <f t="array" ref="E7220">IF(ISLOGICAL(D7220),"",FREQUENCY(IF('Data Transformation'!$B$425:$B$8425='Bin Analysis'!$B7203,'Data Transformation'!$G$425:$G$8425),D7220))</f>
        <v>2001</v>
      </c>
      <c r="F7220">
        <f t="shared" si="900"/>
        <v>0</v>
      </c>
      <c r="G7220">
        <f>Weighting!$H$20</f>
        <v>0</v>
      </c>
      <c r="H7220">
        <f t="array" ref="H7220">FREQUENCY(IF('Data Transformation'!$B$4:$B$8425=B7203,'Data Transformation'!$G$4:$G$8425),'Bin Analysis'!$B7220)</f>
        <v>2073</v>
      </c>
      <c r="I7220">
        <f t="shared" si="901"/>
        <v>0</v>
      </c>
      <c r="J7220">
        <f t="shared" si="902"/>
        <v>0</v>
      </c>
      <c r="K7220">
        <f>J7220*Weighting!$W$20</f>
        <v>0</v>
      </c>
      <c r="M7220" s="14"/>
    </row>
    <row r="7221" spans="1:25" x14ac:dyDescent="0.25">
      <c r="A7221" s="32" t="str">
        <f>IF(Weighting!$P$21&gt;0,B7221,"")</f>
        <v/>
      </c>
      <c r="B7221" t="e">
        <f>Weighting!$C$21</f>
        <v>#DIV/0!</v>
      </c>
      <c r="C7221" t="e">
        <f>Weighting!$F$21</f>
        <v>#NUM!</v>
      </c>
      <c r="D7221" t="e">
        <f>IF(C7221=1,'Data Transformation'!$G$3+0.5*'Data Transformation'!$W$25,IF(C7222=1,D7222-'Data Transformation'!$W$25,FALSE))</f>
        <v>#NUM!</v>
      </c>
      <c r="E7221">
        <f t="array" ref="E7221">IF(ISLOGICAL(D7221),"",FREQUENCY(IF('Data Transformation'!$B$425:$B$8425='Bin Analysis'!$B7203,'Data Transformation'!$G$425:$G$8425),D7221))</f>
        <v>2001</v>
      </c>
      <c r="F7221">
        <f t="shared" si="900"/>
        <v>0</v>
      </c>
      <c r="G7221">
        <f>Weighting!$H$21</f>
        <v>0</v>
      </c>
      <c r="H7221">
        <f t="array" ref="H7221">FREQUENCY(IF('Data Transformation'!$B$4:$B$8425=B7203,'Data Transformation'!$G$4:$G$8425),'Bin Analysis'!$B7221)</f>
        <v>2073</v>
      </c>
      <c r="I7221">
        <f t="shared" si="901"/>
        <v>0</v>
      </c>
      <c r="J7221">
        <f t="shared" si="902"/>
        <v>0</v>
      </c>
      <c r="K7221">
        <f>J7221*Weighting!$W$21</f>
        <v>0</v>
      </c>
      <c r="M7221" s="14"/>
    </row>
    <row r="7222" spans="1:25" x14ac:dyDescent="0.25">
      <c r="A7222" s="32" t="str">
        <f>IF(Weighting!$P$22&gt;0,B7222,"")</f>
        <v/>
      </c>
      <c r="B7222" t="e">
        <f>Weighting!$C$22</f>
        <v>#DIV/0!</v>
      </c>
      <c r="C7222" t="e">
        <f>Weighting!$F$22</f>
        <v>#NUM!</v>
      </c>
      <c r="D7222" t="e">
        <f>IF(C7222=1,'Data Transformation'!$G$3+0.5*'Data Transformation'!$W$25,IF(C7223=1,D7223-'Data Transformation'!$W$25,FALSE))</f>
        <v>#NUM!</v>
      </c>
      <c r="E7222">
        <f t="array" ref="E7222">IF(ISLOGICAL(D7222),"",FREQUENCY(IF('Data Transformation'!$B$425:$B$8425='Bin Analysis'!$B7203,'Data Transformation'!$G$425:$G$8425),D7222))</f>
        <v>2001</v>
      </c>
      <c r="F7222">
        <f t="shared" si="900"/>
        <v>0</v>
      </c>
      <c r="G7222">
        <f>Weighting!$H$22</f>
        <v>0</v>
      </c>
      <c r="H7222">
        <f t="array" ref="H7222">FREQUENCY(IF('Data Transformation'!$B$4:$B$8425=B7203,'Data Transformation'!$G$4:$G$8425),'Bin Analysis'!$B7222)</f>
        <v>2073</v>
      </c>
      <c r="I7222">
        <f t="shared" si="901"/>
        <v>0</v>
      </c>
      <c r="J7222">
        <f t="shared" si="902"/>
        <v>0</v>
      </c>
      <c r="K7222">
        <f>J7222*Weighting!$W$22</f>
        <v>0</v>
      </c>
      <c r="M7222" s="14"/>
    </row>
    <row r="7223" spans="1:25" x14ac:dyDescent="0.25">
      <c r="A7223" s="32" t="str">
        <f>IF(Weighting!$P$23&gt;0,B7223,"")</f>
        <v/>
      </c>
      <c r="B7223" t="e">
        <f>Weighting!$C$23</f>
        <v>#DIV/0!</v>
      </c>
      <c r="C7223" t="e">
        <f>Weighting!$F$23</f>
        <v>#NUM!</v>
      </c>
      <c r="D7223" t="e">
        <f>IF(C7223=1,'Data Transformation'!$G$3+0.5*'Data Transformation'!$W$25,IF(C7224=1,D7224-'Data Transformation'!$W$25,FALSE))</f>
        <v>#NUM!</v>
      </c>
      <c r="E7223">
        <f t="array" ref="E7223">IF(ISLOGICAL(D7223),"",FREQUENCY(IF('Data Transformation'!$B$425:$B$8425='Bin Analysis'!$B7203,'Data Transformation'!$G$425:$G$8425),D7223))</f>
        <v>2001</v>
      </c>
      <c r="F7223">
        <f t="shared" si="900"/>
        <v>0</v>
      </c>
      <c r="G7223">
        <f>Weighting!$H$23</f>
        <v>0</v>
      </c>
      <c r="H7223">
        <f t="array" ref="H7223">FREQUENCY(IF('Data Transformation'!$B$4:$B$8425=B7203,'Data Transformation'!$G$4:$G$8425),'Bin Analysis'!$B7223)</f>
        <v>2073</v>
      </c>
      <c r="I7223">
        <f t="shared" si="901"/>
        <v>0</v>
      </c>
      <c r="J7223">
        <f t="shared" si="902"/>
        <v>0</v>
      </c>
      <c r="K7223">
        <f>J7223*Weighting!$W$23</f>
        <v>0</v>
      </c>
      <c r="M7223" s="14"/>
    </row>
    <row r="7224" spans="1:25" x14ac:dyDescent="0.25">
      <c r="A7224" s="32" t="str">
        <f>IF(Weighting!$P$24&gt;0,B7224,"")</f>
        <v/>
      </c>
      <c r="B7224" t="e">
        <f>Weighting!$C$24</f>
        <v>#DIV/0!</v>
      </c>
      <c r="C7224" t="e">
        <f>Weighting!$F$24</f>
        <v>#NUM!</v>
      </c>
      <c r="D7224" t="e">
        <f>IF(C7224=1,'Data Transformation'!$G$3+0.5*'Data Transformation'!$W$25,IF(C7225=1,D7225-'Data Transformation'!$W$25,FALSE))</f>
        <v>#NUM!</v>
      </c>
      <c r="E7224">
        <f t="array" ref="E7224">IF(ISLOGICAL(D7224),"",FREQUENCY(IF('Data Transformation'!$B$425:$B$8425='Bin Analysis'!$B7203,'Data Transformation'!$G$425:$G$8425),D7224))</f>
        <v>2001</v>
      </c>
      <c r="F7224">
        <f t="shared" si="900"/>
        <v>0</v>
      </c>
      <c r="G7224">
        <f>Weighting!$H$24</f>
        <v>0</v>
      </c>
      <c r="H7224">
        <f t="array" ref="H7224">FREQUENCY(IF('Data Transformation'!$B$4:$B$8425=B7203,'Data Transformation'!$G$4:$G$8425),'Bin Analysis'!$B7224)</f>
        <v>2073</v>
      </c>
      <c r="I7224">
        <f t="shared" si="901"/>
        <v>0</v>
      </c>
      <c r="J7224">
        <f t="shared" si="902"/>
        <v>0</v>
      </c>
      <c r="K7224">
        <f>J7224*Weighting!$W$24</f>
        <v>0</v>
      </c>
      <c r="M7224" s="14"/>
    </row>
    <row r="7225" spans="1:25" x14ac:dyDescent="0.25">
      <c r="A7225" s="32" t="str">
        <f>IF(Weighting!$P$25&gt;0,B7225,"")</f>
        <v/>
      </c>
      <c r="B7225" t="e">
        <f>Weighting!$C$25</f>
        <v>#DIV/0!</v>
      </c>
      <c r="C7225" t="e">
        <f>Weighting!$F$25</f>
        <v>#NUM!</v>
      </c>
      <c r="D7225" t="e">
        <f>IF(C7225=1,'Data Transformation'!$G$3+0.5*'Data Transformation'!$W$25,IF(C7226=1,D7226-'Data Transformation'!$W$25,FALSE))</f>
        <v>#NUM!</v>
      </c>
      <c r="E7225">
        <f t="array" ref="E7225">IF(ISLOGICAL(D7225),"",FREQUENCY(IF('Data Transformation'!$B$425:$B$8425='Bin Analysis'!$B7203,'Data Transformation'!$G$425:$G$8425),D7225))</f>
        <v>2001</v>
      </c>
      <c r="F7225">
        <f t="shared" si="900"/>
        <v>0</v>
      </c>
      <c r="G7225">
        <f>Weighting!$H$25</f>
        <v>0</v>
      </c>
      <c r="H7225">
        <f t="array" ref="H7225">FREQUENCY(IF('Data Transformation'!$B$4:$B$8425=B7203,'Data Transformation'!$G$4:$G$8425),'Bin Analysis'!$B7225)</f>
        <v>2073</v>
      </c>
      <c r="I7225">
        <f t="shared" si="901"/>
        <v>0</v>
      </c>
      <c r="J7225">
        <f t="shared" si="902"/>
        <v>0</v>
      </c>
      <c r="K7225">
        <f>J7225*Weighting!$W$25</f>
        <v>0</v>
      </c>
      <c r="M7225" s="14"/>
    </row>
    <row r="7226" spans="1:25" x14ac:dyDescent="0.25">
      <c r="O7226"/>
      <c r="P7226"/>
      <c r="Q7226"/>
      <c r="R7226"/>
    </row>
    <row r="7227" spans="1:25" ht="23.25" x14ac:dyDescent="0.35">
      <c r="A7227" s="21" t="s">
        <v>0</v>
      </c>
      <c r="B7227" s="21" t="str">
        <f>IFERROR(VLOOKUP(C7227,'Data Transformation'!$L$6:$M$426,2,FALSE),"")</f>
        <v/>
      </c>
      <c r="C7227" s="21">
        <f>C7203+1</f>
        <v>301</v>
      </c>
      <c r="D7227" s="21"/>
      <c r="E7227" s="21"/>
      <c r="F7227" s="21"/>
      <c r="G7227" s="21"/>
      <c r="H7227" s="22"/>
      <c r="I7227" s="22"/>
      <c r="J7227" s="22"/>
      <c r="K7227" s="21"/>
      <c r="L7227" s="21" t="str">
        <f>B7227</f>
        <v/>
      </c>
      <c r="M7227" s="23" t="e">
        <f>INDEX('Data Transformation'!$O$4:$O$424,MATCH($B7227,'Data Transformation'!$M$4:$M$424,0),MATCH($M$2,'Data Transformation'!$O$3,0))</f>
        <v>#N/A</v>
      </c>
      <c r="N7227" s="27" t="e">
        <f>IF('Input and Summary Results'!$J$16="minimum",'Bin Analysis'!X7228/(M7227-1),'Bin Analysis'!Y7227/('Bin Analysis'!M7227-1))</f>
        <v>#N/A</v>
      </c>
      <c r="O7227" s="27" t="e">
        <f>IF(M7227=FALSE,NA(),(VLOOKUP(1,C7230:K7249,4,FALSE))/(M7227-1))</f>
        <v>#N/A</v>
      </c>
      <c r="P7227" s="27" t="e">
        <f>IF(M7227=FALSE,NA(),SUM(J7230:J7249)/Weighting!$S$5)</f>
        <v>#N/A</v>
      </c>
      <c r="Q7227" s="27" t="e">
        <f>IF(M7227=FALSE,NA(),SUM(K7230:K7249)/Weighting!$S$6)</f>
        <v>#N/A</v>
      </c>
      <c r="R7227" s="27" t="e">
        <f>IF(M7227=FALSE,NA(),(VLOOKUP(1,G7230:K7249,3,FALSE))/(M7227-1))</f>
        <v>#N/A</v>
      </c>
      <c r="S7227" s="22" t="e">
        <f>IF(M7227=FALSE,NA(),IF(SUM(J7230:J7249)=2,"yes","no"))</f>
        <v>#N/A</v>
      </c>
      <c r="X7227" s="2" cm="2">
        <f t="array" ref="X7227:X7228">FREQUENCY(IF('Data Transformation'!$B$425:$B$6424='Bin Analysis'!L7227,'Data Transformation'!$G$425:$G$6424),'Data Transformation'!$U$11)</f>
        <v>0</v>
      </c>
      <c r="Y7227" s="2" cm="2">
        <f t="array" ref="Y7227:Y7228">FREQUENCY(IF('Data Transformation'!$B$425:$B$6424='Bin Analysis'!L7227,'Data Transformation'!$G$425:$G$6424),'Data Transformation'!$U$12)</f>
        <v>0</v>
      </c>
    </row>
    <row r="7228" spans="1:25" x14ac:dyDescent="0.25">
      <c r="A7228" s="14" t="s">
        <v>67</v>
      </c>
      <c r="B7228" t="s">
        <v>47</v>
      </c>
      <c r="C7228" t="s">
        <v>5</v>
      </c>
      <c r="D7228" t="s">
        <v>98</v>
      </c>
      <c r="E7228" t="s">
        <v>99</v>
      </c>
      <c r="F7228" t="s">
        <v>100</v>
      </c>
      <c r="G7228" t="s">
        <v>69</v>
      </c>
      <c r="H7228" t="s">
        <v>31</v>
      </c>
      <c r="I7228" t="s">
        <v>32</v>
      </c>
      <c r="J7228" t="s">
        <v>46</v>
      </c>
      <c r="K7228" s="14" t="s">
        <v>45</v>
      </c>
      <c r="M7228" s="14"/>
      <c r="X7228" s="2">
        <v>0</v>
      </c>
      <c r="Y7228" s="2">
        <v>0</v>
      </c>
    </row>
    <row r="7229" spans="1:25" x14ac:dyDescent="0.25">
      <c r="A7229" s="32"/>
      <c r="D7229" t="e">
        <f>IF(C7229=1,'Data Transformation'!$G$3+0.5*'Data Transformation'!$W$25,IF(C7230=1,D7230-'Data Transformation'!$W$25,FALSE))</f>
        <v>#NUM!</v>
      </c>
      <c r="E7229">
        <f t="array" ref="E7229">IF(ISLOGICAL(D7229),"",FREQUENCY(IF('Data Transformation'!$B$425:$B$8425='Bin Analysis'!$B7227,'Data Transformation'!$G$425:$G$8425),D7229))</f>
        <v>2001</v>
      </c>
      <c r="F7229" t="e">
        <f>IF(ISLOGICAL(D7229),"",E7229-E7228)</f>
        <v>#VALUE!</v>
      </c>
      <c r="M7229" s="14"/>
    </row>
    <row r="7230" spans="1:25" x14ac:dyDescent="0.25">
      <c r="A7230" s="32" t="e">
        <f>IF(Weighting!$P$6&gt;0,B7230,"")</f>
        <v>#NUM!</v>
      </c>
      <c r="B7230" t="e">
        <f>Weighting!$C$6</f>
        <v>#DIV/0!</v>
      </c>
      <c r="C7230" t="e">
        <f>Weighting!$F$6</f>
        <v>#NUM!</v>
      </c>
      <c r="D7230" t="e">
        <f>IF(C7230=1,'Data Transformation'!$G$3+0.5*'Data Transformation'!$W$25,IF(C7231=1,D7231-'Data Transformation'!$W$25,FALSE))</f>
        <v>#NUM!</v>
      </c>
      <c r="E7230">
        <f t="array" ref="E7230">IF(ISLOGICAL(D7230),"",FREQUENCY(IF('Data Transformation'!$B$425:$B$8425='Bin Analysis'!$B7227,'Data Transformation'!$G$425:$G$8425),D7230))</f>
        <v>2001</v>
      </c>
      <c r="F7230">
        <f>IF(ISLOGICAL(D7230),"",E7230-E7229)</f>
        <v>0</v>
      </c>
      <c r="G7230">
        <f>Weighting!$H$6</f>
        <v>1</v>
      </c>
      <c r="H7230">
        <f t="array" ref="H7230">FREQUENCY(IF('Data Transformation'!$B$4:$B$8425=B7227,'Data Transformation'!$G$4:$G$8425),'Bin Analysis'!$B7230)</f>
        <v>2073</v>
      </c>
      <c r="I7230">
        <f>H7230-H7229</f>
        <v>2073</v>
      </c>
      <c r="J7230">
        <f>IF(I7230=0,0,1)</f>
        <v>1</v>
      </c>
      <c r="K7230" t="e">
        <f>J7230*Weighting!$W$6</f>
        <v>#NUM!</v>
      </c>
      <c r="M7230" s="14"/>
    </row>
    <row r="7231" spans="1:25" x14ac:dyDescent="0.25">
      <c r="A7231" s="32" t="str">
        <f>IF(Weighting!$P$7&gt;0,B7231,"")</f>
        <v/>
      </c>
      <c r="B7231" t="e">
        <f>Weighting!$C$7</f>
        <v>#DIV/0!</v>
      </c>
      <c r="C7231" t="e">
        <f>Weighting!$F$7</f>
        <v>#NUM!</v>
      </c>
      <c r="D7231" t="e">
        <f>IF(C7231=1,'Data Transformation'!$G$3+0.5*'Data Transformation'!$W$25,IF(C7232=1,D7232-'Data Transformation'!$W$25,FALSE))</f>
        <v>#NUM!</v>
      </c>
      <c r="E7231">
        <f t="array" ref="E7231">IF(ISLOGICAL(D7231),"",FREQUENCY(IF('Data Transformation'!$B$425:$B$8425='Bin Analysis'!$B7227,'Data Transformation'!$G$425:$G$8425),D7231))</f>
        <v>2001</v>
      </c>
      <c r="F7231">
        <f t="shared" ref="F7231:F7249" si="903">IF(ISLOGICAL(D7231),"",E7231-E7230)</f>
        <v>0</v>
      </c>
      <c r="G7231">
        <f>Weighting!$H$7</f>
        <v>0</v>
      </c>
      <c r="H7231">
        <f t="array" ref="H7231">FREQUENCY(IF('Data Transformation'!$B$4:$B$8425=B7227,'Data Transformation'!$G$4:$G$8425),'Bin Analysis'!$B7231)</f>
        <v>2073</v>
      </c>
      <c r="I7231">
        <f t="shared" ref="I7231:I7249" si="904">H7231-H7230</f>
        <v>0</v>
      </c>
      <c r="J7231">
        <f>IF(I7231=0,0,1)</f>
        <v>0</v>
      </c>
      <c r="K7231">
        <f>J7231*Weighting!$W$7</f>
        <v>0</v>
      </c>
      <c r="M7231" s="14"/>
    </row>
    <row r="7232" spans="1:25" x14ac:dyDescent="0.25">
      <c r="A7232" s="32" t="str">
        <f>IF(Weighting!$P$8&gt;0,B7232,"")</f>
        <v/>
      </c>
      <c r="B7232" t="e">
        <f>Weighting!$C$8</f>
        <v>#DIV/0!</v>
      </c>
      <c r="C7232" t="e">
        <f>Weighting!$F$8</f>
        <v>#NUM!</v>
      </c>
      <c r="D7232" t="e">
        <f>IF(C7232=1,'Data Transformation'!$G$3+0.5*'Data Transformation'!$W$25,IF(C7233=1,D7233-'Data Transformation'!$W$25,FALSE))</f>
        <v>#NUM!</v>
      </c>
      <c r="E7232">
        <f t="array" ref="E7232">IF(ISLOGICAL(D7232),"",FREQUENCY(IF('Data Transformation'!$B$425:$B$8425='Bin Analysis'!$B7227,'Data Transformation'!$G$425:$G$8425),D7232))</f>
        <v>2001</v>
      </c>
      <c r="F7232">
        <f t="shared" si="903"/>
        <v>0</v>
      </c>
      <c r="G7232">
        <f>Weighting!$H$8</f>
        <v>0</v>
      </c>
      <c r="H7232">
        <f t="array" ref="H7232">FREQUENCY(IF('Data Transformation'!$B$4:$B$8425=B7227,'Data Transformation'!$G$4:$G$8425),'Bin Analysis'!$B7232)</f>
        <v>2073</v>
      </c>
      <c r="I7232">
        <f t="shared" si="904"/>
        <v>0</v>
      </c>
      <c r="J7232">
        <f t="shared" ref="J7232:J7249" si="905">IF(I7232=0,0,1)</f>
        <v>0</v>
      </c>
      <c r="K7232">
        <f>J7232*Weighting!$W$8</f>
        <v>0</v>
      </c>
      <c r="M7232" s="14"/>
    </row>
    <row r="7233" spans="1:13" x14ac:dyDescent="0.25">
      <c r="A7233" s="32" t="str">
        <f>IF(Weighting!$P$9&gt;0,B7233,"")</f>
        <v/>
      </c>
      <c r="B7233" s="50" t="e">
        <f>Weighting!$C$9</f>
        <v>#DIV/0!</v>
      </c>
      <c r="C7233" t="e">
        <f>Weighting!$F$9</f>
        <v>#NUM!</v>
      </c>
      <c r="D7233" t="e">
        <f>IF(C7233=1,'Data Transformation'!$G$3+0.5*'Data Transformation'!$W$25,IF(C7234=1,D7234-'Data Transformation'!$W$25,FALSE))</f>
        <v>#NUM!</v>
      </c>
      <c r="E7233">
        <f t="array" ref="E7233">IF(ISLOGICAL(D7233),"",FREQUENCY(IF('Data Transformation'!$B$425:$B$8425='Bin Analysis'!$B7227,'Data Transformation'!$G$425:$G$8425),D7233))</f>
        <v>2001</v>
      </c>
      <c r="F7233">
        <f t="shared" si="903"/>
        <v>0</v>
      </c>
      <c r="G7233">
        <f>Weighting!$H$9</f>
        <v>0</v>
      </c>
      <c r="H7233">
        <f t="array" ref="H7233">FREQUENCY(IF('Data Transformation'!$B$4:$B$8425=B7227,'Data Transformation'!$G$4:$G$8425),'Bin Analysis'!$B7233)</f>
        <v>2073</v>
      </c>
      <c r="I7233">
        <f t="shared" si="904"/>
        <v>0</v>
      </c>
      <c r="J7233">
        <f t="shared" si="905"/>
        <v>0</v>
      </c>
      <c r="K7233">
        <f>J7233*Weighting!$W$9</f>
        <v>0</v>
      </c>
      <c r="M7233" s="14"/>
    </row>
    <row r="7234" spans="1:13" x14ac:dyDescent="0.25">
      <c r="A7234" s="32" t="str">
        <f>IF(Weighting!$P$10&gt;0,B7234,"")</f>
        <v/>
      </c>
      <c r="B7234" t="e">
        <f>Weighting!$C$10</f>
        <v>#DIV/0!</v>
      </c>
      <c r="C7234" t="e">
        <f>Weighting!$F$10</f>
        <v>#NUM!</v>
      </c>
      <c r="D7234" t="e">
        <f>IF(C7234=1,'Data Transformation'!$G$3+0.5*'Data Transformation'!$W$25,IF(C7235=1,D7235-'Data Transformation'!$W$25,FALSE))</f>
        <v>#NUM!</v>
      </c>
      <c r="E7234">
        <f t="array" ref="E7234">IF(ISLOGICAL(D7234),"",FREQUENCY(IF('Data Transformation'!$B$425:$B$8425='Bin Analysis'!$B7227,'Data Transformation'!$G$425:$G$8425),D7234))</f>
        <v>2001</v>
      </c>
      <c r="F7234">
        <f t="shared" si="903"/>
        <v>0</v>
      </c>
      <c r="G7234">
        <f>Weighting!$H$10</f>
        <v>0</v>
      </c>
      <c r="H7234">
        <f t="array" ref="H7234">FREQUENCY(IF('Data Transformation'!$B$4:$B$8425=B7227,'Data Transformation'!$G$4:$G$8425),'Bin Analysis'!$B7234)</f>
        <v>2073</v>
      </c>
      <c r="I7234">
        <f t="shared" si="904"/>
        <v>0</v>
      </c>
      <c r="J7234">
        <f t="shared" si="905"/>
        <v>0</v>
      </c>
      <c r="K7234">
        <f>J7234*Weighting!$W$10</f>
        <v>0</v>
      </c>
      <c r="M7234" s="14"/>
    </row>
    <row r="7235" spans="1:13" x14ac:dyDescent="0.25">
      <c r="A7235" s="32" t="str">
        <f>IF(Weighting!$P$11&gt;0,B7235,"")</f>
        <v/>
      </c>
      <c r="B7235" t="e">
        <f>Weighting!$C$11</f>
        <v>#DIV/0!</v>
      </c>
      <c r="C7235" t="e">
        <f>Weighting!$F$11</f>
        <v>#NUM!</v>
      </c>
      <c r="D7235" t="e">
        <f>IF(C7235=1,'Data Transformation'!$G$3+0.5*'Data Transformation'!$W$25,IF(C7236=1,D7236-'Data Transformation'!$W$25,FALSE))</f>
        <v>#NUM!</v>
      </c>
      <c r="E7235">
        <f t="array" ref="E7235">IF(ISLOGICAL(D7235),"",FREQUENCY(IF('Data Transformation'!$B$425:$B$8425='Bin Analysis'!$B7227,'Data Transformation'!$G$425:$G$8425),D7235))</f>
        <v>2001</v>
      </c>
      <c r="F7235">
        <f t="shared" si="903"/>
        <v>0</v>
      </c>
      <c r="G7235">
        <f>Weighting!$H$11</f>
        <v>0</v>
      </c>
      <c r="H7235">
        <f t="array" ref="H7235">FREQUENCY(IF('Data Transformation'!$B$4:$B$8425=B7227,'Data Transformation'!$G$4:$G$8425),'Bin Analysis'!$B7235)</f>
        <v>2073</v>
      </c>
      <c r="I7235">
        <f t="shared" si="904"/>
        <v>0</v>
      </c>
      <c r="J7235">
        <f t="shared" si="905"/>
        <v>0</v>
      </c>
      <c r="K7235">
        <f>J7235*Weighting!$W$11</f>
        <v>0</v>
      </c>
      <c r="M7235" s="14"/>
    </row>
    <row r="7236" spans="1:13" x14ac:dyDescent="0.25">
      <c r="A7236" s="32" t="str">
        <f>IF(Weighting!$P$12&gt;0,B7236,"")</f>
        <v/>
      </c>
      <c r="B7236" t="e">
        <f>Weighting!$C$12</f>
        <v>#DIV/0!</v>
      </c>
      <c r="C7236" t="e">
        <f>Weighting!$F$12</f>
        <v>#NUM!</v>
      </c>
      <c r="D7236" t="e">
        <f>IF(C7236=1,'Data Transformation'!$G$3+0.5*'Data Transformation'!$W$25,IF(C7237=1,D7237-'Data Transformation'!$W$25,FALSE))</f>
        <v>#NUM!</v>
      </c>
      <c r="E7236">
        <f t="array" ref="E7236">IF(ISLOGICAL(D7236),"",FREQUENCY(IF('Data Transformation'!$B$425:$B$8425='Bin Analysis'!$B7227,'Data Transformation'!$G$425:$G$8425),D7236))</f>
        <v>2001</v>
      </c>
      <c r="F7236">
        <f t="shared" si="903"/>
        <v>0</v>
      </c>
      <c r="G7236">
        <f>Weighting!$H$12</f>
        <v>0</v>
      </c>
      <c r="H7236">
        <f t="array" ref="H7236">FREQUENCY(IF('Data Transformation'!$B$4:$B$8425=B7227,'Data Transformation'!$G$4:$G$8425),'Bin Analysis'!$B7236)</f>
        <v>2073</v>
      </c>
      <c r="I7236">
        <f t="shared" si="904"/>
        <v>0</v>
      </c>
      <c r="J7236">
        <f t="shared" si="905"/>
        <v>0</v>
      </c>
      <c r="K7236">
        <f>J7236*Weighting!$W$12</f>
        <v>0</v>
      </c>
      <c r="M7236" s="14"/>
    </row>
    <row r="7237" spans="1:13" x14ac:dyDescent="0.25">
      <c r="A7237" s="32" t="str">
        <f>IF(Weighting!$P$13&gt;0,B7237,"")</f>
        <v/>
      </c>
      <c r="B7237" t="e">
        <f>Weighting!$C$13</f>
        <v>#DIV/0!</v>
      </c>
      <c r="C7237" t="e">
        <f>Weighting!$F$13</f>
        <v>#NUM!</v>
      </c>
      <c r="D7237" t="e">
        <f>IF(C7237=1,'Data Transformation'!$G$3+0.5*'Data Transformation'!$W$25,IF(C7238=1,D7238-'Data Transformation'!$W$25,FALSE))</f>
        <v>#NUM!</v>
      </c>
      <c r="E7237">
        <f t="array" ref="E7237">IF(ISLOGICAL(D7237),"",FREQUENCY(IF('Data Transformation'!$B$425:$B$8425='Bin Analysis'!$B7227,'Data Transformation'!$G$425:$G$8425),D7237))</f>
        <v>2001</v>
      </c>
      <c r="F7237">
        <f t="shared" si="903"/>
        <v>0</v>
      </c>
      <c r="G7237">
        <f>Weighting!$H$13</f>
        <v>0</v>
      </c>
      <c r="H7237">
        <f t="array" ref="H7237">FREQUENCY(IF('Data Transformation'!$B$4:$B$8425=B7227,'Data Transformation'!$G$4:$G$8425),'Bin Analysis'!$B7237)</f>
        <v>2073</v>
      </c>
      <c r="I7237">
        <f t="shared" si="904"/>
        <v>0</v>
      </c>
      <c r="J7237">
        <f t="shared" si="905"/>
        <v>0</v>
      </c>
      <c r="K7237">
        <f>J7237*Weighting!$W$13</f>
        <v>0</v>
      </c>
      <c r="M7237" s="14"/>
    </row>
    <row r="7238" spans="1:13" x14ac:dyDescent="0.25">
      <c r="A7238" s="32" t="str">
        <f>IF(Weighting!$P$14&gt;0,B7238,"")</f>
        <v/>
      </c>
      <c r="B7238" t="e">
        <f>Weighting!$C$14</f>
        <v>#DIV/0!</v>
      </c>
      <c r="C7238" t="e">
        <f>Weighting!$F$14</f>
        <v>#NUM!</v>
      </c>
      <c r="D7238" t="e">
        <f>IF(C7238=1,'Data Transformation'!$G$3+0.5*'Data Transformation'!$W$25,IF(C7239=1,D7239-'Data Transformation'!$W$25,FALSE))</f>
        <v>#NUM!</v>
      </c>
      <c r="E7238">
        <f t="array" ref="E7238">IF(ISLOGICAL(D7238),"",FREQUENCY(IF('Data Transformation'!$B$425:$B$8425='Bin Analysis'!$B7227,'Data Transformation'!$G$425:$G$8425),D7238))</f>
        <v>2001</v>
      </c>
      <c r="F7238">
        <f t="shared" si="903"/>
        <v>0</v>
      </c>
      <c r="G7238">
        <f>Weighting!$H$14</f>
        <v>0</v>
      </c>
      <c r="H7238">
        <f t="array" ref="H7238">FREQUENCY(IF('Data Transformation'!$B$4:$B$8425=B7227,'Data Transformation'!$G$4:$G$8425),'Bin Analysis'!$B7238)</f>
        <v>2073</v>
      </c>
      <c r="I7238">
        <f t="shared" si="904"/>
        <v>0</v>
      </c>
      <c r="J7238">
        <f t="shared" si="905"/>
        <v>0</v>
      </c>
      <c r="K7238">
        <f>J7238*Weighting!$W$14</f>
        <v>0</v>
      </c>
      <c r="M7238" s="14"/>
    </row>
    <row r="7239" spans="1:13" x14ac:dyDescent="0.25">
      <c r="A7239" s="32" t="str">
        <f>IF(Weighting!$P$15&gt;0,B7239,"")</f>
        <v/>
      </c>
      <c r="B7239" t="e">
        <f>Weighting!$C$15</f>
        <v>#DIV/0!</v>
      </c>
      <c r="C7239" t="e">
        <f>Weighting!$F$15</f>
        <v>#NUM!</v>
      </c>
      <c r="D7239" t="e">
        <f>IF(C7239=1,'Data Transformation'!$G$3+0.5*'Data Transformation'!$W$25,IF(C7240=1,D7240-'Data Transformation'!$W$25,FALSE))</f>
        <v>#NUM!</v>
      </c>
      <c r="E7239">
        <f t="array" ref="E7239">IF(ISLOGICAL(D7239),"",FREQUENCY(IF('Data Transformation'!$B$425:$B$8425='Bin Analysis'!$B7227,'Data Transformation'!$G$425:$G$8425),D7239))</f>
        <v>2001</v>
      </c>
      <c r="F7239">
        <f t="shared" si="903"/>
        <v>0</v>
      </c>
      <c r="G7239">
        <f>Weighting!$H$15</f>
        <v>0</v>
      </c>
      <c r="H7239">
        <f t="array" ref="H7239">FREQUENCY(IF('Data Transformation'!$B$4:$B$8425=B7227,'Data Transformation'!$G$4:$G$8425),'Bin Analysis'!$B7239)</f>
        <v>2073</v>
      </c>
      <c r="I7239">
        <f t="shared" si="904"/>
        <v>0</v>
      </c>
      <c r="J7239">
        <f t="shared" si="905"/>
        <v>0</v>
      </c>
      <c r="K7239">
        <f>J7239*Weighting!$W$15</f>
        <v>0</v>
      </c>
      <c r="M7239" s="14"/>
    </row>
    <row r="7240" spans="1:13" x14ac:dyDescent="0.25">
      <c r="A7240" s="32" t="str">
        <f>IF(Weighting!$P$16&gt;0,B7240,"")</f>
        <v/>
      </c>
      <c r="B7240" t="e">
        <f>Weighting!$C$16</f>
        <v>#DIV/0!</v>
      </c>
      <c r="C7240" t="e">
        <f>Weighting!$F$16</f>
        <v>#NUM!</v>
      </c>
      <c r="D7240" t="e">
        <f>IF(C7240=1,'Data Transformation'!$G$3+0.5*'Data Transformation'!$W$25,IF(C7241=1,D7241-'Data Transformation'!$W$25,FALSE))</f>
        <v>#NUM!</v>
      </c>
      <c r="E7240">
        <f t="array" ref="E7240">IF(ISLOGICAL(D7240),"",FREQUENCY(IF('Data Transformation'!$B$425:$B$8425='Bin Analysis'!$B7227,'Data Transformation'!$G$425:$G$8425),D7240))</f>
        <v>2001</v>
      </c>
      <c r="F7240">
        <f t="shared" si="903"/>
        <v>0</v>
      </c>
      <c r="G7240">
        <f>Weighting!$H$16</f>
        <v>0</v>
      </c>
      <c r="H7240">
        <f t="array" ref="H7240">FREQUENCY(IF('Data Transformation'!$B$4:$B$8425=B7227,'Data Transformation'!$G$4:$G$8425),'Bin Analysis'!$B7240)</f>
        <v>2073</v>
      </c>
      <c r="I7240">
        <f t="shared" si="904"/>
        <v>0</v>
      </c>
      <c r="J7240">
        <f t="shared" si="905"/>
        <v>0</v>
      </c>
      <c r="K7240">
        <f>J7240*Weighting!$W$16</f>
        <v>0</v>
      </c>
      <c r="M7240" s="14"/>
    </row>
    <row r="7241" spans="1:13" x14ac:dyDescent="0.25">
      <c r="A7241" s="32" t="str">
        <f>IF(Weighting!$P$17&gt;0,B7241,"")</f>
        <v/>
      </c>
      <c r="B7241" t="e">
        <f>Weighting!$C$17</f>
        <v>#DIV/0!</v>
      </c>
      <c r="C7241" t="e">
        <f>Weighting!$F$17</f>
        <v>#NUM!</v>
      </c>
      <c r="D7241" t="e">
        <f>IF(C7241=1,'Data Transformation'!$G$3+0.5*'Data Transformation'!$W$25,IF(C7242=1,D7242-'Data Transformation'!$W$25,FALSE))</f>
        <v>#NUM!</v>
      </c>
      <c r="E7241">
        <f t="array" ref="E7241">IF(ISLOGICAL(D7241),"",FREQUENCY(IF('Data Transformation'!$B$425:$B$8425='Bin Analysis'!$B7227,'Data Transformation'!$G$425:$G$8425),D7241))</f>
        <v>2001</v>
      </c>
      <c r="F7241">
        <f t="shared" si="903"/>
        <v>0</v>
      </c>
      <c r="G7241">
        <f>Weighting!$H$17</f>
        <v>0</v>
      </c>
      <c r="H7241">
        <f t="array" ref="H7241">FREQUENCY(IF('Data Transformation'!$B$4:$B$8425=B7227,'Data Transformation'!$G$4:$G$8425),'Bin Analysis'!$B7241)</f>
        <v>2073</v>
      </c>
      <c r="I7241">
        <f t="shared" si="904"/>
        <v>0</v>
      </c>
      <c r="J7241">
        <f t="shared" si="905"/>
        <v>0</v>
      </c>
      <c r="K7241">
        <f>J7241*Weighting!$W$17</f>
        <v>0</v>
      </c>
      <c r="M7241" s="14"/>
    </row>
    <row r="7242" spans="1:13" x14ac:dyDescent="0.25">
      <c r="A7242" s="32" t="str">
        <f>IF(Weighting!$P$18&gt;0,B7242,"")</f>
        <v/>
      </c>
      <c r="B7242" t="e">
        <f>Weighting!$C$18</f>
        <v>#DIV/0!</v>
      </c>
      <c r="C7242" t="e">
        <f>Weighting!$F$18</f>
        <v>#NUM!</v>
      </c>
      <c r="D7242" t="e">
        <f>IF(C7242=1,'Data Transformation'!$G$3+0.5*'Data Transformation'!$W$25,IF(C7243=1,D7243-'Data Transformation'!$W$25,FALSE))</f>
        <v>#NUM!</v>
      </c>
      <c r="E7242">
        <f t="array" ref="E7242">IF(ISLOGICAL(D7242),"",FREQUENCY(IF('Data Transformation'!$B$425:$B$8425='Bin Analysis'!$B7227,'Data Transformation'!$G$425:$G$8425),D7242))</f>
        <v>2001</v>
      </c>
      <c r="F7242">
        <f t="shared" si="903"/>
        <v>0</v>
      </c>
      <c r="G7242">
        <f>Weighting!$H$18</f>
        <v>0</v>
      </c>
      <c r="H7242">
        <f t="array" ref="H7242">FREQUENCY(IF('Data Transformation'!$B$4:$B$8425=B7227,'Data Transformation'!$G$4:$G$8425),'Bin Analysis'!$B7242)</f>
        <v>2073</v>
      </c>
      <c r="I7242">
        <f t="shared" si="904"/>
        <v>0</v>
      </c>
      <c r="J7242">
        <f t="shared" si="905"/>
        <v>0</v>
      </c>
      <c r="K7242">
        <f>J7242*Weighting!$W$18</f>
        <v>0</v>
      </c>
      <c r="M7242" s="14"/>
    </row>
    <row r="7243" spans="1:13" x14ac:dyDescent="0.25">
      <c r="A7243" s="32" t="str">
        <f>IF(Weighting!$P$19&gt;0,B7243,"")</f>
        <v/>
      </c>
      <c r="B7243" t="e">
        <f>Weighting!$C$19</f>
        <v>#DIV/0!</v>
      </c>
      <c r="C7243" t="e">
        <f>Weighting!$F$19</f>
        <v>#NUM!</v>
      </c>
      <c r="D7243" t="e">
        <f>IF(C7243=1,'Data Transformation'!$G$3+0.5*'Data Transformation'!$W$25,IF(C7244=1,D7244-'Data Transformation'!$W$25,FALSE))</f>
        <v>#NUM!</v>
      </c>
      <c r="E7243">
        <f t="array" ref="E7243">IF(ISLOGICAL(D7243),"",FREQUENCY(IF('Data Transformation'!$B$425:$B$8425='Bin Analysis'!$B7227,'Data Transformation'!$G$425:$G$8425),D7243))</f>
        <v>2001</v>
      </c>
      <c r="F7243">
        <f t="shared" si="903"/>
        <v>0</v>
      </c>
      <c r="G7243">
        <f>Weighting!$H$19</f>
        <v>0</v>
      </c>
      <c r="H7243">
        <f t="array" ref="H7243">FREQUENCY(IF('Data Transformation'!$B$4:$B$8425=B7227,'Data Transformation'!$G$4:$G$8425),'Bin Analysis'!$B7243)</f>
        <v>2073</v>
      </c>
      <c r="I7243">
        <f t="shared" si="904"/>
        <v>0</v>
      </c>
      <c r="J7243">
        <f t="shared" si="905"/>
        <v>0</v>
      </c>
      <c r="K7243">
        <f>J7243*Weighting!$W$19</f>
        <v>0</v>
      </c>
      <c r="M7243" s="14"/>
    </row>
    <row r="7244" spans="1:13" x14ac:dyDescent="0.25">
      <c r="A7244" s="32" t="str">
        <f>IF(Weighting!$P$20&gt;0,B7244,"")</f>
        <v/>
      </c>
      <c r="B7244" t="e">
        <f>Weighting!$C$20</f>
        <v>#DIV/0!</v>
      </c>
      <c r="C7244" t="e">
        <f>Weighting!$F$20</f>
        <v>#NUM!</v>
      </c>
      <c r="D7244" t="e">
        <f>IF(C7244=1,'Data Transformation'!$G$3+0.5*'Data Transformation'!$W$25,IF(C7245=1,D7245-'Data Transformation'!$W$25,FALSE))</f>
        <v>#NUM!</v>
      </c>
      <c r="E7244">
        <f t="array" ref="E7244">IF(ISLOGICAL(D7244),"",FREQUENCY(IF('Data Transformation'!$B$425:$B$8425='Bin Analysis'!$B7227,'Data Transformation'!$G$425:$G$8425),D7244))</f>
        <v>2001</v>
      </c>
      <c r="F7244">
        <f t="shared" si="903"/>
        <v>0</v>
      </c>
      <c r="G7244">
        <f>Weighting!$H$20</f>
        <v>0</v>
      </c>
      <c r="H7244">
        <f t="array" ref="H7244">FREQUENCY(IF('Data Transformation'!$B$4:$B$8425=B7227,'Data Transformation'!$G$4:$G$8425),'Bin Analysis'!$B7244)</f>
        <v>2073</v>
      </c>
      <c r="I7244">
        <f t="shared" si="904"/>
        <v>0</v>
      </c>
      <c r="J7244">
        <f t="shared" si="905"/>
        <v>0</v>
      </c>
      <c r="K7244">
        <f>J7244*Weighting!$W$20</f>
        <v>0</v>
      </c>
      <c r="M7244" s="14"/>
    </row>
    <row r="7245" spans="1:13" x14ac:dyDescent="0.25">
      <c r="A7245" s="32" t="str">
        <f>IF(Weighting!$P$21&gt;0,B7245,"")</f>
        <v/>
      </c>
      <c r="B7245" t="e">
        <f>Weighting!$C$21</f>
        <v>#DIV/0!</v>
      </c>
      <c r="C7245" t="e">
        <f>Weighting!$F$21</f>
        <v>#NUM!</v>
      </c>
      <c r="D7245" t="e">
        <f>IF(C7245=1,'Data Transformation'!$G$3+0.5*'Data Transformation'!$W$25,IF(C7246=1,D7246-'Data Transformation'!$W$25,FALSE))</f>
        <v>#NUM!</v>
      </c>
      <c r="E7245">
        <f t="array" ref="E7245">IF(ISLOGICAL(D7245),"",FREQUENCY(IF('Data Transformation'!$B$425:$B$8425='Bin Analysis'!$B7227,'Data Transformation'!$G$425:$G$8425),D7245))</f>
        <v>2001</v>
      </c>
      <c r="F7245">
        <f t="shared" si="903"/>
        <v>0</v>
      </c>
      <c r="G7245">
        <f>Weighting!$H$21</f>
        <v>0</v>
      </c>
      <c r="H7245">
        <f t="array" ref="H7245">FREQUENCY(IF('Data Transformation'!$B$4:$B$8425=B7227,'Data Transformation'!$G$4:$G$8425),'Bin Analysis'!$B7245)</f>
        <v>2073</v>
      </c>
      <c r="I7245">
        <f t="shared" si="904"/>
        <v>0</v>
      </c>
      <c r="J7245">
        <f t="shared" si="905"/>
        <v>0</v>
      </c>
      <c r="K7245">
        <f>J7245*Weighting!$W$21</f>
        <v>0</v>
      </c>
      <c r="M7245" s="14"/>
    </row>
    <row r="7246" spans="1:13" x14ac:dyDescent="0.25">
      <c r="A7246" s="32" t="str">
        <f>IF(Weighting!$P$22&gt;0,B7246,"")</f>
        <v/>
      </c>
      <c r="B7246" t="e">
        <f>Weighting!$C$22</f>
        <v>#DIV/0!</v>
      </c>
      <c r="C7246" t="e">
        <f>Weighting!$F$22</f>
        <v>#NUM!</v>
      </c>
      <c r="D7246" t="e">
        <f>IF(C7246=1,'Data Transformation'!$G$3+0.5*'Data Transformation'!$W$25,IF(C7247=1,D7247-'Data Transformation'!$W$25,FALSE))</f>
        <v>#NUM!</v>
      </c>
      <c r="E7246">
        <f t="array" ref="E7246">IF(ISLOGICAL(D7246),"",FREQUENCY(IF('Data Transformation'!$B$425:$B$8425='Bin Analysis'!$B7227,'Data Transformation'!$G$425:$G$8425),D7246))</f>
        <v>2001</v>
      </c>
      <c r="F7246">
        <f t="shared" si="903"/>
        <v>0</v>
      </c>
      <c r="G7246">
        <f>Weighting!$H$22</f>
        <v>0</v>
      </c>
      <c r="H7246">
        <f t="array" ref="H7246">FREQUENCY(IF('Data Transformation'!$B$4:$B$8425=B7227,'Data Transformation'!$G$4:$G$8425),'Bin Analysis'!$B7246)</f>
        <v>2073</v>
      </c>
      <c r="I7246">
        <f t="shared" si="904"/>
        <v>0</v>
      </c>
      <c r="J7246">
        <f t="shared" si="905"/>
        <v>0</v>
      </c>
      <c r="K7246">
        <f>J7246*Weighting!$W$22</f>
        <v>0</v>
      </c>
      <c r="M7246" s="14"/>
    </row>
    <row r="7247" spans="1:13" x14ac:dyDescent="0.25">
      <c r="A7247" s="32" t="str">
        <f>IF(Weighting!$P$23&gt;0,B7247,"")</f>
        <v/>
      </c>
      <c r="B7247" t="e">
        <f>Weighting!$C$23</f>
        <v>#DIV/0!</v>
      </c>
      <c r="C7247" t="e">
        <f>Weighting!$F$23</f>
        <v>#NUM!</v>
      </c>
      <c r="D7247" t="e">
        <f>IF(C7247=1,'Data Transformation'!$G$3+0.5*'Data Transformation'!$W$25,IF(C7248=1,D7248-'Data Transformation'!$W$25,FALSE))</f>
        <v>#NUM!</v>
      </c>
      <c r="E7247">
        <f t="array" ref="E7247">IF(ISLOGICAL(D7247),"",FREQUENCY(IF('Data Transformation'!$B$425:$B$8425='Bin Analysis'!$B7227,'Data Transformation'!$G$425:$G$8425),D7247))</f>
        <v>2001</v>
      </c>
      <c r="F7247">
        <f t="shared" si="903"/>
        <v>0</v>
      </c>
      <c r="G7247">
        <f>Weighting!$H$23</f>
        <v>0</v>
      </c>
      <c r="H7247">
        <f t="array" ref="H7247">FREQUENCY(IF('Data Transformation'!$B$4:$B$8425=B7227,'Data Transformation'!$G$4:$G$8425),'Bin Analysis'!$B7247)</f>
        <v>2073</v>
      </c>
      <c r="I7247">
        <f t="shared" si="904"/>
        <v>0</v>
      </c>
      <c r="J7247">
        <f t="shared" si="905"/>
        <v>0</v>
      </c>
      <c r="K7247">
        <f>J7247*Weighting!$W$23</f>
        <v>0</v>
      </c>
      <c r="M7247" s="14"/>
    </row>
    <row r="7248" spans="1:13" x14ac:dyDescent="0.25">
      <c r="A7248" s="32" t="str">
        <f>IF(Weighting!$P$24&gt;0,B7248,"")</f>
        <v/>
      </c>
      <c r="B7248" t="e">
        <f>Weighting!$C$24</f>
        <v>#DIV/0!</v>
      </c>
      <c r="C7248" t="e">
        <f>Weighting!$F$24</f>
        <v>#NUM!</v>
      </c>
      <c r="D7248" t="e">
        <f>IF(C7248=1,'Data Transformation'!$G$3+0.5*'Data Transformation'!$W$25,IF(C7249=1,D7249-'Data Transformation'!$W$25,FALSE))</f>
        <v>#NUM!</v>
      </c>
      <c r="E7248">
        <f t="array" ref="E7248">IF(ISLOGICAL(D7248),"",FREQUENCY(IF('Data Transformation'!$B$425:$B$8425='Bin Analysis'!$B7227,'Data Transformation'!$G$425:$G$8425),D7248))</f>
        <v>2001</v>
      </c>
      <c r="F7248">
        <f t="shared" si="903"/>
        <v>0</v>
      </c>
      <c r="G7248">
        <f>Weighting!$H$24</f>
        <v>0</v>
      </c>
      <c r="H7248">
        <f t="array" ref="H7248">FREQUENCY(IF('Data Transformation'!$B$4:$B$8425=B7227,'Data Transformation'!$G$4:$G$8425),'Bin Analysis'!$B7248)</f>
        <v>2073</v>
      </c>
      <c r="I7248">
        <f t="shared" si="904"/>
        <v>0</v>
      </c>
      <c r="J7248">
        <f t="shared" si="905"/>
        <v>0</v>
      </c>
      <c r="K7248">
        <f>J7248*Weighting!$W$24</f>
        <v>0</v>
      </c>
      <c r="M7248" s="14"/>
    </row>
    <row r="7249" spans="1:25" x14ac:dyDescent="0.25">
      <c r="A7249" s="32" t="str">
        <f>IF(Weighting!$P$25&gt;0,B7249,"")</f>
        <v/>
      </c>
      <c r="B7249" t="e">
        <f>Weighting!$C$25</f>
        <v>#DIV/0!</v>
      </c>
      <c r="C7249" t="e">
        <f>Weighting!$F$25</f>
        <v>#NUM!</v>
      </c>
      <c r="D7249" t="e">
        <f>IF(C7249=1,'Data Transformation'!$G$3+0.5*'Data Transformation'!$W$25,IF(C7250=1,D7250-'Data Transformation'!$W$25,FALSE))</f>
        <v>#NUM!</v>
      </c>
      <c r="E7249">
        <f t="array" ref="E7249">IF(ISLOGICAL(D7249),"",FREQUENCY(IF('Data Transformation'!$B$425:$B$8425='Bin Analysis'!$B7227,'Data Transformation'!$G$425:$G$8425),D7249))</f>
        <v>2001</v>
      </c>
      <c r="F7249">
        <f t="shared" si="903"/>
        <v>0</v>
      </c>
      <c r="G7249">
        <f>Weighting!$H$25</f>
        <v>0</v>
      </c>
      <c r="H7249">
        <f t="array" ref="H7249">FREQUENCY(IF('Data Transformation'!$B$4:$B$8425=B7227,'Data Transformation'!$G$4:$G$8425),'Bin Analysis'!$B7249)</f>
        <v>2073</v>
      </c>
      <c r="I7249">
        <f t="shared" si="904"/>
        <v>0</v>
      </c>
      <c r="J7249">
        <f t="shared" si="905"/>
        <v>0</v>
      </c>
      <c r="K7249">
        <f>J7249*Weighting!$W$25</f>
        <v>0</v>
      </c>
      <c r="M7249" s="14"/>
    </row>
    <row r="7250" spans="1:25" x14ac:dyDescent="0.25">
      <c r="O7250"/>
      <c r="P7250"/>
      <c r="Q7250"/>
      <c r="R7250"/>
    </row>
    <row r="7251" spans="1:25" ht="23.25" x14ac:dyDescent="0.35">
      <c r="A7251" s="21" t="s">
        <v>0</v>
      </c>
      <c r="B7251" s="21" t="str">
        <f>IFERROR(VLOOKUP(C7251,'Data Transformation'!$L$6:$M$426,2,FALSE),"")</f>
        <v/>
      </c>
      <c r="C7251" s="21">
        <f>C7227+1</f>
        <v>302</v>
      </c>
      <c r="D7251" s="21"/>
      <c r="E7251" s="21"/>
      <c r="F7251" s="21"/>
      <c r="G7251" s="21"/>
      <c r="H7251" s="22"/>
      <c r="I7251" s="22"/>
      <c r="J7251" s="22"/>
      <c r="K7251" s="21"/>
      <c r="L7251" s="21" t="str">
        <f>B7251</f>
        <v/>
      </c>
      <c r="M7251" s="23" t="e">
        <f>INDEX('Data Transformation'!$O$4:$O$424,MATCH($B7251,'Data Transformation'!$M$4:$M$424,0),MATCH($M$2,'Data Transformation'!$O$3,0))</f>
        <v>#N/A</v>
      </c>
      <c r="N7251" s="27" t="e">
        <f>IF('Input and Summary Results'!$J$16="minimum",'Bin Analysis'!X7252/(M7251-1),'Bin Analysis'!Y7251/('Bin Analysis'!M7251-1))</f>
        <v>#N/A</v>
      </c>
      <c r="O7251" s="27" t="e">
        <f>IF(M7251=FALSE,NA(),(VLOOKUP(1,C7254:K7273,4,FALSE))/(M7251-1))</f>
        <v>#N/A</v>
      </c>
      <c r="P7251" s="27" t="e">
        <f>IF(M7251=FALSE,NA(),SUM(J7254:J7273)/Weighting!$S$5)</f>
        <v>#N/A</v>
      </c>
      <c r="Q7251" s="27" t="e">
        <f>IF(M7251=FALSE,NA(),SUM(K7254:K7273)/Weighting!$S$6)</f>
        <v>#N/A</v>
      </c>
      <c r="R7251" s="27" t="e">
        <f>IF(M7251=FALSE,NA(),(VLOOKUP(1,G7254:K7273,3,FALSE))/(M7251-1))</f>
        <v>#N/A</v>
      </c>
      <c r="S7251" s="22" t="e">
        <f>IF(M7251=FALSE,NA(),IF(SUM(J7254:J7273)=2,"yes","no"))</f>
        <v>#N/A</v>
      </c>
      <c r="X7251" s="2" cm="2">
        <f t="array" ref="X7251:X7252">FREQUENCY(IF('Data Transformation'!$B$425:$B$6424='Bin Analysis'!L7251,'Data Transformation'!$G$425:$G$6424),'Data Transformation'!$U$11)</f>
        <v>0</v>
      </c>
      <c r="Y7251" s="2" cm="2">
        <f t="array" ref="Y7251:Y7252">FREQUENCY(IF('Data Transformation'!$B$425:$B$6424='Bin Analysis'!L7251,'Data Transformation'!$G$425:$G$6424),'Data Transformation'!$U$12)</f>
        <v>0</v>
      </c>
    </row>
    <row r="7252" spans="1:25" x14ac:dyDescent="0.25">
      <c r="A7252" s="14" t="s">
        <v>67</v>
      </c>
      <c r="B7252" t="s">
        <v>47</v>
      </c>
      <c r="C7252" t="s">
        <v>5</v>
      </c>
      <c r="D7252" t="s">
        <v>98</v>
      </c>
      <c r="E7252" t="s">
        <v>99</v>
      </c>
      <c r="F7252" t="s">
        <v>100</v>
      </c>
      <c r="G7252" t="s">
        <v>69</v>
      </c>
      <c r="H7252" t="s">
        <v>31</v>
      </c>
      <c r="I7252" t="s">
        <v>32</v>
      </c>
      <c r="J7252" t="s">
        <v>46</v>
      </c>
      <c r="K7252" s="14" t="s">
        <v>45</v>
      </c>
      <c r="M7252" s="14"/>
      <c r="X7252" s="2">
        <v>0</v>
      </c>
      <c r="Y7252" s="2">
        <v>0</v>
      </c>
    </row>
    <row r="7253" spans="1:25" x14ac:dyDescent="0.25">
      <c r="A7253" s="32"/>
      <c r="D7253" t="e">
        <f>IF(C7253=1,'Data Transformation'!$G$3+0.5*'Data Transformation'!$W$25,IF(C7254=1,D7254-'Data Transformation'!$W$25,FALSE))</f>
        <v>#NUM!</v>
      </c>
      <c r="E7253">
        <f t="array" ref="E7253">IF(ISLOGICAL(D7253),"",FREQUENCY(IF('Data Transformation'!$B$425:$B$8425='Bin Analysis'!$B7251,'Data Transformation'!$G$425:$G$8425),D7253))</f>
        <v>2001</v>
      </c>
      <c r="F7253" t="e">
        <f>IF(ISLOGICAL(D7253),"",E7253-E7252)</f>
        <v>#VALUE!</v>
      </c>
      <c r="M7253" s="14"/>
    </row>
    <row r="7254" spans="1:25" x14ac:dyDescent="0.25">
      <c r="A7254" s="32" t="e">
        <f>IF(Weighting!$P$6&gt;0,B7254,"")</f>
        <v>#NUM!</v>
      </c>
      <c r="B7254" t="e">
        <f>Weighting!$C$6</f>
        <v>#DIV/0!</v>
      </c>
      <c r="C7254" t="e">
        <f>Weighting!$F$6</f>
        <v>#NUM!</v>
      </c>
      <c r="D7254" t="e">
        <f>IF(C7254=1,'Data Transformation'!$G$3+0.5*'Data Transformation'!$W$25,IF(C7255=1,D7255-'Data Transformation'!$W$25,FALSE))</f>
        <v>#NUM!</v>
      </c>
      <c r="E7254">
        <f t="array" ref="E7254">IF(ISLOGICAL(D7254),"",FREQUENCY(IF('Data Transformation'!$B$425:$B$8425='Bin Analysis'!$B7251,'Data Transformation'!$G$425:$G$8425),D7254))</f>
        <v>2001</v>
      </c>
      <c r="F7254">
        <f>IF(ISLOGICAL(D7254),"",E7254-E7253)</f>
        <v>0</v>
      </c>
      <c r="G7254">
        <f>Weighting!$H$6</f>
        <v>1</v>
      </c>
      <c r="H7254">
        <f t="array" ref="H7254">FREQUENCY(IF('Data Transformation'!$B$4:$B$8425=B7251,'Data Transformation'!$G$4:$G$8425),'Bin Analysis'!$B7254)</f>
        <v>2073</v>
      </c>
      <c r="I7254">
        <f>H7254-H7253</f>
        <v>2073</v>
      </c>
      <c r="J7254">
        <f>IF(I7254=0,0,1)</f>
        <v>1</v>
      </c>
      <c r="K7254" t="e">
        <f>J7254*Weighting!$W$6</f>
        <v>#NUM!</v>
      </c>
      <c r="M7254" s="14"/>
    </row>
    <row r="7255" spans="1:25" x14ac:dyDescent="0.25">
      <c r="A7255" s="32" t="str">
        <f>IF(Weighting!$P$7&gt;0,B7255,"")</f>
        <v/>
      </c>
      <c r="B7255" t="e">
        <f>Weighting!$C$7</f>
        <v>#DIV/0!</v>
      </c>
      <c r="C7255" t="e">
        <f>Weighting!$F$7</f>
        <v>#NUM!</v>
      </c>
      <c r="D7255" t="e">
        <f>IF(C7255=1,'Data Transformation'!$G$3+0.5*'Data Transformation'!$W$25,IF(C7256=1,D7256-'Data Transformation'!$W$25,FALSE))</f>
        <v>#NUM!</v>
      </c>
      <c r="E7255">
        <f t="array" ref="E7255">IF(ISLOGICAL(D7255),"",FREQUENCY(IF('Data Transformation'!$B$425:$B$8425='Bin Analysis'!$B7251,'Data Transformation'!$G$425:$G$8425),D7255))</f>
        <v>2001</v>
      </c>
      <c r="F7255">
        <f t="shared" ref="F7255:F7273" si="906">IF(ISLOGICAL(D7255),"",E7255-E7254)</f>
        <v>0</v>
      </c>
      <c r="G7255">
        <f>Weighting!$H$7</f>
        <v>0</v>
      </c>
      <c r="H7255">
        <f t="array" ref="H7255">FREQUENCY(IF('Data Transformation'!$B$4:$B$8425=B7251,'Data Transformation'!$G$4:$G$8425),'Bin Analysis'!$B7255)</f>
        <v>2073</v>
      </c>
      <c r="I7255">
        <f t="shared" ref="I7255:I7273" si="907">H7255-H7254</f>
        <v>0</v>
      </c>
      <c r="J7255">
        <f>IF(I7255=0,0,1)</f>
        <v>0</v>
      </c>
      <c r="K7255">
        <f>J7255*Weighting!$W$7</f>
        <v>0</v>
      </c>
      <c r="M7255" s="14"/>
    </row>
    <row r="7256" spans="1:25" x14ac:dyDescent="0.25">
      <c r="A7256" s="32" t="str">
        <f>IF(Weighting!$P$8&gt;0,B7256,"")</f>
        <v/>
      </c>
      <c r="B7256" t="e">
        <f>Weighting!$C$8</f>
        <v>#DIV/0!</v>
      </c>
      <c r="C7256" t="e">
        <f>Weighting!$F$8</f>
        <v>#NUM!</v>
      </c>
      <c r="D7256" t="e">
        <f>IF(C7256=1,'Data Transformation'!$G$3+0.5*'Data Transformation'!$W$25,IF(C7257=1,D7257-'Data Transformation'!$W$25,FALSE))</f>
        <v>#NUM!</v>
      </c>
      <c r="E7256">
        <f t="array" ref="E7256">IF(ISLOGICAL(D7256),"",FREQUENCY(IF('Data Transformation'!$B$425:$B$8425='Bin Analysis'!$B7251,'Data Transformation'!$G$425:$G$8425),D7256))</f>
        <v>2001</v>
      </c>
      <c r="F7256">
        <f t="shared" si="906"/>
        <v>0</v>
      </c>
      <c r="G7256">
        <f>Weighting!$H$8</f>
        <v>0</v>
      </c>
      <c r="H7256">
        <f t="array" ref="H7256">FREQUENCY(IF('Data Transformation'!$B$4:$B$8425=B7251,'Data Transformation'!$G$4:$G$8425),'Bin Analysis'!$B7256)</f>
        <v>2073</v>
      </c>
      <c r="I7256">
        <f t="shared" si="907"/>
        <v>0</v>
      </c>
      <c r="J7256">
        <f t="shared" ref="J7256:J7273" si="908">IF(I7256=0,0,1)</f>
        <v>0</v>
      </c>
      <c r="K7256">
        <f>J7256*Weighting!$W$8</f>
        <v>0</v>
      </c>
      <c r="M7256" s="14"/>
    </row>
    <row r="7257" spans="1:25" x14ac:dyDescent="0.25">
      <c r="A7257" s="32" t="str">
        <f>IF(Weighting!$P$9&gt;0,B7257,"")</f>
        <v/>
      </c>
      <c r="B7257" s="50" t="e">
        <f>Weighting!$C$9</f>
        <v>#DIV/0!</v>
      </c>
      <c r="C7257" t="e">
        <f>Weighting!$F$9</f>
        <v>#NUM!</v>
      </c>
      <c r="D7257" t="e">
        <f>IF(C7257=1,'Data Transformation'!$G$3+0.5*'Data Transformation'!$W$25,IF(C7258=1,D7258-'Data Transformation'!$W$25,FALSE))</f>
        <v>#NUM!</v>
      </c>
      <c r="E7257">
        <f t="array" ref="E7257">IF(ISLOGICAL(D7257),"",FREQUENCY(IF('Data Transformation'!$B$425:$B$8425='Bin Analysis'!$B7251,'Data Transformation'!$G$425:$G$8425),D7257))</f>
        <v>2001</v>
      </c>
      <c r="F7257">
        <f t="shared" si="906"/>
        <v>0</v>
      </c>
      <c r="G7257">
        <f>Weighting!$H$9</f>
        <v>0</v>
      </c>
      <c r="H7257">
        <f t="array" ref="H7257">FREQUENCY(IF('Data Transformation'!$B$4:$B$8425=B7251,'Data Transformation'!$G$4:$G$8425),'Bin Analysis'!$B7257)</f>
        <v>2073</v>
      </c>
      <c r="I7257">
        <f t="shared" si="907"/>
        <v>0</v>
      </c>
      <c r="J7257">
        <f t="shared" si="908"/>
        <v>0</v>
      </c>
      <c r="K7257">
        <f>J7257*Weighting!$W$9</f>
        <v>0</v>
      </c>
      <c r="M7257" s="14"/>
    </row>
    <row r="7258" spans="1:25" x14ac:dyDescent="0.25">
      <c r="A7258" s="32" t="str">
        <f>IF(Weighting!$P$10&gt;0,B7258,"")</f>
        <v/>
      </c>
      <c r="B7258" t="e">
        <f>Weighting!$C$10</f>
        <v>#DIV/0!</v>
      </c>
      <c r="C7258" t="e">
        <f>Weighting!$F$10</f>
        <v>#NUM!</v>
      </c>
      <c r="D7258" t="e">
        <f>IF(C7258=1,'Data Transformation'!$G$3+0.5*'Data Transformation'!$W$25,IF(C7259=1,D7259-'Data Transformation'!$W$25,FALSE))</f>
        <v>#NUM!</v>
      </c>
      <c r="E7258">
        <f t="array" ref="E7258">IF(ISLOGICAL(D7258),"",FREQUENCY(IF('Data Transformation'!$B$425:$B$8425='Bin Analysis'!$B7251,'Data Transformation'!$G$425:$G$8425),D7258))</f>
        <v>2001</v>
      </c>
      <c r="F7258">
        <f t="shared" si="906"/>
        <v>0</v>
      </c>
      <c r="G7258">
        <f>Weighting!$H$10</f>
        <v>0</v>
      </c>
      <c r="H7258">
        <f t="array" ref="H7258">FREQUENCY(IF('Data Transformation'!$B$4:$B$8425=B7251,'Data Transformation'!$G$4:$G$8425),'Bin Analysis'!$B7258)</f>
        <v>2073</v>
      </c>
      <c r="I7258">
        <f t="shared" si="907"/>
        <v>0</v>
      </c>
      <c r="J7258">
        <f t="shared" si="908"/>
        <v>0</v>
      </c>
      <c r="K7258">
        <f>J7258*Weighting!$W$10</f>
        <v>0</v>
      </c>
      <c r="M7258" s="14"/>
    </row>
    <row r="7259" spans="1:25" x14ac:dyDescent="0.25">
      <c r="A7259" s="32" t="str">
        <f>IF(Weighting!$P$11&gt;0,B7259,"")</f>
        <v/>
      </c>
      <c r="B7259" t="e">
        <f>Weighting!$C$11</f>
        <v>#DIV/0!</v>
      </c>
      <c r="C7259" t="e">
        <f>Weighting!$F$11</f>
        <v>#NUM!</v>
      </c>
      <c r="D7259" t="e">
        <f>IF(C7259=1,'Data Transformation'!$G$3+0.5*'Data Transformation'!$W$25,IF(C7260=1,D7260-'Data Transformation'!$W$25,FALSE))</f>
        <v>#NUM!</v>
      </c>
      <c r="E7259">
        <f t="array" ref="E7259">IF(ISLOGICAL(D7259),"",FREQUENCY(IF('Data Transformation'!$B$425:$B$8425='Bin Analysis'!$B7251,'Data Transformation'!$G$425:$G$8425),D7259))</f>
        <v>2001</v>
      </c>
      <c r="F7259">
        <f t="shared" si="906"/>
        <v>0</v>
      </c>
      <c r="G7259">
        <f>Weighting!$H$11</f>
        <v>0</v>
      </c>
      <c r="H7259">
        <f t="array" ref="H7259">FREQUENCY(IF('Data Transformation'!$B$4:$B$8425=B7251,'Data Transformation'!$G$4:$G$8425),'Bin Analysis'!$B7259)</f>
        <v>2073</v>
      </c>
      <c r="I7259">
        <f t="shared" si="907"/>
        <v>0</v>
      </c>
      <c r="J7259">
        <f t="shared" si="908"/>
        <v>0</v>
      </c>
      <c r="K7259">
        <f>J7259*Weighting!$W$11</f>
        <v>0</v>
      </c>
      <c r="M7259" s="14"/>
    </row>
    <row r="7260" spans="1:25" x14ac:dyDescent="0.25">
      <c r="A7260" s="32" t="str">
        <f>IF(Weighting!$P$12&gt;0,B7260,"")</f>
        <v/>
      </c>
      <c r="B7260" t="e">
        <f>Weighting!$C$12</f>
        <v>#DIV/0!</v>
      </c>
      <c r="C7260" t="e">
        <f>Weighting!$F$12</f>
        <v>#NUM!</v>
      </c>
      <c r="D7260" t="e">
        <f>IF(C7260=1,'Data Transformation'!$G$3+0.5*'Data Transformation'!$W$25,IF(C7261=1,D7261-'Data Transformation'!$W$25,FALSE))</f>
        <v>#NUM!</v>
      </c>
      <c r="E7260">
        <f t="array" ref="E7260">IF(ISLOGICAL(D7260),"",FREQUENCY(IF('Data Transformation'!$B$425:$B$8425='Bin Analysis'!$B7251,'Data Transformation'!$G$425:$G$8425),D7260))</f>
        <v>2001</v>
      </c>
      <c r="F7260">
        <f t="shared" si="906"/>
        <v>0</v>
      </c>
      <c r="G7260">
        <f>Weighting!$H$12</f>
        <v>0</v>
      </c>
      <c r="H7260">
        <f t="array" ref="H7260">FREQUENCY(IF('Data Transformation'!$B$4:$B$8425=B7251,'Data Transformation'!$G$4:$G$8425),'Bin Analysis'!$B7260)</f>
        <v>2073</v>
      </c>
      <c r="I7260">
        <f t="shared" si="907"/>
        <v>0</v>
      </c>
      <c r="J7260">
        <f t="shared" si="908"/>
        <v>0</v>
      </c>
      <c r="K7260">
        <f>J7260*Weighting!$W$12</f>
        <v>0</v>
      </c>
      <c r="M7260" s="14"/>
    </row>
    <row r="7261" spans="1:25" x14ac:dyDescent="0.25">
      <c r="A7261" s="32" t="str">
        <f>IF(Weighting!$P$13&gt;0,B7261,"")</f>
        <v/>
      </c>
      <c r="B7261" t="e">
        <f>Weighting!$C$13</f>
        <v>#DIV/0!</v>
      </c>
      <c r="C7261" t="e">
        <f>Weighting!$F$13</f>
        <v>#NUM!</v>
      </c>
      <c r="D7261" t="e">
        <f>IF(C7261=1,'Data Transformation'!$G$3+0.5*'Data Transformation'!$W$25,IF(C7262=1,D7262-'Data Transformation'!$W$25,FALSE))</f>
        <v>#NUM!</v>
      </c>
      <c r="E7261">
        <f t="array" ref="E7261">IF(ISLOGICAL(D7261),"",FREQUENCY(IF('Data Transformation'!$B$425:$B$8425='Bin Analysis'!$B7251,'Data Transformation'!$G$425:$G$8425),D7261))</f>
        <v>2001</v>
      </c>
      <c r="F7261">
        <f t="shared" si="906"/>
        <v>0</v>
      </c>
      <c r="G7261">
        <f>Weighting!$H$13</f>
        <v>0</v>
      </c>
      <c r="H7261">
        <f t="array" ref="H7261">FREQUENCY(IF('Data Transformation'!$B$4:$B$8425=B7251,'Data Transformation'!$G$4:$G$8425),'Bin Analysis'!$B7261)</f>
        <v>2073</v>
      </c>
      <c r="I7261">
        <f t="shared" si="907"/>
        <v>0</v>
      </c>
      <c r="J7261">
        <f t="shared" si="908"/>
        <v>0</v>
      </c>
      <c r="K7261">
        <f>J7261*Weighting!$W$13</f>
        <v>0</v>
      </c>
      <c r="M7261" s="14"/>
    </row>
    <row r="7262" spans="1:25" x14ac:dyDescent="0.25">
      <c r="A7262" s="32" t="str">
        <f>IF(Weighting!$P$14&gt;0,B7262,"")</f>
        <v/>
      </c>
      <c r="B7262" t="e">
        <f>Weighting!$C$14</f>
        <v>#DIV/0!</v>
      </c>
      <c r="C7262" t="e">
        <f>Weighting!$F$14</f>
        <v>#NUM!</v>
      </c>
      <c r="D7262" t="e">
        <f>IF(C7262=1,'Data Transformation'!$G$3+0.5*'Data Transformation'!$W$25,IF(C7263=1,D7263-'Data Transformation'!$W$25,FALSE))</f>
        <v>#NUM!</v>
      </c>
      <c r="E7262">
        <f t="array" ref="E7262">IF(ISLOGICAL(D7262),"",FREQUENCY(IF('Data Transformation'!$B$425:$B$8425='Bin Analysis'!$B7251,'Data Transformation'!$G$425:$G$8425),D7262))</f>
        <v>2001</v>
      </c>
      <c r="F7262">
        <f t="shared" si="906"/>
        <v>0</v>
      </c>
      <c r="G7262">
        <f>Weighting!$H$14</f>
        <v>0</v>
      </c>
      <c r="H7262">
        <f t="array" ref="H7262">FREQUENCY(IF('Data Transformation'!$B$4:$B$8425=B7251,'Data Transformation'!$G$4:$G$8425),'Bin Analysis'!$B7262)</f>
        <v>2073</v>
      </c>
      <c r="I7262">
        <f t="shared" si="907"/>
        <v>0</v>
      </c>
      <c r="J7262">
        <f t="shared" si="908"/>
        <v>0</v>
      </c>
      <c r="K7262">
        <f>J7262*Weighting!$W$14</f>
        <v>0</v>
      </c>
      <c r="M7262" s="14"/>
    </row>
    <row r="7263" spans="1:25" x14ac:dyDescent="0.25">
      <c r="A7263" s="32" t="str">
        <f>IF(Weighting!$P$15&gt;0,B7263,"")</f>
        <v/>
      </c>
      <c r="B7263" t="e">
        <f>Weighting!$C$15</f>
        <v>#DIV/0!</v>
      </c>
      <c r="C7263" t="e">
        <f>Weighting!$F$15</f>
        <v>#NUM!</v>
      </c>
      <c r="D7263" t="e">
        <f>IF(C7263=1,'Data Transformation'!$G$3+0.5*'Data Transformation'!$W$25,IF(C7264=1,D7264-'Data Transformation'!$W$25,FALSE))</f>
        <v>#NUM!</v>
      </c>
      <c r="E7263">
        <f t="array" ref="E7263">IF(ISLOGICAL(D7263),"",FREQUENCY(IF('Data Transformation'!$B$425:$B$8425='Bin Analysis'!$B7251,'Data Transformation'!$G$425:$G$8425),D7263))</f>
        <v>2001</v>
      </c>
      <c r="F7263">
        <f t="shared" si="906"/>
        <v>0</v>
      </c>
      <c r="G7263">
        <f>Weighting!$H$15</f>
        <v>0</v>
      </c>
      <c r="H7263">
        <f t="array" ref="H7263">FREQUENCY(IF('Data Transformation'!$B$4:$B$8425=B7251,'Data Transformation'!$G$4:$G$8425),'Bin Analysis'!$B7263)</f>
        <v>2073</v>
      </c>
      <c r="I7263">
        <f t="shared" si="907"/>
        <v>0</v>
      </c>
      <c r="J7263">
        <f t="shared" si="908"/>
        <v>0</v>
      </c>
      <c r="K7263">
        <f>J7263*Weighting!$W$15</f>
        <v>0</v>
      </c>
      <c r="M7263" s="14"/>
    </row>
    <row r="7264" spans="1:25" x14ac:dyDescent="0.25">
      <c r="A7264" s="32" t="str">
        <f>IF(Weighting!$P$16&gt;0,B7264,"")</f>
        <v/>
      </c>
      <c r="B7264" t="e">
        <f>Weighting!$C$16</f>
        <v>#DIV/0!</v>
      </c>
      <c r="C7264" t="e">
        <f>Weighting!$F$16</f>
        <v>#NUM!</v>
      </c>
      <c r="D7264" t="e">
        <f>IF(C7264=1,'Data Transformation'!$G$3+0.5*'Data Transformation'!$W$25,IF(C7265=1,D7265-'Data Transformation'!$W$25,FALSE))</f>
        <v>#NUM!</v>
      </c>
      <c r="E7264">
        <f t="array" ref="E7264">IF(ISLOGICAL(D7264),"",FREQUENCY(IF('Data Transformation'!$B$425:$B$8425='Bin Analysis'!$B7251,'Data Transformation'!$G$425:$G$8425),D7264))</f>
        <v>2001</v>
      </c>
      <c r="F7264">
        <f t="shared" si="906"/>
        <v>0</v>
      </c>
      <c r="G7264">
        <f>Weighting!$H$16</f>
        <v>0</v>
      </c>
      <c r="H7264">
        <f t="array" ref="H7264">FREQUENCY(IF('Data Transformation'!$B$4:$B$8425=B7251,'Data Transformation'!$G$4:$G$8425),'Bin Analysis'!$B7264)</f>
        <v>2073</v>
      </c>
      <c r="I7264">
        <f t="shared" si="907"/>
        <v>0</v>
      </c>
      <c r="J7264">
        <f t="shared" si="908"/>
        <v>0</v>
      </c>
      <c r="K7264">
        <f>J7264*Weighting!$W$16</f>
        <v>0</v>
      </c>
      <c r="M7264" s="14"/>
    </row>
    <row r="7265" spans="1:25" x14ac:dyDescent="0.25">
      <c r="A7265" s="32" t="str">
        <f>IF(Weighting!$P$17&gt;0,B7265,"")</f>
        <v/>
      </c>
      <c r="B7265" t="e">
        <f>Weighting!$C$17</f>
        <v>#DIV/0!</v>
      </c>
      <c r="C7265" t="e">
        <f>Weighting!$F$17</f>
        <v>#NUM!</v>
      </c>
      <c r="D7265" t="e">
        <f>IF(C7265=1,'Data Transformation'!$G$3+0.5*'Data Transformation'!$W$25,IF(C7266=1,D7266-'Data Transformation'!$W$25,FALSE))</f>
        <v>#NUM!</v>
      </c>
      <c r="E7265">
        <f t="array" ref="E7265">IF(ISLOGICAL(D7265),"",FREQUENCY(IF('Data Transformation'!$B$425:$B$8425='Bin Analysis'!$B7251,'Data Transformation'!$G$425:$G$8425),D7265))</f>
        <v>2001</v>
      </c>
      <c r="F7265">
        <f t="shared" si="906"/>
        <v>0</v>
      </c>
      <c r="G7265">
        <f>Weighting!$H$17</f>
        <v>0</v>
      </c>
      <c r="H7265">
        <f t="array" ref="H7265">FREQUENCY(IF('Data Transformation'!$B$4:$B$8425=B7251,'Data Transformation'!$G$4:$G$8425),'Bin Analysis'!$B7265)</f>
        <v>2073</v>
      </c>
      <c r="I7265">
        <f t="shared" si="907"/>
        <v>0</v>
      </c>
      <c r="J7265">
        <f t="shared" si="908"/>
        <v>0</v>
      </c>
      <c r="K7265">
        <f>J7265*Weighting!$W$17</f>
        <v>0</v>
      </c>
      <c r="M7265" s="14"/>
    </row>
    <row r="7266" spans="1:25" x14ac:dyDescent="0.25">
      <c r="A7266" s="32" t="str">
        <f>IF(Weighting!$P$18&gt;0,B7266,"")</f>
        <v/>
      </c>
      <c r="B7266" t="e">
        <f>Weighting!$C$18</f>
        <v>#DIV/0!</v>
      </c>
      <c r="C7266" t="e">
        <f>Weighting!$F$18</f>
        <v>#NUM!</v>
      </c>
      <c r="D7266" t="e">
        <f>IF(C7266=1,'Data Transformation'!$G$3+0.5*'Data Transformation'!$W$25,IF(C7267=1,D7267-'Data Transformation'!$W$25,FALSE))</f>
        <v>#NUM!</v>
      </c>
      <c r="E7266">
        <f t="array" ref="E7266">IF(ISLOGICAL(D7266),"",FREQUENCY(IF('Data Transformation'!$B$425:$B$8425='Bin Analysis'!$B7251,'Data Transformation'!$G$425:$G$8425),D7266))</f>
        <v>2001</v>
      </c>
      <c r="F7266">
        <f t="shared" si="906"/>
        <v>0</v>
      </c>
      <c r="G7266">
        <f>Weighting!$H$18</f>
        <v>0</v>
      </c>
      <c r="H7266">
        <f t="array" ref="H7266">FREQUENCY(IF('Data Transformation'!$B$4:$B$8425=B7251,'Data Transformation'!$G$4:$G$8425),'Bin Analysis'!$B7266)</f>
        <v>2073</v>
      </c>
      <c r="I7266">
        <f t="shared" si="907"/>
        <v>0</v>
      </c>
      <c r="J7266">
        <f t="shared" si="908"/>
        <v>0</v>
      </c>
      <c r="K7266">
        <f>J7266*Weighting!$W$18</f>
        <v>0</v>
      </c>
      <c r="M7266" s="14"/>
    </row>
    <row r="7267" spans="1:25" x14ac:dyDescent="0.25">
      <c r="A7267" s="32" t="str">
        <f>IF(Weighting!$P$19&gt;0,B7267,"")</f>
        <v/>
      </c>
      <c r="B7267" t="e">
        <f>Weighting!$C$19</f>
        <v>#DIV/0!</v>
      </c>
      <c r="C7267" t="e">
        <f>Weighting!$F$19</f>
        <v>#NUM!</v>
      </c>
      <c r="D7267" t="e">
        <f>IF(C7267=1,'Data Transformation'!$G$3+0.5*'Data Transformation'!$W$25,IF(C7268=1,D7268-'Data Transformation'!$W$25,FALSE))</f>
        <v>#NUM!</v>
      </c>
      <c r="E7267">
        <f t="array" ref="E7267">IF(ISLOGICAL(D7267),"",FREQUENCY(IF('Data Transformation'!$B$425:$B$8425='Bin Analysis'!$B7251,'Data Transformation'!$G$425:$G$8425),D7267))</f>
        <v>2001</v>
      </c>
      <c r="F7267">
        <f t="shared" si="906"/>
        <v>0</v>
      </c>
      <c r="G7267">
        <f>Weighting!$H$19</f>
        <v>0</v>
      </c>
      <c r="H7267">
        <f t="array" ref="H7267">FREQUENCY(IF('Data Transformation'!$B$4:$B$8425=B7251,'Data Transformation'!$G$4:$G$8425),'Bin Analysis'!$B7267)</f>
        <v>2073</v>
      </c>
      <c r="I7267">
        <f t="shared" si="907"/>
        <v>0</v>
      </c>
      <c r="J7267">
        <f t="shared" si="908"/>
        <v>0</v>
      </c>
      <c r="K7267">
        <f>J7267*Weighting!$W$19</f>
        <v>0</v>
      </c>
      <c r="M7267" s="14"/>
    </row>
    <row r="7268" spans="1:25" x14ac:dyDescent="0.25">
      <c r="A7268" s="32" t="str">
        <f>IF(Weighting!$P$20&gt;0,B7268,"")</f>
        <v/>
      </c>
      <c r="B7268" t="e">
        <f>Weighting!$C$20</f>
        <v>#DIV/0!</v>
      </c>
      <c r="C7268" t="e">
        <f>Weighting!$F$20</f>
        <v>#NUM!</v>
      </c>
      <c r="D7268" t="e">
        <f>IF(C7268=1,'Data Transformation'!$G$3+0.5*'Data Transformation'!$W$25,IF(C7269=1,D7269-'Data Transformation'!$W$25,FALSE))</f>
        <v>#NUM!</v>
      </c>
      <c r="E7268">
        <f t="array" ref="E7268">IF(ISLOGICAL(D7268),"",FREQUENCY(IF('Data Transformation'!$B$425:$B$8425='Bin Analysis'!$B7251,'Data Transformation'!$G$425:$G$8425),D7268))</f>
        <v>2001</v>
      </c>
      <c r="F7268">
        <f t="shared" si="906"/>
        <v>0</v>
      </c>
      <c r="G7268">
        <f>Weighting!$H$20</f>
        <v>0</v>
      </c>
      <c r="H7268">
        <f t="array" ref="H7268">FREQUENCY(IF('Data Transformation'!$B$4:$B$8425=B7251,'Data Transformation'!$G$4:$G$8425),'Bin Analysis'!$B7268)</f>
        <v>2073</v>
      </c>
      <c r="I7268">
        <f t="shared" si="907"/>
        <v>0</v>
      </c>
      <c r="J7268">
        <f t="shared" si="908"/>
        <v>0</v>
      </c>
      <c r="K7268">
        <f>J7268*Weighting!$W$20</f>
        <v>0</v>
      </c>
      <c r="M7268" s="14"/>
    </row>
    <row r="7269" spans="1:25" x14ac:dyDescent="0.25">
      <c r="A7269" s="32" t="str">
        <f>IF(Weighting!$P$21&gt;0,B7269,"")</f>
        <v/>
      </c>
      <c r="B7269" t="e">
        <f>Weighting!$C$21</f>
        <v>#DIV/0!</v>
      </c>
      <c r="C7269" t="e">
        <f>Weighting!$F$21</f>
        <v>#NUM!</v>
      </c>
      <c r="D7269" t="e">
        <f>IF(C7269=1,'Data Transformation'!$G$3+0.5*'Data Transformation'!$W$25,IF(C7270=1,D7270-'Data Transformation'!$W$25,FALSE))</f>
        <v>#NUM!</v>
      </c>
      <c r="E7269">
        <f t="array" ref="E7269">IF(ISLOGICAL(D7269),"",FREQUENCY(IF('Data Transformation'!$B$425:$B$8425='Bin Analysis'!$B7251,'Data Transformation'!$G$425:$G$8425),D7269))</f>
        <v>2001</v>
      </c>
      <c r="F7269">
        <f t="shared" si="906"/>
        <v>0</v>
      </c>
      <c r="G7269">
        <f>Weighting!$H$21</f>
        <v>0</v>
      </c>
      <c r="H7269">
        <f t="array" ref="H7269">FREQUENCY(IF('Data Transformation'!$B$4:$B$8425=B7251,'Data Transformation'!$G$4:$G$8425),'Bin Analysis'!$B7269)</f>
        <v>2073</v>
      </c>
      <c r="I7269">
        <f t="shared" si="907"/>
        <v>0</v>
      </c>
      <c r="J7269">
        <f t="shared" si="908"/>
        <v>0</v>
      </c>
      <c r="K7269">
        <f>J7269*Weighting!$W$21</f>
        <v>0</v>
      </c>
      <c r="M7269" s="14"/>
    </row>
    <row r="7270" spans="1:25" x14ac:dyDescent="0.25">
      <c r="A7270" s="32" t="str">
        <f>IF(Weighting!$P$22&gt;0,B7270,"")</f>
        <v/>
      </c>
      <c r="B7270" t="e">
        <f>Weighting!$C$22</f>
        <v>#DIV/0!</v>
      </c>
      <c r="C7270" t="e">
        <f>Weighting!$F$22</f>
        <v>#NUM!</v>
      </c>
      <c r="D7270" t="e">
        <f>IF(C7270=1,'Data Transformation'!$G$3+0.5*'Data Transformation'!$W$25,IF(C7271=1,D7271-'Data Transformation'!$W$25,FALSE))</f>
        <v>#NUM!</v>
      </c>
      <c r="E7270">
        <f t="array" ref="E7270">IF(ISLOGICAL(D7270),"",FREQUENCY(IF('Data Transformation'!$B$425:$B$8425='Bin Analysis'!$B7251,'Data Transformation'!$G$425:$G$8425),D7270))</f>
        <v>2001</v>
      </c>
      <c r="F7270">
        <f t="shared" si="906"/>
        <v>0</v>
      </c>
      <c r="G7270">
        <f>Weighting!$H$22</f>
        <v>0</v>
      </c>
      <c r="H7270">
        <f t="array" ref="H7270">FREQUENCY(IF('Data Transformation'!$B$4:$B$8425=B7251,'Data Transformation'!$G$4:$G$8425),'Bin Analysis'!$B7270)</f>
        <v>2073</v>
      </c>
      <c r="I7270">
        <f t="shared" si="907"/>
        <v>0</v>
      </c>
      <c r="J7270">
        <f t="shared" si="908"/>
        <v>0</v>
      </c>
      <c r="K7270">
        <f>J7270*Weighting!$W$22</f>
        <v>0</v>
      </c>
      <c r="M7270" s="14"/>
    </row>
    <row r="7271" spans="1:25" x14ac:dyDescent="0.25">
      <c r="A7271" s="32" t="str">
        <f>IF(Weighting!$P$23&gt;0,B7271,"")</f>
        <v/>
      </c>
      <c r="B7271" t="e">
        <f>Weighting!$C$23</f>
        <v>#DIV/0!</v>
      </c>
      <c r="C7271" t="e">
        <f>Weighting!$F$23</f>
        <v>#NUM!</v>
      </c>
      <c r="D7271" t="e">
        <f>IF(C7271=1,'Data Transformation'!$G$3+0.5*'Data Transformation'!$W$25,IF(C7272=1,D7272-'Data Transformation'!$W$25,FALSE))</f>
        <v>#NUM!</v>
      </c>
      <c r="E7271">
        <f t="array" ref="E7271">IF(ISLOGICAL(D7271),"",FREQUENCY(IF('Data Transformation'!$B$425:$B$8425='Bin Analysis'!$B7251,'Data Transformation'!$G$425:$G$8425),D7271))</f>
        <v>2001</v>
      </c>
      <c r="F7271">
        <f t="shared" si="906"/>
        <v>0</v>
      </c>
      <c r="G7271">
        <f>Weighting!$H$23</f>
        <v>0</v>
      </c>
      <c r="H7271">
        <f t="array" ref="H7271">FREQUENCY(IF('Data Transformation'!$B$4:$B$8425=B7251,'Data Transformation'!$G$4:$G$8425),'Bin Analysis'!$B7271)</f>
        <v>2073</v>
      </c>
      <c r="I7271">
        <f t="shared" si="907"/>
        <v>0</v>
      </c>
      <c r="J7271">
        <f t="shared" si="908"/>
        <v>0</v>
      </c>
      <c r="K7271">
        <f>J7271*Weighting!$W$23</f>
        <v>0</v>
      </c>
      <c r="M7271" s="14"/>
    </row>
    <row r="7272" spans="1:25" x14ac:dyDescent="0.25">
      <c r="A7272" s="32" t="str">
        <f>IF(Weighting!$P$24&gt;0,B7272,"")</f>
        <v/>
      </c>
      <c r="B7272" t="e">
        <f>Weighting!$C$24</f>
        <v>#DIV/0!</v>
      </c>
      <c r="C7272" t="e">
        <f>Weighting!$F$24</f>
        <v>#NUM!</v>
      </c>
      <c r="D7272" t="e">
        <f>IF(C7272=1,'Data Transformation'!$G$3+0.5*'Data Transformation'!$W$25,IF(C7273=1,D7273-'Data Transformation'!$W$25,FALSE))</f>
        <v>#NUM!</v>
      </c>
      <c r="E7272">
        <f t="array" ref="E7272">IF(ISLOGICAL(D7272),"",FREQUENCY(IF('Data Transformation'!$B$425:$B$8425='Bin Analysis'!$B7251,'Data Transformation'!$G$425:$G$8425),D7272))</f>
        <v>2001</v>
      </c>
      <c r="F7272">
        <f t="shared" si="906"/>
        <v>0</v>
      </c>
      <c r="G7272">
        <f>Weighting!$H$24</f>
        <v>0</v>
      </c>
      <c r="H7272">
        <f t="array" ref="H7272">FREQUENCY(IF('Data Transformation'!$B$4:$B$8425=B7251,'Data Transformation'!$G$4:$G$8425),'Bin Analysis'!$B7272)</f>
        <v>2073</v>
      </c>
      <c r="I7272">
        <f t="shared" si="907"/>
        <v>0</v>
      </c>
      <c r="J7272">
        <f t="shared" si="908"/>
        <v>0</v>
      </c>
      <c r="K7272">
        <f>J7272*Weighting!$W$24</f>
        <v>0</v>
      </c>
      <c r="M7272" s="14"/>
    </row>
    <row r="7273" spans="1:25" x14ac:dyDescent="0.25">
      <c r="A7273" s="32" t="str">
        <f>IF(Weighting!$P$25&gt;0,B7273,"")</f>
        <v/>
      </c>
      <c r="B7273" t="e">
        <f>Weighting!$C$25</f>
        <v>#DIV/0!</v>
      </c>
      <c r="C7273" t="e">
        <f>Weighting!$F$25</f>
        <v>#NUM!</v>
      </c>
      <c r="D7273" t="e">
        <f>IF(C7273=1,'Data Transformation'!$G$3+0.5*'Data Transformation'!$W$25,IF(C7274=1,D7274-'Data Transformation'!$W$25,FALSE))</f>
        <v>#NUM!</v>
      </c>
      <c r="E7273">
        <f t="array" ref="E7273">IF(ISLOGICAL(D7273),"",FREQUENCY(IF('Data Transformation'!$B$425:$B$8425='Bin Analysis'!$B7251,'Data Transformation'!$G$425:$G$8425),D7273))</f>
        <v>2001</v>
      </c>
      <c r="F7273">
        <f t="shared" si="906"/>
        <v>0</v>
      </c>
      <c r="G7273">
        <f>Weighting!$H$25</f>
        <v>0</v>
      </c>
      <c r="H7273">
        <f t="array" ref="H7273">FREQUENCY(IF('Data Transformation'!$B$4:$B$8425=B7251,'Data Transformation'!$G$4:$G$8425),'Bin Analysis'!$B7273)</f>
        <v>2073</v>
      </c>
      <c r="I7273">
        <f t="shared" si="907"/>
        <v>0</v>
      </c>
      <c r="J7273">
        <f t="shared" si="908"/>
        <v>0</v>
      </c>
      <c r="K7273">
        <f>J7273*Weighting!$W$25</f>
        <v>0</v>
      </c>
      <c r="M7273" s="14"/>
    </row>
    <row r="7274" spans="1:25" x14ac:dyDescent="0.25">
      <c r="O7274"/>
      <c r="P7274"/>
      <c r="Q7274"/>
      <c r="R7274"/>
    </row>
    <row r="7275" spans="1:25" ht="23.25" x14ac:dyDescent="0.35">
      <c r="A7275" s="21" t="s">
        <v>0</v>
      </c>
      <c r="B7275" s="21" t="str">
        <f>IFERROR(VLOOKUP(C7275,'Data Transformation'!$L$6:$M$426,2,FALSE),"")</f>
        <v/>
      </c>
      <c r="C7275" s="21">
        <f>C7251+1</f>
        <v>303</v>
      </c>
      <c r="D7275" s="21"/>
      <c r="E7275" s="21"/>
      <c r="F7275" s="21"/>
      <c r="G7275" s="21"/>
      <c r="H7275" s="22"/>
      <c r="I7275" s="22"/>
      <c r="J7275" s="22"/>
      <c r="K7275" s="21"/>
      <c r="L7275" s="21" t="str">
        <f>B7275</f>
        <v/>
      </c>
      <c r="M7275" s="23" t="e">
        <f>INDEX('Data Transformation'!$O$4:$O$424,MATCH($B7275,'Data Transformation'!$M$4:$M$424,0),MATCH($M$2,'Data Transformation'!$O$3,0))</f>
        <v>#N/A</v>
      </c>
      <c r="N7275" s="27" t="e">
        <f>IF('Input and Summary Results'!$J$16="minimum",'Bin Analysis'!X7276/(M7275-1),'Bin Analysis'!Y7275/('Bin Analysis'!M7275-1))</f>
        <v>#N/A</v>
      </c>
      <c r="O7275" s="27" t="e">
        <f>IF(M7275=FALSE,NA(),(VLOOKUP(1,C7278:K7297,4,FALSE))/(M7275-1))</f>
        <v>#N/A</v>
      </c>
      <c r="P7275" s="27" t="e">
        <f>IF(M7275=FALSE,NA(),SUM(J7278:J7297)/Weighting!$S$5)</f>
        <v>#N/A</v>
      </c>
      <c r="Q7275" s="27" t="e">
        <f>IF(M7275=FALSE,NA(),SUM(K7278:K7297)/Weighting!$S$6)</f>
        <v>#N/A</v>
      </c>
      <c r="R7275" s="27" t="e">
        <f>IF(M7275=FALSE,NA(),(VLOOKUP(1,G7278:K7297,3,FALSE))/(M7275-1))</f>
        <v>#N/A</v>
      </c>
      <c r="S7275" s="22" t="e">
        <f>IF(M7275=FALSE,NA(),IF(SUM(J7278:J7297)=2,"yes","no"))</f>
        <v>#N/A</v>
      </c>
      <c r="X7275" s="2" cm="2">
        <f t="array" ref="X7275:X7276">FREQUENCY(IF('Data Transformation'!$B$425:$B$6424='Bin Analysis'!L7275,'Data Transformation'!$G$425:$G$6424),'Data Transformation'!$U$11)</f>
        <v>0</v>
      </c>
      <c r="Y7275" s="2" cm="2">
        <f t="array" ref="Y7275:Y7276">FREQUENCY(IF('Data Transformation'!$B$425:$B$6424='Bin Analysis'!L7275,'Data Transformation'!$G$425:$G$6424),'Data Transformation'!$U$12)</f>
        <v>0</v>
      </c>
    </row>
    <row r="7276" spans="1:25" x14ac:dyDescent="0.25">
      <c r="A7276" s="14" t="s">
        <v>67</v>
      </c>
      <c r="B7276" t="s">
        <v>47</v>
      </c>
      <c r="C7276" t="s">
        <v>5</v>
      </c>
      <c r="D7276" t="s">
        <v>98</v>
      </c>
      <c r="E7276" t="s">
        <v>99</v>
      </c>
      <c r="F7276" t="s">
        <v>100</v>
      </c>
      <c r="G7276" t="s">
        <v>69</v>
      </c>
      <c r="H7276" t="s">
        <v>31</v>
      </c>
      <c r="I7276" t="s">
        <v>32</v>
      </c>
      <c r="J7276" t="s">
        <v>46</v>
      </c>
      <c r="K7276" s="14" t="s">
        <v>45</v>
      </c>
      <c r="M7276" s="14"/>
      <c r="X7276" s="2">
        <v>0</v>
      </c>
      <c r="Y7276" s="2">
        <v>0</v>
      </c>
    </row>
    <row r="7277" spans="1:25" x14ac:dyDescent="0.25">
      <c r="A7277" s="32"/>
      <c r="D7277" t="e">
        <f>IF(C7277=1,'Data Transformation'!$G$3+0.5*'Data Transformation'!$W$25,IF(C7278=1,D7278-'Data Transformation'!$W$25,FALSE))</f>
        <v>#NUM!</v>
      </c>
      <c r="E7277">
        <f t="array" ref="E7277">IF(ISLOGICAL(D7277),"",FREQUENCY(IF('Data Transformation'!$B$425:$B$8425='Bin Analysis'!$B7275,'Data Transformation'!$G$425:$G$8425),D7277))</f>
        <v>2001</v>
      </c>
      <c r="F7277" t="e">
        <f>IF(ISLOGICAL(D7277),"",E7277-E7276)</f>
        <v>#VALUE!</v>
      </c>
      <c r="M7277" s="14"/>
    </row>
    <row r="7278" spans="1:25" x14ac:dyDescent="0.25">
      <c r="A7278" s="32" t="e">
        <f>IF(Weighting!$P$6&gt;0,B7278,"")</f>
        <v>#NUM!</v>
      </c>
      <c r="B7278" t="e">
        <f>Weighting!$C$6</f>
        <v>#DIV/0!</v>
      </c>
      <c r="C7278" t="e">
        <f>Weighting!$F$6</f>
        <v>#NUM!</v>
      </c>
      <c r="D7278" t="e">
        <f>IF(C7278=1,'Data Transformation'!$G$3+0.5*'Data Transformation'!$W$25,IF(C7279=1,D7279-'Data Transformation'!$W$25,FALSE))</f>
        <v>#NUM!</v>
      </c>
      <c r="E7278">
        <f t="array" ref="E7278">IF(ISLOGICAL(D7278),"",FREQUENCY(IF('Data Transformation'!$B$425:$B$8425='Bin Analysis'!$B7275,'Data Transformation'!$G$425:$G$8425),D7278))</f>
        <v>2001</v>
      </c>
      <c r="F7278">
        <f>IF(ISLOGICAL(D7278),"",E7278-E7277)</f>
        <v>0</v>
      </c>
      <c r="G7278">
        <f>Weighting!$H$6</f>
        <v>1</v>
      </c>
      <c r="H7278">
        <f t="array" ref="H7278">FREQUENCY(IF('Data Transformation'!$B$4:$B$8425=B7275,'Data Transformation'!$G$4:$G$8425),'Bin Analysis'!$B7278)</f>
        <v>2073</v>
      </c>
      <c r="I7278">
        <f>H7278-H7277</f>
        <v>2073</v>
      </c>
      <c r="J7278">
        <f>IF(I7278=0,0,1)</f>
        <v>1</v>
      </c>
      <c r="K7278" t="e">
        <f>J7278*Weighting!$W$6</f>
        <v>#NUM!</v>
      </c>
      <c r="M7278" s="14"/>
    </row>
    <row r="7279" spans="1:25" x14ac:dyDescent="0.25">
      <c r="A7279" s="32" t="str">
        <f>IF(Weighting!$P$7&gt;0,B7279,"")</f>
        <v/>
      </c>
      <c r="B7279" t="e">
        <f>Weighting!$C$7</f>
        <v>#DIV/0!</v>
      </c>
      <c r="C7279" t="e">
        <f>Weighting!$F$7</f>
        <v>#NUM!</v>
      </c>
      <c r="D7279" t="e">
        <f>IF(C7279=1,'Data Transformation'!$G$3+0.5*'Data Transformation'!$W$25,IF(C7280=1,D7280-'Data Transformation'!$W$25,FALSE))</f>
        <v>#NUM!</v>
      </c>
      <c r="E7279">
        <f t="array" ref="E7279">IF(ISLOGICAL(D7279),"",FREQUENCY(IF('Data Transformation'!$B$425:$B$8425='Bin Analysis'!$B7275,'Data Transformation'!$G$425:$G$8425),D7279))</f>
        <v>2001</v>
      </c>
      <c r="F7279">
        <f t="shared" ref="F7279:F7297" si="909">IF(ISLOGICAL(D7279),"",E7279-E7278)</f>
        <v>0</v>
      </c>
      <c r="G7279">
        <f>Weighting!$H$7</f>
        <v>0</v>
      </c>
      <c r="H7279">
        <f t="array" ref="H7279">FREQUENCY(IF('Data Transformation'!$B$4:$B$8425=B7275,'Data Transformation'!$G$4:$G$8425),'Bin Analysis'!$B7279)</f>
        <v>2073</v>
      </c>
      <c r="I7279">
        <f t="shared" ref="I7279:I7297" si="910">H7279-H7278</f>
        <v>0</v>
      </c>
      <c r="J7279">
        <f>IF(I7279=0,0,1)</f>
        <v>0</v>
      </c>
      <c r="K7279">
        <f>J7279*Weighting!$W$7</f>
        <v>0</v>
      </c>
      <c r="M7279" s="14"/>
    </row>
    <row r="7280" spans="1:25" x14ac:dyDescent="0.25">
      <c r="A7280" s="32" t="str">
        <f>IF(Weighting!$P$8&gt;0,B7280,"")</f>
        <v/>
      </c>
      <c r="B7280" t="e">
        <f>Weighting!$C$8</f>
        <v>#DIV/0!</v>
      </c>
      <c r="C7280" t="e">
        <f>Weighting!$F$8</f>
        <v>#NUM!</v>
      </c>
      <c r="D7280" t="e">
        <f>IF(C7280=1,'Data Transformation'!$G$3+0.5*'Data Transformation'!$W$25,IF(C7281=1,D7281-'Data Transformation'!$W$25,FALSE))</f>
        <v>#NUM!</v>
      </c>
      <c r="E7280">
        <f t="array" ref="E7280">IF(ISLOGICAL(D7280),"",FREQUENCY(IF('Data Transformation'!$B$425:$B$8425='Bin Analysis'!$B7275,'Data Transformation'!$G$425:$G$8425),D7280))</f>
        <v>2001</v>
      </c>
      <c r="F7280">
        <f t="shared" si="909"/>
        <v>0</v>
      </c>
      <c r="G7280">
        <f>Weighting!$H$8</f>
        <v>0</v>
      </c>
      <c r="H7280">
        <f t="array" ref="H7280">FREQUENCY(IF('Data Transformation'!$B$4:$B$8425=B7275,'Data Transformation'!$G$4:$G$8425),'Bin Analysis'!$B7280)</f>
        <v>2073</v>
      </c>
      <c r="I7280">
        <f t="shared" si="910"/>
        <v>0</v>
      </c>
      <c r="J7280">
        <f t="shared" ref="J7280:J7297" si="911">IF(I7280=0,0,1)</f>
        <v>0</v>
      </c>
      <c r="K7280">
        <f>J7280*Weighting!$W$8</f>
        <v>0</v>
      </c>
      <c r="M7280" s="14"/>
    </row>
    <row r="7281" spans="1:13" x14ac:dyDescent="0.25">
      <c r="A7281" s="32" t="str">
        <f>IF(Weighting!$P$9&gt;0,B7281,"")</f>
        <v/>
      </c>
      <c r="B7281" s="50" t="e">
        <f>Weighting!$C$9</f>
        <v>#DIV/0!</v>
      </c>
      <c r="C7281" t="e">
        <f>Weighting!$F$9</f>
        <v>#NUM!</v>
      </c>
      <c r="D7281" t="e">
        <f>IF(C7281=1,'Data Transformation'!$G$3+0.5*'Data Transformation'!$W$25,IF(C7282=1,D7282-'Data Transformation'!$W$25,FALSE))</f>
        <v>#NUM!</v>
      </c>
      <c r="E7281">
        <f t="array" ref="E7281">IF(ISLOGICAL(D7281),"",FREQUENCY(IF('Data Transformation'!$B$425:$B$8425='Bin Analysis'!$B7275,'Data Transformation'!$G$425:$G$8425),D7281))</f>
        <v>2001</v>
      </c>
      <c r="F7281">
        <f t="shared" si="909"/>
        <v>0</v>
      </c>
      <c r="G7281">
        <f>Weighting!$H$9</f>
        <v>0</v>
      </c>
      <c r="H7281">
        <f t="array" ref="H7281">FREQUENCY(IF('Data Transformation'!$B$4:$B$8425=B7275,'Data Transformation'!$G$4:$G$8425),'Bin Analysis'!$B7281)</f>
        <v>2073</v>
      </c>
      <c r="I7281">
        <f t="shared" si="910"/>
        <v>0</v>
      </c>
      <c r="J7281">
        <f t="shared" si="911"/>
        <v>0</v>
      </c>
      <c r="K7281">
        <f>J7281*Weighting!$W$9</f>
        <v>0</v>
      </c>
      <c r="M7281" s="14"/>
    </row>
    <row r="7282" spans="1:13" x14ac:dyDescent="0.25">
      <c r="A7282" s="32" t="str">
        <f>IF(Weighting!$P$10&gt;0,B7282,"")</f>
        <v/>
      </c>
      <c r="B7282" t="e">
        <f>Weighting!$C$10</f>
        <v>#DIV/0!</v>
      </c>
      <c r="C7282" t="e">
        <f>Weighting!$F$10</f>
        <v>#NUM!</v>
      </c>
      <c r="D7282" t="e">
        <f>IF(C7282=1,'Data Transformation'!$G$3+0.5*'Data Transformation'!$W$25,IF(C7283=1,D7283-'Data Transformation'!$W$25,FALSE))</f>
        <v>#NUM!</v>
      </c>
      <c r="E7282">
        <f t="array" ref="E7282">IF(ISLOGICAL(D7282),"",FREQUENCY(IF('Data Transformation'!$B$425:$B$8425='Bin Analysis'!$B7275,'Data Transformation'!$G$425:$G$8425),D7282))</f>
        <v>2001</v>
      </c>
      <c r="F7282">
        <f t="shared" si="909"/>
        <v>0</v>
      </c>
      <c r="G7282">
        <f>Weighting!$H$10</f>
        <v>0</v>
      </c>
      <c r="H7282">
        <f t="array" ref="H7282">FREQUENCY(IF('Data Transformation'!$B$4:$B$8425=B7275,'Data Transformation'!$G$4:$G$8425),'Bin Analysis'!$B7282)</f>
        <v>2073</v>
      </c>
      <c r="I7282">
        <f t="shared" si="910"/>
        <v>0</v>
      </c>
      <c r="J7282">
        <f t="shared" si="911"/>
        <v>0</v>
      </c>
      <c r="K7282">
        <f>J7282*Weighting!$W$10</f>
        <v>0</v>
      </c>
      <c r="M7282" s="14"/>
    </row>
    <row r="7283" spans="1:13" x14ac:dyDescent="0.25">
      <c r="A7283" s="32" t="str">
        <f>IF(Weighting!$P$11&gt;0,B7283,"")</f>
        <v/>
      </c>
      <c r="B7283" t="e">
        <f>Weighting!$C$11</f>
        <v>#DIV/0!</v>
      </c>
      <c r="C7283" t="e">
        <f>Weighting!$F$11</f>
        <v>#NUM!</v>
      </c>
      <c r="D7283" t="e">
        <f>IF(C7283=1,'Data Transformation'!$G$3+0.5*'Data Transformation'!$W$25,IF(C7284=1,D7284-'Data Transformation'!$W$25,FALSE))</f>
        <v>#NUM!</v>
      </c>
      <c r="E7283">
        <f t="array" ref="E7283">IF(ISLOGICAL(D7283),"",FREQUENCY(IF('Data Transformation'!$B$425:$B$8425='Bin Analysis'!$B7275,'Data Transformation'!$G$425:$G$8425),D7283))</f>
        <v>2001</v>
      </c>
      <c r="F7283">
        <f t="shared" si="909"/>
        <v>0</v>
      </c>
      <c r="G7283">
        <f>Weighting!$H$11</f>
        <v>0</v>
      </c>
      <c r="H7283">
        <f t="array" ref="H7283">FREQUENCY(IF('Data Transformation'!$B$4:$B$8425=B7275,'Data Transformation'!$G$4:$G$8425),'Bin Analysis'!$B7283)</f>
        <v>2073</v>
      </c>
      <c r="I7283">
        <f t="shared" si="910"/>
        <v>0</v>
      </c>
      <c r="J7283">
        <f t="shared" si="911"/>
        <v>0</v>
      </c>
      <c r="K7283">
        <f>J7283*Weighting!$W$11</f>
        <v>0</v>
      </c>
      <c r="M7283" s="14"/>
    </row>
    <row r="7284" spans="1:13" x14ac:dyDescent="0.25">
      <c r="A7284" s="32" t="str">
        <f>IF(Weighting!$P$12&gt;0,B7284,"")</f>
        <v/>
      </c>
      <c r="B7284" t="e">
        <f>Weighting!$C$12</f>
        <v>#DIV/0!</v>
      </c>
      <c r="C7284" t="e">
        <f>Weighting!$F$12</f>
        <v>#NUM!</v>
      </c>
      <c r="D7284" t="e">
        <f>IF(C7284=1,'Data Transformation'!$G$3+0.5*'Data Transformation'!$W$25,IF(C7285=1,D7285-'Data Transformation'!$W$25,FALSE))</f>
        <v>#NUM!</v>
      </c>
      <c r="E7284">
        <f t="array" ref="E7284">IF(ISLOGICAL(D7284),"",FREQUENCY(IF('Data Transformation'!$B$425:$B$8425='Bin Analysis'!$B7275,'Data Transformation'!$G$425:$G$8425),D7284))</f>
        <v>2001</v>
      </c>
      <c r="F7284">
        <f t="shared" si="909"/>
        <v>0</v>
      </c>
      <c r="G7284">
        <f>Weighting!$H$12</f>
        <v>0</v>
      </c>
      <c r="H7284">
        <f t="array" ref="H7284">FREQUENCY(IF('Data Transformation'!$B$4:$B$8425=B7275,'Data Transformation'!$G$4:$G$8425),'Bin Analysis'!$B7284)</f>
        <v>2073</v>
      </c>
      <c r="I7284">
        <f t="shared" si="910"/>
        <v>0</v>
      </c>
      <c r="J7284">
        <f t="shared" si="911"/>
        <v>0</v>
      </c>
      <c r="K7284">
        <f>J7284*Weighting!$W$12</f>
        <v>0</v>
      </c>
      <c r="M7284" s="14"/>
    </row>
    <row r="7285" spans="1:13" x14ac:dyDescent="0.25">
      <c r="A7285" s="32" t="str">
        <f>IF(Weighting!$P$13&gt;0,B7285,"")</f>
        <v/>
      </c>
      <c r="B7285" t="e">
        <f>Weighting!$C$13</f>
        <v>#DIV/0!</v>
      </c>
      <c r="C7285" t="e">
        <f>Weighting!$F$13</f>
        <v>#NUM!</v>
      </c>
      <c r="D7285" t="e">
        <f>IF(C7285=1,'Data Transformation'!$G$3+0.5*'Data Transformation'!$W$25,IF(C7286=1,D7286-'Data Transformation'!$W$25,FALSE))</f>
        <v>#NUM!</v>
      </c>
      <c r="E7285">
        <f t="array" ref="E7285">IF(ISLOGICAL(D7285),"",FREQUENCY(IF('Data Transformation'!$B$425:$B$8425='Bin Analysis'!$B7275,'Data Transformation'!$G$425:$G$8425),D7285))</f>
        <v>2001</v>
      </c>
      <c r="F7285">
        <f t="shared" si="909"/>
        <v>0</v>
      </c>
      <c r="G7285">
        <f>Weighting!$H$13</f>
        <v>0</v>
      </c>
      <c r="H7285">
        <f t="array" ref="H7285">FREQUENCY(IF('Data Transformation'!$B$4:$B$8425=B7275,'Data Transformation'!$G$4:$G$8425),'Bin Analysis'!$B7285)</f>
        <v>2073</v>
      </c>
      <c r="I7285">
        <f t="shared" si="910"/>
        <v>0</v>
      </c>
      <c r="J7285">
        <f t="shared" si="911"/>
        <v>0</v>
      </c>
      <c r="K7285">
        <f>J7285*Weighting!$W$13</f>
        <v>0</v>
      </c>
      <c r="M7285" s="14"/>
    </row>
    <row r="7286" spans="1:13" x14ac:dyDescent="0.25">
      <c r="A7286" s="32" t="str">
        <f>IF(Weighting!$P$14&gt;0,B7286,"")</f>
        <v/>
      </c>
      <c r="B7286" t="e">
        <f>Weighting!$C$14</f>
        <v>#DIV/0!</v>
      </c>
      <c r="C7286" t="e">
        <f>Weighting!$F$14</f>
        <v>#NUM!</v>
      </c>
      <c r="D7286" t="e">
        <f>IF(C7286=1,'Data Transformation'!$G$3+0.5*'Data Transformation'!$W$25,IF(C7287=1,D7287-'Data Transformation'!$W$25,FALSE))</f>
        <v>#NUM!</v>
      </c>
      <c r="E7286">
        <f t="array" ref="E7286">IF(ISLOGICAL(D7286),"",FREQUENCY(IF('Data Transformation'!$B$425:$B$8425='Bin Analysis'!$B7275,'Data Transformation'!$G$425:$G$8425),D7286))</f>
        <v>2001</v>
      </c>
      <c r="F7286">
        <f t="shared" si="909"/>
        <v>0</v>
      </c>
      <c r="G7286">
        <f>Weighting!$H$14</f>
        <v>0</v>
      </c>
      <c r="H7286">
        <f t="array" ref="H7286">FREQUENCY(IF('Data Transformation'!$B$4:$B$8425=B7275,'Data Transformation'!$G$4:$G$8425),'Bin Analysis'!$B7286)</f>
        <v>2073</v>
      </c>
      <c r="I7286">
        <f t="shared" si="910"/>
        <v>0</v>
      </c>
      <c r="J7286">
        <f t="shared" si="911"/>
        <v>0</v>
      </c>
      <c r="K7286">
        <f>J7286*Weighting!$W$14</f>
        <v>0</v>
      </c>
      <c r="M7286" s="14"/>
    </row>
    <row r="7287" spans="1:13" x14ac:dyDescent="0.25">
      <c r="A7287" s="32" t="str">
        <f>IF(Weighting!$P$15&gt;0,B7287,"")</f>
        <v/>
      </c>
      <c r="B7287" t="e">
        <f>Weighting!$C$15</f>
        <v>#DIV/0!</v>
      </c>
      <c r="C7287" t="e">
        <f>Weighting!$F$15</f>
        <v>#NUM!</v>
      </c>
      <c r="D7287" t="e">
        <f>IF(C7287=1,'Data Transformation'!$G$3+0.5*'Data Transformation'!$W$25,IF(C7288=1,D7288-'Data Transformation'!$W$25,FALSE))</f>
        <v>#NUM!</v>
      </c>
      <c r="E7287">
        <f t="array" ref="E7287">IF(ISLOGICAL(D7287),"",FREQUENCY(IF('Data Transformation'!$B$425:$B$8425='Bin Analysis'!$B7275,'Data Transformation'!$G$425:$G$8425),D7287))</f>
        <v>2001</v>
      </c>
      <c r="F7287">
        <f t="shared" si="909"/>
        <v>0</v>
      </c>
      <c r="G7287">
        <f>Weighting!$H$15</f>
        <v>0</v>
      </c>
      <c r="H7287">
        <f t="array" ref="H7287">FREQUENCY(IF('Data Transformation'!$B$4:$B$8425=B7275,'Data Transformation'!$G$4:$G$8425),'Bin Analysis'!$B7287)</f>
        <v>2073</v>
      </c>
      <c r="I7287">
        <f t="shared" si="910"/>
        <v>0</v>
      </c>
      <c r="J7287">
        <f t="shared" si="911"/>
        <v>0</v>
      </c>
      <c r="K7287">
        <f>J7287*Weighting!$W$15</f>
        <v>0</v>
      </c>
      <c r="M7287" s="14"/>
    </row>
    <row r="7288" spans="1:13" x14ac:dyDescent="0.25">
      <c r="A7288" s="32" t="str">
        <f>IF(Weighting!$P$16&gt;0,B7288,"")</f>
        <v/>
      </c>
      <c r="B7288" t="e">
        <f>Weighting!$C$16</f>
        <v>#DIV/0!</v>
      </c>
      <c r="C7288" t="e">
        <f>Weighting!$F$16</f>
        <v>#NUM!</v>
      </c>
      <c r="D7288" t="e">
        <f>IF(C7288=1,'Data Transformation'!$G$3+0.5*'Data Transformation'!$W$25,IF(C7289=1,D7289-'Data Transformation'!$W$25,FALSE))</f>
        <v>#NUM!</v>
      </c>
      <c r="E7288">
        <f t="array" ref="E7288">IF(ISLOGICAL(D7288),"",FREQUENCY(IF('Data Transformation'!$B$425:$B$8425='Bin Analysis'!$B7275,'Data Transformation'!$G$425:$G$8425),D7288))</f>
        <v>2001</v>
      </c>
      <c r="F7288">
        <f t="shared" si="909"/>
        <v>0</v>
      </c>
      <c r="G7288">
        <f>Weighting!$H$16</f>
        <v>0</v>
      </c>
      <c r="H7288">
        <f t="array" ref="H7288">FREQUENCY(IF('Data Transformation'!$B$4:$B$8425=B7275,'Data Transformation'!$G$4:$G$8425),'Bin Analysis'!$B7288)</f>
        <v>2073</v>
      </c>
      <c r="I7288">
        <f t="shared" si="910"/>
        <v>0</v>
      </c>
      <c r="J7288">
        <f t="shared" si="911"/>
        <v>0</v>
      </c>
      <c r="K7288">
        <f>J7288*Weighting!$W$16</f>
        <v>0</v>
      </c>
      <c r="M7288" s="14"/>
    </row>
    <row r="7289" spans="1:13" x14ac:dyDescent="0.25">
      <c r="A7289" s="32" t="str">
        <f>IF(Weighting!$P$17&gt;0,B7289,"")</f>
        <v/>
      </c>
      <c r="B7289" t="e">
        <f>Weighting!$C$17</f>
        <v>#DIV/0!</v>
      </c>
      <c r="C7289" t="e">
        <f>Weighting!$F$17</f>
        <v>#NUM!</v>
      </c>
      <c r="D7289" t="e">
        <f>IF(C7289=1,'Data Transformation'!$G$3+0.5*'Data Transformation'!$W$25,IF(C7290=1,D7290-'Data Transformation'!$W$25,FALSE))</f>
        <v>#NUM!</v>
      </c>
      <c r="E7289">
        <f t="array" ref="E7289">IF(ISLOGICAL(D7289),"",FREQUENCY(IF('Data Transformation'!$B$425:$B$8425='Bin Analysis'!$B7275,'Data Transformation'!$G$425:$G$8425),D7289))</f>
        <v>2001</v>
      </c>
      <c r="F7289">
        <f t="shared" si="909"/>
        <v>0</v>
      </c>
      <c r="G7289">
        <f>Weighting!$H$17</f>
        <v>0</v>
      </c>
      <c r="H7289">
        <f t="array" ref="H7289">FREQUENCY(IF('Data Transformation'!$B$4:$B$8425=B7275,'Data Transformation'!$G$4:$G$8425),'Bin Analysis'!$B7289)</f>
        <v>2073</v>
      </c>
      <c r="I7289">
        <f t="shared" si="910"/>
        <v>0</v>
      </c>
      <c r="J7289">
        <f t="shared" si="911"/>
        <v>0</v>
      </c>
      <c r="K7289">
        <f>J7289*Weighting!$W$17</f>
        <v>0</v>
      </c>
      <c r="M7289" s="14"/>
    </row>
    <row r="7290" spans="1:13" x14ac:dyDescent="0.25">
      <c r="A7290" s="32" t="str">
        <f>IF(Weighting!$P$18&gt;0,B7290,"")</f>
        <v/>
      </c>
      <c r="B7290" t="e">
        <f>Weighting!$C$18</f>
        <v>#DIV/0!</v>
      </c>
      <c r="C7290" t="e">
        <f>Weighting!$F$18</f>
        <v>#NUM!</v>
      </c>
      <c r="D7290" t="e">
        <f>IF(C7290=1,'Data Transformation'!$G$3+0.5*'Data Transformation'!$W$25,IF(C7291=1,D7291-'Data Transformation'!$W$25,FALSE))</f>
        <v>#NUM!</v>
      </c>
      <c r="E7290">
        <f t="array" ref="E7290">IF(ISLOGICAL(D7290),"",FREQUENCY(IF('Data Transformation'!$B$425:$B$8425='Bin Analysis'!$B7275,'Data Transformation'!$G$425:$G$8425),D7290))</f>
        <v>2001</v>
      </c>
      <c r="F7290">
        <f t="shared" si="909"/>
        <v>0</v>
      </c>
      <c r="G7290">
        <f>Weighting!$H$18</f>
        <v>0</v>
      </c>
      <c r="H7290">
        <f t="array" ref="H7290">FREQUENCY(IF('Data Transformation'!$B$4:$B$8425=B7275,'Data Transformation'!$G$4:$G$8425),'Bin Analysis'!$B7290)</f>
        <v>2073</v>
      </c>
      <c r="I7290">
        <f t="shared" si="910"/>
        <v>0</v>
      </c>
      <c r="J7290">
        <f t="shared" si="911"/>
        <v>0</v>
      </c>
      <c r="K7290">
        <f>J7290*Weighting!$W$18</f>
        <v>0</v>
      </c>
      <c r="M7290" s="14"/>
    </row>
    <row r="7291" spans="1:13" x14ac:dyDescent="0.25">
      <c r="A7291" s="32" t="str">
        <f>IF(Weighting!$P$19&gt;0,B7291,"")</f>
        <v/>
      </c>
      <c r="B7291" t="e">
        <f>Weighting!$C$19</f>
        <v>#DIV/0!</v>
      </c>
      <c r="C7291" t="e">
        <f>Weighting!$F$19</f>
        <v>#NUM!</v>
      </c>
      <c r="D7291" t="e">
        <f>IF(C7291=1,'Data Transformation'!$G$3+0.5*'Data Transformation'!$W$25,IF(C7292=1,D7292-'Data Transformation'!$W$25,FALSE))</f>
        <v>#NUM!</v>
      </c>
      <c r="E7291">
        <f t="array" ref="E7291">IF(ISLOGICAL(D7291),"",FREQUENCY(IF('Data Transformation'!$B$425:$B$8425='Bin Analysis'!$B7275,'Data Transformation'!$G$425:$G$8425),D7291))</f>
        <v>2001</v>
      </c>
      <c r="F7291">
        <f t="shared" si="909"/>
        <v>0</v>
      </c>
      <c r="G7291">
        <f>Weighting!$H$19</f>
        <v>0</v>
      </c>
      <c r="H7291">
        <f t="array" ref="H7291">FREQUENCY(IF('Data Transformation'!$B$4:$B$8425=B7275,'Data Transformation'!$G$4:$G$8425),'Bin Analysis'!$B7291)</f>
        <v>2073</v>
      </c>
      <c r="I7291">
        <f t="shared" si="910"/>
        <v>0</v>
      </c>
      <c r="J7291">
        <f t="shared" si="911"/>
        <v>0</v>
      </c>
      <c r="K7291">
        <f>J7291*Weighting!$W$19</f>
        <v>0</v>
      </c>
      <c r="M7291" s="14"/>
    </row>
    <row r="7292" spans="1:13" x14ac:dyDescent="0.25">
      <c r="A7292" s="32" t="str">
        <f>IF(Weighting!$P$20&gt;0,B7292,"")</f>
        <v/>
      </c>
      <c r="B7292" t="e">
        <f>Weighting!$C$20</f>
        <v>#DIV/0!</v>
      </c>
      <c r="C7292" t="e">
        <f>Weighting!$F$20</f>
        <v>#NUM!</v>
      </c>
      <c r="D7292" t="e">
        <f>IF(C7292=1,'Data Transformation'!$G$3+0.5*'Data Transformation'!$W$25,IF(C7293=1,D7293-'Data Transformation'!$W$25,FALSE))</f>
        <v>#NUM!</v>
      </c>
      <c r="E7292">
        <f t="array" ref="E7292">IF(ISLOGICAL(D7292),"",FREQUENCY(IF('Data Transformation'!$B$425:$B$8425='Bin Analysis'!$B7275,'Data Transformation'!$G$425:$G$8425),D7292))</f>
        <v>2001</v>
      </c>
      <c r="F7292">
        <f t="shared" si="909"/>
        <v>0</v>
      </c>
      <c r="G7292">
        <f>Weighting!$H$20</f>
        <v>0</v>
      </c>
      <c r="H7292">
        <f t="array" ref="H7292">FREQUENCY(IF('Data Transformation'!$B$4:$B$8425=B7275,'Data Transformation'!$G$4:$G$8425),'Bin Analysis'!$B7292)</f>
        <v>2073</v>
      </c>
      <c r="I7292">
        <f t="shared" si="910"/>
        <v>0</v>
      </c>
      <c r="J7292">
        <f t="shared" si="911"/>
        <v>0</v>
      </c>
      <c r="K7292">
        <f>J7292*Weighting!$W$20</f>
        <v>0</v>
      </c>
      <c r="M7292" s="14"/>
    </row>
    <row r="7293" spans="1:13" x14ac:dyDescent="0.25">
      <c r="A7293" s="32" t="str">
        <f>IF(Weighting!$P$21&gt;0,B7293,"")</f>
        <v/>
      </c>
      <c r="B7293" t="e">
        <f>Weighting!$C$21</f>
        <v>#DIV/0!</v>
      </c>
      <c r="C7293" t="e">
        <f>Weighting!$F$21</f>
        <v>#NUM!</v>
      </c>
      <c r="D7293" t="e">
        <f>IF(C7293=1,'Data Transformation'!$G$3+0.5*'Data Transformation'!$W$25,IF(C7294=1,D7294-'Data Transformation'!$W$25,FALSE))</f>
        <v>#NUM!</v>
      </c>
      <c r="E7293">
        <f t="array" ref="E7293">IF(ISLOGICAL(D7293),"",FREQUENCY(IF('Data Transformation'!$B$425:$B$8425='Bin Analysis'!$B7275,'Data Transformation'!$G$425:$G$8425),D7293))</f>
        <v>2001</v>
      </c>
      <c r="F7293">
        <f t="shared" si="909"/>
        <v>0</v>
      </c>
      <c r="G7293">
        <f>Weighting!$H$21</f>
        <v>0</v>
      </c>
      <c r="H7293">
        <f t="array" ref="H7293">FREQUENCY(IF('Data Transformation'!$B$4:$B$8425=B7275,'Data Transformation'!$G$4:$G$8425),'Bin Analysis'!$B7293)</f>
        <v>2073</v>
      </c>
      <c r="I7293">
        <f t="shared" si="910"/>
        <v>0</v>
      </c>
      <c r="J7293">
        <f t="shared" si="911"/>
        <v>0</v>
      </c>
      <c r="K7293">
        <f>J7293*Weighting!$W$21</f>
        <v>0</v>
      </c>
      <c r="M7293" s="14"/>
    </row>
    <row r="7294" spans="1:13" x14ac:dyDescent="0.25">
      <c r="A7294" s="32" t="str">
        <f>IF(Weighting!$P$22&gt;0,B7294,"")</f>
        <v/>
      </c>
      <c r="B7294" t="e">
        <f>Weighting!$C$22</f>
        <v>#DIV/0!</v>
      </c>
      <c r="C7294" t="e">
        <f>Weighting!$F$22</f>
        <v>#NUM!</v>
      </c>
      <c r="D7294" t="e">
        <f>IF(C7294=1,'Data Transformation'!$G$3+0.5*'Data Transformation'!$W$25,IF(C7295=1,D7295-'Data Transformation'!$W$25,FALSE))</f>
        <v>#NUM!</v>
      </c>
      <c r="E7294">
        <f t="array" ref="E7294">IF(ISLOGICAL(D7294),"",FREQUENCY(IF('Data Transformation'!$B$425:$B$8425='Bin Analysis'!$B7275,'Data Transformation'!$G$425:$G$8425),D7294))</f>
        <v>2001</v>
      </c>
      <c r="F7294">
        <f t="shared" si="909"/>
        <v>0</v>
      </c>
      <c r="G7294">
        <f>Weighting!$H$22</f>
        <v>0</v>
      </c>
      <c r="H7294">
        <f t="array" ref="H7294">FREQUENCY(IF('Data Transformation'!$B$4:$B$8425=B7275,'Data Transformation'!$G$4:$G$8425),'Bin Analysis'!$B7294)</f>
        <v>2073</v>
      </c>
      <c r="I7294">
        <f t="shared" si="910"/>
        <v>0</v>
      </c>
      <c r="J7294">
        <f t="shared" si="911"/>
        <v>0</v>
      </c>
      <c r="K7294">
        <f>J7294*Weighting!$W$22</f>
        <v>0</v>
      </c>
      <c r="M7294" s="14"/>
    </row>
    <row r="7295" spans="1:13" x14ac:dyDescent="0.25">
      <c r="A7295" s="32" t="str">
        <f>IF(Weighting!$P$23&gt;0,B7295,"")</f>
        <v/>
      </c>
      <c r="B7295" t="e">
        <f>Weighting!$C$23</f>
        <v>#DIV/0!</v>
      </c>
      <c r="C7295" t="e">
        <f>Weighting!$F$23</f>
        <v>#NUM!</v>
      </c>
      <c r="D7295" t="e">
        <f>IF(C7295=1,'Data Transformation'!$G$3+0.5*'Data Transformation'!$W$25,IF(C7296=1,D7296-'Data Transformation'!$W$25,FALSE))</f>
        <v>#NUM!</v>
      </c>
      <c r="E7295">
        <f t="array" ref="E7295">IF(ISLOGICAL(D7295),"",FREQUENCY(IF('Data Transformation'!$B$425:$B$8425='Bin Analysis'!$B7275,'Data Transformation'!$G$425:$G$8425),D7295))</f>
        <v>2001</v>
      </c>
      <c r="F7295">
        <f t="shared" si="909"/>
        <v>0</v>
      </c>
      <c r="G7295">
        <f>Weighting!$H$23</f>
        <v>0</v>
      </c>
      <c r="H7295">
        <f t="array" ref="H7295">FREQUENCY(IF('Data Transformation'!$B$4:$B$8425=B7275,'Data Transformation'!$G$4:$G$8425),'Bin Analysis'!$B7295)</f>
        <v>2073</v>
      </c>
      <c r="I7295">
        <f t="shared" si="910"/>
        <v>0</v>
      </c>
      <c r="J7295">
        <f t="shared" si="911"/>
        <v>0</v>
      </c>
      <c r="K7295">
        <f>J7295*Weighting!$W$23</f>
        <v>0</v>
      </c>
      <c r="M7295" s="14"/>
    </row>
    <row r="7296" spans="1:13" x14ac:dyDescent="0.25">
      <c r="A7296" s="32" t="str">
        <f>IF(Weighting!$P$24&gt;0,B7296,"")</f>
        <v/>
      </c>
      <c r="B7296" t="e">
        <f>Weighting!$C$24</f>
        <v>#DIV/0!</v>
      </c>
      <c r="C7296" t="e">
        <f>Weighting!$F$24</f>
        <v>#NUM!</v>
      </c>
      <c r="D7296" t="e">
        <f>IF(C7296=1,'Data Transformation'!$G$3+0.5*'Data Transformation'!$W$25,IF(C7297=1,D7297-'Data Transformation'!$W$25,FALSE))</f>
        <v>#NUM!</v>
      </c>
      <c r="E7296">
        <f t="array" ref="E7296">IF(ISLOGICAL(D7296),"",FREQUENCY(IF('Data Transformation'!$B$425:$B$8425='Bin Analysis'!$B7275,'Data Transformation'!$G$425:$G$8425),D7296))</f>
        <v>2001</v>
      </c>
      <c r="F7296">
        <f t="shared" si="909"/>
        <v>0</v>
      </c>
      <c r="G7296">
        <f>Weighting!$H$24</f>
        <v>0</v>
      </c>
      <c r="H7296">
        <f t="array" ref="H7296">FREQUENCY(IF('Data Transformation'!$B$4:$B$8425=B7275,'Data Transformation'!$G$4:$G$8425),'Bin Analysis'!$B7296)</f>
        <v>2073</v>
      </c>
      <c r="I7296">
        <f t="shared" si="910"/>
        <v>0</v>
      </c>
      <c r="J7296">
        <f t="shared" si="911"/>
        <v>0</v>
      </c>
      <c r="K7296">
        <f>J7296*Weighting!$W$24</f>
        <v>0</v>
      </c>
      <c r="M7296" s="14"/>
    </row>
    <row r="7297" spans="1:25" x14ac:dyDescent="0.25">
      <c r="A7297" s="32" t="str">
        <f>IF(Weighting!$P$25&gt;0,B7297,"")</f>
        <v/>
      </c>
      <c r="B7297" t="e">
        <f>Weighting!$C$25</f>
        <v>#DIV/0!</v>
      </c>
      <c r="C7297" t="e">
        <f>Weighting!$F$25</f>
        <v>#NUM!</v>
      </c>
      <c r="D7297" t="e">
        <f>IF(C7297=1,'Data Transformation'!$G$3+0.5*'Data Transformation'!$W$25,IF(C7298=1,D7298-'Data Transformation'!$W$25,FALSE))</f>
        <v>#NUM!</v>
      </c>
      <c r="E7297">
        <f t="array" ref="E7297">IF(ISLOGICAL(D7297),"",FREQUENCY(IF('Data Transformation'!$B$425:$B$8425='Bin Analysis'!$B7275,'Data Transformation'!$G$425:$G$8425),D7297))</f>
        <v>2001</v>
      </c>
      <c r="F7297">
        <f t="shared" si="909"/>
        <v>0</v>
      </c>
      <c r="G7297">
        <f>Weighting!$H$25</f>
        <v>0</v>
      </c>
      <c r="H7297">
        <f t="array" ref="H7297">FREQUENCY(IF('Data Transformation'!$B$4:$B$8425=B7275,'Data Transformation'!$G$4:$G$8425),'Bin Analysis'!$B7297)</f>
        <v>2073</v>
      </c>
      <c r="I7297">
        <f t="shared" si="910"/>
        <v>0</v>
      </c>
      <c r="J7297">
        <f t="shared" si="911"/>
        <v>0</v>
      </c>
      <c r="K7297">
        <f>J7297*Weighting!$W$25</f>
        <v>0</v>
      </c>
      <c r="M7297" s="14"/>
    </row>
    <row r="7298" spans="1:25" x14ac:dyDescent="0.25">
      <c r="O7298"/>
      <c r="P7298"/>
      <c r="Q7298"/>
      <c r="R7298"/>
    </row>
    <row r="7299" spans="1:25" ht="23.25" x14ac:dyDescent="0.35">
      <c r="A7299" s="21" t="s">
        <v>0</v>
      </c>
      <c r="B7299" s="21" t="str">
        <f>IFERROR(VLOOKUP(C7299,'Data Transformation'!$L$6:$M$426,2,FALSE),"")</f>
        <v/>
      </c>
      <c r="C7299" s="21">
        <f>C7275+1</f>
        <v>304</v>
      </c>
      <c r="D7299" s="21"/>
      <c r="E7299" s="21"/>
      <c r="F7299" s="21"/>
      <c r="G7299" s="21"/>
      <c r="H7299" s="22"/>
      <c r="I7299" s="22"/>
      <c r="J7299" s="22"/>
      <c r="K7299" s="21"/>
      <c r="L7299" s="21" t="str">
        <f>B7299</f>
        <v/>
      </c>
      <c r="M7299" s="23" t="e">
        <f>INDEX('Data Transformation'!$O$4:$O$424,MATCH($B7299,'Data Transformation'!$M$4:$M$424,0),MATCH($M$2,'Data Transformation'!$O$3,0))</f>
        <v>#N/A</v>
      </c>
      <c r="N7299" s="27" t="e">
        <f>IF('Input and Summary Results'!$J$16="minimum",'Bin Analysis'!X7300/(M7299-1),'Bin Analysis'!Y7299/('Bin Analysis'!M7299-1))</f>
        <v>#N/A</v>
      </c>
      <c r="O7299" s="27" t="e">
        <f>IF(M7299=FALSE,NA(),(VLOOKUP(1,C7302:K7321,4,FALSE))/(M7299-1))</f>
        <v>#N/A</v>
      </c>
      <c r="P7299" s="27" t="e">
        <f>IF(M7299=FALSE,NA(),SUM(J7302:J7321)/Weighting!$S$5)</f>
        <v>#N/A</v>
      </c>
      <c r="Q7299" s="27" t="e">
        <f>IF(M7299=FALSE,NA(),SUM(K7302:K7321)/Weighting!$S$6)</f>
        <v>#N/A</v>
      </c>
      <c r="R7299" s="27" t="e">
        <f>IF(M7299=FALSE,NA(),(VLOOKUP(1,G7302:K7321,3,FALSE))/(M7299-1))</f>
        <v>#N/A</v>
      </c>
      <c r="S7299" s="22" t="e">
        <f>IF(M7299=FALSE,NA(),IF(SUM(J7302:J7321)=2,"yes","no"))</f>
        <v>#N/A</v>
      </c>
      <c r="X7299" s="2" cm="2">
        <f t="array" ref="X7299:X7300">FREQUENCY(IF('Data Transformation'!$B$425:$B$6424='Bin Analysis'!L7299,'Data Transformation'!$G$425:$G$6424),'Data Transformation'!$U$11)</f>
        <v>0</v>
      </c>
      <c r="Y7299" s="2" cm="2">
        <f t="array" ref="Y7299:Y7300">FREQUENCY(IF('Data Transformation'!$B$425:$B$6424='Bin Analysis'!L7299,'Data Transformation'!$G$425:$G$6424),'Data Transformation'!$U$12)</f>
        <v>0</v>
      </c>
    </row>
    <row r="7300" spans="1:25" x14ac:dyDescent="0.25">
      <c r="A7300" s="14" t="s">
        <v>67</v>
      </c>
      <c r="B7300" t="s">
        <v>47</v>
      </c>
      <c r="C7300" t="s">
        <v>5</v>
      </c>
      <c r="D7300" t="s">
        <v>98</v>
      </c>
      <c r="E7300" t="s">
        <v>99</v>
      </c>
      <c r="F7300" t="s">
        <v>100</v>
      </c>
      <c r="G7300" t="s">
        <v>69</v>
      </c>
      <c r="H7300" t="s">
        <v>31</v>
      </c>
      <c r="I7300" t="s">
        <v>32</v>
      </c>
      <c r="J7300" t="s">
        <v>46</v>
      </c>
      <c r="K7300" s="14" t="s">
        <v>45</v>
      </c>
      <c r="M7300" s="14"/>
      <c r="X7300" s="2">
        <v>0</v>
      </c>
      <c r="Y7300" s="2">
        <v>0</v>
      </c>
    </row>
    <row r="7301" spans="1:25" x14ac:dyDescent="0.25">
      <c r="A7301" s="32"/>
      <c r="D7301" t="e">
        <f>IF(C7301=1,'Data Transformation'!$G$3+0.5*'Data Transformation'!$W$25,IF(C7302=1,D7302-'Data Transformation'!$W$25,FALSE))</f>
        <v>#NUM!</v>
      </c>
      <c r="E7301">
        <f t="array" ref="E7301">IF(ISLOGICAL(D7301),"",FREQUENCY(IF('Data Transformation'!$B$425:$B$8425='Bin Analysis'!$B7299,'Data Transformation'!$G$425:$G$8425),D7301))</f>
        <v>2001</v>
      </c>
      <c r="F7301" t="e">
        <f>IF(ISLOGICAL(D7301),"",E7301-E7300)</f>
        <v>#VALUE!</v>
      </c>
      <c r="M7301" s="14"/>
    </row>
    <row r="7302" spans="1:25" x14ac:dyDescent="0.25">
      <c r="A7302" s="32" t="e">
        <f>IF(Weighting!$P$6&gt;0,B7302,"")</f>
        <v>#NUM!</v>
      </c>
      <c r="B7302" t="e">
        <f>Weighting!$C$6</f>
        <v>#DIV/0!</v>
      </c>
      <c r="C7302" t="e">
        <f>Weighting!$F$6</f>
        <v>#NUM!</v>
      </c>
      <c r="D7302" t="e">
        <f>IF(C7302=1,'Data Transformation'!$G$3+0.5*'Data Transformation'!$W$25,IF(C7303=1,D7303-'Data Transformation'!$W$25,FALSE))</f>
        <v>#NUM!</v>
      </c>
      <c r="E7302">
        <f t="array" ref="E7302">IF(ISLOGICAL(D7302),"",FREQUENCY(IF('Data Transformation'!$B$425:$B$8425='Bin Analysis'!$B7299,'Data Transformation'!$G$425:$G$8425),D7302))</f>
        <v>2001</v>
      </c>
      <c r="F7302">
        <f>IF(ISLOGICAL(D7302),"",E7302-E7301)</f>
        <v>0</v>
      </c>
      <c r="G7302">
        <f>Weighting!$H$6</f>
        <v>1</v>
      </c>
      <c r="H7302">
        <f t="array" ref="H7302">FREQUENCY(IF('Data Transformation'!$B$4:$B$8425=B7299,'Data Transformation'!$G$4:$G$8425),'Bin Analysis'!$B7302)</f>
        <v>2073</v>
      </c>
      <c r="I7302">
        <f>H7302-H7301</f>
        <v>2073</v>
      </c>
      <c r="J7302">
        <f>IF(I7302=0,0,1)</f>
        <v>1</v>
      </c>
      <c r="K7302" t="e">
        <f>J7302*Weighting!$W$6</f>
        <v>#NUM!</v>
      </c>
      <c r="M7302" s="14"/>
    </row>
    <row r="7303" spans="1:25" x14ac:dyDescent="0.25">
      <c r="A7303" s="32" t="str">
        <f>IF(Weighting!$P$7&gt;0,B7303,"")</f>
        <v/>
      </c>
      <c r="B7303" t="e">
        <f>Weighting!$C$7</f>
        <v>#DIV/0!</v>
      </c>
      <c r="C7303" t="e">
        <f>Weighting!$F$7</f>
        <v>#NUM!</v>
      </c>
      <c r="D7303" t="e">
        <f>IF(C7303=1,'Data Transformation'!$G$3+0.5*'Data Transformation'!$W$25,IF(C7304=1,D7304-'Data Transformation'!$W$25,FALSE))</f>
        <v>#NUM!</v>
      </c>
      <c r="E7303">
        <f t="array" ref="E7303">IF(ISLOGICAL(D7303),"",FREQUENCY(IF('Data Transformation'!$B$425:$B$8425='Bin Analysis'!$B7299,'Data Transformation'!$G$425:$G$8425),D7303))</f>
        <v>2001</v>
      </c>
      <c r="F7303">
        <f t="shared" ref="F7303:F7321" si="912">IF(ISLOGICAL(D7303),"",E7303-E7302)</f>
        <v>0</v>
      </c>
      <c r="G7303">
        <f>Weighting!$H$7</f>
        <v>0</v>
      </c>
      <c r="H7303">
        <f t="array" ref="H7303">FREQUENCY(IF('Data Transformation'!$B$4:$B$8425=B7299,'Data Transformation'!$G$4:$G$8425),'Bin Analysis'!$B7303)</f>
        <v>2073</v>
      </c>
      <c r="I7303">
        <f t="shared" ref="I7303:I7321" si="913">H7303-H7302</f>
        <v>0</v>
      </c>
      <c r="J7303">
        <f>IF(I7303=0,0,1)</f>
        <v>0</v>
      </c>
      <c r="K7303">
        <f>J7303*Weighting!$W$7</f>
        <v>0</v>
      </c>
      <c r="M7303" s="14"/>
    </row>
    <row r="7304" spans="1:25" x14ac:dyDescent="0.25">
      <c r="A7304" s="32" t="str">
        <f>IF(Weighting!$P$8&gt;0,B7304,"")</f>
        <v/>
      </c>
      <c r="B7304" t="e">
        <f>Weighting!$C$8</f>
        <v>#DIV/0!</v>
      </c>
      <c r="C7304" t="e">
        <f>Weighting!$F$8</f>
        <v>#NUM!</v>
      </c>
      <c r="D7304" t="e">
        <f>IF(C7304=1,'Data Transformation'!$G$3+0.5*'Data Transformation'!$W$25,IF(C7305=1,D7305-'Data Transformation'!$W$25,FALSE))</f>
        <v>#NUM!</v>
      </c>
      <c r="E7304">
        <f t="array" ref="E7304">IF(ISLOGICAL(D7304),"",FREQUENCY(IF('Data Transformation'!$B$425:$B$8425='Bin Analysis'!$B7299,'Data Transformation'!$G$425:$G$8425),D7304))</f>
        <v>2001</v>
      </c>
      <c r="F7304">
        <f t="shared" si="912"/>
        <v>0</v>
      </c>
      <c r="G7304">
        <f>Weighting!$H$8</f>
        <v>0</v>
      </c>
      <c r="H7304">
        <f t="array" ref="H7304">FREQUENCY(IF('Data Transformation'!$B$4:$B$8425=B7299,'Data Transformation'!$G$4:$G$8425),'Bin Analysis'!$B7304)</f>
        <v>2073</v>
      </c>
      <c r="I7304">
        <f t="shared" si="913"/>
        <v>0</v>
      </c>
      <c r="J7304">
        <f t="shared" ref="J7304:J7321" si="914">IF(I7304=0,0,1)</f>
        <v>0</v>
      </c>
      <c r="K7304">
        <f>J7304*Weighting!$W$8</f>
        <v>0</v>
      </c>
      <c r="M7304" s="14"/>
    </row>
    <row r="7305" spans="1:25" x14ac:dyDescent="0.25">
      <c r="A7305" s="32" t="str">
        <f>IF(Weighting!$P$9&gt;0,B7305,"")</f>
        <v/>
      </c>
      <c r="B7305" s="50" t="e">
        <f>Weighting!$C$9</f>
        <v>#DIV/0!</v>
      </c>
      <c r="C7305" t="e">
        <f>Weighting!$F$9</f>
        <v>#NUM!</v>
      </c>
      <c r="D7305" t="e">
        <f>IF(C7305=1,'Data Transformation'!$G$3+0.5*'Data Transformation'!$W$25,IF(C7306=1,D7306-'Data Transformation'!$W$25,FALSE))</f>
        <v>#NUM!</v>
      </c>
      <c r="E7305">
        <f t="array" ref="E7305">IF(ISLOGICAL(D7305),"",FREQUENCY(IF('Data Transformation'!$B$425:$B$8425='Bin Analysis'!$B7299,'Data Transformation'!$G$425:$G$8425),D7305))</f>
        <v>2001</v>
      </c>
      <c r="F7305">
        <f t="shared" si="912"/>
        <v>0</v>
      </c>
      <c r="G7305">
        <f>Weighting!$H$9</f>
        <v>0</v>
      </c>
      <c r="H7305">
        <f t="array" ref="H7305">FREQUENCY(IF('Data Transformation'!$B$4:$B$8425=B7299,'Data Transformation'!$G$4:$G$8425),'Bin Analysis'!$B7305)</f>
        <v>2073</v>
      </c>
      <c r="I7305">
        <f t="shared" si="913"/>
        <v>0</v>
      </c>
      <c r="J7305">
        <f t="shared" si="914"/>
        <v>0</v>
      </c>
      <c r="K7305">
        <f>J7305*Weighting!$W$9</f>
        <v>0</v>
      </c>
      <c r="M7305" s="14"/>
    </row>
    <row r="7306" spans="1:25" x14ac:dyDescent="0.25">
      <c r="A7306" s="32" t="str">
        <f>IF(Weighting!$P$10&gt;0,B7306,"")</f>
        <v/>
      </c>
      <c r="B7306" t="e">
        <f>Weighting!$C$10</f>
        <v>#DIV/0!</v>
      </c>
      <c r="C7306" t="e">
        <f>Weighting!$F$10</f>
        <v>#NUM!</v>
      </c>
      <c r="D7306" t="e">
        <f>IF(C7306=1,'Data Transformation'!$G$3+0.5*'Data Transformation'!$W$25,IF(C7307=1,D7307-'Data Transformation'!$W$25,FALSE))</f>
        <v>#NUM!</v>
      </c>
      <c r="E7306">
        <f t="array" ref="E7306">IF(ISLOGICAL(D7306),"",FREQUENCY(IF('Data Transformation'!$B$425:$B$8425='Bin Analysis'!$B7299,'Data Transformation'!$G$425:$G$8425),D7306))</f>
        <v>2001</v>
      </c>
      <c r="F7306">
        <f t="shared" si="912"/>
        <v>0</v>
      </c>
      <c r="G7306">
        <f>Weighting!$H$10</f>
        <v>0</v>
      </c>
      <c r="H7306">
        <f t="array" ref="H7306">FREQUENCY(IF('Data Transformation'!$B$4:$B$8425=B7299,'Data Transformation'!$G$4:$G$8425),'Bin Analysis'!$B7306)</f>
        <v>2073</v>
      </c>
      <c r="I7306">
        <f t="shared" si="913"/>
        <v>0</v>
      </c>
      <c r="J7306">
        <f t="shared" si="914"/>
        <v>0</v>
      </c>
      <c r="K7306">
        <f>J7306*Weighting!$W$10</f>
        <v>0</v>
      </c>
      <c r="M7306" s="14"/>
    </row>
    <row r="7307" spans="1:25" x14ac:dyDescent="0.25">
      <c r="A7307" s="32" t="str">
        <f>IF(Weighting!$P$11&gt;0,B7307,"")</f>
        <v/>
      </c>
      <c r="B7307" t="e">
        <f>Weighting!$C$11</f>
        <v>#DIV/0!</v>
      </c>
      <c r="C7307" t="e">
        <f>Weighting!$F$11</f>
        <v>#NUM!</v>
      </c>
      <c r="D7307" t="e">
        <f>IF(C7307=1,'Data Transformation'!$G$3+0.5*'Data Transformation'!$W$25,IF(C7308=1,D7308-'Data Transformation'!$W$25,FALSE))</f>
        <v>#NUM!</v>
      </c>
      <c r="E7307">
        <f t="array" ref="E7307">IF(ISLOGICAL(D7307),"",FREQUENCY(IF('Data Transformation'!$B$425:$B$8425='Bin Analysis'!$B7299,'Data Transformation'!$G$425:$G$8425),D7307))</f>
        <v>2001</v>
      </c>
      <c r="F7307">
        <f t="shared" si="912"/>
        <v>0</v>
      </c>
      <c r="G7307">
        <f>Weighting!$H$11</f>
        <v>0</v>
      </c>
      <c r="H7307">
        <f t="array" ref="H7307">FREQUENCY(IF('Data Transformation'!$B$4:$B$8425=B7299,'Data Transformation'!$G$4:$G$8425),'Bin Analysis'!$B7307)</f>
        <v>2073</v>
      </c>
      <c r="I7307">
        <f t="shared" si="913"/>
        <v>0</v>
      </c>
      <c r="J7307">
        <f t="shared" si="914"/>
        <v>0</v>
      </c>
      <c r="K7307">
        <f>J7307*Weighting!$W$11</f>
        <v>0</v>
      </c>
      <c r="M7307" s="14"/>
    </row>
    <row r="7308" spans="1:25" x14ac:dyDescent="0.25">
      <c r="A7308" s="32" t="str">
        <f>IF(Weighting!$P$12&gt;0,B7308,"")</f>
        <v/>
      </c>
      <c r="B7308" t="e">
        <f>Weighting!$C$12</f>
        <v>#DIV/0!</v>
      </c>
      <c r="C7308" t="e">
        <f>Weighting!$F$12</f>
        <v>#NUM!</v>
      </c>
      <c r="D7308" t="e">
        <f>IF(C7308=1,'Data Transformation'!$G$3+0.5*'Data Transformation'!$W$25,IF(C7309=1,D7309-'Data Transformation'!$W$25,FALSE))</f>
        <v>#NUM!</v>
      </c>
      <c r="E7308">
        <f t="array" ref="E7308">IF(ISLOGICAL(D7308),"",FREQUENCY(IF('Data Transformation'!$B$425:$B$8425='Bin Analysis'!$B7299,'Data Transformation'!$G$425:$G$8425),D7308))</f>
        <v>2001</v>
      </c>
      <c r="F7308">
        <f t="shared" si="912"/>
        <v>0</v>
      </c>
      <c r="G7308">
        <f>Weighting!$H$12</f>
        <v>0</v>
      </c>
      <c r="H7308">
        <f t="array" ref="H7308">FREQUENCY(IF('Data Transformation'!$B$4:$B$8425=B7299,'Data Transformation'!$G$4:$G$8425),'Bin Analysis'!$B7308)</f>
        <v>2073</v>
      </c>
      <c r="I7308">
        <f t="shared" si="913"/>
        <v>0</v>
      </c>
      <c r="J7308">
        <f t="shared" si="914"/>
        <v>0</v>
      </c>
      <c r="K7308">
        <f>J7308*Weighting!$W$12</f>
        <v>0</v>
      </c>
      <c r="M7308" s="14"/>
    </row>
    <row r="7309" spans="1:25" x14ac:dyDescent="0.25">
      <c r="A7309" s="32" t="str">
        <f>IF(Weighting!$P$13&gt;0,B7309,"")</f>
        <v/>
      </c>
      <c r="B7309" t="e">
        <f>Weighting!$C$13</f>
        <v>#DIV/0!</v>
      </c>
      <c r="C7309" t="e">
        <f>Weighting!$F$13</f>
        <v>#NUM!</v>
      </c>
      <c r="D7309" t="e">
        <f>IF(C7309=1,'Data Transformation'!$G$3+0.5*'Data Transformation'!$W$25,IF(C7310=1,D7310-'Data Transformation'!$W$25,FALSE))</f>
        <v>#NUM!</v>
      </c>
      <c r="E7309">
        <f t="array" ref="E7309">IF(ISLOGICAL(D7309),"",FREQUENCY(IF('Data Transformation'!$B$425:$B$8425='Bin Analysis'!$B7299,'Data Transformation'!$G$425:$G$8425),D7309))</f>
        <v>2001</v>
      </c>
      <c r="F7309">
        <f t="shared" si="912"/>
        <v>0</v>
      </c>
      <c r="G7309">
        <f>Weighting!$H$13</f>
        <v>0</v>
      </c>
      <c r="H7309">
        <f t="array" ref="H7309">FREQUENCY(IF('Data Transformation'!$B$4:$B$8425=B7299,'Data Transformation'!$G$4:$G$8425),'Bin Analysis'!$B7309)</f>
        <v>2073</v>
      </c>
      <c r="I7309">
        <f t="shared" si="913"/>
        <v>0</v>
      </c>
      <c r="J7309">
        <f t="shared" si="914"/>
        <v>0</v>
      </c>
      <c r="K7309">
        <f>J7309*Weighting!$W$13</f>
        <v>0</v>
      </c>
      <c r="M7309" s="14"/>
    </row>
    <row r="7310" spans="1:25" x14ac:dyDescent="0.25">
      <c r="A7310" s="32" t="str">
        <f>IF(Weighting!$P$14&gt;0,B7310,"")</f>
        <v/>
      </c>
      <c r="B7310" t="e">
        <f>Weighting!$C$14</f>
        <v>#DIV/0!</v>
      </c>
      <c r="C7310" t="e">
        <f>Weighting!$F$14</f>
        <v>#NUM!</v>
      </c>
      <c r="D7310" t="e">
        <f>IF(C7310=1,'Data Transformation'!$G$3+0.5*'Data Transformation'!$W$25,IF(C7311=1,D7311-'Data Transformation'!$W$25,FALSE))</f>
        <v>#NUM!</v>
      </c>
      <c r="E7310">
        <f t="array" ref="E7310">IF(ISLOGICAL(D7310),"",FREQUENCY(IF('Data Transformation'!$B$425:$B$8425='Bin Analysis'!$B7299,'Data Transformation'!$G$425:$G$8425),D7310))</f>
        <v>2001</v>
      </c>
      <c r="F7310">
        <f t="shared" si="912"/>
        <v>0</v>
      </c>
      <c r="G7310">
        <f>Weighting!$H$14</f>
        <v>0</v>
      </c>
      <c r="H7310">
        <f t="array" ref="H7310">FREQUENCY(IF('Data Transformation'!$B$4:$B$8425=B7299,'Data Transformation'!$G$4:$G$8425),'Bin Analysis'!$B7310)</f>
        <v>2073</v>
      </c>
      <c r="I7310">
        <f t="shared" si="913"/>
        <v>0</v>
      </c>
      <c r="J7310">
        <f t="shared" si="914"/>
        <v>0</v>
      </c>
      <c r="K7310">
        <f>J7310*Weighting!$W$14</f>
        <v>0</v>
      </c>
      <c r="M7310" s="14"/>
    </row>
    <row r="7311" spans="1:25" x14ac:dyDescent="0.25">
      <c r="A7311" s="32" t="str">
        <f>IF(Weighting!$P$15&gt;0,B7311,"")</f>
        <v/>
      </c>
      <c r="B7311" t="e">
        <f>Weighting!$C$15</f>
        <v>#DIV/0!</v>
      </c>
      <c r="C7311" t="e">
        <f>Weighting!$F$15</f>
        <v>#NUM!</v>
      </c>
      <c r="D7311" t="e">
        <f>IF(C7311=1,'Data Transformation'!$G$3+0.5*'Data Transformation'!$W$25,IF(C7312=1,D7312-'Data Transformation'!$W$25,FALSE))</f>
        <v>#NUM!</v>
      </c>
      <c r="E7311">
        <f t="array" ref="E7311">IF(ISLOGICAL(D7311),"",FREQUENCY(IF('Data Transformation'!$B$425:$B$8425='Bin Analysis'!$B7299,'Data Transformation'!$G$425:$G$8425),D7311))</f>
        <v>2001</v>
      </c>
      <c r="F7311">
        <f t="shared" si="912"/>
        <v>0</v>
      </c>
      <c r="G7311">
        <f>Weighting!$H$15</f>
        <v>0</v>
      </c>
      <c r="H7311">
        <f t="array" ref="H7311">FREQUENCY(IF('Data Transformation'!$B$4:$B$8425=B7299,'Data Transformation'!$G$4:$G$8425),'Bin Analysis'!$B7311)</f>
        <v>2073</v>
      </c>
      <c r="I7311">
        <f t="shared" si="913"/>
        <v>0</v>
      </c>
      <c r="J7311">
        <f t="shared" si="914"/>
        <v>0</v>
      </c>
      <c r="K7311">
        <f>J7311*Weighting!$W$15</f>
        <v>0</v>
      </c>
      <c r="M7311" s="14"/>
    </row>
    <row r="7312" spans="1:25" x14ac:dyDescent="0.25">
      <c r="A7312" s="32" t="str">
        <f>IF(Weighting!$P$16&gt;0,B7312,"")</f>
        <v/>
      </c>
      <c r="B7312" t="e">
        <f>Weighting!$C$16</f>
        <v>#DIV/0!</v>
      </c>
      <c r="C7312" t="e">
        <f>Weighting!$F$16</f>
        <v>#NUM!</v>
      </c>
      <c r="D7312" t="e">
        <f>IF(C7312=1,'Data Transformation'!$G$3+0.5*'Data Transformation'!$W$25,IF(C7313=1,D7313-'Data Transformation'!$W$25,FALSE))</f>
        <v>#NUM!</v>
      </c>
      <c r="E7312">
        <f t="array" ref="E7312">IF(ISLOGICAL(D7312),"",FREQUENCY(IF('Data Transformation'!$B$425:$B$8425='Bin Analysis'!$B7299,'Data Transformation'!$G$425:$G$8425),D7312))</f>
        <v>2001</v>
      </c>
      <c r="F7312">
        <f t="shared" si="912"/>
        <v>0</v>
      </c>
      <c r="G7312">
        <f>Weighting!$H$16</f>
        <v>0</v>
      </c>
      <c r="H7312">
        <f t="array" ref="H7312">FREQUENCY(IF('Data Transformation'!$B$4:$B$8425=B7299,'Data Transformation'!$G$4:$G$8425),'Bin Analysis'!$B7312)</f>
        <v>2073</v>
      </c>
      <c r="I7312">
        <f t="shared" si="913"/>
        <v>0</v>
      </c>
      <c r="J7312">
        <f t="shared" si="914"/>
        <v>0</v>
      </c>
      <c r="K7312">
        <f>J7312*Weighting!$W$16</f>
        <v>0</v>
      </c>
      <c r="M7312" s="14"/>
    </row>
    <row r="7313" spans="1:25" x14ac:dyDescent="0.25">
      <c r="A7313" s="32" t="str">
        <f>IF(Weighting!$P$17&gt;0,B7313,"")</f>
        <v/>
      </c>
      <c r="B7313" t="e">
        <f>Weighting!$C$17</f>
        <v>#DIV/0!</v>
      </c>
      <c r="C7313" t="e">
        <f>Weighting!$F$17</f>
        <v>#NUM!</v>
      </c>
      <c r="D7313" t="e">
        <f>IF(C7313=1,'Data Transformation'!$G$3+0.5*'Data Transformation'!$W$25,IF(C7314=1,D7314-'Data Transformation'!$W$25,FALSE))</f>
        <v>#NUM!</v>
      </c>
      <c r="E7313">
        <f t="array" ref="E7313">IF(ISLOGICAL(D7313),"",FREQUENCY(IF('Data Transformation'!$B$425:$B$8425='Bin Analysis'!$B7299,'Data Transformation'!$G$425:$G$8425),D7313))</f>
        <v>2001</v>
      </c>
      <c r="F7313">
        <f t="shared" si="912"/>
        <v>0</v>
      </c>
      <c r="G7313">
        <f>Weighting!$H$17</f>
        <v>0</v>
      </c>
      <c r="H7313">
        <f t="array" ref="H7313">FREQUENCY(IF('Data Transformation'!$B$4:$B$8425=B7299,'Data Transformation'!$G$4:$G$8425),'Bin Analysis'!$B7313)</f>
        <v>2073</v>
      </c>
      <c r="I7313">
        <f t="shared" si="913"/>
        <v>0</v>
      </c>
      <c r="J7313">
        <f t="shared" si="914"/>
        <v>0</v>
      </c>
      <c r="K7313">
        <f>J7313*Weighting!$W$17</f>
        <v>0</v>
      </c>
      <c r="M7313" s="14"/>
    </row>
    <row r="7314" spans="1:25" x14ac:dyDescent="0.25">
      <c r="A7314" s="32" t="str">
        <f>IF(Weighting!$P$18&gt;0,B7314,"")</f>
        <v/>
      </c>
      <c r="B7314" t="e">
        <f>Weighting!$C$18</f>
        <v>#DIV/0!</v>
      </c>
      <c r="C7314" t="e">
        <f>Weighting!$F$18</f>
        <v>#NUM!</v>
      </c>
      <c r="D7314" t="e">
        <f>IF(C7314=1,'Data Transformation'!$G$3+0.5*'Data Transformation'!$W$25,IF(C7315=1,D7315-'Data Transformation'!$W$25,FALSE))</f>
        <v>#NUM!</v>
      </c>
      <c r="E7314">
        <f t="array" ref="E7314">IF(ISLOGICAL(D7314),"",FREQUENCY(IF('Data Transformation'!$B$425:$B$8425='Bin Analysis'!$B7299,'Data Transformation'!$G$425:$G$8425),D7314))</f>
        <v>2001</v>
      </c>
      <c r="F7314">
        <f t="shared" si="912"/>
        <v>0</v>
      </c>
      <c r="G7314">
        <f>Weighting!$H$18</f>
        <v>0</v>
      </c>
      <c r="H7314">
        <f t="array" ref="H7314">FREQUENCY(IF('Data Transformation'!$B$4:$B$8425=B7299,'Data Transformation'!$G$4:$G$8425),'Bin Analysis'!$B7314)</f>
        <v>2073</v>
      </c>
      <c r="I7314">
        <f t="shared" si="913"/>
        <v>0</v>
      </c>
      <c r="J7314">
        <f t="shared" si="914"/>
        <v>0</v>
      </c>
      <c r="K7314">
        <f>J7314*Weighting!$W$18</f>
        <v>0</v>
      </c>
      <c r="M7314" s="14"/>
    </row>
    <row r="7315" spans="1:25" x14ac:dyDescent="0.25">
      <c r="A7315" s="32" t="str">
        <f>IF(Weighting!$P$19&gt;0,B7315,"")</f>
        <v/>
      </c>
      <c r="B7315" t="e">
        <f>Weighting!$C$19</f>
        <v>#DIV/0!</v>
      </c>
      <c r="C7315" t="e">
        <f>Weighting!$F$19</f>
        <v>#NUM!</v>
      </c>
      <c r="D7315" t="e">
        <f>IF(C7315=1,'Data Transformation'!$G$3+0.5*'Data Transformation'!$W$25,IF(C7316=1,D7316-'Data Transformation'!$W$25,FALSE))</f>
        <v>#NUM!</v>
      </c>
      <c r="E7315">
        <f t="array" ref="E7315">IF(ISLOGICAL(D7315),"",FREQUENCY(IF('Data Transformation'!$B$425:$B$8425='Bin Analysis'!$B7299,'Data Transformation'!$G$425:$G$8425),D7315))</f>
        <v>2001</v>
      </c>
      <c r="F7315">
        <f t="shared" si="912"/>
        <v>0</v>
      </c>
      <c r="G7315">
        <f>Weighting!$H$19</f>
        <v>0</v>
      </c>
      <c r="H7315">
        <f t="array" ref="H7315">FREQUENCY(IF('Data Transformation'!$B$4:$B$8425=B7299,'Data Transformation'!$G$4:$G$8425),'Bin Analysis'!$B7315)</f>
        <v>2073</v>
      </c>
      <c r="I7315">
        <f t="shared" si="913"/>
        <v>0</v>
      </c>
      <c r="J7315">
        <f t="shared" si="914"/>
        <v>0</v>
      </c>
      <c r="K7315">
        <f>J7315*Weighting!$W$19</f>
        <v>0</v>
      </c>
      <c r="M7315" s="14"/>
    </row>
    <row r="7316" spans="1:25" x14ac:dyDescent="0.25">
      <c r="A7316" s="32" t="str">
        <f>IF(Weighting!$P$20&gt;0,B7316,"")</f>
        <v/>
      </c>
      <c r="B7316" t="e">
        <f>Weighting!$C$20</f>
        <v>#DIV/0!</v>
      </c>
      <c r="C7316" t="e">
        <f>Weighting!$F$20</f>
        <v>#NUM!</v>
      </c>
      <c r="D7316" t="e">
        <f>IF(C7316=1,'Data Transformation'!$G$3+0.5*'Data Transformation'!$W$25,IF(C7317=1,D7317-'Data Transformation'!$W$25,FALSE))</f>
        <v>#NUM!</v>
      </c>
      <c r="E7316">
        <f t="array" ref="E7316">IF(ISLOGICAL(D7316),"",FREQUENCY(IF('Data Transformation'!$B$425:$B$8425='Bin Analysis'!$B7299,'Data Transformation'!$G$425:$G$8425),D7316))</f>
        <v>2001</v>
      </c>
      <c r="F7316">
        <f t="shared" si="912"/>
        <v>0</v>
      </c>
      <c r="G7316">
        <f>Weighting!$H$20</f>
        <v>0</v>
      </c>
      <c r="H7316">
        <f t="array" ref="H7316">FREQUENCY(IF('Data Transformation'!$B$4:$B$8425=B7299,'Data Transformation'!$G$4:$G$8425),'Bin Analysis'!$B7316)</f>
        <v>2073</v>
      </c>
      <c r="I7316">
        <f t="shared" si="913"/>
        <v>0</v>
      </c>
      <c r="J7316">
        <f t="shared" si="914"/>
        <v>0</v>
      </c>
      <c r="K7316">
        <f>J7316*Weighting!$W$20</f>
        <v>0</v>
      </c>
      <c r="M7316" s="14"/>
    </row>
    <row r="7317" spans="1:25" x14ac:dyDescent="0.25">
      <c r="A7317" s="32" t="str">
        <f>IF(Weighting!$P$21&gt;0,B7317,"")</f>
        <v/>
      </c>
      <c r="B7317" t="e">
        <f>Weighting!$C$21</f>
        <v>#DIV/0!</v>
      </c>
      <c r="C7317" t="e">
        <f>Weighting!$F$21</f>
        <v>#NUM!</v>
      </c>
      <c r="D7317" t="e">
        <f>IF(C7317=1,'Data Transformation'!$G$3+0.5*'Data Transformation'!$W$25,IF(C7318=1,D7318-'Data Transformation'!$W$25,FALSE))</f>
        <v>#NUM!</v>
      </c>
      <c r="E7317">
        <f t="array" ref="E7317">IF(ISLOGICAL(D7317),"",FREQUENCY(IF('Data Transformation'!$B$425:$B$8425='Bin Analysis'!$B7299,'Data Transformation'!$G$425:$G$8425),D7317))</f>
        <v>2001</v>
      </c>
      <c r="F7317">
        <f t="shared" si="912"/>
        <v>0</v>
      </c>
      <c r="G7317">
        <f>Weighting!$H$21</f>
        <v>0</v>
      </c>
      <c r="H7317">
        <f t="array" ref="H7317">FREQUENCY(IF('Data Transformation'!$B$4:$B$8425=B7299,'Data Transformation'!$G$4:$G$8425),'Bin Analysis'!$B7317)</f>
        <v>2073</v>
      </c>
      <c r="I7317">
        <f t="shared" si="913"/>
        <v>0</v>
      </c>
      <c r="J7317">
        <f t="shared" si="914"/>
        <v>0</v>
      </c>
      <c r="K7317">
        <f>J7317*Weighting!$W$21</f>
        <v>0</v>
      </c>
      <c r="M7317" s="14"/>
    </row>
    <row r="7318" spans="1:25" x14ac:dyDescent="0.25">
      <c r="A7318" s="32" t="str">
        <f>IF(Weighting!$P$22&gt;0,B7318,"")</f>
        <v/>
      </c>
      <c r="B7318" t="e">
        <f>Weighting!$C$22</f>
        <v>#DIV/0!</v>
      </c>
      <c r="C7318" t="e">
        <f>Weighting!$F$22</f>
        <v>#NUM!</v>
      </c>
      <c r="D7318" t="e">
        <f>IF(C7318=1,'Data Transformation'!$G$3+0.5*'Data Transformation'!$W$25,IF(C7319=1,D7319-'Data Transformation'!$W$25,FALSE))</f>
        <v>#NUM!</v>
      </c>
      <c r="E7318">
        <f t="array" ref="E7318">IF(ISLOGICAL(D7318),"",FREQUENCY(IF('Data Transformation'!$B$425:$B$8425='Bin Analysis'!$B7299,'Data Transformation'!$G$425:$G$8425),D7318))</f>
        <v>2001</v>
      </c>
      <c r="F7318">
        <f t="shared" si="912"/>
        <v>0</v>
      </c>
      <c r="G7318">
        <f>Weighting!$H$22</f>
        <v>0</v>
      </c>
      <c r="H7318">
        <f t="array" ref="H7318">FREQUENCY(IF('Data Transformation'!$B$4:$B$8425=B7299,'Data Transformation'!$G$4:$G$8425),'Bin Analysis'!$B7318)</f>
        <v>2073</v>
      </c>
      <c r="I7318">
        <f t="shared" si="913"/>
        <v>0</v>
      </c>
      <c r="J7318">
        <f t="shared" si="914"/>
        <v>0</v>
      </c>
      <c r="K7318">
        <f>J7318*Weighting!$W$22</f>
        <v>0</v>
      </c>
      <c r="M7318" s="14"/>
    </row>
    <row r="7319" spans="1:25" x14ac:dyDescent="0.25">
      <c r="A7319" s="32" t="str">
        <f>IF(Weighting!$P$23&gt;0,B7319,"")</f>
        <v/>
      </c>
      <c r="B7319" t="e">
        <f>Weighting!$C$23</f>
        <v>#DIV/0!</v>
      </c>
      <c r="C7319" t="e">
        <f>Weighting!$F$23</f>
        <v>#NUM!</v>
      </c>
      <c r="D7319" t="e">
        <f>IF(C7319=1,'Data Transformation'!$G$3+0.5*'Data Transformation'!$W$25,IF(C7320=1,D7320-'Data Transformation'!$W$25,FALSE))</f>
        <v>#NUM!</v>
      </c>
      <c r="E7319">
        <f t="array" ref="E7319">IF(ISLOGICAL(D7319),"",FREQUENCY(IF('Data Transformation'!$B$425:$B$8425='Bin Analysis'!$B7299,'Data Transformation'!$G$425:$G$8425),D7319))</f>
        <v>2001</v>
      </c>
      <c r="F7319">
        <f t="shared" si="912"/>
        <v>0</v>
      </c>
      <c r="G7319">
        <f>Weighting!$H$23</f>
        <v>0</v>
      </c>
      <c r="H7319">
        <f t="array" ref="H7319">FREQUENCY(IF('Data Transformation'!$B$4:$B$8425=B7299,'Data Transformation'!$G$4:$G$8425),'Bin Analysis'!$B7319)</f>
        <v>2073</v>
      </c>
      <c r="I7319">
        <f t="shared" si="913"/>
        <v>0</v>
      </c>
      <c r="J7319">
        <f t="shared" si="914"/>
        <v>0</v>
      </c>
      <c r="K7319">
        <f>J7319*Weighting!$W$23</f>
        <v>0</v>
      </c>
      <c r="M7319" s="14"/>
    </row>
    <row r="7320" spans="1:25" x14ac:dyDescent="0.25">
      <c r="A7320" s="32" t="str">
        <f>IF(Weighting!$P$24&gt;0,B7320,"")</f>
        <v/>
      </c>
      <c r="B7320" t="e">
        <f>Weighting!$C$24</f>
        <v>#DIV/0!</v>
      </c>
      <c r="C7320" t="e">
        <f>Weighting!$F$24</f>
        <v>#NUM!</v>
      </c>
      <c r="D7320" t="e">
        <f>IF(C7320=1,'Data Transformation'!$G$3+0.5*'Data Transformation'!$W$25,IF(C7321=1,D7321-'Data Transformation'!$W$25,FALSE))</f>
        <v>#NUM!</v>
      </c>
      <c r="E7320">
        <f t="array" ref="E7320">IF(ISLOGICAL(D7320),"",FREQUENCY(IF('Data Transformation'!$B$425:$B$8425='Bin Analysis'!$B7299,'Data Transformation'!$G$425:$G$8425),D7320))</f>
        <v>2001</v>
      </c>
      <c r="F7320">
        <f t="shared" si="912"/>
        <v>0</v>
      </c>
      <c r="G7320">
        <f>Weighting!$H$24</f>
        <v>0</v>
      </c>
      <c r="H7320">
        <f t="array" ref="H7320">FREQUENCY(IF('Data Transformation'!$B$4:$B$8425=B7299,'Data Transformation'!$G$4:$G$8425),'Bin Analysis'!$B7320)</f>
        <v>2073</v>
      </c>
      <c r="I7320">
        <f t="shared" si="913"/>
        <v>0</v>
      </c>
      <c r="J7320">
        <f t="shared" si="914"/>
        <v>0</v>
      </c>
      <c r="K7320">
        <f>J7320*Weighting!$W$24</f>
        <v>0</v>
      </c>
      <c r="M7320" s="14"/>
    </row>
    <row r="7321" spans="1:25" x14ac:dyDescent="0.25">
      <c r="A7321" s="32" t="str">
        <f>IF(Weighting!$P$25&gt;0,B7321,"")</f>
        <v/>
      </c>
      <c r="B7321" t="e">
        <f>Weighting!$C$25</f>
        <v>#DIV/0!</v>
      </c>
      <c r="C7321" t="e">
        <f>Weighting!$F$25</f>
        <v>#NUM!</v>
      </c>
      <c r="D7321" t="e">
        <f>IF(C7321=1,'Data Transformation'!$G$3+0.5*'Data Transformation'!$W$25,IF(C7322=1,D7322-'Data Transformation'!$W$25,FALSE))</f>
        <v>#NUM!</v>
      </c>
      <c r="E7321">
        <f t="array" ref="E7321">IF(ISLOGICAL(D7321),"",FREQUENCY(IF('Data Transformation'!$B$425:$B$8425='Bin Analysis'!$B7299,'Data Transformation'!$G$425:$G$8425),D7321))</f>
        <v>2001</v>
      </c>
      <c r="F7321">
        <f t="shared" si="912"/>
        <v>0</v>
      </c>
      <c r="G7321">
        <f>Weighting!$H$25</f>
        <v>0</v>
      </c>
      <c r="H7321">
        <f t="array" ref="H7321">FREQUENCY(IF('Data Transformation'!$B$4:$B$8425=B7299,'Data Transformation'!$G$4:$G$8425),'Bin Analysis'!$B7321)</f>
        <v>2073</v>
      </c>
      <c r="I7321">
        <f t="shared" si="913"/>
        <v>0</v>
      </c>
      <c r="J7321">
        <f t="shared" si="914"/>
        <v>0</v>
      </c>
      <c r="K7321">
        <f>J7321*Weighting!$W$25</f>
        <v>0</v>
      </c>
      <c r="M7321" s="14"/>
    </row>
    <row r="7322" spans="1:25" x14ac:dyDescent="0.25">
      <c r="N7322" s="57"/>
      <c r="O7322"/>
      <c r="P7322"/>
      <c r="Q7322"/>
      <c r="R7322"/>
    </row>
    <row r="7323" spans="1:25" ht="23.25" x14ac:dyDescent="0.35">
      <c r="A7323" s="21" t="s">
        <v>0</v>
      </c>
      <c r="B7323" s="21" t="str">
        <f>IFERROR(VLOOKUP(C7323,'Data Transformation'!$L$6:$M$426,2,FALSE),"")</f>
        <v/>
      </c>
      <c r="C7323" s="21">
        <f>C7299+1</f>
        <v>305</v>
      </c>
      <c r="D7323" s="21"/>
      <c r="E7323" s="21"/>
      <c r="F7323" s="21"/>
      <c r="G7323" s="21"/>
      <c r="H7323" s="22"/>
      <c r="I7323" s="22"/>
      <c r="J7323" s="22"/>
      <c r="K7323" s="21"/>
      <c r="L7323" s="21" t="str">
        <f>B7323</f>
        <v/>
      </c>
      <c r="M7323" s="23" t="e">
        <f>INDEX('Data Transformation'!$O$4:$O$424,MATCH($B7323,'Data Transformation'!$M$4:$M$424,0),MATCH($M$2,'Data Transformation'!$O$3,0))</f>
        <v>#N/A</v>
      </c>
      <c r="N7323" s="27" t="e">
        <f>IF('Input and Summary Results'!$J$16="minimum",'Bin Analysis'!X7324/(M7323-1),'Bin Analysis'!Y7323/('Bin Analysis'!M7323-1))</f>
        <v>#N/A</v>
      </c>
      <c r="O7323" s="27" t="e">
        <f>IF(M7323=FALSE,NA(),(VLOOKUP(1,C7326:K7345,4,FALSE))/(M7323-1))</f>
        <v>#N/A</v>
      </c>
      <c r="P7323" s="27" t="e">
        <f>IF(M7323=FALSE,NA(),SUM(J7326:J7345)/Weighting!$S$5)</f>
        <v>#N/A</v>
      </c>
      <c r="Q7323" s="27" t="e">
        <f>IF(M7323=FALSE,NA(),SUM(K7326:K7345)/Weighting!$S$6)</f>
        <v>#N/A</v>
      </c>
      <c r="R7323" s="27" t="e">
        <f>IF(M7323=FALSE,NA(),(VLOOKUP(1,G7326:K7345,3,FALSE))/(M7323-1))</f>
        <v>#N/A</v>
      </c>
      <c r="S7323" s="22" t="e">
        <f>IF(M7323=FALSE,NA(),IF(SUM(J7326:J7345)=2,"yes","no"))</f>
        <v>#N/A</v>
      </c>
      <c r="X7323" s="2" cm="2">
        <f t="array" ref="X7323:X7324">FREQUENCY(IF('Data Transformation'!$B$425:$B$6424='Bin Analysis'!L7323,'Data Transformation'!$G$425:$G$6424),'Data Transformation'!$U$11)</f>
        <v>0</v>
      </c>
      <c r="Y7323" s="2" cm="2">
        <f t="array" ref="Y7323:Y7324">FREQUENCY(IF('Data Transformation'!$B$425:$B$6424='Bin Analysis'!L7323,'Data Transformation'!$G$425:$G$6424),'Data Transformation'!$U$12)</f>
        <v>0</v>
      </c>
    </row>
    <row r="7324" spans="1:25" x14ac:dyDescent="0.25">
      <c r="A7324" s="14" t="s">
        <v>67</v>
      </c>
      <c r="B7324" t="s">
        <v>47</v>
      </c>
      <c r="C7324" t="s">
        <v>5</v>
      </c>
      <c r="D7324" t="s">
        <v>98</v>
      </c>
      <c r="E7324" t="s">
        <v>99</v>
      </c>
      <c r="F7324" t="s">
        <v>100</v>
      </c>
      <c r="G7324" t="s">
        <v>69</v>
      </c>
      <c r="H7324" t="s">
        <v>31</v>
      </c>
      <c r="I7324" t="s">
        <v>32</v>
      </c>
      <c r="J7324" t="s">
        <v>46</v>
      </c>
      <c r="K7324" s="14" t="s">
        <v>45</v>
      </c>
      <c r="M7324" s="14"/>
      <c r="X7324" s="2">
        <v>0</v>
      </c>
      <c r="Y7324" s="2">
        <v>0</v>
      </c>
    </row>
    <row r="7325" spans="1:25" x14ac:dyDescent="0.25">
      <c r="A7325" s="32"/>
      <c r="D7325" t="e">
        <f>IF(C7325=1,'Data Transformation'!$G$3+0.5*'Data Transformation'!$W$25,IF(C7326=1,D7326-'Data Transformation'!$W$25,FALSE))</f>
        <v>#NUM!</v>
      </c>
      <c r="E7325">
        <f t="array" ref="E7325">IF(ISLOGICAL(D7325),"",FREQUENCY(IF('Data Transformation'!$B$425:$B$8425='Bin Analysis'!$B7323,'Data Transformation'!$G$425:$G$8425),D7325))</f>
        <v>2001</v>
      </c>
      <c r="F7325" t="e">
        <f>IF(ISLOGICAL(D7325),"",E7325-E7324)</f>
        <v>#VALUE!</v>
      </c>
      <c r="M7325" s="14"/>
    </row>
    <row r="7326" spans="1:25" x14ac:dyDescent="0.25">
      <c r="A7326" s="32" t="e">
        <f>IF(Weighting!$P$6&gt;0,B7326,"")</f>
        <v>#NUM!</v>
      </c>
      <c r="B7326" t="e">
        <f>Weighting!$C$6</f>
        <v>#DIV/0!</v>
      </c>
      <c r="C7326" t="e">
        <f>Weighting!$F$6</f>
        <v>#NUM!</v>
      </c>
      <c r="D7326" t="e">
        <f>IF(C7326=1,'Data Transformation'!$G$3+0.5*'Data Transformation'!$W$25,IF(C7327=1,D7327-'Data Transformation'!$W$25,FALSE))</f>
        <v>#NUM!</v>
      </c>
      <c r="E7326">
        <f t="array" ref="E7326">IF(ISLOGICAL(D7326),"",FREQUENCY(IF('Data Transformation'!$B$425:$B$8425='Bin Analysis'!$B7323,'Data Transformation'!$G$425:$G$8425),D7326))</f>
        <v>2001</v>
      </c>
      <c r="F7326">
        <f>IF(ISLOGICAL(D7326),"",E7326-E7325)</f>
        <v>0</v>
      </c>
      <c r="G7326">
        <f>Weighting!$H$6</f>
        <v>1</v>
      </c>
      <c r="H7326">
        <f t="array" ref="H7326">FREQUENCY(IF('Data Transformation'!$B$4:$B$8425=B7323,'Data Transformation'!$G$4:$G$8425),'Bin Analysis'!$B7326)</f>
        <v>2073</v>
      </c>
      <c r="I7326">
        <f>H7326-H7325</f>
        <v>2073</v>
      </c>
      <c r="J7326">
        <f>IF(I7326=0,0,1)</f>
        <v>1</v>
      </c>
      <c r="K7326" t="e">
        <f>J7326*Weighting!$W$6</f>
        <v>#NUM!</v>
      </c>
      <c r="M7326" s="14"/>
    </row>
    <row r="7327" spans="1:25" x14ac:dyDescent="0.25">
      <c r="A7327" s="32" t="str">
        <f>IF(Weighting!$P$7&gt;0,B7327,"")</f>
        <v/>
      </c>
      <c r="B7327" t="e">
        <f>Weighting!$C$7</f>
        <v>#DIV/0!</v>
      </c>
      <c r="C7327" t="e">
        <f>Weighting!$F$7</f>
        <v>#NUM!</v>
      </c>
      <c r="D7327" t="e">
        <f>IF(C7327=1,'Data Transformation'!$G$3+0.5*'Data Transformation'!$W$25,IF(C7328=1,D7328-'Data Transformation'!$W$25,FALSE))</f>
        <v>#NUM!</v>
      </c>
      <c r="E7327">
        <f t="array" ref="E7327">IF(ISLOGICAL(D7327),"",FREQUENCY(IF('Data Transformation'!$B$425:$B$8425='Bin Analysis'!$B7323,'Data Transformation'!$G$425:$G$8425),D7327))</f>
        <v>2001</v>
      </c>
      <c r="F7327">
        <f t="shared" ref="F7327:F7345" si="915">IF(ISLOGICAL(D7327),"",E7327-E7326)</f>
        <v>0</v>
      </c>
      <c r="G7327">
        <f>Weighting!$H$7</f>
        <v>0</v>
      </c>
      <c r="H7327">
        <f t="array" ref="H7327">FREQUENCY(IF('Data Transformation'!$B$4:$B$8425=B7323,'Data Transformation'!$G$4:$G$8425),'Bin Analysis'!$B7327)</f>
        <v>2073</v>
      </c>
      <c r="I7327">
        <f t="shared" ref="I7327:I7345" si="916">H7327-H7326</f>
        <v>0</v>
      </c>
      <c r="J7327">
        <f>IF(I7327=0,0,1)</f>
        <v>0</v>
      </c>
      <c r="K7327">
        <f>J7327*Weighting!$W$7</f>
        <v>0</v>
      </c>
      <c r="M7327" s="14"/>
    </row>
    <row r="7328" spans="1:25" x14ac:dyDescent="0.25">
      <c r="A7328" s="32" t="str">
        <f>IF(Weighting!$P$8&gt;0,B7328,"")</f>
        <v/>
      </c>
      <c r="B7328" t="e">
        <f>Weighting!$C$8</f>
        <v>#DIV/0!</v>
      </c>
      <c r="C7328" t="e">
        <f>Weighting!$F$8</f>
        <v>#NUM!</v>
      </c>
      <c r="D7328" t="e">
        <f>IF(C7328=1,'Data Transformation'!$G$3+0.5*'Data Transformation'!$W$25,IF(C7329=1,D7329-'Data Transformation'!$W$25,FALSE))</f>
        <v>#NUM!</v>
      </c>
      <c r="E7328">
        <f t="array" ref="E7328">IF(ISLOGICAL(D7328),"",FREQUENCY(IF('Data Transformation'!$B$425:$B$8425='Bin Analysis'!$B7323,'Data Transformation'!$G$425:$G$8425),D7328))</f>
        <v>2001</v>
      </c>
      <c r="F7328">
        <f t="shared" si="915"/>
        <v>0</v>
      </c>
      <c r="G7328">
        <f>Weighting!$H$8</f>
        <v>0</v>
      </c>
      <c r="H7328">
        <f t="array" ref="H7328">FREQUENCY(IF('Data Transformation'!$B$4:$B$8425=B7323,'Data Transformation'!$G$4:$G$8425),'Bin Analysis'!$B7328)</f>
        <v>2073</v>
      </c>
      <c r="I7328">
        <f t="shared" si="916"/>
        <v>0</v>
      </c>
      <c r="J7328">
        <f t="shared" ref="J7328:J7345" si="917">IF(I7328=0,0,1)</f>
        <v>0</v>
      </c>
      <c r="K7328">
        <f>J7328*Weighting!$W$8</f>
        <v>0</v>
      </c>
      <c r="M7328" s="14"/>
    </row>
    <row r="7329" spans="1:13" x14ac:dyDescent="0.25">
      <c r="A7329" s="32" t="str">
        <f>IF(Weighting!$P$9&gt;0,B7329,"")</f>
        <v/>
      </c>
      <c r="B7329" s="50" t="e">
        <f>Weighting!$C$9</f>
        <v>#DIV/0!</v>
      </c>
      <c r="C7329" t="e">
        <f>Weighting!$F$9</f>
        <v>#NUM!</v>
      </c>
      <c r="D7329" t="e">
        <f>IF(C7329=1,'Data Transformation'!$G$3+0.5*'Data Transformation'!$W$25,IF(C7330=1,D7330-'Data Transformation'!$W$25,FALSE))</f>
        <v>#NUM!</v>
      </c>
      <c r="E7329">
        <f t="array" ref="E7329">IF(ISLOGICAL(D7329),"",FREQUENCY(IF('Data Transformation'!$B$425:$B$8425='Bin Analysis'!$B7323,'Data Transformation'!$G$425:$G$8425),D7329))</f>
        <v>2001</v>
      </c>
      <c r="F7329">
        <f t="shared" si="915"/>
        <v>0</v>
      </c>
      <c r="G7329">
        <f>Weighting!$H$9</f>
        <v>0</v>
      </c>
      <c r="H7329">
        <f t="array" ref="H7329">FREQUENCY(IF('Data Transformation'!$B$4:$B$8425=B7323,'Data Transformation'!$G$4:$G$8425),'Bin Analysis'!$B7329)</f>
        <v>2073</v>
      </c>
      <c r="I7329">
        <f t="shared" si="916"/>
        <v>0</v>
      </c>
      <c r="J7329">
        <f t="shared" si="917"/>
        <v>0</v>
      </c>
      <c r="K7329">
        <f>J7329*Weighting!$W$9</f>
        <v>0</v>
      </c>
      <c r="M7329" s="14"/>
    </row>
    <row r="7330" spans="1:13" x14ac:dyDescent="0.25">
      <c r="A7330" s="32" t="str">
        <f>IF(Weighting!$P$10&gt;0,B7330,"")</f>
        <v/>
      </c>
      <c r="B7330" t="e">
        <f>Weighting!$C$10</f>
        <v>#DIV/0!</v>
      </c>
      <c r="C7330" t="e">
        <f>Weighting!$F$10</f>
        <v>#NUM!</v>
      </c>
      <c r="D7330" t="e">
        <f>IF(C7330=1,'Data Transformation'!$G$3+0.5*'Data Transformation'!$W$25,IF(C7331=1,D7331-'Data Transformation'!$W$25,FALSE))</f>
        <v>#NUM!</v>
      </c>
      <c r="E7330">
        <f t="array" ref="E7330">IF(ISLOGICAL(D7330),"",FREQUENCY(IF('Data Transformation'!$B$425:$B$8425='Bin Analysis'!$B7323,'Data Transformation'!$G$425:$G$8425),D7330))</f>
        <v>2001</v>
      </c>
      <c r="F7330">
        <f t="shared" si="915"/>
        <v>0</v>
      </c>
      <c r="G7330">
        <f>Weighting!$H$10</f>
        <v>0</v>
      </c>
      <c r="H7330">
        <f t="array" ref="H7330">FREQUENCY(IF('Data Transformation'!$B$4:$B$8425=B7323,'Data Transformation'!$G$4:$G$8425),'Bin Analysis'!$B7330)</f>
        <v>2073</v>
      </c>
      <c r="I7330">
        <f t="shared" si="916"/>
        <v>0</v>
      </c>
      <c r="J7330">
        <f t="shared" si="917"/>
        <v>0</v>
      </c>
      <c r="K7330">
        <f>J7330*Weighting!$W$10</f>
        <v>0</v>
      </c>
      <c r="M7330" s="14"/>
    </row>
    <row r="7331" spans="1:13" x14ac:dyDescent="0.25">
      <c r="A7331" s="32" t="str">
        <f>IF(Weighting!$P$11&gt;0,B7331,"")</f>
        <v/>
      </c>
      <c r="B7331" t="e">
        <f>Weighting!$C$11</f>
        <v>#DIV/0!</v>
      </c>
      <c r="C7331" t="e">
        <f>Weighting!$F$11</f>
        <v>#NUM!</v>
      </c>
      <c r="D7331" t="e">
        <f>IF(C7331=1,'Data Transformation'!$G$3+0.5*'Data Transformation'!$W$25,IF(C7332=1,D7332-'Data Transformation'!$W$25,FALSE))</f>
        <v>#NUM!</v>
      </c>
      <c r="E7331">
        <f t="array" ref="E7331">IF(ISLOGICAL(D7331),"",FREQUENCY(IF('Data Transformation'!$B$425:$B$8425='Bin Analysis'!$B7323,'Data Transformation'!$G$425:$G$8425),D7331))</f>
        <v>2001</v>
      </c>
      <c r="F7331">
        <f t="shared" si="915"/>
        <v>0</v>
      </c>
      <c r="G7331">
        <f>Weighting!$H$11</f>
        <v>0</v>
      </c>
      <c r="H7331">
        <f t="array" ref="H7331">FREQUENCY(IF('Data Transformation'!$B$4:$B$8425=B7323,'Data Transformation'!$G$4:$G$8425),'Bin Analysis'!$B7331)</f>
        <v>2073</v>
      </c>
      <c r="I7331">
        <f t="shared" si="916"/>
        <v>0</v>
      </c>
      <c r="J7331">
        <f t="shared" si="917"/>
        <v>0</v>
      </c>
      <c r="K7331">
        <f>J7331*Weighting!$W$11</f>
        <v>0</v>
      </c>
      <c r="M7331" s="14"/>
    </row>
    <row r="7332" spans="1:13" x14ac:dyDescent="0.25">
      <c r="A7332" s="32" t="str">
        <f>IF(Weighting!$P$12&gt;0,B7332,"")</f>
        <v/>
      </c>
      <c r="B7332" t="e">
        <f>Weighting!$C$12</f>
        <v>#DIV/0!</v>
      </c>
      <c r="C7332" t="e">
        <f>Weighting!$F$12</f>
        <v>#NUM!</v>
      </c>
      <c r="D7332" t="e">
        <f>IF(C7332=1,'Data Transformation'!$G$3+0.5*'Data Transformation'!$W$25,IF(C7333=1,D7333-'Data Transformation'!$W$25,FALSE))</f>
        <v>#NUM!</v>
      </c>
      <c r="E7332">
        <f t="array" ref="E7332">IF(ISLOGICAL(D7332),"",FREQUENCY(IF('Data Transformation'!$B$425:$B$8425='Bin Analysis'!$B7323,'Data Transformation'!$G$425:$G$8425),D7332))</f>
        <v>2001</v>
      </c>
      <c r="F7332">
        <f t="shared" si="915"/>
        <v>0</v>
      </c>
      <c r="G7332">
        <f>Weighting!$H$12</f>
        <v>0</v>
      </c>
      <c r="H7332">
        <f t="array" ref="H7332">FREQUENCY(IF('Data Transformation'!$B$4:$B$8425=B7323,'Data Transformation'!$G$4:$G$8425),'Bin Analysis'!$B7332)</f>
        <v>2073</v>
      </c>
      <c r="I7332">
        <f t="shared" si="916"/>
        <v>0</v>
      </c>
      <c r="J7332">
        <f t="shared" si="917"/>
        <v>0</v>
      </c>
      <c r="K7332">
        <f>J7332*Weighting!$W$12</f>
        <v>0</v>
      </c>
      <c r="M7332" s="14"/>
    </row>
    <row r="7333" spans="1:13" x14ac:dyDescent="0.25">
      <c r="A7333" s="32" t="str">
        <f>IF(Weighting!$P$13&gt;0,B7333,"")</f>
        <v/>
      </c>
      <c r="B7333" t="e">
        <f>Weighting!$C$13</f>
        <v>#DIV/0!</v>
      </c>
      <c r="C7333" t="e">
        <f>Weighting!$F$13</f>
        <v>#NUM!</v>
      </c>
      <c r="D7333" t="e">
        <f>IF(C7333=1,'Data Transformation'!$G$3+0.5*'Data Transformation'!$W$25,IF(C7334=1,D7334-'Data Transformation'!$W$25,FALSE))</f>
        <v>#NUM!</v>
      </c>
      <c r="E7333">
        <f t="array" ref="E7333">IF(ISLOGICAL(D7333),"",FREQUENCY(IF('Data Transformation'!$B$425:$B$8425='Bin Analysis'!$B7323,'Data Transformation'!$G$425:$G$8425),D7333))</f>
        <v>2001</v>
      </c>
      <c r="F7333">
        <f t="shared" si="915"/>
        <v>0</v>
      </c>
      <c r="G7333">
        <f>Weighting!$H$13</f>
        <v>0</v>
      </c>
      <c r="H7333">
        <f t="array" ref="H7333">FREQUENCY(IF('Data Transformation'!$B$4:$B$8425=B7323,'Data Transformation'!$G$4:$G$8425),'Bin Analysis'!$B7333)</f>
        <v>2073</v>
      </c>
      <c r="I7333">
        <f t="shared" si="916"/>
        <v>0</v>
      </c>
      <c r="J7333">
        <f t="shared" si="917"/>
        <v>0</v>
      </c>
      <c r="K7333">
        <f>J7333*Weighting!$W$13</f>
        <v>0</v>
      </c>
      <c r="M7333" s="14"/>
    </row>
    <row r="7334" spans="1:13" x14ac:dyDescent="0.25">
      <c r="A7334" s="32" t="str">
        <f>IF(Weighting!$P$14&gt;0,B7334,"")</f>
        <v/>
      </c>
      <c r="B7334" t="e">
        <f>Weighting!$C$14</f>
        <v>#DIV/0!</v>
      </c>
      <c r="C7334" t="e">
        <f>Weighting!$F$14</f>
        <v>#NUM!</v>
      </c>
      <c r="D7334" t="e">
        <f>IF(C7334=1,'Data Transformation'!$G$3+0.5*'Data Transformation'!$W$25,IF(C7335=1,D7335-'Data Transformation'!$W$25,FALSE))</f>
        <v>#NUM!</v>
      </c>
      <c r="E7334">
        <f t="array" ref="E7334">IF(ISLOGICAL(D7334),"",FREQUENCY(IF('Data Transformation'!$B$425:$B$8425='Bin Analysis'!$B7323,'Data Transformation'!$G$425:$G$8425),D7334))</f>
        <v>2001</v>
      </c>
      <c r="F7334">
        <f t="shared" si="915"/>
        <v>0</v>
      </c>
      <c r="G7334">
        <f>Weighting!$H$14</f>
        <v>0</v>
      </c>
      <c r="H7334">
        <f t="array" ref="H7334">FREQUENCY(IF('Data Transformation'!$B$4:$B$8425=B7323,'Data Transformation'!$G$4:$G$8425),'Bin Analysis'!$B7334)</f>
        <v>2073</v>
      </c>
      <c r="I7334">
        <f t="shared" si="916"/>
        <v>0</v>
      </c>
      <c r="J7334">
        <f t="shared" si="917"/>
        <v>0</v>
      </c>
      <c r="K7334">
        <f>J7334*Weighting!$W$14</f>
        <v>0</v>
      </c>
      <c r="M7334" s="14"/>
    </row>
    <row r="7335" spans="1:13" x14ac:dyDescent="0.25">
      <c r="A7335" s="32" t="str">
        <f>IF(Weighting!$P$15&gt;0,B7335,"")</f>
        <v/>
      </c>
      <c r="B7335" t="e">
        <f>Weighting!$C$15</f>
        <v>#DIV/0!</v>
      </c>
      <c r="C7335" t="e">
        <f>Weighting!$F$15</f>
        <v>#NUM!</v>
      </c>
      <c r="D7335" t="e">
        <f>IF(C7335=1,'Data Transformation'!$G$3+0.5*'Data Transformation'!$W$25,IF(C7336=1,D7336-'Data Transformation'!$W$25,FALSE))</f>
        <v>#NUM!</v>
      </c>
      <c r="E7335">
        <f t="array" ref="E7335">IF(ISLOGICAL(D7335),"",FREQUENCY(IF('Data Transformation'!$B$425:$B$8425='Bin Analysis'!$B7323,'Data Transformation'!$G$425:$G$8425),D7335))</f>
        <v>2001</v>
      </c>
      <c r="F7335">
        <f t="shared" si="915"/>
        <v>0</v>
      </c>
      <c r="G7335">
        <f>Weighting!$H$15</f>
        <v>0</v>
      </c>
      <c r="H7335">
        <f t="array" ref="H7335">FREQUENCY(IF('Data Transformation'!$B$4:$B$8425=B7323,'Data Transformation'!$G$4:$G$8425),'Bin Analysis'!$B7335)</f>
        <v>2073</v>
      </c>
      <c r="I7335">
        <f t="shared" si="916"/>
        <v>0</v>
      </c>
      <c r="J7335">
        <f t="shared" si="917"/>
        <v>0</v>
      </c>
      <c r="K7335">
        <f>J7335*Weighting!$W$15</f>
        <v>0</v>
      </c>
      <c r="M7335" s="14"/>
    </row>
    <row r="7336" spans="1:13" x14ac:dyDescent="0.25">
      <c r="A7336" s="32" t="str">
        <f>IF(Weighting!$P$16&gt;0,B7336,"")</f>
        <v/>
      </c>
      <c r="B7336" t="e">
        <f>Weighting!$C$16</f>
        <v>#DIV/0!</v>
      </c>
      <c r="C7336" t="e">
        <f>Weighting!$F$16</f>
        <v>#NUM!</v>
      </c>
      <c r="D7336" t="e">
        <f>IF(C7336=1,'Data Transformation'!$G$3+0.5*'Data Transformation'!$W$25,IF(C7337=1,D7337-'Data Transformation'!$W$25,FALSE))</f>
        <v>#NUM!</v>
      </c>
      <c r="E7336">
        <f t="array" ref="E7336">IF(ISLOGICAL(D7336),"",FREQUENCY(IF('Data Transformation'!$B$425:$B$8425='Bin Analysis'!$B7323,'Data Transformation'!$G$425:$G$8425),D7336))</f>
        <v>2001</v>
      </c>
      <c r="F7336">
        <f t="shared" si="915"/>
        <v>0</v>
      </c>
      <c r="G7336">
        <f>Weighting!$H$16</f>
        <v>0</v>
      </c>
      <c r="H7336">
        <f t="array" ref="H7336">FREQUENCY(IF('Data Transformation'!$B$4:$B$8425=B7323,'Data Transformation'!$G$4:$G$8425),'Bin Analysis'!$B7336)</f>
        <v>2073</v>
      </c>
      <c r="I7336">
        <f t="shared" si="916"/>
        <v>0</v>
      </c>
      <c r="J7336">
        <f t="shared" si="917"/>
        <v>0</v>
      </c>
      <c r="K7336">
        <f>J7336*Weighting!$W$16</f>
        <v>0</v>
      </c>
      <c r="M7336" s="14"/>
    </row>
    <row r="7337" spans="1:13" x14ac:dyDescent="0.25">
      <c r="A7337" s="32" t="str">
        <f>IF(Weighting!$P$17&gt;0,B7337,"")</f>
        <v/>
      </c>
      <c r="B7337" t="e">
        <f>Weighting!$C$17</f>
        <v>#DIV/0!</v>
      </c>
      <c r="C7337" t="e">
        <f>Weighting!$F$17</f>
        <v>#NUM!</v>
      </c>
      <c r="D7337" t="e">
        <f>IF(C7337=1,'Data Transformation'!$G$3+0.5*'Data Transformation'!$W$25,IF(C7338=1,D7338-'Data Transformation'!$W$25,FALSE))</f>
        <v>#NUM!</v>
      </c>
      <c r="E7337">
        <f t="array" ref="E7337">IF(ISLOGICAL(D7337),"",FREQUENCY(IF('Data Transformation'!$B$425:$B$8425='Bin Analysis'!$B7323,'Data Transformation'!$G$425:$G$8425),D7337))</f>
        <v>2001</v>
      </c>
      <c r="F7337">
        <f t="shared" si="915"/>
        <v>0</v>
      </c>
      <c r="G7337">
        <f>Weighting!$H$17</f>
        <v>0</v>
      </c>
      <c r="H7337">
        <f t="array" ref="H7337">FREQUENCY(IF('Data Transformation'!$B$4:$B$8425=B7323,'Data Transformation'!$G$4:$G$8425),'Bin Analysis'!$B7337)</f>
        <v>2073</v>
      </c>
      <c r="I7337">
        <f t="shared" si="916"/>
        <v>0</v>
      </c>
      <c r="J7337">
        <f t="shared" si="917"/>
        <v>0</v>
      </c>
      <c r="K7337">
        <f>J7337*Weighting!$W$17</f>
        <v>0</v>
      </c>
      <c r="M7337" s="14"/>
    </row>
    <row r="7338" spans="1:13" x14ac:dyDescent="0.25">
      <c r="A7338" s="32" t="str">
        <f>IF(Weighting!$P$18&gt;0,B7338,"")</f>
        <v/>
      </c>
      <c r="B7338" t="e">
        <f>Weighting!$C$18</f>
        <v>#DIV/0!</v>
      </c>
      <c r="C7338" t="e">
        <f>Weighting!$F$18</f>
        <v>#NUM!</v>
      </c>
      <c r="D7338" t="e">
        <f>IF(C7338=1,'Data Transformation'!$G$3+0.5*'Data Transformation'!$W$25,IF(C7339=1,D7339-'Data Transformation'!$W$25,FALSE))</f>
        <v>#NUM!</v>
      </c>
      <c r="E7338">
        <f t="array" ref="E7338">IF(ISLOGICAL(D7338),"",FREQUENCY(IF('Data Transformation'!$B$425:$B$8425='Bin Analysis'!$B7323,'Data Transformation'!$G$425:$G$8425),D7338))</f>
        <v>2001</v>
      </c>
      <c r="F7338">
        <f t="shared" si="915"/>
        <v>0</v>
      </c>
      <c r="G7338">
        <f>Weighting!$H$18</f>
        <v>0</v>
      </c>
      <c r="H7338">
        <f t="array" ref="H7338">FREQUENCY(IF('Data Transformation'!$B$4:$B$8425=B7323,'Data Transformation'!$G$4:$G$8425),'Bin Analysis'!$B7338)</f>
        <v>2073</v>
      </c>
      <c r="I7338">
        <f t="shared" si="916"/>
        <v>0</v>
      </c>
      <c r="J7338">
        <f t="shared" si="917"/>
        <v>0</v>
      </c>
      <c r="K7338">
        <f>J7338*Weighting!$W$18</f>
        <v>0</v>
      </c>
      <c r="M7338" s="14"/>
    </row>
    <row r="7339" spans="1:13" x14ac:dyDescent="0.25">
      <c r="A7339" s="32" t="str">
        <f>IF(Weighting!$P$19&gt;0,B7339,"")</f>
        <v/>
      </c>
      <c r="B7339" t="e">
        <f>Weighting!$C$19</f>
        <v>#DIV/0!</v>
      </c>
      <c r="C7339" t="e">
        <f>Weighting!$F$19</f>
        <v>#NUM!</v>
      </c>
      <c r="D7339" t="e">
        <f>IF(C7339=1,'Data Transformation'!$G$3+0.5*'Data Transformation'!$W$25,IF(C7340=1,D7340-'Data Transformation'!$W$25,FALSE))</f>
        <v>#NUM!</v>
      </c>
      <c r="E7339">
        <f t="array" ref="E7339">IF(ISLOGICAL(D7339),"",FREQUENCY(IF('Data Transformation'!$B$425:$B$8425='Bin Analysis'!$B7323,'Data Transformation'!$G$425:$G$8425),D7339))</f>
        <v>2001</v>
      </c>
      <c r="F7339">
        <f t="shared" si="915"/>
        <v>0</v>
      </c>
      <c r="G7339">
        <f>Weighting!$H$19</f>
        <v>0</v>
      </c>
      <c r="H7339">
        <f t="array" ref="H7339">FREQUENCY(IF('Data Transformation'!$B$4:$B$8425=B7323,'Data Transformation'!$G$4:$G$8425),'Bin Analysis'!$B7339)</f>
        <v>2073</v>
      </c>
      <c r="I7339">
        <f t="shared" si="916"/>
        <v>0</v>
      </c>
      <c r="J7339">
        <f t="shared" si="917"/>
        <v>0</v>
      </c>
      <c r="K7339">
        <f>J7339*Weighting!$W$19</f>
        <v>0</v>
      </c>
      <c r="M7339" s="14"/>
    </row>
    <row r="7340" spans="1:13" x14ac:dyDescent="0.25">
      <c r="A7340" s="32" t="str">
        <f>IF(Weighting!$P$20&gt;0,B7340,"")</f>
        <v/>
      </c>
      <c r="B7340" t="e">
        <f>Weighting!$C$20</f>
        <v>#DIV/0!</v>
      </c>
      <c r="C7340" t="e">
        <f>Weighting!$F$20</f>
        <v>#NUM!</v>
      </c>
      <c r="D7340" t="e">
        <f>IF(C7340=1,'Data Transformation'!$G$3+0.5*'Data Transformation'!$W$25,IF(C7341=1,D7341-'Data Transformation'!$W$25,FALSE))</f>
        <v>#NUM!</v>
      </c>
      <c r="E7340">
        <f t="array" ref="E7340">IF(ISLOGICAL(D7340),"",FREQUENCY(IF('Data Transformation'!$B$425:$B$8425='Bin Analysis'!$B7323,'Data Transformation'!$G$425:$G$8425),D7340))</f>
        <v>2001</v>
      </c>
      <c r="F7340">
        <f t="shared" si="915"/>
        <v>0</v>
      </c>
      <c r="G7340">
        <f>Weighting!$H$20</f>
        <v>0</v>
      </c>
      <c r="H7340">
        <f t="array" ref="H7340">FREQUENCY(IF('Data Transformation'!$B$4:$B$8425=B7323,'Data Transformation'!$G$4:$G$8425),'Bin Analysis'!$B7340)</f>
        <v>2073</v>
      </c>
      <c r="I7340">
        <f t="shared" si="916"/>
        <v>0</v>
      </c>
      <c r="J7340">
        <f t="shared" si="917"/>
        <v>0</v>
      </c>
      <c r="K7340">
        <f>J7340*Weighting!$W$20</f>
        <v>0</v>
      </c>
      <c r="M7340" s="14"/>
    </row>
    <row r="7341" spans="1:13" x14ac:dyDescent="0.25">
      <c r="A7341" s="32" t="str">
        <f>IF(Weighting!$P$21&gt;0,B7341,"")</f>
        <v/>
      </c>
      <c r="B7341" t="e">
        <f>Weighting!$C$21</f>
        <v>#DIV/0!</v>
      </c>
      <c r="C7341" t="e">
        <f>Weighting!$F$21</f>
        <v>#NUM!</v>
      </c>
      <c r="D7341" t="e">
        <f>IF(C7341=1,'Data Transformation'!$G$3+0.5*'Data Transformation'!$W$25,IF(C7342=1,D7342-'Data Transformation'!$W$25,FALSE))</f>
        <v>#NUM!</v>
      </c>
      <c r="E7341">
        <f t="array" ref="E7341">IF(ISLOGICAL(D7341),"",FREQUENCY(IF('Data Transformation'!$B$425:$B$8425='Bin Analysis'!$B7323,'Data Transformation'!$G$425:$G$8425),D7341))</f>
        <v>2001</v>
      </c>
      <c r="F7341">
        <f t="shared" si="915"/>
        <v>0</v>
      </c>
      <c r="G7341">
        <f>Weighting!$H$21</f>
        <v>0</v>
      </c>
      <c r="H7341">
        <f t="array" ref="H7341">FREQUENCY(IF('Data Transformation'!$B$4:$B$8425=B7323,'Data Transformation'!$G$4:$G$8425),'Bin Analysis'!$B7341)</f>
        <v>2073</v>
      </c>
      <c r="I7341">
        <f t="shared" si="916"/>
        <v>0</v>
      </c>
      <c r="J7341">
        <f t="shared" si="917"/>
        <v>0</v>
      </c>
      <c r="K7341">
        <f>J7341*Weighting!$W$21</f>
        <v>0</v>
      </c>
      <c r="M7341" s="14"/>
    </row>
    <row r="7342" spans="1:13" x14ac:dyDescent="0.25">
      <c r="A7342" s="32" t="str">
        <f>IF(Weighting!$P$22&gt;0,B7342,"")</f>
        <v/>
      </c>
      <c r="B7342" t="e">
        <f>Weighting!$C$22</f>
        <v>#DIV/0!</v>
      </c>
      <c r="C7342" t="e">
        <f>Weighting!$F$22</f>
        <v>#NUM!</v>
      </c>
      <c r="D7342" t="e">
        <f>IF(C7342=1,'Data Transformation'!$G$3+0.5*'Data Transformation'!$W$25,IF(C7343=1,D7343-'Data Transformation'!$W$25,FALSE))</f>
        <v>#NUM!</v>
      </c>
      <c r="E7342">
        <f t="array" ref="E7342">IF(ISLOGICAL(D7342),"",FREQUENCY(IF('Data Transformation'!$B$425:$B$8425='Bin Analysis'!$B7323,'Data Transformation'!$G$425:$G$8425),D7342))</f>
        <v>2001</v>
      </c>
      <c r="F7342">
        <f t="shared" si="915"/>
        <v>0</v>
      </c>
      <c r="G7342">
        <f>Weighting!$H$22</f>
        <v>0</v>
      </c>
      <c r="H7342">
        <f t="array" ref="H7342">FREQUENCY(IF('Data Transformation'!$B$4:$B$8425=B7323,'Data Transformation'!$G$4:$G$8425),'Bin Analysis'!$B7342)</f>
        <v>2073</v>
      </c>
      <c r="I7342">
        <f t="shared" si="916"/>
        <v>0</v>
      </c>
      <c r="J7342">
        <f t="shared" si="917"/>
        <v>0</v>
      </c>
      <c r="K7342">
        <f>J7342*Weighting!$W$22</f>
        <v>0</v>
      </c>
      <c r="M7342" s="14"/>
    </row>
    <row r="7343" spans="1:13" x14ac:dyDescent="0.25">
      <c r="A7343" s="32" t="str">
        <f>IF(Weighting!$P$23&gt;0,B7343,"")</f>
        <v/>
      </c>
      <c r="B7343" t="e">
        <f>Weighting!$C$23</f>
        <v>#DIV/0!</v>
      </c>
      <c r="C7343" t="e">
        <f>Weighting!$F$23</f>
        <v>#NUM!</v>
      </c>
      <c r="D7343" t="e">
        <f>IF(C7343=1,'Data Transformation'!$G$3+0.5*'Data Transformation'!$W$25,IF(C7344=1,D7344-'Data Transformation'!$W$25,FALSE))</f>
        <v>#NUM!</v>
      </c>
      <c r="E7343">
        <f t="array" ref="E7343">IF(ISLOGICAL(D7343),"",FREQUENCY(IF('Data Transformation'!$B$425:$B$8425='Bin Analysis'!$B7323,'Data Transformation'!$G$425:$G$8425),D7343))</f>
        <v>2001</v>
      </c>
      <c r="F7343">
        <f t="shared" si="915"/>
        <v>0</v>
      </c>
      <c r="G7343">
        <f>Weighting!$H$23</f>
        <v>0</v>
      </c>
      <c r="H7343">
        <f t="array" ref="H7343">FREQUENCY(IF('Data Transformation'!$B$4:$B$8425=B7323,'Data Transformation'!$G$4:$G$8425),'Bin Analysis'!$B7343)</f>
        <v>2073</v>
      </c>
      <c r="I7343">
        <f t="shared" si="916"/>
        <v>0</v>
      </c>
      <c r="J7343">
        <f t="shared" si="917"/>
        <v>0</v>
      </c>
      <c r="K7343">
        <f>J7343*Weighting!$W$23</f>
        <v>0</v>
      </c>
      <c r="M7343" s="14"/>
    </row>
    <row r="7344" spans="1:13" x14ac:dyDescent="0.25">
      <c r="A7344" s="32" t="str">
        <f>IF(Weighting!$P$24&gt;0,B7344,"")</f>
        <v/>
      </c>
      <c r="B7344" t="e">
        <f>Weighting!$C$24</f>
        <v>#DIV/0!</v>
      </c>
      <c r="C7344" t="e">
        <f>Weighting!$F$24</f>
        <v>#NUM!</v>
      </c>
      <c r="D7344" t="e">
        <f>IF(C7344=1,'Data Transformation'!$G$3+0.5*'Data Transformation'!$W$25,IF(C7345=1,D7345-'Data Transformation'!$W$25,FALSE))</f>
        <v>#NUM!</v>
      </c>
      <c r="E7344">
        <f t="array" ref="E7344">IF(ISLOGICAL(D7344),"",FREQUENCY(IF('Data Transformation'!$B$425:$B$8425='Bin Analysis'!$B7323,'Data Transformation'!$G$425:$G$8425),D7344))</f>
        <v>2001</v>
      </c>
      <c r="F7344">
        <f t="shared" si="915"/>
        <v>0</v>
      </c>
      <c r="G7344">
        <f>Weighting!$H$24</f>
        <v>0</v>
      </c>
      <c r="H7344">
        <f t="array" ref="H7344">FREQUENCY(IF('Data Transformation'!$B$4:$B$8425=B7323,'Data Transformation'!$G$4:$G$8425),'Bin Analysis'!$B7344)</f>
        <v>2073</v>
      </c>
      <c r="I7344">
        <f t="shared" si="916"/>
        <v>0</v>
      </c>
      <c r="J7344">
        <f t="shared" si="917"/>
        <v>0</v>
      </c>
      <c r="K7344">
        <f>J7344*Weighting!$W$24</f>
        <v>0</v>
      </c>
      <c r="M7344" s="14"/>
    </row>
    <row r="7345" spans="1:25" x14ac:dyDescent="0.25">
      <c r="A7345" s="32" t="str">
        <f>IF(Weighting!$P$25&gt;0,B7345,"")</f>
        <v/>
      </c>
      <c r="B7345" t="e">
        <f>Weighting!$C$25</f>
        <v>#DIV/0!</v>
      </c>
      <c r="C7345" t="e">
        <f>Weighting!$F$25</f>
        <v>#NUM!</v>
      </c>
      <c r="D7345" t="e">
        <f>IF(C7345=1,'Data Transformation'!$G$3+0.5*'Data Transformation'!$W$25,IF(C7346=1,D7346-'Data Transformation'!$W$25,FALSE))</f>
        <v>#NUM!</v>
      </c>
      <c r="E7345">
        <f t="array" ref="E7345">IF(ISLOGICAL(D7345),"",FREQUENCY(IF('Data Transformation'!$B$425:$B$8425='Bin Analysis'!$B7323,'Data Transformation'!$G$425:$G$8425),D7345))</f>
        <v>2001</v>
      </c>
      <c r="F7345">
        <f t="shared" si="915"/>
        <v>0</v>
      </c>
      <c r="G7345">
        <f>Weighting!$H$25</f>
        <v>0</v>
      </c>
      <c r="H7345">
        <f t="array" ref="H7345">FREQUENCY(IF('Data Transformation'!$B$4:$B$8425=B7323,'Data Transformation'!$G$4:$G$8425),'Bin Analysis'!$B7345)</f>
        <v>2073</v>
      </c>
      <c r="I7345">
        <f t="shared" si="916"/>
        <v>0</v>
      </c>
      <c r="J7345">
        <f t="shared" si="917"/>
        <v>0</v>
      </c>
      <c r="K7345">
        <f>J7345*Weighting!$W$25</f>
        <v>0</v>
      </c>
      <c r="M7345" s="14"/>
    </row>
    <row r="7346" spans="1:25" x14ac:dyDescent="0.25">
      <c r="O7346"/>
      <c r="P7346"/>
      <c r="Q7346"/>
      <c r="R7346"/>
    </row>
    <row r="7347" spans="1:25" ht="23.25" x14ac:dyDescent="0.35">
      <c r="A7347" s="21" t="s">
        <v>0</v>
      </c>
      <c r="B7347" s="21" t="str">
        <f>IFERROR(VLOOKUP(C7347,'Data Transformation'!$L$6:$M$426,2,FALSE),"")</f>
        <v/>
      </c>
      <c r="C7347" s="21">
        <f>C7323+1</f>
        <v>306</v>
      </c>
      <c r="D7347" s="21"/>
      <c r="E7347" s="21"/>
      <c r="F7347" s="21"/>
      <c r="G7347" s="21"/>
      <c r="H7347" s="22"/>
      <c r="I7347" s="22"/>
      <c r="J7347" s="22"/>
      <c r="K7347" s="21"/>
      <c r="L7347" s="21" t="str">
        <f>B7347</f>
        <v/>
      </c>
      <c r="M7347" s="23" t="e">
        <f>INDEX('Data Transformation'!$O$4:$O$424,MATCH($B7347,'Data Transformation'!$M$4:$M$424,0),MATCH($M$2,'Data Transformation'!$O$3,0))</f>
        <v>#N/A</v>
      </c>
      <c r="N7347" s="27" t="e">
        <f>IF('Input and Summary Results'!$J$16="minimum",'Bin Analysis'!X7348/(M7347-1),'Bin Analysis'!Y7347/('Bin Analysis'!M7347-1))</f>
        <v>#N/A</v>
      </c>
      <c r="O7347" s="27" t="e">
        <f>IF(M7347=FALSE,NA(),(VLOOKUP(1,C7350:K7369,4,FALSE))/(M7347-1))</f>
        <v>#N/A</v>
      </c>
      <c r="P7347" s="27" t="e">
        <f>IF(M7347=FALSE,NA(),SUM(J7350:J7369)/Weighting!$S$5)</f>
        <v>#N/A</v>
      </c>
      <c r="Q7347" s="27" t="e">
        <f>IF(M7347=FALSE,NA(),SUM(K7350:K7369)/Weighting!$S$6)</f>
        <v>#N/A</v>
      </c>
      <c r="R7347" s="27" t="e">
        <f>IF(M7347=FALSE,NA(),(VLOOKUP(1,G7350:K7369,3,FALSE))/(M7347-1))</f>
        <v>#N/A</v>
      </c>
      <c r="S7347" s="22" t="e">
        <f>IF(M7347=FALSE,NA(),IF(SUM(J7350:J7369)=2,"yes","no"))</f>
        <v>#N/A</v>
      </c>
      <c r="X7347" s="2" cm="2">
        <f t="array" ref="X7347:X7348">FREQUENCY(IF('Data Transformation'!$B$425:$B$6424='Bin Analysis'!L7347,'Data Transformation'!$G$425:$G$6424),'Data Transformation'!$U$11)</f>
        <v>0</v>
      </c>
      <c r="Y7347" s="2" cm="2">
        <f t="array" ref="Y7347:Y7348">FREQUENCY(IF('Data Transformation'!$B$425:$B$6424='Bin Analysis'!L7347,'Data Transformation'!$G$425:$G$6424),'Data Transformation'!$U$12)</f>
        <v>0</v>
      </c>
    </row>
    <row r="7348" spans="1:25" x14ac:dyDescent="0.25">
      <c r="A7348" s="14" t="s">
        <v>67</v>
      </c>
      <c r="B7348" t="s">
        <v>47</v>
      </c>
      <c r="C7348" t="s">
        <v>5</v>
      </c>
      <c r="D7348" t="s">
        <v>98</v>
      </c>
      <c r="E7348" t="s">
        <v>99</v>
      </c>
      <c r="F7348" t="s">
        <v>100</v>
      </c>
      <c r="G7348" t="s">
        <v>69</v>
      </c>
      <c r="H7348" t="s">
        <v>31</v>
      </c>
      <c r="I7348" t="s">
        <v>32</v>
      </c>
      <c r="J7348" t="s">
        <v>46</v>
      </c>
      <c r="K7348" s="14" t="s">
        <v>45</v>
      </c>
      <c r="M7348" s="14"/>
      <c r="X7348" s="2">
        <v>0</v>
      </c>
      <c r="Y7348" s="2">
        <v>0</v>
      </c>
    </row>
    <row r="7349" spans="1:25" x14ac:dyDescent="0.25">
      <c r="A7349" s="32"/>
      <c r="D7349" t="e">
        <f>IF(C7349=1,'Data Transformation'!$G$3+0.5*'Data Transformation'!$W$25,IF(C7350=1,D7350-'Data Transformation'!$W$25,FALSE))</f>
        <v>#NUM!</v>
      </c>
      <c r="E7349">
        <f t="array" ref="E7349">IF(ISLOGICAL(D7349),"",FREQUENCY(IF('Data Transformation'!$B$425:$B$8425='Bin Analysis'!$B7347,'Data Transformation'!$G$425:$G$8425),D7349))</f>
        <v>2001</v>
      </c>
      <c r="F7349" t="e">
        <f>IF(ISLOGICAL(D7349),"",E7349-E7348)</f>
        <v>#VALUE!</v>
      </c>
      <c r="M7349" s="14"/>
    </row>
    <row r="7350" spans="1:25" x14ac:dyDescent="0.25">
      <c r="A7350" s="32" t="e">
        <f>IF(Weighting!$P$6&gt;0,B7350,"")</f>
        <v>#NUM!</v>
      </c>
      <c r="B7350" t="e">
        <f>Weighting!$C$6</f>
        <v>#DIV/0!</v>
      </c>
      <c r="C7350" t="e">
        <f>Weighting!$F$6</f>
        <v>#NUM!</v>
      </c>
      <c r="D7350" t="e">
        <f>IF(C7350=1,'Data Transformation'!$G$3+0.5*'Data Transformation'!$W$25,IF(C7351=1,D7351-'Data Transformation'!$W$25,FALSE))</f>
        <v>#NUM!</v>
      </c>
      <c r="E7350">
        <f t="array" ref="E7350">IF(ISLOGICAL(D7350),"",FREQUENCY(IF('Data Transformation'!$B$425:$B$8425='Bin Analysis'!$B7347,'Data Transformation'!$G$425:$G$8425),D7350))</f>
        <v>2001</v>
      </c>
      <c r="F7350">
        <f>IF(ISLOGICAL(D7350),"",E7350-E7349)</f>
        <v>0</v>
      </c>
      <c r="G7350">
        <f>Weighting!$H$6</f>
        <v>1</v>
      </c>
      <c r="H7350">
        <f t="array" ref="H7350">FREQUENCY(IF('Data Transformation'!$B$4:$B$8425=B7347,'Data Transformation'!$G$4:$G$8425),'Bin Analysis'!$B7350)</f>
        <v>2073</v>
      </c>
      <c r="I7350">
        <f>H7350-H7349</f>
        <v>2073</v>
      </c>
      <c r="J7350">
        <f>IF(I7350=0,0,1)</f>
        <v>1</v>
      </c>
      <c r="K7350" t="e">
        <f>J7350*Weighting!$W$6</f>
        <v>#NUM!</v>
      </c>
      <c r="M7350" s="14"/>
    </row>
    <row r="7351" spans="1:25" x14ac:dyDescent="0.25">
      <c r="A7351" s="32" t="str">
        <f>IF(Weighting!$P$7&gt;0,B7351,"")</f>
        <v/>
      </c>
      <c r="B7351" t="e">
        <f>Weighting!$C$7</f>
        <v>#DIV/0!</v>
      </c>
      <c r="C7351" t="e">
        <f>Weighting!$F$7</f>
        <v>#NUM!</v>
      </c>
      <c r="D7351" t="e">
        <f>IF(C7351=1,'Data Transformation'!$G$3+0.5*'Data Transformation'!$W$25,IF(C7352=1,D7352-'Data Transformation'!$W$25,FALSE))</f>
        <v>#NUM!</v>
      </c>
      <c r="E7351">
        <f t="array" ref="E7351">IF(ISLOGICAL(D7351),"",FREQUENCY(IF('Data Transformation'!$B$425:$B$8425='Bin Analysis'!$B7347,'Data Transformation'!$G$425:$G$8425),D7351))</f>
        <v>2001</v>
      </c>
      <c r="F7351">
        <f t="shared" ref="F7351:F7369" si="918">IF(ISLOGICAL(D7351),"",E7351-E7350)</f>
        <v>0</v>
      </c>
      <c r="G7351">
        <f>Weighting!$H$7</f>
        <v>0</v>
      </c>
      <c r="H7351">
        <f t="array" ref="H7351">FREQUENCY(IF('Data Transformation'!$B$4:$B$8425=B7347,'Data Transformation'!$G$4:$G$8425),'Bin Analysis'!$B7351)</f>
        <v>2073</v>
      </c>
      <c r="I7351">
        <f t="shared" ref="I7351:I7369" si="919">H7351-H7350</f>
        <v>0</v>
      </c>
      <c r="J7351">
        <f>IF(I7351=0,0,1)</f>
        <v>0</v>
      </c>
      <c r="K7351">
        <f>J7351*Weighting!$W$7</f>
        <v>0</v>
      </c>
      <c r="M7351" s="14"/>
    </row>
    <row r="7352" spans="1:25" x14ac:dyDescent="0.25">
      <c r="A7352" s="32" t="str">
        <f>IF(Weighting!$P$8&gt;0,B7352,"")</f>
        <v/>
      </c>
      <c r="B7352" t="e">
        <f>Weighting!$C$8</f>
        <v>#DIV/0!</v>
      </c>
      <c r="C7352" t="e">
        <f>Weighting!$F$8</f>
        <v>#NUM!</v>
      </c>
      <c r="D7352" t="e">
        <f>IF(C7352=1,'Data Transformation'!$G$3+0.5*'Data Transformation'!$W$25,IF(C7353=1,D7353-'Data Transformation'!$W$25,FALSE))</f>
        <v>#NUM!</v>
      </c>
      <c r="E7352">
        <f t="array" ref="E7352">IF(ISLOGICAL(D7352),"",FREQUENCY(IF('Data Transformation'!$B$425:$B$8425='Bin Analysis'!$B7347,'Data Transformation'!$G$425:$G$8425),D7352))</f>
        <v>2001</v>
      </c>
      <c r="F7352">
        <f t="shared" si="918"/>
        <v>0</v>
      </c>
      <c r="G7352">
        <f>Weighting!$H$8</f>
        <v>0</v>
      </c>
      <c r="H7352">
        <f t="array" ref="H7352">FREQUENCY(IF('Data Transformation'!$B$4:$B$8425=B7347,'Data Transformation'!$G$4:$G$8425),'Bin Analysis'!$B7352)</f>
        <v>2073</v>
      </c>
      <c r="I7352">
        <f t="shared" si="919"/>
        <v>0</v>
      </c>
      <c r="J7352">
        <f t="shared" ref="J7352:J7369" si="920">IF(I7352=0,0,1)</f>
        <v>0</v>
      </c>
      <c r="K7352">
        <f>J7352*Weighting!$W$8</f>
        <v>0</v>
      </c>
      <c r="M7352" s="14"/>
    </row>
    <row r="7353" spans="1:25" x14ac:dyDescent="0.25">
      <c r="A7353" s="32" t="str">
        <f>IF(Weighting!$P$9&gt;0,B7353,"")</f>
        <v/>
      </c>
      <c r="B7353" s="50" t="e">
        <f>Weighting!$C$9</f>
        <v>#DIV/0!</v>
      </c>
      <c r="C7353" t="e">
        <f>Weighting!$F$9</f>
        <v>#NUM!</v>
      </c>
      <c r="D7353" t="e">
        <f>IF(C7353=1,'Data Transformation'!$G$3+0.5*'Data Transformation'!$W$25,IF(C7354=1,D7354-'Data Transformation'!$W$25,FALSE))</f>
        <v>#NUM!</v>
      </c>
      <c r="E7353">
        <f t="array" ref="E7353">IF(ISLOGICAL(D7353),"",FREQUENCY(IF('Data Transformation'!$B$425:$B$8425='Bin Analysis'!$B7347,'Data Transformation'!$G$425:$G$8425),D7353))</f>
        <v>2001</v>
      </c>
      <c r="F7353">
        <f t="shared" si="918"/>
        <v>0</v>
      </c>
      <c r="G7353">
        <f>Weighting!$H$9</f>
        <v>0</v>
      </c>
      <c r="H7353">
        <f t="array" ref="H7353">FREQUENCY(IF('Data Transformation'!$B$4:$B$8425=B7347,'Data Transformation'!$G$4:$G$8425),'Bin Analysis'!$B7353)</f>
        <v>2073</v>
      </c>
      <c r="I7353">
        <f t="shared" si="919"/>
        <v>0</v>
      </c>
      <c r="J7353">
        <f t="shared" si="920"/>
        <v>0</v>
      </c>
      <c r="K7353">
        <f>J7353*Weighting!$W$9</f>
        <v>0</v>
      </c>
      <c r="M7353" s="14"/>
    </row>
    <row r="7354" spans="1:25" x14ac:dyDescent="0.25">
      <c r="A7354" s="32" t="str">
        <f>IF(Weighting!$P$10&gt;0,B7354,"")</f>
        <v/>
      </c>
      <c r="B7354" t="e">
        <f>Weighting!$C$10</f>
        <v>#DIV/0!</v>
      </c>
      <c r="C7354" t="e">
        <f>Weighting!$F$10</f>
        <v>#NUM!</v>
      </c>
      <c r="D7354" t="e">
        <f>IF(C7354=1,'Data Transformation'!$G$3+0.5*'Data Transformation'!$W$25,IF(C7355=1,D7355-'Data Transformation'!$W$25,FALSE))</f>
        <v>#NUM!</v>
      </c>
      <c r="E7354">
        <f t="array" ref="E7354">IF(ISLOGICAL(D7354),"",FREQUENCY(IF('Data Transformation'!$B$425:$B$8425='Bin Analysis'!$B7347,'Data Transformation'!$G$425:$G$8425),D7354))</f>
        <v>2001</v>
      </c>
      <c r="F7354">
        <f t="shared" si="918"/>
        <v>0</v>
      </c>
      <c r="G7354">
        <f>Weighting!$H$10</f>
        <v>0</v>
      </c>
      <c r="H7354">
        <f t="array" ref="H7354">FREQUENCY(IF('Data Transformation'!$B$4:$B$8425=B7347,'Data Transformation'!$G$4:$G$8425),'Bin Analysis'!$B7354)</f>
        <v>2073</v>
      </c>
      <c r="I7354">
        <f t="shared" si="919"/>
        <v>0</v>
      </c>
      <c r="J7354">
        <f t="shared" si="920"/>
        <v>0</v>
      </c>
      <c r="K7354">
        <f>J7354*Weighting!$W$10</f>
        <v>0</v>
      </c>
      <c r="M7354" s="14"/>
    </row>
    <row r="7355" spans="1:25" x14ac:dyDescent="0.25">
      <c r="A7355" s="32" t="str">
        <f>IF(Weighting!$P$11&gt;0,B7355,"")</f>
        <v/>
      </c>
      <c r="B7355" t="e">
        <f>Weighting!$C$11</f>
        <v>#DIV/0!</v>
      </c>
      <c r="C7355" t="e">
        <f>Weighting!$F$11</f>
        <v>#NUM!</v>
      </c>
      <c r="D7355" t="e">
        <f>IF(C7355=1,'Data Transformation'!$G$3+0.5*'Data Transformation'!$W$25,IF(C7356=1,D7356-'Data Transformation'!$W$25,FALSE))</f>
        <v>#NUM!</v>
      </c>
      <c r="E7355">
        <f t="array" ref="E7355">IF(ISLOGICAL(D7355),"",FREQUENCY(IF('Data Transformation'!$B$425:$B$8425='Bin Analysis'!$B7347,'Data Transformation'!$G$425:$G$8425),D7355))</f>
        <v>2001</v>
      </c>
      <c r="F7355">
        <f t="shared" si="918"/>
        <v>0</v>
      </c>
      <c r="G7355">
        <f>Weighting!$H$11</f>
        <v>0</v>
      </c>
      <c r="H7355">
        <f t="array" ref="H7355">FREQUENCY(IF('Data Transformation'!$B$4:$B$8425=B7347,'Data Transformation'!$G$4:$G$8425),'Bin Analysis'!$B7355)</f>
        <v>2073</v>
      </c>
      <c r="I7355">
        <f t="shared" si="919"/>
        <v>0</v>
      </c>
      <c r="J7355">
        <f t="shared" si="920"/>
        <v>0</v>
      </c>
      <c r="K7355">
        <f>J7355*Weighting!$W$11</f>
        <v>0</v>
      </c>
      <c r="M7355" s="14"/>
    </row>
    <row r="7356" spans="1:25" x14ac:dyDescent="0.25">
      <c r="A7356" s="32" t="str">
        <f>IF(Weighting!$P$12&gt;0,B7356,"")</f>
        <v/>
      </c>
      <c r="B7356" t="e">
        <f>Weighting!$C$12</f>
        <v>#DIV/0!</v>
      </c>
      <c r="C7356" t="e">
        <f>Weighting!$F$12</f>
        <v>#NUM!</v>
      </c>
      <c r="D7356" t="e">
        <f>IF(C7356=1,'Data Transformation'!$G$3+0.5*'Data Transformation'!$W$25,IF(C7357=1,D7357-'Data Transformation'!$W$25,FALSE))</f>
        <v>#NUM!</v>
      </c>
      <c r="E7356">
        <f t="array" ref="E7356">IF(ISLOGICAL(D7356),"",FREQUENCY(IF('Data Transformation'!$B$425:$B$8425='Bin Analysis'!$B7347,'Data Transformation'!$G$425:$G$8425),D7356))</f>
        <v>2001</v>
      </c>
      <c r="F7356">
        <f t="shared" si="918"/>
        <v>0</v>
      </c>
      <c r="G7356">
        <f>Weighting!$H$12</f>
        <v>0</v>
      </c>
      <c r="H7356">
        <f t="array" ref="H7356">FREQUENCY(IF('Data Transformation'!$B$4:$B$8425=B7347,'Data Transformation'!$G$4:$G$8425),'Bin Analysis'!$B7356)</f>
        <v>2073</v>
      </c>
      <c r="I7356">
        <f t="shared" si="919"/>
        <v>0</v>
      </c>
      <c r="J7356">
        <f t="shared" si="920"/>
        <v>0</v>
      </c>
      <c r="K7356">
        <f>J7356*Weighting!$W$12</f>
        <v>0</v>
      </c>
      <c r="M7356" s="14"/>
    </row>
    <row r="7357" spans="1:25" x14ac:dyDescent="0.25">
      <c r="A7357" s="32" t="str">
        <f>IF(Weighting!$P$13&gt;0,B7357,"")</f>
        <v/>
      </c>
      <c r="B7357" t="e">
        <f>Weighting!$C$13</f>
        <v>#DIV/0!</v>
      </c>
      <c r="C7357" t="e">
        <f>Weighting!$F$13</f>
        <v>#NUM!</v>
      </c>
      <c r="D7357" t="e">
        <f>IF(C7357=1,'Data Transformation'!$G$3+0.5*'Data Transformation'!$W$25,IF(C7358=1,D7358-'Data Transformation'!$W$25,FALSE))</f>
        <v>#NUM!</v>
      </c>
      <c r="E7357">
        <f t="array" ref="E7357">IF(ISLOGICAL(D7357),"",FREQUENCY(IF('Data Transformation'!$B$425:$B$8425='Bin Analysis'!$B7347,'Data Transformation'!$G$425:$G$8425),D7357))</f>
        <v>2001</v>
      </c>
      <c r="F7357">
        <f t="shared" si="918"/>
        <v>0</v>
      </c>
      <c r="G7357">
        <f>Weighting!$H$13</f>
        <v>0</v>
      </c>
      <c r="H7357">
        <f t="array" ref="H7357">FREQUENCY(IF('Data Transformation'!$B$4:$B$8425=B7347,'Data Transformation'!$G$4:$G$8425),'Bin Analysis'!$B7357)</f>
        <v>2073</v>
      </c>
      <c r="I7357">
        <f t="shared" si="919"/>
        <v>0</v>
      </c>
      <c r="J7357">
        <f t="shared" si="920"/>
        <v>0</v>
      </c>
      <c r="K7357">
        <f>J7357*Weighting!$W$13</f>
        <v>0</v>
      </c>
      <c r="M7357" s="14"/>
    </row>
    <row r="7358" spans="1:25" x14ac:dyDescent="0.25">
      <c r="A7358" s="32" t="str">
        <f>IF(Weighting!$P$14&gt;0,B7358,"")</f>
        <v/>
      </c>
      <c r="B7358" t="e">
        <f>Weighting!$C$14</f>
        <v>#DIV/0!</v>
      </c>
      <c r="C7358" t="e">
        <f>Weighting!$F$14</f>
        <v>#NUM!</v>
      </c>
      <c r="D7358" t="e">
        <f>IF(C7358=1,'Data Transformation'!$G$3+0.5*'Data Transformation'!$W$25,IF(C7359=1,D7359-'Data Transformation'!$W$25,FALSE))</f>
        <v>#NUM!</v>
      </c>
      <c r="E7358">
        <f t="array" ref="E7358">IF(ISLOGICAL(D7358),"",FREQUENCY(IF('Data Transformation'!$B$425:$B$8425='Bin Analysis'!$B7347,'Data Transformation'!$G$425:$G$8425),D7358))</f>
        <v>2001</v>
      </c>
      <c r="F7358">
        <f t="shared" si="918"/>
        <v>0</v>
      </c>
      <c r="G7358">
        <f>Weighting!$H$14</f>
        <v>0</v>
      </c>
      <c r="H7358">
        <f t="array" ref="H7358">FREQUENCY(IF('Data Transformation'!$B$4:$B$8425=B7347,'Data Transformation'!$G$4:$G$8425),'Bin Analysis'!$B7358)</f>
        <v>2073</v>
      </c>
      <c r="I7358">
        <f t="shared" si="919"/>
        <v>0</v>
      </c>
      <c r="J7358">
        <f t="shared" si="920"/>
        <v>0</v>
      </c>
      <c r="K7358">
        <f>J7358*Weighting!$W$14</f>
        <v>0</v>
      </c>
      <c r="M7358" s="14"/>
    </row>
    <row r="7359" spans="1:25" x14ac:dyDescent="0.25">
      <c r="A7359" s="32" t="str">
        <f>IF(Weighting!$P$15&gt;0,B7359,"")</f>
        <v/>
      </c>
      <c r="B7359" t="e">
        <f>Weighting!$C$15</f>
        <v>#DIV/0!</v>
      </c>
      <c r="C7359" t="e">
        <f>Weighting!$F$15</f>
        <v>#NUM!</v>
      </c>
      <c r="D7359" t="e">
        <f>IF(C7359=1,'Data Transformation'!$G$3+0.5*'Data Transformation'!$W$25,IF(C7360=1,D7360-'Data Transformation'!$W$25,FALSE))</f>
        <v>#NUM!</v>
      </c>
      <c r="E7359">
        <f t="array" ref="E7359">IF(ISLOGICAL(D7359),"",FREQUENCY(IF('Data Transformation'!$B$425:$B$8425='Bin Analysis'!$B7347,'Data Transformation'!$G$425:$G$8425),D7359))</f>
        <v>2001</v>
      </c>
      <c r="F7359">
        <f t="shared" si="918"/>
        <v>0</v>
      </c>
      <c r="G7359">
        <f>Weighting!$H$15</f>
        <v>0</v>
      </c>
      <c r="H7359">
        <f t="array" ref="H7359">FREQUENCY(IF('Data Transformation'!$B$4:$B$8425=B7347,'Data Transformation'!$G$4:$G$8425),'Bin Analysis'!$B7359)</f>
        <v>2073</v>
      </c>
      <c r="I7359">
        <f t="shared" si="919"/>
        <v>0</v>
      </c>
      <c r="J7359">
        <f t="shared" si="920"/>
        <v>0</v>
      </c>
      <c r="K7359">
        <f>J7359*Weighting!$W$15</f>
        <v>0</v>
      </c>
      <c r="M7359" s="14"/>
    </row>
    <row r="7360" spans="1:25" x14ac:dyDescent="0.25">
      <c r="A7360" s="32" t="str">
        <f>IF(Weighting!$P$16&gt;0,B7360,"")</f>
        <v/>
      </c>
      <c r="B7360" t="e">
        <f>Weighting!$C$16</f>
        <v>#DIV/0!</v>
      </c>
      <c r="C7360" t="e">
        <f>Weighting!$F$16</f>
        <v>#NUM!</v>
      </c>
      <c r="D7360" t="e">
        <f>IF(C7360=1,'Data Transformation'!$G$3+0.5*'Data Transformation'!$W$25,IF(C7361=1,D7361-'Data Transformation'!$W$25,FALSE))</f>
        <v>#NUM!</v>
      </c>
      <c r="E7360">
        <f t="array" ref="E7360">IF(ISLOGICAL(D7360),"",FREQUENCY(IF('Data Transformation'!$B$425:$B$8425='Bin Analysis'!$B7347,'Data Transformation'!$G$425:$G$8425),D7360))</f>
        <v>2001</v>
      </c>
      <c r="F7360">
        <f t="shared" si="918"/>
        <v>0</v>
      </c>
      <c r="G7360">
        <f>Weighting!$H$16</f>
        <v>0</v>
      </c>
      <c r="H7360">
        <f t="array" ref="H7360">FREQUENCY(IF('Data Transformation'!$B$4:$B$8425=B7347,'Data Transformation'!$G$4:$G$8425),'Bin Analysis'!$B7360)</f>
        <v>2073</v>
      </c>
      <c r="I7360">
        <f t="shared" si="919"/>
        <v>0</v>
      </c>
      <c r="J7360">
        <f t="shared" si="920"/>
        <v>0</v>
      </c>
      <c r="K7360">
        <f>J7360*Weighting!$W$16</f>
        <v>0</v>
      </c>
      <c r="M7360" s="14"/>
    </row>
    <row r="7361" spans="1:25" x14ac:dyDescent="0.25">
      <c r="A7361" s="32" t="str">
        <f>IF(Weighting!$P$17&gt;0,B7361,"")</f>
        <v/>
      </c>
      <c r="B7361" t="e">
        <f>Weighting!$C$17</f>
        <v>#DIV/0!</v>
      </c>
      <c r="C7361" t="e">
        <f>Weighting!$F$17</f>
        <v>#NUM!</v>
      </c>
      <c r="D7361" t="e">
        <f>IF(C7361=1,'Data Transformation'!$G$3+0.5*'Data Transformation'!$W$25,IF(C7362=1,D7362-'Data Transformation'!$W$25,FALSE))</f>
        <v>#NUM!</v>
      </c>
      <c r="E7361">
        <f t="array" ref="E7361">IF(ISLOGICAL(D7361),"",FREQUENCY(IF('Data Transformation'!$B$425:$B$8425='Bin Analysis'!$B7347,'Data Transformation'!$G$425:$G$8425),D7361))</f>
        <v>2001</v>
      </c>
      <c r="F7361">
        <f t="shared" si="918"/>
        <v>0</v>
      </c>
      <c r="G7361">
        <f>Weighting!$H$17</f>
        <v>0</v>
      </c>
      <c r="H7361">
        <f t="array" ref="H7361">FREQUENCY(IF('Data Transformation'!$B$4:$B$8425=B7347,'Data Transformation'!$G$4:$G$8425),'Bin Analysis'!$B7361)</f>
        <v>2073</v>
      </c>
      <c r="I7361">
        <f t="shared" si="919"/>
        <v>0</v>
      </c>
      <c r="J7361">
        <f t="shared" si="920"/>
        <v>0</v>
      </c>
      <c r="K7361">
        <f>J7361*Weighting!$W$17</f>
        <v>0</v>
      </c>
      <c r="M7361" s="14"/>
    </row>
    <row r="7362" spans="1:25" x14ac:dyDescent="0.25">
      <c r="A7362" s="32" t="str">
        <f>IF(Weighting!$P$18&gt;0,B7362,"")</f>
        <v/>
      </c>
      <c r="B7362" t="e">
        <f>Weighting!$C$18</f>
        <v>#DIV/0!</v>
      </c>
      <c r="C7362" t="e">
        <f>Weighting!$F$18</f>
        <v>#NUM!</v>
      </c>
      <c r="D7362" t="e">
        <f>IF(C7362=1,'Data Transformation'!$G$3+0.5*'Data Transformation'!$W$25,IF(C7363=1,D7363-'Data Transformation'!$W$25,FALSE))</f>
        <v>#NUM!</v>
      </c>
      <c r="E7362">
        <f t="array" ref="E7362">IF(ISLOGICAL(D7362),"",FREQUENCY(IF('Data Transformation'!$B$425:$B$8425='Bin Analysis'!$B7347,'Data Transformation'!$G$425:$G$8425),D7362))</f>
        <v>2001</v>
      </c>
      <c r="F7362">
        <f t="shared" si="918"/>
        <v>0</v>
      </c>
      <c r="G7362">
        <f>Weighting!$H$18</f>
        <v>0</v>
      </c>
      <c r="H7362">
        <f t="array" ref="H7362">FREQUENCY(IF('Data Transformation'!$B$4:$B$8425=B7347,'Data Transformation'!$G$4:$G$8425),'Bin Analysis'!$B7362)</f>
        <v>2073</v>
      </c>
      <c r="I7362">
        <f t="shared" si="919"/>
        <v>0</v>
      </c>
      <c r="J7362">
        <f t="shared" si="920"/>
        <v>0</v>
      </c>
      <c r="K7362">
        <f>J7362*Weighting!$W$18</f>
        <v>0</v>
      </c>
      <c r="M7362" s="14"/>
    </row>
    <row r="7363" spans="1:25" x14ac:dyDescent="0.25">
      <c r="A7363" s="32" t="str">
        <f>IF(Weighting!$P$19&gt;0,B7363,"")</f>
        <v/>
      </c>
      <c r="B7363" t="e">
        <f>Weighting!$C$19</f>
        <v>#DIV/0!</v>
      </c>
      <c r="C7363" t="e">
        <f>Weighting!$F$19</f>
        <v>#NUM!</v>
      </c>
      <c r="D7363" t="e">
        <f>IF(C7363=1,'Data Transformation'!$G$3+0.5*'Data Transformation'!$W$25,IF(C7364=1,D7364-'Data Transformation'!$W$25,FALSE))</f>
        <v>#NUM!</v>
      </c>
      <c r="E7363">
        <f t="array" ref="E7363">IF(ISLOGICAL(D7363),"",FREQUENCY(IF('Data Transformation'!$B$425:$B$8425='Bin Analysis'!$B7347,'Data Transformation'!$G$425:$G$8425),D7363))</f>
        <v>2001</v>
      </c>
      <c r="F7363">
        <f t="shared" si="918"/>
        <v>0</v>
      </c>
      <c r="G7363">
        <f>Weighting!$H$19</f>
        <v>0</v>
      </c>
      <c r="H7363">
        <f t="array" ref="H7363">FREQUENCY(IF('Data Transformation'!$B$4:$B$8425=B7347,'Data Transformation'!$G$4:$G$8425),'Bin Analysis'!$B7363)</f>
        <v>2073</v>
      </c>
      <c r="I7363">
        <f t="shared" si="919"/>
        <v>0</v>
      </c>
      <c r="J7363">
        <f t="shared" si="920"/>
        <v>0</v>
      </c>
      <c r="K7363">
        <f>J7363*Weighting!$W$19</f>
        <v>0</v>
      </c>
      <c r="M7363" s="14"/>
    </row>
    <row r="7364" spans="1:25" x14ac:dyDescent="0.25">
      <c r="A7364" s="32" t="str">
        <f>IF(Weighting!$P$20&gt;0,B7364,"")</f>
        <v/>
      </c>
      <c r="B7364" t="e">
        <f>Weighting!$C$20</f>
        <v>#DIV/0!</v>
      </c>
      <c r="C7364" t="e">
        <f>Weighting!$F$20</f>
        <v>#NUM!</v>
      </c>
      <c r="D7364" t="e">
        <f>IF(C7364=1,'Data Transformation'!$G$3+0.5*'Data Transformation'!$W$25,IF(C7365=1,D7365-'Data Transformation'!$W$25,FALSE))</f>
        <v>#NUM!</v>
      </c>
      <c r="E7364">
        <f t="array" ref="E7364">IF(ISLOGICAL(D7364),"",FREQUENCY(IF('Data Transformation'!$B$425:$B$8425='Bin Analysis'!$B7347,'Data Transformation'!$G$425:$G$8425),D7364))</f>
        <v>2001</v>
      </c>
      <c r="F7364">
        <f t="shared" si="918"/>
        <v>0</v>
      </c>
      <c r="G7364">
        <f>Weighting!$H$20</f>
        <v>0</v>
      </c>
      <c r="H7364">
        <f t="array" ref="H7364">FREQUENCY(IF('Data Transformation'!$B$4:$B$8425=B7347,'Data Transformation'!$G$4:$G$8425),'Bin Analysis'!$B7364)</f>
        <v>2073</v>
      </c>
      <c r="I7364">
        <f t="shared" si="919"/>
        <v>0</v>
      </c>
      <c r="J7364">
        <f t="shared" si="920"/>
        <v>0</v>
      </c>
      <c r="K7364">
        <f>J7364*Weighting!$W$20</f>
        <v>0</v>
      </c>
      <c r="M7364" s="14"/>
    </row>
    <row r="7365" spans="1:25" x14ac:dyDescent="0.25">
      <c r="A7365" s="32" t="str">
        <f>IF(Weighting!$P$21&gt;0,B7365,"")</f>
        <v/>
      </c>
      <c r="B7365" t="e">
        <f>Weighting!$C$21</f>
        <v>#DIV/0!</v>
      </c>
      <c r="C7365" t="e">
        <f>Weighting!$F$21</f>
        <v>#NUM!</v>
      </c>
      <c r="D7365" t="e">
        <f>IF(C7365=1,'Data Transformation'!$G$3+0.5*'Data Transformation'!$W$25,IF(C7366=1,D7366-'Data Transformation'!$W$25,FALSE))</f>
        <v>#NUM!</v>
      </c>
      <c r="E7365">
        <f t="array" ref="E7365">IF(ISLOGICAL(D7365),"",FREQUENCY(IF('Data Transformation'!$B$425:$B$8425='Bin Analysis'!$B7347,'Data Transformation'!$G$425:$G$8425),D7365))</f>
        <v>2001</v>
      </c>
      <c r="F7365">
        <f t="shared" si="918"/>
        <v>0</v>
      </c>
      <c r="G7365">
        <f>Weighting!$H$21</f>
        <v>0</v>
      </c>
      <c r="H7365">
        <f t="array" ref="H7365">FREQUENCY(IF('Data Transformation'!$B$4:$B$8425=B7347,'Data Transformation'!$G$4:$G$8425),'Bin Analysis'!$B7365)</f>
        <v>2073</v>
      </c>
      <c r="I7365">
        <f t="shared" si="919"/>
        <v>0</v>
      </c>
      <c r="J7365">
        <f t="shared" si="920"/>
        <v>0</v>
      </c>
      <c r="K7365">
        <f>J7365*Weighting!$W$21</f>
        <v>0</v>
      </c>
      <c r="M7365" s="14"/>
    </row>
    <row r="7366" spans="1:25" x14ac:dyDescent="0.25">
      <c r="A7366" s="32" t="str">
        <f>IF(Weighting!$P$22&gt;0,B7366,"")</f>
        <v/>
      </c>
      <c r="B7366" t="e">
        <f>Weighting!$C$22</f>
        <v>#DIV/0!</v>
      </c>
      <c r="C7366" t="e">
        <f>Weighting!$F$22</f>
        <v>#NUM!</v>
      </c>
      <c r="D7366" t="e">
        <f>IF(C7366=1,'Data Transformation'!$G$3+0.5*'Data Transformation'!$W$25,IF(C7367=1,D7367-'Data Transformation'!$W$25,FALSE))</f>
        <v>#NUM!</v>
      </c>
      <c r="E7366">
        <f t="array" ref="E7366">IF(ISLOGICAL(D7366),"",FREQUENCY(IF('Data Transformation'!$B$425:$B$8425='Bin Analysis'!$B7347,'Data Transformation'!$G$425:$G$8425),D7366))</f>
        <v>2001</v>
      </c>
      <c r="F7366">
        <f t="shared" si="918"/>
        <v>0</v>
      </c>
      <c r="G7366">
        <f>Weighting!$H$22</f>
        <v>0</v>
      </c>
      <c r="H7366">
        <f t="array" ref="H7366">FREQUENCY(IF('Data Transformation'!$B$4:$B$8425=B7347,'Data Transformation'!$G$4:$G$8425),'Bin Analysis'!$B7366)</f>
        <v>2073</v>
      </c>
      <c r="I7366">
        <f t="shared" si="919"/>
        <v>0</v>
      </c>
      <c r="J7366">
        <f t="shared" si="920"/>
        <v>0</v>
      </c>
      <c r="K7366">
        <f>J7366*Weighting!$W$22</f>
        <v>0</v>
      </c>
      <c r="M7366" s="14"/>
    </row>
    <row r="7367" spans="1:25" x14ac:dyDescent="0.25">
      <c r="A7367" s="32" t="str">
        <f>IF(Weighting!$P$23&gt;0,B7367,"")</f>
        <v/>
      </c>
      <c r="B7367" t="e">
        <f>Weighting!$C$23</f>
        <v>#DIV/0!</v>
      </c>
      <c r="C7367" t="e">
        <f>Weighting!$F$23</f>
        <v>#NUM!</v>
      </c>
      <c r="D7367" t="e">
        <f>IF(C7367=1,'Data Transformation'!$G$3+0.5*'Data Transformation'!$W$25,IF(C7368=1,D7368-'Data Transformation'!$W$25,FALSE))</f>
        <v>#NUM!</v>
      </c>
      <c r="E7367">
        <f t="array" ref="E7367">IF(ISLOGICAL(D7367),"",FREQUENCY(IF('Data Transformation'!$B$425:$B$8425='Bin Analysis'!$B7347,'Data Transformation'!$G$425:$G$8425),D7367))</f>
        <v>2001</v>
      </c>
      <c r="F7367">
        <f t="shared" si="918"/>
        <v>0</v>
      </c>
      <c r="G7367">
        <f>Weighting!$H$23</f>
        <v>0</v>
      </c>
      <c r="H7367">
        <f t="array" ref="H7367">FREQUENCY(IF('Data Transformation'!$B$4:$B$8425=B7347,'Data Transformation'!$G$4:$G$8425),'Bin Analysis'!$B7367)</f>
        <v>2073</v>
      </c>
      <c r="I7367">
        <f t="shared" si="919"/>
        <v>0</v>
      </c>
      <c r="J7367">
        <f t="shared" si="920"/>
        <v>0</v>
      </c>
      <c r="K7367">
        <f>J7367*Weighting!$W$23</f>
        <v>0</v>
      </c>
      <c r="M7367" s="14"/>
    </row>
    <row r="7368" spans="1:25" x14ac:dyDescent="0.25">
      <c r="A7368" s="32" t="str">
        <f>IF(Weighting!$P$24&gt;0,B7368,"")</f>
        <v/>
      </c>
      <c r="B7368" t="e">
        <f>Weighting!$C$24</f>
        <v>#DIV/0!</v>
      </c>
      <c r="C7368" t="e">
        <f>Weighting!$F$24</f>
        <v>#NUM!</v>
      </c>
      <c r="D7368" t="e">
        <f>IF(C7368=1,'Data Transformation'!$G$3+0.5*'Data Transformation'!$W$25,IF(C7369=1,D7369-'Data Transformation'!$W$25,FALSE))</f>
        <v>#NUM!</v>
      </c>
      <c r="E7368">
        <f t="array" ref="E7368">IF(ISLOGICAL(D7368),"",FREQUENCY(IF('Data Transformation'!$B$425:$B$8425='Bin Analysis'!$B7347,'Data Transformation'!$G$425:$G$8425),D7368))</f>
        <v>2001</v>
      </c>
      <c r="F7368">
        <f t="shared" si="918"/>
        <v>0</v>
      </c>
      <c r="G7368">
        <f>Weighting!$H$24</f>
        <v>0</v>
      </c>
      <c r="H7368">
        <f t="array" ref="H7368">FREQUENCY(IF('Data Transformation'!$B$4:$B$8425=B7347,'Data Transformation'!$G$4:$G$8425),'Bin Analysis'!$B7368)</f>
        <v>2073</v>
      </c>
      <c r="I7368">
        <f t="shared" si="919"/>
        <v>0</v>
      </c>
      <c r="J7368">
        <f t="shared" si="920"/>
        <v>0</v>
      </c>
      <c r="K7368">
        <f>J7368*Weighting!$W$24</f>
        <v>0</v>
      </c>
      <c r="M7368" s="14"/>
    </row>
    <row r="7369" spans="1:25" x14ac:dyDescent="0.25">
      <c r="A7369" s="32" t="str">
        <f>IF(Weighting!$P$25&gt;0,B7369,"")</f>
        <v/>
      </c>
      <c r="B7369" t="e">
        <f>Weighting!$C$25</f>
        <v>#DIV/0!</v>
      </c>
      <c r="C7369" t="e">
        <f>Weighting!$F$25</f>
        <v>#NUM!</v>
      </c>
      <c r="D7369" t="e">
        <f>IF(C7369=1,'Data Transformation'!$G$3+0.5*'Data Transformation'!$W$25,IF(C7370=1,D7370-'Data Transformation'!$W$25,FALSE))</f>
        <v>#NUM!</v>
      </c>
      <c r="E7369">
        <f t="array" ref="E7369">IF(ISLOGICAL(D7369),"",FREQUENCY(IF('Data Transformation'!$B$425:$B$8425='Bin Analysis'!$B7347,'Data Transformation'!$G$425:$G$8425),D7369))</f>
        <v>2001</v>
      </c>
      <c r="F7369">
        <f t="shared" si="918"/>
        <v>0</v>
      </c>
      <c r="G7369">
        <f>Weighting!$H$25</f>
        <v>0</v>
      </c>
      <c r="H7369">
        <f t="array" ref="H7369">FREQUENCY(IF('Data Transformation'!$B$4:$B$8425=B7347,'Data Transformation'!$G$4:$G$8425),'Bin Analysis'!$B7369)</f>
        <v>2073</v>
      </c>
      <c r="I7369">
        <f t="shared" si="919"/>
        <v>0</v>
      </c>
      <c r="J7369">
        <f t="shared" si="920"/>
        <v>0</v>
      </c>
      <c r="K7369">
        <f>J7369*Weighting!$W$25</f>
        <v>0</v>
      </c>
      <c r="M7369" s="14"/>
    </row>
    <row r="7370" spans="1:25" x14ac:dyDescent="0.25">
      <c r="O7370"/>
      <c r="P7370"/>
      <c r="Q7370"/>
      <c r="R7370"/>
    </row>
    <row r="7371" spans="1:25" ht="23.25" x14ac:dyDescent="0.35">
      <c r="A7371" s="21" t="s">
        <v>0</v>
      </c>
      <c r="B7371" s="21" t="str">
        <f>IFERROR(VLOOKUP(C7371,'Data Transformation'!$L$6:$M$426,2,FALSE),"")</f>
        <v/>
      </c>
      <c r="C7371" s="21">
        <f>C7347+1</f>
        <v>307</v>
      </c>
      <c r="D7371" s="21"/>
      <c r="E7371" s="21"/>
      <c r="F7371" s="21"/>
      <c r="G7371" s="21"/>
      <c r="H7371" s="22"/>
      <c r="I7371" s="22"/>
      <c r="J7371" s="22"/>
      <c r="K7371" s="21"/>
      <c r="L7371" s="21" t="str">
        <f>B7371</f>
        <v/>
      </c>
      <c r="M7371" s="23" t="e">
        <f>INDEX('Data Transformation'!$O$4:$O$424,MATCH($B7371,'Data Transformation'!$M$4:$M$424,0),MATCH($M$2,'Data Transformation'!$O$3,0))</f>
        <v>#N/A</v>
      </c>
      <c r="N7371" s="27" t="e">
        <f>IF('Input and Summary Results'!$J$16="minimum",'Bin Analysis'!X7372/(M7371-1),'Bin Analysis'!Y7371/('Bin Analysis'!M7371-1))</f>
        <v>#N/A</v>
      </c>
      <c r="O7371" s="27" t="e">
        <f>IF(M7371=FALSE,NA(),(VLOOKUP(1,C7374:K7393,4,FALSE))/(M7371-1))</f>
        <v>#N/A</v>
      </c>
      <c r="P7371" s="27" t="e">
        <f>IF(M7371=FALSE,NA(),SUM(J7374:J7393)/Weighting!$S$5)</f>
        <v>#N/A</v>
      </c>
      <c r="Q7371" s="27" t="e">
        <f>IF(M7371=FALSE,NA(),SUM(K7374:K7393)/Weighting!$S$6)</f>
        <v>#N/A</v>
      </c>
      <c r="R7371" s="27" t="e">
        <f>IF(M7371=FALSE,NA(),(VLOOKUP(1,G7374:K7393,3,FALSE))/(M7371-1))</f>
        <v>#N/A</v>
      </c>
      <c r="S7371" s="22" t="e">
        <f>IF(M7371=FALSE,NA(),IF(SUM(J7374:J7393)=2,"yes","no"))</f>
        <v>#N/A</v>
      </c>
      <c r="X7371" s="2" cm="2">
        <f t="array" ref="X7371:X7372">FREQUENCY(IF('Data Transformation'!$B$425:$B$6424='Bin Analysis'!L7371,'Data Transformation'!$G$425:$G$6424),'Data Transformation'!$U$11)</f>
        <v>0</v>
      </c>
      <c r="Y7371" s="2" cm="2">
        <f t="array" ref="Y7371:Y7372">FREQUENCY(IF('Data Transformation'!$B$425:$B$6424='Bin Analysis'!L7371,'Data Transformation'!$G$425:$G$6424),'Data Transformation'!$U$12)</f>
        <v>0</v>
      </c>
    </row>
    <row r="7372" spans="1:25" x14ac:dyDescent="0.25">
      <c r="A7372" s="14" t="s">
        <v>67</v>
      </c>
      <c r="B7372" t="s">
        <v>47</v>
      </c>
      <c r="C7372" t="s">
        <v>5</v>
      </c>
      <c r="D7372" t="s">
        <v>98</v>
      </c>
      <c r="E7372" t="s">
        <v>99</v>
      </c>
      <c r="F7372" t="s">
        <v>100</v>
      </c>
      <c r="G7372" t="s">
        <v>69</v>
      </c>
      <c r="H7372" t="s">
        <v>31</v>
      </c>
      <c r="I7372" t="s">
        <v>32</v>
      </c>
      <c r="J7372" t="s">
        <v>46</v>
      </c>
      <c r="K7372" s="14" t="s">
        <v>45</v>
      </c>
      <c r="M7372" s="14"/>
      <c r="X7372" s="2">
        <v>0</v>
      </c>
      <c r="Y7372" s="2">
        <v>0</v>
      </c>
    </row>
    <row r="7373" spans="1:25" x14ac:dyDescent="0.25">
      <c r="A7373" s="32"/>
      <c r="D7373" t="e">
        <f>IF(C7373=1,'Data Transformation'!$G$3+0.5*'Data Transformation'!$W$25,IF(C7374=1,D7374-'Data Transformation'!$W$25,FALSE))</f>
        <v>#NUM!</v>
      </c>
      <c r="E7373">
        <f t="array" ref="E7373">IF(ISLOGICAL(D7373),"",FREQUENCY(IF('Data Transformation'!$B$425:$B$8425='Bin Analysis'!$B7371,'Data Transformation'!$G$425:$G$8425),D7373))</f>
        <v>2001</v>
      </c>
      <c r="F7373" t="e">
        <f>IF(ISLOGICAL(D7373),"",E7373-E7372)</f>
        <v>#VALUE!</v>
      </c>
      <c r="M7373" s="14"/>
    </row>
    <row r="7374" spans="1:25" x14ac:dyDescent="0.25">
      <c r="A7374" s="32" t="e">
        <f>IF(Weighting!$P$6&gt;0,B7374,"")</f>
        <v>#NUM!</v>
      </c>
      <c r="B7374" t="e">
        <f>Weighting!$C$6</f>
        <v>#DIV/0!</v>
      </c>
      <c r="C7374" t="e">
        <f>Weighting!$F$6</f>
        <v>#NUM!</v>
      </c>
      <c r="D7374" t="e">
        <f>IF(C7374=1,'Data Transformation'!$G$3+0.5*'Data Transformation'!$W$25,IF(C7375=1,D7375-'Data Transformation'!$W$25,FALSE))</f>
        <v>#NUM!</v>
      </c>
      <c r="E7374">
        <f t="array" ref="E7374">IF(ISLOGICAL(D7374),"",FREQUENCY(IF('Data Transformation'!$B$425:$B$8425='Bin Analysis'!$B7371,'Data Transformation'!$G$425:$G$8425),D7374))</f>
        <v>2001</v>
      </c>
      <c r="F7374">
        <f>IF(ISLOGICAL(D7374),"",E7374-E7373)</f>
        <v>0</v>
      </c>
      <c r="G7374">
        <f>Weighting!$H$6</f>
        <v>1</v>
      </c>
      <c r="H7374">
        <f t="array" ref="H7374">FREQUENCY(IF('Data Transformation'!$B$4:$B$8425=B7371,'Data Transformation'!$G$4:$G$8425),'Bin Analysis'!$B7374)</f>
        <v>2073</v>
      </c>
      <c r="I7374">
        <f>H7374-H7373</f>
        <v>2073</v>
      </c>
      <c r="J7374">
        <f>IF(I7374=0,0,1)</f>
        <v>1</v>
      </c>
      <c r="K7374" t="e">
        <f>J7374*Weighting!$W$6</f>
        <v>#NUM!</v>
      </c>
      <c r="M7374" s="14"/>
    </row>
    <row r="7375" spans="1:25" x14ac:dyDescent="0.25">
      <c r="A7375" s="32" t="str">
        <f>IF(Weighting!$P$7&gt;0,B7375,"")</f>
        <v/>
      </c>
      <c r="B7375" t="e">
        <f>Weighting!$C$7</f>
        <v>#DIV/0!</v>
      </c>
      <c r="C7375" t="e">
        <f>Weighting!$F$7</f>
        <v>#NUM!</v>
      </c>
      <c r="D7375" t="e">
        <f>IF(C7375=1,'Data Transformation'!$G$3+0.5*'Data Transformation'!$W$25,IF(C7376=1,D7376-'Data Transformation'!$W$25,FALSE))</f>
        <v>#NUM!</v>
      </c>
      <c r="E7375">
        <f t="array" ref="E7375">IF(ISLOGICAL(D7375),"",FREQUENCY(IF('Data Transformation'!$B$425:$B$8425='Bin Analysis'!$B7371,'Data Transformation'!$G$425:$G$8425),D7375))</f>
        <v>2001</v>
      </c>
      <c r="F7375">
        <f t="shared" ref="F7375:F7393" si="921">IF(ISLOGICAL(D7375),"",E7375-E7374)</f>
        <v>0</v>
      </c>
      <c r="G7375">
        <f>Weighting!$H$7</f>
        <v>0</v>
      </c>
      <c r="H7375">
        <f t="array" ref="H7375">FREQUENCY(IF('Data Transformation'!$B$4:$B$8425=B7371,'Data Transformation'!$G$4:$G$8425),'Bin Analysis'!$B7375)</f>
        <v>2073</v>
      </c>
      <c r="I7375">
        <f t="shared" ref="I7375:I7393" si="922">H7375-H7374</f>
        <v>0</v>
      </c>
      <c r="J7375">
        <f>IF(I7375=0,0,1)</f>
        <v>0</v>
      </c>
      <c r="K7375">
        <f>J7375*Weighting!$W$7</f>
        <v>0</v>
      </c>
      <c r="M7375" s="14"/>
    </row>
    <row r="7376" spans="1:25" x14ac:dyDescent="0.25">
      <c r="A7376" s="32" t="str">
        <f>IF(Weighting!$P$8&gt;0,B7376,"")</f>
        <v/>
      </c>
      <c r="B7376" t="e">
        <f>Weighting!$C$8</f>
        <v>#DIV/0!</v>
      </c>
      <c r="C7376" t="e">
        <f>Weighting!$F$8</f>
        <v>#NUM!</v>
      </c>
      <c r="D7376" t="e">
        <f>IF(C7376=1,'Data Transformation'!$G$3+0.5*'Data Transformation'!$W$25,IF(C7377=1,D7377-'Data Transformation'!$W$25,FALSE))</f>
        <v>#NUM!</v>
      </c>
      <c r="E7376">
        <f t="array" ref="E7376">IF(ISLOGICAL(D7376),"",FREQUENCY(IF('Data Transformation'!$B$425:$B$8425='Bin Analysis'!$B7371,'Data Transformation'!$G$425:$G$8425),D7376))</f>
        <v>2001</v>
      </c>
      <c r="F7376">
        <f t="shared" si="921"/>
        <v>0</v>
      </c>
      <c r="G7376">
        <f>Weighting!$H$8</f>
        <v>0</v>
      </c>
      <c r="H7376">
        <f t="array" ref="H7376">FREQUENCY(IF('Data Transformation'!$B$4:$B$8425=B7371,'Data Transformation'!$G$4:$G$8425),'Bin Analysis'!$B7376)</f>
        <v>2073</v>
      </c>
      <c r="I7376">
        <f t="shared" si="922"/>
        <v>0</v>
      </c>
      <c r="J7376">
        <f t="shared" ref="J7376:J7393" si="923">IF(I7376=0,0,1)</f>
        <v>0</v>
      </c>
      <c r="K7376">
        <f>J7376*Weighting!$W$8</f>
        <v>0</v>
      </c>
      <c r="M7376" s="14"/>
    </row>
    <row r="7377" spans="1:13" x14ac:dyDescent="0.25">
      <c r="A7377" s="32" t="str">
        <f>IF(Weighting!$P$9&gt;0,B7377,"")</f>
        <v/>
      </c>
      <c r="B7377" s="50" t="e">
        <f>Weighting!$C$9</f>
        <v>#DIV/0!</v>
      </c>
      <c r="C7377" t="e">
        <f>Weighting!$F$9</f>
        <v>#NUM!</v>
      </c>
      <c r="D7377" t="e">
        <f>IF(C7377=1,'Data Transformation'!$G$3+0.5*'Data Transformation'!$W$25,IF(C7378=1,D7378-'Data Transformation'!$W$25,FALSE))</f>
        <v>#NUM!</v>
      </c>
      <c r="E7377">
        <f t="array" ref="E7377">IF(ISLOGICAL(D7377),"",FREQUENCY(IF('Data Transformation'!$B$425:$B$8425='Bin Analysis'!$B7371,'Data Transformation'!$G$425:$G$8425),D7377))</f>
        <v>2001</v>
      </c>
      <c r="F7377">
        <f t="shared" si="921"/>
        <v>0</v>
      </c>
      <c r="G7377">
        <f>Weighting!$H$9</f>
        <v>0</v>
      </c>
      <c r="H7377">
        <f t="array" ref="H7377">FREQUENCY(IF('Data Transformation'!$B$4:$B$8425=B7371,'Data Transformation'!$G$4:$G$8425),'Bin Analysis'!$B7377)</f>
        <v>2073</v>
      </c>
      <c r="I7377">
        <f t="shared" si="922"/>
        <v>0</v>
      </c>
      <c r="J7377">
        <f t="shared" si="923"/>
        <v>0</v>
      </c>
      <c r="K7377">
        <f>J7377*Weighting!$W$9</f>
        <v>0</v>
      </c>
      <c r="M7377" s="14"/>
    </row>
    <row r="7378" spans="1:13" x14ac:dyDescent="0.25">
      <c r="A7378" s="32" t="str">
        <f>IF(Weighting!$P$10&gt;0,B7378,"")</f>
        <v/>
      </c>
      <c r="B7378" t="e">
        <f>Weighting!$C$10</f>
        <v>#DIV/0!</v>
      </c>
      <c r="C7378" t="e">
        <f>Weighting!$F$10</f>
        <v>#NUM!</v>
      </c>
      <c r="D7378" t="e">
        <f>IF(C7378=1,'Data Transformation'!$G$3+0.5*'Data Transformation'!$W$25,IF(C7379=1,D7379-'Data Transformation'!$W$25,FALSE))</f>
        <v>#NUM!</v>
      </c>
      <c r="E7378">
        <f t="array" ref="E7378">IF(ISLOGICAL(D7378),"",FREQUENCY(IF('Data Transformation'!$B$425:$B$8425='Bin Analysis'!$B7371,'Data Transformation'!$G$425:$G$8425),D7378))</f>
        <v>2001</v>
      </c>
      <c r="F7378">
        <f t="shared" si="921"/>
        <v>0</v>
      </c>
      <c r="G7378">
        <f>Weighting!$H$10</f>
        <v>0</v>
      </c>
      <c r="H7378">
        <f t="array" ref="H7378">FREQUENCY(IF('Data Transformation'!$B$4:$B$8425=B7371,'Data Transformation'!$G$4:$G$8425),'Bin Analysis'!$B7378)</f>
        <v>2073</v>
      </c>
      <c r="I7378">
        <f t="shared" si="922"/>
        <v>0</v>
      </c>
      <c r="J7378">
        <f t="shared" si="923"/>
        <v>0</v>
      </c>
      <c r="K7378">
        <f>J7378*Weighting!$W$10</f>
        <v>0</v>
      </c>
      <c r="M7378" s="14"/>
    </row>
    <row r="7379" spans="1:13" x14ac:dyDescent="0.25">
      <c r="A7379" s="32" t="str">
        <f>IF(Weighting!$P$11&gt;0,B7379,"")</f>
        <v/>
      </c>
      <c r="B7379" t="e">
        <f>Weighting!$C$11</f>
        <v>#DIV/0!</v>
      </c>
      <c r="C7379" t="e">
        <f>Weighting!$F$11</f>
        <v>#NUM!</v>
      </c>
      <c r="D7379" t="e">
        <f>IF(C7379=1,'Data Transformation'!$G$3+0.5*'Data Transformation'!$W$25,IF(C7380=1,D7380-'Data Transformation'!$W$25,FALSE))</f>
        <v>#NUM!</v>
      </c>
      <c r="E7379">
        <f t="array" ref="E7379">IF(ISLOGICAL(D7379),"",FREQUENCY(IF('Data Transformation'!$B$425:$B$8425='Bin Analysis'!$B7371,'Data Transformation'!$G$425:$G$8425),D7379))</f>
        <v>2001</v>
      </c>
      <c r="F7379">
        <f t="shared" si="921"/>
        <v>0</v>
      </c>
      <c r="G7379">
        <f>Weighting!$H$11</f>
        <v>0</v>
      </c>
      <c r="H7379">
        <f t="array" ref="H7379">FREQUENCY(IF('Data Transformation'!$B$4:$B$8425=B7371,'Data Transformation'!$G$4:$G$8425),'Bin Analysis'!$B7379)</f>
        <v>2073</v>
      </c>
      <c r="I7379">
        <f t="shared" si="922"/>
        <v>0</v>
      </c>
      <c r="J7379">
        <f t="shared" si="923"/>
        <v>0</v>
      </c>
      <c r="K7379">
        <f>J7379*Weighting!$W$11</f>
        <v>0</v>
      </c>
      <c r="M7379" s="14"/>
    </row>
    <row r="7380" spans="1:13" x14ac:dyDescent="0.25">
      <c r="A7380" s="32" t="str">
        <f>IF(Weighting!$P$12&gt;0,B7380,"")</f>
        <v/>
      </c>
      <c r="B7380" t="e">
        <f>Weighting!$C$12</f>
        <v>#DIV/0!</v>
      </c>
      <c r="C7380" t="e">
        <f>Weighting!$F$12</f>
        <v>#NUM!</v>
      </c>
      <c r="D7380" t="e">
        <f>IF(C7380=1,'Data Transformation'!$G$3+0.5*'Data Transformation'!$W$25,IF(C7381=1,D7381-'Data Transformation'!$W$25,FALSE))</f>
        <v>#NUM!</v>
      </c>
      <c r="E7380">
        <f t="array" ref="E7380">IF(ISLOGICAL(D7380),"",FREQUENCY(IF('Data Transformation'!$B$425:$B$8425='Bin Analysis'!$B7371,'Data Transformation'!$G$425:$G$8425),D7380))</f>
        <v>2001</v>
      </c>
      <c r="F7380">
        <f t="shared" si="921"/>
        <v>0</v>
      </c>
      <c r="G7380">
        <f>Weighting!$H$12</f>
        <v>0</v>
      </c>
      <c r="H7380">
        <f t="array" ref="H7380">FREQUENCY(IF('Data Transformation'!$B$4:$B$8425=B7371,'Data Transformation'!$G$4:$G$8425),'Bin Analysis'!$B7380)</f>
        <v>2073</v>
      </c>
      <c r="I7380">
        <f t="shared" si="922"/>
        <v>0</v>
      </c>
      <c r="J7380">
        <f t="shared" si="923"/>
        <v>0</v>
      </c>
      <c r="K7380">
        <f>J7380*Weighting!$W$12</f>
        <v>0</v>
      </c>
      <c r="M7380" s="14"/>
    </row>
    <row r="7381" spans="1:13" x14ac:dyDescent="0.25">
      <c r="A7381" s="32" t="str">
        <f>IF(Weighting!$P$13&gt;0,B7381,"")</f>
        <v/>
      </c>
      <c r="B7381" t="e">
        <f>Weighting!$C$13</f>
        <v>#DIV/0!</v>
      </c>
      <c r="C7381" t="e">
        <f>Weighting!$F$13</f>
        <v>#NUM!</v>
      </c>
      <c r="D7381" t="e">
        <f>IF(C7381=1,'Data Transformation'!$G$3+0.5*'Data Transformation'!$W$25,IF(C7382=1,D7382-'Data Transformation'!$W$25,FALSE))</f>
        <v>#NUM!</v>
      </c>
      <c r="E7381">
        <f t="array" ref="E7381">IF(ISLOGICAL(D7381),"",FREQUENCY(IF('Data Transformation'!$B$425:$B$8425='Bin Analysis'!$B7371,'Data Transformation'!$G$425:$G$8425),D7381))</f>
        <v>2001</v>
      </c>
      <c r="F7381">
        <f t="shared" si="921"/>
        <v>0</v>
      </c>
      <c r="G7381">
        <f>Weighting!$H$13</f>
        <v>0</v>
      </c>
      <c r="H7381">
        <f t="array" ref="H7381">FREQUENCY(IF('Data Transformation'!$B$4:$B$8425=B7371,'Data Transformation'!$G$4:$G$8425),'Bin Analysis'!$B7381)</f>
        <v>2073</v>
      </c>
      <c r="I7381">
        <f t="shared" si="922"/>
        <v>0</v>
      </c>
      <c r="J7381">
        <f t="shared" si="923"/>
        <v>0</v>
      </c>
      <c r="K7381">
        <f>J7381*Weighting!$W$13</f>
        <v>0</v>
      </c>
      <c r="M7381" s="14"/>
    </row>
    <row r="7382" spans="1:13" x14ac:dyDescent="0.25">
      <c r="A7382" s="32" t="str">
        <f>IF(Weighting!$P$14&gt;0,B7382,"")</f>
        <v/>
      </c>
      <c r="B7382" t="e">
        <f>Weighting!$C$14</f>
        <v>#DIV/0!</v>
      </c>
      <c r="C7382" t="e">
        <f>Weighting!$F$14</f>
        <v>#NUM!</v>
      </c>
      <c r="D7382" t="e">
        <f>IF(C7382=1,'Data Transformation'!$G$3+0.5*'Data Transformation'!$W$25,IF(C7383=1,D7383-'Data Transformation'!$W$25,FALSE))</f>
        <v>#NUM!</v>
      </c>
      <c r="E7382">
        <f t="array" ref="E7382">IF(ISLOGICAL(D7382),"",FREQUENCY(IF('Data Transformation'!$B$425:$B$8425='Bin Analysis'!$B7371,'Data Transformation'!$G$425:$G$8425),D7382))</f>
        <v>2001</v>
      </c>
      <c r="F7382">
        <f t="shared" si="921"/>
        <v>0</v>
      </c>
      <c r="G7382">
        <f>Weighting!$H$14</f>
        <v>0</v>
      </c>
      <c r="H7382">
        <f t="array" ref="H7382">FREQUENCY(IF('Data Transformation'!$B$4:$B$8425=B7371,'Data Transformation'!$G$4:$G$8425),'Bin Analysis'!$B7382)</f>
        <v>2073</v>
      </c>
      <c r="I7382">
        <f t="shared" si="922"/>
        <v>0</v>
      </c>
      <c r="J7382">
        <f t="shared" si="923"/>
        <v>0</v>
      </c>
      <c r="K7382">
        <f>J7382*Weighting!$W$14</f>
        <v>0</v>
      </c>
      <c r="M7382" s="14"/>
    </row>
    <row r="7383" spans="1:13" x14ac:dyDescent="0.25">
      <c r="A7383" s="32" t="str">
        <f>IF(Weighting!$P$15&gt;0,B7383,"")</f>
        <v/>
      </c>
      <c r="B7383" t="e">
        <f>Weighting!$C$15</f>
        <v>#DIV/0!</v>
      </c>
      <c r="C7383" t="e">
        <f>Weighting!$F$15</f>
        <v>#NUM!</v>
      </c>
      <c r="D7383" t="e">
        <f>IF(C7383=1,'Data Transformation'!$G$3+0.5*'Data Transformation'!$W$25,IF(C7384=1,D7384-'Data Transformation'!$W$25,FALSE))</f>
        <v>#NUM!</v>
      </c>
      <c r="E7383">
        <f t="array" ref="E7383">IF(ISLOGICAL(D7383),"",FREQUENCY(IF('Data Transformation'!$B$425:$B$8425='Bin Analysis'!$B7371,'Data Transformation'!$G$425:$G$8425),D7383))</f>
        <v>2001</v>
      </c>
      <c r="F7383">
        <f t="shared" si="921"/>
        <v>0</v>
      </c>
      <c r="G7383">
        <f>Weighting!$H$15</f>
        <v>0</v>
      </c>
      <c r="H7383">
        <f t="array" ref="H7383">FREQUENCY(IF('Data Transformation'!$B$4:$B$8425=B7371,'Data Transformation'!$G$4:$G$8425),'Bin Analysis'!$B7383)</f>
        <v>2073</v>
      </c>
      <c r="I7383">
        <f t="shared" si="922"/>
        <v>0</v>
      </c>
      <c r="J7383">
        <f t="shared" si="923"/>
        <v>0</v>
      </c>
      <c r="K7383">
        <f>J7383*Weighting!$W$15</f>
        <v>0</v>
      </c>
      <c r="M7383" s="14"/>
    </row>
    <row r="7384" spans="1:13" x14ac:dyDescent="0.25">
      <c r="A7384" s="32" t="str">
        <f>IF(Weighting!$P$16&gt;0,B7384,"")</f>
        <v/>
      </c>
      <c r="B7384" t="e">
        <f>Weighting!$C$16</f>
        <v>#DIV/0!</v>
      </c>
      <c r="C7384" t="e">
        <f>Weighting!$F$16</f>
        <v>#NUM!</v>
      </c>
      <c r="D7384" t="e">
        <f>IF(C7384=1,'Data Transformation'!$G$3+0.5*'Data Transformation'!$W$25,IF(C7385=1,D7385-'Data Transformation'!$W$25,FALSE))</f>
        <v>#NUM!</v>
      </c>
      <c r="E7384">
        <f t="array" ref="E7384">IF(ISLOGICAL(D7384),"",FREQUENCY(IF('Data Transformation'!$B$425:$B$8425='Bin Analysis'!$B7371,'Data Transformation'!$G$425:$G$8425),D7384))</f>
        <v>2001</v>
      </c>
      <c r="F7384">
        <f t="shared" si="921"/>
        <v>0</v>
      </c>
      <c r="G7384">
        <f>Weighting!$H$16</f>
        <v>0</v>
      </c>
      <c r="H7384">
        <f t="array" ref="H7384">FREQUENCY(IF('Data Transformation'!$B$4:$B$8425=B7371,'Data Transformation'!$G$4:$G$8425),'Bin Analysis'!$B7384)</f>
        <v>2073</v>
      </c>
      <c r="I7384">
        <f t="shared" si="922"/>
        <v>0</v>
      </c>
      <c r="J7384">
        <f t="shared" si="923"/>
        <v>0</v>
      </c>
      <c r="K7384">
        <f>J7384*Weighting!$W$16</f>
        <v>0</v>
      </c>
      <c r="M7384" s="14"/>
    </row>
    <row r="7385" spans="1:13" x14ac:dyDescent="0.25">
      <c r="A7385" s="32" t="str">
        <f>IF(Weighting!$P$17&gt;0,B7385,"")</f>
        <v/>
      </c>
      <c r="B7385" t="e">
        <f>Weighting!$C$17</f>
        <v>#DIV/0!</v>
      </c>
      <c r="C7385" t="e">
        <f>Weighting!$F$17</f>
        <v>#NUM!</v>
      </c>
      <c r="D7385" t="e">
        <f>IF(C7385=1,'Data Transformation'!$G$3+0.5*'Data Transformation'!$W$25,IF(C7386=1,D7386-'Data Transformation'!$W$25,FALSE))</f>
        <v>#NUM!</v>
      </c>
      <c r="E7385">
        <f t="array" ref="E7385">IF(ISLOGICAL(D7385),"",FREQUENCY(IF('Data Transformation'!$B$425:$B$8425='Bin Analysis'!$B7371,'Data Transformation'!$G$425:$G$8425),D7385))</f>
        <v>2001</v>
      </c>
      <c r="F7385">
        <f t="shared" si="921"/>
        <v>0</v>
      </c>
      <c r="G7385">
        <f>Weighting!$H$17</f>
        <v>0</v>
      </c>
      <c r="H7385">
        <f t="array" ref="H7385">FREQUENCY(IF('Data Transformation'!$B$4:$B$8425=B7371,'Data Transformation'!$G$4:$G$8425),'Bin Analysis'!$B7385)</f>
        <v>2073</v>
      </c>
      <c r="I7385">
        <f t="shared" si="922"/>
        <v>0</v>
      </c>
      <c r="J7385">
        <f t="shared" si="923"/>
        <v>0</v>
      </c>
      <c r="K7385">
        <f>J7385*Weighting!$W$17</f>
        <v>0</v>
      </c>
      <c r="M7385" s="14"/>
    </row>
    <row r="7386" spans="1:13" x14ac:dyDescent="0.25">
      <c r="A7386" s="32" t="str">
        <f>IF(Weighting!$P$18&gt;0,B7386,"")</f>
        <v/>
      </c>
      <c r="B7386" t="e">
        <f>Weighting!$C$18</f>
        <v>#DIV/0!</v>
      </c>
      <c r="C7386" t="e">
        <f>Weighting!$F$18</f>
        <v>#NUM!</v>
      </c>
      <c r="D7386" t="e">
        <f>IF(C7386=1,'Data Transformation'!$G$3+0.5*'Data Transformation'!$W$25,IF(C7387=1,D7387-'Data Transformation'!$W$25,FALSE))</f>
        <v>#NUM!</v>
      </c>
      <c r="E7386">
        <f t="array" ref="E7386">IF(ISLOGICAL(D7386),"",FREQUENCY(IF('Data Transformation'!$B$425:$B$8425='Bin Analysis'!$B7371,'Data Transformation'!$G$425:$G$8425),D7386))</f>
        <v>2001</v>
      </c>
      <c r="F7386">
        <f t="shared" si="921"/>
        <v>0</v>
      </c>
      <c r="G7386">
        <f>Weighting!$H$18</f>
        <v>0</v>
      </c>
      <c r="H7386">
        <f t="array" ref="H7386">FREQUENCY(IF('Data Transformation'!$B$4:$B$8425=B7371,'Data Transformation'!$G$4:$G$8425),'Bin Analysis'!$B7386)</f>
        <v>2073</v>
      </c>
      <c r="I7386">
        <f t="shared" si="922"/>
        <v>0</v>
      </c>
      <c r="J7386">
        <f t="shared" si="923"/>
        <v>0</v>
      </c>
      <c r="K7386">
        <f>J7386*Weighting!$W$18</f>
        <v>0</v>
      </c>
      <c r="M7386" s="14"/>
    </row>
    <row r="7387" spans="1:13" x14ac:dyDescent="0.25">
      <c r="A7387" s="32" t="str">
        <f>IF(Weighting!$P$19&gt;0,B7387,"")</f>
        <v/>
      </c>
      <c r="B7387" t="e">
        <f>Weighting!$C$19</f>
        <v>#DIV/0!</v>
      </c>
      <c r="C7387" t="e">
        <f>Weighting!$F$19</f>
        <v>#NUM!</v>
      </c>
      <c r="D7387" t="e">
        <f>IF(C7387=1,'Data Transformation'!$G$3+0.5*'Data Transformation'!$W$25,IF(C7388=1,D7388-'Data Transformation'!$W$25,FALSE))</f>
        <v>#NUM!</v>
      </c>
      <c r="E7387">
        <f t="array" ref="E7387">IF(ISLOGICAL(D7387),"",FREQUENCY(IF('Data Transformation'!$B$425:$B$8425='Bin Analysis'!$B7371,'Data Transformation'!$G$425:$G$8425),D7387))</f>
        <v>2001</v>
      </c>
      <c r="F7387">
        <f t="shared" si="921"/>
        <v>0</v>
      </c>
      <c r="G7387">
        <f>Weighting!$H$19</f>
        <v>0</v>
      </c>
      <c r="H7387">
        <f t="array" ref="H7387">FREQUENCY(IF('Data Transformation'!$B$4:$B$8425=B7371,'Data Transformation'!$G$4:$G$8425),'Bin Analysis'!$B7387)</f>
        <v>2073</v>
      </c>
      <c r="I7387">
        <f t="shared" si="922"/>
        <v>0</v>
      </c>
      <c r="J7387">
        <f t="shared" si="923"/>
        <v>0</v>
      </c>
      <c r="K7387">
        <f>J7387*Weighting!$W$19</f>
        <v>0</v>
      </c>
      <c r="M7387" s="14"/>
    </row>
    <row r="7388" spans="1:13" x14ac:dyDescent="0.25">
      <c r="A7388" s="32" t="str">
        <f>IF(Weighting!$P$20&gt;0,B7388,"")</f>
        <v/>
      </c>
      <c r="B7388" t="e">
        <f>Weighting!$C$20</f>
        <v>#DIV/0!</v>
      </c>
      <c r="C7388" t="e">
        <f>Weighting!$F$20</f>
        <v>#NUM!</v>
      </c>
      <c r="D7388" t="e">
        <f>IF(C7388=1,'Data Transformation'!$G$3+0.5*'Data Transformation'!$W$25,IF(C7389=1,D7389-'Data Transformation'!$W$25,FALSE))</f>
        <v>#NUM!</v>
      </c>
      <c r="E7388">
        <f t="array" ref="E7388">IF(ISLOGICAL(D7388),"",FREQUENCY(IF('Data Transformation'!$B$425:$B$8425='Bin Analysis'!$B7371,'Data Transformation'!$G$425:$G$8425),D7388))</f>
        <v>2001</v>
      </c>
      <c r="F7388">
        <f t="shared" si="921"/>
        <v>0</v>
      </c>
      <c r="G7388">
        <f>Weighting!$H$20</f>
        <v>0</v>
      </c>
      <c r="H7388">
        <f t="array" ref="H7388">FREQUENCY(IF('Data Transformation'!$B$4:$B$8425=B7371,'Data Transformation'!$G$4:$G$8425),'Bin Analysis'!$B7388)</f>
        <v>2073</v>
      </c>
      <c r="I7388">
        <f t="shared" si="922"/>
        <v>0</v>
      </c>
      <c r="J7388">
        <f t="shared" si="923"/>
        <v>0</v>
      </c>
      <c r="K7388">
        <f>J7388*Weighting!$W$20</f>
        <v>0</v>
      </c>
      <c r="M7388" s="14"/>
    </row>
    <row r="7389" spans="1:13" x14ac:dyDescent="0.25">
      <c r="A7389" s="32" t="str">
        <f>IF(Weighting!$P$21&gt;0,B7389,"")</f>
        <v/>
      </c>
      <c r="B7389" t="e">
        <f>Weighting!$C$21</f>
        <v>#DIV/0!</v>
      </c>
      <c r="C7389" t="e">
        <f>Weighting!$F$21</f>
        <v>#NUM!</v>
      </c>
      <c r="D7389" t="e">
        <f>IF(C7389=1,'Data Transformation'!$G$3+0.5*'Data Transformation'!$W$25,IF(C7390=1,D7390-'Data Transformation'!$W$25,FALSE))</f>
        <v>#NUM!</v>
      </c>
      <c r="E7389">
        <f t="array" ref="E7389">IF(ISLOGICAL(D7389),"",FREQUENCY(IF('Data Transformation'!$B$425:$B$8425='Bin Analysis'!$B7371,'Data Transformation'!$G$425:$G$8425),D7389))</f>
        <v>2001</v>
      </c>
      <c r="F7389">
        <f t="shared" si="921"/>
        <v>0</v>
      </c>
      <c r="G7389">
        <f>Weighting!$H$21</f>
        <v>0</v>
      </c>
      <c r="H7389">
        <f t="array" ref="H7389">FREQUENCY(IF('Data Transformation'!$B$4:$B$8425=B7371,'Data Transformation'!$G$4:$G$8425),'Bin Analysis'!$B7389)</f>
        <v>2073</v>
      </c>
      <c r="I7389">
        <f t="shared" si="922"/>
        <v>0</v>
      </c>
      <c r="J7389">
        <f t="shared" si="923"/>
        <v>0</v>
      </c>
      <c r="K7389">
        <f>J7389*Weighting!$W$21</f>
        <v>0</v>
      </c>
      <c r="M7389" s="14"/>
    </row>
    <row r="7390" spans="1:13" x14ac:dyDescent="0.25">
      <c r="A7390" s="32" t="str">
        <f>IF(Weighting!$P$22&gt;0,B7390,"")</f>
        <v/>
      </c>
      <c r="B7390" t="e">
        <f>Weighting!$C$22</f>
        <v>#DIV/0!</v>
      </c>
      <c r="C7390" t="e">
        <f>Weighting!$F$22</f>
        <v>#NUM!</v>
      </c>
      <c r="D7390" t="e">
        <f>IF(C7390=1,'Data Transformation'!$G$3+0.5*'Data Transformation'!$W$25,IF(C7391=1,D7391-'Data Transformation'!$W$25,FALSE))</f>
        <v>#NUM!</v>
      </c>
      <c r="E7390">
        <f t="array" ref="E7390">IF(ISLOGICAL(D7390),"",FREQUENCY(IF('Data Transformation'!$B$425:$B$8425='Bin Analysis'!$B7371,'Data Transformation'!$G$425:$G$8425),D7390))</f>
        <v>2001</v>
      </c>
      <c r="F7390">
        <f t="shared" si="921"/>
        <v>0</v>
      </c>
      <c r="G7390">
        <f>Weighting!$H$22</f>
        <v>0</v>
      </c>
      <c r="H7390">
        <f t="array" ref="H7390">FREQUENCY(IF('Data Transformation'!$B$4:$B$8425=B7371,'Data Transformation'!$G$4:$G$8425),'Bin Analysis'!$B7390)</f>
        <v>2073</v>
      </c>
      <c r="I7390">
        <f t="shared" si="922"/>
        <v>0</v>
      </c>
      <c r="J7390">
        <f t="shared" si="923"/>
        <v>0</v>
      </c>
      <c r="K7390">
        <f>J7390*Weighting!$W$22</f>
        <v>0</v>
      </c>
      <c r="M7390" s="14"/>
    </row>
    <row r="7391" spans="1:13" x14ac:dyDescent="0.25">
      <c r="A7391" s="32" t="str">
        <f>IF(Weighting!$P$23&gt;0,B7391,"")</f>
        <v/>
      </c>
      <c r="B7391" t="e">
        <f>Weighting!$C$23</f>
        <v>#DIV/0!</v>
      </c>
      <c r="C7391" t="e">
        <f>Weighting!$F$23</f>
        <v>#NUM!</v>
      </c>
      <c r="D7391" t="e">
        <f>IF(C7391=1,'Data Transformation'!$G$3+0.5*'Data Transformation'!$W$25,IF(C7392=1,D7392-'Data Transformation'!$W$25,FALSE))</f>
        <v>#NUM!</v>
      </c>
      <c r="E7391">
        <f t="array" ref="E7391">IF(ISLOGICAL(D7391),"",FREQUENCY(IF('Data Transformation'!$B$425:$B$8425='Bin Analysis'!$B7371,'Data Transformation'!$G$425:$G$8425),D7391))</f>
        <v>2001</v>
      </c>
      <c r="F7391">
        <f t="shared" si="921"/>
        <v>0</v>
      </c>
      <c r="G7391">
        <f>Weighting!$H$23</f>
        <v>0</v>
      </c>
      <c r="H7391">
        <f t="array" ref="H7391">FREQUENCY(IF('Data Transformation'!$B$4:$B$8425=B7371,'Data Transformation'!$G$4:$G$8425),'Bin Analysis'!$B7391)</f>
        <v>2073</v>
      </c>
      <c r="I7391">
        <f t="shared" si="922"/>
        <v>0</v>
      </c>
      <c r="J7391">
        <f t="shared" si="923"/>
        <v>0</v>
      </c>
      <c r="K7391">
        <f>J7391*Weighting!$W$23</f>
        <v>0</v>
      </c>
      <c r="M7391" s="14"/>
    </row>
    <row r="7392" spans="1:13" x14ac:dyDescent="0.25">
      <c r="A7392" s="32" t="str">
        <f>IF(Weighting!$P$24&gt;0,B7392,"")</f>
        <v/>
      </c>
      <c r="B7392" t="e">
        <f>Weighting!$C$24</f>
        <v>#DIV/0!</v>
      </c>
      <c r="C7392" t="e">
        <f>Weighting!$F$24</f>
        <v>#NUM!</v>
      </c>
      <c r="D7392" t="e">
        <f>IF(C7392=1,'Data Transformation'!$G$3+0.5*'Data Transformation'!$W$25,IF(C7393=1,D7393-'Data Transformation'!$W$25,FALSE))</f>
        <v>#NUM!</v>
      </c>
      <c r="E7392">
        <f t="array" ref="E7392">IF(ISLOGICAL(D7392),"",FREQUENCY(IF('Data Transformation'!$B$425:$B$8425='Bin Analysis'!$B7371,'Data Transformation'!$G$425:$G$8425),D7392))</f>
        <v>2001</v>
      </c>
      <c r="F7392">
        <f t="shared" si="921"/>
        <v>0</v>
      </c>
      <c r="G7392">
        <f>Weighting!$H$24</f>
        <v>0</v>
      </c>
      <c r="H7392">
        <f t="array" ref="H7392">FREQUENCY(IF('Data Transformation'!$B$4:$B$8425=B7371,'Data Transformation'!$G$4:$G$8425),'Bin Analysis'!$B7392)</f>
        <v>2073</v>
      </c>
      <c r="I7392">
        <f t="shared" si="922"/>
        <v>0</v>
      </c>
      <c r="J7392">
        <f t="shared" si="923"/>
        <v>0</v>
      </c>
      <c r="K7392">
        <f>J7392*Weighting!$W$24</f>
        <v>0</v>
      </c>
      <c r="M7392" s="14"/>
    </row>
    <row r="7393" spans="1:25" x14ac:dyDescent="0.25">
      <c r="A7393" s="32" t="str">
        <f>IF(Weighting!$P$25&gt;0,B7393,"")</f>
        <v/>
      </c>
      <c r="B7393" t="e">
        <f>Weighting!$C$25</f>
        <v>#DIV/0!</v>
      </c>
      <c r="C7393" t="e">
        <f>Weighting!$F$25</f>
        <v>#NUM!</v>
      </c>
      <c r="D7393" t="e">
        <f>IF(C7393=1,'Data Transformation'!$G$3+0.5*'Data Transformation'!$W$25,IF(C7394=1,D7394-'Data Transformation'!$W$25,FALSE))</f>
        <v>#NUM!</v>
      </c>
      <c r="E7393">
        <f t="array" ref="E7393">IF(ISLOGICAL(D7393),"",FREQUENCY(IF('Data Transformation'!$B$425:$B$8425='Bin Analysis'!$B7371,'Data Transformation'!$G$425:$G$8425),D7393))</f>
        <v>2001</v>
      </c>
      <c r="F7393">
        <f t="shared" si="921"/>
        <v>0</v>
      </c>
      <c r="G7393">
        <f>Weighting!$H$25</f>
        <v>0</v>
      </c>
      <c r="H7393">
        <f t="array" ref="H7393">FREQUENCY(IF('Data Transformation'!$B$4:$B$8425=B7371,'Data Transformation'!$G$4:$G$8425),'Bin Analysis'!$B7393)</f>
        <v>2073</v>
      </c>
      <c r="I7393">
        <f t="shared" si="922"/>
        <v>0</v>
      </c>
      <c r="J7393">
        <f t="shared" si="923"/>
        <v>0</v>
      </c>
      <c r="K7393">
        <f>J7393*Weighting!$W$25</f>
        <v>0</v>
      </c>
      <c r="M7393" s="14"/>
    </row>
    <row r="7394" spans="1:25" x14ac:dyDescent="0.25">
      <c r="O7394"/>
      <c r="P7394"/>
      <c r="Q7394"/>
      <c r="R7394"/>
    </row>
    <row r="7395" spans="1:25" ht="23.25" x14ac:dyDescent="0.35">
      <c r="A7395" s="21" t="s">
        <v>0</v>
      </c>
      <c r="B7395" s="21" t="str">
        <f>IFERROR(VLOOKUP(C7395,'Data Transformation'!$L$6:$M$426,2,FALSE),"")</f>
        <v/>
      </c>
      <c r="C7395" s="21">
        <f>C7371+1</f>
        <v>308</v>
      </c>
      <c r="D7395" s="21"/>
      <c r="E7395" s="21"/>
      <c r="F7395" s="21"/>
      <c r="G7395" s="21"/>
      <c r="H7395" s="22"/>
      <c r="I7395" s="22"/>
      <c r="J7395" s="22"/>
      <c r="K7395" s="21"/>
      <c r="L7395" s="21" t="str">
        <f>B7395</f>
        <v/>
      </c>
      <c r="M7395" s="23" t="e">
        <f>INDEX('Data Transformation'!$O$4:$O$424,MATCH($B7395,'Data Transformation'!$M$4:$M$424,0),MATCH($M$2,'Data Transformation'!$O$3,0))</f>
        <v>#N/A</v>
      </c>
      <c r="N7395" s="27" t="e">
        <f>IF('Input and Summary Results'!$J$16="minimum",'Bin Analysis'!X7396/(M7395-1),'Bin Analysis'!Y7395/('Bin Analysis'!M7395-1))</f>
        <v>#N/A</v>
      </c>
      <c r="O7395" s="27" t="e">
        <f>IF(M7395=FALSE,NA(),(VLOOKUP(1,C7398:K7417,4,FALSE))/(M7395-1))</f>
        <v>#N/A</v>
      </c>
      <c r="P7395" s="27" t="e">
        <f>IF(M7395=FALSE,NA(),SUM(J7398:J7417)/Weighting!$S$5)</f>
        <v>#N/A</v>
      </c>
      <c r="Q7395" s="27" t="e">
        <f>IF(M7395=FALSE,NA(),SUM(K7398:K7417)/Weighting!$S$6)</f>
        <v>#N/A</v>
      </c>
      <c r="R7395" s="27" t="e">
        <f>IF(M7395=FALSE,NA(),(VLOOKUP(1,G7398:K7417,3,FALSE))/(M7395-1))</f>
        <v>#N/A</v>
      </c>
      <c r="S7395" s="22" t="e">
        <f>IF(M7395=FALSE,NA(),IF(SUM(J7398:J7417)=2,"yes","no"))</f>
        <v>#N/A</v>
      </c>
      <c r="X7395" s="2" cm="2">
        <f t="array" ref="X7395:X7396">FREQUENCY(IF('Data Transformation'!$B$425:$B$6424='Bin Analysis'!L7395,'Data Transformation'!$G$425:$G$6424),'Data Transformation'!$U$11)</f>
        <v>0</v>
      </c>
      <c r="Y7395" s="2" cm="2">
        <f t="array" ref="Y7395:Y7396">FREQUENCY(IF('Data Transformation'!$B$425:$B$6424='Bin Analysis'!L7395,'Data Transformation'!$G$425:$G$6424),'Data Transformation'!$U$12)</f>
        <v>0</v>
      </c>
    </row>
    <row r="7396" spans="1:25" x14ac:dyDescent="0.25">
      <c r="A7396" s="14" t="s">
        <v>67</v>
      </c>
      <c r="B7396" t="s">
        <v>47</v>
      </c>
      <c r="C7396" t="s">
        <v>5</v>
      </c>
      <c r="D7396" t="s">
        <v>98</v>
      </c>
      <c r="E7396" t="s">
        <v>99</v>
      </c>
      <c r="F7396" t="s">
        <v>100</v>
      </c>
      <c r="G7396" t="s">
        <v>69</v>
      </c>
      <c r="H7396" t="s">
        <v>31</v>
      </c>
      <c r="I7396" t="s">
        <v>32</v>
      </c>
      <c r="J7396" t="s">
        <v>46</v>
      </c>
      <c r="K7396" s="14" t="s">
        <v>45</v>
      </c>
      <c r="M7396" s="14"/>
      <c r="X7396" s="2">
        <v>0</v>
      </c>
      <c r="Y7396" s="2">
        <v>0</v>
      </c>
    </row>
    <row r="7397" spans="1:25" x14ac:dyDescent="0.25">
      <c r="A7397" s="32"/>
      <c r="D7397" t="e">
        <f>IF(C7397=1,'Data Transformation'!$G$3+0.5*'Data Transformation'!$W$25,IF(C7398=1,D7398-'Data Transformation'!$W$25,FALSE))</f>
        <v>#NUM!</v>
      </c>
      <c r="E7397">
        <f t="array" ref="E7397">IF(ISLOGICAL(D7397),"",FREQUENCY(IF('Data Transformation'!$B$425:$B$8425='Bin Analysis'!$B7395,'Data Transformation'!$G$425:$G$8425),D7397))</f>
        <v>2001</v>
      </c>
      <c r="F7397" t="e">
        <f>IF(ISLOGICAL(D7397),"",E7397-E7396)</f>
        <v>#VALUE!</v>
      </c>
      <c r="M7397" s="14"/>
    </row>
    <row r="7398" spans="1:25" x14ac:dyDescent="0.25">
      <c r="A7398" s="32" t="e">
        <f>IF(Weighting!$P$6&gt;0,B7398,"")</f>
        <v>#NUM!</v>
      </c>
      <c r="B7398" t="e">
        <f>Weighting!$C$6</f>
        <v>#DIV/0!</v>
      </c>
      <c r="C7398" t="e">
        <f>Weighting!$F$6</f>
        <v>#NUM!</v>
      </c>
      <c r="D7398" t="e">
        <f>IF(C7398=1,'Data Transformation'!$G$3+0.5*'Data Transformation'!$W$25,IF(C7399=1,D7399-'Data Transformation'!$W$25,FALSE))</f>
        <v>#NUM!</v>
      </c>
      <c r="E7398">
        <f t="array" ref="E7398">IF(ISLOGICAL(D7398),"",FREQUENCY(IF('Data Transformation'!$B$425:$B$8425='Bin Analysis'!$B7395,'Data Transformation'!$G$425:$G$8425),D7398))</f>
        <v>2001</v>
      </c>
      <c r="F7398">
        <f>IF(ISLOGICAL(D7398),"",E7398-E7397)</f>
        <v>0</v>
      </c>
      <c r="G7398">
        <f>Weighting!$H$6</f>
        <v>1</v>
      </c>
      <c r="H7398">
        <f t="array" ref="H7398">FREQUENCY(IF('Data Transformation'!$B$4:$B$8425=B7395,'Data Transformation'!$G$4:$G$8425),'Bin Analysis'!$B7398)</f>
        <v>2073</v>
      </c>
      <c r="I7398">
        <f>H7398-H7397</f>
        <v>2073</v>
      </c>
      <c r="J7398">
        <f>IF(I7398=0,0,1)</f>
        <v>1</v>
      </c>
      <c r="K7398" t="e">
        <f>J7398*Weighting!$W$6</f>
        <v>#NUM!</v>
      </c>
      <c r="M7398" s="14"/>
    </row>
    <row r="7399" spans="1:25" x14ac:dyDescent="0.25">
      <c r="A7399" s="32" t="str">
        <f>IF(Weighting!$P$7&gt;0,B7399,"")</f>
        <v/>
      </c>
      <c r="B7399" t="e">
        <f>Weighting!$C$7</f>
        <v>#DIV/0!</v>
      </c>
      <c r="C7399" t="e">
        <f>Weighting!$F$7</f>
        <v>#NUM!</v>
      </c>
      <c r="D7399" t="e">
        <f>IF(C7399=1,'Data Transformation'!$G$3+0.5*'Data Transformation'!$W$25,IF(C7400=1,D7400-'Data Transformation'!$W$25,FALSE))</f>
        <v>#NUM!</v>
      </c>
      <c r="E7399">
        <f t="array" ref="E7399">IF(ISLOGICAL(D7399),"",FREQUENCY(IF('Data Transformation'!$B$425:$B$8425='Bin Analysis'!$B7395,'Data Transformation'!$G$425:$G$8425),D7399))</f>
        <v>2001</v>
      </c>
      <c r="F7399">
        <f t="shared" ref="F7399:F7417" si="924">IF(ISLOGICAL(D7399),"",E7399-E7398)</f>
        <v>0</v>
      </c>
      <c r="G7399">
        <f>Weighting!$H$7</f>
        <v>0</v>
      </c>
      <c r="H7399">
        <f t="array" ref="H7399">FREQUENCY(IF('Data Transformation'!$B$4:$B$8425=B7395,'Data Transformation'!$G$4:$G$8425),'Bin Analysis'!$B7399)</f>
        <v>2073</v>
      </c>
      <c r="I7399">
        <f t="shared" ref="I7399:I7417" si="925">H7399-H7398</f>
        <v>0</v>
      </c>
      <c r="J7399">
        <f>IF(I7399=0,0,1)</f>
        <v>0</v>
      </c>
      <c r="K7399">
        <f>J7399*Weighting!$W$7</f>
        <v>0</v>
      </c>
      <c r="M7399" s="14"/>
    </row>
    <row r="7400" spans="1:25" x14ac:dyDescent="0.25">
      <c r="A7400" s="32" t="str">
        <f>IF(Weighting!$P$8&gt;0,B7400,"")</f>
        <v/>
      </c>
      <c r="B7400" t="e">
        <f>Weighting!$C$8</f>
        <v>#DIV/0!</v>
      </c>
      <c r="C7400" t="e">
        <f>Weighting!$F$8</f>
        <v>#NUM!</v>
      </c>
      <c r="D7400" t="e">
        <f>IF(C7400=1,'Data Transformation'!$G$3+0.5*'Data Transformation'!$W$25,IF(C7401=1,D7401-'Data Transformation'!$W$25,FALSE))</f>
        <v>#NUM!</v>
      </c>
      <c r="E7400">
        <f t="array" ref="E7400">IF(ISLOGICAL(D7400),"",FREQUENCY(IF('Data Transformation'!$B$425:$B$8425='Bin Analysis'!$B7395,'Data Transformation'!$G$425:$G$8425),D7400))</f>
        <v>2001</v>
      </c>
      <c r="F7400">
        <f t="shared" si="924"/>
        <v>0</v>
      </c>
      <c r="G7400">
        <f>Weighting!$H$8</f>
        <v>0</v>
      </c>
      <c r="H7400">
        <f t="array" ref="H7400">FREQUENCY(IF('Data Transformation'!$B$4:$B$8425=B7395,'Data Transformation'!$G$4:$G$8425),'Bin Analysis'!$B7400)</f>
        <v>2073</v>
      </c>
      <c r="I7400">
        <f t="shared" si="925"/>
        <v>0</v>
      </c>
      <c r="J7400">
        <f t="shared" ref="J7400:J7417" si="926">IF(I7400=0,0,1)</f>
        <v>0</v>
      </c>
      <c r="K7400">
        <f>J7400*Weighting!$W$8</f>
        <v>0</v>
      </c>
      <c r="M7400" s="14"/>
    </row>
    <row r="7401" spans="1:25" x14ac:dyDescent="0.25">
      <c r="A7401" s="32" t="str">
        <f>IF(Weighting!$P$9&gt;0,B7401,"")</f>
        <v/>
      </c>
      <c r="B7401" s="50" t="e">
        <f>Weighting!$C$9</f>
        <v>#DIV/0!</v>
      </c>
      <c r="C7401" t="e">
        <f>Weighting!$F$9</f>
        <v>#NUM!</v>
      </c>
      <c r="D7401" t="e">
        <f>IF(C7401=1,'Data Transformation'!$G$3+0.5*'Data Transformation'!$W$25,IF(C7402=1,D7402-'Data Transformation'!$W$25,FALSE))</f>
        <v>#NUM!</v>
      </c>
      <c r="E7401">
        <f t="array" ref="E7401">IF(ISLOGICAL(D7401),"",FREQUENCY(IF('Data Transformation'!$B$425:$B$8425='Bin Analysis'!$B7395,'Data Transformation'!$G$425:$G$8425),D7401))</f>
        <v>2001</v>
      </c>
      <c r="F7401">
        <f t="shared" si="924"/>
        <v>0</v>
      </c>
      <c r="G7401">
        <f>Weighting!$H$9</f>
        <v>0</v>
      </c>
      <c r="H7401">
        <f t="array" ref="H7401">FREQUENCY(IF('Data Transformation'!$B$4:$B$8425=B7395,'Data Transformation'!$G$4:$G$8425),'Bin Analysis'!$B7401)</f>
        <v>2073</v>
      </c>
      <c r="I7401">
        <f t="shared" si="925"/>
        <v>0</v>
      </c>
      <c r="J7401">
        <f t="shared" si="926"/>
        <v>0</v>
      </c>
      <c r="K7401">
        <f>J7401*Weighting!$W$9</f>
        <v>0</v>
      </c>
      <c r="M7401" s="14"/>
    </row>
    <row r="7402" spans="1:25" x14ac:dyDescent="0.25">
      <c r="A7402" s="32" t="str">
        <f>IF(Weighting!$P$10&gt;0,B7402,"")</f>
        <v/>
      </c>
      <c r="B7402" t="e">
        <f>Weighting!$C$10</f>
        <v>#DIV/0!</v>
      </c>
      <c r="C7402" t="e">
        <f>Weighting!$F$10</f>
        <v>#NUM!</v>
      </c>
      <c r="D7402" t="e">
        <f>IF(C7402=1,'Data Transformation'!$G$3+0.5*'Data Transformation'!$W$25,IF(C7403=1,D7403-'Data Transformation'!$W$25,FALSE))</f>
        <v>#NUM!</v>
      </c>
      <c r="E7402">
        <f t="array" ref="E7402">IF(ISLOGICAL(D7402),"",FREQUENCY(IF('Data Transformation'!$B$425:$B$8425='Bin Analysis'!$B7395,'Data Transformation'!$G$425:$G$8425),D7402))</f>
        <v>2001</v>
      </c>
      <c r="F7402">
        <f t="shared" si="924"/>
        <v>0</v>
      </c>
      <c r="G7402">
        <f>Weighting!$H$10</f>
        <v>0</v>
      </c>
      <c r="H7402">
        <f t="array" ref="H7402">FREQUENCY(IF('Data Transformation'!$B$4:$B$8425=B7395,'Data Transformation'!$G$4:$G$8425),'Bin Analysis'!$B7402)</f>
        <v>2073</v>
      </c>
      <c r="I7402">
        <f t="shared" si="925"/>
        <v>0</v>
      </c>
      <c r="J7402">
        <f t="shared" si="926"/>
        <v>0</v>
      </c>
      <c r="K7402">
        <f>J7402*Weighting!$W$10</f>
        <v>0</v>
      </c>
      <c r="M7402" s="14"/>
    </row>
    <row r="7403" spans="1:25" x14ac:dyDescent="0.25">
      <c r="A7403" s="32" t="str">
        <f>IF(Weighting!$P$11&gt;0,B7403,"")</f>
        <v/>
      </c>
      <c r="B7403" t="e">
        <f>Weighting!$C$11</f>
        <v>#DIV/0!</v>
      </c>
      <c r="C7403" t="e">
        <f>Weighting!$F$11</f>
        <v>#NUM!</v>
      </c>
      <c r="D7403" t="e">
        <f>IF(C7403=1,'Data Transformation'!$G$3+0.5*'Data Transformation'!$W$25,IF(C7404=1,D7404-'Data Transformation'!$W$25,FALSE))</f>
        <v>#NUM!</v>
      </c>
      <c r="E7403">
        <f t="array" ref="E7403">IF(ISLOGICAL(D7403),"",FREQUENCY(IF('Data Transformation'!$B$425:$B$8425='Bin Analysis'!$B7395,'Data Transformation'!$G$425:$G$8425),D7403))</f>
        <v>2001</v>
      </c>
      <c r="F7403">
        <f t="shared" si="924"/>
        <v>0</v>
      </c>
      <c r="G7403">
        <f>Weighting!$H$11</f>
        <v>0</v>
      </c>
      <c r="H7403">
        <f t="array" ref="H7403">FREQUENCY(IF('Data Transformation'!$B$4:$B$8425=B7395,'Data Transformation'!$G$4:$G$8425),'Bin Analysis'!$B7403)</f>
        <v>2073</v>
      </c>
      <c r="I7403">
        <f t="shared" si="925"/>
        <v>0</v>
      </c>
      <c r="J7403">
        <f t="shared" si="926"/>
        <v>0</v>
      </c>
      <c r="K7403">
        <f>J7403*Weighting!$W$11</f>
        <v>0</v>
      </c>
      <c r="M7403" s="14"/>
    </row>
    <row r="7404" spans="1:25" x14ac:dyDescent="0.25">
      <c r="A7404" s="32" t="str">
        <f>IF(Weighting!$P$12&gt;0,B7404,"")</f>
        <v/>
      </c>
      <c r="B7404" t="e">
        <f>Weighting!$C$12</f>
        <v>#DIV/0!</v>
      </c>
      <c r="C7404" t="e">
        <f>Weighting!$F$12</f>
        <v>#NUM!</v>
      </c>
      <c r="D7404" t="e">
        <f>IF(C7404=1,'Data Transformation'!$G$3+0.5*'Data Transformation'!$W$25,IF(C7405=1,D7405-'Data Transformation'!$W$25,FALSE))</f>
        <v>#NUM!</v>
      </c>
      <c r="E7404">
        <f t="array" ref="E7404">IF(ISLOGICAL(D7404),"",FREQUENCY(IF('Data Transformation'!$B$425:$B$8425='Bin Analysis'!$B7395,'Data Transformation'!$G$425:$G$8425),D7404))</f>
        <v>2001</v>
      </c>
      <c r="F7404">
        <f t="shared" si="924"/>
        <v>0</v>
      </c>
      <c r="G7404">
        <f>Weighting!$H$12</f>
        <v>0</v>
      </c>
      <c r="H7404">
        <f t="array" ref="H7404">FREQUENCY(IF('Data Transformation'!$B$4:$B$8425=B7395,'Data Transformation'!$G$4:$G$8425),'Bin Analysis'!$B7404)</f>
        <v>2073</v>
      </c>
      <c r="I7404">
        <f t="shared" si="925"/>
        <v>0</v>
      </c>
      <c r="J7404">
        <f t="shared" si="926"/>
        <v>0</v>
      </c>
      <c r="K7404">
        <f>J7404*Weighting!$W$12</f>
        <v>0</v>
      </c>
      <c r="M7404" s="14"/>
    </row>
    <row r="7405" spans="1:25" x14ac:dyDescent="0.25">
      <c r="A7405" s="32" t="str">
        <f>IF(Weighting!$P$13&gt;0,B7405,"")</f>
        <v/>
      </c>
      <c r="B7405" t="e">
        <f>Weighting!$C$13</f>
        <v>#DIV/0!</v>
      </c>
      <c r="C7405" t="e">
        <f>Weighting!$F$13</f>
        <v>#NUM!</v>
      </c>
      <c r="D7405" t="e">
        <f>IF(C7405=1,'Data Transformation'!$G$3+0.5*'Data Transformation'!$W$25,IF(C7406=1,D7406-'Data Transformation'!$W$25,FALSE))</f>
        <v>#NUM!</v>
      </c>
      <c r="E7405">
        <f t="array" ref="E7405">IF(ISLOGICAL(D7405),"",FREQUENCY(IF('Data Transformation'!$B$425:$B$8425='Bin Analysis'!$B7395,'Data Transformation'!$G$425:$G$8425),D7405))</f>
        <v>2001</v>
      </c>
      <c r="F7405">
        <f t="shared" si="924"/>
        <v>0</v>
      </c>
      <c r="G7405">
        <f>Weighting!$H$13</f>
        <v>0</v>
      </c>
      <c r="H7405">
        <f t="array" ref="H7405">FREQUENCY(IF('Data Transformation'!$B$4:$B$8425=B7395,'Data Transformation'!$G$4:$G$8425),'Bin Analysis'!$B7405)</f>
        <v>2073</v>
      </c>
      <c r="I7405">
        <f t="shared" si="925"/>
        <v>0</v>
      </c>
      <c r="J7405">
        <f t="shared" si="926"/>
        <v>0</v>
      </c>
      <c r="K7405">
        <f>J7405*Weighting!$W$13</f>
        <v>0</v>
      </c>
      <c r="M7405" s="14"/>
    </row>
    <row r="7406" spans="1:25" x14ac:dyDescent="0.25">
      <c r="A7406" s="32" t="str">
        <f>IF(Weighting!$P$14&gt;0,B7406,"")</f>
        <v/>
      </c>
      <c r="B7406" t="e">
        <f>Weighting!$C$14</f>
        <v>#DIV/0!</v>
      </c>
      <c r="C7406" t="e">
        <f>Weighting!$F$14</f>
        <v>#NUM!</v>
      </c>
      <c r="D7406" t="e">
        <f>IF(C7406=1,'Data Transformation'!$G$3+0.5*'Data Transformation'!$W$25,IF(C7407=1,D7407-'Data Transformation'!$W$25,FALSE))</f>
        <v>#NUM!</v>
      </c>
      <c r="E7406">
        <f t="array" ref="E7406">IF(ISLOGICAL(D7406),"",FREQUENCY(IF('Data Transformation'!$B$425:$B$8425='Bin Analysis'!$B7395,'Data Transformation'!$G$425:$G$8425),D7406))</f>
        <v>2001</v>
      </c>
      <c r="F7406">
        <f t="shared" si="924"/>
        <v>0</v>
      </c>
      <c r="G7406">
        <f>Weighting!$H$14</f>
        <v>0</v>
      </c>
      <c r="H7406">
        <f t="array" ref="H7406">FREQUENCY(IF('Data Transformation'!$B$4:$B$8425=B7395,'Data Transformation'!$G$4:$G$8425),'Bin Analysis'!$B7406)</f>
        <v>2073</v>
      </c>
      <c r="I7406">
        <f t="shared" si="925"/>
        <v>0</v>
      </c>
      <c r="J7406">
        <f t="shared" si="926"/>
        <v>0</v>
      </c>
      <c r="K7406">
        <f>J7406*Weighting!$W$14</f>
        <v>0</v>
      </c>
      <c r="M7406" s="14"/>
    </row>
    <row r="7407" spans="1:25" x14ac:dyDescent="0.25">
      <c r="A7407" s="32" t="str">
        <f>IF(Weighting!$P$15&gt;0,B7407,"")</f>
        <v/>
      </c>
      <c r="B7407" t="e">
        <f>Weighting!$C$15</f>
        <v>#DIV/0!</v>
      </c>
      <c r="C7407" t="e">
        <f>Weighting!$F$15</f>
        <v>#NUM!</v>
      </c>
      <c r="D7407" t="e">
        <f>IF(C7407=1,'Data Transformation'!$G$3+0.5*'Data Transformation'!$W$25,IF(C7408=1,D7408-'Data Transformation'!$W$25,FALSE))</f>
        <v>#NUM!</v>
      </c>
      <c r="E7407">
        <f t="array" ref="E7407">IF(ISLOGICAL(D7407),"",FREQUENCY(IF('Data Transformation'!$B$425:$B$8425='Bin Analysis'!$B7395,'Data Transformation'!$G$425:$G$8425),D7407))</f>
        <v>2001</v>
      </c>
      <c r="F7407">
        <f t="shared" si="924"/>
        <v>0</v>
      </c>
      <c r="G7407">
        <f>Weighting!$H$15</f>
        <v>0</v>
      </c>
      <c r="H7407">
        <f t="array" ref="H7407">FREQUENCY(IF('Data Transformation'!$B$4:$B$8425=B7395,'Data Transformation'!$G$4:$G$8425),'Bin Analysis'!$B7407)</f>
        <v>2073</v>
      </c>
      <c r="I7407">
        <f t="shared" si="925"/>
        <v>0</v>
      </c>
      <c r="J7407">
        <f t="shared" si="926"/>
        <v>0</v>
      </c>
      <c r="K7407">
        <f>J7407*Weighting!$W$15</f>
        <v>0</v>
      </c>
      <c r="M7407" s="14"/>
    </row>
    <row r="7408" spans="1:25" x14ac:dyDescent="0.25">
      <c r="A7408" s="32" t="str">
        <f>IF(Weighting!$P$16&gt;0,B7408,"")</f>
        <v/>
      </c>
      <c r="B7408" t="e">
        <f>Weighting!$C$16</f>
        <v>#DIV/0!</v>
      </c>
      <c r="C7408" t="e">
        <f>Weighting!$F$16</f>
        <v>#NUM!</v>
      </c>
      <c r="D7408" t="e">
        <f>IF(C7408=1,'Data Transformation'!$G$3+0.5*'Data Transformation'!$W$25,IF(C7409=1,D7409-'Data Transformation'!$W$25,FALSE))</f>
        <v>#NUM!</v>
      </c>
      <c r="E7408">
        <f t="array" ref="E7408">IF(ISLOGICAL(D7408),"",FREQUENCY(IF('Data Transformation'!$B$425:$B$8425='Bin Analysis'!$B7395,'Data Transformation'!$G$425:$G$8425),D7408))</f>
        <v>2001</v>
      </c>
      <c r="F7408">
        <f t="shared" si="924"/>
        <v>0</v>
      </c>
      <c r="G7408">
        <f>Weighting!$H$16</f>
        <v>0</v>
      </c>
      <c r="H7408">
        <f t="array" ref="H7408">FREQUENCY(IF('Data Transformation'!$B$4:$B$8425=B7395,'Data Transformation'!$G$4:$G$8425),'Bin Analysis'!$B7408)</f>
        <v>2073</v>
      </c>
      <c r="I7408">
        <f t="shared" si="925"/>
        <v>0</v>
      </c>
      <c r="J7408">
        <f t="shared" si="926"/>
        <v>0</v>
      </c>
      <c r="K7408">
        <f>J7408*Weighting!$W$16</f>
        <v>0</v>
      </c>
      <c r="M7408" s="14"/>
    </row>
    <row r="7409" spans="1:25" x14ac:dyDescent="0.25">
      <c r="A7409" s="32" t="str">
        <f>IF(Weighting!$P$17&gt;0,B7409,"")</f>
        <v/>
      </c>
      <c r="B7409" t="e">
        <f>Weighting!$C$17</f>
        <v>#DIV/0!</v>
      </c>
      <c r="C7409" t="e">
        <f>Weighting!$F$17</f>
        <v>#NUM!</v>
      </c>
      <c r="D7409" t="e">
        <f>IF(C7409=1,'Data Transformation'!$G$3+0.5*'Data Transformation'!$W$25,IF(C7410=1,D7410-'Data Transformation'!$W$25,FALSE))</f>
        <v>#NUM!</v>
      </c>
      <c r="E7409">
        <f t="array" ref="E7409">IF(ISLOGICAL(D7409),"",FREQUENCY(IF('Data Transformation'!$B$425:$B$8425='Bin Analysis'!$B7395,'Data Transformation'!$G$425:$G$8425),D7409))</f>
        <v>2001</v>
      </c>
      <c r="F7409">
        <f t="shared" si="924"/>
        <v>0</v>
      </c>
      <c r="G7409">
        <f>Weighting!$H$17</f>
        <v>0</v>
      </c>
      <c r="H7409">
        <f t="array" ref="H7409">FREQUENCY(IF('Data Transformation'!$B$4:$B$8425=B7395,'Data Transformation'!$G$4:$G$8425),'Bin Analysis'!$B7409)</f>
        <v>2073</v>
      </c>
      <c r="I7409">
        <f t="shared" si="925"/>
        <v>0</v>
      </c>
      <c r="J7409">
        <f t="shared" si="926"/>
        <v>0</v>
      </c>
      <c r="K7409">
        <f>J7409*Weighting!$W$17</f>
        <v>0</v>
      </c>
      <c r="M7409" s="14"/>
    </row>
    <row r="7410" spans="1:25" x14ac:dyDescent="0.25">
      <c r="A7410" s="32" t="str">
        <f>IF(Weighting!$P$18&gt;0,B7410,"")</f>
        <v/>
      </c>
      <c r="B7410" t="e">
        <f>Weighting!$C$18</f>
        <v>#DIV/0!</v>
      </c>
      <c r="C7410" t="e">
        <f>Weighting!$F$18</f>
        <v>#NUM!</v>
      </c>
      <c r="D7410" t="e">
        <f>IF(C7410=1,'Data Transformation'!$G$3+0.5*'Data Transformation'!$W$25,IF(C7411=1,D7411-'Data Transformation'!$W$25,FALSE))</f>
        <v>#NUM!</v>
      </c>
      <c r="E7410">
        <f t="array" ref="E7410">IF(ISLOGICAL(D7410),"",FREQUENCY(IF('Data Transformation'!$B$425:$B$8425='Bin Analysis'!$B7395,'Data Transformation'!$G$425:$G$8425),D7410))</f>
        <v>2001</v>
      </c>
      <c r="F7410">
        <f t="shared" si="924"/>
        <v>0</v>
      </c>
      <c r="G7410">
        <f>Weighting!$H$18</f>
        <v>0</v>
      </c>
      <c r="H7410">
        <f t="array" ref="H7410">FREQUENCY(IF('Data Transformation'!$B$4:$B$8425=B7395,'Data Transformation'!$G$4:$G$8425),'Bin Analysis'!$B7410)</f>
        <v>2073</v>
      </c>
      <c r="I7410">
        <f t="shared" si="925"/>
        <v>0</v>
      </c>
      <c r="J7410">
        <f t="shared" si="926"/>
        <v>0</v>
      </c>
      <c r="K7410">
        <f>J7410*Weighting!$W$18</f>
        <v>0</v>
      </c>
      <c r="M7410" s="14"/>
    </row>
    <row r="7411" spans="1:25" x14ac:dyDescent="0.25">
      <c r="A7411" s="32" t="str">
        <f>IF(Weighting!$P$19&gt;0,B7411,"")</f>
        <v/>
      </c>
      <c r="B7411" t="e">
        <f>Weighting!$C$19</f>
        <v>#DIV/0!</v>
      </c>
      <c r="C7411" t="e">
        <f>Weighting!$F$19</f>
        <v>#NUM!</v>
      </c>
      <c r="D7411" t="e">
        <f>IF(C7411=1,'Data Transformation'!$G$3+0.5*'Data Transformation'!$W$25,IF(C7412=1,D7412-'Data Transformation'!$W$25,FALSE))</f>
        <v>#NUM!</v>
      </c>
      <c r="E7411">
        <f t="array" ref="E7411">IF(ISLOGICAL(D7411),"",FREQUENCY(IF('Data Transformation'!$B$425:$B$8425='Bin Analysis'!$B7395,'Data Transformation'!$G$425:$G$8425),D7411))</f>
        <v>2001</v>
      </c>
      <c r="F7411">
        <f t="shared" si="924"/>
        <v>0</v>
      </c>
      <c r="G7411">
        <f>Weighting!$H$19</f>
        <v>0</v>
      </c>
      <c r="H7411">
        <f t="array" ref="H7411">FREQUENCY(IF('Data Transformation'!$B$4:$B$8425=B7395,'Data Transformation'!$G$4:$G$8425),'Bin Analysis'!$B7411)</f>
        <v>2073</v>
      </c>
      <c r="I7411">
        <f t="shared" si="925"/>
        <v>0</v>
      </c>
      <c r="J7411">
        <f t="shared" si="926"/>
        <v>0</v>
      </c>
      <c r="K7411">
        <f>J7411*Weighting!$W$19</f>
        <v>0</v>
      </c>
      <c r="M7411" s="14"/>
    </row>
    <row r="7412" spans="1:25" x14ac:dyDescent="0.25">
      <c r="A7412" s="32" t="str">
        <f>IF(Weighting!$P$20&gt;0,B7412,"")</f>
        <v/>
      </c>
      <c r="B7412" t="e">
        <f>Weighting!$C$20</f>
        <v>#DIV/0!</v>
      </c>
      <c r="C7412" t="e">
        <f>Weighting!$F$20</f>
        <v>#NUM!</v>
      </c>
      <c r="D7412" t="e">
        <f>IF(C7412=1,'Data Transformation'!$G$3+0.5*'Data Transformation'!$W$25,IF(C7413=1,D7413-'Data Transformation'!$W$25,FALSE))</f>
        <v>#NUM!</v>
      </c>
      <c r="E7412">
        <f t="array" ref="E7412">IF(ISLOGICAL(D7412),"",FREQUENCY(IF('Data Transformation'!$B$425:$B$8425='Bin Analysis'!$B7395,'Data Transformation'!$G$425:$G$8425),D7412))</f>
        <v>2001</v>
      </c>
      <c r="F7412">
        <f t="shared" si="924"/>
        <v>0</v>
      </c>
      <c r="G7412">
        <f>Weighting!$H$20</f>
        <v>0</v>
      </c>
      <c r="H7412">
        <f t="array" ref="H7412">FREQUENCY(IF('Data Transformation'!$B$4:$B$8425=B7395,'Data Transformation'!$G$4:$G$8425),'Bin Analysis'!$B7412)</f>
        <v>2073</v>
      </c>
      <c r="I7412">
        <f t="shared" si="925"/>
        <v>0</v>
      </c>
      <c r="J7412">
        <f t="shared" si="926"/>
        <v>0</v>
      </c>
      <c r="K7412">
        <f>J7412*Weighting!$W$20</f>
        <v>0</v>
      </c>
      <c r="M7412" s="14"/>
    </row>
    <row r="7413" spans="1:25" x14ac:dyDescent="0.25">
      <c r="A7413" s="32" t="str">
        <f>IF(Weighting!$P$21&gt;0,B7413,"")</f>
        <v/>
      </c>
      <c r="B7413" t="e">
        <f>Weighting!$C$21</f>
        <v>#DIV/0!</v>
      </c>
      <c r="C7413" t="e">
        <f>Weighting!$F$21</f>
        <v>#NUM!</v>
      </c>
      <c r="D7413" t="e">
        <f>IF(C7413=1,'Data Transformation'!$G$3+0.5*'Data Transformation'!$W$25,IF(C7414=1,D7414-'Data Transformation'!$W$25,FALSE))</f>
        <v>#NUM!</v>
      </c>
      <c r="E7413">
        <f t="array" ref="E7413">IF(ISLOGICAL(D7413),"",FREQUENCY(IF('Data Transformation'!$B$425:$B$8425='Bin Analysis'!$B7395,'Data Transformation'!$G$425:$G$8425),D7413))</f>
        <v>2001</v>
      </c>
      <c r="F7413">
        <f t="shared" si="924"/>
        <v>0</v>
      </c>
      <c r="G7413">
        <f>Weighting!$H$21</f>
        <v>0</v>
      </c>
      <c r="H7413">
        <f t="array" ref="H7413">FREQUENCY(IF('Data Transformation'!$B$4:$B$8425=B7395,'Data Transformation'!$G$4:$G$8425),'Bin Analysis'!$B7413)</f>
        <v>2073</v>
      </c>
      <c r="I7413">
        <f t="shared" si="925"/>
        <v>0</v>
      </c>
      <c r="J7413">
        <f t="shared" si="926"/>
        <v>0</v>
      </c>
      <c r="K7413">
        <f>J7413*Weighting!$W$21</f>
        <v>0</v>
      </c>
      <c r="M7413" s="14"/>
    </row>
    <row r="7414" spans="1:25" x14ac:dyDescent="0.25">
      <c r="A7414" s="32" t="str">
        <f>IF(Weighting!$P$22&gt;0,B7414,"")</f>
        <v/>
      </c>
      <c r="B7414" t="e">
        <f>Weighting!$C$22</f>
        <v>#DIV/0!</v>
      </c>
      <c r="C7414" t="e">
        <f>Weighting!$F$22</f>
        <v>#NUM!</v>
      </c>
      <c r="D7414" t="e">
        <f>IF(C7414=1,'Data Transformation'!$G$3+0.5*'Data Transformation'!$W$25,IF(C7415=1,D7415-'Data Transformation'!$W$25,FALSE))</f>
        <v>#NUM!</v>
      </c>
      <c r="E7414">
        <f t="array" ref="E7414">IF(ISLOGICAL(D7414),"",FREQUENCY(IF('Data Transformation'!$B$425:$B$8425='Bin Analysis'!$B7395,'Data Transformation'!$G$425:$G$8425),D7414))</f>
        <v>2001</v>
      </c>
      <c r="F7414">
        <f t="shared" si="924"/>
        <v>0</v>
      </c>
      <c r="G7414">
        <f>Weighting!$H$22</f>
        <v>0</v>
      </c>
      <c r="H7414">
        <f t="array" ref="H7414">FREQUENCY(IF('Data Transformation'!$B$4:$B$8425=B7395,'Data Transformation'!$G$4:$G$8425),'Bin Analysis'!$B7414)</f>
        <v>2073</v>
      </c>
      <c r="I7414">
        <f t="shared" si="925"/>
        <v>0</v>
      </c>
      <c r="J7414">
        <f t="shared" si="926"/>
        <v>0</v>
      </c>
      <c r="K7414">
        <f>J7414*Weighting!$W$22</f>
        <v>0</v>
      </c>
      <c r="M7414" s="14"/>
    </row>
    <row r="7415" spans="1:25" x14ac:dyDescent="0.25">
      <c r="A7415" s="32" t="str">
        <f>IF(Weighting!$P$23&gt;0,B7415,"")</f>
        <v/>
      </c>
      <c r="B7415" t="e">
        <f>Weighting!$C$23</f>
        <v>#DIV/0!</v>
      </c>
      <c r="C7415" t="e">
        <f>Weighting!$F$23</f>
        <v>#NUM!</v>
      </c>
      <c r="D7415" t="e">
        <f>IF(C7415=1,'Data Transformation'!$G$3+0.5*'Data Transformation'!$W$25,IF(C7416=1,D7416-'Data Transformation'!$W$25,FALSE))</f>
        <v>#NUM!</v>
      </c>
      <c r="E7415">
        <f t="array" ref="E7415">IF(ISLOGICAL(D7415),"",FREQUENCY(IF('Data Transformation'!$B$425:$B$8425='Bin Analysis'!$B7395,'Data Transformation'!$G$425:$G$8425),D7415))</f>
        <v>2001</v>
      </c>
      <c r="F7415">
        <f t="shared" si="924"/>
        <v>0</v>
      </c>
      <c r="G7415">
        <f>Weighting!$H$23</f>
        <v>0</v>
      </c>
      <c r="H7415">
        <f t="array" ref="H7415">FREQUENCY(IF('Data Transformation'!$B$4:$B$8425=B7395,'Data Transformation'!$G$4:$G$8425),'Bin Analysis'!$B7415)</f>
        <v>2073</v>
      </c>
      <c r="I7415">
        <f t="shared" si="925"/>
        <v>0</v>
      </c>
      <c r="J7415">
        <f t="shared" si="926"/>
        <v>0</v>
      </c>
      <c r="K7415">
        <f>J7415*Weighting!$W$23</f>
        <v>0</v>
      </c>
      <c r="M7415" s="14"/>
    </row>
    <row r="7416" spans="1:25" x14ac:dyDescent="0.25">
      <c r="A7416" s="32" t="str">
        <f>IF(Weighting!$P$24&gt;0,B7416,"")</f>
        <v/>
      </c>
      <c r="B7416" t="e">
        <f>Weighting!$C$24</f>
        <v>#DIV/0!</v>
      </c>
      <c r="C7416" t="e">
        <f>Weighting!$F$24</f>
        <v>#NUM!</v>
      </c>
      <c r="D7416" t="e">
        <f>IF(C7416=1,'Data Transformation'!$G$3+0.5*'Data Transformation'!$W$25,IF(C7417=1,D7417-'Data Transformation'!$W$25,FALSE))</f>
        <v>#NUM!</v>
      </c>
      <c r="E7416">
        <f t="array" ref="E7416">IF(ISLOGICAL(D7416),"",FREQUENCY(IF('Data Transformation'!$B$425:$B$8425='Bin Analysis'!$B7395,'Data Transformation'!$G$425:$G$8425),D7416))</f>
        <v>2001</v>
      </c>
      <c r="F7416">
        <f t="shared" si="924"/>
        <v>0</v>
      </c>
      <c r="G7416">
        <f>Weighting!$H$24</f>
        <v>0</v>
      </c>
      <c r="H7416">
        <f t="array" ref="H7416">FREQUENCY(IF('Data Transformation'!$B$4:$B$8425=B7395,'Data Transformation'!$G$4:$G$8425),'Bin Analysis'!$B7416)</f>
        <v>2073</v>
      </c>
      <c r="I7416">
        <f t="shared" si="925"/>
        <v>0</v>
      </c>
      <c r="J7416">
        <f t="shared" si="926"/>
        <v>0</v>
      </c>
      <c r="K7416">
        <f>J7416*Weighting!$W$24</f>
        <v>0</v>
      </c>
      <c r="M7416" s="14"/>
    </row>
    <row r="7417" spans="1:25" x14ac:dyDescent="0.25">
      <c r="A7417" s="32" t="str">
        <f>IF(Weighting!$P$25&gt;0,B7417,"")</f>
        <v/>
      </c>
      <c r="B7417" t="e">
        <f>Weighting!$C$25</f>
        <v>#DIV/0!</v>
      </c>
      <c r="C7417" t="e">
        <f>Weighting!$F$25</f>
        <v>#NUM!</v>
      </c>
      <c r="D7417" t="e">
        <f>IF(C7417=1,'Data Transformation'!$G$3+0.5*'Data Transformation'!$W$25,IF(C7418=1,D7418-'Data Transformation'!$W$25,FALSE))</f>
        <v>#NUM!</v>
      </c>
      <c r="E7417">
        <f t="array" ref="E7417">IF(ISLOGICAL(D7417),"",FREQUENCY(IF('Data Transformation'!$B$425:$B$8425='Bin Analysis'!$B7395,'Data Transformation'!$G$425:$G$8425),D7417))</f>
        <v>2001</v>
      </c>
      <c r="F7417">
        <f t="shared" si="924"/>
        <v>0</v>
      </c>
      <c r="G7417">
        <f>Weighting!$H$25</f>
        <v>0</v>
      </c>
      <c r="H7417">
        <f t="array" ref="H7417">FREQUENCY(IF('Data Transformation'!$B$4:$B$8425=B7395,'Data Transformation'!$G$4:$G$8425),'Bin Analysis'!$B7417)</f>
        <v>2073</v>
      </c>
      <c r="I7417">
        <f t="shared" si="925"/>
        <v>0</v>
      </c>
      <c r="J7417">
        <f t="shared" si="926"/>
        <v>0</v>
      </c>
      <c r="K7417">
        <f>J7417*Weighting!$W$25</f>
        <v>0</v>
      </c>
      <c r="M7417" s="14"/>
    </row>
    <row r="7418" spans="1:25" x14ac:dyDescent="0.25">
      <c r="A7418" s="32"/>
      <c r="M7418" s="14"/>
    </row>
    <row r="7419" spans="1:25" ht="23.25" x14ac:dyDescent="0.35">
      <c r="A7419" s="21" t="s">
        <v>0</v>
      </c>
      <c r="B7419" s="21" t="str">
        <f>IFERROR(VLOOKUP(C7419,'Data Transformation'!$L$6:$M$426,2,FALSE),"")</f>
        <v/>
      </c>
      <c r="C7419" s="21">
        <f>C7395+1</f>
        <v>309</v>
      </c>
      <c r="D7419" s="21"/>
      <c r="E7419" s="21"/>
      <c r="F7419" s="21"/>
      <c r="G7419" s="21"/>
      <c r="H7419" s="22"/>
      <c r="I7419" s="22"/>
      <c r="J7419" s="22"/>
      <c r="K7419" s="21"/>
      <c r="L7419" s="21" t="str">
        <f>B7419</f>
        <v/>
      </c>
      <c r="M7419" s="23" t="e">
        <f>INDEX('Data Transformation'!$O$4:$O$424,MATCH($B7419,'Data Transformation'!$M$4:$M$424,0),MATCH($M$2,'Data Transformation'!$O$3,0))</f>
        <v>#N/A</v>
      </c>
      <c r="N7419" s="27" t="e">
        <f>IF('Input and Summary Results'!$J$16="minimum",'Bin Analysis'!X7420/(M7419-1),'Bin Analysis'!Y7419/('Bin Analysis'!M7419-1))</f>
        <v>#N/A</v>
      </c>
      <c r="O7419" s="27" t="e">
        <f>IF(M7419=FALSE,NA(),(VLOOKUP(1,C7422:K7441,4,FALSE))/(M7419-1))</f>
        <v>#N/A</v>
      </c>
      <c r="P7419" s="27" t="e">
        <f>IF(M7419=FALSE,NA(),SUM(J7422:J7441)/Weighting!$S$5)</f>
        <v>#N/A</v>
      </c>
      <c r="Q7419" s="27" t="e">
        <f>IF(M7419=FALSE,NA(),SUM(K7422:K7441)/Weighting!$S$6)</f>
        <v>#N/A</v>
      </c>
      <c r="R7419" s="27" t="e">
        <f>IF(M7419=FALSE,NA(),(VLOOKUP(1,G7422:K7441,3,FALSE))/(M7419-1))</f>
        <v>#N/A</v>
      </c>
      <c r="S7419" s="22" t="e">
        <f>IF(M7419=FALSE,NA(),IF(SUM(J7422:J7441)=2,"yes","no"))</f>
        <v>#N/A</v>
      </c>
      <c r="X7419" s="2" cm="2">
        <f t="array" ref="X7419:X7420">FREQUENCY(IF('Data Transformation'!$B$425:$B$6424='Bin Analysis'!L7419,'Data Transformation'!$G$425:$G$6424),'Data Transformation'!$U$11)</f>
        <v>0</v>
      </c>
      <c r="Y7419" s="2" cm="2">
        <f t="array" ref="Y7419:Y7420">FREQUENCY(IF('Data Transformation'!$B$425:$B$6424='Bin Analysis'!L7419,'Data Transformation'!$G$425:$G$6424),'Data Transformation'!$U$12)</f>
        <v>0</v>
      </c>
    </row>
    <row r="7420" spans="1:25" x14ac:dyDescent="0.25">
      <c r="A7420" s="14" t="s">
        <v>67</v>
      </c>
      <c r="B7420" t="s">
        <v>47</v>
      </c>
      <c r="C7420" t="s">
        <v>5</v>
      </c>
      <c r="D7420" t="s">
        <v>98</v>
      </c>
      <c r="E7420" t="s">
        <v>99</v>
      </c>
      <c r="F7420" t="s">
        <v>100</v>
      </c>
      <c r="G7420" t="s">
        <v>69</v>
      </c>
      <c r="H7420" t="s">
        <v>31</v>
      </c>
      <c r="I7420" t="s">
        <v>32</v>
      </c>
      <c r="J7420" t="s">
        <v>46</v>
      </c>
      <c r="K7420" s="14" t="s">
        <v>45</v>
      </c>
      <c r="M7420" s="14"/>
      <c r="X7420" s="2">
        <v>0</v>
      </c>
      <c r="Y7420" s="2">
        <v>0</v>
      </c>
    </row>
    <row r="7421" spans="1:25" x14ac:dyDescent="0.25">
      <c r="A7421" s="32"/>
      <c r="D7421" t="e">
        <f>IF(C7421=1,'Data Transformation'!$G$3+0.5*'Data Transformation'!$W$25,IF(C7422=1,D7422-'Data Transformation'!$W$25,FALSE))</f>
        <v>#NUM!</v>
      </c>
      <c r="E7421">
        <f t="array" ref="E7421">IF(ISLOGICAL(D7421),"",FREQUENCY(IF('Data Transformation'!$B$425:$B$8425='Bin Analysis'!$B7419,'Data Transformation'!$G$425:$G$8425),D7421))</f>
        <v>2001</v>
      </c>
      <c r="F7421" t="e">
        <f>IF(ISLOGICAL(D7421),"",E7421-E7420)</f>
        <v>#VALUE!</v>
      </c>
      <c r="M7421" s="14"/>
    </row>
    <row r="7422" spans="1:25" x14ac:dyDescent="0.25">
      <c r="A7422" s="32" t="e">
        <f>IF(Weighting!$P$6&gt;0,B7422,"")</f>
        <v>#NUM!</v>
      </c>
      <c r="B7422" t="e">
        <f>Weighting!$C$6</f>
        <v>#DIV/0!</v>
      </c>
      <c r="C7422" t="e">
        <f>Weighting!$F$6</f>
        <v>#NUM!</v>
      </c>
      <c r="D7422" t="e">
        <f>IF(C7422=1,'Data Transformation'!$G$3+0.5*'Data Transformation'!$W$25,IF(C7423=1,D7423-'Data Transformation'!$W$25,FALSE))</f>
        <v>#NUM!</v>
      </c>
      <c r="E7422">
        <f t="array" ref="E7422">IF(ISLOGICAL(D7422),"",FREQUENCY(IF('Data Transformation'!$B$425:$B$8425='Bin Analysis'!$B7419,'Data Transformation'!$G$425:$G$8425),D7422))</f>
        <v>2001</v>
      </c>
      <c r="F7422">
        <f>IF(ISLOGICAL(D7422),"",E7422-E7421)</f>
        <v>0</v>
      </c>
      <c r="G7422">
        <f>Weighting!$H$6</f>
        <v>1</v>
      </c>
      <c r="H7422">
        <f t="array" ref="H7422">FREQUENCY(IF('Data Transformation'!$B$4:$B$8425=B7419,'Data Transformation'!$G$4:$G$8425),'Bin Analysis'!$B7422)</f>
        <v>2073</v>
      </c>
      <c r="I7422">
        <f>H7422-H7421</f>
        <v>2073</v>
      </c>
      <c r="J7422">
        <f>IF(I7422=0,0,1)</f>
        <v>1</v>
      </c>
      <c r="K7422" t="e">
        <f>J7422*Weighting!$W$6</f>
        <v>#NUM!</v>
      </c>
      <c r="M7422" s="14"/>
    </row>
    <row r="7423" spans="1:25" x14ac:dyDescent="0.25">
      <c r="A7423" s="32" t="str">
        <f>IF(Weighting!$P$7&gt;0,B7423,"")</f>
        <v/>
      </c>
      <c r="B7423" t="e">
        <f>Weighting!$C$7</f>
        <v>#DIV/0!</v>
      </c>
      <c r="C7423" t="e">
        <f>Weighting!$F$7</f>
        <v>#NUM!</v>
      </c>
      <c r="D7423" t="e">
        <f>IF(C7423=1,'Data Transformation'!$G$3+0.5*'Data Transformation'!$W$25,IF(C7424=1,D7424-'Data Transformation'!$W$25,FALSE))</f>
        <v>#NUM!</v>
      </c>
      <c r="E7423">
        <f t="array" ref="E7423">IF(ISLOGICAL(D7423),"",FREQUENCY(IF('Data Transformation'!$B$425:$B$8425='Bin Analysis'!$B7419,'Data Transformation'!$G$425:$G$8425),D7423))</f>
        <v>2001</v>
      </c>
      <c r="F7423">
        <f t="shared" ref="F7423:F7441" si="927">IF(ISLOGICAL(D7423),"",E7423-E7422)</f>
        <v>0</v>
      </c>
      <c r="G7423">
        <f>Weighting!$H$7</f>
        <v>0</v>
      </c>
      <c r="H7423">
        <f t="array" ref="H7423">FREQUENCY(IF('Data Transformation'!$B$4:$B$8425=B7419,'Data Transformation'!$G$4:$G$8425),'Bin Analysis'!$B7423)</f>
        <v>2073</v>
      </c>
      <c r="I7423">
        <f t="shared" ref="I7423:I7441" si="928">H7423-H7422</f>
        <v>0</v>
      </c>
      <c r="J7423">
        <f>IF(I7423=0,0,1)</f>
        <v>0</v>
      </c>
      <c r="K7423">
        <f>J7423*Weighting!$W$7</f>
        <v>0</v>
      </c>
      <c r="M7423" s="14"/>
    </row>
    <row r="7424" spans="1:25" x14ac:dyDescent="0.25">
      <c r="A7424" s="32" t="str">
        <f>IF(Weighting!$P$8&gt;0,B7424,"")</f>
        <v/>
      </c>
      <c r="B7424" t="e">
        <f>Weighting!$C$8</f>
        <v>#DIV/0!</v>
      </c>
      <c r="C7424" t="e">
        <f>Weighting!$F$8</f>
        <v>#NUM!</v>
      </c>
      <c r="D7424" t="e">
        <f>IF(C7424=1,'Data Transformation'!$G$3+0.5*'Data Transformation'!$W$25,IF(C7425=1,D7425-'Data Transformation'!$W$25,FALSE))</f>
        <v>#NUM!</v>
      </c>
      <c r="E7424">
        <f t="array" ref="E7424">IF(ISLOGICAL(D7424),"",FREQUENCY(IF('Data Transformation'!$B$425:$B$8425='Bin Analysis'!$B7419,'Data Transformation'!$G$425:$G$8425),D7424))</f>
        <v>2001</v>
      </c>
      <c r="F7424">
        <f t="shared" si="927"/>
        <v>0</v>
      </c>
      <c r="G7424">
        <f>Weighting!$H$8</f>
        <v>0</v>
      </c>
      <c r="H7424">
        <f t="array" ref="H7424">FREQUENCY(IF('Data Transformation'!$B$4:$B$8425=B7419,'Data Transformation'!$G$4:$G$8425),'Bin Analysis'!$B7424)</f>
        <v>2073</v>
      </c>
      <c r="I7424">
        <f t="shared" si="928"/>
        <v>0</v>
      </c>
      <c r="J7424">
        <f t="shared" ref="J7424:J7441" si="929">IF(I7424=0,0,1)</f>
        <v>0</v>
      </c>
      <c r="K7424">
        <f>J7424*Weighting!$W$8</f>
        <v>0</v>
      </c>
      <c r="M7424" s="14"/>
    </row>
    <row r="7425" spans="1:13" x14ac:dyDescent="0.25">
      <c r="A7425" s="32" t="str">
        <f>IF(Weighting!$P$9&gt;0,B7425,"")</f>
        <v/>
      </c>
      <c r="B7425" s="50" t="e">
        <f>Weighting!$C$9</f>
        <v>#DIV/0!</v>
      </c>
      <c r="C7425" t="e">
        <f>Weighting!$F$9</f>
        <v>#NUM!</v>
      </c>
      <c r="D7425" t="e">
        <f>IF(C7425=1,'Data Transformation'!$G$3+0.5*'Data Transformation'!$W$25,IF(C7426=1,D7426-'Data Transformation'!$W$25,FALSE))</f>
        <v>#NUM!</v>
      </c>
      <c r="E7425">
        <f t="array" ref="E7425">IF(ISLOGICAL(D7425),"",FREQUENCY(IF('Data Transformation'!$B$425:$B$8425='Bin Analysis'!$B7419,'Data Transformation'!$G$425:$G$8425),D7425))</f>
        <v>2001</v>
      </c>
      <c r="F7425">
        <f t="shared" si="927"/>
        <v>0</v>
      </c>
      <c r="G7425">
        <f>Weighting!$H$9</f>
        <v>0</v>
      </c>
      <c r="H7425">
        <f t="array" ref="H7425">FREQUENCY(IF('Data Transformation'!$B$4:$B$8425=B7419,'Data Transformation'!$G$4:$G$8425),'Bin Analysis'!$B7425)</f>
        <v>2073</v>
      </c>
      <c r="I7425">
        <f t="shared" si="928"/>
        <v>0</v>
      </c>
      <c r="J7425">
        <f t="shared" si="929"/>
        <v>0</v>
      </c>
      <c r="K7425">
        <f>J7425*Weighting!$W$9</f>
        <v>0</v>
      </c>
      <c r="M7425" s="14"/>
    </row>
    <row r="7426" spans="1:13" x14ac:dyDescent="0.25">
      <c r="A7426" s="32" t="str">
        <f>IF(Weighting!$P$10&gt;0,B7426,"")</f>
        <v/>
      </c>
      <c r="B7426" t="e">
        <f>Weighting!$C$10</f>
        <v>#DIV/0!</v>
      </c>
      <c r="C7426" t="e">
        <f>Weighting!$F$10</f>
        <v>#NUM!</v>
      </c>
      <c r="D7426" t="e">
        <f>IF(C7426=1,'Data Transformation'!$G$3+0.5*'Data Transformation'!$W$25,IF(C7427=1,D7427-'Data Transformation'!$W$25,FALSE))</f>
        <v>#NUM!</v>
      </c>
      <c r="E7426">
        <f t="array" ref="E7426">IF(ISLOGICAL(D7426),"",FREQUENCY(IF('Data Transformation'!$B$425:$B$8425='Bin Analysis'!$B7419,'Data Transformation'!$G$425:$G$8425),D7426))</f>
        <v>2001</v>
      </c>
      <c r="F7426">
        <f t="shared" si="927"/>
        <v>0</v>
      </c>
      <c r="G7426">
        <f>Weighting!$H$10</f>
        <v>0</v>
      </c>
      <c r="H7426">
        <f t="array" ref="H7426">FREQUENCY(IF('Data Transformation'!$B$4:$B$8425=B7419,'Data Transformation'!$G$4:$G$8425),'Bin Analysis'!$B7426)</f>
        <v>2073</v>
      </c>
      <c r="I7426">
        <f t="shared" si="928"/>
        <v>0</v>
      </c>
      <c r="J7426">
        <f t="shared" si="929"/>
        <v>0</v>
      </c>
      <c r="K7426">
        <f>J7426*Weighting!$W$10</f>
        <v>0</v>
      </c>
      <c r="M7426" s="14"/>
    </row>
    <row r="7427" spans="1:13" x14ac:dyDescent="0.25">
      <c r="A7427" s="32" t="str">
        <f>IF(Weighting!$P$11&gt;0,B7427,"")</f>
        <v/>
      </c>
      <c r="B7427" t="e">
        <f>Weighting!$C$11</f>
        <v>#DIV/0!</v>
      </c>
      <c r="C7427" t="e">
        <f>Weighting!$F$11</f>
        <v>#NUM!</v>
      </c>
      <c r="D7427" t="e">
        <f>IF(C7427=1,'Data Transformation'!$G$3+0.5*'Data Transformation'!$W$25,IF(C7428=1,D7428-'Data Transformation'!$W$25,FALSE))</f>
        <v>#NUM!</v>
      </c>
      <c r="E7427">
        <f t="array" ref="E7427">IF(ISLOGICAL(D7427),"",FREQUENCY(IF('Data Transformation'!$B$425:$B$8425='Bin Analysis'!$B7419,'Data Transformation'!$G$425:$G$8425),D7427))</f>
        <v>2001</v>
      </c>
      <c r="F7427">
        <f t="shared" si="927"/>
        <v>0</v>
      </c>
      <c r="G7427">
        <f>Weighting!$H$11</f>
        <v>0</v>
      </c>
      <c r="H7427">
        <f t="array" ref="H7427">FREQUENCY(IF('Data Transformation'!$B$4:$B$8425=B7419,'Data Transformation'!$G$4:$G$8425),'Bin Analysis'!$B7427)</f>
        <v>2073</v>
      </c>
      <c r="I7427">
        <f t="shared" si="928"/>
        <v>0</v>
      </c>
      <c r="J7427">
        <f t="shared" si="929"/>
        <v>0</v>
      </c>
      <c r="K7427">
        <f>J7427*Weighting!$W$11</f>
        <v>0</v>
      </c>
      <c r="M7427" s="14"/>
    </row>
    <row r="7428" spans="1:13" x14ac:dyDescent="0.25">
      <c r="A7428" s="32" t="str">
        <f>IF(Weighting!$P$12&gt;0,B7428,"")</f>
        <v/>
      </c>
      <c r="B7428" t="e">
        <f>Weighting!$C$12</f>
        <v>#DIV/0!</v>
      </c>
      <c r="C7428" t="e">
        <f>Weighting!$F$12</f>
        <v>#NUM!</v>
      </c>
      <c r="D7428" t="e">
        <f>IF(C7428=1,'Data Transformation'!$G$3+0.5*'Data Transformation'!$W$25,IF(C7429=1,D7429-'Data Transformation'!$W$25,FALSE))</f>
        <v>#NUM!</v>
      </c>
      <c r="E7428">
        <f t="array" ref="E7428">IF(ISLOGICAL(D7428),"",FREQUENCY(IF('Data Transformation'!$B$425:$B$8425='Bin Analysis'!$B7419,'Data Transformation'!$G$425:$G$8425),D7428))</f>
        <v>2001</v>
      </c>
      <c r="F7428">
        <f t="shared" si="927"/>
        <v>0</v>
      </c>
      <c r="G7428">
        <f>Weighting!$H$12</f>
        <v>0</v>
      </c>
      <c r="H7428">
        <f t="array" ref="H7428">FREQUENCY(IF('Data Transformation'!$B$4:$B$8425=B7419,'Data Transformation'!$G$4:$G$8425),'Bin Analysis'!$B7428)</f>
        <v>2073</v>
      </c>
      <c r="I7428">
        <f t="shared" si="928"/>
        <v>0</v>
      </c>
      <c r="J7428">
        <f t="shared" si="929"/>
        <v>0</v>
      </c>
      <c r="K7428">
        <f>J7428*Weighting!$W$12</f>
        <v>0</v>
      </c>
      <c r="M7428" s="14"/>
    </row>
    <row r="7429" spans="1:13" x14ac:dyDescent="0.25">
      <c r="A7429" s="32" t="str">
        <f>IF(Weighting!$P$13&gt;0,B7429,"")</f>
        <v/>
      </c>
      <c r="B7429" t="e">
        <f>Weighting!$C$13</f>
        <v>#DIV/0!</v>
      </c>
      <c r="C7429" t="e">
        <f>Weighting!$F$13</f>
        <v>#NUM!</v>
      </c>
      <c r="D7429" t="e">
        <f>IF(C7429=1,'Data Transformation'!$G$3+0.5*'Data Transformation'!$W$25,IF(C7430=1,D7430-'Data Transformation'!$W$25,FALSE))</f>
        <v>#NUM!</v>
      </c>
      <c r="E7429">
        <f t="array" ref="E7429">IF(ISLOGICAL(D7429),"",FREQUENCY(IF('Data Transformation'!$B$425:$B$8425='Bin Analysis'!$B7419,'Data Transformation'!$G$425:$G$8425),D7429))</f>
        <v>2001</v>
      </c>
      <c r="F7429">
        <f t="shared" si="927"/>
        <v>0</v>
      </c>
      <c r="G7429">
        <f>Weighting!$H$13</f>
        <v>0</v>
      </c>
      <c r="H7429">
        <f t="array" ref="H7429">FREQUENCY(IF('Data Transformation'!$B$4:$B$8425=B7419,'Data Transformation'!$G$4:$G$8425),'Bin Analysis'!$B7429)</f>
        <v>2073</v>
      </c>
      <c r="I7429">
        <f t="shared" si="928"/>
        <v>0</v>
      </c>
      <c r="J7429">
        <f t="shared" si="929"/>
        <v>0</v>
      </c>
      <c r="K7429">
        <f>J7429*Weighting!$W$13</f>
        <v>0</v>
      </c>
      <c r="M7429" s="14"/>
    </row>
    <row r="7430" spans="1:13" x14ac:dyDescent="0.25">
      <c r="A7430" s="32" t="str">
        <f>IF(Weighting!$P$14&gt;0,B7430,"")</f>
        <v/>
      </c>
      <c r="B7430" t="e">
        <f>Weighting!$C$14</f>
        <v>#DIV/0!</v>
      </c>
      <c r="C7430" t="e">
        <f>Weighting!$F$14</f>
        <v>#NUM!</v>
      </c>
      <c r="D7430" t="e">
        <f>IF(C7430=1,'Data Transformation'!$G$3+0.5*'Data Transformation'!$W$25,IF(C7431=1,D7431-'Data Transformation'!$W$25,FALSE))</f>
        <v>#NUM!</v>
      </c>
      <c r="E7430">
        <f t="array" ref="E7430">IF(ISLOGICAL(D7430),"",FREQUENCY(IF('Data Transformation'!$B$425:$B$8425='Bin Analysis'!$B7419,'Data Transformation'!$G$425:$G$8425),D7430))</f>
        <v>2001</v>
      </c>
      <c r="F7430">
        <f t="shared" si="927"/>
        <v>0</v>
      </c>
      <c r="G7430">
        <f>Weighting!$H$14</f>
        <v>0</v>
      </c>
      <c r="H7430">
        <f t="array" ref="H7430">FREQUENCY(IF('Data Transformation'!$B$4:$B$8425=B7419,'Data Transformation'!$G$4:$G$8425),'Bin Analysis'!$B7430)</f>
        <v>2073</v>
      </c>
      <c r="I7430">
        <f t="shared" si="928"/>
        <v>0</v>
      </c>
      <c r="J7430">
        <f t="shared" si="929"/>
        <v>0</v>
      </c>
      <c r="K7430">
        <f>J7430*Weighting!$W$14</f>
        <v>0</v>
      </c>
      <c r="M7430" s="14"/>
    </row>
    <row r="7431" spans="1:13" x14ac:dyDescent="0.25">
      <c r="A7431" s="32" t="str">
        <f>IF(Weighting!$P$15&gt;0,B7431,"")</f>
        <v/>
      </c>
      <c r="B7431" t="e">
        <f>Weighting!$C$15</f>
        <v>#DIV/0!</v>
      </c>
      <c r="C7431" t="e">
        <f>Weighting!$F$15</f>
        <v>#NUM!</v>
      </c>
      <c r="D7431" t="e">
        <f>IF(C7431=1,'Data Transformation'!$G$3+0.5*'Data Transformation'!$W$25,IF(C7432=1,D7432-'Data Transformation'!$W$25,FALSE))</f>
        <v>#NUM!</v>
      </c>
      <c r="E7431">
        <f t="array" ref="E7431">IF(ISLOGICAL(D7431),"",FREQUENCY(IF('Data Transformation'!$B$425:$B$8425='Bin Analysis'!$B7419,'Data Transformation'!$G$425:$G$8425),D7431))</f>
        <v>2001</v>
      </c>
      <c r="F7431">
        <f t="shared" si="927"/>
        <v>0</v>
      </c>
      <c r="G7431">
        <f>Weighting!$H$15</f>
        <v>0</v>
      </c>
      <c r="H7431">
        <f t="array" ref="H7431">FREQUENCY(IF('Data Transformation'!$B$4:$B$8425=B7419,'Data Transformation'!$G$4:$G$8425),'Bin Analysis'!$B7431)</f>
        <v>2073</v>
      </c>
      <c r="I7431">
        <f t="shared" si="928"/>
        <v>0</v>
      </c>
      <c r="J7431">
        <f t="shared" si="929"/>
        <v>0</v>
      </c>
      <c r="K7431">
        <f>J7431*Weighting!$W$15</f>
        <v>0</v>
      </c>
      <c r="M7431" s="14"/>
    </row>
    <row r="7432" spans="1:13" x14ac:dyDescent="0.25">
      <c r="A7432" s="32" t="str">
        <f>IF(Weighting!$P$16&gt;0,B7432,"")</f>
        <v/>
      </c>
      <c r="B7432" t="e">
        <f>Weighting!$C$16</f>
        <v>#DIV/0!</v>
      </c>
      <c r="C7432" t="e">
        <f>Weighting!$F$16</f>
        <v>#NUM!</v>
      </c>
      <c r="D7432" t="e">
        <f>IF(C7432=1,'Data Transformation'!$G$3+0.5*'Data Transformation'!$W$25,IF(C7433=1,D7433-'Data Transformation'!$W$25,FALSE))</f>
        <v>#NUM!</v>
      </c>
      <c r="E7432">
        <f t="array" ref="E7432">IF(ISLOGICAL(D7432),"",FREQUENCY(IF('Data Transformation'!$B$425:$B$8425='Bin Analysis'!$B7419,'Data Transformation'!$G$425:$G$8425),D7432))</f>
        <v>2001</v>
      </c>
      <c r="F7432">
        <f t="shared" si="927"/>
        <v>0</v>
      </c>
      <c r="G7432">
        <f>Weighting!$H$16</f>
        <v>0</v>
      </c>
      <c r="H7432">
        <f t="array" ref="H7432">FREQUENCY(IF('Data Transformation'!$B$4:$B$8425=B7419,'Data Transformation'!$G$4:$G$8425),'Bin Analysis'!$B7432)</f>
        <v>2073</v>
      </c>
      <c r="I7432">
        <f t="shared" si="928"/>
        <v>0</v>
      </c>
      <c r="J7432">
        <f t="shared" si="929"/>
        <v>0</v>
      </c>
      <c r="K7432">
        <f>J7432*Weighting!$W$16</f>
        <v>0</v>
      </c>
      <c r="M7432" s="14"/>
    </row>
    <row r="7433" spans="1:13" x14ac:dyDescent="0.25">
      <c r="A7433" s="32" t="str">
        <f>IF(Weighting!$P$17&gt;0,B7433,"")</f>
        <v/>
      </c>
      <c r="B7433" t="e">
        <f>Weighting!$C$17</f>
        <v>#DIV/0!</v>
      </c>
      <c r="C7433" t="e">
        <f>Weighting!$F$17</f>
        <v>#NUM!</v>
      </c>
      <c r="D7433" t="e">
        <f>IF(C7433=1,'Data Transformation'!$G$3+0.5*'Data Transformation'!$W$25,IF(C7434=1,D7434-'Data Transformation'!$W$25,FALSE))</f>
        <v>#NUM!</v>
      </c>
      <c r="E7433">
        <f t="array" ref="E7433">IF(ISLOGICAL(D7433),"",FREQUENCY(IF('Data Transformation'!$B$425:$B$8425='Bin Analysis'!$B7419,'Data Transformation'!$G$425:$G$8425),D7433))</f>
        <v>2001</v>
      </c>
      <c r="F7433">
        <f t="shared" si="927"/>
        <v>0</v>
      </c>
      <c r="G7433">
        <f>Weighting!$H$17</f>
        <v>0</v>
      </c>
      <c r="H7433">
        <f t="array" ref="H7433">FREQUENCY(IF('Data Transformation'!$B$4:$B$8425=B7419,'Data Transformation'!$G$4:$G$8425),'Bin Analysis'!$B7433)</f>
        <v>2073</v>
      </c>
      <c r="I7433">
        <f t="shared" si="928"/>
        <v>0</v>
      </c>
      <c r="J7433">
        <f t="shared" si="929"/>
        <v>0</v>
      </c>
      <c r="K7433">
        <f>J7433*Weighting!$W$17</f>
        <v>0</v>
      </c>
      <c r="M7433" s="14"/>
    </row>
    <row r="7434" spans="1:13" x14ac:dyDescent="0.25">
      <c r="A7434" s="32" t="str">
        <f>IF(Weighting!$P$18&gt;0,B7434,"")</f>
        <v/>
      </c>
      <c r="B7434" t="e">
        <f>Weighting!$C$18</f>
        <v>#DIV/0!</v>
      </c>
      <c r="C7434" t="e">
        <f>Weighting!$F$18</f>
        <v>#NUM!</v>
      </c>
      <c r="D7434" t="e">
        <f>IF(C7434=1,'Data Transformation'!$G$3+0.5*'Data Transformation'!$W$25,IF(C7435=1,D7435-'Data Transformation'!$W$25,FALSE))</f>
        <v>#NUM!</v>
      </c>
      <c r="E7434">
        <f t="array" ref="E7434">IF(ISLOGICAL(D7434),"",FREQUENCY(IF('Data Transformation'!$B$425:$B$8425='Bin Analysis'!$B7419,'Data Transformation'!$G$425:$G$8425),D7434))</f>
        <v>2001</v>
      </c>
      <c r="F7434">
        <f t="shared" si="927"/>
        <v>0</v>
      </c>
      <c r="G7434">
        <f>Weighting!$H$18</f>
        <v>0</v>
      </c>
      <c r="H7434">
        <f t="array" ref="H7434">FREQUENCY(IF('Data Transformation'!$B$4:$B$8425=B7419,'Data Transformation'!$G$4:$G$8425),'Bin Analysis'!$B7434)</f>
        <v>2073</v>
      </c>
      <c r="I7434">
        <f t="shared" si="928"/>
        <v>0</v>
      </c>
      <c r="J7434">
        <f t="shared" si="929"/>
        <v>0</v>
      </c>
      <c r="K7434">
        <f>J7434*Weighting!$W$18</f>
        <v>0</v>
      </c>
      <c r="M7434" s="14"/>
    </row>
    <row r="7435" spans="1:13" x14ac:dyDescent="0.25">
      <c r="A7435" s="32" t="str">
        <f>IF(Weighting!$P$19&gt;0,B7435,"")</f>
        <v/>
      </c>
      <c r="B7435" t="e">
        <f>Weighting!$C$19</f>
        <v>#DIV/0!</v>
      </c>
      <c r="C7435" t="e">
        <f>Weighting!$F$19</f>
        <v>#NUM!</v>
      </c>
      <c r="D7435" t="e">
        <f>IF(C7435=1,'Data Transformation'!$G$3+0.5*'Data Transformation'!$W$25,IF(C7436=1,D7436-'Data Transformation'!$W$25,FALSE))</f>
        <v>#NUM!</v>
      </c>
      <c r="E7435">
        <f t="array" ref="E7435">IF(ISLOGICAL(D7435),"",FREQUENCY(IF('Data Transformation'!$B$425:$B$8425='Bin Analysis'!$B7419,'Data Transformation'!$G$425:$G$8425),D7435))</f>
        <v>2001</v>
      </c>
      <c r="F7435">
        <f t="shared" si="927"/>
        <v>0</v>
      </c>
      <c r="G7435">
        <f>Weighting!$H$19</f>
        <v>0</v>
      </c>
      <c r="H7435">
        <f t="array" ref="H7435">FREQUENCY(IF('Data Transformation'!$B$4:$B$8425=B7419,'Data Transformation'!$G$4:$G$8425),'Bin Analysis'!$B7435)</f>
        <v>2073</v>
      </c>
      <c r="I7435">
        <f t="shared" si="928"/>
        <v>0</v>
      </c>
      <c r="J7435">
        <f t="shared" si="929"/>
        <v>0</v>
      </c>
      <c r="K7435">
        <f>J7435*Weighting!$W$19</f>
        <v>0</v>
      </c>
      <c r="M7435" s="14"/>
    </row>
    <row r="7436" spans="1:13" x14ac:dyDescent="0.25">
      <c r="A7436" s="32" t="str">
        <f>IF(Weighting!$P$20&gt;0,B7436,"")</f>
        <v/>
      </c>
      <c r="B7436" t="e">
        <f>Weighting!$C$20</f>
        <v>#DIV/0!</v>
      </c>
      <c r="C7436" t="e">
        <f>Weighting!$F$20</f>
        <v>#NUM!</v>
      </c>
      <c r="D7436" t="e">
        <f>IF(C7436=1,'Data Transformation'!$G$3+0.5*'Data Transformation'!$W$25,IF(C7437=1,D7437-'Data Transformation'!$W$25,FALSE))</f>
        <v>#NUM!</v>
      </c>
      <c r="E7436">
        <f t="array" ref="E7436">IF(ISLOGICAL(D7436),"",FREQUENCY(IF('Data Transformation'!$B$425:$B$8425='Bin Analysis'!$B7419,'Data Transformation'!$G$425:$G$8425),D7436))</f>
        <v>2001</v>
      </c>
      <c r="F7436">
        <f t="shared" si="927"/>
        <v>0</v>
      </c>
      <c r="G7436">
        <f>Weighting!$H$20</f>
        <v>0</v>
      </c>
      <c r="H7436">
        <f t="array" ref="H7436">FREQUENCY(IF('Data Transformation'!$B$4:$B$8425=B7419,'Data Transformation'!$G$4:$G$8425),'Bin Analysis'!$B7436)</f>
        <v>2073</v>
      </c>
      <c r="I7436">
        <f t="shared" si="928"/>
        <v>0</v>
      </c>
      <c r="J7436">
        <f t="shared" si="929"/>
        <v>0</v>
      </c>
      <c r="K7436">
        <f>J7436*Weighting!$W$20</f>
        <v>0</v>
      </c>
      <c r="M7436" s="14"/>
    </row>
    <row r="7437" spans="1:13" x14ac:dyDescent="0.25">
      <c r="A7437" s="32" t="str">
        <f>IF(Weighting!$P$21&gt;0,B7437,"")</f>
        <v/>
      </c>
      <c r="B7437" t="e">
        <f>Weighting!$C$21</f>
        <v>#DIV/0!</v>
      </c>
      <c r="C7437" t="e">
        <f>Weighting!$F$21</f>
        <v>#NUM!</v>
      </c>
      <c r="D7437" t="e">
        <f>IF(C7437=1,'Data Transformation'!$G$3+0.5*'Data Transformation'!$W$25,IF(C7438=1,D7438-'Data Transformation'!$W$25,FALSE))</f>
        <v>#NUM!</v>
      </c>
      <c r="E7437">
        <f t="array" ref="E7437">IF(ISLOGICAL(D7437),"",FREQUENCY(IF('Data Transformation'!$B$425:$B$8425='Bin Analysis'!$B7419,'Data Transformation'!$G$425:$G$8425),D7437))</f>
        <v>2001</v>
      </c>
      <c r="F7437">
        <f t="shared" si="927"/>
        <v>0</v>
      </c>
      <c r="G7437">
        <f>Weighting!$H$21</f>
        <v>0</v>
      </c>
      <c r="H7437">
        <f t="array" ref="H7437">FREQUENCY(IF('Data Transformation'!$B$4:$B$8425=B7419,'Data Transformation'!$G$4:$G$8425),'Bin Analysis'!$B7437)</f>
        <v>2073</v>
      </c>
      <c r="I7437">
        <f t="shared" si="928"/>
        <v>0</v>
      </c>
      <c r="J7437">
        <f t="shared" si="929"/>
        <v>0</v>
      </c>
      <c r="K7437">
        <f>J7437*Weighting!$W$21</f>
        <v>0</v>
      </c>
      <c r="M7437" s="14"/>
    </row>
    <row r="7438" spans="1:13" x14ac:dyDescent="0.25">
      <c r="A7438" s="32" t="str">
        <f>IF(Weighting!$P$22&gt;0,B7438,"")</f>
        <v/>
      </c>
      <c r="B7438" t="e">
        <f>Weighting!$C$22</f>
        <v>#DIV/0!</v>
      </c>
      <c r="C7438" t="e">
        <f>Weighting!$F$22</f>
        <v>#NUM!</v>
      </c>
      <c r="D7438" t="e">
        <f>IF(C7438=1,'Data Transformation'!$G$3+0.5*'Data Transformation'!$W$25,IF(C7439=1,D7439-'Data Transformation'!$W$25,FALSE))</f>
        <v>#NUM!</v>
      </c>
      <c r="E7438">
        <f t="array" ref="E7438">IF(ISLOGICAL(D7438),"",FREQUENCY(IF('Data Transformation'!$B$425:$B$8425='Bin Analysis'!$B7419,'Data Transformation'!$G$425:$G$8425),D7438))</f>
        <v>2001</v>
      </c>
      <c r="F7438">
        <f t="shared" si="927"/>
        <v>0</v>
      </c>
      <c r="G7438">
        <f>Weighting!$H$22</f>
        <v>0</v>
      </c>
      <c r="H7438">
        <f t="array" ref="H7438">FREQUENCY(IF('Data Transformation'!$B$4:$B$8425=B7419,'Data Transformation'!$G$4:$G$8425),'Bin Analysis'!$B7438)</f>
        <v>2073</v>
      </c>
      <c r="I7438">
        <f t="shared" si="928"/>
        <v>0</v>
      </c>
      <c r="J7438">
        <f t="shared" si="929"/>
        <v>0</v>
      </c>
      <c r="K7438">
        <f>J7438*Weighting!$W$22</f>
        <v>0</v>
      </c>
      <c r="M7438" s="14"/>
    </row>
    <row r="7439" spans="1:13" x14ac:dyDescent="0.25">
      <c r="A7439" s="32" t="str">
        <f>IF(Weighting!$P$23&gt;0,B7439,"")</f>
        <v/>
      </c>
      <c r="B7439" t="e">
        <f>Weighting!$C$23</f>
        <v>#DIV/0!</v>
      </c>
      <c r="C7439" t="e">
        <f>Weighting!$F$23</f>
        <v>#NUM!</v>
      </c>
      <c r="D7439" t="e">
        <f>IF(C7439=1,'Data Transformation'!$G$3+0.5*'Data Transformation'!$W$25,IF(C7440=1,D7440-'Data Transformation'!$W$25,FALSE))</f>
        <v>#NUM!</v>
      </c>
      <c r="E7439">
        <f t="array" ref="E7439">IF(ISLOGICAL(D7439),"",FREQUENCY(IF('Data Transformation'!$B$425:$B$8425='Bin Analysis'!$B7419,'Data Transformation'!$G$425:$G$8425),D7439))</f>
        <v>2001</v>
      </c>
      <c r="F7439">
        <f t="shared" si="927"/>
        <v>0</v>
      </c>
      <c r="G7439">
        <f>Weighting!$H$23</f>
        <v>0</v>
      </c>
      <c r="H7439">
        <f t="array" ref="H7439">FREQUENCY(IF('Data Transformation'!$B$4:$B$8425=B7419,'Data Transformation'!$G$4:$G$8425),'Bin Analysis'!$B7439)</f>
        <v>2073</v>
      </c>
      <c r="I7439">
        <f t="shared" si="928"/>
        <v>0</v>
      </c>
      <c r="J7439">
        <f t="shared" si="929"/>
        <v>0</v>
      </c>
      <c r="K7439">
        <f>J7439*Weighting!$W$23</f>
        <v>0</v>
      </c>
      <c r="M7439" s="14"/>
    </row>
    <row r="7440" spans="1:13" x14ac:dyDescent="0.25">
      <c r="A7440" s="32" t="str">
        <f>IF(Weighting!$P$24&gt;0,B7440,"")</f>
        <v/>
      </c>
      <c r="B7440" t="e">
        <f>Weighting!$C$24</f>
        <v>#DIV/0!</v>
      </c>
      <c r="C7440" t="e">
        <f>Weighting!$F$24</f>
        <v>#NUM!</v>
      </c>
      <c r="D7440" t="e">
        <f>IF(C7440=1,'Data Transformation'!$G$3+0.5*'Data Transformation'!$W$25,IF(C7441=1,D7441-'Data Transformation'!$W$25,FALSE))</f>
        <v>#NUM!</v>
      </c>
      <c r="E7440">
        <f t="array" ref="E7440">IF(ISLOGICAL(D7440),"",FREQUENCY(IF('Data Transformation'!$B$425:$B$8425='Bin Analysis'!$B7419,'Data Transformation'!$G$425:$G$8425),D7440))</f>
        <v>2001</v>
      </c>
      <c r="F7440">
        <f t="shared" si="927"/>
        <v>0</v>
      </c>
      <c r="G7440">
        <f>Weighting!$H$24</f>
        <v>0</v>
      </c>
      <c r="H7440">
        <f t="array" ref="H7440">FREQUENCY(IF('Data Transformation'!$B$4:$B$8425=B7419,'Data Transformation'!$G$4:$G$8425),'Bin Analysis'!$B7440)</f>
        <v>2073</v>
      </c>
      <c r="I7440">
        <f t="shared" si="928"/>
        <v>0</v>
      </c>
      <c r="J7440">
        <f t="shared" si="929"/>
        <v>0</v>
      </c>
      <c r="K7440">
        <f>J7440*Weighting!$W$24</f>
        <v>0</v>
      </c>
      <c r="M7440" s="14"/>
    </row>
    <row r="7441" spans="1:25" x14ac:dyDescent="0.25">
      <c r="A7441" s="32" t="str">
        <f>IF(Weighting!$P$25&gt;0,B7441,"")</f>
        <v/>
      </c>
      <c r="B7441" t="e">
        <f>Weighting!$C$25</f>
        <v>#DIV/0!</v>
      </c>
      <c r="C7441" t="e">
        <f>Weighting!$F$25</f>
        <v>#NUM!</v>
      </c>
      <c r="D7441" t="e">
        <f>IF(C7441=1,'Data Transformation'!$G$3+0.5*'Data Transformation'!$W$25,IF(C7442=1,D7442-'Data Transformation'!$W$25,FALSE))</f>
        <v>#NUM!</v>
      </c>
      <c r="E7441">
        <f t="array" ref="E7441">IF(ISLOGICAL(D7441),"",FREQUENCY(IF('Data Transformation'!$B$425:$B$8425='Bin Analysis'!$B7419,'Data Transformation'!$G$425:$G$8425),D7441))</f>
        <v>2001</v>
      </c>
      <c r="F7441">
        <f t="shared" si="927"/>
        <v>0</v>
      </c>
      <c r="G7441">
        <f>Weighting!$H$25</f>
        <v>0</v>
      </c>
      <c r="H7441">
        <f t="array" ref="H7441">FREQUENCY(IF('Data Transformation'!$B$4:$B$8425=B7419,'Data Transformation'!$G$4:$G$8425),'Bin Analysis'!$B7441)</f>
        <v>2073</v>
      </c>
      <c r="I7441">
        <f t="shared" si="928"/>
        <v>0</v>
      </c>
      <c r="J7441">
        <f t="shared" si="929"/>
        <v>0</v>
      </c>
      <c r="K7441">
        <f>J7441*Weighting!$W$25</f>
        <v>0</v>
      </c>
      <c r="M7441" s="14"/>
    </row>
    <row r="7442" spans="1:25" x14ac:dyDescent="0.25">
      <c r="N7442" s="57"/>
      <c r="O7442"/>
      <c r="P7442"/>
      <c r="Q7442"/>
      <c r="R7442"/>
    </row>
    <row r="7443" spans="1:25" ht="23.25" x14ac:dyDescent="0.35">
      <c r="A7443" s="21" t="s">
        <v>0</v>
      </c>
      <c r="B7443" s="21" t="str">
        <f>IFERROR(VLOOKUP(C7443,'Data Transformation'!$L$6:$M$426,2,FALSE),"")</f>
        <v/>
      </c>
      <c r="C7443" s="21">
        <f>C7419+1</f>
        <v>310</v>
      </c>
      <c r="D7443" s="21"/>
      <c r="E7443" s="21"/>
      <c r="F7443" s="21"/>
      <c r="G7443" s="21"/>
      <c r="H7443" s="22"/>
      <c r="I7443" s="22"/>
      <c r="J7443" s="22"/>
      <c r="K7443" s="21"/>
      <c r="L7443" s="21" t="str">
        <f>B7443</f>
        <v/>
      </c>
      <c r="M7443" s="23" t="e">
        <f>INDEX('Data Transformation'!$O$4:$O$424,MATCH($B7443,'Data Transformation'!$M$4:$M$424,0),MATCH($M$2,'Data Transformation'!$O$3,0))</f>
        <v>#N/A</v>
      </c>
      <c r="N7443" s="27" t="e">
        <f>IF('Input and Summary Results'!$J$16="minimum",'Bin Analysis'!X7444/(M7443-1),'Bin Analysis'!Y7443/('Bin Analysis'!M7443-1))</f>
        <v>#N/A</v>
      </c>
      <c r="O7443" s="27" t="e">
        <f>IF(M7443=FALSE,NA(),(VLOOKUP(1,C7446:K7465,4,FALSE))/(M7443-1))</f>
        <v>#N/A</v>
      </c>
      <c r="P7443" s="27" t="e">
        <f>IF(M7443=FALSE,NA(),SUM(J7446:J7465)/Weighting!$S$5)</f>
        <v>#N/A</v>
      </c>
      <c r="Q7443" s="27" t="e">
        <f>IF(M7443=FALSE,NA(),SUM(K7446:K7465)/Weighting!$S$6)</f>
        <v>#N/A</v>
      </c>
      <c r="R7443" s="27" t="e">
        <f>IF(M7443=FALSE,NA(),(VLOOKUP(1,G7446:K7465,3,FALSE))/(M7443-1))</f>
        <v>#N/A</v>
      </c>
      <c r="S7443" s="22" t="e">
        <f>IF(M7443=FALSE,NA(),IF(SUM(J7446:J7465)=2,"yes","no"))</f>
        <v>#N/A</v>
      </c>
      <c r="X7443" s="2" cm="2">
        <f t="array" ref="X7443:X7444">FREQUENCY(IF('Data Transformation'!$B$425:$B$6424='Bin Analysis'!L7443,'Data Transformation'!$G$425:$G$6424),'Data Transformation'!$U$11)</f>
        <v>0</v>
      </c>
      <c r="Y7443" s="2" cm="2">
        <f t="array" ref="Y7443:Y7444">FREQUENCY(IF('Data Transformation'!$B$425:$B$6424='Bin Analysis'!L7443,'Data Transformation'!$G$425:$G$6424),'Data Transformation'!$U$12)</f>
        <v>0</v>
      </c>
    </row>
    <row r="7444" spans="1:25" x14ac:dyDescent="0.25">
      <c r="A7444" s="14" t="s">
        <v>67</v>
      </c>
      <c r="B7444" t="s">
        <v>47</v>
      </c>
      <c r="C7444" t="s">
        <v>5</v>
      </c>
      <c r="D7444" t="s">
        <v>98</v>
      </c>
      <c r="E7444" t="s">
        <v>99</v>
      </c>
      <c r="F7444" t="s">
        <v>100</v>
      </c>
      <c r="G7444" t="s">
        <v>69</v>
      </c>
      <c r="H7444" t="s">
        <v>31</v>
      </c>
      <c r="I7444" t="s">
        <v>32</v>
      </c>
      <c r="J7444" t="s">
        <v>46</v>
      </c>
      <c r="K7444" s="14" t="s">
        <v>45</v>
      </c>
      <c r="M7444" s="14"/>
      <c r="X7444" s="2">
        <v>0</v>
      </c>
      <c r="Y7444" s="2">
        <v>0</v>
      </c>
    </row>
    <row r="7445" spans="1:25" x14ac:dyDescent="0.25">
      <c r="A7445" s="32"/>
      <c r="D7445" t="e">
        <f>IF(C7445=1,'Data Transformation'!$G$3+0.5*'Data Transformation'!$W$25,IF(C7446=1,D7446-'Data Transformation'!$W$25,FALSE))</f>
        <v>#NUM!</v>
      </c>
      <c r="E7445">
        <f t="array" ref="E7445">IF(ISLOGICAL(D7445),"",FREQUENCY(IF('Data Transformation'!$B$425:$B$8425='Bin Analysis'!$B7443,'Data Transformation'!$G$425:$G$8425),D7445))</f>
        <v>2001</v>
      </c>
      <c r="F7445" t="e">
        <f>IF(ISLOGICAL(D7445),"",E7445-E7444)</f>
        <v>#VALUE!</v>
      </c>
      <c r="M7445" s="14"/>
    </row>
    <row r="7446" spans="1:25" x14ac:dyDescent="0.25">
      <c r="A7446" s="32" t="e">
        <f>IF(Weighting!$P$6&gt;0,B7446,"")</f>
        <v>#NUM!</v>
      </c>
      <c r="B7446" t="e">
        <f>Weighting!$C$6</f>
        <v>#DIV/0!</v>
      </c>
      <c r="C7446" t="e">
        <f>Weighting!$F$6</f>
        <v>#NUM!</v>
      </c>
      <c r="D7446" t="e">
        <f>IF(C7446=1,'Data Transformation'!$G$3+0.5*'Data Transformation'!$W$25,IF(C7447=1,D7447-'Data Transformation'!$W$25,FALSE))</f>
        <v>#NUM!</v>
      </c>
      <c r="E7446">
        <f t="array" ref="E7446">IF(ISLOGICAL(D7446),"",FREQUENCY(IF('Data Transformation'!$B$425:$B$8425='Bin Analysis'!$B7443,'Data Transformation'!$G$425:$G$8425),D7446))</f>
        <v>2001</v>
      </c>
      <c r="F7446">
        <f>IF(ISLOGICAL(D7446),"",E7446-E7445)</f>
        <v>0</v>
      </c>
      <c r="G7446">
        <f>Weighting!$H$6</f>
        <v>1</v>
      </c>
      <c r="H7446">
        <f t="array" ref="H7446">FREQUENCY(IF('Data Transformation'!$B$4:$B$8425=B7443,'Data Transformation'!$G$4:$G$8425),'Bin Analysis'!$B7446)</f>
        <v>2073</v>
      </c>
      <c r="I7446">
        <f>H7446-H7445</f>
        <v>2073</v>
      </c>
      <c r="J7446">
        <f>IF(I7446=0,0,1)</f>
        <v>1</v>
      </c>
      <c r="K7446" t="e">
        <f>J7446*Weighting!$W$6</f>
        <v>#NUM!</v>
      </c>
      <c r="M7446" s="14"/>
    </row>
    <row r="7447" spans="1:25" x14ac:dyDescent="0.25">
      <c r="A7447" s="32" t="str">
        <f>IF(Weighting!$P$7&gt;0,B7447,"")</f>
        <v/>
      </c>
      <c r="B7447" t="e">
        <f>Weighting!$C$7</f>
        <v>#DIV/0!</v>
      </c>
      <c r="C7447" t="e">
        <f>Weighting!$F$7</f>
        <v>#NUM!</v>
      </c>
      <c r="D7447" t="e">
        <f>IF(C7447=1,'Data Transformation'!$G$3+0.5*'Data Transformation'!$W$25,IF(C7448=1,D7448-'Data Transformation'!$W$25,FALSE))</f>
        <v>#NUM!</v>
      </c>
      <c r="E7447">
        <f t="array" ref="E7447">IF(ISLOGICAL(D7447),"",FREQUENCY(IF('Data Transformation'!$B$425:$B$8425='Bin Analysis'!$B7443,'Data Transformation'!$G$425:$G$8425),D7447))</f>
        <v>2001</v>
      </c>
      <c r="F7447">
        <f t="shared" ref="F7447:F7465" si="930">IF(ISLOGICAL(D7447),"",E7447-E7446)</f>
        <v>0</v>
      </c>
      <c r="G7447">
        <f>Weighting!$H$7</f>
        <v>0</v>
      </c>
      <c r="H7447">
        <f t="array" ref="H7447">FREQUENCY(IF('Data Transformation'!$B$4:$B$8425=B7443,'Data Transformation'!$G$4:$G$8425),'Bin Analysis'!$B7447)</f>
        <v>2073</v>
      </c>
      <c r="I7447">
        <f t="shared" ref="I7447:I7465" si="931">H7447-H7446</f>
        <v>0</v>
      </c>
      <c r="J7447">
        <f>IF(I7447=0,0,1)</f>
        <v>0</v>
      </c>
      <c r="K7447">
        <f>J7447*Weighting!$W$7</f>
        <v>0</v>
      </c>
      <c r="M7447" s="14"/>
    </row>
    <row r="7448" spans="1:25" x14ac:dyDescent="0.25">
      <c r="A7448" s="32" t="str">
        <f>IF(Weighting!$P$8&gt;0,B7448,"")</f>
        <v/>
      </c>
      <c r="B7448" t="e">
        <f>Weighting!$C$8</f>
        <v>#DIV/0!</v>
      </c>
      <c r="C7448" t="e">
        <f>Weighting!$F$8</f>
        <v>#NUM!</v>
      </c>
      <c r="D7448" t="e">
        <f>IF(C7448=1,'Data Transformation'!$G$3+0.5*'Data Transformation'!$W$25,IF(C7449=1,D7449-'Data Transformation'!$W$25,FALSE))</f>
        <v>#NUM!</v>
      </c>
      <c r="E7448">
        <f t="array" ref="E7448">IF(ISLOGICAL(D7448),"",FREQUENCY(IF('Data Transformation'!$B$425:$B$8425='Bin Analysis'!$B7443,'Data Transformation'!$G$425:$G$8425),D7448))</f>
        <v>2001</v>
      </c>
      <c r="F7448">
        <f t="shared" si="930"/>
        <v>0</v>
      </c>
      <c r="G7448">
        <f>Weighting!$H$8</f>
        <v>0</v>
      </c>
      <c r="H7448">
        <f t="array" ref="H7448">FREQUENCY(IF('Data Transformation'!$B$4:$B$8425=B7443,'Data Transformation'!$G$4:$G$8425),'Bin Analysis'!$B7448)</f>
        <v>2073</v>
      </c>
      <c r="I7448">
        <f t="shared" si="931"/>
        <v>0</v>
      </c>
      <c r="J7448">
        <f t="shared" ref="J7448:J7465" si="932">IF(I7448=0,0,1)</f>
        <v>0</v>
      </c>
      <c r="K7448">
        <f>J7448*Weighting!$W$8</f>
        <v>0</v>
      </c>
      <c r="M7448" s="14"/>
    </row>
    <row r="7449" spans="1:25" x14ac:dyDescent="0.25">
      <c r="A7449" s="32" t="str">
        <f>IF(Weighting!$P$9&gt;0,B7449,"")</f>
        <v/>
      </c>
      <c r="B7449" s="50" t="e">
        <f>Weighting!$C$9</f>
        <v>#DIV/0!</v>
      </c>
      <c r="C7449" t="e">
        <f>Weighting!$F$9</f>
        <v>#NUM!</v>
      </c>
      <c r="D7449" t="e">
        <f>IF(C7449=1,'Data Transformation'!$G$3+0.5*'Data Transformation'!$W$25,IF(C7450=1,D7450-'Data Transformation'!$W$25,FALSE))</f>
        <v>#NUM!</v>
      </c>
      <c r="E7449">
        <f t="array" ref="E7449">IF(ISLOGICAL(D7449),"",FREQUENCY(IF('Data Transformation'!$B$425:$B$8425='Bin Analysis'!$B7443,'Data Transformation'!$G$425:$G$8425),D7449))</f>
        <v>2001</v>
      </c>
      <c r="F7449">
        <f t="shared" si="930"/>
        <v>0</v>
      </c>
      <c r="G7449">
        <f>Weighting!$H$9</f>
        <v>0</v>
      </c>
      <c r="H7449">
        <f t="array" ref="H7449">FREQUENCY(IF('Data Transformation'!$B$4:$B$8425=B7443,'Data Transformation'!$G$4:$G$8425),'Bin Analysis'!$B7449)</f>
        <v>2073</v>
      </c>
      <c r="I7449">
        <f t="shared" si="931"/>
        <v>0</v>
      </c>
      <c r="J7449">
        <f t="shared" si="932"/>
        <v>0</v>
      </c>
      <c r="K7449">
        <f>J7449*Weighting!$W$9</f>
        <v>0</v>
      </c>
      <c r="M7449" s="14"/>
    </row>
    <row r="7450" spans="1:25" x14ac:dyDescent="0.25">
      <c r="A7450" s="32" t="str">
        <f>IF(Weighting!$P$10&gt;0,B7450,"")</f>
        <v/>
      </c>
      <c r="B7450" t="e">
        <f>Weighting!$C$10</f>
        <v>#DIV/0!</v>
      </c>
      <c r="C7450" t="e">
        <f>Weighting!$F$10</f>
        <v>#NUM!</v>
      </c>
      <c r="D7450" t="e">
        <f>IF(C7450=1,'Data Transformation'!$G$3+0.5*'Data Transformation'!$W$25,IF(C7451=1,D7451-'Data Transformation'!$W$25,FALSE))</f>
        <v>#NUM!</v>
      </c>
      <c r="E7450">
        <f t="array" ref="E7450">IF(ISLOGICAL(D7450),"",FREQUENCY(IF('Data Transformation'!$B$425:$B$8425='Bin Analysis'!$B7443,'Data Transformation'!$G$425:$G$8425),D7450))</f>
        <v>2001</v>
      </c>
      <c r="F7450">
        <f t="shared" si="930"/>
        <v>0</v>
      </c>
      <c r="G7450">
        <f>Weighting!$H$10</f>
        <v>0</v>
      </c>
      <c r="H7450">
        <f t="array" ref="H7450">FREQUENCY(IF('Data Transformation'!$B$4:$B$8425=B7443,'Data Transformation'!$G$4:$G$8425),'Bin Analysis'!$B7450)</f>
        <v>2073</v>
      </c>
      <c r="I7450">
        <f t="shared" si="931"/>
        <v>0</v>
      </c>
      <c r="J7450">
        <f t="shared" si="932"/>
        <v>0</v>
      </c>
      <c r="K7450">
        <f>J7450*Weighting!$W$10</f>
        <v>0</v>
      </c>
      <c r="M7450" s="14"/>
    </row>
    <row r="7451" spans="1:25" x14ac:dyDescent="0.25">
      <c r="A7451" s="32" t="str">
        <f>IF(Weighting!$P$11&gt;0,B7451,"")</f>
        <v/>
      </c>
      <c r="B7451" t="e">
        <f>Weighting!$C$11</f>
        <v>#DIV/0!</v>
      </c>
      <c r="C7451" t="e">
        <f>Weighting!$F$11</f>
        <v>#NUM!</v>
      </c>
      <c r="D7451" t="e">
        <f>IF(C7451=1,'Data Transformation'!$G$3+0.5*'Data Transformation'!$W$25,IF(C7452=1,D7452-'Data Transformation'!$W$25,FALSE))</f>
        <v>#NUM!</v>
      </c>
      <c r="E7451">
        <f t="array" ref="E7451">IF(ISLOGICAL(D7451),"",FREQUENCY(IF('Data Transformation'!$B$425:$B$8425='Bin Analysis'!$B7443,'Data Transformation'!$G$425:$G$8425),D7451))</f>
        <v>2001</v>
      </c>
      <c r="F7451">
        <f t="shared" si="930"/>
        <v>0</v>
      </c>
      <c r="G7451">
        <f>Weighting!$H$11</f>
        <v>0</v>
      </c>
      <c r="H7451">
        <f t="array" ref="H7451">FREQUENCY(IF('Data Transformation'!$B$4:$B$8425=B7443,'Data Transformation'!$G$4:$G$8425),'Bin Analysis'!$B7451)</f>
        <v>2073</v>
      </c>
      <c r="I7451">
        <f t="shared" si="931"/>
        <v>0</v>
      </c>
      <c r="J7451">
        <f t="shared" si="932"/>
        <v>0</v>
      </c>
      <c r="K7451">
        <f>J7451*Weighting!$W$11</f>
        <v>0</v>
      </c>
      <c r="M7451" s="14"/>
    </row>
    <row r="7452" spans="1:25" x14ac:dyDescent="0.25">
      <c r="A7452" s="32" t="str">
        <f>IF(Weighting!$P$12&gt;0,B7452,"")</f>
        <v/>
      </c>
      <c r="B7452" t="e">
        <f>Weighting!$C$12</f>
        <v>#DIV/0!</v>
      </c>
      <c r="C7452" t="e">
        <f>Weighting!$F$12</f>
        <v>#NUM!</v>
      </c>
      <c r="D7452" t="e">
        <f>IF(C7452=1,'Data Transformation'!$G$3+0.5*'Data Transformation'!$W$25,IF(C7453=1,D7453-'Data Transformation'!$W$25,FALSE))</f>
        <v>#NUM!</v>
      </c>
      <c r="E7452">
        <f t="array" ref="E7452">IF(ISLOGICAL(D7452),"",FREQUENCY(IF('Data Transformation'!$B$425:$B$8425='Bin Analysis'!$B7443,'Data Transformation'!$G$425:$G$8425),D7452))</f>
        <v>2001</v>
      </c>
      <c r="F7452">
        <f t="shared" si="930"/>
        <v>0</v>
      </c>
      <c r="G7452">
        <f>Weighting!$H$12</f>
        <v>0</v>
      </c>
      <c r="H7452">
        <f t="array" ref="H7452">FREQUENCY(IF('Data Transformation'!$B$4:$B$8425=B7443,'Data Transformation'!$G$4:$G$8425),'Bin Analysis'!$B7452)</f>
        <v>2073</v>
      </c>
      <c r="I7452">
        <f t="shared" si="931"/>
        <v>0</v>
      </c>
      <c r="J7452">
        <f t="shared" si="932"/>
        <v>0</v>
      </c>
      <c r="K7452">
        <f>J7452*Weighting!$W$12</f>
        <v>0</v>
      </c>
      <c r="M7452" s="14"/>
    </row>
    <row r="7453" spans="1:25" x14ac:dyDescent="0.25">
      <c r="A7453" s="32" t="str">
        <f>IF(Weighting!$P$13&gt;0,B7453,"")</f>
        <v/>
      </c>
      <c r="B7453" t="e">
        <f>Weighting!$C$13</f>
        <v>#DIV/0!</v>
      </c>
      <c r="C7453" t="e">
        <f>Weighting!$F$13</f>
        <v>#NUM!</v>
      </c>
      <c r="D7453" t="e">
        <f>IF(C7453=1,'Data Transformation'!$G$3+0.5*'Data Transformation'!$W$25,IF(C7454=1,D7454-'Data Transformation'!$W$25,FALSE))</f>
        <v>#NUM!</v>
      </c>
      <c r="E7453">
        <f t="array" ref="E7453">IF(ISLOGICAL(D7453),"",FREQUENCY(IF('Data Transformation'!$B$425:$B$8425='Bin Analysis'!$B7443,'Data Transformation'!$G$425:$G$8425),D7453))</f>
        <v>2001</v>
      </c>
      <c r="F7453">
        <f t="shared" si="930"/>
        <v>0</v>
      </c>
      <c r="G7453">
        <f>Weighting!$H$13</f>
        <v>0</v>
      </c>
      <c r="H7453">
        <f t="array" ref="H7453">FREQUENCY(IF('Data Transformation'!$B$4:$B$8425=B7443,'Data Transformation'!$G$4:$G$8425),'Bin Analysis'!$B7453)</f>
        <v>2073</v>
      </c>
      <c r="I7453">
        <f t="shared" si="931"/>
        <v>0</v>
      </c>
      <c r="J7453">
        <f t="shared" si="932"/>
        <v>0</v>
      </c>
      <c r="K7453">
        <f>J7453*Weighting!$W$13</f>
        <v>0</v>
      </c>
      <c r="M7453" s="14"/>
    </row>
    <row r="7454" spans="1:25" x14ac:dyDescent="0.25">
      <c r="A7454" s="32" t="str">
        <f>IF(Weighting!$P$14&gt;0,B7454,"")</f>
        <v/>
      </c>
      <c r="B7454" t="e">
        <f>Weighting!$C$14</f>
        <v>#DIV/0!</v>
      </c>
      <c r="C7454" t="e">
        <f>Weighting!$F$14</f>
        <v>#NUM!</v>
      </c>
      <c r="D7454" t="e">
        <f>IF(C7454=1,'Data Transformation'!$G$3+0.5*'Data Transformation'!$W$25,IF(C7455=1,D7455-'Data Transformation'!$W$25,FALSE))</f>
        <v>#NUM!</v>
      </c>
      <c r="E7454">
        <f t="array" ref="E7454">IF(ISLOGICAL(D7454),"",FREQUENCY(IF('Data Transformation'!$B$425:$B$8425='Bin Analysis'!$B7443,'Data Transformation'!$G$425:$G$8425),D7454))</f>
        <v>2001</v>
      </c>
      <c r="F7454">
        <f t="shared" si="930"/>
        <v>0</v>
      </c>
      <c r="G7454">
        <f>Weighting!$H$14</f>
        <v>0</v>
      </c>
      <c r="H7454">
        <f t="array" ref="H7454">FREQUENCY(IF('Data Transformation'!$B$4:$B$8425=B7443,'Data Transformation'!$G$4:$G$8425),'Bin Analysis'!$B7454)</f>
        <v>2073</v>
      </c>
      <c r="I7454">
        <f t="shared" si="931"/>
        <v>0</v>
      </c>
      <c r="J7454">
        <f t="shared" si="932"/>
        <v>0</v>
      </c>
      <c r="K7454">
        <f>J7454*Weighting!$W$14</f>
        <v>0</v>
      </c>
      <c r="M7454" s="14"/>
    </row>
    <row r="7455" spans="1:25" x14ac:dyDescent="0.25">
      <c r="A7455" s="32" t="str">
        <f>IF(Weighting!$P$15&gt;0,B7455,"")</f>
        <v/>
      </c>
      <c r="B7455" t="e">
        <f>Weighting!$C$15</f>
        <v>#DIV/0!</v>
      </c>
      <c r="C7455" t="e">
        <f>Weighting!$F$15</f>
        <v>#NUM!</v>
      </c>
      <c r="D7455" t="e">
        <f>IF(C7455=1,'Data Transformation'!$G$3+0.5*'Data Transformation'!$W$25,IF(C7456=1,D7456-'Data Transformation'!$W$25,FALSE))</f>
        <v>#NUM!</v>
      </c>
      <c r="E7455">
        <f t="array" ref="E7455">IF(ISLOGICAL(D7455),"",FREQUENCY(IF('Data Transformation'!$B$425:$B$8425='Bin Analysis'!$B7443,'Data Transformation'!$G$425:$G$8425),D7455))</f>
        <v>2001</v>
      </c>
      <c r="F7455">
        <f t="shared" si="930"/>
        <v>0</v>
      </c>
      <c r="G7455">
        <f>Weighting!$H$15</f>
        <v>0</v>
      </c>
      <c r="H7455">
        <f t="array" ref="H7455">FREQUENCY(IF('Data Transformation'!$B$4:$B$8425=B7443,'Data Transformation'!$G$4:$G$8425),'Bin Analysis'!$B7455)</f>
        <v>2073</v>
      </c>
      <c r="I7455">
        <f t="shared" si="931"/>
        <v>0</v>
      </c>
      <c r="J7455">
        <f t="shared" si="932"/>
        <v>0</v>
      </c>
      <c r="K7455">
        <f>J7455*Weighting!$W$15</f>
        <v>0</v>
      </c>
      <c r="M7455" s="14"/>
    </row>
    <row r="7456" spans="1:25" x14ac:dyDescent="0.25">
      <c r="A7456" s="32" t="str">
        <f>IF(Weighting!$P$16&gt;0,B7456,"")</f>
        <v/>
      </c>
      <c r="B7456" t="e">
        <f>Weighting!$C$16</f>
        <v>#DIV/0!</v>
      </c>
      <c r="C7456" t="e">
        <f>Weighting!$F$16</f>
        <v>#NUM!</v>
      </c>
      <c r="D7456" t="e">
        <f>IF(C7456=1,'Data Transformation'!$G$3+0.5*'Data Transformation'!$W$25,IF(C7457=1,D7457-'Data Transformation'!$W$25,FALSE))</f>
        <v>#NUM!</v>
      </c>
      <c r="E7456">
        <f t="array" ref="E7456">IF(ISLOGICAL(D7456),"",FREQUENCY(IF('Data Transformation'!$B$425:$B$8425='Bin Analysis'!$B7443,'Data Transformation'!$G$425:$G$8425),D7456))</f>
        <v>2001</v>
      </c>
      <c r="F7456">
        <f t="shared" si="930"/>
        <v>0</v>
      </c>
      <c r="G7456">
        <f>Weighting!$H$16</f>
        <v>0</v>
      </c>
      <c r="H7456">
        <f t="array" ref="H7456">FREQUENCY(IF('Data Transformation'!$B$4:$B$8425=B7443,'Data Transformation'!$G$4:$G$8425),'Bin Analysis'!$B7456)</f>
        <v>2073</v>
      </c>
      <c r="I7456">
        <f t="shared" si="931"/>
        <v>0</v>
      </c>
      <c r="J7456">
        <f t="shared" si="932"/>
        <v>0</v>
      </c>
      <c r="K7456">
        <f>J7456*Weighting!$W$16</f>
        <v>0</v>
      </c>
      <c r="M7456" s="14"/>
    </row>
    <row r="7457" spans="1:25" x14ac:dyDescent="0.25">
      <c r="A7457" s="32" t="str">
        <f>IF(Weighting!$P$17&gt;0,B7457,"")</f>
        <v/>
      </c>
      <c r="B7457" t="e">
        <f>Weighting!$C$17</f>
        <v>#DIV/0!</v>
      </c>
      <c r="C7457" t="e">
        <f>Weighting!$F$17</f>
        <v>#NUM!</v>
      </c>
      <c r="D7457" t="e">
        <f>IF(C7457=1,'Data Transformation'!$G$3+0.5*'Data Transformation'!$W$25,IF(C7458=1,D7458-'Data Transformation'!$W$25,FALSE))</f>
        <v>#NUM!</v>
      </c>
      <c r="E7457">
        <f t="array" ref="E7457">IF(ISLOGICAL(D7457),"",FREQUENCY(IF('Data Transformation'!$B$425:$B$8425='Bin Analysis'!$B7443,'Data Transformation'!$G$425:$G$8425),D7457))</f>
        <v>2001</v>
      </c>
      <c r="F7457">
        <f t="shared" si="930"/>
        <v>0</v>
      </c>
      <c r="G7457">
        <f>Weighting!$H$17</f>
        <v>0</v>
      </c>
      <c r="H7457">
        <f t="array" ref="H7457">FREQUENCY(IF('Data Transformation'!$B$4:$B$8425=B7443,'Data Transformation'!$G$4:$G$8425),'Bin Analysis'!$B7457)</f>
        <v>2073</v>
      </c>
      <c r="I7457">
        <f t="shared" si="931"/>
        <v>0</v>
      </c>
      <c r="J7457">
        <f t="shared" si="932"/>
        <v>0</v>
      </c>
      <c r="K7457">
        <f>J7457*Weighting!$W$17</f>
        <v>0</v>
      </c>
      <c r="M7457" s="14"/>
    </row>
    <row r="7458" spans="1:25" x14ac:dyDescent="0.25">
      <c r="A7458" s="32" t="str">
        <f>IF(Weighting!$P$18&gt;0,B7458,"")</f>
        <v/>
      </c>
      <c r="B7458" t="e">
        <f>Weighting!$C$18</f>
        <v>#DIV/0!</v>
      </c>
      <c r="C7458" t="e">
        <f>Weighting!$F$18</f>
        <v>#NUM!</v>
      </c>
      <c r="D7458" t="e">
        <f>IF(C7458=1,'Data Transformation'!$G$3+0.5*'Data Transformation'!$W$25,IF(C7459=1,D7459-'Data Transformation'!$W$25,FALSE))</f>
        <v>#NUM!</v>
      </c>
      <c r="E7458">
        <f t="array" ref="E7458">IF(ISLOGICAL(D7458),"",FREQUENCY(IF('Data Transformation'!$B$425:$B$8425='Bin Analysis'!$B7443,'Data Transformation'!$G$425:$G$8425),D7458))</f>
        <v>2001</v>
      </c>
      <c r="F7458">
        <f t="shared" si="930"/>
        <v>0</v>
      </c>
      <c r="G7458">
        <f>Weighting!$H$18</f>
        <v>0</v>
      </c>
      <c r="H7458">
        <f t="array" ref="H7458">FREQUENCY(IF('Data Transformation'!$B$4:$B$8425=B7443,'Data Transformation'!$G$4:$G$8425),'Bin Analysis'!$B7458)</f>
        <v>2073</v>
      </c>
      <c r="I7458">
        <f t="shared" si="931"/>
        <v>0</v>
      </c>
      <c r="J7458">
        <f t="shared" si="932"/>
        <v>0</v>
      </c>
      <c r="K7458">
        <f>J7458*Weighting!$W$18</f>
        <v>0</v>
      </c>
      <c r="M7458" s="14"/>
    </row>
    <row r="7459" spans="1:25" x14ac:dyDescent="0.25">
      <c r="A7459" s="32" t="str">
        <f>IF(Weighting!$P$19&gt;0,B7459,"")</f>
        <v/>
      </c>
      <c r="B7459" t="e">
        <f>Weighting!$C$19</f>
        <v>#DIV/0!</v>
      </c>
      <c r="C7459" t="e">
        <f>Weighting!$F$19</f>
        <v>#NUM!</v>
      </c>
      <c r="D7459" t="e">
        <f>IF(C7459=1,'Data Transformation'!$G$3+0.5*'Data Transformation'!$W$25,IF(C7460=1,D7460-'Data Transformation'!$W$25,FALSE))</f>
        <v>#NUM!</v>
      </c>
      <c r="E7459">
        <f t="array" ref="E7459">IF(ISLOGICAL(D7459),"",FREQUENCY(IF('Data Transformation'!$B$425:$B$8425='Bin Analysis'!$B7443,'Data Transformation'!$G$425:$G$8425),D7459))</f>
        <v>2001</v>
      </c>
      <c r="F7459">
        <f t="shared" si="930"/>
        <v>0</v>
      </c>
      <c r="G7459">
        <f>Weighting!$H$19</f>
        <v>0</v>
      </c>
      <c r="H7459">
        <f t="array" ref="H7459">FREQUENCY(IF('Data Transformation'!$B$4:$B$8425=B7443,'Data Transformation'!$G$4:$G$8425),'Bin Analysis'!$B7459)</f>
        <v>2073</v>
      </c>
      <c r="I7459">
        <f t="shared" si="931"/>
        <v>0</v>
      </c>
      <c r="J7459">
        <f t="shared" si="932"/>
        <v>0</v>
      </c>
      <c r="K7459">
        <f>J7459*Weighting!$W$19</f>
        <v>0</v>
      </c>
      <c r="M7459" s="14"/>
    </row>
    <row r="7460" spans="1:25" x14ac:dyDescent="0.25">
      <c r="A7460" s="32" t="str">
        <f>IF(Weighting!$P$20&gt;0,B7460,"")</f>
        <v/>
      </c>
      <c r="B7460" t="e">
        <f>Weighting!$C$20</f>
        <v>#DIV/0!</v>
      </c>
      <c r="C7460" t="e">
        <f>Weighting!$F$20</f>
        <v>#NUM!</v>
      </c>
      <c r="D7460" t="e">
        <f>IF(C7460=1,'Data Transformation'!$G$3+0.5*'Data Transformation'!$W$25,IF(C7461=1,D7461-'Data Transformation'!$W$25,FALSE))</f>
        <v>#NUM!</v>
      </c>
      <c r="E7460">
        <f t="array" ref="E7460">IF(ISLOGICAL(D7460),"",FREQUENCY(IF('Data Transformation'!$B$425:$B$8425='Bin Analysis'!$B7443,'Data Transformation'!$G$425:$G$8425),D7460))</f>
        <v>2001</v>
      </c>
      <c r="F7460">
        <f t="shared" si="930"/>
        <v>0</v>
      </c>
      <c r="G7460">
        <f>Weighting!$H$20</f>
        <v>0</v>
      </c>
      <c r="H7460">
        <f t="array" ref="H7460">FREQUENCY(IF('Data Transformation'!$B$4:$B$8425=B7443,'Data Transformation'!$G$4:$G$8425),'Bin Analysis'!$B7460)</f>
        <v>2073</v>
      </c>
      <c r="I7460">
        <f t="shared" si="931"/>
        <v>0</v>
      </c>
      <c r="J7460">
        <f t="shared" si="932"/>
        <v>0</v>
      </c>
      <c r="K7460">
        <f>J7460*Weighting!$W$20</f>
        <v>0</v>
      </c>
      <c r="M7460" s="14"/>
    </row>
    <row r="7461" spans="1:25" x14ac:dyDescent="0.25">
      <c r="A7461" s="32" t="str">
        <f>IF(Weighting!$P$21&gt;0,B7461,"")</f>
        <v/>
      </c>
      <c r="B7461" t="e">
        <f>Weighting!$C$21</f>
        <v>#DIV/0!</v>
      </c>
      <c r="C7461" t="e">
        <f>Weighting!$F$21</f>
        <v>#NUM!</v>
      </c>
      <c r="D7461" t="e">
        <f>IF(C7461=1,'Data Transformation'!$G$3+0.5*'Data Transformation'!$W$25,IF(C7462=1,D7462-'Data Transformation'!$W$25,FALSE))</f>
        <v>#NUM!</v>
      </c>
      <c r="E7461">
        <f t="array" ref="E7461">IF(ISLOGICAL(D7461),"",FREQUENCY(IF('Data Transformation'!$B$425:$B$8425='Bin Analysis'!$B7443,'Data Transformation'!$G$425:$G$8425),D7461))</f>
        <v>2001</v>
      </c>
      <c r="F7461">
        <f t="shared" si="930"/>
        <v>0</v>
      </c>
      <c r="G7461">
        <f>Weighting!$H$21</f>
        <v>0</v>
      </c>
      <c r="H7461">
        <f t="array" ref="H7461">FREQUENCY(IF('Data Transformation'!$B$4:$B$8425=B7443,'Data Transformation'!$G$4:$G$8425),'Bin Analysis'!$B7461)</f>
        <v>2073</v>
      </c>
      <c r="I7461">
        <f t="shared" si="931"/>
        <v>0</v>
      </c>
      <c r="J7461">
        <f t="shared" si="932"/>
        <v>0</v>
      </c>
      <c r="K7461">
        <f>J7461*Weighting!$W$21</f>
        <v>0</v>
      </c>
      <c r="M7461" s="14"/>
    </row>
    <row r="7462" spans="1:25" x14ac:dyDescent="0.25">
      <c r="A7462" s="32" t="str">
        <f>IF(Weighting!$P$22&gt;0,B7462,"")</f>
        <v/>
      </c>
      <c r="B7462" t="e">
        <f>Weighting!$C$22</f>
        <v>#DIV/0!</v>
      </c>
      <c r="C7462" t="e">
        <f>Weighting!$F$22</f>
        <v>#NUM!</v>
      </c>
      <c r="D7462" t="e">
        <f>IF(C7462=1,'Data Transformation'!$G$3+0.5*'Data Transformation'!$W$25,IF(C7463=1,D7463-'Data Transformation'!$W$25,FALSE))</f>
        <v>#NUM!</v>
      </c>
      <c r="E7462">
        <f t="array" ref="E7462">IF(ISLOGICAL(D7462),"",FREQUENCY(IF('Data Transformation'!$B$425:$B$8425='Bin Analysis'!$B7443,'Data Transformation'!$G$425:$G$8425),D7462))</f>
        <v>2001</v>
      </c>
      <c r="F7462">
        <f t="shared" si="930"/>
        <v>0</v>
      </c>
      <c r="G7462">
        <f>Weighting!$H$22</f>
        <v>0</v>
      </c>
      <c r="H7462">
        <f t="array" ref="H7462">FREQUENCY(IF('Data Transformation'!$B$4:$B$8425=B7443,'Data Transformation'!$G$4:$G$8425),'Bin Analysis'!$B7462)</f>
        <v>2073</v>
      </c>
      <c r="I7462">
        <f t="shared" si="931"/>
        <v>0</v>
      </c>
      <c r="J7462">
        <f t="shared" si="932"/>
        <v>0</v>
      </c>
      <c r="K7462">
        <f>J7462*Weighting!$W$22</f>
        <v>0</v>
      </c>
      <c r="M7462" s="14"/>
    </row>
    <row r="7463" spans="1:25" x14ac:dyDescent="0.25">
      <c r="A7463" s="32" t="str">
        <f>IF(Weighting!$P$23&gt;0,B7463,"")</f>
        <v/>
      </c>
      <c r="B7463" t="e">
        <f>Weighting!$C$23</f>
        <v>#DIV/0!</v>
      </c>
      <c r="C7463" t="e">
        <f>Weighting!$F$23</f>
        <v>#NUM!</v>
      </c>
      <c r="D7463" t="e">
        <f>IF(C7463=1,'Data Transformation'!$G$3+0.5*'Data Transformation'!$W$25,IF(C7464=1,D7464-'Data Transformation'!$W$25,FALSE))</f>
        <v>#NUM!</v>
      </c>
      <c r="E7463">
        <f t="array" ref="E7463">IF(ISLOGICAL(D7463),"",FREQUENCY(IF('Data Transformation'!$B$425:$B$8425='Bin Analysis'!$B7443,'Data Transformation'!$G$425:$G$8425),D7463))</f>
        <v>2001</v>
      </c>
      <c r="F7463">
        <f t="shared" si="930"/>
        <v>0</v>
      </c>
      <c r="G7463">
        <f>Weighting!$H$23</f>
        <v>0</v>
      </c>
      <c r="H7463">
        <f t="array" ref="H7463">FREQUENCY(IF('Data Transformation'!$B$4:$B$8425=B7443,'Data Transformation'!$G$4:$G$8425),'Bin Analysis'!$B7463)</f>
        <v>2073</v>
      </c>
      <c r="I7463">
        <f t="shared" si="931"/>
        <v>0</v>
      </c>
      <c r="J7463">
        <f t="shared" si="932"/>
        <v>0</v>
      </c>
      <c r="K7463">
        <f>J7463*Weighting!$W$23</f>
        <v>0</v>
      </c>
      <c r="M7463" s="14"/>
    </row>
    <row r="7464" spans="1:25" x14ac:dyDescent="0.25">
      <c r="A7464" s="32" t="str">
        <f>IF(Weighting!$P$24&gt;0,B7464,"")</f>
        <v/>
      </c>
      <c r="B7464" t="e">
        <f>Weighting!$C$24</f>
        <v>#DIV/0!</v>
      </c>
      <c r="C7464" t="e">
        <f>Weighting!$F$24</f>
        <v>#NUM!</v>
      </c>
      <c r="D7464" t="e">
        <f>IF(C7464=1,'Data Transformation'!$G$3+0.5*'Data Transformation'!$W$25,IF(C7465=1,D7465-'Data Transformation'!$W$25,FALSE))</f>
        <v>#NUM!</v>
      </c>
      <c r="E7464">
        <f t="array" ref="E7464">IF(ISLOGICAL(D7464),"",FREQUENCY(IF('Data Transformation'!$B$425:$B$8425='Bin Analysis'!$B7443,'Data Transformation'!$G$425:$G$8425),D7464))</f>
        <v>2001</v>
      </c>
      <c r="F7464">
        <f t="shared" si="930"/>
        <v>0</v>
      </c>
      <c r="G7464">
        <f>Weighting!$H$24</f>
        <v>0</v>
      </c>
      <c r="H7464">
        <f t="array" ref="H7464">FREQUENCY(IF('Data Transformation'!$B$4:$B$8425=B7443,'Data Transformation'!$G$4:$G$8425),'Bin Analysis'!$B7464)</f>
        <v>2073</v>
      </c>
      <c r="I7464">
        <f t="shared" si="931"/>
        <v>0</v>
      </c>
      <c r="J7464">
        <f t="shared" si="932"/>
        <v>0</v>
      </c>
      <c r="K7464">
        <f>J7464*Weighting!$W$24</f>
        <v>0</v>
      </c>
      <c r="M7464" s="14"/>
    </row>
    <row r="7465" spans="1:25" x14ac:dyDescent="0.25">
      <c r="A7465" s="32" t="str">
        <f>IF(Weighting!$P$25&gt;0,B7465,"")</f>
        <v/>
      </c>
      <c r="B7465" t="e">
        <f>Weighting!$C$25</f>
        <v>#DIV/0!</v>
      </c>
      <c r="C7465" t="e">
        <f>Weighting!$F$25</f>
        <v>#NUM!</v>
      </c>
      <c r="D7465" t="e">
        <f>IF(C7465=1,'Data Transformation'!$G$3+0.5*'Data Transformation'!$W$25,IF(C7466=1,D7466-'Data Transformation'!$W$25,FALSE))</f>
        <v>#NUM!</v>
      </c>
      <c r="E7465">
        <f t="array" ref="E7465">IF(ISLOGICAL(D7465),"",FREQUENCY(IF('Data Transformation'!$B$425:$B$8425='Bin Analysis'!$B7443,'Data Transformation'!$G$425:$G$8425),D7465))</f>
        <v>2001</v>
      </c>
      <c r="F7465">
        <f t="shared" si="930"/>
        <v>0</v>
      </c>
      <c r="G7465">
        <f>Weighting!$H$25</f>
        <v>0</v>
      </c>
      <c r="H7465">
        <f t="array" ref="H7465">FREQUENCY(IF('Data Transformation'!$B$4:$B$8425=B7443,'Data Transformation'!$G$4:$G$8425),'Bin Analysis'!$B7465)</f>
        <v>2073</v>
      </c>
      <c r="I7465">
        <f t="shared" si="931"/>
        <v>0</v>
      </c>
      <c r="J7465">
        <f t="shared" si="932"/>
        <v>0</v>
      </c>
      <c r="K7465">
        <f>J7465*Weighting!$W$25</f>
        <v>0</v>
      </c>
      <c r="M7465" s="14"/>
    </row>
    <row r="7466" spans="1:25" x14ac:dyDescent="0.25">
      <c r="O7466"/>
      <c r="P7466"/>
      <c r="Q7466"/>
      <c r="R7466"/>
    </row>
    <row r="7467" spans="1:25" ht="23.25" x14ac:dyDescent="0.35">
      <c r="A7467" s="21" t="s">
        <v>0</v>
      </c>
      <c r="B7467" s="21" t="str">
        <f>IFERROR(VLOOKUP(C7467,'Data Transformation'!$L$6:$M$426,2,FALSE),"")</f>
        <v/>
      </c>
      <c r="C7467" s="21">
        <f>C7443+1</f>
        <v>311</v>
      </c>
      <c r="D7467" s="21"/>
      <c r="E7467" s="21"/>
      <c r="F7467" s="21"/>
      <c r="G7467" s="21"/>
      <c r="H7467" s="22"/>
      <c r="I7467" s="22"/>
      <c r="J7467" s="22"/>
      <c r="K7467" s="21"/>
      <c r="L7467" s="21" t="str">
        <f>B7467</f>
        <v/>
      </c>
      <c r="M7467" s="23" t="e">
        <f>INDEX('Data Transformation'!$O$4:$O$424,MATCH($B7467,'Data Transformation'!$M$4:$M$424,0),MATCH($M$2,'Data Transformation'!$O$3,0))</f>
        <v>#N/A</v>
      </c>
      <c r="N7467" s="27" t="e">
        <f>IF('Input and Summary Results'!$J$16="minimum",'Bin Analysis'!X7468/(M7467-1),'Bin Analysis'!Y7467/('Bin Analysis'!M7467-1))</f>
        <v>#N/A</v>
      </c>
      <c r="O7467" s="27" t="e">
        <f>IF(M7467=FALSE,NA(),(VLOOKUP(1,C7470:K7489,4,FALSE))/(M7467-1))</f>
        <v>#N/A</v>
      </c>
      <c r="P7467" s="27" t="e">
        <f>IF(M7467=FALSE,NA(),SUM(J7470:J7489)/Weighting!$S$5)</f>
        <v>#N/A</v>
      </c>
      <c r="Q7467" s="27" t="e">
        <f>IF(M7467=FALSE,NA(),SUM(K7470:K7489)/Weighting!$S$6)</f>
        <v>#N/A</v>
      </c>
      <c r="R7467" s="27" t="e">
        <f>IF(M7467=FALSE,NA(),(VLOOKUP(1,G7470:K7489,3,FALSE))/(M7467-1))</f>
        <v>#N/A</v>
      </c>
      <c r="S7467" s="22" t="e">
        <f>IF(M7467=FALSE,NA(),IF(SUM(J7470:J7489)=2,"yes","no"))</f>
        <v>#N/A</v>
      </c>
      <c r="X7467" s="2" cm="2">
        <f t="array" ref="X7467:X7468">FREQUENCY(IF('Data Transformation'!$B$425:$B$6424='Bin Analysis'!L7467,'Data Transformation'!$G$425:$G$6424),'Data Transformation'!$U$11)</f>
        <v>0</v>
      </c>
      <c r="Y7467" s="2" cm="2">
        <f t="array" ref="Y7467:Y7468">FREQUENCY(IF('Data Transformation'!$B$425:$B$6424='Bin Analysis'!L7467,'Data Transformation'!$G$425:$G$6424),'Data Transformation'!$U$12)</f>
        <v>0</v>
      </c>
    </row>
    <row r="7468" spans="1:25" x14ac:dyDescent="0.25">
      <c r="A7468" s="14" t="s">
        <v>67</v>
      </c>
      <c r="B7468" t="s">
        <v>47</v>
      </c>
      <c r="C7468" t="s">
        <v>5</v>
      </c>
      <c r="D7468" t="s">
        <v>98</v>
      </c>
      <c r="E7468" t="s">
        <v>99</v>
      </c>
      <c r="F7468" t="s">
        <v>100</v>
      </c>
      <c r="G7468" t="s">
        <v>69</v>
      </c>
      <c r="H7468" t="s">
        <v>31</v>
      </c>
      <c r="I7468" t="s">
        <v>32</v>
      </c>
      <c r="J7468" t="s">
        <v>46</v>
      </c>
      <c r="K7468" s="14" t="s">
        <v>45</v>
      </c>
      <c r="M7468" s="14"/>
      <c r="X7468" s="2">
        <v>0</v>
      </c>
      <c r="Y7468" s="2">
        <v>0</v>
      </c>
    </row>
    <row r="7469" spans="1:25" x14ac:dyDescent="0.25">
      <c r="A7469" s="32"/>
      <c r="D7469" t="e">
        <f>IF(C7469=1,'Data Transformation'!$G$3+0.5*'Data Transformation'!$W$25,IF(C7470=1,D7470-'Data Transformation'!$W$25,FALSE))</f>
        <v>#NUM!</v>
      </c>
      <c r="E7469">
        <f t="array" ref="E7469">IF(ISLOGICAL(D7469),"",FREQUENCY(IF('Data Transformation'!$B$425:$B$8425='Bin Analysis'!$B7467,'Data Transformation'!$G$425:$G$8425),D7469))</f>
        <v>2001</v>
      </c>
      <c r="F7469" t="e">
        <f>IF(ISLOGICAL(D7469),"",E7469-E7468)</f>
        <v>#VALUE!</v>
      </c>
      <c r="M7469" s="14"/>
    </row>
    <row r="7470" spans="1:25" x14ac:dyDescent="0.25">
      <c r="A7470" s="32" t="e">
        <f>IF(Weighting!$P$6&gt;0,B7470,"")</f>
        <v>#NUM!</v>
      </c>
      <c r="B7470" t="e">
        <f>Weighting!$C$6</f>
        <v>#DIV/0!</v>
      </c>
      <c r="C7470" t="e">
        <f>Weighting!$F$6</f>
        <v>#NUM!</v>
      </c>
      <c r="D7470" t="e">
        <f>IF(C7470=1,'Data Transformation'!$G$3+0.5*'Data Transformation'!$W$25,IF(C7471=1,D7471-'Data Transformation'!$W$25,FALSE))</f>
        <v>#NUM!</v>
      </c>
      <c r="E7470">
        <f t="array" ref="E7470">IF(ISLOGICAL(D7470),"",FREQUENCY(IF('Data Transformation'!$B$425:$B$8425='Bin Analysis'!$B7467,'Data Transformation'!$G$425:$G$8425),D7470))</f>
        <v>2001</v>
      </c>
      <c r="F7470">
        <f>IF(ISLOGICAL(D7470),"",E7470-E7469)</f>
        <v>0</v>
      </c>
      <c r="G7470">
        <f>Weighting!$H$6</f>
        <v>1</v>
      </c>
      <c r="H7470">
        <f t="array" ref="H7470">FREQUENCY(IF('Data Transformation'!$B$4:$B$8425=B7467,'Data Transformation'!$G$4:$G$8425),'Bin Analysis'!$B7470)</f>
        <v>2073</v>
      </c>
      <c r="I7470">
        <f>H7470-H7469</f>
        <v>2073</v>
      </c>
      <c r="J7470">
        <f>IF(I7470=0,0,1)</f>
        <v>1</v>
      </c>
      <c r="K7470" t="e">
        <f>J7470*Weighting!$W$6</f>
        <v>#NUM!</v>
      </c>
      <c r="M7470" s="14"/>
    </row>
    <row r="7471" spans="1:25" x14ac:dyDescent="0.25">
      <c r="A7471" s="32" t="str">
        <f>IF(Weighting!$P$7&gt;0,B7471,"")</f>
        <v/>
      </c>
      <c r="B7471" t="e">
        <f>Weighting!$C$7</f>
        <v>#DIV/0!</v>
      </c>
      <c r="C7471" t="e">
        <f>Weighting!$F$7</f>
        <v>#NUM!</v>
      </c>
      <c r="D7471" t="e">
        <f>IF(C7471=1,'Data Transformation'!$G$3+0.5*'Data Transformation'!$W$25,IF(C7472=1,D7472-'Data Transformation'!$W$25,FALSE))</f>
        <v>#NUM!</v>
      </c>
      <c r="E7471">
        <f t="array" ref="E7471">IF(ISLOGICAL(D7471),"",FREQUENCY(IF('Data Transformation'!$B$425:$B$8425='Bin Analysis'!$B7467,'Data Transformation'!$G$425:$G$8425),D7471))</f>
        <v>2001</v>
      </c>
      <c r="F7471">
        <f t="shared" ref="F7471:F7489" si="933">IF(ISLOGICAL(D7471),"",E7471-E7470)</f>
        <v>0</v>
      </c>
      <c r="G7471">
        <f>Weighting!$H$7</f>
        <v>0</v>
      </c>
      <c r="H7471">
        <f t="array" ref="H7471">FREQUENCY(IF('Data Transformation'!$B$4:$B$8425=B7467,'Data Transformation'!$G$4:$G$8425),'Bin Analysis'!$B7471)</f>
        <v>2073</v>
      </c>
      <c r="I7471">
        <f t="shared" ref="I7471:I7489" si="934">H7471-H7470</f>
        <v>0</v>
      </c>
      <c r="J7471">
        <f>IF(I7471=0,0,1)</f>
        <v>0</v>
      </c>
      <c r="K7471">
        <f>J7471*Weighting!$W$7</f>
        <v>0</v>
      </c>
      <c r="M7471" s="14"/>
    </row>
    <row r="7472" spans="1:25" x14ac:dyDescent="0.25">
      <c r="A7472" s="32" t="str">
        <f>IF(Weighting!$P$8&gt;0,B7472,"")</f>
        <v/>
      </c>
      <c r="B7472" t="e">
        <f>Weighting!$C$8</f>
        <v>#DIV/0!</v>
      </c>
      <c r="C7472" t="e">
        <f>Weighting!$F$8</f>
        <v>#NUM!</v>
      </c>
      <c r="D7472" t="e">
        <f>IF(C7472=1,'Data Transformation'!$G$3+0.5*'Data Transformation'!$W$25,IF(C7473=1,D7473-'Data Transformation'!$W$25,FALSE))</f>
        <v>#NUM!</v>
      </c>
      <c r="E7472">
        <f t="array" ref="E7472">IF(ISLOGICAL(D7472),"",FREQUENCY(IF('Data Transformation'!$B$425:$B$8425='Bin Analysis'!$B7467,'Data Transformation'!$G$425:$G$8425),D7472))</f>
        <v>2001</v>
      </c>
      <c r="F7472">
        <f t="shared" si="933"/>
        <v>0</v>
      </c>
      <c r="G7472">
        <f>Weighting!$H$8</f>
        <v>0</v>
      </c>
      <c r="H7472">
        <f t="array" ref="H7472">FREQUENCY(IF('Data Transformation'!$B$4:$B$8425=B7467,'Data Transformation'!$G$4:$G$8425),'Bin Analysis'!$B7472)</f>
        <v>2073</v>
      </c>
      <c r="I7472">
        <f t="shared" si="934"/>
        <v>0</v>
      </c>
      <c r="J7472">
        <f t="shared" ref="J7472:J7489" si="935">IF(I7472=0,0,1)</f>
        <v>0</v>
      </c>
      <c r="K7472">
        <f>J7472*Weighting!$W$8</f>
        <v>0</v>
      </c>
      <c r="M7472" s="14"/>
    </row>
    <row r="7473" spans="1:13" x14ac:dyDescent="0.25">
      <c r="A7473" s="32" t="str">
        <f>IF(Weighting!$P$9&gt;0,B7473,"")</f>
        <v/>
      </c>
      <c r="B7473" s="50" t="e">
        <f>Weighting!$C$9</f>
        <v>#DIV/0!</v>
      </c>
      <c r="C7473" t="e">
        <f>Weighting!$F$9</f>
        <v>#NUM!</v>
      </c>
      <c r="D7473" t="e">
        <f>IF(C7473=1,'Data Transformation'!$G$3+0.5*'Data Transformation'!$W$25,IF(C7474=1,D7474-'Data Transformation'!$W$25,FALSE))</f>
        <v>#NUM!</v>
      </c>
      <c r="E7473">
        <f t="array" ref="E7473">IF(ISLOGICAL(D7473),"",FREQUENCY(IF('Data Transformation'!$B$425:$B$8425='Bin Analysis'!$B7467,'Data Transformation'!$G$425:$G$8425),D7473))</f>
        <v>2001</v>
      </c>
      <c r="F7473">
        <f t="shared" si="933"/>
        <v>0</v>
      </c>
      <c r="G7473">
        <f>Weighting!$H$9</f>
        <v>0</v>
      </c>
      <c r="H7473">
        <f t="array" ref="H7473">FREQUENCY(IF('Data Transformation'!$B$4:$B$8425=B7467,'Data Transformation'!$G$4:$G$8425),'Bin Analysis'!$B7473)</f>
        <v>2073</v>
      </c>
      <c r="I7473">
        <f t="shared" si="934"/>
        <v>0</v>
      </c>
      <c r="J7473">
        <f t="shared" si="935"/>
        <v>0</v>
      </c>
      <c r="K7473">
        <f>J7473*Weighting!$W$9</f>
        <v>0</v>
      </c>
      <c r="M7473" s="14"/>
    </row>
    <row r="7474" spans="1:13" x14ac:dyDescent="0.25">
      <c r="A7474" s="32" t="str">
        <f>IF(Weighting!$P$10&gt;0,B7474,"")</f>
        <v/>
      </c>
      <c r="B7474" t="e">
        <f>Weighting!$C$10</f>
        <v>#DIV/0!</v>
      </c>
      <c r="C7474" t="e">
        <f>Weighting!$F$10</f>
        <v>#NUM!</v>
      </c>
      <c r="D7474" t="e">
        <f>IF(C7474=1,'Data Transformation'!$G$3+0.5*'Data Transformation'!$W$25,IF(C7475=1,D7475-'Data Transformation'!$W$25,FALSE))</f>
        <v>#NUM!</v>
      </c>
      <c r="E7474">
        <f t="array" ref="E7474">IF(ISLOGICAL(D7474),"",FREQUENCY(IF('Data Transformation'!$B$425:$B$8425='Bin Analysis'!$B7467,'Data Transformation'!$G$425:$G$8425),D7474))</f>
        <v>2001</v>
      </c>
      <c r="F7474">
        <f t="shared" si="933"/>
        <v>0</v>
      </c>
      <c r="G7474">
        <f>Weighting!$H$10</f>
        <v>0</v>
      </c>
      <c r="H7474">
        <f t="array" ref="H7474">FREQUENCY(IF('Data Transformation'!$B$4:$B$8425=B7467,'Data Transformation'!$G$4:$G$8425),'Bin Analysis'!$B7474)</f>
        <v>2073</v>
      </c>
      <c r="I7474">
        <f t="shared" si="934"/>
        <v>0</v>
      </c>
      <c r="J7474">
        <f t="shared" si="935"/>
        <v>0</v>
      </c>
      <c r="K7474">
        <f>J7474*Weighting!$W$10</f>
        <v>0</v>
      </c>
      <c r="M7474" s="14"/>
    </row>
    <row r="7475" spans="1:13" x14ac:dyDescent="0.25">
      <c r="A7475" s="32" t="str">
        <f>IF(Weighting!$P$11&gt;0,B7475,"")</f>
        <v/>
      </c>
      <c r="B7475" t="e">
        <f>Weighting!$C$11</f>
        <v>#DIV/0!</v>
      </c>
      <c r="C7475" t="e">
        <f>Weighting!$F$11</f>
        <v>#NUM!</v>
      </c>
      <c r="D7475" t="e">
        <f>IF(C7475=1,'Data Transformation'!$G$3+0.5*'Data Transformation'!$W$25,IF(C7476=1,D7476-'Data Transformation'!$W$25,FALSE))</f>
        <v>#NUM!</v>
      </c>
      <c r="E7475">
        <f t="array" ref="E7475">IF(ISLOGICAL(D7475),"",FREQUENCY(IF('Data Transformation'!$B$425:$B$8425='Bin Analysis'!$B7467,'Data Transformation'!$G$425:$G$8425),D7475))</f>
        <v>2001</v>
      </c>
      <c r="F7475">
        <f t="shared" si="933"/>
        <v>0</v>
      </c>
      <c r="G7475">
        <f>Weighting!$H$11</f>
        <v>0</v>
      </c>
      <c r="H7475">
        <f t="array" ref="H7475">FREQUENCY(IF('Data Transformation'!$B$4:$B$8425=B7467,'Data Transformation'!$G$4:$G$8425),'Bin Analysis'!$B7475)</f>
        <v>2073</v>
      </c>
      <c r="I7475">
        <f t="shared" si="934"/>
        <v>0</v>
      </c>
      <c r="J7475">
        <f t="shared" si="935"/>
        <v>0</v>
      </c>
      <c r="K7475">
        <f>J7475*Weighting!$W$11</f>
        <v>0</v>
      </c>
      <c r="M7475" s="14"/>
    </row>
    <row r="7476" spans="1:13" x14ac:dyDescent="0.25">
      <c r="A7476" s="32" t="str">
        <f>IF(Weighting!$P$12&gt;0,B7476,"")</f>
        <v/>
      </c>
      <c r="B7476" t="e">
        <f>Weighting!$C$12</f>
        <v>#DIV/0!</v>
      </c>
      <c r="C7476" t="e">
        <f>Weighting!$F$12</f>
        <v>#NUM!</v>
      </c>
      <c r="D7476" t="e">
        <f>IF(C7476=1,'Data Transformation'!$G$3+0.5*'Data Transformation'!$W$25,IF(C7477=1,D7477-'Data Transformation'!$W$25,FALSE))</f>
        <v>#NUM!</v>
      </c>
      <c r="E7476">
        <f t="array" ref="E7476">IF(ISLOGICAL(D7476),"",FREQUENCY(IF('Data Transformation'!$B$425:$B$8425='Bin Analysis'!$B7467,'Data Transformation'!$G$425:$G$8425),D7476))</f>
        <v>2001</v>
      </c>
      <c r="F7476">
        <f t="shared" si="933"/>
        <v>0</v>
      </c>
      <c r="G7476">
        <f>Weighting!$H$12</f>
        <v>0</v>
      </c>
      <c r="H7476">
        <f t="array" ref="H7476">FREQUENCY(IF('Data Transformation'!$B$4:$B$8425=B7467,'Data Transformation'!$G$4:$G$8425),'Bin Analysis'!$B7476)</f>
        <v>2073</v>
      </c>
      <c r="I7476">
        <f t="shared" si="934"/>
        <v>0</v>
      </c>
      <c r="J7476">
        <f t="shared" si="935"/>
        <v>0</v>
      </c>
      <c r="K7476">
        <f>J7476*Weighting!$W$12</f>
        <v>0</v>
      </c>
      <c r="M7476" s="14"/>
    </row>
    <row r="7477" spans="1:13" x14ac:dyDescent="0.25">
      <c r="A7477" s="32" t="str">
        <f>IF(Weighting!$P$13&gt;0,B7477,"")</f>
        <v/>
      </c>
      <c r="B7477" t="e">
        <f>Weighting!$C$13</f>
        <v>#DIV/0!</v>
      </c>
      <c r="C7477" t="e">
        <f>Weighting!$F$13</f>
        <v>#NUM!</v>
      </c>
      <c r="D7477" t="e">
        <f>IF(C7477=1,'Data Transformation'!$G$3+0.5*'Data Transformation'!$W$25,IF(C7478=1,D7478-'Data Transformation'!$W$25,FALSE))</f>
        <v>#NUM!</v>
      </c>
      <c r="E7477">
        <f t="array" ref="E7477">IF(ISLOGICAL(D7477),"",FREQUENCY(IF('Data Transformation'!$B$425:$B$8425='Bin Analysis'!$B7467,'Data Transformation'!$G$425:$G$8425),D7477))</f>
        <v>2001</v>
      </c>
      <c r="F7477">
        <f t="shared" si="933"/>
        <v>0</v>
      </c>
      <c r="G7477">
        <f>Weighting!$H$13</f>
        <v>0</v>
      </c>
      <c r="H7477">
        <f t="array" ref="H7477">FREQUENCY(IF('Data Transformation'!$B$4:$B$8425=B7467,'Data Transformation'!$G$4:$G$8425),'Bin Analysis'!$B7477)</f>
        <v>2073</v>
      </c>
      <c r="I7477">
        <f t="shared" si="934"/>
        <v>0</v>
      </c>
      <c r="J7477">
        <f t="shared" si="935"/>
        <v>0</v>
      </c>
      <c r="K7477">
        <f>J7477*Weighting!$W$13</f>
        <v>0</v>
      </c>
      <c r="M7477" s="14"/>
    </row>
    <row r="7478" spans="1:13" x14ac:dyDescent="0.25">
      <c r="A7478" s="32" t="str">
        <f>IF(Weighting!$P$14&gt;0,B7478,"")</f>
        <v/>
      </c>
      <c r="B7478" t="e">
        <f>Weighting!$C$14</f>
        <v>#DIV/0!</v>
      </c>
      <c r="C7478" t="e">
        <f>Weighting!$F$14</f>
        <v>#NUM!</v>
      </c>
      <c r="D7478" t="e">
        <f>IF(C7478=1,'Data Transformation'!$G$3+0.5*'Data Transformation'!$W$25,IF(C7479=1,D7479-'Data Transformation'!$W$25,FALSE))</f>
        <v>#NUM!</v>
      </c>
      <c r="E7478">
        <f t="array" ref="E7478">IF(ISLOGICAL(D7478),"",FREQUENCY(IF('Data Transformation'!$B$425:$B$8425='Bin Analysis'!$B7467,'Data Transformation'!$G$425:$G$8425),D7478))</f>
        <v>2001</v>
      </c>
      <c r="F7478">
        <f t="shared" si="933"/>
        <v>0</v>
      </c>
      <c r="G7478">
        <f>Weighting!$H$14</f>
        <v>0</v>
      </c>
      <c r="H7478">
        <f t="array" ref="H7478">FREQUENCY(IF('Data Transformation'!$B$4:$B$8425=B7467,'Data Transformation'!$G$4:$G$8425),'Bin Analysis'!$B7478)</f>
        <v>2073</v>
      </c>
      <c r="I7478">
        <f t="shared" si="934"/>
        <v>0</v>
      </c>
      <c r="J7478">
        <f t="shared" si="935"/>
        <v>0</v>
      </c>
      <c r="K7478">
        <f>J7478*Weighting!$W$14</f>
        <v>0</v>
      </c>
      <c r="M7478" s="14"/>
    </row>
    <row r="7479" spans="1:13" x14ac:dyDescent="0.25">
      <c r="A7479" s="32" t="str">
        <f>IF(Weighting!$P$15&gt;0,B7479,"")</f>
        <v/>
      </c>
      <c r="B7479" t="e">
        <f>Weighting!$C$15</f>
        <v>#DIV/0!</v>
      </c>
      <c r="C7479" t="e">
        <f>Weighting!$F$15</f>
        <v>#NUM!</v>
      </c>
      <c r="D7479" t="e">
        <f>IF(C7479=1,'Data Transformation'!$G$3+0.5*'Data Transformation'!$W$25,IF(C7480=1,D7480-'Data Transformation'!$W$25,FALSE))</f>
        <v>#NUM!</v>
      </c>
      <c r="E7479">
        <f t="array" ref="E7479">IF(ISLOGICAL(D7479),"",FREQUENCY(IF('Data Transformation'!$B$425:$B$8425='Bin Analysis'!$B7467,'Data Transformation'!$G$425:$G$8425),D7479))</f>
        <v>2001</v>
      </c>
      <c r="F7479">
        <f t="shared" si="933"/>
        <v>0</v>
      </c>
      <c r="G7479">
        <f>Weighting!$H$15</f>
        <v>0</v>
      </c>
      <c r="H7479">
        <f t="array" ref="H7479">FREQUENCY(IF('Data Transformation'!$B$4:$B$8425=B7467,'Data Transformation'!$G$4:$G$8425),'Bin Analysis'!$B7479)</f>
        <v>2073</v>
      </c>
      <c r="I7479">
        <f t="shared" si="934"/>
        <v>0</v>
      </c>
      <c r="J7479">
        <f t="shared" si="935"/>
        <v>0</v>
      </c>
      <c r="K7479">
        <f>J7479*Weighting!$W$15</f>
        <v>0</v>
      </c>
      <c r="M7479" s="14"/>
    </row>
    <row r="7480" spans="1:13" x14ac:dyDescent="0.25">
      <c r="A7480" s="32" t="str">
        <f>IF(Weighting!$P$16&gt;0,B7480,"")</f>
        <v/>
      </c>
      <c r="B7480" t="e">
        <f>Weighting!$C$16</f>
        <v>#DIV/0!</v>
      </c>
      <c r="C7480" t="e">
        <f>Weighting!$F$16</f>
        <v>#NUM!</v>
      </c>
      <c r="D7480" t="e">
        <f>IF(C7480=1,'Data Transformation'!$G$3+0.5*'Data Transformation'!$W$25,IF(C7481=1,D7481-'Data Transformation'!$W$25,FALSE))</f>
        <v>#NUM!</v>
      </c>
      <c r="E7480">
        <f t="array" ref="E7480">IF(ISLOGICAL(D7480),"",FREQUENCY(IF('Data Transformation'!$B$425:$B$8425='Bin Analysis'!$B7467,'Data Transformation'!$G$425:$G$8425),D7480))</f>
        <v>2001</v>
      </c>
      <c r="F7480">
        <f t="shared" si="933"/>
        <v>0</v>
      </c>
      <c r="G7480">
        <f>Weighting!$H$16</f>
        <v>0</v>
      </c>
      <c r="H7480">
        <f t="array" ref="H7480">FREQUENCY(IF('Data Transformation'!$B$4:$B$8425=B7467,'Data Transformation'!$G$4:$G$8425),'Bin Analysis'!$B7480)</f>
        <v>2073</v>
      </c>
      <c r="I7480">
        <f t="shared" si="934"/>
        <v>0</v>
      </c>
      <c r="J7480">
        <f t="shared" si="935"/>
        <v>0</v>
      </c>
      <c r="K7480">
        <f>J7480*Weighting!$W$16</f>
        <v>0</v>
      </c>
      <c r="M7480" s="14"/>
    </row>
    <row r="7481" spans="1:13" x14ac:dyDescent="0.25">
      <c r="A7481" s="32" t="str">
        <f>IF(Weighting!$P$17&gt;0,B7481,"")</f>
        <v/>
      </c>
      <c r="B7481" t="e">
        <f>Weighting!$C$17</f>
        <v>#DIV/0!</v>
      </c>
      <c r="C7481" t="e">
        <f>Weighting!$F$17</f>
        <v>#NUM!</v>
      </c>
      <c r="D7481" t="e">
        <f>IF(C7481=1,'Data Transformation'!$G$3+0.5*'Data Transformation'!$W$25,IF(C7482=1,D7482-'Data Transformation'!$W$25,FALSE))</f>
        <v>#NUM!</v>
      </c>
      <c r="E7481">
        <f t="array" ref="E7481">IF(ISLOGICAL(D7481),"",FREQUENCY(IF('Data Transformation'!$B$425:$B$8425='Bin Analysis'!$B7467,'Data Transformation'!$G$425:$G$8425),D7481))</f>
        <v>2001</v>
      </c>
      <c r="F7481">
        <f t="shared" si="933"/>
        <v>0</v>
      </c>
      <c r="G7481">
        <f>Weighting!$H$17</f>
        <v>0</v>
      </c>
      <c r="H7481">
        <f t="array" ref="H7481">FREQUENCY(IF('Data Transformation'!$B$4:$B$8425=B7467,'Data Transformation'!$G$4:$G$8425),'Bin Analysis'!$B7481)</f>
        <v>2073</v>
      </c>
      <c r="I7481">
        <f t="shared" si="934"/>
        <v>0</v>
      </c>
      <c r="J7481">
        <f t="shared" si="935"/>
        <v>0</v>
      </c>
      <c r="K7481">
        <f>J7481*Weighting!$W$17</f>
        <v>0</v>
      </c>
      <c r="M7481" s="14"/>
    </row>
    <row r="7482" spans="1:13" x14ac:dyDescent="0.25">
      <c r="A7482" s="32" t="str">
        <f>IF(Weighting!$P$18&gt;0,B7482,"")</f>
        <v/>
      </c>
      <c r="B7482" t="e">
        <f>Weighting!$C$18</f>
        <v>#DIV/0!</v>
      </c>
      <c r="C7482" t="e">
        <f>Weighting!$F$18</f>
        <v>#NUM!</v>
      </c>
      <c r="D7482" t="e">
        <f>IF(C7482=1,'Data Transformation'!$G$3+0.5*'Data Transformation'!$W$25,IF(C7483=1,D7483-'Data Transformation'!$W$25,FALSE))</f>
        <v>#NUM!</v>
      </c>
      <c r="E7482">
        <f t="array" ref="E7482">IF(ISLOGICAL(D7482),"",FREQUENCY(IF('Data Transformation'!$B$425:$B$8425='Bin Analysis'!$B7467,'Data Transformation'!$G$425:$G$8425),D7482))</f>
        <v>2001</v>
      </c>
      <c r="F7482">
        <f t="shared" si="933"/>
        <v>0</v>
      </c>
      <c r="G7482">
        <f>Weighting!$H$18</f>
        <v>0</v>
      </c>
      <c r="H7482">
        <f t="array" ref="H7482">FREQUENCY(IF('Data Transformation'!$B$4:$B$8425=B7467,'Data Transformation'!$G$4:$G$8425),'Bin Analysis'!$B7482)</f>
        <v>2073</v>
      </c>
      <c r="I7482">
        <f t="shared" si="934"/>
        <v>0</v>
      </c>
      <c r="J7482">
        <f t="shared" si="935"/>
        <v>0</v>
      </c>
      <c r="K7482">
        <f>J7482*Weighting!$W$18</f>
        <v>0</v>
      </c>
      <c r="M7482" s="14"/>
    </row>
    <row r="7483" spans="1:13" x14ac:dyDescent="0.25">
      <c r="A7483" s="32" t="str">
        <f>IF(Weighting!$P$19&gt;0,B7483,"")</f>
        <v/>
      </c>
      <c r="B7483" t="e">
        <f>Weighting!$C$19</f>
        <v>#DIV/0!</v>
      </c>
      <c r="C7483" t="e">
        <f>Weighting!$F$19</f>
        <v>#NUM!</v>
      </c>
      <c r="D7483" t="e">
        <f>IF(C7483=1,'Data Transformation'!$G$3+0.5*'Data Transformation'!$W$25,IF(C7484=1,D7484-'Data Transformation'!$W$25,FALSE))</f>
        <v>#NUM!</v>
      </c>
      <c r="E7483">
        <f t="array" ref="E7483">IF(ISLOGICAL(D7483),"",FREQUENCY(IF('Data Transformation'!$B$425:$B$8425='Bin Analysis'!$B7467,'Data Transformation'!$G$425:$G$8425),D7483))</f>
        <v>2001</v>
      </c>
      <c r="F7483">
        <f t="shared" si="933"/>
        <v>0</v>
      </c>
      <c r="G7483">
        <f>Weighting!$H$19</f>
        <v>0</v>
      </c>
      <c r="H7483">
        <f t="array" ref="H7483">FREQUENCY(IF('Data Transformation'!$B$4:$B$8425=B7467,'Data Transformation'!$G$4:$G$8425),'Bin Analysis'!$B7483)</f>
        <v>2073</v>
      </c>
      <c r="I7483">
        <f t="shared" si="934"/>
        <v>0</v>
      </c>
      <c r="J7483">
        <f t="shared" si="935"/>
        <v>0</v>
      </c>
      <c r="K7483">
        <f>J7483*Weighting!$W$19</f>
        <v>0</v>
      </c>
      <c r="M7483" s="14"/>
    </row>
    <row r="7484" spans="1:13" x14ac:dyDescent="0.25">
      <c r="A7484" s="32" t="str">
        <f>IF(Weighting!$P$20&gt;0,B7484,"")</f>
        <v/>
      </c>
      <c r="B7484" t="e">
        <f>Weighting!$C$20</f>
        <v>#DIV/0!</v>
      </c>
      <c r="C7484" t="e">
        <f>Weighting!$F$20</f>
        <v>#NUM!</v>
      </c>
      <c r="D7484" t="e">
        <f>IF(C7484=1,'Data Transformation'!$G$3+0.5*'Data Transformation'!$W$25,IF(C7485=1,D7485-'Data Transformation'!$W$25,FALSE))</f>
        <v>#NUM!</v>
      </c>
      <c r="E7484">
        <f t="array" ref="E7484">IF(ISLOGICAL(D7484),"",FREQUENCY(IF('Data Transformation'!$B$425:$B$8425='Bin Analysis'!$B7467,'Data Transformation'!$G$425:$G$8425),D7484))</f>
        <v>2001</v>
      </c>
      <c r="F7484">
        <f t="shared" si="933"/>
        <v>0</v>
      </c>
      <c r="G7484">
        <f>Weighting!$H$20</f>
        <v>0</v>
      </c>
      <c r="H7484">
        <f t="array" ref="H7484">FREQUENCY(IF('Data Transformation'!$B$4:$B$8425=B7467,'Data Transformation'!$G$4:$G$8425),'Bin Analysis'!$B7484)</f>
        <v>2073</v>
      </c>
      <c r="I7484">
        <f t="shared" si="934"/>
        <v>0</v>
      </c>
      <c r="J7484">
        <f t="shared" si="935"/>
        <v>0</v>
      </c>
      <c r="K7484">
        <f>J7484*Weighting!$W$20</f>
        <v>0</v>
      </c>
      <c r="M7484" s="14"/>
    </row>
    <row r="7485" spans="1:13" x14ac:dyDescent="0.25">
      <c r="A7485" s="32" t="str">
        <f>IF(Weighting!$P$21&gt;0,B7485,"")</f>
        <v/>
      </c>
      <c r="B7485" t="e">
        <f>Weighting!$C$21</f>
        <v>#DIV/0!</v>
      </c>
      <c r="C7485" t="e">
        <f>Weighting!$F$21</f>
        <v>#NUM!</v>
      </c>
      <c r="D7485" t="e">
        <f>IF(C7485=1,'Data Transformation'!$G$3+0.5*'Data Transformation'!$W$25,IF(C7486=1,D7486-'Data Transformation'!$W$25,FALSE))</f>
        <v>#NUM!</v>
      </c>
      <c r="E7485">
        <f t="array" ref="E7485">IF(ISLOGICAL(D7485),"",FREQUENCY(IF('Data Transformation'!$B$425:$B$8425='Bin Analysis'!$B7467,'Data Transformation'!$G$425:$G$8425),D7485))</f>
        <v>2001</v>
      </c>
      <c r="F7485">
        <f t="shared" si="933"/>
        <v>0</v>
      </c>
      <c r="G7485">
        <f>Weighting!$H$21</f>
        <v>0</v>
      </c>
      <c r="H7485">
        <f t="array" ref="H7485">FREQUENCY(IF('Data Transformation'!$B$4:$B$8425=B7467,'Data Transformation'!$G$4:$G$8425),'Bin Analysis'!$B7485)</f>
        <v>2073</v>
      </c>
      <c r="I7485">
        <f t="shared" si="934"/>
        <v>0</v>
      </c>
      <c r="J7485">
        <f t="shared" si="935"/>
        <v>0</v>
      </c>
      <c r="K7485">
        <f>J7485*Weighting!$W$21</f>
        <v>0</v>
      </c>
      <c r="M7485" s="14"/>
    </row>
    <row r="7486" spans="1:13" x14ac:dyDescent="0.25">
      <c r="A7486" s="32" t="str">
        <f>IF(Weighting!$P$22&gt;0,B7486,"")</f>
        <v/>
      </c>
      <c r="B7486" t="e">
        <f>Weighting!$C$22</f>
        <v>#DIV/0!</v>
      </c>
      <c r="C7486" t="e">
        <f>Weighting!$F$22</f>
        <v>#NUM!</v>
      </c>
      <c r="D7486" t="e">
        <f>IF(C7486=1,'Data Transformation'!$G$3+0.5*'Data Transformation'!$W$25,IF(C7487=1,D7487-'Data Transformation'!$W$25,FALSE))</f>
        <v>#NUM!</v>
      </c>
      <c r="E7486">
        <f t="array" ref="E7486">IF(ISLOGICAL(D7486),"",FREQUENCY(IF('Data Transformation'!$B$425:$B$8425='Bin Analysis'!$B7467,'Data Transformation'!$G$425:$G$8425),D7486))</f>
        <v>2001</v>
      </c>
      <c r="F7486">
        <f t="shared" si="933"/>
        <v>0</v>
      </c>
      <c r="G7486">
        <f>Weighting!$H$22</f>
        <v>0</v>
      </c>
      <c r="H7486">
        <f t="array" ref="H7486">FREQUENCY(IF('Data Transformation'!$B$4:$B$8425=B7467,'Data Transformation'!$G$4:$G$8425),'Bin Analysis'!$B7486)</f>
        <v>2073</v>
      </c>
      <c r="I7486">
        <f t="shared" si="934"/>
        <v>0</v>
      </c>
      <c r="J7486">
        <f t="shared" si="935"/>
        <v>0</v>
      </c>
      <c r="K7486">
        <f>J7486*Weighting!$W$22</f>
        <v>0</v>
      </c>
      <c r="M7486" s="14"/>
    </row>
    <row r="7487" spans="1:13" x14ac:dyDescent="0.25">
      <c r="A7487" s="32" t="str">
        <f>IF(Weighting!$P$23&gt;0,B7487,"")</f>
        <v/>
      </c>
      <c r="B7487" t="e">
        <f>Weighting!$C$23</f>
        <v>#DIV/0!</v>
      </c>
      <c r="C7487" t="e">
        <f>Weighting!$F$23</f>
        <v>#NUM!</v>
      </c>
      <c r="D7487" t="e">
        <f>IF(C7487=1,'Data Transformation'!$G$3+0.5*'Data Transformation'!$W$25,IF(C7488=1,D7488-'Data Transformation'!$W$25,FALSE))</f>
        <v>#NUM!</v>
      </c>
      <c r="E7487">
        <f t="array" ref="E7487">IF(ISLOGICAL(D7487),"",FREQUENCY(IF('Data Transformation'!$B$425:$B$8425='Bin Analysis'!$B7467,'Data Transformation'!$G$425:$G$8425),D7487))</f>
        <v>2001</v>
      </c>
      <c r="F7487">
        <f t="shared" si="933"/>
        <v>0</v>
      </c>
      <c r="G7487">
        <f>Weighting!$H$23</f>
        <v>0</v>
      </c>
      <c r="H7487">
        <f t="array" ref="H7487">FREQUENCY(IF('Data Transformation'!$B$4:$B$8425=B7467,'Data Transformation'!$G$4:$G$8425),'Bin Analysis'!$B7487)</f>
        <v>2073</v>
      </c>
      <c r="I7487">
        <f t="shared" si="934"/>
        <v>0</v>
      </c>
      <c r="J7487">
        <f t="shared" si="935"/>
        <v>0</v>
      </c>
      <c r="K7487">
        <f>J7487*Weighting!$W$23</f>
        <v>0</v>
      </c>
      <c r="M7487" s="14"/>
    </row>
    <row r="7488" spans="1:13" x14ac:dyDescent="0.25">
      <c r="A7488" s="32" t="str">
        <f>IF(Weighting!$P$24&gt;0,B7488,"")</f>
        <v/>
      </c>
      <c r="B7488" t="e">
        <f>Weighting!$C$24</f>
        <v>#DIV/0!</v>
      </c>
      <c r="C7488" t="e">
        <f>Weighting!$F$24</f>
        <v>#NUM!</v>
      </c>
      <c r="D7488" t="e">
        <f>IF(C7488=1,'Data Transformation'!$G$3+0.5*'Data Transformation'!$W$25,IF(C7489=1,D7489-'Data Transformation'!$W$25,FALSE))</f>
        <v>#NUM!</v>
      </c>
      <c r="E7488">
        <f t="array" ref="E7488">IF(ISLOGICAL(D7488),"",FREQUENCY(IF('Data Transformation'!$B$425:$B$8425='Bin Analysis'!$B7467,'Data Transformation'!$G$425:$G$8425),D7488))</f>
        <v>2001</v>
      </c>
      <c r="F7488">
        <f t="shared" si="933"/>
        <v>0</v>
      </c>
      <c r="G7488">
        <f>Weighting!$H$24</f>
        <v>0</v>
      </c>
      <c r="H7488">
        <f t="array" ref="H7488">FREQUENCY(IF('Data Transformation'!$B$4:$B$8425=B7467,'Data Transformation'!$G$4:$G$8425),'Bin Analysis'!$B7488)</f>
        <v>2073</v>
      </c>
      <c r="I7488">
        <f t="shared" si="934"/>
        <v>0</v>
      </c>
      <c r="J7488">
        <f t="shared" si="935"/>
        <v>0</v>
      </c>
      <c r="K7488">
        <f>J7488*Weighting!$W$24</f>
        <v>0</v>
      </c>
      <c r="M7488" s="14"/>
    </row>
    <row r="7489" spans="1:25" x14ac:dyDescent="0.25">
      <c r="A7489" s="32" t="str">
        <f>IF(Weighting!$P$25&gt;0,B7489,"")</f>
        <v/>
      </c>
      <c r="B7489" t="e">
        <f>Weighting!$C$25</f>
        <v>#DIV/0!</v>
      </c>
      <c r="C7489" t="e">
        <f>Weighting!$F$25</f>
        <v>#NUM!</v>
      </c>
      <c r="D7489" t="e">
        <f>IF(C7489=1,'Data Transformation'!$G$3+0.5*'Data Transformation'!$W$25,IF(C7490=1,D7490-'Data Transformation'!$W$25,FALSE))</f>
        <v>#NUM!</v>
      </c>
      <c r="E7489">
        <f t="array" ref="E7489">IF(ISLOGICAL(D7489),"",FREQUENCY(IF('Data Transformation'!$B$425:$B$8425='Bin Analysis'!$B7467,'Data Transformation'!$G$425:$G$8425),D7489))</f>
        <v>2001</v>
      </c>
      <c r="F7489">
        <f t="shared" si="933"/>
        <v>0</v>
      </c>
      <c r="G7489">
        <f>Weighting!$H$25</f>
        <v>0</v>
      </c>
      <c r="H7489">
        <f t="array" ref="H7489">FREQUENCY(IF('Data Transformation'!$B$4:$B$8425=B7467,'Data Transformation'!$G$4:$G$8425),'Bin Analysis'!$B7489)</f>
        <v>2073</v>
      </c>
      <c r="I7489">
        <f t="shared" si="934"/>
        <v>0</v>
      </c>
      <c r="J7489">
        <f t="shared" si="935"/>
        <v>0</v>
      </c>
      <c r="K7489">
        <f>J7489*Weighting!$W$25</f>
        <v>0</v>
      </c>
      <c r="M7489" s="14"/>
    </row>
    <row r="7490" spans="1:25" x14ac:dyDescent="0.25">
      <c r="O7490"/>
      <c r="P7490"/>
      <c r="Q7490"/>
      <c r="R7490"/>
    </row>
    <row r="7491" spans="1:25" ht="23.25" x14ac:dyDescent="0.35">
      <c r="A7491" s="21" t="s">
        <v>0</v>
      </c>
      <c r="B7491" s="21" t="str">
        <f>IFERROR(VLOOKUP(C7491,'Data Transformation'!$L$6:$M$426,2,FALSE),"")</f>
        <v/>
      </c>
      <c r="C7491" s="21">
        <f>C7467+1</f>
        <v>312</v>
      </c>
      <c r="D7491" s="21"/>
      <c r="E7491" s="21"/>
      <c r="F7491" s="21"/>
      <c r="G7491" s="21"/>
      <c r="H7491" s="22"/>
      <c r="I7491" s="22"/>
      <c r="J7491" s="22"/>
      <c r="K7491" s="21"/>
      <c r="L7491" s="21" t="str">
        <f>B7491</f>
        <v/>
      </c>
      <c r="M7491" s="23" t="e">
        <f>INDEX('Data Transformation'!$O$4:$O$424,MATCH($B7491,'Data Transformation'!$M$4:$M$424,0),MATCH($M$2,'Data Transformation'!$O$3,0))</f>
        <v>#N/A</v>
      </c>
      <c r="N7491" s="27" t="e">
        <f>IF('Input and Summary Results'!$J$16="minimum",'Bin Analysis'!X7492/(M7491-1),'Bin Analysis'!Y7491/('Bin Analysis'!M7491-1))</f>
        <v>#N/A</v>
      </c>
      <c r="O7491" s="27" t="e">
        <f>IF(M7491=FALSE,NA(),(VLOOKUP(1,C7494:K7513,4,FALSE))/(M7491-1))</f>
        <v>#N/A</v>
      </c>
      <c r="P7491" s="27" t="e">
        <f>IF(M7491=FALSE,NA(),SUM(J7494:J7513)/Weighting!$S$5)</f>
        <v>#N/A</v>
      </c>
      <c r="Q7491" s="27" t="e">
        <f>IF(M7491=FALSE,NA(),SUM(K7494:K7513)/Weighting!$S$6)</f>
        <v>#N/A</v>
      </c>
      <c r="R7491" s="27" t="e">
        <f>IF(M7491=FALSE,NA(),(VLOOKUP(1,G7494:K7513,3,FALSE))/(M7491-1))</f>
        <v>#N/A</v>
      </c>
      <c r="S7491" s="22" t="e">
        <f>IF(M7491=FALSE,NA(),IF(SUM(J7494:J7513)=2,"yes","no"))</f>
        <v>#N/A</v>
      </c>
      <c r="X7491" s="2" cm="2">
        <f t="array" ref="X7491:X7492">FREQUENCY(IF('Data Transformation'!$B$425:$B$6424='Bin Analysis'!L7491,'Data Transformation'!$G$425:$G$6424),'Data Transformation'!$U$11)</f>
        <v>0</v>
      </c>
      <c r="Y7491" s="2" cm="2">
        <f t="array" ref="Y7491:Y7492">FREQUENCY(IF('Data Transformation'!$B$425:$B$6424='Bin Analysis'!L7491,'Data Transformation'!$G$425:$G$6424),'Data Transformation'!$U$12)</f>
        <v>0</v>
      </c>
    </row>
    <row r="7492" spans="1:25" x14ac:dyDescent="0.25">
      <c r="A7492" s="14" t="s">
        <v>67</v>
      </c>
      <c r="B7492" t="s">
        <v>47</v>
      </c>
      <c r="C7492" t="s">
        <v>5</v>
      </c>
      <c r="D7492" t="s">
        <v>98</v>
      </c>
      <c r="E7492" t="s">
        <v>99</v>
      </c>
      <c r="F7492" t="s">
        <v>100</v>
      </c>
      <c r="G7492" t="s">
        <v>69</v>
      </c>
      <c r="H7492" t="s">
        <v>31</v>
      </c>
      <c r="I7492" t="s">
        <v>32</v>
      </c>
      <c r="J7492" t="s">
        <v>46</v>
      </c>
      <c r="K7492" s="14" t="s">
        <v>45</v>
      </c>
      <c r="M7492" s="14"/>
      <c r="X7492" s="2">
        <v>0</v>
      </c>
      <c r="Y7492" s="2">
        <v>0</v>
      </c>
    </row>
    <row r="7493" spans="1:25" x14ac:dyDescent="0.25">
      <c r="A7493" s="32"/>
      <c r="D7493" t="e">
        <f>IF(C7493=1,'Data Transformation'!$G$3+0.5*'Data Transformation'!$W$25,IF(C7494=1,D7494-'Data Transformation'!$W$25,FALSE))</f>
        <v>#NUM!</v>
      </c>
      <c r="E7493">
        <f t="array" ref="E7493">IF(ISLOGICAL(D7493),"",FREQUENCY(IF('Data Transformation'!$B$425:$B$8425='Bin Analysis'!$B7491,'Data Transformation'!$G$425:$G$8425),D7493))</f>
        <v>2001</v>
      </c>
      <c r="F7493" t="e">
        <f>IF(ISLOGICAL(D7493),"",E7493-E7492)</f>
        <v>#VALUE!</v>
      </c>
      <c r="M7493" s="14"/>
    </row>
    <row r="7494" spans="1:25" x14ac:dyDescent="0.25">
      <c r="A7494" s="32" t="e">
        <f>IF(Weighting!$P$6&gt;0,B7494,"")</f>
        <v>#NUM!</v>
      </c>
      <c r="B7494" t="e">
        <f>Weighting!$C$6</f>
        <v>#DIV/0!</v>
      </c>
      <c r="C7494" t="e">
        <f>Weighting!$F$6</f>
        <v>#NUM!</v>
      </c>
      <c r="D7494" t="e">
        <f>IF(C7494=1,'Data Transformation'!$G$3+0.5*'Data Transformation'!$W$25,IF(C7495=1,D7495-'Data Transformation'!$W$25,FALSE))</f>
        <v>#NUM!</v>
      </c>
      <c r="E7494">
        <f t="array" ref="E7494">IF(ISLOGICAL(D7494),"",FREQUENCY(IF('Data Transformation'!$B$425:$B$8425='Bin Analysis'!$B7491,'Data Transformation'!$G$425:$G$8425),D7494))</f>
        <v>2001</v>
      </c>
      <c r="F7494">
        <f>IF(ISLOGICAL(D7494),"",E7494-E7493)</f>
        <v>0</v>
      </c>
      <c r="G7494">
        <f>Weighting!$H$6</f>
        <v>1</v>
      </c>
      <c r="H7494">
        <f t="array" ref="H7494">FREQUENCY(IF('Data Transformation'!$B$4:$B$8425=B7491,'Data Transformation'!$G$4:$G$8425),'Bin Analysis'!$B7494)</f>
        <v>2073</v>
      </c>
      <c r="I7494">
        <f>H7494-H7493</f>
        <v>2073</v>
      </c>
      <c r="J7494">
        <f>IF(I7494=0,0,1)</f>
        <v>1</v>
      </c>
      <c r="K7494" t="e">
        <f>J7494*Weighting!$W$6</f>
        <v>#NUM!</v>
      </c>
      <c r="M7494" s="14"/>
    </row>
    <row r="7495" spans="1:25" x14ac:dyDescent="0.25">
      <c r="A7495" s="32" t="str">
        <f>IF(Weighting!$P$7&gt;0,B7495,"")</f>
        <v/>
      </c>
      <c r="B7495" t="e">
        <f>Weighting!$C$7</f>
        <v>#DIV/0!</v>
      </c>
      <c r="C7495" t="e">
        <f>Weighting!$F$7</f>
        <v>#NUM!</v>
      </c>
      <c r="D7495" t="e">
        <f>IF(C7495=1,'Data Transformation'!$G$3+0.5*'Data Transformation'!$W$25,IF(C7496=1,D7496-'Data Transformation'!$W$25,FALSE))</f>
        <v>#NUM!</v>
      </c>
      <c r="E7495">
        <f t="array" ref="E7495">IF(ISLOGICAL(D7495),"",FREQUENCY(IF('Data Transformation'!$B$425:$B$8425='Bin Analysis'!$B7491,'Data Transformation'!$G$425:$G$8425),D7495))</f>
        <v>2001</v>
      </c>
      <c r="F7495">
        <f t="shared" ref="F7495:F7513" si="936">IF(ISLOGICAL(D7495),"",E7495-E7494)</f>
        <v>0</v>
      </c>
      <c r="G7495">
        <f>Weighting!$H$7</f>
        <v>0</v>
      </c>
      <c r="H7495">
        <f t="array" ref="H7495">FREQUENCY(IF('Data Transformation'!$B$4:$B$8425=B7491,'Data Transformation'!$G$4:$G$8425),'Bin Analysis'!$B7495)</f>
        <v>2073</v>
      </c>
      <c r="I7495">
        <f t="shared" ref="I7495:I7513" si="937">H7495-H7494</f>
        <v>0</v>
      </c>
      <c r="J7495">
        <f>IF(I7495=0,0,1)</f>
        <v>0</v>
      </c>
      <c r="K7495">
        <f>J7495*Weighting!$W$7</f>
        <v>0</v>
      </c>
      <c r="M7495" s="14"/>
    </row>
    <row r="7496" spans="1:25" x14ac:dyDescent="0.25">
      <c r="A7496" s="32" t="str">
        <f>IF(Weighting!$P$8&gt;0,B7496,"")</f>
        <v/>
      </c>
      <c r="B7496" t="e">
        <f>Weighting!$C$8</f>
        <v>#DIV/0!</v>
      </c>
      <c r="C7496" t="e">
        <f>Weighting!$F$8</f>
        <v>#NUM!</v>
      </c>
      <c r="D7496" t="e">
        <f>IF(C7496=1,'Data Transformation'!$G$3+0.5*'Data Transformation'!$W$25,IF(C7497=1,D7497-'Data Transformation'!$W$25,FALSE))</f>
        <v>#NUM!</v>
      </c>
      <c r="E7496">
        <f t="array" ref="E7496">IF(ISLOGICAL(D7496),"",FREQUENCY(IF('Data Transformation'!$B$425:$B$8425='Bin Analysis'!$B7491,'Data Transformation'!$G$425:$G$8425),D7496))</f>
        <v>2001</v>
      </c>
      <c r="F7496">
        <f t="shared" si="936"/>
        <v>0</v>
      </c>
      <c r="G7496">
        <f>Weighting!$H$8</f>
        <v>0</v>
      </c>
      <c r="H7496">
        <f t="array" ref="H7496">FREQUENCY(IF('Data Transformation'!$B$4:$B$8425=B7491,'Data Transformation'!$G$4:$G$8425),'Bin Analysis'!$B7496)</f>
        <v>2073</v>
      </c>
      <c r="I7496">
        <f t="shared" si="937"/>
        <v>0</v>
      </c>
      <c r="J7496">
        <f t="shared" ref="J7496:J7513" si="938">IF(I7496=0,0,1)</f>
        <v>0</v>
      </c>
      <c r="K7496">
        <f>J7496*Weighting!$W$8</f>
        <v>0</v>
      </c>
      <c r="M7496" s="14"/>
    </row>
    <row r="7497" spans="1:25" x14ac:dyDescent="0.25">
      <c r="A7497" s="32" t="str">
        <f>IF(Weighting!$P$9&gt;0,B7497,"")</f>
        <v/>
      </c>
      <c r="B7497" s="50" t="e">
        <f>Weighting!$C$9</f>
        <v>#DIV/0!</v>
      </c>
      <c r="C7497" t="e">
        <f>Weighting!$F$9</f>
        <v>#NUM!</v>
      </c>
      <c r="D7497" t="e">
        <f>IF(C7497=1,'Data Transformation'!$G$3+0.5*'Data Transformation'!$W$25,IF(C7498=1,D7498-'Data Transformation'!$W$25,FALSE))</f>
        <v>#NUM!</v>
      </c>
      <c r="E7497">
        <f t="array" ref="E7497">IF(ISLOGICAL(D7497),"",FREQUENCY(IF('Data Transformation'!$B$425:$B$8425='Bin Analysis'!$B7491,'Data Transformation'!$G$425:$G$8425),D7497))</f>
        <v>2001</v>
      </c>
      <c r="F7497">
        <f t="shared" si="936"/>
        <v>0</v>
      </c>
      <c r="G7497">
        <f>Weighting!$H$9</f>
        <v>0</v>
      </c>
      <c r="H7497">
        <f t="array" ref="H7497">FREQUENCY(IF('Data Transformation'!$B$4:$B$8425=B7491,'Data Transformation'!$G$4:$G$8425),'Bin Analysis'!$B7497)</f>
        <v>2073</v>
      </c>
      <c r="I7497">
        <f t="shared" si="937"/>
        <v>0</v>
      </c>
      <c r="J7497">
        <f t="shared" si="938"/>
        <v>0</v>
      </c>
      <c r="K7497">
        <f>J7497*Weighting!$W$9</f>
        <v>0</v>
      </c>
      <c r="M7497" s="14"/>
    </row>
    <row r="7498" spans="1:25" x14ac:dyDescent="0.25">
      <c r="A7498" s="32" t="str">
        <f>IF(Weighting!$P$10&gt;0,B7498,"")</f>
        <v/>
      </c>
      <c r="B7498" t="e">
        <f>Weighting!$C$10</f>
        <v>#DIV/0!</v>
      </c>
      <c r="C7498" t="e">
        <f>Weighting!$F$10</f>
        <v>#NUM!</v>
      </c>
      <c r="D7498" t="e">
        <f>IF(C7498=1,'Data Transformation'!$G$3+0.5*'Data Transformation'!$W$25,IF(C7499=1,D7499-'Data Transformation'!$W$25,FALSE))</f>
        <v>#NUM!</v>
      </c>
      <c r="E7498">
        <f t="array" ref="E7498">IF(ISLOGICAL(D7498),"",FREQUENCY(IF('Data Transformation'!$B$425:$B$8425='Bin Analysis'!$B7491,'Data Transformation'!$G$425:$G$8425),D7498))</f>
        <v>2001</v>
      </c>
      <c r="F7498">
        <f t="shared" si="936"/>
        <v>0</v>
      </c>
      <c r="G7498">
        <f>Weighting!$H$10</f>
        <v>0</v>
      </c>
      <c r="H7498">
        <f t="array" ref="H7498">FREQUENCY(IF('Data Transformation'!$B$4:$B$8425=B7491,'Data Transformation'!$G$4:$G$8425),'Bin Analysis'!$B7498)</f>
        <v>2073</v>
      </c>
      <c r="I7498">
        <f t="shared" si="937"/>
        <v>0</v>
      </c>
      <c r="J7498">
        <f t="shared" si="938"/>
        <v>0</v>
      </c>
      <c r="K7498">
        <f>J7498*Weighting!$W$10</f>
        <v>0</v>
      </c>
      <c r="M7498" s="14"/>
    </row>
    <row r="7499" spans="1:25" x14ac:dyDescent="0.25">
      <c r="A7499" s="32" t="str">
        <f>IF(Weighting!$P$11&gt;0,B7499,"")</f>
        <v/>
      </c>
      <c r="B7499" t="e">
        <f>Weighting!$C$11</f>
        <v>#DIV/0!</v>
      </c>
      <c r="C7499" t="e">
        <f>Weighting!$F$11</f>
        <v>#NUM!</v>
      </c>
      <c r="D7499" t="e">
        <f>IF(C7499=1,'Data Transformation'!$G$3+0.5*'Data Transformation'!$W$25,IF(C7500=1,D7500-'Data Transformation'!$W$25,FALSE))</f>
        <v>#NUM!</v>
      </c>
      <c r="E7499">
        <f t="array" ref="E7499">IF(ISLOGICAL(D7499),"",FREQUENCY(IF('Data Transformation'!$B$425:$B$8425='Bin Analysis'!$B7491,'Data Transformation'!$G$425:$G$8425),D7499))</f>
        <v>2001</v>
      </c>
      <c r="F7499">
        <f t="shared" si="936"/>
        <v>0</v>
      </c>
      <c r="G7499">
        <f>Weighting!$H$11</f>
        <v>0</v>
      </c>
      <c r="H7499">
        <f t="array" ref="H7499">FREQUENCY(IF('Data Transformation'!$B$4:$B$8425=B7491,'Data Transformation'!$G$4:$G$8425),'Bin Analysis'!$B7499)</f>
        <v>2073</v>
      </c>
      <c r="I7499">
        <f t="shared" si="937"/>
        <v>0</v>
      </c>
      <c r="J7499">
        <f t="shared" si="938"/>
        <v>0</v>
      </c>
      <c r="K7499">
        <f>J7499*Weighting!$W$11</f>
        <v>0</v>
      </c>
      <c r="M7499" s="14"/>
    </row>
    <row r="7500" spans="1:25" x14ac:dyDescent="0.25">
      <c r="A7500" s="32" t="str">
        <f>IF(Weighting!$P$12&gt;0,B7500,"")</f>
        <v/>
      </c>
      <c r="B7500" t="e">
        <f>Weighting!$C$12</f>
        <v>#DIV/0!</v>
      </c>
      <c r="C7500" t="e">
        <f>Weighting!$F$12</f>
        <v>#NUM!</v>
      </c>
      <c r="D7500" t="e">
        <f>IF(C7500=1,'Data Transformation'!$G$3+0.5*'Data Transformation'!$W$25,IF(C7501=1,D7501-'Data Transformation'!$W$25,FALSE))</f>
        <v>#NUM!</v>
      </c>
      <c r="E7500">
        <f t="array" ref="E7500">IF(ISLOGICAL(D7500),"",FREQUENCY(IF('Data Transformation'!$B$425:$B$8425='Bin Analysis'!$B7491,'Data Transformation'!$G$425:$G$8425),D7500))</f>
        <v>2001</v>
      </c>
      <c r="F7500">
        <f t="shared" si="936"/>
        <v>0</v>
      </c>
      <c r="G7500">
        <f>Weighting!$H$12</f>
        <v>0</v>
      </c>
      <c r="H7500">
        <f t="array" ref="H7500">FREQUENCY(IF('Data Transformation'!$B$4:$B$8425=B7491,'Data Transformation'!$G$4:$G$8425),'Bin Analysis'!$B7500)</f>
        <v>2073</v>
      </c>
      <c r="I7500">
        <f t="shared" si="937"/>
        <v>0</v>
      </c>
      <c r="J7500">
        <f t="shared" si="938"/>
        <v>0</v>
      </c>
      <c r="K7500">
        <f>J7500*Weighting!$W$12</f>
        <v>0</v>
      </c>
      <c r="M7500" s="14"/>
    </row>
    <row r="7501" spans="1:25" x14ac:dyDescent="0.25">
      <c r="A7501" s="32" t="str">
        <f>IF(Weighting!$P$13&gt;0,B7501,"")</f>
        <v/>
      </c>
      <c r="B7501" t="e">
        <f>Weighting!$C$13</f>
        <v>#DIV/0!</v>
      </c>
      <c r="C7501" t="e">
        <f>Weighting!$F$13</f>
        <v>#NUM!</v>
      </c>
      <c r="D7501" t="e">
        <f>IF(C7501=1,'Data Transformation'!$G$3+0.5*'Data Transformation'!$W$25,IF(C7502=1,D7502-'Data Transformation'!$W$25,FALSE))</f>
        <v>#NUM!</v>
      </c>
      <c r="E7501">
        <f t="array" ref="E7501">IF(ISLOGICAL(D7501),"",FREQUENCY(IF('Data Transformation'!$B$425:$B$8425='Bin Analysis'!$B7491,'Data Transformation'!$G$425:$G$8425),D7501))</f>
        <v>2001</v>
      </c>
      <c r="F7501">
        <f t="shared" si="936"/>
        <v>0</v>
      </c>
      <c r="G7501">
        <f>Weighting!$H$13</f>
        <v>0</v>
      </c>
      <c r="H7501">
        <f t="array" ref="H7501">FREQUENCY(IF('Data Transformation'!$B$4:$B$8425=B7491,'Data Transformation'!$G$4:$G$8425),'Bin Analysis'!$B7501)</f>
        <v>2073</v>
      </c>
      <c r="I7501">
        <f t="shared" si="937"/>
        <v>0</v>
      </c>
      <c r="J7501">
        <f t="shared" si="938"/>
        <v>0</v>
      </c>
      <c r="K7501">
        <f>J7501*Weighting!$W$13</f>
        <v>0</v>
      </c>
      <c r="M7501" s="14"/>
    </row>
    <row r="7502" spans="1:25" x14ac:dyDescent="0.25">
      <c r="A7502" s="32" t="str">
        <f>IF(Weighting!$P$14&gt;0,B7502,"")</f>
        <v/>
      </c>
      <c r="B7502" t="e">
        <f>Weighting!$C$14</f>
        <v>#DIV/0!</v>
      </c>
      <c r="C7502" t="e">
        <f>Weighting!$F$14</f>
        <v>#NUM!</v>
      </c>
      <c r="D7502" t="e">
        <f>IF(C7502=1,'Data Transformation'!$G$3+0.5*'Data Transformation'!$W$25,IF(C7503=1,D7503-'Data Transformation'!$W$25,FALSE))</f>
        <v>#NUM!</v>
      </c>
      <c r="E7502">
        <f t="array" ref="E7502">IF(ISLOGICAL(D7502),"",FREQUENCY(IF('Data Transformation'!$B$425:$B$8425='Bin Analysis'!$B7491,'Data Transformation'!$G$425:$G$8425),D7502))</f>
        <v>2001</v>
      </c>
      <c r="F7502">
        <f t="shared" si="936"/>
        <v>0</v>
      </c>
      <c r="G7502">
        <f>Weighting!$H$14</f>
        <v>0</v>
      </c>
      <c r="H7502">
        <f t="array" ref="H7502">FREQUENCY(IF('Data Transformation'!$B$4:$B$8425=B7491,'Data Transformation'!$G$4:$G$8425),'Bin Analysis'!$B7502)</f>
        <v>2073</v>
      </c>
      <c r="I7502">
        <f t="shared" si="937"/>
        <v>0</v>
      </c>
      <c r="J7502">
        <f t="shared" si="938"/>
        <v>0</v>
      </c>
      <c r="K7502">
        <f>J7502*Weighting!$W$14</f>
        <v>0</v>
      </c>
      <c r="M7502" s="14"/>
    </row>
    <row r="7503" spans="1:25" x14ac:dyDescent="0.25">
      <c r="A7503" s="32" t="str">
        <f>IF(Weighting!$P$15&gt;0,B7503,"")</f>
        <v/>
      </c>
      <c r="B7503" t="e">
        <f>Weighting!$C$15</f>
        <v>#DIV/0!</v>
      </c>
      <c r="C7503" t="e">
        <f>Weighting!$F$15</f>
        <v>#NUM!</v>
      </c>
      <c r="D7503" t="e">
        <f>IF(C7503=1,'Data Transformation'!$G$3+0.5*'Data Transformation'!$W$25,IF(C7504=1,D7504-'Data Transformation'!$W$25,FALSE))</f>
        <v>#NUM!</v>
      </c>
      <c r="E7503">
        <f t="array" ref="E7503">IF(ISLOGICAL(D7503),"",FREQUENCY(IF('Data Transformation'!$B$425:$B$8425='Bin Analysis'!$B7491,'Data Transformation'!$G$425:$G$8425),D7503))</f>
        <v>2001</v>
      </c>
      <c r="F7503">
        <f t="shared" si="936"/>
        <v>0</v>
      </c>
      <c r="G7503">
        <f>Weighting!$H$15</f>
        <v>0</v>
      </c>
      <c r="H7503">
        <f t="array" ref="H7503">FREQUENCY(IF('Data Transformation'!$B$4:$B$8425=B7491,'Data Transformation'!$G$4:$G$8425),'Bin Analysis'!$B7503)</f>
        <v>2073</v>
      </c>
      <c r="I7503">
        <f t="shared" si="937"/>
        <v>0</v>
      </c>
      <c r="J7503">
        <f t="shared" si="938"/>
        <v>0</v>
      </c>
      <c r="K7503">
        <f>J7503*Weighting!$W$15</f>
        <v>0</v>
      </c>
      <c r="M7503" s="14"/>
    </row>
    <row r="7504" spans="1:25" x14ac:dyDescent="0.25">
      <c r="A7504" s="32" t="str">
        <f>IF(Weighting!$P$16&gt;0,B7504,"")</f>
        <v/>
      </c>
      <c r="B7504" t="e">
        <f>Weighting!$C$16</f>
        <v>#DIV/0!</v>
      </c>
      <c r="C7504" t="e">
        <f>Weighting!$F$16</f>
        <v>#NUM!</v>
      </c>
      <c r="D7504" t="e">
        <f>IF(C7504=1,'Data Transformation'!$G$3+0.5*'Data Transformation'!$W$25,IF(C7505=1,D7505-'Data Transformation'!$W$25,FALSE))</f>
        <v>#NUM!</v>
      </c>
      <c r="E7504">
        <f t="array" ref="E7504">IF(ISLOGICAL(D7504),"",FREQUENCY(IF('Data Transformation'!$B$425:$B$8425='Bin Analysis'!$B7491,'Data Transformation'!$G$425:$G$8425),D7504))</f>
        <v>2001</v>
      </c>
      <c r="F7504">
        <f t="shared" si="936"/>
        <v>0</v>
      </c>
      <c r="G7504">
        <f>Weighting!$H$16</f>
        <v>0</v>
      </c>
      <c r="H7504">
        <f t="array" ref="H7504">FREQUENCY(IF('Data Transformation'!$B$4:$B$8425=B7491,'Data Transformation'!$G$4:$G$8425),'Bin Analysis'!$B7504)</f>
        <v>2073</v>
      </c>
      <c r="I7504">
        <f t="shared" si="937"/>
        <v>0</v>
      </c>
      <c r="J7504">
        <f t="shared" si="938"/>
        <v>0</v>
      </c>
      <c r="K7504">
        <f>J7504*Weighting!$W$16</f>
        <v>0</v>
      </c>
      <c r="M7504" s="14"/>
    </row>
    <row r="7505" spans="1:25" x14ac:dyDescent="0.25">
      <c r="A7505" s="32" t="str">
        <f>IF(Weighting!$P$17&gt;0,B7505,"")</f>
        <v/>
      </c>
      <c r="B7505" t="e">
        <f>Weighting!$C$17</f>
        <v>#DIV/0!</v>
      </c>
      <c r="C7505" t="e">
        <f>Weighting!$F$17</f>
        <v>#NUM!</v>
      </c>
      <c r="D7505" t="e">
        <f>IF(C7505=1,'Data Transformation'!$G$3+0.5*'Data Transformation'!$W$25,IF(C7506=1,D7506-'Data Transformation'!$W$25,FALSE))</f>
        <v>#NUM!</v>
      </c>
      <c r="E7505">
        <f t="array" ref="E7505">IF(ISLOGICAL(D7505),"",FREQUENCY(IF('Data Transformation'!$B$425:$B$8425='Bin Analysis'!$B7491,'Data Transformation'!$G$425:$G$8425),D7505))</f>
        <v>2001</v>
      </c>
      <c r="F7505">
        <f t="shared" si="936"/>
        <v>0</v>
      </c>
      <c r="G7505">
        <f>Weighting!$H$17</f>
        <v>0</v>
      </c>
      <c r="H7505">
        <f t="array" ref="H7505">FREQUENCY(IF('Data Transformation'!$B$4:$B$8425=B7491,'Data Transformation'!$G$4:$G$8425),'Bin Analysis'!$B7505)</f>
        <v>2073</v>
      </c>
      <c r="I7505">
        <f t="shared" si="937"/>
        <v>0</v>
      </c>
      <c r="J7505">
        <f t="shared" si="938"/>
        <v>0</v>
      </c>
      <c r="K7505">
        <f>J7505*Weighting!$W$17</f>
        <v>0</v>
      </c>
      <c r="M7505" s="14"/>
    </row>
    <row r="7506" spans="1:25" x14ac:dyDescent="0.25">
      <c r="A7506" s="32" t="str">
        <f>IF(Weighting!$P$18&gt;0,B7506,"")</f>
        <v/>
      </c>
      <c r="B7506" t="e">
        <f>Weighting!$C$18</f>
        <v>#DIV/0!</v>
      </c>
      <c r="C7506" t="e">
        <f>Weighting!$F$18</f>
        <v>#NUM!</v>
      </c>
      <c r="D7506" t="e">
        <f>IF(C7506=1,'Data Transformation'!$G$3+0.5*'Data Transformation'!$W$25,IF(C7507=1,D7507-'Data Transformation'!$W$25,FALSE))</f>
        <v>#NUM!</v>
      </c>
      <c r="E7506">
        <f t="array" ref="E7506">IF(ISLOGICAL(D7506),"",FREQUENCY(IF('Data Transformation'!$B$425:$B$8425='Bin Analysis'!$B7491,'Data Transformation'!$G$425:$G$8425),D7506))</f>
        <v>2001</v>
      </c>
      <c r="F7506">
        <f t="shared" si="936"/>
        <v>0</v>
      </c>
      <c r="G7506">
        <f>Weighting!$H$18</f>
        <v>0</v>
      </c>
      <c r="H7506">
        <f t="array" ref="H7506">FREQUENCY(IF('Data Transformation'!$B$4:$B$8425=B7491,'Data Transformation'!$G$4:$G$8425),'Bin Analysis'!$B7506)</f>
        <v>2073</v>
      </c>
      <c r="I7506">
        <f t="shared" si="937"/>
        <v>0</v>
      </c>
      <c r="J7506">
        <f t="shared" si="938"/>
        <v>0</v>
      </c>
      <c r="K7506">
        <f>J7506*Weighting!$W$18</f>
        <v>0</v>
      </c>
      <c r="M7506" s="14"/>
    </row>
    <row r="7507" spans="1:25" x14ac:dyDescent="0.25">
      <c r="A7507" s="32" t="str">
        <f>IF(Weighting!$P$19&gt;0,B7507,"")</f>
        <v/>
      </c>
      <c r="B7507" t="e">
        <f>Weighting!$C$19</f>
        <v>#DIV/0!</v>
      </c>
      <c r="C7507" t="e">
        <f>Weighting!$F$19</f>
        <v>#NUM!</v>
      </c>
      <c r="D7507" t="e">
        <f>IF(C7507=1,'Data Transformation'!$G$3+0.5*'Data Transformation'!$W$25,IF(C7508=1,D7508-'Data Transformation'!$W$25,FALSE))</f>
        <v>#NUM!</v>
      </c>
      <c r="E7507">
        <f t="array" ref="E7507">IF(ISLOGICAL(D7507),"",FREQUENCY(IF('Data Transformation'!$B$425:$B$8425='Bin Analysis'!$B7491,'Data Transformation'!$G$425:$G$8425),D7507))</f>
        <v>2001</v>
      </c>
      <c r="F7507">
        <f t="shared" si="936"/>
        <v>0</v>
      </c>
      <c r="G7507">
        <f>Weighting!$H$19</f>
        <v>0</v>
      </c>
      <c r="H7507">
        <f t="array" ref="H7507">FREQUENCY(IF('Data Transformation'!$B$4:$B$8425=B7491,'Data Transformation'!$G$4:$G$8425),'Bin Analysis'!$B7507)</f>
        <v>2073</v>
      </c>
      <c r="I7507">
        <f t="shared" si="937"/>
        <v>0</v>
      </c>
      <c r="J7507">
        <f t="shared" si="938"/>
        <v>0</v>
      </c>
      <c r="K7507">
        <f>J7507*Weighting!$W$19</f>
        <v>0</v>
      </c>
      <c r="M7507" s="14"/>
    </row>
    <row r="7508" spans="1:25" x14ac:dyDescent="0.25">
      <c r="A7508" s="32" t="str">
        <f>IF(Weighting!$P$20&gt;0,B7508,"")</f>
        <v/>
      </c>
      <c r="B7508" t="e">
        <f>Weighting!$C$20</f>
        <v>#DIV/0!</v>
      </c>
      <c r="C7508" t="e">
        <f>Weighting!$F$20</f>
        <v>#NUM!</v>
      </c>
      <c r="D7508" t="e">
        <f>IF(C7508=1,'Data Transformation'!$G$3+0.5*'Data Transformation'!$W$25,IF(C7509=1,D7509-'Data Transformation'!$W$25,FALSE))</f>
        <v>#NUM!</v>
      </c>
      <c r="E7508">
        <f t="array" ref="E7508">IF(ISLOGICAL(D7508),"",FREQUENCY(IF('Data Transformation'!$B$425:$B$8425='Bin Analysis'!$B7491,'Data Transformation'!$G$425:$G$8425),D7508))</f>
        <v>2001</v>
      </c>
      <c r="F7508">
        <f t="shared" si="936"/>
        <v>0</v>
      </c>
      <c r="G7508">
        <f>Weighting!$H$20</f>
        <v>0</v>
      </c>
      <c r="H7508">
        <f t="array" ref="H7508">FREQUENCY(IF('Data Transformation'!$B$4:$B$8425=B7491,'Data Transformation'!$G$4:$G$8425),'Bin Analysis'!$B7508)</f>
        <v>2073</v>
      </c>
      <c r="I7508">
        <f t="shared" si="937"/>
        <v>0</v>
      </c>
      <c r="J7508">
        <f t="shared" si="938"/>
        <v>0</v>
      </c>
      <c r="K7508">
        <f>J7508*Weighting!$W$20</f>
        <v>0</v>
      </c>
      <c r="M7508" s="14"/>
    </row>
    <row r="7509" spans="1:25" x14ac:dyDescent="0.25">
      <c r="A7509" s="32" t="str">
        <f>IF(Weighting!$P$21&gt;0,B7509,"")</f>
        <v/>
      </c>
      <c r="B7509" t="e">
        <f>Weighting!$C$21</f>
        <v>#DIV/0!</v>
      </c>
      <c r="C7509" t="e">
        <f>Weighting!$F$21</f>
        <v>#NUM!</v>
      </c>
      <c r="D7509" t="e">
        <f>IF(C7509=1,'Data Transformation'!$G$3+0.5*'Data Transformation'!$W$25,IF(C7510=1,D7510-'Data Transformation'!$W$25,FALSE))</f>
        <v>#NUM!</v>
      </c>
      <c r="E7509">
        <f t="array" ref="E7509">IF(ISLOGICAL(D7509),"",FREQUENCY(IF('Data Transformation'!$B$425:$B$8425='Bin Analysis'!$B7491,'Data Transformation'!$G$425:$G$8425),D7509))</f>
        <v>2001</v>
      </c>
      <c r="F7509">
        <f t="shared" si="936"/>
        <v>0</v>
      </c>
      <c r="G7509">
        <f>Weighting!$H$21</f>
        <v>0</v>
      </c>
      <c r="H7509">
        <f t="array" ref="H7509">FREQUENCY(IF('Data Transformation'!$B$4:$B$8425=B7491,'Data Transformation'!$G$4:$G$8425),'Bin Analysis'!$B7509)</f>
        <v>2073</v>
      </c>
      <c r="I7509">
        <f t="shared" si="937"/>
        <v>0</v>
      </c>
      <c r="J7509">
        <f t="shared" si="938"/>
        <v>0</v>
      </c>
      <c r="K7509">
        <f>J7509*Weighting!$W$21</f>
        <v>0</v>
      </c>
      <c r="M7509" s="14"/>
    </row>
    <row r="7510" spans="1:25" x14ac:dyDescent="0.25">
      <c r="A7510" s="32" t="str">
        <f>IF(Weighting!$P$22&gt;0,B7510,"")</f>
        <v/>
      </c>
      <c r="B7510" t="e">
        <f>Weighting!$C$22</f>
        <v>#DIV/0!</v>
      </c>
      <c r="C7510" t="e">
        <f>Weighting!$F$22</f>
        <v>#NUM!</v>
      </c>
      <c r="D7510" t="e">
        <f>IF(C7510=1,'Data Transformation'!$G$3+0.5*'Data Transformation'!$W$25,IF(C7511=1,D7511-'Data Transformation'!$W$25,FALSE))</f>
        <v>#NUM!</v>
      </c>
      <c r="E7510">
        <f t="array" ref="E7510">IF(ISLOGICAL(D7510),"",FREQUENCY(IF('Data Transformation'!$B$425:$B$8425='Bin Analysis'!$B7491,'Data Transformation'!$G$425:$G$8425),D7510))</f>
        <v>2001</v>
      </c>
      <c r="F7510">
        <f t="shared" si="936"/>
        <v>0</v>
      </c>
      <c r="G7510">
        <f>Weighting!$H$22</f>
        <v>0</v>
      </c>
      <c r="H7510">
        <f t="array" ref="H7510">FREQUENCY(IF('Data Transformation'!$B$4:$B$8425=B7491,'Data Transformation'!$G$4:$G$8425),'Bin Analysis'!$B7510)</f>
        <v>2073</v>
      </c>
      <c r="I7510">
        <f t="shared" si="937"/>
        <v>0</v>
      </c>
      <c r="J7510">
        <f t="shared" si="938"/>
        <v>0</v>
      </c>
      <c r="K7510">
        <f>J7510*Weighting!$W$22</f>
        <v>0</v>
      </c>
      <c r="M7510" s="14"/>
    </row>
    <row r="7511" spans="1:25" x14ac:dyDescent="0.25">
      <c r="A7511" s="32" t="str">
        <f>IF(Weighting!$P$23&gt;0,B7511,"")</f>
        <v/>
      </c>
      <c r="B7511" t="e">
        <f>Weighting!$C$23</f>
        <v>#DIV/0!</v>
      </c>
      <c r="C7511" t="e">
        <f>Weighting!$F$23</f>
        <v>#NUM!</v>
      </c>
      <c r="D7511" t="e">
        <f>IF(C7511=1,'Data Transformation'!$G$3+0.5*'Data Transformation'!$W$25,IF(C7512=1,D7512-'Data Transformation'!$W$25,FALSE))</f>
        <v>#NUM!</v>
      </c>
      <c r="E7511">
        <f t="array" ref="E7511">IF(ISLOGICAL(D7511),"",FREQUENCY(IF('Data Transformation'!$B$425:$B$8425='Bin Analysis'!$B7491,'Data Transformation'!$G$425:$G$8425),D7511))</f>
        <v>2001</v>
      </c>
      <c r="F7511">
        <f t="shared" si="936"/>
        <v>0</v>
      </c>
      <c r="G7511">
        <f>Weighting!$H$23</f>
        <v>0</v>
      </c>
      <c r="H7511">
        <f t="array" ref="H7511">FREQUENCY(IF('Data Transformation'!$B$4:$B$8425=B7491,'Data Transformation'!$G$4:$G$8425),'Bin Analysis'!$B7511)</f>
        <v>2073</v>
      </c>
      <c r="I7511">
        <f t="shared" si="937"/>
        <v>0</v>
      </c>
      <c r="J7511">
        <f t="shared" si="938"/>
        <v>0</v>
      </c>
      <c r="K7511">
        <f>J7511*Weighting!$W$23</f>
        <v>0</v>
      </c>
      <c r="M7511" s="14"/>
    </row>
    <row r="7512" spans="1:25" x14ac:dyDescent="0.25">
      <c r="A7512" s="32" t="str">
        <f>IF(Weighting!$P$24&gt;0,B7512,"")</f>
        <v/>
      </c>
      <c r="B7512" t="e">
        <f>Weighting!$C$24</f>
        <v>#DIV/0!</v>
      </c>
      <c r="C7512" t="e">
        <f>Weighting!$F$24</f>
        <v>#NUM!</v>
      </c>
      <c r="D7512" t="e">
        <f>IF(C7512=1,'Data Transformation'!$G$3+0.5*'Data Transformation'!$W$25,IF(C7513=1,D7513-'Data Transformation'!$W$25,FALSE))</f>
        <v>#NUM!</v>
      </c>
      <c r="E7512">
        <f t="array" ref="E7512">IF(ISLOGICAL(D7512),"",FREQUENCY(IF('Data Transformation'!$B$425:$B$8425='Bin Analysis'!$B7491,'Data Transformation'!$G$425:$G$8425),D7512))</f>
        <v>2001</v>
      </c>
      <c r="F7512">
        <f t="shared" si="936"/>
        <v>0</v>
      </c>
      <c r="G7512">
        <f>Weighting!$H$24</f>
        <v>0</v>
      </c>
      <c r="H7512">
        <f t="array" ref="H7512">FREQUENCY(IF('Data Transformation'!$B$4:$B$8425=B7491,'Data Transformation'!$G$4:$G$8425),'Bin Analysis'!$B7512)</f>
        <v>2073</v>
      </c>
      <c r="I7512">
        <f t="shared" si="937"/>
        <v>0</v>
      </c>
      <c r="J7512">
        <f t="shared" si="938"/>
        <v>0</v>
      </c>
      <c r="K7512">
        <f>J7512*Weighting!$W$24</f>
        <v>0</v>
      </c>
      <c r="M7512" s="14"/>
    </row>
    <row r="7513" spans="1:25" x14ac:dyDescent="0.25">
      <c r="A7513" s="32" t="str">
        <f>IF(Weighting!$P$25&gt;0,B7513,"")</f>
        <v/>
      </c>
      <c r="B7513" t="e">
        <f>Weighting!$C$25</f>
        <v>#DIV/0!</v>
      </c>
      <c r="C7513" t="e">
        <f>Weighting!$F$25</f>
        <v>#NUM!</v>
      </c>
      <c r="D7513" t="e">
        <f>IF(C7513=1,'Data Transformation'!$G$3+0.5*'Data Transformation'!$W$25,IF(C7514=1,D7514-'Data Transformation'!$W$25,FALSE))</f>
        <v>#NUM!</v>
      </c>
      <c r="E7513">
        <f t="array" ref="E7513">IF(ISLOGICAL(D7513),"",FREQUENCY(IF('Data Transformation'!$B$425:$B$8425='Bin Analysis'!$B7491,'Data Transformation'!$G$425:$G$8425),D7513))</f>
        <v>2001</v>
      </c>
      <c r="F7513">
        <f t="shared" si="936"/>
        <v>0</v>
      </c>
      <c r="G7513">
        <f>Weighting!$H$25</f>
        <v>0</v>
      </c>
      <c r="H7513">
        <f t="array" ref="H7513">FREQUENCY(IF('Data Transformation'!$B$4:$B$8425=B7491,'Data Transformation'!$G$4:$G$8425),'Bin Analysis'!$B7513)</f>
        <v>2073</v>
      </c>
      <c r="I7513">
        <f t="shared" si="937"/>
        <v>0</v>
      </c>
      <c r="J7513">
        <f t="shared" si="938"/>
        <v>0</v>
      </c>
      <c r="K7513">
        <f>J7513*Weighting!$W$25</f>
        <v>0</v>
      </c>
      <c r="M7513" s="14"/>
    </row>
    <row r="7514" spans="1:25" x14ac:dyDescent="0.25">
      <c r="O7514"/>
      <c r="P7514"/>
      <c r="Q7514"/>
      <c r="R7514"/>
    </row>
    <row r="7515" spans="1:25" ht="23.25" x14ac:dyDescent="0.35">
      <c r="A7515" s="21" t="s">
        <v>0</v>
      </c>
      <c r="B7515" s="21" t="str">
        <f>IFERROR(VLOOKUP(C7515,'Data Transformation'!$L$6:$M$426,2,FALSE),"")</f>
        <v/>
      </c>
      <c r="C7515" s="21">
        <f>C7491+1</f>
        <v>313</v>
      </c>
      <c r="D7515" s="21"/>
      <c r="E7515" s="21"/>
      <c r="F7515" s="21"/>
      <c r="G7515" s="21"/>
      <c r="H7515" s="22"/>
      <c r="I7515" s="22"/>
      <c r="J7515" s="22"/>
      <c r="K7515" s="21"/>
      <c r="L7515" s="21" t="str">
        <f>B7515</f>
        <v/>
      </c>
      <c r="M7515" s="23" t="e">
        <f>INDEX('Data Transformation'!$O$4:$O$424,MATCH($B7515,'Data Transformation'!$M$4:$M$424,0),MATCH($M$2,'Data Transformation'!$O$3,0))</f>
        <v>#N/A</v>
      </c>
      <c r="N7515" s="27" t="e">
        <f>IF('Input and Summary Results'!$J$16="minimum",'Bin Analysis'!X7516/(M7515-1),'Bin Analysis'!Y7515/('Bin Analysis'!M7515-1))</f>
        <v>#N/A</v>
      </c>
      <c r="O7515" s="27" t="e">
        <f>IF(M7515=FALSE,NA(),(VLOOKUP(1,C7518:K7537,4,FALSE))/(M7515-1))</f>
        <v>#N/A</v>
      </c>
      <c r="P7515" s="27" t="e">
        <f>IF(M7515=FALSE,NA(),SUM(J7518:J7537)/Weighting!$S$5)</f>
        <v>#N/A</v>
      </c>
      <c r="Q7515" s="27" t="e">
        <f>IF(M7515=FALSE,NA(),SUM(K7518:K7537)/Weighting!$S$6)</f>
        <v>#N/A</v>
      </c>
      <c r="R7515" s="27" t="e">
        <f>IF(M7515=FALSE,NA(),(VLOOKUP(1,G7518:K7537,3,FALSE))/(M7515-1))</f>
        <v>#N/A</v>
      </c>
      <c r="S7515" s="22" t="e">
        <f>IF(M7515=FALSE,NA(),IF(SUM(J7518:J7537)=2,"yes","no"))</f>
        <v>#N/A</v>
      </c>
      <c r="X7515" s="2" cm="2">
        <f t="array" ref="X7515:X7516">FREQUENCY(IF('Data Transformation'!$B$425:$B$6424='Bin Analysis'!L7515,'Data Transformation'!$G$425:$G$6424),'Data Transformation'!$U$11)</f>
        <v>0</v>
      </c>
      <c r="Y7515" s="2" cm="2">
        <f t="array" ref="Y7515:Y7516">FREQUENCY(IF('Data Transformation'!$B$425:$B$6424='Bin Analysis'!L7515,'Data Transformation'!$G$425:$G$6424),'Data Transformation'!$U$12)</f>
        <v>0</v>
      </c>
    </row>
    <row r="7516" spans="1:25" x14ac:dyDescent="0.25">
      <c r="A7516" s="14" t="s">
        <v>67</v>
      </c>
      <c r="B7516" t="s">
        <v>47</v>
      </c>
      <c r="C7516" t="s">
        <v>5</v>
      </c>
      <c r="D7516" t="s">
        <v>98</v>
      </c>
      <c r="E7516" t="s">
        <v>99</v>
      </c>
      <c r="F7516" t="s">
        <v>100</v>
      </c>
      <c r="G7516" t="s">
        <v>69</v>
      </c>
      <c r="H7516" t="s">
        <v>31</v>
      </c>
      <c r="I7516" t="s">
        <v>32</v>
      </c>
      <c r="J7516" t="s">
        <v>46</v>
      </c>
      <c r="K7516" s="14" t="s">
        <v>45</v>
      </c>
      <c r="M7516" s="14"/>
      <c r="X7516" s="2">
        <v>0</v>
      </c>
      <c r="Y7516" s="2">
        <v>0</v>
      </c>
    </row>
    <row r="7517" spans="1:25" x14ac:dyDescent="0.25">
      <c r="A7517" s="32"/>
      <c r="D7517" t="e">
        <f>IF(C7517=1,'Data Transformation'!$G$3+0.5*'Data Transformation'!$W$25,IF(C7518=1,D7518-'Data Transformation'!$W$25,FALSE))</f>
        <v>#NUM!</v>
      </c>
      <c r="E7517">
        <f t="array" ref="E7517">IF(ISLOGICAL(D7517),"",FREQUENCY(IF('Data Transformation'!$B$425:$B$8425='Bin Analysis'!$B7515,'Data Transformation'!$G$425:$G$8425),D7517))</f>
        <v>2001</v>
      </c>
      <c r="F7517" t="e">
        <f>IF(ISLOGICAL(D7517),"",E7517-E7516)</f>
        <v>#VALUE!</v>
      </c>
      <c r="M7517" s="14"/>
    </row>
    <row r="7518" spans="1:25" x14ac:dyDescent="0.25">
      <c r="A7518" s="32" t="e">
        <f>IF(Weighting!$P$6&gt;0,B7518,"")</f>
        <v>#NUM!</v>
      </c>
      <c r="B7518" t="e">
        <f>Weighting!$C$6</f>
        <v>#DIV/0!</v>
      </c>
      <c r="C7518" t="e">
        <f>Weighting!$F$6</f>
        <v>#NUM!</v>
      </c>
      <c r="D7518" t="e">
        <f>IF(C7518=1,'Data Transformation'!$G$3+0.5*'Data Transformation'!$W$25,IF(C7519=1,D7519-'Data Transformation'!$W$25,FALSE))</f>
        <v>#NUM!</v>
      </c>
      <c r="E7518">
        <f t="array" ref="E7518">IF(ISLOGICAL(D7518),"",FREQUENCY(IF('Data Transformation'!$B$425:$B$8425='Bin Analysis'!$B7515,'Data Transformation'!$G$425:$G$8425),D7518))</f>
        <v>2001</v>
      </c>
      <c r="F7518">
        <f>IF(ISLOGICAL(D7518),"",E7518-E7517)</f>
        <v>0</v>
      </c>
      <c r="G7518">
        <f>Weighting!$H$6</f>
        <v>1</v>
      </c>
      <c r="H7518">
        <f t="array" ref="H7518">FREQUENCY(IF('Data Transformation'!$B$4:$B$8425=B7515,'Data Transformation'!$G$4:$G$8425),'Bin Analysis'!$B7518)</f>
        <v>2073</v>
      </c>
      <c r="I7518">
        <f>H7518-H7517</f>
        <v>2073</v>
      </c>
      <c r="J7518">
        <f>IF(I7518=0,0,1)</f>
        <v>1</v>
      </c>
      <c r="K7518" t="e">
        <f>J7518*Weighting!$W$6</f>
        <v>#NUM!</v>
      </c>
      <c r="M7518" s="14"/>
    </row>
    <row r="7519" spans="1:25" x14ac:dyDescent="0.25">
      <c r="A7519" s="32" t="str">
        <f>IF(Weighting!$P$7&gt;0,B7519,"")</f>
        <v/>
      </c>
      <c r="B7519" t="e">
        <f>Weighting!$C$7</f>
        <v>#DIV/0!</v>
      </c>
      <c r="C7519" t="e">
        <f>Weighting!$F$7</f>
        <v>#NUM!</v>
      </c>
      <c r="D7519" t="e">
        <f>IF(C7519=1,'Data Transformation'!$G$3+0.5*'Data Transformation'!$W$25,IF(C7520=1,D7520-'Data Transformation'!$W$25,FALSE))</f>
        <v>#NUM!</v>
      </c>
      <c r="E7519">
        <f t="array" ref="E7519">IF(ISLOGICAL(D7519),"",FREQUENCY(IF('Data Transformation'!$B$425:$B$8425='Bin Analysis'!$B7515,'Data Transformation'!$G$425:$G$8425),D7519))</f>
        <v>2001</v>
      </c>
      <c r="F7519">
        <f t="shared" ref="F7519:F7537" si="939">IF(ISLOGICAL(D7519),"",E7519-E7518)</f>
        <v>0</v>
      </c>
      <c r="G7519">
        <f>Weighting!$H$7</f>
        <v>0</v>
      </c>
      <c r="H7519">
        <f t="array" ref="H7519">FREQUENCY(IF('Data Transformation'!$B$4:$B$8425=B7515,'Data Transformation'!$G$4:$G$8425),'Bin Analysis'!$B7519)</f>
        <v>2073</v>
      </c>
      <c r="I7519">
        <f t="shared" ref="I7519:I7537" si="940">H7519-H7518</f>
        <v>0</v>
      </c>
      <c r="J7519">
        <f>IF(I7519=0,0,1)</f>
        <v>0</v>
      </c>
      <c r="K7519">
        <f>J7519*Weighting!$W$7</f>
        <v>0</v>
      </c>
      <c r="M7519" s="14"/>
    </row>
    <row r="7520" spans="1:25" x14ac:dyDescent="0.25">
      <c r="A7520" s="32" t="str">
        <f>IF(Weighting!$P$8&gt;0,B7520,"")</f>
        <v/>
      </c>
      <c r="B7520" t="e">
        <f>Weighting!$C$8</f>
        <v>#DIV/0!</v>
      </c>
      <c r="C7520" t="e">
        <f>Weighting!$F$8</f>
        <v>#NUM!</v>
      </c>
      <c r="D7520" t="e">
        <f>IF(C7520=1,'Data Transformation'!$G$3+0.5*'Data Transformation'!$W$25,IF(C7521=1,D7521-'Data Transformation'!$W$25,FALSE))</f>
        <v>#NUM!</v>
      </c>
      <c r="E7520">
        <f t="array" ref="E7520">IF(ISLOGICAL(D7520),"",FREQUENCY(IF('Data Transformation'!$B$425:$B$8425='Bin Analysis'!$B7515,'Data Transformation'!$G$425:$G$8425),D7520))</f>
        <v>2001</v>
      </c>
      <c r="F7520">
        <f t="shared" si="939"/>
        <v>0</v>
      </c>
      <c r="G7520">
        <f>Weighting!$H$8</f>
        <v>0</v>
      </c>
      <c r="H7520">
        <f t="array" ref="H7520">FREQUENCY(IF('Data Transformation'!$B$4:$B$8425=B7515,'Data Transformation'!$G$4:$G$8425),'Bin Analysis'!$B7520)</f>
        <v>2073</v>
      </c>
      <c r="I7520">
        <f t="shared" si="940"/>
        <v>0</v>
      </c>
      <c r="J7520">
        <f t="shared" ref="J7520:J7537" si="941">IF(I7520=0,0,1)</f>
        <v>0</v>
      </c>
      <c r="K7520">
        <f>J7520*Weighting!$W$8</f>
        <v>0</v>
      </c>
      <c r="M7520" s="14"/>
    </row>
    <row r="7521" spans="1:13" x14ac:dyDescent="0.25">
      <c r="A7521" s="32" t="str">
        <f>IF(Weighting!$P$9&gt;0,B7521,"")</f>
        <v/>
      </c>
      <c r="B7521" s="50" t="e">
        <f>Weighting!$C$9</f>
        <v>#DIV/0!</v>
      </c>
      <c r="C7521" t="e">
        <f>Weighting!$F$9</f>
        <v>#NUM!</v>
      </c>
      <c r="D7521" t="e">
        <f>IF(C7521=1,'Data Transformation'!$G$3+0.5*'Data Transformation'!$W$25,IF(C7522=1,D7522-'Data Transformation'!$W$25,FALSE))</f>
        <v>#NUM!</v>
      </c>
      <c r="E7521">
        <f t="array" ref="E7521">IF(ISLOGICAL(D7521),"",FREQUENCY(IF('Data Transformation'!$B$425:$B$8425='Bin Analysis'!$B7515,'Data Transformation'!$G$425:$G$8425),D7521))</f>
        <v>2001</v>
      </c>
      <c r="F7521">
        <f t="shared" si="939"/>
        <v>0</v>
      </c>
      <c r="G7521">
        <f>Weighting!$H$9</f>
        <v>0</v>
      </c>
      <c r="H7521">
        <f t="array" ref="H7521">FREQUENCY(IF('Data Transformation'!$B$4:$B$8425=B7515,'Data Transformation'!$G$4:$G$8425),'Bin Analysis'!$B7521)</f>
        <v>2073</v>
      </c>
      <c r="I7521">
        <f t="shared" si="940"/>
        <v>0</v>
      </c>
      <c r="J7521">
        <f t="shared" si="941"/>
        <v>0</v>
      </c>
      <c r="K7521">
        <f>J7521*Weighting!$W$9</f>
        <v>0</v>
      </c>
      <c r="M7521" s="14"/>
    </row>
    <row r="7522" spans="1:13" x14ac:dyDescent="0.25">
      <c r="A7522" s="32" t="str">
        <f>IF(Weighting!$P$10&gt;0,B7522,"")</f>
        <v/>
      </c>
      <c r="B7522" t="e">
        <f>Weighting!$C$10</f>
        <v>#DIV/0!</v>
      </c>
      <c r="C7522" t="e">
        <f>Weighting!$F$10</f>
        <v>#NUM!</v>
      </c>
      <c r="D7522" t="e">
        <f>IF(C7522=1,'Data Transformation'!$G$3+0.5*'Data Transformation'!$W$25,IF(C7523=1,D7523-'Data Transformation'!$W$25,FALSE))</f>
        <v>#NUM!</v>
      </c>
      <c r="E7522">
        <f t="array" ref="E7522">IF(ISLOGICAL(D7522),"",FREQUENCY(IF('Data Transformation'!$B$425:$B$8425='Bin Analysis'!$B7515,'Data Transformation'!$G$425:$G$8425),D7522))</f>
        <v>2001</v>
      </c>
      <c r="F7522">
        <f t="shared" si="939"/>
        <v>0</v>
      </c>
      <c r="G7522">
        <f>Weighting!$H$10</f>
        <v>0</v>
      </c>
      <c r="H7522">
        <f t="array" ref="H7522">FREQUENCY(IF('Data Transformation'!$B$4:$B$8425=B7515,'Data Transformation'!$G$4:$G$8425),'Bin Analysis'!$B7522)</f>
        <v>2073</v>
      </c>
      <c r="I7522">
        <f t="shared" si="940"/>
        <v>0</v>
      </c>
      <c r="J7522">
        <f t="shared" si="941"/>
        <v>0</v>
      </c>
      <c r="K7522">
        <f>J7522*Weighting!$W$10</f>
        <v>0</v>
      </c>
      <c r="M7522" s="14"/>
    </row>
    <row r="7523" spans="1:13" x14ac:dyDescent="0.25">
      <c r="A7523" s="32" t="str">
        <f>IF(Weighting!$P$11&gt;0,B7523,"")</f>
        <v/>
      </c>
      <c r="B7523" t="e">
        <f>Weighting!$C$11</f>
        <v>#DIV/0!</v>
      </c>
      <c r="C7523" t="e">
        <f>Weighting!$F$11</f>
        <v>#NUM!</v>
      </c>
      <c r="D7523" t="e">
        <f>IF(C7523=1,'Data Transformation'!$G$3+0.5*'Data Transformation'!$W$25,IF(C7524=1,D7524-'Data Transformation'!$W$25,FALSE))</f>
        <v>#NUM!</v>
      </c>
      <c r="E7523">
        <f t="array" ref="E7523">IF(ISLOGICAL(D7523),"",FREQUENCY(IF('Data Transformation'!$B$425:$B$8425='Bin Analysis'!$B7515,'Data Transformation'!$G$425:$G$8425),D7523))</f>
        <v>2001</v>
      </c>
      <c r="F7523">
        <f t="shared" si="939"/>
        <v>0</v>
      </c>
      <c r="G7523">
        <f>Weighting!$H$11</f>
        <v>0</v>
      </c>
      <c r="H7523">
        <f t="array" ref="H7523">FREQUENCY(IF('Data Transformation'!$B$4:$B$8425=B7515,'Data Transformation'!$G$4:$G$8425),'Bin Analysis'!$B7523)</f>
        <v>2073</v>
      </c>
      <c r="I7523">
        <f t="shared" si="940"/>
        <v>0</v>
      </c>
      <c r="J7523">
        <f t="shared" si="941"/>
        <v>0</v>
      </c>
      <c r="K7523">
        <f>J7523*Weighting!$W$11</f>
        <v>0</v>
      </c>
      <c r="M7523" s="14"/>
    </row>
    <row r="7524" spans="1:13" x14ac:dyDescent="0.25">
      <c r="A7524" s="32" t="str">
        <f>IF(Weighting!$P$12&gt;0,B7524,"")</f>
        <v/>
      </c>
      <c r="B7524" t="e">
        <f>Weighting!$C$12</f>
        <v>#DIV/0!</v>
      </c>
      <c r="C7524" t="e">
        <f>Weighting!$F$12</f>
        <v>#NUM!</v>
      </c>
      <c r="D7524" t="e">
        <f>IF(C7524=1,'Data Transformation'!$G$3+0.5*'Data Transformation'!$W$25,IF(C7525=1,D7525-'Data Transformation'!$W$25,FALSE))</f>
        <v>#NUM!</v>
      </c>
      <c r="E7524">
        <f t="array" ref="E7524">IF(ISLOGICAL(D7524),"",FREQUENCY(IF('Data Transformation'!$B$425:$B$8425='Bin Analysis'!$B7515,'Data Transformation'!$G$425:$G$8425),D7524))</f>
        <v>2001</v>
      </c>
      <c r="F7524">
        <f t="shared" si="939"/>
        <v>0</v>
      </c>
      <c r="G7524">
        <f>Weighting!$H$12</f>
        <v>0</v>
      </c>
      <c r="H7524">
        <f t="array" ref="H7524">FREQUENCY(IF('Data Transformation'!$B$4:$B$8425=B7515,'Data Transformation'!$G$4:$G$8425),'Bin Analysis'!$B7524)</f>
        <v>2073</v>
      </c>
      <c r="I7524">
        <f t="shared" si="940"/>
        <v>0</v>
      </c>
      <c r="J7524">
        <f t="shared" si="941"/>
        <v>0</v>
      </c>
      <c r="K7524">
        <f>J7524*Weighting!$W$12</f>
        <v>0</v>
      </c>
      <c r="M7524" s="14"/>
    </row>
    <row r="7525" spans="1:13" x14ac:dyDescent="0.25">
      <c r="A7525" s="32" t="str">
        <f>IF(Weighting!$P$13&gt;0,B7525,"")</f>
        <v/>
      </c>
      <c r="B7525" t="e">
        <f>Weighting!$C$13</f>
        <v>#DIV/0!</v>
      </c>
      <c r="C7525" t="e">
        <f>Weighting!$F$13</f>
        <v>#NUM!</v>
      </c>
      <c r="D7525" t="e">
        <f>IF(C7525=1,'Data Transformation'!$G$3+0.5*'Data Transformation'!$W$25,IF(C7526=1,D7526-'Data Transformation'!$W$25,FALSE))</f>
        <v>#NUM!</v>
      </c>
      <c r="E7525">
        <f t="array" ref="E7525">IF(ISLOGICAL(D7525),"",FREQUENCY(IF('Data Transformation'!$B$425:$B$8425='Bin Analysis'!$B7515,'Data Transformation'!$G$425:$G$8425),D7525))</f>
        <v>2001</v>
      </c>
      <c r="F7525">
        <f t="shared" si="939"/>
        <v>0</v>
      </c>
      <c r="G7525">
        <f>Weighting!$H$13</f>
        <v>0</v>
      </c>
      <c r="H7525">
        <f t="array" ref="H7525">FREQUENCY(IF('Data Transformation'!$B$4:$B$8425=B7515,'Data Transformation'!$G$4:$G$8425),'Bin Analysis'!$B7525)</f>
        <v>2073</v>
      </c>
      <c r="I7525">
        <f t="shared" si="940"/>
        <v>0</v>
      </c>
      <c r="J7525">
        <f t="shared" si="941"/>
        <v>0</v>
      </c>
      <c r="K7525">
        <f>J7525*Weighting!$W$13</f>
        <v>0</v>
      </c>
      <c r="M7525" s="14"/>
    </row>
    <row r="7526" spans="1:13" x14ac:dyDescent="0.25">
      <c r="A7526" s="32" t="str">
        <f>IF(Weighting!$P$14&gt;0,B7526,"")</f>
        <v/>
      </c>
      <c r="B7526" t="e">
        <f>Weighting!$C$14</f>
        <v>#DIV/0!</v>
      </c>
      <c r="C7526" t="e">
        <f>Weighting!$F$14</f>
        <v>#NUM!</v>
      </c>
      <c r="D7526" t="e">
        <f>IF(C7526=1,'Data Transformation'!$G$3+0.5*'Data Transformation'!$W$25,IF(C7527=1,D7527-'Data Transformation'!$W$25,FALSE))</f>
        <v>#NUM!</v>
      </c>
      <c r="E7526">
        <f t="array" ref="E7526">IF(ISLOGICAL(D7526),"",FREQUENCY(IF('Data Transformation'!$B$425:$B$8425='Bin Analysis'!$B7515,'Data Transformation'!$G$425:$G$8425),D7526))</f>
        <v>2001</v>
      </c>
      <c r="F7526">
        <f t="shared" si="939"/>
        <v>0</v>
      </c>
      <c r="G7526">
        <f>Weighting!$H$14</f>
        <v>0</v>
      </c>
      <c r="H7526">
        <f t="array" ref="H7526">FREQUENCY(IF('Data Transformation'!$B$4:$B$8425=B7515,'Data Transformation'!$G$4:$G$8425),'Bin Analysis'!$B7526)</f>
        <v>2073</v>
      </c>
      <c r="I7526">
        <f t="shared" si="940"/>
        <v>0</v>
      </c>
      <c r="J7526">
        <f t="shared" si="941"/>
        <v>0</v>
      </c>
      <c r="K7526">
        <f>J7526*Weighting!$W$14</f>
        <v>0</v>
      </c>
      <c r="M7526" s="14"/>
    </row>
    <row r="7527" spans="1:13" x14ac:dyDescent="0.25">
      <c r="A7527" s="32" t="str">
        <f>IF(Weighting!$P$15&gt;0,B7527,"")</f>
        <v/>
      </c>
      <c r="B7527" t="e">
        <f>Weighting!$C$15</f>
        <v>#DIV/0!</v>
      </c>
      <c r="C7527" t="e">
        <f>Weighting!$F$15</f>
        <v>#NUM!</v>
      </c>
      <c r="D7527" t="e">
        <f>IF(C7527=1,'Data Transformation'!$G$3+0.5*'Data Transformation'!$W$25,IF(C7528=1,D7528-'Data Transformation'!$W$25,FALSE))</f>
        <v>#NUM!</v>
      </c>
      <c r="E7527">
        <f t="array" ref="E7527">IF(ISLOGICAL(D7527),"",FREQUENCY(IF('Data Transformation'!$B$425:$B$8425='Bin Analysis'!$B7515,'Data Transformation'!$G$425:$G$8425),D7527))</f>
        <v>2001</v>
      </c>
      <c r="F7527">
        <f t="shared" si="939"/>
        <v>0</v>
      </c>
      <c r="G7527">
        <f>Weighting!$H$15</f>
        <v>0</v>
      </c>
      <c r="H7527">
        <f t="array" ref="H7527">FREQUENCY(IF('Data Transformation'!$B$4:$B$8425=B7515,'Data Transformation'!$G$4:$G$8425),'Bin Analysis'!$B7527)</f>
        <v>2073</v>
      </c>
      <c r="I7527">
        <f t="shared" si="940"/>
        <v>0</v>
      </c>
      <c r="J7527">
        <f t="shared" si="941"/>
        <v>0</v>
      </c>
      <c r="K7527">
        <f>J7527*Weighting!$W$15</f>
        <v>0</v>
      </c>
      <c r="M7527" s="14"/>
    </row>
    <row r="7528" spans="1:13" x14ac:dyDescent="0.25">
      <c r="A7528" s="32" t="str">
        <f>IF(Weighting!$P$16&gt;0,B7528,"")</f>
        <v/>
      </c>
      <c r="B7528" t="e">
        <f>Weighting!$C$16</f>
        <v>#DIV/0!</v>
      </c>
      <c r="C7528" t="e">
        <f>Weighting!$F$16</f>
        <v>#NUM!</v>
      </c>
      <c r="D7528" t="e">
        <f>IF(C7528=1,'Data Transformation'!$G$3+0.5*'Data Transformation'!$W$25,IF(C7529=1,D7529-'Data Transformation'!$W$25,FALSE))</f>
        <v>#NUM!</v>
      </c>
      <c r="E7528">
        <f t="array" ref="E7528">IF(ISLOGICAL(D7528),"",FREQUENCY(IF('Data Transformation'!$B$425:$B$8425='Bin Analysis'!$B7515,'Data Transformation'!$G$425:$G$8425),D7528))</f>
        <v>2001</v>
      </c>
      <c r="F7528">
        <f t="shared" si="939"/>
        <v>0</v>
      </c>
      <c r="G7528">
        <f>Weighting!$H$16</f>
        <v>0</v>
      </c>
      <c r="H7528">
        <f t="array" ref="H7528">FREQUENCY(IF('Data Transformation'!$B$4:$B$8425=B7515,'Data Transformation'!$G$4:$G$8425),'Bin Analysis'!$B7528)</f>
        <v>2073</v>
      </c>
      <c r="I7528">
        <f t="shared" si="940"/>
        <v>0</v>
      </c>
      <c r="J7528">
        <f t="shared" si="941"/>
        <v>0</v>
      </c>
      <c r="K7528">
        <f>J7528*Weighting!$W$16</f>
        <v>0</v>
      </c>
      <c r="M7528" s="14"/>
    </row>
    <row r="7529" spans="1:13" x14ac:dyDescent="0.25">
      <c r="A7529" s="32" t="str">
        <f>IF(Weighting!$P$17&gt;0,B7529,"")</f>
        <v/>
      </c>
      <c r="B7529" t="e">
        <f>Weighting!$C$17</f>
        <v>#DIV/0!</v>
      </c>
      <c r="C7529" t="e">
        <f>Weighting!$F$17</f>
        <v>#NUM!</v>
      </c>
      <c r="D7529" t="e">
        <f>IF(C7529=1,'Data Transformation'!$G$3+0.5*'Data Transformation'!$W$25,IF(C7530=1,D7530-'Data Transformation'!$W$25,FALSE))</f>
        <v>#NUM!</v>
      </c>
      <c r="E7529">
        <f t="array" ref="E7529">IF(ISLOGICAL(D7529),"",FREQUENCY(IF('Data Transformation'!$B$425:$B$8425='Bin Analysis'!$B7515,'Data Transformation'!$G$425:$G$8425),D7529))</f>
        <v>2001</v>
      </c>
      <c r="F7529">
        <f t="shared" si="939"/>
        <v>0</v>
      </c>
      <c r="G7529">
        <f>Weighting!$H$17</f>
        <v>0</v>
      </c>
      <c r="H7529">
        <f t="array" ref="H7529">FREQUENCY(IF('Data Transformation'!$B$4:$B$8425=B7515,'Data Transformation'!$G$4:$G$8425),'Bin Analysis'!$B7529)</f>
        <v>2073</v>
      </c>
      <c r="I7529">
        <f t="shared" si="940"/>
        <v>0</v>
      </c>
      <c r="J7529">
        <f t="shared" si="941"/>
        <v>0</v>
      </c>
      <c r="K7529">
        <f>J7529*Weighting!$W$17</f>
        <v>0</v>
      </c>
      <c r="M7529" s="14"/>
    </row>
    <row r="7530" spans="1:13" x14ac:dyDescent="0.25">
      <c r="A7530" s="32" t="str">
        <f>IF(Weighting!$P$18&gt;0,B7530,"")</f>
        <v/>
      </c>
      <c r="B7530" t="e">
        <f>Weighting!$C$18</f>
        <v>#DIV/0!</v>
      </c>
      <c r="C7530" t="e">
        <f>Weighting!$F$18</f>
        <v>#NUM!</v>
      </c>
      <c r="D7530" t="e">
        <f>IF(C7530=1,'Data Transformation'!$G$3+0.5*'Data Transformation'!$W$25,IF(C7531=1,D7531-'Data Transformation'!$W$25,FALSE))</f>
        <v>#NUM!</v>
      </c>
      <c r="E7530">
        <f t="array" ref="E7530">IF(ISLOGICAL(D7530),"",FREQUENCY(IF('Data Transformation'!$B$425:$B$8425='Bin Analysis'!$B7515,'Data Transformation'!$G$425:$G$8425),D7530))</f>
        <v>2001</v>
      </c>
      <c r="F7530">
        <f t="shared" si="939"/>
        <v>0</v>
      </c>
      <c r="G7530">
        <f>Weighting!$H$18</f>
        <v>0</v>
      </c>
      <c r="H7530">
        <f t="array" ref="H7530">FREQUENCY(IF('Data Transformation'!$B$4:$B$8425=B7515,'Data Transformation'!$G$4:$G$8425),'Bin Analysis'!$B7530)</f>
        <v>2073</v>
      </c>
      <c r="I7530">
        <f t="shared" si="940"/>
        <v>0</v>
      </c>
      <c r="J7530">
        <f t="shared" si="941"/>
        <v>0</v>
      </c>
      <c r="K7530">
        <f>J7530*Weighting!$W$18</f>
        <v>0</v>
      </c>
      <c r="M7530" s="14"/>
    </row>
    <row r="7531" spans="1:13" x14ac:dyDescent="0.25">
      <c r="A7531" s="32" t="str">
        <f>IF(Weighting!$P$19&gt;0,B7531,"")</f>
        <v/>
      </c>
      <c r="B7531" t="e">
        <f>Weighting!$C$19</f>
        <v>#DIV/0!</v>
      </c>
      <c r="C7531" t="e">
        <f>Weighting!$F$19</f>
        <v>#NUM!</v>
      </c>
      <c r="D7531" t="e">
        <f>IF(C7531=1,'Data Transformation'!$G$3+0.5*'Data Transformation'!$W$25,IF(C7532=1,D7532-'Data Transformation'!$W$25,FALSE))</f>
        <v>#NUM!</v>
      </c>
      <c r="E7531">
        <f t="array" ref="E7531">IF(ISLOGICAL(D7531),"",FREQUENCY(IF('Data Transformation'!$B$425:$B$8425='Bin Analysis'!$B7515,'Data Transformation'!$G$425:$G$8425),D7531))</f>
        <v>2001</v>
      </c>
      <c r="F7531">
        <f t="shared" si="939"/>
        <v>0</v>
      </c>
      <c r="G7531">
        <f>Weighting!$H$19</f>
        <v>0</v>
      </c>
      <c r="H7531">
        <f t="array" ref="H7531">FREQUENCY(IF('Data Transformation'!$B$4:$B$8425=B7515,'Data Transformation'!$G$4:$G$8425),'Bin Analysis'!$B7531)</f>
        <v>2073</v>
      </c>
      <c r="I7531">
        <f t="shared" si="940"/>
        <v>0</v>
      </c>
      <c r="J7531">
        <f t="shared" si="941"/>
        <v>0</v>
      </c>
      <c r="K7531">
        <f>J7531*Weighting!$W$19</f>
        <v>0</v>
      </c>
      <c r="M7531" s="14"/>
    </row>
    <row r="7532" spans="1:13" x14ac:dyDescent="0.25">
      <c r="A7532" s="32" t="str">
        <f>IF(Weighting!$P$20&gt;0,B7532,"")</f>
        <v/>
      </c>
      <c r="B7532" t="e">
        <f>Weighting!$C$20</f>
        <v>#DIV/0!</v>
      </c>
      <c r="C7532" t="e">
        <f>Weighting!$F$20</f>
        <v>#NUM!</v>
      </c>
      <c r="D7532" t="e">
        <f>IF(C7532=1,'Data Transformation'!$G$3+0.5*'Data Transformation'!$W$25,IF(C7533=1,D7533-'Data Transformation'!$W$25,FALSE))</f>
        <v>#NUM!</v>
      </c>
      <c r="E7532">
        <f t="array" ref="E7532">IF(ISLOGICAL(D7532),"",FREQUENCY(IF('Data Transformation'!$B$425:$B$8425='Bin Analysis'!$B7515,'Data Transformation'!$G$425:$G$8425),D7532))</f>
        <v>2001</v>
      </c>
      <c r="F7532">
        <f t="shared" si="939"/>
        <v>0</v>
      </c>
      <c r="G7532">
        <f>Weighting!$H$20</f>
        <v>0</v>
      </c>
      <c r="H7532">
        <f t="array" ref="H7532">FREQUENCY(IF('Data Transformation'!$B$4:$B$8425=B7515,'Data Transformation'!$G$4:$G$8425),'Bin Analysis'!$B7532)</f>
        <v>2073</v>
      </c>
      <c r="I7532">
        <f t="shared" si="940"/>
        <v>0</v>
      </c>
      <c r="J7532">
        <f t="shared" si="941"/>
        <v>0</v>
      </c>
      <c r="K7532">
        <f>J7532*Weighting!$W$20</f>
        <v>0</v>
      </c>
      <c r="M7532" s="14"/>
    </row>
    <row r="7533" spans="1:13" x14ac:dyDescent="0.25">
      <c r="A7533" s="32" t="str">
        <f>IF(Weighting!$P$21&gt;0,B7533,"")</f>
        <v/>
      </c>
      <c r="B7533" t="e">
        <f>Weighting!$C$21</f>
        <v>#DIV/0!</v>
      </c>
      <c r="C7533" t="e">
        <f>Weighting!$F$21</f>
        <v>#NUM!</v>
      </c>
      <c r="D7533" t="e">
        <f>IF(C7533=1,'Data Transformation'!$G$3+0.5*'Data Transformation'!$W$25,IF(C7534=1,D7534-'Data Transformation'!$W$25,FALSE))</f>
        <v>#NUM!</v>
      </c>
      <c r="E7533">
        <f t="array" ref="E7533">IF(ISLOGICAL(D7533),"",FREQUENCY(IF('Data Transformation'!$B$425:$B$8425='Bin Analysis'!$B7515,'Data Transformation'!$G$425:$G$8425),D7533))</f>
        <v>2001</v>
      </c>
      <c r="F7533">
        <f t="shared" si="939"/>
        <v>0</v>
      </c>
      <c r="G7533">
        <f>Weighting!$H$21</f>
        <v>0</v>
      </c>
      <c r="H7533">
        <f t="array" ref="H7533">FREQUENCY(IF('Data Transformation'!$B$4:$B$8425=B7515,'Data Transformation'!$G$4:$G$8425),'Bin Analysis'!$B7533)</f>
        <v>2073</v>
      </c>
      <c r="I7533">
        <f t="shared" si="940"/>
        <v>0</v>
      </c>
      <c r="J7533">
        <f t="shared" si="941"/>
        <v>0</v>
      </c>
      <c r="K7533">
        <f>J7533*Weighting!$W$21</f>
        <v>0</v>
      </c>
      <c r="M7533" s="14"/>
    </row>
    <row r="7534" spans="1:13" x14ac:dyDescent="0.25">
      <c r="A7534" s="32" t="str">
        <f>IF(Weighting!$P$22&gt;0,B7534,"")</f>
        <v/>
      </c>
      <c r="B7534" t="e">
        <f>Weighting!$C$22</f>
        <v>#DIV/0!</v>
      </c>
      <c r="C7534" t="e">
        <f>Weighting!$F$22</f>
        <v>#NUM!</v>
      </c>
      <c r="D7534" t="e">
        <f>IF(C7534=1,'Data Transformation'!$G$3+0.5*'Data Transformation'!$W$25,IF(C7535=1,D7535-'Data Transformation'!$W$25,FALSE))</f>
        <v>#NUM!</v>
      </c>
      <c r="E7534">
        <f t="array" ref="E7534">IF(ISLOGICAL(D7534),"",FREQUENCY(IF('Data Transformation'!$B$425:$B$8425='Bin Analysis'!$B7515,'Data Transformation'!$G$425:$G$8425),D7534))</f>
        <v>2001</v>
      </c>
      <c r="F7534">
        <f t="shared" si="939"/>
        <v>0</v>
      </c>
      <c r="G7534">
        <f>Weighting!$H$22</f>
        <v>0</v>
      </c>
      <c r="H7534">
        <f t="array" ref="H7534">FREQUENCY(IF('Data Transformation'!$B$4:$B$8425=B7515,'Data Transformation'!$G$4:$G$8425),'Bin Analysis'!$B7534)</f>
        <v>2073</v>
      </c>
      <c r="I7534">
        <f t="shared" si="940"/>
        <v>0</v>
      </c>
      <c r="J7534">
        <f t="shared" si="941"/>
        <v>0</v>
      </c>
      <c r="K7534">
        <f>J7534*Weighting!$W$22</f>
        <v>0</v>
      </c>
      <c r="M7534" s="14"/>
    </row>
    <row r="7535" spans="1:13" x14ac:dyDescent="0.25">
      <c r="A7535" s="32" t="str">
        <f>IF(Weighting!$P$23&gt;0,B7535,"")</f>
        <v/>
      </c>
      <c r="B7535" t="e">
        <f>Weighting!$C$23</f>
        <v>#DIV/0!</v>
      </c>
      <c r="C7535" t="e">
        <f>Weighting!$F$23</f>
        <v>#NUM!</v>
      </c>
      <c r="D7535" t="e">
        <f>IF(C7535=1,'Data Transformation'!$G$3+0.5*'Data Transformation'!$W$25,IF(C7536=1,D7536-'Data Transformation'!$W$25,FALSE))</f>
        <v>#NUM!</v>
      </c>
      <c r="E7535">
        <f t="array" ref="E7535">IF(ISLOGICAL(D7535),"",FREQUENCY(IF('Data Transformation'!$B$425:$B$8425='Bin Analysis'!$B7515,'Data Transformation'!$G$425:$G$8425),D7535))</f>
        <v>2001</v>
      </c>
      <c r="F7535">
        <f t="shared" si="939"/>
        <v>0</v>
      </c>
      <c r="G7535">
        <f>Weighting!$H$23</f>
        <v>0</v>
      </c>
      <c r="H7535">
        <f t="array" ref="H7535">FREQUENCY(IF('Data Transformation'!$B$4:$B$8425=B7515,'Data Transformation'!$G$4:$G$8425),'Bin Analysis'!$B7535)</f>
        <v>2073</v>
      </c>
      <c r="I7535">
        <f t="shared" si="940"/>
        <v>0</v>
      </c>
      <c r="J7535">
        <f t="shared" si="941"/>
        <v>0</v>
      </c>
      <c r="K7535">
        <f>J7535*Weighting!$W$23</f>
        <v>0</v>
      </c>
      <c r="M7535" s="14"/>
    </row>
    <row r="7536" spans="1:13" x14ac:dyDescent="0.25">
      <c r="A7536" s="32" t="str">
        <f>IF(Weighting!$P$24&gt;0,B7536,"")</f>
        <v/>
      </c>
      <c r="B7536" t="e">
        <f>Weighting!$C$24</f>
        <v>#DIV/0!</v>
      </c>
      <c r="C7536" t="e">
        <f>Weighting!$F$24</f>
        <v>#NUM!</v>
      </c>
      <c r="D7536" t="e">
        <f>IF(C7536=1,'Data Transformation'!$G$3+0.5*'Data Transformation'!$W$25,IF(C7537=1,D7537-'Data Transformation'!$W$25,FALSE))</f>
        <v>#NUM!</v>
      </c>
      <c r="E7536">
        <f t="array" ref="E7536">IF(ISLOGICAL(D7536),"",FREQUENCY(IF('Data Transformation'!$B$425:$B$8425='Bin Analysis'!$B7515,'Data Transformation'!$G$425:$G$8425),D7536))</f>
        <v>2001</v>
      </c>
      <c r="F7536">
        <f t="shared" si="939"/>
        <v>0</v>
      </c>
      <c r="G7536">
        <f>Weighting!$H$24</f>
        <v>0</v>
      </c>
      <c r="H7536">
        <f t="array" ref="H7536">FREQUENCY(IF('Data Transformation'!$B$4:$B$8425=B7515,'Data Transformation'!$G$4:$G$8425),'Bin Analysis'!$B7536)</f>
        <v>2073</v>
      </c>
      <c r="I7536">
        <f t="shared" si="940"/>
        <v>0</v>
      </c>
      <c r="J7536">
        <f t="shared" si="941"/>
        <v>0</v>
      </c>
      <c r="K7536">
        <f>J7536*Weighting!$W$24</f>
        <v>0</v>
      </c>
      <c r="M7536" s="14"/>
    </row>
    <row r="7537" spans="1:25" x14ac:dyDescent="0.25">
      <c r="A7537" s="32" t="str">
        <f>IF(Weighting!$P$25&gt;0,B7537,"")</f>
        <v/>
      </c>
      <c r="B7537" t="e">
        <f>Weighting!$C$25</f>
        <v>#DIV/0!</v>
      </c>
      <c r="C7537" t="e">
        <f>Weighting!$F$25</f>
        <v>#NUM!</v>
      </c>
      <c r="D7537" t="e">
        <f>IF(C7537=1,'Data Transformation'!$G$3+0.5*'Data Transformation'!$W$25,IF(C7538=1,D7538-'Data Transformation'!$W$25,FALSE))</f>
        <v>#NUM!</v>
      </c>
      <c r="E7537">
        <f t="array" ref="E7537">IF(ISLOGICAL(D7537),"",FREQUENCY(IF('Data Transformation'!$B$425:$B$8425='Bin Analysis'!$B7515,'Data Transformation'!$G$425:$G$8425),D7537))</f>
        <v>2001</v>
      </c>
      <c r="F7537">
        <f t="shared" si="939"/>
        <v>0</v>
      </c>
      <c r="G7537">
        <f>Weighting!$H$25</f>
        <v>0</v>
      </c>
      <c r="H7537">
        <f t="array" ref="H7537">FREQUENCY(IF('Data Transformation'!$B$4:$B$8425=B7515,'Data Transformation'!$G$4:$G$8425),'Bin Analysis'!$B7537)</f>
        <v>2073</v>
      </c>
      <c r="I7537">
        <f t="shared" si="940"/>
        <v>0</v>
      </c>
      <c r="J7537">
        <f t="shared" si="941"/>
        <v>0</v>
      </c>
      <c r="K7537">
        <f>J7537*Weighting!$W$25</f>
        <v>0</v>
      </c>
      <c r="M7537" s="14"/>
    </row>
    <row r="7538" spans="1:25" x14ac:dyDescent="0.25">
      <c r="O7538"/>
      <c r="P7538"/>
      <c r="Q7538"/>
      <c r="R7538"/>
    </row>
    <row r="7539" spans="1:25" ht="23.25" x14ac:dyDescent="0.35">
      <c r="A7539" s="21" t="s">
        <v>0</v>
      </c>
      <c r="B7539" s="21" t="str">
        <f>IFERROR(VLOOKUP(C7539,'Data Transformation'!$L$6:$M$426,2,FALSE),"")</f>
        <v/>
      </c>
      <c r="C7539" s="21">
        <f>C7515+1</f>
        <v>314</v>
      </c>
      <c r="D7539" s="21"/>
      <c r="E7539" s="21"/>
      <c r="F7539" s="21"/>
      <c r="G7539" s="21"/>
      <c r="H7539" s="22"/>
      <c r="I7539" s="22"/>
      <c r="J7539" s="22"/>
      <c r="K7539" s="21"/>
      <c r="L7539" s="21" t="str">
        <f>B7539</f>
        <v/>
      </c>
      <c r="M7539" s="23" t="e">
        <f>INDEX('Data Transformation'!$O$4:$O$424,MATCH($B7539,'Data Transformation'!$M$4:$M$424,0),MATCH($M$2,'Data Transformation'!$O$3,0))</f>
        <v>#N/A</v>
      </c>
      <c r="N7539" s="27" t="e">
        <f>IF('Input and Summary Results'!$J$16="minimum",'Bin Analysis'!X7540/(M7539-1),'Bin Analysis'!Y7539/('Bin Analysis'!M7539-1))</f>
        <v>#N/A</v>
      </c>
      <c r="O7539" s="27" t="e">
        <f>IF(M7539=FALSE,NA(),(VLOOKUP(1,C7542:K7561,4,FALSE))/(M7539-1))</f>
        <v>#N/A</v>
      </c>
      <c r="P7539" s="27" t="e">
        <f>IF(M7539=FALSE,NA(),SUM(J7542:J7561)/Weighting!$S$5)</f>
        <v>#N/A</v>
      </c>
      <c r="Q7539" s="27" t="e">
        <f>IF(M7539=FALSE,NA(),SUM(K7542:K7561)/Weighting!$S$6)</f>
        <v>#N/A</v>
      </c>
      <c r="R7539" s="27" t="e">
        <f>IF(M7539=FALSE,NA(),(VLOOKUP(1,G7542:K7561,3,FALSE))/(M7539-1))</f>
        <v>#N/A</v>
      </c>
      <c r="S7539" s="22" t="e">
        <f>IF(M7539=FALSE,NA(),IF(SUM(J7542:J7561)=2,"yes","no"))</f>
        <v>#N/A</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25">
      <c r="A7540" s="14" t="s">
        <v>67</v>
      </c>
      <c r="B7540" t="s">
        <v>47</v>
      </c>
      <c r="C7540" t="s">
        <v>5</v>
      </c>
      <c r="D7540" t="s">
        <v>98</v>
      </c>
      <c r="E7540" t="s">
        <v>99</v>
      </c>
      <c r="F7540" t="s">
        <v>100</v>
      </c>
      <c r="G7540" t="s">
        <v>69</v>
      </c>
      <c r="H7540" t="s">
        <v>31</v>
      </c>
      <c r="I7540" t="s">
        <v>32</v>
      </c>
      <c r="J7540" t="s">
        <v>46</v>
      </c>
      <c r="K7540" s="14" t="s">
        <v>45</v>
      </c>
      <c r="M7540" s="14"/>
      <c r="X7540" s="2">
        <v>0</v>
      </c>
      <c r="Y7540" s="2">
        <v>0</v>
      </c>
    </row>
    <row r="7541" spans="1:25" x14ac:dyDescent="0.25">
      <c r="A7541" s="32"/>
      <c r="D7541" t="e">
        <f>IF(C7541=1,'Data Transformation'!$G$3+0.5*'Data Transformation'!$W$25,IF(C7542=1,D7542-'Data Transformation'!$W$25,FALSE))</f>
        <v>#NUM!</v>
      </c>
      <c r="E7541">
        <f t="array" ref="E7541">IF(ISLOGICAL(D7541),"",FREQUENCY(IF('Data Transformation'!$B$425:$B$8425='Bin Analysis'!$B7539,'Data Transformation'!$G$425:$G$8425),D7541))</f>
        <v>2001</v>
      </c>
      <c r="F7541" t="e">
        <f>IF(ISLOGICAL(D7541),"",E7541-E7540)</f>
        <v>#VALUE!</v>
      </c>
      <c r="M7541" s="14"/>
    </row>
    <row r="7542" spans="1:25" x14ac:dyDescent="0.25">
      <c r="A7542" s="32" t="e">
        <f>IF(Weighting!$P$6&gt;0,B7542,"")</f>
        <v>#NUM!</v>
      </c>
      <c r="B7542" t="e">
        <f>Weighting!$C$6</f>
        <v>#DIV/0!</v>
      </c>
      <c r="C7542" t="e">
        <f>Weighting!$F$6</f>
        <v>#NUM!</v>
      </c>
      <c r="D7542" t="e">
        <f>IF(C7542=1,'Data Transformation'!$G$3+0.5*'Data Transformation'!$W$25,IF(C7543=1,D7543-'Data Transformation'!$W$25,FALSE))</f>
        <v>#NUM!</v>
      </c>
      <c r="E7542">
        <f t="array" ref="E7542">IF(ISLOGICAL(D7542),"",FREQUENCY(IF('Data Transformation'!$B$425:$B$8425='Bin Analysis'!$B7539,'Data Transformation'!$G$425:$G$8425),D7542))</f>
        <v>2001</v>
      </c>
      <c r="F7542">
        <f>IF(ISLOGICAL(D7542),"",E7542-E7541)</f>
        <v>0</v>
      </c>
      <c r="G7542">
        <f>Weighting!$H$6</f>
        <v>1</v>
      </c>
      <c r="H7542">
        <f t="array" ref="H7542">FREQUENCY(IF('Data Transformation'!$B$4:$B$8425=B7539,'Data Transformation'!$G$4:$G$8425),'Bin Analysis'!$B7542)</f>
        <v>2073</v>
      </c>
      <c r="I7542">
        <f>H7542-H7541</f>
        <v>2073</v>
      </c>
      <c r="J7542">
        <f>IF(I7542=0,0,1)</f>
        <v>1</v>
      </c>
      <c r="K7542" t="e">
        <f>J7542*Weighting!$W$6</f>
        <v>#NUM!</v>
      </c>
      <c r="M7542" s="14"/>
    </row>
    <row r="7543" spans="1:25" x14ac:dyDescent="0.25">
      <c r="A7543" s="32" t="str">
        <f>IF(Weighting!$P$7&gt;0,B7543,"")</f>
        <v/>
      </c>
      <c r="B7543" t="e">
        <f>Weighting!$C$7</f>
        <v>#DIV/0!</v>
      </c>
      <c r="C7543" t="e">
        <f>Weighting!$F$7</f>
        <v>#NUM!</v>
      </c>
      <c r="D7543" t="e">
        <f>IF(C7543=1,'Data Transformation'!$G$3+0.5*'Data Transformation'!$W$25,IF(C7544=1,D7544-'Data Transformation'!$W$25,FALSE))</f>
        <v>#NUM!</v>
      </c>
      <c r="E7543">
        <f t="array" ref="E7543">IF(ISLOGICAL(D7543),"",FREQUENCY(IF('Data Transformation'!$B$425:$B$8425='Bin Analysis'!$B7539,'Data Transformation'!$G$425:$G$8425),D7543))</f>
        <v>2001</v>
      </c>
      <c r="F7543">
        <f t="shared" ref="F7543:F7561" si="942">IF(ISLOGICAL(D7543),"",E7543-E7542)</f>
        <v>0</v>
      </c>
      <c r="G7543">
        <f>Weighting!$H$7</f>
        <v>0</v>
      </c>
      <c r="H7543">
        <f t="array" ref="H7543">FREQUENCY(IF('Data Transformation'!$B$4:$B$8425=B7539,'Data Transformation'!$G$4:$G$8425),'Bin Analysis'!$B7543)</f>
        <v>2073</v>
      </c>
      <c r="I7543">
        <f t="shared" ref="I7543:I7561" si="943">H7543-H7542</f>
        <v>0</v>
      </c>
      <c r="J7543">
        <f>IF(I7543=0,0,1)</f>
        <v>0</v>
      </c>
      <c r="K7543">
        <f>J7543*Weighting!$W$7</f>
        <v>0</v>
      </c>
      <c r="M7543" s="14"/>
    </row>
    <row r="7544" spans="1:25" x14ac:dyDescent="0.25">
      <c r="A7544" s="32" t="str">
        <f>IF(Weighting!$P$8&gt;0,B7544,"")</f>
        <v/>
      </c>
      <c r="B7544" t="e">
        <f>Weighting!$C$8</f>
        <v>#DIV/0!</v>
      </c>
      <c r="C7544" t="e">
        <f>Weighting!$F$8</f>
        <v>#NUM!</v>
      </c>
      <c r="D7544" t="e">
        <f>IF(C7544=1,'Data Transformation'!$G$3+0.5*'Data Transformation'!$W$25,IF(C7545=1,D7545-'Data Transformation'!$W$25,FALSE))</f>
        <v>#NUM!</v>
      </c>
      <c r="E7544">
        <f t="array" ref="E7544">IF(ISLOGICAL(D7544),"",FREQUENCY(IF('Data Transformation'!$B$425:$B$8425='Bin Analysis'!$B7539,'Data Transformation'!$G$425:$G$8425),D7544))</f>
        <v>2001</v>
      </c>
      <c r="F7544">
        <f t="shared" si="942"/>
        <v>0</v>
      </c>
      <c r="G7544">
        <f>Weighting!$H$8</f>
        <v>0</v>
      </c>
      <c r="H7544">
        <f t="array" ref="H7544">FREQUENCY(IF('Data Transformation'!$B$4:$B$8425=B7539,'Data Transformation'!$G$4:$G$8425),'Bin Analysis'!$B7544)</f>
        <v>2073</v>
      </c>
      <c r="I7544">
        <f t="shared" si="943"/>
        <v>0</v>
      </c>
      <c r="J7544">
        <f t="shared" ref="J7544:J7561" si="944">IF(I7544=0,0,1)</f>
        <v>0</v>
      </c>
      <c r="K7544">
        <f>J7544*Weighting!$W$8</f>
        <v>0</v>
      </c>
      <c r="M7544" s="14"/>
    </row>
    <row r="7545" spans="1:25" x14ac:dyDescent="0.25">
      <c r="A7545" s="32" t="str">
        <f>IF(Weighting!$P$9&gt;0,B7545,"")</f>
        <v/>
      </c>
      <c r="B7545" s="50" t="e">
        <f>Weighting!$C$9</f>
        <v>#DIV/0!</v>
      </c>
      <c r="C7545" t="e">
        <f>Weighting!$F$9</f>
        <v>#NUM!</v>
      </c>
      <c r="D7545" t="e">
        <f>IF(C7545=1,'Data Transformation'!$G$3+0.5*'Data Transformation'!$W$25,IF(C7546=1,D7546-'Data Transformation'!$W$25,FALSE))</f>
        <v>#NUM!</v>
      </c>
      <c r="E7545">
        <f t="array" ref="E7545">IF(ISLOGICAL(D7545),"",FREQUENCY(IF('Data Transformation'!$B$425:$B$8425='Bin Analysis'!$B7539,'Data Transformation'!$G$425:$G$8425),D7545))</f>
        <v>2001</v>
      </c>
      <c r="F7545">
        <f t="shared" si="942"/>
        <v>0</v>
      </c>
      <c r="G7545">
        <f>Weighting!$H$9</f>
        <v>0</v>
      </c>
      <c r="H7545">
        <f t="array" ref="H7545">FREQUENCY(IF('Data Transformation'!$B$4:$B$8425=B7539,'Data Transformation'!$G$4:$G$8425),'Bin Analysis'!$B7545)</f>
        <v>2073</v>
      </c>
      <c r="I7545">
        <f t="shared" si="943"/>
        <v>0</v>
      </c>
      <c r="J7545">
        <f t="shared" si="944"/>
        <v>0</v>
      </c>
      <c r="K7545">
        <f>J7545*Weighting!$W$9</f>
        <v>0</v>
      </c>
      <c r="M7545" s="14"/>
    </row>
    <row r="7546" spans="1:25" x14ac:dyDescent="0.25">
      <c r="A7546" s="32" t="str">
        <f>IF(Weighting!$P$10&gt;0,B7546,"")</f>
        <v/>
      </c>
      <c r="B7546" t="e">
        <f>Weighting!$C$10</f>
        <v>#DIV/0!</v>
      </c>
      <c r="C7546" t="e">
        <f>Weighting!$F$10</f>
        <v>#NUM!</v>
      </c>
      <c r="D7546" t="e">
        <f>IF(C7546=1,'Data Transformation'!$G$3+0.5*'Data Transformation'!$W$25,IF(C7547=1,D7547-'Data Transformation'!$W$25,FALSE))</f>
        <v>#NUM!</v>
      </c>
      <c r="E7546">
        <f t="array" ref="E7546">IF(ISLOGICAL(D7546),"",FREQUENCY(IF('Data Transformation'!$B$425:$B$8425='Bin Analysis'!$B7539,'Data Transformation'!$G$425:$G$8425),D7546))</f>
        <v>2001</v>
      </c>
      <c r="F7546">
        <f t="shared" si="942"/>
        <v>0</v>
      </c>
      <c r="G7546">
        <f>Weighting!$H$10</f>
        <v>0</v>
      </c>
      <c r="H7546">
        <f t="array" ref="H7546">FREQUENCY(IF('Data Transformation'!$B$4:$B$8425=B7539,'Data Transformation'!$G$4:$G$8425),'Bin Analysis'!$B7546)</f>
        <v>2073</v>
      </c>
      <c r="I7546">
        <f t="shared" si="943"/>
        <v>0</v>
      </c>
      <c r="J7546">
        <f t="shared" si="944"/>
        <v>0</v>
      </c>
      <c r="K7546">
        <f>J7546*Weighting!$W$10</f>
        <v>0</v>
      </c>
      <c r="M7546" s="14"/>
    </row>
    <row r="7547" spans="1:25" x14ac:dyDescent="0.25">
      <c r="A7547" s="32" t="str">
        <f>IF(Weighting!$P$11&gt;0,B7547,"")</f>
        <v/>
      </c>
      <c r="B7547" t="e">
        <f>Weighting!$C$11</f>
        <v>#DIV/0!</v>
      </c>
      <c r="C7547" t="e">
        <f>Weighting!$F$11</f>
        <v>#NUM!</v>
      </c>
      <c r="D7547" t="e">
        <f>IF(C7547=1,'Data Transformation'!$G$3+0.5*'Data Transformation'!$W$25,IF(C7548=1,D7548-'Data Transformation'!$W$25,FALSE))</f>
        <v>#NUM!</v>
      </c>
      <c r="E7547">
        <f t="array" ref="E7547">IF(ISLOGICAL(D7547),"",FREQUENCY(IF('Data Transformation'!$B$425:$B$8425='Bin Analysis'!$B7539,'Data Transformation'!$G$425:$G$8425),D7547))</f>
        <v>2001</v>
      </c>
      <c r="F7547">
        <f t="shared" si="942"/>
        <v>0</v>
      </c>
      <c r="G7547">
        <f>Weighting!$H$11</f>
        <v>0</v>
      </c>
      <c r="H7547">
        <f t="array" ref="H7547">FREQUENCY(IF('Data Transformation'!$B$4:$B$8425=B7539,'Data Transformation'!$G$4:$G$8425),'Bin Analysis'!$B7547)</f>
        <v>2073</v>
      </c>
      <c r="I7547">
        <f t="shared" si="943"/>
        <v>0</v>
      </c>
      <c r="J7547">
        <f t="shared" si="944"/>
        <v>0</v>
      </c>
      <c r="K7547">
        <f>J7547*Weighting!$W$11</f>
        <v>0</v>
      </c>
      <c r="M7547" s="14"/>
    </row>
    <row r="7548" spans="1:25" x14ac:dyDescent="0.25">
      <c r="A7548" s="32" t="str">
        <f>IF(Weighting!$P$12&gt;0,B7548,"")</f>
        <v/>
      </c>
      <c r="B7548" t="e">
        <f>Weighting!$C$12</f>
        <v>#DIV/0!</v>
      </c>
      <c r="C7548" t="e">
        <f>Weighting!$F$12</f>
        <v>#NUM!</v>
      </c>
      <c r="D7548" t="e">
        <f>IF(C7548=1,'Data Transformation'!$G$3+0.5*'Data Transformation'!$W$25,IF(C7549=1,D7549-'Data Transformation'!$W$25,FALSE))</f>
        <v>#NUM!</v>
      </c>
      <c r="E7548">
        <f t="array" ref="E7548">IF(ISLOGICAL(D7548),"",FREQUENCY(IF('Data Transformation'!$B$425:$B$8425='Bin Analysis'!$B7539,'Data Transformation'!$G$425:$G$8425),D7548))</f>
        <v>2001</v>
      </c>
      <c r="F7548">
        <f t="shared" si="942"/>
        <v>0</v>
      </c>
      <c r="G7548">
        <f>Weighting!$H$12</f>
        <v>0</v>
      </c>
      <c r="H7548">
        <f t="array" ref="H7548">FREQUENCY(IF('Data Transformation'!$B$4:$B$8425=B7539,'Data Transformation'!$G$4:$G$8425),'Bin Analysis'!$B7548)</f>
        <v>2073</v>
      </c>
      <c r="I7548">
        <f t="shared" si="943"/>
        <v>0</v>
      </c>
      <c r="J7548">
        <f t="shared" si="944"/>
        <v>0</v>
      </c>
      <c r="K7548">
        <f>J7548*Weighting!$W$12</f>
        <v>0</v>
      </c>
      <c r="M7548" s="14"/>
    </row>
    <row r="7549" spans="1:25" x14ac:dyDescent="0.25">
      <c r="A7549" s="32" t="str">
        <f>IF(Weighting!$P$13&gt;0,B7549,"")</f>
        <v/>
      </c>
      <c r="B7549" t="e">
        <f>Weighting!$C$13</f>
        <v>#DIV/0!</v>
      </c>
      <c r="C7549" t="e">
        <f>Weighting!$F$13</f>
        <v>#NUM!</v>
      </c>
      <c r="D7549" t="e">
        <f>IF(C7549=1,'Data Transformation'!$G$3+0.5*'Data Transformation'!$W$25,IF(C7550=1,D7550-'Data Transformation'!$W$25,FALSE))</f>
        <v>#NUM!</v>
      </c>
      <c r="E7549">
        <f t="array" ref="E7549">IF(ISLOGICAL(D7549),"",FREQUENCY(IF('Data Transformation'!$B$425:$B$8425='Bin Analysis'!$B7539,'Data Transformation'!$G$425:$G$8425),D7549))</f>
        <v>2001</v>
      </c>
      <c r="F7549">
        <f t="shared" si="942"/>
        <v>0</v>
      </c>
      <c r="G7549">
        <f>Weighting!$H$13</f>
        <v>0</v>
      </c>
      <c r="H7549">
        <f t="array" ref="H7549">FREQUENCY(IF('Data Transformation'!$B$4:$B$8425=B7539,'Data Transformation'!$G$4:$G$8425),'Bin Analysis'!$B7549)</f>
        <v>2073</v>
      </c>
      <c r="I7549">
        <f t="shared" si="943"/>
        <v>0</v>
      </c>
      <c r="J7549">
        <f t="shared" si="944"/>
        <v>0</v>
      </c>
      <c r="K7549">
        <f>J7549*Weighting!$W$13</f>
        <v>0</v>
      </c>
      <c r="M7549" s="14"/>
    </row>
    <row r="7550" spans="1:25" x14ac:dyDescent="0.25">
      <c r="A7550" s="32" t="str">
        <f>IF(Weighting!$P$14&gt;0,B7550,"")</f>
        <v/>
      </c>
      <c r="B7550" t="e">
        <f>Weighting!$C$14</f>
        <v>#DIV/0!</v>
      </c>
      <c r="C7550" t="e">
        <f>Weighting!$F$14</f>
        <v>#NUM!</v>
      </c>
      <c r="D7550" t="e">
        <f>IF(C7550=1,'Data Transformation'!$G$3+0.5*'Data Transformation'!$W$25,IF(C7551=1,D7551-'Data Transformation'!$W$25,FALSE))</f>
        <v>#NUM!</v>
      </c>
      <c r="E7550">
        <f t="array" ref="E7550">IF(ISLOGICAL(D7550),"",FREQUENCY(IF('Data Transformation'!$B$425:$B$8425='Bin Analysis'!$B7539,'Data Transformation'!$G$425:$G$8425),D7550))</f>
        <v>2001</v>
      </c>
      <c r="F7550">
        <f t="shared" si="942"/>
        <v>0</v>
      </c>
      <c r="G7550">
        <f>Weighting!$H$14</f>
        <v>0</v>
      </c>
      <c r="H7550">
        <f t="array" ref="H7550">FREQUENCY(IF('Data Transformation'!$B$4:$B$8425=B7539,'Data Transformation'!$G$4:$G$8425),'Bin Analysis'!$B7550)</f>
        <v>2073</v>
      </c>
      <c r="I7550">
        <f t="shared" si="943"/>
        <v>0</v>
      </c>
      <c r="J7550">
        <f t="shared" si="944"/>
        <v>0</v>
      </c>
      <c r="K7550">
        <f>J7550*Weighting!$W$14</f>
        <v>0</v>
      </c>
      <c r="M7550" s="14"/>
    </row>
    <row r="7551" spans="1:25" x14ac:dyDescent="0.25">
      <c r="A7551" s="32" t="str">
        <f>IF(Weighting!$P$15&gt;0,B7551,"")</f>
        <v/>
      </c>
      <c r="B7551" t="e">
        <f>Weighting!$C$15</f>
        <v>#DIV/0!</v>
      </c>
      <c r="C7551" t="e">
        <f>Weighting!$F$15</f>
        <v>#NUM!</v>
      </c>
      <c r="D7551" t="e">
        <f>IF(C7551=1,'Data Transformation'!$G$3+0.5*'Data Transformation'!$W$25,IF(C7552=1,D7552-'Data Transformation'!$W$25,FALSE))</f>
        <v>#NUM!</v>
      </c>
      <c r="E7551">
        <f t="array" ref="E7551">IF(ISLOGICAL(D7551),"",FREQUENCY(IF('Data Transformation'!$B$425:$B$8425='Bin Analysis'!$B7539,'Data Transformation'!$G$425:$G$8425),D7551))</f>
        <v>2001</v>
      </c>
      <c r="F7551">
        <f t="shared" si="942"/>
        <v>0</v>
      </c>
      <c r="G7551">
        <f>Weighting!$H$15</f>
        <v>0</v>
      </c>
      <c r="H7551">
        <f t="array" ref="H7551">FREQUENCY(IF('Data Transformation'!$B$4:$B$8425=B7539,'Data Transformation'!$G$4:$G$8425),'Bin Analysis'!$B7551)</f>
        <v>2073</v>
      </c>
      <c r="I7551">
        <f t="shared" si="943"/>
        <v>0</v>
      </c>
      <c r="J7551">
        <f t="shared" si="944"/>
        <v>0</v>
      </c>
      <c r="K7551">
        <f>J7551*Weighting!$W$15</f>
        <v>0</v>
      </c>
      <c r="M7551" s="14"/>
    </row>
    <row r="7552" spans="1:25" x14ac:dyDescent="0.25">
      <c r="A7552" s="32" t="str">
        <f>IF(Weighting!$P$16&gt;0,B7552,"")</f>
        <v/>
      </c>
      <c r="B7552" t="e">
        <f>Weighting!$C$16</f>
        <v>#DIV/0!</v>
      </c>
      <c r="C7552" t="e">
        <f>Weighting!$F$16</f>
        <v>#NUM!</v>
      </c>
      <c r="D7552" t="e">
        <f>IF(C7552=1,'Data Transformation'!$G$3+0.5*'Data Transformation'!$W$25,IF(C7553=1,D7553-'Data Transformation'!$W$25,FALSE))</f>
        <v>#NUM!</v>
      </c>
      <c r="E7552">
        <f t="array" ref="E7552">IF(ISLOGICAL(D7552),"",FREQUENCY(IF('Data Transformation'!$B$425:$B$8425='Bin Analysis'!$B7539,'Data Transformation'!$G$425:$G$8425),D7552))</f>
        <v>2001</v>
      </c>
      <c r="F7552">
        <f t="shared" si="942"/>
        <v>0</v>
      </c>
      <c r="G7552">
        <f>Weighting!$H$16</f>
        <v>0</v>
      </c>
      <c r="H7552">
        <f t="array" ref="H7552">FREQUENCY(IF('Data Transformation'!$B$4:$B$8425=B7539,'Data Transformation'!$G$4:$G$8425),'Bin Analysis'!$B7552)</f>
        <v>2073</v>
      </c>
      <c r="I7552">
        <f t="shared" si="943"/>
        <v>0</v>
      </c>
      <c r="J7552">
        <f t="shared" si="944"/>
        <v>0</v>
      </c>
      <c r="K7552">
        <f>J7552*Weighting!$W$16</f>
        <v>0</v>
      </c>
      <c r="M7552" s="14"/>
    </row>
    <row r="7553" spans="1:25" x14ac:dyDescent="0.25">
      <c r="A7553" s="32" t="str">
        <f>IF(Weighting!$P$17&gt;0,B7553,"")</f>
        <v/>
      </c>
      <c r="B7553" t="e">
        <f>Weighting!$C$17</f>
        <v>#DIV/0!</v>
      </c>
      <c r="C7553" t="e">
        <f>Weighting!$F$17</f>
        <v>#NUM!</v>
      </c>
      <c r="D7553" t="e">
        <f>IF(C7553=1,'Data Transformation'!$G$3+0.5*'Data Transformation'!$W$25,IF(C7554=1,D7554-'Data Transformation'!$W$25,FALSE))</f>
        <v>#NUM!</v>
      </c>
      <c r="E7553">
        <f t="array" ref="E7553">IF(ISLOGICAL(D7553),"",FREQUENCY(IF('Data Transformation'!$B$425:$B$8425='Bin Analysis'!$B7539,'Data Transformation'!$G$425:$G$8425),D7553))</f>
        <v>2001</v>
      </c>
      <c r="F7553">
        <f t="shared" si="942"/>
        <v>0</v>
      </c>
      <c r="G7553">
        <f>Weighting!$H$17</f>
        <v>0</v>
      </c>
      <c r="H7553">
        <f t="array" ref="H7553">FREQUENCY(IF('Data Transformation'!$B$4:$B$8425=B7539,'Data Transformation'!$G$4:$G$8425),'Bin Analysis'!$B7553)</f>
        <v>2073</v>
      </c>
      <c r="I7553">
        <f t="shared" si="943"/>
        <v>0</v>
      </c>
      <c r="J7553">
        <f t="shared" si="944"/>
        <v>0</v>
      </c>
      <c r="K7553">
        <f>J7553*Weighting!$W$17</f>
        <v>0</v>
      </c>
      <c r="M7553" s="14"/>
    </row>
    <row r="7554" spans="1:25" x14ac:dyDescent="0.25">
      <c r="A7554" s="32" t="str">
        <f>IF(Weighting!$P$18&gt;0,B7554,"")</f>
        <v/>
      </c>
      <c r="B7554" t="e">
        <f>Weighting!$C$18</f>
        <v>#DIV/0!</v>
      </c>
      <c r="C7554" t="e">
        <f>Weighting!$F$18</f>
        <v>#NUM!</v>
      </c>
      <c r="D7554" t="e">
        <f>IF(C7554=1,'Data Transformation'!$G$3+0.5*'Data Transformation'!$W$25,IF(C7555=1,D7555-'Data Transformation'!$W$25,FALSE))</f>
        <v>#NUM!</v>
      </c>
      <c r="E7554">
        <f t="array" ref="E7554">IF(ISLOGICAL(D7554),"",FREQUENCY(IF('Data Transformation'!$B$425:$B$8425='Bin Analysis'!$B7539,'Data Transformation'!$G$425:$G$8425),D7554))</f>
        <v>2001</v>
      </c>
      <c r="F7554">
        <f t="shared" si="942"/>
        <v>0</v>
      </c>
      <c r="G7554">
        <f>Weighting!$H$18</f>
        <v>0</v>
      </c>
      <c r="H7554">
        <f t="array" ref="H7554">FREQUENCY(IF('Data Transformation'!$B$4:$B$8425=B7539,'Data Transformation'!$G$4:$G$8425),'Bin Analysis'!$B7554)</f>
        <v>2073</v>
      </c>
      <c r="I7554">
        <f t="shared" si="943"/>
        <v>0</v>
      </c>
      <c r="J7554">
        <f t="shared" si="944"/>
        <v>0</v>
      </c>
      <c r="K7554">
        <f>J7554*Weighting!$W$18</f>
        <v>0</v>
      </c>
      <c r="M7554" s="14"/>
    </row>
    <row r="7555" spans="1:25" x14ac:dyDescent="0.25">
      <c r="A7555" s="32" t="str">
        <f>IF(Weighting!$P$19&gt;0,B7555,"")</f>
        <v/>
      </c>
      <c r="B7555" t="e">
        <f>Weighting!$C$19</f>
        <v>#DIV/0!</v>
      </c>
      <c r="C7555" t="e">
        <f>Weighting!$F$19</f>
        <v>#NUM!</v>
      </c>
      <c r="D7555" t="e">
        <f>IF(C7555=1,'Data Transformation'!$G$3+0.5*'Data Transformation'!$W$25,IF(C7556=1,D7556-'Data Transformation'!$W$25,FALSE))</f>
        <v>#NUM!</v>
      </c>
      <c r="E7555">
        <f t="array" ref="E7555">IF(ISLOGICAL(D7555),"",FREQUENCY(IF('Data Transformation'!$B$425:$B$8425='Bin Analysis'!$B7539,'Data Transformation'!$G$425:$G$8425),D7555))</f>
        <v>2001</v>
      </c>
      <c r="F7555">
        <f t="shared" si="942"/>
        <v>0</v>
      </c>
      <c r="G7555">
        <f>Weighting!$H$19</f>
        <v>0</v>
      </c>
      <c r="H7555">
        <f t="array" ref="H7555">FREQUENCY(IF('Data Transformation'!$B$4:$B$8425=B7539,'Data Transformation'!$G$4:$G$8425),'Bin Analysis'!$B7555)</f>
        <v>2073</v>
      </c>
      <c r="I7555">
        <f t="shared" si="943"/>
        <v>0</v>
      </c>
      <c r="J7555">
        <f t="shared" si="944"/>
        <v>0</v>
      </c>
      <c r="K7555">
        <f>J7555*Weighting!$W$19</f>
        <v>0</v>
      </c>
      <c r="M7555" s="14"/>
    </row>
    <row r="7556" spans="1:25" x14ac:dyDescent="0.25">
      <c r="A7556" s="32" t="str">
        <f>IF(Weighting!$P$20&gt;0,B7556,"")</f>
        <v/>
      </c>
      <c r="B7556" t="e">
        <f>Weighting!$C$20</f>
        <v>#DIV/0!</v>
      </c>
      <c r="C7556" t="e">
        <f>Weighting!$F$20</f>
        <v>#NUM!</v>
      </c>
      <c r="D7556" t="e">
        <f>IF(C7556=1,'Data Transformation'!$G$3+0.5*'Data Transformation'!$W$25,IF(C7557=1,D7557-'Data Transformation'!$W$25,FALSE))</f>
        <v>#NUM!</v>
      </c>
      <c r="E7556">
        <f t="array" ref="E7556">IF(ISLOGICAL(D7556),"",FREQUENCY(IF('Data Transformation'!$B$425:$B$8425='Bin Analysis'!$B7539,'Data Transformation'!$G$425:$G$8425),D7556))</f>
        <v>2001</v>
      </c>
      <c r="F7556">
        <f t="shared" si="942"/>
        <v>0</v>
      </c>
      <c r="G7556">
        <f>Weighting!$H$20</f>
        <v>0</v>
      </c>
      <c r="H7556">
        <f t="array" ref="H7556">FREQUENCY(IF('Data Transformation'!$B$4:$B$8425=B7539,'Data Transformation'!$G$4:$G$8425),'Bin Analysis'!$B7556)</f>
        <v>2073</v>
      </c>
      <c r="I7556">
        <f t="shared" si="943"/>
        <v>0</v>
      </c>
      <c r="J7556">
        <f t="shared" si="944"/>
        <v>0</v>
      </c>
      <c r="K7556">
        <f>J7556*Weighting!$W$20</f>
        <v>0</v>
      </c>
      <c r="M7556" s="14"/>
    </row>
    <row r="7557" spans="1:25" x14ac:dyDescent="0.25">
      <c r="A7557" s="32" t="str">
        <f>IF(Weighting!$P$21&gt;0,B7557,"")</f>
        <v/>
      </c>
      <c r="B7557" t="e">
        <f>Weighting!$C$21</f>
        <v>#DIV/0!</v>
      </c>
      <c r="C7557" t="e">
        <f>Weighting!$F$21</f>
        <v>#NUM!</v>
      </c>
      <c r="D7557" t="e">
        <f>IF(C7557=1,'Data Transformation'!$G$3+0.5*'Data Transformation'!$W$25,IF(C7558=1,D7558-'Data Transformation'!$W$25,FALSE))</f>
        <v>#NUM!</v>
      </c>
      <c r="E7557">
        <f t="array" ref="E7557">IF(ISLOGICAL(D7557),"",FREQUENCY(IF('Data Transformation'!$B$425:$B$8425='Bin Analysis'!$B7539,'Data Transformation'!$G$425:$G$8425),D7557))</f>
        <v>2001</v>
      </c>
      <c r="F7557">
        <f t="shared" si="942"/>
        <v>0</v>
      </c>
      <c r="G7557">
        <f>Weighting!$H$21</f>
        <v>0</v>
      </c>
      <c r="H7557">
        <f t="array" ref="H7557">FREQUENCY(IF('Data Transformation'!$B$4:$B$8425=B7539,'Data Transformation'!$G$4:$G$8425),'Bin Analysis'!$B7557)</f>
        <v>2073</v>
      </c>
      <c r="I7557">
        <f t="shared" si="943"/>
        <v>0</v>
      </c>
      <c r="J7557">
        <f t="shared" si="944"/>
        <v>0</v>
      </c>
      <c r="K7557">
        <f>J7557*Weighting!$W$21</f>
        <v>0</v>
      </c>
      <c r="M7557" s="14"/>
    </row>
    <row r="7558" spans="1:25" x14ac:dyDescent="0.25">
      <c r="A7558" s="32" t="str">
        <f>IF(Weighting!$P$22&gt;0,B7558,"")</f>
        <v/>
      </c>
      <c r="B7558" t="e">
        <f>Weighting!$C$22</f>
        <v>#DIV/0!</v>
      </c>
      <c r="C7558" t="e">
        <f>Weighting!$F$22</f>
        <v>#NUM!</v>
      </c>
      <c r="D7558" t="e">
        <f>IF(C7558=1,'Data Transformation'!$G$3+0.5*'Data Transformation'!$W$25,IF(C7559=1,D7559-'Data Transformation'!$W$25,FALSE))</f>
        <v>#NUM!</v>
      </c>
      <c r="E7558">
        <f t="array" ref="E7558">IF(ISLOGICAL(D7558),"",FREQUENCY(IF('Data Transformation'!$B$425:$B$8425='Bin Analysis'!$B7539,'Data Transformation'!$G$425:$G$8425),D7558))</f>
        <v>2001</v>
      </c>
      <c r="F7558">
        <f t="shared" si="942"/>
        <v>0</v>
      </c>
      <c r="G7558">
        <f>Weighting!$H$22</f>
        <v>0</v>
      </c>
      <c r="H7558">
        <f t="array" ref="H7558">FREQUENCY(IF('Data Transformation'!$B$4:$B$8425=B7539,'Data Transformation'!$G$4:$G$8425),'Bin Analysis'!$B7558)</f>
        <v>2073</v>
      </c>
      <c r="I7558">
        <f t="shared" si="943"/>
        <v>0</v>
      </c>
      <c r="J7558">
        <f t="shared" si="944"/>
        <v>0</v>
      </c>
      <c r="K7558">
        <f>J7558*Weighting!$W$22</f>
        <v>0</v>
      </c>
      <c r="M7558" s="14"/>
    </row>
    <row r="7559" spans="1:25" x14ac:dyDescent="0.25">
      <c r="A7559" s="32" t="str">
        <f>IF(Weighting!$P$23&gt;0,B7559,"")</f>
        <v/>
      </c>
      <c r="B7559" t="e">
        <f>Weighting!$C$23</f>
        <v>#DIV/0!</v>
      </c>
      <c r="C7559" t="e">
        <f>Weighting!$F$23</f>
        <v>#NUM!</v>
      </c>
      <c r="D7559" t="e">
        <f>IF(C7559=1,'Data Transformation'!$G$3+0.5*'Data Transformation'!$W$25,IF(C7560=1,D7560-'Data Transformation'!$W$25,FALSE))</f>
        <v>#NUM!</v>
      </c>
      <c r="E7559">
        <f t="array" ref="E7559">IF(ISLOGICAL(D7559),"",FREQUENCY(IF('Data Transformation'!$B$425:$B$8425='Bin Analysis'!$B7539,'Data Transformation'!$G$425:$G$8425),D7559))</f>
        <v>2001</v>
      </c>
      <c r="F7559">
        <f t="shared" si="942"/>
        <v>0</v>
      </c>
      <c r="G7559">
        <f>Weighting!$H$23</f>
        <v>0</v>
      </c>
      <c r="H7559">
        <f t="array" ref="H7559">FREQUENCY(IF('Data Transformation'!$B$4:$B$8425=B7539,'Data Transformation'!$G$4:$G$8425),'Bin Analysis'!$B7559)</f>
        <v>2073</v>
      </c>
      <c r="I7559">
        <f t="shared" si="943"/>
        <v>0</v>
      </c>
      <c r="J7559">
        <f t="shared" si="944"/>
        <v>0</v>
      </c>
      <c r="K7559">
        <f>J7559*Weighting!$W$23</f>
        <v>0</v>
      </c>
      <c r="M7559" s="14"/>
    </row>
    <row r="7560" spans="1:25" x14ac:dyDescent="0.25">
      <c r="A7560" s="32" t="str">
        <f>IF(Weighting!$P$24&gt;0,B7560,"")</f>
        <v/>
      </c>
      <c r="B7560" t="e">
        <f>Weighting!$C$24</f>
        <v>#DIV/0!</v>
      </c>
      <c r="C7560" t="e">
        <f>Weighting!$F$24</f>
        <v>#NUM!</v>
      </c>
      <c r="D7560" t="e">
        <f>IF(C7560=1,'Data Transformation'!$G$3+0.5*'Data Transformation'!$W$25,IF(C7561=1,D7561-'Data Transformation'!$W$25,FALSE))</f>
        <v>#NUM!</v>
      </c>
      <c r="E7560">
        <f t="array" ref="E7560">IF(ISLOGICAL(D7560),"",FREQUENCY(IF('Data Transformation'!$B$425:$B$8425='Bin Analysis'!$B7539,'Data Transformation'!$G$425:$G$8425),D7560))</f>
        <v>2001</v>
      </c>
      <c r="F7560">
        <f t="shared" si="942"/>
        <v>0</v>
      </c>
      <c r="G7560">
        <f>Weighting!$H$24</f>
        <v>0</v>
      </c>
      <c r="H7560">
        <f t="array" ref="H7560">FREQUENCY(IF('Data Transformation'!$B$4:$B$8425=B7539,'Data Transformation'!$G$4:$G$8425),'Bin Analysis'!$B7560)</f>
        <v>2073</v>
      </c>
      <c r="I7560">
        <f t="shared" si="943"/>
        <v>0</v>
      </c>
      <c r="J7560">
        <f t="shared" si="944"/>
        <v>0</v>
      </c>
      <c r="K7560">
        <f>J7560*Weighting!$W$24</f>
        <v>0</v>
      </c>
      <c r="M7560" s="14"/>
    </row>
    <row r="7561" spans="1:25" x14ac:dyDescent="0.25">
      <c r="A7561" s="32" t="str">
        <f>IF(Weighting!$P$25&gt;0,B7561,"")</f>
        <v/>
      </c>
      <c r="B7561" t="e">
        <f>Weighting!$C$25</f>
        <v>#DIV/0!</v>
      </c>
      <c r="C7561" t="e">
        <f>Weighting!$F$25</f>
        <v>#NUM!</v>
      </c>
      <c r="D7561" t="e">
        <f>IF(C7561=1,'Data Transformation'!$G$3+0.5*'Data Transformation'!$W$25,IF(C7562=1,D7562-'Data Transformation'!$W$25,FALSE))</f>
        <v>#NUM!</v>
      </c>
      <c r="E7561">
        <f t="array" ref="E7561">IF(ISLOGICAL(D7561),"",FREQUENCY(IF('Data Transformation'!$B$425:$B$8425='Bin Analysis'!$B7539,'Data Transformation'!$G$425:$G$8425),D7561))</f>
        <v>2001</v>
      </c>
      <c r="F7561">
        <f t="shared" si="942"/>
        <v>0</v>
      </c>
      <c r="G7561">
        <f>Weighting!$H$25</f>
        <v>0</v>
      </c>
      <c r="H7561">
        <f t="array" ref="H7561">FREQUENCY(IF('Data Transformation'!$B$4:$B$8425=B7539,'Data Transformation'!$G$4:$G$8425),'Bin Analysis'!$B7561)</f>
        <v>2073</v>
      </c>
      <c r="I7561">
        <f t="shared" si="943"/>
        <v>0</v>
      </c>
      <c r="J7561">
        <f t="shared" si="944"/>
        <v>0</v>
      </c>
      <c r="K7561">
        <f>J7561*Weighting!$W$25</f>
        <v>0</v>
      </c>
      <c r="M7561" s="14"/>
    </row>
    <row r="7562" spans="1:25" x14ac:dyDescent="0.25">
      <c r="N7562" s="57"/>
      <c r="O7562"/>
      <c r="P7562"/>
      <c r="Q7562"/>
      <c r="R7562"/>
    </row>
    <row r="7563" spans="1:25" ht="23.25" x14ac:dyDescent="0.35">
      <c r="A7563" s="21" t="s">
        <v>0</v>
      </c>
      <c r="B7563" s="21" t="str">
        <f>IFERROR(VLOOKUP(C7563,'Data Transformation'!$L$6:$M$426,2,FALSE),"")</f>
        <v/>
      </c>
      <c r="C7563" s="21">
        <f>C7539+1</f>
        <v>315</v>
      </c>
      <c r="D7563" s="21"/>
      <c r="E7563" s="21"/>
      <c r="F7563" s="21"/>
      <c r="G7563" s="21"/>
      <c r="H7563" s="22"/>
      <c r="I7563" s="22"/>
      <c r="J7563" s="22"/>
      <c r="K7563" s="21"/>
      <c r="L7563" s="21" t="str">
        <f>B7563</f>
        <v/>
      </c>
      <c r="M7563" s="23" t="e">
        <f>INDEX('Data Transformation'!$O$4:$O$424,MATCH($B7563,'Data Transformation'!$M$4:$M$424,0),MATCH($M$2,'Data Transformation'!$O$3,0))</f>
        <v>#N/A</v>
      </c>
      <c r="N7563" s="27" t="e">
        <f>IF('Input and Summary Results'!$J$16="minimum",'Bin Analysis'!X7564/(M7563-1),'Bin Analysis'!Y7563/('Bin Analysis'!M7563-1))</f>
        <v>#N/A</v>
      </c>
      <c r="O7563" s="27" t="e">
        <f>IF(M7563=FALSE,NA(),(VLOOKUP(1,C7566:K7585,4,FALSE))/(M7563-1))</f>
        <v>#N/A</v>
      </c>
      <c r="P7563" s="27" t="e">
        <f>IF(M7563=FALSE,NA(),SUM(J7566:J7585)/Weighting!$S$5)</f>
        <v>#N/A</v>
      </c>
      <c r="Q7563" s="27" t="e">
        <f>IF(M7563=FALSE,NA(),SUM(K7566:K7585)/Weighting!$S$6)</f>
        <v>#N/A</v>
      </c>
      <c r="R7563" s="27" t="e">
        <f>IF(M7563=FALSE,NA(),(VLOOKUP(1,G7566:K7585,3,FALSE))/(M7563-1))</f>
        <v>#N/A</v>
      </c>
      <c r="S7563" s="22" t="e">
        <f>IF(M7563=FALSE,NA(),IF(SUM(J7566:J7585)=2,"yes","no"))</f>
        <v>#N/A</v>
      </c>
      <c r="X7563" s="2" cm="2">
        <f t="array" ref="X7563:X7564">FREQUENCY(IF('Data Transformation'!$B$425:$B$6424='Bin Analysis'!L7563,'Data Transformation'!$G$425:$G$6424),'Data Transformation'!$U$11)</f>
        <v>0</v>
      </c>
      <c r="Y7563" s="2" cm="2">
        <f t="array" ref="Y7563:Y7564">FREQUENCY(IF('Data Transformation'!$B$425:$B$6424='Bin Analysis'!L7563,'Data Transformation'!$G$425:$G$6424),'Data Transformation'!$U$12)</f>
        <v>0</v>
      </c>
    </row>
    <row r="7564" spans="1:25" x14ac:dyDescent="0.25">
      <c r="A7564" s="14" t="s">
        <v>67</v>
      </c>
      <c r="B7564" t="s">
        <v>47</v>
      </c>
      <c r="C7564" t="s">
        <v>5</v>
      </c>
      <c r="D7564" t="s">
        <v>98</v>
      </c>
      <c r="E7564" t="s">
        <v>99</v>
      </c>
      <c r="F7564" t="s">
        <v>100</v>
      </c>
      <c r="G7564" t="s">
        <v>69</v>
      </c>
      <c r="H7564" t="s">
        <v>31</v>
      </c>
      <c r="I7564" t="s">
        <v>32</v>
      </c>
      <c r="J7564" t="s">
        <v>46</v>
      </c>
      <c r="K7564" s="14" t="s">
        <v>45</v>
      </c>
      <c r="M7564" s="14"/>
      <c r="X7564" s="2">
        <v>0</v>
      </c>
      <c r="Y7564" s="2">
        <v>0</v>
      </c>
    </row>
    <row r="7565" spans="1:25" x14ac:dyDescent="0.25">
      <c r="A7565" s="32"/>
      <c r="D7565" t="e">
        <f>IF(C7565=1,'Data Transformation'!$G$3+0.5*'Data Transformation'!$W$25,IF(C7566=1,D7566-'Data Transformation'!$W$25,FALSE))</f>
        <v>#NUM!</v>
      </c>
      <c r="E7565">
        <f t="array" ref="E7565">IF(ISLOGICAL(D7565),"",FREQUENCY(IF('Data Transformation'!$B$425:$B$8425='Bin Analysis'!$B7563,'Data Transformation'!$G$425:$G$8425),D7565))</f>
        <v>2001</v>
      </c>
      <c r="F7565" t="e">
        <f>IF(ISLOGICAL(D7565),"",E7565-E7564)</f>
        <v>#VALUE!</v>
      </c>
      <c r="M7565" s="14"/>
    </row>
    <row r="7566" spans="1:25" x14ac:dyDescent="0.25">
      <c r="A7566" s="32" t="e">
        <f>IF(Weighting!$P$6&gt;0,B7566,"")</f>
        <v>#NUM!</v>
      </c>
      <c r="B7566" t="e">
        <f>Weighting!$C$6</f>
        <v>#DIV/0!</v>
      </c>
      <c r="C7566" t="e">
        <f>Weighting!$F$6</f>
        <v>#NUM!</v>
      </c>
      <c r="D7566" t="e">
        <f>IF(C7566=1,'Data Transformation'!$G$3+0.5*'Data Transformation'!$W$25,IF(C7567=1,D7567-'Data Transformation'!$W$25,FALSE))</f>
        <v>#NUM!</v>
      </c>
      <c r="E7566">
        <f t="array" ref="E7566">IF(ISLOGICAL(D7566),"",FREQUENCY(IF('Data Transformation'!$B$425:$B$8425='Bin Analysis'!$B7563,'Data Transformation'!$G$425:$G$8425),D7566))</f>
        <v>2001</v>
      </c>
      <c r="F7566">
        <f>IF(ISLOGICAL(D7566),"",E7566-E7565)</f>
        <v>0</v>
      </c>
      <c r="G7566">
        <f>Weighting!$H$6</f>
        <v>1</v>
      </c>
      <c r="H7566">
        <f t="array" ref="H7566">FREQUENCY(IF('Data Transformation'!$B$4:$B$8425=B7563,'Data Transformation'!$G$4:$G$8425),'Bin Analysis'!$B7566)</f>
        <v>2073</v>
      </c>
      <c r="I7566">
        <f>H7566-H7565</f>
        <v>2073</v>
      </c>
      <c r="J7566">
        <f>IF(I7566=0,0,1)</f>
        <v>1</v>
      </c>
      <c r="K7566" t="e">
        <f>J7566*Weighting!$W$6</f>
        <v>#NUM!</v>
      </c>
      <c r="M7566" s="14"/>
    </row>
    <row r="7567" spans="1:25" x14ac:dyDescent="0.25">
      <c r="A7567" s="32" t="str">
        <f>IF(Weighting!$P$7&gt;0,B7567,"")</f>
        <v/>
      </c>
      <c r="B7567" t="e">
        <f>Weighting!$C$7</f>
        <v>#DIV/0!</v>
      </c>
      <c r="C7567" t="e">
        <f>Weighting!$F$7</f>
        <v>#NUM!</v>
      </c>
      <c r="D7567" t="e">
        <f>IF(C7567=1,'Data Transformation'!$G$3+0.5*'Data Transformation'!$W$25,IF(C7568=1,D7568-'Data Transformation'!$W$25,FALSE))</f>
        <v>#NUM!</v>
      </c>
      <c r="E7567">
        <f t="array" ref="E7567">IF(ISLOGICAL(D7567),"",FREQUENCY(IF('Data Transformation'!$B$425:$B$8425='Bin Analysis'!$B7563,'Data Transformation'!$G$425:$G$8425),D7567))</f>
        <v>2001</v>
      </c>
      <c r="F7567">
        <f t="shared" ref="F7567:F7585" si="945">IF(ISLOGICAL(D7567),"",E7567-E7566)</f>
        <v>0</v>
      </c>
      <c r="G7567">
        <f>Weighting!$H$7</f>
        <v>0</v>
      </c>
      <c r="H7567">
        <f t="array" ref="H7567">FREQUENCY(IF('Data Transformation'!$B$4:$B$8425=B7563,'Data Transformation'!$G$4:$G$8425),'Bin Analysis'!$B7567)</f>
        <v>2073</v>
      </c>
      <c r="I7567">
        <f t="shared" ref="I7567:I7585" si="946">H7567-H7566</f>
        <v>0</v>
      </c>
      <c r="J7567">
        <f>IF(I7567=0,0,1)</f>
        <v>0</v>
      </c>
      <c r="K7567">
        <f>J7567*Weighting!$W$7</f>
        <v>0</v>
      </c>
      <c r="M7567" s="14"/>
    </row>
    <row r="7568" spans="1:25" x14ac:dyDescent="0.25">
      <c r="A7568" s="32" t="str">
        <f>IF(Weighting!$P$8&gt;0,B7568,"")</f>
        <v/>
      </c>
      <c r="B7568" t="e">
        <f>Weighting!$C$8</f>
        <v>#DIV/0!</v>
      </c>
      <c r="C7568" t="e">
        <f>Weighting!$F$8</f>
        <v>#NUM!</v>
      </c>
      <c r="D7568" t="e">
        <f>IF(C7568=1,'Data Transformation'!$G$3+0.5*'Data Transformation'!$W$25,IF(C7569=1,D7569-'Data Transformation'!$W$25,FALSE))</f>
        <v>#NUM!</v>
      </c>
      <c r="E7568">
        <f t="array" ref="E7568">IF(ISLOGICAL(D7568),"",FREQUENCY(IF('Data Transformation'!$B$425:$B$8425='Bin Analysis'!$B7563,'Data Transformation'!$G$425:$G$8425),D7568))</f>
        <v>2001</v>
      </c>
      <c r="F7568">
        <f t="shared" si="945"/>
        <v>0</v>
      </c>
      <c r="G7568">
        <f>Weighting!$H$8</f>
        <v>0</v>
      </c>
      <c r="H7568">
        <f t="array" ref="H7568">FREQUENCY(IF('Data Transformation'!$B$4:$B$8425=B7563,'Data Transformation'!$G$4:$G$8425),'Bin Analysis'!$B7568)</f>
        <v>2073</v>
      </c>
      <c r="I7568">
        <f t="shared" si="946"/>
        <v>0</v>
      </c>
      <c r="J7568">
        <f t="shared" ref="J7568:J7585" si="947">IF(I7568=0,0,1)</f>
        <v>0</v>
      </c>
      <c r="K7568">
        <f>J7568*Weighting!$W$8</f>
        <v>0</v>
      </c>
      <c r="M7568" s="14"/>
    </row>
    <row r="7569" spans="1:13" x14ac:dyDescent="0.25">
      <c r="A7569" s="32" t="str">
        <f>IF(Weighting!$P$9&gt;0,B7569,"")</f>
        <v/>
      </c>
      <c r="B7569" s="50" t="e">
        <f>Weighting!$C$9</f>
        <v>#DIV/0!</v>
      </c>
      <c r="C7569" t="e">
        <f>Weighting!$F$9</f>
        <v>#NUM!</v>
      </c>
      <c r="D7569" t="e">
        <f>IF(C7569=1,'Data Transformation'!$G$3+0.5*'Data Transformation'!$W$25,IF(C7570=1,D7570-'Data Transformation'!$W$25,FALSE))</f>
        <v>#NUM!</v>
      </c>
      <c r="E7569">
        <f t="array" ref="E7569">IF(ISLOGICAL(D7569),"",FREQUENCY(IF('Data Transformation'!$B$425:$B$8425='Bin Analysis'!$B7563,'Data Transformation'!$G$425:$G$8425),D7569))</f>
        <v>2001</v>
      </c>
      <c r="F7569">
        <f t="shared" si="945"/>
        <v>0</v>
      </c>
      <c r="G7569">
        <f>Weighting!$H$9</f>
        <v>0</v>
      </c>
      <c r="H7569">
        <f t="array" ref="H7569">FREQUENCY(IF('Data Transformation'!$B$4:$B$8425=B7563,'Data Transformation'!$G$4:$G$8425),'Bin Analysis'!$B7569)</f>
        <v>2073</v>
      </c>
      <c r="I7569">
        <f t="shared" si="946"/>
        <v>0</v>
      </c>
      <c r="J7569">
        <f t="shared" si="947"/>
        <v>0</v>
      </c>
      <c r="K7569">
        <f>J7569*Weighting!$W$9</f>
        <v>0</v>
      </c>
      <c r="M7569" s="14"/>
    </row>
    <row r="7570" spans="1:13" x14ac:dyDescent="0.25">
      <c r="A7570" s="32" t="str">
        <f>IF(Weighting!$P$10&gt;0,B7570,"")</f>
        <v/>
      </c>
      <c r="B7570" t="e">
        <f>Weighting!$C$10</f>
        <v>#DIV/0!</v>
      </c>
      <c r="C7570" t="e">
        <f>Weighting!$F$10</f>
        <v>#NUM!</v>
      </c>
      <c r="D7570" t="e">
        <f>IF(C7570=1,'Data Transformation'!$G$3+0.5*'Data Transformation'!$W$25,IF(C7571=1,D7571-'Data Transformation'!$W$25,FALSE))</f>
        <v>#NUM!</v>
      </c>
      <c r="E7570">
        <f t="array" ref="E7570">IF(ISLOGICAL(D7570),"",FREQUENCY(IF('Data Transformation'!$B$425:$B$8425='Bin Analysis'!$B7563,'Data Transformation'!$G$425:$G$8425),D7570))</f>
        <v>2001</v>
      </c>
      <c r="F7570">
        <f t="shared" si="945"/>
        <v>0</v>
      </c>
      <c r="G7570">
        <f>Weighting!$H$10</f>
        <v>0</v>
      </c>
      <c r="H7570">
        <f t="array" ref="H7570">FREQUENCY(IF('Data Transformation'!$B$4:$B$8425=B7563,'Data Transformation'!$G$4:$G$8425),'Bin Analysis'!$B7570)</f>
        <v>2073</v>
      </c>
      <c r="I7570">
        <f t="shared" si="946"/>
        <v>0</v>
      </c>
      <c r="J7570">
        <f t="shared" si="947"/>
        <v>0</v>
      </c>
      <c r="K7570">
        <f>J7570*Weighting!$W$10</f>
        <v>0</v>
      </c>
      <c r="M7570" s="14"/>
    </row>
    <row r="7571" spans="1:13" x14ac:dyDescent="0.25">
      <c r="A7571" s="32" t="str">
        <f>IF(Weighting!$P$11&gt;0,B7571,"")</f>
        <v/>
      </c>
      <c r="B7571" t="e">
        <f>Weighting!$C$11</f>
        <v>#DIV/0!</v>
      </c>
      <c r="C7571" t="e">
        <f>Weighting!$F$11</f>
        <v>#NUM!</v>
      </c>
      <c r="D7571" t="e">
        <f>IF(C7571=1,'Data Transformation'!$G$3+0.5*'Data Transformation'!$W$25,IF(C7572=1,D7572-'Data Transformation'!$W$25,FALSE))</f>
        <v>#NUM!</v>
      </c>
      <c r="E7571">
        <f t="array" ref="E7571">IF(ISLOGICAL(D7571),"",FREQUENCY(IF('Data Transformation'!$B$425:$B$8425='Bin Analysis'!$B7563,'Data Transformation'!$G$425:$G$8425),D7571))</f>
        <v>2001</v>
      </c>
      <c r="F7571">
        <f t="shared" si="945"/>
        <v>0</v>
      </c>
      <c r="G7571">
        <f>Weighting!$H$11</f>
        <v>0</v>
      </c>
      <c r="H7571">
        <f t="array" ref="H7571">FREQUENCY(IF('Data Transformation'!$B$4:$B$8425=B7563,'Data Transformation'!$G$4:$G$8425),'Bin Analysis'!$B7571)</f>
        <v>2073</v>
      </c>
      <c r="I7571">
        <f t="shared" si="946"/>
        <v>0</v>
      </c>
      <c r="J7571">
        <f t="shared" si="947"/>
        <v>0</v>
      </c>
      <c r="K7571">
        <f>J7571*Weighting!$W$11</f>
        <v>0</v>
      </c>
      <c r="M7571" s="14"/>
    </row>
    <row r="7572" spans="1:13" x14ac:dyDescent="0.25">
      <c r="A7572" s="32" t="str">
        <f>IF(Weighting!$P$12&gt;0,B7572,"")</f>
        <v/>
      </c>
      <c r="B7572" t="e">
        <f>Weighting!$C$12</f>
        <v>#DIV/0!</v>
      </c>
      <c r="C7572" t="e">
        <f>Weighting!$F$12</f>
        <v>#NUM!</v>
      </c>
      <c r="D7572" t="e">
        <f>IF(C7572=1,'Data Transformation'!$G$3+0.5*'Data Transformation'!$W$25,IF(C7573=1,D7573-'Data Transformation'!$W$25,FALSE))</f>
        <v>#NUM!</v>
      </c>
      <c r="E7572">
        <f t="array" ref="E7572">IF(ISLOGICAL(D7572),"",FREQUENCY(IF('Data Transformation'!$B$425:$B$8425='Bin Analysis'!$B7563,'Data Transformation'!$G$425:$G$8425),D7572))</f>
        <v>2001</v>
      </c>
      <c r="F7572">
        <f t="shared" si="945"/>
        <v>0</v>
      </c>
      <c r="G7572">
        <f>Weighting!$H$12</f>
        <v>0</v>
      </c>
      <c r="H7572">
        <f t="array" ref="H7572">FREQUENCY(IF('Data Transformation'!$B$4:$B$8425=B7563,'Data Transformation'!$G$4:$G$8425),'Bin Analysis'!$B7572)</f>
        <v>2073</v>
      </c>
      <c r="I7572">
        <f t="shared" si="946"/>
        <v>0</v>
      </c>
      <c r="J7572">
        <f t="shared" si="947"/>
        <v>0</v>
      </c>
      <c r="K7572">
        <f>J7572*Weighting!$W$12</f>
        <v>0</v>
      </c>
      <c r="M7572" s="14"/>
    </row>
    <row r="7573" spans="1:13" x14ac:dyDescent="0.25">
      <c r="A7573" s="32" t="str">
        <f>IF(Weighting!$P$13&gt;0,B7573,"")</f>
        <v/>
      </c>
      <c r="B7573" t="e">
        <f>Weighting!$C$13</f>
        <v>#DIV/0!</v>
      </c>
      <c r="C7573" t="e">
        <f>Weighting!$F$13</f>
        <v>#NUM!</v>
      </c>
      <c r="D7573" t="e">
        <f>IF(C7573=1,'Data Transformation'!$G$3+0.5*'Data Transformation'!$W$25,IF(C7574=1,D7574-'Data Transformation'!$W$25,FALSE))</f>
        <v>#NUM!</v>
      </c>
      <c r="E7573">
        <f t="array" ref="E7573">IF(ISLOGICAL(D7573),"",FREQUENCY(IF('Data Transformation'!$B$425:$B$8425='Bin Analysis'!$B7563,'Data Transformation'!$G$425:$G$8425),D7573))</f>
        <v>2001</v>
      </c>
      <c r="F7573">
        <f t="shared" si="945"/>
        <v>0</v>
      </c>
      <c r="G7573">
        <f>Weighting!$H$13</f>
        <v>0</v>
      </c>
      <c r="H7573">
        <f t="array" ref="H7573">FREQUENCY(IF('Data Transformation'!$B$4:$B$8425=B7563,'Data Transformation'!$G$4:$G$8425),'Bin Analysis'!$B7573)</f>
        <v>2073</v>
      </c>
      <c r="I7573">
        <f t="shared" si="946"/>
        <v>0</v>
      </c>
      <c r="J7573">
        <f t="shared" si="947"/>
        <v>0</v>
      </c>
      <c r="K7573">
        <f>J7573*Weighting!$W$13</f>
        <v>0</v>
      </c>
      <c r="M7573" s="14"/>
    </row>
    <row r="7574" spans="1:13" x14ac:dyDescent="0.25">
      <c r="A7574" s="32" t="str">
        <f>IF(Weighting!$P$14&gt;0,B7574,"")</f>
        <v/>
      </c>
      <c r="B7574" t="e">
        <f>Weighting!$C$14</f>
        <v>#DIV/0!</v>
      </c>
      <c r="C7574" t="e">
        <f>Weighting!$F$14</f>
        <v>#NUM!</v>
      </c>
      <c r="D7574" t="e">
        <f>IF(C7574=1,'Data Transformation'!$G$3+0.5*'Data Transformation'!$W$25,IF(C7575=1,D7575-'Data Transformation'!$W$25,FALSE))</f>
        <v>#NUM!</v>
      </c>
      <c r="E7574">
        <f t="array" ref="E7574">IF(ISLOGICAL(D7574),"",FREQUENCY(IF('Data Transformation'!$B$425:$B$8425='Bin Analysis'!$B7563,'Data Transformation'!$G$425:$G$8425),D7574))</f>
        <v>2001</v>
      </c>
      <c r="F7574">
        <f t="shared" si="945"/>
        <v>0</v>
      </c>
      <c r="G7574">
        <f>Weighting!$H$14</f>
        <v>0</v>
      </c>
      <c r="H7574">
        <f t="array" ref="H7574">FREQUENCY(IF('Data Transformation'!$B$4:$B$8425=B7563,'Data Transformation'!$G$4:$G$8425),'Bin Analysis'!$B7574)</f>
        <v>2073</v>
      </c>
      <c r="I7574">
        <f t="shared" si="946"/>
        <v>0</v>
      </c>
      <c r="J7574">
        <f t="shared" si="947"/>
        <v>0</v>
      </c>
      <c r="K7574">
        <f>J7574*Weighting!$W$14</f>
        <v>0</v>
      </c>
      <c r="M7574" s="14"/>
    </row>
    <row r="7575" spans="1:13" x14ac:dyDescent="0.25">
      <c r="A7575" s="32" t="str">
        <f>IF(Weighting!$P$15&gt;0,B7575,"")</f>
        <v/>
      </c>
      <c r="B7575" t="e">
        <f>Weighting!$C$15</f>
        <v>#DIV/0!</v>
      </c>
      <c r="C7575" t="e">
        <f>Weighting!$F$15</f>
        <v>#NUM!</v>
      </c>
      <c r="D7575" t="e">
        <f>IF(C7575=1,'Data Transformation'!$G$3+0.5*'Data Transformation'!$W$25,IF(C7576=1,D7576-'Data Transformation'!$W$25,FALSE))</f>
        <v>#NUM!</v>
      </c>
      <c r="E7575">
        <f t="array" ref="E7575">IF(ISLOGICAL(D7575),"",FREQUENCY(IF('Data Transformation'!$B$425:$B$8425='Bin Analysis'!$B7563,'Data Transformation'!$G$425:$G$8425),D7575))</f>
        <v>2001</v>
      </c>
      <c r="F7575">
        <f t="shared" si="945"/>
        <v>0</v>
      </c>
      <c r="G7575">
        <f>Weighting!$H$15</f>
        <v>0</v>
      </c>
      <c r="H7575">
        <f t="array" ref="H7575">FREQUENCY(IF('Data Transformation'!$B$4:$B$8425=B7563,'Data Transformation'!$G$4:$G$8425),'Bin Analysis'!$B7575)</f>
        <v>2073</v>
      </c>
      <c r="I7575">
        <f t="shared" si="946"/>
        <v>0</v>
      </c>
      <c r="J7575">
        <f t="shared" si="947"/>
        <v>0</v>
      </c>
      <c r="K7575">
        <f>J7575*Weighting!$W$15</f>
        <v>0</v>
      </c>
      <c r="M7575" s="14"/>
    </row>
    <row r="7576" spans="1:13" x14ac:dyDescent="0.25">
      <c r="A7576" s="32" t="str">
        <f>IF(Weighting!$P$16&gt;0,B7576,"")</f>
        <v/>
      </c>
      <c r="B7576" t="e">
        <f>Weighting!$C$16</f>
        <v>#DIV/0!</v>
      </c>
      <c r="C7576" t="e">
        <f>Weighting!$F$16</f>
        <v>#NUM!</v>
      </c>
      <c r="D7576" t="e">
        <f>IF(C7576=1,'Data Transformation'!$G$3+0.5*'Data Transformation'!$W$25,IF(C7577=1,D7577-'Data Transformation'!$W$25,FALSE))</f>
        <v>#NUM!</v>
      </c>
      <c r="E7576">
        <f t="array" ref="E7576">IF(ISLOGICAL(D7576),"",FREQUENCY(IF('Data Transformation'!$B$425:$B$8425='Bin Analysis'!$B7563,'Data Transformation'!$G$425:$G$8425),D7576))</f>
        <v>2001</v>
      </c>
      <c r="F7576">
        <f t="shared" si="945"/>
        <v>0</v>
      </c>
      <c r="G7576">
        <f>Weighting!$H$16</f>
        <v>0</v>
      </c>
      <c r="H7576">
        <f t="array" ref="H7576">FREQUENCY(IF('Data Transformation'!$B$4:$B$8425=B7563,'Data Transformation'!$G$4:$G$8425),'Bin Analysis'!$B7576)</f>
        <v>2073</v>
      </c>
      <c r="I7576">
        <f t="shared" si="946"/>
        <v>0</v>
      </c>
      <c r="J7576">
        <f t="shared" si="947"/>
        <v>0</v>
      </c>
      <c r="K7576">
        <f>J7576*Weighting!$W$16</f>
        <v>0</v>
      </c>
      <c r="M7576" s="14"/>
    </row>
    <row r="7577" spans="1:13" x14ac:dyDescent="0.25">
      <c r="A7577" s="32" t="str">
        <f>IF(Weighting!$P$17&gt;0,B7577,"")</f>
        <v/>
      </c>
      <c r="B7577" t="e">
        <f>Weighting!$C$17</f>
        <v>#DIV/0!</v>
      </c>
      <c r="C7577" t="e">
        <f>Weighting!$F$17</f>
        <v>#NUM!</v>
      </c>
      <c r="D7577" t="e">
        <f>IF(C7577=1,'Data Transformation'!$G$3+0.5*'Data Transformation'!$W$25,IF(C7578=1,D7578-'Data Transformation'!$W$25,FALSE))</f>
        <v>#NUM!</v>
      </c>
      <c r="E7577">
        <f t="array" ref="E7577">IF(ISLOGICAL(D7577),"",FREQUENCY(IF('Data Transformation'!$B$425:$B$8425='Bin Analysis'!$B7563,'Data Transformation'!$G$425:$G$8425),D7577))</f>
        <v>2001</v>
      </c>
      <c r="F7577">
        <f t="shared" si="945"/>
        <v>0</v>
      </c>
      <c r="G7577">
        <f>Weighting!$H$17</f>
        <v>0</v>
      </c>
      <c r="H7577">
        <f t="array" ref="H7577">FREQUENCY(IF('Data Transformation'!$B$4:$B$8425=B7563,'Data Transformation'!$G$4:$G$8425),'Bin Analysis'!$B7577)</f>
        <v>2073</v>
      </c>
      <c r="I7577">
        <f t="shared" si="946"/>
        <v>0</v>
      </c>
      <c r="J7577">
        <f t="shared" si="947"/>
        <v>0</v>
      </c>
      <c r="K7577">
        <f>J7577*Weighting!$W$17</f>
        <v>0</v>
      </c>
      <c r="M7577" s="14"/>
    </row>
    <row r="7578" spans="1:13" x14ac:dyDescent="0.25">
      <c r="A7578" s="32" t="str">
        <f>IF(Weighting!$P$18&gt;0,B7578,"")</f>
        <v/>
      </c>
      <c r="B7578" t="e">
        <f>Weighting!$C$18</f>
        <v>#DIV/0!</v>
      </c>
      <c r="C7578" t="e">
        <f>Weighting!$F$18</f>
        <v>#NUM!</v>
      </c>
      <c r="D7578" t="e">
        <f>IF(C7578=1,'Data Transformation'!$G$3+0.5*'Data Transformation'!$W$25,IF(C7579=1,D7579-'Data Transformation'!$W$25,FALSE))</f>
        <v>#NUM!</v>
      </c>
      <c r="E7578">
        <f t="array" ref="E7578">IF(ISLOGICAL(D7578),"",FREQUENCY(IF('Data Transformation'!$B$425:$B$8425='Bin Analysis'!$B7563,'Data Transformation'!$G$425:$G$8425),D7578))</f>
        <v>2001</v>
      </c>
      <c r="F7578">
        <f t="shared" si="945"/>
        <v>0</v>
      </c>
      <c r="G7578">
        <f>Weighting!$H$18</f>
        <v>0</v>
      </c>
      <c r="H7578">
        <f t="array" ref="H7578">FREQUENCY(IF('Data Transformation'!$B$4:$B$8425=B7563,'Data Transformation'!$G$4:$G$8425),'Bin Analysis'!$B7578)</f>
        <v>2073</v>
      </c>
      <c r="I7578">
        <f t="shared" si="946"/>
        <v>0</v>
      </c>
      <c r="J7578">
        <f t="shared" si="947"/>
        <v>0</v>
      </c>
      <c r="K7578">
        <f>J7578*Weighting!$W$18</f>
        <v>0</v>
      </c>
      <c r="M7578" s="14"/>
    </row>
    <row r="7579" spans="1:13" x14ac:dyDescent="0.25">
      <c r="A7579" s="32" t="str">
        <f>IF(Weighting!$P$19&gt;0,B7579,"")</f>
        <v/>
      </c>
      <c r="B7579" t="e">
        <f>Weighting!$C$19</f>
        <v>#DIV/0!</v>
      </c>
      <c r="C7579" t="e">
        <f>Weighting!$F$19</f>
        <v>#NUM!</v>
      </c>
      <c r="D7579" t="e">
        <f>IF(C7579=1,'Data Transformation'!$G$3+0.5*'Data Transformation'!$W$25,IF(C7580=1,D7580-'Data Transformation'!$W$25,FALSE))</f>
        <v>#NUM!</v>
      </c>
      <c r="E7579">
        <f t="array" ref="E7579">IF(ISLOGICAL(D7579),"",FREQUENCY(IF('Data Transformation'!$B$425:$B$8425='Bin Analysis'!$B7563,'Data Transformation'!$G$425:$G$8425),D7579))</f>
        <v>2001</v>
      </c>
      <c r="F7579">
        <f t="shared" si="945"/>
        <v>0</v>
      </c>
      <c r="G7579">
        <f>Weighting!$H$19</f>
        <v>0</v>
      </c>
      <c r="H7579">
        <f t="array" ref="H7579">FREQUENCY(IF('Data Transformation'!$B$4:$B$8425=B7563,'Data Transformation'!$G$4:$G$8425),'Bin Analysis'!$B7579)</f>
        <v>2073</v>
      </c>
      <c r="I7579">
        <f t="shared" si="946"/>
        <v>0</v>
      </c>
      <c r="J7579">
        <f t="shared" si="947"/>
        <v>0</v>
      </c>
      <c r="K7579">
        <f>J7579*Weighting!$W$19</f>
        <v>0</v>
      </c>
      <c r="M7579" s="14"/>
    </row>
    <row r="7580" spans="1:13" x14ac:dyDescent="0.25">
      <c r="A7580" s="32" t="str">
        <f>IF(Weighting!$P$20&gt;0,B7580,"")</f>
        <v/>
      </c>
      <c r="B7580" t="e">
        <f>Weighting!$C$20</f>
        <v>#DIV/0!</v>
      </c>
      <c r="C7580" t="e">
        <f>Weighting!$F$20</f>
        <v>#NUM!</v>
      </c>
      <c r="D7580" t="e">
        <f>IF(C7580=1,'Data Transformation'!$G$3+0.5*'Data Transformation'!$W$25,IF(C7581=1,D7581-'Data Transformation'!$W$25,FALSE))</f>
        <v>#NUM!</v>
      </c>
      <c r="E7580">
        <f t="array" ref="E7580">IF(ISLOGICAL(D7580),"",FREQUENCY(IF('Data Transformation'!$B$425:$B$8425='Bin Analysis'!$B7563,'Data Transformation'!$G$425:$G$8425),D7580))</f>
        <v>2001</v>
      </c>
      <c r="F7580">
        <f t="shared" si="945"/>
        <v>0</v>
      </c>
      <c r="G7580">
        <f>Weighting!$H$20</f>
        <v>0</v>
      </c>
      <c r="H7580">
        <f t="array" ref="H7580">FREQUENCY(IF('Data Transformation'!$B$4:$B$8425=B7563,'Data Transformation'!$G$4:$G$8425),'Bin Analysis'!$B7580)</f>
        <v>2073</v>
      </c>
      <c r="I7580">
        <f t="shared" si="946"/>
        <v>0</v>
      </c>
      <c r="J7580">
        <f t="shared" si="947"/>
        <v>0</v>
      </c>
      <c r="K7580">
        <f>J7580*Weighting!$W$20</f>
        <v>0</v>
      </c>
      <c r="M7580" s="14"/>
    </row>
    <row r="7581" spans="1:13" x14ac:dyDescent="0.25">
      <c r="A7581" s="32" t="str">
        <f>IF(Weighting!$P$21&gt;0,B7581,"")</f>
        <v/>
      </c>
      <c r="B7581" t="e">
        <f>Weighting!$C$21</f>
        <v>#DIV/0!</v>
      </c>
      <c r="C7581" t="e">
        <f>Weighting!$F$21</f>
        <v>#NUM!</v>
      </c>
      <c r="D7581" t="e">
        <f>IF(C7581=1,'Data Transformation'!$G$3+0.5*'Data Transformation'!$W$25,IF(C7582=1,D7582-'Data Transformation'!$W$25,FALSE))</f>
        <v>#NUM!</v>
      </c>
      <c r="E7581">
        <f t="array" ref="E7581">IF(ISLOGICAL(D7581),"",FREQUENCY(IF('Data Transformation'!$B$425:$B$8425='Bin Analysis'!$B7563,'Data Transformation'!$G$425:$G$8425),D7581))</f>
        <v>2001</v>
      </c>
      <c r="F7581">
        <f t="shared" si="945"/>
        <v>0</v>
      </c>
      <c r="G7581">
        <f>Weighting!$H$21</f>
        <v>0</v>
      </c>
      <c r="H7581">
        <f t="array" ref="H7581">FREQUENCY(IF('Data Transformation'!$B$4:$B$8425=B7563,'Data Transformation'!$G$4:$G$8425),'Bin Analysis'!$B7581)</f>
        <v>2073</v>
      </c>
      <c r="I7581">
        <f t="shared" si="946"/>
        <v>0</v>
      </c>
      <c r="J7581">
        <f t="shared" si="947"/>
        <v>0</v>
      </c>
      <c r="K7581">
        <f>J7581*Weighting!$W$21</f>
        <v>0</v>
      </c>
      <c r="M7581" s="14"/>
    </row>
    <row r="7582" spans="1:13" x14ac:dyDescent="0.25">
      <c r="A7582" s="32" t="str">
        <f>IF(Weighting!$P$22&gt;0,B7582,"")</f>
        <v/>
      </c>
      <c r="B7582" t="e">
        <f>Weighting!$C$22</f>
        <v>#DIV/0!</v>
      </c>
      <c r="C7582" t="e">
        <f>Weighting!$F$22</f>
        <v>#NUM!</v>
      </c>
      <c r="D7582" t="e">
        <f>IF(C7582=1,'Data Transformation'!$G$3+0.5*'Data Transformation'!$W$25,IF(C7583=1,D7583-'Data Transformation'!$W$25,FALSE))</f>
        <v>#NUM!</v>
      </c>
      <c r="E7582">
        <f t="array" ref="E7582">IF(ISLOGICAL(D7582),"",FREQUENCY(IF('Data Transformation'!$B$425:$B$8425='Bin Analysis'!$B7563,'Data Transformation'!$G$425:$G$8425),D7582))</f>
        <v>2001</v>
      </c>
      <c r="F7582">
        <f t="shared" si="945"/>
        <v>0</v>
      </c>
      <c r="G7582">
        <f>Weighting!$H$22</f>
        <v>0</v>
      </c>
      <c r="H7582">
        <f t="array" ref="H7582">FREQUENCY(IF('Data Transformation'!$B$4:$B$8425=B7563,'Data Transformation'!$G$4:$G$8425),'Bin Analysis'!$B7582)</f>
        <v>2073</v>
      </c>
      <c r="I7582">
        <f t="shared" si="946"/>
        <v>0</v>
      </c>
      <c r="J7582">
        <f t="shared" si="947"/>
        <v>0</v>
      </c>
      <c r="K7582">
        <f>J7582*Weighting!$W$22</f>
        <v>0</v>
      </c>
      <c r="M7582" s="14"/>
    </row>
    <row r="7583" spans="1:13" x14ac:dyDescent="0.25">
      <c r="A7583" s="32" t="str">
        <f>IF(Weighting!$P$23&gt;0,B7583,"")</f>
        <v/>
      </c>
      <c r="B7583" t="e">
        <f>Weighting!$C$23</f>
        <v>#DIV/0!</v>
      </c>
      <c r="C7583" t="e">
        <f>Weighting!$F$23</f>
        <v>#NUM!</v>
      </c>
      <c r="D7583" t="e">
        <f>IF(C7583=1,'Data Transformation'!$G$3+0.5*'Data Transformation'!$W$25,IF(C7584=1,D7584-'Data Transformation'!$W$25,FALSE))</f>
        <v>#NUM!</v>
      </c>
      <c r="E7583">
        <f t="array" ref="E7583">IF(ISLOGICAL(D7583),"",FREQUENCY(IF('Data Transformation'!$B$425:$B$8425='Bin Analysis'!$B7563,'Data Transformation'!$G$425:$G$8425),D7583))</f>
        <v>2001</v>
      </c>
      <c r="F7583">
        <f t="shared" si="945"/>
        <v>0</v>
      </c>
      <c r="G7583">
        <f>Weighting!$H$23</f>
        <v>0</v>
      </c>
      <c r="H7583">
        <f t="array" ref="H7583">FREQUENCY(IF('Data Transformation'!$B$4:$B$8425=B7563,'Data Transformation'!$G$4:$G$8425),'Bin Analysis'!$B7583)</f>
        <v>2073</v>
      </c>
      <c r="I7583">
        <f t="shared" si="946"/>
        <v>0</v>
      </c>
      <c r="J7583">
        <f t="shared" si="947"/>
        <v>0</v>
      </c>
      <c r="K7583">
        <f>J7583*Weighting!$W$23</f>
        <v>0</v>
      </c>
      <c r="M7583" s="14"/>
    </row>
    <row r="7584" spans="1:13" x14ac:dyDescent="0.25">
      <c r="A7584" s="32" t="str">
        <f>IF(Weighting!$P$24&gt;0,B7584,"")</f>
        <v/>
      </c>
      <c r="B7584" t="e">
        <f>Weighting!$C$24</f>
        <v>#DIV/0!</v>
      </c>
      <c r="C7584" t="e">
        <f>Weighting!$F$24</f>
        <v>#NUM!</v>
      </c>
      <c r="D7584" t="e">
        <f>IF(C7584=1,'Data Transformation'!$G$3+0.5*'Data Transformation'!$W$25,IF(C7585=1,D7585-'Data Transformation'!$W$25,FALSE))</f>
        <v>#NUM!</v>
      </c>
      <c r="E7584">
        <f t="array" ref="E7584">IF(ISLOGICAL(D7584),"",FREQUENCY(IF('Data Transformation'!$B$425:$B$8425='Bin Analysis'!$B7563,'Data Transformation'!$G$425:$G$8425),D7584))</f>
        <v>2001</v>
      </c>
      <c r="F7584">
        <f t="shared" si="945"/>
        <v>0</v>
      </c>
      <c r="G7584">
        <f>Weighting!$H$24</f>
        <v>0</v>
      </c>
      <c r="H7584">
        <f t="array" ref="H7584">FREQUENCY(IF('Data Transformation'!$B$4:$B$8425=B7563,'Data Transformation'!$G$4:$G$8425),'Bin Analysis'!$B7584)</f>
        <v>2073</v>
      </c>
      <c r="I7584">
        <f t="shared" si="946"/>
        <v>0</v>
      </c>
      <c r="J7584">
        <f t="shared" si="947"/>
        <v>0</v>
      </c>
      <c r="K7584">
        <f>J7584*Weighting!$W$24</f>
        <v>0</v>
      </c>
      <c r="M7584" s="14"/>
    </row>
    <row r="7585" spans="1:25" x14ac:dyDescent="0.25">
      <c r="A7585" s="32" t="str">
        <f>IF(Weighting!$P$25&gt;0,B7585,"")</f>
        <v/>
      </c>
      <c r="B7585" t="e">
        <f>Weighting!$C$25</f>
        <v>#DIV/0!</v>
      </c>
      <c r="C7585" t="e">
        <f>Weighting!$F$25</f>
        <v>#NUM!</v>
      </c>
      <c r="D7585" t="e">
        <f>IF(C7585=1,'Data Transformation'!$G$3+0.5*'Data Transformation'!$W$25,IF(C7586=1,D7586-'Data Transformation'!$W$25,FALSE))</f>
        <v>#NUM!</v>
      </c>
      <c r="E7585">
        <f t="array" ref="E7585">IF(ISLOGICAL(D7585),"",FREQUENCY(IF('Data Transformation'!$B$425:$B$8425='Bin Analysis'!$B7563,'Data Transformation'!$G$425:$G$8425),D7585))</f>
        <v>2001</v>
      </c>
      <c r="F7585">
        <f t="shared" si="945"/>
        <v>0</v>
      </c>
      <c r="G7585">
        <f>Weighting!$H$25</f>
        <v>0</v>
      </c>
      <c r="H7585">
        <f t="array" ref="H7585">FREQUENCY(IF('Data Transformation'!$B$4:$B$8425=B7563,'Data Transformation'!$G$4:$G$8425),'Bin Analysis'!$B7585)</f>
        <v>2073</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67</v>
      </c>
      <c r="B7588" t="s">
        <v>47</v>
      </c>
      <c r="C7588" t="s">
        <v>5</v>
      </c>
      <c r="D7588" t="s">
        <v>98</v>
      </c>
      <c r="E7588" t="s">
        <v>99</v>
      </c>
      <c r="F7588" t="s">
        <v>100</v>
      </c>
      <c r="G7588" t="s">
        <v>69</v>
      </c>
      <c r="H7588" t="s">
        <v>31</v>
      </c>
      <c r="I7588" t="s">
        <v>32</v>
      </c>
      <c r="J7588" t="s">
        <v>46</v>
      </c>
      <c r="K7588" s="14" t="s">
        <v>45</v>
      </c>
      <c r="M7588" s="14"/>
      <c r="X7588" s="2">
        <v>0</v>
      </c>
      <c r="Y7588" s="2">
        <v>0</v>
      </c>
    </row>
    <row r="7589" spans="1:25" x14ac:dyDescent="0.25">
      <c r="A7589" s="32"/>
      <c r="D7589" t="e">
        <f>IF(C7589=1,'Data Transformation'!$G$3+0.5*'Data Transformation'!$W$25,IF(C7590=1,D7590-'Data Transformation'!$W$25,FALSE))</f>
        <v>#NUM!</v>
      </c>
      <c r="E7589">
        <f t="array" ref="E7589">IF(ISLOGICAL(D7589),"",FREQUENCY(IF('Data Transformation'!$B$425:$B$8425='Bin Analysis'!$B7587,'Data Transformation'!$G$425:$G$8425),D7589))</f>
        <v>2001</v>
      </c>
      <c r="F7589" t="e">
        <f>IF(ISLOGICAL(D7589),"",E7589-E7588)</f>
        <v>#VALUE!</v>
      </c>
      <c r="M7589" s="14"/>
    </row>
    <row r="7590" spans="1:25" x14ac:dyDescent="0.25">
      <c r="A7590" s="32" t="e">
        <f>IF(Weighting!$P$6&gt;0,B7590,"")</f>
        <v>#NUM!</v>
      </c>
      <c r="B7590" t="e">
        <f>Weighting!$C$6</f>
        <v>#DIV/0!</v>
      </c>
      <c r="C7590" t="e">
        <f>Weighting!$F$6</f>
        <v>#NUM!</v>
      </c>
      <c r="D7590" t="e">
        <f>IF(C7590=1,'Data Transformation'!$G$3+0.5*'Data Transformation'!$W$25,IF(C7591=1,D7591-'Data Transformation'!$W$25,FALSE))</f>
        <v>#NUM!</v>
      </c>
      <c r="E7590">
        <f t="array" ref="E7590">IF(ISLOGICAL(D7590),"",FREQUENCY(IF('Data Transformation'!$B$425:$B$8425='Bin Analysis'!$B7587,'Data Transformation'!$G$425:$G$8425),D7590))</f>
        <v>2001</v>
      </c>
      <c r="F7590">
        <f>IF(ISLOGICAL(D7590),"",E7590-E7589)</f>
        <v>0</v>
      </c>
      <c r="G7590">
        <f>Weighting!$H$6</f>
        <v>1</v>
      </c>
      <c r="H7590">
        <f t="array" ref="H7590">FREQUENCY(IF('Data Transformation'!$B$4:$B$8425=B7587,'Data Transformation'!$G$4:$G$8425),'Bin Analysis'!$B7590)</f>
        <v>2073</v>
      </c>
      <c r="I7590">
        <f>H7590-H7589</f>
        <v>2073</v>
      </c>
      <c r="J7590">
        <f>IF(I7590=0,0,1)</f>
        <v>1</v>
      </c>
      <c r="K7590" t="e">
        <f>J7590*Weighting!$W$6</f>
        <v>#NUM!</v>
      </c>
      <c r="M7590" s="14"/>
    </row>
    <row r="7591" spans="1:25" x14ac:dyDescent="0.25">
      <c r="A7591" s="32" t="str">
        <f>IF(Weighting!$P$7&gt;0,B7591,"")</f>
        <v/>
      </c>
      <c r="B7591" t="e">
        <f>Weighting!$C$7</f>
        <v>#DIV/0!</v>
      </c>
      <c r="C7591" t="e">
        <f>Weighting!$F$7</f>
        <v>#NUM!</v>
      </c>
      <c r="D7591" t="e">
        <f>IF(C7591=1,'Data Transformation'!$G$3+0.5*'Data Transformation'!$W$25,IF(C7592=1,D7592-'Data Transformation'!$W$25,FALSE))</f>
        <v>#NUM!</v>
      </c>
      <c r="E7591">
        <f t="array" ref="E7591">IF(ISLOGICAL(D7591),"",FREQUENCY(IF('Data Transformation'!$B$425:$B$8425='Bin Analysis'!$B7587,'Data Transformation'!$G$425:$G$8425),D7591))</f>
        <v>2001</v>
      </c>
      <c r="F7591">
        <f t="shared" ref="F7591:F7609" si="948">IF(ISLOGICAL(D7591),"",E7591-E7590)</f>
        <v>0</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t="str">
        <f>IF(Weighting!$P$8&gt;0,B7592,"")</f>
        <v/>
      </c>
      <c r="B7592" t="e">
        <f>Weighting!$C$8</f>
        <v>#DIV/0!</v>
      </c>
      <c r="C7592" t="e">
        <f>Weighting!$F$8</f>
        <v>#NUM!</v>
      </c>
      <c r="D7592" t="e">
        <f>IF(C7592=1,'Data Transformation'!$G$3+0.5*'Data Transformation'!$W$25,IF(C7593=1,D7593-'Data Transformation'!$W$25,FALSE))</f>
        <v>#NUM!</v>
      </c>
      <c r="E7592">
        <f t="array" ref="E7592">IF(ISLOGICAL(D7592),"",FREQUENCY(IF('Data Transformation'!$B$425:$B$8425='Bin Analysis'!$B7587,'Data Transformation'!$G$425:$G$8425),D7592))</f>
        <v>2001</v>
      </c>
      <c r="F7592">
        <f t="shared" si="948"/>
        <v>0</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t="str">
        <f>IF(Weighting!$P$9&gt;0,B7593,"")</f>
        <v/>
      </c>
      <c r="B7593" s="50" t="e">
        <f>Weighting!$C$9</f>
        <v>#DIV/0!</v>
      </c>
      <c r="C7593" t="e">
        <f>Weighting!$F$9</f>
        <v>#NUM!</v>
      </c>
      <c r="D7593" t="e">
        <f>IF(C7593=1,'Data Transformation'!$G$3+0.5*'Data Transformation'!$W$25,IF(C7594=1,D7594-'Data Transformation'!$W$25,FALSE))</f>
        <v>#NUM!</v>
      </c>
      <c r="E7593">
        <f t="array" ref="E7593">IF(ISLOGICAL(D7593),"",FREQUENCY(IF('Data Transformation'!$B$425:$B$8425='Bin Analysis'!$B7587,'Data Transformation'!$G$425:$G$8425),D7593))</f>
        <v>2001</v>
      </c>
      <c r="F7593">
        <f t="shared" si="948"/>
        <v>0</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t="str">
        <f>IF(Weighting!$P$10&gt;0,B7594,"")</f>
        <v/>
      </c>
      <c r="B7594" t="e">
        <f>Weighting!$C$10</f>
        <v>#DIV/0!</v>
      </c>
      <c r="C7594" t="e">
        <f>Weighting!$F$10</f>
        <v>#NUM!</v>
      </c>
      <c r="D7594" t="e">
        <f>IF(C7594=1,'Data Transformation'!$G$3+0.5*'Data Transformation'!$W$25,IF(C7595=1,D7595-'Data Transformation'!$W$25,FALSE))</f>
        <v>#NUM!</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t="str">
        <f>IF(Weighting!$P$11&gt;0,B7595,"")</f>
        <v/>
      </c>
      <c r="B7595" t="e">
        <f>Weighting!$C$11</f>
        <v>#DIV/0!</v>
      </c>
      <c r="C7595" t="e">
        <f>Weighting!$F$11</f>
        <v>#NUM!</v>
      </c>
      <c r="D7595" t="e">
        <f>IF(C7595=1,'Data Transformation'!$G$3+0.5*'Data Transformation'!$W$25,IF(C7596=1,D7596-'Data Transformation'!$W$25,FALSE))</f>
        <v>#NUM!</v>
      </c>
      <c r="E7595">
        <f t="array" ref="E7595">IF(ISLOGICAL(D7595),"",FREQUENCY(IF('Data Transformation'!$B$425:$B$8425='Bin Analysis'!$B7587,'Data Transformation'!$G$425:$G$8425),D7595))</f>
        <v>2001</v>
      </c>
      <c r="F7595">
        <f t="shared" si="948"/>
        <v>0</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t="str">
        <f>IF(Weighting!$P$12&gt;0,B7596,"")</f>
        <v/>
      </c>
      <c r="B7596" t="e">
        <f>Weighting!$C$12</f>
        <v>#DIV/0!</v>
      </c>
      <c r="C7596" t="e">
        <f>Weighting!$F$12</f>
        <v>#NUM!</v>
      </c>
      <c r="D7596" t="e">
        <f>IF(C7596=1,'Data Transformation'!$G$3+0.5*'Data Transformation'!$W$25,IF(C7597=1,D7597-'Data Transformation'!$W$25,FALSE))</f>
        <v>#NUM!</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t="str">
        <f>IF(Weighting!$P$13&gt;0,B7597,"")</f>
        <v/>
      </c>
      <c r="B7597" t="e">
        <f>Weighting!$C$13</f>
        <v>#DIV/0!</v>
      </c>
      <c r="C7597" t="e">
        <f>Weighting!$F$13</f>
        <v>#NUM!</v>
      </c>
      <c r="D7597" t="e">
        <f>IF(C7597=1,'Data Transformation'!$G$3+0.5*'Data Transformation'!$W$25,IF(C7598=1,D7598-'Data Transformation'!$W$25,FALSE))</f>
        <v>#NUM!</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t="str">
        <f>IF(Weighting!$P$14&gt;0,B7598,"")</f>
        <v/>
      </c>
      <c r="B7598" t="e">
        <f>Weighting!$C$14</f>
        <v>#DIV/0!</v>
      </c>
      <c r="C7598" t="e">
        <f>Weighting!$F$14</f>
        <v>#NUM!</v>
      </c>
      <c r="D7598" t="e">
        <f>IF(C7598=1,'Data Transformation'!$G$3+0.5*'Data Transformation'!$W$25,IF(C7599=1,D7599-'Data Transformation'!$W$25,FALSE))</f>
        <v>#NUM!</v>
      </c>
      <c r="E7598">
        <f t="array" ref="E7598">IF(ISLOGICAL(D7598),"",FREQUENCY(IF('Data Transformation'!$B$425:$B$8425='Bin Analysis'!$B7587,'Data Transformation'!$G$425:$G$8425),D7598))</f>
        <v>2001</v>
      </c>
      <c r="F7598">
        <f t="shared" si="948"/>
        <v>0</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t="str">
        <f>IF(Weighting!$P$15&gt;0,B7599,"")</f>
        <v/>
      </c>
      <c r="B7599" t="e">
        <f>Weighting!$C$15</f>
        <v>#DIV/0!</v>
      </c>
      <c r="C7599" t="e">
        <f>Weighting!$F$15</f>
        <v>#NUM!</v>
      </c>
      <c r="D7599" t="e">
        <f>IF(C7599=1,'Data Transformation'!$G$3+0.5*'Data Transformation'!$W$25,IF(C7600=1,D7600-'Data Transformation'!$W$25,FALSE))</f>
        <v>#NUM!</v>
      </c>
      <c r="E7599">
        <f t="array" ref="E7599">IF(ISLOGICAL(D7599),"",FREQUENCY(IF('Data Transformation'!$B$425:$B$8425='Bin Analysis'!$B7587,'Data Transformation'!$G$425:$G$8425),D7599))</f>
        <v>2001</v>
      </c>
      <c r="F7599">
        <f t="shared" si="948"/>
        <v>0</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t="e">
        <f>Weighting!$C$16</f>
        <v>#DIV/0!</v>
      </c>
      <c r="C7600" t="e">
        <f>Weighting!$F$16</f>
        <v>#NUM!</v>
      </c>
      <c r="D7600" t="e">
        <f>IF(C7600=1,'Data Transformation'!$G$3+0.5*'Data Transformation'!$W$25,IF(C7601=1,D7601-'Data Transformation'!$W$25,FALSE))</f>
        <v>#NUM!</v>
      </c>
      <c r="E7600">
        <f t="array" ref="E7600">IF(ISLOGICAL(D7600),"",FREQUENCY(IF('Data Transformation'!$B$425:$B$8425='Bin Analysis'!$B7587,'Data Transformation'!$G$425:$G$8425),D7600))</f>
        <v>2001</v>
      </c>
      <c r="F7600">
        <f t="shared" si="948"/>
        <v>0</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t="e">
        <f>Weighting!$C$17</f>
        <v>#DIV/0!</v>
      </c>
      <c r="C7601" t="e">
        <f>Weighting!$F$17</f>
        <v>#NUM!</v>
      </c>
      <c r="D7601" t="e">
        <f>IF(C7601=1,'Data Transformation'!$G$3+0.5*'Data Transformation'!$W$25,IF(C7602=1,D7602-'Data Transformation'!$W$25,FALSE))</f>
        <v>#NUM!</v>
      </c>
      <c r="E7601">
        <f t="array" ref="E7601">IF(ISLOGICAL(D7601),"",FREQUENCY(IF('Data Transformation'!$B$425:$B$8425='Bin Analysis'!$B7587,'Data Transformation'!$G$425:$G$8425),D7601))</f>
        <v>2001</v>
      </c>
      <c r="F7601">
        <f t="shared" si="948"/>
        <v>0</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t="e">
        <f>Weighting!$C$18</f>
        <v>#DIV/0!</v>
      </c>
      <c r="C7602" t="e">
        <f>Weighting!$F$18</f>
        <v>#NUM!</v>
      </c>
      <c r="D7602" t="e">
        <f>IF(C7602=1,'Data Transformation'!$G$3+0.5*'Data Transformation'!$W$25,IF(C7603=1,D7603-'Data Transformation'!$W$25,FALSE))</f>
        <v>#NUM!</v>
      </c>
      <c r="E7602">
        <f t="array" ref="E7602">IF(ISLOGICAL(D7602),"",FREQUENCY(IF('Data Transformation'!$B$425:$B$8425='Bin Analysis'!$B7587,'Data Transformation'!$G$425:$G$8425),D7602))</f>
        <v>2001</v>
      </c>
      <c r="F7602">
        <f t="shared" si="948"/>
        <v>0</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t="e">
        <f>Weighting!$C$19</f>
        <v>#DIV/0!</v>
      </c>
      <c r="C7603" t="e">
        <f>Weighting!$F$19</f>
        <v>#NUM!</v>
      </c>
      <c r="D7603" t="e">
        <f>IF(C7603=1,'Data Transformation'!$G$3+0.5*'Data Transformation'!$W$25,IF(C7604=1,D7604-'Data Transformation'!$W$25,FALSE))</f>
        <v>#NUM!</v>
      </c>
      <c r="E7603">
        <f t="array" ref="E7603">IF(ISLOGICAL(D7603),"",FREQUENCY(IF('Data Transformation'!$B$425:$B$8425='Bin Analysis'!$B7587,'Data Transformation'!$G$425:$G$8425),D7603))</f>
        <v>2001</v>
      </c>
      <c r="F7603">
        <f t="shared" si="948"/>
        <v>0</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t="e">
        <f>Weighting!$C$20</f>
        <v>#DIV/0!</v>
      </c>
      <c r="C7604" t="e">
        <f>Weighting!$F$20</f>
        <v>#NUM!</v>
      </c>
      <c r="D7604" t="e">
        <f>IF(C7604=1,'Data Transformation'!$G$3+0.5*'Data Transformation'!$W$25,IF(C7605=1,D7605-'Data Transformation'!$W$25,FALSE))</f>
        <v>#NUM!</v>
      </c>
      <c r="E7604">
        <f t="array" ref="E7604">IF(ISLOGICAL(D7604),"",FREQUENCY(IF('Data Transformation'!$B$425:$B$8425='Bin Analysis'!$B7587,'Data Transformation'!$G$425:$G$8425),D7604))</f>
        <v>2001</v>
      </c>
      <c r="F7604">
        <f t="shared" si="948"/>
        <v>0</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t="e">
        <f>Weighting!$C$21</f>
        <v>#DIV/0!</v>
      </c>
      <c r="C7605" t="e">
        <f>Weighting!$F$21</f>
        <v>#NUM!</v>
      </c>
      <c r="D7605" t="e">
        <f>IF(C7605=1,'Data Transformation'!$G$3+0.5*'Data Transformation'!$W$25,IF(C7606=1,D7606-'Data Transformation'!$W$25,FALSE))</f>
        <v>#NUM!</v>
      </c>
      <c r="E7605">
        <f t="array" ref="E7605">IF(ISLOGICAL(D7605),"",FREQUENCY(IF('Data Transformation'!$B$425:$B$8425='Bin Analysis'!$B7587,'Data Transformation'!$G$425:$G$8425),D7605))</f>
        <v>2001</v>
      </c>
      <c r="F7605">
        <f t="shared" si="948"/>
        <v>0</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t="e">
        <f>Weighting!$C$22</f>
        <v>#DIV/0!</v>
      </c>
      <c r="C7606" t="e">
        <f>Weighting!$F$22</f>
        <v>#NUM!</v>
      </c>
      <c r="D7606" t="e">
        <f>IF(C7606=1,'Data Transformation'!$G$3+0.5*'Data Transformation'!$W$25,IF(C7607=1,D7607-'Data Transformation'!$W$25,FALSE))</f>
        <v>#NUM!</v>
      </c>
      <c r="E7606">
        <f t="array" ref="E7606">IF(ISLOGICAL(D7606),"",FREQUENCY(IF('Data Transformation'!$B$425:$B$8425='Bin Analysis'!$B7587,'Data Transformation'!$G$425:$G$8425),D7606))</f>
        <v>2001</v>
      </c>
      <c r="F7606">
        <f t="shared" si="948"/>
        <v>0</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t="e">
        <f>Weighting!$C$23</f>
        <v>#DIV/0!</v>
      </c>
      <c r="C7607" t="e">
        <f>Weighting!$F$23</f>
        <v>#NUM!</v>
      </c>
      <c r="D7607" t="e">
        <f>IF(C7607=1,'Data Transformation'!$G$3+0.5*'Data Transformation'!$W$25,IF(C7608=1,D7608-'Data Transformation'!$W$25,FALSE))</f>
        <v>#NUM!</v>
      </c>
      <c r="E7607">
        <f t="array" ref="E7607">IF(ISLOGICAL(D7607),"",FREQUENCY(IF('Data Transformation'!$B$425:$B$8425='Bin Analysis'!$B7587,'Data Transformation'!$G$425:$G$8425),D7607))</f>
        <v>2001</v>
      </c>
      <c r="F7607">
        <f t="shared" si="948"/>
        <v>0</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t="e">
        <f>Weighting!$C$24</f>
        <v>#DIV/0!</v>
      </c>
      <c r="C7608" t="e">
        <f>Weighting!$F$24</f>
        <v>#NUM!</v>
      </c>
      <c r="D7608" t="e">
        <f>IF(C7608=1,'Data Transformation'!$G$3+0.5*'Data Transformation'!$W$25,IF(C7609=1,D7609-'Data Transformation'!$W$25,FALSE))</f>
        <v>#NUM!</v>
      </c>
      <c r="E7608">
        <f t="array" ref="E7608">IF(ISLOGICAL(D7608),"",FREQUENCY(IF('Data Transformation'!$B$425:$B$8425='Bin Analysis'!$B7587,'Data Transformation'!$G$425:$G$8425),D7608))</f>
        <v>2001</v>
      </c>
      <c r="F7608">
        <f t="shared" si="948"/>
        <v>0</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t="e">
        <f>Weighting!$C$25</f>
        <v>#DIV/0!</v>
      </c>
      <c r="C7609" t="e">
        <f>Weighting!$F$25</f>
        <v>#NUM!</v>
      </c>
      <c r="D7609" t="e">
        <f>IF(C7609=1,'Data Transformation'!$G$3+0.5*'Data Transformation'!$W$25,IF(C7610=1,D7610-'Data Transformation'!$W$25,FALSE))</f>
        <v>#NUM!</v>
      </c>
      <c r="E7609">
        <f t="array" ref="E7609">IF(ISLOGICAL(D7609),"",FREQUENCY(IF('Data Transformation'!$B$425:$B$8425='Bin Analysis'!$B7587,'Data Transformation'!$G$425:$G$8425),D7609))</f>
        <v>2001</v>
      </c>
      <c r="F7609">
        <f t="shared" si="948"/>
        <v>0</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67</v>
      </c>
      <c r="B7612" t="s">
        <v>47</v>
      </c>
      <c r="C7612" t="s">
        <v>5</v>
      </c>
      <c r="D7612" t="s">
        <v>98</v>
      </c>
      <c r="E7612" t="s">
        <v>99</v>
      </c>
      <c r="F7612" t="s">
        <v>100</v>
      </c>
      <c r="G7612" t="s">
        <v>69</v>
      </c>
      <c r="H7612" t="s">
        <v>31</v>
      </c>
      <c r="I7612" t="s">
        <v>32</v>
      </c>
      <c r="J7612" t="s">
        <v>46</v>
      </c>
      <c r="K7612" s="14" t="s">
        <v>45</v>
      </c>
      <c r="M7612" s="14"/>
      <c r="X7612" s="2">
        <v>0</v>
      </c>
      <c r="Y7612" s="2">
        <v>0</v>
      </c>
    </row>
    <row r="7613" spans="1:25" x14ac:dyDescent="0.25">
      <c r="A7613" s="32"/>
      <c r="D7613" t="e">
        <f>IF(C7613=1,'Data Transformation'!$G$3+0.5*'Data Transformation'!$W$25,IF(C7614=1,D7614-'Data Transformation'!$W$25,FALSE))</f>
        <v>#NUM!</v>
      </c>
      <c r="E7613">
        <f t="array" ref="E7613">IF(ISLOGICAL(D7613),"",FREQUENCY(IF('Data Transformation'!$B$425:$B$8425='Bin Analysis'!$B7611,'Data Transformation'!$G$425:$G$8425),D7613))</f>
        <v>2001</v>
      </c>
      <c r="F7613" t="e">
        <f>IF(ISLOGICAL(D7613),"",E7613-E7612)</f>
        <v>#VALUE!</v>
      </c>
      <c r="M7613" s="14"/>
    </row>
    <row r="7614" spans="1:25" x14ac:dyDescent="0.25">
      <c r="A7614" s="32" t="e">
        <f>IF(Weighting!$P$6&gt;0,B7614,"")</f>
        <v>#NUM!</v>
      </c>
      <c r="B7614" t="e">
        <f>Weighting!$C$6</f>
        <v>#DIV/0!</v>
      </c>
      <c r="C7614" t="e">
        <f>Weighting!$F$6</f>
        <v>#NUM!</v>
      </c>
      <c r="D7614" t="e">
        <f>IF(C7614=1,'Data Transformation'!$G$3+0.5*'Data Transformation'!$W$25,IF(C7615=1,D7615-'Data Transformation'!$W$25,FALSE))</f>
        <v>#NUM!</v>
      </c>
      <c r="E7614">
        <f t="array" ref="E7614">IF(ISLOGICAL(D7614),"",FREQUENCY(IF('Data Transformation'!$B$425:$B$8425='Bin Analysis'!$B7611,'Data Transformation'!$G$425:$G$8425),D7614))</f>
        <v>2001</v>
      </c>
      <c r="F7614">
        <f>IF(ISLOGICAL(D7614),"",E7614-E7613)</f>
        <v>0</v>
      </c>
      <c r="G7614">
        <f>Weighting!$H$6</f>
        <v>1</v>
      </c>
      <c r="H7614">
        <f t="array" ref="H7614">FREQUENCY(IF('Data Transformation'!$B$4:$B$8425=B7611,'Data Transformation'!$G$4:$G$8425),'Bin Analysis'!$B7614)</f>
        <v>2073</v>
      </c>
      <c r="I7614">
        <f>H7614-H7613</f>
        <v>2073</v>
      </c>
      <c r="J7614">
        <f>IF(I7614=0,0,1)</f>
        <v>1</v>
      </c>
      <c r="K7614" t="e">
        <f>J7614*Weighting!$W$6</f>
        <v>#NUM!</v>
      </c>
      <c r="M7614" s="14"/>
    </row>
    <row r="7615" spans="1:25" x14ac:dyDescent="0.25">
      <c r="A7615" s="32" t="str">
        <f>IF(Weighting!$P$7&gt;0,B7615,"")</f>
        <v/>
      </c>
      <c r="B7615" t="e">
        <f>Weighting!$C$7</f>
        <v>#DIV/0!</v>
      </c>
      <c r="C7615" t="e">
        <f>Weighting!$F$7</f>
        <v>#NUM!</v>
      </c>
      <c r="D7615" t="e">
        <f>IF(C7615=1,'Data Transformation'!$G$3+0.5*'Data Transformation'!$W$25,IF(C7616=1,D7616-'Data Transformation'!$W$25,FALSE))</f>
        <v>#NUM!</v>
      </c>
      <c r="E7615">
        <f t="array" ref="E7615">IF(ISLOGICAL(D7615),"",FREQUENCY(IF('Data Transformation'!$B$425:$B$8425='Bin Analysis'!$B7611,'Data Transformation'!$G$425:$G$8425),D7615))</f>
        <v>2001</v>
      </c>
      <c r="F7615">
        <f t="shared" ref="F7615:F7633" si="951">IF(ISLOGICAL(D7615),"",E7615-E7614)</f>
        <v>0</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t="str">
        <f>IF(Weighting!$P$8&gt;0,B7616,"")</f>
        <v/>
      </c>
      <c r="B7616" t="e">
        <f>Weighting!$C$8</f>
        <v>#DIV/0!</v>
      </c>
      <c r="C7616" t="e">
        <f>Weighting!$F$8</f>
        <v>#NUM!</v>
      </c>
      <c r="D7616" t="e">
        <f>IF(C7616=1,'Data Transformation'!$G$3+0.5*'Data Transformation'!$W$25,IF(C7617=1,D7617-'Data Transformation'!$W$25,FALSE))</f>
        <v>#NUM!</v>
      </c>
      <c r="E7616">
        <f t="array" ref="E7616">IF(ISLOGICAL(D7616),"",FREQUENCY(IF('Data Transformation'!$B$425:$B$8425='Bin Analysis'!$B7611,'Data Transformation'!$G$425:$G$8425),D7616))</f>
        <v>2001</v>
      </c>
      <c r="F7616">
        <f t="shared" si="951"/>
        <v>0</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t="str">
        <f>IF(Weighting!$P$9&gt;0,B7617,"")</f>
        <v/>
      </c>
      <c r="B7617" s="50" t="e">
        <f>Weighting!$C$9</f>
        <v>#DIV/0!</v>
      </c>
      <c r="C7617" t="e">
        <f>Weighting!$F$9</f>
        <v>#NUM!</v>
      </c>
      <c r="D7617" t="e">
        <f>IF(C7617=1,'Data Transformation'!$G$3+0.5*'Data Transformation'!$W$25,IF(C7618=1,D7618-'Data Transformation'!$W$25,FALSE))</f>
        <v>#NUM!</v>
      </c>
      <c r="E7617">
        <f t="array" ref="E7617">IF(ISLOGICAL(D7617),"",FREQUENCY(IF('Data Transformation'!$B$425:$B$8425='Bin Analysis'!$B7611,'Data Transformation'!$G$425:$G$8425),D7617))</f>
        <v>2001</v>
      </c>
      <c r="F7617">
        <f t="shared" si="951"/>
        <v>0</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t="str">
        <f>IF(Weighting!$P$10&gt;0,B7618,"")</f>
        <v/>
      </c>
      <c r="B7618" t="e">
        <f>Weighting!$C$10</f>
        <v>#DIV/0!</v>
      </c>
      <c r="C7618" t="e">
        <f>Weighting!$F$10</f>
        <v>#NUM!</v>
      </c>
      <c r="D7618" t="e">
        <f>IF(C7618=1,'Data Transformation'!$G$3+0.5*'Data Transformation'!$W$25,IF(C7619=1,D7619-'Data Transformation'!$W$25,FALSE))</f>
        <v>#NUM!</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t="str">
        <f>IF(Weighting!$P$11&gt;0,B7619,"")</f>
        <v/>
      </c>
      <c r="B7619" t="e">
        <f>Weighting!$C$11</f>
        <v>#DIV/0!</v>
      </c>
      <c r="C7619" t="e">
        <f>Weighting!$F$11</f>
        <v>#NUM!</v>
      </c>
      <c r="D7619" t="e">
        <f>IF(C7619=1,'Data Transformation'!$G$3+0.5*'Data Transformation'!$W$25,IF(C7620=1,D7620-'Data Transformation'!$W$25,FALSE))</f>
        <v>#NUM!</v>
      </c>
      <c r="E7619">
        <f t="array" ref="E7619">IF(ISLOGICAL(D7619),"",FREQUENCY(IF('Data Transformation'!$B$425:$B$8425='Bin Analysis'!$B7611,'Data Transformation'!$G$425:$G$8425),D7619))</f>
        <v>2001</v>
      </c>
      <c r="F7619">
        <f t="shared" si="951"/>
        <v>0</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t="str">
        <f>IF(Weighting!$P$12&gt;0,B7620,"")</f>
        <v/>
      </c>
      <c r="B7620" t="e">
        <f>Weighting!$C$12</f>
        <v>#DIV/0!</v>
      </c>
      <c r="C7620" t="e">
        <f>Weighting!$F$12</f>
        <v>#NUM!</v>
      </c>
      <c r="D7620" t="e">
        <f>IF(C7620=1,'Data Transformation'!$G$3+0.5*'Data Transformation'!$W$25,IF(C7621=1,D7621-'Data Transformation'!$W$25,FALSE))</f>
        <v>#NUM!</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t="str">
        <f>IF(Weighting!$P$13&gt;0,B7621,"")</f>
        <v/>
      </c>
      <c r="B7621" t="e">
        <f>Weighting!$C$13</f>
        <v>#DIV/0!</v>
      </c>
      <c r="C7621" t="e">
        <f>Weighting!$F$13</f>
        <v>#NUM!</v>
      </c>
      <c r="D7621" t="e">
        <f>IF(C7621=1,'Data Transformation'!$G$3+0.5*'Data Transformation'!$W$25,IF(C7622=1,D7622-'Data Transformation'!$W$25,FALSE))</f>
        <v>#NUM!</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t="str">
        <f>IF(Weighting!$P$14&gt;0,B7622,"")</f>
        <v/>
      </c>
      <c r="B7622" t="e">
        <f>Weighting!$C$14</f>
        <v>#DIV/0!</v>
      </c>
      <c r="C7622" t="e">
        <f>Weighting!$F$14</f>
        <v>#NUM!</v>
      </c>
      <c r="D7622" t="e">
        <f>IF(C7622=1,'Data Transformation'!$G$3+0.5*'Data Transformation'!$W$25,IF(C7623=1,D7623-'Data Transformation'!$W$25,FALSE))</f>
        <v>#NUM!</v>
      </c>
      <c r="E7622">
        <f t="array" ref="E7622">IF(ISLOGICAL(D7622),"",FREQUENCY(IF('Data Transformation'!$B$425:$B$8425='Bin Analysis'!$B7611,'Data Transformation'!$G$425:$G$8425),D7622))</f>
        <v>2001</v>
      </c>
      <c r="F7622">
        <f t="shared" si="951"/>
        <v>0</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t="str">
        <f>IF(Weighting!$P$15&gt;0,B7623,"")</f>
        <v/>
      </c>
      <c r="B7623" t="e">
        <f>Weighting!$C$15</f>
        <v>#DIV/0!</v>
      </c>
      <c r="C7623" t="e">
        <f>Weighting!$F$15</f>
        <v>#NUM!</v>
      </c>
      <c r="D7623" t="e">
        <f>IF(C7623=1,'Data Transformation'!$G$3+0.5*'Data Transformation'!$W$25,IF(C7624=1,D7624-'Data Transformation'!$W$25,FALSE))</f>
        <v>#NUM!</v>
      </c>
      <c r="E7623">
        <f t="array" ref="E7623">IF(ISLOGICAL(D7623),"",FREQUENCY(IF('Data Transformation'!$B$425:$B$8425='Bin Analysis'!$B7611,'Data Transformation'!$G$425:$G$8425),D7623))</f>
        <v>2001</v>
      </c>
      <c r="F7623">
        <f t="shared" si="951"/>
        <v>0</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t="e">
        <f>Weighting!$C$16</f>
        <v>#DIV/0!</v>
      </c>
      <c r="C7624" t="e">
        <f>Weighting!$F$16</f>
        <v>#NUM!</v>
      </c>
      <c r="D7624" t="e">
        <f>IF(C7624=1,'Data Transformation'!$G$3+0.5*'Data Transformation'!$W$25,IF(C7625=1,D7625-'Data Transformation'!$W$25,FALSE))</f>
        <v>#NUM!</v>
      </c>
      <c r="E7624">
        <f t="array" ref="E7624">IF(ISLOGICAL(D7624),"",FREQUENCY(IF('Data Transformation'!$B$425:$B$8425='Bin Analysis'!$B7611,'Data Transformation'!$G$425:$G$8425),D7624))</f>
        <v>2001</v>
      </c>
      <c r="F7624">
        <f t="shared" si="951"/>
        <v>0</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t="e">
        <f>Weighting!$C$17</f>
        <v>#DIV/0!</v>
      </c>
      <c r="C7625" t="e">
        <f>Weighting!$F$17</f>
        <v>#NUM!</v>
      </c>
      <c r="D7625" t="e">
        <f>IF(C7625=1,'Data Transformation'!$G$3+0.5*'Data Transformation'!$W$25,IF(C7626=1,D7626-'Data Transformation'!$W$25,FALSE))</f>
        <v>#NUM!</v>
      </c>
      <c r="E7625">
        <f t="array" ref="E7625">IF(ISLOGICAL(D7625),"",FREQUENCY(IF('Data Transformation'!$B$425:$B$8425='Bin Analysis'!$B7611,'Data Transformation'!$G$425:$G$8425),D7625))</f>
        <v>2001</v>
      </c>
      <c r="F7625">
        <f t="shared" si="951"/>
        <v>0</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t="e">
        <f>Weighting!$C$18</f>
        <v>#DIV/0!</v>
      </c>
      <c r="C7626" t="e">
        <f>Weighting!$F$18</f>
        <v>#NUM!</v>
      </c>
      <c r="D7626" t="e">
        <f>IF(C7626=1,'Data Transformation'!$G$3+0.5*'Data Transformation'!$W$25,IF(C7627=1,D7627-'Data Transformation'!$W$25,FALSE))</f>
        <v>#NUM!</v>
      </c>
      <c r="E7626">
        <f t="array" ref="E7626">IF(ISLOGICAL(D7626),"",FREQUENCY(IF('Data Transformation'!$B$425:$B$8425='Bin Analysis'!$B7611,'Data Transformation'!$G$425:$G$8425),D7626))</f>
        <v>2001</v>
      </c>
      <c r="F7626">
        <f t="shared" si="951"/>
        <v>0</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t="e">
        <f>Weighting!$C$19</f>
        <v>#DIV/0!</v>
      </c>
      <c r="C7627" t="e">
        <f>Weighting!$F$19</f>
        <v>#NUM!</v>
      </c>
      <c r="D7627" t="e">
        <f>IF(C7627=1,'Data Transformation'!$G$3+0.5*'Data Transformation'!$W$25,IF(C7628=1,D7628-'Data Transformation'!$W$25,FALSE))</f>
        <v>#NUM!</v>
      </c>
      <c r="E7627">
        <f t="array" ref="E7627">IF(ISLOGICAL(D7627),"",FREQUENCY(IF('Data Transformation'!$B$425:$B$8425='Bin Analysis'!$B7611,'Data Transformation'!$G$425:$G$8425),D7627))</f>
        <v>2001</v>
      </c>
      <c r="F7627">
        <f t="shared" si="951"/>
        <v>0</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t="e">
        <f>Weighting!$C$20</f>
        <v>#DIV/0!</v>
      </c>
      <c r="C7628" t="e">
        <f>Weighting!$F$20</f>
        <v>#NUM!</v>
      </c>
      <c r="D7628" t="e">
        <f>IF(C7628=1,'Data Transformation'!$G$3+0.5*'Data Transformation'!$W$25,IF(C7629=1,D7629-'Data Transformation'!$W$25,FALSE))</f>
        <v>#NUM!</v>
      </c>
      <c r="E7628">
        <f t="array" ref="E7628">IF(ISLOGICAL(D7628),"",FREQUENCY(IF('Data Transformation'!$B$425:$B$8425='Bin Analysis'!$B7611,'Data Transformation'!$G$425:$G$8425),D7628))</f>
        <v>2001</v>
      </c>
      <c r="F7628">
        <f t="shared" si="951"/>
        <v>0</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t="e">
        <f>Weighting!$C$21</f>
        <v>#DIV/0!</v>
      </c>
      <c r="C7629" t="e">
        <f>Weighting!$F$21</f>
        <v>#NUM!</v>
      </c>
      <c r="D7629" t="e">
        <f>IF(C7629=1,'Data Transformation'!$G$3+0.5*'Data Transformation'!$W$25,IF(C7630=1,D7630-'Data Transformation'!$W$25,FALSE))</f>
        <v>#NUM!</v>
      </c>
      <c r="E7629">
        <f t="array" ref="E7629">IF(ISLOGICAL(D7629),"",FREQUENCY(IF('Data Transformation'!$B$425:$B$8425='Bin Analysis'!$B7611,'Data Transformation'!$G$425:$G$8425),D7629))</f>
        <v>2001</v>
      </c>
      <c r="F7629">
        <f t="shared" si="951"/>
        <v>0</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t="e">
        <f>Weighting!$C$22</f>
        <v>#DIV/0!</v>
      </c>
      <c r="C7630" t="e">
        <f>Weighting!$F$22</f>
        <v>#NUM!</v>
      </c>
      <c r="D7630" t="e">
        <f>IF(C7630=1,'Data Transformation'!$G$3+0.5*'Data Transformation'!$W$25,IF(C7631=1,D7631-'Data Transformation'!$W$25,FALSE))</f>
        <v>#NUM!</v>
      </c>
      <c r="E7630">
        <f t="array" ref="E7630">IF(ISLOGICAL(D7630),"",FREQUENCY(IF('Data Transformation'!$B$425:$B$8425='Bin Analysis'!$B7611,'Data Transformation'!$G$425:$G$8425),D7630))</f>
        <v>2001</v>
      </c>
      <c r="F7630">
        <f t="shared" si="951"/>
        <v>0</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t="e">
        <f>Weighting!$C$23</f>
        <v>#DIV/0!</v>
      </c>
      <c r="C7631" t="e">
        <f>Weighting!$F$23</f>
        <v>#NUM!</v>
      </c>
      <c r="D7631" t="e">
        <f>IF(C7631=1,'Data Transformation'!$G$3+0.5*'Data Transformation'!$W$25,IF(C7632=1,D7632-'Data Transformation'!$W$25,FALSE))</f>
        <v>#NUM!</v>
      </c>
      <c r="E7631">
        <f t="array" ref="E7631">IF(ISLOGICAL(D7631),"",FREQUENCY(IF('Data Transformation'!$B$425:$B$8425='Bin Analysis'!$B7611,'Data Transformation'!$G$425:$G$8425),D7631))</f>
        <v>2001</v>
      </c>
      <c r="F7631">
        <f t="shared" si="951"/>
        <v>0</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t="e">
        <f>Weighting!$C$24</f>
        <v>#DIV/0!</v>
      </c>
      <c r="C7632" t="e">
        <f>Weighting!$F$24</f>
        <v>#NUM!</v>
      </c>
      <c r="D7632" t="e">
        <f>IF(C7632=1,'Data Transformation'!$G$3+0.5*'Data Transformation'!$W$25,IF(C7633=1,D7633-'Data Transformation'!$W$25,FALSE))</f>
        <v>#NUM!</v>
      </c>
      <c r="E7632">
        <f t="array" ref="E7632">IF(ISLOGICAL(D7632),"",FREQUENCY(IF('Data Transformation'!$B$425:$B$8425='Bin Analysis'!$B7611,'Data Transformation'!$G$425:$G$8425),D7632))</f>
        <v>2001</v>
      </c>
      <c r="F7632">
        <f t="shared" si="951"/>
        <v>0</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t="e">
        <f>Weighting!$C$25</f>
        <v>#DIV/0!</v>
      </c>
      <c r="C7633" t="e">
        <f>Weighting!$F$25</f>
        <v>#NUM!</v>
      </c>
      <c r="D7633" t="e">
        <f>IF(C7633=1,'Data Transformation'!$G$3+0.5*'Data Transformation'!$W$25,IF(C7634=1,D7634-'Data Transformation'!$W$25,FALSE))</f>
        <v>#NUM!</v>
      </c>
      <c r="E7633">
        <f t="array" ref="E7633">IF(ISLOGICAL(D7633),"",FREQUENCY(IF('Data Transformation'!$B$425:$B$8425='Bin Analysis'!$B7611,'Data Transformation'!$G$425:$G$8425),D7633))</f>
        <v>2001</v>
      </c>
      <c r="F7633">
        <f t="shared" si="951"/>
        <v>0</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67</v>
      </c>
      <c r="B7636" t="s">
        <v>47</v>
      </c>
      <c r="C7636" t="s">
        <v>5</v>
      </c>
      <c r="D7636" t="s">
        <v>98</v>
      </c>
      <c r="E7636" t="s">
        <v>99</v>
      </c>
      <c r="F7636" t="s">
        <v>100</v>
      </c>
      <c r="G7636" t="s">
        <v>69</v>
      </c>
      <c r="H7636" t="s">
        <v>31</v>
      </c>
      <c r="I7636" t="s">
        <v>32</v>
      </c>
      <c r="J7636" t="s">
        <v>46</v>
      </c>
      <c r="K7636" s="14" t="s">
        <v>45</v>
      </c>
      <c r="M7636" s="14"/>
      <c r="X7636" s="2">
        <v>0</v>
      </c>
      <c r="Y7636" s="2">
        <v>0</v>
      </c>
    </row>
    <row r="7637" spans="1:25" x14ac:dyDescent="0.25">
      <c r="A7637" s="32"/>
      <c r="D7637" t="e">
        <f>IF(C7637=1,'Data Transformation'!$G$3+0.5*'Data Transformation'!$W$25,IF(C7638=1,D7638-'Data Transformation'!$W$25,FALSE))</f>
        <v>#NUM!</v>
      </c>
      <c r="E7637">
        <f t="array" ref="E7637">IF(ISLOGICAL(D7637),"",FREQUENCY(IF('Data Transformation'!$B$425:$B$8425='Bin Analysis'!$B7635,'Data Transformation'!$G$425:$G$8425),D7637))</f>
        <v>2001</v>
      </c>
      <c r="F7637" t="e">
        <f>IF(ISLOGICAL(D7637),"",E7637-E7636)</f>
        <v>#VALUE!</v>
      </c>
      <c r="M7637" s="14"/>
    </row>
    <row r="7638" spans="1:25" x14ac:dyDescent="0.25">
      <c r="A7638" s="32" t="e">
        <f>IF(Weighting!$P$6&gt;0,B7638,"")</f>
        <v>#NUM!</v>
      </c>
      <c r="B7638" t="e">
        <f>Weighting!$C$6</f>
        <v>#DIV/0!</v>
      </c>
      <c r="C7638" t="e">
        <f>Weighting!$F$6</f>
        <v>#NUM!</v>
      </c>
      <c r="D7638" t="e">
        <f>IF(C7638=1,'Data Transformation'!$G$3+0.5*'Data Transformation'!$W$25,IF(C7639=1,D7639-'Data Transformation'!$W$25,FALSE))</f>
        <v>#NUM!</v>
      </c>
      <c r="E7638">
        <f t="array" ref="E7638">IF(ISLOGICAL(D7638),"",FREQUENCY(IF('Data Transformation'!$B$425:$B$8425='Bin Analysis'!$B7635,'Data Transformation'!$G$425:$G$8425),D7638))</f>
        <v>2001</v>
      </c>
      <c r="F7638">
        <f>IF(ISLOGICAL(D7638),"",E7638-E7637)</f>
        <v>0</v>
      </c>
      <c r="G7638">
        <f>Weighting!$H$6</f>
        <v>1</v>
      </c>
      <c r="H7638">
        <f t="array" ref="H7638">FREQUENCY(IF('Data Transformation'!$B$4:$B$8425=B7635,'Data Transformation'!$G$4:$G$8425),'Bin Analysis'!$B7638)</f>
        <v>2073</v>
      </c>
      <c r="I7638">
        <f>H7638-H7637</f>
        <v>2073</v>
      </c>
      <c r="J7638">
        <f>IF(I7638=0,0,1)</f>
        <v>1</v>
      </c>
      <c r="K7638" t="e">
        <f>J7638*Weighting!$W$6</f>
        <v>#NUM!</v>
      </c>
      <c r="M7638" s="14"/>
    </row>
    <row r="7639" spans="1:25" x14ac:dyDescent="0.25">
      <c r="A7639" s="32" t="str">
        <f>IF(Weighting!$P$7&gt;0,B7639,"")</f>
        <v/>
      </c>
      <c r="B7639" t="e">
        <f>Weighting!$C$7</f>
        <v>#DIV/0!</v>
      </c>
      <c r="C7639" t="e">
        <f>Weighting!$F$7</f>
        <v>#NUM!</v>
      </c>
      <c r="D7639" t="e">
        <f>IF(C7639=1,'Data Transformation'!$G$3+0.5*'Data Transformation'!$W$25,IF(C7640=1,D7640-'Data Transformation'!$W$25,FALSE))</f>
        <v>#NUM!</v>
      </c>
      <c r="E7639">
        <f t="array" ref="E7639">IF(ISLOGICAL(D7639),"",FREQUENCY(IF('Data Transformation'!$B$425:$B$8425='Bin Analysis'!$B7635,'Data Transformation'!$G$425:$G$8425),D7639))</f>
        <v>2001</v>
      </c>
      <c r="F7639">
        <f t="shared" ref="F7639:F7657" si="954">IF(ISLOGICAL(D7639),"",E7639-E7638)</f>
        <v>0</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t="str">
        <f>IF(Weighting!$P$8&gt;0,B7640,"")</f>
        <v/>
      </c>
      <c r="B7640" t="e">
        <f>Weighting!$C$8</f>
        <v>#DIV/0!</v>
      </c>
      <c r="C7640" t="e">
        <f>Weighting!$F$8</f>
        <v>#NUM!</v>
      </c>
      <c r="D7640" t="e">
        <f>IF(C7640=1,'Data Transformation'!$G$3+0.5*'Data Transformation'!$W$25,IF(C7641=1,D7641-'Data Transformation'!$W$25,FALSE))</f>
        <v>#NUM!</v>
      </c>
      <c r="E7640">
        <f t="array" ref="E7640">IF(ISLOGICAL(D7640),"",FREQUENCY(IF('Data Transformation'!$B$425:$B$8425='Bin Analysis'!$B7635,'Data Transformation'!$G$425:$G$8425),D7640))</f>
        <v>2001</v>
      </c>
      <c r="F7640">
        <f t="shared" si="954"/>
        <v>0</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t="str">
        <f>IF(Weighting!$P$9&gt;0,B7641,"")</f>
        <v/>
      </c>
      <c r="B7641" s="50" t="e">
        <f>Weighting!$C$9</f>
        <v>#DIV/0!</v>
      </c>
      <c r="C7641" t="e">
        <f>Weighting!$F$9</f>
        <v>#NUM!</v>
      </c>
      <c r="D7641" t="e">
        <f>IF(C7641=1,'Data Transformation'!$G$3+0.5*'Data Transformation'!$W$25,IF(C7642=1,D7642-'Data Transformation'!$W$25,FALSE))</f>
        <v>#NUM!</v>
      </c>
      <c r="E7641">
        <f t="array" ref="E7641">IF(ISLOGICAL(D7641),"",FREQUENCY(IF('Data Transformation'!$B$425:$B$8425='Bin Analysis'!$B7635,'Data Transformation'!$G$425:$G$8425),D7641))</f>
        <v>2001</v>
      </c>
      <c r="F7641">
        <f t="shared" si="954"/>
        <v>0</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t="str">
        <f>IF(Weighting!$P$10&gt;0,B7642,"")</f>
        <v/>
      </c>
      <c r="B7642" t="e">
        <f>Weighting!$C$10</f>
        <v>#DIV/0!</v>
      </c>
      <c r="C7642" t="e">
        <f>Weighting!$F$10</f>
        <v>#NUM!</v>
      </c>
      <c r="D7642" t="e">
        <f>IF(C7642=1,'Data Transformation'!$G$3+0.5*'Data Transformation'!$W$25,IF(C7643=1,D7643-'Data Transformation'!$W$25,FALSE))</f>
        <v>#NUM!</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t="str">
        <f>IF(Weighting!$P$11&gt;0,B7643,"")</f>
        <v/>
      </c>
      <c r="B7643" t="e">
        <f>Weighting!$C$11</f>
        <v>#DIV/0!</v>
      </c>
      <c r="C7643" t="e">
        <f>Weighting!$F$11</f>
        <v>#NUM!</v>
      </c>
      <c r="D7643" t="e">
        <f>IF(C7643=1,'Data Transformation'!$G$3+0.5*'Data Transformation'!$W$25,IF(C7644=1,D7644-'Data Transformation'!$W$25,FALSE))</f>
        <v>#NUM!</v>
      </c>
      <c r="E7643">
        <f t="array" ref="E7643">IF(ISLOGICAL(D7643),"",FREQUENCY(IF('Data Transformation'!$B$425:$B$8425='Bin Analysis'!$B7635,'Data Transformation'!$G$425:$G$8425),D7643))</f>
        <v>2001</v>
      </c>
      <c r="F7643">
        <f t="shared" si="954"/>
        <v>0</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t="str">
        <f>IF(Weighting!$P$12&gt;0,B7644,"")</f>
        <v/>
      </c>
      <c r="B7644" t="e">
        <f>Weighting!$C$12</f>
        <v>#DIV/0!</v>
      </c>
      <c r="C7644" t="e">
        <f>Weighting!$F$12</f>
        <v>#NUM!</v>
      </c>
      <c r="D7644" t="e">
        <f>IF(C7644=1,'Data Transformation'!$G$3+0.5*'Data Transformation'!$W$25,IF(C7645=1,D7645-'Data Transformation'!$W$25,FALSE))</f>
        <v>#NUM!</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t="str">
        <f>IF(Weighting!$P$13&gt;0,B7645,"")</f>
        <v/>
      </c>
      <c r="B7645" t="e">
        <f>Weighting!$C$13</f>
        <v>#DIV/0!</v>
      </c>
      <c r="C7645" t="e">
        <f>Weighting!$F$13</f>
        <v>#NUM!</v>
      </c>
      <c r="D7645" t="e">
        <f>IF(C7645=1,'Data Transformation'!$G$3+0.5*'Data Transformation'!$W$25,IF(C7646=1,D7646-'Data Transformation'!$W$25,FALSE))</f>
        <v>#NUM!</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t="str">
        <f>IF(Weighting!$P$14&gt;0,B7646,"")</f>
        <v/>
      </c>
      <c r="B7646" t="e">
        <f>Weighting!$C$14</f>
        <v>#DIV/0!</v>
      </c>
      <c r="C7646" t="e">
        <f>Weighting!$F$14</f>
        <v>#NUM!</v>
      </c>
      <c r="D7646" t="e">
        <f>IF(C7646=1,'Data Transformation'!$G$3+0.5*'Data Transformation'!$W$25,IF(C7647=1,D7647-'Data Transformation'!$W$25,FALSE))</f>
        <v>#NUM!</v>
      </c>
      <c r="E7646">
        <f t="array" ref="E7646">IF(ISLOGICAL(D7646),"",FREQUENCY(IF('Data Transformation'!$B$425:$B$8425='Bin Analysis'!$B7635,'Data Transformation'!$G$425:$G$8425),D7646))</f>
        <v>2001</v>
      </c>
      <c r="F7646">
        <f t="shared" si="954"/>
        <v>0</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t="str">
        <f>IF(Weighting!$P$15&gt;0,B7647,"")</f>
        <v/>
      </c>
      <c r="B7647" t="e">
        <f>Weighting!$C$15</f>
        <v>#DIV/0!</v>
      </c>
      <c r="C7647" t="e">
        <f>Weighting!$F$15</f>
        <v>#NUM!</v>
      </c>
      <c r="D7647" t="e">
        <f>IF(C7647=1,'Data Transformation'!$G$3+0.5*'Data Transformation'!$W$25,IF(C7648=1,D7648-'Data Transformation'!$W$25,FALSE))</f>
        <v>#NUM!</v>
      </c>
      <c r="E7647">
        <f t="array" ref="E7647">IF(ISLOGICAL(D7647),"",FREQUENCY(IF('Data Transformation'!$B$425:$B$8425='Bin Analysis'!$B7635,'Data Transformation'!$G$425:$G$8425),D7647))</f>
        <v>2001</v>
      </c>
      <c r="F7647">
        <f t="shared" si="954"/>
        <v>0</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t="e">
        <f>Weighting!$C$16</f>
        <v>#DIV/0!</v>
      </c>
      <c r="C7648" t="e">
        <f>Weighting!$F$16</f>
        <v>#NUM!</v>
      </c>
      <c r="D7648" t="e">
        <f>IF(C7648=1,'Data Transformation'!$G$3+0.5*'Data Transformation'!$W$25,IF(C7649=1,D7649-'Data Transformation'!$W$25,FALSE))</f>
        <v>#NUM!</v>
      </c>
      <c r="E7648">
        <f t="array" ref="E7648">IF(ISLOGICAL(D7648),"",FREQUENCY(IF('Data Transformation'!$B$425:$B$8425='Bin Analysis'!$B7635,'Data Transformation'!$G$425:$G$8425),D7648))</f>
        <v>2001</v>
      </c>
      <c r="F7648">
        <f t="shared" si="954"/>
        <v>0</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t="e">
        <f>Weighting!$C$17</f>
        <v>#DIV/0!</v>
      </c>
      <c r="C7649" t="e">
        <f>Weighting!$F$17</f>
        <v>#NUM!</v>
      </c>
      <c r="D7649" t="e">
        <f>IF(C7649=1,'Data Transformation'!$G$3+0.5*'Data Transformation'!$W$25,IF(C7650=1,D7650-'Data Transformation'!$W$25,FALSE))</f>
        <v>#NUM!</v>
      </c>
      <c r="E7649">
        <f t="array" ref="E7649">IF(ISLOGICAL(D7649),"",FREQUENCY(IF('Data Transformation'!$B$425:$B$8425='Bin Analysis'!$B7635,'Data Transformation'!$G$425:$G$8425),D7649))</f>
        <v>2001</v>
      </c>
      <c r="F7649">
        <f t="shared" si="954"/>
        <v>0</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t="e">
        <f>Weighting!$C$18</f>
        <v>#DIV/0!</v>
      </c>
      <c r="C7650" t="e">
        <f>Weighting!$F$18</f>
        <v>#NUM!</v>
      </c>
      <c r="D7650" t="e">
        <f>IF(C7650=1,'Data Transformation'!$G$3+0.5*'Data Transformation'!$W$25,IF(C7651=1,D7651-'Data Transformation'!$W$25,FALSE))</f>
        <v>#NUM!</v>
      </c>
      <c r="E7650">
        <f t="array" ref="E7650">IF(ISLOGICAL(D7650),"",FREQUENCY(IF('Data Transformation'!$B$425:$B$8425='Bin Analysis'!$B7635,'Data Transformation'!$G$425:$G$8425),D7650))</f>
        <v>2001</v>
      </c>
      <c r="F7650">
        <f t="shared" si="954"/>
        <v>0</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t="e">
        <f>Weighting!$C$19</f>
        <v>#DIV/0!</v>
      </c>
      <c r="C7651" t="e">
        <f>Weighting!$F$19</f>
        <v>#NUM!</v>
      </c>
      <c r="D7651" t="e">
        <f>IF(C7651=1,'Data Transformation'!$G$3+0.5*'Data Transformation'!$W$25,IF(C7652=1,D7652-'Data Transformation'!$W$25,FALSE))</f>
        <v>#NUM!</v>
      </c>
      <c r="E7651">
        <f t="array" ref="E7651">IF(ISLOGICAL(D7651),"",FREQUENCY(IF('Data Transformation'!$B$425:$B$8425='Bin Analysis'!$B7635,'Data Transformation'!$G$425:$G$8425),D7651))</f>
        <v>2001</v>
      </c>
      <c r="F7651">
        <f t="shared" si="954"/>
        <v>0</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t="e">
        <f>Weighting!$C$20</f>
        <v>#DIV/0!</v>
      </c>
      <c r="C7652" t="e">
        <f>Weighting!$F$20</f>
        <v>#NUM!</v>
      </c>
      <c r="D7652" t="e">
        <f>IF(C7652=1,'Data Transformation'!$G$3+0.5*'Data Transformation'!$W$25,IF(C7653=1,D7653-'Data Transformation'!$W$25,FALSE))</f>
        <v>#NUM!</v>
      </c>
      <c r="E7652">
        <f t="array" ref="E7652">IF(ISLOGICAL(D7652),"",FREQUENCY(IF('Data Transformation'!$B$425:$B$8425='Bin Analysis'!$B7635,'Data Transformation'!$G$425:$G$8425),D7652))</f>
        <v>2001</v>
      </c>
      <c r="F7652">
        <f t="shared" si="954"/>
        <v>0</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t="e">
        <f>Weighting!$C$21</f>
        <v>#DIV/0!</v>
      </c>
      <c r="C7653" t="e">
        <f>Weighting!$F$21</f>
        <v>#NUM!</v>
      </c>
      <c r="D7653" t="e">
        <f>IF(C7653=1,'Data Transformation'!$G$3+0.5*'Data Transformation'!$W$25,IF(C7654=1,D7654-'Data Transformation'!$W$25,FALSE))</f>
        <v>#NUM!</v>
      </c>
      <c r="E7653">
        <f t="array" ref="E7653">IF(ISLOGICAL(D7653),"",FREQUENCY(IF('Data Transformation'!$B$425:$B$8425='Bin Analysis'!$B7635,'Data Transformation'!$G$425:$G$8425),D7653))</f>
        <v>2001</v>
      </c>
      <c r="F7653">
        <f t="shared" si="954"/>
        <v>0</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t="e">
        <f>Weighting!$C$22</f>
        <v>#DIV/0!</v>
      </c>
      <c r="C7654" t="e">
        <f>Weighting!$F$22</f>
        <v>#NUM!</v>
      </c>
      <c r="D7654" t="e">
        <f>IF(C7654=1,'Data Transformation'!$G$3+0.5*'Data Transformation'!$W$25,IF(C7655=1,D7655-'Data Transformation'!$W$25,FALSE))</f>
        <v>#NUM!</v>
      </c>
      <c r="E7654">
        <f t="array" ref="E7654">IF(ISLOGICAL(D7654),"",FREQUENCY(IF('Data Transformation'!$B$425:$B$8425='Bin Analysis'!$B7635,'Data Transformation'!$G$425:$G$8425),D7654))</f>
        <v>2001</v>
      </c>
      <c r="F7654">
        <f t="shared" si="954"/>
        <v>0</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t="e">
        <f>Weighting!$C$23</f>
        <v>#DIV/0!</v>
      </c>
      <c r="C7655" t="e">
        <f>Weighting!$F$23</f>
        <v>#NUM!</v>
      </c>
      <c r="D7655" t="e">
        <f>IF(C7655=1,'Data Transformation'!$G$3+0.5*'Data Transformation'!$W$25,IF(C7656=1,D7656-'Data Transformation'!$W$25,FALSE))</f>
        <v>#NUM!</v>
      </c>
      <c r="E7655">
        <f t="array" ref="E7655">IF(ISLOGICAL(D7655),"",FREQUENCY(IF('Data Transformation'!$B$425:$B$8425='Bin Analysis'!$B7635,'Data Transformation'!$G$425:$G$8425),D7655))</f>
        <v>2001</v>
      </c>
      <c r="F7655">
        <f t="shared" si="954"/>
        <v>0</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t="e">
        <f>Weighting!$C$24</f>
        <v>#DIV/0!</v>
      </c>
      <c r="C7656" t="e">
        <f>Weighting!$F$24</f>
        <v>#NUM!</v>
      </c>
      <c r="D7656" t="e">
        <f>IF(C7656=1,'Data Transformation'!$G$3+0.5*'Data Transformation'!$W$25,IF(C7657=1,D7657-'Data Transformation'!$W$25,FALSE))</f>
        <v>#NUM!</v>
      </c>
      <c r="E7656">
        <f t="array" ref="E7656">IF(ISLOGICAL(D7656),"",FREQUENCY(IF('Data Transformation'!$B$425:$B$8425='Bin Analysis'!$B7635,'Data Transformation'!$G$425:$G$8425),D7656))</f>
        <v>2001</v>
      </c>
      <c r="F7656">
        <f t="shared" si="954"/>
        <v>0</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t="e">
        <f>Weighting!$C$25</f>
        <v>#DIV/0!</v>
      </c>
      <c r="C7657" t="e">
        <f>Weighting!$F$25</f>
        <v>#NUM!</v>
      </c>
      <c r="D7657" t="e">
        <f>IF(C7657=1,'Data Transformation'!$G$3+0.5*'Data Transformation'!$W$25,IF(C7658=1,D7658-'Data Transformation'!$W$25,FALSE))</f>
        <v>#NUM!</v>
      </c>
      <c r="E7657">
        <f t="array" ref="E7657">IF(ISLOGICAL(D7657),"",FREQUENCY(IF('Data Transformation'!$B$425:$B$8425='Bin Analysis'!$B7635,'Data Transformation'!$G$425:$G$8425),D7657))</f>
        <v>2001</v>
      </c>
      <c r="F7657">
        <f t="shared" si="954"/>
        <v>0</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67</v>
      </c>
      <c r="B7660" t="s">
        <v>47</v>
      </c>
      <c r="C7660" t="s">
        <v>5</v>
      </c>
      <c r="D7660" t="s">
        <v>98</v>
      </c>
      <c r="E7660" t="s">
        <v>99</v>
      </c>
      <c r="F7660" t="s">
        <v>100</v>
      </c>
      <c r="G7660" t="s">
        <v>69</v>
      </c>
      <c r="H7660" t="s">
        <v>31</v>
      </c>
      <c r="I7660" t="s">
        <v>32</v>
      </c>
      <c r="J7660" t="s">
        <v>46</v>
      </c>
      <c r="K7660" s="14" t="s">
        <v>45</v>
      </c>
      <c r="M7660" s="14"/>
      <c r="X7660" s="2">
        <v>0</v>
      </c>
      <c r="Y7660" s="2">
        <v>0</v>
      </c>
    </row>
    <row r="7661" spans="1:25" x14ac:dyDescent="0.25">
      <c r="A7661" s="32"/>
      <c r="D7661" t="e">
        <f>IF(C7661=1,'Data Transformation'!$G$3+0.5*'Data Transformation'!$W$25,IF(C7662=1,D7662-'Data Transformation'!$W$25,FALSE))</f>
        <v>#NUM!</v>
      </c>
      <c r="E7661">
        <f t="array" ref="E7661">IF(ISLOGICAL(D7661),"",FREQUENCY(IF('Data Transformation'!$B$425:$B$8425='Bin Analysis'!$B7659,'Data Transformation'!$G$425:$G$8425),D7661))</f>
        <v>2001</v>
      </c>
      <c r="F7661" t="e">
        <f>IF(ISLOGICAL(D7661),"",E7661-E7660)</f>
        <v>#VALUE!</v>
      </c>
      <c r="M7661" s="14"/>
    </row>
    <row r="7662" spans="1:25" x14ac:dyDescent="0.25">
      <c r="A7662" s="32" t="e">
        <f>IF(Weighting!$P$6&gt;0,B7662,"")</f>
        <v>#NUM!</v>
      </c>
      <c r="B7662" t="e">
        <f>Weighting!$C$6</f>
        <v>#DIV/0!</v>
      </c>
      <c r="C7662" t="e">
        <f>Weighting!$F$6</f>
        <v>#NUM!</v>
      </c>
      <c r="D7662" t="e">
        <f>IF(C7662=1,'Data Transformation'!$G$3+0.5*'Data Transformation'!$W$25,IF(C7663=1,D7663-'Data Transformation'!$W$25,FALSE))</f>
        <v>#NUM!</v>
      </c>
      <c r="E7662">
        <f t="array" ref="E7662">IF(ISLOGICAL(D7662),"",FREQUENCY(IF('Data Transformation'!$B$425:$B$8425='Bin Analysis'!$B7659,'Data Transformation'!$G$425:$G$8425),D7662))</f>
        <v>2001</v>
      </c>
      <c r="F7662">
        <f>IF(ISLOGICAL(D7662),"",E7662-E7661)</f>
        <v>0</v>
      </c>
      <c r="G7662">
        <f>Weighting!$H$6</f>
        <v>1</v>
      </c>
      <c r="H7662">
        <f t="array" ref="H7662">FREQUENCY(IF('Data Transformation'!$B$4:$B$8425=B7659,'Data Transformation'!$G$4:$G$8425),'Bin Analysis'!$B7662)</f>
        <v>2073</v>
      </c>
      <c r="I7662">
        <f>H7662-H7661</f>
        <v>2073</v>
      </c>
      <c r="J7662">
        <f>IF(I7662=0,0,1)</f>
        <v>1</v>
      </c>
      <c r="K7662" t="e">
        <f>J7662*Weighting!$W$6</f>
        <v>#NUM!</v>
      </c>
      <c r="M7662" s="14"/>
    </row>
    <row r="7663" spans="1:25" x14ac:dyDescent="0.25">
      <c r="A7663" s="32" t="str">
        <f>IF(Weighting!$P$7&gt;0,B7663,"")</f>
        <v/>
      </c>
      <c r="B7663" t="e">
        <f>Weighting!$C$7</f>
        <v>#DIV/0!</v>
      </c>
      <c r="C7663" t="e">
        <f>Weighting!$F$7</f>
        <v>#NUM!</v>
      </c>
      <c r="D7663" t="e">
        <f>IF(C7663=1,'Data Transformation'!$G$3+0.5*'Data Transformation'!$W$25,IF(C7664=1,D7664-'Data Transformation'!$W$25,FALSE))</f>
        <v>#NUM!</v>
      </c>
      <c r="E7663">
        <f t="array" ref="E7663">IF(ISLOGICAL(D7663),"",FREQUENCY(IF('Data Transformation'!$B$425:$B$8425='Bin Analysis'!$B7659,'Data Transformation'!$G$425:$G$8425),D7663))</f>
        <v>2001</v>
      </c>
      <c r="F7663">
        <f t="shared" ref="F7663:F7681" si="957">IF(ISLOGICAL(D7663),"",E7663-E7662)</f>
        <v>0</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t="str">
        <f>IF(Weighting!$P$8&gt;0,B7664,"")</f>
        <v/>
      </c>
      <c r="B7664" t="e">
        <f>Weighting!$C$8</f>
        <v>#DIV/0!</v>
      </c>
      <c r="C7664" t="e">
        <f>Weighting!$F$8</f>
        <v>#NUM!</v>
      </c>
      <c r="D7664" t="e">
        <f>IF(C7664=1,'Data Transformation'!$G$3+0.5*'Data Transformation'!$W$25,IF(C7665=1,D7665-'Data Transformation'!$W$25,FALSE))</f>
        <v>#NUM!</v>
      </c>
      <c r="E7664">
        <f t="array" ref="E7664">IF(ISLOGICAL(D7664),"",FREQUENCY(IF('Data Transformation'!$B$425:$B$8425='Bin Analysis'!$B7659,'Data Transformation'!$G$425:$G$8425),D7664))</f>
        <v>2001</v>
      </c>
      <c r="F7664">
        <f t="shared" si="957"/>
        <v>0</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t="str">
        <f>IF(Weighting!$P$9&gt;0,B7665,"")</f>
        <v/>
      </c>
      <c r="B7665" s="50" t="e">
        <f>Weighting!$C$9</f>
        <v>#DIV/0!</v>
      </c>
      <c r="C7665" t="e">
        <f>Weighting!$F$9</f>
        <v>#NUM!</v>
      </c>
      <c r="D7665" t="e">
        <f>IF(C7665=1,'Data Transformation'!$G$3+0.5*'Data Transformation'!$W$25,IF(C7666=1,D7666-'Data Transformation'!$W$25,FALSE))</f>
        <v>#NUM!</v>
      </c>
      <c r="E7665">
        <f t="array" ref="E7665">IF(ISLOGICAL(D7665),"",FREQUENCY(IF('Data Transformation'!$B$425:$B$8425='Bin Analysis'!$B7659,'Data Transformation'!$G$425:$G$8425),D7665))</f>
        <v>2001</v>
      </c>
      <c r="F7665">
        <f t="shared" si="957"/>
        <v>0</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t="str">
        <f>IF(Weighting!$P$10&gt;0,B7666,"")</f>
        <v/>
      </c>
      <c r="B7666" t="e">
        <f>Weighting!$C$10</f>
        <v>#DIV/0!</v>
      </c>
      <c r="C7666" t="e">
        <f>Weighting!$F$10</f>
        <v>#NUM!</v>
      </c>
      <c r="D7666" t="e">
        <f>IF(C7666=1,'Data Transformation'!$G$3+0.5*'Data Transformation'!$W$25,IF(C7667=1,D7667-'Data Transformation'!$W$25,FALSE))</f>
        <v>#NUM!</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t="str">
        <f>IF(Weighting!$P$11&gt;0,B7667,"")</f>
        <v/>
      </c>
      <c r="B7667" t="e">
        <f>Weighting!$C$11</f>
        <v>#DIV/0!</v>
      </c>
      <c r="C7667" t="e">
        <f>Weighting!$F$11</f>
        <v>#NUM!</v>
      </c>
      <c r="D7667" t="e">
        <f>IF(C7667=1,'Data Transformation'!$G$3+0.5*'Data Transformation'!$W$25,IF(C7668=1,D7668-'Data Transformation'!$W$25,FALSE))</f>
        <v>#NUM!</v>
      </c>
      <c r="E7667">
        <f t="array" ref="E7667">IF(ISLOGICAL(D7667),"",FREQUENCY(IF('Data Transformation'!$B$425:$B$8425='Bin Analysis'!$B7659,'Data Transformation'!$G$425:$G$8425),D7667))</f>
        <v>2001</v>
      </c>
      <c r="F7667">
        <f t="shared" si="957"/>
        <v>0</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t="str">
        <f>IF(Weighting!$P$12&gt;0,B7668,"")</f>
        <v/>
      </c>
      <c r="B7668" t="e">
        <f>Weighting!$C$12</f>
        <v>#DIV/0!</v>
      </c>
      <c r="C7668" t="e">
        <f>Weighting!$F$12</f>
        <v>#NUM!</v>
      </c>
      <c r="D7668" t="e">
        <f>IF(C7668=1,'Data Transformation'!$G$3+0.5*'Data Transformation'!$W$25,IF(C7669=1,D7669-'Data Transformation'!$W$25,FALSE))</f>
        <v>#NUM!</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t="str">
        <f>IF(Weighting!$P$13&gt;0,B7669,"")</f>
        <v/>
      </c>
      <c r="B7669" t="e">
        <f>Weighting!$C$13</f>
        <v>#DIV/0!</v>
      </c>
      <c r="C7669" t="e">
        <f>Weighting!$F$13</f>
        <v>#NUM!</v>
      </c>
      <c r="D7669" t="e">
        <f>IF(C7669=1,'Data Transformation'!$G$3+0.5*'Data Transformation'!$W$25,IF(C7670=1,D7670-'Data Transformation'!$W$25,FALSE))</f>
        <v>#NUM!</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t="str">
        <f>IF(Weighting!$P$14&gt;0,B7670,"")</f>
        <v/>
      </c>
      <c r="B7670" t="e">
        <f>Weighting!$C$14</f>
        <v>#DIV/0!</v>
      </c>
      <c r="C7670" t="e">
        <f>Weighting!$F$14</f>
        <v>#NUM!</v>
      </c>
      <c r="D7670" t="e">
        <f>IF(C7670=1,'Data Transformation'!$G$3+0.5*'Data Transformation'!$W$25,IF(C7671=1,D7671-'Data Transformation'!$W$25,FALSE))</f>
        <v>#NUM!</v>
      </c>
      <c r="E7670">
        <f t="array" ref="E7670">IF(ISLOGICAL(D7670),"",FREQUENCY(IF('Data Transformation'!$B$425:$B$8425='Bin Analysis'!$B7659,'Data Transformation'!$G$425:$G$8425),D7670))</f>
        <v>2001</v>
      </c>
      <c r="F7670">
        <f t="shared" si="957"/>
        <v>0</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t="str">
        <f>IF(Weighting!$P$15&gt;0,B7671,"")</f>
        <v/>
      </c>
      <c r="B7671" t="e">
        <f>Weighting!$C$15</f>
        <v>#DIV/0!</v>
      </c>
      <c r="C7671" t="e">
        <f>Weighting!$F$15</f>
        <v>#NUM!</v>
      </c>
      <c r="D7671" t="e">
        <f>IF(C7671=1,'Data Transformation'!$G$3+0.5*'Data Transformation'!$W$25,IF(C7672=1,D7672-'Data Transformation'!$W$25,FALSE))</f>
        <v>#NUM!</v>
      </c>
      <c r="E7671">
        <f t="array" ref="E7671">IF(ISLOGICAL(D7671),"",FREQUENCY(IF('Data Transformation'!$B$425:$B$8425='Bin Analysis'!$B7659,'Data Transformation'!$G$425:$G$8425),D7671))</f>
        <v>2001</v>
      </c>
      <c r="F7671">
        <f t="shared" si="957"/>
        <v>0</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t="e">
        <f>Weighting!$C$16</f>
        <v>#DIV/0!</v>
      </c>
      <c r="C7672" t="e">
        <f>Weighting!$F$16</f>
        <v>#NUM!</v>
      </c>
      <c r="D7672" t="e">
        <f>IF(C7672=1,'Data Transformation'!$G$3+0.5*'Data Transformation'!$W$25,IF(C7673=1,D7673-'Data Transformation'!$W$25,FALSE))</f>
        <v>#NUM!</v>
      </c>
      <c r="E7672">
        <f t="array" ref="E7672">IF(ISLOGICAL(D7672),"",FREQUENCY(IF('Data Transformation'!$B$425:$B$8425='Bin Analysis'!$B7659,'Data Transformation'!$G$425:$G$8425),D7672))</f>
        <v>2001</v>
      </c>
      <c r="F7672">
        <f t="shared" si="957"/>
        <v>0</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t="e">
        <f>Weighting!$C$17</f>
        <v>#DIV/0!</v>
      </c>
      <c r="C7673" t="e">
        <f>Weighting!$F$17</f>
        <v>#NUM!</v>
      </c>
      <c r="D7673" t="e">
        <f>IF(C7673=1,'Data Transformation'!$G$3+0.5*'Data Transformation'!$W$25,IF(C7674=1,D7674-'Data Transformation'!$W$25,FALSE))</f>
        <v>#NUM!</v>
      </c>
      <c r="E7673">
        <f t="array" ref="E7673">IF(ISLOGICAL(D7673),"",FREQUENCY(IF('Data Transformation'!$B$425:$B$8425='Bin Analysis'!$B7659,'Data Transformation'!$G$425:$G$8425),D7673))</f>
        <v>2001</v>
      </c>
      <c r="F7673">
        <f t="shared" si="957"/>
        <v>0</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t="e">
        <f>Weighting!$C$18</f>
        <v>#DIV/0!</v>
      </c>
      <c r="C7674" t="e">
        <f>Weighting!$F$18</f>
        <v>#NUM!</v>
      </c>
      <c r="D7674" t="e">
        <f>IF(C7674=1,'Data Transformation'!$G$3+0.5*'Data Transformation'!$W$25,IF(C7675=1,D7675-'Data Transformation'!$W$25,FALSE))</f>
        <v>#NUM!</v>
      </c>
      <c r="E7674">
        <f t="array" ref="E7674">IF(ISLOGICAL(D7674),"",FREQUENCY(IF('Data Transformation'!$B$425:$B$8425='Bin Analysis'!$B7659,'Data Transformation'!$G$425:$G$8425),D7674))</f>
        <v>2001</v>
      </c>
      <c r="F7674">
        <f t="shared" si="957"/>
        <v>0</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t="e">
        <f>Weighting!$C$19</f>
        <v>#DIV/0!</v>
      </c>
      <c r="C7675" t="e">
        <f>Weighting!$F$19</f>
        <v>#NUM!</v>
      </c>
      <c r="D7675" t="e">
        <f>IF(C7675=1,'Data Transformation'!$G$3+0.5*'Data Transformation'!$W$25,IF(C7676=1,D7676-'Data Transformation'!$W$25,FALSE))</f>
        <v>#NUM!</v>
      </c>
      <c r="E7675">
        <f t="array" ref="E7675">IF(ISLOGICAL(D7675),"",FREQUENCY(IF('Data Transformation'!$B$425:$B$8425='Bin Analysis'!$B7659,'Data Transformation'!$G$425:$G$8425),D7675))</f>
        <v>2001</v>
      </c>
      <c r="F7675">
        <f t="shared" si="957"/>
        <v>0</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t="e">
        <f>Weighting!$C$20</f>
        <v>#DIV/0!</v>
      </c>
      <c r="C7676" t="e">
        <f>Weighting!$F$20</f>
        <v>#NUM!</v>
      </c>
      <c r="D7676" t="e">
        <f>IF(C7676=1,'Data Transformation'!$G$3+0.5*'Data Transformation'!$W$25,IF(C7677=1,D7677-'Data Transformation'!$W$25,FALSE))</f>
        <v>#NUM!</v>
      </c>
      <c r="E7676">
        <f t="array" ref="E7676">IF(ISLOGICAL(D7676),"",FREQUENCY(IF('Data Transformation'!$B$425:$B$8425='Bin Analysis'!$B7659,'Data Transformation'!$G$425:$G$8425),D7676))</f>
        <v>2001</v>
      </c>
      <c r="F7676">
        <f t="shared" si="957"/>
        <v>0</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t="e">
        <f>Weighting!$C$21</f>
        <v>#DIV/0!</v>
      </c>
      <c r="C7677" t="e">
        <f>Weighting!$F$21</f>
        <v>#NUM!</v>
      </c>
      <c r="D7677" t="e">
        <f>IF(C7677=1,'Data Transformation'!$G$3+0.5*'Data Transformation'!$W$25,IF(C7678=1,D7678-'Data Transformation'!$W$25,FALSE))</f>
        <v>#NUM!</v>
      </c>
      <c r="E7677">
        <f t="array" ref="E7677">IF(ISLOGICAL(D7677),"",FREQUENCY(IF('Data Transformation'!$B$425:$B$8425='Bin Analysis'!$B7659,'Data Transformation'!$G$425:$G$8425),D7677))</f>
        <v>2001</v>
      </c>
      <c r="F7677">
        <f t="shared" si="957"/>
        <v>0</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t="e">
        <f>Weighting!$C$22</f>
        <v>#DIV/0!</v>
      </c>
      <c r="C7678" t="e">
        <f>Weighting!$F$22</f>
        <v>#NUM!</v>
      </c>
      <c r="D7678" t="e">
        <f>IF(C7678=1,'Data Transformation'!$G$3+0.5*'Data Transformation'!$W$25,IF(C7679=1,D7679-'Data Transformation'!$W$25,FALSE))</f>
        <v>#NUM!</v>
      </c>
      <c r="E7678">
        <f t="array" ref="E7678">IF(ISLOGICAL(D7678),"",FREQUENCY(IF('Data Transformation'!$B$425:$B$8425='Bin Analysis'!$B7659,'Data Transformation'!$G$425:$G$8425),D7678))</f>
        <v>2001</v>
      </c>
      <c r="F7678">
        <f t="shared" si="957"/>
        <v>0</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t="e">
        <f>Weighting!$C$23</f>
        <v>#DIV/0!</v>
      </c>
      <c r="C7679" t="e">
        <f>Weighting!$F$23</f>
        <v>#NUM!</v>
      </c>
      <c r="D7679" t="e">
        <f>IF(C7679=1,'Data Transformation'!$G$3+0.5*'Data Transformation'!$W$25,IF(C7680=1,D7680-'Data Transformation'!$W$25,FALSE))</f>
        <v>#NUM!</v>
      </c>
      <c r="E7679">
        <f t="array" ref="E7679">IF(ISLOGICAL(D7679),"",FREQUENCY(IF('Data Transformation'!$B$425:$B$8425='Bin Analysis'!$B7659,'Data Transformation'!$G$425:$G$8425),D7679))</f>
        <v>2001</v>
      </c>
      <c r="F7679">
        <f t="shared" si="957"/>
        <v>0</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t="e">
        <f>Weighting!$C$24</f>
        <v>#DIV/0!</v>
      </c>
      <c r="C7680" t="e">
        <f>Weighting!$F$24</f>
        <v>#NUM!</v>
      </c>
      <c r="D7680" t="e">
        <f>IF(C7680=1,'Data Transformation'!$G$3+0.5*'Data Transformation'!$W$25,IF(C7681=1,D7681-'Data Transformation'!$W$25,FALSE))</f>
        <v>#NUM!</v>
      </c>
      <c r="E7680">
        <f t="array" ref="E7680">IF(ISLOGICAL(D7680),"",FREQUENCY(IF('Data Transformation'!$B$425:$B$8425='Bin Analysis'!$B7659,'Data Transformation'!$G$425:$G$8425),D7680))</f>
        <v>2001</v>
      </c>
      <c r="F7680">
        <f t="shared" si="957"/>
        <v>0</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t="e">
        <f>Weighting!$C$25</f>
        <v>#DIV/0!</v>
      </c>
      <c r="C7681" t="e">
        <f>Weighting!$F$25</f>
        <v>#NUM!</v>
      </c>
      <c r="D7681" t="e">
        <f>IF(C7681=1,'Data Transformation'!$G$3+0.5*'Data Transformation'!$W$25,IF(C7682=1,D7682-'Data Transformation'!$W$25,FALSE))</f>
        <v>#NUM!</v>
      </c>
      <c r="E7681">
        <f t="array" ref="E7681">IF(ISLOGICAL(D7681),"",FREQUENCY(IF('Data Transformation'!$B$425:$B$8425='Bin Analysis'!$B7659,'Data Transformation'!$G$425:$G$8425),D7681))</f>
        <v>2001</v>
      </c>
      <c r="F7681">
        <f t="shared" si="957"/>
        <v>0</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7"/>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67</v>
      </c>
      <c r="B7684" t="s">
        <v>47</v>
      </c>
      <c r="C7684" t="s">
        <v>5</v>
      </c>
      <c r="D7684" t="s">
        <v>98</v>
      </c>
      <c r="E7684" t="s">
        <v>99</v>
      </c>
      <c r="F7684" t="s">
        <v>100</v>
      </c>
      <c r="G7684" t="s">
        <v>69</v>
      </c>
      <c r="H7684" t="s">
        <v>31</v>
      </c>
      <c r="I7684" t="s">
        <v>32</v>
      </c>
      <c r="J7684" t="s">
        <v>46</v>
      </c>
      <c r="K7684" s="14" t="s">
        <v>45</v>
      </c>
      <c r="M7684" s="14"/>
      <c r="X7684" s="2">
        <v>0</v>
      </c>
      <c r="Y7684" s="2">
        <v>0</v>
      </c>
    </row>
    <row r="7685" spans="1:25" x14ac:dyDescent="0.25">
      <c r="A7685" s="32"/>
      <c r="D7685" t="e">
        <f>IF(C7685=1,'Data Transformation'!$G$3+0.5*'Data Transformation'!$W$25,IF(C7686=1,D7686-'Data Transformation'!$W$25,FALSE))</f>
        <v>#NUM!</v>
      </c>
      <c r="E7685">
        <f t="array" ref="E7685">IF(ISLOGICAL(D7685),"",FREQUENCY(IF('Data Transformation'!$B$425:$B$8425='Bin Analysis'!$B7683,'Data Transformation'!$G$425:$G$8425),D7685))</f>
        <v>2001</v>
      </c>
      <c r="F7685" t="e">
        <f>IF(ISLOGICAL(D7685),"",E7685-E7684)</f>
        <v>#VALUE!</v>
      </c>
      <c r="M7685" s="14"/>
    </row>
    <row r="7686" spans="1:25" x14ac:dyDescent="0.25">
      <c r="A7686" s="32" t="e">
        <f>IF(Weighting!$P$6&gt;0,B7686,"")</f>
        <v>#NUM!</v>
      </c>
      <c r="B7686" t="e">
        <f>Weighting!$C$6</f>
        <v>#DIV/0!</v>
      </c>
      <c r="C7686" t="e">
        <f>Weighting!$F$6</f>
        <v>#NUM!</v>
      </c>
      <c r="D7686" t="e">
        <f>IF(C7686=1,'Data Transformation'!$G$3+0.5*'Data Transformation'!$W$25,IF(C7687=1,D7687-'Data Transformation'!$W$25,FALSE))</f>
        <v>#NUM!</v>
      </c>
      <c r="E7686">
        <f t="array" ref="E7686">IF(ISLOGICAL(D7686),"",FREQUENCY(IF('Data Transformation'!$B$425:$B$8425='Bin Analysis'!$B7683,'Data Transformation'!$G$425:$G$8425),D7686))</f>
        <v>2001</v>
      </c>
      <c r="F7686">
        <f>IF(ISLOGICAL(D7686),"",E7686-E7685)</f>
        <v>0</v>
      </c>
      <c r="G7686">
        <f>Weighting!$H$6</f>
        <v>1</v>
      </c>
      <c r="H7686">
        <f t="array" ref="H7686">FREQUENCY(IF('Data Transformation'!$B$4:$B$8425=B7683,'Data Transformation'!$G$4:$G$8425),'Bin Analysis'!$B7686)</f>
        <v>2073</v>
      </c>
      <c r="I7686">
        <f>H7686-H7685</f>
        <v>2073</v>
      </c>
      <c r="J7686">
        <f>IF(I7686=0,0,1)</f>
        <v>1</v>
      </c>
      <c r="K7686" t="e">
        <f>J7686*Weighting!$W$6</f>
        <v>#NUM!</v>
      </c>
      <c r="M7686" s="14"/>
    </row>
    <row r="7687" spans="1:25" x14ac:dyDescent="0.25">
      <c r="A7687" s="32" t="str">
        <f>IF(Weighting!$P$7&gt;0,B7687,"")</f>
        <v/>
      </c>
      <c r="B7687" t="e">
        <f>Weighting!$C$7</f>
        <v>#DIV/0!</v>
      </c>
      <c r="C7687" t="e">
        <f>Weighting!$F$7</f>
        <v>#NUM!</v>
      </c>
      <c r="D7687" t="e">
        <f>IF(C7687=1,'Data Transformation'!$G$3+0.5*'Data Transformation'!$W$25,IF(C7688=1,D7688-'Data Transformation'!$W$25,FALSE))</f>
        <v>#NUM!</v>
      </c>
      <c r="E7687">
        <f t="array" ref="E7687">IF(ISLOGICAL(D7687),"",FREQUENCY(IF('Data Transformation'!$B$425:$B$8425='Bin Analysis'!$B7683,'Data Transformation'!$G$425:$G$8425),D7687))</f>
        <v>2001</v>
      </c>
      <c r="F7687">
        <f t="shared" ref="F7687:F7705" si="960">IF(ISLOGICAL(D7687),"",E7687-E7686)</f>
        <v>0</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t="str">
        <f>IF(Weighting!$P$8&gt;0,B7688,"")</f>
        <v/>
      </c>
      <c r="B7688" t="e">
        <f>Weighting!$C$8</f>
        <v>#DIV/0!</v>
      </c>
      <c r="C7688" t="e">
        <f>Weighting!$F$8</f>
        <v>#NUM!</v>
      </c>
      <c r="D7688" t="e">
        <f>IF(C7688=1,'Data Transformation'!$G$3+0.5*'Data Transformation'!$W$25,IF(C7689=1,D7689-'Data Transformation'!$W$25,FALSE))</f>
        <v>#NUM!</v>
      </c>
      <c r="E7688">
        <f t="array" ref="E7688">IF(ISLOGICAL(D7688),"",FREQUENCY(IF('Data Transformation'!$B$425:$B$8425='Bin Analysis'!$B7683,'Data Transformation'!$G$425:$G$8425),D7688))</f>
        <v>2001</v>
      </c>
      <c r="F7688">
        <f t="shared" si="960"/>
        <v>0</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t="str">
        <f>IF(Weighting!$P$9&gt;0,B7689,"")</f>
        <v/>
      </c>
      <c r="B7689" s="50" t="e">
        <f>Weighting!$C$9</f>
        <v>#DIV/0!</v>
      </c>
      <c r="C7689" t="e">
        <f>Weighting!$F$9</f>
        <v>#NUM!</v>
      </c>
      <c r="D7689" t="e">
        <f>IF(C7689=1,'Data Transformation'!$G$3+0.5*'Data Transformation'!$W$25,IF(C7690=1,D7690-'Data Transformation'!$W$25,FALSE))</f>
        <v>#NUM!</v>
      </c>
      <c r="E7689">
        <f t="array" ref="E7689">IF(ISLOGICAL(D7689),"",FREQUENCY(IF('Data Transformation'!$B$425:$B$8425='Bin Analysis'!$B7683,'Data Transformation'!$G$425:$G$8425),D7689))</f>
        <v>2001</v>
      </c>
      <c r="F7689">
        <f t="shared" si="960"/>
        <v>0</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t="str">
        <f>IF(Weighting!$P$10&gt;0,B7690,"")</f>
        <v/>
      </c>
      <c r="B7690" t="e">
        <f>Weighting!$C$10</f>
        <v>#DIV/0!</v>
      </c>
      <c r="C7690" t="e">
        <f>Weighting!$F$10</f>
        <v>#NUM!</v>
      </c>
      <c r="D7690" t="e">
        <f>IF(C7690=1,'Data Transformation'!$G$3+0.5*'Data Transformation'!$W$25,IF(C7691=1,D7691-'Data Transformation'!$W$25,FALSE))</f>
        <v>#NUM!</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t="str">
        <f>IF(Weighting!$P$11&gt;0,B7691,"")</f>
        <v/>
      </c>
      <c r="B7691" t="e">
        <f>Weighting!$C$11</f>
        <v>#DIV/0!</v>
      </c>
      <c r="C7691" t="e">
        <f>Weighting!$F$11</f>
        <v>#NUM!</v>
      </c>
      <c r="D7691" t="e">
        <f>IF(C7691=1,'Data Transformation'!$G$3+0.5*'Data Transformation'!$W$25,IF(C7692=1,D7692-'Data Transformation'!$W$25,FALSE))</f>
        <v>#NUM!</v>
      </c>
      <c r="E7691">
        <f t="array" ref="E7691">IF(ISLOGICAL(D7691),"",FREQUENCY(IF('Data Transformation'!$B$425:$B$8425='Bin Analysis'!$B7683,'Data Transformation'!$G$425:$G$8425),D7691))</f>
        <v>2001</v>
      </c>
      <c r="F7691">
        <f t="shared" si="960"/>
        <v>0</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t="str">
        <f>IF(Weighting!$P$12&gt;0,B7692,"")</f>
        <v/>
      </c>
      <c r="B7692" t="e">
        <f>Weighting!$C$12</f>
        <v>#DIV/0!</v>
      </c>
      <c r="C7692" t="e">
        <f>Weighting!$F$12</f>
        <v>#NUM!</v>
      </c>
      <c r="D7692" t="e">
        <f>IF(C7692=1,'Data Transformation'!$G$3+0.5*'Data Transformation'!$W$25,IF(C7693=1,D7693-'Data Transformation'!$W$25,FALSE))</f>
        <v>#NUM!</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t="str">
        <f>IF(Weighting!$P$13&gt;0,B7693,"")</f>
        <v/>
      </c>
      <c r="B7693" t="e">
        <f>Weighting!$C$13</f>
        <v>#DIV/0!</v>
      </c>
      <c r="C7693" t="e">
        <f>Weighting!$F$13</f>
        <v>#NUM!</v>
      </c>
      <c r="D7693" t="e">
        <f>IF(C7693=1,'Data Transformation'!$G$3+0.5*'Data Transformation'!$W$25,IF(C7694=1,D7694-'Data Transformation'!$W$25,FALSE))</f>
        <v>#NUM!</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t="str">
        <f>IF(Weighting!$P$14&gt;0,B7694,"")</f>
        <v/>
      </c>
      <c r="B7694" t="e">
        <f>Weighting!$C$14</f>
        <v>#DIV/0!</v>
      </c>
      <c r="C7694" t="e">
        <f>Weighting!$F$14</f>
        <v>#NUM!</v>
      </c>
      <c r="D7694" t="e">
        <f>IF(C7694=1,'Data Transformation'!$G$3+0.5*'Data Transformation'!$W$25,IF(C7695=1,D7695-'Data Transformation'!$W$25,FALSE))</f>
        <v>#NUM!</v>
      </c>
      <c r="E7694">
        <f t="array" ref="E7694">IF(ISLOGICAL(D7694),"",FREQUENCY(IF('Data Transformation'!$B$425:$B$8425='Bin Analysis'!$B7683,'Data Transformation'!$G$425:$G$8425),D7694))</f>
        <v>2001</v>
      </c>
      <c r="F7694">
        <f t="shared" si="960"/>
        <v>0</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t="str">
        <f>IF(Weighting!$P$15&gt;0,B7695,"")</f>
        <v/>
      </c>
      <c r="B7695" t="e">
        <f>Weighting!$C$15</f>
        <v>#DIV/0!</v>
      </c>
      <c r="C7695" t="e">
        <f>Weighting!$F$15</f>
        <v>#NUM!</v>
      </c>
      <c r="D7695" t="e">
        <f>IF(C7695=1,'Data Transformation'!$G$3+0.5*'Data Transformation'!$W$25,IF(C7696=1,D7696-'Data Transformation'!$W$25,FALSE))</f>
        <v>#NUM!</v>
      </c>
      <c r="E7695">
        <f t="array" ref="E7695">IF(ISLOGICAL(D7695),"",FREQUENCY(IF('Data Transformation'!$B$425:$B$8425='Bin Analysis'!$B7683,'Data Transformation'!$G$425:$G$8425),D7695))</f>
        <v>2001</v>
      </c>
      <c r="F7695">
        <f t="shared" si="960"/>
        <v>0</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t="e">
        <f>Weighting!$C$16</f>
        <v>#DIV/0!</v>
      </c>
      <c r="C7696" t="e">
        <f>Weighting!$F$16</f>
        <v>#NUM!</v>
      </c>
      <c r="D7696" t="e">
        <f>IF(C7696=1,'Data Transformation'!$G$3+0.5*'Data Transformation'!$W$25,IF(C7697=1,D7697-'Data Transformation'!$W$25,FALSE))</f>
        <v>#NUM!</v>
      </c>
      <c r="E7696">
        <f t="array" ref="E7696">IF(ISLOGICAL(D7696),"",FREQUENCY(IF('Data Transformation'!$B$425:$B$8425='Bin Analysis'!$B7683,'Data Transformation'!$G$425:$G$8425),D7696))</f>
        <v>2001</v>
      </c>
      <c r="F7696">
        <f t="shared" si="960"/>
        <v>0</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t="e">
        <f>Weighting!$C$17</f>
        <v>#DIV/0!</v>
      </c>
      <c r="C7697" t="e">
        <f>Weighting!$F$17</f>
        <v>#NUM!</v>
      </c>
      <c r="D7697" t="e">
        <f>IF(C7697=1,'Data Transformation'!$G$3+0.5*'Data Transformation'!$W$25,IF(C7698=1,D7698-'Data Transformation'!$W$25,FALSE))</f>
        <v>#NUM!</v>
      </c>
      <c r="E7697">
        <f t="array" ref="E7697">IF(ISLOGICAL(D7697),"",FREQUENCY(IF('Data Transformation'!$B$425:$B$8425='Bin Analysis'!$B7683,'Data Transformation'!$G$425:$G$8425),D7697))</f>
        <v>2001</v>
      </c>
      <c r="F7697">
        <f t="shared" si="960"/>
        <v>0</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t="e">
        <f>Weighting!$C$18</f>
        <v>#DIV/0!</v>
      </c>
      <c r="C7698" t="e">
        <f>Weighting!$F$18</f>
        <v>#NUM!</v>
      </c>
      <c r="D7698" t="e">
        <f>IF(C7698=1,'Data Transformation'!$G$3+0.5*'Data Transformation'!$W$25,IF(C7699=1,D7699-'Data Transformation'!$W$25,FALSE))</f>
        <v>#NUM!</v>
      </c>
      <c r="E7698">
        <f t="array" ref="E7698">IF(ISLOGICAL(D7698),"",FREQUENCY(IF('Data Transformation'!$B$425:$B$8425='Bin Analysis'!$B7683,'Data Transformation'!$G$425:$G$8425),D7698))</f>
        <v>2001</v>
      </c>
      <c r="F7698">
        <f t="shared" si="960"/>
        <v>0</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t="e">
        <f>Weighting!$C$19</f>
        <v>#DIV/0!</v>
      </c>
      <c r="C7699" t="e">
        <f>Weighting!$F$19</f>
        <v>#NUM!</v>
      </c>
      <c r="D7699" t="e">
        <f>IF(C7699=1,'Data Transformation'!$G$3+0.5*'Data Transformation'!$W$25,IF(C7700=1,D7700-'Data Transformation'!$W$25,FALSE))</f>
        <v>#NUM!</v>
      </c>
      <c r="E7699">
        <f t="array" ref="E7699">IF(ISLOGICAL(D7699),"",FREQUENCY(IF('Data Transformation'!$B$425:$B$8425='Bin Analysis'!$B7683,'Data Transformation'!$G$425:$G$8425),D7699))</f>
        <v>2001</v>
      </c>
      <c r="F7699">
        <f t="shared" si="960"/>
        <v>0</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t="e">
        <f>Weighting!$C$20</f>
        <v>#DIV/0!</v>
      </c>
      <c r="C7700" t="e">
        <f>Weighting!$F$20</f>
        <v>#NUM!</v>
      </c>
      <c r="D7700" t="e">
        <f>IF(C7700=1,'Data Transformation'!$G$3+0.5*'Data Transformation'!$W$25,IF(C7701=1,D7701-'Data Transformation'!$W$25,FALSE))</f>
        <v>#NUM!</v>
      </c>
      <c r="E7700">
        <f t="array" ref="E7700">IF(ISLOGICAL(D7700),"",FREQUENCY(IF('Data Transformation'!$B$425:$B$8425='Bin Analysis'!$B7683,'Data Transformation'!$G$425:$G$8425),D7700))</f>
        <v>2001</v>
      </c>
      <c r="F7700">
        <f t="shared" si="960"/>
        <v>0</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t="e">
        <f>Weighting!$C$21</f>
        <v>#DIV/0!</v>
      </c>
      <c r="C7701" t="e">
        <f>Weighting!$F$21</f>
        <v>#NUM!</v>
      </c>
      <c r="D7701" t="e">
        <f>IF(C7701=1,'Data Transformation'!$G$3+0.5*'Data Transformation'!$W$25,IF(C7702=1,D7702-'Data Transformation'!$W$25,FALSE))</f>
        <v>#NUM!</v>
      </c>
      <c r="E7701">
        <f t="array" ref="E7701">IF(ISLOGICAL(D7701),"",FREQUENCY(IF('Data Transformation'!$B$425:$B$8425='Bin Analysis'!$B7683,'Data Transformation'!$G$425:$G$8425),D7701))</f>
        <v>2001</v>
      </c>
      <c r="F7701">
        <f t="shared" si="960"/>
        <v>0</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t="e">
        <f>Weighting!$C$22</f>
        <v>#DIV/0!</v>
      </c>
      <c r="C7702" t="e">
        <f>Weighting!$F$22</f>
        <v>#NUM!</v>
      </c>
      <c r="D7702" t="e">
        <f>IF(C7702=1,'Data Transformation'!$G$3+0.5*'Data Transformation'!$W$25,IF(C7703=1,D7703-'Data Transformation'!$W$25,FALSE))</f>
        <v>#NUM!</v>
      </c>
      <c r="E7702">
        <f t="array" ref="E7702">IF(ISLOGICAL(D7702),"",FREQUENCY(IF('Data Transformation'!$B$425:$B$8425='Bin Analysis'!$B7683,'Data Transformation'!$G$425:$G$8425),D7702))</f>
        <v>2001</v>
      </c>
      <c r="F7702">
        <f t="shared" si="960"/>
        <v>0</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t="e">
        <f>Weighting!$C$23</f>
        <v>#DIV/0!</v>
      </c>
      <c r="C7703" t="e">
        <f>Weighting!$F$23</f>
        <v>#NUM!</v>
      </c>
      <c r="D7703" t="e">
        <f>IF(C7703=1,'Data Transformation'!$G$3+0.5*'Data Transformation'!$W$25,IF(C7704=1,D7704-'Data Transformation'!$W$25,FALSE))</f>
        <v>#NUM!</v>
      </c>
      <c r="E7703">
        <f t="array" ref="E7703">IF(ISLOGICAL(D7703),"",FREQUENCY(IF('Data Transformation'!$B$425:$B$8425='Bin Analysis'!$B7683,'Data Transformation'!$G$425:$G$8425),D7703))</f>
        <v>2001</v>
      </c>
      <c r="F7703">
        <f t="shared" si="960"/>
        <v>0</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t="e">
        <f>Weighting!$C$24</f>
        <v>#DIV/0!</v>
      </c>
      <c r="C7704" t="e">
        <f>Weighting!$F$24</f>
        <v>#NUM!</v>
      </c>
      <c r="D7704" t="e">
        <f>IF(C7704=1,'Data Transformation'!$G$3+0.5*'Data Transformation'!$W$25,IF(C7705=1,D7705-'Data Transformation'!$W$25,FALSE))</f>
        <v>#NUM!</v>
      </c>
      <c r="E7704">
        <f t="array" ref="E7704">IF(ISLOGICAL(D7704),"",FREQUENCY(IF('Data Transformation'!$B$425:$B$8425='Bin Analysis'!$B7683,'Data Transformation'!$G$425:$G$8425),D7704))</f>
        <v>2001</v>
      </c>
      <c r="F7704">
        <f t="shared" si="960"/>
        <v>0</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t="e">
        <f>Weighting!$C$25</f>
        <v>#DIV/0!</v>
      </c>
      <c r="C7705" t="e">
        <f>Weighting!$F$25</f>
        <v>#NUM!</v>
      </c>
      <c r="D7705" t="e">
        <f>IF(C7705=1,'Data Transformation'!$G$3+0.5*'Data Transformation'!$W$25,IF(C7706=1,D7706-'Data Transformation'!$W$25,FALSE))</f>
        <v>#NUM!</v>
      </c>
      <c r="E7705">
        <f t="array" ref="E7705">IF(ISLOGICAL(D7705),"",FREQUENCY(IF('Data Transformation'!$B$425:$B$8425='Bin Analysis'!$B7683,'Data Transformation'!$G$425:$G$8425),D7705))</f>
        <v>2001</v>
      </c>
      <c r="F7705">
        <f t="shared" si="960"/>
        <v>0</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67</v>
      </c>
      <c r="B7708" t="s">
        <v>47</v>
      </c>
      <c r="C7708" t="s">
        <v>5</v>
      </c>
      <c r="D7708" t="s">
        <v>98</v>
      </c>
      <c r="E7708" t="s">
        <v>99</v>
      </c>
      <c r="F7708" t="s">
        <v>100</v>
      </c>
      <c r="G7708" t="s">
        <v>69</v>
      </c>
      <c r="H7708" t="s">
        <v>31</v>
      </c>
      <c r="I7708" t="s">
        <v>32</v>
      </c>
      <c r="J7708" t="s">
        <v>46</v>
      </c>
      <c r="K7708" s="14" t="s">
        <v>45</v>
      </c>
      <c r="M7708" s="14"/>
      <c r="X7708" s="2">
        <v>0</v>
      </c>
      <c r="Y7708" s="2">
        <v>0</v>
      </c>
    </row>
    <row r="7709" spans="1:25" x14ac:dyDescent="0.25">
      <c r="A7709" s="32"/>
      <c r="D7709" t="e">
        <f>IF(C7709=1,'Data Transformation'!$G$3+0.5*'Data Transformation'!$W$25,IF(C7710=1,D7710-'Data Transformation'!$W$25,FALSE))</f>
        <v>#NUM!</v>
      </c>
      <c r="E7709">
        <f t="array" ref="E7709">IF(ISLOGICAL(D7709),"",FREQUENCY(IF('Data Transformation'!$B$425:$B$8425='Bin Analysis'!$B7707,'Data Transformation'!$G$425:$G$8425),D7709))</f>
        <v>2001</v>
      </c>
      <c r="F7709" t="e">
        <f>IF(ISLOGICAL(D7709),"",E7709-E7708)</f>
        <v>#VALUE!</v>
      </c>
      <c r="M7709" s="14"/>
    </row>
    <row r="7710" spans="1:25" x14ac:dyDescent="0.25">
      <c r="A7710" s="32" t="e">
        <f>IF(Weighting!$P$6&gt;0,B7710,"")</f>
        <v>#NUM!</v>
      </c>
      <c r="B7710" t="e">
        <f>Weighting!$C$6</f>
        <v>#DIV/0!</v>
      </c>
      <c r="C7710" t="e">
        <f>Weighting!$F$6</f>
        <v>#NUM!</v>
      </c>
      <c r="D7710" t="e">
        <f>IF(C7710=1,'Data Transformation'!$G$3+0.5*'Data Transformation'!$W$25,IF(C7711=1,D7711-'Data Transformation'!$W$25,FALSE))</f>
        <v>#NUM!</v>
      </c>
      <c r="E7710">
        <f t="array" ref="E7710">IF(ISLOGICAL(D7710),"",FREQUENCY(IF('Data Transformation'!$B$425:$B$8425='Bin Analysis'!$B7707,'Data Transformation'!$G$425:$G$8425),D7710))</f>
        <v>2001</v>
      </c>
      <c r="F7710">
        <f>IF(ISLOGICAL(D7710),"",E7710-E7709)</f>
        <v>0</v>
      </c>
      <c r="G7710">
        <f>Weighting!$H$6</f>
        <v>1</v>
      </c>
      <c r="H7710">
        <f t="array" ref="H7710">FREQUENCY(IF('Data Transformation'!$B$4:$B$8425=B7707,'Data Transformation'!$G$4:$G$8425),'Bin Analysis'!$B7710)</f>
        <v>2073</v>
      </c>
      <c r="I7710">
        <f>H7710-H7709</f>
        <v>2073</v>
      </c>
      <c r="J7710">
        <f>IF(I7710=0,0,1)</f>
        <v>1</v>
      </c>
      <c r="K7710" t="e">
        <f>J7710*Weighting!$W$6</f>
        <v>#NUM!</v>
      </c>
      <c r="M7710" s="14"/>
    </row>
    <row r="7711" spans="1:25" x14ac:dyDescent="0.25">
      <c r="A7711" s="32" t="str">
        <f>IF(Weighting!$P$7&gt;0,B7711,"")</f>
        <v/>
      </c>
      <c r="B7711" t="e">
        <f>Weighting!$C$7</f>
        <v>#DIV/0!</v>
      </c>
      <c r="C7711" t="e">
        <f>Weighting!$F$7</f>
        <v>#NUM!</v>
      </c>
      <c r="D7711" t="e">
        <f>IF(C7711=1,'Data Transformation'!$G$3+0.5*'Data Transformation'!$W$25,IF(C7712=1,D7712-'Data Transformation'!$W$25,FALSE))</f>
        <v>#NUM!</v>
      </c>
      <c r="E7711">
        <f t="array" ref="E7711">IF(ISLOGICAL(D7711),"",FREQUENCY(IF('Data Transformation'!$B$425:$B$8425='Bin Analysis'!$B7707,'Data Transformation'!$G$425:$G$8425),D7711))</f>
        <v>2001</v>
      </c>
      <c r="F7711">
        <f t="shared" ref="F7711:F7729" si="963">IF(ISLOGICAL(D7711),"",E7711-E7710)</f>
        <v>0</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t="str">
        <f>IF(Weighting!$P$8&gt;0,B7712,"")</f>
        <v/>
      </c>
      <c r="B7712" t="e">
        <f>Weighting!$C$8</f>
        <v>#DIV/0!</v>
      </c>
      <c r="C7712" t="e">
        <f>Weighting!$F$8</f>
        <v>#NUM!</v>
      </c>
      <c r="D7712" t="e">
        <f>IF(C7712=1,'Data Transformation'!$G$3+0.5*'Data Transformation'!$W$25,IF(C7713=1,D7713-'Data Transformation'!$W$25,FALSE))</f>
        <v>#NUM!</v>
      </c>
      <c r="E7712">
        <f t="array" ref="E7712">IF(ISLOGICAL(D7712),"",FREQUENCY(IF('Data Transformation'!$B$425:$B$8425='Bin Analysis'!$B7707,'Data Transformation'!$G$425:$G$8425),D7712))</f>
        <v>2001</v>
      </c>
      <c r="F7712">
        <f t="shared" si="963"/>
        <v>0</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t="str">
        <f>IF(Weighting!$P$9&gt;0,B7713,"")</f>
        <v/>
      </c>
      <c r="B7713" s="50" t="e">
        <f>Weighting!$C$9</f>
        <v>#DIV/0!</v>
      </c>
      <c r="C7713" t="e">
        <f>Weighting!$F$9</f>
        <v>#NUM!</v>
      </c>
      <c r="D7713" t="e">
        <f>IF(C7713=1,'Data Transformation'!$G$3+0.5*'Data Transformation'!$W$25,IF(C7714=1,D7714-'Data Transformation'!$W$25,FALSE))</f>
        <v>#NUM!</v>
      </c>
      <c r="E7713">
        <f t="array" ref="E7713">IF(ISLOGICAL(D7713),"",FREQUENCY(IF('Data Transformation'!$B$425:$B$8425='Bin Analysis'!$B7707,'Data Transformation'!$G$425:$G$8425),D7713))</f>
        <v>2001</v>
      </c>
      <c r="F7713">
        <f t="shared" si="963"/>
        <v>0</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t="str">
        <f>IF(Weighting!$P$10&gt;0,B7714,"")</f>
        <v/>
      </c>
      <c r="B7714" t="e">
        <f>Weighting!$C$10</f>
        <v>#DIV/0!</v>
      </c>
      <c r="C7714" t="e">
        <f>Weighting!$F$10</f>
        <v>#NUM!</v>
      </c>
      <c r="D7714" t="e">
        <f>IF(C7714=1,'Data Transformation'!$G$3+0.5*'Data Transformation'!$W$25,IF(C7715=1,D7715-'Data Transformation'!$W$25,FALSE))</f>
        <v>#NUM!</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t="str">
        <f>IF(Weighting!$P$11&gt;0,B7715,"")</f>
        <v/>
      </c>
      <c r="B7715" t="e">
        <f>Weighting!$C$11</f>
        <v>#DIV/0!</v>
      </c>
      <c r="C7715" t="e">
        <f>Weighting!$F$11</f>
        <v>#NUM!</v>
      </c>
      <c r="D7715" t="e">
        <f>IF(C7715=1,'Data Transformation'!$G$3+0.5*'Data Transformation'!$W$25,IF(C7716=1,D7716-'Data Transformation'!$W$25,FALSE))</f>
        <v>#NUM!</v>
      </c>
      <c r="E7715">
        <f t="array" ref="E7715">IF(ISLOGICAL(D7715),"",FREQUENCY(IF('Data Transformation'!$B$425:$B$8425='Bin Analysis'!$B7707,'Data Transformation'!$G$425:$G$8425),D7715))</f>
        <v>2001</v>
      </c>
      <c r="F7715">
        <f t="shared" si="963"/>
        <v>0</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t="str">
        <f>IF(Weighting!$P$12&gt;0,B7716,"")</f>
        <v/>
      </c>
      <c r="B7716" t="e">
        <f>Weighting!$C$12</f>
        <v>#DIV/0!</v>
      </c>
      <c r="C7716" t="e">
        <f>Weighting!$F$12</f>
        <v>#NUM!</v>
      </c>
      <c r="D7716" t="e">
        <f>IF(C7716=1,'Data Transformation'!$G$3+0.5*'Data Transformation'!$W$25,IF(C7717=1,D7717-'Data Transformation'!$W$25,FALSE))</f>
        <v>#NUM!</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t="str">
        <f>IF(Weighting!$P$13&gt;0,B7717,"")</f>
        <v/>
      </c>
      <c r="B7717" t="e">
        <f>Weighting!$C$13</f>
        <v>#DIV/0!</v>
      </c>
      <c r="C7717" t="e">
        <f>Weighting!$F$13</f>
        <v>#NUM!</v>
      </c>
      <c r="D7717" t="e">
        <f>IF(C7717=1,'Data Transformation'!$G$3+0.5*'Data Transformation'!$W$25,IF(C7718=1,D7718-'Data Transformation'!$W$25,FALSE))</f>
        <v>#NUM!</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t="str">
        <f>IF(Weighting!$P$14&gt;0,B7718,"")</f>
        <v/>
      </c>
      <c r="B7718" t="e">
        <f>Weighting!$C$14</f>
        <v>#DIV/0!</v>
      </c>
      <c r="C7718" t="e">
        <f>Weighting!$F$14</f>
        <v>#NUM!</v>
      </c>
      <c r="D7718" t="e">
        <f>IF(C7718=1,'Data Transformation'!$G$3+0.5*'Data Transformation'!$W$25,IF(C7719=1,D7719-'Data Transformation'!$W$25,FALSE))</f>
        <v>#NUM!</v>
      </c>
      <c r="E7718">
        <f t="array" ref="E7718">IF(ISLOGICAL(D7718),"",FREQUENCY(IF('Data Transformation'!$B$425:$B$8425='Bin Analysis'!$B7707,'Data Transformation'!$G$425:$G$8425),D7718))</f>
        <v>2001</v>
      </c>
      <c r="F7718">
        <f t="shared" si="963"/>
        <v>0</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t="str">
        <f>IF(Weighting!$P$15&gt;0,B7719,"")</f>
        <v/>
      </c>
      <c r="B7719" t="e">
        <f>Weighting!$C$15</f>
        <v>#DIV/0!</v>
      </c>
      <c r="C7719" t="e">
        <f>Weighting!$F$15</f>
        <v>#NUM!</v>
      </c>
      <c r="D7719" t="e">
        <f>IF(C7719=1,'Data Transformation'!$G$3+0.5*'Data Transformation'!$W$25,IF(C7720=1,D7720-'Data Transformation'!$W$25,FALSE))</f>
        <v>#NUM!</v>
      </c>
      <c r="E7719">
        <f t="array" ref="E7719">IF(ISLOGICAL(D7719),"",FREQUENCY(IF('Data Transformation'!$B$425:$B$8425='Bin Analysis'!$B7707,'Data Transformation'!$G$425:$G$8425),D7719))</f>
        <v>2001</v>
      </c>
      <c r="F7719">
        <f t="shared" si="963"/>
        <v>0</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t="e">
        <f>Weighting!$C$16</f>
        <v>#DIV/0!</v>
      </c>
      <c r="C7720" t="e">
        <f>Weighting!$F$16</f>
        <v>#NUM!</v>
      </c>
      <c r="D7720" t="e">
        <f>IF(C7720=1,'Data Transformation'!$G$3+0.5*'Data Transformation'!$W$25,IF(C7721=1,D7721-'Data Transformation'!$W$25,FALSE))</f>
        <v>#NUM!</v>
      </c>
      <c r="E7720">
        <f t="array" ref="E7720">IF(ISLOGICAL(D7720),"",FREQUENCY(IF('Data Transformation'!$B$425:$B$8425='Bin Analysis'!$B7707,'Data Transformation'!$G$425:$G$8425),D7720))</f>
        <v>2001</v>
      </c>
      <c r="F7720">
        <f t="shared" si="963"/>
        <v>0</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t="e">
        <f>Weighting!$C$17</f>
        <v>#DIV/0!</v>
      </c>
      <c r="C7721" t="e">
        <f>Weighting!$F$17</f>
        <v>#NUM!</v>
      </c>
      <c r="D7721" t="e">
        <f>IF(C7721=1,'Data Transformation'!$G$3+0.5*'Data Transformation'!$W$25,IF(C7722=1,D7722-'Data Transformation'!$W$25,FALSE))</f>
        <v>#NUM!</v>
      </c>
      <c r="E7721">
        <f t="array" ref="E7721">IF(ISLOGICAL(D7721),"",FREQUENCY(IF('Data Transformation'!$B$425:$B$8425='Bin Analysis'!$B7707,'Data Transformation'!$G$425:$G$8425),D7721))</f>
        <v>2001</v>
      </c>
      <c r="F7721">
        <f t="shared" si="963"/>
        <v>0</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t="e">
        <f>Weighting!$C$18</f>
        <v>#DIV/0!</v>
      </c>
      <c r="C7722" t="e">
        <f>Weighting!$F$18</f>
        <v>#NUM!</v>
      </c>
      <c r="D7722" t="e">
        <f>IF(C7722=1,'Data Transformation'!$G$3+0.5*'Data Transformation'!$W$25,IF(C7723=1,D7723-'Data Transformation'!$W$25,FALSE))</f>
        <v>#NUM!</v>
      </c>
      <c r="E7722">
        <f t="array" ref="E7722">IF(ISLOGICAL(D7722),"",FREQUENCY(IF('Data Transformation'!$B$425:$B$8425='Bin Analysis'!$B7707,'Data Transformation'!$G$425:$G$8425),D7722))</f>
        <v>2001</v>
      </c>
      <c r="F7722">
        <f t="shared" si="963"/>
        <v>0</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t="e">
        <f>Weighting!$C$19</f>
        <v>#DIV/0!</v>
      </c>
      <c r="C7723" t="e">
        <f>Weighting!$F$19</f>
        <v>#NUM!</v>
      </c>
      <c r="D7723" t="e">
        <f>IF(C7723=1,'Data Transformation'!$G$3+0.5*'Data Transformation'!$W$25,IF(C7724=1,D7724-'Data Transformation'!$W$25,FALSE))</f>
        <v>#NUM!</v>
      </c>
      <c r="E7723">
        <f t="array" ref="E7723">IF(ISLOGICAL(D7723),"",FREQUENCY(IF('Data Transformation'!$B$425:$B$8425='Bin Analysis'!$B7707,'Data Transformation'!$G$425:$G$8425),D7723))</f>
        <v>2001</v>
      </c>
      <c r="F7723">
        <f t="shared" si="963"/>
        <v>0</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t="e">
        <f>Weighting!$C$20</f>
        <v>#DIV/0!</v>
      </c>
      <c r="C7724" t="e">
        <f>Weighting!$F$20</f>
        <v>#NUM!</v>
      </c>
      <c r="D7724" t="e">
        <f>IF(C7724=1,'Data Transformation'!$G$3+0.5*'Data Transformation'!$W$25,IF(C7725=1,D7725-'Data Transformation'!$W$25,FALSE))</f>
        <v>#NUM!</v>
      </c>
      <c r="E7724">
        <f t="array" ref="E7724">IF(ISLOGICAL(D7724),"",FREQUENCY(IF('Data Transformation'!$B$425:$B$8425='Bin Analysis'!$B7707,'Data Transformation'!$G$425:$G$8425),D7724))</f>
        <v>2001</v>
      </c>
      <c r="F7724">
        <f t="shared" si="963"/>
        <v>0</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t="e">
        <f>Weighting!$C$21</f>
        <v>#DIV/0!</v>
      </c>
      <c r="C7725" t="e">
        <f>Weighting!$F$21</f>
        <v>#NUM!</v>
      </c>
      <c r="D7725" t="e">
        <f>IF(C7725=1,'Data Transformation'!$G$3+0.5*'Data Transformation'!$W$25,IF(C7726=1,D7726-'Data Transformation'!$W$25,FALSE))</f>
        <v>#NUM!</v>
      </c>
      <c r="E7725">
        <f t="array" ref="E7725">IF(ISLOGICAL(D7725),"",FREQUENCY(IF('Data Transformation'!$B$425:$B$8425='Bin Analysis'!$B7707,'Data Transformation'!$G$425:$G$8425),D7725))</f>
        <v>2001</v>
      </c>
      <c r="F7725">
        <f t="shared" si="963"/>
        <v>0</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t="e">
        <f>Weighting!$C$22</f>
        <v>#DIV/0!</v>
      </c>
      <c r="C7726" t="e">
        <f>Weighting!$F$22</f>
        <v>#NUM!</v>
      </c>
      <c r="D7726" t="e">
        <f>IF(C7726=1,'Data Transformation'!$G$3+0.5*'Data Transformation'!$W$25,IF(C7727=1,D7727-'Data Transformation'!$W$25,FALSE))</f>
        <v>#NUM!</v>
      </c>
      <c r="E7726">
        <f t="array" ref="E7726">IF(ISLOGICAL(D7726),"",FREQUENCY(IF('Data Transformation'!$B$425:$B$8425='Bin Analysis'!$B7707,'Data Transformation'!$G$425:$G$8425),D7726))</f>
        <v>2001</v>
      </c>
      <c r="F7726">
        <f t="shared" si="963"/>
        <v>0</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t="e">
        <f>Weighting!$C$23</f>
        <v>#DIV/0!</v>
      </c>
      <c r="C7727" t="e">
        <f>Weighting!$F$23</f>
        <v>#NUM!</v>
      </c>
      <c r="D7727" t="e">
        <f>IF(C7727=1,'Data Transformation'!$G$3+0.5*'Data Transformation'!$W$25,IF(C7728=1,D7728-'Data Transformation'!$W$25,FALSE))</f>
        <v>#NUM!</v>
      </c>
      <c r="E7727">
        <f t="array" ref="E7727">IF(ISLOGICAL(D7727),"",FREQUENCY(IF('Data Transformation'!$B$425:$B$8425='Bin Analysis'!$B7707,'Data Transformation'!$G$425:$G$8425),D7727))</f>
        <v>2001</v>
      </c>
      <c r="F7727">
        <f t="shared" si="963"/>
        <v>0</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t="e">
        <f>Weighting!$C$24</f>
        <v>#DIV/0!</v>
      </c>
      <c r="C7728" t="e">
        <f>Weighting!$F$24</f>
        <v>#NUM!</v>
      </c>
      <c r="D7728" t="e">
        <f>IF(C7728=1,'Data Transformation'!$G$3+0.5*'Data Transformation'!$W$25,IF(C7729=1,D7729-'Data Transformation'!$W$25,FALSE))</f>
        <v>#NUM!</v>
      </c>
      <c r="E7728">
        <f t="array" ref="E7728">IF(ISLOGICAL(D7728),"",FREQUENCY(IF('Data Transformation'!$B$425:$B$8425='Bin Analysis'!$B7707,'Data Transformation'!$G$425:$G$8425),D7728))</f>
        <v>2001</v>
      </c>
      <c r="F7728">
        <f t="shared" si="963"/>
        <v>0</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t="e">
        <f>Weighting!$C$25</f>
        <v>#DIV/0!</v>
      </c>
      <c r="C7729" t="e">
        <f>Weighting!$F$25</f>
        <v>#NUM!</v>
      </c>
      <c r="D7729" t="e">
        <f>IF(C7729=1,'Data Transformation'!$G$3+0.5*'Data Transformation'!$W$25,IF(C7730=1,D7730-'Data Transformation'!$W$25,FALSE))</f>
        <v>#NUM!</v>
      </c>
      <c r="E7729">
        <f t="array" ref="E7729">IF(ISLOGICAL(D7729),"",FREQUENCY(IF('Data Transformation'!$B$425:$B$8425='Bin Analysis'!$B7707,'Data Transformation'!$G$425:$G$8425),D7729))</f>
        <v>2001</v>
      </c>
      <c r="F7729">
        <f t="shared" si="963"/>
        <v>0</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67</v>
      </c>
      <c r="B7732" t="s">
        <v>47</v>
      </c>
      <c r="C7732" t="s">
        <v>5</v>
      </c>
      <c r="D7732" t="s">
        <v>98</v>
      </c>
      <c r="E7732" t="s">
        <v>99</v>
      </c>
      <c r="F7732" t="s">
        <v>100</v>
      </c>
      <c r="G7732" t="s">
        <v>69</v>
      </c>
      <c r="H7732" t="s">
        <v>31</v>
      </c>
      <c r="I7732" t="s">
        <v>32</v>
      </c>
      <c r="J7732" t="s">
        <v>46</v>
      </c>
      <c r="K7732" s="14" t="s">
        <v>45</v>
      </c>
      <c r="M7732" s="14"/>
      <c r="X7732" s="2">
        <v>0</v>
      </c>
      <c r="Y7732" s="2">
        <v>0</v>
      </c>
    </row>
    <row r="7733" spans="1:25" x14ac:dyDescent="0.25">
      <c r="A7733" s="32"/>
      <c r="D7733" t="e">
        <f>IF(C7733=1,'Data Transformation'!$G$3+0.5*'Data Transformation'!$W$25,IF(C7734=1,D7734-'Data Transformation'!$W$25,FALSE))</f>
        <v>#NUM!</v>
      </c>
      <c r="E7733">
        <f t="array" ref="E7733">IF(ISLOGICAL(D7733),"",FREQUENCY(IF('Data Transformation'!$B$425:$B$8425='Bin Analysis'!$B7731,'Data Transformation'!$G$425:$G$8425),D7733))</f>
        <v>2001</v>
      </c>
      <c r="F7733" t="e">
        <f>IF(ISLOGICAL(D7733),"",E7733-E7732)</f>
        <v>#VALUE!</v>
      </c>
      <c r="M7733" s="14"/>
    </row>
    <row r="7734" spans="1:25" x14ac:dyDescent="0.25">
      <c r="A7734" s="32" t="e">
        <f>IF(Weighting!$P$6&gt;0,B7734,"")</f>
        <v>#NUM!</v>
      </c>
      <c r="B7734" t="e">
        <f>Weighting!$C$6</f>
        <v>#DIV/0!</v>
      </c>
      <c r="C7734" t="e">
        <f>Weighting!$F$6</f>
        <v>#NUM!</v>
      </c>
      <c r="D7734" t="e">
        <f>IF(C7734=1,'Data Transformation'!$G$3+0.5*'Data Transformation'!$W$25,IF(C7735=1,D7735-'Data Transformation'!$W$25,FALSE))</f>
        <v>#NUM!</v>
      </c>
      <c r="E7734">
        <f t="array" ref="E7734">IF(ISLOGICAL(D7734),"",FREQUENCY(IF('Data Transformation'!$B$425:$B$8425='Bin Analysis'!$B7731,'Data Transformation'!$G$425:$G$8425),D7734))</f>
        <v>2001</v>
      </c>
      <c r="F7734">
        <f>IF(ISLOGICAL(D7734),"",E7734-E7733)</f>
        <v>0</v>
      </c>
      <c r="G7734">
        <f>Weighting!$H$6</f>
        <v>1</v>
      </c>
      <c r="H7734">
        <f t="array" ref="H7734">FREQUENCY(IF('Data Transformation'!$B$4:$B$8425=B7731,'Data Transformation'!$G$4:$G$8425),'Bin Analysis'!$B7734)</f>
        <v>2073</v>
      </c>
      <c r="I7734">
        <f>H7734-H7733</f>
        <v>2073</v>
      </c>
      <c r="J7734">
        <f>IF(I7734=0,0,1)</f>
        <v>1</v>
      </c>
      <c r="K7734" t="e">
        <f>J7734*Weighting!$W$6</f>
        <v>#NUM!</v>
      </c>
      <c r="M7734" s="14"/>
    </row>
    <row r="7735" spans="1:25" x14ac:dyDescent="0.25">
      <c r="A7735" s="32" t="str">
        <f>IF(Weighting!$P$7&gt;0,B7735,"")</f>
        <v/>
      </c>
      <c r="B7735" t="e">
        <f>Weighting!$C$7</f>
        <v>#DIV/0!</v>
      </c>
      <c r="C7735" t="e">
        <f>Weighting!$F$7</f>
        <v>#NUM!</v>
      </c>
      <c r="D7735" t="e">
        <f>IF(C7735=1,'Data Transformation'!$G$3+0.5*'Data Transformation'!$W$25,IF(C7736=1,D7736-'Data Transformation'!$W$25,FALSE))</f>
        <v>#NUM!</v>
      </c>
      <c r="E7735">
        <f t="array" ref="E7735">IF(ISLOGICAL(D7735),"",FREQUENCY(IF('Data Transformation'!$B$425:$B$8425='Bin Analysis'!$B7731,'Data Transformation'!$G$425:$G$8425),D7735))</f>
        <v>2001</v>
      </c>
      <c r="F7735">
        <f t="shared" ref="F7735:F7753" si="966">IF(ISLOGICAL(D7735),"",E7735-E7734)</f>
        <v>0</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t="str">
        <f>IF(Weighting!$P$8&gt;0,B7736,"")</f>
        <v/>
      </c>
      <c r="B7736" t="e">
        <f>Weighting!$C$8</f>
        <v>#DIV/0!</v>
      </c>
      <c r="C7736" t="e">
        <f>Weighting!$F$8</f>
        <v>#NUM!</v>
      </c>
      <c r="D7736" t="e">
        <f>IF(C7736=1,'Data Transformation'!$G$3+0.5*'Data Transformation'!$W$25,IF(C7737=1,D7737-'Data Transformation'!$W$25,FALSE))</f>
        <v>#NUM!</v>
      </c>
      <c r="E7736">
        <f t="array" ref="E7736">IF(ISLOGICAL(D7736),"",FREQUENCY(IF('Data Transformation'!$B$425:$B$8425='Bin Analysis'!$B7731,'Data Transformation'!$G$425:$G$8425),D7736))</f>
        <v>2001</v>
      </c>
      <c r="F7736">
        <f t="shared" si="966"/>
        <v>0</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t="str">
        <f>IF(Weighting!$P$9&gt;0,B7737,"")</f>
        <v/>
      </c>
      <c r="B7737" s="50" t="e">
        <f>Weighting!$C$9</f>
        <v>#DIV/0!</v>
      </c>
      <c r="C7737" t="e">
        <f>Weighting!$F$9</f>
        <v>#NUM!</v>
      </c>
      <c r="D7737" t="e">
        <f>IF(C7737=1,'Data Transformation'!$G$3+0.5*'Data Transformation'!$W$25,IF(C7738=1,D7738-'Data Transformation'!$W$25,FALSE))</f>
        <v>#NUM!</v>
      </c>
      <c r="E7737">
        <f t="array" ref="E7737">IF(ISLOGICAL(D7737),"",FREQUENCY(IF('Data Transformation'!$B$425:$B$8425='Bin Analysis'!$B7731,'Data Transformation'!$G$425:$G$8425),D7737))</f>
        <v>2001</v>
      </c>
      <c r="F7737">
        <f t="shared" si="966"/>
        <v>0</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t="str">
        <f>IF(Weighting!$P$10&gt;0,B7738,"")</f>
        <v/>
      </c>
      <c r="B7738" t="e">
        <f>Weighting!$C$10</f>
        <v>#DIV/0!</v>
      </c>
      <c r="C7738" t="e">
        <f>Weighting!$F$10</f>
        <v>#NUM!</v>
      </c>
      <c r="D7738" t="e">
        <f>IF(C7738=1,'Data Transformation'!$G$3+0.5*'Data Transformation'!$W$25,IF(C7739=1,D7739-'Data Transformation'!$W$25,FALSE))</f>
        <v>#NUM!</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t="str">
        <f>IF(Weighting!$P$11&gt;0,B7739,"")</f>
        <v/>
      </c>
      <c r="B7739" t="e">
        <f>Weighting!$C$11</f>
        <v>#DIV/0!</v>
      </c>
      <c r="C7739" t="e">
        <f>Weighting!$F$11</f>
        <v>#NUM!</v>
      </c>
      <c r="D7739" t="e">
        <f>IF(C7739=1,'Data Transformation'!$G$3+0.5*'Data Transformation'!$W$25,IF(C7740=1,D7740-'Data Transformation'!$W$25,FALSE))</f>
        <v>#NUM!</v>
      </c>
      <c r="E7739">
        <f t="array" ref="E7739">IF(ISLOGICAL(D7739),"",FREQUENCY(IF('Data Transformation'!$B$425:$B$8425='Bin Analysis'!$B7731,'Data Transformation'!$G$425:$G$8425),D7739))</f>
        <v>2001</v>
      </c>
      <c r="F7739">
        <f t="shared" si="966"/>
        <v>0</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t="str">
        <f>IF(Weighting!$P$12&gt;0,B7740,"")</f>
        <v/>
      </c>
      <c r="B7740" t="e">
        <f>Weighting!$C$12</f>
        <v>#DIV/0!</v>
      </c>
      <c r="C7740" t="e">
        <f>Weighting!$F$12</f>
        <v>#NUM!</v>
      </c>
      <c r="D7740" t="e">
        <f>IF(C7740=1,'Data Transformation'!$G$3+0.5*'Data Transformation'!$W$25,IF(C7741=1,D7741-'Data Transformation'!$W$25,FALSE))</f>
        <v>#NUM!</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t="str">
        <f>IF(Weighting!$P$13&gt;0,B7741,"")</f>
        <v/>
      </c>
      <c r="B7741" t="e">
        <f>Weighting!$C$13</f>
        <v>#DIV/0!</v>
      </c>
      <c r="C7741" t="e">
        <f>Weighting!$F$13</f>
        <v>#NUM!</v>
      </c>
      <c r="D7741" t="e">
        <f>IF(C7741=1,'Data Transformation'!$G$3+0.5*'Data Transformation'!$W$25,IF(C7742=1,D7742-'Data Transformation'!$W$25,FALSE))</f>
        <v>#NUM!</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t="str">
        <f>IF(Weighting!$P$14&gt;0,B7742,"")</f>
        <v/>
      </c>
      <c r="B7742" t="e">
        <f>Weighting!$C$14</f>
        <v>#DIV/0!</v>
      </c>
      <c r="C7742" t="e">
        <f>Weighting!$F$14</f>
        <v>#NUM!</v>
      </c>
      <c r="D7742" t="e">
        <f>IF(C7742=1,'Data Transformation'!$G$3+0.5*'Data Transformation'!$W$25,IF(C7743=1,D7743-'Data Transformation'!$W$25,FALSE))</f>
        <v>#NUM!</v>
      </c>
      <c r="E7742">
        <f t="array" ref="E7742">IF(ISLOGICAL(D7742),"",FREQUENCY(IF('Data Transformation'!$B$425:$B$8425='Bin Analysis'!$B7731,'Data Transformation'!$G$425:$G$8425),D7742))</f>
        <v>2001</v>
      </c>
      <c r="F7742">
        <f t="shared" si="966"/>
        <v>0</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t="str">
        <f>IF(Weighting!$P$15&gt;0,B7743,"")</f>
        <v/>
      </c>
      <c r="B7743" t="e">
        <f>Weighting!$C$15</f>
        <v>#DIV/0!</v>
      </c>
      <c r="C7743" t="e">
        <f>Weighting!$F$15</f>
        <v>#NUM!</v>
      </c>
      <c r="D7743" t="e">
        <f>IF(C7743=1,'Data Transformation'!$G$3+0.5*'Data Transformation'!$W$25,IF(C7744=1,D7744-'Data Transformation'!$W$25,FALSE))</f>
        <v>#NUM!</v>
      </c>
      <c r="E7743">
        <f t="array" ref="E7743">IF(ISLOGICAL(D7743),"",FREQUENCY(IF('Data Transformation'!$B$425:$B$8425='Bin Analysis'!$B7731,'Data Transformation'!$G$425:$G$8425),D7743))</f>
        <v>2001</v>
      </c>
      <c r="F7743">
        <f t="shared" si="966"/>
        <v>0</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t="e">
        <f>Weighting!$C$16</f>
        <v>#DIV/0!</v>
      </c>
      <c r="C7744" t="e">
        <f>Weighting!$F$16</f>
        <v>#NUM!</v>
      </c>
      <c r="D7744" t="e">
        <f>IF(C7744=1,'Data Transformation'!$G$3+0.5*'Data Transformation'!$W$25,IF(C7745=1,D7745-'Data Transformation'!$W$25,FALSE))</f>
        <v>#NUM!</v>
      </c>
      <c r="E7744">
        <f t="array" ref="E7744">IF(ISLOGICAL(D7744),"",FREQUENCY(IF('Data Transformation'!$B$425:$B$8425='Bin Analysis'!$B7731,'Data Transformation'!$G$425:$G$8425),D7744))</f>
        <v>2001</v>
      </c>
      <c r="F7744">
        <f t="shared" si="966"/>
        <v>0</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t="e">
        <f>Weighting!$C$17</f>
        <v>#DIV/0!</v>
      </c>
      <c r="C7745" t="e">
        <f>Weighting!$F$17</f>
        <v>#NUM!</v>
      </c>
      <c r="D7745" t="e">
        <f>IF(C7745=1,'Data Transformation'!$G$3+0.5*'Data Transformation'!$W$25,IF(C7746=1,D7746-'Data Transformation'!$W$25,FALSE))</f>
        <v>#NUM!</v>
      </c>
      <c r="E7745">
        <f t="array" ref="E7745">IF(ISLOGICAL(D7745),"",FREQUENCY(IF('Data Transformation'!$B$425:$B$8425='Bin Analysis'!$B7731,'Data Transformation'!$G$425:$G$8425),D7745))</f>
        <v>2001</v>
      </c>
      <c r="F7745">
        <f t="shared" si="966"/>
        <v>0</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t="e">
        <f>Weighting!$C$18</f>
        <v>#DIV/0!</v>
      </c>
      <c r="C7746" t="e">
        <f>Weighting!$F$18</f>
        <v>#NUM!</v>
      </c>
      <c r="D7746" t="e">
        <f>IF(C7746=1,'Data Transformation'!$G$3+0.5*'Data Transformation'!$W$25,IF(C7747=1,D7747-'Data Transformation'!$W$25,FALSE))</f>
        <v>#NUM!</v>
      </c>
      <c r="E7746">
        <f t="array" ref="E7746">IF(ISLOGICAL(D7746),"",FREQUENCY(IF('Data Transformation'!$B$425:$B$8425='Bin Analysis'!$B7731,'Data Transformation'!$G$425:$G$8425),D7746))</f>
        <v>2001</v>
      </c>
      <c r="F7746">
        <f t="shared" si="966"/>
        <v>0</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t="e">
        <f>Weighting!$C$19</f>
        <v>#DIV/0!</v>
      </c>
      <c r="C7747" t="e">
        <f>Weighting!$F$19</f>
        <v>#NUM!</v>
      </c>
      <c r="D7747" t="e">
        <f>IF(C7747=1,'Data Transformation'!$G$3+0.5*'Data Transformation'!$W$25,IF(C7748=1,D7748-'Data Transformation'!$W$25,FALSE))</f>
        <v>#NUM!</v>
      </c>
      <c r="E7747">
        <f t="array" ref="E7747">IF(ISLOGICAL(D7747),"",FREQUENCY(IF('Data Transformation'!$B$425:$B$8425='Bin Analysis'!$B7731,'Data Transformation'!$G$425:$G$8425),D7747))</f>
        <v>2001</v>
      </c>
      <c r="F7747">
        <f t="shared" si="966"/>
        <v>0</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t="e">
        <f>Weighting!$C$20</f>
        <v>#DIV/0!</v>
      </c>
      <c r="C7748" t="e">
        <f>Weighting!$F$20</f>
        <v>#NUM!</v>
      </c>
      <c r="D7748" t="e">
        <f>IF(C7748=1,'Data Transformation'!$G$3+0.5*'Data Transformation'!$W$25,IF(C7749=1,D7749-'Data Transformation'!$W$25,FALSE))</f>
        <v>#NUM!</v>
      </c>
      <c r="E7748">
        <f t="array" ref="E7748">IF(ISLOGICAL(D7748),"",FREQUENCY(IF('Data Transformation'!$B$425:$B$8425='Bin Analysis'!$B7731,'Data Transformation'!$G$425:$G$8425),D7748))</f>
        <v>2001</v>
      </c>
      <c r="F7748">
        <f t="shared" si="966"/>
        <v>0</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t="e">
        <f>Weighting!$C$21</f>
        <v>#DIV/0!</v>
      </c>
      <c r="C7749" t="e">
        <f>Weighting!$F$21</f>
        <v>#NUM!</v>
      </c>
      <c r="D7749" t="e">
        <f>IF(C7749=1,'Data Transformation'!$G$3+0.5*'Data Transformation'!$W$25,IF(C7750=1,D7750-'Data Transformation'!$W$25,FALSE))</f>
        <v>#NUM!</v>
      </c>
      <c r="E7749">
        <f t="array" ref="E7749">IF(ISLOGICAL(D7749),"",FREQUENCY(IF('Data Transformation'!$B$425:$B$8425='Bin Analysis'!$B7731,'Data Transformation'!$G$425:$G$8425),D7749))</f>
        <v>2001</v>
      </c>
      <c r="F7749">
        <f t="shared" si="966"/>
        <v>0</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t="e">
        <f>Weighting!$C$22</f>
        <v>#DIV/0!</v>
      </c>
      <c r="C7750" t="e">
        <f>Weighting!$F$22</f>
        <v>#NUM!</v>
      </c>
      <c r="D7750" t="e">
        <f>IF(C7750=1,'Data Transformation'!$G$3+0.5*'Data Transformation'!$W$25,IF(C7751=1,D7751-'Data Transformation'!$W$25,FALSE))</f>
        <v>#NUM!</v>
      </c>
      <c r="E7750">
        <f t="array" ref="E7750">IF(ISLOGICAL(D7750),"",FREQUENCY(IF('Data Transformation'!$B$425:$B$8425='Bin Analysis'!$B7731,'Data Transformation'!$G$425:$G$8425),D7750))</f>
        <v>2001</v>
      </c>
      <c r="F7750">
        <f t="shared" si="966"/>
        <v>0</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t="e">
        <f>Weighting!$C$23</f>
        <v>#DIV/0!</v>
      </c>
      <c r="C7751" t="e">
        <f>Weighting!$F$23</f>
        <v>#NUM!</v>
      </c>
      <c r="D7751" t="e">
        <f>IF(C7751=1,'Data Transformation'!$G$3+0.5*'Data Transformation'!$W$25,IF(C7752=1,D7752-'Data Transformation'!$W$25,FALSE))</f>
        <v>#NUM!</v>
      </c>
      <c r="E7751">
        <f t="array" ref="E7751">IF(ISLOGICAL(D7751),"",FREQUENCY(IF('Data Transformation'!$B$425:$B$8425='Bin Analysis'!$B7731,'Data Transformation'!$G$425:$G$8425),D7751))</f>
        <v>2001</v>
      </c>
      <c r="F7751">
        <f t="shared" si="966"/>
        <v>0</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t="e">
        <f>Weighting!$C$24</f>
        <v>#DIV/0!</v>
      </c>
      <c r="C7752" t="e">
        <f>Weighting!$F$24</f>
        <v>#NUM!</v>
      </c>
      <c r="D7752" t="e">
        <f>IF(C7752=1,'Data Transformation'!$G$3+0.5*'Data Transformation'!$W$25,IF(C7753=1,D7753-'Data Transformation'!$W$25,FALSE))</f>
        <v>#NUM!</v>
      </c>
      <c r="E7752">
        <f t="array" ref="E7752">IF(ISLOGICAL(D7752),"",FREQUENCY(IF('Data Transformation'!$B$425:$B$8425='Bin Analysis'!$B7731,'Data Transformation'!$G$425:$G$8425),D7752))</f>
        <v>2001</v>
      </c>
      <c r="F7752">
        <f t="shared" si="966"/>
        <v>0</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t="e">
        <f>Weighting!$C$25</f>
        <v>#DIV/0!</v>
      </c>
      <c r="C7753" t="e">
        <f>Weighting!$F$25</f>
        <v>#NUM!</v>
      </c>
      <c r="D7753" t="e">
        <f>IF(C7753=1,'Data Transformation'!$G$3+0.5*'Data Transformation'!$W$25,IF(C7754=1,D7754-'Data Transformation'!$W$25,FALSE))</f>
        <v>#NUM!</v>
      </c>
      <c r="E7753">
        <f t="array" ref="E7753">IF(ISLOGICAL(D7753),"",FREQUENCY(IF('Data Transformation'!$B$425:$B$8425='Bin Analysis'!$B7731,'Data Transformation'!$G$425:$G$8425),D7753))</f>
        <v>2001</v>
      </c>
      <c r="F7753">
        <f t="shared" si="966"/>
        <v>0</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67</v>
      </c>
      <c r="B7756" t="s">
        <v>47</v>
      </c>
      <c r="C7756" t="s">
        <v>5</v>
      </c>
      <c r="D7756" t="s">
        <v>98</v>
      </c>
      <c r="E7756" t="s">
        <v>99</v>
      </c>
      <c r="F7756" t="s">
        <v>100</v>
      </c>
      <c r="G7756" t="s">
        <v>69</v>
      </c>
      <c r="H7756" t="s">
        <v>31</v>
      </c>
      <c r="I7756" t="s">
        <v>32</v>
      </c>
      <c r="J7756" t="s">
        <v>46</v>
      </c>
      <c r="K7756" s="14" t="s">
        <v>45</v>
      </c>
      <c r="M7756" s="14"/>
      <c r="X7756" s="2">
        <v>0</v>
      </c>
      <c r="Y7756" s="2">
        <v>0</v>
      </c>
    </row>
    <row r="7757" spans="1:25" x14ac:dyDescent="0.25">
      <c r="A7757" s="32"/>
      <c r="D7757" t="e">
        <f>IF(C7757=1,'Data Transformation'!$G$3+0.5*'Data Transformation'!$W$25,IF(C7758=1,D7758-'Data Transformation'!$W$25,FALSE))</f>
        <v>#NUM!</v>
      </c>
      <c r="E7757">
        <f t="array" ref="E7757">IF(ISLOGICAL(D7757),"",FREQUENCY(IF('Data Transformation'!$B$425:$B$8425='Bin Analysis'!$B7755,'Data Transformation'!$G$425:$G$8425),D7757))</f>
        <v>2001</v>
      </c>
      <c r="F7757" t="e">
        <f>IF(ISLOGICAL(D7757),"",E7757-E7756)</f>
        <v>#VALUE!</v>
      </c>
      <c r="M7757" s="14"/>
    </row>
    <row r="7758" spans="1:25" x14ac:dyDescent="0.25">
      <c r="A7758" s="32" t="e">
        <f>IF(Weighting!$P$6&gt;0,B7758,"")</f>
        <v>#NUM!</v>
      </c>
      <c r="B7758" t="e">
        <f>Weighting!$C$6</f>
        <v>#DIV/0!</v>
      </c>
      <c r="C7758" t="e">
        <f>Weighting!$F$6</f>
        <v>#NUM!</v>
      </c>
      <c r="D7758" t="e">
        <f>IF(C7758=1,'Data Transformation'!$G$3+0.5*'Data Transformation'!$W$25,IF(C7759=1,D7759-'Data Transformation'!$W$25,FALSE))</f>
        <v>#NUM!</v>
      </c>
      <c r="E7758">
        <f t="array" ref="E7758">IF(ISLOGICAL(D7758),"",FREQUENCY(IF('Data Transformation'!$B$425:$B$8425='Bin Analysis'!$B7755,'Data Transformation'!$G$425:$G$8425),D7758))</f>
        <v>2001</v>
      </c>
      <c r="F7758">
        <f>IF(ISLOGICAL(D7758),"",E7758-E7757)</f>
        <v>0</v>
      </c>
      <c r="G7758">
        <f>Weighting!$H$6</f>
        <v>1</v>
      </c>
      <c r="H7758">
        <f t="array" ref="H7758">FREQUENCY(IF('Data Transformation'!$B$4:$B$8425=B7755,'Data Transformation'!$G$4:$G$8425),'Bin Analysis'!$B7758)</f>
        <v>2073</v>
      </c>
      <c r="I7758">
        <f>H7758-H7757</f>
        <v>2073</v>
      </c>
      <c r="J7758">
        <f>IF(I7758=0,0,1)</f>
        <v>1</v>
      </c>
      <c r="K7758" t="e">
        <f>J7758*Weighting!$W$6</f>
        <v>#NUM!</v>
      </c>
      <c r="M7758" s="14"/>
    </row>
    <row r="7759" spans="1:25" x14ac:dyDescent="0.25">
      <c r="A7759" s="32" t="str">
        <f>IF(Weighting!$P$7&gt;0,B7759,"")</f>
        <v/>
      </c>
      <c r="B7759" t="e">
        <f>Weighting!$C$7</f>
        <v>#DIV/0!</v>
      </c>
      <c r="C7759" t="e">
        <f>Weighting!$F$7</f>
        <v>#NUM!</v>
      </c>
      <c r="D7759" t="e">
        <f>IF(C7759=1,'Data Transformation'!$G$3+0.5*'Data Transformation'!$W$25,IF(C7760=1,D7760-'Data Transformation'!$W$25,FALSE))</f>
        <v>#NUM!</v>
      </c>
      <c r="E7759">
        <f t="array" ref="E7759">IF(ISLOGICAL(D7759),"",FREQUENCY(IF('Data Transformation'!$B$425:$B$8425='Bin Analysis'!$B7755,'Data Transformation'!$G$425:$G$8425),D7759))</f>
        <v>2001</v>
      </c>
      <c r="F7759">
        <f t="shared" ref="F7759:F7777" si="969">IF(ISLOGICAL(D7759),"",E7759-E7758)</f>
        <v>0</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t="str">
        <f>IF(Weighting!$P$8&gt;0,B7760,"")</f>
        <v/>
      </c>
      <c r="B7760" t="e">
        <f>Weighting!$C$8</f>
        <v>#DIV/0!</v>
      </c>
      <c r="C7760" t="e">
        <f>Weighting!$F$8</f>
        <v>#NUM!</v>
      </c>
      <c r="D7760" t="e">
        <f>IF(C7760=1,'Data Transformation'!$G$3+0.5*'Data Transformation'!$W$25,IF(C7761=1,D7761-'Data Transformation'!$W$25,FALSE))</f>
        <v>#NUM!</v>
      </c>
      <c r="E7760">
        <f t="array" ref="E7760">IF(ISLOGICAL(D7760),"",FREQUENCY(IF('Data Transformation'!$B$425:$B$8425='Bin Analysis'!$B7755,'Data Transformation'!$G$425:$G$8425),D7760))</f>
        <v>2001</v>
      </c>
      <c r="F7760">
        <f t="shared" si="969"/>
        <v>0</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t="str">
        <f>IF(Weighting!$P$9&gt;0,B7761,"")</f>
        <v/>
      </c>
      <c r="B7761" s="50" t="e">
        <f>Weighting!$C$9</f>
        <v>#DIV/0!</v>
      </c>
      <c r="C7761" t="e">
        <f>Weighting!$F$9</f>
        <v>#NUM!</v>
      </c>
      <c r="D7761" t="e">
        <f>IF(C7761=1,'Data Transformation'!$G$3+0.5*'Data Transformation'!$W$25,IF(C7762=1,D7762-'Data Transformation'!$W$25,FALSE))</f>
        <v>#NUM!</v>
      </c>
      <c r="E7761">
        <f t="array" ref="E7761">IF(ISLOGICAL(D7761),"",FREQUENCY(IF('Data Transformation'!$B$425:$B$8425='Bin Analysis'!$B7755,'Data Transformation'!$G$425:$G$8425),D7761))</f>
        <v>2001</v>
      </c>
      <c r="F7761">
        <f t="shared" si="969"/>
        <v>0</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t="str">
        <f>IF(Weighting!$P$10&gt;0,B7762,"")</f>
        <v/>
      </c>
      <c r="B7762" t="e">
        <f>Weighting!$C$10</f>
        <v>#DIV/0!</v>
      </c>
      <c r="C7762" t="e">
        <f>Weighting!$F$10</f>
        <v>#NUM!</v>
      </c>
      <c r="D7762" t="e">
        <f>IF(C7762=1,'Data Transformation'!$G$3+0.5*'Data Transformation'!$W$25,IF(C7763=1,D7763-'Data Transformation'!$W$25,FALSE))</f>
        <v>#NUM!</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t="str">
        <f>IF(Weighting!$P$11&gt;0,B7763,"")</f>
        <v/>
      </c>
      <c r="B7763" t="e">
        <f>Weighting!$C$11</f>
        <v>#DIV/0!</v>
      </c>
      <c r="C7763" t="e">
        <f>Weighting!$F$11</f>
        <v>#NUM!</v>
      </c>
      <c r="D7763" t="e">
        <f>IF(C7763=1,'Data Transformation'!$G$3+0.5*'Data Transformation'!$W$25,IF(C7764=1,D7764-'Data Transformation'!$W$25,FALSE))</f>
        <v>#NUM!</v>
      </c>
      <c r="E7763">
        <f t="array" ref="E7763">IF(ISLOGICAL(D7763),"",FREQUENCY(IF('Data Transformation'!$B$425:$B$8425='Bin Analysis'!$B7755,'Data Transformation'!$G$425:$G$8425),D7763))</f>
        <v>2001</v>
      </c>
      <c r="F7763">
        <f t="shared" si="969"/>
        <v>0</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t="str">
        <f>IF(Weighting!$P$12&gt;0,B7764,"")</f>
        <v/>
      </c>
      <c r="B7764" t="e">
        <f>Weighting!$C$12</f>
        <v>#DIV/0!</v>
      </c>
      <c r="C7764" t="e">
        <f>Weighting!$F$12</f>
        <v>#NUM!</v>
      </c>
      <c r="D7764" t="e">
        <f>IF(C7764=1,'Data Transformation'!$G$3+0.5*'Data Transformation'!$W$25,IF(C7765=1,D7765-'Data Transformation'!$W$25,FALSE))</f>
        <v>#NUM!</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t="str">
        <f>IF(Weighting!$P$13&gt;0,B7765,"")</f>
        <v/>
      </c>
      <c r="B7765" t="e">
        <f>Weighting!$C$13</f>
        <v>#DIV/0!</v>
      </c>
      <c r="C7765" t="e">
        <f>Weighting!$F$13</f>
        <v>#NUM!</v>
      </c>
      <c r="D7765" t="e">
        <f>IF(C7765=1,'Data Transformation'!$G$3+0.5*'Data Transformation'!$W$25,IF(C7766=1,D7766-'Data Transformation'!$W$25,FALSE))</f>
        <v>#NUM!</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t="str">
        <f>IF(Weighting!$P$14&gt;0,B7766,"")</f>
        <v/>
      </c>
      <c r="B7766" t="e">
        <f>Weighting!$C$14</f>
        <v>#DIV/0!</v>
      </c>
      <c r="C7766" t="e">
        <f>Weighting!$F$14</f>
        <v>#NUM!</v>
      </c>
      <c r="D7766" t="e">
        <f>IF(C7766=1,'Data Transformation'!$G$3+0.5*'Data Transformation'!$W$25,IF(C7767=1,D7767-'Data Transformation'!$W$25,FALSE))</f>
        <v>#NUM!</v>
      </c>
      <c r="E7766">
        <f t="array" ref="E7766">IF(ISLOGICAL(D7766),"",FREQUENCY(IF('Data Transformation'!$B$425:$B$8425='Bin Analysis'!$B7755,'Data Transformation'!$G$425:$G$8425),D7766))</f>
        <v>2001</v>
      </c>
      <c r="F7766">
        <f t="shared" si="969"/>
        <v>0</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t="str">
        <f>IF(Weighting!$P$15&gt;0,B7767,"")</f>
        <v/>
      </c>
      <c r="B7767" t="e">
        <f>Weighting!$C$15</f>
        <v>#DIV/0!</v>
      </c>
      <c r="C7767" t="e">
        <f>Weighting!$F$15</f>
        <v>#NUM!</v>
      </c>
      <c r="D7767" t="e">
        <f>IF(C7767=1,'Data Transformation'!$G$3+0.5*'Data Transformation'!$W$25,IF(C7768=1,D7768-'Data Transformation'!$W$25,FALSE))</f>
        <v>#NUM!</v>
      </c>
      <c r="E7767">
        <f t="array" ref="E7767">IF(ISLOGICAL(D7767),"",FREQUENCY(IF('Data Transformation'!$B$425:$B$8425='Bin Analysis'!$B7755,'Data Transformation'!$G$425:$G$8425),D7767))</f>
        <v>2001</v>
      </c>
      <c r="F7767">
        <f t="shared" si="969"/>
        <v>0</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t="e">
        <f>Weighting!$C$16</f>
        <v>#DIV/0!</v>
      </c>
      <c r="C7768" t="e">
        <f>Weighting!$F$16</f>
        <v>#NUM!</v>
      </c>
      <c r="D7768" t="e">
        <f>IF(C7768=1,'Data Transformation'!$G$3+0.5*'Data Transformation'!$W$25,IF(C7769=1,D7769-'Data Transformation'!$W$25,FALSE))</f>
        <v>#NUM!</v>
      </c>
      <c r="E7768">
        <f t="array" ref="E7768">IF(ISLOGICAL(D7768),"",FREQUENCY(IF('Data Transformation'!$B$425:$B$8425='Bin Analysis'!$B7755,'Data Transformation'!$G$425:$G$8425),D7768))</f>
        <v>2001</v>
      </c>
      <c r="F7768">
        <f t="shared" si="969"/>
        <v>0</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t="e">
        <f>Weighting!$C$17</f>
        <v>#DIV/0!</v>
      </c>
      <c r="C7769" t="e">
        <f>Weighting!$F$17</f>
        <v>#NUM!</v>
      </c>
      <c r="D7769" t="e">
        <f>IF(C7769=1,'Data Transformation'!$G$3+0.5*'Data Transformation'!$W$25,IF(C7770=1,D7770-'Data Transformation'!$W$25,FALSE))</f>
        <v>#NUM!</v>
      </c>
      <c r="E7769">
        <f t="array" ref="E7769">IF(ISLOGICAL(D7769),"",FREQUENCY(IF('Data Transformation'!$B$425:$B$8425='Bin Analysis'!$B7755,'Data Transformation'!$G$425:$G$8425),D7769))</f>
        <v>2001</v>
      </c>
      <c r="F7769">
        <f t="shared" si="969"/>
        <v>0</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t="e">
        <f>Weighting!$C$18</f>
        <v>#DIV/0!</v>
      </c>
      <c r="C7770" t="e">
        <f>Weighting!$F$18</f>
        <v>#NUM!</v>
      </c>
      <c r="D7770" t="e">
        <f>IF(C7770=1,'Data Transformation'!$G$3+0.5*'Data Transformation'!$W$25,IF(C7771=1,D7771-'Data Transformation'!$W$25,FALSE))</f>
        <v>#NUM!</v>
      </c>
      <c r="E7770">
        <f t="array" ref="E7770">IF(ISLOGICAL(D7770),"",FREQUENCY(IF('Data Transformation'!$B$425:$B$8425='Bin Analysis'!$B7755,'Data Transformation'!$G$425:$G$8425),D7770))</f>
        <v>2001</v>
      </c>
      <c r="F7770">
        <f t="shared" si="969"/>
        <v>0</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t="e">
        <f>Weighting!$C$19</f>
        <v>#DIV/0!</v>
      </c>
      <c r="C7771" t="e">
        <f>Weighting!$F$19</f>
        <v>#NUM!</v>
      </c>
      <c r="D7771" t="e">
        <f>IF(C7771=1,'Data Transformation'!$G$3+0.5*'Data Transformation'!$W$25,IF(C7772=1,D7772-'Data Transformation'!$W$25,FALSE))</f>
        <v>#NUM!</v>
      </c>
      <c r="E7771">
        <f t="array" ref="E7771">IF(ISLOGICAL(D7771),"",FREQUENCY(IF('Data Transformation'!$B$425:$B$8425='Bin Analysis'!$B7755,'Data Transformation'!$G$425:$G$8425),D7771))</f>
        <v>2001</v>
      </c>
      <c r="F7771">
        <f t="shared" si="969"/>
        <v>0</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t="e">
        <f>Weighting!$C$20</f>
        <v>#DIV/0!</v>
      </c>
      <c r="C7772" t="e">
        <f>Weighting!$F$20</f>
        <v>#NUM!</v>
      </c>
      <c r="D7772" t="e">
        <f>IF(C7772=1,'Data Transformation'!$G$3+0.5*'Data Transformation'!$W$25,IF(C7773=1,D7773-'Data Transformation'!$W$25,FALSE))</f>
        <v>#NUM!</v>
      </c>
      <c r="E7772">
        <f t="array" ref="E7772">IF(ISLOGICAL(D7772),"",FREQUENCY(IF('Data Transformation'!$B$425:$B$8425='Bin Analysis'!$B7755,'Data Transformation'!$G$425:$G$8425),D7772))</f>
        <v>2001</v>
      </c>
      <c r="F7772">
        <f t="shared" si="969"/>
        <v>0</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t="e">
        <f>Weighting!$C$21</f>
        <v>#DIV/0!</v>
      </c>
      <c r="C7773" t="e">
        <f>Weighting!$F$21</f>
        <v>#NUM!</v>
      </c>
      <c r="D7773" t="e">
        <f>IF(C7773=1,'Data Transformation'!$G$3+0.5*'Data Transformation'!$W$25,IF(C7774=1,D7774-'Data Transformation'!$W$25,FALSE))</f>
        <v>#NUM!</v>
      </c>
      <c r="E7773">
        <f t="array" ref="E7773">IF(ISLOGICAL(D7773),"",FREQUENCY(IF('Data Transformation'!$B$425:$B$8425='Bin Analysis'!$B7755,'Data Transformation'!$G$425:$G$8425),D7773))</f>
        <v>2001</v>
      </c>
      <c r="F7773">
        <f t="shared" si="969"/>
        <v>0</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t="e">
        <f>Weighting!$C$22</f>
        <v>#DIV/0!</v>
      </c>
      <c r="C7774" t="e">
        <f>Weighting!$F$22</f>
        <v>#NUM!</v>
      </c>
      <c r="D7774" t="e">
        <f>IF(C7774=1,'Data Transformation'!$G$3+0.5*'Data Transformation'!$W$25,IF(C7775=1,D7775-'Data Transformation'!$W$25,FALSE))</f>
        <v>#NUM!</v>
      </c>
      <c r="E7774">
        <f t="array" ref="E7774">IF(ISLOGICAL(D7774),"",FREQUENCY(IF('Data Transformation'!$B$425:$B$8425='Bin Analysis'!$B7755,'Data Transformation'!$G$425:$G$8425),D7774))</f>
        <v>2001</v>
      </c>
      <c r="F7774">
        <f t="shared" si="969"/>
        <v>0</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t="e">
        <f>Weighting!$C$23</f>
        <v>#DIV/0!</v>
      </c>
      <c r="C7775" t="e">
        <f>Weighting!$F$23</f>
        <v>#NUM!</v>
      </c>
      <c r="D7775" t="e">
        <f>IF(C7775=1,'Data Transformation'!$G$3+0.5*'Data Transformation'!$W$25,IF(C7776=1,D7776-'Data Transformation'!$W$25,FALSE))</f>
        <v>#NUM!</v>
      </c>
      <c r="E7775">
        <f t="array" ref="E7775">IF(ISLOGICAL(D7775),"",FREQUENCY(IF('Data Transformation'!$B$425:$B$8425='Bin Analysis'!$B7755,'Data Transformation'!$G$425:$G$8425),D7775))</f>
        <v>2001</v>
      </c>
      <c r="F7775">
        <f t="shared" si="969"/>
        <v>0</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t="e">
        <f>Weighting!$C$24</f>
        <v>#DIV/0!</v>
      </c>
      <c r="C7776" t="e">
        <f>Weighting!$F$24</f>
        <v>#NUM!</v>
      </c>
      <c r="D7776" t="e">
        <f>IF(C7776=1,'Data Transformation'!$G$3+0.5*'Data Transformation'!$W$25,IF(C7777=1,D7777-'Data Transformation'!$W$25,FALSE))</f>
        <v>#NUM!</v>
      </c>
      <c r="E7776">
        <f t="array" ref="E7776">IF(ISLOGICAL(D7776),"",FREQUENCY(IF('Data Transformation'!$B$425:$B$8425='Bin Analysis'!$B7755,'Data Transformation'!$G$425:$G$8425),D7776))</f>
        <v>2001</v>
      </c>
      <c r="F7776">
        <f t="shared" si="969"/>
        <v>0</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t="e">
        <f>Weighting!$C$25</f>
        <v>#DIV/0!</v>
      </c>
      <c r="C7777" t="e">
        <f>Weighting!$F$25</f>
        <v>#NUM!</v>
      </c>
      <c r="D7777" t="e">
        <f>IF(C7777=1,'Data Transformation'!$G$3+0.5*'Data Transformation'!$W$25,IF(C7778=1,D7778-'Data Transformation'!$W$25,FALSE))</f>
        <v>#NUM!</v>
      </c>
      <c r="E7777">
        <f t="array" ref="E7777">IF(ISLOGICAL(D7777),"",FREQUENCY(IF('Data Transformation'!$B$425:$B$8425='Bin Analysis'!$B7755,'Data Transformation'!$G$425:$G$8425),D7777))</f>
        <v>2001</v>
      </c>
      <c r="F7777">
        <f t="shared" si="969"/>
        <v>0</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67</v>
      </c>
      <c r="B7780" t="s">
        <v>47</v>
      </c>
      <c r="C7780" t="s">
        <v>5</v>
      </c>
      <c r="D7780" t="s">
        <v>98</v>
      </c>
      <c r="E7780" t="s">
        <v>99</v>
      </c>
      <c r="F7780" t="s">
        <v>100</v>
      </c>
      <c r="G7780" t="s">
        <v>69</v>
      </c>
      <c r="H7780" t="s">
        <v>31</v>
      </c>
      <c r="I7780" t="s">
        <v>32</v>
      </c>
      <c r="J7780" t="s">
        <v>46</v>
      </c>
      <c r="K7780" s="14" t="s">
        <v>45</v>
      </c>
      <c r="M7780" s="14"/>
      <c r="X7780" s="2">
        <v>0</v>
      </c>
      <c r="Y7780" s="2">
        <v>0</v>
      </c>
    </row>
    <row r="7781" spans="1:25" x14ac:dyDescent="0.25">
      <c r="A7781" s="32"/>
      <c r="D7781" t="e">
        <f>IF(C7781=1,'Data Transformation'!$G$3+0.5*'Data Transformation'!$W$25,IF(C7782=1,D7782-'Data Transformation'!$W$25,FALSE))</f>
        <v>#NUM!</v>
      </c>
      <c r="E7781">
        <f t="array" ref="E7781">IF(ISLOGICAL(D7781),"",FREQUENCY(IF('Data Transformation'!$B$425:$B$8425='Bin Analysis'!$B7779,'Data Transformation'!$G$425:$G$8425),D7781))</f>
        <v>2001</v>
      </c>
      <c r="F7781" t="e">
        <f>IF(ISLOGICAL(D7781),"",E7781-E7780)</f>
        <v>#VALUE!</v>
      </c>
      <c r="M7781" s="14"/>
    </row>
    <row r="7782" spans="1:25" x14ac:dyDescent="0.25">
      <c r="A7782" s="32" t="e">
        <f>IF(Weighting!$P$6&gt;0,B7782,"")</f>
        <v>#NUM!</v>
      </c>
      <c r="B7782" t="e">
        <f>Weighting!$C$6</f>
        <v>#DIV/0!</v>
      </c>
      <c r="C7782" t="e">
        <f>Weighting!$F$6</f>
        <v>#NUM!</v>
      </c>
      <c r="D7782" t="e">
        <f>IF(C7782=1,'Data Transformation'!$G$3+0.5*'Data Transformation'!$W$25,IF(C7783=1,D7783-'Data Transformation'!$W$25,FALSE))</f>
        <v>#NUM!</v>
      </c>
      <c r="E7782">
        <f t="array" ref="E7782">IF(ISLOGICAL(D7782),"",FREQUENCY(IF('Data Transformation'!$B$425:$B$8425='Bin Analysis'!$B7779,'Data Transformation'!$G$425:$G$8425),D7782))</f>
        <v>2001</v>
      </c>
      <c r="F7782">
        <f>IF(ISLOGICAL(D7782),"",E7782-E7781)</f>
        <v>0</v>
      </c>
      <c r="G7782">
        <f>Weighting!$H$6</f>
        <v>1</v>
      </c>
      <c r="H7782">
        <f t="array" ref="H7782">FREQUENCY(IF('Data Transformation'!$B$4:$B$8425=B7779,'Data Transformation'!$G$4:$G$8425),'Bin Analysis'!$B7782)</f>
        <v>2073</v>
      </c>
      <c r="I7782">
        <f>H7782-H7781</f>
        <v>2073</v>
      </c>
      <c r="J7782">
        <f>IF(I7782=0,0,1)</f>
        <v>1</v>
      </c>
      <c r="K7782" t="e">
        <f>J7782*Weighting!$W$6</f>
        <v>#NUM!</v>
      </c>
      <c r="M7782" s="14"/>
    </row>
    <row r="7783" spans="1:25" x14ac:dyDescent="0.25">
      <c r="A7783" s="32" t="str">
        <f>IF(Weighting!$P$7&gt;0,B7783,"")</f>
        <v/>
      </c>
      <c r="B7783" t="e">
        <f>Weighting!$C$7</f>
        <v>#DIV/0!</v>
      </c>
      <c r="C7783" t="e">
        <f>Weighting!$F$7</f>
        <v>#NUM!</v>
      </c>
      <c r="D7783" t="e">
        <f>IF(C7783=1,'Data Transformation'!$G$3+0.5*'Data Transformation'!$W$25,IF(C7784=1,D7784-'Data Transformation'!$W$25,FALSE))</f>
        <v>#NUM!</v>
      </c>
      <c r="E7783">
        <f t="array" ref="E7783">IF(ISLOGICAL(D7783),"",FREQUENCY(IF('Data Transformation'!$B$425:$B$8425='Bin Analysis'!$B7779,'Data Transformation'!$G$425:$G$8425),D7783))</f>
        <v>2001</v>
      </c>
      <c r="F7783">
        <f t="shared" ref="F7783:F7801" si="972">IF(ISLOGICAL(D7783),"",E7783-E7782)</f>
        <v>0</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t="str">
        <f>IF(Weighting!$P$8&gt;0,B7784,"")</f>
        <v/>
      </c>
      <c r="B7784" t="e">
        <f>Weighting!$C$8</f>
        <v>#DIV/0!</v>
      </c>
      <c r="C7784" t="e">
        <f>Weighting!$F$8</f>
        <v>#NUM!</v>
      </c>
      <c r="D7784" t="e">
        <f>IF(C7784=1,'Data Transformation'!$G$3+0.5*'Data Transformation'!$W$25,IF(C7785=1,D7785-'Data Transformation'!$W$25,FALSE))</f>
        <v>#NUM!</v>
      </c>
      <c r="E7784">
        <f t="array" ref="E7784">IF(ISLOGICAL(D7784),"",FREQUENCY(IF('Data Transformation'!$B$425:$B$8425='Bin Analysis'!$B7779,'Data Transformation'!$G$425:$G$8425),D7784))</f>
        <v>2001</v>
      </c>
      <c r="F7784">
        <f t="shared" si="972"/>
        <v>0</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t="str">
        <f>IF(Weighting!$P$9&gt;0,B7785,"")</f>
        <v/>
      </c>
      <c r="B7785" s="50" t="e">
        <f>Weighting!$C$9</f>
        <v>#DIV/0!</v>
      </c>
      <c r="C7785" t="e">
        <f>Weighting!$F$9</f>
        <v>#NUM!</v>
      </c>
      <c r="D7785" t="e">
        <f>IF(C7785=1,'Data Transformation'!$G$3+0.5*'Data Transformation'!$W$25,IF(C7786=1,D7786-'Data Transformation'!$W$25,FALSE))</f>
        <v>#NUM!</v>
      </c>
      <c r="E7785">
        <f t="array" ref="E7785">IF(ISLOGICAL(D7785),"",FREQUENCY(IF('Data Transformation'!$B$425:$B$8425='Bin Analysis'!$B7779,'Data Transformation'!$G$425:$G$8425),D7785))</f>
        <v>2001</v>
      </c>
      <c r="F7785">
        <f t="shared" si="972"/>
        <v>0</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t="str">
        <f>IF(Weighting!$P$10&gt;0,B7786,"")</f>
        <v/>
      </c>
      <c r="B7786" t="e">
        <f>Weighting!$C$10</f>
        <v>#DIV/0!</v>
      </c>
      <c r="C7786" t="e">
        <f>Weighting!$F$10</f>
        <v>#NUM!</v>
      </c>
      <c r="D7786" t="e">
        <f>IF(C7786=1,'Data Transformation'!$G$3+0.5*'Data Transformation'!$W$25,IF(C7787=1,D7787-'Data Transformation'!$W$25,FALSE))</f>
        <v>#NUM!</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t="str">
        <f>IF(Weighting!$P$11&gt;0,B7787,"")</f>
        <v/>
      </c>
      <c r="B7787" t="e">
        <f>Weighting!$C$11</f>
        <v>#DIV/0!</v>
      </c>
      <c r="C7787" t="e">
        <f>Weighting!$F$11</f>
        <v>#NUM!</v>
      </c>
      <c r="D7787" t="e">
        <f>IF(C7787=1,'Data Transformation'!$G$3+0.5*'Data Transformation'!$W$25,IF(C7788=1,D7788-'Data Transformation'!$W$25,FALSE))</f>
        <v>#NUM!</v>
      </c>
      <c r="E7787">
        <f t="array" ref="E7787">IF(ISLOGICAL(D7787),"",FREQUENCY(IF('Data Transformation'!$B$425:$B$8425='Bin Analysis'!$B7779,'Data Transformation'!$G$425:$G$8425),D7787))</f>
        <v>2001</v>
      </c>
      <c r="F7787">
        <f t="shared" si="972"/>
        <v>0</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t="str">
        <f>IF(Weighting!$P$12&gt;0,B7788,"")</f>
        <v/>
      </c>
      <c r="B7788" t="e">
        <f>Weighting!$C$12</f>
        <v>#DIV/0!</v>
      </c>
      <c r="C7788" t="e">
        <f>Weighting!$F$12</f>
        <v>#NUM!</v>
      </c>
      <c r="D7788" t="e">
        <f>IF(C7788=1,'Data Transformation'!$G$3+0.5*'Data Transformation'!$W$25,IF(C7789=1,D7789-'Data Transformation'!$W$25,FALSE))</f>
        <v>#NUM!</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t="str">
        <f>IF(Weighting!$P$13&gt;0,B7789,"")</f>
        <v/>
      </c>
      <c r="B7789" t="e">
        <f>Weighting!$C$13</f>
        <v>#DIV/0!</v>
      </c>
      <c r="C7789" t="e">
        <f>Weighting!$F$13</f>
        <v>#NUM!</v>
      </c>
      <c r="D7789" t="e">
        <f>IF(C7789=1,'Data Transformation'!$G$3+0.5*'Data Transformation'!$W$25,IF(C7790=1,D7790-'Data Transformation'!$W$25,FALSE))</f>
        <v>#NUM!</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t="str">
        <f>IF(Weighting!$P$14&gt;0,B7790,"")</f>
        <v/>
      </c>
      <c r="B7790" t="e">
        <f>Weighting!$C$14</f>
        <v>#DIV/0!</v>
      </c>
      <c r="C7790" t="e">
        <f>Weighting!$F$14</f>
        <v>#NUM!</v>
      </c>
      <c r="D7790" t="e">
        <f>IF(C7790=1,'Data Transformation'!$G$3+0.5*'Data Transformation'!$W$25,IF(C7791=1,D7791-'Data Transformation'!$W$25,FALSE))</f>
        <v>#NUM!</v>
      </c>
      <c r="E7790">
        <f t="array" ref="E7790">IF(ISLOGICAL(D7790),"",FREQUENCY(IF('Data Transformation'!$B$425:$B$8425='Bin Analysis'!$B7779,'Data Transformation'!$G$425:$G$8425),D7790))</f>
        <v>2001</v>
      </c>
      <c r="F7790">
        <f t="shared" si="972"/>
        <v>0</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t="str">
        <f>IF(Weighting!$P$15&gt;0,B7791,"")</f>
        <v/>
      </c>
      <c r="B7791" t="e">
        <f>Weighting!$C$15</f>
        <v>#DIV/0!</v>
      </c>
      <c r="C7791" t="e">
        <f>Weighting!$F$15</f>
        <v>#NUM!</v>
      </c>
      <c r="D7791" t="e">
        <f>IF(C7791=1,'Data Transformation'!$G$3+0.5*'Data Transformation'!$W$25,IF(C7792=1,D7792-'Data Transformation'!$W$25,FALSE))</f>
        <v>#NUM!</v>
      </c>
      <c r="E7791">
        <f t="array" ref="E7791">IF(ISLOGICAL(D7791),"",FREQUENCY(IF('Data Transformation'!$B$425:$B$8425='Bin Analysis'!$B7779,'Data Transformation'!$G$425:$G$8425),D7791))</f>
        <v>2001</v>
      </c>
      <c r="F7791">
        <f t="shared" si="972"/>
        <v>0</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t="e">
        <f>Weighting!$C$16</f>
        <v>#DIV/0!</v>
      </c>
      <c r="C7792" t="e">
        <f>Weighting!$F$16</f>
        <v>#NUM!</v>
      </c>
      <c r="D7792" t="e">
        <f>IF(C7792=1,'Data Transformation'!$G$3+0.5*'Data Transformation'!$W$25,IF(C7793=1,D7793-'Data Transformation'!$W$25,FALSE))</f>
        <v>#NUM!</v>
      </c>
      <c r="E7792">
        <f t="array" ref="E7792">IF(ISLOGICAL(D7792),"",FREQUENCY(IF('Data Transformation'!$B$425:$B$8425='Bin Analysis'!$B7779,'Data Transformation'!$G$425:$G$8425),D7792))</f>
        <v>2001</v>
      </c>
      <c r="F7792">
        <f t="shared" si="972"/>
        <v>0</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t="e">
        <f>Weighting!$C$17</f>
        <v>#DIV/0!</v>
      </c>
      <c r="C7793" t="e">
        <f>Weighting!$F$17</f>
        <v>#NUM!</v>
      </c>
      <c r="D7793" t="e">
        <f>IF(C7793=1,'Data Transformation'!$G$3+0.5*'Data Transformation'!$W$25,IF(C7794=1,D7794-'Data Transformation'!$W$25,FALSE))</f>
        <v>#NUM!</v>
      </c>
      <c r="E7793">
        <f t="array" ref="E7793">IF(ISLOGICAL(D7793),"",FREQUENCY(IF('Data Transformation'!$B$425:$B$8425='Bin Analysis'!$B7779,'Data Transformation'!$G$425:$G$8425),D7793))</f>
        <v>2001</v>
      </c>
      <c r="F7793">
        <f t="shared" si="972"/>
        <v>0</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t="e">
        <f>Weighting!$C$18</f>
        <v>#DIV/0!</v>
      </c>
      <c r="C7794" t="e">
        <f>Weighting!$F$18</f>
        <v>#NUM!</v>
      </c>
      <c r="D7794" t="e">
        <f>IF(C7794=1,'Data Transformation'!$G$3+0.5*'Data Transformation'!$W$25,IF(C7795=1,D7795-'Data Transformation'!$W$25,FALSE))</f>
        <v>#NUM!</v>
      </c>
      <c r="E7794">
        <f t="array" ref="E7794">IF(ISLOGICAL(D7794),"",FREQUENCY(IF('Data Transformation'!$B$425:$B$8425='Bin Analysis'!$B7779,'Data Transformation'!$G$425:$G$8425),D7794))</f>
        <v>2001</v>
      </c>
      <c r="F7794">
        <f t="shared" si="972"/>
        <v>0</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t="e">
        <f>Weighting!$C$19</f>
        <v>#DIV/0!</v>
      </c>
      <c r="C7795" t="e">
        <f>Weighting!$F$19</f>
        <v>#NUM!</v>
      </c>
      <c r="D7795" t="e">
        <f>IF(C7795=1,'Data Transformation'!$G$3+0.5*'Data Transformation'!$W$25,IF(C7796=1,D7796-'Data Transformation'!$W$25,FALSE))</f>
        <v>#NUM!</v>
      </c>
      <c r="E7795">
        <f t="array" ref="E7795">IF(ISLOGICAL(D7795),"",FREQUENCY(IF('Data Transformation'!$B$425:$B$8425='Bin Analysis'!$B7779,'Data Transformation'!$G$425:$G$8425),D7795))</f>
        <v>2001</v>
      </c>
      <c r="F7795">
        <f t="shared" si="972"/>
        <v>0</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t="e">
        <f>Weighting!$C$20</f>
        <v>#DIV/0!</v>
      </c>
      <c r="C7796" t="e">
        <f>Weighting!$F$20</f>
        <v>#NUM!</v>
      </c>
      <c r="D7796" t="e">
        <f>IF(C7796=1,'Data Transformation'!$G$3+0.5*'Data Transformation'!$W$25,IF(C7797=1,D7797-'Data Transformation'!$W$25,FALSE))</f>
        <v>#NUM!</v>
      </c>
      <c r="E7796">
        <f t="array" ref="E7796">IF(ISLOGICAL(D7796),"",FREQUENCY(IF('Data Transformation'!$B$425:$B$8425='Bin Analysis'!$B7779,'Data Transformation'!$G$425:$G$8425),D7796))</f>
        <v>2001</v>
      </c>
      <c r="F7796">
        <f t="shared" si="972"/>
        <v>0</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t="e">
        <f>Weighting!$C$21</f>
        <v>#DIV/0!</v>
      </c>
      <c r="C7797" t="e">
        <f>Weighting!$F$21</f>
        <v>#NUM!</v>
      </c>
      <c r="D7797" t="e">
        <f>IF(C7797=1,'Data Transformation'!$G$3+0.5*'Data Transformation'!$W$25,IF(C7798=1,D7798-'Data Transformation'!$W$25,FALSE))</f>
        <v>#NUM!</v>
      </c>
      <c r="E7797">
        <f t="array" ref="E7797">IF(ISLOGICAL(D7797),"",FREQUENCY(IF('Data Transformation'!$B$425:$B$8425='Bin Analysis'!$B7779,'Data Transformation'!$G$425:$G$8425),D7797))</f>
        <v>2001</v>
      </c>
      <c r="F7797">
        <f t="shared" si="972"/>
        <v>0</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t="e">
        <f>Weighting!$C$22</f>
        <v>#DIV/0!</v>
      </c>
      <c r="C7798" t="e">
        <f>Weighting!$F$22</f>
        <v>#NUM!</v>
      </c>
      <c r="D7798" t="e">
        <f>IF(C7798=1,'Data Transformation'!$G$3+0.5*'Data Transformation'!$W$25,IF(C7799=1,D7799-'Data Transformation'!$W$25,FALSE))</f>
        <v>#NUM!</v>
      </c>
      <c r="E7798">
        <f t="array" ref="E7798">IF(ISLOGICAL(D7798),"",FREQUENCY(IF('Data Transformation'!$B$425:$B$8425='Bin Analysis'!$B7779,'Data Transformation'!$G$425:$G$8425),D7798))</f>
        <v>2001</v>
      </c>
      <c r="F7798">
        <f t="shared" si="972"/>
        <v>0</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t="e">
        <f>Weighting!$C$23</f>
        <v>#DIV/0!</v>
      </c>
      <c r="C7799" t="e">
        <f>Weighting!$F$23</f>
        <v>#NUM!</v>
      </c>
      <c r="D7799" t="e">
        <f>IF(C7799=1,'Data Transformation'!$G$3+0.5*'Data Transformation'!$W$25,IF(C7800=1,D7800-'Data Transformation'!$W$25,FALSE))</f>
        <v>#NUM!</v>
      </c>
      <c r="E7799">
        <f t="array" ref="E7799">IF(ISLOGICAL(D7799),"",FREQUENCY(IF('Data Transformation'!$B$425:$B$8425='Bin Analysis'!$B7779,'Data Transformation'!$G$425:$G$8425),D7799))</f>
        <v>2001</v>
      </c>
      <c r="F7799">
        <f t="shared" si="972"/>
        <v>0</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t="e">
        <f>Weighting!$C$24</f>
        <v>#DIV/0!</v>
      </c>
      <c r="C7800" t="e">
        <f>Weighting!$F$24</f>
        <v>#NUM!</v>
      </c>
      <c r="D7800" t="e">
        <f>IF(C7800=1,'Data Transformation'!$G$3+0.5*'Data Transformation'!$W$25,IF(C7801=1,D7801-'Data Transformation'!$W$25,FALSE))</f>
        <v>#NUM!</v>
      </c>
      <c r="E7800">
        <f t="array" ref="E7800">IF(ISLOGICAL(D7800),"",FREQUENCY(IF('Data Transformation'!$B$425:$B$8425='Bin Analysis'!$B7779,'Data Transformation'!$G$425:$G$8425),D7800))</f>
        <v>2001</v>
      </c>
      <c r="F7800">
        <f t="shared" si="972"/>
        <v>0</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t="e">
        <f>Weighting!$C$25</f>
        <v>#DIV/0!</v>
      </c>
      <c r="C7801" t="e">
        <f>Weighting!$F$25</f>
        <v>#NUM!</v>
      </c>
      <c r="D7801" t="e">
        <f>IF(C7801=1,'Data Transformation'!$G$3+0.5*'Data Transformation'!$W$25,IF(C7802=1,D7802-'Data Transformation'!$W$25,FALSE))</f>
        <v>#NUM!</v>
      </c>
      <c r="E7801">
        <f t="array" ref="E7801">IF(ISLOGICAL(D7801),"",FREQUENCY(IF('Data Transformation'!$B$425:$B$8425='Bin Analysis'!$B7779,'Data Transformation'!$G$425:$G$8425),D7801))</f>
        <v>2001</v>
      </c>
      <c r="F7801">
        <f t="shared" si="972"/>
        <v>0</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7"/>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67</v>
      </c>
      <c r="B7804" t="s">
        <v>47</v>
      </c>
      <c r="C7804" t="s">
        <v>5</v>
      </c>
      <c r="D7804" t="s">
        <v>98</v>
      </c>
      <c r="E7804" t="s">
        <v>99</v>
      </c>
      <c r="F7804" t="s">
        <v>100</v>
      </c>
      <c r="G7804" t="s">
        <v>69</v>
      </c>
      <c r="H7804" t="s">
        <v>31</v>
      </c>
      <c r="I7804" t="s">
        <v>32</v>
      </c>
      <c r="J7804" t="s">
        <v>46</v>
      </c>
      <c r="K7804" s="14" t="s">
        <v>45</v>
      </c>
      <c r="M7804" s="14"/>
      <c r="X7804" s="2">
        <v>0</v>
      </c>
      <c r="Y7804" s="2">
        <v>0</v>
      </c>
    </row>
    <row r="7805" spans="1:25" x14ac:dyDescent="0.25">
      <c r="A7805" s="32"/>
      <c r="D7805" t="e">
        <f>IF(C7805=1,'Data Transformation'!$G$3+0.5*'Data Transformation'!$W$25,IF(C7806=1,D7806-'Data Transformation'!$W$25,FALSE))</f>
        <v>#NUM!</v>
      </c>
      <c r="E7805">
        <f t="array" ref="E7805">IF(ISLOGICAL(D7805),"",FREQUENCY(IF('Data Transformation'!$B$425:$B$8425='Bin Analysis'!$B7803,'Data Transformation'!$G$425:$G$8425),D7805))</f>
        <v>2001</v>
      </c>
      <c r="F7805" t="e">
        <f>IF(ISLOGICAL(D7805),"",E7805-E7804)</f>
        <v>#VALUE!</v>
      </c>
      <c r="M7805" s="14"/>
    </row>
    <row r="7806" spans="1:25" x14ac:dyDescent="0.25">
      <c r="A7806" s="32" t="e">
        <f>IF(Weighting!$P$6&gt;0,B7806,"")</f>
        <v>#NUM!</v>
      </c>
      <c r="B7806" t="e">
        <f>Weighting!$C$6</f>
        <v>#DIV/0!</v>
      </c>
      <c r="C7806" t="e">
        <f>Weighting!$F$6</f>
        <v>#NUM!</v>
      </c>
      <c r="D7806" t="e">
        <f>IF(C7806=1,'Data Transformation'!$G$3+0.5*'Data Transformation'!$W$25,IF(C7807=1,D7807-'Data Transformation'!$W$25,FALSE))</f>
        <v>#NUM!</v>
      </c>
      <c r="E7806">
        <f t="array" ref="E7806">IF(ISLOGICAL(D7806),"",FREQUENCY(IF('Data Transformation'!$B$425:$B$8425='Bin Analysis'!$B7803,'Data Transformation'!$G$425:$G$8425),D7806))</f>
        <v>2001</v>
      </c>
      <c r="F7806">
        <f>IF(ISLOGICAL(D7806),"",E7806-E7805)</f>
        <v>0</v>
      </c>
      <c r="G7806">
        <f>Weighting!$H$6</f>
        <v>1</v>
      </c>
      <c r="H7806">
        <f t="array" ref="H7806">FREQUENCY(IF('Data Transformation'!$B$4:$B$8425=B7803,'Data Transformation'!$G$4:$G$8425),'Bin Analysis'!$B7806)</f>
        <v>2073</v>
      </c>
      <c r="I7806">
        <f>H7806-H7805</f>
        <v>2073</v>
      </c>
      <c r="J7806">
        <f>IF(I7806=0,0,1)</f>
        <v>1</v>
      </c>
      <c r="K7806" t="e">
        <f>J7806*Weighting!$W$6</f>
        <v>#NUM!</v>
      </c>
      <c r="M7806" s="14"/>
    </row>
    <row r="7807" spans="1:25" x14ac:dyDescent="0.25">
      <c r="A7807" s="32" t="str">
        <f>IF(Weighting!$P$7&gt;0,B7807,"")</f>
        <v/>
      </c>
      <c r="B7807" t="e">
        <f>Weighting!$C$7</f>
        <v>#DIV/0!</v>
      </c>
      <c r="C7807" t="e">
        <f>Weighting!$F$7</f>
        <v>#NUM!</v>
      </c>
      <c r="D7807" t="e">
        <f>IF(C7807=1,'Data Transformation'!$G$3+0.5*'Data Transformation'!$W$25,IF(C7808=1,D7808-'Data Transformation'!$W$25,FALSE))</f>
        <v>#NUM!</v>
      </c>
      <c r="E7807">
        <f t="array" ref="E7807">IF(ISLOGICAL(D7807),"",FREQUENCY(IF('Data Transformation'!$B$425:$B$8425='Bin Analysis'!$B7803,'Data Transformation'!$G$425:$G$8425),D7807))</f>
        <v>2001</v>
      </c>
      <c r="F7807">
        <f t="shared" ref="F7807:F7825" si="975">IF(ISLOGICAL(D7807),"",E7807-E7806)</f>
        <v>0</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t="str">
        <f>IF(Weighting!$P$8&gt;0,B7808,"")</f>
        <v/>
      </c>
      <c r="B7808" t="e">
        <f>Weighting!$C$8</f>
        <v>#DIV/0!</v>
      </c>
      <c r="C7808" t="e">
        <f>Weighting!$F$8</f>
        <v>#NUM!</v>
      </c>
      <c r="D7808" t="e">
        <f>IF(C7808=1,'Data Transformation'!$G$3+0.5*'Data Transformation'!$W$25,IF(C7809=1,D7809-'Data Transformation'!$W$25,FALSE))</f>
        <v>#NUM!</v>
      </c>
      <c r="E7808">
        <f t="array" ref="E7808">IF(ISLOGICAL(D7808),"",FREQUENCY(IF('Data Transformation'!$B$425:$B$8425='Bin Analysis'!$B7803,'Data Transformation'!$G$425:$G$8425),D7808))</f>
        <v>2001</v>
      </c>
      <c r="F7808">
        <f t="shared" si="975"/>
        <v>0</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t="str">
        <f>IF(Weighting!$P$9&gt;0,B7809,"")</f>
        <v/>
      </c>
      <c r="B7809" s="50" t="e">
        <f>Weighting!$C$9</f>
        <v>#DIV/0!</v>
      </c>
      <c r="C7809" t="e">
        <f>Weighting!$F$9</f>
        <v>#NUM!</v>
      </c>
      <c r="D7809" t="e">
        <f>IF(C7809=1,'Data Transformation'!$G$3+0.5*'Data Transformation'!$W$25,IF(C7810=1,D7810-'Data Transformation'!$W$25,FALSE))</f>
        <v>#NUM!</v>
      </c>
      <c r="E7809">
        <f t="array" ref="E7809">IF(ISLOGICAL(D7809),"",FREQUENCY(IF('Data Transformation'!$B$425:$B$8425='Bin Analysis'!$B7803,'Data Transformation'!$G$425:$G$8425),D7809))</f>
        <v>2001</v>
      </c>
      <c r="F7809">
        <f t="shared" si="975"/>
        <v>0</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t="str">
        <f>IF(Weighting!$P$10&gt;0,B7810,"")</f>
        <v/>
      </c>
      <c r="B7810" t="e">
        <f>Weighting!$C$10</f>
        <v>#DIV/0!</v>
      </c>
      <c r="C7810" t="e">
        <f>Weighting!$F$10</f>
        <v>#NUM!</v>
      </c>
      <c r="D7810" t="e">
        <f>IF(C7810=1,'Data Transformation'!$G$3+0.5*'Data Transformation'!$W$25,IF(C7811=1,D7811-'Data Transformation'!$W$25,FALSE))</f>
        <v>#NUM!</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t="str">
        <f>IF(Weighting!$P$11&gt;0,B7811,"")</f>
        <v/>
      </c>
      <c r="B7811" t="e">
        <f>Weighting!$C$11</f>
        <v>#DIV/0!</v>
      </c>
      <c r="C7811" t="e">
        <f>Weighting!$F$11</f>
        <v>#NUM!</v>
      </c>
      <c r="D7811" t="e">
        <f>IF(C7811=1,'Data Transformation'!$G$3+0.5*'Data Transformation'!$W$25,IF(C7812=1,D7812-'Data Transformation'!$W$25,FALSE))</f>
        <v>#NUM!</v>
      </c>
      <c r="E7811">
        <f t="array" ref="E7811">IF(ISLOGICAL(D7811),"",FREQUENCY(IF('Data Transformation'!$B$425:$B$8425='Bin Analysis'!$B7803,'Data Transformation'!$G$425:$G$8425),D7811))</f>
        <v>2001</v>
      </c>
      <c r="F7811">
        <f t="shared" si="975"/>
        <v>0</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t="str">
        <f>IF(Weighting!$P$12&gt;0,B7812,"")</f>
        <v/>
      </c>
      <c r="B7812" t="e">
        <f>Weighting!$C$12</f>
        <v>#DIV/0!</v>
      </c>
      <c r="C7812" t="e">
        <f>Weighting!$F$12</f>
        <v>#NUM!</v>
      </c>
      <c r="D7812" t="e">
        <f>IF(C7812=1,'Data Transformation'!$G$3+0.5*'Data Transformation'!$W$25,IF(C7813=1,D7813-'Data Transformation'!$W$25,FALSE))</f>
        <v>#NUM!</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t="str">
        <f>IF(Weighting!$P$13&gt;0,B7813,"")</f>
        <v/>
      </c>
      <c r="B7813" t="e">
        <f>Weighting!$C$13</f>
        <v>#DIV/0!</v>
      </c>
      <c r="C7813" t="e">
        <f>Weighting!$F$13</f>
        <v>#NUM!</v>
      </c>
      <c r="D7813" t="e">
        <f>IF(C7813=1,'Data Transformation'!$G$3+0.5*'Data Transformation'!$W$25,IF(C7814=1,D7814-'Data Transformation'!$W$25,FALSE))</f>
        <v>#NUM!</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t="str">
        <f>IF(Weighting!$P$14&gt;0,B7814,"")</f>
        <v/>
      </c>
      <c r="B7814" t="e">
        <f>Weighting!$C$14</f>
        <v>#DIV/0!</v>
      </c>
      <c r="C7814" t="e">
        <f>Weighting!$F$14</f>
        <v>#NUM!</v>
      </c>
      <c r="D7814" t="e">
        <f>IF(C7814=1,'Data Transformation'!$G$3+0.5*'Data Transformation'!$W$25,IF(C7815=1,D7815-'Data Transformation'!$W$25,FALSE))</f>
        <v>#NUM!</v>
      </c>
      <c r="E7814">
        <f t="array" ref="E7814">IF(ISLOGICAL(D7814),"",FREQUENCY(IF('Data Transformation'!$B$425:$B$8425='Bin Analysis'!$B7803,'Data Transformation'!$G$425:$G$8425),D7814))</f>
        <v>2001</v>
      </c>
      <c r="F7814">
        <f t="shared" si="975"/>
        <v>0</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t="str">
        <f>IF(Weighting!$P$15&gt;0,B7815,"")</f>
        <v/>
      </c>
      <c r="B7815" t="e">
        <f>Weighting!$C$15</f>
        <v>#DIV/0!</v>
      </c>
      <c r="C7815" t="e">
        <f>Weighting!$F$15</f>
        <v>#NUM!</v>
      </c>
      <c r="D7815" t="e">
        <f>IF(C7815=1,'Data Transformation'!$G$3+0.5*'Data Transformation'!$W$25,IF(C7816=1,D7816-'Data Transformation'!$W$25,FALSE))</f>
        <v>#NUM!</v>
      </c>
      <c r="E7815">
        <f t="array" ref="E7815">IF(ISLOGICAL(D7815),"",FREQUENCY(IF('Data Transformation'!$B$425:$B$8425='Bin Analysis'!$B7803,'Data Transformation'!$G$425:$G$8425),D7815))</f>
        <v>2001</v>
      </c>
      <c r="F7815">
        <f t="shared" si="975"/>
        <v>0</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t="e">
        <f>Weighting!$C$16</f>
        <v>#DIV/0!</v>
      </c>
      <c r="C7816" t="e">
        <f>Weighting!$F$16</f>
        <v>#NUM!</v>
      </c>
      <c r="D7816" t="e">
        <f>IF(C7816=1,'Data Transformation'!$G$3+0.5*'Data Transformation'!$W$25,IF(C7817=1,D7817-'Data Transformation'!$W$25,FALSE))</f>
        <v>#NUM!</v>
      </c>
      <c r="E7816">
        <f t="array" ref="E7816">IF(ISLOGICAL(D7816),"",FREQUENCY(IF('Data Transformation'!$B$425:$B$8425='Bin Analysis'!$B7803,'Data Transformation'!$G$425:$G$8425),D7816))</f>
        <v>2001</v>
      </c>
      <c r="F7816">
        <f t="shared" si="975"/>
        <v>0</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t="e">
        <f>Weighting!$C$17</f>
        <v>#DIV/0!</v>
      </c>
      <c r="C7817" t="e">
        <f>Weighting!$F$17</f>
        <v>#NUM!</v>
      </c>
      <c r="D7817" t="e">
        <f>IF(C7817=1,'Data Transformation'!$G$3+0.5*'Data Transformation'!$W$25,IF(C7818=1,D7818-'Data Transformation'!$W$25,FALSE))</f>
        <v>#NUM!</v>
      </c>
      <c r="E7817">
        <f t="array" ref="E7817">IF(ISLOGICAL(D7817),"",FREQUENCY(IF('Data Transformation'!$B$425:$B$8425='Bin Analysis'!$B7803,'Data Transformation'!$G$425:$G$8425),D7817))</f>
        <v>2001</v>
      </c>
      <c r="F7817">
        <f t="shared" si="975"/>
        <v>0</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t="e">
        <f>Weighting!$C$18</f>
        <v>#DIV/0!</v>
      </c>
      <c r="C7818" t="e">
        <f>Weighting!$F$18</f>
        <v>#NUM!</v>
      </c>
      <c r="D7818" t="e">
        <f>IF(C7818=1,'Data Transformation'!$G$3+0.5*'Data Transformation'!$W$25,IF(C7819=1,D7819-'Data Transformation'!$W$25,FALSE))</f>
        <v>#NUM!</v>
      </c>
      <c r="E7818">
        <f t="array" ref="E7818">IF(ISLOGICAL(D7818),"",FREQUENCY(IF('Data Transformation'!$B$425:$B$8425='Bin Analysis'!$B7803,'Data Transformation'!$G$425:$G$8425),D7818))</f>
        <v>2001</v>
      </c>
      <c r="F7818">
        <f t="shared" si="975"/>
        <v>0</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t="e">
        <f>Weighting!$C$19</f>
        <v>#DIV/0!</v>
      </c>
      <c r="C7819" t="e">
        <f>Weighting!$F$19</f>
        <v>#NUM!</v>
      </c>
      <c r="D7819" t="e">
        <f>IF(C7819=1,'Data Transformation'!$G$3+0.5*'Data Transformation'!$W$25,IF(C7820=1,D7820-'Data Transformation'!$W$25,FALSE))</f>
        <v>#NUM!</v>
      </c>
      <c r="E7819">
        <f t="array" ref="E7819">IF(ISLOGICAL(D7819),"",FREQUENCY(IF('Data Transformation'!$B$425:$B$8425='Bin Analysis'!$B7803,'Data Transformation'!$G$425:$G$8425),D7819))</f>
        <v>2001</v>
      </c>
      <c r="F7819">
        <f t="shared" si="975"/>
        <v>0</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t="e">
        <f>Weighting!$C$20</f>
        <v>#DIV/0!</v>
      </c>
      <c r="C7820" t="e">
        <f>Weighting!$F$20</f>
        <v>#NUM!</v>
      </c>
      <c r="D7820" t="e">
        <f>IF(C7820=1,'Data Transformation'!$G$3+0.5*'Data Transformation'!$W$25,IF(C7821=1,D7821-'Data Transformation'!$W$25,FALSE))</f>
        <v>#NUM!</v>
      </c>
      <c r="E7820">
        <f t="array" ref="E7820">IF(ISLOGICAL(D7820),"",FREQUENCY(IF('Data Transformation'!$B$425:$B$8425='Bin Analysis'!$B7803,'Data Transformation'!$G$425:$G$8425),D7820))</f>
        <v>2001</v>
      </c>
      <c r="F7820">
        <f t="shared" si="975"/>
        <v>0</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t="e">
        <f>Weighting!$C$21</f>
        <v>#DIV/0!</v>
      </c>
      <c r="C7821" t="e">
        <f>Weighting!$F$21</f>
        <v>#NUM!</v>
      </c>
      <c r="D7821" t="e">
        <f>IF(C7821=1,'Data Transformation'!$G$3+0.5*'Data Transformation'!$W$25,IF(C7822=1,D7822-'Data Transformation'!$W$25,FALSE))</f>
        <v>#NUM!</v>
      </c>
      <c r="E7821">
        <f t="array" ref="E7821">IF(ISLOGICAL(D7821),"",FREQUENCY(IF('Data Transformation'!$B$425:$B$8425='Bin Analysis'!$B7803,'Data Transformation'!$G$425:$G$8425),D7821))</f>
        <v>2001</v>
      </c>
      <c r="F7821">
        <f t="shared" si="975"/>
        <v>0</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t="e">
        <f>Weighting!$C$22</f>
        <v>#DIV/0!</v>
      </c>
      <c r="C7822" t="e">
        <f>Weighting!$F$22</f>
        <v>#NUM!</v>
      </c>
      <c r="D7822" t="e">
        <f>IF(C7822=1,'Data Transformation'!$G$3+0.5*'Data Transformation'!$W$25,IF(C7823=1,D7823-'Data Transformation'!$W$25,FALSE))</f>
        <v>#NUM!</v>
      </c>
      <c r="E7822">
        <f t="array" ref="E7822">IF(ISLOGICAL(D7822),"",FREQUENCY(IF('Data Transformation'!$B$425:$B$8425='Bin Analysis'!$B7803,'Data Transformation'!$G$425:$G$8425),D7822))</f>
        <v>2001</v>
      </c>
      <c r="F7822">
        <f t="shared" si="975"/>
        <v>0</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t="e">
        <f>Weighting!$C$23</f>
        <v>#DIV/0!</v>
      </c>
      <c r="C7823" t="e">
        <f>Weighting!$F$23</f>
        <v>#NUM!</v>
      </c>
      <c r="D7823" t="e">
        <f>IF(C7823=1,'Data Transformation'!$G$3+0.5*'Data Transformation'!$W$25,IF(C7824=1,D7824-'Data Transformation'!$W$25,FALSE))</f>
        <v>#NUM!</v>
      </c>
      <c r="E7823">
        <f t="array" ref="E7823">IF(ISLOGICAL(D7823),"",FREQUENCY(IF('Data Transformation'!$B$425:$B$8425='Bin Analysis'!$B7803,'Data Transformation'!$G$425:$G$8425),D7823))</f>
        <v>2001</v>
      </c>
      <c r="F7823">
        <f t="shared" si="975"/>
        <v>0</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t="e">
        <f>Weighting!$C$24</f>
        <v>#DIV/0!</v>
      </c>
      <c r="C7824" t="e">
        <f>Weighting!$F$24</f>
        <v>#NUM!</v>
      </c>
      <c r="D7824" t="e">
        <f>IF(C7824=1,'Data Transformation'!$G$3+0.5*'Data Transformation'!$W$25,IF(C7825=1,D7825-'Data Transformation'!$W$25,FALSE))</f>
        <v>#NUM!</v>
      </c>
      <c r="E7824">
        <f t="array" ref="E7824">IF(ISLOGICAL(D7824),"",FREQUENCY(IF('Data Transformation'!$B$425:$B$8425='Bin Analysis'!$B7803,'Data Transformation'!$G$425:$G$8425),D7824))</f>
        <v>2001</v>
      </c>
      <c r="F7824">
        <f t="shared" si="975"/>
        <v>0</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t="e">
        <f>Weighting!$C$25</f>
        <v>#DIV/0!</v>
      </c>
      <c r="C7825" t="e">
        <f>Weighting!$F$25</f>
        <v>#NUM!</v>
      </c>
      <c r="D7825" t="e">
        <f>IF(C7825=1,'Data Transformation'!$G$3+0.5*'Data Transformation'!$W$25,IF(C7826=1,D7826-'Data Transformation'!$W$25,FALSE))</f>
        <v>#NUM!</v>
      </c>
      <c r="E7825">
        <f t="array" ref="E7825">IF(ISLOGICAL(D7825),"",FREQUENCY(IF('Data Transformation'!$B$425:$B$8425='Bin Analysis'!$B7803,'Data Transformation'!$G$425:$G$8425),D7825))</f>
        <v>2001</v>
      </c>
      <c r="F7825">
        <f t="shared" si="975"/>
        <v>0</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67</v>
      </c>
      <c r="B7828" t="s">
        <v>47</v>
      </c>
      <c r="C7828" t="s">
        <v>5</v>
      </c>
      <c r="D7828" t="s">
        <v>98</v>
      </c>
      <c r="E7828" t="s">
        <v>99</v>
      </c>
      <c r="F7828" t="s">
        <v>100</v>
      </c>
      <c r="G7828" t="s">
        <v>69</v>
      </c>
      <c r="H7828" t="s">
        <v>31</v>
      </c>
      <c r="I7828" t="s">
        <v>32</v>
      </c>
      <c r="J7828" t="s">
        <v>46</v>
      </c>
      <c r="K7828" s="14" t="s">
        <v>45</v>
      </c>
      <c r="M7828" s="14"/>
      <c r="X7828" s="2">
        <v>0</v>
      </c>
      <c r="Y7828" s="2">
        <v>0</v>
      </c>
    </row>
    <row r="7829" spans="1:25" x14ac:dyDescent="0.25">
      <c r="A7829" s="32"/>
      <c r="D7829" t="e">
        <f>IF(C7829=1,'Data Transformation'!$G$3+0.5*'Data Transformation'!$W$25,IF(C7830=1,D7830-'Data Transformation'!$W$25,FALSE))</f>
        <v>#NUM!</v>
      </c>
      <c r="E7829">
        <f t="array" ref="E7829">IF(ISLOGICAL(D7829),"",FREQUENCY(IF('Data Transformation'!$B$425:$B$8425='Bin Analysis'!$B7827,'Data Transformation'!$G$425:$G$8425),D7829))</f>
        <v>2001</v>
      </c>
      <c r="F7829" t="e">
        <f>IF(ISLOGICAL(D7829),"",E7829-E7828)</f>
        <v>#VALUE!</v>
      </c>
      <c r="M7829" s="14"/>
    </row>
    <row r="7830" spans="1:25" x14ac:dyDescent="0.25">
      <c r="A7830" s="32" t="e">
        <f>IF(Weighting!$P$6&gt;0,B7830,"")</f>
        <v>#NUM!</v>
      </c>
      <c r="B7830" t="e">
        <f>Weighting!$C$6</f>
        <v>#DIV/0!</v>
      </c>
      <c r="C7830" t="e">
        <f>Weighting!$F$6</f>
        <v>#NUM!</v>
      </c>
      <c r="D7830" t="e">
        <f>IF(C7830=1,'Data Transformation'!$G$3+0.5*'Data Transformation'!$W$25,IF(C7831=1,D7831-'Data Transformation'!$W$25,FALSE))</f>
        <v>#NUM!</v>
      </c>
      <c r="E7830">
        <f t="array" ref="E7830">IF(ISLOGICAL(D7830),"",FREQUENCY(IF('Data Transformation'!$B$425:$B$8425='Bin Analysis'!$B7827,'Data Transformation'!$G$425:$G$8425),D7830))</f>
        <v>2001</v>
      </c>
      <c r="F7830">
        <f>IF(ISLOGICAL(D7830),"",E7830-E7829)</f>
        <v>0</v>
      </c>
      <c r="G7830">
        <f>Weighting!$H$6</f>
        <v>1</v>
      </c>
      <c r="H7830">
        <f t="array" ref="H7830">FREQUENCY(IF('Data Transformation'!$B$4:$B$8425=B7827,'Data Transformation'!$G$4:$G$8425),'Bin Analysis'!$B7830)</f>
        <v>2073</v>
      </c>
      <c r="I7830">
        <f>H7830-H7829</f>
        <v>2073</v>
      </c>
      <c r="J7830">
        <f>IF(I7830=0,0,1)</f>
        <v>1</v>
      </c>
      <c r="K7830" t="e">
        <f>J7830*Weighting!$W$6</f>
        <v>#NUM!</v>
      </c>
      <c r="M7830" s="14"/>
    </row>
    <row r="7831" spans="1:25" x14ac:dyDescent="0.25">
      <c r="A7831" s="32" t="str">
        <f>IF(Weighting!$P$7&gt;0,B7831,"")</f>
        <v/>
      </c>
      <c r="B7831" t="e">
        <f>Weighting!$C$7</f>
        <v>#DIV/0!</v>
      </c>
      <c r="C7831" t="e">
        <f>Weighting!$F$7</f>
        <v>#NUM!</v>
      </c>
      <c r="D7831" t="e">
        <f>IF(C7831=1,'Data Transformation'!$G$3+0.5*'Data Transformation'!$W$25,IF(C7832=1,D7832-'Data Transformation'!$W$25,FALSE))</f>
        <v>#NUM!</v>
      </c>
      <c r="E7831">
        <f t="array" ref="E7831">IF(ISLOGICAL(D7831),"",FREQUENCY(IF('Data Transformation'!$B$425:$B$8425='Bin Analysis'!$B7827,'Data Transformation'!$G$425:$G$8425),D7831))</f>
        <v>2001</v>
      </c>
      <c r="F7831">
        <f t="shared" ref="F7831:F7849" si="978">IF(ISLOGICAL(D7831),"",E7831-E7830)</f>
        <v>0</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t="str">
        <f>IF(Weighting!$P$8&gt;0,B7832,"")</f>
        <v/>
      </c>
      <c r="B7832" t="e">
        <f>Weighting!$C$8</f>
        <v>#DIV/0!</v>
      </c>
      <c r="C7832" t="e">
        <f>Weighting!$F$8</f>
        <v>#NUM!</v>
      </c>
      <c r="D7832" t="e">
        <f>IF(C7832=1,'Data Transformation'!$G$3+0.5*'Data Transformation'!$W$25,IF(C7833=1,D7833-'Data Transformation'!$W$25,FALSE))</f>
        <v>#NUM!</v>
      </c>
      <c r="E7832">
        <f t="array" ref="E7832">IF(ISLOGICAL(D7832),"",FREQUENCY(IF('Data Transformation'!$B$425:$B$8425='Bin Analysis'!$B7827,'Data Transformation'!$G$425:$G$8425),D7832))</f>
        <v>2001</v>
      </c>
      <c r="F7832">
        <f t="shared" si="978"/>
        <v>0</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t="str">
        <f>IF(Weighting!$P$9&gt;0,B7833,"")</f>
        <v/>
      </c>
      <c r="B7833" s="50" t="e">
        <f>Weighting!$C$9</f>
        <v>#DIV/0!</v>
      </c>
      <c r="C7833" t="e">
        <f>Weighting!$F$9</f>
        <v>#NUM!</v>
      </c>
      <c r="D7833" t="e">
        <f>IF(C7833=1,'Data Transformation'!$G$3+0.5*'Data Transformation'!$W$25,IF(C7834=1,D7834-'Data Transformation'!$W$25,FALSE))</f>
        <v>#NUM!</v>
      </c>
      <c r="E7833">
        <f t="array" ref="E7833">IF(ISLOGICAL(D7833),"",FREQUENCY(IF('Data Transformation'!$B$425:$B$8425='Bin Analysis'!$B7827,'Data Transformation'!$G$425:$G$8425),D7833))</f>
        <v>2001</v>
      </c>
      <c r="F7833">
        <f t="shared" si="978"/>
        <v>0</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t="str">
        <f>IF(Weighting!$P$10&gt;0,B7834,"")</f>
        <v/>
      </c>
      <c r="B7834" t="e">
        <f>Weighting!$C$10</f>
        <v>#DIV/0!</v>
      </c>
      <c r="C7834" t="e">
        <f>Weighting!$F$10</f>
        <v>#NUM!</v>
      </c>
      <c r="D7834" t="e">
        <f>IF(C7834=1,'Data Transformation'!$G$3+0.5*'Data Transformation'!$W$25,IF(C7835=1,D7835-'Data Transformation'!$W$25,FALSE))</f>
        <v>#NUM!</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t="str">
        <f>IF(Weighting!$P$11&gt;0,B7835,"")</f>
        <v/>
      </c>
      <c r="B7835" t="e">
        <f>Weighting!$C$11</f>
        <v>#DIV/0!</v>
      </c>
      <c r="C7835" t="e">
        <f>Weighting!$F$11</f>
        <v>#NUM!</v>
      </c>
      <c r="D7835" t="e">
        <f>IF(C7835=1,'Data Transformation'!$G$3+0.5*'Data Transformation'!$W$25,IF(C7836=1,D7836-'Data Transformation'!$W$25,FALSE))</f>
        <v>#NUM!</v>
      </c>
      <c r="E7835">
        <f t="array" ref="E7835">IF(ISLOGICAL(D7835),"",FREQUENCY(IF('Data Transformation'!$B$425:$B$8425='Bin Analysis'!$B7827,'Data Transformation'!$G$425:$G$8425),D7835))</f>
        <v>2001</v>
      </c>
      <c r="F7835">
        <f t="shared" si="978"/>
        <v>0</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t="str">
        <f>IF(Weighting!$P$12&gt;0,B7836,"")</f>
        <v/>
      </c>
      <c r="B7836" t="e">
        <f>Weighting!$C$12</f>
        <v>#DIV/0!</v>
      </c>
      <c r="C7836" t="e">
        <f>Weighting!$F$12</f>
        <v>#NUM!</v>
      </c>
      <c r="D7836" t="e">
        <f>IF(C7836=1,'Data Transformation'!$G$3+0.5*'Data Transformation'!$W$25,IF(C7837=1,D7837-'Data Transformation'!$W$25,FALSE))</f>
        <v>#NUM!</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t="str">
        <f>IF(Weighting!$P$13&gt;0,B7837,"")</f>
        <v/>
      </c>
      <c r="B7837" t="e">
        <f>Weighting!$C$13</f>
        <v>#DIV/0!</v>
      </c>
      <c r="C7837" t="e">
        <f>Weighting!$F$13</f>
        <v>#NUM!</v>
      </c>
      <c r="D7837" t="e">
        <f>IF(C7837=1,'Data Transformation'!$G$3+0.5*'Data Transformation'!$W$25,IF(C7838=1,D7838-'Data Transformation'!$W$25,FALSE))</f>
        <v>#NUM!</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t="str">
        <f>IF(Weighting!$P$14&gt;0,B7838,"")</f>
        <v/>
      </c>
      <c r="B7838" t="e">
        <f>Weighting!$C$14</f>
        <v>#DIV/0!</v>
      </c>
      <c r="C7838" t="e">
        <f>Weighting!$F$14</f>
        <v>#NUM!</v>
      </c>
      <c r="D7838" t="e">
        <f>IF(C7838=1,'Data Transformation'!$G$3+0.5*'Data Transformation'!$W$25,IF(C7839=1,D7839-'Data Transformation'!$W$25,FALSE))</f>
        <v>#NUM!</v>
      </c>
      <c r="E7838">
        <f t="array" ref="E7838">IF(ISLOGICAL(D7838),"",FREQUENCY(IF('Data Transformation'!$B$425:$B$8425='Bin Analysis'!$B7827,'Data Transformation'!$G$425:$G$8425),D7838))</f>
        <v>2001</v>
      </c>
      <c r="F7838">
        <f t="shared" si="978"/>
        <v>0</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t="str">
        <f>IF(Weighting!$P$15&gt;0,B7839,"")</f>
        <v/>
      </c>
      <c r="B7839" t="e">
        <f>Weighting!$C$15</f>
        <v>#DIV/0!</v>
      </c>
      <c r="C7839" t="e">
        <f>Weighting!$F$15</f>
        <v>#NUM!</v>
      </c>
      <c r="D7839" t="e">
        <f>IF(C7839=1,'Data Transformation'!$G$3+0.5*'Data Transformation'!$W$25,IF(C7840=1,D7840-'Data Transformation'!$W$25,FALSE))</f>
        <v>#NUM!</v>
      </c>
      <c r="E7839">
        <f t="array" ref="E7839">IF(ISLOGICAL(D7839),"",FREQUENCY(IF('Data Transformation'!$B$425:$B$8425='Bin Analysis'!$B7827,'Data Transformation'!$G$425:$G$8425),D7839))</f>
        <v>2001</v>
      </c>
      <c r="F7839">
        <f t="shared" si="978"/>
        <v>0</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t="e">
        <f>Weighting!$C$16</f>
        <v>#DIV/0!</v>
      </c>
      <c r="C7840" t="e">
        <f>Weighting!$F$16</f>
        <v>#NUM!</v>
      </c>
      <c r="D7840" t="e">
        <f>IF(C7840=1,'Data Transformation'!$G$3+0.5*'Data Transformation'!$W$25,IF(C7841=1,D7841-'Data Transformation'!$W$25,FALSE))</f>
        <v>#NUM!</v>
      </c>
      <c r="E7840">
        <f t="array" ref="E7840">IF(ISLOGICAL(D7840),"",FREQUENCY(IF('Data Transformation'!$B$425:$B$8425='Bin Analysis'!$B7827,'Data Transformation'!$G$425:$G$8425),D7840))</f>
        <v>2001</v>
      </c>
      <c r="F7840">
        <f t="shared" si="978"/>
        <v>0</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t="e">
        <f>Weighting!$C$17</f>
        <v>#DIV/0!</v>
      </c>
      <c r="C7841" t="e">
        <f>Weighting!$F$17</f>
        <v>#NUM!</v>
      </c>
      <c r="D7841" t="e">
        <f>IF(C7841=1,'Data Transformation'!$G$3+0.5*'Data Transformation'!$W$25,IF(C7842=1,D7842-'Data Transformation'!$W$25,FALSE))</f>
        <v>#NUM!</v>
      </c>
      <c r="E7841">
        <f t="array" ref="E7841">IF(ISLOGICAL(D7841),"",FREQUENCY(IF('Data Transformation'!$B$425:$B$8425='Bin Analysis'!$B7827,'Data Transformation'!$G$425:$G$8425),D7841))</f>
        <v>2001</v>
      </c>
      <c r="F7841">
        <f t="shared" si="978"/>
        <v>0</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t="e">
        <f>Weighting!$C$18</f>
        <v>#DIV/0!</v>
      </c>
      <c r="C7842" t="e">
        <f>Weighting!$F$18</f>
        <v>#NUM!</v>
      </c>
      <c r="D7842" t="e">
        <f>IF(C7842=1,'Data Transformation'!$G$3+0.5*'Data Transformation'!$W$25,IF(C7843=1,D7843-'Data Transformation'!$W$25,FALSE))</f>
        <v>#NUM!</v>
      </c>
      <c r="E7842">
        <f t="array" ref="E7842">IF(ISLOGICAL(D7842),"",FREQUENCY(IF('Data Transformation'!$B$425:$B$8425='Bin Analysis'!$B7827,'Data Transformation'!$G$425:$G$8425),D7842))</f>
        <v>2001</v>
      </c>
      <c r="F7842">
        <f t="shared" si="978"/>
        <v>0</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t="e">
        <f>Weighting!$C$19</f>
        <v>#DIV/0!</v>
      </c>
      <c r="C7843" t="e">
        <f>Weighting!$F$19</f>
        <v>#NUM!</v>
      </c>
      <c r="D7843" t="e">
        <f>IF(C7843=1,'Data Transformation'!$G$3+0.5*'Data Transformation'!$W$25,IF(C7844=1,D7844-'Data Transformation'!$W$25,FALSE))</f>
        <v>#NUM!</v>
      </c>
      <c r="E7843">
        <f t="array" ref="E7843">IF(ISLOGICAL(D7843),"",FREQUENCY(IF('Data Transformation'!$B$425:$B$8425='Bin Analysis'!$B7827,'Data Transformation'!$G$425:$G$8425),D7843))</f>
        <v>2001</v>
      </c>
      <c r="F7843">
        <f t="shared" si="978"/>
        <v>0</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t="e">
        <f>Weighting!$C$20</f>
        <v>#DIV/0!</v>
      </c>
      <c r="C7844" t="e">
        <f>Weighting!$F$20</f>
        <v>#NUM!</v>
      </c>
      <c r="D7844" t="e">
        <f>IF(C7844=1,'Data Transformation'!$G$3+0.5*'Data Transformation'!$W$25,IF(C7845=1,D7845-'Data Transformation'!$W$25,FALSE))</f>
        <v>#NUM!</v>
      </c>
      <c r="E7844">
        <f t="array" ref="E7844">IF(ISLOGICAL(D7844),"",FREQUENCY(IF('Data Transformation'!$B$425:$B$8425='Bin Analysis'!$B7827,'Data Transformation'!$G$425:$G$8425),D7844))</f>
        <v>2001</v>
      </c>
      <c r="F7844">
        <f t="shared" si="978"/>
        <v>0</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t="e">
        <f>Weighting!$C$21</f>
        <v>#DIV/0!</v>
      </c>
      <c r="C7845" t="e">
        <f>Weighting!$F$21</f>
        <v>#NUM!</v>
      </c>
      <c r="D7845" t="e">
        <f>IF(C7845=1,'Data Transformation'!$G$3+0.5*'Data Transformation'!$W$25,IF(C7846=1,D7846-'Data Transformation'!$W$25,FALSE))</f>
        <v>#NUM!</v>
      </c>
      <c r="E7845">
        <f t="array" ref="E7845">IF(ISLOGICAL(D7845),"",FREQUENCY(IF('Data Transformation'!$B$425:$B$8425='Bin Analysis'!$B7827,'Data Transformation'!$G$425:$G$8425),D7845))</f>
        <v>2001</v>
      </c>
      <c r="F7845">
        <f t="shared" si="978"/>
        <v>0</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t="e">
        <f>Weighting!$C$22</f>
        <v>#DIV/0!</v>
      </c>
      <c r="C7846" t="e">
        <f>Weighting!$F$22</f>
        <v>#NUM!</v>
      </c>
      <c r="D7846" t="e">
        <f>IF(C7846=1,'Data Transformation'!$G$3+0.5*'Data Transformation'!$W$25,IF(C7847=1,D7847-'Data Transformation'!$W$25,FALSE))</f>
        <v>#NUM!</v>
      </c>
      <c r="E7846">
        <f t="array" ref="E7846">IF(ISLOGICAL(D7846),"",FREQUENCY(IF('Data Transformation'!$B$425:$B$8425='Bin Analysis'!$B7827,'Data Transformation'!$G$425:$G$8425),D7846))</f>
        <v>2001</v>
      </c>
      <c r="F7846">
        <f t="shared" si="978"/>
        <v>0</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t="e">
        <f>Weighting!$C$23</f>
        <v>#DIV/0!</v>
      </c>
      <c r="C7847" t="e">
        <f>Weighting!$F$23</f>
        <v>#NUM!</v>
      </c>
      <c r="D7847" t="e">
        <f>IF(C7847=1,'Data Transformation'!$G$3+0.5*'Data Transformation'!$W$25,IF(C7848=1,D7848-'Data Transformation'!$W$25,FALSE))</f>
        <v>#NUM!</v>
      </c>
      <c r="E7847">
        <f t="array" ref="E7847">IF(ISLOGICAL(D7847),"",FREQUENCY(IF('Data Transformation'!$B$425:$B$8425='Bin Analysis'!$B7827,'Data Transformation'!$G$425:$G$8425),D7847))</f>
        <v>2001</v>
      </c>
      <c r="F7847">
        <f t="shared" si="978"/>
        <v>0</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t="e">
        <f>Weighting!$C$24</f>
        <v>#DIV/0!</v>
      </c>
      <c r="C7848" t="e">
        <f>Weighting!$F$24</f>
        <v>#NUM!</v>
      </c>
      <c r="D7848" t="e">
        <f>IF(C7848=1,'Data Transformation'!$G$3+0.5*'Data Transformation'!$W$25,IF(C7849=1,D7849-'Data Transformation'!$W$25,FALSE))</f>
        <v>#NUM!</v>
      </c>
      <c r="E7848">
        <f t="array" ref="E7848">IF(ISLOGICAL(D7848),"",FREQUENCY(IF('Data Transformation'!$B$425:$B$8425='Bin Analysis'!$B7827,'Data Transformation'!$G$425:$G$8425),D7848))</f>
        <v>2001</v>
      </c>
      <c r="F7848">
        <f t="shared" si="978"/>
        <v>0</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t="e">
        <f>Weighting!$C$25</f>
        <v>#DIV/0!</v>
      </c>
      <c r="C7849" t="e">
        <f>Weighting!$F$25</f>
        <v>#NUM!</v>
      </c>
      <c r="D7849" t="e">
        <f>IF(C7849=1,'Data Transformation'!$G$3+0.5*'Data Transformation'!$W$25,IF(C7850=1,D7850-'Data Transformation'!$W$25,FALSE))</f>
        <v>#NUM!</v>
      </c>
      <c r="E7849">
        <f t="array" ref="E7849">IF(ISLOGICAL(D7849),"",FREQUENCY(IF('Data Transformation'!$B$425:$B$8425='Bin Analysis'!$B7827,'Data Transformation'!$G$425:$G$8425),D7849))</f>
        <v>2001</v>
      </c>
      <c r="F7849">
        <f t="shared" si="978"/>
        <v>0</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67</v>
      </c>
      <c r="B7852" t="s">
        <v>47</v>
      </c>
      <c r="C7852" t="s">
        <v>5</v>
      </c>
      <c r="D7852" t="s">
        <v>98</v>
      </c>
      <c r="E7852" t="s">
        <v>99</v>
      </c>
      <c r="F7852" t="s">
        <v>100</v>
      </c>
      <c r="G7852" t="s">
        <v>69</v>
      </c>
      <c r="H7852" t="s">
        <v>31</v>
      </c>
      <c r="I7852" t="s">
        <v>32</v>
      </c>
      <c r="J7852" t="s">
        <v>46</v>
      </c>
      <c r="K7852" s="14" t="s">
        <v>45</v>
      </c>
      <c r="M7852" s="14"/>
      <c r="X7852" s="2">
        <v>0</v>
      </c>
      <c r="Y7852" s="2">
        <v>0</v>
      </c>
    </row>
    <row r="7853" spans="1:25" x14ac:dyDescent="0.25">
      <c r="A7853" s="32"/>
      <c r="D7853" t="e">
        <f>IF(C7853=1,'Data Transformation'!$G$3+0.5*'Data Transformation'!$W$25,IF(C7854=1,D7854-'Data Transformation'!$W$25,FALSE))</f>
        <v>#NUM!</v>
      </c>
      <c r="E7853">
        <f t="array" ref="E7853">IF(ISLOGICAL(D7853),"",FREQUENCY(IF('Data Transformation'!$B$425:$B$8425='Bin Analysis'!$B7851,'Data Transformation'!$G$425:$G$8425),D7853))</f>
        <v>2001</v>
      </c>
      <c r="F7853" t="e">
        <f>IF(ISLOGICAL(D7853),"",E7853-E7852)</f>
        <v>#VALUE!</v>
      </c>
      <c r="M7853" s="14"/>
    </row>
    <row r="7854" spans="1:25" x14ac:dyDescent="0.25">
      <c r="A7854" s="32" t="e">
        <f>IF(Weighting!$P$6&gt;0,B7854,"")</f>
        <v>#NUM!</v>
      </c>
      <c r="B7854" t="e">
        <f>Weighting!$C$6</f>
        <v>#DIV/0!</v>
      </c>
      <c r="C7854" t="e">
        <f>Weighting!$F$6</f>
        <v>#NUM!</v>
      </c>
      <c r="D7854" t="e">
        <f>IF(C7854=1,'Data Transformation'!$G$3+0.5*'Data Transformation'!$W$25,IF(C7855=1,D7855-'Data Transformation'!$W$25,FALSE))</f>
        <v>#NUM!</v>
      </c>
      <c r="E7854">
        <f t="array" ref="E7854">IF(ISLOGICAL(D7854),"",FREQUENCY(IF('Data Transformation'!$B$425:$B$8425='Bin Analysis'!$B7851,'Data Transformation'!$G$425:$G$8425),D7854))</f>
        <v>2001</v>
      </c>
      <c r="F7854">
        <f>IF(ISLOGICAL(D7854),"",E7854-E7853)</f>
        <v>0</v>
      </c>
      <c r="G7854">
        <f>Weighting!$H$6</f>
        <v>1</v>
      </c>
      <c r="H7854">
        <f t="array" ref="H7854">FREQUENCY(IF('Data Transformation'!$B$4:$B$8425=B7851,'Data Transformation'!$G$4:$G$8425),'Bin Analysis'!$B7854)</f>
        <v>2073</v>
      </c>
      <c r="I7854">
        <f>H7854-H7853</f>
        <v>2073</v>
      </c>
      <c r="J7854">
        <f>IF(I7854=0,0,1)</f>
        <v>1</v>
      </c>
      <c r="K7854" t="e">
        <f>J7854*Weighting!$W$6</f>
        <v>#NUM!</v>
      </c>
      <c r="M7854" s="14"/>
    </row>
    <row r="7855" spans="1:25" x14ac:dyDescent="0.25">
      <c r="A7855" s="32" t="str">
        <f>IF(Weighting!$P$7&gt;0,B7855,"")</f>
        <v/>
      </c>
      <c r="B7855" t="e">
        <f>Weighting!$C$7</f>
        <v>#DIV/0!</v>
      </c>
      <c r="C7855" t="e">
        <f>Weighting!$F$7</f>
        <v>#NUM!</v>
      </c>
      <c r="D7855" t="e">
        <f>IF(C7855=1,'Data Transformation'!$G$3+0.5*'Data Transformation'!$W$25,IF(C7856=1,D7856-'Data Transformation'!$W$25,FALSE))</f>
        <v>#NUM!</v>
      </c>
      <c r="E7855">
        <f t="array" ref="E7855">IF(ISLOGICAL(D7855),"",FREQUENCY(IF('Data Transformation'!$B$425:$B$8425='Bin Analysis'!$B7851,'Data Transformation'!$G$425:$G$8425),D7855))</f>
        <v>2001</v>
      </c>
      <c r="F7855">
        <f t="shared" ref="F7855:F7873" si="981">IF(ISLOGICAL(D7855),"",E7855-E7854)</f>
        <v>0</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t="str">
        <f>IF(Weighting!$P$8&gt;0,B7856,"")</f>
        <v/>
      </c>
      <c r="B7856" t="e">
        <f>Weighting!$C$8</f>
        <v>#DIV/0!</v>
      </c>
      <c r="C7856" t="e">
        <f>Weighting!$F$8</f>
        <v>#NUM!</v>
      </c>
      <c r="D7856" t="e">
        <f>IF(C7856=1,'Data Transformation'!$G$3+0.5*'Data Transformation'!$W$25,IF(C7857=1,D7857-'Data Transformation'!$W$25,FALSE))</f>
        <v>#NUM!</v>
      </c>
      <c r="E7856">
        <f t="array" ref="E7856">IF(ISLOGICAL(D7856),"",FREQUENCY(IF('Data Transformation'!$B$425:$B$8425='Bin Analysis'!$B7851,'Data Transformation'!$G$425:$G$8425),D7856))</f>
        <v>2001</v>
      </c>
      <c r="F7856">
        <f t="shared" si="981"/>
        <v>0</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t="str">
        <f>IF(Weighting!$P$9&gt;0,B7857,"")</f>
        <v/>
      </c>
      <c r="B7857" s="50" t="e">
        <f>Weighting!$C$9</f>
        <v>#DIV/0!</v>
      </c>
      <c r="C7857" t="e">
        <f>Weighting!$F$9</f>
        <v>#NUM!</v>
      </c>
      <c r="D7857" t="e">
        <f>IF(C7857=1,'Data Transformation'!$G$3+0.5*'Data Transformation'!$W$25,IF(C7858=1,D7858-'Data Transformation'!$W$25,FALSE))</f>
        <v>#NUM!</v>
      </c>
      <c r="E7857">
        <f t="array" ref="E7857">IF(ISLOGICAL(D7857),"",FREQUENCY(IF('Data Transformation'!$B$425:$B$8425='Bin Analysis'!$B7851,'Data Transformation'!$G$425:$G$8425),D7857))</f>
        <v>2001</v>
      </c>
      <c r="F7857">
        <f t="shared" si="981"/>
        <v>0</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t="str">
        <f>IF(Weighting!$P$10&gt;0,B7858,"")</f>
        <v/>
      </c>
      <c r="B7858" t="e">
        <f>Weighting!$C$10</f>
        <v>#DIV/0!</v>
      </c>
      <c r="C7858" t="e">
        <f>Weighting!$F$10</f>
        <v>#NUM!</v>
      </c>
      <c r="D7858" t="e">
        <f>IF(C7858=1,'Data Transformation'!$G$3+0.5*'Data Transformation'!$W$25,IF(C7859=1,D7859-'Data Transformation'!$W$25,FALSE))</f>
        <v>#NUM!</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t="str">
        <f>IF(Weighting!$P$11&gt;0,B7859,"")</f>
        <v/>
      </c>
      <c r="B7859" t="e">
        <f>Weighting!$C$11</f>
        <v>#DIV/0!</v>
      </c>
      <c r="C7859" t="e">
        <f>Weighting!$F$11</f>
        <v>#NUM!</v>
      </c>
      <c r="D7859" t="e">
        <f>IF(C7859=1,'Data Transformation'!$G$3+0.5*'Data Transformation'!$W$25,IF(C7860=1,D7860-'Data Transformation'!$W$25,FALSE))</f>
        <v>#NUM!</v>
      </c>
      <c r="E7859">
        <f t="array" ref="E7859">IF(ISLOGICAL(D7859),"",FREQUENCY(IF('Data Transformation'!$B$425:$B$8425='Bin Analysis'!$B7851,'Data Transformation'!$G$425:$G$8425),D7859))</f>
        <v>2001</v>
      </c>
      <c r="F7859">
        <f t="shared" si="981"/>
        <v>0</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t="str">
        <f>IF(Weighting!$P$12&gt;0,B7860,"")</f>
        <v/>
      </c>
      <c r="B7860" t="e">
        <f>Weighting!$C$12</f>
        <v>#DIV/0!</v>
      </c>
      <c r="C7860" t="e">
        <f>Weighting!$F$12</f>
        <v>#NUM!</v>
      </c>
      <c r="D7860" t="e">
        <f>IF(C7860=1,'Data Transformation'!$G$3+0.5*'Data Transformation'!$W$25,IF(C7861=1,D7861-'Data Transformation'!$W$25,FALSE))</f>
        <v>#NUM!</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t="str">
        <f>IF(Weighting!$P$13&gt;0,B7861,"")</f>
        <v/>
      </c>
      <c r="B7861" t="e">
        <f>Weighting!$C$13</f>
        <v>#DIV/0!</v>
      </c>
      <c r="C7861" t="e">
        <f>Weighting!$F$13</f>
        <v>#NUM!</v>
      </c>
      <c r="D7861" t="e">
        <f>IF(C7861=1,'Data Transformation'!$G$3+0.5*'Data Transformation'!$W$25,IF(C7862=1,D7862-'Data Transformation'!$W$25,FALSE))</f>
        <v>#NUM!</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t="str">
        <f>IF(Weighting!$P$14&gt;0,B7862,"")</f>
        <v/>
      </c>
      <c r="B7862" t="e">
        <f>Weighting!$C$14</f>
        <v>#DIV/0!</v>
      </c>
      <c r="C7862" t="e">
        <f>Weighting!$F$14</f>
        <v>#NUM!</v>
      </c>
      <c r="D7862" t="e">
        <f>IF(C7862=1,'Data Transformation'!$G$3+0.5*'Data Transformation'!$W$25,IF(C7863=1,D7863-'Data Transformation'!$W$25,FALSE))</f>
        <v>#NUM!</v>
      </c>
      <c r="E7862">
        <f t="array" ref="E7862">IF(ISLOGICAL(D7862),"",FREQUENCY(IF('Data Transformation'!$B$425:$B$8425='Bin Analysis'!$B7851,'Data Transformation'!$G$425:$G$8425),D7862))</f>
        <v>2001</v>
      </c>
      <c r="F7862">
        <f t="shared" si="981"/>
        <v>0</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t="str">
        <f>IF(Weighting!$P$15&gt;0,B7863,"")</f>
        <v/>
      </c>
      <c r="B7863" t="e">
        <f>Weighting!$C$15</f>
        <v>#DIV/0!</v>
      </c>
      <c r="C7863" t="e">
        <f>Weighting!$F$15</f>
        <v>#NUM!</v>
      </c>
      <c r="D7863" t="e">
        <f>IF(C7863=1,'Data Transformation'!$G$3+0.5*'Data Transformation'!$W$25,IF(C7864=1,D7864-'Data Transformation'!$W$25,FALSE))</f>
        <v>#NUM!</v>
      </c>
      <c r="E7863">
        <f t="array" ref="E7863">IF(ISLOGICAL(D7863),"",FREQUENCY(IF('Data Transformation'!$B$425:$B$8425='Bin Analysis'!$B7851,'Data Transformation'!$G$425:$G$8425),D7863))</f>
        <v>2001</v>
      </c>
      <c r="F7863">
        <f t="shared" si="981"/>
        <v>0</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t="e">
        <f>Weighting!$C$16</f>
        <v>#DIV/0!</v>
      </c>
      <c r="C7864" t="e">
        <f>Weighting!$F$16</f>
        <v>#NUM!</v>
      </c>
      <c r="D7864" t="e">
        <f>IF(C7864=1,'Data Transformation'!$G$3+0.5*'Data Transformation'!$W$25,IF(C7865=1,D7865-'Data Transformation'!$W$25,FALSE))</f>
        <v>#NUM!</v>
      </c>
      <c r="E7864">
        <f t="array" ref="E7864">IF(ISLOGICAL(D7864),"",FREQUENCY(IF('Data Transformation'!$B$425:$B$8425='Bin Analysis'!$B7851,'Data Transformation'!$G$425:$G$8425),D7864))</f>
        <v>2001</v>
      </c>
      <c r="F7864">
        <f t="shared" si="981"/>
        <v>0</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t="e">
        <f>Weighting!$C$17</f>
        <v>#DIV/0!</v>
      </c>
      <c r="C7865" t="e">
        <f>Weighting!$F$17</f>
        <v>#NUM!</v>
      </c>
      <c r="D7865" t="e">
        <f>IF(C7865=1,'Data Transformation'!$G$3+0.5*'Data Transformation'!$W$25,IF(C7866=1,D7866-'Data Transformation'!$W$25,FALSE))</f>
        <v>#NUM!</v>
      </c>
      <c r="E7865">
        <f t="array" ref="E7865">IF(ISLOGICAL(D7865),"",FREQUENCY(IF('Data Transformation'!$B$425:$B$8425='Bin Analysis'!$B7851,'Data Transformation'!$G$425:$G$8425),D7865))</f>
        <v>2001</v>
      </c>
      <c r="F7865">
        <f t="shared" si="981"/>
        <v>0</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t="e">
        <f>Weighting!$C$18</f>
        <v>#DIV/0!</v>
      </c>
      <c r="C7866" t="e">
        <f>Weighting!$F$18</f>
        <v>#NUM!</v>
      </c>
      <c r="D7866" t="e">
        <f>IF(C7866=1,'Data Transformation'!$G$3+0.5*'Data Transformation'!$W$25,IF(C7867=1,D7867-'Data Transformation'!$W$25,FALSE))</f>
        <v>#NUM!</v>
      </c>
      <c r="E7866">
        <f t="array" ref="E7866">IF(ISLOGICAL(D7866),"",FREQUENCY(IF('Data Transformation'!$B$425:$B$8425='Bin Analysis'!$B7851,'Data Transformation'!$G$425:$G$8425),D7866))</f>
        <v>2001</v>
      </c>
      <c r="F7866">
        <f t="shared" si="981"/>
        <v>0</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t="e">
        <f>Weighting!$C$19</f>
        <v>#DIV/0!</v>
      </c>
      <c r="C7867" t="e">
        <f>Weighting!$F$19</f>
        <v>#NUM!</v>
      </c>
      <c r="D7867" t="e">
        <f>IF(C7867=1,'Data Transformation'!$G$3+0.5*'Data Transformation'!$W$25,IF(C7868=1,D7868-'Data Transformation'!$W$25,FALSE))</f>
        <v>#NUM!</v>
      </c>
      <c r="E7867">
        <f t="array" ref="E7867">IF(ISLOGICAL(D7867),"",FREQUENCY(IF('Data Transformation'!$B$425:$B$8425='Bin Analysis'!$B7851,'Data Transformation'!$G$425:$G$8425),D7867))</f>
        <v>2001</v>
      </c>
      <c r="F7867">
        <f t="shared" si="981"/>
        <v>0</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t="e">
        <f>Weighting!$C$20</f>
        <v>#DIV/0!</v>
      </c>
      <c r="C7868" t="e">
        <f>Weighting!$F$20</f>
        <v>#NUM!</v>
      </c>
      <c r="D7868" t="e">
        <f>IF(C7868=1,'Data Transformation'!$G$3+0.5*'Data Transformation'!$W$25,IF(C7869=1,D7869-'Data Transformation'!$W$25,FALSE))</f>
        <v>#NUM!</v>
      </c>
      <c r="E7868">
        <f t="array" ref="E7868">IF(ISLOGICAL(D7868),"",FREQUENCY(IF('Data Transformation'!$B$425:$B$8425='Bin Analysis'!$B7851,'Data Transformation'!$G$425:$G$8425),D7868))</f>
        <v>2001</v>
      </c>
      <c r="F7868">
        <f t="shared" si="981"/>
        <v>0</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t="e">
        <f>Weighting!$C$21</f>
        <v>#DIV/0!</v>
      </c>
      <c r="C7869" t="e">
        <f>Weighting!$F$21</f>
        <v>#NUM!</v>
      </c>
      <c r="D7869" t="e">
        <f>IF(C7869=1,'Data Transformation'!$G$3+0.5*'Data Transformation'!$W$25,IF(C7870=1,D7870-'Data Transformation'!$W$25,FALSE))</f>
        <v>#NUM!</v>
      </c>
      <c r="E7869">
        <f t="array" ref="E7869">IF(ISLOGICAL(D7869),"",FREQUENCY(IF('Data Transformation'!$B$425:$B$8425='Bin Analysis'!$B7851,'Data Transformation'!$G$425:$G$8425),D7869))</f>
        <v>2001</v>
      </c>
      <c r="F7869">
        <f t="shared" si="981"/>
        <v>0</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t="e">
        <f>Weighting!$C$22</f>
        <v>#DIV/0!</v>
      </c>
      <c r="C7870" t="e">
        <f>Weighting!$F$22</f>
        <v>#NUM!</v>
      </c>
      <c r="D7870" t="e">
        <f>IF(C7870=1,'Data Transformation'!$G$3+0.5*'Data Transformation'!$W$25,IF(C7871=1,D7871-'Data Transformation'!$W$25,FALSE))</f>
        <v>#NUM!</v>
      </c>
      <c r="E7870">
        <f t="array" ref="E7870">IF(ISLOGICAL(D7870),"",FREQUENCY(IF('Data Transformation'!$B$425:$B$8425='Bin Analysis'!$B7851,'Data Transformation'!$G$425:$G$8425),D7870))</f>
        <v>2001</v>
      </c>
      <c r="F7870">
        <f t="shared" si="981"/>
        <v>0</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t="e">
        <f>Weighting!$C$23</f>
        <v>#DIV/0!</v>
      </c>
      <c r="C7871" t="e">
        <f>Weighting!$F$23</f>
        <v>#NUM!</v>
      </c>
      <c r="D7871" t="e">
        <f>IF(C7871=1,'Data Transformation'!$G$3+0.5*'Data Transformation'!$W$25,IF(C7872=1,D7872-'Data Transformation'!$W$25,FALSE))</f>
        <v>#NUM!</v>
      </c>
      <c r="E7871">
        <f t="array" ref="E7871">IF(ISLOGICAL(D7871),"",FREQUENCY(IF('Data Transformation'!$B$425:$B$8425='Bin Analysis'!$B7851,'Data Transformation'!$G$425:$G$8425),D7871))</f>
        <v>2001</v>
      </c>
      <c r="F7871">
        <f t="shared" si="981"/>
        <v>0</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t="e">
        <f>Weighting!$C$24</f>
        <v>#DIV/0!</v>
      </c>
      <c r="C7872" t="e">
        <f>Weighting!$F$24</f>
        <v>#NUM!</v>
      </c>
      <c r="D7872" t="e">
        <f>IF(C7872=1,'Data Transformation'!$G$3+0.5*'Data Transformation'!$W$25,IF(C7873=1,D7873-'Data Transformation'!$W$25,FALSE))</f>
        <v>#NUM!</v>
      </c>
      <c r="E7872">
        <f t="array" ref="E7872">IF(ISLOGICAL(D7872),"",FREQUENCY(IF('Data Transformation'!$B$425:$B$8425='Bin Analysis'!$B7851,'Data Transformation'!$G$425:$G$8425),D7872))</f>
        <v>2001</v>
      </c>
      <c r="F7872">
        <f t="shared" si="981"/>
        <v>0</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t="e">
        <f>Weighting!$C$25</f>
        <v>#DIV/0!</v>
      </c>
      <c r="C7873" t="e">
        <f>Weighting!$F$25</f>
        <v>#NUM!</v>
      </c>
      <c r="D7873" t="e">
        <f>IF(C7873=1,'Data Transformation'!$G$3+0.5*'Data Transformation'!$W$25,IF(C7874=1,D7874-'Data Transformation'!$W$25,FALSE))</f>
        <v>#NUM!</v>
      </c>
      <c r="E7873">
        <f t="array" ref="E7873">IF(ISLOGICAL(D7873),"",FREQUENCY(IF('Data Transformation'!$B$425:$B$8425='Bin Analysis'!$B7851,'Data Transformation'!$G$425:$G$8425),D7873))</f>
        <v>2001</v>
      </c>
      <c r="F7873">
        <f t="shared" si="981"/>
        <v>0</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67</v>
      </c>
      <c r="B7876" t="s">
        <v>47</v>
      </c>
      <c r="C7876" t="s">
        <v>5</v>
      </c>
      <c r="D7876" t="s">
        <v>98</v>
      </c>
      <c r="E7876" t="s">
        <v>99</v>
      </c>
      <c r="F7876" t="s">
        <v>100</v>
      </c>
      <c r="G7876" t="s">
        <v>69</v>
      </c>
      <c r="H7876" t="s">
        <v>31</v>
      </c>
      <c r="I7876" t="s">
        <v>32</v>
      </c>
      <c r="J7876" t="s">
        <v>46</v>
      </c>
      <c r="K7876" s="14" t="s">
        <v>45</v>
      </c>
      <c r="M7876" s="14"/>
      <c r="X7876" s="2">
        <v>0</v>
      </c>
      <c r="Y7876" s="2">
        <v>0</v>
      </c>
    </row>
    <row r="7877" spans="1:25" x14ac:dyDescent="0.25">
      <c r="A7877" s="32"/>
      <c r="D7877" t="e">
        <f>IF(C7877=1,'Data Transformation'!$G$3+0.5*'Data Transformation'!$W$25,IF(C7878=1,D7878-'Data Transformation'!$W$25,FALSE))</f>
        <v>#NUM!</v>
      </c>
      <c r="E7877">
        <f t="array" ref="E7877">IF(ISLOGICAL(D7877),"",FREQUENCY(IF('Data Transformation'!$B$425:$B$8425='Bin Analysis'!$B7875,'Data Transformation'!$G$425:$G$8425),D7877))</f>
        <v>2001</v>
      </c>
      <c r="F7877" t="e">
        <f>IF(ISLOGICAL(D7877),"",E7877-E7876)</f>
        <v>#VALUE!</v>
      </c>
      <c r="M7877" s="14"/>
    </row>
    <row r="7878" spans="1:25" x14ac:dyDescent="0.25">
      <c r="A7878" s="32" t="e">
        <f>IF(Weighting!$P$6&gt;0,B7878,"")</f>
        <v>#NUM!</v>
      </c>
      <c r="B7878" t="e">
        <f>Weighting!$C$6</f>
        <v>#DIV/0!</v>
      </c>
      <c r="C7878" t="e">
        <f>Weighting!$F$6</f>
        <v>#NUM!</v>
      </c>
      <c r="D7878" t="e">
        <f>IF(C7878=1,'Data Transformation'!$G$3+0.5*'Data Transformation'!$W$25,IF(C7879=1,D7879-'Data Transformation'!$W$25,FALSE))</f>
        <v>#NUM!</v>
      </c>
      <c r="E7878">
        <f t="array" ref="E7878">IF(ISLOGICAL(D7878),"",FREQUENCY(IF('Data Transformation'!$B$425:$B$8425='Bin Analysis'!$B7875,'Data Transformation'!$G$425:$G$8425),D7878))</f>
        <v>2001</v>
      </c>
      <c r="F7878">
        <f>IF(ISLOGICAL(D7878),"",E7878-E7877)</f>
        <v>0</v>
      </c>
      <c r="G7878">
        <f>Weighting!$H$6</f>
        <v>1</v>
      </c>
      <c r="H7878">
        <f t="array" ref="H7878">FREQUENCY(IF('Data Transformation'!$B$4:$B$8425=B7875,'Data Transformation'!$G$4:$G$8425),'Bin Analysis'!$B7878)</f>
        <v>2073</v>
      </c>
      <c r="I7878">
        <f>H7878-H7877</f>
        <v>2073</v>
      </c>
      <c r="J7878">
        <f>IF(I7878=0,0,1)</f>
        <v>1</v>
      </c>
      <c r="K7878" t="e">
        <f>J7878*Weighting!$W$6</f>
        <v>#NUM!</v>
      </c>
      <c r="M7878" s="14"/>
    </row>
    <row r="7879" spans="1:25" x14ac:dyDescent="0.25">
      <c r="A7879" s="32" t="str">
        <f>IF(Weighting!$P$7&gt;0,B7879,"")</f>
        <v/>
      </c>
      <c r="B7879" t="e">
        <f>Weighting!$C$7</f>
        <v>#DIV/0!</v>
      </c>
      <c r="C7879" t="e">
        <f>Weighting!$F$7</f>
        <v>#NUM!</v>
      </c>
      <c r="D7879" t="e">
        <f>IF(C7879=1,'Data Transformation'!$G$3+0.5*'Data Transformation'!$W$25,IF(C7880=1,D7880-'Data Transformation'!$W$25,FALSE))</f>
        <v>#NUM!</v>
      </c>
      <c r="E7879">
        <f t="array" ref="E7879">IF(ISLOGICAL(D7879),"",FREQUENCY(IF('Data Transformation'!$B$425:$B$8425='Bin Analysis'!$B7875,'Data Transformation'!$G$425:$G$8425),D7879))</f>
        <v>2001</v>
      </c>
      <c r="F7879">
        <f t="shared" ref="F7879:F7897" si="984">IF(ISLOGICAL(D7879),"",E7879-E7878)</f>
        <v>0</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t="str">
        <f>IF(Weighting!$P$8&gt;0,B7880,"")</f>
        <v/>
      </c>
      <c r="B7880" t="e">
        <f>Weighting!$C$8</f>
        <v>#DIV/0!</v>
      </c>
      <c r="C7880" t="e">
        <f>Weighting!$F$8</f>
        <v>#NUM!</v>
      </c>
      <c r="D7880" t="e">
        <f>IF(C7880=1,'Data Transformation'!$G$3+0.5*'Data Transformation'!$W$25,IF(C7881=1,D7881-'Data Transformation'!$W$25,FALSE))</f>
        <v>#NUM!</v>
      </c>
      <c r="E7880">
        <f t="array" ref="E7880">IF(ISLOGICAL(D7880),"",FREQUENCY(IF('Data Transformation'!$B$425:$B$8425='Bin Analysis'!$B7875,'Data Transformation'!$G$425:$G$8425),D7880))</f>
        <v>2001</v>
      </c>
      <c r="F7880">
        <f t="shared" si="984"/>
        <v>0</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t="str">
        <f>IF(Weighting!$P$9&gt;0,B7881,"")</f>
        <v/>
      </c>
      <c r="B7881" s="50" t="e">
        <f>Weighting!$C$9</f>
        <v>#DIV/0!</v>
      </c>
      <c r="C7881" t="e">
        <f>Weighting!$F$9</f>
        <v>#NUM!</v>
      </c>
      <c r="D7881" t="e">
        <f>IF(C7881=1,'Data Transformation'!$G$3+0.5*'Data Transformation'!$W$25,IF(C7882=1,D7882-'Data Transformation'!$W$25,FALSE))</f>
        <v>#NUM!</v>
      </c>
      <c r="E7881">
        <f t="array" ref="E7881">IF(ISLOGICAL(D7881),"",FREQUENCY(IF('Data Transformation'!$B$425:$B$8425='Bin Analysis'!$B7875,'Data Transformation'!$G$425:$G$8425),D7881))</f>
        <v>2001</v>
      </c>
      <c r="F7881">
        <f t="shared" si="984"/>
        <v>0</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t="str">
        <f>IF(Weighting!$P$10&gt;0,B7882,"")</f>
        <v/>
      </c>
      <c r="B7882" t="e">
        <f>Weighting!$C$10</f>
        <v>#DIV/0!</v>
      </c>
      <c r="C7882" t="e">
        <f>Weighting!$F$10</f>
        <v>#NUM!</v>
      </c>
      <c r="D7882" t="e">
        <f>IF(C7882=1,'Data Transformation'!$G$3+0.5*'Data Transformation'!$W$25,IF(C7883=1,D7883-'Data Transformation'!$W$25,FALSE))</f>
        <v>#NUM!</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t="str">
        <f>IF(Weighting!$P$11&gt;0,B7883,"")</f>
        <v/>
      </c>
      <c r="B7883" t="e">
        <f>Weighting!$C$11</f>
        <v>#DIV/0!</v>
      </c>
      <c r="C7883" t="e">
        <f>Weighting!$F$11</f>
        <v>#NUM!</v>
      </c>
      <c r="D7883" t="e">
        <f>IF(C7883=1,'Data Transformation'!$G$3+0.5*'Data Transformation'!$W$25,IF(C7884=1,D7884-'Data Transformation'!$W$25,FALSE))</f>
        <v>#NUM!</v>
      </c>
      <c r="E7883">
        <f t="array" ref="E7883">IF(ISLOGICAL(D7883),"",FREQUENCY(IF('Data Transformation'!$B$425:$B$8425='Bin Analysis'!$B7875,'Data Transformation'!$G$425:$G$8425),D7883))</f>
        <v>2001</v>
      </c>
      <c r="F7883">
        <f t="shared" si="984"/>
        <v>0</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t="str">
        <f>IF(Weighting!$P$12&gt;0,B7884,"")</f>
        <v/>
      </c>
      <c r="B7884" t="e">
        <f>Weighting!$C$12</f>
        <v>#DIV/0!</v>
      </c>
      <c r="C7884" t="e">
        <f>Weighting!$F$12</f>
        <v>#NUM!</v>
      </c>
      <c r="D7884" t="e">
        <f>IF(C7884=1,'Data Transformation'!$G$3+0.5*'Data Transformation'!$W$25,IF(C7885=1,D7885-'Data Transformation'!$W$25,FALSE))</f>
        <v>#NUM!</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t="str">
        <f>IF(Weighting!$P$13&gt;0,B7885,"")</f>
        <v/>
      </c>
      <c r="B7885" t="e">
        <f>Weighting!$C$13</f>
        <v>#DIV/0!</v>
      </c>
      <c r="C7885" t="e">
        <f>Weighting!$F$13</f>
        <v>#NUM!</v>
      </c>
      <c r="D7885" t="e">
        <f>IF(C7885=1,'Data Transformation'!$G$3+0.5*'Data Transformation'!$W$25,IF(C7886=1,D7886-'Data Transformation'!$W$25,FALSE))</f>
        <v>#NUM!</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t="str">
        <f>IF(Weighting!$P$14&gt;0,B7886,"")</f>
        <v/>
      </c>
      <c r="B7886" t="e">
        <f>Weighting!$C$14</f>
        <v>#DIV/0!</v>
      </c>
      <c r="C7886" t="e">
        <f>Weighting!$F$14</f>
        <v>#NUM!</v>
      </c>
      <c r="D7886" t="e">
        <f>IF(C7886=1,'Data Transformation'!$G$3+0.5*'Data Transformation'!$W$25,IF(C7887=1,D7887-'Data Transformation'!$W$25,FALSE))</f>
        <v>#NUM!</v>
      </c>
      <c r="E7886">
        <f t="array" ref="E7886">IF(ISLOGICAL(D7886),"",FREQUENCY(IF('Data Transformation'!$B$425:$B$8425='Bin Analysis'!$B7875,'Data Transformation'!$G$425:$G$8425),D7886))</f>
        <v>2001</v>
      </c>
      <c r="F7886">
        <f t="shared" si="984"/>
        <v>0</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t="str">
        <f>IF(Weighting!$P$15&gt;0,B7887,"")</f>
        <v/>
      </c>
      <c r="B7887" t="e">
        <f>Weighting!$C$15</f>
        <v>#DIV/0!</v>
      </c>
      <c r="C7887" t="e">
        <f>Weighting!$F$15</f>
        <v>#NUM!</v>
      </c>
      <c r="D7887" t="e">
        <f>IF(C7887=1,'Data Transformation'!$G$3+0.5*'Data Transformation'!$W$25,IF(C7888=1,D7888-'Data Transformation'!$W$25,FALSE))</f>
        <v>#NUM!</v>
      </c>
      <c r="E7887">
        <f t="array" ref="E7887">IF(ISLOGICAL(D7887),"",FREQUENCY(IF('Data Transformation'!$B$425:$B$8425='Bin Analysis'!$B7875,'Data Transformation'!$G$425:$G$8425),D7887))</f>
        <v>2001</v>
      </c>
      <c r="F7887">
        <f t="shared" si="984"/>
        <v>0</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t="e">
        <f>Weighting!$C$16</f>
        <v>#DIV/0!</v>
      </c>
      <c r="C7888" t="e">
        <f>Weighting!$F$16</f>
        <v>#NUM!</v>
      </c>
      <c r="D7888" t="e">
        <f>IF(C7888=1,'Data Transformation'!$G$3+0.5*'Data Transformation'!$W$25,IF(C7889=1,D7889-'Data Transformation'!$W$25,FALSE))</f>
        <v>#NUM!</v>
      </c>
      <c r="E7888">
        <f t="array" ref="E7888">IF(ISLOGICAL(D7888),"",FREQUENCY(IF('Data Transformation'!$B$425:$B$8425='Bin Analysis'!$B7875,'Data Transformation'!$G$425:$G$8425),D7888))</f>
        <v>2001</v>
      </c>
      <c r="F7888">
        <f t="shared" si="984"/>
        <v>0</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t="e">
        <f>Weighting!$C$17</f>
        <v>#DIV/0!</v>
      </c>
      <c r="C7889" t="e">
        <f>Weighting!$F$17</f>
        <v>#NUM!</v>
      </c>
      <c r="D7889" t="e">
        <f>IF(C7889=1,'Data Transformation'!$G$3+0.5*'Data Transformation'!$W$25,IF(C7890=1,D7890-'Data Transformation'!$W$25,FALSE))</f>
        <v>#NUM!</v>
      </c>
      <c r="E7889">
        <f t="array" ref="E7889">IF(ISLOGICAL(D7889),"",FREQUENCY(IF('Data Transformation'!$B$425:$B$8425='Bin Analysis'!$B7875,'Data Transformation'!$G$425:$G$8425),D7889))</f>
        <v>2001</v>
      </c>
      <c r="F7889">
        <f t="shared" si="984"/>
        <v>0</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t="e">
        <f>Weighting!$C$18</f>
        <v>#DIV/0!</v>
      </c>
      <c r="C7890" t="e">
        <f>Weighting!$F$18</f>
        <v>#NUM!</v>
      </c>
      <c r="D7890" t="e">
        <f>IF(C7890=1,'Data Transformation'!$G$3+0.5*'Data Transformation'!$W$25,IF(C7891=1,D7891-'Data Transformation'!$W$25,FALSE))</f>
        <v>#NUM!</v>
      </c>
      <c r="E7890">
        <f t="array" ref="E7890">IF(ISLOGICAL(D7890),"",FREQUENCY(IF('Data Transformation'!$B$425:$B$8425='Bin Analysis'!$B7875,'Data Transformation'!$G$425:$G$8425),D7890))</f>
        <v>2001</v>
      </c>
      <c r="F7890">
        <f t="shared" si="984"/>
        <v>0</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t="e">
        <f>Weighting!$C$19</f>
        <v>#DIV/0!</v>
      </c>
      <c r="C7891" t="e">
        <f>Weighting!$F$19</f>
        <v>#NUM!</v>
      </c>
      <c r="D7891" t="e">
        <f>IF(C7891=1,'Data Transformation'!$G$3+0.5*'Data Transformation'!$W$25,IF(C7892=1,D7892-'Data Transformation'!$W$25,FALSE))</f>
        <v>#NUM!</v>
      </c>
      <c r="E7891">
        <f t="array" ref="E7891">IF(ISLOGICAL(D7891),"",FREQUENCY(IF('Data Transformation'!$B$425:$B$8425='Bin Analysis'!$B7875,'Data Transformation'!$G$425:$G$8425),D7891))</f>
        <v>2001</v>
      </c>
      <c r="F7891">
        <f t="shared" si="984"/>
        <v>0</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t="e">
        <f>Weighting!$C$20</f>
        <v>#DIV/0!</v>
      </c>
      <c r="C7892" t="e">
        <f>Weighting!$F$20</f>
        <v>#NUM!</v>
      </c>
      <c r="D7892" t="e">
        <f>IF(C7892=1,'Data Transformation'!$G$3+0.5*'Data Transformation'!$W$25,IF(C7893=1,D7893-'Data Transformation'!$W$25,FALSE))</f>
        <v>#NUM!</v>
      </c>
      <c r="E7892">
        <f t="array" ref="E7892">IF(ISLOGICAL(D7892),"",FREQUENCY(IF('Data Transformation'!$B$425:$B$8425='Bin Analysis'!$B7875,'Data Transformation'!$G$425:$G$8425),D7892))</f>
        <v>2001</v>
      </c>
      <c r="F7892">
        <f t="shared" si="984"/>
        <v>0</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t="e">
        <f>Weighting!$C$21</f>
        <v>#DIV/0!</v>
      </c>
      <c r="C7893" t="e">
        <f>Weighting!$F$21</f>
        <v>#NUM!</v>
      </c>
      <c r="D7893" t="e">
        <f>IF(C7893=1,'Data Transformation'!$G$3+0.5*'Data Transformation'!$W$25,IF(C7894=1,D7894-'Data Transformation'!$W$25,FALSE))</f>
        <v>#NUM!</v>
      </c>
      <c r="E7893">
        <f t="array" ref="E7893">IF(ISLOGICAL(D7893),"",FREQUENCY(IF('Data Transformation'!$B$425:$B$8425='Bin Analysis'!$B7875,'Data Transformation'!$G$425:$G$8425),D7893))</f>
        <v>2001</v>
      </c>
      <c r="F7893">
        <f t="shared" si="984"/>
        <v>0</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t="e">
        <f>Weighting!$C$22</f>
        <v>#DIV/0!</v>
      </c>
      <c r="C7894" t="e">
        <f>Weighting!$F$22</f>
        <v>#NUM!</v>
      </c>
      <c r="D7894" t="e">
        <f>IF(C7894=1,'Data Transformation'!$G$3+0.5*'Data Transformation'!$W$25,IF(C7895=1,D7895-'Data Transformation'!$W$25,FALSE))</f>
        <v>#NUM!</v>
      </c>
      <c r="E7894">
        <f t="array" ref="E7894">IF(ISLOGICAL(D7894),"",FREQUENCY(IF('Data Transformation'!$B$425:$B$8425='Bin Analysis'!$B7875,'Data Transformation'!$G$425:$G$8425),D7894))</f>
        <v>2001</v>
      </c>
      <c r="F7894">
        <f t="shared" si="984"/>
        <v>0</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t="e">
        <f>Weighting!$C$23</f>
        <v>#DIV/0!</v>
      </c>
      <c r="C7895" t="e">
        <f>Weighting!$F$23</f>
        <v>#NUM!</v>
      </c>
      <c r="D7895" t="e">
        <f>IF(C7895=1,'Data Transformation'!$G$3+0.5*'Data Transformation'!$W$25,IF(C7896=1,D7896-'Data Transformation'!$W$25,FALSE))</f>
        <v>#NUM!</v>
      </c>
      <c r="E7895">
        <f t="array" ref="E7895">IF(ISLOGICAL(D7895),"",FREQUENCY(IF('Data Transformation'!$B$425:$B$8425='Bin Analysis'!$B7875,'Data Transformation'!$G$425:$G$8425),D7895))</f>
        <v>2001</v>
      </c>
      <c r="F7895">
        <f t="shared" si="984"/>
        <v>0</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t="e">
        <f>Weighting!$C$24</f>
        <v>#DIV/0!</v>
      </c>
      <c r="C7896" t="e">
        <f>Weighting!$F$24</f>
        <v>#NUM!</v>
      </c>
      <c r="D7896" t="e">
        <f>IF(C7896=1,'Data Transformation'!$G$3+0.5*'Data Transformation'!$W$25,IF(C7897=1,D7897-'Data Transformation'!$W$25,FALSE))</f>
        <v>#NUM!</v>
      </c>
      <c r="E7896">
        <f t="array" ref="E7896">IF(ISLOGICAL(D7896),"",FREQUENCY(IF('Data Transformation'!$B$425:$B$8425='Bin Analysis'!$B7875,'Data Transformation'!$G$425:$G$8425),D7896))</f>
        <v>2001</v>
      </c>
      <c r="F7896">
        <f t="shared" si="984"/>
        <v>0</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t="e">
        <f>Weighting!$C$25</f>
        <v>#DIV/0!</v>
      </c>
      <c r="C7897" t="e">
        <f>Weighting!$F$25</f>
        <v>#NUM!</v>
      </c>
      <c r="D7897" t="e">
        <f>IF(C7897=1,'Data Transformation'!$G$3+0.5*'Data Transformation'!$W$25,IF(C7898=1,D7898-'Data Transformation'!$W$25,FALSE))</f>
        <v>#NUM!</v>
      </c>
      <c r="E7897">
        <f t="array" ref="E7897">IF(ISLOGICAL(D7897),"",FREQUENCY(IF('Data Transformation'!$B$425:$B$8425='Bin Analysis'!$B7875,'Data Transformation'!$G$425:$G$8425),D7897))</f>
        <v>2001</v>
      </c>
      <c r="F7897">
        <f t="shared" si="984"/>
        <v>0</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67</v>
      </c>
      <c r="B7900" t="s">
        <v>47</v>
      </c>
      <c r="C7900" t="s">
        <v>5</v>
      </c>
      <c r="D7900" t="s">
        <v>98</v>
      </c>
      <c r="E7900" t="s">
        <v>99</v>
      </c>
      <c r="F7900" t="s">
        <v>100</v>
      </c>
      <c r="G7900" t="s">
        <v>69</v>
      </c>
      <c r="H7900" t="s">
        <v>31</v>
      </c>
      <c r="I7900" t="s">
        <v>32</v>
      </c>
      <c r="J7900" t="s">
        <v>46</v>
      </c>
      <c r="K7900" s="14" t="s">
        <v>45</v>
      </c>
      <c r="M7900" s="14"/>
      <c r="X7900" s="2">
        <v>0</v>
      </c>
      <c r="Y7900" s="2">
        <v>0</v>
      </c>
    </row>
    <row r="7901" spans="1:25" x14ac:dyDescent="0.25">
      <c r="A7901" s="32"/>
      <c r="D7901" t="e">
        <f>IF(C7901=1,'Data Transformation'!$G$3+0.5*'Data Transformation'!$W$25,IF(C7902=1,D7902-'Data Transformation'!$W$25,FALSE))</f>
        <v>#NUM!</v>
      </c>
      <c r="E7901">
        <f t="array" ref="E7901">IF(ISLOGICAL(D7901),"",FREQUENCY(IF('Data Transformation'!$B$425:$B$8425='Bin Analysis'!$B7899,'Data Transformation'!$G$425:$G$8425),D7901))</f>
        <v>2001</v>
      </c>
      <c r="F7901" t="e">
        <f>IF(ISLOGICAL(D7901),"",E7901-E7900)</f>
        <v>#VALUE!</v>
      </c>
      <c r="M7901" s="14"/>
    </row>
    <row r="7902" spans="1:25" x14ac:dyDescent="0.25">
      <c r="A7902" s="32" t="e">
        <f>IF(Weighting!$P$6&gt;0,B7902,"")</f>
        <v>#NUM!</v>
      </c>
      <c r="B7902" t="e">
        <f>Weighting!$C$6</f>
        <v>#DIV/0!</v>
      </c>
      <c r="C7902" t="e">
        <f>Weighting!$F$6</f>
        <v>#NUM!</v>
      </c>
      <c r="D7902" t="e">
        <f>IF(C7902=1,'Data Transformation'!$G$3+0.5*'Data Transformation'!$W$25,IF(C7903=1,D7903-'Data Transformation'!$W$25,FALSE))</f>
        <v>#NUM!</v>
      </c>
      <c r="E7902">
        <f t="array" ref="E7902">IF(ISLOGICAL(D7902),"",FREQUENCY(IF('Data Transformation'!$B$425:$B$8425='Bin Analysis'!$B7899,'Data Transformation'!$G$425:$G$8425),D7902))</f>
        <v>2001</v>
      </c>
      <c r="F7902">
        <f>IF(ISLOGICAL(D7902),"",E7902-E7901)</f>
        <v>0</v>
      </c>
      <c r="G7902">
        <f>Weighting!$H$6</f>
        <v>1</v>
      </c>
      <c r="H7902">
        <f t="array" ref="H7902">FREQUENCY(IF('Data Transformation'!$B$4:$B$8425=B7899,'Data Transformation'!$G$4:$G$8425),'Bin Analysis'!$B7902)</f>
        <v>2073</v>
      </c>
      <c r="I7902">
        <f>H7902-H7901</f>
        <v>2073</v>
      </c>
      <c r="J7902">
        <f>IF(I7902=0,0,1)</f>
        <v>1</v>
      </c>
      <c r="K7902" t="e">
        <f>J7902*Weighting!$W$6</f>
        <v>#NUM!</v>
      </c>
      <c r="M7902" s="14"/>
    </row>
    <row r="7903" spans="1:25" x14ac:dyDescent="0.25">
      <c r="A7903" s="32" t="str">
        <f>IF(Weighting!$P$7&gt;0,B7903,"")</f>
        <v/>
      </c>
      <c r="B7903" t="e">
        <f>Weighting!$C$7</f>
        <v>#DIV/0!</v>
      </c>
      <c r="C7903" t="e">
        <f>Weighting!$F$7</f>
        <v>#NUM!</v>
      </c>
      <c r="D7903" t="e">
        <f>IF(C7903=1,'Data Transformation'!$G$3+0.5*'Data Transformation'!$W$25,IF(C7904=1,D7904-'Data Transformation'!$W$25,FALSE))</f>
        <v>#NUM!</v>
      </c>
      <c r="E7903">
        <f t="array" ref="E7903">IF(ISLOGICAL(D7903),"",FREQUENCY(IF('Data Transformation'!$B$425:$B$8425='Bin Analysis'!$B7899,'Data Transformation'!$G$425:$G$8425),D7903))</f>
        <v>2001</v>
      </c>
      <c r="F7903">
        <f t="shared" ref="F7903:F7921" si="987">IF(ISLOGICAL(D7903),"",E7903-E7902)</f>
        <v>0</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t="str">
        <f>IF(Weighting!$P$8&gt;0,B7904,"")</f>
        <v/>
      </c>
      <c r="B7904" t="e">
        <f>Weighting!$C$8</f>
        <v>#DIV/0!</v>
      </c>
      <c r="C7904" t="e">
        <f>Weighting!$F$8</f>
        <v>#NUM!</v>
      </c>
      <c r="D7904" t="e">
        <f>IF(C7904=1,'Data Transformation'!$G$3+0.5*'Data Transformation'!$W$25,IF(C7905=1,D7905-'Data Transformation'!$W$25,FALSE))</f>
        <v>#NUM!</v>
      </c>
      <c r="E7904">
        <f t="array" ref="E7904">IF(ISLOGICAL(D7904),"",FREQUENCY(IF('Data Transformation'!$B$425:$B$8425='Bin Analysis'!$B7899,'Data Transformation'!$G$425:$G$8425),D7904))</f>
        <v>2001</v>
      </c>
      <c r="F7904">
        <f t="shared" si="987"/>
        <v>0</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t="str">
        <f>IF(Weighting!$P$9&gt;0,B7905,"")</f>
        <v/>
      </c>
      <c r="B7905" s="50" t="e">
        <f>Weighting!$C$9</f>
        <v>#DIV/0!</v>
      </c>
      <c r="C7905" t="e">
        <f>Weighting!$F$9</f>
        <v>#NUM!</v>
      </c>
      <c r="D7905" t="e">
        <f>IF(C7905=1,'Data Transformation'!$G$3+0.5*'Data Transformation'!$W$25,IF(C7906=1,D7906-'Data Transformation'!$W$25,FALSE))</f>
        <v>#NUM!</v>
      </c>
      <c r="E7905">
        <f t="array" ref="E7905">IF(ISLOGICAL(D7905),"",FREQUENCY(IF('Data Transformation'!$B$425:$B$8425='Bin Analysis'!$B7899,'Data Transformation'!$G$425:$G$8425),D7905))</f>
        <v>2001</v>
      </c>
      <c r="F7905">
        <f t="shared" si="987"/>
        <v>0</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t="str">
        <f>IF(Weighting!$P$10&gt;0,B7906,"")</f>
        <v/>
      </c>
      <c r="B7906" t="e">
        <f>Weighting!$C$10</f>
        <v>#DIV/0!</v>
      </c>
      <c r="C7906" t="e">
        <f>Weighting!$F$10</f>
        <v>#NUM!</v>
      </c>
      <c r="D7906" t="e">
        <f>IF(C7906=1,'Data Transformation'!$G$3+0.5*'Data Transformation'!$W$25,IF(C7907=1,D7907-'Data Transformation'!$W$25,FALSE))</f>
        <v>#NUM!</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t="str">
        <f>IF(Weighting!$P$11&gt;0,B7907,"")</f>
        <v/>
      </c>
      <c r="B7907" t="e">
        <f>Weighting!$C$11</f>
        <v>#DIV/0!</v>
      </c>
      <c r="C7907" t="e">
        <f>Weighting!$F$11</f>
        <v>#NUM!</v>
      </c>
      <c r="D7907" t="e">
        <f>IF(C7907=1,'Data Transformation'!$G$3+0.5*'Data Transformation'!$W$25,IF(C7908=1,D7908-'Data Transformation'!$W$25,FALSE))</f>
        <v>#NUM!</v>
      </c>
      <c r="E7907">
        <f t="array" ref="E7907">IF(ISLOGICAL(D7907),"",FREQUENCY(IF('Data Transformation'!$B$425:$B$8425='Bin Analysis'!$B7899,'Data Transformation'!$G$425:$G$8425),D7907))</f>
        <v>2001</v>
      </c>
      <c r="F7907">
        <f t="shared" si="987"/>
        <v>0</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t="str">
        <f>IF(Weighting!$P$12&gt;0,B7908,"")</f>
        <v/>
      </c>
      <c r="B7908" t="e">
        <f>Weighting!$C$12</f>
        <v>#DIV/0!</v>
      </c>
      <c r="C7908" t="e">
        <f>Weighting!$F$12</f>
        <v>#NUM!</v>
      </c>
      <c r="D7908" t="e">
        <f>IF(C7908=1,'Data Transformation'!$G$3+0.5*'Data Transformation'!$W$25,IF(C7909=1,D7909-'Data Transformation'!$W$25,FALSE))</f>
        <v>#NUM!</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t="str">
        <f>IF(Weighting!$P$13&gt;0,B7909,"")</f>
        <v/>
      </c>
      <c r="B7909" t="e">
        <f>Weighting!$C$13</f>
        <v>#DIV/0!</v>
      </c>
      <c r="C7909" t="e">
        <f>Weighting!$F$13</f>
        <v>#NUM!</v>
      </c>
      <c r="D7909" t="e">
        <f>IF(C7909=1,'Data Transformation'!$G$3+0.5*'Data Transformation'!$W$25,IF(C7910=1,D7910-'Data Transformation'!$W$25,FALSE))</f>
        <v>#NUM!</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t="str">
        <f>IF(Weighting!$P$14&gt;0,B7910,"")</f>
        <v/>
      </c>
      <c r="B7910" t="e">
        <f>Weighting!$C$14</f>
        <v>#DIV/0!</v>
      </c>
      <c r="C7910" t="e">
        <f>Weighting!$F$14</f>
        <v>#NUM!</v>
      </c>
      <c r="D7910" t="e">
        <f>IF(C7910=1,'Data Transformation'!$G$3+0.5*'Data Transformation'!$W$25,IF(C7911=1,D7911-'Data Transformation'!$W$25,FALSE))</f>
        <v>#NUM!</v>
      </c>
      <c r="E7910">
        <f t="array" ref="E7910">IF(ISLOGICAL(D7910),"",FREQUENCY(IF('Data Transformation'!$B$425:$B$8425='Bin Analysis'!$B7899,'Data Transformation'!$G$425:$G$8425),D7910))</f>
        <v>2001</v>
      </c>
      <c r="F7910">
        <f t="shared" si="987"/>
        <v>0</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t="str">
        <f>IF(Weighting!$P$15&gt;0,B7911,"")</f>
        <v/>
      </c>
      <c r="B7911" t="e">
        <f>Weighting!$C$15</f>
        <v>#DIV/0!</v>
      </c>
      <c r="C7911" t="e">
        <f>Weighting!$F$15</f>
        <v>#NUM!</v>
      </c>
      <c r="D7911" t="e">
        <f>IF(C7911=1,'Data Transformation'!$G$3+0.5*'Data Transformation'!$W$25,IF(C7912=1,D7912-'Data Transformation'!$W$25,FALSE))</f>
        <v>#NUM!</v>
      </c>
      <c r="E7911">
        <f t="array" ref="E7911">IF(ISLOGICAL(D7911),"",FREQUENCY(IF('Data Transformation'!$B$425:$B$8425='Bin Analysis'!$B7899,'Data Transformation'!$G$425:$G$8425),D7911))</f>
        <v>2001</v>
      </c>
      <c r="F7911">
        <f t="shared" si="987"/>
        <v>0</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t="e">
        <f>Weighting!$C$16</f>
        <v>#DIV/0!</v>
      </c>
      <c r="C7912" t="e">
        <f>Weighting!$F$16</f>
        <v>#NUM!</v>
      </c>
      <c r="D7912" t="e">
        <f>IF(C7912=1,'Data Transformation'!$G$3+0.5*'Data Transformation'!$W$25,IF(C7913=1,D7913-'Data Transformation'!$W$25,FALSE))</f>
        <v>#NUM!</v>
      </c>
      <c r="E7912">
        <f t="array" ref="E7912">IF(ISLOGICAL(D7912),"",FREQUENCY(IF('Data Transformation'!$B$425:$B$8425='Bin Analysis'!$B7899,'Data Transformation'!$G$425:$G$8425),D7912))</f>
        <v>2001</v>
      </c>
      <c r="F7912">
        <f t="shared" si="987"/>
        <v>0</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t="e">
        <f>Weighting!$C$17</f>
        <v>#DIV/0!</v>
      </c>
      <c r="C7913" t="e">
        <f>Weighting!$F$17</f>
        <v>#NUM!</v>
      </c>
      <c r="D7913" t="e">
        <f>IF(C7913=1,'Data Transformation'!$G$3+0.5*'Data Transformation'!$W$25,IF(C7914=1,D7914-'Data Transformation'!$W$25,FALSE))</f>
        <v>#NUM!</v>
      </c>
      <c r="E7913">
        <f t="array" ref="E7913">IF(ISLOGICAL(D7913),"",FREQUENCY(IF('Data Transformation'!$B$425:$B$8425='Bin Analysis'!$B7899,'Data Transformation'!$G$425:$G$8425),D7913))</f>
        <v>2001</v>
      </c>
      <c r="F7913">
        <f t="shared" si="987"/>
        <v>0</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t="e">
        <f>Weighting!$C$18</f>
        <v>#DIV/0!</v>
      </c>
      <c r="C7914" t="e">
        <f>Weighting!$F$18</f>
        <v>#NUM!</v>
      </c>
      <c r="D7914" t="e">
        <f>IF(C7914=1,'Data Transformation'!$G$3+0.5*'Data Transformation'!$W$25,IF(C7915=1,D7915-'Data Transformation'!$W$25,FALSE))</f>
        <v>#NUM!</v>
      </c>
      <c r="E7914">
        <f t="array" ref="E7914">IF(ISLOGICAL(D7914),"",FREQUENCY(IF('Data Transformation'!$B$425:$B$8425='Bin Analysis'!$B7899,'Data Transformation'!$G$425:$G$8425),D7914))</f>
        <v>2001</v>
      </c>
      <c r="F7914">
        <f t="shared" si="987"/>
        <v>0</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t="e">
        <f>Weighting!$C$19</f>
        <v>#DIV/0!</v>
      </c>
      <c r="C7915" t="e">
        <f>Weighting!$F$19</f>
        <v>#NUM!</v>
      </c>
      <c r="D7915" t="e">
        <f>IF(C7915=1,'Data Transformation'!$G$3+0.5*'Data Transformation'!$W$25,IF(C7916=1,D7916-'Data Transformation'!$W$25,FALSE))</f>
        <v>#NUM!</v>
      </c>
      <c r="E7915">
        <f t="array" ref="E7915">IF(ISLOGICAL(D7915),"",FREQUENCY(IF('Data Transformation'!$B$425:$B$8425='Bin Analysis'!$B7899,'Data Transformation'!$G$425:$G$8425),D7915))</f>
        <v>2001</v>
      </c>
      <c r="F7915">
        <f t="shared" si="987"/>
        <v>0</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t="e">
        <f>Weighting!$C$20</f>
        <v>#DIV/0!</v>
      </c>
      <c r="C7916" t="e">
        <f>Weighting!$F$20</f>
        <v>#NUM!</v>
      </c>
      <c r="D7916" t="e">
        <f>IF(C7916=1,'Data Transformation'!$G$3+0.5*'Data Transformation'!$W$25,IF(C7917=1,D7917-'Data Transformation'!$W$25,FALSE))</f>
        <v>#NUM!</v>
      </c>
      <c r="E7916">
        <f t="array" ref="E7916">IF(ISLOGICAL(D7916),"",FREQUENCY(IF('Data Transformation'!$B$425:$B$8425='Bin Analysis'!$B7899,'Data Transformation'!$G$425:$G$8425),D7916))</f>
        <v>2001</v>
      </c>
      <c r="F7916">
        <f t="shared" si="987"/>
        <v>0</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t="e">
        <f>Weighting!$C$21</f>
        <v>#DIV/0!</v>
      </c>
      <c r="C7917" t="e">
        <f>Weighting!$F$21</f>
        <v>#NUM!</v>
      </c>
      <c r="D7917" t="e">
        <f>IF(C7917=1,'Data Transformation'!$G$3+0.5*'Data Transformation'!$W$25,IF(C7918=1,D7918-'Data Transformation'!$W$25,FALSE))</f>
        <v>#NUM!</v>
      </c>
      <c r="E7917">
        <f t="array" ref="E7917">IF(ISLOGICAL(D7917),"",FREQUENCY(IF('Data Transformation'!$B$425:$B$8425='Bin Analysis'!$B7899,'Data Transformation'!$G$425:$G$8425),D7917))</f>
        <v>2001</v>
      </c>
      <c r="F7917">
        <f t="shared" si="987"/>
        <v>0</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t="e">
        <f>Weighting!$C$22</f>
        <v>#DIV/0!</v>
      </c>
      <c r="C7918" t="e">
        <f>Weighting!$F$22</f>
        <v>#NUM!</v>
      </c>
      <c r="D7918" t="e">
        <f>IF(C7918=1,'Data Transformation'!$G$3+0.5*'Data Transformation'!$W$25,IF(C7919=1,D7919-'Data Transformation'!$W$25,FALSE))</f>
        <v>#NUM!</v>
      </c>
      <c r="E7918">
        <f t="array" ref="E7918">IF(ISLOGICAL(D7918),"",FREQUENCY(IF('Data Transformation'!$B$425:$B$8425='Bin Analysis'!$B7899,'Data Transformation'!$G$425:$G$8425),D7918))</f>
        <v>2001</v>
      </c>
      <c r="F7918">
        <f t="shared" si="987"/>
        <v>0</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t="e">
        <f>Weighting!$C$23</f>
        <v>#DIV/0!</v>
      </c>
      <c r="C7919" t="e">
        <f>Weighting!$F$23</f>
        <v>#NUM!</v>
      </c>
      <c r="D7919" t="e">
        <f>IF(C7919=1,'Data Transformation'!$G$3+0.5*'Data Transformation'!$W$25,IF(C7920=1,D7920-'Data Transformation'!$W$25,FALSE))</f>
        <v>#NUM!</v>
      </c>
      <c r="E7919">
        <f t="array" ref="E7919">IF(ISLOGICAL(D7919),"",FREQUENCY(IF('Data Transformation'!$B$425:$B$8425='Bin Analysis'!$B7899,'Data Transformation'!$G$425:$G$8425),D7919))</f>
        <v>2001</v>
      </c>
      <c r="F7919">
        <f t="shared" si="987"/>
        <v>0</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t="e">
        <f>Weighting!$C$24</f>
        <v>#DIV/0!</v>
      </c>
      <c r="C7920" t="e">
        <f>Weighting!$F$24</f>
        <v>#NUM!</v>
      </c>
      <c r="D7920" t="e">
        <f>IF(C7920=1,'Data Transformation'!$G$3+0.5*'Data Transformation'!$W$25,IF(C7921=1,D7921-'Data Transformation'!$W$25,FALSE))</f>
        <v>#NUM!</v>
      </c>
      <c r="E7920">
        <f t="array" ref="E7920">IF(ISLOGICAL(D7920),"",FREQUENCY(IF('Data Transformation'!$B$425:$B$8425='Bin Analysis'!$B7899,'Data Transformation'!$G$425:$G$8425),D7920))</f>
        <v>2001</v>
      </c>
      <c r="F7920">
        <f t="shared" si="987"/>
        <v>0</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t="e">
        <f>Weighting!$C$25</f>
        <v>#DIV/0!</v>
      </c>
      <c r="C7921" t="e">
        <f>Weighting!$F$25</f>
        <v>#NUM!</v>
      </c>
      <c r="D7921" t="e">
        <f>IF(C7921=1,'Data Transformation'!$G$3+0.5*'Data Transformation'!$W$25,IF(C7922=1,D7922-'Data Transformation'!$W$25,FALSE))</f>
        <v>#NUM!</v>
      </c>
      <c r="E7921">
        <f t="array" ref="E7921">IF(ISLOGICAL(D7921),"",FREQUENCY(IF('Data Transformation'!$B$425:$B$8425='Bin Analysis'!$B7899,'Data Transformation'!$G$425:$G$8425),D7921))</f>
        <v>2001</v>
      </c>
      <c r="F7921">
        <f t="shared" si="987"/>
        <v>0</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7"/>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67</v>
      </c>
      <c r="B7924" t="s">
        <v>47</v>
      </c>
      <c r="C7924" t="s">
        <v>5</v>
      </c>
      <c r="D7924" t="s">
        <v>98</v>
      </c>
      <c r="E7924" t="s">
        <v>99</v>
      </c>
      <c r="F7924" t="s">
        <v>100</v>
      </c>
      <c r="G7924" t="s">
        <v>69</v>
      </c>
      <c r="H7924" t="s">
        <v>31</v>
      </c>
      <c r="I7924" t="s">
        <v>32</v>
      </c>
      <c r="J7924" t="s">
        <v>46</v>
      </c>
      <c r="K7924" s="14" t="s">
        <v>45</v>
      </c>
      <c r="M7924" s="14"/>
      <c r="X7924" s="2">
        <v>0</v>
      </c>
      <c r="Y7924" s="2">
        <v>0</v>
      </c>
    </row>
    <row r="7925" spans="1:25" x14ac:dyDescent="0.25">
      <c r="A7925" s="32"/>
      <c r="D7925" t="e">
        <f>IF(C7925=1,'Data Transformation'!$G$3+0.5*'Data Transformation'!$W$25,IF(C7926=1,D7926-'Data Transformation'!$W$25,FALSE))</f>
        <v>#NUM!</v>
      </c>
      <c r="E7925">
        <f t="array" ref="E7925">IF(ISLOGICAL(D7925),"",FREQUENCY(IF('Data Transformation'!$B$425:$B$8425='Bin Analysis'!$B7923,'Data Transformation'!$G$425:$G$8425),D7925))</f>
        <v>2001</v>
      </c>
      <c r="F7925" t="e">
        <f>IF(ISLOGICAL(D7925),"",E7925-E7924)</f>
        <v>#VALUE!</v>
      </c>
      <c r="M7925" s="14"/>
    </row>
    <row r="7926" spans="1:25" x14ac:dyDescent="0.25">
      <c r="A7926" s="32" t="e">
        <f>IF(Weighting!$P$6&gt;0,B7926,"")</f>
        <v>#NUM!</v>
      </c>
      <c r="B7926" t="e">
        <f>Weighting!$C$6</f>
        <v>#DIV/0!</v>
      </c>
      <c r="C7926" t="e">
        <f>Weighting!$F$6</f>
        <v>#NUM!</v>
      </c>
      <c r="D7926" t="e">
        <f>IF(C7926=1,'Data Transformation'!$G$3+0.5*'Data Transformation'!$W$25,IF(C7927=1,D7927-'Data Transformation'!$W$25,FALSE))</f>
        <v>#NUM!</v>
      </c>
      <c r="E7926">
        <f t="array" ref="E7926">IF(ISLOGICAL(D7926),"",FREQUENCY(IF('Data Transformation'!$B$425:$B$8425='Bin Analysis'!$B7923,'Data Transformation'!$G$425:$G$8425),D7926))</f>
        <v>2001</v>
      </c>
      <c r="F7926">
        <f>IF(ISLOGICAL(D7926),"",E7926-E7925)</f>
        <v>0</v>
      </c>
      <c r="G7926">
        <f>Weighting!$H$6</f>
        <v>1</v>
      </c>
      <c r="H7926">
        <f t="array" ref="H7926">FREQUENCY(IF('Data Transformation'!$B$4:$B$8425=B7923,'Data Transformation'!$G$4:$G$8425),'Bin Analysis'!$B7926)</f>
        <v>2073</v>
      </c>
      <c r="I7926">
        <f>H7926-H7925</f>
        <v>2073</v>
      </c>
      <c r="J7926">
        <f>IF(I7926=0,0,1)</f>
        <v>1</v>
      </c>
      <c r="K7926" t="e">
        <f>J7926*Weighting!$W$6</f>
        <v>#NUM!</v>
      </c>
      <c r="M7926" s="14"/>
    </row>
    <row r="7927" spans="1:25" x14ac:dyDescent="0.25">
      <c r="A7927" s="32" t="str">
        <f>IF(Weighting!$P$7&gt;0,B7927,"")</f>
        <v/>
      </c>
      <c r="B7927" t="e">
        <f>Weighting!$C$7</f>
        <v>#DIV/0!</v>
      </c>
      <c r="C7927" t="e">
        <f>Weighting!$F$7</f>
        <v>#NUM!</v>
      </c>
      <c r="D7927" t="e">
        <f>IF(C7927=1,'Data Transformation'!$G$3+0.5*'Data Transformation'!$W$25,IF(C7928=1,D7928-'Data Transformation'!$W$25,FALSE))</f>
        <v>#NUM!</v>
      </c>
      <c r="E7927">
        <f t="array" ref="E7927">IF(ISLOGICAL(D7927),"",FREQUENCY(IF('Data Transformation'!$B$425:$B$8425='Bin Analysis'!$B7923,'Data Transformation'!$G$425:$G$8425),D7927))</f>
        <v>2001</v>
      </c>
      <c r="F7927">
        <f t="shared" ref="F7927:F7945" si="990">IF(ISLOGICAL(D7927),"",E7927-E7926)</f>
        <v>0</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t="str">
        <f>IF(Weighting!$P$8&gt;0,B7928,"")</f>
        <v/>
      </c>
      <c r="B7928" t="e">
        <f>Weighting!$C$8</f>
        <v>#DIV/0!</v>
      </c>
      <c r="C7928" t="e">
        <f>Weighting!$F$8</f>
        <v>#NUM!</v>
      </c>
      <c r="D7928" t="e">
        <f>IF(C7928=1,'Data Transformation'!$G$3+0.5*'Data Transformation'!$W$25,IF(C7929=1,D7929-'Data Transformation'!$W$25,FALSE))</f>
        <v>#NUM!</v>
      </c>
      <c r="E7928">
        <f t="array" ref="E7928">IF(ISLOGICAL(D7928),"",FREQUENCY(IF('Data Transformation'!$B$425:$B$8425='Bin Analysis'!$B7923,'Data Transformation'!$G$425:$G$8425),D7928))</f>
        <v>2001</v>
      </c>
      <c r="F7928">
        <f t="shared" si="990"/>
        <v>0</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t="str">
        <f>IF(Weighting!$P$9&gt;0,B7929,"")</f>
        <v/>
      </c>
      <c r="B7929" s="50" t="e">
        <f>Weighting!$C$9</f>
        <v>#DIV/0!</v>
      </c>
      <c r="C7929" t="e">
        <f>Weighting!$F$9</f>
        <v>#NUM!</v>
      </c>
      <c r="D7929" t="e">
        <f>IF(C7929=1,'Data Transformation'!$G$3+0.5*'Data Transformation'!$W$25,IF(C7930=1,D7930-'Data Transformation'!$W$25,FALSE))</f>
        <v>#NUM!</v>
      </c>
      <c r="E7929">
        <f t="array" ref="E7929">IF(ISLOGICAL(D7929),"",FREQUENCY(IF('Data Transformation'!$B$425:$B$8425='Bin Analysis'!$B7923,'Data Transformation'!$G$425:$G$8425),D7929))</f>
        <v>2001</v>
      </c>
      <c r="F7929">
        <f t="shared" si="990"/>
        <v>0</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t="str">
        <f>IF(Weighting!$P$10&gt;0,B7930,"")</f>
        <v/>
      </c>
      <c r="B7930" t="e">
        <f>Weighting!$C$10</f>
        <v>#DIV/0!</v>
      </c>
      <c r="C7930" t="e">
        <f>Weighting!$F$10</f>
        <v>#NUM!</v>
      </c>
      <c r="D7930" t="e">
        <f>IF(C7930=1,'Data Transformation'!$G$3+0.5*'Data Transformation'!$W$25,IF(C7931=1,D7931-'Data Transformation'!$W$25,FALSE))</f>
        <v>#NUM!</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t="str">
        <f>IF(Weighting!$P$11&gt;0,B7931,"")</f>
        <v/>
      </c>
      <c r="B7931" t="e">
        <f>Weighting!$C$11</f>
        <v>#DIV/0!</v>
      </c>
      <c r="C7931" t="e">
        <f>Weighting!$F$11</f>
        <v>#NUM!</v>
      </c>
      <c r="D7931" t="e">
        <f>IF(C7931=1,'Data Transformation'!$G$3+0.5*'Data Transformation'!$W$25,IF(C7932=1,D7932-'Data Transformation'!$W$25,FALSE))</f>
        <v>#NUM!</v>
      </c>
      <c r="E7931">
        <f t="array" ref="E7931">IF(ISLOGICAL(D7931),"",FREQUENCY(IF('Data Transformation'!$B$425:$B$8425='Bin Analysis'!$B7923,'Data Transformation'!$G$425:$G$8425),D7931))</f>
        <v>2001</v>
      </c>
      <c r="F7931">
        <f t="shared" si="990"/>
        <v>0</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t="str">
        <f>IF(Weighting!$P$12&gt;0,B7932,"")</f>
        <v/>
      </c>
      <c r="B7932" t="e">
        <f>Weighting!$C$12</f>
        <v>#DIV/0!</v>
      </c>
      <c r="C7932" t="e">
        <f>Weighting!$F$12</f>
        <v>#NUM!</v>
      </c>
      <c r="D7932" t="e">
        <f>IF(C7932=1,'Data Transformation'!$G$3+0.5*'Data Transformation'!$W$25,IF(C7933=1,D7933-'Data Transformation'!$W$25,FALSE))</f>
        <v>#NUM!</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t="str">
        <f>IF(Weighting!$P$13&gt;0,B7933,"")</f>
        <v/>
      </c>
      <c r="B7933" t="e">
        <f>Weighting!$C$13</f>
        <v>#DIV/0!</v>
      </c>
      <c r="C7933" t="e">
        <f>Weighting!$F$13</f>
        <v>#NUM!</v>
      </c>
      <c r="D7933" t="e">
        <f>IF(C7933=1,'Data Transformation'!$G$3+0.5*'Data Transformation'!$W$25,IF(C7934=1,D7934-'Data Transformation'!$W$25,FALSE))</f>
        <v>#NUM!</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t="str">
        <f>IF(Weighting!$P$14&gt;0,B7934,"")</f>
        <v/>
      </c>
      <c r="B7934" t="e">
        <f>Weighting!$C$14</f>
        <v>#DIV/0!</v>
      </c>
      <c r="C7934" t="e">
        <f>Weighting!$F$14</f>
        <v>#NUM!</v>
      </c>
      <c r="D7934" t="e">
        <f>IF(C7934=1,'Data Transformation'!$G$3+0.5*'Data Transformation'!$W$25,IF(C7935=1,D7935-'Data Transformation'!$W$25,FALSE))</f>
        <v>#NUM!</v>
      </c>
      <c r="E7934">
        <f t="array" ref="E7934">IF(ISLOGICAL(D7934),"",FREQUENCY(IF('Data Transformation'!$B$425:$B$8425='Bin Analysis'!$B7923,'Data Transformation'!$G$425:$G$8425),D7934))</f>
        <v>2001</v>
      </c>
      <c r="F7934">
        <f t="shared" si="990"/>
        <v>0</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t="str">
        <f>IF(Weighting!$P$15&gt;0,B7935,"")</f>
        <v/>
      </c>
      <c r="B7935" t="e">
        <f>Weighting!$C$15</f>
        <v>#DIV/0!</v>
      </c>
      <c r="C7935" t="e">
        <f>Weighting!$F$15</f>
        <v>#NUM!</v>
      </c>
      <c r="D7935" t="e">
        <f>IF(C7935=1,'Data Transformation'!$G$3+0.5*'Data Transformation'!$W$25,IF(C7936=1,D7936-'Data Transformation'!$W$25,FALSE))</f>
        <v>#NUM!</v>
      </c>
      <c r="E7935">
        <f t="array" ref="E7935">IF(ISLOGICAL(D7935),"",FREQUENCY(IF('Data Transformation'!$B$425:$B$8425='Bin Analysis'!$B7923,'Data Transformation'!$G$425:$G$8425),D7935))</f>
        <v>2001</v>
      </c>
      <c r="F7935">
        <f t="shared" si="990"/>
        <v>0</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t="e">
        <f>Weighting!$C$16</f>
        <v>#DIV/0!</v>
      </c>
      <c r="C7936" t="e">
        <f>Weighting!$F$16</f>
        <v>#NUM!</v>
      </c>
      <c r="D7936" t="e">
        <f>IF(C7936=1,'Data Transformation'!$G$3+0.5*'Data Transformation'!$W$25,IF(C7937=1,D7937-'Data Transformation'!$W$25,FALSE))</f>
        <v>#NUM!</v>
      </c>
      <c r="E7936">
        <f t="array" ref="E7936">IF(ISLOGICAL(D7936),"",FREQUENCY(IF('Data Transformation'!$B$425:$B$8425='Bin Analysis'!$B7923,'Data Transformation'!$G$425:$G$8425),D7936))</f>
        <v>2001</v>
      </c>
      <c r="F7936">
        <f t="shared" si="990"/>
        <v>0</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t="e">
        <f>Weighting!$C$17</f>
        <v>#DIV/0!</v>
      </c>
      <c r="C7937" t="e">
        <f>Weighting!$F$17</f>
        <v>#NUM!</v>
      </c>
      <c r="D7937" t="e">
        <f>IF(C7937=1,'Data Transformation'!$G$3+0.5*'Data Transformation'!$W$25,IF(C7938=1,D7938-'Data Transformation'!$W$25,FALSE))</f>
        <v>#NUM!</v>
      </c>
      <c r="E7937">
        <f t="array" ref="E7937">IF(ISLOGICAL(D7937),"",FREQUENCY(IF('Data Transformation'!$B$425:$B$8425='Bin Analysis'!$B7923,'Data Transformation'!$G$425:$G$8425),D7937))</f>
        <v>2001</v>
      </c>
      <c r="F7937">
        <f t="shared" si="990"/>
        <v>0</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t="e">
        <f>Weighting!$C$18</f>
        <v>#DIV/0!</v>
      </c>
      <c r="C7938" t="e">
        <f>Weighting!$F$18</f>
        <v>#NUM!</v>
      </c>
      <c r="D7938" t="e">
        <f>IF(C7938=1,'Data Transformation'!$G$3+0.5*'Data Transformation'!$W$25,IF(C7939=1,D7939-'Data Transformation'!$W$25,FALSE))</f>
        <v>#NUM!</v>
      </c>
      <c r="E7938">
        <f t="array" ref="E7938">IF(ISLOGICAL(D7938),"",FREQUENCY(IF('Data Transformation'!$B$425:$B$8425='Bin Analysis'!$B7923,'Data Transformation'!$G$425:$G$8425),D7938))</f>
        <v>2001</v>
      </c>
      <c r="F7938">
        <f t="shared" si="990"/>
        <v>0</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t="e">
        <f>Weighting!$C$19</f>
        <v>#DIV/0!</v>
      </c>
      <c r="C7939" t="e">
        <f>Weighting!$F$19</f>
        <v>#NUM!</v>
      </c>
      <c r="D7939" t="e">
        <f>IF(C7939=1,'Data Transformation'!$G$3+0.5*'Data Transformation'!$W$25,IF(C7940=1,D7940-'Data Transformation'!$W$25,FALSE))</f>
        <v>#NUM!</v>
      </c>
      <c r="E7939">
        <f t="array" ref="E7939">IF(ISLOGICAL(D7939),"",FREQUENCY(IF('Data Transformation'!$B$425:$B$8425='Bin Analysis'!$B7923,'Data Transformation'!$G$425:$G$8425),D7939))</f>
        <v>2001</v>
      </c>
      <c r="F7939">
        <f t="shared" si="990"/>
        <v>0</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t="e">
        <f>Weighting!$C$20</f>
        <v>#DIV/0!</v>
      </c>
      <c r="C7940" t="e">
        <f>Weighting!$F$20</f>
        <v>#NUM!</v>
      </c>
      <c r="D7940" t="e">
        <f>IF(C7940=1,'Data Transformation'!$G$3+0.5*'Data Transformation'!$W$25,IF(C7941=1,D7941-'Data Transformation'!$W$25,FALSE))</f>
        <v>#NUM!</v>
      </c>
      <c r="E7940">
        <f t="array" ref="E7940">IF(ISLOGICAL(D7940),"",FREQUENCY(IF('Data Transformation'!$B$425:$B$8425='Bin Analysis'!$B7923,'Data Transformation'!$G$425:$G$8425),D7940))</f>
        <v>2001</v>
      </c>
      <c r="F7940">
        <f t="shared" si="990"/>
        <v>0</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t="e">
        <f>Weighting!$C$21</f>
        <v>#DIV/0!</v>
      </c>
      <c r="C7941" t="e">
        <f>Weighting!$F$21</f>
        <v>#NUM!</v>
      </c>
      <c r="D7941" t="e">
        <f>IF(C7941=1,'Data Transformation'!$G$3+0.5*'Data Transformation'!$W$25,IF(C7942=1,D7942-'Data Transformation'!$W$25,FALSE))</f>
        <v>#NUM!</v>
      </c>
      <c r="E7941">
        <f t="array" ref="E7941">IF(ISLOGICAL(D7941),"",FREQUENCY(IF('Data Transformation'!$B$425:$B$8425='Bin Analysis'!$B7923,'Data Transformation'!$G$425:$G$8425),D7941))</f>
        <v>2001</v>
      </c>
      <c r="F7941">
        <f t="shared" si="990"/>
        <v>0</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t="e">
        <f>Weighting!$C$22</f>
        <v>#DIV/0!</v>
      </c>
      <c r="C7942" t="e">
        <f>Weighting!$F$22</f>
        <v>#NUM!</v>
      </c>
      <c r="D7942" t="e">
        <f>IF(C7942=1,'Data Transformation'!$G$3+0.5*'Data Transformation'!$W$25,IF(C7943=1,D7943-'Data Transformation'!$W$25,FALSE))</f>
        <v>#NUM!</v>
      </c>
      <c r="E7942">
        <f t="array" ref="E7942">IF(ISLOGICAL(D7942),"",FREQUENCY(IF('Data Transformation'!$B$425:$B$8425='Bin Analysis'!$B7923,'Data Transformation'!$G$425:$G$8425),D7942))</f>
        <v>2001</v>
      </c>
      <c r="F7942">
        <f t="shared" si="990"/>
        <v>0</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t="e">
        <f>Weighting!$C$23</f>
        <v>#DIV/0!</v>
      </c>
      <c r="C7943" t="e">
        <f>Weighting!$F$23</f>
        <v>#NUM!</v>
      </c>
      <c r="D7943" t="e">
        <f>IF(C7943=1,'Data Transformation'!$G$3+0.5*'Data Transformation'!$W$25,IF(C7944=1,D7944-'Data Transformation'!$W$25,FALSE))</f>
        <v>#NUM!</v>
      </c>
      <c r="E7943">
        <f t="array" ref="E7943">IF(ISLOGICAL(D7943),"",FREQUENCY(IF('Data Transformation'!$B$425:$B$8425='Bin Analysis'!$B7923,'Data Transformation'!$G$425:$G$8425),D7943))</f>
        <v>2001</v>
      </c>
      <c r="F7943">
        <f t="shared" si="990"/>
        <v>0</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t="e">
        <f>Weighting!$C$24</f>
        <v>#DIV/0!</v>
      </c>
      <c r="C7944" t="e">
        <f>Weighting!$F$24</f>
        <v>#NUM!</v>
      </c>
      <c r="D7944" t="e">
        <f>IF(C7944=1,'Data Transformation'!$G$3+0.5*'Data Transformation'!$W$25,IF(C7945=1,D7945-'Data Transformation'!$W$25,FALSE))</f>
        <v>#NUM!</v>
      </c>
      <c r="E7944">
        <f t="array" ref="E7944">IF(ISLOGICAL(D7944),"",FREQUENCY(IF('Data Transformation'!$B$425:$B$8425='Bin Analysis'!$B7923,'Data Transformation'!$G$425:$G$8425),D7944))</f>
        <v>2001</v>
      </c>
      <c r="F7944">
        <f t="shared" si="990"/>
        <v>0</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t="e">
        <f>Weighting!$C$25</f>
        <v>#DIV/0!</v>
      </c>
      <c r="C7945" t="e">
        <f>Weighting!$F$25</f>
        <v>#NUM!</v>
      </c>
      <c r="D7945" t="e">
        <f>IF(C7945=1,'Data Transformation'!$G$3+0.5*'Data Transformation'!$W$25,IF(C7946=1,D7946-'Data Transformation'!$W$25,FALSE))</f>
        <v>#NUM!</v>
      </c>
      <c r="E7945">
        <f t="array" ref="E7945">IF(ISLOGICAL(D7945),"",FREQUENCY(IF('Data Transformation'!$B$425:$B$8425='Bin Analysis'!$B7923,'Data Transformation'!$G$425:$G$8425),D7945))</f>
        <v>2001</v>
      </c>
      <c r="F7945">
        <f t="shared" si="990"/>
        <v>0</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67</v>
      </c>
      <c r="B7948" t="s">
        <v>47</v>
      </c>
      <c r="C7948" t="s">
        <v>5</v>
      </c>
      <c r="D7948" t="s">
        <v>98</v>
      </c>
      <c r="E7948" t="s">
        <v>99</v>
      </c>
      <c r="F7948" t="s">
        <v>100</v>
      </c>
      <c r="G7948" t="s">
        <v>69</v>
      </c>
      <c r="H7948" t="s">
        <v>31</v>
      </c>
      <c r="I7948" t="s">
        <v>32</v>
      </c>
      <c r="J7948" t="s">
        <v>46</v>
      </c>
      <c r="K7948" s="14" t="s">
        <v>45</v>
      </c>
      <c r="M7948" s="14"/>
      <c r="X7948" s="2">
        <v>0</v>
      </c>
      <c r="Y7948" s="2">
        <v>0</v>
      </c>
    </row>
    <row r="7949" spans="1:25" x14ac:dyDescent="0.25">
      <c r="A7949" s="32"/>
      <c r="D7949" t="e">
        <f>IF(C7949=1,'Data Transformation'!$G$3+0.5*'Data Transformation'!$W$25,IF(C7950=1,D7950-'Data Transformation'!$W$25,FALSE))</f>
        <v>#NUM!</v>
      </c>
      <c r="E7949">
        <f t="array" ref="E7949">IF(ISLOGICAL(D7949),"",FREQUENCY(IF('Data Transformation'!$B$425:$B$8425='Bin Analysis'!$B7947,'Data Transformation'!$G$425:$G$8425),D7949))</f>
        <v>2001</v>
      </c>
      <c r="F7949" t="e">
        <f>IF(ISLOGICAL(D7949),"",E7949-E7948)</f>
        <v>#VALUE!</v>
      </c>
      <c r="M7949" s="14"/>
    </row>
    <row r="7950" spans="1:25" x14ac:dyDescent="0.25">
      <c r="A7950" s="32" t="e">
        <f>IF(Weighting!$P$6&gt;0,B7950,"")</f>
        <v>#NUM!</v>
      </c>
      <c r="B7950" t="e">
        <f>Weighting!$C$6</f>
        <v>#DIV/0!</v>
      </c>
      <c r="C7950" t="e">
        <f>Weighting!$F$6</f>
        <v>#NUM!</v>
      </c>
      <c r="D7950" t="e">
        <f>IF(C7950=1,'Data Transformation'!$G$3+0.5*'Data Transformation'!$W$25,IF(C7951=1,D7951-'Data Transformation'!$W$25,FALSE))</f>
        <v>#NUM!</v>
      </c>
      <c r="E7950">
        <f t="array" ref="E7950">IF(ISLOGICAL(D7950),"",FREQUENCY(IF('Data Transformation'!$B$425:$B$8425='Bin Analysis'!$B7947,'Data Transformation'!$G$425:$G$8425),D7950))</f>
        <v>2001</v>
      </c>
      <c r="F7950">
        <f>IF(ISLOGICAL(D7950),"",E7950-E7949)</f>
        <v>0</v>
      </c>
      <c r="G7950">
        <f>Weighting!$H$6</f>
        <v>1</v>
      </c>
      <c r="H7950">
        <f t="array" ref="H7950">FREQUENCY(IF('Data Transformation'!$B$4:$B$8425=B7947,'Data Transformation'!$G$4:$G$8425),'Bin Analysis'!$B7950)</f>
        <v>2073</v>
      </c>
      <c r="I7950">
        <f>H7950-H7949</f>
        <v>2073</v>
      </c>
      <c r="J7950">
        <f>IF(I7950=0,0,1)</f>
        <v>1</v>
      </c>
      <c r="K7950" t="e">
        <f>J7950*Weighting!$W$6</f>
        <v>#NUM!</v>
      </c>
      <c r="M7950" s="14"/>
    </row>
    <row r="7951" spans="1:25" x14ac:dyDescent="0.25">
      <c r="A7951" s="32" t="str">
        <f>IF(Weighting!$P$7&gt;0,B7951,"")</f>
        <v/>
      </c>
      <c r="B7951" t="e">
        <f>Weighting!$C$7</f>
        <v>#DIV/0!</v>
      </c>
      <c r="C7951" t="e">
        <f>Weighting!$F$7</f>
        <v>#NUM!</v>
      </c>
      <c r="D7951" t="e">
        <f>IF(C7951=1,'Data Transformation'!$G$3+0.5*'Data Transformation'!$W$25,IF(C7952=1,D7952-'Data Transformation'!$W$25,FALSE))</f>
        <v>#NUM!</v>
      </c>
      <c r="E7951">
        <f t="array" ref="E7951">IF(ISLOGICAL(D7951),"",FREQUENCY(IF('Data Transformation'!$B$425:$B$8425='Bin Analysis'!$B7947,'Data Transformation'!$G$425:$G$8425),D7951))</f>
        <v>2001</v>
      </c>
      <c r="F7951">
        <f t="shared" ref="F7951:F7969" si="993">IF(ISLOGICAL(D7951),"",E7951-E7950)</f>
        <v>0</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t="str">
        <f>IF(Weighting!$P$8&gt;0,B7952,"")</f>
        <v/>
      </c>
      <c r="B7952" t="e">
        <f>Weighting!$C$8</f>
        <v>#DIV/0!</v>
      </c>
      <c r="C7952" t="e">
        <f>Weighting!$F$8</f>
        <v>#NUM!</v>
      </c>
      <c r="D7952" t="e">
        <f>IF(C7952=1,'Data Transformation'!$G$3+0.5*'Data Transformation'!$W$25,IF(C7953=1,D7953-'Data Transformation'!$W$25,FALSE))</f>
        <v>#NUM!</v>
      </c>
      <c r="E7952">
        <f t="array" ref="E7952">IF(ISLOGICAL(D7952),"",FREQUENCY(IF('Data Transformation'!$B$425:$B$8425='Bin Analysis'!$B7947,'Data Transformation'!$G$425:$G$8425),D7952))</f>
        <v>2001</v>
      </c>
      <c r="F7952">
        <f t="shared" si="993"/>
        <v>0</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t="str">
        <f>IF(Weighting!$P$9&gt;0,B7953,"")</f>
        <v/>
      </c>
      <c r="B7953" s="50" t="e">
        <f>Weighting!$C$9</f>
        <v>#DIV/0!</v>
      </c>
      <c r="C7953" t="e">
        <f>Weighting!$F$9</f>
        <v>#NUM!</v>
      </c>
      <c r="D7953" t="e">
        <f>IF(C7953=1,'Data Transformation'!$G$3+0.5*'Data Transformation'!$W$25,IF(C7954=1,D7954-'Data Transformation'!$W$25,FALSE))</f>
        <v>#NUM!</v>
      </c>
      <c r="E7953">
        <f t="array" ref="E7953">IF(ISLOGICAL(D7953),"",FREQUENCY(IF('Data Transformation'!$B$425:$B$8425='Bin Analysis'!$B7947,'Data Transformation'!$G$425:$G$8425),D7953))</f>
        <v>2001</v>
      </c>
      <c r="F7953">
        <f t="shared" si="993"/>
        <v>0</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t="str">
        <f>IF(Weighting!$P$10&gt;0,B7954,"")</f>
        <v/>
      </c>
      <c r="B7954" t="e">
        <f>Weighting!$C$10</f>
        <v>#DIV/0!</v>
      </c>
      <c r="C7954" t="e">
        <f>Weighting!$F$10</f>
        <v>#NUM!</v>
      </c>
      <c r="D7954" t="e">
        <f>IF(C7954=1,'Data Transformation'!$G$3+0.5*'Data Transformation'!$W$25,IF(C7955=1,D7955-'Data Transformation'!$W$25,FALSE))</f>
        <v>#NUM!</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t="str">
        <f>IF(Weighting!$P$11&gt;0,B7955,"")</f>
        <v/>
      </c>
      <c r="B7955" t="e">
        <f>Weighting!$C$11</f>
        <v>#DIV/0!</v>
      </c>
      <c r="C7955" t="e">
        <f>Weighting!$F$11</f>
        <v>#NUM!</v>
      </c>
      <c r="D7955" t="e">
        <f>IF(C7955=1,'Data Transformation'!$G$3+0.5*'Data Transformation'!$W$25,IF(C7956=1,D7956-'Data Transformation'!$W$25,FALSE))</f>
        <v>#NUM!</v>
      </c>
      <c r="E7955">
        <f t="array" ref="E7955">IF(ISLOGICAL(D7955),"",FREQUENCY(IF('Data Transformation'!$B$425:$B$8425='Bin Analysis'!$B7947,'Data Transformation'!$G$425:$G$8425),D7955))</f>
        <v>2001</v>
      </c>
      <c r="F7955">
        <f t="shared" si="993"/>
        <v>0</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t="str">
        <f>IF(Weighting!$P$12&gt;0,B7956,"")</f>
        <v/>
      </c>
      <c r="B7956" t="e">
        <f>Weighting!$C$12</f>
        <v>#DIV/0!</v>
      </c>
      <c r="C7956" t="e">
        <f>Weighting!$F$12</f>
        <v>#NUM!</v>
      </c>
      <c r="D7956" t="e">
        <f>IF(C7956=1,'Data Transformation'!$G$3+0.5*'Data Transformation'!$W$25,IF(C7957=1,D7957-'Data Transformation'!$W$25,FALSE))</f>
        <v>#NUM!</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t="str">
        <f>IF(Weighting!$P$13&gt;0,B7957,"")</f>
        <v/>
      </c>
      <c r="B7957" t="e">
        <f>Weighting!$C$13</f>
        <v>#DIV/0!</v>
      </c>
      <c r="C7957" t="e">
        <f>Weighting!$F$13</f>
        <v>#NUM!</v>
      </c>
      <c r="D7957" t="e">
        <f>IF(C7957=1,'Data Transformation'!$G$3+0.5*'Data Transformation'!$W$25,IF(C7958=1,D7958-'Data Transformation'!$W$25,FALSE))</f>
        <v>#NUM!</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t="str">
        <f>IF(Weighting!$P$14&gt;0,B7958,"")</f>
        <v/>
      </c>
      <c r="B7958" t="e">
        <f>Weighting!$C$14</f>
        <v>#DIV/0!</v>
      </c>
      <c r="C7958" t="e">
        <f>Weighting!$F$14</f>
        <v>#NUM!</v>
      </c>
      <c r="D7958" t="e">
        <f>IF(C7958=1,'Data Transformation'!$G$3+0.5*'Data Transformation'!$W$25,IF(C7959=1,D7959-'Data Transformation'!$W$25,FALSE))</f>
        <v>#NUM!</v>
      </c>
      <c r="E7958">
        <f t="array" ref="E7958">IF(ISLOGICAL(D7958),"",FREQUENCY(IF('Data Transformation'!$B$425:$B$8425='Bin Analysis'!$B7947,'Data Transformation'!$G$425:$G$8425),D7958))</f>
        <v>2001</v>
      </c>
      <c r="F7958">
        <f t="shared" si="993"/>
        <v>0</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t="str">
        <f>IF(Weighting!$P$15&gt;0,B7959,"")</f>
        <v/>
      </c>
      <c r="B7959" t="e">
        <f>Weighting!$C$15</f>
        <v>#DIV/0!</v>
      </c>
      <c r="C7959" t="e">
        <f>Weighting!$F$15</f>
        <v>#NUM!</v>
      </c>
      <c r="D7959" t="e">
        <f>IF(C7959=1,'Data Transformation'!$G$3+0.5*'Data Transformation'!$W$25,IF(C7960=1,D7960-'Data Transformation'!$W$25,FALSE))</f>
        <v>#NUM!</v>
      </c>
      <c r="E7959">
        <f t="array" ref="E7959">IF(ISLOGICAL(D7959),"",FREQUENCY(IF('Data Transformation'!$B$425:$B$8425='Bin Analysis'!$B7947,'Data Transformation'!$G$425:$G$8425),D7959))</f>
        <v>2001</v>
      </c>
      <c r="F7959">
        <f t="shared" si="993"/>
        <v>0</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t="e">
        <f>Weighting!$C$16</f>
        <v>#DIV/0!</v>
      </c>
      <c r="C7960" t="e">
        <f>Weighting!$F$16</f>
        <v>#NUM!</v>
      </c>
      <c r="D7960" t="e">
        <f>IF(C7960=1,'Data Transformation'!$G$3+0.5*'Data Transformation'!$W$25,IF(C7961=1,D7961-'Data Transformation'!$W$25,FALSE))</f>
        <v>#NUM!</v>
      </c>
      <c r="E7960">
        <f t="array" ref="E7960">IF(ISLOGICAL(D7960),"",FREQUENCY(IF('Data Transformation'!$B$425:$B$8425='Bin Analysis'!$B7947,'Data Transformation'!$G$425:$G$8425),D7960))</f>
        <v>2001</v>
      </c>
      <c r="F7960">
        <f t="shared" si="993"/>
        <v>0</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t="e">
        <f>Weighting!$C$17</f>
        <v>#DIV/0!</v>
      </c>
      <c r="C7961" t="e">
        <f>Weighting!$F$17</f>
        <v>#NUM!</v>
      </c>
      <c r="D7961" t="e">
        <f>IF(C7961=1,'Data Transformation'!$G$3+0.5*'Data Transformation'!$W$25,IF(C7962=1,D7962-'Data Transformation'!$W$25,FALSE))</f>
        <v>#NUM!</v>
      </c>
      <c r="E7961">
        <f t="array" ref="E7961">IF(ISLOGICAL(D7961),"",FREQUENCY(IF('Data Transformation'!$B$425:$B$8425='Bin Analysis'!$B7947,'Data Transformation'!$G$425:$G$8425),D7961))</f>
        <v>2001</v>
      </c>
      <c r="F7961">
        <f t="shared" si="993"/>
        <v>0</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t="e">
        <f>Weighting!$C$18</f>
        <v>#DIV/0!</v>
      </c>
      <c r="C7962" t="e">
        <f>Weighting!$F$18</f>
        <v>#NUM!</v>
      </c>
      <c r="D7962" t="e">
        <f>IF(C7962=1,'Data Transformation'!$G$3+0.5*'Data Transformation'!$W$25,IF(C7963=1,D7963-'Data Transformation'!$W$25,FALSE))</f>
        <v>#NUM!</v>
      </c>
      <c r="E7962">
        <f t="array" ref="E7962">IF(ISLOGICAL(D7962),"",FREQUENCY(IF('Data Transformation'!$B$425:$B$8425='Bin Analysis'!$B7947,'Data Transformation'!$G$425:$G$8425),D7962))</f>
        <v>2001</v>
      </c>
      <c r="F7962">
        <f t="shared" si="993"/>
        <v>0</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t="e">
        <f>Weighting!$C$19</f>
        <v>#DIV/0!</v>
      </c>
      <c r="C7963" t="e">
        <f>Weighting!$F$19</f>
        <v>#NUM!</v>
      </c>
      <c r="D7963" t="e">
        <f>IF(C7963=1,'Data Transformation'!$G$3+0.5*'Data Transformation'!$W$25,IF(C7964=1,D7964-'Data Transformation'!$W$25,FALSE))</f>
        <v>#NUM!</v>
      </c>
      <c r="E7963">
        <f t="array" ref="E7963">IF(ISLOGICAL(D7963),"",FREQUENCY(IF('Data Transformation'!$B$425:$B$8425='Bin Analysis'!$B7947,'Data Transformation'!$G$425:$G$8425),D7963))</f>
        <v>2001</v>
      </c>
      <c r="F7963">
        <f t="shared" si="993"/>
        <v>0</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t="e">
        <f>Weighting!$C$20</f>
        <v>#DIV/0!</v>
      </c>
      <c r="C7964" t="e">
        <f>Weighting!$F$20</f>
        <v>#NUM!</v>
      </c>
      <c r="D7964" t="e">
        <f>IF(C7964=1,'Data Transformation'!$G$3+0.5*'Data Transformation'!$W$25,IF(C7965=1,D7965-'Data Transformation'!$W$25,FALSE))</f>
        <v>#NUM!</v>
      </c>
      <c r="E7964">
        <f t="array" ref="E7964">IF(ISLOGICAL(D7964),"",FREQUENCY(IF('Data Transformation'!$B$425:$B$8425='Bin Analysis'!$B7947,'Data Transformation'!$G$425:$G$8425),D7964))</f>
        <v>2001</v>
      </c>
      <c r="F7964">
        <f t="shared" si="993"/>
        <v>0</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t="e">
        <f>Weighting!$C$21</f>
        <v>#DIV/0!</v>
      </c>
      <c r="C7965" t="e">
        <f>Weighting!$F$21</f>
        <v>#NUM!</v>
      </c>
      <c r="D7965" t="e">
        <f>IF(C7965=1,'Data Transformation'!$G$3+0.5*'Data Transformation'!$W$25,IF(C7966=1,D7966-'Data Transformation'!$W$25,FALSE))</f>
        <v>#NUM!</v>
      </c>
      <c r="E7965">
        <f t="array" ref="E7965">IF(ISLOGICAL(D7965),"",FREQUENCY(IF('Data Transformation'!$B$425:$B$8425='Bin Analysis'!$B7947,'Data Transformation'!$G$425:$G$8425),D7965))</f>
        <v>2001</v>
      </c>
      <c r="F7965">
        <f t="shared" si="993"/>
        <v>0</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t="e">
        <f>Weighting!$C$22</f>
        <v>#DIV/0!</v>
      </c>
      <c r="C7966" t="e">
        <f>Weighting!$F$22</f>
        <v>#NUM!</v>
      </c>
      <c r="D7966" t="e">
        <f>IF(C7966=1,'Data Transformation'!$G$3+0.5*'Data Transformation'!$W$25,IF(C7967=1,D7967-'Data Transformation'!$W$25,FALSE))</f>
        <v>#NUM!</v>
      </c>
      <c r="E7966">
        <f t="array" ref="E7966">IF(ISLOGICAL(D7966),"",FREQUENCY(IF('Data Transformation'!$B$425:$B$8425='Bin Analysis'!$B7947,'Data Transformation'!$G$425:$G$8425),D7966))</f>
        <v>2001</v>
      </c>
      <c r="F7966">
        <f t="shared" si="993"/>
        <v>0</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t="e">
        <f>Weighting!$C$23</f>
        <v>#DIV/0!</v>
      </c>
      <c r="C7967" t="e">
        <f>Weighting!$F$23</f>
        <v>#NUM!</v>
      </c>
      <c r="D7967" t="e">
        <f>IF(C7967=1,'Data Transformation'!$G$3+0.5*'Data Transformation'!$W$25,IF(C7968=1,D7968-'Data Transformation'!$W$25,FALSE))</f>
        <v>#NUM!</v>
      </c>
      <c r="E7967">
        <f t="array" ref="E7967">IF(ISLOGICAL(D7967),"",FREQUENCY(IF('Data Transformation'!$B$425:$B$8425='Bin Analysis'!$B7947,'Data Transformation'!$G$425:$G$8425),D7967))</f>
        <v>2001</v>
      </c>
      <c r="F7967">
        <f t="shared" si="993"/>
        <v>0</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t="e">
        <f>Weighting!$C$24</f>
        <v>#DIV/0!</v>
      </c>
      <c r="C7968" t="e">
        <f>Weighting!$F$24</f>
        <v>#NUM!</v>
      </c>
      <c r="D7968" t="e">
        <f>IF(C7968=1,'Data Transformation'!$G$3+0.5*'Data Transformation'!$W$25,IF(C7969=1,D7969-'Data Transformation'!$W$25,FALSE))</f>
        <v>#NUM!</v>
      </c>
      <c r="E7968">
        <f t="array" ref="E7968">IF(ISLOGICAL(D7968),"",FREQUENCY(IF('Data Transformation'!$B$425:$B$8425='Bin Analysis'!$B7947,'Data Transformation'!$G$425:$G$8425),D7968))</f>
        <v>2001</v>
      </c>
      <c r="F7968">
        <f t="shared" si="993"/>
        <v>0</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t="e">
        <f>Weighting!$C$25</f>
        <v>#DIV/0!</v>
      </c>
      <c r="C7969" t="e">
        <f>Weighting!$F$25</f>
        <v>#NUM!</v>
      </c>
      <c r="D7969" t="e">
        <f>IF(C7969=1,'Data Transformation'!$G$3+0.5*'Data Transformation'!$W$25,IF(C7970=1,D7970-'Data Transformation'!$W$25,FALSE))</f>
        <v>#NUM!</v>
      </c>
      <c r="E7969">
        <f t="array" ref="E7969">IF(ISLOGICAL(D7969),"",FREQUENCY(IF('Data Transformation'!$B$425:$B$8425='Bin Analysis'!$B7947,'Data Transformation'!$G$425:$G$8425),D7969))</f>
        <v>2001</v>
      </c>
      <c r="F7969">
        <f t="shared" si="993"/>
        <v>0</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67</v>
      </c>
      <c r="B7972" t="s">
        <v>47</v>
      </c>
      <c r="C7972" t="s">
        <v>5</v>
      </c>
      <c r="D7972" t="s">
        <v>98</v>
      </c>
      <c r="E7972" t="s">
        <v>99</v>
      </c>
      <c r="F7972" t="s">
        <v>100</v>
      </c>
      <c r="G7972" t="s">
        <v>69</v>
      </c>
      <c r="H7972" t="s">
        <v>31</v>
      </c>
      <c r="I7972" t="s">
        <v>32</v>
      </c>
      <c r="J7972" t="s">
        <v>46</v>
      </c>
      <c r="K7972" s="14" t="s">
        <v>45</v>
      </c>
      <c r="M7972" s="14"/>
      <c r="X7972" s="2">
        <v>0</v>
      </c>
      <c r="Y7972" s="2">
        <v>0</v>
      </c>
    </row>
    <row r="7973" spans="1:25" x14ac:dyDescent="0.25">
      <c r="A7973" s="32"/>
      <c r="D7973" t="e">
        <f>IF(C7973=1,'Data Transformation'!$G$3+0.5*'Data Transformation'!$W$25,IF(C7974=1,D7974-'Data Transformation'!$W$25,FALSE))</f>
        <v>#NUM!</v>
      </c>
      <c r="E7973">
        <f t="array" ref="E7973">IF(ISLOGICAL(D7973),"",FREQUENCY(IF('Data Transformation'!$B$425:$B$8425='Bin Analysis'!$B7971,'Data Transformation'!$G$425:$G$8425),D7973))</f>
        <v>2001</v>
      </c>
      <c r="F7973" t="e">
        <f>IF(ISLOGICAL(D7973),"",E7973-E7972)</f>
        <v>#VALUE!</v>
      </c>
      <c r="M7973" s="14"/>
    </row>
    <row r="7974" spans="1:25" x14ac:dyDescent="0.25">
      <c r="A7974" s="32" t="e">
        <f>IF(Weighting!$P$6&gt;0,B7974,"")</f>
        <v>#NUM!</v>
      </c>
      <c r="B7974" t="e">
        <f>Weighting!$C$6</f>
        <v>#DIV/0!</v>
      </c>
      <c r="C7974" t="e">
        <f>Weighting!$F$6</f>
        <v>#NUM!</v>
      </c>
      <c r="D7974" t="e">
        <f>IF(C7974=1,'Data Transformation'!$G$3+0.5*'Data Transformation'!$W$25,IF(C7975=1,D7975-'Data Transformation'!$W$25,FALSE))</f>
        <v>#NUM!</v>
      </c>
      <c r="E7974">
        <f t="array" ref="E7974">IF(ISLOGICAL(D7974),"",FREQUENCY(IF('Data Transformation'!$B$425:$B$8425='Bin Analysis'!$B7971,'Data Transformation'!$G$425:$G$8425),D7974))</f>
        <v>2001</v>
      </c>
      <c r="F7974">
        <f>IF(ISLOGICAL(D7974),"",E7974-E7973)</f>
        <v>0</v>
      </c>
      <c r="G7974">
        <f>Weighting!$H$6</f>
        <v>1</v>
      </c>
      <c r="H7974">
        <f t="array" ref="H7974">FREQUENCY(IF('Data Transformation'!$B$4:$B$8425=B7971,'Data Transformation'!$G$4:$G$8425),'Bin Analysis'!$B7974)</f>
        <v>2073</v>
      </c>
      <c r="I7974">
        <f>H7974-H7973</f>
        <v>2073</v>
      </c>
      <c r="J7974">
        <f>IF(I7974=0,0,1)</f>
        <v>1</v>
      </c>
      <c r="K7974" t="e">
        <f>J7974*Weighting!$W$6</f>
        <v>#NUM!</v>
      </c>
      <c r="M7974" s="14"/>
    </row>
    <row r="7975" spans="1:25" x14ac:dyDescent="0.25">
      <c r="A7975" s="32" t="str">
        <f>IF(Weighting!$P$7&gt;0,B7975,"")</f>
        <v/>
      </c>
      <c r="B7975" t="e">
        <f>Weighting!$C$7</f>
        <v>#DIV/0!</v>
      </c>
      <c r="C7975" t="e">
        <f>Weighting!$F$7</f>
        <v>#NUM!</v>
      </c>
      <c r="D7975" t="e">
        <f>IF(C7975=1,'Data Transformation'!$G$3+0.5*'Data Transformation'!$W$25,IF(C7976=1,D7976-'Data Transformation'!$W$25,FALSE))</f>
        <v>#NUM!</v>
      </c>
      <c r="E7975">
        <f t="array" ref="E7975">IF(ISLOGICAL(D7975),"",FREQUENCY(IF('Data Transformation'!$B$425:$B$8425='Bin Analysis'!$B7971,'Data Transformation'!$G$425:$G$8425),D7975))</f>
        <v>2001</v>
      </c>
      <c r="F7975">
        <f t="shared" ref="F7975:F7993" si="996">IF(ISLOGICAL(D7975),"",E7975-E7974)</f>
        <v>0</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t="str">
        <f>IF(Weighting!$P$8&gt;0,B7976,"")</f>
        <v/>
      </c>
      <c r="B7976" t="e">
        <f>Weighting!$C$8</f>
        <v>#DIV/0!</v>
      </c>
      <c r="C7976" t="e">
        <f>Weighting!$F$8</f>
        <v>#NUM!</v>
      </c>
      <c r="D7976" t="e">
        <f>IF(C7976=1,'Data Transformation'!$G$3+0.5*'Data Transformation'!$W$25,IF(C7977=1,D7977-'Data Transformation'!$W$25,FALSE))</f>
        <v>#NUM!</v>
      </c>
      <c r="E7976">
        <f t="array" ref="E7976">IF(ISLOGICAL(D7976),"",FREQUENCY(IF('Data Transformation'!$B$425:$B$8425='Bin Analysis'!$B7971,'Data Transformation'!$G$425:$G$8425),D7976))</f>
        <v>2001</v>
      </c>
      <c r="F7976">
        <f t="shared" si="996"/>
        <v>0</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t="str">
        <f>IF(Weighting!$P$9&gt;0,B7977,"")</f>
        <v/>
      </c>
      <c r="B7977" s="50" t="e">
        <f>Weighting!$C$9</f>
        <v>#DIV/0!</v>
      </c>
      <c r="C7977" t="e">
        <f>Weighting!$F$9</f>
        <v>#NUM!</v>
      </c>
      <c r="D7977" t="e">
        <f>IF(C7977=1,'Data Transformation'!$G$3+0.5*'Data Transformation'!$W$25,IF(C7978=1,D7978-'Data Transformation'!$W$25,FALSE))</f>
        <v>#NUM!</v>
      </c>
      <c r="E7977">
        <f t="array" ref="E7977">IF(ISLOGICAL(D7977),"",FREQUENCY(IF('Data Transformation'!$B$425:$B$8425='Bin Analysis'!$B7971,'Data Transformation'!$G$425:$G$8425),D7977))</f>
        <v>2001</v>
      </c>
      <c r="F7977">
        <f t="shared" si="996"/>
        <v>0</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t="str">
        <f>IF(Weighting!$P$10&gt;0,B7978,"")</f>
        <v/>
      </c>
      <c r="B7978" t="e">
        <f>Weighting!$C$10</f>
        <v>#DIV/0!</v>
      </c>
      <c r="C7978" t="e">
        <f>Weighting!$F$10</f>
        <v>#NUM!</v>
      </c>
      <c r="D7978" t="e">
        <f>IF(C7978=1,'Data Transformation'!$G$3+0.5*'Data Transformation'!$W$25,IF(C7979=1,D7979-'Data Transformation'!$W$25,FALSE))</f>
        <v>#NUM!</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t="str">
        <f>IF(Weighting!$P$11&gt;0,B7979,"")</f>
        <v/>
      </c>
      <c r="B7979" t="e">
        <f>Weighting!$C$11</f>
        <v>#DIV/0!</v>
      </c>
      <c r="C7979" t="e">
        <f>Weighting!$F$11</f>
        <v>#NUM!</v>
      </c>
      <c r="D7979" t="e">
        <f>IF(C7979=1,'Data Transformation'!$G$3+0.5*'Data Transformation'!$W$25,IF(C7980=1,D7980-'Data Transformation'!$W$25,FALSE))</f>
        <v>#NUM!</v>
      </c>
      <c r="E7979">
        <f t="array" ref="E7979">IF(ISLOGICAL(D7979),"",FREQUENCY(IF('Data Transformation'!$B$425:$B$8425='Bin Analysis'!$B7971,'Data Transformation'!$G$425:$G$8425),D7979))</f>
        <v>2001</v>
      </c>
      <c r="F7979">
        <f t="shared" si="996"/>
        <v>0</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t="str">
        <f>IF(Weighting!$P$12&gt;0,B7980,"")</f>
        <v/>
      </c>
      <c r="B7980" t="e">
        <f>Weighting!$C$12</f>
        <v>#DIV/0!</v>
      </c>
      <c r="C7980" t="e">
        <f>Weighting!$F$12</f>
        <v>#NUM!</v>
      </c>
      <c r="D7980" t="e">
        <f>IF(C7980=1,'Data Transformation'!$G$3+0.5*'Data Transformation'!$W$25,IF(C7981=1,D7981-'Data Transformation'!$W$25,FALSE))</f>
        <v>#NUM!</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t="str">
        <f>IF(Weighting!$P$13&gt;0,B7981,"")</f>
        <v/>
      </c>
      <c r="B7981" t="e">
        <f>Weighting!$C$13</f>
        <v>#DIV/0!</v>
      </c>
      <c r="C7981" t="e">
        <f>Weighting!$F$13</f>
        <v>#NUM!</v>
      </c>
      <c r="D7981" t="e">
        <f>IF(C7981=1,'Data Transformation'!$G$3+0.5*'Data Transformation'!$W$25,IF(C7982=1,D7982-'Data Transformation'!$W$25,FALSE))</f>
        <v>#NUM!</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t="str">
        <f>IF(Weighting!$P$14&gt;0,B7982,"")</f>
        <v/>
      </c>
      <c r="B7982" t="e">
        <f>Weighting!$C$14</f>
        <v>#DIV/0!</v>
      </c>
      <c r="C7982" t="e">
        <f>Weighting!$F$14</f>
        <v>#NUM!</v>
      </c>
      <c r="D7982" t="e">
        <f>IF(C7982=1,'Data Transformation'!$G$3+0.5*'Data Transformation'!$W$25,IF(C7983=1,D7983-'Data Transformation'!$W$25,FALSE))</f>
        <v>#NUM!</v>
      </c>
      <c r="E7982">
        <f t="array" ref="E7982">IF(ISLOGICAL(D7982),"",FREQUENCY(IF('Data Transformation'!$B$425:$B$8425='Bin Analysis'!$B7971,'Data Transformation'!$G$425:$G$8425),D7982))</f>
        <v>2001</v>
      </c>
      <c r="F7982">
        <f t="shared" si="996"/>
        <v>0</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t="str">
        <f>IF(Weighting!$P$15&gt;0,B7983,"")</f>
        <v/>
      </c>
      <c r="B7983" t="e">
        <f>Weighting!$C$15</f>
        <v>#DIV/0!</v>
      </c>
      <c r="C7983" t="e">
        <f>Weighting!$F$15</f>
        <v>#NUM!</v>
      </c>
      <c r="D7983" t="e">
        <f>IF(C7983=1,'Data Transformation'!$G$3+0.5*'Data Transformation'!$W$25,IF(C7984=1,D7984-'Data Transformation'!$W$25,FALSE))</f>
        <v>#NUM!</v>
      </c>
      <c r="E7983">
        <f t="array" ref="E7983">IF(ISLOGICAL(D7983),"",FREQUENCY(IF('Data Transformation'!$B$425:$B$8425='Bin Analysis'!$B7971,'Data Transformation'!$G$425:$G$8425),D7983))</f>
        <v>2001</v>
      </c>
      <c r="F7983">
        <f t="shared" si="996"/>
        <v>0</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t="e">
        <f>Weighting!$C$16</f>
        <v>#DIV/0!</v>
      </c>
      <c r="C7984" t="e">
        <f>Weighting!$F$16</f>
        <v>#NUM!</v>
      </c>
      <c r="D7984" t="e">
        <f>IF(C7984=1,'Data Transformation'!$G$3+0.5*'Data Transformation'!$W$25,IF(C7985=1,D7985-'Data Transformation'!$W$25,FALSE))</f>
        <v>#NUM!</v>
      </c>
      <c r="E7984">
        <f t="array" ref="E7984">IF(ISLOGICAL(D7984),"",FREQUENCY(IF('Data Transformation'!$B$425:$B$8425='Bin Analysis'!$B7971,'Data Transformation'!$G$425:$G$8425),D7984))</f>
        <v>2001</v>
      </c>
      <c r="F7984">
        <f t="shared" si="996"/>
        <v>0</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t="e">
        <f>Weighting!$C$17</f>
        <v>#DIV/0!</v>
      </c>
      <c r="C7985" t="e">
        <f>Weighting!$F$17</f>
        <v>#NUM!</v>
      </c>
      <c r="D7985" t="e">
        <f>IF(C7985=1,'Data Transformation'!$G$3+0.5*'Data Transformation'!$W$25,IF(C7986=1,D7986-'Data Transformation'!$W$25,FALSE))</f>
        <v>#NUM!</v>
      </c>
      <c r="E7985">
        <f t="array" ref="E7985">IF(ISLOGICAL(D7985),"",FREQUENCY(IF('Data Transformation'!$B$425:$B$8425='Bin Analysis'!$B7971,'Data Transformation'!$G$425:$G$8425),D7985))</f>
        <v>2001</v>
      </c>
      <c r="F7985">
        <f t="shared" si="996"/>
        <v>0</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t="e">
        <f>Weighting!$C$18</f>
        <v>#DIV/0!</v>
      </c>
      <c r="C7986" t="e">
        <f>Weighting!$F$18</f>
        <v>#NUM!</v>
      </c>
      <c r="D7986" t="e">
        <f>IF(C7986=1,'Data Transformation'!$G$3+0.5*'Data Transformation'!$W$25,IF(C7987=1,D7987-'Data Transformation'!$W$25,FALSE))</f>
        <v>#NUM!</v>
      </c>
      <c r="E7986">
        <f t="array" ref="E7986">IF(ISLOGICAL(D7986),"",FREQUENCY(IF('Data Transformation'!$B$425:$B$8425='Bin Analysis'!$B7971,'Data Transformation'!$G$425:$G$8425),D7986))</f>
        <v>2001</v>
      </c>
      <c r="F7986">
        <f t="shared" si="996"/>
        <v>0</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t="e">
        <f>Weighting!$C$19</f>
        <v>#DIV/0!</v>
      </c>
      <c r="C7987" t="e">
        <f>Weighting!$F$19</f>
        <v>#NUM!</v>
      </c>
      <c r="D7987" t="e">
        <f>IF(C7987=1,'Data Transformation'!$G$3+0.5*'Data Transformation'!$W$25,IF(C7988=1,D7988-'Data Transformation'!$W$25,FALSE))</f>
        <v>#NUM!</v>
      </c>
      <c r="E7987">
        <f t="array" ref="E7987">IF(ISLOGICAL(D7987),"",FREQUENCY(IF('Data Transformation'!$B$425:$B$8425='Bin Analysis'!$B7971,'Data Transformation'!$G$425:$G$8425),D7987))</f>
        <v>2001</v>
      </c>
      <c r="F7987">
        <f t="shared" si="996"/>
        <v>0</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t="e">
        <f>Weighting!$C$20</f>
        <v>#DIV/0!</v>
      </c>
      <c r="C7988" t="e">
        <f>Weighting!$F$20</f>
        <v>#NUM!</v>
      </c>
      <c r="D7988" t="e">
        <f>IF(C7988=1,'Data Transformation'!$G$3+0.5*'Data Transformation'!$W$25,IF(C7989=1,D7989-'Data Transformation'!$W$25,FALSE))</f>
        <v>#NUM!</v>
      </c>
      <c r="E7988">
        <f t="array" ref="E7988">IF(ISLOGICAL(D7988),"",FREQUENCY(IF('Data Transformation'!$B$425:$B$8425='Bin Analysis'!$B7971,'Data Transformation'!$G$425:$G$8425),D7988))</f>
        <v>2001</v>
      </c>
      <c r="F7988">
        <f t="shared" si="996"/>
        <v>0</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t="e">
        <f>Weighting!$C$21</f>
        <v>#DIV/0!</v>
      </c>
      <c r="C7989" t="e">
        <f>Weighting!$F$21</f>
        <v>#NUM!</v>
      </c>
      <c r="D7989" t="e">
        <f>IF(C7989=1,'Data Transformation'!$G$3+0.5*'Data Transformation'!$W$25,IF(C7990=1,D7990-'Data Transformation'!$W$25,FALSE))</f>
        <v>#NUM!</v>
      </c>
      <c r="E7989">
        <f t="array" ref="E7989">IF(ISLOGICAL(D7989),"",FREQUENCY(IF('Data Transformation'!$B$425:$B$8425='Bin Analysis'!$B7971,'Data Transformation'!$G$425:$G$8425),D7989))</f>
        <v>2001</v>
      </c>
      <c r="F7989">
        <f t="shared" si="996"/>
        <v>0</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t="e">
        <f>Weighting!$C$22</f>
        <v>#DIV/0!</v>
      </c>
      <c r="C7990" t="e">
        <f>Weighting!$F$22</f>
        <v>#NUM!</v>
      </c>
      <c r="D7990" t="e">
        <f>IF(C7990=1,'Data Transformation'!$G$3+0.5*'Data Transformation'!$W$25,IF(C7991=1,D7991-'Data Transformation'!$W$25,FALSE))</f>
        <v>#NUM!</v>
      </c>
      <c r="E7990">
        <f t="array" ref="E7990">IF(ISLOGICAL(D7990),"",FREQUENCY(IF('Data Transformation'!$B$425:$B$8425='Bin Analysis'!$B7971,'Data Transformation'!$G$425:$G$8425),D7990))</f>
        <v>2001</v>
      </c>
      <c r="F7990">
        <f t="shared" si="996"/>
        <v>0</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t="e">
        <f>Weighting!$C$23</f>
        <v>#DIV/0!</v>
      </c>
      <c r="C7991" t="e">
        <f>Weighting!$F$23</f>
        <v>#NUM!</v>
      </c>
      <c r="D7991" t="e">
        <f>IF(C7991=1,'Data Transformation'!$G$3+0.5*'Data Transformation'!$W$25,IF(C7992=1,D7992-'Data Transformation'!$W$25,FALSE))</f>
        <v>#NUM!</v>
      </c>
      <c r="E7991">
        <f t="array" ref="E7991">IF(ISLOGICAL(D7991),"",FREQUENCY(IF('Data Transformation'!$B$425:$B$8425='Bin Analysis'!$B7971,'Data Transformation'!$G$425:$G$8425),D7991))</f>
        <v>2001</v>
      </c>
      <c r="F7991">
        <f t="shared" si="996"/>
        <v>0</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t="e">
        <f>Weighting!$C$24</f>
        <v>#DIV/0!</v>
      </c>
      <c r="C7992" t="e">
        <f>Weighting!$F$24</f>
        <v>#NUM!</v>
      </c>
      <c r="D7992" t="e">
        <f>IF(C7992=1,'Data Transformation'!$G$3+0.5*'Data Transformation'!$W$25,IF(C7993=1,D7993-'Data Transformation'!$W$25,FALSE))</f>
        <v>#NUM!</v>
      </c>
      <c r="E7992">
        <f t="array" ref="E7992">IF(ISLOGICAL(D7992),"",FREQUENCY(IF('Data Transformation'!$B$425:$B$8425='Bin Analysis'!$B7971,'Data Transformation'!$G$425:$G$8425),D7992))</f>
        <v>2001</v>
      </c>
      <c r="F7992">
        <f t="shared" si="996"/>
        <v>0</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t="e">
        <f>Weighting!$C$25</f>
        <v>#DIV/0!</v>
      </c>
      <c r="C7993" t="e">
        <f>Weighting!$F$25</f>
        <v>#NUM!</v>
      </c>
      <c r="D7993" t="e">
        <f>IF(C7993=1,'Data Transformation'!$G$3+0.5*'Data Transformation'!$W$25,IF(C7994=1,D7994-'Data Transformation'!$W$25,FALSE))</f>
        <v>#NUM!</v>
      </c>
      <c r="E7993">
        <f t="array" ref="E7993">IF(ISLOGICAL(D7993),"",FREQUENCY(IF('Data Transformation'!$B$425:$B$8425='Bin Analysis'!$B7971,'Data Transformation'!$G$425:$G$8425),D7993))</f>
        <v>2001</v>
      </c>
      <c r="F7993">
        <f t="shared" si="996"/>
        <v>0</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67</v>
      </c>
      <c r="B7996" t="s">
        <v>47</v>
      </c>
      <c r="C7996" t="s">
        <v>5</v>
      </c>
      <c r="D7996" t="s">
        <v>98</v>
      </c>
      <c r="E7996" t="s">
        <v>99</v>
      </c>
      <c r="F7996" t="s">
        <v>100</v>
      </c>
      <c r="G7996" t="s">
        <v>69</v>
      </c>
      <c r="H7996" t="s">
        <v>31</v>
      </c>
      <c r="I7996" t="s">
        <v>32</v>
      </c>
      <c r="J7996" t="s">
        <v>46</v>
      </c>
      <c r="K7996" s="14" t="s">
        <v>45</v>
      </c>
      <c r="M7996" s="14"/>
      <c r="X7996" s="2">
        <v>0</v>
      </c>
      <c r="Y7996" s="2">
        <v>0</v>
      </c>
    </row>
    <row r="7997" spans="1:25" x14ac:dyDescent="0.25">
      <c r="A7997" s="32"/>
      <c r="D7997" t="e">
        <f>IF(C7997=1,'Data Transformation'!$G$3+0.5*'Data Transformation'!$W$25,IF(C7998=1,D7998-'Data Transformation'!$W$25,FALSE))</f>
        <v>#NUM!</v>
      </c>
      <c r="E7997">
        <f t="array" ref="E7997">IF(ISLOGICAL(D7997),"",FREQUENCY(IF('Data Transformation'!$B$425:$B$8425='Bin Analysis'!$B7995,'Data Transformation'!$G$425:$G$8425),D7997))</f>
        <v>2001</v>
      </c>
      <c r="F7997" t="e">
        <f>IF(ISLOGICAL(D7997),"",E7997-E7996)</f>
        <v>#VALUE!</v>
      </c>
      <c r="M7997" s="14"/>
    </row>
    <row r="7998" spans="1:25" x14ac:dyDescent="0.25">
      <c r="A7998" s="32" t="e">
        <f>IF(Weighting!$P$6&gt;0,B7998,"")</f>
        <v>#NUM!</v>
      </c>
      <c r="B7998" t="e">
        <f>Weighting!$C$6</f>
        <v>#DIV/0!</v>
      </c>
      <c r="C7998" t="e">
        <f>Weighting!$F$6</f>
        <v>#NUM!</v>
      </c>
      <c r="D7998" t="e">
        <f>IF(C7998=1,'Data Transformation'!$G$3+0.5*'Data Transformation'!$W$25,IF(C7999=1,D7999-'Data Transformation'!$W$25,FALSE))</f>
        <v>#NUM!</v>
      </c>
      <c r="E7998">
        <f t="array" ref="E7998">IF(ISLOGICAL(D7998),"",FREQUENCY(IF('Data Transformation'!$B$425:$B$8425='Bin Analysis'!$B7995,'Data Transformation'!$G$425:$G$8425),D7998))</f>
        <v>2001</v>
      </c>
      <c r="F7998">
        <f>IF(ISLOGICAL(D7998),"",E7998-E7997)</f>
        <v>0</v>
      </c>
      <c r="G7998">
        <f>Weighting!$H$6</f>
        <v>1</v>
      </c>
      <c r="H7998">
        <f t="array" ref="H7998">FREQUENCY(IF('Data Transformation'!$B$4:$B$8425=B7995,'Data Transformation'!$G$4:$G$8425),'Bin Analysis'!$B7998)</f>
        <v>2073</v>
      </c>
      <c r="I7998">
        <f>H7998-H7997</f>
        <v>2073</v>
      </c>
      <c r="J7998">
        <f>IF(I7998=0,0,1)</f>
        <v>1</v>
      </c>
      <c r="K7998" t="e">
        <f>J7998*Weighting!$W$6</f>
        <v>#NUM!</v>
      </c>
      <c r="M7998" s="14"/>
    </row>
    <row r="7999" spans="1:25" x14ac:dyDescent="0.25">
      <c r="A7999" s="32" t="str">
        <f>IF(Weighting!$P$7&gt;0,B7999,"")</f>
        <v/>
      </c>
      <c r="B7999" t="e">
        <f>Weighting!$C$7</f>
        <v>#DIV/0!</v>
      </c>
      <c r="C7999" t="e">
        <f>Weighting!$F$7</f>
        <v>#NUM!</v>
      </c>
      <c r="D7999" t="e">
        <f>IF(C7999=1,'Data Transformation'!$G$3+0.5*'Data Transformation'!$W$25,IF(C8000=1,D8000-'Data Transformation'!$W$25,FALSE))</f>
        <v>#NUM!</v>
      </c>
      <c r="E7999">
        <f t="array" ref="E7999">IF(ISLOGICAL(D7999),"",FREQUENCY(IF('Data Transformation'!$B$425:$B$8425='Bin Analysis'!$B7995,'Data Transformation'!$G$425:$G$8425),D7999))</f>
        <v>2001</v>
      </c>
      <c r="F7999">
        <f t="shared" ref="F7999:F8017" si="999">IF(ISLOGICAL(D7999),"",E7999-E7998)</f>
        <v>0</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t="str">
        <f>IF(Weighting!$P$8&gt;0,B8000,"")</f>
        <v/>
      </c>
      <c r="B8000" t="e">
        <f>Weighting!$C$8</f>
        <v>#DIV/0!</v>
      </c>
      <c r="C8000" t="e">
        <f>Weighting!$F$8</f>
        <v>#NUM!</v>
      </c>
      <c r="D8000" t="e">
        <f>IF(C8000=1,'Data Transformation'!$G$3+0.5*'Data Transformation'!$W$25,IF(C8001=1,D8001-'Data Transformation'!$W$25,FALSE))</f>
        <v>#NUM!</v>
      </c>
      <c r="E8000">
        <f t="array" ref="E8000">IF(ISLOGICAL(D8000),"",FREQUENCY(IF('Data Transformation'!$B$425:$B$8425='Bin Analysis'!$B7995,'Data Transformation'!$G$425:$G$8425),D8000))</f>
        <v>2001</v>
      </c>
      <c r="F8000">
        <f t="shared" si="999"/>
        <v>0</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t="str">
        <f>IF(Weighting!$P$9&gt;0,B8001,"")</f>
        <v/>
      </c>
      <c r="B8001" s="50" t="e">
        <f>Weighting!$C$9</f>
        <v>#DIV/0!</v>
      </c>
      <c r="C8001" t="e">
        <f>Weighting!$F$9</f>
        <v>#NUM!</v>
      </c>
      <c r="D8001" t="e">
        <f>IF(C8001=1,'Data Transformation'!$G$3+0.5*'Data Transformation'!$W$25,IF(C8002=1,D8002-'Data Transformation'!$W$25,FALSE))</f>
        <v>#NUM!</v>
      </c>
      <c r="E8001">
        <f t="array" ref="E8001">IF(ISLOGICAL(D8001),"",FREQUENCY(IF('Data Transformation'!$B$425:$B$8425='Bin Analysis'!$B7995,'Data Transformation'!$G$425:$G$8425),D8001))</f>
        <v>2001</v>
      </c>
      <c r="F8001">
        <f t="shared" si="999"/>
        <v>0</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t="str">
        <f>IF(Weighting!$P$10&gt;0,B8002,"")</f>
        <v/>
      </c>
      <c r="B8002" t="e">
        <f>Weighting!$C$10</f>
        <v>#DIV/0!</v>
      </c>
      <c r="C8002" t="e">
        <f>Weighting!$F$10</f>
        <v>#NUM!</v>
      </c>
      <c r="D8002" t="e">
        <f>IF(C8002=1,'Data Transformation'!$G$3+0.5*'Data Transformation'!$W$25,IF(C8003=1,D8003-'Data Transformation'!$W$25,FALSE))</f>
        <v>#NUM!</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t="str">
        <f>IF(Weighting!$P$11&gt;0,B8003,"")</f>
        <v/>
      </c>
      <c r="B8003" t="e">
        <f>Weighting!$C$11</f>
        <v>#DIV/0!</v>
      </c>
      <c r="C8003" t="e">
        <f>Weighting!$F$11</f>
        <v>#NUM!</v>
      </c>
      <c r="D8003" t="e">
        <f>IF(C8003=1,'Data Transformation'!$G$3+0.5*'Data Transformation'!$W$25,IF(C8004=1,D8004-'Data Transformation'!$W$25,FALSE))</f>
        <v>#NUM!</v>
      </c>
      <c r="E8003">
        <f t="array" ref="E8003">IF(ISLOGICAL(D8003),"",FREQUENCY(IF('Data Transformation'!$B$425:$B$8425='Bin Analysis'!$B7995,'Data Transformation'!$G$425:$G$8425),D8003))</f>
        <v>2001</v>
      </c>
      <c r="F8003">
        <f t="shared" si="999"/>
        <v>0</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t="str">
        <f>IF(Weighting!$P$12&gt;0,B8004,"")</f>
        <v/>
      </c>
      <c r="B8004" t="e">
        <f>Weighting!$C$12</f>
        <v>#DIV/0!</v>
      </c>
      <c r="C8004" t="e">
        <f>Weighting!$F$12</f>
        <v>#NUM!</v>
      </c>
      <c r="D8004" t="e">
        <f>IF(C8004=1,'Data Transformation'!$G$3+0.5*'Data Transformation'!$W$25,IF(C8005=1,D8005-'Data Transformation'!$W$25,FALSE))</f>
        <v>#NUM!</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t="str">
        <f>IF(Weighting!$P$13&gt;0,B8005,"")</f>
        <v/>
      </c>
      <c r="B8005" t="e">
        <f>Weighting!$C$13</f>
        <v>#DIV/0!</v>
      </c>
      <c r="C8005" t="e">
        <f>Weighting!$F$13</f>
        <v>#NUM!</v>
      </c>
      <c r="D8005" t="e">
        <f>IF(C8005=1,'Data Transformation'!$G$3+0.5*'Data Transformation'!$W$25,IF(C8006=1,D8006-'Data Transformation'!$W$25,FALSE))</f>
        <v>#NUM!</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t="str">
        <f>IF(Weighting!$P$14&gt;0,B8006,"")</f>
        <v/>
      </c>
      <c r="B8006" t="e">
        <f>Weighting!$C$14</f>
        <v>#DIV/0!</v>
      </c>
      <c r="C8006" t="e">
        <f>Weighting!$F$14</f>
        <v>#NUM!</v>
      </c>
      <c r="D8006" t="e">
        <f>IF(C8006=1,'Data Transformation'!$G$3+0.5*'Data Transformation'!$W$25,IF(C8007=1,D8007-'Data Transformation'!$W$25,FALSE))</f>
        <v>#NUM!</v>
      </c>
      <c r="E8006">
        <f t="array" ref="E8006">IF(ISLOGICAL(D8006),"",FREQUENCY(IF('Data Transformation'!$B$425:$B$8425='Bin Analysis'!$B7995,'Data Transformation'!$G$425:$G$8425),D8006))</f>
        <v>2001</v>
      </c>
      <c r="F8006">
        <f t="shared" si="999"/>
        <v>0</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t="str">
        <f>IF(Weighting!$P$15&gt;0,B8007,"")</f>
        <v/>
      </c>
      <c r="B8007" t="e">
        <f>Weighting!$C$15</f>
        <v>#DIV/0!</v>
      </c>
      <c r="C8007" t="e">
        <f>Weighting!$F$15</f>
        <v>#NUM!</v>
      </c>
      <c r="D8007" t="e">
        <f>IF(C8007=1,'Data Transformation'!$G$3+0.5*'Data Transformation'!$W$25,IF(C8008=1,D8008-'Data Transformation'!$W$25,FALSE))</f>
        <v>#NUM!</v>
      </c>
      <c r="E8007">
        <f t="array" ref="E8007">IF(ISLOGICAL(D8007),"",FREQUENCY(IF('Data Transformation'!$B$425:$B$8425='Bin Analysis'!$B7995,'Data Transformation'!$G$425:$G$8425),D8007))</f>
        <v>2001</v>
      </c>
      <c r="F8007">
        <f t="shared" si="999"/>
        <v>0</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t="e">
        <f>Weighting!$C$16</f>
        <v>#DIV/0!</v>
      </c>
      <c r="C8008" t="e">
        <f>Weighting!$F$16</f>
        <v>#NUM!</v>
      </c>
      <c r="D8008" t="e">
        <f>IF(C8008=1,'Data Transformation'!$G$3+0.5*'Data Transformation'!$W$25,IF(C8009=1,D8009-'Data Transformation'!$W$25,FALSE))</f>
        <v>#NUM!</v>
      </c>
      <c r="E8008">
        <f t="array" ref="E8008">IF(ISLOGICAL(D8008),"",FREQUENCY(IF('Data Transformation'!$B$425:$B$8425='Bin Analysis'!$B7995,'Data Transformation'!$G$425:$G$8425),D8008))</f>
        <v>2001</v>
      </c>
      <c r="F8008">
        <f t="shared" si="999"/>
        <v>0</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t="e">
        <f>Weighting!$C$17</f>
        <v>#DIV/0!</v>
      </c>
      <c r="C8009" t="e">
        <f>Weighting!$F$17</f>
        <v>#NUM!</v>
      </c>
      <c r="D8009" t="e">
        <f>IF(C8009=1,'Data Transformation'!$G$3+0.5*'Data Transformation'!$W$25,IF(C8010=1,D8010-'Data Transformation'!$W$25,FALSE))</f>
        <v>#NUM!</v>
      </c>
      <c r="E8009">
        <f t="array" ref="E8009">IF(ISLOGICAL(D8009),"",FREQUENCY(IF('Data Transformation'!$B$425:$B$8425='Bin Analysis'!$B7995,'Data Transformation'!$G$425:$G$8425),D8009))</f>
        <v>2001</v>
      </c>
      <c r="F8009">
        <f t="shared" si="999"/>
        <v>0</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t="e">
        <f>Weighting!$C$18</f>
        <v>#DIV/0!</v>
      </c>
      <c r="C8010" t="e">
        <f>Weighting!$F$18</f>
        <v>#NUM!</v>
      </c>
      <c r="D8010" t="e">
        <f>IF(C8010=1,'Data Transformation'!$G$3+0.5*'Data Transformation'!$W$25,IF(C8011=1,D8011-'Data Transformation'!$W$25,FALSE))</f>
        <v>#NUM!</v>
      </c>
      <c r="E8010">
        <f t="array" ref="E8010">IF(ISLOGICAL(D8010),"",FREQUENCY(IF('Data Transformation'!$B$425:$B$8425='Bin Analysis'!$B7995,'Data Transformation'!$G$425:$G$8425),D8010))</f>
        <v>2001</v>
      </c>
      <c r="F8010">
        <f t="shared" si="999"/>
        <v>0</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t="e">
        <f>Weighting!$C$19</f>
        <v>#DIV/0!</v>
      </c>
      <c r="C8011" t="e">
        <f>Weighting!$F$19</f>
        <v>#NUM!</v>
      </c>
      <c r="D8011" t="e">
        <f>IF(C8011=1,'Data Transformation'!$G$3+0.5*'Data Transformation'!$W$25,IF(C8012=1,D8012-'Data Transformation'!$W$25,FALSE))</f>
        <v>#NUM!</v>
      </c>
      <c r="E8011">
        <f t="array" ref="E8011">IF(ISLOGICAL(D8011),"",FREQUENCY(IF('Data Transformation'!$B$425:$B$8425='Bin Analysis'!$B7995,'Data Transformation'!$G$425:$G$8425),D8011))</f>
        <v>2001</v>
      </c>
      <c r="F8011">
        <f t="shared" si="999"/>
        <v>0</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t="e">
        <f>Weighting!$C$20</f>
        <v>#DIV/0!</v>
      </c>
      <c r="C8012" t="e">
        <f>Weighting!$F$20</f>
        <v>#NUM!</v>
      </c>
      <c r="D8012" t="e">
        <f>IF(C8012=1,'Data Transformation'!$G$3+0.5*'Data Transformation'!$W$25,IF(C8013=1,D8013-'Data Transformation'!$W$25,FALSE))</f>
        <v>#NUM!</v>
      </c>
      <c r="E8012">
        <f t="array" ref="E8012">IF(ISLOGICAL(D8012),"",FREQUENCY(IF('Data Transformation'!$B$425:$B$8425='Bin Analysis'!$B7995,'Data Transformation'!$G$425:$G$8425),D8012))</f>
        <v>2001</v>
      </c>
      <c r="F8012">
        <f t="shared" si="999"/>
        <v>0</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t="e">
        <f>Weighting!$C$21</f>
        <v>#DIV/0!</v>
      </c>
      <c r="C8013" t="e">
        <f>Weighting!$F$21</f>
        <v>#NUM!</v>
      </c>
      <c r="D8013" t="e">
        <f>IF(C8013=1,'Data Transformation'!$G$3+0.5*'Data Transformation'!$W$25,IF(C8014=1,D8014-'Data Transformation'!$W$25,FALSE))</f>
        <v>#NUM!</v>
      </c>
      <c r="E8013">
        <f t="array" ref="E8013">IF(ISLOGICAL(D8013),"",FREQUENCY(IF('Data Transformation'!$B$425:$B$8425='Bin Analysis'!$B7995,'Data Transformation'!$G$425:$G$8425),D8013))</f>
        <v>2001</v>
      </c>
      <c r="F8013">
        <f t="shared" si="999"/>
        <v>0</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t="e">
        <f>Weighting!$C$22</f>
        <v>#DIV/0!</v>
      </c>
      <c r="C8014" t="e">
        <f>Weighting!$F$22</f>
        <v>#NUM!</v>
      </c>
      <c r="D8014" t="e">
        <f>IF(C8014=1,'Data Transformation'!$G$3+0.5*'Data Transformation'!$W$25,IF(C8015=1,D8015-'Data Transformation'!$W$25,FALSE))</f>
        <v>#NUM!</v>
      </c>
      <c r="E8014">
        <f t="array" ref="E8014">IF(ISLOGICAL(D8014),"",FREQUENCY(IF('Data Transformation'!$B$425:$B$8425='Bin Analysis'!$B7995,'Data Transformation'!$G$425:$G$8425),D8014))</f>
        <v>2001</v>
      </c>
      <c r="F8014">
        <f t="shared" si="999"/>
        <v>0</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t="e">
        <f>Weighting!$C$23</f>
        <v>#DIV/0!</v>
      </c>
      <c r="C8015" t="e">
        <f>Weighting!$F$23</f>
        <v>#NUM!</v>
      </c>
      <c r="D8015" t="e">
        <f>IF(C8015=1,'Data Transformation'!$G$3+0.5*'Data Transformation'!$W$25,IF(C8016=1,D8016-'Data Transformation'!$W$25,FALSE))</f>
        <v>#NUM!</v>
      </c>
      <c r="E8015">
        <f t="array" ref="E8015">IF(ISLOGICAL(D8015),"",FREQUENCY(IF('Data Transformation'!$B$425:$B$8425='Bin Analysis'!$B7995,'Data Transformation'!$G$425:$G$8425),D8015))</f>
        <v>2001</v>
      </c>
      <c r="F8015">
        <f t="shared" si="999"/>
        <v>0</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t="e">
        <f>Weighting!$C$24</f>
        <v>#DIV/0!</v>
      </c>
      <c r="C8016" t="e">
        <f>Weighting!$F$24</f>
        <v>#NUM!</v>
      </c>
      <c r="D8016" t="e">
        <f>IF(C8016=1,'Data Transformation'!$G$3+0.5*'Data Transformation'!$W$25,IF(C8017=1,D8017-'Data Transformation'!$W$25,FALSE))</f>
        <v>#NUM!</v>
      </c>
      <c r="E8016">
        <f t="array" ref="E8016">IF(ISLOGICAL(D8016),"",FREQUENCY(IF('Data Transformation'!$B$425:$B$8425='Bin Analysis'!$B7995,'Data Transformation'!$G$425:$G$8425),D8016))</f>
        <v>2001</v>
      </c>
      <c r="F8016">
        <f t="shared" si="999"/>
        <v>0</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t="e">
        <f>Weighting!$C$25</f>
        <v>#DIV/0!</v>
      </c>
      <c r="C8017" t="e">
        <f>Weighting!$F$25</f>
        <v>#NUM!</v>
      </c>
      <c r="D8017" t="e">
        <f>IF(C8017=1,'Data Transformation'!$G$3+0.5*'Data Transformation'!$W$25,IF(C8018=1,D8018-'Data Transformation'!$W$25,FALSE))</f>
        <v>#NUM!</v>
      </c>
      <c r="E8017">
        <f t="array" ref="E8017">IF(ISLOGICAL(D8017),"",FREQUENCY(IF('Data Transformation'!$B$425:$B$8425='Bin Analysis'!$B7995,'Data Transformation'!$G$425:$G$8425),D8017))</f>
        <v>2001</v>
      </c>
      <c r="F8017">
        <f t="shared" si="999"/>
        <v>0</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67</v>
      </c>
      <c r="B8020" t="s">
        <v>47</v>
      </c>
      <c r="C8020" t="s">
        <v>5</v>
      </c>
      <c r="D8020" t="s">
        <v>98</v>
      </c>
      <c r="E8020" t="s">
        <v>99</v>
      </c>
      <c r="F8020" t="s">
        <v>100</v>
      </c>
      <c r="G8020" t="s">
        <v>69</v>
      </c>
      <c r="H8020" t="s">
        <v>31</v>
      </c>
      <c r="I8020" t="s">
        <v>32</v>
      </c>
      <c r="J8020" t="s">
        <v>46</v>
      </c>
      <c r="K8020" s="14" t="s">
        <v>45</v>
      </c>
      <c r="M8020" s="14"/>
      <c r="X8020" s="2">
        <v>0</v>
      </c>
      <c r="Y8020" s="2">
        <v>0</v>
      </c>
    </row>
    <row r="8021" spans="1:25" x14ac:dyDescent="0.25">
      <c r="A8021" s="32"/>
      <c r="D8021" t="e">
        <f>IF(C8021=1,'Data Transformation'!$G$3+0.5*'Data Transformation'!$W$25,IF(C8022=1,D8022-'Data Transformation'!$W$25,FALSE))</f>
        <v>#NUM!</v>
      </c>
      <c r="E8021">
        <f t="array" ref="E8021">IF(ISLOGICAL(D8021),"",FREQUENCY(IF('Data Transformation'!$B$425:$B$8425='Bin Analysis'!$B8019,'Data Transformation'!$G$425:$G$8425),D8021))</f>
        <v>2001</v>
      </c>
      <c r="F8021" t="e">
        <f>IF(ISLOGICAL(D8021),"",E8021-E8020)</f>
        <v>#VALUE!</v>
      </c>
      <c r="M8021" s="14"/>
    </row>
    <row r="8022" spans="1:25" x14ac:dyDescent="0.25">
      <c r="A8022" s="32" t="e">
        <f>IF(Weighting!$P$6&gt;0,B8022,"")</f>
        <v>#NUM!</v>
      </c>
      <c r="B8022" t="e">
        <f>Weighting!$C$6</f>
        <v>#DIV/0!</v>
      </c>
      <c r="C8022" t="e">
        <f>Weighting!$F$6</f>
        <v>#NUM!</v>
      </c>
      <c r="D8022" t="e">
        <f>IF(C8022=1,'Data Transformation'!$G$3+0.5*'Data Transformation'!$W$25,IF(C8023=1,D8023-'Data Transformation'!$W$25,FALSE))</f>
        <v>#NUM!</v>
      </c>
      <c r="E8022">
        <f t="array" ref="E8022">IF(ISLOGICAL(D8022),"",FREQUENCY(IF('Data Transformation'!$B$425:$B$8425='Bin Analysis'!$B8019,'Data Transformation'!$G$425:$G$8425),D8022))</f>
        <v>2001</v>
      </c>
      <c r="F8022">
        <f>IF(ISLOGICAL(D8022),"",E8022-E8021)</f>
        <v>0</v>
      </c>
      <c r="G8022">
        <f>Weighting!$H$6</f>
        <v>1</v>
      </c>
      <c r="H8022">
        <f t="array" ref="H8022">FREQUENCY(IF('Data Transformation'!$B$4:$B$8425=B8019,'Data Transformation'!$G$4:$G$8425),'Bin Analysis'!$B8022)</f>
        <v>2073</v>
      </c>
      <c r="I8022">
        <f>H8022-H8021</f>
        <v>2073</v>
      </c>
      <c r="J8022">
        <f>IF(I8022=0,0,1)</f>
        <v>1</v>
      </c>
      <c r="K8022" t="e">
        <f>J8022*Weighting!$W$6</f>
        <v>#NUM!</v>
      </c>
      <c r="M8022" s="14"/>
    </row>
    <row r="8023" spans="1:25" x14ac:dyDescent="0.25">
      <c r="A8023" s="32" t="str">
        <f>IF(Weighting!$P$7&gt;0,B8023,"")</f>
        <v/>
      </c>
      <c r="B8023" t="e">
        <f>Weighting!$C$7</f>
        <v>#DIV/0!</v>
      </c>
      <c r="C8023" t="e">
        <f>Weighting!$F$7</f>
        <v>#NUM!</v>
      </c>
      <c r="D8023" t="e">
        <f>IF(C8023=1,'Data Transformation'!$G$3+0.5*'Data Transformation'!$W$25,IF(C8024=1,D8024-'Data Transformation'!$W$25,FALSE))</f>
        <v>#NUM!</v>
      </c>
      <c r="E8023">
        <f t="array" ref="E8023">IF(ISLOGICAL(D8023),"",FREQUENCY(IF('Data Transformation'!$B$425:$B$8425='Bin Analysis'!$B8019,'Data Transformation'!$G$425:$G$8425),D8023))</f>
        <v>2001</v>
      </c>
      <c r="F8023">
        <f t="shared" ref="F8023:F8041" si="1002">IF(ISLOGICAL(D8023),"",E8023-E8022)</f>
        <v>0</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t="str">
        <f>IF(Weighting!$P$8&gt;0,B8024,"")</f>
        <v/>
      </c>
      <c r="B8024" t="e">
        <f>Weighting!$C$8</f>
        <v>#DIV/0!</v>
      </c>
      <c r="C8024" t="e">
        <f>Weighting!$F$8</f>
        <v>#NUM!</v>
      </c>
      <c r="D8024" t="e">
        <f>IF(C8024=1,'Data Transformation'!$G$3+0.5*'Data Transformation'!$W$25,IF(C8025=1,D8025-'Data Transformation'!$W$25,FALSE))</f>
        <v>#NUM!</v>
      </c>
      <c r="E8024">
        <f t="array" ref="E8024">IF(ISLOGICAL(D8024),"",FREQUENCY(IF('Data Transformation'!$B$425:$B$8425='Bin Analysis'!$B8019,'Data Transformation'!$G$425:$G$8425),D8024))</f>
        <v>2001</v>
      </c>
      <c r="F8024">
        <f t="shared" si="1002"/>
        <v>0</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t="str">
        <f>IF(Weighting!$P$9&gt;0,B8025,"")</f>
        <v/>
      </c>
      <c r="B8025" s="50" t="e">
        <f>Weighting!$C$9</f>
        <v>#DIV/0!</v>
      </c>
      <c r="C8025" t="e">
        <f>Weighting!$F$9</f>
        <v>#NUM!</v>
      </c>
      <c r="D8025" t="e">
        <f>IF(C8025=1,'Data Transformation'!$G$3+0.5*'Data Transformation'!$W$25,IF(C8026=1,D8026-'Data Transformation'!$W$25,FALSE))</f>
        <v>#NUM!</v>
      </c>
      <c r="E8025">
        <f t="array" ref="E8025">IF(ISLOGICAL(D8025),"",FREQUENCY(IF('Data Transformation'!$B$425:$B$8425='Bin Analysis'!$B8019,'Data Transformation'!$G$425:$G$8425),D8025))</f>
        <v>2001</v>
      </c>
      <c r="F8025">
        <f t="shared" si="1002"/>
        <v>0</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t="str">
        <f>IF(Weighting!$P$10&gt;0,B8026,"")</f>
        <v/>
      </c>
      <c r="B8026" t="e">
        <f>Weighting!$C$10</f>
        <v>#DIV/0!</v>
      </c>
      <c r="C8026" t="e">
        <f>Weighting!$F$10</f>
        <v>#NUM!</v>
      </c>
      <c r="D8026" t="e">
        <f>IF(C8026=1,'Data Transformation'!$G$3+0.5*'Data Transformation'!$W$25,IF(C8027=1,D8027-'Data Transformation'!$W$25,FALSE))</f>
        <v>#NUM!</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t="str">
        <f>IF(Weighting!$P$11&gt;0,B8027,"")</f>
        <v/>
      </c>
      <c r="B8027" t="e">
        <f>Weighting!$C$11</f>
        <v>#DIV/0!</v>
      </c>
      <c r="C8027" t="e">
        <f>Weighting!$F$11</f>
        <v>#NUM!</v>
      </c>
      <c r="D8027" t="e">
        <f>IF(C8027=1,'Data Transformation'!$G$3+0.5*'Data Transformation'!$W$25,IF(C8028=1,D8028-'Data Transformation'!$W$25,FALSE))</f>
        <v>#NUM!</v>
      </c>
      <c r="E8027">
        <f t="array" ref="E8027">IF(ISLOGICAL(D8027),"",FREQUENCY(IF('Data Transformation'!$B$425:$B$8425='Bin Analysis'!$B8019,'Data Transformation'!$G$425:$G$8425),D8027))</f>
        <v>2001</v>
      </c>
      <c r="F8027">
        <f t="shared" si="1002"/>
        <v>0</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t="str">
        <f>IF(Weighting!$P$12&gt;0,B8028,"")</f>
        <v/>
      </c>
      <c r="B8028" t="e">
        <f>Weighting!$C$12</f>
        <v>#DIV/0!</v>
      </c>
      <c r="C8028" t="e">
        <f>Weighting!$F$12</f>
        <v>#NUM!</v>
      </c>
      <c r="D8028" t="e">
        <f>IF(C8028=1,'Data Transformation'!$G$3+0.5*'Data Transformation'!$W$25,IF(C8029=1,D8029-'Data Transformation'!$W$25,FALSE))</f>
        <v>#NUM!</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t="str">
        <f>IF(Weighting!$P$13&gt;0,B8029,"")</f>
        <v/>
      </c>
      <c r="B8029" t="e">
        <f>Weighting!$C$13</f>
        <v>#DIV/0!</v>
      </c>
      <c r="C8029" t="e">
        <f>Weighting!$F$13</f>
        <v>#NUM!</v>
      </c>
      <c r="D8029" t="e">
        <f>IF(C8029=1,'Data Transformation'!$G$3+0.5*'Data Transformation'!$W$25,IF(C8030=1,D8030-'Data Transformation'!$W$25,FALSE))</f>
        <v>#NUM!</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t="str">
        <f>IF(Weighting!$P$14&gt;0,B8030,"")</f>
        <v/>
      </c>
      <c r="B8030" t="e">
        <f>Weighting!$C$14</f>
        <v>#DIV/0!</v>
      </c>
      <c r="C8030" t="e">
        <f>Weighting!$F$14</f>
        <v>#NUM!</v>
      </c>
      <c r="D8030" t="e">
        <f>IF(C8030=1,'Data Transformation'!$G$3+0.5*'Data Transformation'!$W$25,IF(C8031=1,D8031-'Data Transformation'!$W$25,FALSE))</f>
        <v>#NUM!</v>
      </c>
      <c r="E8030">
        <f t="array" ref="E8030">IF(ISLOGICAL(D8030),"",FREQUENCY(IF('Data Transformation'!$B$425:$B$8425='Bin Analysis'!$B8019,'Data Transformation'!$G$425:$G$8425),D8030))</f>
        <v>2001</v>
      </c>
      <c r="F8030">
        <f t="shared" si="1002"/>
        <v>0</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t="str">
        <f>IF(Weighting!$P$15&gt;0,B8031,"")</f>
        <v/>
      </c>
      <c r="B8031" t="e">
        <f>Weighting!$C$15</f>
        <v>#DIV/0!</v>
      </c>
      <c r="C8031" t="e">
        <f>Weighting!$F$15</f>
        <v>#NUM!</v>
      </c>
      <c r="D8031" t="e">
        <f>IF(C8031=1,'Data Transformation'!$G$3+0.5*'Data Transformation'!$W$25,IF(C8032=1,D8032-'Data Transformation'!$W$25,FALSE))</f>
        <v>#NUM!</v>
      </c>
      <c r="E8031">
        <f t="array" ref="E8031">IF(ISLOGICAL(D8031),"",FREQUENCY(IF('Data Transformation'!$B$425:$B$8425='Bin Analysis'!$B8019,'Data Transformation'!$G$425:$G$8425),D8031))</f>
        <v>2001</v>
      </c>
      <c r="F8031">
        <f t="shared" si="1002"/>
        <v>0</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t="e">
        <f>Weighting!$C$16</f>
        <v>#DIV/0!</v>
      </c>
      <c r="C8032" t="e">
        <f>Weighting!$F$16</f>
        <v>#NUM!</v>
      </c>
      <c r="D8032" t="e">
        <f>IF(C8032=1,'Data Transformation'!$G$3+0.5*'Data Transformation'!$W$25,IF(C8033=1,D8033-'Data Transformation'!$W$25,FALSE))</f>
        <v>#NUM!</v>
      </c>
      <c r="E8032">
        <f t="array" ref="E8032">IF(ISLOGICAL(D8032),"",FREQUENCY(IF('Data Transformation'!$B$425:$B$8425='Bin Analysis'!$B8019,'Data Transformation'!$G$425:$G$8425),D8032))</f>
        <v>2001</v>
      </c>
      <c r="F8032">
        <f t="shared" si="1002"/>
        <v>0</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t="e">
        <f>Weighting!$C$17</f>
        <v>#DIV/0!</v>
      </c>
      <c r="C8033" t="e">
        <f>Weighting!$F$17</f>
        <v>#NUM!</v>
      </c>
      <c r="D8033" t="e">
        <f>IF(C8033=1,'Data Transformation'!$G$3+0.5*'Data Transformation'!$W$25,IF(C8034=1,D8034-'Data Transformation'!$W$25,FALSE))</f>
        <v>#NUM!</v>
      </c>
      <c r="E8033">
        <f t="array" ref="E8033">IF(ISLOGICAL(D8033),"",FREQUENCY(IF('Data Transformation'!$B$425:$B$8425='Bin Analysis'!$B8019,'Data Transformation'!$G$425:$G$8425),D8033))</f>
        <v>2001</v>
      </c>
      <c r="F8033">
        <f t="shared" si="1002"/>
        <v>0</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t="e">
        <f>Weighting!$C$18</f>
        <v>#DIV/0!</v>
      </c>
      <c r="C8034" t="e">
        <f>Weighting!$F$18</f>
        <v>#NUM!</v>
      </c>
      <c r="D8034" t="e">
        <f>IF(C8034=1,'Data Transformation'!$G$3+0.5*'Data Transformation'!$W$25,IF(C8035=1,D8035-'Data Transformation'!$W$25,FALSE))</f>
        <v>#NUM!</v>
      </c>
      <c r="E8034">
        <f t="array" ref="E8034">IF(ISLOGICAL(D8034),"",FREQUENCY(IF('Data Transformation'!$B$425:$B$8425='Bin Analysis'!$B8019,'Data Transformation'!$G$425:$G$8425),D8034))</f>
        <v>2001</v>
      </c>
      <c r="F8034">
        <f t="shared" si="1002"/>
        <v>0</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t="e">
        <f>Weighting!$C$19</f>
        <v>#DIV/0!</v>
      </c>
      <c r="C8035" t="e">
        <f>Weighting!$F$19</f>
        <v>#NUM!</v>
      </c>
      <c r="D8035" t="e">
        <f>IF(C8035=1,'Data Transformation'!$G$3+0.5*'Data Transformation'!$W$25,IF(C8036=1,D8036-'Data Transformation'!$W$25,FALSE))</f>
        <v>#NUM!</v>
      </c>
      <c r="E8035">
        <f t="array" ref="E8035">IF(ISLOGICAL(D8035),"",FREQUENCY(IF('Data Transformation'!$B$425:$B$8425='Bin Analysis'!$B8019,'Data Transformation'!$G$425:$G$8425),D8035))</f>
        <v>2001</v>
      </c>
      <c r="F8035">
        <f t="shared" si="1002"/>
        <v>0</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t="e">
        <f>Weighting!$C$20</f>
        <v>#DIV/0!</v>
      </c>
      <c r="C8036" t="e">
        <f>Weighting!$F$20</f>
        <v>#NUM!</v>
      </c>
      <c r="D8036" t="e">
        <f>IF(C8036=1,'Data Transformation'!$G$3+0.5*'Data Transformation'!$W$25,IF(C8037=1,D8037-'Data Transformation'!$W$25,FALSE))</f>
        <v>#NUM!</v>
      </c>
      <c r="E8036">
        <f t="array" ref="E8036">IF(ISLOGICAL(D8036),"",FREQUENCY(IF('Data Transformation'!$B$425:$B$8425='Bin Analysis'!$B8019,'Data Transformation'!$G$425:$G$8425),D8036))</f>
        <v>2001</v>
      </c>
      <c r="F8036">
        <f t="shared" si="1002"/>
        <v>0</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t="e">
        <f>Weighting!$C$21</f>
        <v>#DIV/0!</v>
      </c>
      <c r="C8037" t="e">
        <f>Weighting!$F$21</f>
        <v>#NUM!</v>
      </c>
      <c r="D8037" t="e">
        <f>IF(C8037=1,'Data Transformation'!$G$3+0.5*'Data Transformation'!$W$25,IF(C8038=1,D8038-'Data Transformation'!$W$25,FALSE))</f>
        <v>#NUM!</v>
      </c>
      <c r="E8037">
        <f t="array" ref="E8037">IF(ISLOGICAL(D8037),"",FREQUENCY(IF('Data Transformation'!$B$425:$B$8425='Bin Analysis'!$B8019,'Data Transformation'!$G$425:$G$8425),D8037))</f>
        <v>2001</v>
      </c>
      <c r="F8037">
        <f t="shared" si="1002"/>
        <v>0</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t="e">
        <f>Weighting!$C$22</f>
        <v>#DIV/0!</v>
      </c>
      <c r="C8038" t="e">
        <f>Weighting!$F$22</f>
        <v>#NUM!</v>
      </c>
      <c r="D8038" t="e">
        <f>IF(C8038=1,'Data Transformation'!$G$3+0.5*'Data Transformation'!$W$25,IF(C8039=1,D8039-'Data Transformation'!$W$25,FALSE))</f>
        <v>#NUM!</v>
      </c>
      <c r="E8038">
        <f t="array" ref="E8038">IF(ISLOGICAL(D8038),"",FREQUENCY(IF('Data Transformation'!$B$425:$B$8425='Bin Analysis'!$B8019,'Data Transformation'!$G$425:$G$8425),D8038))</f>
        <v>2001</v>
      </c>
      <c r="F8038">
        <f t="shared" si="1002"/>
        <v>0</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t="e">
        <f>Weighting!$C$23</f>
        <v>#DIV/0!</v>
      </c>
      <c r="C8039" t="e">
        <f>Weighting!$F$23</f>
        <v>#NUM!</v>
      </c>
      <c r="D8039" t="e">
        <f>IF(C8039=1,'Data Transformation'!$G$3+0.5*'Data Transformation'!$W$25,IF(C8040=1,D8040-'Data Transformation'!$W$25,FALSE))</f>
        <v>#NUM!</v>
      </c>
      <c r="E8039">
        <f t="array" ref="E8039">IF(ISLOGICAL(D8039),"",FREQUENCY(IF('Data Transformation'!$B$425:$B$8425='Bin Analysis'!$B8019,'Data Transformation'!$G$425:$G$8425),D8039))</f>
        <v>2001</v>
      </c>
      <c r="F8039">
        <f t="shared" si="1002"/>
        <v>0</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t="e">
        <f>Weighting!$C$24</f>
        <v>#DIV/0!</v>
      </c>
      <c r="C8040" t="e">
        <f>Weighting!$F$24</f>
        <v>#NUM!</v>
      </c>
      <c r="D8040" t="e">
        <f>IF(C8040=1,'Data Transformation'!$G$3+0.5*'Data Transformation'!$W$25,IF(C8041=1,D8041-'Data Transformation'!$W$25,FALSE))</f>
        <v>#NUM!</v>
      </c>
      <c r="E8040">
        <f t="array" ref="E8040">IF(ISLOGICAL(D8040),"",FREQUENCY(IF('Data Transformation'!$B$425:$B$8425='Bin Analysis'!$B8019,'Data Transformation'!$G$425:$G$8425),D8040))</f>
        <v>2001</v>
      </c>
      <c r="F8040">
        <f t="shared" si="1002"/>
        <v>0</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t="e">
        <f>Weighting!$C$25</f>
        <v>#DIV/0!</v>
      </c>
      <c r="C8041" t="e">
        <f>Weighting!$F$25</f>
        <v>#NUM!</v>
      </c>
      <c r="D8041" t="e">
        <f>IF(C8041=1,'Data Transformation'!$G$3+0.5*'Data Transformation'!$W$25,IF(C8042=1,D8042-'Data Transformation'!$W$25,FALSE))</f>
        <v>#NUM!</v>
      </c>
      <c r="E8041">
        <f t="array" ref="E8041">IF(ISLOGICAL(D8041),"",FREQUENCY(IF('Data Transformation'!$B$425:$B$8425='Bin Analysis'!$B8019,'Data Transformation'!$G$425:$G$8425),D8041))</f>
        <v>2001</v>
      </c>
      <c r="F8041">
        <f t="shared" si="1002"/>
        <v>0</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7"/>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67</v>
      </c>
      <c r="B8044" t="s">
        <v>47</v>
      </c>
      <c r="C8044" t="s">
        <v>5</v>
      </c>
      <c r="D8044" t="s">
        <v>98</v>
      </c>
      <c r="E8044" t="s">
        <v>99</v>
      </c>
      <c r="F8044" t="s">
        <v>100</v>
      </c>
      <c r="G8044" t="s">
        <v>69</v>
      </c>
      <c r="H8044" t="s">
        <v>31</v>
      </c>
      <c r="I8044" t="s">
        <v>32</v>
      </c>
      <c r="J8044" t="s">
        <v>46</v>
      </c>
      <c r="K8044" s="14" t="s">
        <v>45</v>
      </c>
      <c r="M8044" s="14"/>
      <c r="X8044" s="2">
        <v>0</v>
      </c>
      <c r="Y8044" s="2">
        <v>0</v>
      </c>
    </row>
    <row r="8045" spans="1:25" x14ac:dyDescent="0.25">
      <c r="A8045" s="32"/>
      <c r="D8045" t="e">
        <f>IF(C8045=1,'Data Transformation'!$G$3+0.5*'Data Transformation'!$W$25,IF(C8046=1,D8046-'Data Transformation'!$W$25,FALSE))</f>
        <v>#NUM!</v>
      </c>
      <c r="E8045">
        <f t="array" ref="E8045">IF(ISLOGICAL(D8045),"",FREQUENCY(IF('Data Transformation'!$B$425:$B$8425='Bin Analysis'!$B8043,'Data Transformation'!$G$425:$G$8425),D8045))</f>
        <v>2001</v>
      </c>
      <c r="F8045" t="e">
        <f>IF(ISLOGICAL(D8045),"",E8045-E8044)</f>
        <v>#VALUE!</v>
      </c>
      <c r="M8045" s="14"/>
    </row>
    <row r="8046" spans="1:25" x14ac:dyDescent="0.25">
      <c r="A8046" s="32" t="e">
        <f>IF(Weighting!$P$6&gt;0,B8046,"")</f>
        <v>#NUM!</v>
      </c>
      <c r="B8046" t="e">
        <f>Weighting!$C$6</f>
        <v>#DIV/0!</v>
      </c>
      <c r="C8046" t="e">
        <f>Weighting!$F$6</f>
        <v>#NUM!</v>
      </c>
      <c r="D8046" t="e">
        <f>IF(C8046=1,'Data Transformation'!$G$3+0.5*'Data Transformation'!$W$25,IF(C8047=1,D8047-'Data Transformation'!$W$25,FALSE))</f>
        <v>#NUM!</v>
      </c>
      <c r="E8046">
        <f t="array" ref="E8046">IF(ISLOGICAL(D8046),"",FREQUENCY(IF('Data Transformation'!$B$425:$B$8425='Bin Analysis'!$B8043,'Data Transformation'!$G$425:$G$8425),D8046))</f>
        <v>2001</v>
      </c>
      <c r="F8046">
        <f>IF(ISLOGICAL(D8046),"",E8046-E8045)</f>
        <v>0</v>
      </c>
      <c r="G8046">
        <f>Weighting!$H$6</f>
        <v>1</v>
      </c>
      <c r="H8046">
        <f t="array" ref="H8046">FREQUENCY(IF('Data Transformation'!$B$4:$B$8425=B8043,'Data Transformation'!$G$4:$G$8425),'Bin Analysis'!$B8046)</f>
        <v>2073</v>
      </c>
      <c r="I8046">
        <f>H8046-H8045</f>
        <v>2073</v>
      </c>
      <c r="J8046">
        <f>IF(I8046=0,0,1)</f>
        <v>1</v>
      </c>
      <c r="K8046" t="e">
        <f>J8046*Weighting!$W$6</f>
        <v>#NUM!</v>
      </c>
      <c r="M8046" s="14"/>
    </row>
    <row r="8047" spans="1:25" x14ac:dyDescent="0.25">
      <c r="A8047" s="32" t="str">
        <f>IF(Weighting!$P$7&gt;0,B8047,"")</f>
        <v/>
      </c>
      <c r="B8047" t="e">
        <f>Weighting!$C$7</f>
        <v>#DIV/0!</v>
      </c>
      <c r="C8047" t="e">
        <f>Weighting!$F$7</f>
        <v>#NUM!</v>
      </c>
      <c r="D8047" t="e">
        <f>IF(C8047=1,'Data Transformation'!$G$3+0.5*'Data Transformation'!$W$25,IF(C8048=1,D8048-'Data Transformation'!$W$25,FALSE))</f>
        <v>#NUM!</v>
      </c>
      <c r="E8047">
        <f t="array" ref="E8047">IF(ISLOGICAL(D8047),"",FREQUENCY(IF('Data Transformation'!$B$425:$B$8425='Bin Analysis'!$B8043,'Data Transformation'!$G$425:$G$8425),D8047))</f>
        <v>2001</v>
      </c>
      <c r="F8047">
        <f t="shared" ref="F8047:F8065" si="1005">IF(ISLOGICAL(D8047),"",E8047-E8046)</f>
        <v>0</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t="str">
        <f>IF(Weighting!$P$8&gt;0,B8048,"")</f>
        <v/>
      </c>
      <c r="B8048" t="e">
        <f>Weighting!$C$8</f>
        <v>#DIV/0!</v>
      </c>
      <c r="C8048" t="e">
        <f>Weighting!$F$8</f>
        <v>#NUM!</v>
      </c>
      <c r="D8048" t="e">
        <f>IF(C8048=1,'Data Transformation'!$G$3+0.5*'Data Transformation'!$W$25,IF(C8049=1,D8049-'Data Transformation'!$W$25,FALSE))</f>
        <v>#NUM!</v>
      </c>
      <c r="E8048">
        <f t="array" ref="E8048">IF(ISLOGICAL(D8048),"",FREQUENCY(IF('Data Transformation'!$B$425:$B$8425='Bin Analysis'!$B8043,'Data Transformation'!$G$425:$G$8425),D8048))</f>
        <v>2001</v>
      </c>
      <c r="F8048">
        <f t="shared" si="1005"/>
        <v>0</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t="str">
        <f>IF(Weighting!$P$9&gt;0,B8049,"")</f>
        <v/>
      </c>
      <c r="B8049" s="50" t="e">
        <f>Weighting!$C$9</f>
        <v>#DIV/0!</v>
      </c>
      <c r="C8049" t="e">
        <f>Weighting!$F$9</f>
        <v>#NUM!</v>
      </c>
      <c r="D8049" t="e">
        <f>IF(C8049=1,'Data Transformation'!$G$3+0.5*'Data Transformation'!$W$25,IF(C8050=1,D8050-'Data Transformation'!$W$25,FALSE))</f>
        <v>#NUM!</v>
      </c>
      <c r="E8049">
        <f t="array" ref="E8049">IF(ISLOGICAL(D8049),"",FREQUENCY(IF('Data Transformation'!$B$425:$B$8425='Bin Analysis'!$B8043,'Data Transformation'!$G$425:$G$8425),D8049))</f>
        <v>2001</v>
      </c>
      <c r="F8049">
        <f t="shared" si="1005"/>
        <v>0</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t="str">
        <f>IF(Weighting!$P$10&gt;0,B8050,"")</f>
        <v/>
      </c>
      <c r="B8050" t="e">
        <f>Weighting!$C$10</f>
        <v>#DIV/0!</v>
      </c>
      <c r="C8050" t="e">
        <f>Weighting!$F$10</f>
        <v>#NUM!</v>
      </c>
      <c r="D8050" t="e">
        <f>IF(C8050=1,'Data Transformation'!$G$3+0.5*'Data Transformation'!$W$25,IF(C8051=1,D8051-'Data Transformation'!$W$25,FALSE))</f>
        <v>#NUM!</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t="str">
        <f>IF(Weighting!$P$11&gt;0,B8051,"")</f>
        <v/>
      </c>
      <c r="B8051" t="e">
        <f>Weighting!$C$11</f>
        <v>#DIV/0!</v>
      </c>
      <c r="C8051" t="e">
        <f>Weighting!$F$11</f>
        <v>#NUM!</v>
      </c>
      <c r="D8051" t="e">
        <f>IF(C8051=1,'Data Transformation'!$G$3+0.5*'Data Transformation'!$W$25,IF(C8052=1,D8052-'Data Transformation'!$W$25,FALSE))</f>
        <v>#NUM!</v>
      </c>
      <c r="E8051">
        <f t="array" ref="E8051">IF(ISLOGICAL(D8051),"",FREQUENCY(IF('Data Transformation'!$B$425:$B$8425='Bin Analysis'!$B8043,'Data Transformation'!$G$425:$G$8425),D8051))</f>
        <v>2001</v>
      </c>
      <c r="F8051">
        <f t="shared" si="1005"/>
        <v>0</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t="str">
        <f>IF(Weighting!$P$12&gt;0,B8052,"")</f>
        <v/>
      </c>
      <c r="B8052" t="e">
        <f>Weighting!$C$12</f>
        <v>#DIV/0!</v>
      </c>
      <c r="C8052" t="e">
        <f>Weighting!$F$12</f>
        <v>#NUM!</v>
      </c>
      <c r="D8052" t="e">
        <f>IF(C8052=1,'Data Transformation'!$G$3+0.5*'Data Transformation'!$W$25,IF(C8053=1,D8053-'Data Transformation'!$W$25,FALSE))</f>
        <v>#NUM!</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t="str">
        <f>IF(Weighting!$P$13&gt;0,B8053,"")</f>
        <v/>
      </c>
      <c r="B8053" t="e">
        <f>Weighting!$C$13</f>
        <v>#DIV/0!</v>
      </c>
      <c r="C8053" t="e">
        <f>Weighting!$F$13</f>
        <v>#NUM!</v>
      </c>
      <c r="D8053" t="e">
        <f>IF(C8053=1,'Data Transformation'!$G$3+0.5*'Data Transformation'!$W$25,IF(C8054=1,D8054-'Data Transformation'!$W$25,FALSE))</f>
        <v>#NUM!</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t="str">
        <f>IF(Weighting!$P$14&gt;0,B8054,"")</f>
        <v/>
      </c>
      <c r="B8054" t="e">
        <f>Weighting!$C$14</f>
        <v>#DIV/0!</v>
      </c>
      <c r="C8054" t="e">
        <f>Weighting!$F$14</f>
        <v>#NUM!</v>
      </c>
      <c r="D8054" t="e">
        <f>IF(C8054=1,'Data Transformation'!$G$3+0.5*'Data Transformation'!$W$25,IF(C8055=1,D8055-'Data Transformation'!$W$25,FALSE))</f>
        <v>#NUM!</v>
      </c>
      <c r="E8054">
        <f t="array" ref="E8054">IF(ISLOGICAL(D8054),"",FREQUENCY(IF('Data Transformation'!$B$425:$B$8425='Bin Analysis'!$B8043,'Data Transformation'!$G$425:$G$8425),D8054))</f>
        <v>2001</v>
      </c>
      <c r="F8054">
        <f t="shared" si="1005"/>
        <v>0</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t="str">
        <f>IF(Weighting!$P$15&gt;0,B8055,"")</f>
        <v/>
      </c>
      <c r="B8055" t="e">
        <f>Weighting!$C$15</f>
        <v>#DIV/0!</v>
      </c>
      <c r="C8055" t="e">
        <f>Weighting!$F$15</f>
        <v>#NUM!</v>
      </c>
      <c r="D8055" t="e">
        <f>IF(C8055=1,'Data Transformation'!$G$3+0.5*'Data Transformation'!$W$25,IF(C8056=1,D8056-'Data Transformation'!$W$25,FALSE))</f>
        <v>#NUM!</v>
      </c>
      <c r="E8055">
        <f t="array" ref="E8055">IF(ISLOGICAL(D8055),"",FREQUENCY(IF('Data Transformation'!$B$425:$B$8425='Bin Analysis'!$B8043,'Data Transformation'!$G$425:$G$8425),D8055))</f>
        <v>2001</v>
      </c>
      <c r="F8055">
        <f t="shared" si="1005"/>
        <v>0</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t="e">
        <f>Weighting!$C$16</f>
        <v>#DIV/0!</v>
      </c>
      <c r="C8056" t="e">
        <f>Weighting!$F$16</f>
        <v>#NUM!</v>
      </c>
      <c r="D8056" t="e">
        <f>IF(C8056=1,'Data Transformation'!$G$3+0.5*'Data Transformation'!$W$25,IF(C8057=1,D8057-'Data Transformation'!$W$25,FALSE))</f>
        <v>#NUM!</v>
      </c>
      <c r="E8056">
        <f t="array" ref="E8056">IF(ISLOGICAL(D8056),"",FREQUENCY(IF('Data Transformation'!$B$425:$B$8425='Bin Analysis'!$B8043,'Data Transformation'!$G$425:$G$8425),D8056))</f>
        <v>2001</v>
      </c>
      <c r="F8056">
        <f t="shared" si="1005"/>
        <v>0</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t="e">
        <f>Weighting!$C$17</f>
        <v>#DIV/0!</v>
      </c>
      <c r="C8057" t="e">
        <f>Weighting!$F$17</f>
        <v>#NUM!</v>
      </c>
      <c r="D8057" t="e">
        <f>IF(C8057=1,'Data Transformation'!$G$3+0.5*'Data Transformation'!$W$25,IF(C8058=1,D8058-'Data Transformation'!$W$25,FALSE))</f>
        <v>#NUM!</v>
      </c>
      <c r="E8057">
        <f t="array" ref="E8057">IF(ISLOGICAL(D8057),"",FREQUENCY(IF('Data Transformation'!$B$425:$B$8425='Bin Analysis'!$B8043,'Data Transformation'!$G$425:$G$8425),D8057))</f>
        <v>2001</v>
      </c>
      <c r="F8057">
        <f t="shared" si="1005"/>
        <v>0</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t="e">
        <f>Weighting!$C$18</f>
        <v>#DIV/0!</v>
      </c>
      <c r="C8058" t="e">
        <f>Weighting!$F$18</f>
        <v>#NUM!</v>
      </c>
      <c r="D8058" t="e">
        <f>IF(C8058=1,'Data Transformation'!$G$3+0.5*'Data Transformation'!$W$25,IF(C8059=1,D8059-'Data Transformation'!$W$25,FALSE))</f>
        <v>#NUM!</v>
      </c>
      <c r="E8058">
        <f t="array" ref="E8058">IF(ISLOGICAL(D8058),"",FREQUENCY(IF('Data Transformation'!$B$425:$B$8425='Bin Analysis'!$B8043,'Data Transformation'!$G$425:$G$8425),D8058))</f>
        <v>2001</v>
      </c>
      <c r="F8058">
        <f t="shared" si="1005"/>
        <v>0</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t="e">
        <f>Weighting!$C$19</f>
        <v>#DIV/0!</v>
      </c>
      <c r="C8059" t="e">
        <f>Weighting!$F$19</f>
        <v>#NUM!</v>
      </c>
      <c r="D8059" t="e">
        <f>IF(C8059=1,'Data Transformation'!$G$3+0.5*'Data Transformation'!$W$25,IF(C8060=1,D8060-'Data Transformation'!$W$25,FALSE))</f>
        <v>#NUM!</v>
      </c>
      <c r="E8059">
        <f t="array" ref="E8059">IF(ISLOGICAL(D8059),"",FREQUENCY(IF('Data Transformation'!$B$425:$B$8425='Bin Analysis'!$B8043,'Data Transformation'!$G$425:$G$8425),D8059))</f>
        <v>2001</v>
      </c>
      <c r="F8059">
        <f t="shared" si="1005"/>
        <v>0</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t="e">
        <f>Weighting!$C$20</f>
        <v>#DIV/0!</v>
      </c>
      <c r="C8060" t="e">
        <f>Weighting!$F$20</f>
        <v>#NUM!</v>
      </c>
      <c r="D8060" t="e">
        <f>IF(C8060=1,'Data Transformation'!$G$3+0.5*'Data Transformation'!$W$25,IF(C8061=1,D8061-'Data Transformation'!$W$25,FALSE))</f>
        <v>#NUM!</v>
      </c>
      <c r="E8060">
        <f t="array" ref="E8060">IF(ISLOGICAL(D8060),"",FREQUENCY(IF('Data Transformation'!$B$425:$B$8425='Bin Analysis'!$B8043,'Data Transformation'!$G$425:$G$8425),D8060))</f>
        <v>2001</v>
      </c>
      <c r="F8060">
        <f t="shared" si="1005"/>
        <v>0</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t="e">
        <f>Weighting!$C$21</f>
        <v>#DIV/0!</v>
      </c>
      <c r="C8061" t="e">
        <f>Weighting!$F$21</f>
        <v>#NUM!</v>
      </c>
      <c r="D8061" t="e">
        <f>IF(C8061=1,'Data Transformation'!$G$3+0.5*'Data Transformation'!$W$25,IF(C8062=1,D8062-'Data Transformation'!$W$25,FALSE))</f>
        <v>#NUM!</v>
      </c>
      <c r="E8061">
        <f t="array" ref="E8061">IF(ISLOGICAL(D8061),"",FREQUENCY(IF('Data Transformation'!$B$425:$B$8425='Bin Analysis'!$B8043,'Data Transformation'!$G$425:$G$8425),D8061))</f>
        <v>2001</v>
      </c>
      <c r="F8061">
        <f t="shared" si="1005"/>
        <v>0</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t="e">
        <f>Weighting!$C$22</f>
        <v>#DIV/0!</v>
      </c>
      <c r="C8062" t="e">
        <f>Weighting!$F$22</f>
        <v>#NUM!</v>
      </c>
      <c r="D8062" t="e">
        <f>IF(C8062=1,'Data Transformation'!$G$3+0.5*'Data Transformation'!$W$25,IF(C8063=1,D8063-'Data Transformation'!$W$25,FALSE))</f>
        <v>#NUM!</v>
      </c>
      <c r="E8062">
        <f t="array" ref="E8062">IF(ISLOGICAL(D8062),"",FREQUENCY(IF('Data Transformation'!$B$425:$B$8425='Bin Analysis'!$B8043,'Data Transformation'!$G$425:$G$8425),D8062))</f>
        <v>2001</v>
      </c>
      <c r="F8062">
        <f t="shared" si="1005"/>
        <v>0</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t="e">
        <f>Weighting!$C$23</f>
        <v>#DIV/0!</v>
      </c>
      <c r="C8063" t="e">
        <f>Weighting!$F$23</f>
        <v>#NUM!</v>
      </c>
      <c r="D8063" t="e">
        <f>IF(C8063=1,'Data Transformation'!$G$3+0.5*'Data Transformation'!$W$25,IF(C8064=1,D8064-'Data Transformation'!$W$25,FALSE))</f>
        <v>#NUM!</v>
      </c>
      <c r="E8063">
        <f t="array" ref="E8063">IF(ISLOGICAL(D8063),"",FREQUENCY(IF('Data Transformation'!$B$425:$B$8425='Bin Analysis'!$B8043,'Data Transformation'!$G$425:$G$8425),D8063))</f>
        <v>2001</v>
      </c>
      <c r="F8063">
        <f t="shared" si="1005"/>
        <v>0</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t="e">
        <f>Weighting!$C$24</f>
        <v>#DIV/0!</v>
      </c>
      <c r="C8064" t="e">
        <f>Weighting!$F$24</f>
        <v>#NUM!</v>
      </c>
      <c r="D8064" t="e">
        <f>IF(C8064=1,'Data Transformation'!$G$3+0.5*'Data Transformation'!$W$25,IF(C8065=1,D8065-'Data Transformation'!$W$25,FALSE))</f>
        <v>#NUM!</v>
      </c>
      <c r="E8064">
        <f t="array" ref="E8064">IF(ISLOGICAL(D8064),"",FREQUENCY(IF('Data Transformation'!$B$425:$B$8425='Bin Analysis'!$B8043,'Data Transformation'!$G$425:$G$8425),D8064))</f>
        <v>2001</v>
      </c>
      <c r="F8064">
        <f t="shared" si="1005"/>
        <v>0</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t="e">
        <f>Weighting!$C$25</f>
        <v>#DIV/0!</v>
      </c>
      <c r="C8065" t="e">
        <f>Weighting!$F$25</f>
        <v>#NUM!</v>
      </c>
      <c r="D8065" t="e">
        <f>IF(C8065=1,'Data Transformation'!$G$3+0.5*'Data Transformation'!$W$25,IF(C8066=1,D8066-'Data Transformation'!$W$25,FALSE))</f>
        <v>#NUM!</v>
      </c>
      <c r="E8065">
        <f t="array" ref="E8065">IF(ISLOGICAL(D8065),"",FREQUENCY(IF('Data Transformation'!$B$425:$B$8425='Bin Analysis'!$B8043,'Data Transformation'!$G$425:$G$8425),D8065))</f>
        <v>2001</v>
      </c>
      <c r="F8065">
        <f t="shared" si="1005"/>
        <v>0</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67</v>
      </c>
      <c r="B8068" t="s">
        <v>47</v>
      </c>
      <c r="C8068" t="s">
        <v>5</v>
      </c>
      <c r="D8068" t="s">
        <v>98</v>
      </c>
      <c r="E8068" t="s">
        <v>99</v>
      </c>
      <c r="F8068" t="s">
        <v>100</v>
      </c>
      <c r="G8068" t="s">
        <v>69</v>
      </c>
      <c r="H8068" t="s">
        <v>31</v>
      </c>
      <c r="I8068" t="s">
        <v>32</v>
      </c>
      <c r="J8068" t="s">
        <v>46</v>
      </c>
      <c r="K8068" s="14" t="s">
        <v>45</v>
      </c>
      <c r="M8068" s="14"/>
      <c r="X8068" s="2">
        <v>0</v>
      </c>
      <c r="Y8068" s="2">
        <v>0</v>
      </c>
    </row>
    <row r="8069" spans="1:25" x14ac:dyDescent="0.25">
      <c r="A8069" s="32"/>
      <c r="D8069" t="e">
        <f>IF(C8069=1,'Data Transformation'!$G$3+0.5*'Data Transformation'!$W$25,IF(C8070=1,D8070-'Data Transformation'!$W$25,FALSE))</f>
        <v>#NUM!</v>
      </c>
      <c r="E8069">
        <f t="array" ref="E8069">IF(ISLOGICAL(D8069),"",FREQUENCY(IF('Data Transformation'!$B$425:$B$8425='Bin Analysis'!$B8067,'Data Transformation'!$G$425:$G$8425),D8069))</f>
        <v>2001</v>
      </c>
      <c r="F8069" t="e">
        <f>IF(ISLOGICAL(D8069),"",E8069-E8068)</f>
        <v>#VALUE!</v>
      </c>
      <c r="M8069" s="14"/>
    </row>
    <row r="8070" spans="1:25" x14ac:dyDescent="0.25">
      <c r="A8070" s="32" t="e">
        <f>IF(Weighting!$P$6&gt;0,B8070,"")</f>
        <v>#NUM!</v>
      </c>
      <c r="B8070" t="e">
        <f>Weighting!$C$6</f>
        <v>#DIV/0!</v>
      </c>
      <c r="C8070" t="e">
        <f>Weighting!$F$6</f>
        <v>#NUM!</v>
      </c>
      <c r="D8070" t="e">
        <f>IF(C8070=1,'Data Transformation'!$G$3+0.5*'Data Transformation'!$W$25,IF(C8071=1,D8071-'Data Transformation'!$W$25,FALSE))</f>
        <v>#NUM!</v>
      </c>
      <c r="E8070">
        <f t="array" ref="E8070">IF(ISLOGICAL(D8070),"",FREQUENCY(IF('Data Transformation'!$B$425:$B$8425='Bin Analysis'!$B8067,'Data Transformation'!$G$425:$G$8425),D8070))</f>
        <v>2001</v>
      </c>
      <c r="F8070">
        <f>IF(ISLOGICAL(D8070),"",E8070-E8069)</f>
        <v>0</v>
      </c>
      <c r="G8070">
        <f>Weighting!$H$6</f>
        <v>1</v>
      </c>
      <c r="H8070">
        <f t="array" ref="H8070">FREQUENCY(IF('Data Transformation'!$B$4:$B$8425=B8067,'Data Transformation'!$G$4:$G$8425),'Bin Analysis'!$B8070)</f>
        <v>2073</v>
      </c>
      <c r="I8070">
        <f>H8070-H8069</f>
        <v>2073</v>
      </c>
      <c r="J8070">
        <f>IF(I8070=0,0,1)</f>
        <v>1</v>
      </c>
      <c r="K8070" t="e">
        <f>J8070*Weighting!$W$6</f>
        <v>#NUM!</v>
      </c>
      <c r="M8070" s="14"/>
    </row>
    <row r="8071" spans="1:25" x14ac:dyDescent="0.25">
      <c r="A8071" s="32" t="str">
        <f>IF(Weighting!$P$7&gt;0,B8071,"")</f>
        <v/>
      </c>
      <c r="B8071" t="e">
        <f>Weighting!$C$7</f>
        <v>#DIV/0!</v>
      </c>
      <c r="C8071" t="e">
        <f>Weighting!$F$7</f>
        <v>#NUM!</v>
      </c>
      <c r="D8071" t="e">
        <f>IF(C8071=1,'Data Transformation'!$G$3+0.5*'Data Transformation'!$W$25,IF(C8072=1,D8072-'Data Transformation'!$W$25,FALSE))</f>
        <v>#NUM!</v>
      </c>
      <c r="E8071">
        <f t="array" ref="E8071">IF(ISLOGICAL(D8071),"",FREQUENCY(IF('Data Transformation'!$B$425:$B$8425='Bin Analysis'!$B8067,'Data Transformation'!$G$425:$G$8425),D8071))</f>
        <v>2001</v>
      </c>
      <c r="F8071">
        <f t="shared" ref="F8071:F8089" si="1008">IF(ISLOGICAL(D8071),"",E8071-E8070)</f>
        <v>0</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t="str">
        <f>IF(Weighting!$P$8&gt;0,B8072,"")</f>
        <v/>
      </c>
      <c r="B8072" t="e">
        <f>Weighting!$C$8</f>
        <v>#DIV/0!</v>
      </c>
      <c r="C8072" t="e">
        <f>Weighting!$F$8</f>
        <v>#NUM!</v>
      </c>
      <c r="D8072" t="e">
        <f>IF(C8072=1,'Data Transformation'!$G$3+0.5*'Data Transformation'!$W$25,IF(C8073=1,D8073-'Data Transformation'!$W$25,FALSE))</f>
        <v>#NUM!</v>
      </c>
      <c r="E8072">
        <f t="array" ref="E8072">IF(ISLOGICAL(D8072),"",FREQUENCY(IF('Data Transformation'!$B$425:$B$8425='Bin Analysis'!$B8067,'Data Transformation'!$G$425:$G$8425),D8072))</f>
        <v>2001</v>
      </c>
      <c r="F8072">
        <f t="shared" si="1008"/>
        <v>0</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t="str">
        <f>IF(Weighting!$P$9&gt;0,B8073,"")</f>
        <v/>
      </c>
      <c r="B8073" s="50" t="e">
        <f>Weighting!$C$9</f>
        <v>#DIV/0!</v>
      </c>
      <c r="C8073" t="e">
        <f>Weighting!$F$9</f>
        <v>#NUM!</v>
      </c>
      <c r="D8073" t="e">
        <f>IF(C8073=1,'Data Transformation'!$G$3+0.5*'Data Transformation'!$W$25,IF(C8074=1,D8074-'Data Transformation'!$W$25,FALSE))</f>
        <v>#NUM!</v>
      </c>
      <c r="E8073">
        <f t="array" ref="E8073">IF(ISLOGICAL(D8073),"",FREQUENCY(IF('Data Transformation'!$B$425:$B$8425='Bin Analysis'!$B8067,'Data Transformation'!$G$425:$G$8425),D8073))</f>
        <v>2001</v>
      </c>
      <c r="F8073">
        <f t="shared" si="1008"/>
        <v>0</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t="str">
        <f>IF(Weighting!$P$10&gt;0,B8074,"")</f>
        <v/>
      </c>
      <c r="B8074" t="e">
        <f>Weighting!$C$10</f>
        <v>#DIV/0!</v>
      </c>
      <c r="C8074" t="e">
        <f>Weighting!$F$10</f>
        <v>#NUM!</v>
      </c>
      <c r="D8074" t="e">
        <f>IF(C8074=1,'Data Transformation'!$G$3+0.5*'Data Transformation'!$W$25,IF(C8075=1,D8075-'Data Transformation'!$W$25,FALSE))</f>
        <v>#NUM!</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t="str">
        <f>IF(Weighting!$P$11&gt;0,B8075,"")</f>
        <v/>
      </c>
      <c r="B8075" t="e">
        <f>Weighting!$C$11</f>
        <v>#DIV/0!</v>
      </c>
      <c r="C8075" t="e">
        <f>Weighting!$F$11</f>
        <v>#NUM!</v>
      </c>
      <c r="D8075" t="e">
        <f>IF(C8075=1,'Data Transformation'!$G$3+0.5*'Data Transformation'!$W$25,IF(C8076=1,D8076-'Data Transformation'!$W$25,FALSE))</f>
        <v>#NUM!</v>
      </c>
      <c r="E8075">
        <f t="array" ref="E8075">IF(ISLOGICAL(D8075),"",FREQUENCY(IF('Data Transformation'!$B$425:$B$8425='Bin Analysis'!$B8067,'Data Transformation'!$G$425:$G$8425),D8075))</f>
        <v>2001</v>
      </c>
      <c r="F8075">
        <f t="shared" si="1008"/>
        <v>0</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t="str">
        <f>IF(Weighting!$P$12&gt;0,B8076,"")</f>
        <v/>
      </c>
      <c r="B8076" t="e">
        <f>Weighting!$C$12</f>
        <v>#DIV/0!</v>
      </c>
      <c r="C8076" t="e">
        <f>Weighting!$F$12</f>
        <v>#NUM!</v>
      </c>
      <c r="D8076" t="e">
        <f>IF(C8076=1,'Data Transformation'!$G$3+0.5*'Data Transformation'!$W$25,IF(C8077=1,D8077-'Data Transformation'!$W$25,FALSE))</f>
        <v>#NUM!</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t="str">
        <f>IF(Weighting!$P$13&gt;0,B8077,"")</f>
        <v/>
      </c>
      <c r="B8077" t="e">
        <f>Weighting!$C$13</f>
        <v>#DIV/0!</v>
      </c>
      <c r="C8077" t="e">
        <f>Weighting!$F$13</f>
        <v>#NUM!</v>
      </c>
      <c r="D8077" t="e">
        <f>IF(C8077=1,'Data Transformation'!$G$3+0.5*'Data Transformation'!$W$25,IF(C8078=1,D8078-'Data Transformation'!$W$25,FALSE))</f>
        <v>#NUM!</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t="str">
        <f>IF(Weighting!$P$14&gt;0,B8078,"")</f>
        <v/>
      </c>
      <c r="B8078" t="e">
        <f>Weighting!$C$14</f>
        <v>#DIV/0!</v>
      </c>
      <c r="C8078" t="e">
        <f>Weighting!$F$14</f>
        <v>#NUM!</v>
      </c>
      <c r="D8078" t="e">
        <f>IF(C8078=1,'Data Transformation'!$G$3+0.5*'Data Transformation'!$W$25,IF(C8079=1,D8079-'Data Transformation'!$W$25,FALSE))</f>
        <v>#NUM!</v>
      </c>
      <c r="E8078">
        <f t="array" ref="E8078">IF(ISLOGICAL(D8078),"",FREQUENCY(IF('Data Transformation'!$B$425:$B$8425='Bin Analysis'!$B8067,'Data Transformation'!$G$425:$G$8425),D8078))</f>
        <v>2001</v>
      </c>
      <c r="F8078">
        <f t="shared" si="1008"/>
        <v>0</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t="str">
        <f>IF(Weighting!$P$15&gt;0,B8079,"")</f>
        <v/>
      </c>
      <c r="B8079" t="e">
        <f>Weighting!$C$15</f>
        <v>#DIV/0!</v>
      </c>
      <c r="C8079" t="e">
        <f>Weighting!$F$15</f>
        <v>#NUM!</v>
      </c>
      <c r="D8079" t="e">
        <f>IF(C8079=1,'Data Transformation'!$G$3+0.5*'Data Transformation'!$W$25,IF(C8080=1,D8080-'Data Transformation'!$W$25,FALSE))</f>
        <v>#NUM!</v>
      </c>
      <c r="E8079">
        <f t="array" ref="E8079">IF(ISLOGICAL(D8079),"",FREQUENCY(IF('Data Transformation'!$B$425:$B$8425='Bin Analysis'!$B8067,'Data Transformation'!$G$425:$G$8425),D8079))</f>
        <v>2001</v>
      </c>
      <c r="F8079">
        <f t="shared" si="1008"/>
        <v>0</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t="e">
        <f>Weighting!$C$16</f>
        <v>#DIV/0!</v>
      </c>
      <c r="C8080" t="e">
        <f>Weighting!$F$16</f>
        <v>#NUM!</v>
      </c>
      <c r="D8080" t="e">
        <f>IF(C8080=1,'Data Transformation'!$G$3+0.5*'Data Transformation'!$W$25,IF(C8081=1,D8081-'Data Transformation'!$W$25,FALSE))</f>
        <v>#NUM!</v>
      </c>
      <c r="E8080">
        <f t="array" ref="E8080">IF(ISLOGICAL(D8080),"",FREQUENCY(IF('Data Transformation'!$B$425:$B$8425='Bin Analysis'!$B8067,'Data Transformation'!$G$425:$G$8425),D8080))</f>
        <v>2001</v>
      </c>
      <c r="F8080">
        <f t="shared" si="1008"/>
        <v>0</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t="e">
        <f>Weighting!$C$17</f>
        <v>#DIV/0!</v>
      </c>
      <c r="C8081" t="e">
        <f>Weighting!$F$17</f>
        <v>#NUM!</v>
      </c>
      <c r="D8081" t="e">
        <f>IF(C8081=1,'Data Transformation'!$G$3+0.5*'Data Transformation'!$W$25,IF(C8082=1,D8082-'Data Transformation'!$W$25,FALSE))</f>
        <v>#NUM!</v>
      </c>
      <c r="E8081">
        <f t="array" ref="E8081">IF(ISLOGICAL(D8081),"",FREQUENCY(IF('Data Transformation'!$B$425:$B$8425='Bin Analysis'!$B8067,'Data Transformation'!$G$425:$G$8425),D8081))</f>
        <v>2001</v>
      </c>
      <c r="F8081">
        <f t="shared" si="1008"/>
        <v>0</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t="e">
        <f>Weighting!$C$18</f>
        <v>#DIV/0!</v>
      </c>
      <c r="C8082" t="e">
        <f>Weighting!$F$18</f>
        <v>#NUM!</v>
      </c>
      <c r="D8082" t="e">
        <f>IF(C8082=1,'Data Transformation'!$G$3+0.5*'Data Transformation'!$W$25,IF(C8083=1,D8083-'Data Transformation'!$W$25,FALSE))</f>
        <v>#NUM!</v>
      </c>
      <c r="E8082">
        <f t="array" ref="E8082">IF(ISLOGICAL(D8082),"",FREQUENCY(IF('Data Transformation'!$B$425:$B$8425='Bin Analysis'!$B8067,'Data Transformation'!$G$425:$G$8425),D8082))</f>
        <v>2001</v>
      </c>
      <c r="F8082">
        <f t="shared" si="1008"/>
        <v>0</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t="e">
        <f>Weighting!$C$19</f>
        <v>#DIV/0!</v>
      </c>
      <c r="C8083" t="e">
        <f>Weighting!$F$19</f>
        <v>#NUM!</v>
      </c>
      <c r="D8083" t="e">
        <f>IF(C8083=1,'Data Transformation'!$G$3+0.5*'Data Transformation'!$W$25,IF(C8084=1,D8084-'Data Transformation'!$W$25,FALSE))</f>
        <v>#NUM!</v>
      </c>
      <c r="E8083">
        <f t="array" ref="E8083">IF(ISLOGICAL(D8083),"",FREQUENCY(IF('Data Transformation'!$B$425:$B$8425='Bin Analysis'!$B8067,'Data Transformation'!$G$425:$G$8425),D8083))</f>
        <v>2001</v>
      </c>
      <c r="F8083">
        <f t="shared" si="1008"/>
        <v>0</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t="e">
        <f>Weighting!$C$20</f>
        <v>#DIV/0!</v>
      </c>
      <c r="C8084" t="e">
        <f>Weighting!$F$20</f>
        <v>#NUM!</v>
      </c>
      <c r="D8084" t="e">
        <f>IF(C8084=1,'Data Transformation'!$G$3+0.5*'Data Transformation'!$W$25,IF(C8085=1,D8085-'Data Transformation'!$W$25,FALSE))</f>
        <v>#NUM!</v>
      </c>
      <c r="E8084">
        <f t="array" ref="E8084">IF(ISLOGICAL(D8084),"",FREQUENCY(IF('Data Transformation'!$B$425:$B$8425='Bin Analysis'!$B8067,'Data Transformation'!$G$425:$G$8425),D8084))</f>
        <v>2001</v>
      </c>
      <c r="F8084">
        <f t="shared" si="1008"/>
        <v>0</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t="e">
        <f>Weighting!$C$21</f>
        <v>#DIV/0!</v>
      </c>
      <c r="C8085" t="e">
        <f>Weighting!$F$21</f>
        <v>#NUM!</v>
      </c>
      <c r="D8085" t="e">
        <f>IF(C8085=1,'Data Transformation'!$G$3+0.5*'Data Transformation'!$W$25,IF(C8086=1,D8086-'Data Transformation'!$W$25,FALSE))</f>
        <v>#NUM!</v>
      </c>
      <c r="E8085">
        <f t="array" ref="E8085">IF(ISLOGICAL(D8085),"",FREQUENCY(IF('Data Transformation'!$B$425:$B$8425='Bin Analysis'!$B8067,'Data Transformation'!$G$425:$G$8425),D8085))</f>
        <v>2001</v>
      </c>
      <c r="F8085">
        <f t="shared" si="1008"/>
        <v>0</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t="e">
        <f>Weighting!$C$22</f>
        <v>#DIV/0!</v>
      </c>
      <c r="C8086" t="e">
        <f>Weighting!$F$22</f>
        <v>#NUM!</v>
      </c>
      <c r="D8086" t="e">
        <f>IF(C8086=1,'Data Transformation'!$G$3+0.5*'Data Transformation'!$W$25,IF(C8087=1,D8087-'Data Transformation'!$W$25,FALSE))</f>
        <v>#NUM!</v>
      </c>
      <c r="E8086">
        <f t="array" ref="E8086">IF(ISLOGICAL(D8086),"",FREQUENCY(IF('Data Transformation'!$B$425:$B$8425='Bin Analysis'!$B8067,'Data Transformation'!$G$425:$G$8425),D8086))</f>
        <v>2001</v>
      </c>
      <c r="F8086">
        <f t="shared" si="1008"/>
        <v>0</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t="e">
        <f>Weighting!$C$23</f>
        <v>#DIV/0!</v>
      </c>
      <c r="C8087" t="e">
        <f>Weighting!$F$23</f>
        <v>#NUM!</v>
      </c>
      <c r="D8087" t="e">
        <f>IF(C8087=1,'Data Transformation'!$G$3+0.5*'Data Transformation'!$W$25,IF(C8088=1,D8088-'Data Transformation'!$W$25,FALSE))</f>
        <v>#NUM!</v>
      </c>
      <c r="E8087">
        <f t="array" ref="E8087">IF(ISLOGICAL(D8087),"",FREQUENCY(IF('Data Transformation'!$B$425:$B$8425='Bin Analysis'!$B8067,'Data Transformation'!$G$425:$G$8425),D8087))</f>
        <v>2001</v>
      </c>
      <c r="F8087">
        <f t="shared" si="1008"/>
        <v>0</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t="e">
        <f>Weighting!$C$24</f>
        <v>#DIV/0!</v>
      </c>
      <c r="C8088" t="e">
        <f>Weighting!$F$24</f>
        <v>#NUM!</v>
      </c>
      <c r="D8088" t="e">
        <f>IF(C8088=1,'Data Transformation'!$G$3+0.5*'Data Transformation'!$W$25,IF(C8089=1,D8089-'Data Transformation'!$W$25,FALSE))</f>
        <v>#NUM!</v>
      </c>
      <c r="E8088">
        <f t="array" ref="E8088">IF(ISLOGICAL(D8088),"",FREQUENCY(IF('Data Transformation'!$B$425:$B$8425='Bin Analysis'!$B8067,'Data Transformation'!$G$425:$G$8425),D8088))</f>
        <v>2001</v>
      </c>
      <c r="F8088">
        <f t="shared" si="1008"/>
        <v>0</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t="e">
        <f>Weighting!$C$25</f>
        <v>#DIV/0!</v>
      </c>
      <c r="C8089" t="e">
        <f>Weighting!$F$25</f>
        <v>#NUM!</v>
      </c>
      <c r="D8089" t="e">
        <f>IF(C8089=1,'Data Transformation'!$G$3+0.5*'Data Transformation'!$W$25,IF(C8090=1,D8090-'Data Transformation'!$W$25,FALSE))</f>
        <v>#NUM!</v>
      </c>
      <c r="E8089">
        <f t="array" ref="E8089">IF(ISLOGICAL(D8089),"",FREQUENCY(IF('Data Transformation'!$B$425:$B$8425='Bin Analysis'!$B8067,'Data Transformation'!$G$425:$G$8425),D8089))</f>
        <v>2001</v>
      </c>
      <c r="F8089">
        <f t="shared" si="1008"/>
        <v>0</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67</v>
      </c>
      <c r="B8092" t="s">
        <v>47</v>
      </c>
      <c r="C8092" t="s">
        <v>5</v>
      </c>
      <c r="D8092" t="s">
        <v>98</v>
      </c>
      <c r="E8092" t="s">
        <v>99</v>
      </c>
      <c r="F8092" t="s">
        <v>100</v>
      </c>
      <c r="G8092" t="s">
        <v>69</v>
      </c>
      <c r="H8092" t="s">
        <v>31</v>
      </c>
      <c r="I8092" t="s">
        <v>32</v>
      </c>
      <c r="J8092" t="s">
        <v>46</v>
      </c>
      <c r="K8092" s="14" t="s">
        <v>45</v>
      </c>
      <c r="M8092" s="14"/>
      <c r="X8092" s="2">
        <v>0</v>
      </c>
      <c r="Y8092" s="2">
        <v>0</v>
      </c>
    </row>
    <row r="8093" spans="1:25" x14ac:dyDescent="0.25">
      <c r="A8093" s="32"/>
      <c r="D8093" t="e">
        <f>IF(C8093=1,'Data Transformation'!$G$3+0.5*'Data Transformation'!$W$25,IF(C8094=1,D8094-'Data Transformation'!$W$25,FALSE))</f>
        <v>#NUM!</v>
      </c>
      <c r="E8093">
        <f t="array" ref="E8093">IF(ISLOGICAL(D8093),"",FREQUENCY(IF('Data Transformation'!$B$425:$B$8425='Bin Analysis'!$B8091,'Data Transformation'!$G$425:$G$8425),D8093))</f>
        <v>2001</v>
      </c>
      <c r="F8093" t="e">
        <f>IF(ISLOGICAL(D8093),"",E8093-E8092)</f>
        <v>#VALUE!</v>
      </c>
      <c r="M8093" s="14"/>
    </row>
    <row r="8094" spans="1:25" x14ac:dyDescent="0.25">
      <c r="A8094" s="32" t="e">
        <f>IF(Weighting!$P$6&gt;0,B8094,"")</f>
        <v>#NUM!</v>
      </c>
      <c r="B8094" t="e">
        <f>Weighting!$C$6</f>
        <v>#DIV/0!</v>
      </c>
      <c r="C8094" t="e">
        <f>Weighting!$F$6</f>
        <v>#NUM!</v>
      </c>
      <c r="D8094" t="e">
        <f>IF(C8094=1,'Data Transformation'!$G$3+0.5*'Data Transformation'!$W$25,IF(C8095=1,D8095-'Data Transformation'!$W$25,FALSE))</f>
        <v>#NUM!</v>
      </c>
      <c r="E8094">
        <f t="array" ref="E8094">IF(ISLOGICAL(D8094),"",FREQUENCY(IF('Data Transformation'!$B$425:$B$8425='Bin Analysis'!$B8091,'Data Transformation'!$G$425:$G$8425),D8094))</f>
        <v>2001</v>
      </c>
      <c r="F8094">
        <f>IF(ISLOGICAL(D8094),"",E8094-E8093)</f>
        <v>0</v>
      </c>
      <c r="G8094">
        <f>Weighting!$H$6</f>
        <v>1</v>
      </c>
      <c r="H8094">
        <f t="array" ref="H8094">FREQUENCY(IF('Data Transformation'!$B$4:$B$8425=B8091,'Data Transformation'!$G$4:$G$8425),'Bin Analysis'!$B8094)</f>
        <v>2073</v>
      </c>
      <c r="I8094">
        <f>H8094-H8093</f>
        <v>2073</v>
      </c>
      <c r="J8094">
        <f>IF(I8094=0,0,1)</f>
        <v>1</v>
      </c>
      <c r="K8094" t="e">
        <f>J8094*Weighting!$W$6</f>
        <v>#NUM!</v>
      </c>
      <c r="M8094" s="14"/>
    </row>
    <row r="8095" spans="1:25" x14ac:dyDescent="0.25">
      <c r="A8095" s="32" t="str">
        <f>IF(Weighting!$P$7&gt;0,B8095,"")</f>
        <v/>
      </c>
      <c r="B8095" t="e">
        <f>Weighting!$C$7</f>
        <v>#DIV/0!</v>
      </c>
      <c r="C8095" t="e">
        <f>Weighting!$F$7</f>
        <v>#NUM!</v>
      </c>
      <c r="D8095" t="e">
        <f>IF(C8095=1,'Data Transformation'!$G$3+0.5*'Data Transformation'!$W$25,IF(C8096=1,D8096-'Data Transformation'!$W$25,FALSE))</f>
        <v>#NUM!</v>
      </c>
      <c r="E8095">
        <f t="array" ref="E8095">IF(ISLOGICAL(D8095),"",FREQUENCY(IF('Data Transformation'!$B$425:$B$8425='Bin Analysis'!$B8091,'Data Transformation'!$G$425:$G$8425),D8095))</f>
        <v>2001</v>
      </c>
      <c r="F8095">
        <f t="shared" ref="F8095:F8113" si="1011">IF(ISLOGICAL(D8095),"",E8095-E8094)</f>
        <v>0</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t="str">
        <f>IF(Weighting!$P$8&gt;0,B8096,"")</f>
        <v/>
      </c>
      <c r="B8096" t="e">
        <f>Weighting!$C$8</f>
        <v>#DIV/0!</v>
      </c>
      <c r="C8096" t="e">
        <f>Weighting!$F$8</f>
        <v>#NUM!</v>
      </c>
      <c r="D8096" t="e">
        <f>IF(C8096=1,'Data Transformation'!$G$3+0.5*'Data Transformation'!$W$25,IF(C8097=1,D8097-'Data Transformation'!$W$25,FALSE))</f>
        <v>#NUM!</v>
      </c>
      <c r="E8096">
        <f t="array" ref="E8096">IF(ISLOGICAL(D8096),"",FREQUENCY(IF('Data Transformation'!$B$425:$B$8425='Bin Analysis'!$B8091,'Data Transformation'!$G$425:$G$8425),D8096))</f>
        <v>2001</v>
      </c>
      <c r="F8096">
        <f t="shared" si="1011"/>
        <v>0</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t="str">
        <f>IF(Weighting!$P$9&gt;0,B8097,"")</f>
        <v/>
      </c>
      <c r="B8097" s="50" t="e">
        <f>Weighting!$C$9</f>
        <v>#DIV/0!</v>
      </c>
      <c r="C8097" t="e">
        <f>Weighting!$F$9</f>
        <v>#NUM!</v>
      </c>
      <c r="D8097" t="e">
        <f>IF(C8097=1,'Data Transformation'!$G$3+0.5*'Data Transformation'!$W$25,IF(C8098=1,D8098-'Data Transformation'!$W$25,FALSE))</f>
        <v>#NUM!</v>
      </c>
      <c r="E8097">
        <f t="array" ref="E8097">IF(ISLOGICAL(D8097),"",FREQUENCY(IF('Data Transformation'!$B$425:$B$8425='Bin Analysis'!$B8091,'Data Transformation'!$G$425:$G$8425),D8097))</f>
        <v>2001</v>
      </c>
      <c r="F8097">
        <f t="shared" si="1011"/>
        <v>0</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t="str">
        <f>IF(Weighting!$P$10&gt;0,B8098,"")</f>
        <v/>
      </c>
      <c r="B8098" t="e">
        <f>Weighting!$C$10</f>
        <v>#DIV/0!</v>
      </c>
      <c r="C8098" t="e">
        <f>Weighting!$F$10</f>
        <v>#NUM!</v>
      </c>
      <c r="D8098" t="e">
        <f>IF(C8098=1,'Data Transformation'!$G$3+0.5*'Data Transformation'!$W$25,IF(C8099=1,D8099-'Data Transformation'!$W$25,FALSE))</f>
        <v>#NUM!</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t="str">
        <f>IF(Weighting!$P$11&gt;0,B8099,"")</f>
        <v/>
      </c>
      <c r="B8099" t="e">
        <f>Weighting!$C$11</f>
        <v>#DIV/0!</v>
      </c>
      <c r="C8099" t="e">
        <f>Weighting!$F$11</f>
        <v>#NUM!</v>
      </c>
      <c r="D8099" t="e">
        <f>IF(C8099=1,'Data Transformation'!$G$3+0.5*'Data Transformation'!$W$25,IF(C8100=1,D8100-'Data Transformation'!$W$25,FALSE))</f>
        <v>#NUM!</v>
      </c>
      <c r="E8099">
        <f t="array" ref="E8099">IF(ISLOGICAL(D8099),"",FREQUENCY(IF('Data Transformation'!$B$425:$B$8425='Bin Analysis'!$B8091,'Data Transformation'!$G$425:$G$8425),D8099))</f>
        <v>2001</v>
      </c>
      <c r="F8099">
        <f t="shared" si="1011"/>
        <v>0</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t="str">
        <f>IF(Weighting!$P$12&gt;0,B8100,"")</f>
        <v/>
      </c>
      <c r="B8100" t="e">
        <f>Weighting!$C$12</f>
        <v>#DIV/0!</v>
      </c>
      <c r="C8100" t="e">
        <f>Weighting!$F$12</f>
        <v>#NUM!</v>
      </c>
      <c r="D8100" t="e">
        <f>IF(C8100=1,'Data Transformation'!$G$3+0.5*'Data Transformation'!$W$25,IF(C8101=1,D8101-'Data Transformation'!$W$25,FALSE))</f>
        <v>#NUM!</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t="str">
        <f>IF(Weighting!$P$13&gt;0,B8101,"")</f>
        <v/>
      </c>
      <c r="B8101" t="e">
        <f>Weighting!$C$13</f>
        <v>#DIV/0!</v>
      </c>
      <c r="C8101" t="e">
        <f>Weighting!$F$13</f>
        <v>#NUM!</v>
      </c>
      <c r="D8101" t="e">
        <f>IF(C8101=1,'Data Transformation'!$G$3+0.5*'Data Transformation'!$W$25,IF(C8102=1,D8102-'Data Transformation'!$W$25,FALSE))</f>
        <v>#NUM!</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t="str">
        <f>IF(Weighting!$P$14&gt;0,B8102,"")</f>
        <v/>
      </c>
      <c r="B8102" t="e">
        <f>Weighting!$C$14</f>
        <v>#DIV/0!</v>
      </c>
      <c r="C8102" t="e">
        <f>Weighting!$F$14</f>
        <v>#NUM!</v>
      </c>
      <c r="D8102" t="e">
        <f>IF(C8102=1,'Data Transformation'!$G$3+0.5*'Data Transformation'!$W$25,IF(C8103=1,D8103-'Data Transformation'!$W$25,FALSE))</f>
        <v>#NUM!</v>
      </c>
      <c r="E8102">
        <f t="array" ref="E8102">IF(ISLOGICAL(D8102),"",FREQUENCY(IF('Data Transformation'!$B$425:$B$8425='Bin Analysis'!$B8091,'Data Transformation'!$G$425:$G$8425),D8102))</f>
        <v>2001</v>
      </c>
      <c r="F8102">
        <f t="shared" si="1011"/>
        <v>0</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t="str">
        <f>IF(Weighting!$P$15&gt;0,B8103,"")</f>
        <v/>
      </c>
      <c r="B8103" t="e">
        <f>Weighting!$C$15</f>
        <v>#DIV/0!</v>
      </c>
      <c r="C8103" t="e">
        <f>Weighting!$F$15</f>
        <v>#NUM!</v>
      </c>
      <c r="D8103" t="e">
        <f>IF(C8103=1,'Data Transformation'!$G$3+0.5*'Data Transformation'!$W$25,IF(C8104=1,D8104-'Data Transformation'!$W$25,FALSE))</f>
        <v>#NUM!</v>
      </c>
      <c r="E8103">
        <f t="array" ref="E8103">IF(ISLOGICAL(D8103),"",FREQUENCY(IF('Data Transformation'!$B$425:$B$8425='Bin Analysis'!$B8091,'Data Transformation'!$G$425:$G$8425),D8103))</f>
        <v>2001</v>
      </c>
      <c r="F8103">
        <f t="shared" si="1011"/>
        <v>0</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t="e">
        <f>Weighting!$C$16</f>
        <v>#DIV/0!</v>
      </c>
      <c r="C8104" t="e">
        <f>Weighting!$F$16</f>
        <v>#NUM!</v>
      </c>
      <c r="D8104" t="e">
        <f>IF(C8104=1,'Data Transformation'!$G$3+0.5*'Data Transformation'!$W$25,IF(C8105=1,D8105-'Data Transformation'!$W$25,FALSE))</f>
        <v>#NUM!</v>
      </c>
      <c r="E8104">
        <f t="array" ref="E8104">IF(ISLOGICAL(D8104),"",FREQUENCY(IF('Data Transformation'!$B$425:$B$8425='Bin Analysis'!$B8091,'Data Transformation'!$G$425:$G$8425),D8104))</f>
        <v>2001</v>
      </c>
      <c r="F8104">
        <f t="shared" si="1011"/>
        <v>0</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t="e">
        <f>Weighting!$C$17</f>
        <v>#DIV/0!</v>
      </c>
      <c r="C8105" t="e">
        <f>Weighting!$F$17</f>
        <v>#NUM!</v>
      </c>
      <c r="D8105" t="e">
        <f>IF(C8105=1,'Data Transformation'!$G$3+0.5*'Data Transformation'!$W$25,IF(C8106=1,D8106-'Data Transformation'!$W$25,FALSE))</f>
        <v>#NUM!</v>
      </c>
      <c r="E8105">
        <f t="array" ref="E8105">IF(ISLOGICAL(D8105),"",FREQUENCY(IF('Data Transformation'!$B$425:$B$8425='Bin Analysis'!$B8091,'Data Transformation'!$G$425:$G$8425),D8105))</f>
        <v>2001</v>
      </c>
      <c r="F8105">
        <f t="shared" si="1011"/>
        <v>0</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t="e">
        <f>Weighting!$C$18</f>
        <v>#DIV/0!</v>
      </c>
      <c r="C8106" t="e">
        <f>Weighting!$F$18</f>
        <v>#NUM!</v>
      </c>
      <c r="D8106" t="e">
        <f>IF(C8106=1,'Data Transformation'!$G$3+0.5*'Data Transformation'!$W$25,IF(C8107=1,D8107-'Data Transformation'!$W$25,FALSE))</f>
        <v>#NUM!</v>
      </c>
      <c r="E8106">
        <f t="array" ref="E8106">IF(ISLOGICAL(D8106),"",FREQUENCY(IF('Data Transformation'!$B$425:$B$8425='Bin Analysis'!$B8091,'Data Transformation'!$G$425:$G$8425),D8106))</f>
        <v>2001</v>
      </c>
      <c r="F8106">
        <f t="shared" si="1011"/>
        <v>0</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t="e">
        <f>Weighting!$C$19</f>
        <v>#DIV/0!</v>
      </c>
      <c r="C8107" t="e">
        <f>Weighting!$F$19</f>
        <v>#NUM!</v>
      </c>
      <c r="D8107" t="e">
        <f>IF(C8107=1,'Data Transformation'!$G$3+0.5*'Data Transformation'!$W$25,IF(C8108=1,D8108-'Data Transformation'!$W$25,FALSE))</f>
        <v>#NUM!</v>
      </c>
      <c r="E8107">
        <f t="array" ref="E8107">IF(ISLOGICAL(D8107),"",FREQUENCY(IF('Data Transformation'!$B$425:$B$8425='Bin Analysis'!$B8091,'Data Transformation'!$G$425:$G$8425),D8107))</f>
        <v>2001</v>
      </c>
      <c r="F8107">
        <f t="shared" si="1011"/>
        <v>0</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t="e">
        <f>Weighting!$C$20</f>
        <v>#DIV/0!</v>
      </c>
      <c r="C8108" t="e">
        <f>Weighting!$F$20</f>
        <v>#NUM!</v>
      </c>
      <c r="D8108" t="e">
        <f>IF(C8108=1,'Data Transformation'!$G$3+0.5*'Data Transformation'!$W$25,IF(C8109=1,D8109-'Data Transformation'!$W$25,FALSE))</f>
        <v>#NUM!</v>
      </c>
      <c r="E8108">
        <f t="array" ref="E8108">IF(ISLOGICAL(D8108),"",FREQUENCY(IF('Data Transformation'!$B$425:$B$8425='Bin Analysis'!$B8091,'Data Transformation'!$G$425:$G$8425),D8108))</f>
        <v>2001</v>
      </c>
      <c r="F8108">
        <f t="shared" si="1011"/>
        <v>0</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t="e">
        <f>Weighting!$C$21</f>
        <v>#DIV/0!</v>
      </c>
      <c r="C8109" t="e">
        <f>Weighting!$F$21</f>
        <v>#NUM!</v>
      </c>
      <c r="D8109" t="e">
        <f>IF(C8109=1,'Data Transformation'!$G$3+0.5*'Data Transformation'!$W$25,IF(C8110=1,D8110-'Data Transformation'!$W$25,FALSE))</f>
        <v>#NUM!</v>
      </c>
      <c r="E8109">
        <f t="array" ref="E8109">IF(ISLOGICAL(D8109),"",FREQUENCY(IF('Data Transformation'!$B$425:$B$8425='Bin Analysis'!$B8091,'Data Transformation'!$G$425:$G$8425),D8109))</f>
        <v>2001</v>
      </c>
      <c r="F8109">
        <f t="shared" si="1011"/>
        <v>0</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t="e">
        <f>Weighting!$C$22</f>
        <v>#DIV/0!</v>
      </c>
      <c r="C8110" t="e">
        <f>Weighting!$F$22</f>
        <v>#NUM!</v>
      </c>
      <c r="D8110" t="e">
        <f>IF(C8110=1,'Data Transformation'!$G$3+0.5*'Data Transformation'!$W$25,IF(C8111=1,D8111-'Data Transformation'!$W$25,FALSE))</f>
        <v>#NUM!</v>
      </c>
      <c r="E8110">
        <f t="array" ref="E8110">IF(ISLOGICAL(D8110),"",FREQUENCY(IF('Data Transformation'!$B$425:$B$8425='Bin Analysis'!$B8091,'Data Transformation'!$G$425:$G$8425),D8110))</f>
        <v>2001</v>
      </c>
      <c r="F8110">
        <f t="shared" si="1011"/>
        <v>0</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t="e">
        <f>Weighting!$C$23</f>
        <v>#DIV/0!</v>
      </c>
      <c r="C8111" t="e">
        <f>Weighting!$F$23</f>
        <v>#NUM!</v>
      </c>
      <c r="D8111" t="e">
        <f>IF(C8111=1,'Data Transformation'!$G$3+0.5*'Data Transformation'!$W$25,IF(C8112=1,D8112-'Data Transformation'!$W$25,FALSE))</f>
        <v>#NUM!</v>
      </c>
      <c r="E8111">
        <f t="array" ref="E8111">IF(ISLOGICAL(D8111),"",FREQUENCY(IF('Data Transformation'!$B$425:$B$8425='Bin Analysis'!$B8091,'Data Transformation'!$G$425:$G$8425),D8111))</f>
        <v>2001</v>
      </c>
      <c r="F8111">
        <f t="shared" si="1011"/>
        <v>0</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t="e">
        <f>Weighting!$C$24</f>
        <v>#DIV/0!</v>
      </c>
      <c r="C8112" t="e">
        <f>Weighting!$F$24</f>
        <v>#NUM!</v>
      </c>
      <c r="D8112" t="e">
        <f>IF(C8112=1,'Data Transformation'!$G$3+0.5*'Data Transformation'!$W$25,IF(C8113=1,D8113-'Data Transformation'!$W$25,FALSE))</f>
        <v>#NUM!</v>
      </c>
      <c r="E8112">
        <f t="array" ref="E8112">IF(ISLOGICAL(D8112),"",FREQUENCY(IF('Data Transformation'!$B$425:$B$8425='Bin Analysis'!$B8091,'Data Transformation'!$G$425:$G$8425),D8112))</f>
        <v>2001</v>
      </c>
      <c r="F8112">
        <f t="shared" si="1011"/>
        <v>0</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t="e">
        <f>Weighting!$C$25</f>
        <v>#DIV/0!</v>
      </c>
      <c r="C8113" t="e">
        <f>Weighting!$F$25</f>
        <v>#NUM!</v>
      </c>
      <c r="D8113" t="e">
        <f>IF(C8113=1,'Data Transformation'!$G$3+0.5*'Data Transformation'!$W$25,IF(C8114=1,D8114-'Data Transformation'!$W$25,FALSE))</f>
        <v>#NUM!</v>
      </c>
      <c r="E8113">
        <f t="array" ref="E8113">IF(ISLOGICAL(D8113),"",FREQUENCY(IF('Data Transformation'!$B$425:$B$8425='Bin Analysis'!$B8091,'Data Transformation'!$G$425:$G$8425),D8113))</f>
        <v>2001</v>
      </c>
      <c r="F8113">
        <f t="shared" si="1011"/>
        <v>0</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67</v>
      </c>
      <c r="B8116" t="s">
        <v>47</v>
      </c>
      <c r="C8116" t="s">
        <v>5</v>
      </c>
      <c r="D8116" t="s">
        <v>98</v>
      </c>
      <c r="E8116" t="s">
        <v>99</v>
      </c>
      <c r="F8116" t="s">
        <v>100</v>
      </c>
      <c r="G8116" t="s">
        <v>69</v>
      </c>
      <c r="H8116" t="s">
        <v>31</v>
      </c>
      <c r="I8116" t="s">
        <v>32</v>
      </c>
      <c r="J8116" t="s">
        <v>46</v>
      </c>
      <c r="K8116" s="14" t="s">
        <v>45</v>
      </c>
      <c r="M8116" s="14"/>
      <c r="X8116" s="2">
        <v>0</v>
      </c>
      <c r="Y8116" s="2">
        <v>0</v>
      </c>
    </row>
    <row r="8117" spans="1:25" x14ac:dyDescent="0.25">
      <c r="A8117" s="32"/>
      <c r="D8117" t="e">
        <f>IF(C8117=1,'Data Transformation'!$G$3+0.5*'Data Transformation'!$W$25,IF(C8118=1,D8118-'Data Transformation'!$W$25,FALSE))</f>
        <v>#NUM!</v>
      </c>
      <c r="E8117">
        <f t="array" ref="E8117">IF(ISLOGICAL(D8117),"",FREQUENCY(IF('Data Transformation'!$B$425:$B$8425='Bin Analysis'!$B8115,'Data Transformation'!$G$425:$G$8425),D8117))</f>
        <v>2001</v>
      </c>
      <c r="F8117" t="e">
        <f>IF(ISLOGICAL(D8117),"",E8117-E8116)</f>
        <v>#VALUE!</v>
      </c>
      <c r="M8117" s="14"/>
    </row>
    <row r="8118" spans="1:25" x14ac:dyDescent="0.25">
      <c r="A8118" s="32" t="e">
        <f>IF(Weighting!$P$6&gt;0,B8118,"")</f>
        <v>#NUM!</v>
      </c>
      <c r="B8118" t="e">
        <f>Weighting!$C$6</f>
        <v>#DIV/0!</v>
      </c>
      <c r="C8118" t="e">
        <f>Weighting!$F$6</f>
        <v>#NUM!</v>
      </c>
      <c r="D8118" t="e">
        <f>IF(C8118=1,'Data Transformation'!$G$3+0.5*'Data Transformation'!$W$25,IF(C8119=1,D8119-'Data Transformation'!$W$25,FALSE))</f>
        <v>#NUM!</v>
      </c>
      <c r="E8118">
        <f t="array" ref="E8118">IF(ISLOGICAL(D8118),"",FREQUENCY(IF('Data Transformation'!$B$425:$B$8425='Bin Analysis'!$B8115,'Data Transformation'!$G$425:$G$8425),D8118))</f>
        <v>2001</v>
      </c>
      <c r="F8118">
        <f>IF(ISLOGICAL(D8118),"",E8118-E8117)</f>
        <v>0</v>
      </c>
      <c r="G8118">
        <f>Weighting!$H$6</f>
        <v>1</v>
      </c>
      <c r="H8118">
        <f t="array" ref="H8118">FREQUENCY(IF('Data Transformation'!$B$4:$B$8425=B8115,'Data Transformation'!$G$4:$G$8425),'Bin Analysis'!$B8118)</f>
        <v>2073</v>
      </c>
      <c r="I8118">
        <f>H8118-H8117</f>
        <v>2073</v>
      </c>
      <c r="J8118">
        <f>IF(I8118=0,0,1)</f>
        <v>1</v>
      </c>
      <c r="K8118" t="e">
        <f>J8118*Weighting!$W$6</f>
        <v>#NUM!</v>
      </c>
      <c r="M8118" s="14"/>
    </row>
    <row r="8119" spans="1:25" x14ac:dyDescent="0.25">
      <c r="A8119" s="32" t="str">
        <f>IF(Weighting!$P$7&gt;0,B8119,"")</f>
        <v/>
      </c>
      <c r="B8119" t="e">
        <f>Weighting!$C$7</f>
        <v>#DIV/0!</v>
      </c>
      <c r="C8119" t="e">
        <f>Weighting!$F$7</f>
        <v>#NUM!</v>
      </c>
      <c r="D8119" t="e">
        <f>IF(C8119=1,'Data Transformation'!$G$3+0.5*'Data Transformation'!$W$25,IF(C8120=1,D8120-'Data Transformation'!$W$25,FALSE))</f>
        <v>#NUM!</v>
      </c>
      <c r="E8119">
        <f t="array" ref="E8119">IF(ISLOGICAL(D8119),"",FREQUENCY(IF('Data Transformation'!$B$425:$B$8425='Bin Analysis'!$B8115,'Data Transformation'!$G$425:$G$8425),D8119))</f>
        <v>2001</v>
      </c>
      <c r="F8119">
        <f t="shared" ref="F8119:F8137" si="1014">IF(ISLOGICAL(D8119),"",E8119-E8118)</f>
        <v>0</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t="str">
        <f>IF(Weighting!$P$8&gt;0,B8120,"")</f>
        <v/>
      </c>
      <c r="B8120" t="e">
        <f>Weighting!$C$8</f>
        <v>#DIV/0!</v>
      </c>
      <c r="C8120" t="e">
        <f>Weighting!$F$8</f>
        <v>#NUM!</v>
      </c>
      <c r="D8120" t="e">
        <f>IF(C8120=1,'Data Transformation'!$G$3+0.5*'Data Transformation'!$W$25,IF(C8121=1,D8121-'Data Transformation'!$W$25,FALSE))</f>
        <v>#NUM!</v>
      </c>
      <c r="E8120">
        <f t="array" ref="E8120">IF(ISLOGICAL(D8120),"",FREQUENCY(IF('Data Transformation'!$B$425:$B$8425='Bin Analysis'!$B8115,'Data Transformation'!$G$425:$G$8425),D8120))</f>
        <v>2001</v>
      </c>
      <c r="F8120">
        <f t="shared" si="1014"/>
        <v>0</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t="str">
        <f>IF(Weighting!$P$9&gt;0,B8121,"")</f>
        <v/>
      </c>
      <c r="B8121" s="50" t="e">
        <f>Weighting!$C$9</f>
        <v>#DIV/0!</v>
      </c>
      <c r="C8121" t="e">
        <f>Weighting!$F$9</f>
        <v>#NUM!</v>
      </c>
      <c r="D8121" t="e">
        <f>IF(C8121=1,'Data Transformation'!$G$3+0.5*'Data Transformation'!$W$25,IF(C8122=1,D8122-'Data Transformation'!$W$25,FALSE))</f>
        <v>#NUM!</v>
      </c>
      <c r="E8121">
        <f t="array" ref="E8121">IF(ISLOGICAL(D8121),"",FREQUENCY(IF('Data Transformation'!$B$425:$B$8425='Bin Analysis'!$B8115,'Data Transformation'!$G$425:$G$8425),D8121))</f>
        <v>2001</v>
      </c>
      <c r="F8121">
        <f t="shared" si="1014"/>
        <v>0</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t="str">
        <f>IF(Weighting!$P$10&gt;0,B8122,"")</f>
        <v/>
      </c>
      <c r="B8122" t="e">
        <f>Weighting!$C$10</f>
        <v>#DIV/0!</v>
      </c>
      <c r="C8122" t="e">
        <f>Weighting!$F$10</f>
        <v>#NUM!</v>
      </c>
      <c r="D8122" t="e">
        <f>IF(C8122=1,'Data Transformation'!$G$3+0.5*'Data Transformation'!$W$25,IF(C8123=1,D8123-'Data Transformation'!$W$25,FALSE))</f>
        <v>#NUM!</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t="str">
        <f>IF(Weighting!$P$11&gt;0,B8123,"")</f>
        <v/>
      </c>
      <c r="B8123" t="e">
        <f>Weighting!$C$11</f>
        <v>#DIV/0!</v>
      </c>
      <c r="C8123" t="e">
        <f>Weighting!$F$11</f>
        <v>#NUM!</v>
      </c>
      <c r="D8123" t="e">
        <f>IF(C8123=1,'Data Transformation'!$G$3+0.5*'Data Transformation'!$W$25,IF(C8124=1,D8124-'Data Transformation'!$W$25,FALSE))</f>
        <v>#NUM!</v>
      </c>
      <c r="E8123">
        <f t="array" ref="E8123">IF(ISLOGICAL(D8123),"",FREQUENCY(IF('Data Transformation'!$B$425:$B$8425='Bin Analysis'!$B8115,'Data Transformation'!$G$425:$G$8425),D8123))</f>
        <v>2001</v>
      </c>
      <c r="F8123">
        <f t="shared" si="1014"/>
        <v>0</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t="str">
        <f>IF(Weighting!$P$12&gt;0,B8124,"")</f>
        <v/>
      </c>
      <c r="B8124" t="e">
        <f>Weighting!$C$12</f>
        <v>#DIV/0!</v>
      </c>
      <c r="C8124" t="e">
        <f>Weighting!$F$12</f>
        <v>#NUM!</v>
      </c>
      <c r="D8124" t="e">
        <f>IF(C8124=1,'Data Transformation'!$G$3+0.5*'Data Transformation'!$W$25,IF(C8125=1,D8125-'Data Transformation'!$W$25,FALSE))</f>
        <v>#NUM!</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t="str">
        <f>IF(Weighting!$P$13&gt;0,B8125,"")</f>
        <v/>
      </c>
      <c r="B8125" t="e">
        <f>Weighting!$C$13</f>
        <v>#DIV/0!</v>
      </c>
      <c r="C8125" t="e">
        <f>Weighting!$F$13</f>
        <v>#NUM!</v>
      </c>
      <c r="D8125" t="e">
        <f>IF(C8125=1,'Data Transformation'!$G$3+0.5*'Data Transformation'!$W$25,IF(C8126=1,D8126-'Data Transformation'!$W$25,FALSE))</f>
        <v>#NUM!</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t="str">
        <f>IF(Weighting!$P$14&gt;0,B8126,"")</f>
        <v/>
      </c>
      <c r="B8126" t="e">
        <f>Weighting!$C$14</f>
        <v>#DIV/0!</v>
      </c>
      <c r="C8126" t="e">
        <f>Weighting!$F$14</f>
        <v>#NUM!</v>
      </c>
      <c r="D8126" t="e">
        <f>IF(C8126=1,'Data Transformation'!$G$3+0.5*'Data Transformation'!$W$25,IF(C8127=1,D8127-'Data Transformation'!$W$25,FALSE))</f>
        <v>#NUM!</v>
      </c>
      <c r="E8126">
        <f t="array" ref="E8126">IF(ISLOGICAL(D8126),"",FREQUENCY(IF('Data Transformation'!$B$425:$B$8425='Bin Analysis'!$B8115,'Data Transformation'!$G$425:$G$8425),D8126))</f>
        <v>2001</v>
      </c>
      <c r="F8126">
        <f t="shared" si="1014"/>
        <v>0</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t="str">
        <f>IF(Weighting!$P$15&gt;0,B8127,"")</f>
        <v/>
      </c>
      <c r="B8127" t="e">
        <f>Weighting!$C$15</f>
        <v>#DIV/0!</v>
      </c>
      <c r="C8127" t="e">
        <f>Weighting!$F$15</f>
        <v>#NUM!</v>
      </c>
      <c r="D8127" t="e">
        <f>IF(C8127=1,'Data Transformation'!$G$3+0.5*'Data Transformation'!$W$25,IF(C8128=1,D8128-'Data Transformation'!$W$25,FALSE))</f>
        <v>#NUM!</v>
      </c>
      <c r="E8127">
        <f t="array" ref="E8127">IF(ISLOGICAL(D8127),"",FREQUENCY(IF('Data Transformation'!$B$425:$B$8425='Bin Analysis'!$B8115,'Data Transformation'!$G$425:$G$8425),D8127))</f>
        <v>2001</v>
      </c>
      <c r="F8127">
        <f t="shared" si="1014"/>
        <v>0</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t="e">
        <f>Weighting!$C$16</f>
        <v>#DIV/0!</v>
      </c>
      <c r="C8128" t="e">
        <f>Weighting!$F$16</f>
        <v>#NUM!</v>
      </c>
      <c r="D8128" t="e">
        <f>IF(C8128=1,'Data Transformation'!$G$3+0.5*'Data Transformation'!$W$25,IF(C8129=1,D8129-'Data Transformation'!$W$25,FALSE))</f>
        <v>#NUM!</v>
      </c>
      <c r="E8128">
        <f t="array" ref="E8128">IF(ISLOGICAL(D8128),"",FREQUENCY(IF('Data Transformation'!$B$425:$B$8425='Bin Analysis'!$B8115,'Data Transformation'!$G$425:$G$8425),D8128))</f>
        <v>2001</v>
      </c>
      <c r="F8128">
        <f t="shared" si="1014"/>
        <v>0</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t="e">
        <f>Weighting!$C$17</f>
        <v>#DIV/0!</v>
      </c>
      <c r="C8129" t="e">
        <f>Weighting!$F$17</f>
        <v>#NUM!</v>
      </c>
      <c r="D8129" t="e">
        <f>IF(C8129=1,'Data Transformation'!$G$3+0.5*'Data Transformation'!$W$25,IF(C8130=1,D8130-'Data Transformation'!$W$25,FALSE))</f>
        <v>#NUM!</v>
      </c>
      <c r="E8129">
        <f t="array" ref="E8129">IF(ISLOGICAL(D8129),"",FREQUENCY(IF('Data Transformation'!$B$425:$B$8425='Bin Analysis'!$B8115,'Data Transformation'!$G$425:$G$8425),D8129))</f>
        <v>2001</v>
      </c>
      <c r="F8129">
        <f t="shared" si="1014"/>
        <v>0</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t="e">
        <f>Weighting!$C$18</f>
        <v>#DIV/0!</v>
      </c>
      <c r="C8130" t="e">
        <f>Weighting!$F$18</f>
        <v>#NUM!</v>
      </c>
      <c r="D8130" t="e">
        <f>IF(C8130=1,'Data Transformation'!$G$3+0.5*'Data Transformation'!$W$25,IF(C8131=1,D8131-'Data Transformation'!$W$25,FALSE))</f>
        <v>#NUM!</v>
      </c>
      <c r="E8130">
        <f t="array" ref="E8130">IF(ISLOGICAL(D8130),"",FREQUENCY(IF('Data Transformation'!$B$425:$B$8425='Bin Analysis'!$B8115,'Data Transformation'!$G$425:$G$8425),D8130))</f>
        <v>2001</v>
      </c>
      <c r="F8130">
        <f t="shared" si="1014"/>
        <v>0</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t="e">
        <f>Weighting!$C$19</f>
        <v>#DIV/0!</v>
      </c>
      <c r="C8131" t="e">
        <f>Weighting!$F$19</f>
        <v>#NUM!</v>
      </c>
      <c r="D8131" t="e">
        <f>IF(C8131=1,'Data Transformation'!$G$3+0.5*'Data Transformation'!$W$25,IF(C8132=1,D8132-'Data Transformation'!$W$25,FALSE))</f>
        <v>#NUM!</v>
      </c>
      <c r="E8131">
        <f t="array" ref="E8131">IF(ISLOGICAL(D8131),"",FREQUENCY(IF('Data Transformation'!$B$425:$B$8425='Bin Analysis'!$B8115,'Data Transformation'!$G$425:$G$8425),D8131))</f>
        <v>2001</v>
      </c>
      <c r="F8131">
        <f t="shared" si="1014"/>
        <v>0</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t="e">
        <f>Weighting!$C$20</f>
        <v>#DIV/0!</v>
      </c>
      <c r="C8132" t="e">
        <f>Weighting!$F$20</f>
        <v>#NUM!</v>
      </c>
      <c r="D8132" t="e">
        <f>IF(C8132=1,'Data Transformation'!$G$3+0.5*'Data Transformation'!$W$25,IF(C8133=1,D8133-'Data Transformation'!$W$25,FALSE))</f>
        <v>#NUM!</v>
      </c>
      <c r="E8132">
        <f t="array" ref="E8132">IF(ISLOGICAL(D8132),"",FREQUENCY(IF('Data Transformation'!$B$425:$B$8425='Bin Analysis'!$B8115,'Data Transformation'!$G$425:$G$8425),D8132))</f>
        <v>2001</v>
      </c>
      <c r="F8132">
        <f t="shared" si="1014"/>
        <v>0</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t="e">
        <f>Weighting!$C$21</f>
        <v>#DIV/0!</v>
      </c>
      <c r="C8133" t="e">
        <f>Weighting!$F$21</f>
        <v>#NUM!</v>
      </c>
      <c r="D8133" t="e">
        <f>IF(C8133=1,'Data Transformation'!$G$3+0.5*'Data Transformation'!$W$25,IF(C8134=1,D8134-'Data Transformation'!$W$25,FALSE))</f>
        <v>#NUM!</v>
      </c>
      <c r="E8133">
        <f t="array" ref="E8133">IF(ISLOGICAL(D8133),"",FREQUENCY(IF('Data Transformation'!$B$425:$B$8425='Bin Analysis'!$B8115,'Data Transformation'!$G$425:$G$8425),D8133))</f>
        <v>2001</v>
      </c>
      <c r="F8133">
        <f t="shared" si="1014"/>
        <v>0</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t="e">
        <f>Weighting!$C$22</f>
        <v>#DIV/0!</v>
      </c>
      <c r="C8134" t="e">
        <f>Weighting!$F$22</f>
        <v>#NUM!</v>
      </c>
      <c r="D8134" t="e">
        <f>IF(C8134=1,'Data Transformation'!$G$3+0.5*'Data Transformation'!$W$25,IF(C8135=1,D8135-'Data Transformation'!$W$25,FALSE))</f>
        <v>#NUM!</v>
      </c>
      <c r="E8134">
        <f t="array" ref="E8134">IF(ISLOGICAL(D8134),"",FREQUENCY(IF('Data Transformation'!$B$425:$B$8425='Bin Analysis'!$B8115,'Data Transformation'!$G$425:$G$8425),D8134))</f>
        <v>2001</v>
      </c>
      <c r="F8134">
        <f t="shared" si="1014"/>
        <v>0</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t="e">
        <f>Weighting!$C$23</f>
        <v>#DIV/0!</v>
      </c>
      <c r="C8135" t="e">
        <f>Weighting!$F$23</f>
        <v>#NUM!</v>
      </c>
      <c r="D8135" t="e">
        <f>IF(C8135=1,'Data Transformation'!$G$3+0.5*'Data Transformation'!$W$25,IF(C8136=1,D8136-'Data Transformation'!$W$25,FALSE))</f>
        <v>#NUM!</v>
      </c>
      <c r="E8135">
        <f t="array" ref="E8135">IF(ISLOGICAL(D8135),"",FREQUENCY(IF('Data Transformation'!$B$425:$B$8425='Bin Analysis'!$B8115,'Data Transformation'!$G$425:$G$8425),D8135))</f>
        <v>2001</v>
      </c>
      <c r="F8135">
        <f t="shared" si="1014"/>
        <v>0</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t="e">
        <f>Weighting!$C$24</f>
        <v>#DIV/0!</v>
      </c>
      <c r="C8136" t="e">
        <f>Weighting!$F$24</f>
        <v>#NUM!</v>
      </c>
      <c r="D8136" t="e">
        <f>IF(C8136=1,'Data Transformation'!$G$3+0.5*'Data Transformation'!$W$25,IF(C8137=1,D8137-'Data Transformation'!$W$25,FALSE))</f>
        <v>#NUM!</v>
      </c>
      <c r="E8136">
        <f t="array" ref="E8136">IF(ISLOGICAL(D8136),"",FREQUENCY(IF('Data Transformation'!$B$425:$B$8425='Bin Analysis'!$B8115,'Data Transformation'!$G$425:$G$8425),D8136))</f>
        <v>2001</v>
      </c>
      <c r="F8136">
        <f t="shared" si="1014"/>
        <v>0</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t="e">
        <f>Weighting!$C$25</f>
        <v>#DIV/0!</v>
      </c>
      <c r="C8137" t="e">
        <f>Weighting!$F$25</f>
        <v>#NUM!</v>
      </c>
      <c r="D8137" t="e">
        <f>IF(C8137=1,'Data Transformation'!$G$3+0.5*'Data Transformation'!$W$25,IF(C8138=1,D8138-'Data Transformation'!$W$25,FALSE))</f>
        <v>#NUM!</v>
      </c>
      <c r="E8137">
        <f t="array" ref="E8137">IF(ISLOGICAL(D8137),"",FREQUENCY(IF('Data Transformation'!$B$425:$B$8425='Bin Analysis'!$B8115,'Data Transformation'!$G$425:$G$8425),D8137))</f>
        <v>2001</v>
      </c>
      <c r="F8137">
        <f t="shared" si="1014"/>
        <v>0</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67</v>
      </c>
      <c r="B8140" t="s">
        <v>47</v>
      </c>
      <c r="C8140" t="s">
        <v>5</v>
      </c>
      <c r="D8140" t="s">
        <v>98</v>
      </c>
      <c r="E8140" t="s">
        <v>99</v>
      </c>
      <c r="F8140" t="s">
        <v>100</v>
      </c>
      <c r="G8140" t="s">
        <v>69</v>
      </c>
      <c r="H8140" t="s">
        <v>31</v>
      </c>
      <c r="I8140" t="s">
        <v>32</v>
      </c>
      <c r="J8140" t="s">
        <v>46</v>
      </c>
      <c r="K8140" s="14" t="s">
        <v>45</v>
      </c>
      <c r="M8140" s="14"/>
      <c r="X8140" s="2">
        <v>0</v>
      </c>
      <c r="Y8140" s="2">
        <v>0</v>
      </c>
    </row>
    <row r="8141" spans="1:25" x14ac:dyDescent="0.25">
      <c r="A8141" s="32"/>
      <c r="D8141" t="e">
        <f>IF(C8141=1,'Data Transformation'!$G$3+0.5*'Data Transformation'!$W$25,IF(C8142=1,D8142-'Data Transformation'!$W$25,FALSE))</f>
        <v>#NUM!</v>
      </c>
      <c r="E8141">
        <f t="array" ref="E8141">IF(ISLOGICAL(D8141),"",FREQUENCY(IF('Data Transformation'!$B$425:$B$8425='Bin Analysis'!$B8139,'Data Transformation'!$G$425:$G$8425),D8141))</f>
        <v>2001</v>
      </c>
      <c r="F8141" t="e">
        <f>IF(ISLOGICAL(D8141),"",E8141-E8140)</f>
        <v>#VALUE!</v>
      </c>
      <c r="M8141" s="14"/>
    </row>
    <row r="8142" spans="1:25" x14ac:dyDescent="0.25">
      <c r="A8142" s="32" t="e">
        <f>IF(Weighting!$P$6&gt;0,B8142,"")</f>
        <v>#NUM!</v>
      </c>
      <c r="B8142" t="e">
        <f>Weighting!$C$6</f>
        <v>#DIV/0!</v>
      </c>
      <c r="C8142" t="e">
        <f>Weighting!$F$6</f>
        <v>#NUM!</v>
      </c>
      <c r="D8142" t="e">
        <f>IF(C8142=1,'Data Transformation'!$G$3+0.5*'Data Transformation'!$W$25,IF(C8143=1,D8143-'Data Transformation'!$W$25,FALSE))</f>
        <v>#NUM!</v>
      </c>
      <c r="E8142">
        <f t="array" ref="E8142">IF(ISLOGICAL(D8142),"",FREQUENCY(IF('Data Transformation'!$B$425:$B$8425='Bin Analysis'!$B8139,'Data Transformation'!$G$425:$G$8425),D8142))</f>
        <v>2001</v>
      </c>
      <c r="F8142">
        <f>IF(ISLOGICAL(D8142),"",E8142-E8141)</f>
        <v>0</v>
      </c>
      <c r="G8142">
        <f>Weighting!$H$6</f>
        <v>1</v>
      </c>
      <c r="H8142">
        <f t="array" ref="H8142">FREQUENCY(IF('Data Transformation'!$B$4:$B$8425=B8139,'Data Transformation'!$G$4:$G$8425),'Bin Analysis'!$B8142)</f>
        <v>2073</v>
      </c>
      <c r="I8142">
        <f>H8142-H8141</f>
        <v>2073</v>
      </c>
      <c r="J8142">
        <f>IF(I8142=0,0,1)</f>
        <v>1</v>
      </c>
      <c r="K8142" t="e">
        <f>J8142*Weighting!$W$6</f>
        <v>#NUM!</v>
      </c>
      <c r="M8142" s="14"/>
    </row>
    <row r="8143" spans="1:25" x14ac:dyDescent="0.25">
      <c r="A8143" s="32" t="str">
        <f>IF(Weighting!$P$7&gt;0,B8143,"")</f>
        <v/>
      </c>
      <c r="B8143" t="e">
        <f>Weighting!$C$7</f>
        <v>#DIV/0!</v>
      </c>
      <c r="C8143" t="e">
        <f>Weighting!$F$7</f>
        <v>#NUM!</v>
      </c>
      <c r="D8143" t="e">
        <f>IF(C8143=1,'Data Transformation'!$G$3+0.5*'Data Transformation'!$W$25,IF(C8144=1,D8144-'Data Transformation'!$W$25,FALSE))</f>
        <v>#NUM!</v>
      </c>
      <c r="E8143">
        <f t="array" ref="E8143">IF(ISLOGICAL(D8143),"",FREQUENCY(IF('Data Transformation'!$B$425:$B$8425='Bin Analysis'!$B8139,'Data Transformation'!$G$425:$G$8425),D8143))</f>
        <v>2001</v>
      </c>
      <c r="F8143">
        <f t="shared" ref="F8143:F8161" si="1017">IF(ISLOGICAL(D8143),"",E8143-E8142)</f>
        <v>0</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t="str">
        <f>IF(Weighting!$P$8&gt;0,B8144,"")</f>
        <v/>
      </c>
      <c r="B8144" t="e">
        <f>Weighting!$C$8</f>
        <v>#DIV/0!</v>
      </c>
      <c r="C8144" t="e">
        <f>Weighting!$F$8</f>
        <v>#NUM!</v>
      </c>
      <c r="D8144" t="e">
        <f>IF(C8144=1,'Data Transformation'!$G$3+0.5*'Data Transformation'!$W$25,IF(C8145=1,D8145-'Data Transformation'!$W$25,FALSE))</f>
        <v>#NUM!</v>
      </c>
      <c r="E8144">
        <f t="array" ref="E8144">IF(ISLOGICAL(D8144),"",FREQUENCY(IF('Data Transformation'!$B$425:$B$8425='Bin Analysis'!$B8139,'Data Transformation'!$G$425:$G$8425),D8144))</f>
        <v>2001</v>
      </c>
      <c r="F8144">
        <f t="shared" si="1017"/>
        <v>0</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t="str">
        <f>IF(Weighting!$P$9&gt;0,B8145,"")</f>
        <v/>
      </c>
      <c r="B8145" s="50" t="e">
        <f>Weighting!$C$9</f>
        <v>#DIV/0!</v>
      </c>
      <c r="C8145" t="e">
        <f>Weighting!$F$9</f>
        <v>#NUM!</v>
      </c>
      <c r="D8145" t="e">
        <f>IF(C8145=1,'Data Transformation'!$G$3+0.5*'Data Transformation'!$W$25,IF(C8146=1,D8146-'Data Transformation'!$W$25,FALSE))</f>
        <v>#NUM!</v>
      </c>
      <c r="E8145">
        <f t="array" ref="E8145">IF(ISLOGICAL(D8145),"",FREQUENCY(IF('Data Transformation'!$B$425:$B$8425='Bin Analysis'!$B8139,'Data Transformation'!$G$425:$G$8425),D8145))</f>
        <v>2001</v>
      </c>
      <c r="F8145">
        <f t="shared" si="1017"/>
        <v>0</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t="str">
        <f>IF(Weighting!$P$10&gt;0,B8146,"")</f>
        <v/>
      </c>
      <c r="B8146" t="e">
        <f>Weighting!$C$10</f>
        <v>#DIV/0!</v>
      </c>
      <c r="C8146" t="e">
        <f>Weighting!$F$10</f>
        <v>#NUM!</v>
      </c>
      <c r="D8146" t="e">
        <f>IF(C8146=1,'Data Transformation'!$G$3+0.5*'Data Transformation'!$W$25,IF(C8147=1,D8147-'Data Transformation'!$W$25,FALSE))</f>
        <v>#NUM!</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t="str">
        <f>IF(Weighting!$P$11&gt;0,B8147,"")</f>
        <v/>
      </c>
      <c r="B8147" t="e">
        <f>Weighting!$C$11</f>
        <v>#DIV/0!</v>
      </c>
      <c r="C8147" t="e">
        <f>Weighting!$F$11</f>
        <v>#NUM!</v>
      </c>
      <c r="D8147" t="e">
        <f>IF(C8147=1,'Data Transformation'!$G$3+0.5*'Data Transformation'!$W$25,IF(C8148=1,D8148-'Data Transformation'!$W$25,FALSE))</f>
        <v>#NUM!</v>
      </c>
      <c r="E8147">
        <f t="array" ref="E8147">IF(ISLOGICAL(D8147),"",FREQUENCY(IF('Data Transformation'!$B$425:$B$8425='Bin Analysis'!$B8139,'Data Transformation'!$G$425:$G$8425),D8147))</f>
        <v>2001</v>
      </c>
      <c r="F8147">
        <f t="shared" si="1017"/>
        <v>0</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t="str">
        <f>IF(Weighting!$P$12&gt;0,B8148,"")</f>
        <v/>
      </c>
      <c r="B8148" t="e">
        <f>Weighting!$C$12</f>
        <v>#DIV/0!</v>
      </c>
      <c r="C8148" t="e">
        <f>Weighting!$F$12</f>
        <v>#NUM!</v>
      </c>
      <c r="D8148" t="e">
        <f>IF(C8148=1,'Data Transformation'!$G$3+0.5*'Data Transformation'!$W$25,IF(C8149=1,D8149-'Data Transformation'!$W$25,FALSE))</f>
        <v>#NUM!</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t="str">
        <f>IF(Weighting!$P$13&gt;0,B8149,"")</f>
        <v/>
      </c>
      <c r="B8149" t="e">
        <f>Weighting!$C$13</f>
        <v>#DIV/0!</v>
      </c>
      <c r="C8149" t="e">
        <f>Weighting!$F$13</f>
        <v>#NUM!</v>
      </c>
      <c r="D8149" t="e">
        <f>IF(C8149=1,'Data Transformation'!$G$3+0.5*'Data Transformation'!$W$25,IF(C8150=1,D8150-'Data Transformation'!$W$25,FALSE))</f>
        <v>#NUM!</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t="str">
        <f>IF(Weighting!$P$14&gt;0,B8150,"")</f>
        <v/>
      </c>
      <c r="B8150" t="e">
        <f>Weighting!$C$14</f>
        <v>#DIV/0!</v>
      </c>
      <c r="C8150" t="e">
        <f>Weighting!$F$14</f>
        <v>#NUM!</v>
      </c>
      <c r="D8150" t="e">
        <f>IF(C8150=1,'Data Transformation'!$G$3+0.5*'Data Transformation'!$W$25,IF(C8151=1,D8151-'Data Transformation'!$W$25,FALSE))</f>
        <v>#NUM!</v>
      </c>
      <c r="E8150">
        <f t="array" ref="E8150">IF(ISLOGICAL(D8150),"",FREQUENCY(IF('Data Transformation'!$B$425:$B$8425='Bin Analysis'!$B8139,'Data Transformation'!$G$425:$G$8425),D8150))</f>
        <v>2001</v>
      </c>
      <c r="F8150">
        <f t="shared" si="1017"/>
        <v>0</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t="str">
        <f>IF(Weighting!$P$15&gt;0,B8151,"")</f>
        <v/>
      </c>
      <c r="B8151" t="e">
        <f>Weighting!$C$15</f>
        <v>#DIV/0!</v>
      </c>
      <c r="C8151" t="e">
        <f>Weighting!$F$15</f>
        <v>#NUM!</v>
      </c>
      <c r="D8151" t="e">
        <f>IF(C8151=1,'Data Transformation'!$G$3+0.5*'Data Transformation'!$W$25,IF(C8152=1,D8152-'Data Transformation'!$W$25,FALSE))</f>
        <v>#NUM!</v>
      </c>
      <c r="E8151">
        <f t="array" ref="E8151">IF(ISLOGICAL(D8151),"",FREQUENCY(IF('Data Transformation'!$B$425:$B$8425='Bin Analysis'!$B8139,'Data Transformation'!$G$425:$G$8425),D8151))</f>
        <v>2001</v>
      </c>
      <c r="F8151">
        <f t="shared" si="1017"/>
        <v>0</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t="e">
        <f>Weighting!$C$16</f>
        <v>#DIV/0!</v>
      </c>
      <c r="C8152" t="e">
        <f>Weighting!$F$16</f>
        <v>#NUM!</v>
      </c>
      <c r="D8152" t="e">
        <f>IF(C8152=1,'Data Transformation'!$G$3+0.5*'Data Transformation'!$W$25,IF(C8153=1,D8153-'Data Transformation'!$W$25,FALSE))</f>
        <v>#NUM!</v>
      </c>
      <c r="E8152">
        <f t="array" ref="E8152">IF(ISLOGICAL(D8152),"",FREQUENCY(IF('Data Transformation'!$B$425:$B$8425='Bin Analysis'!$B8139,'Data Transformation'!$G$425:$G$8425),D8152))</f>
        <v>2001</v>
      </c>
      <c r="F8152">
        <f t="shared" si="1017"/>
        <v>0</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t="e">
        <f>Weighting!$C$17</f>
        <v>#DIV/0!</v>
      </c>
      <c r="C8153" t="e">
        <f>Weighting!$F$17</f>
        <v>#NUM!</v>
      </c>
      <c r="D8153" t="e">
        <f>IF(C8153=1,'Data Transformation'!$G$3+0.5*'Data Transformation'!$W$25,IF(C8154=1,D8154-'Data Transformation'!$W$25,FALSE))</f>
        <v>#NUM!</v>
      </c>
      <c r="E8153">
        <f t="array" ref="E8153">IF(ISLOGICAL(D8153),"",FREQUENCY(IF('Data Transformation'!$B$425:$B$8425='Bin Analysis'!$B8139,'Data Transformation'!$G$425:$G$8425),D8153))</f>
        <v>2001</v>
      </c>
      <c r="F8153">
        <f t="shared" si="1017"/>
        <v>0</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t="e">
        <f>Weighting!$C$18</f>
        <v>#DIV/0!</v>
      </c>
      <c r="C8154" t="e">
        <f>Weighting!$F$18</f>
        <v>#NUM!</v>
      </c>
      <c r="D8154" t="e">
        <f>IF(C8154=1,'Data Transformation'!$G$3+0.5*'Data Transformation'!$W$25,IF(C8155=1,D8155-'Data Transformation'!$W$25,FALSE))</f>
        <v>#NUM!</v>
      </c>
      <c r="E8154">
        <f t="array" ref="E8154">IF(ISLOGICAL(D8154),"",FREQUENCY(IF('Data Transformation'!$B$425:$B$8425='Bin Analysis'!$B8139,'Data Transformation'!$G$425:$G$8425),D8154))</f>
        <v>2001</v>
      </c>
      <c r="F8154">
        <f t="shared" si="1017"/>
        <v>0</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t="e">
        <f>Weighting!$C$19</f>
        <v>#DIV/0!</v>
      </c>
      <c r="C8155" t="e">
        <f>Weighting!$F$19</f>
        <v>#NUM!</v>
      </c>
      <c r="D8155" t="e">
        <f>IF(C8155=1,'Data Transformation'!$G$3+0.5*'Data Transformation'!$W$25,IF(C8156=1,D8156-'Data Transformation'!$W$25,FALSE))</f>
        <v>#NUM!</v>
      </c>
      <c r="E8155">
        <f t="array" ref="E8155">IF(ISLOGICAL(D8155),"",FREQUENCY(IF('Data Transformation'!$B$425:$B$8425='Bin Analysis'!$B8139,'Data Transformation'!$G$425:$G$8425),D8155))</f>
        <v>2001</v>
      </c>
      <c r="F8155">
        <f t="shared" si="1017"/>
        <v>0</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t="e">
        <f>Weighting!$C$20</f>
        <v>#DIV/0!</v>
      </c>
      <c r="C8156" t="e">
        <f>Weighting!$F$20</f>
        <v>#NUM!</v>
      </c>
      <c r="D8156" t="e">
        <f>IF(C8156=1,'Data Transformation'!$G$3+0.5*'Data Transformation'!$W$25,IF(C8157=1,D8157-'Data Transformation'!$W$25,FALSE))</f>
        <v>#NUM!</v>
      </c>
      <c r="E8156">
        <f t="array" ref="E8156">IF(ISLOGICAL(D8156),"",FREQUENCY(IF('Data Transformation'!$B$425:$B$8425='Bin Analysis'!$B8139,'Data Transformation'!$G$425:$G$8425),D8156))</f>
        <v>2001</v>
      </c>
      <c r="F8156">
        <f t="shared" si="1017"/>
        <v>0</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t="e">
        <f>Weighting!$C$21</f>
        <v>#DIV/0!</v>
      </c>
      <c r="C8157" t="e">
        <f>Weighting!$F$21</f>
        <v>#NUM!</v>
      </c>
      <c r="D8157" t="e">
        <f>IF(C8157=1,'Data Transformation'!$G$3+0.5*'Data Transformation'!$W$25,IF(C8158=1,D8158-'Data Transformation'!$W$25,FALSE))</f>
        <v>#NUM!</v>
      </c>
      <c r="E8157">
        <f t="array" ref="E8157">IF(ISLOGICAL(D8157),"",FREQUENCY(IF('Data Transformation'!$B$425:$B$8425='Bin Analysis'!$B8139,'Data Transformation'!$G$425:$G$8425),D8157))</f>
        <v>2001</v>
      </c>
      <c r="F8157">
        <f t="shared" si="1017"/>
        <v>0</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t="e">
        <f>Weighting!$C$22</f>
        <v>#DIV/0!</v>
      </c>
      <c r="C8158" t="e">
        <f>Weighting!$F$22</f>
        <v>#NUM!</v>
      </c>
      <c r="D8158" t="e">
        <f>IF(C8158=1,'Data Transformation'!$G$3+0.5*'Data Transformation'!$W$25,IF(C8159=1,D8159-'Data Transformation'!$W$25,FALSE))</f>
        <v>#NUM!</v>
      </c>
      <c r="E8158">
        <f t="array" ref="E8158">IF(ISLOGICAL(D8158),"",FREQUENCY(IF('Data Transformation'!$B$425:$B$8425='Bin Analysis'!$B8139,'Data Transformation'!$G$425:$G$8425),D8158))</f>
        <v>2001</v>
      </c>
      <c r="F8158">
        <f t="shared" si="1017"/>
        <v>0</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t="e">
        <f>Weighting!$C$23</f>
        <v>#DIV/0!</v>
      </c>
      <c r="C8159" t="e">
        <f>Weighting!$F$23</f>
        <v>#NUM!</v>
      </c>
      <c r="D8159" t="e">
        <f>IF(C8159=1,'Data Transformation'!$G$3+0.5*'Data Transformation'!$W$25,IF(C8160=1,D8160-'Data Transformation'!$W$25,FALSE))</f>
        <v>#NUM!</v>
      </c>
      <c r="E8159">
        <f t="array" ref="E8159">IF(ISLOGICAL(D8159),"",FREQUENCY(IF('Data Transformation'!$B$425:$B$8425='Bin Analysis'!$B8139,'Data Transformation'!$G$425:$G$8425),D8159))</f>
        <v>2001</v>
      </c>
      <c r="F8159">
        <f t="shared" si="1017"/>
        <v>0</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t="e">
        <f>Weighting!$C$24</f>
        <v>#DIV/0!</v>
      </c>
      <c r="C8160" t="e">
        <f>Weighting!$F$24</f>
        <v>#NUM!</v>
      </c>
      <c r="D8160" t="e">
        <f>IF(C8160=1,'Data Transformation'!$G$3+0.5*'Data Transformation'!$W$25,IF(C8161=1,D8161-'Data Transformation'!$W$25,FALSE))</f>
        <v>#NUM!</v>
      </c>
      <c r="E8160">
        <f t="array" ref="E8160">IF(ISLOGICAL(D8160),"",FREQUENCY(IF('Data Transformation'!$B$425:$B$8425='Bin Analysis'!$B8139,'Data Transformation'!$G$425:$G$8425),D8160))</f>
        <v>2001</v>
      </c>
      <c r="F8160">
        <f t="shared" si="1017"/>
        <v>0</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t="e">
        <f>Weighting!$C$25</f>
        <v>#DIV/0!</v>
      </c>
      <c r="C8161" t="e">
        <f>Weighting!$F$25</f>
        <v>#NUM!</v>
      </c>
      <c r="D8161" t="e">
        <f>IF(C8161=1,'Data Transformation'!$G$3+0.5*'Data Transformation'!$W$25,IF(C8162=1,D8162-'Data Transformation'!$W$25,FALSE))</f>
        <v>#NUM!</v>
      </c>
      <c r="E8161">
        <f t="array" ref="E8161">IF(ISLOGICAL(D8161),"",FREQUENCY(IF('Data Transformation'!$B$425:$B$8425='Bin Analysis'!$B8139,'Data Transformation'!$G$425:$G$8425),D8161))</f>
        <v>2001</v>
      </c>
      <c r="F8161">
        <f t="shared" si="1017"/>
        <v>0</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7"/>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67</v>
      </c>
      <c r="B8164" t="s">
        <v>47</v>
      </c>
      <c r="C8164" t="s">
        <v>5</v>
      </c>
      <c r="D8164" t="s">
        <v>98</v>
      </c>
      <c r="E8164" t="s">
        <v>99</v>
      </c>
      <c r="F8164" t="s">
        <v>100</v>
      </c>
      <c r="G8164" t="s">
        <v>69</v>
      </c>
      <c r="H8164" t="s">
        <v>31</v>
      </c>
      <c r="I8164" t="s">
        <v>32</v>
      </c>
      <c r="J8164" t="s">
        <v>46</v>
      </c>
      <c r="K8164" s="14" t="s">
        <v>45</v>
      </c>
      <c r="M8164" s="14"/>
      <c r="X8164" s="2">
        <v>0</v>
      </c>
      <c r="Y8164" s="2">
        <v>0</v>
      </c>
    </row>
    <row r="8165" spans="1:25" x14ac:dyDescent="0.25">
      <c r="A8165" s="32"/>
      <c r="D8165" t="e">
        <f>IF(C8165=1,'Data Transformation'!$G$3+0.5*'Data Transformation'!$W$25,IF(C8166=1,D8166-'Data Transformation'!$W$25,FALSE))</f>
        <v>#NUM!</v>
      </c>
      <c r="E8165">
        <f t="array" ref="E8165">IF(ISLOGICAL(D8165),"",FREQUENCY(IF('Data Transformation'!$B$425:$B$8425='Bin Analysis'!$B8163,'Data Transformation'!$G$425:$G$8425),D8165))</f>
        <v>2001</v>
      </c>
      <c r="F8165" t="e">
        <f>IF(ISLOGICAL(D8165),"",E8165-E8164)</f>
        <v>#VALUE!</v>
      </c>
      <c r="M8165" s="14"/>
    </row>
    <row r="8166" spans="1:25" x14ac:dyDescent="0.25">
      <c r="A8166" s="32" t="e">
        <f>IF(Weighting!$P$6&gt;0,B8166,"")</f>
        <v>#NUM!</v>
      </c>
      <c r="B8166" t="e">
        <f>Weighting!$C$6</f>
        <v>#DIV/0!</v>
      </c>
      <c r="C8166" t="e">
        <f>Weighting!$F$6</f>
        <v>#NUM!</v>
      </c>
      <c r="D8166" t="e">
        <f>IF(C8166=1,'Data Transformation'!$G$3+0.5*'Data Transformation'!$W$25,IF(C8167=1,D8167-'Data Transformation'!$W$25,FALSE))</f>
        <v>#NUM!</v>
      </c>
      <c r="E8166">
        <f t="array" ref="E8166">IF(ISLOGICAL(D8166),"",FREQUENCY(IF('Data Transformation'!$B$425:$B$8425='Bin Analysis'!$B8163,'Data Transformation'!$G$425:$G$8425),D8166))</f>
        <v>2001</v>
      </c>
      <c r="F8166">
        <f>IF(ISLOGICAL(D8166),"",E8166-E8165)</f>
        <v>0</v>
      </c>
      <c r="G8166">
        <f>Weighting!$H$6</f>
        <v>1</v>
      </c>
      <c r="H8166">
        <f t="array" ref="H8166">FREQUENCY(IF('Data Transformation'!$B$4:$B$8425=B8163,'Data Transformation'!$G$4:$G$8425),'Bin Analysis'!$B8166)</f>
        <v>2073</v>
      </c>
      <c r="I8166">
        <f>H8166-H8165</f>
        <v>2073</v>
      </c>
      <c r="J8166">
        <f>IF(I8166=0,0,1)</f>
        <v>1</v>
      </c>
      <c r="K8166" t="e">
        <f>J8166*Weighting!$W$6</f>
        <v>#NUM!</v>
      </c>
      <c r="M8166" s="14"/>
    </row>
    <row r="8167" spans="1:25" x14ac:dyDescent="0.25">
      <c r="A8167" s="32" t="str">
        <f>IF(Weighting!$P$7&gt;0,B8167,"")</f>
        <v/>
      </c>
      <c r="B8167" t="e">
        <f>Weighting!$C$7</f>
        <v>#DIV/0!</v>
      </c>
      <c r="C8167" t="e">
        <f>Weighting!$F$7</f>
        <v>#NUM!</v>
      </c>
      <c r="D8167" t="e">
        <f>IF(C8167=1,'Data Transformation'!$G$3+0.5*'Data Transformation'!$W$25,IF(C8168=1,D8168-'Data Transformation'!$W$25,FALSE))</f>
        <v>#NUM!</v>
      </c>
      <c r="E8167">
        <f t="array" ref="E8167">IF(ISLOGICAL(D8167),"",FREQUENCY(IF('Data Transformation'!$B$425:$B$8425='Bin Analysis'!$B8163,'Data Transformation'!$G$425:$G$8425),D8167))</f>
        <v>2001</v>
      </c>
      <c r="F8167">
        <f t="shared" ref="F8167:F8185" si="1020">IF(ISLOGICAL(D8167),"",E8167-E8166)</f>
        <v>0</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t="str">
        <f>IF(Weighting!$P$8&gt;0,B8168,"")</f>
        <v/>
      </c>
      <c r="B8168" t="e">
        <f>Weighting!$C$8</f>
        <v>#DIV/0!</v>
      </c>
      <c r="C8168" t="e">
        <f>Weighting!$F$8</f>
        <v>#NUM!</v>
      </c>
      <c r="D8168" t="e">
        <f>IF(C8168=1,'Data Transformation'!$G$3+0.5*'Data Transformation'!$W$25,IF(C8169=1,D8169-'Data Transformation'!$W$25,FALSE))</f>
        <v>#NUM!</v>
      </c>
      <c r="E8168">
        <f t="array" ref="E8168">IF(ISLOGICAL(D8168),"",FREQUENCY(IF('Data Transformation'!$B$425:$B$8425='Bin Analysis'!$B8163,'Data Transformation'!$G$425:$G$8425),D8168))</f>
        <v>2001</v>
      </c>
      <c r="F8168">
        <f t="shared" si="1020"/>
        <v>0</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t="str">
        <f>IF(Weighting!$P$9&gt;0,B8169,"")</f>
        <v/>
      </c>
      <c r="B8169" s="50" t="e">
        <f>Weighting!$C$9</f>
        <v>#DIV/0!</v>
      </c>
      <c r="C8169" t="e">
        <f>Weighting!$F$9</f>
        <v>#NUM!</v>
      </c>
      <c r="D8169" t="e">
        <f>IF(C8169=1,'Data Transformation'!$G$3+0.5*'Data Transformation'!$W$25,IF(C8170=1,D8170-'Data Transformation'!$W$25,FALSE))</f>
        <v>#NUM!</v>
      </c>
      <c r="E8169">
        <f t="array" ref="E8169">IF(ISLOGICAL(D8169),"",FREQUENCY(IF('Data Transformation'!$B$425:$B$8425='Bin Analysis'!$B8163,'Data Transformation'!$G$425:$G$8425),D8169))</f>
        <v>2001</v>
      </c>
      <c r="F8169">
        <f t="shared" si="1020"/>
        <v>0</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t="str">
        <f>IF(Weighting!$P$10&gt;0,B8170,"")</f>
        <v/>
      </c>
      <c r="B8170" t="e">
        <f>Weighting!$C$10</f>
        <v>#DIV/0!</v>
      </c>
      <c r="C8170" t="e">
        <f>Weighting!$F$10</f>
        <v>#NUM!</v>
      </c>
      <c r="D8170" t="e">
        <f>IF(C8170=1,'Data Transformation'!$G$3+0.5*'Data Transformation'!$W$25,IF(C8171=1,D8171-'Data Transformation'!$W$25,FALSE))</f>
        <v>#NUM!</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t="str">
        <f>IF(Weighting!$P$11&gt;0,B8171,"")</f>
        <v/>
      </c>
      <c r="B8171" t="e">
        <f>Weighting!$C$11</f>
        <v>#DIV/0!</v>
      </c>
      <c r="C8171" t="e">
        <f>Weighting!$F$11</f>
        <v>#NUM!</v>
      </c>
      <c r="D8171" t="e">
        <f>IF(C8171=1,'Data Transformation'!$G$3+0.5*'Data Transformation'!$W$25,IF(C8172=1,D8172-'Data Transformation'!$W$25,FALSE))</f>
        <v>#NUM!</v>
      </c>
      <c r="E8171">
        <f t="array" ref="E8171">IF(ISLOGICAL(D8171),"",FREQUENCY(IF('Data Transformation'!$B$425:$B$8425='Bin Analysis'!$B8163,'Data Transformation'!$G$425:$G$8425),D8171))</f>
        <v>2001</v>
      </c>
      <c r="F8171">
        <f t="shared" si="1020"/>
        <v>0</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t="str">
        <f>IF(Weighting!$P$12&gt;0,B8172,"")</f>
        <v/>
      </c>
      <c r="B8172" t="e">
        <f>Weighting!$C$12</f>
        <v>#DIV/0!</v>
      </c>
      <c r="C8172" t="e">
        <f>Weighting!$F$12</f>
        <v>#NUM!</v>
      </c>
      <c r="D8172" t="e">
        <f>IF(C8172=1,'Data Transformation'!$G$3+0.5*'Data Transformation'!$W$25,IF(C8173=1,D8173-'Data Transformation'!$W$25,FALSE))</f>
        <v>#NUM!</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t="str">
        <f>IF(Weighting!$P$13&gt;0,B8173,"")</f>
        <v/>
      </c>
      <c r="B8173" t="e">
        <f>Weighting!$C$13</f>
        <v>#DIV/0!</v>
      </c>
      <c r="C8173" t="e">
        <f>Weighting!$F$13</f>
        <v>#NUM!</v>
      </c>
      <c r="D8173" t="e">
        <f>IF(C8173=1,'Data Transformation'!$G$3+0.5*'Data Transformation'!$W$25,IF(C8174=1,D8174-'Data Transformation'!$W$25,FALSE))</f>
        <v>#NUM!</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t="str">
        <f>IF(Weighting!$P$14&gt;0,B8174,"")</f>
        <v/>
      </c>
      <c r="B8174" t="e">
        <f>Weighting!$C$14</f>
        <v>#DIV/0!</v>
      </c>
      <c r="C8174" t="e">
        <f>Weighting!$F$14</f>
        <v>#NUM!</v>
      </c>
      <c r="D8174" t="e">
        <f>IF(C8174=1,'Data Transformation'!$G$3+0.5*'Data Transformation'!$W$25,IF(C8175=1,D8175-'Data Transformation'!$W$25,FALSE))</f>
        <v>#NUM!</v>
      </c>
      <c r="E8174">
        <f t="array" ref="E8174">IF(ISLOGICAL(D8174),"",FREQUENCY(IF('Data Transformation'!$B$425:$B$8425='Bin Analysis'!$B8163,'Data Transformation'!$G$425:$G$8425),D8174))</f>
        <v>2001</v>
      </c>
      <c r="F8174">
        <f t="shared" si="1020"/>
        <v>0</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t="str">
        <f>IF(Weighting!$P$15&gt;0,B8175,"")</f>
        <v/>
      </c>
      <c r="B8175" t="e">
        <f>Weighting!$C$15</f>
        <v>#DIV/0!</v>
      </c>
      <c r="C8175" t="e">
        <f>Weighting!$F$15</f>
        <v>#NUM!</v>
      </c>
      <c r="D8175" t="e">
        <f>IF(C8175=1,'Data Transformation'!$G$3+0.5*'Data Transformation'!$W$25,IF(C8176=1,D8176-'Data Transformation'!$W$25,FALSE))</f>
        <v>#NUM!</v>
      </c>
      <c r="E8175">
        <f t="array" ref="E8175">IF(ISLOGICAL(D8175),"",FREQUENCY(IF('Data Transformation'!$B$425:$B$8425='Bin Analysis'!$B8163,'Data Transformation'!$G$425:$G$8425),D8175))</f>
        <v>2001</v>
      </c>
      <c r="F8175">
        <f t="shared" si="1020"/>
        <v>0</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t="e">
        <f>Weighting!$C$16</f>
        <v>#DIV/0!</v>
      </c>
      <c r="C8176" t="e">
        <f>Weighting!$F$16</f>
        <v>#NUM!</v>
      </c>
      <c r="D8176" t="e">
        <f>IF(C8176=1,'Data Transformation'!$G$3+0.5*'Data Transformation'!$W$25,IF(C8177=1,D8177-'Data Transformation'!$W$25,FALSE))</f>
        <v>#NUM!</v>
      </c>
      <c r="E8176">
        <f t="array" ref="E8176">IF(ISLOGICAL(D8176),"",FREQUENCY(IF('Data Transformation'!$B$425:$B$8425='Bin Analysis'!$B8163,'Data Transformation'!$G$425:$G$8425),D8176))</f>
        <v>2001</v>
      </c>
      <c r="F8176">
        <f t="shared" si="1020"/>
        <v>0</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t="e">
        <f>Weighting!$C$17</f>
        <v>#DIV/0!</v>
      </c>
      <c r="C8177" t="e">
        <f>Weighting!$F$17</f>
        <v>#NUM!</v>
      </c>
      <c r="D8177" t="e">
        <f>IF(C8177=1,'Data Transformation'!$G$3+0.5*'Data Transformation'!$W$25,IF(C8178=1,D8178-'Data Transformation'!$W$25,FALSE))</f>
        <v>#NUM!</v>
      </c>
      <c r="E8177">
        <f t="array" ref="E8177">IF(ISLOGICAL(D8177),"",FREQUENCY(IF('Data Transformation'!$B$425:$B$8425='Bin Analysis'!$B8163,'Data Transformation'!$G$425:$G$8425),D8177))</f>
        <v>2001</v>
      </c>
      <c r="F8177">
        <f t="shared" si="1020"/>
        <v>0</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t="e">
        <f>Weighting!$C$18</f>
        <v>#DIV/0!</v>
      </c>
      <c r="C8178" t="e">
        <f>Weighting!$F$18</f>
        <v>#NUM!</v>
      </c>
      <c r="D8178" t="e">
        <f>IF(C8178=1,'Data Transformation'!$G$3+0.5*'Data Transformation'!$W$25,IF(C8179=1,D8179-'Data Transformation'!$W$25,FALSE))</f>
        <v>#NUM!</v>
      </c>
      <c r="E8178">
        <f t="array" ref="E8178">IF(ISLOGICAL(D8178),"",FREQUENCY(IF('Data Transformation'!$B$425:$B$8425='Bin Analysis'!$B8163,'Data Transformation'!$G$425:$G$8425),D8178))</f>
        <v>2001</v>
      </c>
      <c r="F8178">
        <f t="shared" si="1020"/>
        <v>0</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t="e">
        <f>Weighting!$C$19</f>
        <v>#DIV/0!</v>
      </c>
      <c r="C8179" t="e">
        <f>Weighting!$F$19</f>
        <v>#NUM!</v>
      </c>
      <c r="D8179" t="e">
        <f>IF(C8179=1,'Data Transformation'!$G$3+0.5*'Data Transformation'!$W$25,IF(C8180=1,D8180-'Data Transformation'!$W$25,FALSE))</f>
        <v>#NUM!</v>
      </c>
      <c r="E8179">
        <f t="array" ref="E8179">IF(ISLOGICAL(D8179),"",FREQUENCY(IF('Data Transformation'!$B$425:$B$8425='Bin Analysis'!$B8163,'Data Transformation'!$G$425:$G$8425),D8179))</f>
        <v>2001</v>
      </c>
      <c r="F8179">
        <f t="shared" si="1020"/>
        <v>0</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t="e">
        <f>Weighting!$C$20</f>
        <v>#DIV/0!</v>
      </c>
      <c r="C8180" t="e">
        <f>Weighting!$F$20</f>
        <v>#NUM!</v>
      </c>
      <c r="D8180" t="e">
        <f>IF(C8180=1,'Data Transformation'!$G$3+0.5*'Data Transformation'!$W$25,IF(C8181=1,D8181-'Data Transformation'!$W$25,FALSE))</f>
        <v>#NUM!</v>
      </c>
      <c r="E8180">
        <f t="array" ref="E8180">IF(ISLOGICAL(D8180),"",FREQUENCY(IF('Data Transformation'!$B$425:$B$8425='Bin Analysis'!$B8163,'Data Transformation'!$G$425:$G$8425),D8180))</f>
        <v>2001</v>
      </c>
      <c r="F8180">
        <f t="shared" si="1020"/>
        <v>0</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t="e">
        <f>Weighting!$C$21</f>
        <v>#DIV/0!</v>
      </c>
      <c r="C8181" t="e">
        <f>Weighting!$F$21</f>
        <v>#NUM!</v>
      </c>
      <c r="D8181" t="e">
        <f>IF(C8181=1,'Data Transformation'!$G$3+0.5*'Data Transformation'!$W$25,IF(C8182=1,D8182-'Data Transformation'!$W$25,FALSE))</f>
        <v>#NUM!</v>
      </c>
      <c r="E8181">
        <f t="array" ref="E8181">IF(ISLOGICAL(D8181),"",FREQUENCY(IF('Data Transformation'!$B$425:$B$8425='Bin Analysis'!$B8163,'Data Transformation'!$G$425:$G$8425),D8181))</f>
        <v>2001</v>
      </c>
      <c r="F8181">
        <f t="shared" si="1020"/>
        <v>0</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t="e">
        <f>Weighting!$C$22</f>
        <v>#DIV/0!</v>
      </c>
      <c r="C8182" t="e">
        <f>Weighting!$F$22</f>
        <v>#NUM!</v>
      </c>
      <c r="D8182" t="e">
        <f>IF(C8182=1,'Data Transformation'!$G$3+0.5*'Data Transformation'!$W$25,IF(C8183=1,D8183-'Data Transformation'!$W$25,FALSE))</f>
        <v>#NUM!</v>
      </c>
      <c r="E8182">
        <f t="array" ref="E8182">IF(ISLOGICAL(D8182),"",FREQUENCY(IF('Data Transformation'!$B$425:$B$8425='Bin Analysis'!$B8163,'Data Transformation'!$G$425:$G$8425),D8182))</f>
        <v>2001</v>
      </c>
      <c r="F8182">
        <f t="shared" si="1020"/>
        <v>0</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t="e">
        <f>Weighting!$C$23</f>
        <v>#DIV/0!</v>
      </c>
      <c r="C8183" t="e">
        <f>Weighting!$F$23</f>
        <v>#NUM!</v>
      </c>
      <c r="D8183" t="e">
        <f>IF(C8183=1,'Data Transformation'!$G$3+0.5*'Data Transformation'!$W$25,IF(C8184=1,D8184-'Data Transformation'!$W$25,FALSE))</f>
        <v>#NUM!</v>
      </c>
      <c r="E8183">
        <f t="array" ref="E8183">IF(ISLOGICAL(D8183),"",FREQUENCY(IF('Data Transformation'!$B$425:$B$8425='Bin Analysis'!$B8163,'Data Transformation'!$G$425:$G$8425),D8183))</f>
        <v>2001</v>
      </c>
      <c r="F8183">
        <f t="shared" si="1020"/>
        <v>0</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t="e">
        <f>Weighting!$C$24</f>
        <v>#DIV/0!</v>
      </c>
      <c r="C8184" t="e">
        <f>Weighting!$F$24</f>
        <v>#NUM!</v>
      </c>
      <c r="D8184" t="e">
        <f>IF(C8184=1,'Data Transformation'!$G$3+0.5*'Data Transformation'!$W$25,IF(C8185=1,D8185-'Data Transformation'!$W$25,FALSE))</f>
        <v>#NUM!</v>
      </c>
      <c r="E8184">
        <f t="array" ref="E8184">IF(ISLOGICAL(D8184),"",FREQUENCY(IF('Data Transformation'!$B$425:$B$8425='Bin Analysis'!$B8163,'Data Transformation'!$G$425:$G$8425),D8184))</f>
        <v>2001</v>
      </c>
      <c r="F8184">
        <f t="shared" si="1020"/>
        <v>0</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t="e">
        <f>Weighting!$C$25</f>
        <v>#DIV/0!</v>
      </c>
      <c r="C8185" t="e">
        <f>Weighting!$F$25</f>
        <v>#NUM!</v>
      </c>
      <c r="D8185" t="e">
        <f>IF(C8185=1,'Data Transformation'!$G$3+0.5*'Data Transformation'!$W$25,IF(C8186=1,D8186-'Data Transformation'!$W$25,FALSE))</f>
        <v>#NUM!</v>
      </c>
      <c r="E8185">
        <f t="array" ref="E8185">IF(ISLOGICAL(D8185),"",FREQUENCY(IF('Data Transformation'!$B$425:$B$8425='Bin Analysis'!$B8163,'Data Transformation'!$G$425:$G$8425),D8185))</f>
        <v>2001</v>
      </c>
      <c r="F8185">
        <f t="shared" si="1020"/>
        <v>0</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67</v>
      </c>
      <c r="B8188" t="s">
        <v>47</v>
      </c>
      <c r="C8188" t="s">
        <v>5</v>
      </c>
      <c r="D8188" t="s">
        <v>98</v>
      </c>
      <c r="E8188" t="s">
        <v>99</v>
      </c>
      <c r="F8188" t="s">
        <v>100</v>
      </c>
      <c r="G8188" t="s">
        <v>69</v>
      </c>
      <c r="H8188" t="s">
        <v>31</v>
      </c>
      <c r="I8188" t="s">
        <v>32</v>
      </c>
      <c r="J8188" t="s">
        <v>46</v>
      </c>
      <c r="K8188" s="14" t="s">
        <v>45</v>
      </c>
      <c r="M8188" s="14"/>
      <c r="X8188" s="2">
        <v>0</v>
      </c>
      <c r="Y8188" s="2">
        <v>0</v>
      </c>
    </row>
    <row r="8189" spans="1:25" x14ac:dyDescent="0.25">
      <c r="A8189" s="32"/>
      <c r="D8189" t="e">
        <f>IF(C8189=1,'Data Transformation'!$G$3+0.5*'Data Transformation'!$W$25,IF(C8190=1,D8190-'Data Transformation'!$W$25,FALSE))</f>
        <v>#NUM!</v>
      </c>
      <c r="E8189">
        <f t="array" ref="E8189">IF(ISLOGICAL(D8189),"",FREQUENCY(IF('Data Transformation'!$B$425:$B$8425='Bin Analysis'!$B8187,'Data Transformation'!$G$425:$G$8425),D8189))</f>
        <v>2001</v>
      </c>
      <c r="F8189" t="e">
        <f>IF(ISLOGICAL(D8189),"",E8189-E8188)</f>
        <v>#VALUE!</v>
      </c>
      <c r="M8189" s="14"/>
    </row>
    <row r="8190" spans="1:25" x14ac:dyDescent="0.25">
      <c r="A8190" s="32" t="e">
        <f>IF(Weighting!$P$6&gt;0,B8190,"")</f>
        <v>#NUM!</v>
      </c>
      <c r="B8190" t="e">
        <f>Weighting!$C$6</f>
        <v>#DIV/0!</v>
      </c>
      <c r="C8190" t="e">
        <f>Weighting!$F$6</f>
        <v>#NUM!</v>
      </c>
      <c r="D8190" t="e">
        <f>IF(C8190=1,'Data Transformation'!$G$3+0.5*'Data Transformation'!$W$25,IF(C8191=1,D8191-'Data Transformation'!$W$25,FALSE))</f>
        <v>#NUM!</v>
      </c>
      <c r="E8190">
        <f t="array" ref="E8190">IF(ISLOGICAL(D8190),"",FREQUENCY(IF('Data Transformation'!$B$425:$B$8425='Bin Analysis'!$B8187,'Data Transformation'!$G$425:$G$8425),D8190))</f>
        <v>2001</v>
      </c>
      <c r="F8190">
        <f>IF(ISLOGICAL(D8190),"",E8190-E8189)</f>
        <v>0</v>
      </c>
      <c r="G8190">
        <f>Weighting!$H$6</f>
        <v>1</v>
      </c>
      <c r="H8190">
        <f t="array" ref="H8190">FREQUENCY(IF('Data Transformation'!$B$4:$B$8425=B8187,'Data Transformation'!$G$4:$G$8425),'Bin Analysis'!$B8190)</f>
        <v>2073</v>
      </c>
      <c r="I8190">
        <f>H8190-H8189</f>
        <v>2073</v>
      </c>
      <c r="J8190">
        <f>IF(I8190=0,0,1)</f>
        <v>1</v>
      </c>
      <c r="K8190" t="e">
        <f>J8190*Weighting!$W$6</f>
        <v>#NUM!</v>
      </c>
      <c r="M8190" s="14"/>
    </row>
    <row r="8191" spans="1:25" x14ac:dyDescent="0.25">
      <c r="A8191" s="32" t="str">
        <f>IF(Weighting!$P$7&gt;0,B8191,"")</f>
        <v/>
      </c>
      <c r="B8191" t="e">
        <f>Weighting!$C$7</f>
        <v>#DIV/0!</v>
      </c>
      <c r="C8191" t="e">
        <f>Weighting!$F$7</f>
        <v>#NUM!</v>
      </c>
      <c r="D8191" t="e">
        <f>IF(C8191=1,'Data Transformation'!$G$3+0.5*'Data Transformation'!$W$25,IF(C8192=1,D8192-'Data Transformation'!$W$25,FALSE))</f>
        <v>#NUM!</v>
      </c>
      <c r="E8191">
        <f t="array" ref="E8191">IF(ISLOGICAL(D8191),"",FREQUENCY(IF('Data Transformation'!$B$425:$B$8425='Bin Analysis'!$B8187,'Data Transformation'!$G$425:$G$8425),D8191))</f>
        <v>2001</v>
      </c>
      <c r="F8191">
        <f t="shared" ref="F8191:F8209" si="1023">IF(ISLOGICAL(D8191),"",E8191-E8190)</f>
        <v>0</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t="str">
        <f>IF(Weighting!$P$8&gt;0,B8192,"")</f>
        <v/>
      </c>
      <c r="B8192" t="e">
        <f>Weighting!$C$8</f>
        <v>#DIV/0!</v>
      </c>
      <c r="C8192" t="e">
        <f>Weighting!$F$8</f>
        <v>#NUM!</v>
      </c>
      <c r="D8192" t="e">
        <f>IF(C8192=1,'Data Transformation'!$G$3+0.5*'Data Transformation'!$W$25,IF(C8193=1,D8193-'Data Transformation'!$W$25,FALSE))</f>
        <v>#NUM!</v>
      </c>
      <c r="E8192">
        <f t="array" ref="E8192">IF(ISLOGICAL(D8192),"",FREQUENCY(IF('Data Transformation'!$B$425:$B$8425='Bin Analysis'!$B8187,'Data Transformation'!$G$425:$G$8425),D8192))</f>
        <v>2001</v>
      </c>
      <c r="F8192">
        <f t="shared" si="1023"/>
        <v>0</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t="str">
        <f>IF(Weighting!$P$9&gt;0,B8193,"")</f>
        <v/>
      </c>
      <c r="B8193" s="50" t="e">
        <f>Weighting!$C$9</f>
        <v>#DIV/0!</v>
      </c>
      <c r="C8193" t="e">
        <f>Weighting!$F$9</f>
        <v>#NUM!</v>
      </c>
      <c r="D8193" t="e">
        <f>IF(C8193=1,'Data Transformation'!$G$3+0.5*'Data Transformation'!$W$25,IF(C8194=1,D8194-'Data Transformation'!$W$25,FALSE))</f>
        <v>#NUM!</v>
      </c>
      <c r="E8193">
        <f t="array" ref="E8193">IF(ISLOGICAL(D8193),"",FREQUENCY(IF('Data Transformation'!$B$425:$B$8425='Bin Analysis'!$B8187,'Data Transformation'!$G$425:$G$8425),D8193))</f>
        <v>2001</v>
      </c>
      <c r="F8193">
        <f t="shared" si="1023"/>
        <v>0</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t="str">
        <f>IF(Weighting!$P$10&gt;0,B8194,"")</f>
        <v/>
      </c>
      <c r="B8194" t="e">
        <f>Weighting!$C$10</f>
        <v>#DIV/0!</v>
      </c>
      <c r="C8194" t="e">
        <f>Weighting!$F$10</f>
        <v>#NUM!</v>
      </c>
      <c r="D8194" t="e">
        <f>IF(C8194=1,'Data Transformation'!$G$3+0.5*'Data Transformation'!$W$25,IF(C8195=1,D8195-'Data Transformation'!$W$25,FALSE))</f>
        <v>#NUM!</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t="str">
        <f>IF(Weighting!$P$11&gt;0,B8195,"")</f>
        <v/>
      </c>
      <c r="B8195" t="e">
        <f>Weighting!$C$11</f>
        <v>#DIV/0!</v>
      </c>
      <c r="C8195" t="e">
        <f>Weighting!$F$11</f>
        <v>#NUM!</v>
      </c>
      <c r="D8195" t="e">
        <f>IF(C8195=1,'Data Transformation'!$G$3+0.5*'Data Transformation'!$W$25,IF(C8196=1,D8196-'Data Transformation'!$W$25,FALSE))</f>
        <v>#NUM!</v>
      </c>
      <c r="E8195">
        <f t="array" ref="E8195">IF(ISLOGICAL(D8195),"",FREQUENCY(IF('Data Transformation'!$B$425:$B$8425='Bin Analysis'!$B8187,'Data Transformation'!$G$425:$G$8425),D8195))</f>
        <v>2001</v>
      </c>
      <c r="F8195">
        <f t="shared" si="1023"/>
        <v>0</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t="str">
        <f>IF(Weighting!$P$12&gt;0,B8196,"")</f>
        <v/>
      </c>
      <c r="B8196" t="e">
        <f>Weighting!$C$12</f>
        <v>#DIV/0!</v>
      </c>
      <c r="C8196" t="e">
        <f>Weighting!$F$12</f>
        <v>#NUM!</v>
      </c>
      <c r="D8196" t="e">
        <f>IF(C8196=1,'Data Transformation'!$G$3+0.5*'Data Transformation'!$W$25,IF(C8197=1,D8197-'Data Transformation'!$W$25,FALSE))</f>
        <v>#NUM!</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t="str">
        <f>IF(Weighting!$P$13&gt;0,B8197,"")</f>
        <v/>
      </c>
      <c r="B8197" t="e">
        <f>Weighting!$C$13</f>
        <v>#DIV/0!</v>
      </c>
      <c r="C8197" t="e">
        <f>Weighting!$F$13</f>
        <v>#NUM!</v>
      </c>
      <c r="D8197" t="e">
        <f>IF(C8197=1,'Data Transformation'!$G$3+0.5*'Data Transformation'!$W$25,IF(C8198=1,D8198-'Data Transformation'!$W$25,FALSE))</f>
        <v>#NUM!</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t="str">
        <f>IF(Weighting!$P$14&gt;0,B8198,"")</f>
        <v/>
      </c>
      <c r="B8198" t="e">
        <f>Weighting!$C$14</f>
        <v>#DIV/0!</v>
      </c>
      <c r="C8198" t="e">
        <f>Weighting!$F$14</f>
        <v>#NUM!</v>
      </c>
      <c r="D8198" t="e">
        <f>IF(C8198=1,'Data Transformation'!$G$3+0.5*'Data Transformation'!$W$25,IF(C8199=1,D8199-'Data Transformation'!$W$25,FALSE))</f>
        <v>#NUM!</v>
      </c>
      <c r="E8198">
        <f t="array" ref="E8198">IF(ISLOGICAL(D8198),"",FREQUENCY(IF('Data Transformation'!$B$425:$B$8425='Bin Analysis'!$B8187,'Data Transformation'!$G$425:$G$8425),D8198))</f>
        <v>2001</v>
      </c>
      <c r="F8198">
        <f t="shared" si="1023"/>
        <v>0</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t="str">
        <f>IF(Weighting!$P$15&gt;0,B8199,"")</f>
        <v/>
      </c>
      <c r="B8199" t="e">
        <f>Weighting!$C$15</f>
        <v>#DIV/0!</v>
      </c>
      <c r="C8199" t="e">
        <f>Weighting!$F$15</f>
        <v>#NUM!</v>
      </c>
      <c r="D8199" t="e">
        <f>IF(C8199=1,'Data Transformation'!$G$3+0.5*'Data Transformation'!$W$25,IF(C8200=1,D8200-'Data Transformation'!$W$25,FALSE))</f>
        <v>#NUM!</v>
      </c>
      <c r="E8199">
        <f t="array" ref="E8199">IF(ISLOGICAL(D8199),"",FREQUENCY(IF('Data Transformation'!$B$425:$B$8425='Bin Analysis'!$B8187,'Data Transformation'!$G$425:$G$8425),D8199))</f>
        <v>2001</v>
      </c>
      <c r="F8199">
        <f t="shared" si="1023"/>
        <v>0</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t="e">
        <f>Weighting!$C$16</f>
        <v>#DIV/0!</v>
      </c>
      <c r="C8200" t="e">
        <f>Weighting!$F$16</f>
        <v>#NUM!</v>
      </c>
      <c r="D8200" t="e">
        <f>IF(C8200=1,'Data Transformation'!$G$3+0.5*'Data Transformation'!$W$25,IF(C8201=1,D8201-'Data Transformation'!$W$25,FALSE))</f>
        <v>#NUM!</v>
      </c>
      <c r="E8200">
        <f t="array" ref="E8200">IF(ISLOGICAL(D8200),"",FREQUENCY(IF('Data Transformation'!$B$425:$B$8425='Bin Analysis'!$B8187,'Data Transformation'!$G$425:$G$8425),D8200))</f>
        <v>2001</v>
      </c>
      <c r="F8200">
        <f t="shared" si="1023"/>
        <v>0</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t="e">
        <f>Weighting!$C$17</f>
        <v>#DIV/0!</v>
      </c>
      <c r="C8201" t="e">
        <f>Weighting!$F$17</f>
        <v>#NUM!</v>
      </c>
      <c r="D8201" t="e">
        <f>IF(C8201=1,'Data Transformation'!$G$3+0.5*'Data Transformation'!$W$25,IF(C8202=1,D8202-'Data Transformation'!$W$25,FALSE))</f>
        <v>#NUM!</v>
      </c>
      <c r="E8201">
        <f t="array" ref="E8201">IF(ISLOGICAL(D8201),"",FREQUENCY(IF('Data Transformation'!$B$425:$B$8425='Bin Analysis'!$B8187,'Data Transformation'!$G$425:$G$8425),D8201))</f>
        <v>2001</v>
      </c>
      <c r="F8201">
        <f t="shared" si="1023"/>
        <v>0</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t="e">
        <f>Weighting!$C$18</f>
        <v>#DIV/0!</v>
      </c>
      <c r="C8202" t="e">
        <f>Weighting!$F$18</f>
        <v>#NUM!</v>
      </c>
      <c r="D8202" t="e">
        <f>IF(C8202=1,'Data Transformation'!$G$3+0.5*'Data Transformation'!$W$25,IF(C8203=1,D8203-'Data Transformation'!$W$25,FALSE))</f>
        <v>#NUM!</v>
      </c>
      <c r="E8202">
        <f t="array" ref="E8202">IF(ISLOGICAL(D8202),"",FREQUENCY(IF('Data Transformation'!$B$425:$B$8425='Bin Analysis'!$B8187,'Data Transformation'!$G$425:$G$8425),D8202))</f>
        <v>2001</v>
      </c>
      <c r="F8202">
        <f t="shared" si="1023"/>
        <v>0</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t="e">
        <f>Weighting!$C$19</f>
        <v>#DIV/0!</v>
      </c>
      <c r="C8203" t="e">
        <f>Weighting!$F$19</f>
        <v>#NUM!</v>
      </c>
      <c r="D8203" t="e">
        <f>IF(C8203=1,'Data Transformation'!$G$3+0.5*'Data Transformation'!$W$25,IF(C8204=1,D8204-'Data Transformation'!$W$25,FALSE))</f>
        <v>#NUM!</v>
      </c>
      <c r="E8203">
        <f t="array" ref="E8203">IF(ISLOGICAL(D8203),"",FREQUENCY(IF('Data Transformation'!$B$425:$B$8425='Bin Analysis'!$B8187,'Data Transformation'!$G$425:$G$8425),D8203))</f>
        <v>2001</v>
      </c>
      <c r="F8203">
        <f t="shared" si="1023"/>
        <v>0</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t="e">
        <f>Weighting!$C$20</f>
        <v>#DIV/0!</v>
      </c>
      <c r="C8204" t="e">
        <f>Weighting!$F$20</f>
        <v>#NUM!</v>
      </c>
      <c r="D8204" t="e">
        <f>IF(C8204=1,'Data Transformation'!$G$3+0.5*'Data Transformation'!$W$25,IF(C8205=1,D8205-'Data Transformation'!$W$25,FALSE))</f>
        <v>#NUM!</v>
      </c>
      <c r="E8204">
        <f t="array" ref="E8204">IF(ISLOGICAL(D8204),"",FREQUENCY(IF('Data Transformation'!$B$425:$B$8425='Bin Analysis'!$B8187,'Data Transformation'!$G$425:$G$8425),D8204))</f>
        <v>2001</v>
      </c>
      <c r="F8204">
        <f t="shared" si="1023"/>
        <v>0</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t="e">
        <f>Weighting!$C$21</f>
        <v>#DIV/0!</v>
      </c>
      <c r="C8205" t="e">
        <f>Weighting!$F$21</f>
        <v>#NUM!</v>
      </c>
      <c r="D8205" t="e">
        <f>IF(C8205=1,'Data Transformation'!$G$3+0.5*'Data Transformation'!$W$25,IF(C8206=1,D8206-'Data Transformation'!$W$25,FALSE))</f>
        <v>#NUM!</v>
      </c>
      <c r="E8205">
        <f t="array" ref="E8205">IF(ISLOGICAL(D8205),"",FREQUENCY(IF('Data Transformation'!$B$425:$B$8425='Bin Analysis'!$B8187,'Data Transformation'!$G$425:$G$8425),D8205))</f>
        <v>2001</v>
      </c>
      <c r="F8205">
        <f t="shared" si="1023"/>
        <v>0</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t="e">
        <f>Weighting!$C$22</f>
        <v>#DIV/0!</v>
      </c>
      <c r="C8206" t="e">
        <f>Weighting!$F$22</f>
        <v>#NUM!</v>
      </c>
      <c r="D8206" t="e">
        <f>IF(C8206=1,'Data Transformation'!$G$3+0.5*'Data Transformation'!$W$25,IF(C8207=1,D8207-'Data Transformation'!$W$25,FALSE))</f>
        <v>#NUM!</v>
      </c>
      <c r="E8206">
        <f t="array" ref="E8206">IF(ISLOGICAL(D8206),"",FREQUENCY(IF('Data Transformation'!$B$425:$B$8425='Bin Analysis'!$B8187,'Data Transformation'!$G$425:$G$8425),D8206))</f>
        <v>2001</v>
      </c>
      <c r="F8206">
        <f t="shared" si="1023"/>
        <v>0</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t="e">
        <f>Weighting!$C$23</f>
        <v>#DIV/0!</v>
      </c>
      <c r="C8207" t="e">
        <f>Weighting!$F$23</f>
        <v>#NUM!</v>
      </c>
      <c r="D8207" t="e">
        <f>IF(C8207=1,'Data Transformation'!$G$3+0.5*'Data Transformation'!$W$25,IF(C8208=1,D8208-'Data Transformation'!$W$25,FALSE))</f>
        <v>#NUM!</v>
      </c>
      <c r="E8207">
        <f t="array" ref="E8207">IF(ISLOGICAL(D8207),"",FREQUENCY(IF('Data Transformation'!$B$425:$B$8425='Bin Analysis'!$B8187,'Data Transformation'!$G$425:$G$8425),D8207))</f>
        <v>2001</v>
      </c>
      <c r="F8207">
        <f t="shared" si="1023"/>
        <v>0</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t="e">
        <f>Weighting!$C$24</f>
        <v>#DIV/0!</v>
      </c>
      <c r="C8208" t="e">
        <f>Weighting!$F$24</f>
        <v>#NUM!</v>
      </c>
      <c r="D8208" t="e">
        <f>IF(C8208=1,'Data Transformation'!$G$3+0.5*'Data Transformation'!$W$25,IF(C8209=1,D8209-'Data Transformation'!$W$25,FALSE))</f>
        <v>#NUM!</v>
      </c>
      <c r="E8208">
        <f t="array" ref="E8208">IF(ISLOGICAL(D8208),"",FREQUENCY(IF('Data Transformation'!$B$425:$B$8425='Bin Analysis'!$B8187,'Data Transformation'!$G$425:$G$8425),D8208))</f>
        <v>2001</v>
      </c>
      <c r="F8208">
        <f t="shared" si="1023"/>
        <v>0</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t="e">
        <f>Weighting!$C$25</f>
        <v>#DIV/0!</v>
      </c>
      <c r="C8209" t="e">
        <f>Weighting!$F$25</f>
        <v>#NUM!</v>
      </c>
      <c r="D8209" t="e">
        <f>IF(C8209=1,'Data Transformation'!$G$3+0.5*'Data Transformation'!$W$25,IF(C8210=1,D8210-'Data Transformation'!$W$25,FALSE))</f>
        <v>#NUM!</v>
      </c>
      <c r="E8209">
        <f t="array" ref="E8209">IF(ISLOGICAL(D8209),"",FREQUENCY(IF('Data Transformation'!$B$425:$B$8425='Bin Analysis'!$B8187,'Data Transformation'!$G$425:$G$8425),D8209))</f>
        <v>2001</v>
      </c>
      <c r="F8209">
        <f t="shared" si="1023"/>
        <v>0</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67</v>
      </c>
      <c r="B8212" t="s">
        <v>47</v>
      </c>
      <c r="C8212" t="s">
        <v>5</v>
      </c>
      <c r="D8212" t="s">
        <v>98</v>
      </c>
      <c r="E8212" t="s">
        <v>99</v>
      </c>
      <c r="F8212" t="s">
        <v>100</v>
      </c>
      <c r="G8212" t="s">
        <v>69</v>
      </c>
      <c r="H8212" t="s">
        <v>31</v>
      </c>
      <c r="I8212" t="s">
        <v>32</v>
      </c>
      <c r="J8212" t="s">
        <v>46</v>
      </c>
      <c r="K8212" s="14" t="s">
        <v>45</v>
      </c>
      <c r="M8212" s="14"/>
      <c r="X8212" s="2">
        <v>0</v>
      </c>
      <c r="Y8212" s="2">
        <v>0</v>
      </c>
    </row>
    <row r="8213" spans="1:25" x14ac:dyDescent="0.25">
      <c r="A8213" s="32"/>
      <c r="D8213" t="e">
        <f>IF(C8213=1,'Data Transformation'!$G$3+0.5*'Data Transformation'!$W$25,IF(C8214=1,D8214-'Data Transformation'!$W$25,FALSE))</f>
        <v>#NUM!</v>
      </c>
      <c r="E8213">
        <f t="array" ref="E8213">IF(ISLOGICAL(D8213),"",FREQUENCY(IF('Data Transformation'!$B$425:$B$8425='Bin Analysis'!$B8211,'Data Transformation'!$G$425:$G$8425),D8213))</f>
        <v>2001</v>
      </c>
      <c r="F8213" t="e">
        <f>IF(ISLOGICAL(D8213),"",E8213-E8212)</f>
        <v>#VALUE!</v>
      </c>
      <c r="M8213" s="14"/>
    </row>
    <row r="8214" spans="1:25" x14ac:dyDescent="0.25">
      <c r="A8214" s="32" t="e">
        <f>IF(Weighting!$P$6&gt;0,B8214,"")</f>
        <v>#NUM!</v>
      </c>
      <c r="B8214" t="e">
        <f>Weighting!$C$6</f>
        <v>#DIV/0!</v>
      </c>
      <c r="C8214" t="e">
        <f>Weighting!$F$6</f>
        <v>#NUM!</v>
      </c>
      <c r="D8214" t="e">
        <f>IF(C8214=1,'Data Transformation'!$G$3+0.5*'Data Transformation'!$W$25,IF(C8215=1,D8215-'Data Transformation'!$W$25,FALSE))</f>
        <v>#NUM!</v>
      </c>
      <c r="E8214">
        <f t="array" ref="E8214">IF(ISLOGICAL(D8214),"",FREQUENCY(IF('Data Transformation'!$B$425:$B$8425='Bin Analysis'!$B8211,'Data Transformation'!$G$425:$G$8425),D8214))</f>
        <v>2001</v>
      </c>
      <c r="F8214">
        <f>IF(ISLOGICAL(D8214),"",E8214-E8213)</f>
        <v>0</v>
      </c>
      <c r="G8214">
        <f>Weighting!$H$6</f>
        <v>1</v>
      </c>
      <c r="H8214">
        <f t="array" ref="H8214">FREQUENCY(IF('Data Transformation'!$B$4:$B$8425=B8211,'Data Transformation'!$G$4:$G$8425),'Bin Analysis'!$B8214)</f>
        <v>2073</v>
      </c>
      <c r="I8214">
        <f>H8214-H8213</f>
        <v>2073</v>
      </c>
      <c r="J8214">
        <f>IF(I8214=0,0,1)</f>
        <v>1</v>
      </c>
      <c r="K8214" t="e">
        <f>J8214*Weighting!$W$6</f>
        <v>#NUM!</v>
      </c>
      <c r="M8214" s="14"/>
    </row>
    <row r="8215" spans="1:25" x14ac:dyDescent="0.25">
      <c r="A8215" s="32" t="str">
        <f>IF(Weighting!$P$7&gt;0,B8215,"")</f>
        <v/>
      </c>
      <c r="B8215" t="e">
        <f>Weighting!$C$7</f>
        <v>#DIV/0!</v>
      </c>
      <c r="C8215" t="e">
        <f>Weighting!$F$7</f>
        <v>#NUM!</v>
      </c>
      <c r="D8215" t="e">
        <f>IF(C8215=1,'Data Transformation'!$G$3+0.5*'Data Transformation'!$W$25,IF(C8216=1,D8216-'Data Transformation'!$W$25,FALSE))</f>
        <v>#NUM!</v>
      </c>
      <c r="E8215">
        <f t="array" ref="E8215">IF(ISLOGICAL(D8215),"",FREQUENCY(IF('Data Transformation'!$B$425:$B$8425='Bin Analysis'!$B8211,'Data Transformation'!$G$425:$G$8425),D8215))</f>
        <v>2001</v>
      </c>
      <c r="F8215">
        <f t="shared" ref="F8215:F8233" si="1026">IF(ISLOGICAL(D8215),"",E8215-E8214)</f>
        <v>0</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t="str">
        <f>IF(Weighting!$P$8&gt;0,B8216,"")</f>
        <v/>
      </c>
      <c r="B8216" t="e">
        <f>Weighting!$C$8</f>
        <v>#DIV/0!</v>
      </c>
      <c r="C8216" t="e">
        <f>Weighting!$F$8</f>
        <v>#NUM!</v>
      </c>
      <c r="D8216" t="e">
        <f>IF(C8216=1,'Data Transformation'!$G$3+0.5*'Data Transformation'!$W$25,IF(C8217=1,D8217-'Data Transformation'!$W$25,FALSE))</f>
        <v>#NUM!</v>
      </c>
      <c r="E8216">
        <f t="array" ref="E8216">IF(ISLOGICAL(D8216),"",FREQUENCY(IF('Data Transformation'!$B$425:$B$8425='Bin Analysis'!$B8211,'Data Transformation'!$G$425:$G$8425),D8216))</f>
        <v>2001</v>
      </c>
      <c r="F8216">
        <f t="shared" si="1026"/>
        <v>0</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t="str">
        <f>IF(Weighting!$P$9&gt;0,B8217,"")</f>
        <v/>
      </c>
      <c r="B8217" s="50" t="e">
        <f>Weighting!$C$9</f>
        <v>#DIV/0!</v>
      </c>
      <c r="C8217" t="e">
        <f>Weighting!$F$9</f>
        <v>#NUM!</v>
      </c>
      <c r="D8217" t="e">
        <f>IF(C8217=1,'Data Transformation'!$G$3+0.5*'Data Transformation'!$W$25,IF(C8218=1,D8218-'Data Transformation'!$W$25,FALSE))</f>
        <v>#NUM!</v>
      </c>
      <c r="E8217">
        <f t="array" ref="E8217">IF(ISLOGICAL(D8217),"",FREQUENCY(IF('Data Transformation'!$B$425:$B$8425='Bin Analysis'!$B8211,'Data Transformation'!$G$425:$G$8425),D8217))</f>
        <v>2001</v>
      </c>
      <c r="F8217">
        <f t="shared" si="1026"/>
        <v>0</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t="str">
        <f>IF(Weighting!$P$10&gt;0,B8218,"")</f>
        <v/>
      </c>
      <c r="B8218" t="e">
        <f>Weighting!$C$10</f>
        <v>#DIV/0!</v>
      </c>
      <c r="C8218" t="e">
        <f>Weighting!$F$10</f>
        <v>#NUM!</v>
      </c>
      <c r="D8218" t="e">
        <f>IF(C8218=1,'Data Transformation'!$G$3+0.5*'Data Transformation'!$W$25,IF(C8219=1,D8219-'Data Transformation'!$W$25,FALSE))</f>
        <v>#NUM!</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t="str">
        <f>IF(Weighting!$P$11&gt;0,B8219,"")</f>
        <v/>
      </c>
      <c r="B8219" t="e">
        <f>Weighting!$C$11</f>
        <v>#DIV/0!</v>
      </c>
      <c r="C8219" t="e">
        <f>Weighting!$F$11</f>
        <v>#NUM!</v>
      </c>
      <c r="D8219" t="e">
        <f>IF(C8219=1,'Data Transformation'!$G$3+0.5*'Data Transformation'!$W$25,IF(C8220=1,D8220-'Data Transformation'!$W$25,FALSE))</f>
        <v>#NUM!</v>
      </c>
      <c r="E8219">
        <f t="array" ref="E8219">IF(ISLOGICAL(D8219),"",FREQUENCY(IF('Data Transformation'!$B$425:$B$8425='Bin Analysis'!$B8211,'Data Transformation'!$G$425:$G$8425),D8219))</f>
        <v>2001</v>
      </c>
      <c r="F8219">
        <f t="shared" si="1026"/>
        <v>0</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t="str">
        <f>IF(Weighting!$P$12&gt;0,B8220,"")</f>
        <v/>
      </c>
      <c r="B8220" t="e">
        <f>Weighting!$C$12</f>
        <v>#DIV/0!</v>
      </c>
      <c r="C8220" t="e">
        <f>Weighting!$F$12</f>
        <v>#NUM!</v>
      </c>
      <c r="D8220" t="e">
        <f>IF(C8220=1,'Data Transformation'!$G$3+0.5*'Data Transformation'!$W$25,IF(C8221=1,D8221-'Data Transformation'!$W$25,FALSE))</f>
        <v>#NUM!</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t="str">
        <f>IF(Weighting!$P$13&gt;0,B8221,"")</f>
        <v/>
      </c>
      <c r="B8221" t="e">
        <f>Weighting!$C$13</f>
        <v>#DIV/0!</v>
      </c>
      <c r="C8221" t="e">
        <f>Weighting!$F$13</f>
        <v>#NUM!</v>
      </c>
      <c r="D8221" t="e">
        <f>IF(C8221=1,'Data Transformation'!$G$3+0.5*'Data Transformation'!$W$25,IF(C8222=1,D8222-'Data Transformation'!$W$25,FALSE))</f>
        <v>#NUM!</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t="str">
        <f>IF(Weighting!$P$14&gt;0,B8222,"")</f>
        <v/>
      </c>
      <c r="B8222" t="e">
        <f>Weighting!$C$14</f>
        <v>#DIV/0!</v>
      </c>
      <c r="C8222" t="e">
        <f>Weighting!$F$14</f>
        <v>#NUM!</v>
      </c>
      <c r="D8222" t="e">
        <f>IF(C8222=1,'Data Transformation'!$G$3+0.5*'Data Transformation'!$W$25,IF(C8223=1,D8223-'Data Transformation'!$W$25,FALSE))</f>
        <v>#NUM!</v>
      </c>
      <c r="E8222">
        <f t="array" ref="E8222">IF(ISLOGICAL(D8222),"",FREQUENCY(IF('Data Transformation'!$B$425:$B$8425='Bin Analysis'!$B8211,'Data Transformation'!$G$425:$G$8425),D8222))</f>
        <v>2001</v>
      </c>
      <c r="F8222">
        <f t="shared" si="1026"/>
        <v>0</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t="str">
        <f>IF(Weighting!$P$15&gt;0,B8223,"")</f>
        <v/>
      </c>
      <c r="B8223" t="e">
        <f>Weighting!$C$15</f>
        <v>#DIV/0!</v>
      </c>
      <c r="C8223" t="e">
        <f>Weighting!$F$15</f>
        <v>#NUM!</v>
      </c>
      <c r="D8223" t="e">
        <f>IF(C8223=1,'Data Transformation'!$G$3+0.5*'Data Transformation'!$W$25,IF(C8224=1,D8224-'Data Transformation'!$W$25,FALSE))</f>
        <v>#NUM!</v>
      </c>
      <c r="E8223">
        <f t="array" ref="E8223">IF(ISLOGICAL(D8223),"",FREQUENCY(IF('Data Transformation'!$B$425:$B$8425='Bin Analysis'!$B8211,'Data Transformation'!$G$425:$G$8425),D8223))</f>
        <v>2001</v>
      </c>
      <c r="F8223">
        <f t="shared" si="1026"/>
        <v>0</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t="e">
        <f>Weighting!$C$16</f>
        <v>#DIV/0!</v>
      </c>
      <c r="C8224" t="e">
        <f>Weighting!$F$16</f>
        <v>#NUM!</v>
      </c>
      <c r="D8224" t="e">
        <f>IF(C8224=1,'Data Transformation'!$G$3+0.5*'Data Transformation'!$W$25,IF(C8225=1,D8225-'Data Transformation'!$W$25,FALSE))</f>
        <v>#NUM!</v>
      </c>
      <c r="E8224">
        <f t="array" ref="E8224">IF(ISLOGICAL(D8224),"",FREQUENCY(IF('Data Transformation'!$B$425:$B$8425='Bin Analysis'!$B8211,'Data Transformation'!$G$425:$G$8425),D8224))</f>
        <v>2001</v>
      </c>
      <c r="F8224">
        <f t="shared" si="1026"/>
        <v>0</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t="e">
        <f>Weighting!$C$17</f>
        <v>#DIV/0!</v>
      </c>
      <c r="C8225" t="e">
        <f>Weighting!$F$17</f>
        <v>#NUM!</v>
      </c>
      <c r="D8225" t="e">
        <f>IF(C8225=1,'Data Transformation'!$G$3+0.5*'Data Transformation'!$W$25,IF(C8226=1,D8226-'Data Transformation'!$W$25,FALSE))</f>
        <v>#NUM!</v>
      </c>
      <c r="E8225">
        <f t="array" ref="E8225">IF(ISLOGICAL(D8225),"",FREQUENCY(IF('Data Transformation'!$B$425:$B$8425='Bin Analysis'!$B8211,'Data Transformation'!$G$425:$G$8425),D8225))</f>
        <v>2001</v>
      </c>
      <c r="F8225">
        <f t="shared" si="1026"/>
        <v>0</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t="e">
        <f>Weighting!$C$18</f>
        <v>#DIV/0!</v>
      </c>
      <c r="C8226" t="e">
        <f>Weighting!$F$18</f>
        <v>#NUM!</v>
      </c>
      <c r="D8226" t="e">
        <f>IF(C8226=1,'Data Transformation'!$G$3+0.5*'Data Transformation'!$W$25,IF(C8227=1,D8227-'Data Transformation'!$W$25,FALSE))</f>
        <v>#NUM!</v>
      </c>
      <c r="E8226">
        <f t="array" ref="E8226">IF(ISLOGICAL(D8226),"",FREQUENCY(IF('Data Transformation'!$B$425:$B$8425='Bin Analysis'!$B8211,'Data Transformation'!$G$425:$G$8425),D8226))</f>
        <v>2001</v>
      </c>
      <c r="F8226">
        <f t="shared" si="1026"/>
        <v>0</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t="e">
        <f>Weighting!$C$19</f>
        <v>#DIV/0!</v>
      </c>
      <c r="C8227" t="e">
        <f>Weighting!$F$19</f>
        <v>#NUM!</v>
      </c>
      <c r="D8227" t="e">
        <f>IF(C8227=1,'Data Transformation'!$G$3+0.5*'Data Transformation'!$W$25,IF(C8228=1,D8228-'Data Transformation'!$W$25,FALSE))</f>
        <v>#NUM!</v>
      </c>
      <c r="E8227">
        <f t="array" ref="E8227">IF(ISLOGICAL(D8227),"",FREQUENCY(IF('Data Transformation'!$B$425:$B$8425='Bin Analysis'!$B8211,'Data Transformation'!$G$425:$G$8425),D8227))</f>
        <v>2001</v>
      </c>
      <c r="F8227">
        <f t="shared" si="1026"/>
        <v>0</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t="e">
        <f>Weighting!$C$20</f>
        <v>#DIV/0!</v>
      </c>
      <c r="C8228" t="e">
        <f>Weighting!$F$20</f>
        <v>#NUM!</v>
      </c>
      <c r="D8228" t="e">
        <f>IF(C8228=1,'Data Transformation'!$G$3+0.5*'Data Transformation'!$W$25,IF(C8229=1,D8229-'Data Transformation'!$W$25,FALSE))</f>
        <v>#NUM!</v>
      </c>
      <c r="E8228">
        <f t="array" ref="E8228">IF(ISLOGICAL(D8228),"",FREQUENCY(IF('Data Transformation'!$B$425:$B$8425='Bin Analysis'!$B8211,'Data Transformation'!$G$425:$G$8425),D8228))</f>
        <v>2001</v>
      </c>
      <c r="F8228">
        <f t="shared" si="1026"/>
        <v>0</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t="e">
        <f>Weighting!$C$21</f>
        <v>#DIV/0!</v>
      </c>
      <c r="C8229" t="e">
        <f>Weighting!$F$21</f>
        <v>#NUM!</v>
      </c>
      <c r="D8229" t="e">
        <f>IF(C8229=1,'Data Transformation'!$G$3+0.5*'Data Transformation'!$W$25,IF(C8230=1,D8230-'Data Transformation'!$W$25,FALSE))</f>
        <v>#NUM!</v>
      </c>
      <c r="E8229">
        <f t="array" ref="E8229">IF(ISLOGICAL(D8229),"",FREQUENCY(IF('Data Transformation'!$B$425:$B$8425='Bin Analysis'!$B8211,'Data Transformation'!$G$425:$G$8425),D8229))</f>
        <v>2001</v>
      </c>
      <c r="F8229">
        <f t="shared" si="1026"/>
        <v>0</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t="e">
        <f>Weighting!$C$22</f>
        <v>#DIV/0!</v>
      </c>
      <c r="C8230" t="e">
        <f>Weighting!$F$22</f>
        <v>#NUM!</v>
      </c>
      <c r="D8230" t="e">
        <f>IF(C8230=1,'Data Transformation'!$G$3+0.5*'Data Transformation'!$W$25,IF(C8231=1,D8231-'Data Transformation'!$W$25,FALSE))</f>
        <v>#NUM!</v>
      </c>
      <c r="E8230">
        <f t="array" ref="E8230">IF(ISLOGICAL(D8230),"",FREQUENCY(IF('Data Transformation'!$B$425:$B$8425='Bin Analysis'!$B8211,'Data Transformation'!$G$425:$G$8425),D8230))</f>
        <v>2001</v>
      </c>
      <c r="F8230">
        <f t="shared" si="1026"/>
        <v>0</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t="e">
        <f>Weighting!$C$23</f>
        <v>#DIV/0!</v>
      </c>
      <c r="C8231" t="e">
        <f>Weighting!$F$23</f>
        <v>#NUM!</v>
      </c>
      <c r="D8231" t="e">
        <f>IF(C8231=1,'Data Transformation'!$G$3+0.5*'Data Transformation'!$W$25,IF(C8232=1,D8232-'Data Transformation'!$W$25,FALSE))</f>
        <v>#NUM!</v>
      </c>
      <c r="E8231">
        <f t="array" ref="E8231">IF(ISLOGICAL(D8231),"",FREQUENCY(IF('Data Transformation'!$B$425:$B$8425='Bin Analysis'!$B8211,'Data Transformation'!$G$425:$G$8425),D8231))</f>
        <v>2001</v>
      </c>
      <c r="F8231">
        <f t="shared" si="1026"/>
        <v>0</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t="e">
        <f>Weighting!$C$24</f>
        <v>#DIV/0!</v>
      </c>
      <c r="C8232" t="e">
        <f>Weighting!$F$24</f>
        <v>#NUM!</v>
      </c>
      <c r="D8232" t="e">
        <f>IF(C8232=1,'Data Transformation'!$G$3+0.5*'Data Transformation'!$W$25,IF(C8233=1,D8233-'Data Transformation'!$W$25,FALSE))</f>
        <v>#NUM!</v>
      </c>
      <c r="E8232">
        <f t="array" ref="E8232">IF(ISLOGICAL(D8232),"",FREQUENCY(IF('Data Transformation'!$B$425:$B$8425='Bin Analysis'!$B8211,'Data Transformation'!$G$425:$G$8425),D8232))</f>
        <v>2001</v>
      </c>
      <c r="F8232">
        <f t="shared" si="1026"/>
        <v>0</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t="e">
        <f>Weighting!$C$25</f>
        <v>#DIV/0!</v>
      </c>
      <c r="C8233" t="e">
        <f>Weighting!$F$25</f>
        <v>#NUM!</v>
      </c>
      <c r="D8233" t="e">
        <f>IF(C8233=1,'Data Transformation'!$G$3+0.5*'Data Transformation'!$W$25,IF(C8234=1,D8234-'Data Transformation'!$W$25,FALSE))</f>
        <v>#NUM!</v>
      </c>
      <c r="E8233">
        <f t="array" ref="E8233">IF(ISLOGICAL(D8233),"",FREQUENCY(IF('Data Transformation'!$B$425:$B$8425='Bin Analysis'!$B8211,'Data Transformation'!$G$425:$G$8425),D8233))</f>
        <v>2001</v>
      </c>
      <c r="F8233">
        <f t="shared" si="1026"/>
        <v>0</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67</v>
      </c>
      <c r="B8236" t="s">
        <v>47</v>
      </c>
      <c r="C8236" t="s">
        <v>5</v>
      </c>
      <c r="D8236" t="s">
        <v>98</v>
      </c>
      <c r="E8236" t="s">
        <v>99</v>
      </c>
      <c r="F8236" t="s">
        <v>100</v>
      </c>
      <c r="G8236" t="s">
        <v>69</v>
      </c>
      <c r="H8236" t="s">
        <v>31</v>
      </c>
      <c r="I8236" t="s">
        <v>32</v>
      </c>
      <c r="J8236" t="s">
        <v>46</v>
      </c>
      <c r="K8236" s="14" t="s">
        <v>45</v>
      </c>
      <c r="M8236" s="14"/>
      <c r="X8236" s="2">
        <v>0</v>
      </c>
      <c r="Y8236" s="2">
        <v>0</v>
      </c>
    </row>
    <row r="8237" spans="1:25" x14ac:dyDescent="0.25">
      <c r="A8237" s="32"/>
      <c r="D8237" t="e">
        <f>IF(C8237=1,'Data Transformation'!$G$3+0.5*'Data Transformation'!$W$25,IF(C8238=1,D8238-'Data Transformation'!$W$25,FALSE))</f>
        <v>#NUM!</v>
      </c>
      <c r="E8237">
        <f t="array" ref="E8237">IF(ISLOGICAL(D8237),"",FREQUENCY(IF('Data Transformation'!$B$425:$B$8425='Bin Analysis'!$B8235,'Data Transformation'!$G$425:$G$8425),D8237))</f>
        <v>2001</v>
      </c>
      <c r="F8237" t="e">
        <f>IF(ISLOGICAL(D8237),"",E8237-E8236)</f>
        <v>#VALUE!</v>
      </c>
      <c r="M8237" s="14"/>
    </row>
    <row r="8238" spans="1:25" x14ac:dyDescent="0.25">
      <c r="A8238" s="32" t="e">
        <f>IF(Weighting!$P$6&gt;0,B8238,"")</f>
        <v>#NUM!</v>
      </c>
      <c r="B8238" t="e">
        <f>Weighting!$C$6</f>
        <v>#DIV/0!</v>
      </c>
      <c r="C8238" t="e">
        <f>Weighting!$F$6</f>
        <v>#NUM!</v>
      </c>
      <c r="D8238" t="e">
        <f>IF(C8238=1,'Data Transformation'!$G$3+0.5*'Data Transformation'!$W$25,IF(C8239=1,D8239-'Data Transformation'!$W$25,FALSE))</f>
        <v>#NUM!</v>
      </c>
      <c r="E8238">
        <f t="array" ref="E8238">IF(ISLOGICAL(D8238),"",FREQUENCY(IF('Data Transformation'!$B$425:$B$8425='Bin Analysis'!$B8235,'Data Transformation'!$G$425:$G$8425),D8238))</f>
        <v>2001</v>
      </c>
      <c r="F8238">
        <f>IF(ISLOGICAL(D8238),"",E8238-E8237)</f>
        <v>0</v>
      </c>
      <c r="G8238">
        <f>Weighting!$H$6</f>
        <v>1</v>
      </c>
      <c r="H8238">
        <f t="array" ref="H8238">FREQUENCY(IF('Data Transformation'!$B$4:$B$8425=B8235,'Data Transformation'!$G$4:$G$8425),'Bin Analysis'!$B8238)</f>
        <v>2073</v>
      </c>
      <c r="I8238">
        <f>H8238-H8237</f>
        <v>2073</v>
      </c>
      <c r="J8238">
        <f>IF(I8238=0,0,1)</f>
        <v>1</v>
      </c>
      <c r="K8238" t="e">
        <f>J8238*Weighting!$W$6</f>
        <v>#NUM!</v>
      </c>
      <c r="M8238" s="14"/>
    </row>
    <row r="8239" spans="1:25" x14ac:dyDescent="0.25">
      <c r="A8239" s="32" t="str">
        <f>IF(Weighting!$P$7&gt;0,B8239,"")</f>
        <v/>
      </c>
      <c r="B8239" t="e">
        <f>Weighting!$C$7</f>
        <v>#DIV/0!</v>
      </c>
      <c r="C8239" t="e">
        <f>Weighting!$F$7</f>
        <v>#NUM!</v>
      </c>
      <c r="D8239" t="e">
        <f>IF(C8239=1,'Data Transformation'!$G$3+0.5*'Data Transformation'!$W$25,IF(C8240=1,D8240-'Data Transformation'!$W$25,FALSE))</f>
        <v>#NUM!</v>
      </c>
      <c r="E8239">
        <f t="array" ref="E8239">IF(ISLOGICAL(D8239),"",FREQUENCY(IF('Data Transformation'!$B$425:$B$8425='Bin Analysis'!$B8235,'Data Transformation'!$G$425:$G$8425),D8239))</f>
        <v>2001</v>
      </c>
      <c r="F8239">
        <f t="shared" ref="F8239:F8257" si="1029">IF(ISLOGICAL(D8239),"",E8239-E8238)</f>
        <v>0</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t="str">
        <f>IF(Weighting!$P$8&gt;0,B8240,"")</f>
        <v/>
      </c>
      <c r="B8240" t="e">
        <f>Weighting!$C$8</f>
        <v>#DIV/0!</v>
      </c>
      <c r="C8240" t="e">
        <f>Weighting!$F$8</f>
        <v>#NUM!</v>
      </c>
      <c r="D8240" t="e">
        <f>IF(C8240=1,'Data Transformation'!$G$3+0.5*'Data Transformation'!$W$25,IF(C8241=1,D8241-'Data Transformation'!$W$25,FALSE))</f>
        <v>#NUM!</v>
      </c>
      <c r="E8240">
        <f t="array" ref="E8240">IF(ISLOGICAL(D8240),"",FREQUENCY(IF('Data Transformation'!$B$425:$B$8425='Bin Analysis'!$B8235,'Data Transformation'!$G$425:$G$8425),D8240))</f>
        <v>2001</v>
      </c>
      <c r="F8240">
        <f t="shared" si="1029"/>
        <v>0</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t="str">
        <f>IF(Weighting!$P$9&gt;0,B8241,"")</f>
        <v/>
      </c>
      <c r="B8241" s="50" t="e">
        <f>Weighting!$C$9</f>
        <v>#DIV/0!</v>
      </c>
      <c r="C8241" t="e">
        <f>Weighting!$F$9</f>
        <v>#NUM!</v>
      </c>
      <c r="D8241" t="e">
        <f>IF(C8241=1,'Data Transformation'!$G$3+0.5*'Data Transformation'!$W$25,IF(C8242=1,D8242-'Data Transformation'!$W$25,FALSE))</f>
        <v>#NUM!</v>
      </c>
      <c r="E8241">
        <f t="array" ref="E8241">IF(ISLOGICAL(D8241),"",FREQUENCY(IF('Data Transformation'!$B$425:$B$8425='Bin Analysis'!$B8235,'Data Transformation'!$G$425:$G$8425),D8241))</f>
        <v>2001</v>
      </c>
      <c r="F8241">
        <f t="shared" si="1029"/>
        <v>0</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t="str">
        <f>IF(Weighting!$P$10&gt;0,B8242,"")</f>
        <v/>
      </c>
      <c r="B8242" t="e">
        <f>Weighting!$C$10</f>
        <v>#DIV/0!</v>
      </c>
      <c r="C8242" t="e">
        <f>Weighting!$F$10</f>
        <v>#NUM!</v>
      </c>
      <c r="D8242" t="e">
        <f>IF(C8242=1,'Data Transformation'!$G$3+0.5*'Data Transformation'!$W$25,IF(C8243=1,D8243-'Data Transformation'!$W$25,FALSE))</f>
        <v>#NUM!</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t="str">
        <f>IF(Weighting!$P$11&gt;0,B8243,"")</f>
        <v/>
      </c>
      <c r="B8243" t="e">
        <f>Weighting!$C$11</f>
        <v>#DIV/0!</v>
      </c>
      <c r="C8243" t="e">
        <f>Weighting!$F$11</f>
        <v>#NUM!</v>
      </c>
      <c r="D8243" t="e">
        <f>IF(C8243=1,'Data Transformation'!$G$3+0.5*'Data Transformation'!$W$25,IF(C8244=1,D8244-'Data Transformation'!$W$25,FALSE))</f>
        <v>#NUM!</v>
      </c>
      <c r="E8243">
        <f t="array" ref="E8243">IF(ISLOGICAL(D8243),"",FREQUENCY(IF('Data Transformation'!$B$425:$B$8425='Bin Analysis'!$B8235,'Data Transformation'!$G$425:$G$8425),D8243))</f>
        <v>2001</v>
      </c>
      <c r="F8243">
        <f t="shared" si="1029"/>
        <v>0</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t="str">
        <f>IF(Weighting!$P$12&gt;0,B8244,"")</f>
        <v/>
      </c>
      <c r="B8244" t="e">
        <f>Weighting!$C$12</f>
        <v>#DIV/0!</v>
      </c>
      <c r="C8244" t="e">
        <f>Weighting!$F$12</f>
        <v>#NUM!</v>
      </c>
      <c r="D8244" t="e">
        <f>IF(C8244=1,'Data Transformation'!$G$3+0.5*'Data Transformation'!$W$25,IF(C8245=1,D8245-'Data Transformation'!$W$25,FALSE))</f>
        <v>#NUM!</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t="str">
        <f>IF(Weighting!$P$13&gt;0,B8245,"")</f>
        <v/>
      </c>
      <c r="B8245" t="e">
        <f>Weighting!$C$13</f>
        <v>#DIV/0!</v>
      </c>
      <c r="C8245" t="e">
        <f>Weighting!$F$13</f>
        <v>#NUM!</v>
      </c>
      <c r="D8245" t="e">
        <f>IF(C8245=1,'Data Transformation'!$G$3+0.5*'Data Transformation'!$W$25,IF(C8246=1,D8246-'Data Transformation'!$W$25,FALSE))</f>
        <v>#NUM!</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t="str">
        <f>IF(Weighting!$P$14&gt;0,B8246,"")</f>
        <v/>
      </c>
      <c r="B8246" t="e">
        <f>Weighting!$C$14</f>
        <v>#DIV/0!</v>
      </c>
      <c r="C8246" t="e">
        <f>Weighting!$F$14</f>
        <v>#NUM!</v>
      </c>
      <c r="D8246" t="e">
        <f>IF(C8246=1,'Data Transformation'!$G$3+0.5*'Data Transformation'!$W$25,IF(C8247=1,D8247-'Data Transformation'!$W$25,FALSE))</f>
        <v>#NUM!</v>
      </c>
      <c r="E8246">
        <f t="array" ref="E8246">IF(ISLOGICAL(D8246),"",FREQUENCY(IF('Data Transformation'!$B$425:$B$8425='Bin Analysis'!$B8235,'Data Transformation'!$G$425:$G$8425),D8246))</f>
        <v>2001</v>
      </c>
      <c r="F8246">
        <f t="shared" si="1029"/>
        <v>0</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t="str">
        <f>IF(Weighting!$P$15&gt;0,B8247,"")</f>
        <v/>
      </c>
      <c r="B8247" t="e">
        <f>Weighting!$C$15</f>
        <v>#DIV/0!</v>
      </c>
      <c r="C8247" t="e">
        <f>Weighting!$F$15</f>
        <v>#NUM!</v>
      </c>
      <c r="D8247" t="e">
        <f>IF(C8247=1,'Data Transformation'!$G$3+0.5*'Data Transformation'!$W$25,IF(C8248=1,D8248-'Data Transformation'!$W$25,FALSE))</f>
        <v>#NUM!</v>
      </c>
      <c r="E8247">
        <f t="array" ref="E8247">IF(ISLOGICAL(D8247),"",FREQUENCY(IF('Data Transformation'!$B$425:$B$8425='Bin Analysis'!$B8235,'Data Transformation'!$G$425:$G$8425),D8247))</f>
        <v>2001</v>
      </c>
      <c r="F8247">
        <f t="shared" si="1029"/>
        <v>0</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t="e">
        <f>Weighting!$C$16</f>
        <v>#DIV/0!</v>
      </c>
      <c r="C8248" t="e">
        <f>Weighting!$F$16</f>
        <v>#NUM!</v>
      </c>
      <c r="D8248" t="e">
        <f>IF(C8248=1,'Data Transformation'!$G$3+0.5*'Data Transformation'!$W$25,IF(C8249=1,D8249-'Data Transformation'!$W$25,FALSE))</f>
        <v>#NUM!</v>
      </c>
      <c r="E8248">
        <f t="array" ref="E8248">IF(ISLOGICAL(D8248),"",FREQUENCY(IF('Data Transformation'!$B$425:$B$8425='Bin Analysis'!$B8235,'Data Transformation'!$G$425:$G$8425),D8248))</f>
        <v>2001</v>
      </c>
      <c r="F8248">
        <f t="shared" si="1029"/>
        <v>0</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t="e">
        <f>Weighting!$C$17</f>
        <v>#DIV/0!</v>
      </c>
      <c r="C8249" t="e">
        <f>Weighting!$F$17</f>
        <v>#NUM!</v>
      </c>
      <c r="D8249" t="e">
        <f>IF(C8249=1,'Data Transformation'!$G$3+0.5*'Data Transformation'!$W$25,IF(C8250=1,D8250-'Data Transformation'!$W$25,FALSE))</f>
        <v>#NUM!</v>
      </c>
      <c r="E8249">
        <f t="array" ref="E8249">IF(ISLOGICAL(D8249),"",FREQUENCY(IF('Data Transformation'!$B$425:$B$8425='Bin Analysis'!$B8235,'Data Transformation'!$G$425:$G$8425),D8249))</f>
        <v>2001</v>
      </c>
      <c r="F8249">
        <f t="shared" si="1029"/>
        <v>0</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t="e">
        <f>Weighting!$C$18</f>
        <v>#DIV/0!</v>
      </c>
      <c r="C8250" t="e">
        <f>Weighting!$F$18</f>
        <v>#NUM!</v>
      </c>
      <c r="D8250" t="e">
        <f>IF(C8250=1,'Data Transformation'!$G$3+0.5*'Data Transformation'!$W$25,IF(C8251=1,D8251-'Data Transformation'!$W$25,FALSE))</f>
        <v>#NUM!</v>
      </c>
      <c r="E8250">
        <f t="array" ref="E8250">IF(ISLOGICAL(D8250),"",FREQUENCY(IF('Data Transformation'!$B$425:$B$8425='Bin Analysis'!$B8235,'Data Transformation'!$G$425:$G$8425),D8250))</f>
        <v>2001</v>
      </c>
      <c r="F8250">
        <f t="shared" si="1029"/>
        <v>0</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t="e">
        <f>Weighting!$C$19</f>
        <v>#DIV/0!</v>
      </c>
      <c r="C8251" t="e">
        <f>Weighting!$F$19</f>
        <v>#NUM!</v>
      </c>
      <c r="D8251" t="e">
        <f>IF(C8251=1,'Data Transformation'!$G$3+0.5*'Data Transformation'!$W$25,IF(C8252=1,D8252-'Data Transformation'!$W$25,FALSE))</f>
        <v>#NUM!</v>
      </c>
      <c r="E8251">
        <f t="array" ref="E8251">IF(ISLOGICAL(D8251),"",FREQUENCY(IF('Data Transformation'!$B$425:$B$8425='Bin Analysis'!$B8235,'Data Transformation'!$G$425:$G$8425),D8251))</f>
        <v>2001</v>
      </c>
      <c r="F8251">
        <f t="shared" si="1029"/>
        <v>0</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t="e">
        <f>Weighting!$C$20</f>
        <v>#DIV/0!</v>
      </c>
      <c r="C8252" t="e">
        <f>Weighting!$F$20</f>
        <v>#NUM!</v>
      </c>
      <c r="D8252" t="e">
        <f>IF(C8252=1,'Data Transformation'!$G$3+0.5*'Data Transformation'!$W$25,IF(C8253=1,D8253-'Data Transformation'!$W$25,FALSE))</f>
        <v>#NUM!</v>
      </c>
      <c r="E8252">
        <f t="array" ref="E8252">IF(ISLOGICAL(D8252),"",FREQUENCY(IF('Data Transformation'!$B$425:$B$8425='Bin Analysis'!$B8235,'Data Transformation'!$G$425:$G$8425),D8252))</f>
        <v>2001</v>
      </c>
      <c r="F8252">
        <f t="shared" si="1029"/>
        <v>0</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t="e">
        <f>Weighting!$C$21</f>
        <v>#DIV/0!</v>
      </c>
      <c r="C8253" t="e">
        <f>Weighting!$F$21</f>
        <v>#NUM!</v>
      </c>
      <c r="D8253" t="e">
        <f>IF(C8253=1,'Data Transformation'!$G$3+0.5*'Data Transformation'!$W$25,IF(C8254=1,D8254-'Data Transformation'!$W$25,FALSE))</f>
        <v>#NUM!</v>
      </c>
      <c r="E8253">
        <f t="array" ref="E8253">IF(ISLOGICAL(D8253),"",FREQUENCY(IF('Data Transformation'!$B$425:$B$8425='Bin Analysis'!$B8235,'Data Transformation'!$G$425:$G$8425),D8253))</f>
        <v>2001</v>
      </c>
      <c r="F8253">
        <f t="shared" si="1029"/>
        <v>0</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t="e">
        <f>Weighting!$C$22</f>
        <v>#DIV/0!</v>
      </c>
      <c r="C8254" t="e">
        <f>Weighting!$F$22</f>
        <v>#NUM!</v>
      </c>
      <c r="D8254" t="e">
        <f>IF(C8254=1,'Data Transformation'!$G$3+0.5*'Data Transformation'!$W$25,IF(C8255=1,D8255-'Data Transformation'!$W$25,FALSE))</f>
        <v>#NUM!</v>
      </c>
      <c r="E8254">
        <f t="array" ref="E8254">IF(ISLOGICAL(D8254),"",FREQUENCY(IF('Data Transformation'!$B$425:$B$8425='Bin Analysis'!$B8235,'Data Transformation'!$G$425:$G$8425),D8254))</f>
        <v>2001</v>
      </c>
      <c r="F8254">
        <f t="shared" si="1029"/>
        <v>0</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t="e">
        <f>Weighting!$C$23</f>
        <v>#DIV/0!</v>
      </c>
      <c r="C8255" t="e">
        <f>Weighting!$F$23</f>
        <v>#NUM!</v>
      </c>
      <c r="D8255" t="e">
        <f>IF(C8255=1,'Data Transformation'!$G$3+0.5*'Data Transformation'!$W$25,IF(C8256=1,D8256-'Data Transformation'!$W$25,FALSE))</f>
        <v>#NUM!</v>
      </c>
      <c r="E8255">
        <f t="array" ref="E8255">IF(ISLOGICAL(D8255),"",FREQUENCY(IF('Data Transformation'!$B$425:$B$8425='Bin Analysis'!$B8235,'Data Transformation'!$G$425:$G$8425),D8255))</f>
        <v>2001</v>
      </c>
      <c r="F8255">
        <f t="shared" si="1029"/>
        <v>0</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t="e">
        <f>Weighting!$C$24</f>
        <v>#DIV/0!</v>
      </c>
      <c r="C8256" t="e">
        <f>Weighting!$F$24</f>
        <v>#NUM!</v>
      </c>
      <c r="D8256" t="e">
        <f>IF(C8256=1,'Data Transformation'!$G$3+0.5*'Data Transformation'!$W$25,IF(C8257=1,D8257-'Data Transformation'!$W$25,FALSE))</f>
        <v>#NUM!</v>
      </c>
      <c r="E8256">
        <f t="array" ref="E8256">IF(ISLOGICAL(D8256),"",FREQUENCY(IF('Data Transformation'!$B$425:$B$8425='Bin Analysis'!$B8235,'Data Transformation'!$G$425:$G$8425),D8256))</f>
        <v>2001</v>
      </c>
      <c r="F8256">
        <f t="shared" si="1029"/>
        <v>0</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t="e">
        <f>Weighting!$C$25</f>
        <v>#DIV/0!</v>
      </c>
      <c r="C8257" t="e">
        <f>Weighting!$F$25</f>
        <v>#NUM!</v>
      </c>
      <c r="D8257" t="e">
        <f>IF(C8257=1,'Data Transformation'!$G$3+0.5*'Data Transformation'!$W$25,IF(C8258=1,D8258-'Data Transformation'!$W$25,FALSE))</f>
        <v>#NUM!</v>
      </c>
      <c r="E8257">
        <f t="array" ref="E8257">IF(ISLOGICAL(D8257),"",FREQUENCY(IF('Data Transformation'!$B$425:$B$8425='Bin Analysis'!$B8235,'Data Transformation'!$G$425:$G$8425),D8257))</f>
        <v>2001</v>
      </c>
      <c r="F8257">
        <f t="shared" si="1029"/>
        <v>0</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67</v>
      </c>
      <c r="B8260" t="s">
        <v>47</v>
      </c>
      <c r="C8260" t="s">
        <v>5</v>
      </c>
      <c r="D8260" t="s">
        <v>98</v>
      </c>
      <c r="E8260" t="s">
        <v>99</v>
      </c>
      <c r="F8260" t="s">
        <v>100</v>
      </c>
      <c r="G8260" t="s">
        <v>69</v>
      </c>
      <c r="H8260" t="s">
        <v>31</v>
      </c>
      <c r="I8260" t="s">
        <v>32</v>
      </c>
      <c r="J8260" t="s">
        <v>46</v>
      </c>
      <c r="K8260" s="14" t="s">
        <v>45</v>
      </c>
      <c r="M8260" s="14"/>
      <c r="X8260" s="2">
        <v>0</v>
      </c>
      <c r="Y8260" s="2">
        <v>0</v>
      </c>
    </row>
    <row r="8261" spans="1:25" x14ac:dyDescent="0.25">
      <c r="A8261" s="32"/>
      <c r="D8261" t="e">
        <f>IF(C8261=1,'Data Transformation'!$G$3+0.5*'Data Transformation'!$W$25,IF(C8262=1,D8262-'Data Transformation'!$W$25,FALSE))</f>
        <v>#NUM!</v>
      </c>
      <c r="E8261">
        <f t="array" ref="E8261">IF(ISLOGICAL(D8261),"",FREQUENCY(IF('Data Transformation'!$B$425:$B$8425='Bin Analysis'!$B8259,'Data Transformation'!$G$425:$G$8425),D8261))</f>
        <v>2001</v>
      </c>
      <c r="F8261" t="e">
        <f>IF(ISLOGICAL(D8261),"",E8261-E8260)</f>
        <v>#VALUE!</v>
      </c>
      <c r="M8261" s="14"/>
    </row>
    <row r="8262" spans="1:25" x14ac:dyDescent="0.25">
      <c r="A8262" s="32" t="e">
        <f>IF(Weighting!$P$6&gt;0,B8262,"")</f>
        <v>#NUM!</v>
      </c>
      <c r="B8262" t="e">
        <f>Weighting!$C$6</f>
        <v>#DIV/0!</v>
      </c>
      <c r="C8262" t="e">
        <f>Weighting!$F$6</f>
        <v>#NUM!</v>
      </c>
      <c r="D8262" t="e">
        <f>IF(C8262=1,'Data Transformation'!$G$3+0.5*'Data Transformation'!$W$25,IF(C8263=1,D8263-'Data Transformation'!$W$25,FALSE))</f>
        <v>#NUM!</v>
      </c>
      <c r="E8262">
        <f t="array" ref="E8262">IF(ISLOGICAL(D8262),"",FREQUENCY(IF('Data Transformation'!$B$425:$B$8425='Bin Analysis'!$B8259,'Data Transformation'!$G$425:$G$8425),D8262))</f>
        <v>2001</v>
      </c>
      <c r="F8262">
        <f>IF(ISLOGICAL(D8262),"",E8262-E8261)</f>
        <v>0</v>
      </c>
      <c r="G8262">
        <f>Weighting!$H$6</f>
        <v>1</v>
      </c>
      <c r="H8262">
        <f t="array" ref="H8262">FREQUENCY(IF('Data Transformation'!$B$4:$B$8425=B8259,'Data Transformation'!$G$4:$G$8425),'Bin Analysis'!$B8262)</f>
        <v>2073</v>
      </c>
      <c r="I8262">
        <f>H8262-H8261</f>
        <v>2073</v>
      </c>
      <c r="J8262">
        <f>IF(I8262=0,0,1)</f>
        <v>1</v>
      </c>
      <c r="K8262" t="e">
        <f>J8262*Weighting!$W$6</f>
        <v>#NUM!</v>
      </c>
      <c r="M8262" s="14"/>
    </row>
    <row r="8263" spans="1:25" x14ac:dyDescent="0.25">
      <c r="A8263" s="32" t="str">
        <f>IF(Weighting!$P$7&gt;0,B8263,"")</f>
        <v/>
      </c>
      <c r="B8263" t="e">
        <f>Weighting!$C$7</f>
        <v>#DIV/0!</v>
      </c>
      <c r="C8263" t="e">
        <f>Weighting!$F$7</f>
        <v>#NUM!</v>
      </c>
      <c r="D8263" t="e">
        <f>IF(C8263=1,'Data Transformation'!$G$3+0.5*'Data Transformation'!$W$25,IF(C8264=1,D8264-'Data Transformation'!$W$25,FALSE))</f>
        <v>#NUM!</v>
      </c>
      <c r="E8263">
        <f t="array" ref="E8263">IF(ISLOGICAL(D8263),"",FREQUENCY(IF('Data Transformation'!$B$425:$B$8425='Bin Analysis'!$B8259,'Data Transformation'!$G$425:$G$8425),D8263))</f>
        <v>2001</v>
      </c>
      <c r="F8263">
        <f t="shared" ref="F8263:F8281" si="1032">IF(ISLOGICAL(D8263),"",E8263-E8262)</f>
        <v>0</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t="str">
        <f>IF(Weighting!$P$8&gt;0,B8264,"")</f>
        <v/>
      </c>
      <c r="B8264" t="e">
        <f>Weighting!$C$8</f>
        <v>#DIV/0!</v>
      </c>
      <c r="C8264" t="e">
        <f>Weighting!$F$8</f>
        <v>#NUM!</v>
      </c>
      <c r="D8264" t="e">
        <f>IF(C8264=1,'Data Transformation'!$G$3+0.5*'Data Transformation'!$W$25,IF(C8265=1,D8265-'Data Transformation'!$W$25,FALSE))</f>
        <v>#NUM!</v>
      </c>
      <c r="E8264">
        <f t="array" ref="E8264">IF(ISLOGICAL(D8264),"",FREQUENCY(IF('Data Transformation'!$B$425:$B$8425='Bin Analysis'!$B8259,'Data Transformation'!$G$425:$G$8425),D8264))</f>
        <v>2001</v>
      </c>
      <c r="F8264">
        <f t="shared" si="1032"/>
        <v>0</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t="str">
        <f>IF(Weighting!$P$9&gt;0,B8265,"")</f>
        <v/>
      </c>
      <c r="B8265" s="50" t="e">
        <f>Weighting!$C$9</f>
        <v>#DIV/0!</v>
      </c>
      <c r="C8265" t="e">
        <f>Weighting!$F$9</f>
        <v>#NUM!</v>
      </c>
      <c r="D8265" t="e">
        <f>IF(C8265=1,'Data Transformation'!$G$3+0.5*'Data Transformation'!$W$25,IF(C8266=1,D8266-'Data Transformation'!$W$25,FALSE))</f>
        <v>#NUM!</v>
      </c>
      <c r="E8265">
        <f t="array" ref="E8265">IF(ISLOGICAL(D8265),"",FREQUENCY(IF('Data Transformation'!$B$425:$B$8425='Bin Analysis'!$B8259,'Data Transformation'!$G$425:$G$8425),D8265))</f>
        <v>2001</v>
      </c>
      <c r="F8265">
        <f t="shared" si="1032"/>
        <v>0</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t="str">
        <f>IF(Weighting!$P$10&gt;0,B8266,"")</f>
        <v/>
      </c>
      <c r="B8266" t="e">
        <f>Weighting!$C$10</f>
        <v>#DIV/0!</v>
      </c>
      <c r="C8266" t="e">
        <f>Weighting!$F$10</f>
        <v>#NUM!</v>
      </c>
      <c r="D8266" t="e">
        <f>IF(C8266=1,'Data Transformation'!$G$3+0.5*'Data Transformation'!$W$25,IF(C8267=1,D8267-'Data Transformation'!$W$25,FALSE))</f>
        <v>#NUM!</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t="str">
        <f>IF(Weighting!$P$11&gt;0,B8267,"")</f>
        <v/>
      </c>
      <c r="B8267" t="e">
        <f>Weighting!$C$11</f>
        <v>#DIV/0!</v>
      </c>
      <c r="C8267" t="e">
        <f>Weighting!$F$11</f>
        <v>#NUM!</v>
      </c>
      <c r="D8267" t="e">
        <f>IF(C8267=1,'Data Transformation'!$G$3+0.5*'Data Transformation'!$W$25,IF(C8268=1,D8268-'Data Transformation'!$W$25,FALSE))</f>
        <v>#NUM!</v>
      </c>
      <c r="E8267">
        <f t="array" ref="E8267">IF(ISLOGICAL(D8267),"",FREQUENCY(IF('Data Transformation'!$B$425:$B$8425='Bin Analysis'!$B8259,'Data Transformation'!$G$425:$G$8425),D8267))</f>
        <v>2001</v>
      </c>
      <c r="F8267">
        <f t="shared" si="1032"/>
        <v>0</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t="str">
        <f>IF(Weighting!$P$12&gt;0,B8268,"")</f>
        <v/>
      </c>
      <c r="B8268" t="e">
        <f>Weighting!$C$12</f>
        <v>#DIV/0!</v>
      </c>
      <c r="C8268" t="e">
        <f>Weighting!$F$12</f>
        <v>#NUM!</v>
      </c>
      <c r="D8268" t="e">
        <f>IF(C8268=1,'Data Transformation'!$G$3+0.5*'Data Transformation'!$W$25,IF(C8269=1,D8269-'Data Transformation'!$W$25,FALSE))</f>
        <v>#NUM!</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t="str">
        <f>IF(Weighting!$P$13&gt;0,B8269,"")</f>
        <v/>
      </c>
      <c r="B8269" t="e">
        <f>Weighting!$C$13</f>
        <v>#DIV/0!</v>
      </c>
      <c r="C8269" t="e">
        <f>Weighting!$F$13</f>
        <v>#NUM!</v>
      </c>
      <c r="D8269" t="e">
        <f>IF(C8269=1,'Data Transformation'!$G$3+0.5*'Data Transformation'!$W$25,IF(C8270=1,D8270-'Data Transformation'!$W$25,FALSE))</f>
        <v>#NUM!</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t="str">
        <f>IF(Weighting!$P$14&gt;0,B8270,"")</f>
        <v/>
      </c>
      <c r="B8270" t="e">
        <f>Weighting!$C$14</f>
        <v>#DIV/0!</v>
      </c>
      <c r="C8270" t="e">
        <f>Weighting!$F$14</f>
        <v>#NUM!</v>
      </c>
      <c r="D8270" t="e">
        <f>IF(C8270=1,'Data Transformation'!$G$3+0.5*'Data Transformation'!$W$25,IF(C8271=1,D8271-'Data Transformation'!$W$25,FALSE))</f>
        <v>#NUM!</v>
      </c>
      <c r="E8270">
        <f t="array" ref="E8270">IF(ISLOGICAL(D8270),"",FREQUENCY(IF('Data Transformation'!$B$425:$B$8425='Bin Analysis'!$B8259,'Data Transformation'!$G$425:$G$8425),D8270))</f>
        <v>2001</v>
      </c>
      <c r="F8270">
        <f t="shared" si="1032"/>
        <v>0</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t="str">
        <f>IF(Weighting!$P$15&gt;0,B8271,"")</f>
        <v/>
      </c>
      <c r="B8271" t="e">
        <f>Weighting!$C$15</f>
        <v>#DIV/0!</v>
      </c>
      <c r="C8271" t="e">
        <f>Weighting!$F$15</f>
        <v>#NUM!</v>
      </c>
      <c r="D8271" t="e">
        <f>IF(C8271=1,'Data Transformation'!$G$3+0.5*'Data Transformation'!$W$25,IF(C8272=1,D8272-'Data Transformation'!$W$25,FALSE))</f>
        <v>#NUM!</v>
      </c>
      <c r="E8271">
        <f t="array" ref="E8271">IF(ISLOGICAL(D8271),"",FREQUENCY(IF('Data Transformation'!$B$425:$B$8425='Bin Analysis'!$B8259,'Data Transformation'!$G$425:$G$8425),D8271))</f>
        <v>2001</v>
      </c>
      <c r="F8271">
        <f t="shared" si="1032"/>
        <v>0</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t="e">
        <f>Weighting!$C$16</f>
        <v>#DIV/0!</v>
      </c>
      <c r="C8272" t="e">
        <f>Weighting!$F$16</f>
        <v>#NUM!</v>
      </c>
      <c r="D8272" t="e">
        <f>IF(C8272=1,'Data Transformation'!$G$3+0.5*'Data Transformation'!$W$25,IF(C8273=1,D8273-'Data Transformation'!$W$25,FALSE))</f>
        <v>#NUM!</v>
      </c>
      <c r="E8272">
        <f t="array" ref="E8272">IF(ISLOGICAL(D8272),"",FREQUENCY(IF('Data Transformation'!$B$425:$B$8425='Bin Analysis'!$B8259,'Data Transformation'!$G$425:$G$8425),D8272))</f>
        <v>2001</v>
      </c>
      <c r="F8272">
        <f t="shared" si="1032"/>
        <v>0</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t="e">
        <f>Weighting!$C$17</f>
        <v>#DIV/0!</v>
      </c>
      <c r="C8273" t="e">
        <f>Weighting!$F$17</f>
        <v>#NUM!</v>
      </c>
      <c r="D8273" t="e">
        <f>IF(C8273=1,'Data Transformation'!$G$3+0.5*'Data Transformation'!$W$25,IF(C8274=1,D8274-'Data Transformation'!$W$25,FALSE))</f>
        <v>#NUM!</v>
      </c>
      <c r="E8273">
        <f t="array" ref="E8273">IF(ISLOGICAL(D8273),"",FREQUENCY(IF('Data Transformation'!$B$425:$B$8425='Bin Analysis'!$B8259,'Data Transformation'!$G$425:$G$8425),D8273))</f>
        <v>2001</v>
      </c>
      <c r="F8273">
        <f t="shared" si="1032"/>
        <v>0</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t="e">
        <f>Weighting!$C$18</f>
        <v>#DIV/0!</v>
      </c>
      <c r="C8274" t="e">
        <f>Weighting!$F$18</f>
        <v>#NUM!</v>
      </c>
      <c r="D8274" t="e">
        <f>IF(C8274=1,'Data Transformation'!$G$3+0.5*'Data Transformation'!$W$25,IF(C8275=1,D8275-'Data Transformation'!$W$25,FALSE))</f>
        <v>#NUM!</v>
      </c>
      <c r="E8274">
        <f t="array" ref="E8274">IF(ISLOGICAL(D8274),"",FREQUENCY(IF('Data Transformation'!$B$425:$B$8425='Bin Analysis'!$B8259,'Data Transformation'!$G$425:$G$8425),D8274))</f>
        <v>2001</v>
      </c>
      <c r="F8274">
        <f t="shared" si="1032"/>
        <v>0</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t="e">
        <f>Weighting!$C$19</f>
        <v>#DIV/0!</v>
      </c>
      <c r="C8275" t="e">
        <f>Weighting!$F$19</f>
        <v>#NUM!</v>
      </c>
      <c r="D8275" t="e">
        <f>IF(C8275=1,'Data Transformation'!$G$3+0.5*'Data Transformation'!$W$25,IF(C8276=1,D8276-'Data Transformation'!$W$25,FALSE))</f>
        <v>#NUM!</v>
      </c>
      <c r="E8275">
        <f t="array" ref="E8275">IF(ISLOGICAL(D8275),"",FREQUENCY(IF('Data Transformation'!$B$425:$B$8425='Bin Analysis'!$B8259,'Data Transformation'!$G$425:$G$8425),D8275))</f>
        <v>2001</v>
      </c>
      <c r="F8275">
        <f t="shared" si="1032"/>
        <v>0</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t="e">
        <f>Weighting!$C$20</f>
        <v>#DIV/0!</v>
      </c>
      <c r="C8276" t="e">
        <f>Weighting!$F$20</f>
        <v>#NUM!</v>
      </c>
      <c r="D8276" t="e">
        <f>IF(C8276=1,'Data Transformation'!$G$3+0.5*'Data Transformation'!$W$25,IF(C8277=1,D8277-'Data Transformation'!$W$25,FALSE))</f>
        <v>#NUM!</v>
      </c>
      <c r="E8276">
        <f t="array" ref="E8276">IF(ISLOGICAL(D8276),"",FREQUENCY(IF('Data Transformation'!$B$425:$B$8425='Bin Analysis'!$B8259,'Data Transformation'!$G$425:$G$8425),D8276))</f>
        <v>2001</v>
      </c>
      <c r="F8276">
        <f t="shared" si="1032"/>
        <v>0</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t="e">
        <f>Weighting!$C$21</f>
        <v>#DIV/0!</v>
      </c>
      <c r="C8277" t="e">
        <f>Weighting!$F$21</f>
        <v>#NUM!</v>
      </c>
      <c r="D8277" t="e">
        <f>IF(C8277=1,'Data Transformation'!$G$3+0.5*'Data Transformation'!$W$25,IF(C8278=1,D8278-'Data Transformation'!$W$25,FALSE))</f>
        <v>#NUM!</v>
      </c>
      <c r="E8277">
        <f t="array" ref="E8277">IF(ISLOGICAL(D8277),"",FREQUENCY(IF('Data Transformation'!$B$425:$B$8425='Bin Analysis'!$B8259,'Data Transformation'!$G$425:$G$8425),D8277))</f>
        <v>2001</v>
      </c>
      <c r="F8277">
        <f t="shared" si="1032"/>
        <v>0</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t="e">
        <f>Weighting!$C$22</f>
        <v>#DIV/0!</v>
      </c>
      <c r="C8278" t="e">
        <f>Weighting!$F$22</f>
        <v>#NUM!</v>
      </c>
      <c r="D8278" t="e">
        <f>IF(C8278=1,'Data Transformation'!$G$3+0.5*'Data Transformation'!$W$25,IF(C8279=1,D8279-'Data Transformation'!$W$25,FALSE))</f>
        <v>#NUM!</v>
      </c>
      <c r="E8278">
        <f t="array" ref="E8278">IF(ISLOGICAL(D8278),"",FREQUENCY(IF('Data Transformation'!$B$425:$B$8425='Bin Analysis'!$B8259,'Data Transformation'!$G$425:$G$8425),D8278))</f>
        <v>2001</v>
      </c>
      <c r="F8278">
        <f t="shared" si="1032"/>
        <v>0</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t="e">
        <f>Weighting!$C$23</f>
        <v>#DIV/0!</v>
      </c>
      <c r="C8279" t="e">
        <f>Weighting!$F$23</f>
        <v>#NUM!</v>
      </c>
      <c r="D8279" t="e">
        <f>IF(C8279=1,'Data Transformation'!$G$3+0.5*'Data Transformation'!$W$25,IF(C8280=1,D8280-'Data Transformation'!$W$25,FALSE))</f>
        <v>#NUM!</v>
      </c>
      <c r="E8279">
        <f t="array" ref="E8279">IF(ISLOGICAL(D8279),"",FREQUENCY(IF('Data Transformation'!$B$425:$B$8425='Bin Analysis'!$B8259,'Data Transformation'!$G$425:$G$8425),D8279))</f>
        <v>2001</v>
      </c>
      <c r="F8279">
        <f t="shared" si="1032"/>
        <v>0</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t="e">
        <f>Weighting!$C$24</f>
        <v>#DIV/0!</v>
      </c>
      <c r="C8280" t="e">
        <f>Weighting!$F$24</f>
        <v>#NUM!</v>
      </c>
      <c r="D8280" t="e">
        <f>IF(C8280=1,'Data Transformation'!$G$3+0.5*'Data Transformation'!$W$25,IF(C8281=1,D8281-'Data Transformation'!$W$25,FALSE))</f>
        <v>#NUM!</v>
      </c>
      <c r="E8280">
        <f t="array" ref="E8280">IF(ISLOGICAL(D8280),"",FREQUENCY(IF('Data Transformation'!$B$425:$B$8425='Bin Analysis'!$B8259,'Data Transformation'!$G$425:$G$8425),D8280))</f>
        <v>2001</v>
      </c>
      <c r="F8280">
        <f t="shared" si="1032"/>
        <v>0</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t="e">
        <f>Weighting!$C$25</f>
        <v>#DIV/0!</v>
      </c>
      <c r="C8281" t="e">
        <f>Weighting!$F$25</f>
        <v>#NUM!</v>
      </c>
      <c r="D8281" t="e">
        <f>IF(C8281=1,'Data Transformation'!$G$3+0.5*'Data Transformation'!$W$25,IF(C8282=1,D8282-'Data Transformation'!$W$25,FALSE))</f>
        <v>#NUM!</v>
      </c>
      <c r="E8281">
        <f t="array" ref="E8281">IF(ISLOGICAL(D8281),"",FREQUENCY(IF('Data Transformation'!$B$425:$B$8425='Bin Analysis'!$B8259,'Data Transformation'!$G$425:$G$8425),D8281))</f>
        <v>2001</v>
      </c>
      <c r="F8281">
        <f t="shared" si="1032"/>
        <v>0</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7"/>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67</v>
      </c>
      <c r="B8284" t="s">
        <v>47</v>
      </c>
      <c r="C8284" t="s">
        <v>5</v>
      </c>
      <c r="D8284" t="s">
        <v>98</v>
      </c>
      <c r="E8284" t="s">
        <v>99</v>
      </c>
      <c r="F8284" t="s">
        <v>100</v>
      </c>
      <c r="G8284" t="s">
        <v>69</v>
      </c>
      <c r="H8284" t="s">
        <v>31</v>
      </c>
      <c r="I8284" t="s">
        <v>32</v>
      </c>
      <c r="J8284" t="s">
        <v>46</v>
      </c>
      <c r="K8284" s="14" t="s">
        <v>45</v>
      </c>
      <c r="M8284" s="14"/>
      <c r="X8284" s="2">
        <v>0</v>
      </c>
      <c r="Y8284" s="2">
        <v>0</v>
      </c>
    </row>
    <row r="8285" spans="1:25" x14ac:dyDescent="0.25">
      <c r="A8285" s="32"/>
      <c r="D8285" t="e">
        <f>IF(C8285=1,'Data Transformation'!$G$3+0.5*'Data Transformation'!$W$25,IF(C8286=1,D8286-'Data Transformation'!$W$25,FALSE))</f>
        <v>#NUM!</v>
      </c>
      <c r="E8285">
        <f t="array" ref="E8285">IF(ISLOGICAL(D8285),"",FREQUENCY(IF('Data Transformation'!$B$425:$B$8425='Bin Analysis'!$B8283,'Data Transformation'!$G$425:$G$8425),D8285))</f>
        <v>2001</v>
      </c>
      <c r="F8285" t="e">
        <f>IF(ISLOGICAL(D8285),"",E8285-E8284)</f>
        <v>#VALUE!</v>
      </c>
      <c r="M8285" s="14"/>
    </row>
    <row r="8286" spans="1:25" x14ac:dyDescent="0.25">
      <c r="A8286" s="32" t="e">
        <f>IF(Weighting!$P$6&gt;0,B8286,"")</f>
        <v>#NUM!</v>
      </c>
      <c r="B8286" t="e">
        <f>Weighting!$C$6</f>
        <v>#DIV/0!</v>
      </c>
      <c r="C8286" t="e">
        <f>Weighting!$F$6</f>
        <v>#NUM!</v>
      </c>
      <c r="D8286" t="e">
        <f>IF(C8286=1,'Data Transformation'!$G$3+0.5*'Data Transformation'!$W$25,IF(C8287=1,D8287-'Data Transformation'!$W$25,FALSE))</f>
        <v>#NUM!</v>
      </c>
      <c r="E8286">
        <f t="array" ref="E8286">IF(ISLOGICAL(D8286),"",FREQUENCY(IF('Data Transformation'!$B$425:$B$8425='Bin Analysis'!$B8283,'Data Transformation'!$G$425:$G$8425),D8286))</f>
        <v>2001</v>
      </c>
      <c r="F8286">
        <f>IF(ISLOGICAL(D8286),"",E8286-E8285)</f>
        <v>0</v>
      </c>
      <c r="G8286">
        <f>Weighting!$H$6</f>
        <v>1</v>
      </c>
      <c r="H8286">
        <f t="array" ref="H8286">FREQUENCY(IF('Data Transformation'!$B$4:$B$8425=B8283,'Data Transformation'!$G$4:$G$8425),'Bin Analysis'!$B8286)</f>
        <v>2073</v>
      </c>
      <c r="I8286">
        <f>H8286-H8285</f>
        <v>2073</v>
      </c>
      <c r="J8286">
        <f>IF(I8286=0,0,1)</f>
        <v>1</v>
      </c>
      <c r="K8286" t="e">
        <f>J8286*Weighting!$W$6</f>
        <v>#NUM!</v>
      </c>
      <c r="M8286" s="14"/>
    </row>
    <row r="8287" spans="1:25" x14ac:dyDescent="0.25">
      <c r="A8287" s="32" t="str">
        <f>IF(Weighting!$P$7&gt;0,B8287,"")</f>
        <v/>
      </c>
      <c r="B8287" t="e">
        <f>Weighting!$C$7</f>
        <v>#DIV/0!</v>
      </c>
      <c r="C8287" t="e">
        <f>Weighting!$F$7</f>
        <v>#NUM!</v>
      </c>
      <c r="D8287" t="e">
        <f>IF(C8287=1,'Data Transformation'!$G$3+0.5*'Data Transformation'!$W$25,IF(C8288=1,D8288-'Data Transformation'!$W$25,FALSE))</f>
        <v>#NUM!</v>
      </c>
      <c r="E8287">
        <f t="array" ref="E8287">IF(ISLOGICAL(D8287),"",FREQUENCY(IF('Data Transformation'!$B$425:$B$8425='Bin Analysis'!$B8283,'Data Transformation'!$G$425:$G$8425),D8287))</f>
        <v>2001</v>
      </c>
      <c r="F8287">
        <f t="shared" ref="F8287:F8305" si="1035">IF(ISLOGICAL(D8287),"",E8287-E8286)</f>
        <v>0</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t="str">
        <f>IF(Weighting!$P$8&gt;0,B8288,"")</f>
        <v/>
      </c>
      <c r="B8288" t="e">
        <f>Weighting!$C$8</f>
        <v>#DIV/0!</v>
      </c>
      <c r="C8288" t="e">
        <f>Weighting!$F$8</f>
        <v>#NUM!</v>
      </c>
      <c r="D8288" t="e">
        <f>IF(C8288=1,'Data Transformation'!$G$3+0.5*'Data Transformation'!$W$25,IF(C8289=1,D8289-'Data Transformation'!$W$25,FALSE))</f>
        <v>#NUM!</v>
      </c>
      <c r="E8288">
        <f t="array" ref="E8288">IF(ISLOGICAL(D8288),"",FREQUENCY(IF('Data Transformation'!$B$425:$B$8425='Bin Analysis'!$B8283,'Data Transformation'!$G$425:$G$8425),D8288))</f>
        <v>2001</v>
      </c>
      <c r="F8288">
        <f t="shared" si="1035"/>
        <v>0</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t="str">
        <f>IF(Weighting!$P$9&gt;0,B8289,"")</f>
        <v/>
      </c>
      <c r="B8289" s="50" t="e">
        <f>Weighting!$C$9</f>
        <v>#DIV/0!</v>
      </c>
      <c r="C8289" t="e">
        <f>Weighting!$F$9</f>
        <v>#NUM!</v>
      </c>
      <c r="D8289" t="e">
        <f>IF(C8289=1,'Data Transformation'!$G$3+0.5*'Data Transformation'!$W$25,IF(C8290=1,D8290-'Data Transformation'!$W$25,FALSE))</f>
        <v>#NUM!</v>
      </c>
      <c r="E8289">
        <f t="array" ref="E8289">IF(ISLOGICAL(D8289),"",FREQUENCY(IF('Data Transformation'!$B$425:$B$8425='Bin Analysis'!$B8283,'Data Transformation'!$G$425:$G$8425),D8289))</f>
        <v>2001</v>
      </c>
      <c r="F8289">
        <f t="shared" si="1035"/>
        <v>0</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t="str">
        <f>IF(Weighting!$P$10&gt;0,B8290,"")</f>
        <v/>
      </c>
      <c r="B8290" t="e">
        <f>Weighting!$C$10</f>
        <v>#DIV/0!</v>
      </c>
      <c r="C8290" t="e">
        <f>Weighting!$F$10</f>
        <v>#NUM!</v>
      </c>
      <c r="D8290" t="e">
        <f>IF(C8290=1,'Data Transformation'!$G$3+0.5*'Data Transformation'!$W$25,IF(C8291=1,D8291-'Data Transformation'!$W$25,FALSE))</f>
        <v>#NUM!</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t="str">
        <f>IF(Weighting!$P$11&gt;0,B8291,"")</f>
        <v/>
      </c>
      <c r="B8291" t="e">
        <f>Weighting!$C$11</f>
        <v>#DIV/0!</v>
      </c>
      <c r="C8291" t="e">
        <f>Weighting!$F$11</f>
        <v>#NUM!</v>
      </c>
      <c r="D8291" t="e">
        <f>IF(C8291=1,'Data Transformation'!$G$3+0.5*'Data Transformation'!$W$25,IF(C8292=1,D8292-'Data Transformation'!$W$25,FALSE))</f>
        <v>#NUM!</v>
      </c>
      <c r="E8291">
        <f t="array" ref="E8291">IF(ISLOGICAL(D8291),"",FREQUENCY(IF('Data Transformation'!$B$425:$B$8425='Bin Analysis'!$B8283,'Data Transformation'!$G$425:$G$8425),D8291))</f>
        <v>2001</v>
      </c>
      <c r="F8291">
        <f t="shared" si="1035"/>
        <v>0</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t="str">
        <f>IF(Weighting!$P$12&gt;0,B8292,"")</f>
        <v/>
      </c>
      <c r="B8292" t="e">
        <f>Weighting!$C$12</f>
        <v>#DIV/0!</v>
      </c>
      <c r="C8292" t="e">
        <f>Weighting!$F$12</f>
        <v>#NUM!</v>
      </c>
      <c r="D8292" t="e">
        <f>IF(C8292=1,'Data Transformation'!$G$3+0.5*'Data Transformation'!$W$25,IF(C8293=1,D8293-'Data Transformation'!$W$25,FALSE))</f>
        <v>#NUM!</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t="str">
        <f>IF(Weighting!$P$13&gt;0,B8293,"")</f>
        <v/>
      </c>
      <c r="B8293" t="e">
        <f>Weighting!$C$13</f>
        <v>#DIV/0!</v>
      </c>
      <c r="C8293" t="e">
        <f>Weighting!$F$13</f>
        <v>#NUM!</v>
      </c>
      <c r="D8293" t="e">
        <f>IF(C8293=1,'Data Transformation'!$G$3+0.5*'Data Transformation'!$W$25,IF(C8294=1,D8294-'Data Transformation'!$W$25,FALSE))</f>
        <v>#NUM!</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t="str">
        <f>IF(Weighting!$P$14&gt;0,B8294,"")</f>
        <v/>
      </c>
      <c r="B8294" t="e">
        <f>Weighting!$C$14</f>
        <v>#DIV/0!</v>
      </c>
      <c r="C8294" t="e">
        <f>Weighting!$F$14</f>
        <v>#NUM!</v>
      </c>
      <c r="D8294" t="e">
        <f>IF(C8294=1,'Data Transformation'!$G$3+0.5*'Data Transformation'!$W$25,IF(C8295=1,D8295-'Data Transformation'!$W$25,FALSE))</f>
        <v>#NUM!</v>
      </c>
      <c r="E8294">
        <f t="array" ref="E8294">IF(ISLOGICAL(D8294),"",FREQUENCY(IF('Data Transformation'!$B$425:$B$8425='Bin Analysis'!$B8283,'Data Transformation'!$G$425:$G$8425),D8294))</f>
        <v>2001</v>
      </c>
      <c r="F8294">
        <f t="shared" si="1035"/>
        <v>0</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t="str">
        <f>IF(Weighting!$P$15&gt;0,B8295,"")</f>
        <v/>
      </c>
      <c r="B8295" t="e">
        <f>Weighting!$C$15</f>
        <v>#DIV/0!</v>
      </c>
      <c r="C8295" t="e">
        <f>Weighting!$F$15</f>
        <v>#NUM!</v>
      </c>
      <c r="D8295" t="e">
        <f>IF(C8295=1,'Data Transformation'!$G$3+0.5*'Data Transformation'!$W$25,IF(C8296=1,D8296-'Data Transformation'!$W$25,FALSE))</f>
        <v>#NUM!</v>
      </c>
      <c r="E8295">
        <f t="array" ref="E8295">IF(ISLOGICAL(D8295),"",FREQUENCY(IF('Data Transformation'!$B$425:$B$8425='Bin Analysis'!$B8283,'Data Transformation'!$G$425:$G$8425),D8295))</f>
        <v>2001</v>
      </c>
      <c r="F8295">
        <f t="shared" si="1035"/>
        <v>0</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t="e">
        <f>Weighting!$C$16</f>
        <v>#DIV/0!</v>
      </c>
      <c r="C8296" t="e">
        <f>Weighting!$F$16</f>
        <v>#NUM!</v>
      </c>
      <c r="D8296" t="e">
        <f>IF(C8296=1,'Data Transformation'!$G$3+0.5*'Data Transformation'!$W$25,IF(C8297=1,D8297-'Data Transformation'!$W$25,FALSE))</f>
        <v>#NUM!</v>
      </c>
      <c r="E8296">
        <f t="array" ref="E8296">IF(ISLOGICAL(D8296),"",FREQUENCY(IF('Data Transformation'!$B$425:$B$8425='Bin Analysis'!$B8283,'Data Transformation'!$G$425:$G$8425),D8296))</f>
        <v>2001</v>
      </c>
      <c r="F8296">
        <f t="shared" si="1035"/>
        <v>0</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t="e">
        <f>Weighting!$C$17</f>
        <v>#DIV/0!</v>
      </c>
      <c r="C8297" t="e">
        <f>Weighting!$F$17</f>
        <v>#NUM!</v>
      </c>
      <c r="D8297" t="e">
        <f>IF(C8297=1,'Data Transformation'!$G$3+0.5*'Data Transformation'!$W$25,IF(C8298=1,D8298-'Data Transformation'!$W$25,FALSE))</f>
        <v>#NUM!</v>
      </c>
      <c r="E8297">
        <f t="array" ref="E8297">IF(ISLOGICAL(D8297),"",FREQUENCY(IF('Data Transformation'!$B$425:$B$8425='Bin Analysis'!$B8283,'Data Transformation'!$G$425:$G$8425),D8297))</f>
        <v>2001</v>
      </c>
      <c r="F8297">
        <f t="shared" si="1035"/>
        <v>0</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t="e">
        <f>Weighting!$C$18</f>
        <v>#DIV/0!</v>
      </c>
      <c r="C8298" t="e">
        <f>Weighting!$F$18</f>
        <v>#NUM!</v>
      </c>
      <c r="D8298" t="e">
        <f>IF(C8298=1,'Data Transformation'!$G$3+0.5*'Data Transformation'!$W$25,IF(C8299=1,D8299-'Data Transformation'!$W$25,FALSE))</f>
        <v>#NUM!</v>
      </c>
      <c r="E8298">
        <f t="array" ref="E8298">IF(ISLOGICAL(D8298),"",FREQUENCY(IF('Data Transformation'!$B$425:$B$8425='Bin Analysis'!$B8283,'Data Transformation'!$G$425:$G$8425),D8298))</f>
        <v>2001</v>
      </c>
      <c r="F8298">
        <f t="shared" si="1035"/>
        <v>0</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t="e">
        <f>Weighting!$C$19</f>
        <v>#DIV/0!</v>
      </c>
      <c r="C8299" t="e">
        <f>Weighting!$F$19</f>
        <v>#NUM!</v>
      </c>
      <c r="D8299" t="e">
        <f>IF(C8299=1,'Data Transformation'!$G$3+0.5*'Data Transformation'!$W$25,IF(C8300=1,D8300-'Data Transformation'!$W$25,FALSE))</f>
        <v>#NUM!</v>
      </c>
      <c r="E8299">
        <f t="array" ref="E8299">IF(ISLOGICAL(D8299),"",FREQUENCY(IF('Data Transformation'!$B$425:$B$8425='Bin Analysis'!$B8283,'Data Transformation'!$G$425:$G$8425),D8299))</f>
        <v>2001</v>
      </c>
      <c r="F8299">
        <f t="shared" si="1035"/>
        <v>0</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t="e">
        <f>Weighting!$C$20</f>
        <v>#DIV/0!</v>
      </c>
      <c r="C8300" t="e">
        <f>Weighting!$F$20</f>
        <v>#NUM!</v>
      </c>
      <c r="D8300" t="e">
        <f>IF(C8300=1,'Data Transformation'!$G$3+0.5*'Data Transformation'!$W$25,IF(C8301=1,D8301-'Data Transformation'!$W$25,FALSE))</f>
        <v>#NUM!</v>
      </c>
      <c r="E8300">
        <f t="array" ref="E8300">IF(ISLOGICAL(D8300),"",FREQUENCY(IF('Data Transformation'!$B$425:$B$8425='Bin Analysis'!$B8283,'Data Transformation'!$G$425:$G$8425),D8300))</f>
        <v>2001</v>
      </c>
      <c r="F8300">
        <f t="shared" si="1035"/>
        <v>0</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t="e">
        <f>Weighting!$C$21</f>
        <v>#DIV/0!</v>
      </c>
      <c r="C8301" t="e">
        <f>Weighting!$F$21</f>
        <v>#NUM!</v>
      </c>
      <c r="D8301" t="e">
        <f>IF(C8301=1,'Data Transformation'!$G$3+0.5*'Data Transformation'!$W$25,IF(C8302=1,D8302-'Data Transformation'!$W$25,FALSE))</f>
        <v>#NUM!</v>
      </c>
      <c r="E8301">
        <f t="array" ref="E8301">IF(ISLOGICAL(D8301),"",FREQUENCY(IF('Data Transformation'!$B$425:$B$8425='Bin Analysis'!$B8283,'Data Transformation'!$G$425:$G$8425),D8301))</f>
        <v>2001</v>
      </c>
      <c r="F8301">
        <f t="shared" si="1035"/>
        <v>0</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t="e">
        <f>Weighting!$C$22</f>
        <v>#DIV/0!</v>
      </c>
      <c r="C8302" t="e">
        <f>Weighting!$F$22</f>
        <v>#NUM!</v>
      </c>
      <c r="D8302" t="e">
        <f>IF(C8302=1,'Data Transformation'!$G$3+0.5*'Data Transformation'!$W$25,IF(C8303=1,D8303-'Data Transformation'!$W$25,FALSE))</f>
        <v>#NUM!</v>
      </c>
      <c r="E8302">
        <f t="array" ref="E8302">IF(ISLOGICAL(D8302),"",FREQUENCY(IF('Data Transformation'!$B$425:$B$8425='Bin Analysis'!$B8283,'Data Transformation'!$G$425:$G$8425),D8302))</f>
        <v>2001</v>
      </c>
      <c r="F8302">
        <f t="shared" si="1035"/>
        <v>0</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t="e">
        <f>Weighting!$C$23</f>
        <v>#DIV/0!</v>
      </c>
      <c r="C8303" t="e">
        <f>Weighting!$F$23</f>
        <v>#NUM!</v>
      </c>
      <c r="D8303" t="e">
        <f>IF(C8303=1,'Data Transformation'!$G$3+0.5*'Data Transformation'!$W$25,IF(C8304=1,D8304-'Data Transformation'!$W$25,FALSE))</f>
        <v>#NUM!</v>
      </c>
      <c r="E8303">
        <f t="array" ref="E8303">IF(ISLOGICAL(D8303),"",FREQUENCY(IF('Data Transformation'!$B$425:$B$8425='Bin Analysis'!$B8283,'Data Transformation'!$G$425:$G$8425),D8303))</f>
        <v>2001</v>
      </c>
      <c r="F8303">
        <f t="shared" si="1035"/>
        <v>0</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t="e">
        <f>Weighting!$C$24</f>
        <v>#DIV/0!</v>
      </c>
      <c r="C8304" t="e">
        <f>Weighting!$F$24</f>
        <v>#NUM!</v>
      </c>
      <c r="D8304" t="e">
        <f>IF(C8304=1,'Data Transformation'!$G$3+0.5*'Data Transformation'!$W$25,IF(C8305=1,D8305-'Data Transformation'!$W$25,FALSE))</f>
        <v>#NUM!</v>
      </c>
      <c r="E8304">
        <f t="array" ref="E8304">IF(ISLOGICAL(D8304),"",FREQUENCY(IF('Data Transformation'!$B$425:$B$8425='Bin Analysis'!$B8283,'Data Transformation'!$G$425:$G$8425),D8304))</f>
        <v>2001</v>
      </c>
      <c r="F8304">
        <f t="shared" si="1035"/>
        <v>0</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t="e">
        <f>Weighting!$C$25</f>
        <v>#DIV/0!</v>
      </c>
      <c r="C8305" t="e">
        <f>Weighting!$F$25</f>
        <v>#NUM!</v>
      </c>
      <c r="D8305" t="e">
        <f>IF(C8305=1,'Data Transformation'!$G$3+0.5*'Data Transformation'!$W$25,IF(C8306=1,D8306-'Data Transformation'!$W$25,FALSE))</f>
        <v>#NUM!</v>
      </c>
      <c r="E8305">
        <f t="array" ref="E8305">IF(ISLOGICAL(D8305),"",FREQUENCY(IF('Data Transformation'!$B$425:$B$8425='Bin Analysis'!$B8283,'Data Transformation'!$G$425:$G$8425),D8305))</f>
        <v>2001</v>
      </c>
      <c r="F8305">
        <f t="shared" si="1035"/>
        <v>0</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67</v>
      </c>
      <c r="B8308" t="s">
        <v>47</v>
      </c>
      <c r="C8308" t="s">
        <v>5</v>
      </c>
      <c r="D8308" t="s">
        <v>98</v>
      </c>
      <c r="E8308" t="s">
        <v>99</v>
      </c>
      <c r="F8308" t="s">
        <v>100</v>
      </c>
      <c r="G8308" t="s">
        <v>69</v>
      </c>
      <c r="H8308" t="s">
        <v>31</v>
      </c>
      <c r="I8308" t="s">
        <v>32</v>
      </c>
      <c r="J8308" t="s">
        <v>46</v>
      </c>
      <c r="K8308" s="14" t="s">
        <v>45</v>
      </c>
      <c r="M8308" s="14"/>
      <c r="X8308" s="2">
        <v>0</v>
      </c>
      <c r="Y8308" s="2">
        <v>0</v>
      </c>
    </row>
    <row r="8309" spans="1:25" x14ac:dyDescent="0.25">
      <c r="A8309" s="32"/>
      <c r="D8309" t="e">
        <f>IF(C8309=1,'Data Transformation'!$G$3+0.5*'Data Transformation'!$W$25,IF(C8310=1,D8310-'Data Transformation'!$W$25,FALSE))</f>
        <v>#NUM!</v>
      </c>
      <c r="E8309">
        <f t="array" ref="E8309">IF(ISLOGICAL(D8309),"",FREQUENCY(IF('Data Transformation'!$B$425:$B$8425='Bin Analysis'!$B8307,'Data Transformation'!$G$425:$G$8425),D8309))</f>
        <v>2001</v>
      </c>
      <c r="F8309" t="e">
        <f>IF(ISLOGICAL(D8309),"",E8309-E8308)</f>
        <v>#VALUE!</v>
      </c>
      <c r="M8309" s="14"/>
    </row>
    <row r="8310" spans="1:25" x14ac:dyDescent="0.25">
      <c r="A8310" s="32" t="e">
        <f>IF(Weighting!$P$6&gt;0,B8310,"")</f>
        <v>#NUM!</v>
      </c>
      <c r="B8310" t="e">
        <f>Weighting!$C$6</f>
        <v>#DIV/0!</v>
      </c>
      <c r="C8310" t="e">
        <f>Weighting!$F$6</f>
        <v>#NUM!</v>
      </c>
      <c r="D8310" t="e">
        <f>IF(C8310=1,'Data Transformation'!$G$3+0.5*'Data Transformation'!$W$25,IF(C8311=1,D8311-'Data Transformation'!$W$25,FALSE))</f>
        <v>#NUM!</v>
      </c>
      <c r="E8310">
        <f t="array" ref="E8310">IF(ISLOGICAL(D8310),"",FREQUENCY(IF('Data Transformation'!$B$425:$B$8425='Bin Analysis'!$B8307,'Data Transformation'!$G$425:$G$8425),D8310))</f>
        <v>2001</v>
      </c>
      <c r="F8310">
        <f>IF(ISLOGICAL(D8310),"",E8310-E8309)</f>
        <v>0</v>
      </c>
      <c r="G8310">
        <f>Weighting!$H$6</f>
        <v>1</v>
      </c>
      <c r="H8310">
        <f t="array" ref="H8310">FREQUENCY(IF('Data Transformation'!$B$4:$B$8425=B8307,'Data Transformation'!$G$4:$G$8425),'Bin Analysis'!$B8310)</f>
        <v>2073</v>
      </c>
      <c r="I8310">
        <f>H8310-H8309</f>
        <v>2073</v>
      </c>
      <c r="J8310">
        <f>IF(I8310=0,0,1)</f>
        <v>1</v>
      </c>
      <c r="K8310" t="e">
        <f>J8310*Weighting!$W$6</f>
        <v>#NUM!</v>
      </c>
      <c r="M8310" s="14"/>
    </row>
    <row r="8311" spans="1:25" x14ac:dyDescent="0.25">
      <c r="A8311" s="32" t="str">
        <f>IF(Weighting!$P$7&gt;0,B8311,"")</f>
        <v/>
      </c>
      <c r="B8311" t="e">
        <f>Weighting!$C$7</f>
        <v>#DIV/0!</v>
      </c>
      <c r="C8311" t="e">
        <f>Weighting!$F$7</f>
        <v>#NUM!</v>
      </c>
      <c r="D8311" t="e">
        <f>IF(C8311=1,'Data Transformation'!$G$3+0.5*'Data Transformation'!$W$25,IF(C8312=1,D8312-'Data Transformation'!$W$25,FALSE))</f>
        <v>#NUM!</v>
      </c>
      <c r="E8311">
        <f t="array" ref="E8311">IF(ISLOGICAL(D8311),"",FREQUENCY(IF('Data Transformation'!$B$425:$B$8425='Bin Analysis'!$B8307,'Data Transformation'!$G$425:$G$8425),D8311))</f>
        <v>2001</v>
      </c>
      <c r="F8311">
        <f t="shared" ref="F8311:F8329" si="1038">IF(ISLOGICAL(D8311),"",E8311-E8310)</f>
        <v>0</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t="str">
        <f>IF(Weighting!$P$8&gt;0,B8312,"")</f>
        <v/>
      </c>
      <c r="B8312" t="e">
        <f>Weighting!$C$8</f>
        <v>#DIV/0!</v>
      </c>
      <c r="C8312" t="e">
        <f>Weighting!$F$8</f>
        <v>#NUM!</v>
      </c>
      <c r="D8312" t="e">
        <f>IF(C8312=1,'Data Transformation'!$G$3+0.5*'Data Transformation'!$W$25,IF(C8313=1,D8313-'Data Transformation'!$W$25,FALSE))</f>
        <v>#NUM!</v>
      </c>
      <c r="E8312">
        <f t="array" ref="E8312">IF(ISLOGICAL(D8312),"",FREQUENCY(IF('Data Transformation'!$B$425:$B$8425='Bin Analysis'!$B8307,'Data Transformation'!$G$425:$G$8425),D8312))</f>
        <v>2001</v>
      </c>
      <c r="F8312">
        <f t="shared" si="1038"/>
        <v>0</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t="str">
        <f>IF(Weighting!$P$9&gt;0,B8313,"")</f>
        <v/>
      </c>
      <c r="B8313" s="50" t="e">
        <f>Weighting!$C$9</f>
        <v>#DIV/0!</v>
      </c>
      <c r="C8313" t="e">
        <f>Weighting!$F$9</f>
        <v>#NUM!</v>
      </c>
      <c r="D8313" t="e">
        <f>IF(C8313=1,'Data Transformation'!$G$3+0.5*'Data Transformation'!$W$25,IF(C8314=1,D8314-'Data Transformation'!$W$25,FALSE))</f>
        <v>#NUM!</v>
      </c>
      <c r="E8313">
        <f t="array" ref="E8313">IF(ISLOGICAL(D8313),"",FREQUENCY(IF('Data Transformation'!$B$425:$B$8425='Bin Analysis'!$B8307,'Data Transformation'!$G$425:$G$8425),D8313))</f>
        <v>2001</v>
      </c>
      <c r="F8313">
        <f t="shared" si="1038"/>
        <v>0</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t="str">
        <f>IF(Weighting!$P$10&gt;0,B8314,"")</f>
        <v/>
      </c>
      <c r="B8314" t="e">
        <f>Weighting!$C$10</f>
        <v>#DIV/0!</v>
      </c>
      <c r="C8314" t="e">
        <f>Weighting!$F$10</f>
        <v>#NUM!</v>
      </c>
      <c r="D8314" t="e">
        <f>IF(C8314=1,'Data Transformation'!$G$3+0.5*'Data Transformation'!$W$25,IF(C8315=1,D8315-'Data Transformation'!$W$25,FALSE))</f>
        <v>#NUM!</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t="str">
        <f>IF(Weighting!$P$11&gt;0,B8315,"")</f>
        <v/>
      </c>
      <c r="B8315" t="e">
        <f>Weighting!$C$11</f>
        <v>#DIV/0!</v>
      </c>
      <c r="C8315" t="e">
        <f>Weighting!$F$11</f>
        <v>#NUM!</v>
      </c>
      <c r="D8315" t="e">
        <f>IF(C8315=1,'Data Transformation'!$G$3+0.5*'Data Transformation'!$W$25,IF(C8316=1,D8316-'Data Transformation'!$W$25,FALSE))</f>
        <v>#NUM!</v>
      </c>
      <c r="E8315">
        <f t="array" ref="E8315">IF(ISLOGICAL(D8315),"",FREQUENCY(IF('Data Transformation'!$B$425:$B$8425='Bin Analysis'!$B8307,'Data Transformation'!$G$425:$G$8425),D8315))</f>
        <v>2001</v>
      </c>
      <c r="F8315">
        <f t="shared" si="1038"/>
        <v>0</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t="str">
        <f>IF(Weighting!$P$12&gt;0,B8316,"")</f>
        <v/>
      </c>
      <c r="B8316" t="e">
        <f>Weighting!$C$12</f>
        <v>#DIV/0!</v>
      </c>
      <c r="C8316" t="e">
        <f>Weighting!$F$12</f>
        <v>#NUM!</v>
      </c>
      <c r="D8316" t="e">
        <f>IF(C8316=1,'Data Transformation'!$G$3+0.5*'Data Transformation'!$W$25,IF(C8317=1,D8317-'Data Transformation'!$W$25,FALSE))</f>
        <v>#NUM!</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t="str">
        <f>IF(Weighting!$P$13&gt;0,B8317,"")</f>
        <v/>
      </c>
      <c r="B8317" t="e">
        <f>Weighting!$C$13</f>
        <v>#DIV/0!</v>
      </c>
      <c r="C8317" t="e">
        <f>Weighting!$F$13</f>
        <v>#NUM!</v>
      </c>
      <c r="D8317" t="e">
        <f>IF(C8317=1,'Data Transformation'!$G$3+0.5*'Data Transformation'!$W$25,IF(C8318=1,D8318-'Data Transformation'!$W$25,FALSE))</f>
        <v>#NUM!</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t="str">
        <f>IF(Weighting!$P$14&gt;0,B8318,"")</f>
        <v/>
      </c>
      <c r="B8318" t="e">
        <f>Weighting!$C$14</f>
        <v>#DIV/0!</v>
      </c>
      <c r="C8318" t="e">
        <f>Weighting!$F$14</f>
        <v>#NUM!</v>
      </c>
      <c r="D8318" t="e">
        <f>IF(C8318=1,'Data Transformation'!$G$3+0.5*'Data Transformation'!$W$25,IF(C8319=1,D8319-'Data Transformation'!$W$25,FALSE))</f>
        <v>#NUM!</v>
      </c>
      <c r="E8318">
        <f t="array" ref="E8318">IF(ISLOGICAL(D8318),"",FREQUENCY(IF('Data Transformation'!$B$425:$B$8425='Bin Analysis'!$B8307,'Data Transformation'!$G$425:$G$8425),D8318))</f>
        <v>2001</v>
      </c>
      <c r="F8318">
        <f t="shared" si="1038"/>
        <v>0</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t="str">
        <f>IF(Weighting!$P$15&gt;0,B8319,"")</f>
        <v/>
      </c>
      <c r="B8319" t="e">
        <f>Weighting!$C$15</f>
        <v>#DIV/0!</v>
      </c>
      <c r="C8319" t="e">
        <f>Weighting!$F$15</f>
        <v>#NUM!</v>
      </c>
      <c r="D8319" t="e">
        <f>IF(C8319=1,'Data Transformation'!$G$3+0.5*'Data Transformation'!$W$25,IF(C8320=1,D8320-'Data Transformation'!$W$25,FALSE))</f>
        <v>#NUM!</v>
      </c>
      <c r="E8319">
        <f t="array" ref="E8319">IF(ISLOGICAL(D8319),"",FREQUENCY(IF('Data Transformation'!$B$425:$B$8425='Bin Analysis'!$B8307,'Data Transformation'!$G$425:$G$8425),D8319))</f>
        <v>2001</v>
      </c>
      <c r="F8319">
        <f t="shared" si="1038"/>
        <v>0</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t="e">
        <f>Weighting!$C$16</f>
        <v>#DIV/0!</v>
      </c>
      <c r="C8320" t="e">
        <f>Weighting!$F$16</f>
        <v>#NUM!</v>
      </c>
      <c r="D8320" t="e">
        <f>IF(C8320=1,'Data Transformation'!$G$3+0.5*'Data Transformation'!$W$25,IF(C8321=1,D8321-'Data Transformation'!$W$25,FALSE))</f>
        <v>#NUM!</v>
      </c>
      <c r="E8320">
        <f t="array" ref="E8320">IF(ISLOGICAL(D8320),"",FREQUENCY(IF('Data Transformation'!$B$425:$B$8425='Bin Analysis'!$B8307,'Data Transformation'!$G$425:$G$8425),D8320))</f>
        <v>2001</v>
      </c>
      <c r="F8320">
        <f t="shared" si="1038"/>
        <v>0</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t="e">
        <f>Weighting!$C$17</f>
        <v>#DIV/0!</v>
      </c>
      <c r="C8321" t="e">
        <f>Weighting!$F$17</f>
        <v>#NUM!</v>
      </c>
      <c r="D8321" t="e">
        <f>IF(C8321=1,'Data Transformation'!$G$3+0.5*'Data Transformation'!$W$25,IF(C8322=1,D8322-'Data Transformation'!$W$25,FALSE))</f>
        <v>#NUM!</v>
      </c>
      <c r="E8321">
        <f t="array" ref="E8321">IF(ISLOGICAL(D8321),"",FREQUENCY(IF('Data Transformation'!$B$425:$B$8425='Bin Analysis'!$B8307,'Data Transformation'!$G$425:$G$8425),D8321))</f>
        <v>2001</v>
      </c>
      <c r="F8321">
        <f t="shared" si="1038"/>
        <v>0</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t="e">
        <f>Weighting!$C$18</f>
        <v>#DIV/0!</v>
      </c>
      <c r="C8322" t="e">
        <f>Weighting!$F$18</f>
        <v>#NUM!</v>
      </c>
      <c r="D8322" t="e">
        <f>IF(C8322=1,'Data Transformation'!$G$3+0.5*'Data Transformation'!$W$25,IF(C8323=1,D8323-'Data Transformation'!$W$25,FALSE))</f>
        <v>#NUM!</v>
      </c>
      <c r="E8322">
        <f t="array" ref="E8322">IF(ISLOGICAL(D8322),"",FREQUENCY(IF('Data Transformation'!$B$425:$B$8425='Bin Analysis'!$B8307,'Data Transformation'!$G$425:$G$8425),D8322))</f>
        <v>2001</v>
      </c>
      <c r="F8322">
        <f t="shared" si="1038"/>
        <v>0</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t="e">
        <f>Weighting!$C$19</f>
        <v>#DIV/0!</v>
      </c>
      <c r="C8323" t="e">
        <f>Weighting!$F$19</f>
        <v>#NUM!</v>
      </c>
      <c r="D8323" t="e">
        <f>IF(C8323=1,'Data Transformation'!$G$3+0.5*'Data Transformation'!$W$25,IF(C8324=1,D8324-'Data Transformation'!$W$25,FALSE))</f>
        <v>#NUM!</v>
      </c>
      <c r="E8323">
        <f t="array" ref="E8323">IF(ISLOGICAL(D8323),"",FREQUENCY(IF('Data Transformation'!$B$425:$B$8425='Bin Analysis'!$B8307,'Data Transformation'!$G$425:$G$8425),D8323))</f>
        <v>2001</v>
      </c>
      <c r="F8323">
        <f t="shared" si="1038"/>
        <v>0</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t="e">
        <f>Weighting!$C$20</f>
        <v>#DIV/0!</v>
      </c>
      <c r="C8324" t="e">
        <f>Weighting!$F$20</f>
        <v>#NUM!</v>
      </c>
      <c r="D8324" t="e">
        <f>IF(C8324=1,'Data Transformation'!$G$3+0.5*'Data Transformation'!$W$25,IF(C8325=1,D8325-'Data Transformation'!$W$25,FALSE))</f>
        <v>#NUM!</v>
      </c>
      <c r="E8324">
        <f t="array" ref="E8324">IF(ISLOGICAL(D8324),"",FREQUENCY(IF('Data Transformation'!$B$425:$B$8425='Bin Analysis'!$B8307,'Data Transformation'!$G$425:$G$8425),D8324))</f>
        <v>2001</v>
      </c>
      <c r="F8324">
        <f t="shared" si="1038"/>
        <v>0</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t="e">
        <f>Weighting!$C$21</f>
        <v>#DIV/0!</v>
      </c>
      <c r="C8325" t="e">
        <f>Weighting!$F$21</f>
        <v>#NUM!</v>
      </c>
      <c r="D8325" t="e">
        <f>IF(C8325=1,'Data Transformation'!$G$3+0.5*'Data Transformation'!$W$25,IF(C8326=1,D8326-'Data Transformation'!$W$25,FALSE))</f>
        <v>#NUM!</v>
      </c>
      <c r="E8325">
        <f t="array" ref="E8325">IF(ISLOGICAL(D8325),"",FREQUENCY(IF('Data Transformation'!$B$425:$B$8425='Bin Analysis'!$B8307,'Data Transformation'!$G$425:$G$8425),D8325))</f>
        <v>2001</v>
      </c>
      <c r="F8325">
        <f t="shared" si="1038"/>
        <v>0</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t="e">
        <f>Weighting!$C$22</f>
        <v>#DIV/0!</v>
      </c>
      <c r="C8326" t="e">
        <f>Weighting!$F$22</f>
        <v>#NUM!</v>
      </c>
      <c r="D8326" t="e">
        <f>IF(C8326=1,'Data Transformation'!$G$3+0.5*'Data Transformation'!$W$25,IF(C8327=1,D8327-'Data Transformation'!$W$25,FALSE))</f>
        <v>#NUM!</v>
      </c>
      <c r="E8326">
        <f t="array" ref="E8326">IF(ISLOGICAL(D8326),"",FREQUENCY(IF('Data Transformation'!$B$425:$B$8425='Bin Analysis'!$B8307,'Data Transformation'!$G$425:$G$8425),D8326))</f>
        <v>2001</v>
      </c>
      <c r="F8326">
        <f t="shared" si="1038"/>
        <v>0</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t="e">
        <f>Weighting!$C$23</f>
        <v>#DIV/0!</v>
      </c>
      <c r="C8327" t="e">
        <f>Weighting!$F$23</f>
        <v>#NUM!</v>
      </c>
      <c r="D8327" t="e">
        <f>IF(C8327=1,'Data Transformation'!$G$3+0.5*'Data Transformation'!$W$25,IF(C8328=1,D8328-'Data Transformation'!$W$25,FALSE))</f>
        <v>#NUM!</v>
      </c>
      <c r="E8327">
        <f t="array" ref="E8327">IF(ISLOGICAL(D8327),"",FREQUENCY(IF('Data Transformation'!$B$425:$B$8425='Bin Analysis'!$B8307,'Data Transformation'!$G$425:$G$8425),D8327))</f>
        <v>2001</v>
      </c>
      <c r="F8327">
        <f t="shared" si="1038"/>
        <v>0</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t="e">
        <f>Weighting!$C$24</f>
        <v>#DIV/0!</v>
      </c>
      <c r="C8328" t="e">
        <f>Weighting!$F$24</f>
        <v>#NUM!</v>
      </c>
      <c r="D8328" t="e">
        <f>IF(C8328=1,'Data Transformation'!$G$3+0.5*'Data Transformation'!$W$25,IF(C8329=1,D8329-'Data Transformation'!$W$25,FALSE))</f>
        <v>#NUM!</v>
      </c>
      <c r="E8328">
        <f t="array" ref="E8328">IF(ISLOGICAL(D8328),"",FREQUENCY(IF('Data Transformation'!$B$425:$B$8425='Bin Analysis'!$B8307,'Data Transformation'!$G$425:$G$8425),D8328))</f>
        <v>2001</v>
      </c>
      <c r="F8328">
        <f t="shared" si="1038"/>
        <v>0</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t="e">
        <f>Weighting!$C$25</f>
        <v>#DIV/0!</v>
      </c>
      <c r="C8329" t="e">
        <f>Weighting!$F$25</f>
        <v>#NUM!</v>
      </c>
      <c r="D8329" t="e">
        <f>IF(C8329=1,'Data Transformation'!$G$3+0.5*'Data Transformation'!$W$25,IF(C8330=1,D8330-'Data Transformation'!$W$25,FALSE))</f>
        <v>#NUM!</v>
      </c>
      <c r="E8329">
        <f t="array" ref="E8329">IF(ISLOGICAL(D8329),"",FREQUENCY(IF('Data Transformation'!$B$425:$B$8425='Bin Analysis'!$B8307,'Data Transformation'!$G$425:$G$8425),D8329))</f>
        <v>2001</v>
      </c>
      <c r="F8329">
        <f t="shared" si="1038"/>
        <v>0</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67</v>
      </c>
      <c r="B8332" t="s">
        <v>47</v>
      </c>
      <c r="C8332" t="s">
        <v>5</v>
      </c>
      <c r="D8332" t="s">
        <v>98</v>
      </c>
      <c r="E8332" t="s">
        <v>99</v>
      </c>
      <c r="F8332" t="s">
        <v>100</v>
      </c>
      <c r="G8332" t="s">
        <v>69</v>
      </c>
      <c r="H8332" t="s">
        <v>31</v>
      </c>
      <c r="I8332" t="s">
        <v>32</v>
      </c>
      <c r="J8332" t="s">
        <v>46</v>
      </c>
      <c r="K8332" s="14" t="s">
        <v>45</v>
      </c>
      <c r="M8332" s="14"/>
      <c r="X8332" s="2">
        <v>0</v>
      </c>
      <c r="Y8332" s="2">
        <v>0</v>
      </c>
    </row>
    <row r="8333" spans="1:25" x14ac:dyDescent="0.25">
      <c r="A8333" s="32"/>
      <c r="D8333" t="e">
        <f>IF(C8333=1,'Data Transformation'!$G$3+0.5*'Data Transformation'!$W$25,IF(C8334=1,D8334-'Data Transformation'!$W$25,FALSE))</f>
        <v>#NUM!</v>
      </c>
      <c r="E8333">
        <f t="array" ref="E8333">IF(ISLOGICAL(D8333),"",FREQUENCY(IF('Data Transformation'!$B$425:$B$8425='Bin Analysis'!$B8331,'Data Transformation'!$G$425:$G$8425),D8333))</f>
        <v>2001</v>
      </c>
      <c r="F8333" t="e">
        <f>IF(ISLOGICAL(D8333),"",E8333-E8332)</f>
        <v>#VALUE!</v>
      </c>
      <c r="M8333" s="14"/>
    </row>
    <row r="8334" spans="1:25" x14ac:dyDescent="0.25">
      <c r="A8334" s="32" t="e">
        <f>IF(Weighting!$P$6&gt;0,B8334,"")</f>
        <v>#NUM!</v>
      </c>
      <c r="B8334" t="e">
        <f>Weighting!$C$6</f>
        <v>#DIV/0!</v>
      </c>
      <c r="C8334" t="e">
        <f>Weighting!$F$6</f>
        <v>#NUM!</v>
      </c>
      <c r="D8334" t="e">
        <f>IF(C8334=1,'Data Transformation'!$G$3+0.5*'Data Transformation'!$W$25,IF(C8335=1,D8335-'Data Transformation'!$W$25,FALSE))</f>
        <v>#NUM!</v>
      </c>
      <c r="E8334">
        <f t="array" ref="E8334">IF(ISLOGICAL(D8334),"",FREQUENCY(IF('Data Transformation'!$B$425:$B$8425='Bin Analysis'!$B8331,'Data Transformation'!$G$425:$G$8425),D8334))</f>
        <v>2001</v>
      </c>
      <c r="F8334">
        <f>IF(ISLOGICAL(D8334),"",E8334-E8333)</f>
        <v>0</v>
      </c>
      <c r="G8334">
        <f>Weighting!$H$6</f>
        <v>1</v>
      </c>
      <c r="H8334">
        <f t="array" ref="H8334">FREQUENCY(IF('Data Transformation'!$B$4:$B$8425=B8331,'Data Transformation'!$G$4:$G$8425),'Bin Analysis'!$B8334)</f>
        <v>2073</v>
      </c>
      <c r="I8334">
        <f>H8334-H8333</f>
        <v>2073</v>
      </c>
      <c r="J8334">
        <f>IF(I8334=0,0,1)</f>
        <v>1</v>
      </c>
      <c r="K8334" t="e">
        <f>J8334*Weighting!$W$6</f>
        <v>#NUM!</v>
      </c>
      <c r="M8334" s="14"/>
    </row>
    <row r="8335" spans="1:25" x14ac:dyDescent="0.25">
      <c r="A8335" s="32" t="str">
        <f>IF(Weighting!$P$7&gt;0,B8335,"")</f>
        <v/>
      </c>
      <c r="B8335" t="e">
        <f>Weighting!$C$7</f>
        <v>#DIV/0!</v>
      </c>
      <c r="C8335" t="e">
        <f>Weighting!$F$7</f>
        <v>#NUM!</v>
      </c>
      <c r="D8335" t="e">
        <f>IF(C8335=1,'Data Transformation'!$G$3+0.5*'Data Transformation'!$W$25,IF(C8336=1,D8336-'Data Transformation'!$W$25,FALSE))</f>
        <v>#NUM!</v>
      </c>
      <c r="E8335">
        <f t="array" ref="E8335">IF(ISLOGICAL(D8335),"",FREQUENCY(IF('Data Transformation'!$B$425:$B$8425='Bin Analysis'!$B8331,'Data Transformation'!$G$425:$G$8425),D8335))</f>
        <v>2001</v>
      </c>
      <c r="F8335">
        <f t="shared" ref="F8335:F8353" si="1041">IF(ISLOGICAL(D8335),"",E8335-E8334)</f>
        <v>0</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t="str">
        <f>IF(Weighting!$P$8&gt;0,B8336,"")</f>
        <v/>
      </c>
      <c r="B8336" t="e">
        <f>Weighting!$C$8</f>
        <v>#DIV/0!</v>
      </c>
      <c r="C8336" t="e">
        <f>Weighting!$F$8</f>
        <v>#NUM!</v>
      </c>
      <c r="D8336" t="e">
        <f>IF(C8336=1,'Data Transformation'!$G$3+0.5*'Data Transformation'!$W$25,IF(C8337=1,D8337-'Data Transformation'!$W$25,FALSE))</f>
        <v>#NUM!</v>
      </c>
      <c r="E8336">
        <f t="array" ref="E8336">IF(ISLOGICAL(D8336),"",FREQUENCY(IF('Data Transformation'!$B$425:$B$8425='Bin Analysis'!$B8331,'Data Transformation'!$G$425:$G$8425),D8336))</f>
        <v>2001</v>
      </c>
      <c r="F8336">
        <f t="shared" si="1041"/>
        <v>0</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t="str">
        <f>IF(Weighting!$P$9&gt;0,B8337,"")</f>
        <v/>
      </c>
      <c r="B8337" s="50" t="e">
        <f>Weighting!$C$9</f>
        <v>#DIV/0!</v>
      </c>
      <c r="C8337" t="e">
        <f>Weighting!$F$9</f>
        <v>#NUM!</v>
      </c>
      <c r="D8337" t="e">
        <f>IF(C8337=1,'Data Transformation'!$G$3+0.5*'Data Transformation'!$W$25,IF(C8338=1,D8338-'Data Transformation'!$W$25,FALSE))</f>
        <v>#NUM!</v>
      </c>
      <c r="E8337">
        <f t="array" ref="E8337">IF(ISLOGICAL(D8337),"",FREQUENCY(IF('Data Transformation'!$B$425:$B$8425='Bin Analysis'!$B8331,'Data Transformation'!$G$425:$G$8425),D8337))</f>
        <v>2001</v>
      </c>
      <c r="F8337">
        <f t="shared" si="1041"/>
        <v>0</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t="str">
        <f>IF(Weighting!$P$10&gt;0,B8338,"")</f>
        <v/>
      </c>
      <c r="B8338" t="e">
        <f>Weighting!$C$10</f>
        <v>#DIV/0!</v>
      </c>
      <c r="C8338" t="e">
        <f>Weighting!$F$10</f>
        <v>#NUM!</v>
      </c>
      <c r="D8338" t="e">
        <f>IF(C8338=1,'Data Transformation'!$G$3+0.5*'Data Transformation'!$W$25,IF(C8339=1,D8339-'Data Transformation'!$W$25,FALSE))</f>
        <v>#NUM!</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t="str">
        <f>IF(Weighting!$P$11&gt;0,B8339,"")</f>
        <v/>
      </c>
      <c r="B8339" t="e">
        <f>Weighting!$C$11</f>
        <v>#DIV/0!</v>
      </c>
      <c r="C8339" t="e">
        <f>Weighting!$F$11</f>
        <v>#NUM!</v>
      </c>
      <c r="D8339" t="e">
        <f>IF(C8339=1,'Data Transformation'!$G$3+0.5*'Data Transformation'!$W$25,IF(C8340=1,D8340-'Data Transformation'!$W$25,FALSE))</f>
        <v>#NUM!</v>
      </c>
      <c r="E8339">
        <f t="array" ref="E8339">IF(ISLOGICAL(D8339),"",FREQUENCY(IF('Data Transformation'!$B$425:$B$8425='Bin Analysis'!$B8331,'Data Transformation'!$G$425:$G$8425),D8339))</f>
        <v>2001</v>
      </c>
      <c r="F8339">
        <f t="shared" si="1041"/>
        <v>0</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t="str">
        <f>IF(Weighting!$P$12&gt;0,B8340,"")</f>
        <v/>
      </c>
      <c r="B8340" t="e">
        <f>Weighting!$C$12</f>
        <v>#DIV/0!</v>
      </c>
      <c r="C8340" t="e">
        <f>Weighting!$F$12</f>
        <v>#NUM!</v>
      </c>
      <c r="D8340" t="e">
        <f>IF(C8340=1,'Data Transformation'!$G$3+0.5*'Data Transformation'!$W$25,IF(C8341=1,D8341-'Data Transformation'!$W$25,FALSE))</f>
        <v>#NUM!</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t="str">
        <f>IF(Weighting!$P$13&gt;0,B8341,"")</f>
        <v/>
      </c>
      <c r="B8341" t="e">
        <f>Weighting!$C$13</f>
        <v>#DIV/0!</v>
      </c>
      <c r="C8341" t="e">
        <f>Weighting!$F$13</f>
        <v>#NUM!</v>
      </c>
      <c r="D8341" t="e">
        <f>IF(C8341=1,'Data Transformation'!$G$3+0.5*'Data Transformation'!$W$25,IF(C8342=1,D8342-'Data Transformation'!$W$25,FALSE))</f>
        <v>#NUM!</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t="str">
        <f>IF(Weighting!$P$14&gt;0,B8342,"")</f>
        <v/>
      </c>
      <c r="B8342" t="e">
        <f>Weighting!$C$14</f>
        <v>#DIV/0!</v>
      </c>
      <c r="C8342" t="e">
        <f>Weighting!$F$14</f>
        <v>#NUM!</v>
      </c>
      <c r="D8342" t="e">
        <f>IF(C8342=1,'Data Transformation'!$G$3+0.5*'Data Transformation'!$W$25,IF(C8343=1,D8343-'Data Transformation'!$W$25,FALSE))</f>
        <v>#NUM!</v>
      </c>
      <c r="E8342">
        <f t="array" ref="E8342">IF(ISLOGICAL(D8342),"",FREQUENCY(IF('Data Transformation'!$B$425:$B$8425='Bin Analysis'!$B8331,'Data Transformation'!$G$425:$G$8425),D8342))</f>
        <v>2001</v>
      </c>
      <c r="F8342">
        <f t="shared" si="1041"/>
        <v>0</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t="str">
        <f>IF(Weighting!$P$15&gt;0,B8343,"")</f>
        <v/>
      </c>
      <c r="B8343" t="e">
        <f>Weighting!$C$15</f>
        <v>#DIV/0!</v>
      </c>
      <c r="C8343" t="e">
        <f>Weighting!$F$15</f>
        <v>#NUM!</v>
      </c>
      <c r="D8343" t="e">
        <f>IF(C8343=1,'Data Transformation'!$G$3+0.5*'Data Transformation'!$W$25,IF(C8344=1,D8344-'Data Transformation'!$W$25,FALSE))</f>
        <v>#NUM!</v>
      </c>
      <c r="E8343">
        <f t="array" ref="E8343">IF(ISLOGICAL(D8343),"",FREQUENCY(IF('Data Transformation'!$B$425:$B$8425='Bin Analysis'!$B8331,'Data Transformation'!$G$425:$G$8425),D8343))</f>
        <v>2001</v>
      </c>
      <c r="F8343">
        <f t="shared" si="1041"/>
        <v>0</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t="e">
        <f>Weighting!$C$16</f>
        <v>#DIV/0!</v>
      </c>
      <c r="C8344" t="e">
        <f>Weighting!$F$16</f>
        <v>#NUM!</v>
      </c>
      <c r="D8344" t="e">
        <f>IF(C8344=1,'Data Transformation'!$G$3+0.5*'Data Transformation'!$W$25,IF(C8345=1,D8345-'Data Transformation'!$W$25,FALSE))</f>
        <v>#NUM!</v>
      </c>
      <c r="E8344">
        <f t="array" ref="E8344">IF(ISLOGICAL(D8344),"",FREQUENCY(IF('Data Transformation'!$B$425:$B$8425='Bin Analysis'!$B8331,'Data Transformation'!$G$425:$G$8425),D8344))</f>
        <v>2001</v>
      </c>
      <c r="F8344">
        <f t="shared" si="1041"/>
        <v>0</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t="e">
        <f>Weighting!$C$17</f>
        <v>#DIV/0!</v>
      </c>
      <c r="C8345" t="e">
        <f>Weighting!$F$17</f>
        <v>#NUM!</v>
      </c>
      <c r="D8345" t="e">
        <f>IF(C8345=1,'Data Transformation'!$G$3+0.5*'Data Transformation'!$W$25,IF(C8346=1,D8346-'Data Transformation'!$W$25,FALSE))</f>
        <v>#NUM!</v>
      </c>
      <c r="E8345">
        <f t="array" ref="E8345">IF(ISLOGICAL(D8345),"",FREQUENCY(IF('Data Transformation'!$B$425:$B$8425='Bin Analysis'!$B8331,'Data Transformation'!$G$425:$G$8425),D8345))</f>
        <v>2001</v>
      </c>
      <c r="F8345">
        <f t="shared" si="1041"/>
        <v>0</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t="e">
        <f>Weighting!$C$18</f>
        <v>#DIV/0!</v>
      </c>
      <c r="C8346" t="e">
        <f>Weighting!$F$18</f>
        <v>#NUM!</v>
      </c>
      <c r="D8346" t="e">
        <f>IF(C8346=1,'Data Transformation'!$G$3+0.5*'Data Transformation'!$W$25,IF(C8347=1,D8347-'Data Transformation'!$W$25,FALSE))</f>
        <v>#NUM!</v>
      </c>
      <c r="E8346">
        <f t="array" ref="E8346">IF(ISLOGICAL(D8346),"",FREQUENCY(IF('Data Transformation'!$B$425:$B$8425='Bin Analysis'!$B8331,'Data Transformation'!$G$425:$G$8425),D8346))</f>
        <v>2001</v>
      </c>
      <c r="F8346">
        <f t="shared" si="1041"/>
        <v>0</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t="e">
        <f>Weighting!$C$19</f>
        <v>#DIV/0!</v>
      </c>
      <c r="C8347" t="e">
        <f>Weighting!$F$19</f>
        <v>#NUM!</v>
      </c>
      <c r="D8347" t="e">
        <f>IF(C8347=1,'Data Transformation'!$G$3+0.5*'Data Transformation'!$W$25,IF(C8348=1,D8348-'Data Transformation'!$W$25,FALSE))</f>
        <v>#NUM!</v>
      </c>
      <c r="E8347">
        <f t="array" ref="E8347">IF(ISLOGICAL(D8347),"",FREQUENCY(IF('Data Transformation'!$B$425:$B$8425='Bin Analysis'!$B8331,'Data Transformation'!$G$425:$G$8425),D8347))</f>
        <v>2001</v>
      </c>
      <c r="F8347">
        <f t="shared" si="1041"/>
        <v>0</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t="e">
        <f>Weighting!$C$20</f>
        <v>#DIV/0!</v>
      </c>
      <c r="C8348" t="e">
        <f>Weighting!$F$20</f>
        <v>#NUM!</v>
      </c>
      <c r="D8348" t="e">
        <f>IF(C8348=1,'Data Transformation'!$G$3+0.5*'Data Transformation'!$W$25,IF(C8349=1,D8349-'Data Transformation'!$W$25,FALSE))</f>
        <v>#NUM!</v>
      </c>
      <c r="E8348">
        <f t="array" ref="E8348">IF(ISLOGICAL(D8348),"",FREQUENCY(IF('Data Transformation'!$B$425:$B$8425='Bin Analysis'!$B8331,'Data Transformation'!$G$425:$G$8425),D8348))</f>
        <v>2001</v>
      </c>
      <c r="F8348">
        <f t="shared" si="1041"/>
        <v>0</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t="e">
        <f>Weighting!$C$21</f>
        <v>#DIV/0!</v>
      </c>
      <c r="C8349" t="e">
        <f>Weighting!$F$21</f>
        <v>#NUM!</v>
      </c>
      <c r="D8349" t="e">
        <f>IF(C8349=1,'Data Transformation'!$G$3+0.5*'Data Transformation'!$W$25,IF(C8350=1,D8350-'Data Transformation'!$W$25,FALSE))</f>
        <v>#NUM!</v>
      </c>
      <c r="E8349">
        <f t="array" ref="E8349">IF(ISLOGICAL(D8349),"",FREQUENCY(IF('Data Transformation'!$B$425:$B$8425='Bin Analysis'!$B8331,'Data Transformation'!$G$425:$G$8425),D8349))</f>
        <v>2001</v>
      </c>
      <c r="F8349">
        <f t="shared" si="1041"/>
        <v>0</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t="e">
        <f>Weighting!$C$22</f>
        <v>#DIV/0!</v>
      </c>
      <c r="C8350" t="e">
        <f>Weighting!$F$22</f>
        <v>#NUM!</v>
      </c>
      <c r="D8350" t="e">
        <f>IF(C8350=1,'Data Transformation'!$G$3+0.5*'Data Transformation'!$W$25,IF(C8351=1,D8351-'Data Transformation'!$W$25,FALSE))</f>
        <v>#NUM!</v>
      </c>
      <c r="E8350">
        <f t="array" ref="E8350">IF(ISLOGICAL(D8350),"",FREQUENCY(IF('Data Transformation'!$B$425:$B$8425='Bin Analysis'!$B8331,'Data Transformation'!$G$425:$G$8425),D8350))</f>
        <v>2001</v>
      </c>
      <c r="F8350">
        <f t="shared" si="1041"/>
        <v>0</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t="e">
        <f>Weighting!$C$23</f>
        <v>#DIV/0!</v>
      </c>
      <c r="C8351" t="e">
        <f>Weighting!$F$23</f>
        <v>#NUM!</v>
      </c>
      <c r="D8351" t="e">
        <f>IF(C8351=1,'Data Transformation'!$G$3+0.5*'Data Transformation'!$W$25,IF(C8352=1,D8352-'Data Transformation'!$W$25,FALSE))</f>
        <v>#NUM!</v>
      </c>
      <c r="E8351">
        <f t="array" ref="E8351">IF(ISLOGICAL(D8351),"",FREQUENCY(IF('Data Transformation'!$B$425:$B$8425='Bin Analysis'!$B8331,'Data Transformation'!$G$425:$G$8425),D8351))</f>
        <v>2001</v>
      </c>
      <c r="F8351">
        <f t="shared" si="1041"/>
        <v>0</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t="e">
        <f>Weighting!$C$24</f>
        <v>#DIV/0!</v>
      </c>
      <c r="C8352" t="e">
        <f>Weighting!$F$24</f>
        <v>#NUM!</v>
      </c>
      <c r="D8352" t="e">
        <f>IF(C8352=1,'Data Transformation'!$G$3+0.5*'Data Transformation'!$W$25,IF(C8353=1,D8353-'Data Transformation'!$W$25,FALSE))</f>
        <v>#NUM!</v>
      </c>
      <c r="E8352">
        <f t="array" ref="E8352">IF(ISLOGICAL(D8352),"",FREQUENCY(IF('Data Transformation'!$B$425:$B$8425='Bin Analysis'!$B8331,'Data Transformation'!$G$425:$G$8425),D8352))</f>
        <v>2001</v>
      </c>
      <c r="F8352">
        <f t="shared" si="1041"/>
        <v>0</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t="e">
        <f>Weighting!$C$25</f>
        <v>#DIV/0!</v>
      </c>
      <c r="C8353" t="e">
        <f>Weighting!$F$25</f>
        <v>#NUM!</v>
      </c>
      <c r="D8353" t="e">
        <f>IF(C8353=1,'Data Transformation'!$G$3+0.5*'Data Transformation'!$W$25,IF(C8354=1,D8354-'Data Transformation'!$W$25,FALSE))</f>
        <v>#NUM!</v>
      </c>
      <c r="E8353">
        <f t="array" ref="E8353">IF(ISLOGICAL(D8353),"",FREQUENCY(IF('Data Transformation'!$B$425:$B$8425='Bin Analysis'!$B8331,'Data Transformation'!$G$425:$G$8425),D8353))</f>
        <v>2001</v>
      </c>
      <c r="F8353">
        <f t="shared" si="1041"/>
        <v>0</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67</v>
      </c>
      <c r="B8356" t="s">
        <v>47</v>
      </c>
      <c r="C8356" t="s">
        <v>5</v>
      </c>
      <c r="D8356" t="s">
        <v>98</v>
      </c>
      <c r="E8356" t="s">
        <v>99</v>
      </c>
      <c r="F8356" t="s">
        <v>100</v>
      </c>
      <c r="G8356" t="s">
        <v>69</v>
      </c>
      <c r="H8356" t="s">
        <v>31</v>
      </c>
      <c r="I8356" t="s">
        <v>32</v>
      </c>
      <c r="J8356" t="s">
        <v>46</v>
      </c>
      <c r="K8356" s="14" t="s">
        <v>45</v>
      </c>
      <c r="M8356" s="14"/>
      <c r="X8356" s="2">
        <v>0</v>
      </c>
      <c r="Y8356" s="2">
        <v>0</v>
      </c>
    </row>
    <row r="8357" spans="1:25" x14ac:dyDescent="0.25">
      <c r="A8357" s="32"/>
      <c r="D8357" t="e">
        <f>IF(C8357=1,'Data Transformation'!$G$3+0.5*'Data Transformation'!$W$25,IF(C8358=1,D8358-'Data Transformation'!$W$25,FALSE))</f>
        <v>#NUM!</v>
      </c>
      <c r="E8357">
        <f t="array" ref="E8357">IF(ISLOGICAL(D8357),"",FREQUENCY(IF('Data Transformation'!$B$425:$B$8425='Bin Analysis'!$B8355,'Data Transformation'!$G$425:$G$8425),D8357))</f>
        <v>2001</v>
      </c>
      <c r="F8357" t="e">
        <f>IF(ISLOGICAL(D8357),"",E8357-E8356)</f>
        <v>#VALUE!</v>
      </c>
      <c r="M8357" s="14"/>
    </row>
    <row r="8358" spans="1:25" x14ac:dyDescent="0.25">
      <c r="A8358" s="32" t="e">
        <f>IF(Weighting!$P$6&gt;0,B8358,"")</f>
        <v>#NUM!</v>
      </c>
      <c r="B8358" t="e">
        <f>Weighting!$C$6</f>
        <v>#DIV/0!</v>
      </c>
      <c r="C8358" t="e">
        <f>Weighting!$F$6</f>
        <v>#NUM!</v>
      </c>
      <c r="D8358" t="e">
        <f>IF(C8358=1,'Data Transformation'!$G$3+0.5*'Data Transformation'!$W$25,IF(C8359=1,D8359-'Data Transformation'!$W$25,FALSE))</f>
        <v>#NUM!</v>
      </c>
      <c r="E8358">
        <f t="array" ref="E8358">IF(ISLOGICAL(D8358),"",FREQUENCY(IF('Data Transformation'!$B$425:$B$8425='Bin Analysis'!$B8355,'Data Transformation'!$G$425:$G$8425),D8358))</f>
        <v>2001</v>
      </c>
      <c r="F8358">
        <f>IF(ISLOGICAL(D8358),"",E8358-E8357)</f>
        <v>0</v>
      </c>
      <c r="G8358">
        <f>Weighting!$H$6</f>
        <v>1</v>
      </c>
      <c r="H8358">
        <f t="array" ref="H8358">FREQUENCY(IF('Data Transformation'!$B$4:$B$8425=B8355,'Data Transformation'!$G$4:$G$8425),'Bin Analysis'!$B8358)</f>
        <v>2073</v>
      </c>
      <c r="I8358">
        <f>H8358-H8357</f>
        <v>2073</v>
      </c>
      <c r="J8358">
        <f>IF(I8358=0,0,1)</f>
        <v>1</v>
      </c>
      <c r="K8358" t="e">
        <f>J8358*Weighting!$W$6</f>
        <v>#NUM!</v>
      </c>
      <c r="M8358" s="14"/>
    </row>
    <row r="8359" spans="1:25" x14ac:dyDescent="0.25">
      <c r="A8359" s="32" t="str">
        <f>IF(Weighting!$P$7&gt;0,B8359,"")</f>
        <v/>
      </c>
      <c r="B8359" t="e">
        <f>Weighting!$C$7</f>
        <v>#DIV/0!</v>
      </c>
      <c r="C8359" t="e">
        <f>Weighting!$F$7</f>
        <v>#NUM!</v>
      </c>
      <c r="D8359" t="e">
        <f>IF(C8359=1,'Data Transformation'!$G$3+0.5*'Data Transformation'!$W$25,IF(C8360=1,D8360-'Data Transformation'!$W$25,FALSE))</f>
        <v>#NUM!</v>
      </c>
      <c r="E8359">
        <f t="array" ref="E8359">IF(ISLOGICAL(D8359),"",FREQUENCY(IF('Data Transformation'!$B$425:$B$8425='Bin Analysis'!$B8355,'Data Transformation'!$G$425:$G$8425),D8359))</f>
        <v>2001</v>
      </c>
      <c r="F8359">
        <f t="shared" ref="F8359:F8377" si="1044">IF(ISLOGICAL(D8359),"",E8359-E8358)</f>
        <v>0</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t="str">
        <f>IF(Weighting!$P$8&gt;0,B8360,"")</f>
        <v/>
      </c>
      <c r="B8360" t="e">
        <f>Weighting!$C$8</f>
        <v>#DIV/0!</v>
      </c>
      <c r="C8360" t="e">
        <f>Weighting!$F$8</f>
        <v>#NUM!</v>
      </c>
      <c r="D8360" t="e">
        <f>IF(C8360=1,'Data Transformation'!$G$3+0.5*'Data Transformation'!$W$25,IF(C8361=1,D8361-'Data Transformation'!$W$25,FALSE))</f>
        <v>#NUM!</v>
      </c>
      <c r="E8360">
        <f t="array" ref="E8360">IF(ISLOGICAL(D8360),"",FREQUENCY(IF('Data Transformation'!$B$425:$B$8425='Bin Analysis'!$B8355,'Data Transformation'!$G$425:$G$8425),D8360))</f>
        <v>2001</v>
      </c>
      <c r="F8360">
        <f t="shared" si="1044"/>
        <v>0</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t="str">
        <f>IF(Weighting!$P$9&gt;0,B8361,"")</f>
        <v/>
      </c>
      <c r="B8361" s="50" t="e">
        <f>Weighting!$C$9</f>
        <v>#DIV/0!</v>
      </c>
      <c r="C8361" t="e">
        <f>Weighting!$F$9</f>
        <v>#NUM!</v>
      </c>
      <c r="D8361" t="e">
        <f>IF(C8361=1,'Data Transformation'!$G$3+0.5*'Data Transformation'!$W$25,IF(C8362=1,D8362-'Data Transformation'!$W$25,FALSE))</f>
        <v>#NUM!</v>
      </c>
      <c r="E8361">
        <f t="array" ref="E8361">IF(ISLOGICAL(D8361),"",FREQUENCY(IF('Data Transformation'!$B$425:$B$8425='Bin Analysis'!$B8355,'Data Transformation'!$G$425:$G$8425),D8361))</f>
        <v>2001</v>
      </c>
      <c r="F8361">
        <f t="shared" si="1044"/>
        <v>0</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t="str">
        <f>IF(Weighting!$P$10&gt;0,B8362,"")</f>
        <v/>
      </c>
      <c r="B8362" t="e">
        <f>Weighting!$C$10</f>
        <v>#DIV/0!</v>
      </c>
      <c r="C8362" t="e">
        <f>Weighting!$F$10</f>
        <v>#NUM!</v>
      </c>
      <c r="D8362" t="e">
        <f>IF(C8362=1,'Data Transformation'!$G$3+0.5*'Data Transformation'!$W$25,IF(C8363=1,D8363-'Data Transformation'!$W$25,FALSE))</f>
        <v>#NUM!</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t="str">
        <f>IF(Weighting!$P$11&gt;0,B8363,"")</f>
        <v/>
      </c>
      <c r="B8363" t="e">
        <f>Weighting!$C$11</f>
        <v>#DIV/0!</v>
      </c>
      <c r="C8363" t="e">
        <f>Weighting!$F$11</f>
        <v>#NUM!</v>
      </c>
      <c r="D8363" t="e">
        <f>IF(C8363=1,'Data Transformation'!$G$3+0.5*'Data Transformation'!$W$25,IF(C8364=1,D8364-'Data Transformation'!$W$25,FALSE))</f>
        <v>#NUM!</v>
      </c>
      <c r="E8363">
        <f t="array" ref="E8363">IF(ISLOGICAL(D8363),"",FREQUENCY(IF('Data Transformation'!$B$425:$B$8425='Bin Analysis'!$B8355,'Data Transformation'!$G$425:$G$8425),D8363))</f>
        <v>2001</v>
      </c>
      <c r="F8363">
        <f t="shared" si="1044"/>
        <v>0</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t="str">
        <f>IF(Weighting!$P$12&gt;0,B8364,"")</f>
        <v/>
      </c>
      <c r="B8364" t="e">
        <f>Weighting!$C$12</f>
        <v>#DIV/0!</v>
      </c>
      <c r="C8364" t="e">
        <f>Weighting!$F$12</f>
        <v>#NUM!</v>
      </c>
      <c r="D8364" t="e">
        <f>IF(C8364=1,'Data Transformation'!$G$3+0.5*'Data Transformation'!$W$25,IF(C8365=1,D8365-'Data Transformation'!$W$25,FALSE))</f>
        <v>#NUM!</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t="str">
        <f>IF(Weighting!$P$13&gt;0,B8365,"")</f>
        <v/>
      </c>
      <c r="B8365" t="e">
        <f>Weighting!$C$13</f>
        <v>#DIV/0!</v>
      </c>
      <c r="C8365" t="e">
        <f>Weighting!$F$13</f>
        <v>#NUM!</v>
      </c>
      <c r="D8365" t="e">
        <f>IF(C8365=1,'Data Transformation'!$G$3+0.5*'Data Transformation'!$W$25,IF(C8366=1,D8366-'Data Transformation'!$W$25,FALSE))</f>
        <v>#NUM!</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t="str">
        <f>IF(Weighting!$P$14&gt;0,B8366,"")</f>
        <v/>
      </c>
      <c r="B8366" t="e">
        <f>Weighting!$C$14</f>
        <v>#DIV/0!</v>
      </c>
      <c r="C8366" t="e">
        <f>Weighting!$F$14</f>
        <v>#NUM!</v>
      </c>
      <c r="D8366" t="e">
        <f>IF(C8366=1,'Data Transformation'!$G$3+0.5*'Data Transformation'!$W$25,IF(C8367=1,D8367-'Data Transformation'!$W$25,FALSE))</f>
        <v>#NUM!</v>
      </c>
      <c r="E8366">
        <f t="array" ref="E8366">IF(ISLOGICAL(D8366),"",FREQUENCY(IF('Data Transformation'!$B$425:$B$8425='Bin Analysis'!$B8355,'Data Transformation'!$G$425:$G$8425),D8366))</f>
        <v>2001</v>
      </c>
      <c r="F8366">
        <f t="shared" si="1044"/>
        <v>0</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t="str">
        <f>IF(Weighting!$P$15&gt;0,B8367,"")</f>
        <v/>
      </c>
      <c r="B8367" t="e">
        <f>Weighting!$C$15</f>
        <v>#DIV/0!</v>
      </c>
      <c r="C8367" t="e">
        <f>Weighting!$F$15</f>
        <v>#NUM!</v>
      </c>
      <c r="D8367" t="e">
        <f>IF(C8367=1,'Data Transformation'!$G$3+0.5*'Data Transformation'!$W$25,IF(C8368=1,D8368-'Data Transformation'!$W$25,FALSE))</f>
        <v>#NUM!</v>
      </c>
      <c r="E8367">
        <f t="array" ref="E8367">IF(ISLOGICAL(D8367),"",FREQUENCY(IF('Data Transformation'!$B$425:$B$8425='Bin Analysis'!$B8355,'Data Transformation'!$G$425:$G$8425),D8367))</f>
        <v>2001</v>
      </c>
      <c r="F8367">
        <f t="shared" si="1044"/>
        <v>0</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t="e">
        <f>Weighting!$C$16</f>
        <v>#DIV/0!</v>
      </c>
      <c r="C8368" t="e">
        <f>Weighting!$F$16</f>
        <v>#NUM!</v>
      </c>
      <c r="D8368" t="e">
        <f>IF(C8368=1,'Data Transformation'!$G$3+0.5*'Data Transformation'!$W$25,IF(C8369=1,D8369-'Data Transformation'!$W$25,FALSE))</f>
        <v>#NUM!</v>
      </c>
      <c r="E8368">
        <f t="array" ref="E8368">IF(ISLOGICAL(D8368),"",FREQUENCY(IF('Data Transformation'!$B$425:$B$8425='Bin Analysis'!$B8355,'Data Transformation'!$G$425:$G$8425),D8368))</f>
        <v>2001</v>
      </c>
      <c r="F8368">
        <f t="shared" si="1044"/>
        <v>0</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t="e">
        <f>Weighting!$C$17</f>
        <v>#DIV/0!</v>
      </c>
      <c r="C8369" t="e">
        <f>Weighting!$F$17</f>
        <v>#NUM!</v>
      </c>
      <c r="D8369" t="e">
        <f>IF(C8369=1,'Data Transformation'!$G$3+0.5*'Data Transformation'!$W$25,IF(C8370=1,D8370-'Data Transformation'!$W$25,FALSE))</f>
        <v>#NUM!</v>
      </c>
      <c r="E8369">
        <f t="array" ref="E8369">IF(ISLOGICAL(D8369),"",FREQUENCY(IF('Data Transformation'!$B$425:$B$8425='Bin Analysis'!$B8355,'Data Transformation'!$G$425:$G$8425),D8369))</f>
        <v>2001</v>
      </c>
      <c r="F8369">
        <f t="shared" si="1044"/>
        <v>0</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t="e">
        <f>Weighting!$C$18</f>
        <v>#DIV/0!</v>
      </c>
      <c r="C8370" t="e">
        <f>Weighting!$F$18</f>
        <v>#NUM!</v>
      </c>
      <c r="D8370" t="e">
        <f>IF(C8370=1,'Data Transformation'!$G$3+0.5*'Data Transformation'!$W$25,IF(C8371=1,D8371-'Data Transformation'!$W$25,FALSE))</f>
        <v>#NUM!</v>
      </c>
      <c r="E8370">
        <f t="array" ref="E8370">IF(ISLOGICAL(D8370),"",FREQUENCY(IF('Data Transformation'!$B$425:$B$8425='Bin Analysis'!$B8355,'Data Transformation'!$G$425:$G$8425),D8370))</f>
        <v>2001</v>
      </c>
      <c r="F8370">
        <f t="shared" si="1044"/>
        <v>0</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t="e">
        <f>Weighting!$C$19</f>
        <v>#DIV/0!</v>
      </c>
      <c r="C8371" t="e">
        <f>Weighting!$F$19</f>
        <v>#NUM!</v>
      </c>
      <c r="D8371" t="e">
        <f>IF(C8371=1,'Data Transformation'!$G$3+0.5*'Data Transformation'!$W$25,IF(C8372=1,D8372-'Data Transformation'!$W$25,FALSE))</f>
        <v>#NUM!</v>
      </c>
      <c r="E8371">
        <f t="array" ref="E8371">IF(ISLOGICAL(D8371),"",FREQUENCY(IF('Data Transformation'!$B$425:$B$8425='Bin Analysis'!$B8355,'Data Transformation'!$G$425:$G$8425),D8371))</f>
        <v>2001</v>
      </c>
      <c r="F8371">
        <f t="shared" si="1044"/>
        <v>0</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t="e">
        <f>Weighting!$C$20</f>
        <v>#DIV/0!</v>
      </c>
      <c r="C8372" t="e">
        <f>Weighting!$F$20</f>
        <v>#NUM!</v>
      </c>
      <c r="D8372" t="e">
        <f>IF(C8372=1,'Data Transformation'!$G$3+0.5*'Data Transformation'!$W$25,IF(C8373=1,D8373-'Data Transformation'!$W$25,FALSE))</f>
        <v>#NUM!</v>
      </c>
      <c r="E8372">
        <f t="array" ref="E8372">IF(ISLOGICAL(D8372),"",FREQUENCY(IF('Data Transformation'!$B$425:$B$8425='Bin Analysis'!$B8355,'Data Transformation'!$G$425:$G$8425),D8372))</f>
        <v>2001</v>
      </c>
      <c r="F8372">
        <f t="shared" si="1044"/>
        <v>0</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t="e">
        <f>Weighting!$C$21</f>
        <v>#DIV/0!</v>
      </c>
      <c r="C8373" t="e">
        <f>Weighting!$F$21</f>
        <v>#NUM!</v>
      </c>
      <c r="D8373" t="e">
        <f>IF(C8373=1,'Data Transformation'!$G$3+0.5*'Data Transformation'!$W$25,IF(C8374=1,D8374-'Data Transformation'!$W$25,FALSE))</f>
        <v>#NUM!</v>
      </c>
      <c r="E8373">
        <f t="array" ref="E8373">IF(ISLOGICAL(D8373),"",FREQUENCY(IF('Data Transformation'!$B$425:$B$8425='Bin Analysis'!$B8355,'Data Transformation'!$G$425:$G$8425),D8373))</f>
        <v>2001</v>
      </c>
      <c r="F8373">
        <f t="shared" si="1044"/>
        <v>0</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t="e">
        <f>Weighting!$C$22</f>
        <v>#DIV/0!</v>
      </c>
      <c r="C8374" t="e">
        <f>Weighting!$F$22</f>
        <v>#NUM!</v>
      </c>
      <c r="D8374" t="e">
        <f>IF(C8374=1,'Data Transformation'!$G$3+0.5*'Data Transformation'!$W$25,IF(C8375=1,D8375-'Data Transformation'!$W$25,FALSE))</f>
        <v>#NUM!</v>
      </c>
      <c r="E8374">
        <f t="array" ref="E8374">IF(ISLOGICAL(D8374),"",FREQUENCY(IF('Data Transformation'!$B$425:$B$8425='Bin Analysis'!$B8355,'Data Transformation'!$G$425:$G$8425),D8374))</f>
        <v>2001</v>
      </c>
      <c r="F8374">
        <f t="shared" si="1044"/>
        <v>0</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t="e">
        <f>Weighting!$C$23</f>
        <v>#DIV/0!</v>
      </c>
      <c r="C8375" t="e">
        <f>Weighting!$F$23</f>
        <v>#NUM!</v>
      </c>
      <c r="D8375" t="e">
        <f>IF(C8375=1,'Data Transformation'!$G$3+0.5*'Data Transformation'!$W$25,IF(C8376=1,D8376-'Data Transformation'!$W$25,FALSE))</f>
        <v>#NUM!</v>
      </c>
      <c r="E8375">
        <f t="array" ref="E8375">IF(ISLOGICAL(D8375),"",FREQUENCY(IF('Data Transformation'!$B$425:$B$8425='Bin Analysis'!$B8355,'Data Transformation'!$G$425:$G$8425),D8375))</f>
        <v>2001</v>
      </c>
      <c r="F8375">
        <f t="shared" si="1044"/>
        <v>0</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t="e">
        <f>Weighting!$C$24</f>
        <v>#DIV/0!</v>
      </c>
      <c r="C8376" t="e">
        <f>Weighting!$F$24</f>
        <v>#NUM!</v>
      </c>
      <c r="D8376" t="e">
        <f>IF(C8376=1,'Data Transformation'!$G$3+0.5*'Data Transformation'!$W$25,IF(C8377=1,D8377-'Data Transformation'!$W$25,FALSE))</f>
        <v>#NUM!</v>
      </c>
      <c r="E8376">
        <f t="array" ref="E8376">IF(ISLOGICAL(D8376),"",FREQUENCY(IF('Data Transformation'!$B$425:$B$8425='Bin Analysis'!$B8355,'Data Transformation'!$G$425:$G$8425),D8376))</f>
        <v>2001</v>
      </c>
      <c r="F8376">
        <f t="shared" si="1044"/>
        <v>0</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t="e">
        <f>Weighting!$C$25</f>
        <v>#DIV/0!</v>
      </c>
      <c r="C8377" t="e">
        <f>Weighting!$F$25</f>
        <v>#NUM!</v>
      </c>
      <c r="D8377" t="e">
        <f>IF(C8377=1,'Data Transformation'!$G$3+0.5*'Data Transformation'!$W$25,IF(C8378=1,D8378-'Data Transformation'!$W$25,FALSE))</f>
        <v>#NUM!</v>
      </c>
      <c r="E8377">
        <f t="array" ref="E8377">IF(ISLOGICAL(D8377),"",FREQUENCY(IF('Data Transformation'!$B$425:$B$8425='Bin Analysis'!$B8355,'Data Transformation'!$G$425:$G$8425),D8377))</f>
        <v>2001</v>
      </c>
      <c r="F8377">
        <f t="shared" si="1044"/>
        <v>0</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67</v>
      </c>
      <c r="B8380" t="s">
        <v>47</v>
      </c>
      <c r="C8380" t="s">
        <v>5</v>
      </c>
      <c r="D8380" t="s">
        <v>98</v>
      </c>
      <c r="E8380" t="s">
        <v>99</v>
      </c>
      <c r="F8380" t="s">
        <v>100</v>
      </c>
      <c r="G8380" t="s">
        <v>69</v>
      </c>
      <c r="H8380" t="s">
        <v>31</v>
      </c>
      <c r="I8380" t="s">
        <v>32</v>
      </c>
      <c r="J8380" t="s">
        <v>46</v>
      </c>
      <c r="K8380" s="14" t="s">
        <v>45</v>
      </c>
      <c r="M8380" s="14"/>
      <c r="X8380" s="2">
        <v>0</v>
      </c>
      <c r="Y8380" s="2">
        <v>0</v>
      </c>
    </row>
    <row r="8381" spans="1:25" x14ac:dyDescent="0.25">
      <c r="A8381" s="32"/>
      <c r="D8381" t="e">
        <f>IF(C8381=1,'Data Transformation'!$G$3+0.5*'Data Transformation'!$W$25,IF(C8382=1,D8382-'Data Transformation'!$W$25,FALSE))</f>
        <v>#NUM!</v>
      </c>
      <c r="E8381">
        <f t="array" ref="E8381">IF(ISLOGICAL(D8381),"",FREQUENCY(IF('Data Transformation'!$B$425:$B$8425='Bin Analysis'!$B8379,'Data Transformation'!$G$425:$G$8425),D8381))</f>
        <v>2001</v>
      </c>
      <c r="F8381" t="e">
        <f>IF(ISLOGICAL(D8381),"",E8381-E8380)</f>
        <v>#VALUE!</v>
      </c>
      <c r="M8381" s="14"/>
    </row>
    <row r="8382" spans="1:25" x14ac:dyDescent="0.25">
      <c r="A8382" s="32" t="e">
        <f>IF(Weighting!$P$6&gt;0,B8382,"")</f>
        <v>#NUM!</v>
      </c>
      <c r="B8382" t="e">
        <f>Weighting!$C$6</f>
        <v>#DIV/0!</v>
      </c>
      <c r="C8382" t="e">
        <f>Weighting!$F$6</f>
        <v>#NUM!</v>
      </c>
      <c r="D8382" t="e">
        <f>IF(C8382=1,'Data Transformation'!$G$3+0.5*'Data Transformation'!$W$25,IF(C8383=1,D8383-'Data Transformation'!$W$25,FALSE))</f>
        <v>#NUM!</v>
      </c>
      <c r="E8382">
        <f t="array" ref="E8382">IF(ISLOGICAL(D8382),"",FREQUENCY(IF('Data Transformation'!$B$425:$B$8425='Bin Analysis'!$B8379,'Data Transformation'!$G$425:$G$8425),D8382))</f>
        <v>2001</v>
      </c>
      <c r="F8382">
        <f>IF(ISLOGICAL(D8382),"",E8382-E8381)</f>
        <v>0</v>
      </c>
      <c r="G8382">
        <f>Weighting!$H$6</f>
        <v>1</v>
      </c>
      <c r="H8382">
        <f t="array" ref="H8382">FREQUENCY(IF('Data Transformation'!$B$4:$B$8425=B8379,'Data Transformation'!$G$4:$G$8425),'Bin Analysis'!$B8382)</f>
        <v>2073</v>
      </c>
      <c r="I8382">
        <f>H8382-H8381</f>
        <v>2073</v>
      </c>
      <c r="J8382">
        <f>IF(I8382=0,0,1)</f>
        <v>1</v>
      </c>
      <c r="K8382" t="e">
        <f>J8382*Weighting!$W$6</f>
        <v>#NUM!</v>
      </c>
      <c r="M8382" s="14"/>
    </row>
    <row r="8383" spans="1:25" x14ac:dyDescent="0.25">
      <c r="A8383" s="32" t="str">
        <f>IF(Weighting!$P$7&gt;0,B8383,"")</f>
        <v/>
      </c>
      <c r="B8383" t="e">
        <f>Weighting!$C$7</f>
        <v>#DIV/0!</v>
      </c>
      <c r="C8383" t="e">
        <f>Weighting!$F$7</f>
        <v>#NUM!</v>
      </c>
      <c r="D8383" t="e">
        <f>IF(C8383=1,'Data Transformation'!$G$3+0.5*'Data Transformation'!$W$25,IF(C8384=1,D8384-'Data Transformation'!$W$25,FALSE))</f>
        <v>#NUM!</v>
      </c>
      <c r="E8383">
        <f t="array" ref="E8383">IF(ISLOGICAL(D8383),"",FREQUENCY(IF('Data Transformation'!$B$425:$B$8425='Bin Analysis'!$B8379,'Data Transformation'!$G$425:$G$8425),D8383))</f>
        <v>2001</v>
      </c>
      <c r="F8383">
        <f t="shared" ref="F8383:F8401" si="1047">IF(ISLOGICAL(D8383),"",E8383-E8382)</f>
        <v>0</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t="str">
        <f>IF(Weighting!$P$8&gt;0,B8384,"")</f>
        <v/>
      </c>
      <c r="B8384" t="e">
        <f>Weighting!$C$8</f>
        <v>#DIV/0!</v>
      </c>
      <c r="C8384" t="e">
        <f>Weighting!$F$8</f>
        <v>#NUM!</v>
      </c>
      <c r="D8384" t="e">
        <f>IF(C8384=1,'Data Transformation'!$G$3+0.5*'Data Transformation'!$W$25,IF(C8385=1,D8385-'Data Transformation'!$W$25,FALSE))</f>
        <v>#NUM!</v>
      </c>
      <c r="E8384">
        <f t="array" ref="E8384">IF(ISLOGICAL(D8384),"",FREQUENCY(IF('Data Transformation'!$B$425:$B$8425='Bin Analysis'!$B8379,'Data Transformation'!$G$425:$G$8425),D8384))</f>
        <v>2001</v>
      </c>
      <c r="F8384">
        <f t="shared" si="1047"/>
        <v>0</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t="str">
        <f>IF(Weighting!$P$9&gt;0,B8385,"")</f>
        <v/>
      </c>
      <c r="B8385" s="50" t="e">
        <f>Weighting!$C$9</f>
        <v>#DIV/0!</v>
      </c>
      <c r="C8385" t="e">
        <f>Weighting!$F$9</f>
        <v>#NUM!</v>
      </c>
      <c r="D8385" t="e">
        <f>IF(C8385=1,'Data Transformation'!$G$3+0.5*'Data Transformation'!$W$25,IF(C8386=1,D8386-'Data Transformation'!$W$25,FALSE))</f>
        <v>#NUM!</v>
      </c>
      <c r="E8385">
        <f t="array" ref="E8385">IF(ISLOGICAL(D8385),"",FREQUENCY(IF('Data Transformation'!$B$425:$B$8425='Bin Analysis'!$B8379,'Data Transformation'!$G$425:$G$8425),D8385))</f>
        <v>2001</v>
      </c>
      <c r="F8385">
        <f t="shared" si="1047"/>
        <v>0</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t="str">
        <f>IF(Weighting!$P$10&gt;0,B8386,"")</f>
        <v/>
      </c>
      <c r="B8386" t="e">
        <f>Weighting!$C$10</f>
        <v>#DIV/0!</v>
      </c>
      <c r="C8386" t="e">
        <f>Weighting!$F$10</f>
        <v>#NUM!</v>
      </c>
      <c r="D8386" t="e">
        <f>IF(C8386=1,'Data Transformation'!$G$3+0.5*'Data Transformation'!$W$25,IF(C8387=1,D8387-'Data Transformation'!$W$25,FALSE))</f>
        <v>#NUM!</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t="str">
        <f>IF(Weighting!$P$11&gt;0,B8387,"")</f>
        <v/>
      </c>
      <c r="B8387" t="e">
        <f>Weighting!$C$11</f>
        <v>#DIV/0!</v>
      </c>
      <c r="C8387" t="e">
        <f>Weighting!$F$11</f>
        <v>#NUM!</v>
      </c>
      <c r="D8387" t="e">
        <f>IF(C8387=1,'Data Transformation'!$G$3+0.5*'Data Transformation'!$W$25,IF(C8388=1,D8388-'Data Transformation'!$W$25,FALSE))</f>
        <v>#NUM!</v>
      </c>
      <c r="E8387">
        <f t="array" ref="E8387">IF(ISLOGICAL(D8387),"",FREQUENCY(IF('Data Transformation'!$B$425:$B$8425='Bin Analysis'!$B8379,'Data Transformation'!$G$425:$G$8425),D8387))</f>
        <v>2001</v>
      </c>
      <c r="F8387">
        <f t="shared" si="1047"/>
        <v>0</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t="str">
        <f>IF(Weighting!$P$12&gt;0,B8388,"")</f>
        <v/>
      </c>
      <c r="B8388" t="e">
        <f>Weighting!$C$12</f>
        <v>#DIV/0!</v>
      </c>
      <c r="C8388" t="e">
        <f>Weighting!$F$12</f>
        <v>#NUM!</v>
      </c>
      <c r="D8388" t="e">
        <f>IF(C8388=1,'Data Transformation'!$G$3+0.5*'Data Transformation'!$W$25,IF(C8389=1,D8389-'Data Transformation'!$W$25,FALSE))</f>
        <v>#NUM!</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t="str">
        <f>IF(Weighting!$P$13&gt;0,B8389,"")</f>
        <v/>
      </c>
      <c r="B8389" t="e">
        <f>Weighting!$C$13</f>
        <v>#DIV/0!</v>
      </c>
      <c r="C8389" t="e">
        <f>Weighting!$F$13</f>
        <v>#NUM!</v>
      </c>
      <c r="D8389" t="e">
        <f>IF(C8389=1,'Data Transformation'!$G$3+0.5*'Data Transformation'!$W$25,IF(C8390=1,D8390-'Data Transformation'!$W$25,FALSE))</f>
        <v>#NUM!</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t="str">
        <f>IF(Weighting!$P$14&gt;0,B8390,"")</f>
        <v/>
      </c>
      <c r="B8390" t="e">
        <f>Weighting!$C$14</f>
        <v>#DIV/0!</v>
      </c>
      <c r="C8390" t="e">
        <f>Weighting!$F$14</f>
        <v>#NUM!</v>
      </c>
      <c r="D8390" t="e">
        <f>IF(C8390=1,'Data Transformation'!$G$3+0.5*'Data Transformation'!$W$25,IF(C8391=1,D8391-'Data Transformation'!$W$25,FALSE))</f>
        <v>#NUM!</v>
      </c>
      <c r="E8390">
        <f t="array" ref="E8390">IF(ISLOGICAL(D8390),"",FREQUENCY(IF('Data Transformation'!$B$425:$B$8425='Bin Analysis'!$B8379,'Data Transformation'!$G$425:$G$8425),D8390))</f>
        <v>2001</v>
      </c>
      <c r="F8390">
        <f t="shared" si="1047"/>
        <v>0</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t="str">
        <f>IF(Weighting!$P$15&gt;0,B8391,"")</f>
        <v/>
      </c>
      <c r="B8391" t="e">
        <f>Weighting!$C$15</f>
        <v>#DIV/0!</v>
      </c>
      <c r="C8391" t="e">
        <f>Weighting!$F$15</f>
        <v>#NUM!</v>
      </c>
      <c r="D8391" t="e">
        <f>IF(C8391=1,'Data Transformation'!$G$3+0.5*'Data Transformation'!$W$25,IF(C8392=1,D8392-'Data Transformation'!$W$25,FALSE))</f>
        <v>#NUM!</v>
      </c>
      <c r="E8391">
        <f t="array" ref="E8391">IF(ISLOGICAL(D8391),"",FREQUENCY(IF('Data Transformation'!$B$425:$B$8425='Bin Analysis'!$B8379,'Data Transformation'!$G$425:$G$8425),D8391))</f>
        <v>2001</v>
      </c>
      <c r="F8391">
        <f t="shared" si="1047"/>
        <v>0</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t="e">
        <f>Weighting!$C$16</f>
        <v>#DIV/0!</v>
      </c>
      <c r="C8392" t="e">
        <f>Weighting!$F$16</f>
        <v>#NUM!</v>
      </c>
      <c r="D8392" t="e">
        <f>IF(C8392=1,'Data Transformation'!$G$3+0.5*'Data Transformation'!$W$25,IF(C8393=1,D8393-'Data Transformation'!$W$25,FALSE))</f>
        <v>#NUM!</v>
      </c>
      <c r="E8392">
        <f t="array" ref="E8392">IF(ISLOGICAL(D8392),"",FREQUENCY(IF('Data Transformation'!$B$425:$B$8425='Bin Analysis'!$B8379,'Data Transformation'!$G$425:$G$8425),D8392))</f>
        <v>2001</v>
      </c>
      <c r="F8392">
        <f t="shared" si="1047"/>
        <v>0</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t="e">
        <f>Weighting!$C$17</f>
        <v>#DIV/0!</v>
      </c>
      <c r="C8393" t="e">
        <f>Weighting!$F$17</f>
        <v>#NUM!</v>
      </c>
      <c r="D8393" t="e">
        <f>IF(C8393=1,'Data Transformation'!$G$3+0.5*'Data Transformation'!$W$25,IF(C8394=1,D8394-'Data Transformation'!$W$25,FALSE))</f>
        <v>#NUM!</v>
      </c>
      <c r="E8393">
        <f t="array" ref="E8393">IF(ISLOGICAL(D8393),"",FREQUENCY(IF('Data Transformation'!$B$425:$B$8425='Bin Analysis'!$B8379,'Data Transformation'!$G$425:$G$8425),D8393))</f>
        <v>2001</v>
      </c>
      <c r="F8393">
        <f t="shared" si="1047"/>
        <v>0</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t="e">
        <f>Weighting!$C$18</f>
        <v>#DIV/0!</v>
      </c>
      <c r="C8394" t="e">
        <f>Weighting!$F$18</f>
        <v>#NUM!</v>
      </c>
      <c r="D8394" t="e">
        <f>IF(C8394=1,'Data Transformation'!$G$3+0.5*'Data Transformation'!$W$25,IF(C8395=1,D8395-'Data Transformation'!$W$25,FALSE))</f>
        <v>#NUM!</v>
      </c>
      <c r="E8394">
        <f t="array" ref="E8394">IF(ISLOGICAL(D8394),"",FREQUENCY(IF('Data Transformation'!$B$425:$B$8425='Bin Analysis'!$B8379,'Data Transformation'!$G$425:$G$8425),D8394))</f>
        <v>2001</v>
      </c>
      <c r="F8394">
        <f t="shared" si="1047"/>
        <v>0</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t="e">
        <f>Weighting!$C$19</f>
        <v>#DIV/0!</v>
      </c>
      <c r="C8395" t="e">
        <f>Weighting!$F$19</f>
        <v>#NUM!</v>
      </c>
      <c r="D8395" t="e">
        <f>IF(C8395=1,'Data Transformation'!$G$3+0.5*'Data Transformation'!$W$25,IF(C8396=1,D8396-'Data Transformation'!$W$25,FALSE))</f>
        <v>#NUM!</v>
      </c>
      <c r="E8395">
        <f t="array" ref="E8395">IF(ISLOGICAL(D8395),"",FREQUENCY(IF('Data Transformation'!$B$425:$B$8425='Bin Analysis'!$B8379,'Data Transformation'!$G$425:$G$8425),D8395))</f>
        <v>2001</v>
      </c>
      <c r="F8395">
        <f t="shared" si="1047"/>
        <v>0</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t="e">
        <f>Weighting!$C$20</f>
        <v>#DIV/0!</v>
      </c>
      <c r="C8396" t="e">
        <f>Weighting!$F$20</f>
        <v>#NUM!</v>
      </c>
      <c r="D8396" t="e">
        <f>IF(C8396=1,'Data Transformation'!$G$3+0.5*'Data Transformation'!$W$25,IF(C8397=1,D8397-'Data Transformation'!$W$25,FALSE))</f>
        <v>#NUM!</v>
      </c>
      <c r="E8396">
        <f t="array" ref="E8396">IF(ISLOGICAL(D8396),"",FREQUENCY(IF('Data Transformation'!$B$425:$B$8425='Bin Analysis'!$B8379,'Data Transformation'!$G$425:$G$8425),D8396))</f>
        <v>2001</v>
      </c>
      <c r="F8396">
        <f t="shared" si="1047"/>
        <v>0</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t="e">
        <f>Weighting!$C$21</f>
        <v>#DIV/0!</v>
      </c>
      <c r="C8397" t="e">
        <f>Weighting!$F$21</f>
        <v>#NUM!</v>
      </c>
      <c r="D8397" t="e">
        <f>IF(C8397=1,'Data Transformation'!$G$3+0.5*'Data Transformation'!$W$25,IF(C8398=1,D8398-'Data Transformation'!$W$25,FALSE))</f>
        <v>#NUM!</v>
      </c>
      <c r="E8397">
        <f t="array" ref="E8397">IF(ISLOGICAL(D8397),"",FREQUENCY(IF('Data Transformation'!$B$425:$B$8425='Bin Analysis'!$B8379,'Data Transformation'!$G$425:$G$8425),D8397))</f>
        <v>2001</v>
      </c>
      <c r="F8397">
        <f t="shared" si="1047"/>
        <v>0</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t="e">
        <f>Weighting!$C$22</f>
        <v>#DIV/0!</v>
      </c>
      <c r="C8398" t="e">
        <f>Weighting!$F$22</f>
        <v>#NUM!</v>
      </c>
      <c r="D8398" t="e">
        <f>IF(C8398=1,'Data Transformation'!$G$3+0.5*'Data Transformation'!$W$25,IF(C8399=1,D8399-'Data Transformation'!$W$25,FALSE))</f>
        <v>#NUM!</v>
      </c>
      <c r="E8398">
        <f t="array" ref="E8398">IF(ISLOGICAL(D8398),"",FREQUENCY(IF('Data Transformation'!$B$425:$B$8425='Bin Analysis'!$B8379,'Data Transformation'!$G$425:$G$8425),D8398))</f>
        <v>2001</v>
      </c>
      <c r="F8398">
        <f t="shared" si="1047"/>
        <v>0</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t="e">
        <f>Weighting!$C$23</f>
        <v>#DIV/0!</v>
      </c>
      <c r="C8399" t="e">
        <f>Weighting!$F$23</f>
        <v>#NUM!</v>
      </c>
      <c r="D8399" t="e">
        <f>IF(C8399=1,'Data Transformation'!$G$3+0.5*'Data Transformation'!$W$25,IF(C8400=1,D8400-'Data Transformation'!$W$25,FALSE))</f>
        <v>#NUM!</v>
      </c>
      <c r="E8399">
        <f t="array" ref="E8399">IF(ISLOGICAL(D8399),"",FREQUENCY(IF('Data Transformation'!$B$425:$B$8425='Bin Analysis'!$B8379,'Data Transformation'!$G$425:$G$8425),D8399))</f>
        <v>2001</v>
      </c>
      <c r="F8399">
        <f t="shared" si="1047"/>
        <v>0</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t="e">
        <f>Weighting!$C$24</f>
        <v>#DIV/0!</v>
      </c>
      <c r="C8400" t="e">
        <f>Weighting!$F$24</f>
        <v>#NUM!</v>
      </c>
      <c r="D8400" t="e">
        <f>IF(C8400=1,'Data Transformation'!$G$3+0.5*'Data Transformation'!$W$25,IF(C8401=1,D8401-'Data Transformation'!$W$25,FALSE))</f>
        <v>#NUM!</v>
      </c>
      <c r="E8400">
        <f t="array" ref="E8400">IF(ISLOGICAL(D8400),"",FREQUENCY(IF('Data Transformation'!$B$425:$B$8425='Bin Analysis'!$B8379,'Data Transformation'!$G$425:$G$8425),D8400))</f>
        <v>2001</v>
      </c>
      <c r="F8400">
        <f t="shared" si="1047"/>
        <v>0</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t="e">
        <f>Weighting!$C$25</f>
        <v>#DIV/0!</v>
      </c>
      <c r="C8401" t="e">
        <f>Weighting!$F$25</f>
        <v>#NUM!</v>
      </c>
      <c r="D8401" t="e">
        <f>IF(C8401=1,'Data Transformation'!$G$3+0.5*'Data Transformation'!$W$25,IF(C8402=1,D8402-'Data Transformation'!$W$25,FALSE))</f>
        <v>#NUM!</v>
      </c>
      <c r="E8401">
        <f t="array" ref="E8401">IF(ISLOGICAL(D8401),"",FREQUENCY(IF('Data Transformation'!$B$425:$B$8425='Bin Analysis'!$B8379,'Data Transformation'!$G$425:$G$8425),D8401))</f>
        <v>2001</v>
      </c>
      <c r="F8401">
        <f t="shared" si="1047"/>
        <v>0</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7"/>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67</v>
      </c>
      <c r="B8404" t="s">
        <v>47</v>
      </c>
      <c r="C8404" t="s">
        <v>5</v>
      </c>
      <c r="D8404" t="s">
        <v>98</v>
      </c>
      <c r="E8404" t="s">
        <v>99</v>
      </c>
      <c r="F8404" t="s">
        <v>100</v>
      </c>
      <c r="G8404" t="s">
        <v>69</v>
      </c>
      <c r="H8404" t="s">
        <v>31</v>
      </c>
      <c r="I8404" t="s">
        <v>32</v>
      </c>
      <c r="J8404" t="s">
        <v>46</v>
      </c>
      <c r="K8404" s="14" t="s">
        <v>45</v>
      </c>
      <c r="M8404" s="14"/>
      <c r="X8404" s="2">
        <v>0</v>
      </c>
      <c r="Y8404" s="2">
        <v>0</v>
      </c>
    </row>
    <row r="8405" spans="1:25" x14ac:dyDescent="0.25">
      <c r="A8405" s="32"/>
      <c r="D8405" t="e">
        <f>IF(C8405=1,'Data Transformation'!$G$3+0.5*'Data Transformation'!$W$25,IF(C8406=1,D8406-'Data Transformation'!$W$25,FALSE))</f>
        <v>#NUM!</v>
      </c>
      <c r="E8405">
        <f t="array" ref="E8405">IF(ISLOGICAL(D8405),"",FREQUENCY(IF('Data Transformation'!$B$425:$B$8425='Bin Analysis'!$B8403,'Data Transformation'!$G$425:$G$8425),D8405))</f>
        <v>2001</v>
      </c>
      <c r="F8405" t="e">
        <f>IF(ISLOGICAL(D8405),"",E8405-E8404)</f>
        <v>#VALUE!</v>
      </c>
      <c r="M8405" s="14"/>
    </row>
    <row r="8406" spans="1:25" x14ac:dyDescent="0.25">
      <c r="A8406" s="32" t="e">
        <f>IF(Weighting!$P$6&gt;0,B8406,"")</f>
        <v>#NUM!</v>
      </c>
      <c r="B8406" t="e">
        <f>Weighting!$C$6</f>
        <v>#DIV/0!</v>
      </c>
      <c r="C8406" t="e">
        <f>Weighting!$F$6</f>
        <v>#NUM!</v>
      </c>
      <c r="D8406" t="e">
        <f>IF(C8406=1,'Data Transformation'!$G$3+0.5*'Data Transformation'!$W$25,IF(C8407=1,D8407-'Data Transformation'!$W$25,FALSE))</f>
        <v>#NUM!</v>
      </c>
      <c r="E8406">
        <f t="array" ref="E8406">IF(ISLOGICAL(D8406),"",FREQUENCY(IF('Data Transformation'!$B$425:$B$8425='Bin Analysis'!$B8403,'Data Transformation'!$G$425:$G$8425),D8406))</f>
        <v>2001</v>
      </c>
      <c r="F8406">
        <f>IF(ISLOGICAL(D8406),"",E8406-E8405)</f>
        <v>0</v>
      </c>
      <c r="G8406">
        <f>Weighting!$H$6</f>
        <v>1</v>
      </c>
      <c r="H8406">
        <f t="array" ref="H8406">FREQUENCY(IF('Data Transformation'!$B$4:$B$8425=B8403,'Data Transformation'!$G$4:$G$8425),'Bin Analysis'!$B8406)</f>
        <v>2073</v>
      </c>
      <c r="I8406">
        <f>H8406-H8405</f>
        <v>2073</v>
      </c>
      <c r="J8406">
        <f>IF(I8406=0,0,1)</f>
        <v>1</v>
      </c>
      <c r="K8406" t="e">
        <f>J8406*Weighting!$W$6</f>
        <v>#NUM!</v>
      </c>
      <c r="M8406" s="14"/>
    </row>
    <row r="8407" spans="1:25" x14ac:dyDescent="0.25">
      <c r="A8407" s="32" t="str">
        <f>IF(Weighting!$P$7&gt;0,B8407,"")</f>
        <v/>
      </c>
      <c r="B8407" t="e">
        <f>Weighting!$C$7</f>
        <v>#DIV/0!</v>
      </c>
      <c r="C8407" t="e">
        <f>Weighting!$F$7</f>
        <v>#NUM!</v>
      </c>
      <c r="D8407" t="e">
        <f>IF(C8407=1,'Data Transformation'!$G$3+0.5*'Data Transformation'!$W$25,IF(C8408=1,D8408-'Data Transformation'!$W$25,FALSE))</f>
        <v>#NUM!</v>
      </c>
      <c r="E8407">
        <f t="array" ref="E8407">IF(ISLOGICAL(D8407),"",FREQUENCY(IF('Data Transformation'!$B$425:$B$8425='Bin Analysis'!$B8403,'Data Transformation'!$G$425:$G$8425),D8407))</f>
        <v>2001</v>
      </c>
      <c r="F8407">
        <f t="shared" ref="F8407:F8425" si="1050">IF(ISLOGICAL(D8407),"",E8407-E8406)</f>
        <v>0</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t="str">
        <f>IF(Weighting!$P$8&gt;0,B8408,"")</f>
        <v/>
      </c>
      <c r="B8408" t="e">
        <f>Weighting!$C$8</f>
        <v>#DIV/0!</v>
      </c>
      <c r="C8408" t="e">
        <f>Weighting!$F$8</f>
        <v>#NUM!</v>
      </c>
      <c r="D8408" t="e">
        <f>IF(C8408=1,'Data Transformation'!$G$3+0.5*'Data Transformation'!$W$25,IF(C8409=1,D8409-'Data Transformation'!$W$25,FALSE))</f>
        <v>#NUM!</v>
      </c>
      <c r="E8408">
        <f t="array" ref="E8408">IF(ISLOGICAL(D8408),"",FREQUENCY(IF('Data Transformation'!$B$425:$B$8425='Bin Analysis'!$B8403,'Data Transformation'!$G$425:$G$8425),D8408))</f>
        <v>2001</v>
      </c>
      <c r="F8408">
        <f t="shared" si="1050"/>
        <v>0</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t="str">
        <f>IF(Weighting!$P$9&gt;0,B8409,"")</f>
        <v/>
      </c>
      <c r="B8409" s="50" t="e">
        <f>Weighting!$C$9</f>
        <v>#DIV/0!</v>
      </c>
      <c r="C8409" t="e">
        <f>Weighting!$F$9</f>
        <v>#NUM!</v>
      </c>
      <c r="D8409" t="e">
        <f>IF(C8409=1,'Data Transformation'!$G$3+0.5*'Data Transformation'!$W$25,IF(C8410=1,D8410-'Data Transformation'!$W$25,FALSE))</f>
        <v>#NUM!</v>
      </c>
      <c r="E8409">
        <f t="array" ref="E8409">IF(ISLOGICAL(D8409),"",FREQUENCY(IF('Data Transformation'!$B$425:$B$8425='Bin Analysis'!$B8403,'Data Transformation'!$G$425:$G$8425),D8409))</f>
        <v>2001</v>
      </c>
      <c r="F8409">
        <f t="shared" si="1050"/>
        <v>0</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t="str">
        <f>IF(Weighting!$P$10&gt;0,B8410,"")</f>
        <v/>
      </c>
      <c r="B8410" t="e">
        <f>Weighting!$C$10</f>
        <v>#DIV/0!</v>
      </c>
      <c r="C8410" t="e">
        <f>Weighting!$F$10</f>
        <v>#NUM!</v>
      </c>
      <c r="D8410" t="e">
        <f>IF(C8410=1,'Data Transformation'!$G$3+0.5*'Data Transformation'!$W$25,IF(C8411=1,D8411-'Data Transformation'!$W$25,FALSE))</f>
        <v>#NUM!</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t="str">
        <f>IF(Weighting!$P$11&gt;0,B8411,"")</f>
        <v/>
      </c>
      <c r="B8411" t="e">
        <f>Weighting!$C$11</f>
        <v>#DIV/0!</v>
      </c>
      <c r="C8411" t="e">
        <f>Weighting!$F$11</f>
        <v>#NUM!</v>
      </c>
      <c r="D8411" t="e">
        <f>IF(C8411=1,'Data Transformation'!$G$3+0.5*'Data Transformation'!$W$25,IF(C8412=1,D8412-'Data Transformation'!$W$25,FALSE))</f>
        <v>#NUM!</v>
      </c>
      <c r="E8411">
        <f t="array" ref="E8411">IF(ISLOGICAL(D8411),"",FREQUENCY(IF('Data Transformation'!$B$425:$B$8425='Bin Analysis'!$B8403,'Data Transformation'!$G$425:$G$8425),D8411))</f>
        <v>2001</v>
      </c>
      <c r="F8411">
        <f t="shared" si="1050"/>
        <v>0</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t="str">
        <f>IF(Weighting!$P$12&gt;0,B8412,"")</f>
        <v/>
      </c>
      <c r="B8412" t="e">
        <f>Weighting!$C$12</f>
        <v>#DIV/0!</v>
      </c>
      <c r="C8412" t="e">
        <f>Weighting!$F$12</f>
        <v>#NUM!</v>
      </c>
      <c r="D8412" t="e">
        <f>IF(C8412=1,'Data Transformation'!$G$3+0.5*'Data Transformation'!$W$25,IF(C8413=1,D8413-'Data Transformation'!$W$25,FALSE))</f>
        <v>#NUM!</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t="str">
        <f>IF(Weighting!$P$13&gt;0,B8413,"")</f>
        <v/>
      </c>
      <c r="B8413" t="e">
        <f>Weighting!$C$13</f>
        <v>#DIV/0!</v>
      </c>
      <c r="C8413" t="e">
        <f>Weighting!$F$13</f>
        <v>#NUM!</v>
      </c>
      <c r="D8413" t="e">
        <f>IF(C8413=1,'Data Transformation'!$G$3+0.5*'Data Transformation'!$W$25,IF(C8414=1,D8414-'Data Transformation'!$W$25,FALSE))</f>
        <v>#NUM!</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t="str">
        <f>IF(Weighting!$P$14&gt;0,B8414,"")</f>
        <v/>
      </c>
      <c r="B8414" t="e">
        <f>Weighting!$C$14</f>
        <v>#DIV/0!</v>
      </c>
      <c r="C8414" t="e">
        <f>Weighting!$F$14</f>
        <v>#NUM!</v>
      </c>
      <c r="D8414" t="e">
        <f>IF(C8414=1,'Data Transformation'!$G$3+0.5*'Data Transformation'!$W$25,IF(C8415=1,D8415-'Data Transformation'!$W$25,FALSE))</f>
        <v>#NUM!</v>
      </c>
      <c r="E8414">
        <f t="array" ref="E8414">IF(ISLOGICAL(D8414),"",FREQUENCY(IF('Data Transformation'!$B$425:$B$8425='Bin Analysis'!$B8403,'Data Transformation'!$G$425:$G$8425),D8414))</f>
        <v>2001</v>
      </c>
      <c r="F8414">
        <f t="shared" si="1050"/>
        <v>0</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t="str">
        <f>IF(Weighting!$P$15&gt;0,B8415,"")</f>
        <v/>
      </c>
      <c r="B8415" t="e">
        <f>Weighting!$C$15</f>
        <v>#DIV/0!</v>
      </c>
      <c r="C8415" t="e">
        <f>Weighting!$F$15</f>
        <v>#NUM!</v>
      </c>
      <c r="D8415" t="e">
        <f>IF(C8415=1,'Data Transformation'!$G$3+0.5*'Data Transformation'!$W$25,IF(C8416=1,D8416-'Data Transformation'!$W$25,FALSE))</f>
        <v>#NUM!</v>
      </c>
      <c r="E8415">
        <f t="array" ref="E8415">IF(ISLOGICAL(D8415),"",FREQUENCY(IF('Data Transformation'!$B$425:$B$8425='Bin Analysis'!$B8403,'Data Transformation'!$G$425:$G$8425),D8415))</f>
        <v>2001</v>
      </c>
      <c r="F8415">
        <f t="shared" si="1050"/>
        <v>0</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t="e">
        <f>Weighting!$C$16</f>
        <v>#DIV/0!</v>
      </c>
      <c r="C8416" t="e">
        <f>Weighting!$F$16</f>
        <v>#NUM!</v>
      </c>
      <c r="D8416" t="e">
        <f>IF(C8416=1,'Data Transformation'!$G$3+0.5*'Data Transformation'!$W$25,IF(C8417=1,D8417-'Data Transformation'!$W$25,FALSE))</f>
        <v>#NUM!</v>
      </c>
      <c r="E8416">
        <f t="array" ref="E8416">IF(ISLOGICAL(D8416),"",FREQUENCY(IF('Data Transformation'!$B$425:$B$8425='Bin Analysis'!$B8403,'Data Transformation'!$G$425:$G$8425),D8416))</f>
        <v>2001</v>
      </c>
      <c r="F8416">
        <f t="shared" si="1050"/>
        <v>0</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t="e">
        <f>Weighting!$C$17</f>
        <v>#DIV/0!</v>
      </c>
      <c r="C8417" t="e">
        <f>Weighting!$F$17</f>
        <v>#NUM!</v>
      </c>
      <c r="D8417" t="e">
        <f>IF(C8417=1,'Data Transformation'!$G$3+0.5*'Data Transformation'!$W$25,IF(C8418=1,D8418-'Data Transformation'!$W$25,FALSE))</f>
        <v>#NUM!</v>
      </c>
      <c r="E8417">
        <f t="array" ref="E8417">IF(ISLOGICAL(D8417),"",FREQUENCY(IF('Data Transformation'!$B$425:$B$8425='Bin Analysis'!$B8403,'Data Transformation'!$G$425:$G$8425),D8417))</f>
        <v>2001</v>
      </c>
      <c r="F8417">
        <f t="shared" si="1050"/>
        <v>0</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t="e">
        <f>Weighting!$C$18</f>
        <v>#DIV/0!</v>
      </c>
      <c r="C8418" t="e">
        <f>Weighting!$F$18</f>
        <v>#NUM!</v>
      </c>
      <c r="D8418" t="e">
        <f>IF(C8418=1,'Data Transformation'!$G$3+0.5*'Data Transformation'!$W$25,IF(C8419=1,D8419-'Data Transformation'!$W$25,FALSE))</f>
        <v>#NUM!</v>
      </c>
      <c r="E8418">
        <f t="array" ref="E8418">IF(ISLOGICAL(D8418),"",FREQUENCY(IF('Data Transformation'!$B$425:$B$8425='Bin Analysis'!$B8403,'Data Transformation'!$G$425:$G$8425),D8418))</f>
        <v>2001</v>
      </c>
      <c r="F8418">
        <f t="shared" si="1050"/>
        <v>0</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t="e">
        <f>Weighting!$C$19</f>
        <v>#DIV/0!</v>
      </c>
      <c r="C8419" t="e">
        <f>Weighting!$F$19</f>
        <v>#NUM!</v>
      </c>
      <c r="D8419" t="e">
        <f>IF(C8419=1,'Data Transformation'!$G$3+0.5*'Data Transformation'!$W$25,IF(C8420=1,D8420-'Data Transformation'!$W$25,FALSE))</f>
        <v>#NUM!</v>
      </c>
      <c r="E8419">
        <f t="array" ref="E8419">IF(ISLOGICAL(D8419),"",FREQUENCY(IF('Data Transformation'!$B$425:$B$8425='Bin Analysis'!$B8403,'Data Transformation'!$G$425:$G$8425),D8419))</f>
        <v>2001</v>
      </c>
      <c r="F8419">
        <f t="shared" si="1050"/>
        <v>0</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t="e">
        <f>Weighting!$C$20</f>
        <v>#DIV/0!</v>
      </c>
      <c r="C8420" t="e">
        <f>Weighting!$F$20</f>
        <v>#NUM!</v>
      </c>
      <c r="D8420" t="e">
        <f>IF(C8420=1,'Data Transformation'!$G$3+0.5*'Data Transformation'!$W$25,IF(C8421=1,D8421-'Data Transformation'!$W$25,FALSE))</f>
        <v>#NUM!</v>
      </c>
      <c r="E8420">
        <f t="array" ref="E8420">IF(ISLOGICAL(D8420),"",FREQUENCY(IF('Data Transformation'!$B$425:$B$8425='Bin Analysis'!$B8403,'Data Transformation'!$G$425:$G$8425),D8420))</f>
        <v>2001</v>
      </c>
      <c r="F8420">
        <f t="shared" si="1050"/>
        <v>0</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t="e">
        <f>Weighting!$C$21</f>
        <v>#DIV/0!</v>
      </c>
      <c r="C8421" t="e">
        <f>Weighting!$F$21</f>
        <v>#NUM!</v>
      </c>
      <c r="D8421" t="e">
        <f>IF(C8421=1,'Data Transformation'!$G$3+0.5*'Data Transformation'!$W$25,IF(C8422=1,D8422-'Data Transformation'!$W$25,FALSE))</f>
        <v>#NUM!</v>
      </c>
      <c r="E8421">
        <f t="array" ref="E8421">IF(ISLOGICAL(D8421),"",FREQUENCY(IF('Data Transformation'!$B$425:$B$8425='Bin Analysis'!$B8403,'Data Transformation'!$G$425:$G$8425),D8421))</f>
        <v>2001</v>
      </c>
      <c r="F8421">
        <f t="shared" si="1050"/>
        <v>0</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t="e">
        <f>Weighting!$C$22</f>
        <v>#DIV/0!</v>
      </c>
      <c r="C8422" t="e">
        <f>Weighting!$F$22</f>
        <v>#NUM!</v>
      </c>
      <c r="D8422" t="e">
        <f>IF(C8422=1,'Data Transformation'!$G$3+0.5*'Data Transformation'!$W$25,IF(C8423=1,D8423-'Data Transformation'!$W$25,FALSE))</f>
        <v>#NUM!</v>
      </c>
      <c r="E8422">
        <f t="array" ref="E8422">IF(ISLOGICAL(D8422),"",FREQUENCY(IF('Data Transformation'!$B$425:$B$8425='Bin Analysis'!$B8403,'Data Transformation'!$G$425:$G$8425),D8422))</f>
        <v>2001</v>
      </c>
      <c r="F8422">
        <f t="shared" si="1050"/>
        <v>0</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t="e">
        <f>Weighting!$C$23</f>
        <v>#DIV/0!</v>
      </c>
      <c r="C8423" t="e">
        <f>Weighting!$F$23</f>
        <v>#NUM!</v>
      </c>
      <c r="D8423" t="e">
        <f>IF(C8423=1,'Data Transformation'!$G$3+0.5*'Data Transformation'!$W$25,IF(C8424=1,D8424-'Data Transformation'!$W$25,FALSE))</f>
        <v>#NUM!</v>
      </c>
      <c r="E8423">
        <f t="array" ref="E8423">IF(ISLOGICAL(D8423),"",FREQUENCY(IF('Data Transformation'!$B$425:$B$8425='Bin Analysis'!$B8403,'Data Transformation'!$G$425:$G$8425),D8423))</f>
        <v>2001</v>
      </c>
      <c r="F8423">
        <f t="shared" si="1050"/>
        <v>0</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t="e">
        <f>Weighting!$C$24</f>
        <v>#DIV/0!</v>
      </c>
      <c r="C8424" t="e">
        <f>Weighting!$F$24</f>
        <v>#NUM!</v>
      </c>
      <c r="D8424" t="e">
        <f>IF(C8424=1,'Data Transformation'!$G$3+0.5*'Data Transformation'!$W$25,IF(C8425=1,D8425-'Data Transformation'!$W$25,FALSE))</f>
        <v>#NUM!</v>
      </c>
      <c r="E8424">
        <f t="array" ref="E8424">IF(ISLOGICAL(D8424),"",FREQUENCY(IF('Data Transformation'!$B$425:$B$8425='Bin Analysis'!$B8403,'Data Transformation'!$G$425:$G$8425),D8424))</f>
        <v>2001</v>
      </c>
      <c r="F8424">
        <f t="shared" si="1050"/>
        <v>0</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t="e">
        <f>Weighting!$C$25</f>
        <v>#DIV/0!</v>
      </c>
      <c r="C8425" t="e">
        <f>Weighting!$F$25</f>
        <v>#NUM!</v>
      </c>
      <c r="D8425" t="e">
        <f>IF(C8425=1,'Data Transformation'!$G$3+0.5*'Data Transformation'!$W$25,IF(C8426=1,D8426-'Data Transformation'!$W$25,FALSE))</f>
        <v>#NUM!</v>
      </c>
      <c r="E8425">
        <f t="array" ref="E8425">IF(ISLOGICAL(D8425),"",FREQUENCY(IF('Data Transformation'!$B$425:$B$8425='Bin Analysis'!$B8403,'Data Transformation'!$G$425:$G$8425),D8425))</f>
        <v>2001</v>
      </c>
      <c r="F8425">
        <f t="shared" si="1050"/>
        <v>0</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7"/>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7"/>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7"/>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7"/>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7"/>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7"/>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7"/>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7"/>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7"/>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7"/>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7"/>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7"/>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7"/>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7"/>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7"/>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7"/>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7"/>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2026-07-27T18:38:08Z</dcterms:modified>
</cp:coreProperties>
</file>